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0c0f8f2a1b4bbac/Documents/python_projects/nfl_project/Version 3/"/>
    </mc:Choice>
  </mc:AlternateContent>
  <xr:revisionPtr revIDLastSave="186" documentId="8_{AAC5ED74-0F2E-475D-B821-A3DD575048EF}" xr6:coauthVersionLast="47" xr6:coauthVersionMax="47" xr10:uidLastSave="{122AB1E5-7A8C-4833-935D-7E358E57D8CD}"/>
  <bookViews>
    <workbookView xWindow="-120" yWindow="-120" windowWidth="29040" windowHeight="15840" firstSheet="2" activeTab="2" xr2:uid="{00000000-000D-0000-FFFF-FFFF00000000}"/>
  </bookViews>
  <sheets>
    <sheet name="Data_for" sheetId="1" r:id="rId1"/>
    <sheet name="Data_against" sheetId="2" r:id="rId2"/>
    <sheet name="Lines" sheetId="3" r:id="rId3"/>
    <sheet name="ND (Pyth % + w-l %)" sheetId="9" r:id="rId4"/>
    <sheet name="(Plot) Difference vs Week " sheetId="7" r:id="rId5"/>
    <sheet name="ATS Streak Distribution" sheetId="8" r:id="rId6"/>
    <sheet name="Overview" sheetId="4" r:id="rId7"/>
    <sheet name="Pyth Rec" sheetId="6" r:id="rId8"/>
    <sheet name="ATS" sheetId="5" r:id="rId9"/>
  </sheets>
  <definedNames>
    <definedName name="_xlchart.v1.0" hidden="1">Lines!$O$2:$O$2561</definedName>
    <definedName name="_xlchart.v1.1" hidden="1">Lines!$AB$2:$AB$2561</definedName>
    <definedName name="_xlchart.v1.2" hidden="1">Lines!$Z$2:$Z$2561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3" l="1"/>
  <c r="X3" i="3"/>
  <c r="X4" i="3" s="1"/>
  <c r="X5" i="3" s="1"/>
  <c r="X6" i="3" s="1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/>
  <c r="X19" i="3"/>
  <c r="X20" i="3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/>
  <c r="X35" i="3"/>
  <c r="X36" i="3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/>
  <c r="X51" i="3"/>
  <c r="X52" i="3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/>
  <c r="X67" i="3"/>
  <c r="X68" i="3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/>
  <c r="X83" i="3"/>
  <c r="X84" i="3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/>
  <c r="X99" i="3"/>
  <c r="X100" i="3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/>
  <c r="X115" i="3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/>
  <c r="X131" i="3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/>
  <c r="X147" i="3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/>
  <c r="X163" i="3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/>
  <c r="X179" i="3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/>
  <c r="X195" i="3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/>
  <c r="X211" i="3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/>
  <c r="X227" i="3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/>
  <c r="X243" i="3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/>
  <c r="X259" i="3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/>
  <c r="X275" i="3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/>
  <c r="X291" i="3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/>
  <c r="X307" i="3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/>
  <c r="X323" i="3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/>
  <c r="X339" i="3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/>
  <c r="X355" i="3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/>
  <c r="X371" i="3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/>
  <c r="X387" i="3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/>
  <c r="X403" i="3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/>
  <c r="X419" i="3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/>
  <c r="X435" i="3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/>
  <c r="X451" i="3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/>
  <c r="X467" i="3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/>
  <c r="X483" i="3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/>
  <c r="X499" i="3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/>
  <c r="X515" i="3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/>
  <c r="X531" i="3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/>
  <c r="X547" i="3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/>
  <c r="X563" i="3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/>
  <c r="X579" i="3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/>
  <c r="X595" i="3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/>
  <c r="X611" i="3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/>
  <c r="X627" i="3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/>
  <c r="X643" i="3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/>
  <c r="X659" i="3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/>
  <c r="X675" i="3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/>
  <c r="X691" i="3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/>
  <c r="X707" i="3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/>
  <c r="X723" i="3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/>
  <c r="X739" i="3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/>
  <c r="X755" i="3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/>
  <c r="X771" i="3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/>
  <c r="X787" i="3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/>
  <c r="X803" i="3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/>
  <c r="X819" i="3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/>
  <c r="X835" i="3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/>
  <c r="X851" i="3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/>
  <c r="X867" i="3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/>
  <c r="X883" i="3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/>
  <c r="X899" i="3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/>
  <c r="X915" i="3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/>
  <c r="X931" i="3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/>
  <c r="X947" i="3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/>
  <c r="X963" i="3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/>
  <c r="X979" i="3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/>
  <c r="X995" i="3"/>
  <c r="X996" i="3" s="1"/>
  <c r="X997" i="3" s="1"/>
  <c r="X998" i="3" s="1"/>
  <c r="X999" i="3" s="1"/>
  <c r="X1000" i="3" s="1"/>
  <c r="X1001" i="3" s="1"/>
  <c r="X1002" i="3" s="1"/>
  <c r="X1003" i="3" s="1"/>
  <c r="X1004" i="3" s="1"/>
  <c r="X1005" i="3" s="1"/>
  <c r="X1006" i="3" s="1"/>
  <c r="X1007" i="3" s="1"/>
  <c r="X1008" i="3" s="1"/>
  <c r="X1009" i="3" s="1"/>
  <c r="X1010" i="3"/>
  <c r="X1011" i="3"/>
  <c r="X1012" i="3" s="1"/>
  <c r="X1013" i="3" s="1"/>
  <c r="X1014" i="3" s="1"/>
  <c r="X1015" i="3" s="1"/>
  <c r="X1016" i="3" s="1"/>
  <c r="X1017" i="3" s="1"/>
  <c r="X1018" i="3" s="1"/>
  <c r="X1019" i="3" s="1"/>
  <c r="X1020" i="3" s="1"/>
  <c r="X1021" i="3" s="1"/>
  <c r="X1022" i="3" s="1"/>
  <c r="X1023" i="3" s="1"/>
  <c r="X1024" i="3" s="1"/>
  <c r="X1025" i="3" s="1"/>
  <c r="X1026" i="3"/>
  <c r="X1027" i="3"/>
  <c r="X1028" i="3" s="1"/>
  <c r="X1029" i="3" s="1"/>
  <c r="X1030" i="3" s="1"/>
  <c r="X1031" i="3" s="1"/>
  <c r="X1032" i="3" s="1"/>
  <c r="X1033" i="3" s="1"/>
  <c r="X1034" i="3" s="1"/>
  <c r="X1035" i="3" s="1"/>
  <c r="X1036" i="3" s="1"/>
  <c r="X1037" i="3" s="1"/>
  <c r="X1038" i="3" s="1"/>
  <c r="X1039" i="3" s="1"/>
  <c r="X1040" i="3" s="1"/>
  <c r="X1041" i="3" s="1"/>
  <c r="X1042" i="3"/>
  <c r="X1043" i="3"/>
  <c r="X1044" i="3" s="1"/>
  <c r="X1045" i="3" s="1"/>
  <c r="X1046" i="3" s="1"/>
  <c r="X1047" i="3" s="1"/>
  <c r="X1048" i="3" s="1"/>
  <c r="X1049" i="3" s="1"/>
  <c r="X1050" i="3" s="1"/>
  <c r="X1051" i="3" s="1"/>
  <c r="X1052" i="3" s="1"/>
  <c r="X1053" i="3" s="1"/>
  <c r="X1054" i="3" s="1"/>
  <c r="X1055" i="3" s="1"/>
  <c r="X1056" i="3" s="1"/>
  <c r="X1057" i="3" s="1"/>
  <c r="X1058" i="3"/>
  <c r="X1059" i="3"/>
  <c r="X1060" i="3" s="1"/>
  <c r="X1061" i="3" s="1"/>
  <c r="X1062" i="3" s="1"/>
  <c r="X1063" i="3" s="1"/>
  <c r="X1064" i="3" s="1"/>
  <c r="X1065" i="3" s="1"/>
  <c r="X1066" i="3" s="1"/>
  <c r="X1067" i="3" s="1"/>
  <c r="X1068" i="3" s="1"/>
  <c r="X1069" i="3" s="1"/>
  <c r="X1070" i="3" s="1"/>
  <c r="X1071" i="3" s="1"/>
  <c r="X1072" i="3" s="1"/>
  <c r="X1073" i="3" s="1"/>
  <c r="X1074" i="3"/>
  <c r="X1075" i="3"/>
  <c r="X1076" i="3" s="1"/>
  <c r="X1077" i="3" s="1"/>
  <c r="X1078" i="3" s="1"/>
  <c r="X1079" i="3" s="1"/>
  <c r="X1080" i="3" s="1"/>
  <c r="X1081" i="3" s="1"/>
  <c r="X1082" i="3" s="1"/>
  <c r="X1083" i="3" s="1"/>
  <c r="X1084" i="3" s="1"/>
  <c r="X1085" i="3" s="1"/>
  <c r="X1086" i="3" s="1"/>
  <c r="X1087" i="3" s="1"/>
  <c r="X1088" i="3" s="1"/>
  <c r="X1089" i="3" s="1"/>
  <c r="X1090" i="3"/>
  <c r="X1091" i="3"/>
  <c r="X1092" i="3" s="1"/>
  <c r="X1093" i="3" s="1"/>
  <c r="X1094" i="3" s="1"/>
  <c r="X1095" i="3" s="1"/>
  <c r="X1096" i="3" s="1"/>
  <c r="X1097" i="3" s="1"/>
  <c r="X1098" i="3" s="1"/>
  <c r="X1099" i="3" s="1"/>
  <c r="X1100" i="3" s="1"/>
  <c r="X1101" i="3" s="1"/>
  <c r="X1102" i="3" s="1"/>
  <c r="X1103" i="3" s="1"/>
  <c r="X1104" i="3" s="1"/>
  <c r="X1105" i="3" s="1"/>
  <c r="X1106" i="3"/>
  <c r="X1107" i="3"/>
  <c r="X1108" i="3" s="1"/>
  <c r="X1109" i="3" s="1"/>
  <c r="X1110" i="3" s="1"/>
  <c r="X1111" i="3" s="1"/>
  <c r="X1112" i="3" s="1"/>
  <c r="X1113" i="3" s="1"/>
  <c r="X1114" i="3" s="1"/>
  <c r="X1115" i="3" s="1"/>
  <c r="X1116" i="3" s="1"/>
  <c r="X1117" i="3" s="1"/>
  <c r="X1118" i="3" s="1"/>
  <c r="X1119" i="3" s="1"/>
  <c r="X1120" i="3" s="1"/>
  <c r="X1121" i="3" s="1"/>
  <c r="X1122" i="3"/>
  <c r="X1123" i="3"/>
  <c r="X1124" i="3" s="1"/>
  <c r="X1125" i="3" s="1"/>
  <c r="X1126" i="3" s="1"/>
  <c r="X1127" i="3" s="1"/>
  <c r="X1128" i="3" s="1"/>
  <c r="X1129" i="3" s="1"/>
  <c r="X1130" i="3" s="1"/>
  <c r="X1131" i="3" s="1"/>
  <c r="X1132" i="3" s="1"/>
  <c r="X1133" i="3" s="1"/>
  <c r="X1134" i="3" s="1"/>
  <c r="X1135" i="3" s="1"/>
  <c r="X1136" i="3" s="1"/>
  <c r="X1137" i="3" s="1"/>
  <c r="X1138" i="3"/>
  <c r="X1139" i="3"/>
  <c r="X1140" i="3" s="1"/>
  <c r="X1141" i="3" s="1"/>
  <c r="X1142" i="3" s="1"/>
  <c r="X1143" i="3" s="1"/>
  <c r="X1144" i="3" s="1"/>
  <c r="X1145" i="3" s="1"/>
  <c r="X1146" i="3" s="1"/>
  <c r="X1147" i="3" s="1"/>
  <c r="X1148" i="3" s="1"/>
  <c r="X1149" i="3" s="1"/>
  <c r="X1150" i="3" s="1"/>
  <c r="X1151" i="3" s="1"/>
  <c r="X1152" i="3" s="1"/>
  <c r="X1153" i="3" s="1"/>
  <c r="X1154" i="3"/>
  <c r="X1155" i="3"/>
  <c r="X1156" i="3" s="1"/>
  <c r="X1157" i="3" s="1"/>
  <c r="X1158" i="3" s="1"/>
  <c r="X1159" i="3" s="1"/>
  <c r="X1160" i="3" s="1"/>
  <c r="X1161" i="3" s="1"/>
  <c r="X1162" i="3" s="1"/>
  <c r="X1163" i="3" s="1"/>
  <c r="X1164" i="3" s="1"/>
  <c r="X1165" i="3" s="1"/>
  <c r="X1166" i="3" s="1"/>
  <c r="X1167" i="3" s="1"/>
  <c r="X1168" i="3" s="1"/>
  <c r="X1169" i="3" s="1"/>
  <c r="X1170" i="3"/>
  <c r="X1171" i="3"/>
  <c r="X1172" i="3" s="1"/>
  <c r="X1173" i="3" s="1"/>
  <c r="X1174" i="3" s="1"/>
  <c r="X1175" i="3" s="1"/>
  <c r="X1176" i="3" s="1"/>
  <c r="X1177" i="3" s="1"/>
  <c r="X1178" i="3" s="1"/>
  <c r="X1179" i="3" s="1"/>
  <c r="X1180" i="3" s="1"/>
  <c r="X1181" i="3" s="1"/>
  <c r="X1182" i="3" s="1"/>
  <c r="X1183" i="3" s="1"/>
  <c r="X1184" i="3" s="1"/>
  <c r="X1185" i="3" s="1"/>
  <c r="X1186" i="3"/>
  <c r="X1187" i="3"/>
  <c r="X1188" i="3" s="1"/>
  <c r="X1189" i="3" s="1"/>
  <c r="X1190" i="3" s="1"/>
  <c r="X1191" i="3" s="1"/>
  <c r="X1192" i="3" s="1"/>
  <c r="X1193" i="3" s="1"/>
  <c r="X1194" i="3" s="1"/>
  <c r="X1195" i="3" s="1"/>
  <c r="X1196" i="3" s="1"/>
  <c r="X1197" i="3" s="1"/>
  <c r="X1198" i="3" s="1"/>
  <c r="X1199" i="3" s="1"/>
  <c r="X1200" i="3" s="1"/>
  <c r="X1201" i="3" s="1"/>
  <c r="X1202" i="3"/>
  <c r="X1203" i="3"/>
  <c r="X1204" i="3" s="1"/>
  <c r="X1205" i="3" s="1"/>
  <c r="X1206" i="3" s="1"/>
  <c r="X1207" i="3" s="1"/>
  <c r="X1208" i="3" s="1"/>
  <c r="X1209" i="3" s="1"/>
  <c r="X1210" i="3" s="1"/>
  <c r="X1211" i="3" s="1"/>
  <c r="X1212" i="3" s="1"/>
  <c r="X1213" i="3" s="1"/>
  <c r="X1214" i="3" s="1"/>
  <c r="X1215" i="3" s="1"/>
  <c r="X1216" i="3" s="1"/>
  <c r="X1217" i="3" s="1"/>
  <c r="X1218" i="3"/>
  <c r="X1219" i="3"/>
  <c r="X1220" i="3" s="1"/>
  <c r="X1221" i="3" s="1"/>
  <c r="X1222" i="3" s="1"/>
  <c r="X1223" i="3" s="1"/>
  <c r="X1224" i="3" s="1"/>
  <c r="X1225" i="3" s="1"/>
  <c r="X1226" i="3" s="1"/>
  <c r="X1227" i="3" s="1"/>
  <c r="X1228" i="3" s="1"/>
  <c r="X1229" i="3" s="1"/>
  <c r="X1230" i="3" s="1"/>
  <c r="X1231" i="3" s="1"/>
  <c r="X1232" i="3" s="1"/>
  <c r="X1233" i="3" s="1"/>
  <c r="X1234" i="3"/>
  <c r="X1235" i="3"/>
  <c r="X1236" i="3" s="1"/>
  <c r="X1237" i="3" s="1"/>
  <c r="X1238" i="3" s="1"/>
  <c r="X1239" i="3" s="1"/>
  <c r="X1240" i="3" s="1"/>
  <c r="X1241" i="3" s="1"/>
  <c r="X1242" i="3" s="1"/>
  <c r="X1243" i="3" s="1"/>
  <c r="X1244" i="3" s="1"/>
  <c r="X1245" i="3" s="1"/>
  <c r="X1246" i="3" s="1"/>
  <c r="X1247" i="3" s="1"/>
  <c r="X1248" i="3" s="1"/>
  <c r="X1249" i="3" s="1"/>
  <c r="X1250" i="3"/>
  <c r="X1251" i="3"/>
  <c r="X1252" i="3" s="1"/>
  <c r="X1253" i="3" s="1"/>
  <c r="X1254" i="3" s="1"/>
  <c r="X1255" i="3" s="1"/>
  <c r="X1256" i="3" s="1"/>
  <c r="X1257" i="3" s="1"/>
  <c r="X1258" i="3" s="1"/>
  <c r="X1259" i="3" s="1"/>
  <c r="X1260" i="3" s="1"/>
  <c r="X1261" i="3" s="1"/>
  <c r="X1262" i="3" s="1"/>
  <c r="X1263" i="3" s="1"/>
  <c r="X1264" i="3" s="1"/>
  <c r="X1265" i="3" s="1"/>
  <c r="X1266" i="3"/>
  <c r="X1267" i="3"/>
  <c r="X1268" i="3" s="1"/>
  <c r="X1269" i="3" s="1"/>
  <c r="X1270" i="3" s="1"/>
  <c r="X1271" i="3" s="1"/>
  <c r="X1272" i="3" s="1"/>
  <c r="X1273" i="3" s="1"/>
  <c r="X1274" i="3" s="1"/>
  <c r="X1275" i="3" s="1"/>
  <c r="X1276" i="3" s="1"/>
  <c r="X1277" i="3" s="1"/>
  <c r="X1278" i="3" s="1"/>
  <c r="X1279" i="3" s="1"/>
  <c r="X1280" i="3" s="1"/>
  <c r="X1281" i="3" s="1"/>
  <c r="X1282" i="3"/>
  <c r="X1283" i="3"/>
  <c r="X1284" i="3" s="1"/>
  <c r="X1285" i="3" s="1"/>
  <c r="X1286" i="3" s="1"/>
  <c r="X1287" i="3" s="1"/>
  <c r="X1288" i="3" s="1"/>
  <c r="X1289" i="3" s="1"/>
  <c r="X1290" i="3" s="1"/>
  <c r="X1291" i="3" s="1"/>
  <c r="X1292" i="3" s="1"/>
  <c r="X1293" i="3" s="1"/>
  <c r="X1294" i="3" s="1"/>
  <c r="X1295" i="3" s="1"/>
  <c r="X1296" i="3" s="1"/>
  <c r="X1297" i="3" s="1"/>
  <c r="X1298" i="3"/>
  <c r="X1299" i="3"/>
  <c r="X1300" i="3" s="1"/>
  <c r="X1301" i="3" s="1"/>
  <c r="X1302" i="3" s="1"/>
  <c r="X1303" i="3" s="1"/>
  <c r="X1304" i="3" s="1"/>
  <c r="X1305" i="3" s="1"/>
  <c r="X1306" i="3" s="1"/>
  <c r="X1307" i="3" s="1"/>
  <c r="X1308" i="3" s="1"/>
  <c r="X1309" i="3" s="1"/>
  <c r="X1310" i="3" s="1"/>
  <c r="X1311" i="3" s="1"/>
  <c r="X1312" i="3" s="1"/>
  <c r="X1313" i="3" s="1"/>
  <c r="X1314" i="3"/>
  <c r="X1315" i="3"/>
  <c r="X1316" i="3" s="1"/>
  <c r="X1317" i="3" s="1"/>
  <c r="X1318" i="3" s="1"/>
  <c r="X1319" i="3" s="1"/>
  <c r="X1320" i="3" s="1"/>
  <c r="X1321" i="3" s="1"/>
  <c r="X1322" i="3" s="1"/>
  <c r="X1323" i="3" s="1"/>
  <c r="X1324" i="3" s="1"/>
  <c r="X1325" i="3" s="1"/>
  <c r="X1326" i="3" s="1"/>
  <c r="X1327" i="3" s="1"/>
  <c r="X1328" i="3" s="1"/>
  <c r="X1329" i="3" s="1"/>
  <c r="X1330" i="3"/>
  <c r="X1331" i="3"/>
  <c r="X1332" i="3" s="1"/>
  <c r="X1333" i="3" s="1"/>
  <c r="X1334" i="3" s="1"/>
  <c r="X1335" i="3" s="1"/>
  <c r="X1336" i="3" s="1"/>
  <c r="X1337" i="3" s="1"/>
  <c r="X1338" i="3" s="1"/>
  <c r="X1339" i="3" s="1"/>
  <c r="X1340" i="3" s="1"/>
  <c r="X1341" i="3" s="1"/>
  <c r="X1342" i="3" s="1"/>
  <c r="X1343" i="3" s="1"/>
  <c r="X1344" i="3" s="1"/>
  <c r="X1345" i="3" s="1"/>
  <c r="X1346" i="3"/>
  <c r="X1347" i="3"/>
  <c r="X1348" i="3" s="1"/>
  <c r="X1349" i="3" s="1"/>
  <c r="X1350" i="3" s="1"/>
  <c r="X1351" i="3" s="1"/>
  <c r="X1352" i="3"/>
  <c r="X1353" i="3" s="1"/>
  <c r="X1354" i="3" s="1"/>
  <c r="X1355" i="3" s="1"/>
  <c r="X1356" i="3" s="1"/>
  <c r="X1357" i="3" s="1"/>
  <c r="X1358" i="3" s="1"/>
  <c r="X1359" i="3" s="1"/>
  <c r="X1360" i="3" s="1"/>
  <c r="X1361" i="3" s="1"/>
  <c r="X1362" i="3"/>
  <c r="X1363" i="3"/>
  <c r="X1364" i="3"/>
  <c r="X1365" i="3" s="1"/>
  <c r="X1366" i="3" s="1"/>
  <c r="X1367" i="3" s="1"/>
  <c r="X1368" i="3" s="1"/>
  <c r="X1369" i="3" s="1"/>
  <c r="X1370" i="3" s="1"/>
  <c r="X1371" i="3" s="1"/>
  <c r="X1372" i="3" s="1"/>
  <c r="X1373" i="3" s="1"/>
  <c r="X1374" i="3" s="1"/>
  <c r="X1375" i="3" s="1"/>
  <c r="X1376" i="3" s="1"/>
  <c r="X1377" i="3" s="1"/>
  <c r="X1378" i="3"/>
  <c r="X1379" i="3"/>
  <c r="X1380" i="3"/>
  <c r="X1381" i="3" s="1"/>
  <c r="X1382" i="3" s="1"/>
  <c r="X1383" i="3" s="1"/>
  <c r="X1384" i="3" s="1"/>
  <c r="X1385" i="3" s="1"/>
  <c r="X1386" i="3" s="1"/>
  <c r="X1387" i="3" s="1"/>
  <c r="X1388" i="3" s="1"/>
  <c r="X1389" i="3" s="1"/>
  <c r="X1390" i="3" s="1"/>
  <c r="X1391" i="3" s="1"/>
  <c r="X1392" i="3" s="1"/>
  <c r="X1393" i="3" s="1"/>
  <c r="X1394" i="3"/>
  <c r="X1395" i="3"/>
  <c r="X1396" i="3"/>
  <c r="X1397" i="3" s="1"/>
  <c r="X1398" i="3" s="1"/>
  <c r="X1399" i="3" s="1"/>
  <c r="X1400" i="3" s="1"/>
  <c r="X1401" i="3" s="1"/>
  <c r="X1402" i="3" s="1"/>
  <c r="X1403" i="3" s="1"/>
  <c r="X1404" i="3" s="1"/>
  <c r="X1405" i="3" s="1"/>
  <c r="X1406" i="3" s="1"/>
  <c r="X1407" i="3" s="1"/>
  <c r="X1408" i="3" s="1"/>
  <c r="X1409" i="3" s="1"/>
  <c r="X1410" i="3"/>
  <c r="X1411" i="3" s="1"/>
  <c r="X1412" i="3" s="1"/>
  <c r="X1413" i="3" s="1"/>
  <c r="X1414" i="3" s="1"/>
  <c r="X1415" i="3" s="1"/>
  <c r="X1416" i="3" s="1"/>
  <c r="X1417" i="3" s="1"/>
  <c r="X1418" i="3" s="1"/>
  <c r="X1419" i="3" s="1"/>
  <c r="X1420" i="3" s="1"/>
  <c r="X1421" i="3" s="1"/>
  <c r="X1422" i="3" s="1"/>
  <c r="X1423" i="3" s="1"/>
  <c r="X1424" i="3" s="1"/>
  <c r="X1425" i="3" s="1"/>
  <c r="X1426" i="3"/>
  <c r="X1427" i="3" s="1"/>
  <c r="X1428" i="3" s="1"/>
  <c r="X1429" i="3" s="1"/>
  <c r="X1430" i="3" s="1"/>
  <c r="X1431" i="3" s="1"/>
  <c r="X1432" i="3" s="1"/>
  <c r="X1433" i="3" s="1"/>
  <c r="X1434" i="3" s="1"/>
  <c r="X1435" i="3" s="1"/>
  <c r="X1436" i="3" s="1"/>
  <c r="X1437" i="3" s="1"/>
  <c r="X1438" i="3" s="1"/>
  <c r="X1439" i="3" s="1"/>
  <c r="X1440" i="3" s="1"/>
  <c r="X1441" i="3" s="1"/>
  <c r="X1442" i="3"/>
  <c r="X1443" i="3" s="1"/>
  <c r="X1444" i="3" s="1"/>
  <c r="X1445" i="3" s="1"/>
  <c r="X1446" i="3" s="1"/>
  <c r="X1447" i="3" s="1"/>
  <c r="X1448" i="3" s="1"/>
  <c r="X1449" i="3" s="1"/>
  <c r="X1450" i="3" s="1"/>
  <c r="X1451" i="3" s="1"/>
  <c r="X1452" i="3" s="1"/>
  <c r="X1453" i="3" s="1"/>
  <c r="X1454" i="3" s="1"/>
  <c r="X1455" i="3" s="1"/>
  <c r="X1456" i="3" s="1"/>
  <c r="X1457" i="3" s="1"/>
  <c r="X1458" i="3"/>
  <c r="X1459" i="3" s="1"/>
  <c r="X1460" i="3" s="1"/>
  <c r="X1461" i="3" s="1"/>
  <c r="X1462" i="3" s="1"/>
  <c r="X1463" i="3" s="1"/>
  <c r="X1464" i="3" s="1"/>
  <c r="X1465" i="3" s="1"/>
  <c r="X1466" i="3" s="1"/>
  <c r="X1467" i="3" s="1"/>
  <c r="X1468" i="3" s="1"/>
  <c r="X1469" i="3" s="1"/>
  <c r="X1470" i="3" s="1"/>
  <c r="X1471" i="3" s="1"/>
  <c r="X1472" i="3" s="1"/>
  <c r="X1473" i="3" s="1"/>
  <c r="X1474" i="3"/>
  <c r="X1475" i="3" s="1"/>
  <c r="X1476" i="3" s="1"/>
  <c r="X1477" i="3" s="1"/>
  <c r="X1478" i="3" s="1"/>
  <c r="X1479" i="3" s="1"/>
  <c r="X1480" i="3" s="1"/>
  <c r="X1481" i="3" s="1"/>
  <c r="X1482" i="3" s="1"/>
  <c r="X1483" i="3" s="1"/>
  <c r="X1484" i="3" s="1"/>
  <c r="X1485" i="3" s="1"/>
  <c r="X1486" i="3" s="1"/>
  <c r="X1487" i="3" s="1"/>
  <c r="X1488" i="3" s="1"/>
  <c r="X1489" i="3" s="1"/>
  <c r="X1490" i="3"/>
  <c r="X1491" i="3" s="1"/>
  <c r="X1492" i="3" s="1"/>
  <c r="X1493" i="3" s="1"/>
  <c r="X1494" i="3" s="1"/>
  <c r="X1495" i="3" s="1"/>
  <c r="X1496" i="3" s="1"/>
  <c r="X1497" i="3" s="1"/>
  <c r="X1498" i="3" s="1"/>
  <c r="X1499" i="3" s="1"/>
  <c r="X1500" i="3" s="1"/>
  <c r="X1501" i="3" s="1"/>
  <c r="X1502" i="3" s="1"/>
  <c r="X1503" i="3" s="1"/>
  <c r="X1504" i="3" s="1"/>
  <c r="X1505" i="3" s="1"/>
  <c r="X1506" i="3"/>
  <c r="X1507" i="3" s="1"/>
  <c r="X1508" i="3" s="1"/>
  <c r="X1509" i="3" s="1"/>
  <c r="X1510" i="3" s="1"/>
  <c r="X1511" i="3" s="1"/>
  <c r="X1512" i="3" s="1"/>
  <c r="X1513" i="3" s="1"/>
  <c r="X1514" i="3" s="1"/>
  <c r="X1515" i="3" s="1"/>
  <c r="X1516" i="3" s="1"/>
  <c r="X1517" i="3" s="1"/>
  <c r="X1518" i="3" s="1"/>
  <c r="X1519" i="3" s="1"/>
  <c r="X1520" i="3" s="1"/>
  <c r="X1521" i="3" s="1"/>
  <c r="X1522" i="3"/>
  <c r="X1523" i="3" s="1"/>
  <c r="X1524" i="3" s="1"/>
  <c r="X1525" i="3" s="1"/>
  <c r="X1526" i="3" s="1"/>
  <c r="X1527" i="3" s="1"/>
  <c r="X1528" i="3" s="1"/>
  <c r="X1529" i="3" s="1"/>
  <c r="X1530" i="3" s="1"/>
  <c r="X1531" i="3" s="1"/>
  <c r="X1532" i="3" s="1"/>
  <c r="X1533" i="3" s="1"/>
  <c r="X1534" i="3" s="1"/>
  <c r="X1535" i="3" s="1"/>
  <c r="X1536" i="3" s="1"/>
  <c r="X1537" i="3" s="1"/>
  <c r="X1538" i="3"/>
  <c r="X1539" i="3" s="1"/>
  <c r="X1540" i="3" s="1"/>
  <c r="X1541" i="3" s="1"/>
  <c r="X1542" i="3" s="1"/>
  <c r="X1543" i="3" s="1"/>
  <c r="X1544" i="3" s="1"/>
  <c r="X1545" i="3" s="1"/>
  <c r="X1546" i="3" s="1"/>
  <c r="X1547" i="3" s="1"/>
  <c r="X1548" i="3" s="1"/>
  <c r="X1549" i="3" s="1"/>
  <c r="X1550" i="3" s="1"/>
  <c r="X1551" i="3" s="1"/>
  <c r="X1552" i="3" s="1"/>
  <c r="X1553" i="3" s="1"/>
  <c r="X1554" i="3"/>
  <c r="X1555" i="3" s="1"/>
  <c r="X1556" i="3" s="1"/>
  <c r="X1557" i="3" s="1"/>
  <c r="X1558" i="3" s="1"/>
  <c r="X1559" i="3" s="1"/>
  <c r="X1560" i="3" s="1"/>
  <c r="X1561" i="3" s="1"/>
  <c r="X1562" i="3" s="1"/>
  <c r="X1563" i="3" s="1"/>
  <c r="X1564" i="3" s="1"/>
  <c r="X1565" i="3" s="1"/>
  <c r="X1566" i="3" s="1"/>
  <c r="X1567" i="3" s="1"/>
  <c r="X1568" i="3" s="1"/>
  <c r="X1569" i="3" s="1"/>
  <c r="X1570" i="3"/>
  <c r="X1571" i="3" s="1"/>
  <c r="X1572" i="3" s="1"/>
  <c r="X1573" i="3" s="1"/>
  <c r="X1574" i="3" s="1"/>
  <c r="X1575" i="3" s="1"/>
  <c r="X1576" i="3" s="1"/>
  <c r="X1577" i="3" s="1"/>
  <c r="X1578" i="3" s="1"/>
  <c r="X1579" i="3" s="1"/>
  <c r="X1580" i="3" s="1"/>
  <c r="X1581" i="3" s="1"/>
  <c r="X1582" i="3" s="1"/>
  <c r="X1583" i="3" s="1"/>
  <c r="X1584" i="3" s="1"/>
  <c r="X1585" i="3" s="1"/>
  <c r="X1586" i="3"/>
  <c r="X1587" i="3" s="1"/>
  <c r="X1588" i="3" s="1"/>
  <c r="X1589" i="3" s="1"/>
  <c r="X1590" i="3" s="1"/>
  <c r="X1591" i="3" s="1"/>
  <c r="X1592" i="3" s="1"/>
  <c r="X1593" i="3" s="1"/>
  <c r="X1594" i="3" s="1"/>
  <c r="X1595" i="3" s="1"/>
  <c r="X1596" i="3" s="1"/>
  <c r="X1597" i="3" s="1"/>
  <c r="X1598" i="3" s="1"/>
  <c r="X1599" i="3" s="1"/>
  <c r="X1600" i="3" s="1"/>
  <c r="X1601" i="3" s="1"/>
  <c r="X1602" i="3"/>
  <c r="X1603" i="3" s="1"/>
  <c r="X1604" i="3" s="1"/>
  <c r="X1605" i="3" s="1"/>
  <c r="X1606" i="3" s="1"/>
  <c r="X1607" i="3" s="1"/>
  <c r="X1608" i="3" s="1"/>
  <c r="X1609" i="3" s="1"/>
  <c r="X1610" i="3" s="1"/>
  <c r="X1611" i="3" s="1"/>
  <c r="X1612" i="3" s="1"/>
  <c r="X1613" i="3" s="1"/>
  <c r="X1614" i="3" s="1"/>
  <c r="X1615" i="3" s="1"/>
  <c r="X1616" i="3" s="1"/>
  <c r="X1617" i="3" s="1"/>
  <c r="X1618" i="3"/>
  <c r="X1619" i="3" s="1"/>
  <c r="X1620" i="3" s="1"/>
  <c r="X1621" i="3" s="1"/>
  <c r="X1622" i="3" s="1"/>
  <c r="X1623" i="3" s="1"/>
  <c r="X1624" i="3" s="1"/>
  <c r="X1625" i="3" s="1"/>
  <c r="X1626" i="3" s="1"/>
  <c r="X1627" i="3" s="1"/>
  <c r="X1628" i="3" s="1"/>
  <c r="X1629" i="3" s="1"/>
  <c r="X1630" i="3" s="1"/>
  <c r="X1631" i="3" s="1"/>
  <c r="X1632" i="3" s="1"/>
  <c r="X1633" i="3" s="1"/>
  <c r="X1634" i="3"/>
  <c r="X1635" i="3" s="1"/>
  <c r="X1636" i="3" s="1"/>
  <c r="X1637" i="3" s="1"/>
  <c r="X1638" i="3" s="1"/>
  <c r="X1639" i="3" s="1"/>
  <c r="X1640" i="3" s="1"/>
  <c r="X1641" i="3" s="1"/>
  <c r="X1642" i="3" s="1"/>
  <c r="X1643" i="3" s="1"/>
  <c r="X1644" i="3" s="1"/>
  <c r="X1645" i="3" s="1"/>
  <c r="X1646" i="3" s="1"/>
  <c r="X1647" i="3" s="1"/>
  <c r="X1648" i="3" s="1"/>
  <c r="X1649" i="3" s="1"/>
  <c r="X1650" i="3"/>
  <c r="X1651" i="3" s="1"/>
  <c r="X1652" i="3" s="1"/>
  <c r="X1653" i="3" s="1"/>
  <c r="X1654" i="3" s="1"/>
  <c r="X1655" i="3" s="1"/>
  <c r="X1656" i="3" s="1"/>
  <c r="X1657" i="3" s="1"/>
  <c r="X1658" i="3" s="1"/>
  <c r="X1659" i="3" s="1"/>
  <c r="X1660" i="3" s="1"/>
  <c r="X1661" i="3" s="1"/>
  <c r="X1662" i="3" s="1"/>
  <c r="X1663" i="3" s="1"/>
  <c r="X1664" i="3" s="1"/>
  <c r="X1665" i="3" s="1"/>
  <c r="X1666" i="3"/>
  <c r="X1667" i="3" s="1"/>
  <c r="X1668" i="3" s="1"/>
  <c r="X1669" i="3" s="1"/>
  <c r="X1670" i="3" s="1"/>
  <c r="X1671" i="3" s="1"/>
  <c r="X1672" i="3" s="1"/>
  <c r="X1673" i="3" s="1"/>
  <c r="X1674" i="3" s="1"/>
  <c r="X1675" i="3" s="1"/>
  <c r="X1676" i="3" s="1"/>
  <c r="X1677" i="3" s="1"/>
  <c r="X1678" i="3" s="1"/>
  <c r="X1679" i="3" s="1"/>
  <c r="X1680" i="3" s="1"/>
  <c r="X1681" i="3" s="1"/>
  <c r="X1682" i="3"/>
  <c r="X1683" i="3" s="1"/>
  <c r="X1684" i="3" s="1"/>
  <c r="X1685" i="3" s="1"/>
  <c r="X1686" i="3" s="1"/>
  <c r="X1687" i="3" s="1"/>
  <c r="X1688" i="3" s="1"/>
  <c r="X1689" i="3" s="1"/>
  <c r="X1690" i="3" s="1"/>
  <c r="X1691" i="3" s="1"/>
  <c r="X1692" i="3" s="1"/>
  <c r="X1693" i="3" s="1"/>
  <c r="X1694" i="3" s="1"/>
  <c r="X1695" i="3" s="1"/>
  <c r="X1696" i="3" s="1"/>
  <c r="X1697" i="3" s="1"/>
  <c r="X1698" i="3"/>
  <c r="X1699" i="3" s="1"/>
  <c r="X1700" i="3" s="1"/>
  <c r="X1701" i="3" s="1"/>
  <c r="X1702" i="3" s="1"/>
  <c r="X1703" i="3" s="1"/>
  <c r="X1704" i="3" s="1"/>
  <c r="X1705" i="3" s="1"/>
  <c r="X1706" i="3" s="1"/>
  <c r="X1707" i="3" s="1"/>
  <c r="X1708" i="3" s="1"/>
  <c r="X1709" i="3" s="1"/>
  <c r="X1710" i="3" s="1"/>
  <c r="X1711" i="3" s="1"/>
  <c r="X1712" i="3" s="1"/>
  <c r="X1713" i="3" s="1"/>
  <c r="X1714" i="3"/>
  <c r="X1715" i="3" s="1"/>
  <c r="X1716" i="3" s="1"/>
  <c r="X1717" i="3" s="1"/>
  <c r="X1718" i="3" s="1"/>
  <c r="X1719" i="3" s="1"/>
  <c r="X1720" i="3" s="1"/>
  <c r="X1721" i="3" s="1"/>
  <c r="X1722" i="3" s="1"/>
  <c r="X1723" i="3" s="1"/>
  <c r="X1724" i="3" s="1"/>
  <c r="X1725" i="3" s="1"/>
  <c r="X1726" i="3" s="1"/>
  <c r="X1727" i="3" s="1"/>
  <c r="X1728" i="3" s="1"/>
  <c r="X1729" i="3" s="1"/>
  <c r="X1730" i="3"/>
  <c r="X1731" i="3" s="1"/>
  <c r="X1732" i="3" s="1"/>
  <c r="X1733" i="3" s="1"/>
  <c r="X1734" i="3" s="1"/>
  <c r="X1735" i="3" s="1"/>
  <c r="X1736" i="3" s="1"/>
  <c r="X1737" i="3" s="1"/>
  <c r="X1738" i="3" s="1"/>
  <c r="X1739" i="3" s="1"/>
  <c r="X1740" i="3" s="1"/>
  <c r="X1741" i="3" s="1"/>
  <c r="X1742" i="3" s="1"/>
  <c r="X1743" i="3" s="1"/>
  <c r="X1744" i="3" s="1"/>
  <c r="X1745" i="3" s="1"/>
  <c r="X1746" i="3"/>
  <c r="X1747" i="3" s="1"/>
  <c r="X1748" i="3" s="1"/>
  <c r="X1749" i="3" s="1"/>
  <c r="X1750" i="3" s="1"/>
  <c r="X1751" i="3" s="1"/>
  <c r="X1752" i="3" s="1"/>
  <c r="X1753" i="3" s="1"/>
  <c r="X1754" i="3" s="1"/>
  <c r="X1755" i="3" s="1"/>
  <c r="X1756" i="3" s="1"/>
  <c r="X1757" i="3" s="1"/>
  <c r="X1758" i="3" s="1"/>
  <c r="X1759" i="3" s="1"/>
  <c r="X1760" i="3" s="1"/>
  <c r="X1761" i="3" s="1"/>
  <c r="X1762" i="3"/>
  <c r="X1763" i="3" s="1"/>
  <c r="X1764" i="3" s="1"/>
  <c r="X1765" i="3" s="1"/>
  <c r="X1766" i="3" s="1"/>
  <c r="X1767" i="3" s="1"/>
  <c r="X1768" i="3" s="1"/>
  <c r="X1769" i="3" s="1"/>
  <c r="X1770" i="3" s="1"/>
  <c r="X1771" i="3" s="1"/>
  <c r="X1772" i="3" s="1"/>
  <c r="X1773" i="3" s="1"/>
  <c r="X1774" i="3" s="1"/>
  <c r="X1775" i="3" s="1"/>
  <c r="X1776" i="3" s="1"/>
  <c r="X1777" i="3" s="1"/>
  <c r="X1778" i="3"/>
  <c r="X1779" i="3" s="1"/>
  <c r="X1780" i="3" s="1"/>
  <c r="X1781" i="3" s="1"/>
  <c r="X1782" i="3" s="1"/>
  <c r="X1783" i="3" s="1"/>
  <c r="X1784" i="3" s="1"/>
  <c r="X1785" i="3" s="1"/>
  <c r="X1786" i="3" s="1"/>
  <c r="X1787" i="3" s="1"/>
  <c r="X1788" i="3" s="1"/>
  <c r="X1789" i="3" s="1"/>
  <c r="X1790" i="3" s="1"/>
  <c r="X1791" i="3" s="1"/>
  <c r="X1792" i="3" s="1"/>
  <c r="X1793" i="3" s="1"/>
  <c r="X1794" i="3"/>
  <c r="X1795" i="3" s="1"/>
  <c r="X1796" i="3" s="1"/>
  <c r="X1797" i="3" s="1"/>
  <c r="X1798" i="3" s="1"/>
  <c r="X1799" i="3" s="1"/>
  <c r="X1800" i="3" s="1"/>
  <c r="X1801" i="3" s="1"/>
  <c r="X1802" i="3" s="1"/>
  <c r="X1803" i="3" s="1"/>
  <c r="X1804" i="3" s="1"/>
  <c r="X1805" i="3" s="1"/>
  <c r="X1806" i="3" s="1"/>
  <c r="X1807" i="3" s="1"/>
  <c r="X1808" i="3" s="1"/>
  <c r="X1809" i="3" s="1"/>
  <c r="X1810" i="3"/>
  <c r="X1811" i="3" s="1"/>
  <c r="X1812" i="3" s="1"/>
  <c r="X1813" i="3" s="1"/>
  <c r="X1814" i="3" s="1"/>
  <c r="X1815" i="3" s="1"/>
  <c r="X1816" i="3" s="1"/>
  <c r="X1817" i="3" s="1"/>
  <c r="X1818" i="3" s="1"/>
  <c r="X1819" i="3" s="1"/>
  <c r="X1820" i="3" s="1"/>
  <c r="X1821" i="3" s="1"/>
  <c r="X1822" i="3" s="1"/>
  <c r="X1823" i="3" s="1"/>
  <c r="X1824" i="3" s="1"/>
  <c r="X1825" i="3" s="1"/>
  <c r="X1826" i="3"/>
  <c r="X1827" i="3" s="1"/>
  <c r="X1828" i="3" s="1"/>
  <c r="X1829" i="3" s="1"/>
  <c r="X1830" i="3" s="1"/>
  <c r="X1831" i="3" s="1"/>
  <c r="X1832" i="3" s="1"/>
  <c r="X1833" i="3" s="1"/>
  <c r="X1834" i="3" s="1"/>
  <c r="X1835" i="3" s="1"/>
  <c r="X1836" i="3" s="1"/>
  <c r="X1837" i="3" s="1"/>
  <c r="X1838" i="3" s="1"/>
  <c r="X1839" i="3" s="1"/>
  <c r="X1840" i="3" s="1"/>
  <c r="X1841" i="3" s="1"/>
  <c r="X1842" i="3"/>
  <c r="X1843" i="3" s="1"/>
  <c r="X1844" i="3" s="1"/>
  <c r="X1845" i="3" s="1"/>
  <c r="X1846" i="3" s="1"/>
  <c r="X1847" i="3" s="1"/>
  <c r="X1848" i="3" s="1"/>
  <c r="X1849" i="3" s="1"/>
  <c r="X1850" i="3" s="1"/>
  <c r="X1851" i="3" s="1"/>
  <c r="X1852" i="3" s="1"/>
  <c r="X1853" i="3" s="1"/>
  <c r="X1854" i="3" s="1"/>
  <c r="X1855" i="3" s="1"/>
  <c r="X1856" i="3" s="1"/>
  <c r="X1857" i="3" s="1"/>
  <c r="X1858" i="3"/>
  <c r="X1859" i="3" s="1"/>
  <c r="X1860" i="3" s="1"/>
  <c r="X1861" i="3" s="1"/>
  <c r="X1862" i="3" s="1"/>
  <c r="X1863" i="3" s="1"/>
  <c r="X1864" i="3" s="1"/>
  <c r="X1865" i="3" s="1"/>
  <c r="X1866" i="3" s="1"/>
  <c r="X1867" i="3" s="1"/>
  <c r="X1868" i="3" s="1"/>
  <c r="X1869" i="3" s="1"/>
  <c r="X1870" i="3" s="1"/>
  <c r="X1871" i="3" s="1"/>
  <c r="X1872" i="3" s="1"/>
  <c r="X1873" i="3" s="1"/>
  <c r="X1874" i="3"/>
  <c r="X1875" i="3" s="1"/>
  <c r="X1876" i="3" s="1"/>
  <c r="X1877" i="3" s="1"/>
  <c r="X1878" i="3" s="1"/>
  <c r="X1879" i="3" s="1"/>
  <c r="X1880" i="3" s="1"/>
  <c r="X1881" i="3" s="1"/>
  <c r="X1882" i="3" s="1"/>
  <c r="X1883" i="3" s="1"/>
  <c r="X1884" i="3" s="1"/>
  <c r="X1885" i="3" s="1"/>
  <c r="X1886" i="3" s="1"/>
  <c r="X1887" i="3" s="1"/>
  <c r="X1888" i="3" s="1"/>
  <c r="X1889" i="3" s="1"/>
  <c r="X1890" i="3"/>
  <c r="X1891" i="3" s="1"/>
  <c r="X1892" i="3" s="1"/>
  <c r="X1893" i="3" s="1"/>
  <c r="X1894" i="3" s="1"/>
  <c r="X1895" i="3" s="1"/>
  <c r="X1896" i="3" s="1"/>
  <c r="X1897" i="3" s="1"/>
  <c r="X1898" i="3" s="1"/>
  <c r="X1899" i="3" s="1"/>
  <c r="X1900" i="3" s="1"/>
  <c r="X1901" i="3" s="1"/>
  <c r="X1902" i="3" s="1"/>
  <c r="X1903" i="3" s="1"/>
  <c r="X1904" i="3" s="1"/>
  <c r="X1905" i="3" s="1"/>
  <c r="X1906" i="3"/>
  <c r="X1907" i="3" s="1"/>
  <c r="X1908" i="3" s="1"/>
  <c r="X1909" i="3" s="1"/>
  <c r="X1910" i="3" s="1"/>
  <c r="X1911" i="3" s="1"/>
  <c r="X1912" i="3" s="1"/>
  <c r="X1913" i="3" s="1"/>
  <c r="X1914" i="3" s="1"/>
  <c r="X1915" i="3" s="1"/>
  <c r="X1916" i="3" s="1"/>
  <c r="X1917" i="3" s="1"/>
  <c r="X1918" i="3" s="1"/>
  <c r="X1919" i="3" s="1"/>
  <c r="X1920" i="3" s="1"/>
  <c r="X1921" i="3" s="1"/>
  <c r="X1922" i="3"/>
  <c r="X1923" i="3" s="1"/>
  <c r="X1924" i="3" s="1"/>
  <c r="X1925" i="3" s="1"/>
  <c r="X1926" i="3" s="1"/>
  <c r="X1927" i="3" s="1"/>
  <c r="X1928" i="3" s="1"/>
  <c r="X1929" i="3" s="1"/>
  <c r="X1930" i="3" s="1"/>
  <c r="X1931" i="3" s="1"/>
  <c r="X1932" i="3" s="1"/>
  <c r="X1933" i="3" s="1"/>
  <c r="X1934" i="3" s="1"/>
  <c r="X1935" i="3" s="1"/>
  <c r="X1936" i="3" s="1"/>
  <c r="X1937" i="3" s="1"/>
  <c r="X1938" i="3"/>
  <c r="X1939" i="3" s="1"/>
  <c r="X1940" i="3" s="1"/>
  <c r="X1941" i="3" s="1"/>
  <c r="X1942" i="3" s="1"/>
  <c r="X1943" i="3" s="1"/>
  <c r="X1944" i="3" s="1"/>
  <c r="X1945" i="3" s="1"/>
  <c r="X1946" i="3" s="1"/>
  <c r="X1947" i="3" s="1"/>
  <c r="X1948" i="3" s="1"/>
  <c r="X1949" i="3" s="1"/>
  <c r="X1950" i="3" s="1"/>
  <c r="X1951" i="3" s="1"/>
  <c r="X1952" i="3" s="1"/>
  <c r="X1953" i="3" s="1"/>
  <c r="X1954" i="3"/>
  <c r="X1955" i="3" s="1"/>
  <c r="X1956" i="3" s="1"/>
  <c r="X1957" i="3" s="1"/>
  <c r="X1958" i="3" s="1"/>
  <c r="X1959" i="3" s="1"/>
  <c r="X1960" i="3" s="1"/>
  <c r="X1961" i="3" s="1"/>
  <c r="X1962" i="3" s="1"/>
  <c r="X1963" i="3" s="1"/>
  <c r="X1964" i="3" s="1"/>
  <c r="X1965" i="3" s="1"/>
  <c r="X1966" i="3" s="1"/>
  <c r="X1967" i="3" s="1"/>
  <c r="X1968" i="3" s="1"/>
  <c r="X1969" i="3" s="1"/>
  <c r="X1970" i="3"/>
  <c r="X1971" i="3" s="1"/>
  <c r="X1972" i="3" s="1"/>
  <c r="X1973" i="3" s="1"/>
  <c r="X1974" i="3" s="1"/>
  <c r="X1975" i="3" s="1"/>
  <c r="X1976" i="3" s="1"/>
  <c r="X1977" i="3" s="1"/>
  <c r="X1978" i="3" s="1"/>
  <c r="X1979" i="3" s="1"/>
  <c r="X1980" i="3" s="1"/>
  <c r="X1981" i="3" s="1"/>
  <c r="X1982" i="3" s="1"/>
  <c r="X1983" i="3" s="1"/>
  <c r="X1984" i="3" s="1"/>
  <c r="X1985" i="3" s="1"/>
  <c r="X1986" i="3"/>
  <c r="X1987" i="3" s="1"/>
  <c r="X1988" i="3" s="1"/>
  <c r="X1989" i="3" s="1"/>
  <c r="X1990" i="3" s="1"/>
  <c r="X1991" i="3" s="1"/>
  <c r="X1992" i="3" s="1"/>
  <c r="X1993" i="3" s="1"/>
  <c r="X1994" i="3" s="1"/>
  <c r="X1995" i="3" s="1"/>
  <c r="X1996" i="3" s="1"/>
  <c r="X1997" i="3" s="1"/>
  <c r="X1998" i="3" s="1"/>
  <c r="X1999" i="3" s="1"/>
  <c r="X2000" i="3" s="1"/>
  <c r="X2001" i="3" s="1"/>
  <c r="X2002" i="3"/>
  <c r="X2003" i="3" s="1"/>
  <c r="X2004" i="3" s="1"/>
  <c r="X2005" i="3" s="1"/>
  <c r="X2006" i="3" s="1"/>
  <c r="X2007" i="3" s="1"/>
  <c r="X2008" i="3" s="1"/>
  <c r="X2009" i="3" s="1"/>
  <c r="X2010" i="3" s="1"/>
  <c r="X2011" i="3" s="1"/>
  <c r="X2012" i="3" s="1"/>
  <c r="X2013" i="3" s="1"/>
  <c r="X2014" i="3" s="1"/>
  <c r="X2015" i="3" s="1"/>
  <c r="X2016" i="3" s="1"/>
  <c r="X2017" i="3" s="1"/>
  <c r="X2018" i="3"/>
  <c r="X2019" i="3" s="1"/>
  <c r="X2020" i="3" s="1"/>
  <c r="X2021" i="3" s="1"/>
  <c r="X2022" i="3" s="1"/>
  <c r="X2023" i="3" s="1"/>
  <c r="X2024" i="3" s="1"/>
  <c r="X2025" i="3" s="1"/>
  <c r="X2026" i="3" s="1"/>
  <c r="X2027" i="3" s="1"/>
  <c r="X2028" i="3" s="1"/>
  <c r="X2029" i="3" s="1"/>
  <c r="X2030" i="3" s="1"/>
  <c r="X2031" i="3" s="1"/>
  <c r="X2032" i="3" s="1"/>
  <c r="X2033" i="3" s="1"/>
  <c r="X2034" i="3"/>
  <c r="X2035" i="3" s="1"/>
  <c r="X2036" i="3" s="1"/>
  <c r="X2037" i="3" s="1"/>
  <c r="X2038" i="3" s="1"/>
  <c r="X2039" i="3" s="1"/>
  <c r="X2040" i="3" s="1"/>
  <c r="X2041" i="3" s="1"/>
  <c r="X2042" i="3" s="1"/>
  <c r="X2043" i="3" s="1"/>
  <c r="X2044" i="3" s="1"/>
  <c r="X2045" i="3" s="1"/>
  <c r="X2046" i="3" s="1"/>
  <c r="X2047" i="3" s="1"/>
  <c r="X2048" i="3" s="1"/>
  <c r="X2049" i="3" s="1"/>
  <c r="X2050" i="3"/>
  <c r="X2051" i="3" s="1"/>
  <c r="X2052" i="3" s="1"/>
  <c r="X2053" i="3" s="1"/>
  <c r="X2054" i="3" s="1"/>
  <c r="X2055" i="3" s="1"/>
  <c r="X2056" i="3" s="1"/>
  <c r="X2057" i="3" s="1"/>
  <c r="X2058" i="3" s="1"/>
  <c r="X2059" i="3" s="1"/>
  <c r="X2060" i="3" s="1"/>
  <c r="X2061" i="3" s="1"/>
  <c r="X2062" i="3" s="1"/>
  <c r="X2063" i="3" s="1"/>
  <c r="X2064" i="3" s="1"/>
  <c r="X2065" i="3" s="1"/>
  <c r="X2066" i="3"/>
  <c r="X2067" i="3" s="1"/>
  <c r="X2068" i="3" s="1"/>
  <c r="X2069" i="3" s="1"/>
  <c r="X2070" i="3" s="1"/>
  <c r="X2071" i="3" s="1"/>
  <c r="X2072" i="3" s="1"/>
  <c r="X2073" i="3" s="1"/>
  <c r="X2074" i="3" s="1"/>
  <c r="X2075" i="3" s="1"/>
  <c r="X2076" i="3" s="1"/>
  <c r="X2077" i="3" s="1"/>
  <c r="X2078" i="3" s="1"/>
  <c r="X2079" i="3" s="1"/>
  <c r="X2080" i="3" s="1"/>
  <c r="X2081" i="3" s="1"/>
  <c r="X2082" i="3"/>
  <c r="X2083" i="3" s="1"/>
  <c r="X2084" i="3" s="1"/>
  <c r="X2085" i="3" s="1"/>
  <c r="X2086" i="3" s="1"/>
  <c r="X2087" i="3" s="1"/>
  <c r="X2088" i="3" s="1"/>
  <c r="X2089" i="3" s="1"/>
  <c r="X2090" i="3" s="1"/>
  <c r="X2091" i="3" s="1"/>
  <c r="X2092" i="3" s="1"/>
  <c r="X2093" i="3" s="1"/>
  <c r="X2094" i="3" s="1"/>
  <c r="X2095" i="3" s="1"/>
  <c r="X2096" i="3" s="1"/>
  <c r="X2097" i="3" s="1"/>
  <c r="X2098" i="3"/>
  <c r="X2099" i="3" s="1"/>
  <c r="X2100" i="3" s="1"/>
  <c r="X2101" i="3" s="1"/>
  <c r="X2102" i="3" s="1"/>
  <c r="X2103" i="3" s="1"/>
  <c r="X2104" i="3" s="1"/>
  <c r="X2105" i="3" s="1"/>
  <c r="X2106" i="3" s="1"/>
  <c r="X2107" i="3" s="1"/>
  <c r="X2108" i="3" s="1"/>
  <c r="X2109" i="3" s="1"/>
  <c r="X2110" i="3" s="1"/>
  <c r="X2111" i="3" s="1"/>
  <c r="X2112" i="3" s="1"/>
  <c r="X2113" i="3" s="1"/>
  <c r="X2114" i="3"/>
  <c r="X2115" i="3" s="1"/>
  <c r="X2116" i="3" s="1"/>
  <c r="X2117" i="3" s="1"/>
  <c r="X2118" i="3" s="1"/>
  <c r="X2119" i="3" s="1"/>
  <c r="X2120" i="3" s="1"/>
  <c r="X2121" i="3" s="1"/>
  <c r="X2122" i="3" s="1"/>
  <c r="X2123" i="3" s="1"/>
  <c r="X2124" i="3" s="1"/>
  <c r="X2125" i="3" s="1"/>
  <c r="X2126" i="3" s="1"/>
  <c r="X2127" i="3" s="1"/>
  <c r="X2128" i="3" s="1"/>
  <c r="X2129" i="3" s="1"/>
  <c r="X2130" i="3"/>
  <c r="X2131" i="3" s="1"/>
  <c r="X2132" i="3" s="1"/>
  <c r="X2133" i="3" s="1"/>
  <c r="X2134" i="3" s="1"/>
  <c r="X2135" i="3" s="1"/>
  <c r="X2136" i="3" s="1"/>
  <c r="X2137" i="3" s="1"/>
  <c r="X2138" i="3" s="1"/>
  <c r="X2139" i="3" s="1"/>
  <c r="X2140" i="3" s="1"/>
  <c r="X2141" i="3" s="1"/>
  <c r="X2142" i="3" s="1"/>
  <c r="X2143" i="3" s="1"/>
  <c r="X2144" i="3" s="1"/>
  <c r="X2145" i="3" s="1"/>
  <c r="X2146" i="3"/>
  <c r="X2147" i="3" s="1"/>
  <c r="X2148" i="3" s="1"/>
  <c r="X2149" i="3" s="1"/>
  <c r="X2150" i="3" s="1"/>
  <c r="X2151" i="3" s="1"/>
  <c r="X2152" i="3" s="1"/>
  <c r="X2153" i="3" s="1"/>
  <c r="X2154" i="3" s="1"/>
  <c r="X2155" i="3" s="1"/>
  <c r="X2156" i="3" s="1"/>
  <c r="X2157" i="3" s="1"/>
  <c r="X2158" i="3" s="1"/>
  <c r="X2159" i="3" s="1"/>
  <c r="X2160" i="3" s="1"/>
  <c r="X2161" i="3" s="1"/>
  <c r="X2162" i="3"/>
  <c r="X2163" i="3" s="1"/>
  <c r="X2164" i="3" s="1"/>
  <c r="X2165" i="3" s="1"/>
  <c r="X2166" i="3" s="1"/>
  <c r="X2167" i="3" s="1"/>
  <c r="X2168" i="3" s="1"/>
  <c r="X2169" i="3" s="1"/>
  <c r="X2170" i="3" s="1"/>
  <c r="X2171" i="3" s="1"/>
  <c r="X2172" i="3" s="1"/>
  <c r="X2173" i="3" s="1"/>
  <c r="X2174" i="3" s="1"/>
  <c r="X2175" i="3" s="1"/>
  <c r="X2176" i="3" s="1"/>
  <c r="X2177" i="3" s="1"/>
  <c r="X2178" i="3"/>
  <c r="X2179" i="3" s="1"/>
  <c r="X2180" i="3" s="1"/>
  <c r="X2181" i="3" s="1"/>
  <c r="X2182" i="3" s="1"/>
  <c r="X2183" i="3" s="1"/>
  <c r="X2184" i="3" s="1"/>
  <c r="X2185" i="3" s="1"/>
  <c r="X2186" i="3" s="1"/>
  <c r="X2187" i="3" s="1"/>
  <c r="X2188" i="3" s="1"/>
  <c r="X2189" i="3" s="1"/>
  <c r="X2190" i="3" s="1"/>
  <c r="X2191" i="3" s="1"/>
  <c r="X2192" i="3" s="1"/>
  <c r="X2193" i="3" s="1"/>
  <c r="X2194" i="3"/>
  <c r="X2195" i="3" s="1"/>
  <c r="X2196" i="3" s="1"/>
  <c r="X2197" i="3" s="1"/>
  <c r="X2198" i="3" s="1"/>
  <c r="X2199" i="3" s="1"/>
  <c r="X2200" i="3" s="1"/>
  <c r="X2201" i="3" s="1"/>
  <c r="X2202" i="3" s="1"/>
  <c r="X2203" i="3" s="1"/>
  <c r="X2204" i="3" s="1"/>
  <c r="X2205" i="3" s="1"/>
  <c r="X2206" i="3" s="1"/>
  <c r="X2207" i="3" s="1"/>
  <c r="X2208" i="3" s="1"/>
  <c r="X2209" i="3" s="1"/>
  <c r="X2210" i="3"/>
  <c r="X2211" i="3" s="1"/>
  <c r="X2212" i="3" s="1"/>
  <c r="X2213" i="3" s="1"/>
  <c r="X2214" i="3" s="1"/>
  <c r="X2215" i="3" s="1"/>
  <c r="X2216" i="3" s="1"/>
  <c r="X2217" i="3" s="1"/>
  <c r="X2218" i="3" s="1"/>
  <c r="X2219" i="3" s="1"/>
  <c r="X2220" i="3" s="1"/>
  <c r="X2221" i="3" s="1"/>
  <c r="X2222" i="3" s="1"/>
  <c r="X2223" i="3" s="1"/>
  <c r="X2224" i="3" s="1"/>
  <c r="X2225" i="3" s="1"/>
  <c r="X2226" i="3"/>
  <c r="X2227" i="3" s="1"/>
  <c r="X2228" i="3" s="1"/>
  <c r="X2229" i="3" s="1"/>
  <c r="X2230" i="3" s="1"/>
  <c r="X2231" i="3" s="1"/>
  <c r="X2232" i="3" s="1"/>
  <c r="X2233" i="3" s="1"/>
  <c r="X2234" i="3" s="1"/>
  <c r="X2235" i="3" s="1"/>
  <c r="X2236" i="3" s="1"/>
  <c r="X2237" i="3" s="1"/>
  <c r="X2238" i="3" s="1"/>
  <c r="X2239" i="3" s="1"/>
  <c r="X2240" i="3" s="1"/>
  <c r="X2241" i="3" s="1"/>
  <c r="X2242" i="3"/>
  <c r="X2243" i="3" s="1"/>
  <c r="X2244" i="3" s="1"/>
  <c r="X2245" i="3" s="1"/>
  <c r="X2246" i="3" s="1"/>
  <c r="X2247" i="3" s="1"/>
  <c r="X2248" i="3" s="1"/>
  <c r="X2249" i="3" s="1"/>
  <c r="X2250" i="3" s="1"/>
  <c r="X2251" i="3" s="1"/>
  <c r="X2252" i="3" s="1"/>
  <c r="X2253" i="3" s="1"/>
  <c r="X2254" i="3" s="1"/>
  <c r="X2255" i="3" s="1"/>
  <c r="X2256" i="3" s="1"/>
  <c r="X2257" i="3" s="1"/>
  <c r="X2258" i="3"/>
  <c r="X2259" i="3" s="1"/>
  <c r="X2260" i="3" s="1"/>
  <c r="X2261" i="3" s="1"/>
  <c r="X2262" i="3" s="1"/>
  <c r="X2263" i="3" s="1"/>
  <c r="X2264" i="3" s="1"/>
  <c r="X2265" i="3" s="1"/>
  <c r="X2266" i="3" s="1"/>
  <c r="X2267" i="3" s="1"/>
  <c r="X2268" i="3" s="1"/>
  <c r="X2269" i="3" s="1"/>
  <c r="X2270" i="3" s="1"/>
  <c r="X2271" i="3" s="1"/>
  <c r="X2272" i="3" s="1"/>
  <c r="X2273" i="3" s="1"/>
  <c r="X2274" i="3"/>
  <c r="X2275" i="3" s="1"/>
  <c r="X2276" i="3" s="1"/>
  <c r="X2277" i="3" s="1"/>
  <c r="X2278" i="3" s="1"/>
  <c r="X2279" i="3" s="1"/>
  <c r="X2280" i="3" s="1"/>
  <c r="X2281" i="3" s="1"/>
  <c r="X2282" i="3" s="1"/>
  <c r="X2283" i="3" s="1"/>
  <c r="X2284" i="3" s="1"/>
  <c r="X2285" i="3" s="1"/>
  <c r="X2286" i="3" s="1"/>
  <c r="X2287" i="3" s="1"/>
  <c r="X2288" i="3" s="1"/>
  <c r="X2289" i="3" s="1"/>
  <c r="X2290" i="3"/>
  <c r="X2291" i="3" s="1"/>
  <c r="X2292" i="3" s="1"/>
  <c r="X2293" i="3" s="1"/>
  <c r="X2294" i="3" s="1"/>
  <c r="X2295" i="3" s="1"/>
  <c r="X2296" i="3" s="1"/>
  <c r="X2297" i="3" s="1"/>
  <c r="X2298" i="3" s="1"/>
  <c r="X2299" i="3" s="1"/>
  <c r="X2300" i="3" s="1"/>
  <c r="X2301" i="3" s="1"/>
  <c r="X2302" i="3" s="1"/>
  <c r="X2303" i="3" s="1"/>
  <c r="X2304" i="3" s="1"/>
  <c r="X2305" i="3" s="1"/>
  <c r="X2306" i="3"/>
  <c r="X2307" i="3" s="1"/>
  <c r="X2308" i="3" s="1"/>
  <c r="X2309" i="3" s="1"/>
  <c r="X2310" i="3" s="1"/>
  <c r="X2311" i="3" s="1"/>
  <c r="X2312" i="3" s="1"/>
  <c r="X2313" i="3" s="1"/>
  <c r="X2314" i="3" s="1"/>
  <c r="X2315" i="3" s="1"/>
  <c r="X2316" i="3" s="1"/>
  <c r="X2317" i="3" s="1"/>
  <c r="X2318" i="3" s="1"/>
  <c r="X2319" i="3" s="1"/>
  <c r="X2320" i="3" s="1"/>
  <c r="X2321" i="3" s="1"/>
  <c r="X2322" i="3"/>
  <c r="X2323" i="3" s="1"/>
  <c r="X2324" i="3" s="1"/>
  <c r="X2325" i="3" s="1"/>
  <c r="X2326" i="3" s="1"/>
  <c r="X2327" i="3" s="1"/>
  <c r="X2328" i="3" s="1"/>
  <c r="X2329" i="3" s="1"/>
  <c r="X2330" i="3" s="1"/>
  <c r="X2331" i="3" s="1"/>
  <c r="X2332" i="3" s="1"/>
  <c r="X2333" i="3" s="1"/>
  <c r="X2334" i="3" s="1"/>
  <c r="X2335" i="3" s="1"/>
  <c r="X2336" i="3" s="1"/>
  <c r="X2337" i="3" s="1"/>
  <c r="X2338" i="3"/>
  <c r="X2339" i="3" s="1"/>
  <c r="X2340" i="3" s="1"/>
  <c r="X2341" i="3" s="1"/>
  <c r="X2342" i="3" s="1"/>
  <c r="X2343" i="3" s="1"/>
  <c r="X2344" i="3" s="1"/>
  <c r="X2345" i="3" s="1"/>
  <c r="X2346" i="3" s="1"/>
  <c r="X2347" i="3" s="1"/>
  <c r="X2348" i="3" s="1"/>
  <c r="X2349" i="3" s="1"/>
  <c r="X2350" i="3" s="1"/>
  <c r="X2351" i="3" s="1"/>
  <c r="X2352" i="3" s="1"/>
  <c r="X2353" i="3" s="1"/>
  <c r="X2354" i="3"/>
  <c r="X2355" i="3" s="1"/>
  <c r="X2356" i="3" s="1"/>
  <c r="X2357" i="3" s="1"/>
  <c r="X2358" i="3" s="1"/>
  <c r="X2359" i="3" s="1"/>
  <c r="X2360" i="3" s="1"/>
  <c r="X2361" i="3" s="1"/>
  <c r="X2362" i="3" s="1"/>
  <c r="X2363" i="3" s="1"/>
  <c r="X2364" i="3" s="1"/>
  <c r="X2365" i="3" s="1"/>
  <c r="X2366" i="3" s="1"/>
  <c r="X2367" i="3" s="1"/>
  <c r="X2368" i="3" s="1"/>
  <c r="X2369" i="3" s="1"/>
  <c r="X2370" i="3"/>
  <c r="X2371" i="3" s="1"/>
  <c r="X2372" i="3" s="1"/>
  <c r="X2373" i="3" s="1"/>
  <c r="X2374" i="3" s="1"/>
  <c r="X2375" i="3" s="1"/>
  <c r="X2376" i="3" s="1"/>
  <c r="X2377" i="3" s="1"/>
  <c r="X2378" i="3" s="1"/>
  <c r="X2379" i="3" s="1"/>
  <c r="X2380" i="3" s="1"/>
  <c r="X2381" i="3" s="1"/>
  <c r="X2382" i="3" s="1"/>
  <c r="X2383" i="3" s="1"/>
  <c r="X2384" i="3" s="1"/>
  <c r="X2385" i="3" s="1"/>
  <c r="X2386" i="3"/>
  <c r="X2387" i="3" s="1"/>
  <c r="X2388" i="3" s="1"/>
  <c r="X2389" i="3" s="1"/>
  <c r="X2390" i="3" s="1"/>
  <c r="X2391" i="3" s="1"/>
  <c r="X2392" i="3" s="1"/>
  <c r="X2393" i="3" s="1"/>
  <c r="X2394" i="3" s="1"/>
  <c r="X2395" i="3" s="1"/>
  <c r="X2396" i="3" s="1"/>
  <c r="X2397" i="3" s="1"/>
  <c r="X2398" i="3" s="1"/>
  <c r="X2399" i="3" s="1"/>
  <c r="X2400" i="3" s="1"/>
  <c r="X2401" i="3" s="1"/>
  <c r="X2402" i="3"/>
  <c r="X2403" i="3" s="1"/>
  <c r="X2404" i="3" s="1"/>
  <c r="X2405" i="3" s="1"/>
  <c r="X2406" i="3" s="1"/>
  <c r="X2407" i="3" s="1"/>
  <c r="X2408" i="3" s="1"/>
  <c r="X2409" i="3" s="1"/>
  <c r="X2410" i="3" s="1"/>
  <c r="X2411" i="3" s="1"/>
  <c r="X2412" i="3" s="1"/>
  <c r="X2413" i="3" s="1"/>
  <c r="X2414" i="3" s="1"/>
  <c r="X2415" i="3" s="1"/>
  <c r="X2416" i="3" s="1"/>
  <c r="X2417" i="3" s="1"/>
  <c r="X2418" i="3"/>
  <c r="X2419" i="3" s="1"/>
  <c r="X2420" i="3" s="1"/>
  <c r="X2421" i="3" s="1"/>
  <c r="X2422" i="3" s="1"/>
  <c r="X2423" i="3" s="1"/>
  <c r="X2424" i="3" s="1"/>
  <c r="X2425" i="3" s="1"/>
  <c r="X2426" i="3" s="1"/>
  <c r="X2427" i="3" s="1"/>
  <c r="X2428" i="3" s="1"/>
  <c r="X2429" i="3" s="1"/>
  <c r="X2430" i="3" s="1"/>
  <c r="X2431" i="3" s="1"/>
  <c r="X2432" i="3" s="1"/>
  <c r="X2433" i="3" s="1"/>
  <c r="X2434" i="3"/>
  <c r="X2435" i="3" s="1"/>
  <c r="X2436" i="3" s="1"/>
  <c r="X2437" i="3" s="1"/>
  <c r="X2438" i="3" s="1"/>
  <c r="X2439" i="3" s="1"/>
  <c r="X2440" i="3" s="1"/>
  <c r="X2441" i="3" s="1"/>
  <c r="X2442" i="3" s="1"/>
  <c r="X2443" i="3" s="1"/>
  <c r="X2444" i="3" s="1"/>
  <c r="X2445" i="3" s="1"/>
  <c r="X2446" i="3" s="1"/>
  <c r="X2447" i="3" s="1"/>
  <c r="X2448" i="3" s="1"/>
  <c r="X2449" i="3" s="1"/>
  <c r="X2450" i="3"/>
  <c r="X2451" i="3" s="1"/>
  <c r="X2452" i="3" s="1"/>
  <c r="X2453" i="3" s="1"/>
  <c r="X2454" i="3" s="1"/>
  <c r="X2455" i="3" s="1"/>
  <c r="X2456" i="3" s="1"/>
  <c r="X2457" i="3" s="1"/>
  <c r="X2458" i="3" s="1"/>
  <c r="X2459" i="3" s="1"/>
  <c r="X2460" i="3" s="1"/>
  <c r="X2461" i="3" s="1"/>
  <c r="X2462" i="3" s="1"/>
  <c r="X2463" i="3" s="1"/>
  <c r="X2464" i="3" s="1"/>
  <c r="X2465" i="3" s="1"/>
  <c r="X2466" i="3"/>
  <c r="X2467" i="3" s="1"/>
  <c r="X2468" i="3" s="1"/>
  <c r="X2469" i="3" s="1"/>
  <c r="X2470" i="3" s="1"/>
  <c r="X2471" i="3" s="1"/>
  <c r="X2472" i="3" s="1"/>
  <c r="X2473" i="3" s="1"/>
  <c r="X2474" i="3" s="1"/>
  <c r="X2475" i="3" s="1"/>
  <c r="X2476" i="3" s="1"/>
  <c r="X2477" i="3" s="1"/>
  <c r="X2478" i="3" s="1"/>
  <c r="X2479" i="3" s="1"/>
  <c r="X2480" i="3" s="1"/>
  <c r="X2481" i="3" s="1"/>
  <c r="X2482" i="3"/>
  <c r="X2483" i="3" s="1"/>
  <c r="X2484" i="3" s="1"/>
  <c r="X2485" i="3" s="1"/>
  <c r="X2486" i="3" s="1"/>
  <c r="X2487" i="3" s="1"/>
  <c r="X2488" i="3" s="1"/>
  <c r="X2489" i="3" s="1"/>
  <c r="X2490" i="3" s="1"/>
  <c r="X2491" i="3" s="1"/>
  <c r="X2492" i="3" s="1"/>
  <c r="X2493" i="3" s="1"/>
  <c r="X2494" i="3" s="1"/>
  <c r="X2495" i="3" s="1"/>
  <c r="X2496" i="3" s="1"/>
  <c r="X2497" i="3" s="1"/>
  <c r="X2498" i="3"/>
  <c r="X2499" i="3" s="1"/>
  <c r="X2500" i="3" s="1"/>
  <c r="X2501" i="3" s="1"/>
  <c r="X2502" i="3" s="1"/>
  <c r="X2503" i="3" s="1"/>
  <c r="X2504" i="3" s="1"/>
  <c r="X2505" i="3" s="1"/>
  <c r="X2506" i="3" s="1"/>
  <c r="X2507" i="3" s="1"/>
  <c r="X2508" i="3" s="1"/>
  <c r="X2509" i="3" s="1"/>
  <c r="X2510" i="3" s="1"/>
  <c r="X2511" i="3" s="1"/>
  <c r="X2512" i="3" s="1"/>
  <c r="X2513" i="3" s="1"/>
  <c r="X2514" i="3"/>
  <c r="X2515" i="3" s="1"/>
  <c r="X2516" i="3" s="1"/>
  <c r="X2517" i="3" s="1"/>
  <c r="X2518" i="3" s="1"/>
  <c r="X2519" i="3" s="1"/>
  <c r="X2520" i="3" s="1"/>
  <c r="X2521" i="3" s="1"/>
  <c r="X2522" i="3" s="1"/>
  <c r="X2523" i="3" s="1"/>
  <c r="X2524" i="3" s="1"/>
  <c r="X2525" i="3" s="1"/>
  <c r="X2526" i="3" s="1"/>
  <c r="X2527" i="3" s="1"/>
  <c r="X2528" i="3" s="1"/>
  <c r="X2529" i="3" s="1"/>
  <c r="X2530" i="3"/>
  <c r="X2531" i="3" s="1"/>
  <c r="X2532" i="3" s="1"/>
  <c r="X2533" i="3" s="1"/>
  <c r="X2534" i="3" s="1"/>
  <c r="X2535" i="3" s="1"/>
  <c r="X2536" i="3" s="1"/>
  <c r="X2537" i="3" s="1"/>
  <c r="X2538" i="3" s="1"/>
  <c r="X2539" i="3" s="1"/>
  <c r="X2540" i="3" s="1"/>
  <c r="X2541" i="3" s="1"/>
  <c r="X2542" i="3" s="1"/>
  <c r="X2543" i="3" s="1"/>
  <c r="X2544" i="3" s="1"/>
  <c r="X2545" i="3" s="1"/>
  <c r="X2546" i="3"/>
  <c r="X2547" i="3" s="1"/>
  <c r="X2548" i="3" s="1"/>
  <c r="X2549" i="3" s="1"/>
  <c r="X2550" i="3" s="1"/>
  <c r="X2551" i="3" s="1"/>
  <c r="X2552" i="3" s="1"/>
  <c r="X2553" i="3" s="1"/>
  <c r="X2554" i="3" s="1"/>
  <c r="X2555" i="3" s="1"/>
  <c r="X2556" i="3" s="1"/>
  <c r="X2557" i="3" s="1"/>
  <c r="X2558" i="3" s="1"/>
  <c r="X2559" i="3" s="1"/>
  <c r="X2560" i="3" s="1"/>
  <c r="X2561" i="3" s="1"/>
  <c r="W2" i="3"/>
  <c r="R1364" i="3"/>
  <c r="R1365" i="3"/>
  <c r="R1445" i="3"/>
  <c r="R1540" i="3"/>
  <c r="R1620" i="3"/>
  <c r="R1621" i="3"/>
  <c r="R1701" i="3"/>
  <c r="R1796" i="3"/>
  <c r="R1876" i="3"/>
  <c r="R1877" i="3"/>
  <c r="R1957" i="3"/>
  <c r="R2038" i="3"/>
  <c r="R2052" i="3"/>
  <c r="R2132" i="3"/>
  <c r="R2133" i="3"/>
  <c r="R2213" i="3"/>
  <c r="R2308" i="3"/>
  <c r="R2388" i="3"/>
  <c r="R2389" i="3"/>
  <c r="R2469" i="3"/>
  <c r="R2549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B18" i="3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B2558" i="3" s="1"/>
  <c r="B2559" i="3" s="1"/>
  <c r="B2560" i="3" s="1"/>
  <c r="B2561" i="3" s="1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T2" i="3"/>
  <c r="U2" i="3"/>
  <c r="U3" i="3" s="1"/>
  <c r="U4" i="3" s="1"/>
  <c r="U5" i="3" s="1"/>
  <c r="U6" i="3" s="1"/>
  <c r="U7" i="3" s="1"/>
  <c r="U8" i="3" s="1"/>
  <c r="U9" i="3" s="1"/>
  <c r="U10" i="3" s="1"/>
  <c r="U11" i="3" s="1"/>
  <c r="U12" i="3" s="1"/>
  <c r="U13" i="3" s="1"/>
  <c r="U14" i="3" s="1"/>
  <c r="U15" i="3" s="1"/>
  <c r="U16" i="3" s="1"/>
  <c r="U17" i="3" s="1"/>
  <c r="U18" i="3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/>
  <c r="U131" i="3" s="1"/>
  <c r="U132" i="3" s="1"/>
  <c r="U133" i="3" s="1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U433" i="3" s="1"/>
  <c r="U434" i="3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/>
  <c r="U451" i="3" s="1"/>
  <c r="U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U465" i="3" s="1"/>
  <c r="U466" i="3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U495" i="3" s="1"/>
  <c r="U496" i="3" s="1"/>
  <c r="U497" i="3" s="1"/>
  <c r="U498" i="3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U514" i="3"/>
  <c r="U515" i="3" s="1"/>
  <c r="U516" i="3" s="1"/>
  <c r="U517" i="3" s="1"/>
  <c r="U518" i="3" s="1"/>
  <c r="U519" i="3" s="1"/>
  <c r="U520" i="3" s="1"/>
  <c r="U521" i="3" s="1"/>
  <c r="U522" i="3" s="1"/>
  <c r="U523" i="3" s="1"/>
  <c r="U524" i="3" s="1"/>
  <c r="U525" i="3" s="1"/>
  <c r="U526" i="3" s="1"/>
  <c r="U527" i="3" s="1"/>
  <c r="U528" i="3" s="1"/>
  <c r="U529" i="3" s="1"/>
  <c r="U530" i="3"/>
  <c r="U531" i="3" s="1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U544" i="3" s="1"/>
  <c r="U545" i="3" s="1"/>
  <c r="U546" i="3"/>
  <c r="U547" i="3" s="1"/>
  <c r="U548" i="3" s="1"/>
  <c r="U549" i="3" s="1"/>
  <c r="U550" i="3" s="1"/>
  <c r="U551" i="3" s="1"/>
  <c r="U552" i="3" s="1"/>
  <c r="U553" i="3" s="1"/>
  <c r="U554" i="3" s="1"/>
  <c r="U555" i="3" s="1"/>
  <c r="U556" i="3" s="1"/>
  <c r="U557" i="3" s="1"/>
  <c r="U558" i="3" s="1"/>
  <c r="U559" i="3" s="1"/>
  <c r="U560" i="3" s="1"/>
  <c r="U561" i="3" s="1"/>
  <c r="U562" i="3"/>
  <c r="U563" i="3" s="1"/>
  <c r="U564" i="3" s="1"/>
  <c r="U565" i="3" s="1"/>
  <c r="U566" i="3" s="1"/>
  <c r="U567" i="3" s="1"/>
  <c r="U568" i="3" s="1"/>
  <c r="U569" i="3" s="1"/>
  <c r="U570" i="3" s="1"/>
  <c r="U571" i="3" s="1"/>
  <c r="U572" i="3" s="1"/>
  <c r="U573" i="3" s="1"/>
  <c r="U574" i="3" s="1"/>
  <c r="U575" i="3" s="1"/>
  <c r="U576" i="3" s="1"/>
  <c r="U577" i="3" s="1"/>
  <c r="U578" i="3"/>
  <c r="U579" i="3" s="1"/>
  <c r="U580" i="3" s="1"/>
  <c r="U581" i="3" s="1"/>
  <c r="U582" i="3" s="1"/>
  <c r="U583" i="3" s="1"/>
  <c r="U584" i="3" s="1"/>
  <c r="U585" i="3" s="1"/>
  <c r="U586" i="3" s="1"/>
  <c r="U587" i="3" s="1"/>
  <c r="U588" i="3" s="1"/>
  <c r="U589" i="3" s="1"/>
  <c r="U590" i="3" s="1"/>
  <c r="U591" i="3" s="1"/>
  <c r="U592" i="3" s="1"/>
  <c r="U593" i="3" s="1"/>
  <c r="U594" i="3"/>
  <c r="U595" i="3" s="1"/>
  <c r="U596" i="3" s="1"/>
  <c r="U597" i="3" s="1"/>
  <c r="U598" i="3" s="1"/>
  <c r="U599" i="3" s="1"/>
  <c r="U600" i="3" s="1"/>
  <c r="U601" i="3" s="1"/>
  <c r="U602" i="3" s="1"/>
  <c r="U603" i="3" s="1"/>
  <c r="U604" i="3" s="1"/>
  <c r="U605" i="3" s="1"/>
  <c r="U606" i="3" s="1"/>
  <c r="U607" i="3" s="1"/>
  <c r="U608" i="3" s="1"/>
  <c r="U609" i="3" s="1"/>
  <c r="U610" i="3"/>
  <c r="U611" i="3" s="1"/>
  <c r="U612" i="3" s="1"/>
  <c r="U613" i="3" s="1"/>
  <c r="U614" i="3" s="1"/>
  <c r="U615" i="3" s="1"/>
  <c r="U616" i="3" s="1"/>
  <c r="U617" i="3" s="1"/>
  <c r="U618" i="3" s="1"/>
  <c r="U619" i="3" s="1"/>
  <c r="U620" i="3" s="1"/>
  <c r="U621" i="3" s="1"/>
  <c r="U622" i="3" s="1"/>
  <c r="U623" i="3" s="1"/>
  <c r="U624" i="3" s="1"/>
  <c r="U625" i="3" s="1"/>
  <c r="U626" i="3"/>
  <c r="U627" i="3" s="1"/>
  <c r="U628" i="3" s="1"/>
  <c r="U629" i="3" s="1"/>
  <c r="U630" i="3" s="1"/>
  <c r="U631" i="3" s="1"/>
  <c r="U632" i="3" s="1"/>
  <c r="U633" i="3" s="1"/>
  <c r="U634" i="3" s="1"/>
  <c r="U635" i="3" s="1"/>
  <c r="U636" i="3" s="1"/>
  <c r="U637" i="3" s="1"/>
  <c r="U638" i="3" s="1"/>
  <c r="U639" i="3" s="1"/>
  <c r="U640" i="3" s="1"/>
  <c r="U641" i="3" s="1"/>
  <c r="U642" i="3"/>
  <c r="U643" i="3" s="1"/>
  <c r="U644" i="3" s="1"/>
  <c r="U645" i="3" s="1"/>
  <c r="U646" i="3" s="1"/>
  <c r="U647" i="3" s="1"/>
  <c r="U648" i="3" s="1"/>
  <c r="U649" i="3" s="1"/>
  <c r="U650" i="3" s="1"/>
  <c r="U651" i="3" s="1"/>
  <c r="U652" i="3" s="1"/>
  <c r="U653" i="3" s="1"/>
  <c r="U654" i="3" s="1"/>
  <c r="U655" i="3" s="1"/>
  <c r="U656" i="3" s="1"/>
  <c r="U657" i="3" s="1"/>
  <c r="U658" i="3"/>
  <c r="U659" i="3" s="1"/>
  <c r="U660" i="3" s="1"/>
  <c r="U661" i="3" s="1"/>
  <c r="U662" i="3" s="1"/>
  <c r="U663" i="3" s="1"/>
  <c r="U664" i="3" s="1"/>
  <c r="U665" i="3" s="1"/>
  <c r="U666" i="3" s="1"/>
  <c r="U667" i="3" s="1"/>
  <c r="U668" i="3" s="1"/>
  <c r="U669" i="3" s="1"/>
  <c r="U670" i="3" s="1"/>
  <c r="U671" i="3" s="1"/>
  <c r="U672" i="3" s="1"/>
  <c r="U673" i="3" s="1"/>
  <c r="U674" i="3"/>
  <c r="U675" i="3" s="1"/>
  <c r="U676" i="3" s="1"/>
  <c r="U677" i="3" s="1"/>
  <c r="U678" i="3" s="1"/>
  <c r="U679" i="3" s="1"/>
  <c r="U680" i="3" s="1"/>
  <c r="U681" i="3" s="1"/>
  <c r="U682" i="3" s="1"/>
  <c r="U683" i="3" s="1"/>
  <c r="U684" i="3" s="1"/>
  <c r="U685" i="3" s="1"/>
  <c r="U686" i="3" s="1"/>
  <c r="U687" i="3" s="1"/>
  <c r="U688" i="3" s="1"/>
  <c r="U689" i="3" s="1"/>
  <c r="U690" i="3"/>
  <c r="U691" i="3" s="1"/>
  <c r="U692" i="3" s="1"/>
  <c r="U693" i="3" s="1"/>
  <c r="U694" i="3" s="1"/>
  <c r="U695" i="3" s="1"/>
  <c r="U696" i="3" s="1"/>
  <c r="U697" i="3" s="1"/>
  <c r="U698" i="3" s="1"/>
  <c r="U699" i="3" s="1"/>
  <c r="U700" i="3" s="1"/>
  <c r="U701" i="3" s="1"/>
  <c r="U702" i="3" s="1"/>
  <c r="U703" i="3" s="1"/>
  <c r="U704" i="3" s="1"/>
  <c r="U705" i="3" s="1"/>
  <c r="U706" i="3"/>
  <c r="U707" i="3" s="1"/>
  <c r="U708" i="3" s="1"/>
  <c r="U709" i="3" s="1"/>
  <c r="U710" i="3" s="1"/>
  <c r="U711" i="3" s="1"/>
  <c r="U712" i="3" s="1"/>
  <c r="U713" i="3" s="1"/>
  <c r="U714" i="3" s="1"/>
  <c r="U715" i="3" s="1"/>
  <c r="U716" i="3" s="1"/>
  <c r="U717" i="3" s="1"/>
  <c r="U718" i="3" s="1"/>
  <c r="U719" i="3" s="1"/>
  <c r="U720" i="3" s="1"/>
  <c r="U721" i="3" s="1"/>
  <c r="U722" i="3"/>
  <c r="U723" i="3" s="1"/>
  <c r="U724" i="3" s="1"/>
  <c r="U725" i="3" s="1"/>
  <c r="U726" i="3" s="1"/>
  <c r="U727" i="3" s="1"/>
  <c r="U728" i="3" s="1"/>
  <c r="U729" i="3" s="1"/>
  <c r="U730" i="3" s="1"/>
  <c r="U731" i="3" s="1"/>
  <c r="U732" i="3" s="1"/>
  <c r="U733" i="3" s="1"/>
  <c r="U734" i="3" s="1"/>
  <c r="U735" i="3" s="1"/>
  <c r="U736" i="3" s="1"/>
  <c r="U737" i="3" s="1"/>
  <c r="U738" i="3"/>
  <c r="U739" i="3" s="1"/>
  <c r="U740" i="3" s="1"/>
  <c r="U741" i="3" s="1"/>
  <c r="U742" i="3" s="1"/>
  <c r="U743" i="3" s="1"/>
  <c r="U744" i="3" s="1"/>
  <c r="U745" i="3" s="1"/>
  <c r="U746" i="3" s="1"/>
  <c r="U747" i="3" s="1"/>
  <c r="U748" i="3" s="1"/>
  <c r="U749" i="3" s="1"/>
  <c r="U750" i="3" s="1"/>
  <c r="U751" i="3" s="1"/>
  <c r="U752" i="3" s="1"/>
  <c r="U753" i="3" s="1"/>
  <c r="U754" i="3"/>
  <c r="U755" i="3" s="1"/>
  <c r="U756" i="3" s="1"/>
  <c r="U757" i="3" s="1"/>
  <c r="U758" i="3" s="1"/>
  <c r="U759" i="3" s="1"/>
  <c r="U760" i="3" s="1"/>
  <c r="U761" i="3" s="1"/>
  <c r="U762" i="3" s="1"/>
  <c r="U763" i="3" s="1"/>
  <c r="U764" i="3" s="1"/>
  <c r="U765" i="3" s="1"/>
  <c r="U766" i="3" s="1"/>
  <c r="U767" i="3" s="1"/>
  <c r="U768" i="3" s="1"/>
  <c r="U769" i="3" s="1"/>
  <c r="U770" i="3"/>
  <c r="U771" i="3" s="1"/>
  <c r="U772" i="3" s="1"/>
  <c r="U773" i="3" s="1"/>
  <c r="U774" i="3" s="1"/>
  <c r="U775" i="3" s="1"/>
  <c r="U776" i="3" s="1"/>
  <c r="U777" i="3" s="1"/>
  <c r="U778" i="3" s="1"/>
  <c r="U779" i="3" s="1"/>
  <c r="U780" i="3" s="1"/>
  <c r="U781" i="3" s="1"/>
  <c r="U782" i="3" s="1"/>
  <c r="U783" i="3" s="1"/>
  <c r="U784" i="3" s="1"/>
  <c r="U785" i="3" s="1"/>
  <c r="U786" i="3"/>
  <c r="U787" i="3" s="1"/>
  <c r="U788" i="3" s="1"/>
  <c r="U789" i="3" s="1"/>
  <c r="U790" i="3" s="1"/>
  <c r="U791" i="3" s="1"/>
  <c r="U792" i="3" s="1"/>
  <c r="U793" i="3" s="1"/>
  <c r="U794" i="3" s="1"/>
  <c r="U795" i="3" s="1"/>
  <c r="U796" i="3" s="1"/>
  <c r="U797" i="3" s="1"/>
  <c r="U798" i="3" s="1"/>
  <c r="U799" i="3" s="1"/>
  <c r="U800" i="3" s="1"/>
  <c r="U801" i="3" s="1"/>
  <c r="U802" i="3"/>
  <c r="U803" i="3" s="1"/>
  <c r="U804" i="3" s="1"/>
  <c r="U805" i="3" s="1"/>
  <c r="U806" i="3" s="1"/>
  <c r="U807" i="3" s="1"/>
  <c r="U808" i="3" s="1"/>
  <c r="U809" i="3" s="1"/>
  <c r="U810" i="3" s="1"/>
  <c r="U811" i="3" s="1"/>
  <c r="U812" i="3" s="1"/>
  <c r="U813" i="3" s="1"/>
  <c r="U814" i="3" s="1"/>
  <c r="U815" i="3" s="1"/>
  <c r="U816" i="3" s="1"/>
  <c r="U817" i="3" s="1"/>
  <c r="U818" i="3"/>
  <c r="U819" i="3" s="1"/>
  <c r="U820" i="3" s="1"/>
  <c r="U821" i="3" s="1"/>
  <c r="U822" i="3" s="1"/>
  <c r="U823" i="3" s="1"/>
  <c r="U824" i="3" s="1"/>
  <c r="U825" i="3" s="1"/>
  <c r="U826" i="3" s="1"/>
  <c r="U827" i="3" s="1"/>
  <c r="U828" i="3" s="1"/>
  <c r="U829" i="3" s="1"/>
  <c r="U830" i="3" s="1"/>
  <c r="U831" i="3" s="1"/>
  <c r="U832" i="3" s="1"/>
  <c r="U833" i="3" s="1"/>
  <c r="U834" i="3"/>
  <c r="U835" i="3" s="1"/>
  <c r="U836" i="3" s="1"/>
  <c r="U837" i="3" s="1"/>
  <c r="U838" i="3" s="1"/>
  <c r="U839" i="3" s="1"/>
  <c r="U840" i="3" s="1"/>
  <c r="U841" i="3" s="1"/>
  <c r="U842" i="3" s="1"/>
  <c r="U843" i="3" s="1"/>
  <c r="U844" i="3" s="1"/>
  <c r="U845" i="3" s="1"/>
  <c r="U846" i="3" s="1"/>
  <c r="U847" i="3" s="1"/>
  <c r="U848" i="3" s="1"/>
  <c r="U849" i="3" s="1"/>
  <c r="U850" i="3"/>
  <c r="U851" i="3" s="1"/>
  <c r="U852" i="3" s="1"/>
  <c r="U853" i="3" s="1"/>
  <c r="U854" i="3" s="1"/>
  <c r="U855" i="3" s="1"/>
  <c r="U856" i="3" s="1"/>
  <c r="U857" i="3" s="1"/>
  <c r="U858" i="3" s="1"/>
  <c r="U859" i="3" s="1"/>
  <c r="U860" i="3" s="1"/>
  <c r="U861" i="3" s="1"/>
  <c r="U862" i="3" s="1"/>
  <c r="U863" i="3" s="1"/>
  <c r="U864" i="3" s="1"/>
  <c r="U865" i="3" s="1"/>
  <c r="U866" i="3"/>
  <c r="U867" i="3" s="1"/>
  <c r="U868" i="3" s="1"/>
  <c r="U869" i="3" s="1"/>
  <c r="U870" i="3" s="1"/>
  <c r="U871" i="3" s="1"/>
  <c r="U872" i="3" s="1"/>
  <c r="U873" i="3" s="1"/>
  <c r="U874" i="3" s="1"/>
  <c r="U875" i="3" s="1"/>
  <c r="U876" i="3" s="1"/>
  <c r="U877" i="3" s="1"/>
  <c r="U878" i="3" s="1"/>
  <c r="U879" i="3" s="1"/>
  <c r="U880" i="3" s="1"/>
  <c r="U881" i="3" s="1"/>
  <c r="U882" i="3"/>
  <c r="U883" i="3" s="1"/>
  <c r="U884" i="3" s="1"/>
  <c r="U885" i="3" s="1"/>
  <c r="U886" i="3" s="1"/>
  <c r="U887" i="3" s="1"/>
  <c r="U888" i="3" s="1"/>
  <c r="U889" i="3" s="1"/>
  <c r="U890" i="3" s="1"/>
  <c r="U891" i="3" s="1"/>
  <c r="U892" i="3" s="1"/>
  <c r="U893" i="3" s="1"/>
  <c r="U894" i="3" s="1"/>
  <c r="U895" i="3" s="1"/>
  <c r="U896" i="3" s="1"/>
  <c r="U897" i="3" s="1"/>
  <c r="U898" i="3"/>
  <c r="U899" i="3" s="1"/>
  <c r="U900" i="3" s="1"/>
  <c r="U901" i="3" s="1"/>
  <c r="U902" i="3" s="1"/>
  <c r="U903" i="3" s="1"/>
  <c r="U904" i="3" s="1"/>
  <c r="U905" i="3" s="1"/>
  <c r="U906" i="3" s="1"/>
  <c r="U907" i="3" s="1"/>
  <c r="U908" i="3" s="1"/>
  <c r="U909" i="3" s="1"/>
  <c r="U910" i="3" s="1"/>
  <c r="U911" i="3" s="1"/>
  <c r="U912" i="3" s="1"/>
  <c r="U913" i="3" s="1"/>
  <c r="U914" i="3"/>
  <c r="U915" i="3" s="1"/>
  <c r="U916" i="3" s="1"/>
  <c r="U917" i="3" s="1"/>
  <c r="U918" i="3" s="1"/>
  <c r="U919" i="3" s="1"/>
  <c r="U920" i="3" s="1"/>
  <c r="U921" i="3" s="1"/>
  <c r="U922" i="3" s="1"/>
  <c r="U923" i="3" s="1"/>
  <c r="U924" i="3" s="1"/>
  <c r="U925" i="3" s="1"/>
  <c r="U926" i="3" s="1"/>
  <c r="U927" i="3" s="1"/>
  <c r="U928" i="3" s="1"/>
  <c r="U929" i="3" s="1"/>
  <c r="U930" i="3"/>
  <c r="U931" i="3" s="1"/>
  <c r="U932" i="3" s="1"/>
  <c r="U933" i="3" s="1"/>
  <c r="U934" i="3" s="1"/>
  <c r="U935" i="3" s="1"/>
  <c r="U936" i="3" s="1"/>
  <c r="U937" i="3" s="1"/>
  <c r="U938" i="3" s="1"/>
  <c r="U939" i="3" s="1"/>
  <c r="U940" i="3" s="1"/>
  <c r="U941" i="3" s="1"/>
  <c r="U942" i="3" s="1"/>
  <c r="U943" i="3" s="1"/>
  <c r="U944" i="3" s="1"/>
  <c r="U945" i="3" s="1"/>
  <c r="U946" i="3"/>
  <c r="U947" i="3" s="1"/>
  <c r="U948" i="3" s="1"/>
  <c r="U949" i="3" s="1"/>
  <c r="U950" i="3" s="1"/>
  <c r="U951" i="3" s="1"/>
  <c r="U952" i="3" s="1"/>
  <c r="U953" i="3" s="1"/>
  <c r="U954" i="3" s="1"/>
  <c r="U955" i="3" s="1"/>
  <c r="U956" i="3" s="1"/>
  <c r="U957" i="3" s="1"/>
  <c r="U958" i="3" s="1"/>
  <c r="U959" i="3" s="1"/>
  <c r="U960" i="3" s="1"/>
  <c r="U961" i="3" s="1"/>
  <c r="U962" i="3"/>
  <c r="U963" i="3" s="1"/>
  <c r="U964" i="3" s="1"/>
  <c r="U965" i="3" s="1"/>
  <c r="U966" i="3" s="1"/>
  <c r="U967" i="3" s="1"/>
  <c r="U968" i="3" s="1"/>
  <c r="U969" i="3" s="1"/>
  <c r="U970" i="3" s="1"/>
  <c r="U971" i="3" s="1"/>
  <c r="U972" i="3" s="1"/>
  <c r="U973" i="3" s="1"/>
  <c r="U974" i="3" s="1"/>
  <c r="U975" i="3" s="1"/>
  <c r="U976" i="3" s="1"/>
  <c r="U977" i="3" s="1"/>
  <c r="U978" i="3"/>
  <c r="U979" i="3" s="1"/>
  <c r="U980" i="3" s="1"/>
  <c r="U981" i="3" s="1"/>
  <c r="U982" i="3" s="1"/>
  <c r="U983" i="3" s="1"/>
  <c r="U984" i="3" s="1"/>
  <c r="U985" i="3" s="1"/>
  <c r="U986" i="3" s="1"/>
  <c r="U987" i="3" s="1"/>
  <c r="U988" i="3" s="1"/>
  <c r="U989" i="3" s="1"/>
  <c r="U990" i="3" s="1"/>
  <c r="U991" i="3" s="1"/>
  <c r="U992" i="3" s="1"/>
  <c r="U993" i="3" s="1"/>
  <c r="U994" i="3"/>
  <c r="U995" i="3" s="1"/>
  <c r="U996" i="3" s="1"/>
  <c r="U997" i="3" s="1"/>
  <c r="U998" i="3" s="1"/>
  <c r="U999" i="3" s="1"/>
  <c r="U1000" i="3" s="1"/>
  <c r="U1001" i="3" s="1"/>
  <c r="U1002" i="3" s="1"/>
  <c r="U1003" i="3" s="1"/>
  <c r="U1004" i="3" s="1"/>
  <c r="U1005" i="3" s="1"/>
  <c r="U1006" i="3" s="1"/>
  <c r="U1007" i="3" s="1"/>
  <c r="U1008" i="3" s="1"/>
  <c r="U1009" i="3" s="1"/>
  <c r="U1010" i="3"/>
  <c r="U1011" i="3" s="1"/>
  <c r="U1012" i="3" s="1"/>
  <c r="U1013" i="3" s="1"/>
  <c r="U1014" i="3" s="1"/>
  <c r="U1015" i="3" s="1"/>
  <c r="U1016" i="3" s="1"/>
  <c r="U1017" i="3" s="1"/>
  <c r="U1018" i="3" s="1"/>
  <c r="U1019" i="3" s="1"/>
  <c r="U1020" i="3" s="1"/>
  <c r="U1021" i="3" s="1"/>
  <c r="U1022" i="3" s="1"/>
  <c r="U1023" i="3" s="1"/>
  <c r="U1024" i="3" s="1"/>
  <c r="U1025" i="3" s="1"/>
  <c r="U1026" i="3"/>
  <c r="U1027" i="3" s="1"/>
  <c r="U1028" i="3" s="1"/>
  <c r="U1029" i="3" s="1"/>
  <c r="U1030" i="3" s="1"/>
  <c r="U1031" i="3" s="1"/>
  <c r="U1032" i="3" s="1"/>
  <c r="U1033" i="3" s="1"/>
  <c r="U1034" i="3" s="1"/>
  <c r="U1035" i="3" s="1"/>
  <c r="U1036" i="3" s="1"/>
  <c r="U1037" i="3" s="1"/>
  <c r="U1038" i="3" s="1"/>
  <c r="U1039" i="3" s="1"/>
  <c r="U1040" i="3" s="1"/>
  <c r="U1041" i="3" s="1"/>
  <c r="U1042" i="3"/>
  <c r="U1043" i="3" s="1"/>
  <c r="U1044" i="3" s="1"/>
  <c r="U1045" i="3" s="1"/>
  <c r="U1046" i="3" s="1"/>
  <c r="U1047" i="3" s="1"/>
  <c r="U1048" i="3" s="1"/>
  <c r="U1049" i="3" s="1"/>
  <c r="U1050" i="3" s="1"/>
  <c r="U1051" i="3" s="1"/>
  <c r="U1052" i="3" s="1"/>
  <c r="U1053" i="3" s="1"/>
  <c r="U1054" i="3" s="1"/>
  <c r="U1055" i="3" s="1"/>
  <c r="U1056" i="3" s="1"/>
  <c r="U1057" i="3" s="1"/>
  <c r="U1058" i="3"/>
  <c r="U1059" i="3" s="1"/>
  <c r="U1060" i="3" s="1"/>
  <c r="U1061" i="3" s="1"/>
  <c r="U1062" i="3" s="1"/>
  <c r="U1063" i="3" s="1"/>
  <c r="U1064" i="3" s="1"/>
  <c r="U1065" i="3" s="1"/>
  <c r="U1066" i="3" s="1"/>
  <c r="U1067" i="3" s="1"/>
  <c r="U1068" i="3" s="1"/>
  <c r="U1069" i="3" s="1"/>
  <c r="U1070" i="3" s="1"/>
  <c r="U1071" i="3" s="1"/>
  <c r="U1072" i="3" s="1"/>
  <c r="U1073" i="3" s="1"/>
  <c r="U1074" i="3"/>
  <c r="U1075" i="3" s="1"/>
  <c r="U1076" i="3" s="1"/>
  <c r="U1077" i="3" s="1"/>
  <c r="U1078" i="3" s="1"/>
  <c r="U1079" i="3" s="1"/>
  <c r="U1080" i="3" s="1"/>
  <c r="U1081" i="3" s="1"/>
  <c r="U1082" i="3" s="1"/>
  <c r="U1083" i="3" s="1"/>
  <c r="U1084" i="3" s="1"/>
  <c r="U1085" i="3" s="1"/>
  <c r="U1086" i="3" s="1"/>
  <c r="U1087" i="3" s="1"/>
  <c r="U1088" i="3" s="1"/>
  <c r="U1089" i="3" s="1"/>
  <c r="U1090" i="3"/>
  <c r="U1091" i="3" s="1"/>
  <c r="U1092" i="3" s="1"/>
  <c r="U1093" i="3" s="1"/>
  <c r="U1094" i="3" s="1"/>
  <c r="U1095" i="3" s="1"/>
  <c r="U1096" i="3" s="1"/>
  <c r="U1097" i="3" s="1"/>
  <c r="U1098" i="3" s="1"/>
  <c r="U1099" i="3" s="1"/>
  <c r="U1100" i="3" s="1"/>
  <c r="U1101" i="3" s="1"/>
  <c r="U1102" i="3" s="1"/>
  <c r="U1103" i="3" s="1"/>
  <c r="U1104" i="3" s="1"/>
  <c r="U1105" i="3" s="1"/>
  <c r="U1106" i="3"/>
  <c r="U1107" i="3" s="1"/>
  <c r="U1108" i="3" s="1"/>
  <c r="U1109" i="3" s="1"/>
  <c r="U1110" i="3" s="1"/>
  <c r="U1111" i="3" s="1"/>
  <c r="U1112" i="3" s="1"/>
  <c r="U1113" i="3" s="1"/>
  <c r="U1114" i="3" s="1"/>
  <c r="U1115" i="3" s="1"/>
  <c r="U1116" i="3" s="1"/>
  <c r="U1117" i="3" s="1"/>
  <c r="U1118" i="3" s="1"/>
  <c r="U1119" i="3" s="1"/>
  <c r="U1120" i="3" s="1"/>
  <c r="U1121" i="3" s="1"/>
  <c r="U1122" i="3"/>
  <c r="U1123" i="3" s="1"/>
  <c r="U1124" i="3" s="1"/>
  <c r="U1125" i="3" s="1"/>
  <c r="U1126" i="3" s="1"/>
  <c r="U1127" i="3" s="1"/>
  <c r="U1128" i="3" s="1"/>
  <c r="U1129" i="3" s="1"/>
  <c r="U1130" i="3" s="1"/>
  <c r="U1131" i="3" s="1"/>
  <c r="U1132" i="3" s="1"/>
  <c r="U1133" i="3" s="1"/>
  <c r="U1134" i="3" s="1"/>
  <c r="U1135" i="3" s="1"/>
  <c r="U1136" i="3" s="1"/>
  <c r="U1137" i="3" s="1"/>
  <c r="U1138" i="3"/>
  <c r="U1139" i="3" s="1"/>
  <c r="U1140" i="3" s="1"/>
  <c r="U1141" i="3" s="1"/>
  <c r="U1142" i="3" s="1"/>
  <c r="U1143" i="3" s="1"/>
  <c r="U1144" i="3" s="1"/>
  <c r="U1145" i="3" s="1"/>
  <c r="U1146" i="3" s="1"/>
  <c r="U1147" i="3" s="1"/>
  <c r="U1148" i="3" s="1"/>
  <c r="U1149" i="3" s="1"/>
  <c r="U1150" i="3" s="1"/>
  <c r="U1151" i="3" s="1"/>
  <c r="U1152" i="3" s="1"/>
  <c r="U1153" i="3" s="1"/>
  <c r="U1154" i="3"/>
  <c r="U1155" i="3" s="1"/>
  <c r="U1156" i="3" s="1"/>
  <c r="U1157" i="3" s="1"/>
  <c r="U1158" i="3" s="1"/>
  <c r="U1159" i="3" s="1"/>
  <c r="U1160" i="3" s="1"/>
  <c r="U1161" i="3" s="1"/>
  <c r="U1162" i="3" s="1"/>
  <c r="U1163" i="3" s="1"/>
  <c r="U1164" i="3" s="1"/>
  <c r="U1165" i="3" s="1"/>
  <c r="U1166" i="3" s="1"/>
  <c r="U1167" i="3" s="1"/>
  <c r="U1168" i="3" s="1"/>
  <c r="U1169" i="3" s="1"/>
  <c r="U1170" i="3"/>
  <c r="U1171" i="3" s="1"/>
  <c r="U1172" i="3" s="1"/>
  <c r="U1173" i="3" s="1"/>
  <c r="U1174" i="3" s="1"/>
  <c r="U1175" i="3" s="1"/>
  <c r="U1176" i="3" s="1"/>
  <c r="U1177" i="3" s="1"/>
  <c r="U1178" i="3" s="1"/>
  <c r="U1179" i="3" s="1"/>
  <c r="U1180" i="3" s="1"/>
  <c r="U1181" i="3" s="1"/>
  <c r="U1182" i="3" s="1"/>
  <c r="U1183" i="3" s="1"/>
  <c r="U1184" i="3" s="1"/>
  <c r="U1185" i="3" s="1"/>
  <c r="U1186" i="3"/>
  <c r="U1187" i="3" s="1"/>
  <c r="U1188" i="3" s="1"/>
  <c r="U1189" i="3" s="1"/>
  <c r="U1190" i="3" s="1"/>
  <c r="U1191" i="3" s="1"/>
  <c r="U1192" i="3" s="1"/>
  <c r="U1193" i="3" s="1"/>
  <c r="U1194" i="3" s="1"/>
  <c r="U1195" i="3" s="1"/>
  <c r="U1196" i="3" s="1"/>
  <c r="U1197" i="3" s="1"/>
  <c r="U1198" i="3" s="1"/>
  <c r="U1199" i="3" s="1"/>
  <c r="U1200" i="3" s="1"/>
  <c r="U1201" i="3" s="1"/>
  <c r="U1202" i="3"/>
  <c r="U1203" i="3" s="1"/>
  <c r="U1204" i="3" s="1"/>
  <c r="U1205" i="3" s="1"/>
  <c r="U1206" i="3" s="1"/>
  <c r="U1207" i="3" s="1"/>
  <c r="U1208" i="3" s="1"/>
  <c r="U1209" i="3" s="1"/>
  <c r="U1210" i="3" s="1"/>
  <c r="U1211" i="3" s="1"/>
  <c r="U1212" i="3" s="1"/>
  <c r="U1213" i="3" s="1"/>
  <c r="U1214" i="3" s="1"/>
  <c r="U1215" i="3" s="1"/>
  <c r="U1216" i="3" s="1"/>
  <c r="U1217" i="3" s="1"/>
  <c r="U1218" i="3"/>
  <c r="U1219" i="3" s="1"/>
  <c r="U1220" i="3" s="1"/>
  <c r="U1221" i="3" s="1"/>
  <c r="U1222" i="3" s="1"/>
  <c r="U1223" i="3" s="1"/>
  <c r="U1224" i="3" s="1"/>
  <c r="U1225" i="3" s="1"/>
  <c r="U1226" i="3" s="1"/>
  <c r="U1227" i="3" s="1"/>
  <c r="U1228" i="3" s="1"/>
  <c r="U1229" i="3" s="1"/>
  <c r="U1230" i="3" s="1"/>
  <c r="U1231" i="3" s="1"/>
  <c r="U1232" i="3" s="1"/>
  <c r="U1233" i="3" s="1"/>
  <c r="U1234" i="3"/>
  <c r="U1235" i="3" s="1"/>
  <c r="U1236" i="3" s="1"/>
  <c r="U1237" i="3" s="1"/>
  <c r="U1238" i="3" s="1"/>
  <c r="U1239" i="3" s="1"/>
  <c r="U1240" i="3" s="1"/>
  <c r="U1241" i="3" s="1"/>
  <c r="U1242" i="3" s="1"/>
  <c r="U1243" i="3" s="1"/>
  <c r="U1244" i="3" s="1"/>
  <c r="U1245" i="3" s="1"/>
  <c r="U1246" i="3" s="1"/>
  <c r="U1247" i="3" s="1"/>
  <c r="U1248" i="3" s="1"/>
  <c r="U1249" i="3" s="1"/>
  <c r="U1250" i="3"/>
  <c r="U1251" i="3" s="1"/>
  <c r="U1252" i="3" s="1"/>
  <c r="U1253" i="3" s="1"/>
  <c r="U1254" i="3" s="1"/>
  <c r="U1255" i="3" s="1"/>
  <c r="U1256" i="3" s="1"/>
  <c r="U1257" i="3" s="1"/>
  <c r="U1258" i="3" s="1"/>
  <c r="U1259" i="3" s="1"/>
  <c r="U1260" i="3" s="1"/>
  <c r="U1261" i="3" s="1"/>
  <c r="U1262" i="3" s="1"/>
  <c r="U1263" i="3" s="1"/>
  <c r="U1264" i="3" s="1"/>
  <c r="U1265" i="3" s="1"/>
  <c r="U1266" i="3"/>
  <c r="U1267" i="3" s="1"/>
  <c r="U1268" i="3" s="1"/>
  <c r="U1269" i="3" s="1"/>
  <c r="U1270" i="3" s="1"/>
  <c r="U1271" i="3" s="1"/>
  <c r="U1272" i="3" s="1"/>
  <c r="U1273" i="3" s="1"/>
  <c r="U1274" i="3" s="1"/>
  <c r="U1275" i="3" s="1"/>
  <c r="U1276" i="3" s="1"/>
  <c r="U1277" i="3" s="1"/>
  <c r="U1278" i="3" s="1"/>
  <c r="U1279" i="3" s="1"/>
  <c r="U1280" i="3" s="1"/>
  <c r="U1281" i="3" s="1"/>
  <c r="U1282" i="3"/>
  <c r="U1283" i="3" s="1"/>
  <c r="U1284" i="3" s="1"/>
  <c r="U1285" i="3" s="1"/>
  <c r="U1286" i="3" s="1"/>
  <c r="U1287" i="3" s="1"/>
  <c r="U1288" i="3" s="1"/>
  <c r="U1289" i="3" s="1"/>
  <c r="U1290" i="3" s="1"/>
  <c r="U1291" i="3" s="1"/>
  <c r="U1292" i="3" s="1"/>
  <c r="U1293" i="3" s="1"/>
  <c r="U1294" i="3" s="1"/>
  <c r="U1295" i="3" s="1"/>
  <c r="U1296" i="3" s="1"/>
  <c r="U1297" i="3" s="1"/>
  <c r="U1298" i="3"/>
  <c r="U1299" i="3" s="1"/>
  <c r="U1300" i="3" s="1"/>
  <c r="U1301" i="3" s="1"/>
  <c r="U1302" i="3" s="1"/>
  <c r="U1303" i="3" s="1"/>
  <c r="U1304" i="3" s="1"/>
  <c r="U1305" i="3" s="1"/>
  <c r="U1306" i="3" s="1"/>
  <c r="U1307" i="3" s="1"/>
  <c r="U1308" i="3" s="1"/>
  <c r="U1309" i="3" s="1"/>
  <c r="U1310" i="3" s="1"/>
  <c r="U1311" i="3" s="1"/>
  <c r="U1312" i="3" s="1"/>
  <c r="U1313" i="3" s="1"/>
  <c r="U1314" i="3"/>
  <c r="U1315" i="3" s="1"/>
  <c r="U1316" i="3" s="1"/>
  <c r="U1317" i="3" s="1"/>
  <c r="U1318" i="3" s="1"/>
  <c r="U1319" i="3" s="1"/>
  <c r="U1320" i="3" s="1"/>
  <c r="U1321" i="3" s="1"/>
  <c r="U1322" i="3" s="1"/>
  <c r="U1323" i="3" s="1"/>
  <c r="U1324" i="3" s="1"/>
  <c r="U1325" i="3" s="1"/>
  <c r="U1326" i="3" s="1"/>
  <c r="U1327" i="3" s="1"/>
  <c r="U1328" i="3" s="1"/>
  <c r="U1329" i="3" s="1"/>
  <c r="U1330" i="3"/>
  <c r="U1331" i="3" s="1"/>
  <c r="U1332" i="3" s="1"/>
  <c r="U1333" i="3" s="1"/>
  <c r="U1334" i="3" s="1"/>
  <c r="U1335" i="3" s="1"/>
  <c r="U1336" i="3" s="1"/>
  <c r="U1337" i="3" s="1"/>
  <c r="U1338" i="3" s="1"/>
  <c r="U1339" i="3" s="1"/>
  <c r="U1340" i="3" s="1"/>
  <c r="U1341" i="3" s="1"/>
  <c r="U1342" i="3" s="1"/>
  <c r="U1343" i="3" s="1"/>
  <c r="U1344" i="3" s="1"/>
  <c r="U1345" i="3" s="1"/>
  <c r="U1346" i="3"/>
  <c r="U1347" i="3" s="1"/>
  <c r="U1348" i="3" s="1"/>
  <c r="U1349" i="3" s="1"/>
  <c r="U1350" i="3" s="1"/>
  <c r="U1351" i="3" s="1"/>
  <c r="U1352" i="3" s="1"/>
  <c r="U1353" i="3" s="1"/>
  <c r="U1354" i="3" s="1"/>
  <c r="U1355" i="3" s="1"/>
  <c r="U1356" i="3" s="1"/>
  <c r="U1357" i="3" s="1"/>
  <c r="U1358" i="3" s="1"/>
  <c r="U1359" i="3" s="1"/>
  <c r="U1360" i="3" s="1"/>
  <c r="U1361" i="3" s="1"/>
  <c r="U1362" i="3"/>
  <c r="U1363" i="3" s="1"/>
  <c r="U1364" i="3" s="1"/>
  <c r="U1365" i="3" s="1"/>
  <c r="U1366" i="3" s="1"/>
  <c r="U1367" i="3" s="1"/>
  <c r="U1368" i="3" s="1"/>
  <c r="U1369" i="3" s="1"/>
  <c r="U1370" i="3" s="1"/>
  <c r="U1371" i="3" s="1"/>
  <c r="U1372" i="3" s="1"/>
  <c r="U1373" i="3" s="1"/>
  <c r="U1374" i="3" s="1"/>
  <c r="U1375" i="3" s="1"/>
  <c r="U1376" i="3" s="1"/>
  <c r="U1377" i="3" s="1"/>
  <c r="U1378" i="3"/>
  <c r="U1379" i="3" s="1"/>
  <c r="U1380" i="3" s="1"/>
  <c r="U1381" i="3" s="1"/>
  <c r="U1382" i="3" s="1"/>
  <c r="U1383" i="3" s="1"/>
  <c r="U1384" i="3" s="1"/>
  <c r="U1385" i="3" s="1"/>
  <c r="U1386" i="3" s="1"/>
  <c r="U1387" i="3" s="1"/>
  <c r="U1388" i="3" s="1"/>
  <c r="U1389" i="3" s="1"/>
  <c r="U1390" i="3" s="1"/>
  <c r="U1391" i="3" s="1"/>
  <c r="U1392" i="3" s="1"/>
  <c r="U1393" i="3" s="1"/>
  <c r="U1394" i="3"/>
  <c r="U1395" i="3" s="1"/>
  <c r="U1396" i="3" s="1"/>
  <c r="U1397" i="3" s="1"/>
  <c r="U1398" i="3" s="1"/>
  <c r="U1399" i="3" s="1"/>
  <c r="U1400" i="3" s="1"/>
  <c r="U1401" i="3" s="1"/>
  <c r="U1402" i="3" s="1"/>
  <c r="U1403" i="3" s="1"/>
  <c r="U1404" i="3" s="1"/>
  <c r="U1405" i="3" s="1"/>
  <c r="U1406" i="3" s="1"/>
  <c r="U1407" i="3" s="1"/>
  <c r="U1408" i="3" s="1"/>
  <c r="U1409" i="3" s="1"/>
  <c r="U1410" i="3"/>
  <c r="U1411" i="3" s="1"/>
  <c r="U1412" i="3" s="1"/>
  <c r="U1413" i="3" s="1"/>
  <c r="U1414" i="3" s="1"/>
  <c r="U1415" i="3" s="1"/>
  <c r="U1416" i="3" s="1"/>
  <c r="U1417" i="3" s="1"/>
  <c r="U1418" i="3" s="1"/>
  <c r="U1419" i="3" s="1"/>
  <c r="U1420" i="3" s="1"/>
  <c r="U1421" i="3" s="1"/>
  <c r="U1422" i="3" s="1"/>
  <c r="U1423" i="3" s="1"/>
  <c r="U1424" i="3" s="1"/>
  <c r="U1425" i="3" s="1"/>
  <c r="U1426" i="3"/>
  <c r="U1427" i="3" s="1"/>
  <c r="U1428" i="3" s="1"/>
  <c r="U1429" i="3" s="1"/>
  <c r="U1430" i="3" s="1"/>
  <c r="U1431" i="3" s="1"/>
  <c r="U1432" i="3" s="1"/>
  <c r="U1433" i="3" s="1"/>
  <c r="U1434" i="3" s="1"/>
  <c r="U1435" i="3" s="1"/>
  <c r="U1436" i="3" s="1"/>
  <c r="U1437" i="3" s="1"/>
  <c r="U1438" i="3" s="1"/>
  <c r="U1439" i="3" s="1"/>
  <c r="U1440" i="3" s="1"/>
  <c r="U1441" i="3" s="1"/>
  <c r="U1442" i="3"/>
  <c r="U1443" i="3" s="1"/>
  <c r="U1444" i="3" s="1"/>
  <c r="U1445" i="3" s="1"/>
  <c r="U1446" i="3" s="1"/>
  <c r="U1447" i="3" s="1"/>
  <c r="U1448" i="3" s="1"/>
  <c r="U1449" i="3" s="1"/>
  <c r="U1450" i="3" s="1"/>
  <c r="U1451" i="3" s="1"/>
  <c r="U1452" i="3" s="1"/>
  <c r="U1453" i="3" s="1"/>
  <c r="U1454" i="3" s="1"/>
  <c r="U1455" i="3" s="1"/>
  <c r="U1456" i="3" s="1"/>
  <c r="U1457" i="3" s="1"/>
  <c r="U1458" i="3"/>
  <c r="U1459" i="3" s="1"/>
  <c r="U1460" i="3" s="1"/>
  <c r="U1461" i="3" s="1"/>
  <c r="U1462" i="3" s="1"/>
  <c r="U1463" i="3" s="1"/>
  <c r="U1464" i="3" s="1"/>
  <c r="U1465" i="3" s="1"/>
  <c r="U1466" i="3" s="1"/>
  <c r="U1467" i="3" s="1"/>
  <c r="U1468" i="3" s="1"/>
  <c r="U1469" i="3" s="1"/>
  <c r="U1470" i="3" s="1"/>
  <c r="U1471" i="3" s="1"/>
  <c r="U1472" i="3" s="1"/>
  <c r="U1473" i="3" s="1"/>
  <c r="U1474" i="3"/>
  <c r="U1475" i="3" s="1"/>
  <c r="U1476" i="3" s="1"/>
  <c r="U1477" i="3" s="1"/>
  <c r="U1478" i="3" s="1"/>
  <c r="U1479" i="3" s="1"/>
  <c r="U1480" i="3" s="1"/>
  <c r="U1481" i="3" s="1"/>
  <c r="U1482" i="3" s="1"/>
  <c r="U1483" i="3" s="1"/>
  <c r="U1484" i="3" s="1"/>
  <c r="U1485" i="3" s="1"/>
  <c r="U1486" i="3" s="1"/>
  <c r="U1487" i="3" s="1"/>
  <c r="U1488" i="3" s="1"/>
  <c r="U1489" i="3" s="1"/>
  <c r="U1490" i="3"/>
  <c r="U1491" i="3" s="1"/>
  <c r="U1492" i="3" s="1"/>
  <c r="U1493" i="3" s="1"/>
  <c r="U1494" i="3" s="1"/>
  <c r="U1495" i="3" s="1"/>
  <c r="U1496" i="3" s="1"/>
  <c r="U1497" i="3" s="1"/>
  <c r="U1498" i="3" s="1"/>
  <c r="U1499" i="3" s="1"/>
  <c r="U1500" i="3" s="1"/>
  <c r="U1501" i="3" s="1"/>
  <c r="U1502" i="3" s="1"/>
  <c r="U1503" i="3" s="1"/>
  <c r="U1504" i="3" s="1"/>
  <c r="U1505" i="3" s="1"/>
  <c r="U1506" i="3"/>
  <c r="U1507" i="3" s="1"/>
  <c r="U1508" i="3" s="1"/>
  <c r="U1509" i="3" s="1"/>
  <c r="U1510" i="3" s="1"/>
  <c r="U1511" i="3" s="1"/>
  <c r="U1512" i="3" s="1"/>
  <c r="U1513" i="3" s="1"/>
  <c r="U1514" i="3" s="1"/>
  <c r="U1515" i="3" s="1"/>
  <c r="U1516" i="3" s="1"/>
  <c r="U1517" i="3" s="1"/>
  <c r="U1518" i="3" s="1"/>
  <c r="U1519" i="3" s="1"/>
  <c r="U1520" i="3" s="1"/>
  <c r="U1521" i="3" s="1"/>
  <c r="U1522" i="3"/>
  <c r="U1523" i="3" s="1"/>
  <c r="U1524" i="3" s="1"/>
  <c r="U1525" i="3" s="1"/>
  <c r="U1526" i="3" s="1"/>
  <c r="U1527" i="3" s="1"/>
  <c r="U1528" i="3" s="1"/>
  <c r="U1529" i="3" s="1"/>
  <c r="U1530" i="3" s="1"/>
  <c r="U1531" i="3" s="1"/>
  <c r="U1532" i="3" s="1"/>
  <c r="U1533" i="3" s="1"/>
  <c r="U1534" i="3" s="1"/>
  <c r="U1535" i="3" s="1"/>
  <c r="U1536" i="3" s="1"/>
  <c r="U1537" i="3" s="1"/>
  <c r="U1538" i="3"/>
  <c r="U1539" i="3" s="1"/>
  <c r="U1540" i="3" s="1"/>
  <c r="U1541" i="3" s="1"/>
  <c r="U1542" i="3" s="1"/>
  <c r="U1543" i="3" s="1"/>
  <c r="U1544" i="3" s="1"/>
  <c r="U1545" i="3" s="1"/>
  <c r="U1546" i="3" s="1"/>
  <c r="U1547" i="3" s="1"/>
  <c r="U1548" i="3" s="1"/>
  <c r="U1549" i="3" s="1"/>
  <c r="U1550" i="3" s="1"/>
  <c r="U1551" i="3" s="1"/>
  <c r="U1552" i="3" s="1"/>
  <c r="U1553" i="3" s="1"/>
  <c r="U1554" i="3"/>
  <c r="U1555" i="3" s="1"/>
  <c r="U1556" i="3" s="1"/>
  <c r="U1557" i="3" s="1"/>
  <c r="U1558" i="3" s="1"/>
  <c r="U1559" i="3" s="1"/>
  <c r="U1560" i="3" s="1"/>
  <c r="U1561" i="3" s="1"/>
  <c r="U1562" i="3" s="1"/>
  <c r="U1563" i="3" s="1"/>
  <c r="U1564" i="3" s="1"/>
  <c r="U1565" i="3" s="1"/>
  <c r="U1566" i="3" s="1"/>
  <c r="U1567" i="3" s="1"/>
  <c r="U1568" i="3" s="1"/>
  <c r="U1569" i="3" s="1"/>
  <c r="U1570" i="3"/>
  <c r="U1571" i="3" s="1"/>
  <c r="U1572" i="3" s="1"/>
  <c r="U1573" i="3" s="1"/>
  <c r="U1574" i="3" s="1"/>
  <c r="U1575" i="3" s="1"/>
  <c r="U1576" i="3" s="1"/>
  <c r="U1577" i="3" s="1"/>
  <c r="U1578" i="3" s="1"/>
  <c r="U1579" i="3" s="1"/>
  <c r="U1580" i="3" s="1"/>
  <c r="U1581" i="3" s="1"/>
  <c r="U1582" i="3" s="1"/>
  <c r="U1583" i="3" s="1"/>
  <c r="U1584" i="3" s="1"/>
  <c r="U1585" i="3" s="1"/>
  <c r="U1586" i="3"/>
  <c r="U1587" i="3" s="1"/>
  <c r="U1588" i="3" s="1"/>
  <c r="U1589" i="3" s="1"/>
  <c r="U1590" i="3" s="1"/>
  <c r="U1591" i="3" s="1"/>
  <c r="U1592" i="3" s="1"/>
  <c r="U1593" i="3" s="1"/>
  <c r="U1594" i="3" s="1"/>
  <c r="U1595" i="3" s="1"/>
  <c r="U1596" i="3" s="1"/>
  <c r="U1597" i="3" s="1"/>
  <c r="U1598" i="3" s="1"/>
  <c r="U1599" i="3" s="1"/>
  <c r="U1600" i="3" s="1"/>
  <c r="U1601" i="3" s="1"/>
  <c r="U1602" i="3"/>
  <c r="U1603" i="3" s="1"/>
  <c r="U1604" i="3" s="1"/>
  <c r="U1605" i="3" s="1"/>
  <c r="U1606" i="3" s="1"/>
  <c r="U1607" i="3" s="1"/>
  <c r="U1608" i="3" s="1"/>
  <c r="U1609" i="3" s="1"/>
  <c r="U1610" i="3" s="1"/>
  <c r="U1611" i="3" s="1"/>
  <c r="U1612" i="3" s="1"/>
  <c r="U1613" i="3" s="1"/>
  <c r="U1614" i="3" s="1"/>
  <c r="U1615" i="3" s="1"/>
  <c r="U1616" i="3" s="1"/>
  <c r="U1617" i="3" s="1"/>
  <c r="U1618" i="3"/>
  <c r="U1619" i="3" s="1"/>
  <c r="U1620" i="3" s="1"/>
  <c r="U1621" i="3" s="1"/>
  <c r="U1622" i="3" s="1"/>
  <c r="U1623" i="3" s="1"/>
  <c r="U1624" i="3" s="1"/>
  <c r="U1625" i="3" s="1"/>
  <c r="U1626" i="3" s="1"/>
  <c r="U1627" i="3" s="1"/>
  <c r="U1628" i="3" s="1"/>
  <c r="U1629" i="3" s="1"/>
  <c r="U1630" i="3" s="1"/>
  <c r="U1631" i="3" s="1"/>
  <c r="U1632" i="3" s="1"/>
  <c r="U1633" i="3" s="1"/>
  <c r="U1634" i="3"/>
  <c r="U1635" i="3" s="1"/>
  <c r="U1636" i="3" s="1"/>
  <c r="U1637" i="3" s="1"/>
  <c r="U1638" i="3" s="1"/>
  <c r="U1639" i="3" s="1"/>
  <c r="U1640" i="3" s="1"/>
  <c r="U1641" i="3" s="1"/>
  <c r="U1642" i="3" s="1"/>
  <c r="U1643" i="3" s="1"/>
  <c r="U1644" i="3" s="1"/>
  <c r="U1645" i="3" s="1"/>
  <c r="U1646" i="3" s="1"/>
  <c r="U1647" i="3" s="1"/>
  <c r="U1648" i="3" s="1"/>
  <c r="U1649" i="3" s="1"/>
  <c r="U1650" i="3"/>
  <c r="U1651" i="3" s="1"/>
  <c r="U1652" i="3" s="1"/>
  <c r="U1653" i="3" s="1"/>
  <c r="U1654" i="3" s="1"/>
  <c r="U1655" i="3" s="1"/>
  <c r="U1656" i="3" s="1"/>
  <c r="U1657" i="3" s="1"/>
  <c r="U1658" i="3" s="1"/>
  <c r="U1659" i="3" s="1"/>
  <c r="U1660" i="3" s="1"/>
  <c r="U1661" i="3" s="1"/>
  <c r="U1662" i="3" s="1"/>
  <c r="U1663" i="3" s="1"/>
  <c r="U1664" i="3" s="1"/>
  <c r="U1665" i="3" s="1"/>
  <c r="U1666" i="3"/>
  <c r="U1667" i="3" s="1"/>
  <c r="U1668" i="3" s="1"/>
  <c r="U1669" i="3" s="1"/>
  <c r="U1670" i="3" s="1"/>
  <c r="U1671" i="3" s="1"/>
  <c r="U1672" i="3" s="1"/>
  <c r="U1673" i="3" s="1"/>
  <c r="U1674" i="3" s="1"/>
  <c r="U1675" i="3" s="1"/>
  <c r="U1676" i="3" s="1"/>
  <c r="U1677" i="3" s="1"/>
  <c r="U1678" i="3" s="1"/>
  <c r="U1679" i="3" s="1"/>
  <c r="U1680" i="3" s="1"/>
  <c r="U1681" i="3" s="1"/>
  <c r="U1682" i="3"/>
  <c r="U1683" i="3" s="1"/>
  <c r="U1684" i="3" s="1"/>
  <c r="U1685" i="3" s="1"/>
  <c r="U1686" i="3" s="1"/>
  <c r="U1687" i="3" s="1"/>
  <c r="U1688" i="3" s="1"/>
  <c r="U1689" i="3" s="1"/>
  <c r="U1690" i="3" s="1"/>
  <c r="U1691" i="3" s="1"/>
  <c r="U1692" i="3" s="1"/>
  <c r="U1693" i="3" s="1"/>
  <c r="U1694" i="3" s="1"/>
  <c r="U1695" i="3" s="1"/>
  <c r="U1696" i="3" s="1"/>
  <c r="U1697" i="3" s="1"/>
  <c r="U1698" i="3"/>
  <c r="U1699" i="3" s="1"/>
  <c r="U1700" i="3" s="1"/>
  <c r="U1701" i="3" s="1"/>
  <c r="U1702" i="3" s="1"/>
  <c r="U1703" i="3" s="1"/>
  <c r="U1704" i="3" s="1"/>
  <c r="U1705" i="3" s="1"/>
  <c r="U1706" i="3" s="1"/>
  <c r="U1707" i="3" s="1"/>
  <c r="U1708" i="3" s="1"/>
  <c r="U1709" i="3" s="1"/>
  <c r="U1710" i="3" s="1"/>
  <c r="U1711" i="3" s="1"/>
  <c r="U1712" i="3" s="1"/>
  <c r="U1713" i="3" s="1"/>
  <c r="U1714" i="3"/>
  <c r="U1715" i="3" s="1"/>
  <c r="U1716" i="3" s="1"/>
  <c r="U1717" i="3" s="1"/>
  <c r="U1718" i="3" s="1"/>
  <c r="U1719" i="3" s="1"/>
  <c r="U1720" i="3" s="1"/>
  <c r="U1721" i="3" s="1"/>
  <c r="U1722" i="3" s="1"/>
  <c r="U1723" i="3" s="1"/>
  <c r="U1724" i="3" s="1"/>
  <c r="U1725" i="3" s="1"/>
  <c r="U1726" i="3" s="1"/>
  <c r="U1727" i="3" s="1"/>
  <c r="U1728" i="3" s="1"/>
  <c r="U1729" i="3" s="1"/>
  <c r="U1730" i="3"/>
  <c r="U1731" i="3" s="1"/>
  <c r="U1732" i="3" s="1"/>
  <c r="U1733" i="3" s="1"/>
  <c r="U1734" i="3" s="1"/>
  <c r="U1735" i="3" s="1"/>
  <c r="U1736" i="3" s="1"/>
  <c r="U1737" i="3" s="1"/>
  <c r="U1738" i="3" s="1"/>
  <c r="U1739" i="3" s="1"/>
  <c r="U1740" i="3" s="1"/>
  <c r="U1741" i="3" s="1"/>
  <c r="U1742" i="3" s="1"/>
  <c r="U1743" i="3" s="1"/>
  <c r="U1744" i="3" s="1"/>
  <c r="U1745" i="3" s="1"/>
  <c r="U1746" i="3"/>
  <c r="U1747" i="3" s="1"/>
  <c r="U1748" i="3" s="1"/>
  <c r="U1749" i="3" s="1"/>
  <c r="U1750" i="3" s="1"/>
  <c r="U1751" i="3" s="1"/>
  <c r="U1752" i="3" s="1"/>
  <c r="U1753" i="3" s="1"/>
  <c r="U1754" i="3" s="1"/>
  <c r="U1755" i="3" s="1"/>
  <c r="U1756" i="3" s="1"/>
  <c r="U1757" i="3" s="1"/>
  <c r="U1758" i="3" s="1"/>
  <c r="U1759" i="3" s="1"/>
  <c r="U1760" i="3" s="1"/>
  <c r="U1761" i="3" s="1"/>
  <c r="U1762" i="3"/>
  <c r="U1763" i="3" s="1"/>
  <c r="U1764" i="3" s="1"/>
  <c r="U1765" i="3" s="1"/>
  <c r="U1766" i="3" s="1"/>
  <c r="U1767" i="3" s="1"/>
  <c r="U1768" i="3" s="1"/>
  <c r="U1769" i="3" s="1"/>
  <c r="U1770" i="3" s="1"/>
  <c r="U1771" i="3" s="1"/>
  <c r="U1772" i="3" s="1"/>
  <c r="U1773" i="3" s="1"/>
  <c r="U1774" i="3" s="1"/>
  <c r="U1775" i="3" s="1"/>
  <c r="U1776" i="3" s="1"/>
  <c r="U1777" i="3" s="1"/>
  <c r="U1778" i="3"/>
  <c r="U1779" i="3" s="1"/>
  <c r="U1780" i="3" s="1"/>
  <c r="U1781" i="3" s="1"/>
  <c r="U1782" i="3" s="1"/>
  <c r="U1783" i="3" s="1"/>
  <c r="U1784" i="3" s="1"/>
  <c r="U1785" i="3" s="1"/>
  <c r="U1786" i="3" s="1"/>
  <c r="U1787" i="3" s="1"/>
  <c r="U1788" i="3" s="1"/>
  <c r="U1789" i="3" s="1"/>
  <c r="U1790" i="3" s="1"/>
  <c r="U1791" i="3" s="1"/>
  <c r="U1792" i="3" s="1"/>
  <c r="U1793" i="3" s="1"/>
  <c r="U1794" i="3"/>
  <c r="U1795" i="3" s="1"/>
  <c r="U1796" i="3" s="1"/>
  <c r="U1797" i="3" s="1"/>
  <c r="U1798" i="3" s="1"/>
  <c r="U1799" i="3" s="1"/>
  <c r="U1800" i="3" s="1"/>
  <c r="U1801" i="3" s="1"/>
  <c r="U1802" i="3" s="1"/>
  <c r="U1803" i="3" s="1"/>
  <c r="U1804" i="3" s="1"/>
  <c r="U1805" i="3" s="1"/>
  <c r="U1806" i="3" s="1"/>
  <c r="U1807" i="3" s="1"/>
  <c r="U1808" i="3" s="1"/>
  <c r="U1809" i="3" s="1"/>
  <c r="U1810" i="3"/>
  <c r="U1811" i="3" s="1"/>
  <c r="U1812" i="3" s="1"/>
  <c r="U1813" i="3" s="1"/>
  <c r="U1814" i="3" s="1"/>
  <c r="U1815" i="3" s="1"/>
  <c r="U1816" i="3" s="1"/>
  <c r="U1817" i="3" s="1"/>
  <c r="U1818" i="3" s="1"/>
  <c r="U1819" i="3" s="1"/>
  <c r="U1820" i="3" s="1"/>
  <c r="U1821" i="3" s="1"/>
  <c r="U1822" i="3" s="1"/>
  <c r="U1823" i="3" s="1"/>
  <c r="U1824" i="3" s="1"/>
  <c r="U1825" i="3" s="1"/>
  <c r="U1826" i="3"/>
  <c r="U1827" i="3" s="1"/>
  <c r="U1828" i="3" s="1"/>
  <c r="U1829" i="3" s="1"/>
  <c r="U1830" i="3" s="1"/>
  <c r="U1831" i="3" s="1"/>
  <c r="U1832" i="3" s="1"/>
  <c r="U1833" i="3" s="1"/>
  <c r="U1834" i="3" s="1"/>
  <c r="U1835" i="3" s="1"/>
  <c r="U1836" i="3" s="1"/>
  <c r="U1837" i="3" s="1"/>
  <c r="U1838" i="3" s="1"/>
  <c r="U1839" i="3" s="1"/>
  <c r="U1840" i="3" s="1"/>
  <c r="U1841" i="3" s="1"/>
  <c r="U1842" i="3"/>
  <c r="U1843" i="3" s="1"/>
  <c r="U1844" i="3" s="1"/>
  <c r="U1845" i="3" s="1"/>
  <c r="U1846" i="3" s="1"/>
  <c r="U1847" i="3" s="1"/>
  <c r="U1848" i="3" s="1"/>
  <c r="U1849" i="3" s="1"/>
  <c r="U1850" i="3" s="1"/>
  <c r="U1851" i="3" s="1"/>
  <c r="U1852" i="3" s="1"/>
  <c r="U1853" i="3" s="1"/>
  <c r="U1854" i="3" s="1"/>
  <c r="U1855" i="3" s="1"/>
  <c r="U1856" i="3" s="1"/>
  <c r="U1857" i="3" s="1"/>
  <c r="U1858" i="3"/>
  <c r="U1859" i="3" s="1"/>
  <c r="U1860" i="3" s="1"/>
  <c r="U1861" i="3" s="1"/>
  <c r="U1862" i="3" s="1"/>
  <c r="U1863" i="3" s="1"/>
  <c r="U1864" i="3" s="1"/>
  <c r="U1865" i="3" s="1"/>
  <c r="U1866" i="3" s="1"/>
  <c r="U1867" i="3" s="1"/>
  <c r="U1868" i="3" s="1"/>
  <c r="U1869" i="3" s="1"/>
  <c r="U1870" i="3" s="1"/>
  <c r="U1871" i="3" s="1"/>
  <c r="U1872" i="3" s="1"/>
  <c r="U1873" i="3" s="1"/>
  <c r="U1874" i="3"/>
  <c r="U1875" i="3" s="1"/>
  <c r="U1876" i="3" s="1"/>
  <c r="U1877" i="3" s="1"/>
  <c r="U1878" i="3" s="1"/>
  <c r="U1879" i="3" s="1"/>
  <c r="U1880" i="3" s="1"/>
  <c r="U1881" i="3" s="1"/>
  <c r="U1882" i="3" s="1"/>
  <c r="U1883" i="3" s="1"/>
  <c r="U1884" i="3" s="1"/>
  <c r="U1885" i="3" s="1"/>
  <c r="U1886" i="3" s="1"/>
  <c r="U1887" i="3" s="1"/>
  <c r="U1888" i="3" s="1"/>
  <c r="U1889" i="3" s="1"/>
  <c r="U1890" i="3"/>
  <c r="U1891" i="3" s="1"/>
  <c r="U1892" i="3" s="1"/>
  <c r="U1893" i="3" s="1"/>
  <c r="U1894" i="3" s="1"/>
  <c r="U1895" i="3" s="1"/>
  <c r="U1896" i="3" s="1"/>
  <c r="U1897" i="3" s="1"/>
  <c r="U1898" i="3" s="1"/>
  <c r="U1899" i="3" s="1"/>
  <c r="U1900" i="3" s="1"/>
  <c r="U1901" i="3" s="1"/>
  <c r="U1902" i="3" s="1"/>
  <c r="U1903" i="3" s="1"/>
  <c r="U1904" i="3" s="1"/>
  <c r="U1905" i="3" s="1"/>
  <c r="U1906" i="3"/>
  <c r="U1907" i="3" s="1"/>
  <c r="U1908" i="3" s="1"/>
  <c r="U1909" i="3" s="1"/>
  <c r="U1910" i="3" s="1"/>
  <c r="U1911" i="3" s="1"/>
  <c r="U1912" i="3" s="1"/>
  <c r="U1913" i="3" s="1"/>
  <c r="U1914" i="3" s="1"/>
  <c r="U1915" i="3" s="1"/>
  <c r="U1916" i="3" s="1"/>
  <c r="U1917" i="3" s="1"/>
  <c r="U1918" i="3" s="1"/>
  <c r="U1919" i="3" s="1"/>
  <c r="U1920" i="3" s="1"/>
  <c r="U1921" i="3" s="1"/>
  <c r="U1922" i="3"/>
  <c r="U1923" i="3" s="1"/>
  <c r="U1924" i="3" s="1"/>
  <c r="U1925" i="3" s="1"/>
  <c r="U1926" i="3" s="1"/>
  <c r="U1927" i="3" s="1"/>
  <c r="U1928" i="3" s="1"/>
  <c r="U1929" i="3" s="1"/>
  <c r="U1930" i="3" s="1"/>
  <c r="U1931" i="3" s="1"/>
  <c r="U1932" i="3" s="1"/>
  <c r="U1933" i="3" s="1"/>
  <c r="U1934" i="3" s="1"/>
  <c r="U1935" i="3" s="1"/>
  <c r="U1936" i="3" s="1"/>
  <c r="U1937" i="3" s="1"/>
  <c r="U1938" i="3"/>
  <c r="U1939" i="3" s="1"/>
  <c r="U1940" i="3" s="1"/>
  <c r="U1941" i="3" s="1"/>
  <c r="U1942" i="3" s="1"/>
  <c r="U1943" i="3" s="1"/>
  <c r="U1944" i="3" s="1"/>
  <c r="U1945" i="3" s="1"/>
  <c r="U1946" i="3" s="1"/>
  <c r="U1947" i="3" s="1"/>
  <c r="U1948" i="3" s="1"/>
  <c r="U1949" i="3" s="1"/>
  <c r="U1950" i="3" s="1"/>
  <c r="U1951" i="3" s="1"/>
  <c r="U1952" i="3" s="1"/>
  <c r="U1953" i="3" s="1"/>
  <c r="U1954" i="3"/>
  <c r="U1955" i="3" s="1"/>
  <c r="U1956" i="3" s="1"/>
  <c r="U1957" i="3" s="1"/>
  <c r="U1958" i="3" s="1"/>
  <c r="U1959" i="3" s="1"/>
  <c r="U1960" i="3" s="1"/>
  <c r="U1961" i="3" s="1"/>
  <c r="U1962" i="3" s="1"/>
  <c r="U1963" i="3" s="1"/>
  <c r="U1964" i="3" s="1"/>
  <c r="U1965" i="3" s="1"/>
  <c r="U1966" i="3" s="1"/>
  <c r="U1967" i="3" s="1"/>
  <c r="U1968" i="3" s="1"/>
  <c r="U1969" i="3" s="1"/>
  <c r="U1970" i="3"/>
  <c r="U1971" i="3" s="1"/>
  <c r="U1972" i="3" s="1"/>
  <c r="U1973" i="3" s="1"/>
  <c r="U1974" i="3" s="1"/>
  <c r="U1975" i="3" s="1"/>
  <c r="U1976" i="3" s="1"/>
  <c r="U1977" i="3" s="1"/>
  <c r="U1978" i="3" s="1"/>
  <c r="U1979" i="3" s="1"/>
  <c r="U1980" i="3" s="1"/>
  <c r="U1981" i="3" s="1"/>
  <c r="U1982" i="3" s="1"/>
  <c r="U1983" i="3" s="1"/>
  <c r="U1984" i="3" s="1"/>
  <c r="U1985" i="3" s="1"/>
  <c r="U1986" i="3"/>
  <c r="U1987" i="3" s="1"/>
  <c r="U1988" i="3" s="1"/>
  <c r="U1989" i="3" s="1"/>
  <c r="U1990" i="3" s="1"/>
  <c r="U1991" i="3" s="1"/>
  <c r="U1992" i="3" s="1"/>
  <c r="U1993" i="3" s="1"/>
  <c r="U1994" i="3" s="1"/>
  <c r="U1995" i="3" s="1"/>
  <c r="U1996" i="3" s="1"/>
  <c r="U1997" i="3" s="1"/>
  <c r="U1998" i="3" s="1"/>
  <c r="U1999" i="3" s="1"/>
  <c r="U2000" i="3" s="1"/>
  <c r="U2001" i="3" s="1"/>
  <c r="U2002" i="3"/>
  <c r="U2003" i="3" s="1"/>
  <c r="U2004" i="3" s="1"/>
  <c r="U2005" i="3" s="1"/>
  <c r="U2006" i="3" s="1"/>
  <c r="U2007" i="3" s="1"/>
  <c r="U2008" i="3" s="1"/>
  <c r="U2009" i="3" s="1"/>
  <c r="U2010" i="3" s="1"/>
  <c r="U2011" i="3" s="1"/>
  <c r="U2012" i="3" s="1"/>
  <c r="U2013" i="3" s="1"/>
  <c r="U2014" i="3" s="1"/>
  <c r="U2015" i="3" s="1"/>
  <c r="U2016" i="3" s="1"/>
  <c r="U2017" i="3" s="1"/>
  <c r="U2018" i="3"/>
  <c r="U2019" i="3" s="1"/>
  <c r="U2020" i="3" s="1"/>
  <c r="U2021" i="3" s="1"/>
  <c r="U2022" i="3" s="1"/>
  <c r="U2023" i="3" s="1"/>
  <c r="U2024" i="3" s="1"/>
  <c r="U2025" i="3" s="1"/>
  <c r="U2026" i="3" s="1"/>
  <c r="U2027" i="3" s="1"/>
  <c r="U2028" i="3" s="1"/>
  <c r="U2029" i="3" s="1"/>
  <c r="U2030" i="3" s="1"/>
  <c r="U2031" i="3" s="1"/>
  <c r="U2032" i="3" s="1"/>
  <c r="U2033" i="3" s="1"/>
  <c r="U2034" i="3"/>
  <c r="U2035" i="3" s="1"/>
  <c r="U2036" i="3" s="1"/>
  <c r="U2037" i="3" s="1"/>
  <c r="U2038" i="3" s="1"/>
  <c r="U2039" i="3" s="1"/>
  <c r="U2040" i="3" s="1"/>
  <c r="U2041" i="3" s="1"/>
  <c r="U2042" i="3" s="1"/>
  <c r="U2043" i="3" s="1"/>
  <c r="U2044" i="3" s="1"/>
  <c r="U2045" i="3" s="1"/>
  <c r="U2046" i="3" s="1"/>
  <c r="U2047" i="3" s="1"/>
  <c r="U2048" i="3" s="1"/>
  <c r="U2049" i="3" s="1"/>
  <c r="U2050" i="3"/>
  <c r="U2051" i="3" s="1"/>
  <c r="U2052" i="3" s="1"/>
  <c r="U2053" i="3" s="1"/>
  <c r="U2054" i="3" s="1"/>
  <c r="U2055" i="3" s="1"/>
  <c r="U2056" i="3" s="1"/>
  <c r="U2057" i="3" s="1"/>
  <c r="U2058" i="3" s="1"/>
  <c r="U2059" i="3" s="1"/>
  <c r="U2060" i="3" s="1"/>
  <c r="U2061" i="3" s="1"/>
  <c r="U2062" i="3" s="1"/>
  <c r="U2063" i="3" s="1"/>
  <c r="U2064" i="3" s="1"/>
  <c r="U2065" i="3" s="1"/>
  <c r="U2066" i="3"/>
  <c r="U2067" i="3" s="1"/>
  <c r="U2068" i="3" s="1"/>
  <c r="U2069" i="3" s="1"/>
  <c r="U2070" i="3" s="1"/>
  <c r="U2071" i="3" s="1"/>
  <c r="U2072" i="3" s="1"/>
  <c r="U2073" i="3" s="1"/>
  <c r="U2074" i="3" s="1"/>
  <c r="U2075" i="3" s="1"/>
  <c r="U2076" i="3" s="1"/>
  <c r="U2077" i="3" s="1"/>
  <c r="U2078" i="3" s="1"/>
  <c r="U2079" i="3" s="1"/>
  <c r="U2080" i="3" s="1"/>
  <c r="U2081" i="3" s="1"/>
  <c r="U2082" i="3"/>
  <c r="U2083" i="3" s="1"/>
  <c r="U2084" i="3" s="1"/>
  <c r="U2085" i="3" s="1"/>
  <c r="U2086" i="3" s="1"/>
  <c r="U2087" i="3" s="1"/>
  <c r="U2088" i="3" s="1"/>
  <c r="U2089" i="3" s="1"/>
  <c r="U2090" i="3" s="1"/>
  <c r="U2091" i="3" s="1"/>
  <c r="U2092" i="3" s="1"/>
  <c r="U2093" i="3" s="1"/>
  <c r="U2094" i="3" s="1"/>
  <c r="U2095" i="3" s="1"/>
  <c r="U2096" i="3" s="1"/>
  <c r="U2097" i="3" s="1"/>
  <c r="U2098" i="3"/>
  <c r="U2099" i="3" s="1"/>
  <c r="U2100" i="3" s="1"/>
  <c r="U2101" i="3" s="1"/>
  <c r="U2102" i="3" s="1"/>
  <c r="U2103" i="3" s="1"/>
  <c r="U2104" i="3" s="1"/>
  <c r="U2105" i="3" s="1"/>
  <c r="U2106" i="3" s="1"/>
  <c r="U2107" i="3" s="1"/>
  <c r="U2108" i="3" s="1"/>
  <c r="U2109" i="3" s="1"/>
  <c r="U2110" i="3" s="1"/>
  <c r="U2111" i="3" s="1"/>
  <c r="U2112" i="3" s="1"/>
  <c r="U2113" i="3" s="1"/>
  <c r="U2114" i="3"/>
  <c r="U2115" i="3" s="1"/>
  <c r="U2116" i="3" s="1"/>
  <c r="U2117" i="3" s="1"/>
  <c r="U2118" i="3" s="1"/>
  <c r="U2119" i="3" s="1"/>
  <c r="U2120" i="3" s="1"/>
  <c r="U2121" i="3" s="1"/>
  <c r="U2122" i="3" s="1"/>
  <c r="U2123" i="3" s="1"/>
  <c r="U2124" i="3" s="1"/>
  <c r="U2125" i="3" s="1"/>
  <c r="U2126" i="3" s="1"/>
  <c r="U2127" i="3" s="1"/>
  <c r="U2128" i="3" s="1"/>
  <c r="U2129" i="3" s="1"/>
  <c r="U2130" i="3"/>
  <c r="U2131" i="3" s="1"/>
  <c r="U2132" i="3" s="1"/>
  <c r="U2133" i="3" s="1"/>
  <c r="U2134" i="3" s="1"/>
  <c r="U2135" i="3" s="1"/>
  <c r="U2136" i="3" s="1"/>
  <c r="U2137" i="3" s="1"/>
  <c r="U2138" i="3" s="1"/>
  <c r="U2139" i="3" s="1"/>
  <c r="U2140" i="3" s="1"/>
  <c r="U2141" i="3" s="1"/>
  <c r="U2142" i="3" s="1"/>
  <c r="U2143" i="3" s="1"/>
  <c r="U2144" i="3" s="1"/>
  <c r="U2145" i="3" s="1"/>
  <c r="U2146" i="3"/>
  <c r="U2147" i="3" s="1"/>
  <c r="U2148" i="3" s="1"/>
  <c r="U2149" i="3" s="1"/>
  <c r="U2150" i="3" s="1"/>
  <c r="U2151" i="3" s="1"/>
  <c r="U2152" i="3" s="1"/>
  <c r="U2153" i="3" s="1"/>
  <c r="U2154" i="3" s="1"/>
  <c r="U2155" i="3" s="1"/>
  <c r="U2156" i="3" s="1"/>
  <c r="U2157" i="3" s="1"/>
  <c r="U2158" i="3" s="1"/>
  <c r="U2159" i="3" s="1"/>
  <c r="U2160" i="3" s="1"/>
  <c r="U2161" i="3" s="1"/>
  <c r="U2162" i="3"/>
  <c r="U2163" i="3" s="1"/>
  <c r="U2164" i="3" s="1"/>
  <c r="U2165" i="3" s="1"/>
  <c r="U2166" i="3" s="1"/>
  <c r="U2167" i="3" s="1"/>
  <c r="U2168" i="3" s="1"/>
  <c r="U2169" i="3" s="1"/>
  <c r="U2170" i="3" s="1"/>
  <c r="U2171" i="3" s="1"/>
  <c r="U2172" i="3" s="1"/>
  <c r="U2173" i="3" s="1"/>
  <c r="U2174" i="3" s="1"/>
  <c r="U2175" i="3" s="1"/>
  <c r="U2176" i="3" s="1"/>
  <c r="U2177" i="3" s="1"/>
  <c r="U2178" i="3"/>
  <c r="U2179" i="3" s="1"/>
  <c r="U2180" i="3" s="1"/>
  <c r="U2181" i="3" s="1"/>
  <c r="U2182" i="3" s="1"/>
  <c r="U2183" i="3" s="1"/>
  <c r="U2184" i="3" s="1"/>
  <c r="U2185" i="3" s="1"/>
  <c r="U2186" i="3" s="1"/>
  <c r="U2187" i="3" s="1"/>
  <c r="U2188" i="3" s="1"/>
  <c r="U2189" i="3" s="1"/>
  <c r="U2190" i="3" s="1"/>
  <c r="U2191" i="3" s="1"/>
  <c r="U2192" i="3" s="1"/>
  <c r="U2193" i="3" s="1"/>
  <c r="U2194" i="3"/>
  <c r="U2195" i="3" s="1"/>
  <c r="U2196" i="3" s="1"/>
  <c r="U2197" i="3" s="1"/>
  <c r="U2198" i="3" s="1"/>
  <c r="U2199" i="3" s="1"/>
  <c r="U2200" i="3" s="1"/>
  <c r="U2201" i="3" s="1"/>
  <c r="U2202" i="3" s="1"/>
  <c r="U2203" i="3" s="1"/>
  <c r="U2204" i="3" s="1"/>
  <c r="U2205" i="3" s="1"/>
  <c r="U2206" i="3" s="1"/>
  <c r="U2207" i="3" s="1"/>
  <c r="U2208" i="3" s="1"/>
  <c r="U2209" i="3" s="1"/>
  <c r="U2210" i="3"/>
  <c r="U2211" i="3" s="1"/>
  <c r="U2212" i="3" s="1"/>
  <c r="U2213" i="3" s="1"/>
  <c r="U2214" i="3" s="1"/>
  <c r="U2215" i="3" s="1"/>
  <c r="U2216" i="3" s="1"/>
  <c r="U2217" i="3" s="1"/>
  <c r="U2218" i="3" s="1"/>
  <c r="U2219" i="3" s="1"/>
  <c r="U2220" i="3" s="1"/>
  <c r="U2221" i="3" s="1"/>
  <c r="U2222" i="3" s="1"/>
  <c r="U2223" i="3" s="1"/>
  <c r="U2224" i="3" s="1"/>
  <c r="U2225" i="3" s="1"/>
  <c r="U2226" i="3"/>
  <c r="U2227" i="3" s="1"/>
  <c r="U2228" i="3" s="1"/>
  <c r="U2229" i="3" s="1"/>
  <c r="U2230" i="3" s="1"/>
  <c r="U2231" i="3" s="1"/>
  <c r="U2232" i="3" s="1"/>
  <c r="U2233" i="3" s="1"/>
  <c r="U2234" i="3" s="1"/>
  <c r="U2235" i="3" s="1"/>
  <c r="U2236" i="3" s="1"/>
  <c r="U2237" i="3" s="1"/>
  <c r="U2238" i="3" s="1"/>
  <c r="U2239" i="3" s="1"/>
  <c r="U2240" i="3" s="1"/>
  <c r="U2241" i="3" s="1"/>
  <c r="U2242" i="3"/>
  <c r="U2243" i="3" s="1"/>
  <c r="U2244" i="3" s="1"/>
  <c r="U2245" i="3" s="1"/>
  <c r="U2246" i="3" s="1"/>
  <c r="U2247" i="3" s="1"/>
  <c r="U2248" i="3" s="1"/>
  <c r="U2249" i="3" s="1"/>
  <c r="U2250" i="3" s="1"/>
  <c r="U2251" i="3" s="1"/>
  <c r="U2252" i="3" s="1"/>
  <c r="U2253" i="3" s="1"/>
  <c r="U2254" i="3" s="1"/>
  <c r="U2255" i="3" s="1"/>
  <c r="U2256" i="3" s="1"/>
  <c r="U2257" i="3" s="1"/>
  <c r="U2258" i="3"/>
  <c r="U2259" i="3" s="1"/>
  <c r="U2260" i="3" s="1"/>
  <c r="U2261" i="3" s="1"/>
  <c r="U2262" i="3" s="1"/>
  <c r="U2263" i="3" s="1"/>
  <c r="U2264" i="3" s="1"/>
  <c r="U2265" i="3" s="1"/>
  <c r="U2266" i="3" s="1"/>
  <c r="U2267" i="3" s="1"/>
  <c r="U2268" i="3" s="1"/>
  <c r="U2269" i="3" s="1"/>
  <c r="U2270" i="3" s="1"/>
  <c r="U2271" i="3" s="1"/>
  <c r="U2272" i="3" s="1"/>
  <c r="U2273" i="3" s="1"/>
  <c r="U2274" i="3"/>
  <c r="U2275" i="3" s="1"/>
  <c r="U2276" i="3" s="1"/>
  <c r="U2277" i="3" s="1"/>
  <c r="U2278" i="3" s="1"/>
  <c r="U2279" i="3" s="1"/>
  <c r="U2280" i="3" s="1"/>
  <c r="U2281" i="3" s="1"/>
  <c r="U2282" i="3" s="1"/>
  <c r="U2283" i="3" s="1"/>
  <c r="U2284" i="3" s="1"/>
  <c r="U2285" i="3" s="1"/>
  <c r="U2286" i="3" s="1"/>
  <c r="U2287" i="3" s="1"/>
  <c r="U2288" i="3" s="1"/>
  <c r="U2289" i="3" s="1"/>
  <c r="U2290" i="3"/>
  <c r="U2291" i="3" s="1"/>
  <c r="U2292" i="3" s="1"/>
  <c r="U2293" i="3" s="1"/>
  <c r="U2294" i="3" s="1"/>
  <c r="U2295" i="3" s="1"/>
  <c r="U2296" i="3" s="1"/>
  <c r="U2297" i="3" s="1"/>
  <c r="U2298" i="3" s="1"/>
  <c r="U2299" i="3" s="1"/>
  <c r="U2300" i="3" s="1"/>
  <c r="U2301" i="3" s="1"/>
  <c r="U2302" i="3" s="1"/>
  <c r="U2303" i="3" s="1"/>
  <c r="U2304" i="3" s="1"/>
  <c r="U2305" i="3" s="1"/>
  <c r="U2306" i="3"/>
  <c r="U2307" i="3" s="1"/>
  <c r="U2308" i="3" s="1"/>
  <c r="U2309" i="3" s="1"/>
  <c r="U2310" i="3" s="1"/>
  <c r="U2311" i="3" s="1"/>
  <c r="U2312" i="3" s="1"/>
  <c r="U2313" i="3" s="1"/>
  <c r="U2314" i="3" s="1"/>
  <c r="U2315" i="3" s="1"/>
  <c r="U2316" i="3" s="1"/>
  <c r="U2317" i="3" s="1"/>
  <c r="U2318" i="3" s="1"/>
  <c r="U2319" i="3" s="1"/>
  <c r="U2320" i="3" s="1"/>
  <c r="U2321" i="3" s="1"/>
  <c r="U2322" i="3"/>
  <c r="U2323" i="3" s="1"/>
  <c r="U2324" i="3" s="1"/>
  <c r="U2325" i="3" s="1"/>
  <c r="U2326" i="3" s="1"/>
  <c r="U2327" i="3" s="1"/>
  <c r="U2328" i="3" s="1"/>
  <c r="U2329" i="3" s="1"/>
  <c r="U2330" i="3" s="1"/>
  <c r="U2331" i="3" s="1"/>
  <c r="U2332" i="3" s="1"/>
  <c r="U2333" i="3" s="1"/>
  <c r="U2334" i="3" s="1"/>
  <c r="U2335" i="3" s="1"/>
  <c r="U2336" i="3" s="1"/>
  <c r="U2337" i="3" s="1"/>
  <c r="U2338" i="3"/>
  <c r="U2339" i="3" s="1"/>
  <c r="U2340" i="3" s="1"/>
  <c r="U2341" i="3" s="1"/>
  <c r="U2342" i="3" s="1"/>
  <c r="U2343" i="3" s="1"/>
  <c r="U2344" i="3" s="1"/>
  <c r="U2345" i="3" s="1"/>
  <c r="U2346" i="3" s="1"/>
  <c r="U2347" i="3" s="1"/>
  <c r="U2348" i="3" s="1"/>
  <c r="U2349" i="3" s="1"/>
  <c r="U2350" i="3" s="1"/>
  <c r="U2351" i="3" s="1"/>
  <c r="U2352" i="3" s="1"/>
  <c r="U2353" i="3" s="1"/>
  <c r="U2354" i="3"/>
  <c r="U2355" i="3" s="1"/>
  <c r="U2356" i="3" s="1"/>
  <c r="U2357" i="3" s="1"/>
  <c r="U2358" i="3" s="1"/>
  <c r="U2359" i="3" s="1"/>
  <c r="U2360" i="3" s="1"/>
  <c r="U2361" i="3" s="1"/>
  <c r="U2362" i="3" s="1"/>
  <c r="U2363" i="3" s="1"/>
  <c r="U2364" i="3" s="1"/>
  <c r="U2365" i="3" s="1"/>
  <c r="U2366" i="3" s="1"/>
  <c r="U2367" i="3" s="1"/>
  <c r="U2368" i="3" s="1"/>
  <c r="U2369" i="3" s="1"/>
  <c r="U2370" i="3"/>
  <c r="U2371" i="3" s="1"/>
  <c r="U2372" i="3" s="1"/>
  <c r="U2373" i="3" s="1"/>
  <c r="U2374" i="3" s="1"/>
  <c r="U2375" i="3" s="1"/>
  <c r="U2376" i="3" s="1"/>
  <c r="U2377" i="3" s="1"/>
  <c r="U2378" i="3" s="1"/>
  <c r="U2379" i="3" s="1"/>
  <c r="U2380" i="3" s="1"/>
  <c r="U2381" i="3" s="1"/>
  <c r="U2382" i="3" s="1"/>
  <c r="U2383" i="3" s="1"/>
  <c r="U2384" i="3" s="1"/>
  <c r="U2385" i="3" s="1"/>
  <c r="U2386" i="3"/>
  <c r="U2387" i="3" s="1"/>
  <c r="U2388" i="3" s="1"/>
  <c r="U2389" i="3" s="1"/>
  <c r="U2390" i="3" s="1"/>
  <c r="U2391" i="3" s="1"/>
  <c r="U2392" i="3" s="1"/>
  <c r="U2393" i="3" s="1"/>
  <c r="U2394" i="3" s="1"/>
  <c r="U2395" i="3" s="1"/>
  <c r="U2396" i="3" s="1"/>
  <c r="U2397" i="3" s="1"/>
  <c r="U2398" i="3" s="1"/>
  <c r="U2399" i="3" s="1"/>
  <c r="U2400" i="3" s="1"/>
  <c r="U2401" i="3" s="1"/>
  <c r="U2402" i="3"/>
  <c r="U2403" i="3" s="1"/>
  <c r="U2404" i="3" s="1"/>
  <c r="U2405" i="3" s="1"/>
  <c r="U2406" i="3" s="1"/>
  <c r="U2407" i="3" s="1"/>
  <c r="U2408" i="3" s="1"/>
  <c r="U2409" i="3" s="1"/>
  <c r="U2410" i="3" s="1"/>
  <c r="U2411" i="3" s="1"/>
  <c r="U2412" i="3" s="1"/>
  <c r="U2413" i="3" s="1"/>
  <c r="U2414" i="3" s="1"/>
  <c r="U2415" i="3" s="1"/>
  <c r="U2416" i="3" s="1"/>
  <c r="U2417" i="3" s="1"/>
  <c r="U2418" i="3"/>
  <c r="U2419" i="3" s="1"/>
  <c r="U2420" i="3" s="1"/>
  <c r="U2421" i="3" s="1"/>
  <c r="U2422" i="3" s="1"/>
  <c r="U2423" i="3" s="1"/>
  <c r="U2424" i="3" s="1"/>
  <c r="U2425" i="3" s="1"/>
  <c r="U2426" i="3" s="1"/>
  <c r="U2427" i="3" s="1"/>
  <c r="U2428" i="3" s="1"/>
  <c r="U2429" i="3" s="1"/>
  <c r="U2430" i="3" s="1"/>
  <c r="U2431" i="3" s="1"/>
  <c r="U2432" i="3" s="1"/>
  <c r="U2433" i="3" s="1"/>
  <c r="U2434" i="3"/>
  <c r="U2435" i="3" s="1"/>
  <c r="U2436" i="3" s="1"/>
  <c r="U2437" i="3" s="1"/>
  <c r="U2438" i="3" s="1"/>
  <c r="U2439" i="3" s="1"/>
  <c r="U2440" i="3" s="1"/>
  <c r="U2441" i="3" s="1"/>
  <c r="U2442" i="3" s="1"/>
  <c r="U2443" i="3" s="1"/>
  <c r="U2444" i="3" s="1"/>
  <c r="U2445" i="3" s="1"/>
  <c r="U2446" i="3" s="1"/>
  <c r="U2447" i="3" s="1"/>
  <c r="U2448" i="3" s="1"/>
  <c r="U2449" i="3" s="1"/>
  <c r="U2450" i="3"/>
  <c r="U2451" i="3" s="1"/>
  <c r="U2452" i="3" s="1"/>
  <c r="U2453" i="3" s="1"/>
  <c r="U2454" i="3" s="1"/>
  <c r="U2455" i="3" s="1"/>
  <c r="U2456" i="3" s="1"/>
  <c r="U2457" i="3" s="1"/>
  <c r="U2458" i="3" s="1"/>
  <c r="U2459" i="3" s="1"/>
  <c r="U2460" i="3" s="1"/>
  <c r="U2461" i="3" s="1"/>
  <c r="U2462" i="3" s="1"/>
  <c r="U2463" i="3" s="1"/>
  <c r="U2464" i="3" s="1"/>
  <c r="U2465" i="3" s="1"/>
  <c r="U2466" i="3"/>
  <c r="U2467" i="3" s="1"/>
  <c r="U2468" i="3" s="1"/>
  <c r="U2469" i="3" s="1"/>
  <c r="U2470" i="3" s="1"/>
  <c r="U2471" i="3" s="1"/>
  <c r="U2472" i="3" s="1"/>
  <c r="U2473" i="3" s="1"/>
  <c r="U2474" i="3" s="1"/>
  <c r="U2475" i="3" s="1"/>
  <c r="U2476" i="3" s="1"/>
  <c r="U2477" i="3" s="1"/>
  <c r="U2478" i="3" s="1"/>
  <c r="U2479" i="3" s="1"/>
  <c r="U2480" i="3" s="1"/>
  <c r="U2481" i="3" s="1"/>
  <c r="U2482" i="3"/>
  <c r="U2483" i="3" s="1"/>
  <c r="U2484" i="3" s="1"/>
  <c r="U2485" i="3" s="1"/>
  <c r="U2486" i="3" s="1"/>
  <c r="U2487" i="3" s="1"/>
  <c r="U2488" i="3" s="1"/>
  <c r="U2489" i="3" s="1"/>
  <c r="U2490" i="3" s="1"/>
  <c r="U2491" i="3" s="1"/>
  <c r="U2492" i="3" s="1"/>
  <c r="U2493" i="3" s="1"/>
  <c r="U2494" i="3" s="1"/>
  <c r="U2495" i="3" s="1"/>
  <c r="U2496" i="3" s="1"/>
  <c r="U2497" i="3" s="1"/>
  <c r="U2498" i="3"/>
  <c r="U2499" i="3" s="1"/>
  <c r="U2500" i="3" s="1"/>
  <c r="U2501" i="3" s="1"/>
  <c r="U2502" i="3" s="1"/>
  <c r="U2503" i="3" s="1"/>
  <c r="U2504" i="3" s="1"/>
  <c r="U2505" i="3" s="1"/>
  <c r="U2506" i="3" s="1"/>
  <c r="U2507" i="3" s="1"/>
  <c r="U2508" i="3" s="1"/>
  <c r="U2509" i="3" s="1"/>
  <c r="U2510" i="3" s="1"/>
  <c r="U2511" i="3" s="1"/>
  <c r="U2512" i="3" s="1"/>
  <c r="U2513" i="3" s="1"/>
  <c r="U2514" i="3"/>
  <c r="U2515" i="3" s="1"/>
  <c r="U2516" i="3" s="1"/>
  <c r="U2517" i="3" s="1"/>
  <c r="U2518" i="3" s="1"/>
  <c r="U2519" i="3" s="1"/>
  <c r="U2520" i="3" s="1"/>
  <c r="U2521" i="3" s="1"/>
  <c r="U2522" i="3" s="1"/>
  <c r="U2523" i="3" s="1"/>
  <c r="U2524" i="3" s="1"/>
  <c r="U2525" i="3" s="1"/>
  <c r="U2526" i="3" s="1"/>
  <c r="U2527" i="3" s="1"/>
  <c r="U2528" i="3" s="1"/>
  <c r="U2529" i="3" s="1"/>
  <c r="U2530" i="3"/>
  <c r="U2531" i="3" s="1"/>
  <c r="U2532" i="3" s="1"/>
  <c r="U2533" i="3" s="1"/>
  <c r="U2534" i="3" s="1"/>
  <c r="U2535" i="3" s="1"/>
  <c r="U2536" i="3" s="1"/>
  <c r="U2537" i="3" s="1"/>
  <c r="U2538" i="3" s="1"/>
  <c r="U2539" i="3" s="1"/>
  <c r="U2540" i="3" s="1"/>
  <c r="U2541" i="3" s="1"/>
  <c r="U2542" i="3" s="1"/>
  <c r="U2543" i="3" s="1"/>
  <c r="U2544" i="3" s="1"/>
  <c r="U2545" i="3" s="1"/>
  <c r="U2546" i="3"/>
  <c r="U2547" i="3" s="1"/>
  <c r="U2548" i="3" s="1"/>
  <c r="U2549" i="3" s="1"/>
  <c r="U2550" i="3" s="1"/>
  <c r="U2551" i="3" s="1"/>
  <c r="U2552" i="3" s="1"/>
  <c r="U2553" i="3" s="1"/>
  <c r="U2554" i="3" s="1"/>
  <c r="U2555" i="3" s="1"/>
  <c r="U2556" i="3" s="1"/>
  <c r="U2557" i="3" s="1"/>
  <c r="U2558" i="3" s="1"/>
  <c r="U2559" i="3" s="1"/>
  <c r="U2560" i="3" s="1"/>
  <c r="U2561" i="3" s="1"/>
  <c r="T3" i="3"/>
  <c r="T18" i="3"/>
  <c r="T34" i="3"/>
  <c r="T50" i="3"/>
  <c r="T66" i="3"/>
  <c r="T82" i="3"/>
  <c r="T98" i="3"/>
  <c r="T114" i="3"/>
  <c r="T130" i="3"/>
  <c r="T146" i="3"/>
  <c r="T162" i="3"/>
  <c r="T178" i="3"/>
  <c r="T194" i="3"/>
  <c r="T210" i="3"/>
  <c r="T226" i="3"/>
  <c r="T242" i="3"/>
  <c r="T258" i="3"/>
  <c r="T274" i="3"/>
  <c r="T290" i="3"/>
  <c r="T306" i="3"/>
  <c r="T322" i="3"/>
  <c r="T338" i="3"/>
  <c r="T354" i="3"/>
  <c r="T370" i="3"/>
  <c r="T386" i="3"/>
  <c r="T402" i="3"/>
  <c r="T418" i="3"/>
  <c r="T434" i="3"/>
  <c r="T450" i="3"/>
  <c r="T466" i="3"/>
  <c r="T482" i="3"/>
  <c r="T498" i="3"/>
  <c r="T514" i="3"/>
  <c r="AA514" i="3" s="1"/>
  <c r="T530" i="3"/>
  <c r="T546" i="3"/>
  <c r="T562" i="3"/>
  <c r="T578" i="3"/>
  <c r="T594" i="3"/>
  <c r="T610" i="3"/>
  <c r="T626" i="3"/>
  <c r="T642" i="3"/>
  <c r="T658" i="3"/>
  <c r="T674" i="3"/>
  <c r="T690" i="3"/>
  <c r="T706" i="3"/>
  <c r="T722" i="3"/>
  <c r="T738" i="3"/>
  <c r="T754" i="3"/>
  <c r="T770" i="3"/>
  <c r="T786" i="3"/>
  <c r="T802" i="3"/>
  <c r="T818" i="3"/>
  <c r="T834" i="3"/>
  <c r="T850" i="3"/>
  <c r="T866" i="3"/>
  <c r="T882" i="3"/>
  <c r="T898" i="3"/>
  <c r="T914" i="3"/>
  <c r="T930" i="3"/>
  <c r="T946" i="3"/>
  <c r="T962" i="3"/>
  <c r="T978" i="3"/>
  <c r="T994" i="3"/>
  <c r="T1010" i="3"/>
  <c r="T1026" i="3"/>
  <c r="T1042" i="3"/>
  <c r="T1058" i="3"/>
  <c r="T1074" i="3"/>
  <c r="T1090" i="3"/>
  <c r="AA1090" i="3" s="1"/>
  <c r="T1106" i="3"/>
  <c r="T1122" i="3"/>
  <c r="AA1122" i="3" s="1"/>
  <c r="T1138" i="3"/>
  <c r="T1154" i="3"/>
  <c r="T1170" i="3"/>
  <c r="T1186" i="3"/>
  <c r="T1202" i="3"/>
  <c r="T1218" i="3"/>
  <c r="T1234" i="3"/>
  <c r="T1250" i="3"/>
  <c r="T1266" i="3"/>
  <c r="T1282" i="3"/>
  <c r="T1298" i="3"/>
  <c r="T1314" i="3"/>
  <c r="T1330" i="3"/>
  <c r="T1346" i="3"/>
  <c r="T1362" i="3"/>
  <c r="T1378" i="3"/>
  <c r="T1394" i="3"/>
  <c r="AA1394" i="3" s="1"/>
  <c r="T1410" i="3"/>
  <c r="T1426" i="3"/>
  <c r="T1442" i="3"/>
  <c r="T1458" i="3"/>
  <c r="T1474" i="3"/>
  <c r="T1490" i="3"/>
  <c r="T1506" i="3"/>
  <c r="T1522" i="3"/>
  <c r="T1538" i="3"/>
  <c r="T1554" i="3"/>
  <c r="T1570" i="3"/>
  <c r="T1586" i="3"/>
  <c r="T1602" i="3"/>
  <c r="T1618" i="3"/>
  <c r="T1634" i="3"/>
  <c r="T1650" i="3"/>
  <c r="T1666" i="3"/>
  <c r="T1682" i="3"/>
  <c r="T1698" i="3"/>
  <c r="T1714" i="3"/>
  <c r="T1730" i="3"/>
  <c r="T1746" i="3"/>
  <c r="T1762" i="3"/>
  <c r="T1778" i="3"/>
  <c r="T1794" i="3"/>
  <c r="T1810" i="3"/>
  <c r="T1826" i="3"/>
  <c r="T1842" i="3"/>
  <c r="T1858" i="3"/>
  <c r="T1874" i="3"/>
  <c r="T1890" i="3"/>
  <c r="T1906" i="3"/>
  <c r="T1922" i="3"/>
  <c r="T1938" i="3"/>
  <c r="T1954" i="3"/>
  <c r="T1970" i="3"/>
  <c r="T1986" i="3"/>
  <c r="T2002" i="3"/>
  <c r="T2018" i="3"/>
  <c r="T2034" i="3"/>
  <c r="T2050" i="3"/>
  <c r="T2066" i="3"/>
  <c r="T2082" i="3"/>
  <c r="T2098" i="3"/>
  <c r="T2114" i="3"/>
  <c r="T2130" i="3"/>
  <c r="T2146" i="3"/>
  <c r="T2162" i="3"/>
  <c r="T2178" i="3"/>
  <c r="T2194" i="3"/>
  <c r="T2210" i="3"/>
  <c r="T2226" i="3"/>
  <c r="T2242" i="3"/>
  <c r="T2258" i="3"/>
  <c r="T2274" i="3"/>
  <c r="T2290" i="3"/>
  <c r="T2306" i="3"/>
  <c r="T2322" i="3"/>
  <c r="T2338" i="3"/>
  <c r="T2354" i="3"/>
  <c r="T2370" i="3"/>
  <c r="T2386" i="3"/>
  <c r="T2402" i="3"/>
  <c r="T2418" i="3"/>
  <c r="T2434" i="3"/>
  <c r="T2450" i="3"/>
  <c r="T2466" i="3"/>
  <c r="T2482" i="3"/>
  <c r="T2498" i="3"/>
  <c r="T2514" i="3"/>
  <c r="T2530" i="3"/>
  <c r="T2546" i="3"/>
  <c r="O2" i="3"/>
  <c r="AF3" i="3"/>
  <c r="AG3" i="3"/>
  <c r="AH3" i="3"/>
  <c r="AF2" i="3"/>
  <c r="AG2" i="3"/>
  <c r="AH2" i="3"/>
  <c r="AE2" i="3"/>
  <c r="AE3" i="3"/>
  <c r="O2561" i="3"/>
  <c r="S2561" i="3" s="1"/>
  <c r="O2560" i="3"/>
  <c r="S2560" i="3" s="1"/>
  <c r="O2559" i="3"/>
  <c r="S2559" i="3" s="1"/>
  <c r="O2558" i="3"/>
  <c r="S2558" i="3" s="1"/>
  <c r="O2557" i="3"/>
  <c r="S2557" i="3" s="1"/>
  <c r="O2556" i="3"/>
  <c r="O2555" i="3"/>
  <c r="S2555" i="3" s="1"/>
  <c r="O2554" i="3"/>
  <c r="O2553" i="3"/>
  <c r="S2553" i="3" s="1"/>
  <c r="O2552" i="3"/>
  <c r="S2552" i="3" s="1"/>
  <c r="O2551" i="3"/>
  <c r="O2550" i="3"/>
  <c r="S2550" i="3" s="1"/>
  <c r="O2549" i="3"/>
  <c r="S2549" i="3" s="1"/>
  <c r="O2548" i="3"/>
  <c r="S2548" i="3" s="1"/>
  <c r="O2547" i="3"/>
  <c r="O2546" i="3"/>
  <c r="S2546" i="3" s="1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S2533" i="3" s="1"/>
  <c r="O2532" i="3"/>
  <c r="S2532" i="3" s="1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S2517" i="3" s="1"/>
  <c r="O2516" i="3"/>
  <c r="S2516" i="3" s="1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S2501" i="3" s="1"/>
  <c r="O2500" i="3"/>
  <c r="S2500" i="3" s="1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S2485" i="3" s="1"/>
  <c r="O2484" i="3"/>
  <c r="S2484" i="3" s="1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S2470" i="3" s="1"/>
  <c r="O2469" i="3"/>
  <c r="S2469" i="3" s="1"/>
  <c r="O2468" i="3"/>
  <c r="S2468" i="3" s="1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S2453" i="3" s="1"/>
  <c r="O2452" i="3"/>
  <c r="S2452" i="3" s="1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S2437" i="3" s="1"/>
  <c r="O2436" i="3"/>
  <c r="S2436" i="3" s="1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S2421" i="3" s="1"/>
  <c r="O2420" i="3"/>
  <c r="S2420" i="3" s="1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S2405" i="3" s="1"/>
  <c r="O2404" i="3"/>
  <c r="S2404" i="3" s="1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S2389" i="3" s="1"/>
  <c r="O2388" i="3"/>
  <c r="S2388" i="3" s="1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S2373" i="3" s="1"/>
  <c r="O2372" i="3"/>
  <c r="S2372" i="3" s="1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S2357" i="3" s="1"/>
  <c r="O2356" i="3"/>
  <c r="S2356" i="3" s="1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S2341" i="3" s="1"/>
  <c r="O2340" i="3"/>
  <c r="S2340" i="3" s="1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S2325" i="3" s="1"/>
  <c r="O2324" i="3"/>
  <c r="S2324" i="3" s="1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S2309" i="3" s="1"/>
  <c r="O2308" i="3"/>
  <c r="S2308" i="3" s="1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S2294" i="3" s="1"/>
  <c r="O2293" i="3"/>
  <c r="S2293" i="3" s="1"/>
  <c r="O2292" i="3"/>
  <c r="S2292" i="3" s="1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S2277" i="3" s="1"/>
  <c r="O2276" i="3"/>
  <c r="S2276" i="3" s="1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S2261" i="3" s="1"/>
  <c r="O2260" i="3"/>
  <c r="S2260" i="3" s="1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S2245" i="3" s="1"/>
  <c r="O2244" i="3"/>
  <c r="S2244" i="3" s="1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S2229" i="3" s="1"/>
  <c r="O2228" i="3"/>
  <c r="S2228" i="3" s="1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S2214" i="3" s="1"/>
  <c r="O2213" i="3"/>
  <c r="S2213" i="3" s="1"/>
  <c r="O2212" i="3"/>
  <c r="S2212" i="3" s="1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S2197" i="3" s="1"/>
  <c r="O2196" i="3"/>
  <c r="S2196" i="3" s="1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S2181" i="3" s="1"/>
  <c r="O2180" i="3"/>
  <c r="S2180" i="3" s="1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S2165" i="3" s="1"/>
  <c r="O2164" i="3"/>
  <c r="S2164" i="3" s="1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S2149" i="3" s="1"/>
  <c r="O2148" i="3"/>
  <c r="S2148" i="3" s="1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S2133" i="3" s="1"/>
  <c r="O2132" i="3"/>
  <c r="S2132" i="3" s="1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S2117" i="3" s="1"/>
  <c r="O2116" i="3"/>
  <c r="S2116" i="3" s="1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S2101" i="3" s="1"/>
  <c r="O2100" i="3"/>
  <c r="S2100" i="3" s="1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S2085" i="3" s="1"/>
  <c r="O2084" i="3"/>
  <c r="S2084" i="3" s="1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S2069" i="3" s="1"/>
  <c r="O2068" i="3"/>
  <c r="S2068" i="3" s="1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S2053" i="3" s="1"/>
  <c r="O2052" i="3"/>
  <c r="S2052" i="3" s="1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S2038" i="3" s="1"/>
  <c r="O2037" i="3"/>
  <c r="S2037" i="3" s="1"/>
  <c r="O2036" i="3"/>
  <c r="S2036" i="3" s="1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S2021" i="3" s="1"/>
  <c r="O2020" i="3"/>
  <c r="S2020" i="3" s="1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S2005" i="3" s="1"/>
  <c r="O2004" i="3"/>
  <c r="S2004" i="3" s="1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S1989" i="3" s="1"/>
  <c r="O1988" i="3"/>
  <c r="S1988" i="3" s="1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S1973" i="3" s="1"/>
  <c r="O1972" i="3"/>
  <c r="S1972" i="3" s="1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S1958" i="3" s="1"/>
  <c r="O1957" i="3"/>
  <c r="S1957" i="3" s="1"/>
  <c r="O1956" i="3"/>
  <c r="S1956" i="3" s="1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S1941" i="3" s="1"/>
  <c r="O1940" i="3"/>
  <c r="S1940" i="3" s="1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S1925" i="3" s="1"/>
  <c r="O1924" i="3"/>
  <c r="S1924" i="3" s="1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S1909" i="3" s="1"/>
  <c r="O1908" i="3"/>
  <c r="S1908" i="3" s="1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S1893" i="3" s="1"/>
  <c r="O1892" i="3"/>
  <c r="S1892" i="3" s="1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S1877" i="3" s="1"/>
  <c r="O1876" i="3"/>
  <c r="S1876" i="3" s="1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S1861" i="3" s="1"/>
  <c r="O1860" i="3"/>
  <c r="S1860" i="3" s="1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S1845" i="3" s="1"/>
  <c r="O1844" i="3"/>
  <c r="S1844" i="3" s="1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S1829" i="3" s="1"/>
  <c r="O1828" i="3"/>
  <c r="S1828" i="3" s="1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S1813" i="3" s="1"/>
  <c r="O1812" i="3"/>
  <c r="S1812" i="3" s="1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S1797" i="3" s="1"/>
  <c r="O1796" i="3"/>
  <c r="S1796" i="3" s="1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S1782" i="3" s="1"/>
  <c r="O1781" i="3"/>
  <c r="S1781" i="3" s="1"/>
  <c r="O1780" i="3"/>
  <c r="S1780" i="3" s="1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S1765" i="3" s="1"/>
  <c r="O1764" i="3"/>
  <c r="S1764" i="3" s="1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S1749" i="3" s="1"/>
  <c r="O1748" i="3"/>
  <c r="S1748" i="3" s="1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S1733" i="3" s="1"/>
  <c r="O1732" i="3"/>
  <c r="S1732" i="3" s="1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S1717" i="3" s="1"/>
  <c r="O1716" i="3"/>
  <c r="S1716" i="3" s="1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S1702" i="3" s="1"/>
  <c r="O1701" i="3"/>
  <c r="S1701" i="3" s="1"/>
  <c r="O1700" i="3"/>
  <c r="S1700" i="3" s="1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S1685" i="3" s="1"/>
  <c r="O1684" i="3"/>
  <c r="S1684" i="3" s="1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S1669" i="3" s="1"/>
  <c r="O1668" i="3"/>
  <c r="S1668" i="3" s="1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S1653" i="3" s="1"/>
  <c r="O1652" i="3"/>
  <c r="S1652" i="3" s="1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S1637" i="3" s="1"/>
  <c r="O1636" i="3"/>
  <c r="S1636" i="3" s="1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S1621" i="3" s="1"/>
  <c r="O1620" i="3"/>
  <c r="S1620" i="3" s="1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S1605" i="3" s="1"/>
  <c r="O1604" i="3"/>
  <c r="S1604" i="3" s="1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S1589" i="3" s="1"/>
  <c r="O1588" i="3"/>
  <c r="S1588" i="3" s="1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S1573" i="3" s="1"/>
  <c r="O1572" i="3"/>
  <c r="S1572" i="3" s="1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S1557" i="3" s="1"/>
  <c r="O1556" i="3"/>
  <c r="S1556" i="3" s="1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S1541" i="3" s="1"/>
  <c r="O1540" i="3"/>
  <c r="S1540" i="3" s="1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S1526" i="3" s="1"/>
  <c r="O1525" i="3"/>
  <c r="S1525" i="3" s="1"/>
  <c r="O1524" i="3"/>
  <c r="S1524" i="3" s="1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S1509" i="3" s="1"/>
  <c r="O1508" i="3"/>
  <c r="S1508" i="3" s="1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S1493" i="3" s="1"/>
  <c r="O1492" i="3"/>
  <c r="S1492" i="3" s="1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S1477" i="3" s="1"/>
  <c r="O1476" i="3"/>
  <c r="S1476" i="3" s="1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S1461" i="3" s="1"/>
  <c r="O1460" i="3"/>
  <c r="S1460" i="3" s="1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S1445" i="3" s="1"/>
  <c r="O1444" i="3"/>
  <c r="S1444" i="3" s="1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S1429" i="3" s="1"/>
  <c r="O1428" i="3"/>
  <c r="S1428" i="3" s="1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S1413" i="3" s="1"/>
  <c r="O1412" i="3"/>
  <c r="S1412" i="3" s="1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S1397" i="3" s="1"/>
  <c r="O1396" i="3"/>
  <c r="S1396" i="3" s="1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S1381" i="3" s="1"/>
  <c r="O1380" i="3"/>
  <c r="S1380" i="3" s="1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S1365" i="3" s="1"/>
  <c r="O1364" i="3"/>
  <c r="S1364" i="3" s="1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S1281" i="3" s="1"/>
  <c r="O1280" i="3"/>
  <c r="S1280" i="3" s="1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S1265" i="3" s="1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S1153" i="3" s="1"/>
  <c r="O1152" i="3"/>
  <c r="S1152" i="3" s="1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S1137" i="3" s="1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S1025" i="3" s="1"/>
  <c r="O1024" i="3"/>
  <c r="S1024" i="3" s="1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S1009" i="3" s="1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S897" i="3" s="1"/>
  <c r="O896" i="3"/>
  <c r="S896" i="3" s="1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S881" i="3" s="1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S769" i="3" s="1"/>
  <c r="O768" i="3"/>
  <c r="S768" i="3" s="1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S753" i="3" s="1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S641" i="3" s="1"/>
  <c r="O640" i="3"/>
  <c r="S640" i="3" s="1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S625" i="3" s="1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S513" i="3" s="1"/>
  <c r="O512" i="3"/>
  <c r="S512" i="3" s="1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S497" i="3" s="1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S385" i="3" s="1"/>
  <c r="O384" i="3"/>
  <c r="S384" i="3" s="1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S369" i="3" s="1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S257" i="3" s="1"/>
  <c r="O256" i="3"/>
  <c r="S256" i="3" s="1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S241" i="3" s="1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S129" i="3" s="1"/>
  <c r="O128" i="3"/>
  <c r="S128" i="3" s="1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S113" i="3" s="1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R1958" i="3" l="1"/>
  <c r="S44" i="3"/>
  <c r="R44" i="3"/>
  <c r="S140" i="3"/>
  <c r="R140" i="3"/>
  <c r="S236" i="3"/>
  <c r="R236" i="3"/>
  <c r="S348" i="3"/>
  <c r="R348" i="3"/>
  <c r="S476" i="3"/>
  <c r="R476" i="3"/>
  <c r="S572" i="3"/>
  <c r="R572" i="3"/>
  <c r="S668" i="3"/>
  <c r="R668" i="3"/>
  <c r="S796" i="3"/>
  <c r="R796" i="3"/>
  <c r="S940" i="3"/>
  <c r="R940" i="3"/>
  <c r="S1100" i="3"/>
  <c r="R1100" i="3"/>
  <c r="S1260" i="3"/>
  <c r="R1260" i="3"/>
  <c r="S1388" i="3"/>
  <c r="R1388" i="3"/>
  <c r="S1516" i="3"/>
  <c r="R1516" i="3"/>
  <c r="S1644" i="3"/>
  <c r="R1644" i="3"/>
  <c r="S1740" i="3"/>
  <c r="R1740" i="3"/>
  <c r="S1804" i="3"/>
  <c r="Y1804" i="3" s="1"/>
  <c r="Y1805" i="3" s="1"/>
  <c r="Z1805" i="3" s="1"/>
  <c r="R1804" i="3"/>
  <c r="S1884" i="3"/>
  <c r="R1884" i="3"/>
  <c r="S1948" i="3"/>
  <c r="R1948" i="3"/>
  <c r="S1980" i="3"/>
  <c r="R1980" i="3"/>
  <c r="S2044" i="3"/>
  <c r="R2044" i="3"/>
  <c r="S2076" i="3"/>
  <c r="R2076" i="3"/>
  <c r="S2108" i="3"/>
  <c r="R2108" i="3"/>
  <c r="S2156" i="3"/>
  <c r="R2156" i="3"/>
  <c r="S2188" i="3"/>
  <c r="Y2189" i="3" s="1"/>
  <c r="Y2190" i="3" s="1"/>
  <c r="Z2190" i="3" s="1"/>
  <c r="R2188" i="3"/>
  <c r="S2220" i="3"/>
  <c r="R2220" i="3"/>
  <c r="S2252" i="3"/>
  <c r="R2252" i="3"/>
  <c r="S2300" i="3"/>
  <c r="R2300" i="3"/>
  <c r="S2316" i="3"/>
  <c r="R2316" i="3"/>
  <c r="S2364" i="3"/>
  <c r="R2364" i="3"/>
  <c r="S2380" i="3"/>
  <c r="R2380" i="3"/>
  <c r="S2396" i="3"/>
  <c r="R2396" i="3"/>
  <c r="S2428" i="3"/>
  <c r="Y2428" i="3" s="1"/>
  <c r="Z2428" i="3" s="1"/>
  <c r="R2428" i="3"/>
  <c r="S2444" i="3"/>
  <c r="R2444" i="3"/>
  <c r="S2460" i="3"/>
  <c r="R2460" i="3"/>
  <c r="S2476" i="3"/>
  <c r="R2476" i="3"/>
  <c r="S2492" i="3"/>
  <c r="R2492" i="3"/>
  <c r="S2524" i="3"/>
  <c r="R2524" i="3"/>
  <c r="S2540" i="3"/>
  <c r="R2540" i="3"/>
  <c r="S2556" i="3"/>
  <c r="R2556" i="3"/>
  <c r="R2550" i="3"/>
  <c r="S108" i="3"/>
  <c r="R108" i="3"/>
  <c r="S204" i="3"/>
  <c r="R204" i="3"/>
  <c r="S316" i="3"/>
  <c r="R316" i="3"/>
  <c r="S444" i="3"/>
  <c r="R444" i="3"/>
  <c r="S524" i="3"/>
  <c r="R524" i="3"/>
  <c r="S620" i="3"/>
  <c r="R620" i="3"/>
  <c r="S732" i="3"/>
  <c r="R732" i="3"/>
  <c r="S844" i="3"/>
  <c r="Y844" i="3" s="1"/>
  <c r="Z844" i="3" s="1"/>
  <c r="R844" i="3"/>
  <c r="S972" i="3"/>
  <c r="R972" i="3"/>
  <c r="S1148" i="3"/>
  <c r="R1148" i="3"/>
  <c r="S1292" i="3"/>
  <c r="R1292" i="3"/>
  <c r="S1420" i="3"/>
  <c r="R1420" i="3"/>
  <c r="S1548" i="3"/>
  <c r="R1548" i="3"/>
  <c r="S1692" i="3"/>
  <c r="R1692" i="3"/>
  <c r="S1852" i="3"/>
  <c r="R1852" i="3"/>
  <c r="S2028" i="3"/>
  <c r="R2028" i="3"/>
  <c r="S2268" i="3"/>
  <c r="R2268" i="3"/>
  <c r="S396" i="3"/>
  <c r="R396" i="3"/>
  <c r="S1180" i="3"/>
  <c r="R1180" i="3"/>
  <c r="S1900" i="3"/>
  <c r="R1900" i="3"/>
  <c r="R2470" i="3"/>
  <c r="S12" i="3"/>
  <c r="R12" i="3"/>
  <c r="S92" i="3"/>
  <c r="R92" i="3"/>
  <c r="S188" i="3"/>
  <c r="R188" i="3"/>
  <c r="S284" i="3"/>
  <c r="R284" i="3"/>
  <c r="S332" i="3"/>
  <c r="R332" i="3"/>
  <c r="S428" i="3"/>
  <c r="R428" i="3"/>
  <c r="S492" i="3"/>
  <c r="R492" i="3"/>
  <c r="S556" i="3"/>
  <c r="R556" i="3"/>
  <c r="S604" i="3"/>
  <c r="R604" i="3"/>
  <c r="S652" i="3"/>
  <c r="R652" i="3"/>
  <c r="S700" i="3"/>
  <c r="R700" i="3"/>
  <c r="S748" i="3"/>
  <c r="Y749" i="3" s="1"/>
  <c r="Y750" i="3" s="1"/>
  <c r="Z750" i="3" s="1"/>
  <c r="R748" i="3"/>
  <c r="S828" i="3"/>
  <c r="R828" i="3"/>
  <c r="S876" i="3"/>
  <c r="R876" i="3"/>
  <c r="S924" i="3"/>
  <c r="R924" i="3"/>
  <c r="S988" i="3"/>
  <c r="R988" i="3"/>
  <c r="S1036" i="3"/>
  <c r="R1036" i="3"/>
  <c r="S1084" i="3"/>
  <c r="R1084" i="3"/>
  <c r="S1132" i="3"/>
  <c r="R1132" i="3"/>
  <c r="S1196" i="3"/>
  <c r="R1196" i="3"/>
  <c r="S1244" i="3"/>
  <c r="R1244" i="3"/>
  <c r="S1308" i="3"/>
  <c r="R1308" i="3"/>
  <c r="S1372" i="3"/>
  <c r="R1372" i="3"/>
  <c r="S1436" i="3"/>
  <c r="R1436" i="3"/>
  <c r="S1484" i="3"/>
  <c r="R1484" i="3"/>
  <c r="S1532" i="3"/>
  <c r="R1532" i="3"/>
  <c r="S1612" i="3"/>
  <c r="R1612" i="3"/>
  <c r="S1660" i="3"/>
  <c r="Y1661" i="3" s="1"/>
  <c r="Z1661" i="3" s="1"/>
  <c r="R1660" i="3"/>
  <c r="S1708" i="3"/>
  <c r="R1708" i="3"/>
  <c r="S1772" i="3"/>
  <c r="R1772" i="3"/>
  <c r="S1836" i="3"/>
  <c r="R1836" i="3"/>
  <c r="S1916" i="3"/>
  <c r="R1916" i="3"/>
  <c r="S2012" i="3"/>
  <c r="R2012" i="3"/>
  <c r="S2140" i="3"/>
  <c r="R2140" i="3"/>
  <c r="S2332" i="3"/>
  <c r="R2332" i="3"/>
  <c r="R1782" i="3"/>
  <c r="S1068" i="3"/>
  <c r="R1068" i="3"/>
  <c r="R1702" i="3"/>
  <c r="S1020" i="3"/>
  <c r="R1020" i="3"/>
  <c r="S28" i="3"/>
  <c r="R28" i="3"/>
  <c r="S76" i="3"/>
  <c r="R76" i="3"/>
  <c r="S124" i="3"/>
  <c r="R124" i="3"/>
  <c r="S172" i="3"/>
  <c r="R172" i="3"/>
  <c r="S220" i="3"/>
  <c r="R220" i="3"/>
  <c r="S268" i="3"/>
  <c r="Y269" i="3" s="1"/>
  <c r="Z269" i="3" s="1"/>
  <c r="R268" i="3"/>
  <c r="S300" i="3"/>
  <c r="R300" i="3"/>
  <c r="S380" i="3"/>
  <c r="R380" i="3"/>
  <c r="S460" i="3"/>
  <c r="R460" i="3"/>
  <c r="S508" i="3"/>
  <c r="R508" i="3"/>
  <c r="S540" i="3"/>
  <c r="R540" i="3"/>
  <c r="S588" i="3"/>
  <c r="R588" i="3"/>
  <c r="S636" i="3"/>
  <c r="R636" i="3"/>
  <c r="S684" i="3"/>
  <c r="R684" i="3"/>
  <c r="S716" i="3"/>
  <c r="R716" i="3"/>
  <c r="S764" i="3"/>
  <c r="R764" i="3"/>
  <c r="S812" i="3"/>
  <c r="R812" i="3"/>
  <c r="S860" i="3"/>
  <c r="R860" i="3"/>
  <c r="S892" i="3"/>
  <c r="R892" i="3"/>
  <c r="S908" i="3"/>
  <c r="R908" i="3"/>
  <c r="S956" i="3"/>
  <c r="R956" i="3"/>
  <c r="S1004" i="3"/>
  <c r="Y1004" i="3" s="1"/>
  <c r="R1004" i="3"/>
  <c r="S1052" i="3"/>
  <c r="R1052" i="3"/>
  <c r="S1116" i="3"/>
  <c r="R1116" i="3"/>
  <c r="S1164" i="3"/>
  <c r="R1164" i="3"/>
  <c r="S1212" i="3"/>
  <c r="R1212" i="3"/>
  <c r="S1228" i="3"/>
  <c r="R1228" i="3"/>
  <c r="S1276" i="3"/>
  <c r="R1276" i="3"/>
  <c r="S1324" i="3"/>
  <c r="R1324" i="3"/>
  <c r="S1356" i="3"/>
  <c r="Y1357" i="3" s="1"/>
  <c r="Z1357" i="3" s="1"/>
  <c r="R1356" i="3"/>
  <c r="S1404" i="3"/>
  <c r="R1404" i="3"/>
  <c r="S1452" i="3"/>
  <c r="R1452" i="3"/>
  <c r="S1468" i="3"/>
  <c r="R1468" i="3"/>
  <c r="S1500" i="3"/>
  <c r="R1500" i="3"/>
  <c r="S1580" i="3"/>
  <c r="R1580" i="3"/>
  <c r="S1596" i="3"/>
  <c r="R1596" i="3"/>
  <c r="S1628" i="3"/>
  <c r="R1628" i="3"/>
  <c r="S1676" i="3"/>
  <c r="R1676" i="3"/>
  <c r="S1724" i="3"/>
  <c r="R1724" i="3"/>
  <c r="S1756" i="3"/>
  <c r="R1756" i="3"/>
  <c r="S1788" i="3"/>
  <c r="R1788" i="3"/>
  <c r="S1820" i="3"/>
  <c r="R1820" i="3"/>
  <c r="S1868" i="3"/>
  <c r="R1868" i="3"/>
  <c r="S1932" i="3"/>
  <c r="R1932" i="3"/>
  <c r="S1964" i="3"/>
  <c r="R1964" i="3"/>
  <c r="S1996" i="3"/>
  <c r="Y1996" i="3" s="1"/>
  <c r="Y1997" i="3" s="1"/>
  <c r="Y1998" i="3" s="1"/>
  <c r="Z1998" i="3" s="1"/>
  <c r="R1996" i="3"/>
  <c r="S2060" i="3"/>
  <c r="R2060" i="3"/>
  <c r="S2092" i="3"/>
  <c r="R2092" i="3"/>
  <c r="S2124" i="3"/>
  <c r="R2124" i="3"/>
  <c r="S2172" i="3"/>
  <c r="R2172" i="3"/>
  <c r="S2204" i="3"/>
  <c r="R2204" i="3"/>
  <c r="S2236" i="3"/>
  <c r="R2236" i="3"/>
  <c r="S2284" i="3"/>
  <c r="R2284" i="3"/>
  <c r="S2348" i="3"/>
  <c r="Y2348" i="3" s="1"/>
  <c r="Z2348" i="3" s="1"/>
  <c r="R2348" i="3"/>
  <c r="S2412" i="3"/>
  <c r="R2412" i="3"/>
  <c r="S2508" i="3"/>
  <c r="R2508" i="3"/>
  <c r="S364" i="3"/>
  <c r="R364" i="3"/>
  <c r="S1340" i="3"/>
  <c r="R1340" i="3"/>
  <c r="R2294" i="3"/>
  <c r="S60" i="3"/>
  <c r="R60" i="3"/>
  <c r="S156" i="3"/>
  <c r="R156" i="3"/>
  <c r="S252" i="3"/>
  <c r="R252" i="3"/>
  <c r="S412" i="3"/>
  <c r="R412" i="3"/>
  <c r="S780" i="3"/>
  <c r="R780" i="3"/>
  <c r="S1564" i="3"/>
  <c r="R1564" i="3"/>
  <c r="R2214" i="3"/>
  <c r="S6" i="3"/>
  <c r="R6" i="3"/>
  <c r="S38" i="3"/>
  <c r="R38" i="3"/>
  <c r="S86" i="3"/>
  <c r="R86" i="3"/>
  <c r="S150" i="3"/>
  <c r="R150" i="3"/>
  <c r="S214" i="3"/>
  <c r="Y214" i="3" s="1"/>
  <c r="R214" i="3"/>
  <c r="S278" i="3"/>
  <c r="R278" i="3"/>
  <c r="S342" i="3"/>
  <c r="R342" i="3"/>
  <c r="S390" i="3"/>
  <c r="R390" i="3"/>
  <c r="S454" i="3"/>
  <c r="R454" i="3"/>
  <c r="S518" i="3"/>
  <c r="R518" i="3"/>
  <c r="S566" i="3"/>
  <c r="R566" i="3"/>
  <c r="S630" i="3"/>
  <c r="R630" i="3"/>
  <c r="S694" i="3"/>
  <c r="Y695" i="3" s="1"/>
  <c r="Z695" i="3" s="1"/>
  <c r="R694" i="3"/>
  <c r="S806" i="3"/>
  <c r="R806" i="3"/>
  <c r="R1526" i="3"/>
  <c r="S22" i="3"/>
  <c r="R22" i="3"/>
  <c r="S70" i="3"/>
  <c r="R70" i="3"/>
  <c r="S102" i="3"/>
  <c r="R102" i="3"/>
  <c r="S134" i="3"/>
  <c r="R134" i="3"/>
  <c r="S198" i="3"/>
  <c r="R198" i="3"/>
  <c r="S230" i="3"/>
  <c r="Y230" i="3" s="1"/>
  <c r="R230" i="3"/>
  <c r="S262" i="3"/>
  <c r="R262" i="3"/>
  <c r="S294" i="3"/>
  <c r="R294" i="3"/>
  <c r="S326" i="3"/>
  <c r="R326" i="3"/>
  <c r="S374" i="3"/>
  <c r="R374" i="3"/>
  <c r="S422" i="3"/>
  <c r="R422" i="3"/>
  <c r="S486" i="3"/>
  <c r="R486" i="3"/>
  <c r="S550" i="3"/>
  <c r="R550" i="3"/>
  <c r="S598" i="3"/>
  <c r="Y598" i="3" s="1"/>
  <c r="Y599" i="3" s="1"/>
  <c r="R598" i="3"/>
  <c r="S662" i="3"/>
  <c r="R662" i="3"/>
  <c r="S726" i="3"/>
  <c r="R726" i="3"/>
  <c r="S822" i="3"/>
  <c r="R822" i="3"/>
  <c r="S854" i="3"/>
  <c r="R854" i="3"/>
  <c r="S886" i="3"/>
  <c r="R886" i="3"/>
  <c r="S918" i="3"/>
  <c r="R918" i="3"/>
  <c r="S950" i="3"/>
  <c r="R950" i="3"/>
  <c r="S982" i="3"/>
  <c r="Y982" i="3" s="1"/>
  <c r="Y983" i="3" s="1"/>
  <c r="Z983" i="3" s="1"/>
  <c r="R982" i="3"/>
  <c r="S998" i="3"/>
  <c r="R998" i="3"/>
  <c r="S1030" i="3"/>
  <c r="R1030" i="3"/>
  <c r="S1062" i="3"/>
  <c r="R1062" i="3"/>
  <c r="S1094" i="3"/>
  <c r="R1094" i="3"/>
  <c r="S1142" i="3"/>
  <c r="R1142" i="3"/>
  <c r="S1174" i="3"/>
  <c r="R1174" i="3"/>
  <c r="S1206" i="3"/>
  <c r="R1206" i="3"/>
  <c r="S1238" i="3"/>
  <c r="Y1238" i="3" s="1"/>
  <c r="Z1238" i="3" s="1"/>
  <c r="R1238" i="3"/>
  <c r="S1270" i="3"/>
  <c r="R1270" i="3"/>
  <c r="S1302" i="3"/>
  <c r="R1302" i="3"/>
  <c r="S1334" i="3"/>
  <c r="R1334" i="3"/>
  <c r="S1366" i="3"/>
  <c r="R1366" i="3"/>
  <c r="S1398" i="3"/>
  <c r="R1398" i="3"/>
  <c r="S1430" i="3"/>
  <c r="R1430" i="3"/>
  <c r="S1478" i="3"/>
  <c r="R1478" i="3"/>
  <c r="S1558" i="3"/>
  <c r="Y1559" i="3" s="1"/>
  <c r="Z1559" i="3" s="1"/>
  <c r="R1558" i="3"/>
  <c r="S1590" i="3"/>
  <c r="R1590" i="3"/>
  <c r="S1622" i="3"/>
  <c r="R1622" i="3"/>
  <c r="S1654" i="3"/>
  <c r="R1654" i="3"/>
  <c r="S1734" i="3"/>
  <c r="R1734" i="3"/>
  <c r="S1750" i="3"/>
  <c r="R1750" i="3"/>
  <c r="S1766" i="3"/>
  <c r="R1766" i="3"/>
  <c r="S1798" i="3"/>
  <c r="R1798" i="3"/>
  <c r="S1830" i="3"/>
  <c r="Y1831" i="3" s="1"/>
  <c r="Z1831" i="3" s="1"/>
  <c r="R1830" i="3"/>
  <c r="S1878" i="3"/>
  <c r="R1878" i="3"/>
  <c r="S1894" i="3"/>
  <c r="R1894" i="3"/>
  <c r="S1926" i="3"/>
  <c r="R1926" i="3"/>
  <c r="S1942" i="3"/>
  <c r="R1942" i="3"/>
  <c r="S1974" i="3"/>
  <c r="R1974" i="3"/>
  <c r="S2006" i="3"/>
  <c r="R2006" i="3"/>
  <c r="S2022" i="3"/>
  <c r="R2022" i="3"/>
  <c r="S2054" i="3"/>
  <c r="R2054" i="3"/>
  <c r="S2086" i="3"/>
  <c r="R2086" i="3"/>
  <c r="S2118" i="3"/>
  <c r="R2118" i="3"/>
  <c r="S2150" i="3"/>
  <c r="R2150" i="3"/>
  <c r="S2182" i="3"/>
  <c r="R2182" i="3"/>
  <c r="S2246" i="3"/>
  <c r="R2246" i="3"/>
  <c r="S2262" i="3"/>
  <c r="R2262" i="3"/>
  <c r="S2278" i="3"/>
  <c r="R2278" i="3"/>
  <c r="S2310" i="3"/>
  <c r="Y2310" i="3" s="1"/>
  <c r="R2310" i="3"/>
  <c r="S2326" i="3"/>
  <c r="R2326" i="3"/>
  <c r="S2358" i="3"/>
  <c r="R2358" i="3"/>
  <c r="S2374" i="3"/>
  <c r="R2374" i="3"/>
  <c r="S2406" i="3"/>
  <c r="R2406" i="3"/>
  <c r="S2422" i="3"/>
  <c r="R2422" i="3"/>
  <c r="S2438" i="3"/>
  <c r="R2438" i="3"/>
  <c r="S2454" i="3"/>
  <c r="R2454" i="3"/>
  <c r="S2486" i="3"/>
  <c r="R2486" i="3"/>
  <c r="S2502" i="3"/>
  <c r="R2502" i="3"/>
  <c r="S2518" i="3"/>
  <c r="R2518" i="3"/>
  <c r="S23" i="3"/>
  <c r="R23" i="3"/>
  <c r="S39" i="3"/>
  <c r="R39" i="3"/>
  <c r="S71" i="3"/>
  <c r="R71" i="3"/>
  <c r="S87" i="3"/>
  <c r="R87" i="3"/>
  <c r="S119" i="3"/>
  <c r="R119" i="3"/>
  <c r="S135" i="3"/>
  <c r="Y136" i="3" s="1"/>
  <c r="Z136" i="3" s="1"/>
  <c r="R135" i="3"/>
  <c r="S167" i="3"/>
  <c r="R167" i="3"/>
  <c r="S183" i="3"/>
  <c r="R183" i="3"/>
  <c r="S215" i="3"/>
  <c r="R215" i="3"/>
  <c r="S231" i="3"/>
  <c r="R231" i="3"/>
  <c r="S263" i="3"/>
  <c r="R263" i="3"/>
  <c r="S279" i="3"/>
  <c r="R279" i="3"/>
  <c r="S311" i="3"/>
  <c r="R311" i="3"/>
  <c r="S343" i="3"/>
  <c r="Y343" i="3" s="1"/>
  <c r="Z343" i="3" s="1"/>
  <c r="R343" i="3"/>
  <c r="S375" i="3"/>
  <c r="R375" i="3"/>
  <c r="S391" i="3"/>
  <c r="R391" i="3"/>
  <c r="S423" i="3"/>
  <c r="R423" i="3"/>
  <c r="S455" i="3"/>
  <c r="R455" i="3"/>
  <c r="S487" i="3"/>
  <c r="R487" i="3"/>
  <c r="S503" i="3"/>
  <c r="R503" i="3"/>
  <c r="S535" i="3"/>
  <c r="R535" i="3"/>
  <c r="S551" i="3"/>
  <c r="R551" i="3"/>
  <c r="S583" i="3"/>
  <c r="R583" i="3"/>
  <c r="S599" i="3"/>
  <c r="R599" i="3"/>
  <c r="S631" i="3"/>
  <c r="R631" i="3"/>
  <c r="S663" i="3"/>
  <c r="R663" i="3"/>
  <c r="S695" i="3"/>
  <c r="R695" i="3"/>
  <c r="S711" i="3"/>
  <c r="R711" i="3"/>
  <c r="S743" i="3"/>
  <c r="R743" i="3"/>
  <c r="S775" i="3"/>
  <c r="R775" i="3"/>
  <c r="S807" i="3"/>
  <c r="R807" i="3"/>
  <c r="S823" i="3"/>
  <c r="R823" i="3"/>
  <c r="S855" i="3"/>
  <c r="R855" i="3"/>
  <c r="S887" i="3"/>
  <c r="R887" i="3"/>
  <c r="S919" i="3"/>
  <c r="R919" i="3"/>
  <c r="S935" i="3"/>
  <c r="R935" i="3"/>
  <c r="S967" i="3"/>
  <c r="R967" i="3"/>
  <c r="S999" i="3"/>
  <c r="Y999" i="3" s="1"/>
  <c r="Z999" i="3" s="1"/>
  <c r="R999" i="3"/>
  <c r="S1031" i="3"/>
  <c r="R1031" i="3"/>
  <c r="S1047" i="3"/>
  <c r="R1047" i="3"/>
  <c r="S1079" i="3"/>
  <c r="R1079" i="3"/>
  <c r="S1111" i="3"/>
  <c r="R1111" i="3"/>
  <c r="S1143" i="3"/>
  <c r="R1143" i="3"/>
  <c r="S1175" i="3"/>
  <c r="R1175" i="3"/>
  <c r="S1207" i="3"/>
  <c r="R1207" i="3"/>
  <c r="S1239" i="3"/>
  <c r="Y1239" i="3" s="1"/>
  <c r="Z1239" i="3" s="1"/>
  <c r="R1239" i="3"/>
  <c r="S1271" i="3"/>
  <c r="R1271" i="3"/>
  <c r="S1303" i="3"/>
  <c r="R1303" i="3"/>
  <c r="S1335" i="3"/>
  <c r="R1335" i="3"/>
  <c r="S1367" i="3"/>
  <c r="R1367" i="3"/>
  <c r="S1399" i="3"/>
  <c r="R1399" i="3"/>
  <c r="S1447" i="3"/>
  <c r="R1447" i="3"/>
  <c r="S1479" i="3"/>
  <c r="R1479" i="3"/>
  <c r="S1511" i="3"/>
  <c r="Y1512" i="3" s="1"/>
  <c r="Y1513" i="3" s="1"/>
  <c r="R1511" i="3"/>
  <c r="S1543" i="3"/>
  <c r="R1543" i="3"/>
  <c r="S1591" i="3"/>
  <c r="R1591" i="3"/>
  <c r="S1623" i="3"/>
  <c r="R1623" i="3"/>
  <c r="S1655" i="3"/>
  <c r="R1655" i="3"/>
  <c r="S1687" i="3"/>
  <c r="R1687" i="3"/>
  <c r="S1719" i="3"/>
  <c r="R1719" i="3"/>
  <c r="S1751" i="3"/>
  <c r="R1751" i="3"/>
  <c r="S1799" i="3"/>
  <c r="Y1800" i="3" s="1"/>
  <c r="Z1800" i="3" s="1"/>
  <c r="R1799" i="3"/>
  <c r="S1831" i="3"/>
  <c r="R1831" i="3"/>
  <c r="S1863" i="3"/>
  <c r="R1863" i="3"/>
  <c r="S1911" i="3"/>
  <c r="R1911" i="3"/>
  <c r="S1975" i="3"/>
  <c r="R1975" i="3"/>
  <c r="S2071" i="3"/>
  <c r="R2071" i="3"/>
  <c r="S2279" i="3"/>
  <c r="R2279" i="3"/>
  <c r="S166" i="3"/>
  <c r="R166" i="3"/>
  <c r="S438" i="3"/>
  <c r="Y438" i="3" s="1"/>
  <c r="R438" i="3"/>
  <c r="S870" i="3"/>
  <c r="R870" i="3"/>
  <c r="S1126" i="3"/>
  <c r="R1126" i="3"/>
  <c r="S1846" i="3"/>
  <c r="R1846" i="3"/>
  <c r="S24" i="3"/>
  <c r="R24" i="3"/>
  <c r="S72" i="3"/>
  <c r="R72" i="3"/>
  <c r="S120" i="3"/>
  <c r="R120" i="3"/>
  <c r="S168" i="3"/>
  <c r="R168" i="3"/>
  <c r="S216" i="3"/>
  <c r="Y216" i="3" s="1"/>
  <c r="Z216" i="3" s="1"/>
  <c r="R216" i="3"/>
  <c r="S264" i="3"/>
  <c r="R264" i="3"/>
  <c r="S312" i="3"/>
  <c r="R312" i="3"/>
  <c r="S360" i="3"/>
  <c r="R360" i="3"/>
  <c r="S408" i="3"/>
  <c r="R408" i="3"/>
  <c r="S456" i="3"/>
  <c r="R456" i="3"/>
  <c r="S504" i="3"/>
  <c r="R504" i="3"/>
  <c r="S552" i="3"/>
  <c r="R552" i="3"/>
  <c r="S600" i="3"/>
  <c r="Y601" i="3" s="1"/>
  <c r="Z601" i="3" s="1"/>
  <c r="R600" i="3"/>
  <c r="S648" i="3"/>
  <c r="R648" i="3"/>
  <c r="S696" i="3"/>
  <c r="R696" i="3"/>
  <c r="S728" i="3"/>
  <c r="R728" i="3"/>
  <c r="S760" i="3"/>
  <c r="R760" i="3"/>
  <c r="S792" i="3"/>
  <c r="R792" i="3"/>
  <c r="S824" i="3"/>
  <c r="R824" i="3"/>
  <c r="S840" i="3"/>
  <c r="R840" i="3"/>
  <c r="S872" i="3"/>
  <c r="R872" i="3"/>
  <c r="S888" i="3"/>
  <c r="R888" i="3"/>
  <c r="S920" i="3"/>
  <c r="R920" i="3"/>
  <c r="S936" i="3"/>
  <c r="R936" i="3"/>
  <c r="S952" i="3"/>
  <c r="R952" i="3"/>
  <c r="S984" i="3"/>
  <c r="R984" i="3"/>
  <c r="S1000" i="3"/>
  <c r="R1000" i="3"/>
  <c r="S1016" i="3"/>
  <c r="R1016" i="3"/>
  <c r="S1032" i="3"/>
  <c r="Y1032" i="3" s="1"/>
  <c r="Z1032" i="3" s="1"/>
  <c r="R1032" i="3"/>
  <c r="S1048" i="3"/>
  <c r="R1048" i="3"/>
  <c r="S1064" i="3"/>
  <c r="R1064" i="3"/>
  <c r="S1080" i="3"/>
  <c r="R1080" i="3"/>
  <c r="S1112" i="3"/>
  <c r="R1112" i="3"/>
  <c r="S1128" i="3"/>
  <c r="R1128" i="3"/>
  <c r="S1144" i="3"/>
  <c r="R1144" i="3"/>
  <c r="S1160" i="3"/>
  <c r="R1160" i="3"/>
  <c r="S1176" i="3"/>
  <c r="R1176" i="3"/>
  <c r="S1192" i="3"/>
  <c r="R1192" i="3"/>
  <c r="S1208" i="3"/>
  <c r="R1208" i="3"/>
  <c r="S1224" i="3"/>
  <c r="R1224" i="3"/>
  <c r="S1240" i="3"/>
  <c r="R1240" i="3"/>
  <c r="S1256" i="3"/>
  <c r="R1256" i="3"/>
  <c r="S1272" i="3"/>
  <c r="R1272" i="3"/>
  <c r="S1288" i="3"/>
  <c r="R1288" i="3"/>
  <c r="S1304" i="3"/>
  <c r="R1304" i="3"/>
  <c r="S1320" i="3"/>
  <c r="R1320" i="3"/>
  <c r="S1336" i="3"/>
  <c r="R1336" i="3"/>
  <c r="S1352" i="3"/>
  <c r="R1352" i="3"/>
  <c r="S1368" i="3"/>
  <c r="R1368" i="3"/>
  <c r="S1384" i="3"/>
  <c r="R1384" i="3"/>
  <c r="S1400" i="3"/>
  <c r="R1400" i="3"/>
  <c r="S1416" i="3"/>
  <c r="R1416" i="3"/>
  <c r="S1432" i="3"/>
  <c r="R1432" i="3"/>
  <c r="S1464" i="3"/>
  <c r="R1464" i="3"/>
  <c r="S1480" i="3"/>
  <c r="R1480" i="3"/>
  <c r="S1496" i="3"/>
  <c r="R1496" i="3"/>
  <c r="S1512" i="3"/>
  <c r="R1512" i="3"/>
  <c r="S1528" i="3"/>
  <c r="R1528" i="3"/>
  <c r="S1544" i="3"/>
  <c r="R1544" i="3"/>
  <c r="S1560" i="3"/>
  <c r="R1560" i="3"/>
  <c r="S1576" i="3"/>
  <c r="Y1576" i="3" s="1"/>
  <c r="Y1577" i="3" s="1"/>
  <c r="R1576" i="3"/>
  <c r="S1592" i="3"/>
  <c r="R1592" i="3"/>
  <c r="S1608" i="3"/>
  <c r="R1608" i="3"/>
  <c r="S1624" i="3"/>
  <c r="R1624" i="3"/>
  <c r="S1640" i="3"/>
  <c r="R1640" i="3"/>
  <c r="S1656" i="3"/>
  <c r="R1656" i="3"/>
  <c r="S1672" i="3"/>
  <c r="R1672" i="3"/>
  <c r="S1688" i="3"/>
  <c r="R1688" i="3"/>
  <c r="S1704" i="3"/>
  <c r="Y1704" i="3" s="1"/>
  <c r="Y1705" i="3" s="1"/>
  <c r="R1704" i="3"/>
  <c r="S1720" i="3"/>
  <c r="R1720" i="3"/>
  <c r="S1736" i="3"/>
  <c r="R1736" i="3"/>
  <c r="S1752" i="3"/>
  <c r="R1752" i="3"/>
  <c r="S1768" i="3"/>
  <c r="R1768" i="3"/>
  <c r="S1784" i="3"/>
  <c r="R1784" i="3"/>
  <c r="S1800" i="3"/>
  <c r="R1800" i="3"/>
  <c r="S1816" i="3"/>
  <c r="R1816" i="3"/>
  <c r="S1832" i="3"/>
  <c r="R1832" i="3"/>
  <c r="S1848" i="3"/>
  <c r="R1848" i="3"/>
  <c r="S1864" i="3"/>
  <c r="R1864" i="3"/>
  <c r="S1880" i="3"/>
  <c r="R1880" i="3"/>
  <c r="S1896" i="3"/>
  <c r="R1896" i="3"/>
  <c r="S1912" i="3"/>
  <c r="R1912" i="3"/>
  <c r="S1928" i="3"/>
  <c r="R1928" i="3"/>
  <c r="S1944" i="3"/>
  <c r="R1944" i="3"/>
  <c r="S54" i="3"/>
  <c r="Y55" i="3" s="1"/>
  <c r="Z55" i="3" s="1"/>
  <c r="R54" i="3"/>
  <c r="S118" i="3"/>
  <c r="R118" i="3"/>
  <c r="S182" i="3"/>
  <c r="R182" i="3"/>
  <c r="S246" i="3"/>
  <c r="R246" i="3"/>
  <c r="S310" i="3"/>
  <c r="R310" i="3"/>
  <c r="S358" i="3"/>
  <c r="R358" i="3"/>
  <c r="S406" i="3"/>
  <c r="R406" i="3"/>
  <c r="S470" i="3"/>
  <c r="R470" i="3"/>
  <c r="S502" i="3"/>
  <c r="Y503" i="3" s="1"/>
  <c r="Z503" i="3" s="1"/>
  <c r="R502" i="3"/>
  <c r="S534" i="3"/>
  <c r="R534" i="3"/>
  <c r="S582" i="3"/>
  <c r="R582" i="3"/>
  <c r="S614" i="3"/>
  <c r="R614" i="3"/>
  <c r="S646" i="3"/>
  <c r="R646" i="3"/>
  <c r="S678" i="3"/>
  <c r="R678" i="3"/>
  <c r="S710" i="3"/>
  <c r="R710" i="3"/>
  <c r="S742" i="3"/>
  <c r="R742" i="3"/>
  <c r="S758" i="3"/>
  <c r="Y758" i="3" s="1"/>
  <c r="Z758" i="3" s="1"/>
  <c r="R758" i="3"/>
  <c r="S774" i="3"/>
  <c r="R774" i="3"/>
  <c r="S790" i="3"/>
  <c r="R790" i="3"/>
  <c r="S838" i="3"/>
  <c r="R838" i="3"/>
  <c r="S902" i="3"/>
  <c r="R902" i="3"/>
  <c r="S934" i="3"/>
  <c r="R934" i="3"/>
  <c r="S966" i="3"/>
  <c r="R966" i="3"/>
  <c r="S1014" i="3"/>
  <c r="R1014" i="3"/>
  <c r="S1046" i="3"/>
  <c r="R1046" i="3"/>
  <c r="S1078" i="3"/>
  <c r="R1078" i="3"/>
  <c r="S1110" i="3"/>
  <c r="R1110" i="3"/>
  <c r="S1158" i="3"/>
  <c r="R1158" i="3"/>
  <c r="S1190" i="3"/>
  <c r="R1190" i="3"/>
  <c r="S1222" i="3"/>
  <c r="R1222" i="3"/>
  <c r="S1254" i="3"/>
  <c r="R1254" i="3"/>
  <c r="S1286" i="3"/>
  <c r="R1286" i="3"/>
  <c r="S1318" i="3"/>
  <c r="R1318" i="3"/>
  <c r="S1350" i="3"/>
  <c r="R1350" i="3"/>
  <c r="S1382" i="3"/>
  <c r="R1382" i="3"/>
  <c r="S1414" i="3"/>
  <c r="R1414" i="3"/>
  <c r="S1446" i="3"/>
  <c r="R1446" i="3"/>
  <c r="S1462" i="3"/>
  <c r="R1462" i="3"/>
  <c r="S1494" i="3"/>
  <c r="R1494" i="3"/>
  <c r="S1510" i="3"/>
  <c r="R1510" i="3"/>
  <c r="S1542" i="3"/>
  <c r="Y1543" i="3" s="1"/>
  <c r="R1542" i="3"/>
  <c r="S1574" i="3"/>
  <c r="R1574" i="3"/>
  <c r="S1606" i="3"/>
  <c r="R1606" i="3"/>
  <c r="S1638" i="3"/>
  <c r="R1638" i="3"/>
  <c r="S1670" i="3"/>
  <c r="R1670" i="3"/>
  <c r="S1686" i="3"/>
  <c r="R1686" i="3"/>
  <c r="S1718" i="3"/>
  <c r="R1718" i="3"/>
  <c r="S1814" i="3"/>
  <c r="R1814" i="3"/>
  <c r="S1862" i="3"/>
  <c r="Y1862" i="3" s="1"/>
  <c r="Z1862" i="3" s="1"/>
  <c r="R1862" i="3"/>
  <c r="S1910" i="3"/>
  <c r="R1910" i="3"/>
  <c r="S1990" i="3"/>
  <c r="R1990" i="3"/>
  <c r="S2070" i="3"/>
  <c r="R2070" i="3"/>
  <c r="S2102" i="3"/>
  <c r="R2102" i="3"/>
  <c r="S2134" i="3"/>
  <c r="R2134" i="3"/>
  <c r="S2166" i="3"/>
  <c r="R2166" i="3"/>
  <c r="S2198" i="3"/>
  <c r="R2198" i="3"/>
  <c r="S2230" i="3"/>
  <c r="Y2230" i="3" s="1"/>
  <c r="Z2230" i="3" s="1"/>
  <c r="R2230" i="3"/>
  <c r="S2342" i="3"/>
  <c r="R2342" i="3"/>
  <c r="S2390" i="3"/>
  <c r="R2390" i="3"/>
  <c r="S2534" i="3"/>
  <c r="R2534" i="3"/>
  <c r="S7" i="3"/>
  <c r="R7" i="3"/>
  <c r="S55" i="3"/>
  <c r="R55" i="3"/>
  <c r="S103" i="3"/>
  <c r="R103" i="3"/>
  <c r="S151" i="3"/>
  <c r="R151" i="3"/>
  <c r="S199" i="3"/>
  <c r="Y199" i="3" s="1"/>
  <c r="Z199" i="3" s="1"/>
  <c r="R199" i="3"/>
  <c r="S247" i="3"/>
  <c r="R247" i="3"/>
  <c r="S295" i="3"/>
  <c r="R295" i="3"/>
  <c r="S327" i="3"/>
  <c r="R327" i="3"/>
  <c r="S359" i="3"/>
  <c r="R359" i="3"/>
  <c r="S407" i="3"/>
  <c r="R407" i="3"/>
  <c r="S439" i="3"/>
  <c r="R439" i="3"/>
  <c r="S471" i="3"/>
  <c r="R471" i="3"/>
  <c r="S519" i="3"/>
  <c r="Y520" i="3" s="1"/>
  <c r="Y521" i="3" s="1"/>
  <c r="Y522" i="3" s="1"/>
  <c r="Y523" i="3" s="1"/>
  <c r="Y524" i="3" s="1"/>
  <c r="Z524" i="3" s="1"/>
  <c r="R519" i="3"/>
  <c r="S567" i="3"/>
  <c r="R567" i="3"/>
  <c r="S615" i="3"/>
  <c r="R615" i="3"/>
  <c r="S647" i="3"/>
  <c r="R647" i="3"/>
  <c r="S679" i="3"/>
  <c r="R679" i="3"/>
  <c r="S727" i="3"/>
  <c r="R727" i="3"/>
  <c r="S759" i="3"/>
  <c r="R759" i="3"/>
  <c r="S791" i="3"/>
  <c r="R791" i="3"/>
  <c r="S839" i="3"/>
  <c r="R839" i="3"/>
  <c r="S871" i="3"/>
  <c r="R871" i="3"/>
  <c r="S903" i="3"/>
  <c r="R903" i="3"/>
  <c r="S951" i="3"/>
  <c r="R951" i="3"/>
  <c r="S983" i="3"/>
  <c r="R983" i="3"/>
  <c r="S1015" i="3"/>
  <c r="R1015" i="3"/>
  <c r="S1063" i="3"/>
  <c r="R1063" i="3"/>
  <c r="S1095" i="3"/>
  <c r="R1095" i="3"/>
  <c r="S1127" i="3"/>
  <c r="Y1127" i="3" s="1"/>
  <c r="Z1127" i="3" s="1"/>
  <c r="R1127" i="3"/>
  <c r="S1159" i="3"/>
  <c r="R1159" i="3"/>
  <c r="S1191" i="3"/>
  <c r="R1191" i="3"/>
  <c r="S1223" i="3"/>
  <c r="R1223" i="3"/>
  <c r="S1255" i="3"/>
  <c r="R1255" i="3"/>
  <c r="S1287" i="3"/>
  <c r="R1287" i="3"/>
  <c r="S1319" i="3"/>
  <c r="R1319" i="3"/>
  <c r="S1351" i="3"/>
  <c r="R1351" i="3"/>
  <c r="S1383" i="3"/>
  <c r="Y1383" i="3" s="1"/>
  <c r="Z1383" i="3" s="1"/>
  <c r="R1383" i="3"/>
  <c r="S1415" i="3"/>
  <c r="R1415" i="3"/>
  <c r="S1431" i="3"/>
  <c r="R1431" i="3"/>
  <c r="S1463" i="3"/>
  <c r="R1463" i="3"/>
  <c r="S1495" i="3"/>
  <c r="R1495" i="3"/>
  <c r="S1527" i="3"/>
  <c r="R1527" i="3"/>
  <c r="S1559" i="3"/>
  <c r="R1559" i="3"/>
  <c r="S1575" i="3"/>
  <c r="R1575" i="3"/>
  <c r="S1607" i="3"/>
  <c r="Y1607" i="3" s="1"/>
  <c r="R1607" i="3"/>
  <c r="S1639" i="3"/>
  <c r="R1639" i="3"/>
  <c r="S1671" i="3"/>
  <c r="R1671" i="3"/>
  <c r="S1703" i="3"/>
  <c r="R1703" i="3"/>
  <c r="S1735" i="3"/>
  <c r="R1735" i="3"/>
  <c r="S1767" i="3"/>
  <c r="R1767" i="3"/>
  <c r="S1783" i="3"/>
  <c r="R1783" i="3"/>
  <c r="S1815" i="3"/>
  <c r="R1815" i="3"/>
  <c r="S1847" i="3"/>
  <c r="Y1847" i="3" s="1"/>
  <c r="Z1847" i="3" s="1"/>
  <c r="R1847" i="3"/>
  <c r="S1879" i="3"/>
  <c r="R1879" i="3"/>
  <c r="S1895" i="3"/>
  <c r="R1895" i="3"/>
  <c r="S1927" i="3"/>
  <c r="R1927" i="3"/>
  <c r="S1943" i="3"/>
  <c r="R1943" i="3"/>
  <c r="S1959" i="3"/>
  <c r="R1959" i="3"/>
  <c r="S1991" i="3"/>
  <c r="R1991" i="3"/>
  <c r="S2007" i="3"/>
  <c r="R2007" i="3"/>
  <c r="S2023" i="3"/>
  <c r="Y2024" i="3" s="1"/>
  <c r="Y2025" i="3" s="1"/>
  <c r="R2023" i="3"/>
  <c r="S2039" i="3"/>
  <c r="R2039" i="3"/>
  <c r="S2055" i="3"/>
  <c r="R2055" i="3"/>
  <c r="S2087" i="3"/>
  <c r="R2087" i="3"/>
  <c r="S2103" i="3"/>
  <c r="R2103" i="3"/>
  <c r="S2119" i="3"/>
  <c r="R2119" i="3"/>
  <c r="S2135" i="3"/>
  <c r="R2135" i="3"/>
  <c r="S2151" i="3"/>
  <c r="R2151" i="3"/>
  <c r="S2167" i="3"/>
  <c r="R2167" i="3"/>
  <c r="S2183" i="3"/>
  <c r="R2183" i="3"/>
  <c r="S2199" i="3"/>
  <c r="R2199" i="3"/>
  <c r="S2215" i="3"/>
  <c r="R2215" i="3"/>
  <c r="S2231" i="3"/>
  <c r="R2231" i="3"/>
  <c r="S2247" i="3"/>
  <c r="R2247" i="3"/>
  <c r="S2263" i="3"/>
  <c r="R2263" i="3"/>
  <c r="S2295" i="3"/>
  <c r="R2295" i="3"/>
  <c r="S2311" i="3"/>
  <c r="R2311" i="3"/>
  <c r="S2327" i="3"/>
  <c r="R2327" i="3"/>
  <c r="S2343" i="3"/>
  <c r="R2343" i="3"/>
  <c r="S2359" i="3"/>
  <c r="R2359" i="3"/>
  <c r="S2375" i="3"/>
  <c r="R2375" i="3"/>
  <c r="S2391" i="3"/>
  <c r="R2391" i="3"/>
  <c r="S2407" i="3"/>
  <c r="R2407" i="3"/>
  <c r="S2423" i="3"/>
  <c r="R2423" i="3"/>
  <c r="S2439" i="3"/>
  <c r="Y2440" i="3" s="1"/>
  <c r="Y2441" i="3" s="1"/>
  <c r="R2439" i="3"/>
  <c r="S2455" i="3"/>
  <c r="R2455" i="3"/>
  <c r="S2471" i="3"/>
  <c r="R2471" i="3"/>
  <c r="S2487" i="3"/>
  <c r="R2487" i="3"/>
  <c r="S2503" i="3"/>
  <c r="R2503" i="3"/>
  <c r="S2519" i="3"/>
  <c r="R2519" i="3"/>
  <c r="S2535" i="3"/>
  <c r="R2535" i="3"/>
  <c r="S2551" i="3"/>
  <c r="R2551" i="3"/>
  <c r="S8" i="3"/>
  <c r="Y9" i="3" s="1"/>
  <c r="R8" i="3"/>
  <c r="S40" i="3"/>
  <c r="R40" i="3"/>
  <c r="S56" i="3"/>
  <c r="R56" i="3"/>
  <c r="S88" i="3"/>
  <c r="R88" i="3"/>
  <c r="S104" i="3"/>
  <c r="R104" i="3"/>
  <c r="S136" i="3"/>
  <c r="R136" i="3"/>
  <c r="S152" i="3"/>
  <c r="R152" i="3"/>
  <c r="S184" i="3"/>
  <c r="R184" i="3"/>
  <c r="S200" i="3"/>
  <c r="Y200" i="3" s="1"/>
  <c r="Z200" i="3" s="1"/>
  <c r="R200" i="3"/>
  <c r="S232" i="3"/>
  <c r="R232" i="3"/>
  <c r="S248" i="3"/>
  <c r="R248" i="3"/>
  <c r="S280" i="3"/>
  <c r="R280" i="3"/>
  <c r="S296" i="3"/>
  <c r="R296" i="3"/>
  <c r="S328" i="3"/>
  <c r="R328" i="3"/>
  <c r="S344" i="3"/>
  <c r="R344" i="3"/>
  <c r="S376" i="3"/>
  <c r="R376" i="3"/>
  <c r="S392" i="3"/>
  <c r="Y392" i="3" s="1"/>
  <c r="R392" i="3"/>
  <c r="S424" i="3"/>
  <c r="R424" i="3"/>
  <c r="S440" i="3"/>
  <c r="R440" i="3"/>
  <c r="S472" i="3"/>
  <c r="R472" i="3"/>
  <c r="S488" i="3"/>
  <c r="R488" i="3"/>
  <c r="S520" i="3"/>
  <c r="R520" i="3"/>
  <c r="S536" i="3"/>
  <c r="R536" i="3"/>
  <c r="S568" i="3"/>
  <c r="R568" i="3"/>
  <c r="S584" i="3"/>
  <c r="Y584" i="3" s="1"/>
  <c r="Z584" i="3" s="1"/>
  <c r="R584" i="3"/>
  <c r="S616" i="3"/>
  <c r="R616" i="3"/>
  <c r="S632" i="3"/>
  <c r="R632" i="3"/>
  <c r="S664" i="3"/>
  <c r="R664" i="3"/>
  <c r="S680" i="3"/>
  <c r="R680" i="3"/>
  <c r="S712" i="3"/>
  <c r="R712" i="3"/>
  <c r="S744" i="3"/>
  <c r="R744" i="3"/>
  <c r="S776" i="3"/>
  <c r="R776" i="3"/>
  <c r="S808" i="3"/>
  <c r="R808" i="3"/>
  <c r="S856" i="3"/>
  <c r="R856" i="3"/>
  <c r="S904" i="3"/>
  <c r="R904" i="3"/>
  <c r="S968" i="3"/>
  <c r="R968" i="3"/>
  <c r="S1096" i="3"/>
  <c r="R1096" i="3"/>
  <c r="S1448" i="3"/>
  <c r="R1448" i="3"/>
  <c r="R753" i="3"/>
  <c r="R641" i="3"/>
  <c r="R2548" i="3"/>
  <c r="R2468" i="3"/>
  <c r="R2293" i="3"/>
  <c r="R2212" i="3"/>
  <c r="R2037" i="3"/>
  <c r="R1956" i="3"/>
  <c r="R1781" i="3"/>
  <c r="R1700" i="3"/>
  <c r="R1525" i="3"/>
  <c r="R1444" i="3"/>
  <c r="R1281" i="3"/>
  <c r="R640" i="3"/>
  <c r="S2008" i="3"/>
  <c r="R2008" i="3"/>
  <c r="S2136" i="3"/>
  <c r="R2136" i="3"/>
  <c r="S2312" i="3"/>
  <c r="R2312" i="3"/>
  <c r="S2536" i="3"/>
  <c r="Y2536" i="3" s="1"/>
  <c r="Y2537" i="3" s="1"/>
  <c r="Z2537" i="3" s="1"/>
  <c r="R2536" i="3"/>
  <c r="S41" i="3"/>
  <c r="R41" i="3"/>
  <c r="S105" i="3"/>
  <c r="R105" i="3"/>
  <c r="S169" i="3"/>
  <c r="R169" i="3"/>
  <c r="S233" i="3"/>
  <c r="R233" i="3"/>
  <c r="S281" i="3"/>
  <c r="R281" i="3"/>
  <c r="S345" i="3"/>
  <c r="R345" i="3"/>
  <c r="S409" i="3"/>
  <c r="R409" i="3"/>
  <c r="S473" i="3"/>
  <c r="Y474" i="3" s="1"/>
  <c r="R473" i="3"/>
  <c r="S537" i="3"/>
  <c r="R537" i="3"/>
  <c r="S601" i="3"/>
  <c r="R601" i="3"/>
  <c r="S649" i="3"/>
  <c r="R649" i="3"/>
  <c r="S713" i="3"/>
  <c r="R713" i="3"/>
  <c r="S761" i="3"/>
  <c r="R761" i="3"/>
  <c r="S809" i="3"/>
  <c r="R809" i="3"/>
  <c r="S841" i="3"/>
  <c r="R841" i="3"/>
  <c r="S857" i="3"/>
  <c r="Y858" i="3" s="1"/>
  <c r="Y859" i="3" s="1"/>
  <c r="Z859" i="3" s="1"/>
  <c r="R857" i="3"/>
  <c r="S889" i="3"/>
  <c r="R889" i="3"/>
  <c r="S905" i="3"/>
  <c r="R905" i="3"/>
  <c r="S921" i="3"/>
  <c r="R921" i="3"/>
  <c r="S937" i="3"/>
  <c r="R937" i="3"/>
  <c r="S953" i="3"/>
  <c r="R953" i="3"/>
  <c r="S985" i="3"/>
  <c r="R985" i="3"/>
  <c r="S1001" i="3"/>
  <c r="R1001" i="3"/>
  <c r="S1033" i="3"/>
  <c r="Y1034" i="3" s="1"/>
  <c r="Y1035" i="3" s="1"/>
  <c r="Z1035" i="3" s="1"/>
  <c r="R1033" i="3"/>
  <c r="S1049" i="3"/>
  <c r="R1049" i="3"/>
  <c r="S1065" i="3"/>
  <c r="R1065" i="3"/>
  <c r="S1081" i="3"/>
  <c r="R1081" i="3"/>
  <c r="S1097" i="3"/>
  <c r="R1097" i="3"/>
  <c r="S1113" i="3"/>
  <c r="R1113" i="3"/>
  <c r="S1129" i="3"/>
  <c r="R1129" i="3"/>
  <c r="S1145" i="3"/>
  <c r="R1145" i="3"/>
  <c r="S1161" i="3"/>
  <c r="Y1162" i="3" s="1"/>
  <c r="Y1163" i="3" s="1"/>
  <c r="Y1164" i="3" s="1"/>
  <c r="Z1164" i="3" s="1"/>
  <c r="R1161" i="3"/>
  <c r="S1177" i="3"/>
  <c r="R1177" i="3"/>
  <c r="S1193" i="3"/>
  <c r="R1193" i="3"/>
  <c r="S1209" i="3"/>
  <c r="R1209" i="3"/>
  <c r="S1225" i="3"/>
  <c r="R1225" i="3"/>
  <c r="S1241" i="3"/>
  <c r="R1241" i="3"/>
  <c r="S1257" i="3"/>
  <c r="R1257" i="3"/>
  <c r="S1273" i="3"/>
  <c r="R1273" i="3"/>
  <c r="S1289" i="3"/>
  <c r="Y1290" i="3" s="1"/>
  <c r="Y1291" i="3" s="1"/>
  <c r="Y1292" i="3" s="1"/>
  <c r="Z1292" i="3" s="1"/>
  <c r="R1289" i="3"/>
  <c r="S1305" i="3"/>
  <c r="R1305" i="3"/>
  <c r="S1321" i="3"/>
  <c r="R1321" i="3"/>
  <c r="S1337" i="3"/>
  <c r="R1337" i="3"/>
  <c r="S1353" i="3"/>
  <c r="R1353" i="3"/>
  <c r="S1369" i="3"/>
  <c r="R1369" i="3"/>
  <c r="S1385" i="3"/>
  <c r="R1385" i="3"/>
  <c r="S1401" i="3"/>
  <c r="R1401" i="3"/>
  <c r="S1417" i="3"/>
  <c r="Y1417" i="3" s="1"/>
  <c r="R1417" i="3"/>
  <c r="S1433" i="3"/>
  <c r="R1433" i="3"/>
  <c r="S1449" i="3"/>
  <c r="R1449" i="3"/>
  <c r="S1465" i="3"/>
  <c r="R1465" i="3"/>
  <c r="S1481" i="3"/>
  <c r="R1481" i="3"/>
  <c r="S1497" i="3"/>
  <c r="R1497" i="3"/>
  <c r="S1529" i="3"/>
  <c r="R1529" i="3"/>
  <c r="S1561" i="3"/>
  <c r="R1561" i="3"/>
  <c r="S1577" i="3"/>
  <c r="R1577" i="3"/>
  <c r="S1593" i="3"/>
  <c r="R1593" i="3"/>
  <c r="S1609" i="3"/>
  <c r="R1609" i="3"/>
  <c r="S1625" i="3"/>
  <c r="R1625" i="3"/>
  <c r="S1641" i="3"/>
  <c r="R1641" i="3"/>
  <c r="S1657" i="3"/>
  <c r="R1657" i="3"/>
  <c r="S1673" i="3"/>
  <c r="R1673" i="3"/>
  <c r="S1689" i="3"/>
  <c r="R1689" i="3"/>
  <c r="S1705" i="3"/>
  <c r="R1705" i="3"/>
  <c r="S1721" i="3"/>
  <c r="R1721" i="3"/>
  <c r="S1737" i="3"/>
  <c r="R1737" i="3"/>
  <c r="S1753" i="3"/>
  <c r="R1753" i="3"/>
  <c r="S1769" i="3"/>
  <c r="R1769" i="3"/>
  <c r="S1785" i="3"/>
  <c r="R1785" i="3"/>
  <c r="S1801" i="3"/>
  <c r="R1801" i="3"/>
  <c r="S1817" i="3"/>
  <c r="R1817" i="3"/>
  <c r="S1833" i="3"/>
  <c r="Y1834" i="3" s="1"/>
  <c r="Z1834" i="3" s="1"/>
  <c r="R1833" i="3"/>
  <c r="S1849" i="3"/>
  <c r="R1849" i="3"/>
  <c r="S1865" i="3"/>
  <c r="R1865" i="3"/>
  <c r="S1881" i="3"/>
  <c r="R1881" i="3"/>
  <c r="S1897" i="3"/>
  <c r="R1897" i="3"/>
  <c r="S1913" i="3"/>
  <c r="R1913" i="3"/>
  <c r="S1929" i="3"/>
  <c r="R1929" i="3"/>
  <c r="S1945" i="3"/>
  <c r="R1945" i="3"/>
  <c r="S1961" i="3"/>
  <c r="R1961" i="3"/>
  <c r="S1977" i="3"/>
  <c r="R1977" i="3"/>
  <c r="S1993" i="3"/>
  <c r="R1993" i="3"/>
  <c r="S2009" i="3"/>
  <c r="R2009" i="3"/>
  <c r="S2025" i="3"/>
  <c r="R2025" i="3"/>
  <c r="S2041" i="3"/>
  <c r="R2041" i="3"/>
  <c r="S2057" i="3"/>
  <c r="R2057" i="3"/>
  <c r="S2073" i="3"/>
  <c r="R2073" i="3"/>
  <c r="S2089" i="3"/>
  <c r="R2089" i="3"/>
  <c r="S2105" i="3"/>
  <c r="R2105" i="3"/>
  <c r="S2121" i="3"/>
  <c r="R2121" i="3"/>
  <c r="S2137" i="3"/>
  <c r="R2137" i="3"/>
  <c r="S2153" i="3"/>
  <c r="R2153" i="3"/>
  <c r="S2169" i="3"/>
  <c r="R2169" i="3"/>
  <c r="S2185" i="3"/>
  <c r="R2185" i="3"/>
  <c r="S2201" i="3"/>
  <c r="R2201" i="3"/>
  <c r="S2217" i="3"/>
  <c r="R2217" i="3"/>
  <c r="S2233" i="3"/>
  <c r="R2233" i="3"/>
  <c r="S2249" i="3"/>
  <c r="R2249" i="3"/>
  <c r="S2265" i="3"/>
  <c r="R2265" i="3"/>
  <c r="S2281" i="3"/>
  <c r="R2281" i="3"/>
  <c r="S2297" i="3"/>
  <c r="R2297" i="3"/>
  <c r="S2313" i="3"/>
  <c r="R2313" i="3"/>
  <c r="S2329" i="3"/>
  <c r="R2329" i="3"/>
  <c r="S2345" i="3"/>
  <c r="R2345" i="3"/>
  <c r="S2361" i="3"/>
  <c r="R2361" i="3"/>
  <c r="S2377" i="3"/>
  <c r="R2377" i="3"/>
  <c r="S2393" i="3"/>
  <c r="R2393" i="3"/>
  <c r="S2409" i="3"/>
  <c r="R2409" i="3"/>
  <c r="S2425" i="3"/>
  <c r="R2425" i="3"/>
  <c r="S2441" i="3"/>
  <c r="R2441" i="3"/>
  <c r="S2457" i="3"/>
  <c r="R2457" i="3"/>
  <c r="S2473" i="3"/>
  <c r="Y2473" i="3" s="1"/>
  <c r="R2473" i="3"/>
  <c r="S2489" i="3"/>
  <c r="R2489" i="3"/>
  <c r="S2505" i="3"/>
  <c r="R2505" i="3"/>
  <c r="S2521" i="3"/>
  <c r="R2521" i="3"/>
  <c r="S2537" i="3"/>
  <c r="R2537" i="3"/>
  <c r="R2546" i="3"/>
  <c r="R2373" i="3"/>
  <c r="R2292" i="3"/>
  <c r="R2117" i="3"/>
  <c r="R2036" i="3"/>
  <c r="R1861" i="3"/>
  <c r="R1780" i="3"/>
  <c r="R1605" i="3"/>
  <c r="R1524" i="3"/>
  <c r="R1280" i="3"/>
  <c r="R625" i="3"/>
  <c r="S25" i="3"/>
  <c r="R25" i="3"/>
  <c r="S57" i="3"/>
  <c r="R57" i="3"/>
  <c r="S89" i="3"/>
  <c r="R89" i="3"/>
  <c r="S121" i="3"/>
  <c r="R121" i="3"/>
  <c r="S153" i="3"/>
  <c r="R153" i="3"/>
  <c r="S185" i="3"/>
  <c r="R185" i="3"/>
  <c r="S217" i="3"/>
  <c r="Y217" i="3" s="1"/>
  <c r="Z217" i="3" s="1"/>
  <c r="R217" i="3"/>
  <c r="S265" i="3"/>
  <c r="R265" i="3"/>
  <c r="S297" i="3"/>
  <c r="R297" i="3"/>
  <c r="S329" i="3"/>
  <c r="R329" i="3"/>
  <c r="S361" i="3"/>
  <c r="R361" i="3"/>
  <c r="S393" i="3"/>
  <c r="R393" i="3"/>
  <c r="S425" i="3"/>
  <c r="R425" i="3"/>
  <c r="S457" i="3"/>
  <c r="R457" i="3"/>
  <c r="S489" i="3"/>
  <c r="Y490" i="3" s="1"/>
  <c r="R489" i="3"/>
  <c r="S521" i="3"/>
  <c r="R521" i="3"/>
  <c r="S553" i="3"/>
  <c r="R553" i="3"/>
  <c r="S585" i="3"/>
  <c r="R585" i="3"/>
  <c r="S617" i="3"/>
  <c r="R617" i="3"/>
  <c r="S633" i="3"/>
  <c r="R633" i="3"/>
  <c r="S681" i="3"/>
  <c r="R681" i="3"/>
  <c r="S697" i="3"/>
  <c r="R697" i="3"/>
  <c r="S729" i="3"/>
  <c r="Y729" i="3" s="1"/>
  <c r="Z729" i="3" s="1"/>
  <c r="R729" i="3"/>
  <c r="S745" i="3"/>
  <c r="R745" i="3"/>
  <c r="S777" i="3"/>
  <c r="R777" i="3"/>
  <c r="S825" i="3"/>
  <c r="R825" i="3"/>
  <c r="S873" i="3"/>
  <c r="R873" i="3"/>
  <c r="S1017" i="3"/>
  <c r="R1017" i="3"/>
  <c r="S1545" i="3"/>
  <c r="R1545" i="3"/>
  <c r="S10" i="3"/>
  <c r="R10" i="3"/>
  <c r="S26" i="3"/>
  <c r="R26" i="3"/>
  <c r="S42" i="3"/>
  <c r="R42" i="3"/>
  <c r="S58" i="3"/>
  <c r="R58" i="3"/>
  <c r="S74" i="3"/>
  <c r="R74" i="3"/>
  <c r="S90" i="3"/>
  <c r="R90" i="3"/>
  <c r="S106" i="3"/>
  <c r="R106" i="3"/>
  <c r="S122" i="3"/>
  <c r="R122" i="3"/>
  <c r="S138" i="3"/>
  <c r="R138" i="3"/>
  <c r="S154" i="3"/>
  <c r="R154" i="3"/>
  <c r="S170" i="3"/>
  <c r="R170" i="3"/>
  <c r="S186" i="3"/>
  <c r="R186" i="3"/>
  <c r="S202" i="3"/>
  <c r="R202" i="3"/>
  <c r="S218" i="3"/>
  <c r="R218" i="3"/>
  <c r="S234" i="3"/>
  <c r="R234" i="3"/>
  <c r="S250" i="3"/>
  <c r="R250" i="3"/>
  <c r="S266" i="3"/>
  <c r="R266" i="3"/>
  <c r="S282" i="3"/>
  <c r="R282" i="3"/>
  <c r="S298" i="3"/>
  <c r="R298" i="3"/>
  <c r="S314" i="3"/>
  <c r="R314" i="3"/>
  <c r="S330" i="3"/>
  <c r="R330" i="3"/>
  <c r="S346" i="3"/>
  <c r="R346" i="3"/>
  <c r="S362" i="3"/>
  <c r="R362" i="3"/>
  <c r="S378" i="3"/>
  <c r="R378" i="3"/>
  <c r="S394" i="3"/>
  <c r="R394" i="3"/>
  <c r="S410" i="3"/>
  <c r="Y410" i="3" s="1"/>
  <c r="Y411" i="3" s="1"/>
  <c r="R410" i="3"/>
  <c r="S426" i="3"/>
  <c r="R426" i="3"/>
  <c r="S442" i="3"/>
  <c r="R442" i="3"/>
  <c r="S458" i="3"/>
  <c r="R458" i="3"/>
  <c r="S474" i="3"/>
  <c r="R474" i="3"/>
  <c r="S490" i="3"/>
  <c r="R490" i="3"/>
  <c r="S506" i="3"/>
  <c r="R506" i="3"/>
  <c r="S522" i="3"/>
  <c r="R522" i="3"/>
  <c r="S538" i="3"/>
  <c r="Y538" i="3" s="1"/>
  <c r="Z538" i="3" s="1"/>
  <c r="R538" i="3"/>
  <c r="S554" i="3"/>
  <c r="R554" i="3"/>
  <c r="S570" i="3"/>
  <c r="R570" i="3"/>
  <c r="S586" i="3"/>
  <c r="R586" i="3"/>
  <c r="S602" i="3"/>
  <c r="R602" i="3"/>
  <c r="S618" i="3"/>
  <c r="R618" i="3"/>
  <c r="S634" i="3"/>
  <c r="R634" i="3"/>
  <c r="S650" i="3"/>
  <c r="R650" i="3"/>
  <c r="S666" i="3"/>
  <c r="Y667" i="3" s="1"/>
  <c r="Z667" i="3" s="1"/>
  <c r="R666" i="3"/>
  <c r="S682" i="3"/>
  <c r="R682" i="3"/>
  <c r="S698" i="3"/>
  <c r="R698" i="3"/>
  <c r="S714" i="3"/>
  <c r="R714" i="3"/>
  <c r="S730" i="3"/>
  <c r="R730" i="3"/>
  <c r="S746" i="3"/>
  <c r="R746" i="3"/>
  <c r="S762" i="3"/>
  <c r="R762" i="3"/>
  <c r="S778" i="3"/>
  <c r="R778" i="3"/>
  <c r="S794" i="3"/>
  <c r="Y795" i="3" s="1"/>
  <c r="Y796" i="3" s="1"/>
  <c r="Y797" i="3" s="1"/>
  <c r="Y798" i="3" s="1"/>
  <c r="Y799" i="3" s="1"/>
  <c r="Y800" i="3" s="1"/>
  <c r="Y801" i="3" s="1"/>
  <c r="Z801" i="3" s="1"/>
  <c r="R794" i="3"/>
  <c r="S810" i="3"/>
  <c r="R810" i="3"/>
  <c r="S826" i="3"/>
  <c r="R826" i="3"/>
  <c r="S842" i="3"/>
  <c r="R842" i="3"/>
  <c r="S858" i="3"/>
  <c r="R858" i="3"/>
  <c r="S874" i="3"/>
  <c r="R874" i="3"/>
  <c r="S890" i="3"/>
  <c r="R890" i="3"/>
  <c r="S906" i="3"/>
  <c r="R906" i="3"/>
  <c r="S922" i="3"/>
  <c r="Y923" i="3" s="1"/>
  <c r="Y924" i="3" s="1"/>
  <c r="Y925" i="3" s="1"/>
  <c r="Y926" i="3" s="1"/>
  <c r="Z926" i="3" s="1"/>
  <c r="R922" i="3"/>
  <c r="S938" i="3"/>
  <c r="R938" i="3"/>
  <c r="S954" i="3"/>
  <c r="R954" i="3"/>
  <c r="S970" i="3"/>
  <c r="R970" i="3"/>
  <c r="S986" i="3"/>
  <c r="R986" i="3"/>
  <c r="S1002" i="3"/>
  <c r="R1002" i="3"/>
  <c r="S1018" i="3"/>
  <c r="R1018" i="3"/>
  <c r="S1034" i="3"/>
  <c r="R1034" i="3"/>
  <c r="S1050" i="3"/>
  <c r="Y1050" i="3" s="1"/>
  <c r="Y1051" i="3" s="1"/>
  <c r="Y1052" i="3" s="1"/>
  <c r="Z1052" i="3" s="1"/>
  <c r="R1050" i="3"/>
  <c r="S1066" i="3"/>
  <c r="R1066" i="3"/>
  <c r="S1082" i="3"/>
  <c r="R1082" i="3"/>
  <c r="S1098" i="3"/>
  <c r="R1098" i="3"/>
  <c r="S1114" i="3"/>
  <c r="R1114" i="3"/>
  <c r="S1130" i="3"/>
  <c r="R1130" i="3"/>
  <c r="S1146" i="3"/>
  <c r="R1146" i="3"/>
  <c r="S1162" i="3"/>
  <c r="R1162" i="3"/>
  <c r="S1178" i="3"/>
  <c r="R1178" i="3"/>
  <c r="S1194" i="3"/>
  <c r="R1194" i="3"/>
  <c r="S1210" i="3"/>
  <c r="R1210" i="3"/>
  <c r="S1226" i="3"/>
  <c r="R1226" i="3"/>
  <c r="S1242" i="3"/>
  <c r="R1242" i="3"/>
  <c r="S1258" i="3"/>
  <c r="R1258" i="3"/>
  <c r="S1274" i="3"/>
  <c r="R1274" i="3"/>
  <c r="S1290" i="3"/>
  <c r="R1290" i="3"/>
  <c r="S1306" i="3"/>
  <c r="Y1307" i="3" s="1"/>
  <c r="Z1307" i="3" s="1"/>
  <c r="R1306" i="3"/>
  <c r="S1322" i="3"/>
  <c r="R1322" i="3"/>
  <c r="S1338" i="3"/>
  <c r="R1338" i="3"/>
  <c r="S1354" i="3"/>
  <c r="R1354" i="3"/>
  <c r="S1370" i="3"/>
  <c r="R1370" i="3"/>
  <c r="S1386" i="3"/>
  <c r="R1386" i="3"/>
  <c r="S1402" i="3"/>
  <c r="R1402" i="3"/>
  <c r="S1418" i="3"/>
  <c r="R1418" i="3"/>
  <c r="S1434" i="3"/>
  <c r="R1434" i="3"/>
  <c r="S1450" i="3"/>
  <c r="R1450" i="3"/>
  <c r="S1466" i="3"/>
  <c r="R1466" i="3"/>
  <c r="S1482" i="3"/>
  <c r="R1482" i="3"/>
  <c r="S1498" i="3"/>
  <c r="R1498" i="3"/>
  <c r="S1514" i="3"/>
  <c r="R1514" i="3"/>
  <c r="S1530" i="3"/>
  <c r="R1530" i="3"/>
  <c r="S1546" i="3"/>
  <c r="R1546" i="3"/>
  <c r="S1562" i="3"/>
  <c r="Y1562" i="3" s="1"/>
  <c r="Y1563" i="3" s="1"/>
  <c r="Y1564" i="3" s="1"/>
  <c r="Y1565" i="3" s="1"/>
  <c r="Y1566" i="3" s="1"/>
  <c r="Z1566" i="3" s="1"/>
  <c r="R1562" i="3"/>
  <c r="S1578" i="3"/>
  <c r="R1578" i="3"/>
  <c r="S1594" i="3"/>
  <c r="R1594" i="3"/>
  <c r="S1610" i="3"/>
  <c r="R1610" i="3"/>
  <c r="S1626" i="3"/>
  <c r="R1626" i="3"/>
  <c r="S1642" i="3"/>
  <c r="R1642" i="3"/>
  <c r="S1658" i="3"/>
  <c r="R1658" i="3"/>
  <c r="S1674" i="3"/>
  <c r="R1674" i="3"/>
  <c r="S1690" i="3"/>
  <c r="Y1690" i="3" s="1"/>
  <c r="Z1690" i="3" s="1"/>
  <c r="R1690" i="3"/>
  <c r="S1706" i="3"/>
  <c r="R1706" i="3"/>
  <c r="S1722" i="3"/>
  <c r="R1722" i="3"/>
  <c r="S1738" i="3"/>
  <c r="R1738" i="3"/>
  <c r="S1754" i="3"/>
  <c r="R1754" i="3"/>
  <c r="S1770" i="3"/>
  <c r="R1770" i="3"/>
  <c r="S1786" i="3"/>
  <c r="R1786" i="3"/>
  <c r="S1802" i="3"/>
  <c r="R1802" i="3"/>
  <c r="S1818" i="3"/>
  <c r="R1818" i="3"/>
  <c r="S1834" i="3"/>
  <c r="R1834" i="3"/>
  <c r="S1850" i="3"/>
  <c r="R1850" i="3"/>
  <c r="S1866" i="3"/>
  <c r="R1866" i="3"/>
  <c r="S1882" i="3"/>
  <c r="R1882" i="3"/>
  <c r="S1898" i="3"/>
  <c r="R1898" i="3"/>
  <c r="S1914" i="3"/>
  <c r="R1914" i="3"/>
  <c r="S1930" i="3"/>
  <c r="R1930" i="3"/>
  <c r="S1946" i="3"/>
  <c r="Y1946" i="3" s="1"/>
  <c r="R1946" i="3"/>
  <c r="S1962" i="3"/>
  <c r="R1962" i="3"/>
  <c r="S1978" i="3"/>
  <c r="R1978" i="3"/>
  <c r="S1994" i="3"/>
  <c r="R1994" i="3"/>
  <c r="S2010" i="3"/>
  <c r="R2010" i="3"/>
  <c r="S2026" i="3"/>
  <c r="R2026" i="3"/>
  <c r="S2042" i="3"/>
  <c r="R2042" i="3"/>
  <c r="S2058" i="3"/>
  <c r="R2058" i="3"/>
  <c r="S2074" i="3"/>
  <c r="R2074" i="3"/>
  <c r="S2090" i="3"/>
  <c r="R2090" i="3"/>
  <c r="S2106" i="3"/>
  <c r="R2106" i="3"/>
  <c r="S2122" i="3"/>
  <c r="R2122" i="3"/>
  <c r="S2138" i="3"/>
  <c r="R2138" i="3"/>
  <c r="S2154" i="3"/>
  <c r="R2154" i="3"/>
  <c r="S2170" i="3"/>
  <c r="R2170" i="3"/>
  <c r="S2186" i="3"/>
  <c r="R2186" i="3"/>
  <c r="S2202" i="3"/>
  <c r="R2202" i="3"/>
  <c r="S2218" i="3"/>
  <c r="R2218" i="3"/>
  <c r="S2234" i="3"/>
  <c r="R2234" i="3"/>
  <c r="S2250" i="3"/>
  <c r="R2250" i="3"/>
  <c r="S2266" i="3"/>
  <c r="R2266" i="3"/>
  <c r="S2282" i="3"/>
  <c r="R2282" i="3"/>
  <c r="S2298" i="3"/>
  <c r="R2298" i="3"/>
  <c r="S2314" i="3"/>
  <c r="R2314" i="3"/>
  <c r="S2330" i="3"/>
  <c r="Y2331" i="3" s="1"/>
  <c r="Z2331" i="3" s="1"/>
  <c r="R2330" i="3"/>
  <c r="S2346" i="3"/>
  <c r="R2346" i="3"/>
  <c r="S2362" i="3"/>
  <c r="R2362" i="3"/>
  <c r="S2378" i="3"/>
  <c r="R2378" i="3"/>
  <c r="S2394" i="3"/>
  <c r="R2394" i="3"/>
  <c r="S2410" i="3"/>
  <c r="R2410" i="3"/>
  <c r="S2426" i="3"/>
  <c r="R2426" i="3"/>
  <c r="S2442" i="3"/>
  <c r="R2442" i="3"/>
  <c r="S2458" i="3"/>
  <c r="Y2459" i="3" s="1"/>
  <c r="Y2460" i="3" s="1"/>
  <c r="Y2461" i="3" s="1"/>
  <c r="Y2462" i="3" s="1"/>
  <c r="Z2462" i="3" s="1"/>
  <c r="R2458" i="3"/>
  <c r="S2474" i="3"/>
  <c r="R2474" i="3"/>
  <c r="S2490" i="3"/>
  <c r="R2490" i="3"/>
  <c r="S2506" i="3"/>
  <c r="R2506" i="3"/>
  <c r="S2522" i="3"/>
  <c r="R2522" i="3"/>
  <c r="S2538" i="3"/>
  <c r="R2538" i="3"/>
  <c r="S2554" i="3"/>
  <c r="R2554" i="3"/>
  <c r="S2" i="3"/>
  <c r="R2" i="3"/>
  <c r="R2453" i="3"/>
  <c r="R2372" i="3"/>
  <c r="R2197" i="3"/>
  <c r="R2116" i="3"/>
  <c r="R1941" i="3"/>
  <c r="R1860" i="3"/>
  <c r="R1685" i="3"/>
  <c r="R1604" i="3"/>
  <c r="R1429" i="3"/>
  <c r="R1265" i="3"/>
  <c r="R513" i="3"/>
  <c r="S1960" i="3"/>
  <c r="R1960" i="3"/>
  <c r="S1976" i="3"/>
  <c r="R1976" i="3"/>
  <c r="S1992" i="3"/>
  <c r="Y1993" i="3" s="1"/>
  <c r="Z1993" i="3" s="1"/>
  <c r="R1992" i="3"/>
  <c r="S2024" i="3"/>
  <c r="R2024" i="3"/>
  <c r="S2040" i="3"/>
  <c r="R2040" i="3"/>
  <c r="S2056" i="3"/>
  <c r="R2056" i="3"/>
  <c r="S2072" i="3"/>
  <c r="R2072" i="3"/>
  <c r="S2088" i="3"/>
  <c r="R2088" i="3"/>
  <c r="S2104" i="3"/>
  <c r="R2104" i="3"/>
  <c r="S2120" i="3"/>
  <c r="R2120" i="3"/>
  <c r="S2152" i="3"/>
  <c r="Y2152" i="3" s="1"/>
  <c r="Y2153" i="3" s="1"/>
  <c r="Y2154" i="3" s="1"/>
  <c r="Z2154" i="3" s="1"/>
  <c r="R2152" i="3"/>
  <c r="S2168" i="3"/>
  <c r="R2168" i="3"/>
  <c r="S2184" i="3"/>
  <c r="R2184" i="3"/>
  <c r="S2200" i="3"/>
  <c r="R2200" i="3"/>
  <c r="S2216" i="3"/>
  <c r="R2216" i="3"/>
  <c r="S2232" i="3"/>
  <c r="R2232" i="3"/>
  <c r="S2248" i="3"/>
  <c r="R2248" i="3"/>
  <c r="S2264" i="3"/>
  <c r="R2264" i="3"/>
  <c r="S2280" i="3"/>
  <c r="R2280" i="3"/>
  <c r="S2296" i="3"/>
  <c r="R2296" i="3"/>
  <c r="S2328" i="3"/>
  <c r="R2328" i="3"/>
  <c r="S2344" i="3"/>
  <c r="R2344" i="3"/>
  <c r="S2360" i="3"/>
  <c r="R2360" i="3"/>
  <c r="S2376" i="3"/>
  <c r="R2376" i="3"/>
  <c r="S2392" i="3"/>
  <c r="R2392" i="3"/>
  <c r="S2408" i="3"/>
  <c r="R2408" i="3"/>
  <c r="S2424" i="3"/>
  <c r="R2424" i="3"/>
  <c r="S2440" i="3"/>
  <c r="R2440" i="3"/>
  <c r="S2456" i="3"/>
  <c r="R2456" i="3"/>
  <c r="S2472" i="3"/>
  <c r="R2472" i="3"/>
  <c r="S2488" i="3"/>
  <c r="R2488" i="3"/>
  <c r="S2504" i="3"/>
  <c r="R2504" i="3"/>
  <c r="S2520" i="3"/>
  <c r="R2520" i="3"/>
  <c r="S9" i="3"/>
  <c r="R9" i="3"/>
  <c r="S73" i="3"/>
  <c r="Y73" i="3" s="1"/>
  <c r="R73" i="3"/>
  <c r="S137" i="3"/>
  <c r="R137" i="3"/>
  <c r="S201" i="3"/>
  <c r="R201" i="3"/>
  <c r="S249" i="3"/>
  <c r="R249" i="3"/>
  <c r="S313" i="3"/>
  <c r="R313" i="3"/>
  <c r="S377" i="3"/>
  <c r="R377" i="3"/>
  <c r="S441" i="3"/>
  <c r="R441" i="3"/>
  <c r="S505" i="3"/>
  <c r="R505" i="3"/>
  <c r="S569" i="3"/>
  <c r="R569" i="3"/>
  <c r="S665" i="3"/>
  <c r="R665" i="3"/>
  <c r="S793" i="3"/>
  <c r="R793" i="3"/>
  <c r="S969" i="3"/>
  <c r="R969" i="3"/>
  <c r="S1513" i="3"/>
  <c r="R1513" i="3"/>
  <c r="S11" i="3"/>
  <c r="R11" i="3"/>
  <c r="S27" i="3"/>
  <c r="R27" i="3"/>
  <c r="S43" i="3"/>
  <c r="R43" i="3"/>
  <c r="S59" i="3"/>
  <c r="R59" i="3"/>
  <c r="S75" i="3"/>
  <c r="R75" i="3"/>
  <c r="S91" i="3"/>
  <c r="R91" i="3"/>
  <c r="S107" i="3"/>
  <c r="R107" i="3"/>
  <c r="S123" i="3"/>
  <c r="R123" i="3"/>
  <c r="S139" i="3"/>
  <c r="R139" i="3"/>
  <c r="S155" i="3"/>
  <c r="R155" i="3"/>
  <c r="S171" i="3"/>
  <c r="R171" i="3"/>
  <c r="S187" i="3"/>
  <c r="Y187" i="3" s="1"/>
  <c r="Z187" i="3" s="1"/>
  <c r="R187" i="3"/>
  <c r="S203" i="3"/>
  <c r="R203" i="3"/>
  <c r="S219" i="3"/>
  <c r="R219" i="3"/>
  <c r="S235" i="3"/>
  <c r="R235" i="3"/>
  <c r="S251" i="3"/>
  <c r="R251" i="3"/>
  <c r="S267" i="3"/>
  <c r="R267" i="3"/>
  <c r="S283" i="3"/>
  <c r="R283" i="3"/>
  <c r="S299" i="3"/>
  <c r="R299" i="3"/>
  <c r="S315" i="3"/>
  <c r="Y315" i="3" s="1"/>
  <c r="Z315" i="3" s="1"/>
  <c r="R315" i="3"/>
  <c r="S331" i="3"/>
  <c r="R331" i="3"/>
  <c r="S347" i="3"/>
  <c r="R347" i="3"/>
  <c r="S363" i="3"/>
  <c r="R363" i="3"/>
  <c r="S379" i="3"/>
  <c r="R379" i="3"/>
  <c r="S395" i="3"/>
  <c r="R395" i="3"/>
  <c r="S411" i="3"/>
  <c r="R411" i="3"/>
  <c r="S427" i="3"/>
  <c r="R427" i="3"/>
  <c r="S443" i="3"/>
  <c r="Y444" i="3" s="1"/>
  <c r="R443" i="3"/>
  <c r="S459" i="3"/>
  <c r="R459" i="3"/>
  <c r="S475" i="3"/>
  <c r="R475" i="3"/>
  <c r="S491" i="3"/>
  <c r="R491" i="3"/>
  <c r="S507" i="3"/>
  <c r="R507" i="3"/>
  <c r="S523" i="3"/>
  <c r="R523" i="3"/>
  <c r="S539" i="3"/>
  <c r="R539" i="3"/>
  <c r="S555" i="3"/>
  <c r="R555" i="3"/>
  <c r="S571" i="3"/>
  <c r="Y572" i="3" s="1"/>
  <c r="R571" i="3"/>
  <c r="S587" i="3"/>
  <c r="R587" i="3"/>
  <c r="S603" i="3"/>
  <c r="R603" i="3"/>
  <c r="S619" i="3"/>
  <c r="R619" i="3"/>
  <c r="S635" i="3"/>
  <c r="R635" i="3"/>
  <c r="S651" i="3"/>
  <c r="R651" i="3"/>
  <c r="S667" i="3"/>
  <c r="R667" i="3"/>
  <c r="S683" i="3"/>
  <c r="R683" i="3"/>
  <c r="S699" i="3"/>
  <c r="Y700" i="3" s="1"/>
  <c r="R699" i="3"/>
  <c r="S715" i="3"/>
  <c r="R715" i="3"/>
  <c r="S731" i="3"/>
  <c r="R731" i="3"/>
  <c r="S747" i="3"/>
  <c r="R747" i="3"/>
  <c r="S763" i="3"/>
  <c r="R763" i="3"/>
  <c r="S779" i="3"/>
  <c r="R779" i="3"/>
  <c r="S795" i="3"/>
  <c r="R795" i="3"/>
  <c r="S811" i="3"/>
  <c r="R811" i="3"/>
  <c r="S827" i="3"/>
  <c r="Y828" i="3" s="1"/>
  <c r="Z828" i="3" s="1"/>
  <c r="R827" i="3"/>
  <c r="S843" i="3"/>
  <c r="R843" i="3"/>
  <c r="S859" i="3"/>
  <c r="R859" i="3"/>
  <c r="S875" i="3"/>
  <c r="R875" i="3"/>
  <c r="S891" i="3"/>
  <c r="R891" i="3"/>
  <c r="S907" i="3"/>
  <c r="R907" i="3"/>
  <c r="S923" i="3"/>
  <c r="R923" i="3"/>
  <c r="S939" i="3"/>
  <c r="R939" i="3"/>
  <c r="S955" i="3"/>
  <c r="Y955" i="3" s="1"/>
  <c r="Y956" i="3" s="1"/>
  <c r="Y957" i="3" s="1"/>
  <c r="Y958" i="3" s="1"/>
  <c r="Y959" i="3" s="1"/>
  <c r="Z959" i="3" s="1"/>
  <c r="R955" i="3"/>
  <c r="S971" i="3"/>
  <c r="R971" i="3"/>
  <c r="S987" i="3"/>
  <c r="R987" i="3"/>
  <c r="S1003" i="3"/>
  <c r="R1003" i="3"/>
  <c r="S1019" i="3"/>
  <c r="R1019" i="3"/>
  <c r="S1035" i="3"/>
  <c r="R1035" i="3"/>
  <c r="S1051" i="3"/>
  <c r="R1051" i="3"/>
  <c r="S1067" i="3"/>
  <c r="R1067" i="3"/>
  <c r="S1083" i="3"/>
  <c r="Y1084" i="3" s="1"/>
  <c r="Z1084" i="3" s="1"/>
  <c r="R1083" i="3"/>
  <c r="S1099" i="3"/>
  <c r="R1099" i="3"/>
  <c r="S1115" i="3"/>
  <c r="R1115" i="3"/>
  <c r="S1131" i="3"/>
  <c r="R1131" i="3"/>
  <c r="S1147" i="3"/>
  <c r="R1147" i="3"/>
  <c r="S1163" i="3"/>
  <c r="R1163" i="3"/>
  <c r="S1179" i="3"/>
  <c r="R1179" i="3"/>
  <c r="S1195" i="3"/>
  <c r="R1195" i="3"/>
  <c r="S1211" i="3"/>
  <c r="Y1212" i="3" s="1"/>
  <c r="R1211" i="3"/>
  <c r="S1227" i="3"/>
  <c r="R1227" i="3"/>
  <c r="S1243" i="3"/>
  <c r="R1243" i="3"/>
  <c r="S1259" i="3"/>
  <c r="R1259" i="3"/>
  <c r="S1275" i="3"/>
  <c r="R1275" i="3"/>
  <c r="S1291" i="3"/>
  <c r="R1291" i="3"/>
  <c r="S1307" i="3"/>
  <c r="R1307" i="3"/>
  <c r="S1323" i="3"/>
  <c r="R1323" i="3"/>
  <c r="S1339" i="3"/>
  <c r="R1339" i="3"/>
  <c r="S1355" i="3"/>
  <c r="R1355" i="3"/>
  <c r="S1371" i="3"/>
  <c r="R1371" i="3"/>
  <c r="S1387" i="3"/>
  <c r="R1387" i="3"/>
  <c r="S1403" i="3"/>
  <c r="R1403" i="3"/>
  <c r="S1419" i="3"/>
  <c r="R1419" i="3"/>
  <c r="S1435" i="3"/>
  <c r="R1435" i="3"/>
  <c r="S1451" i="3"/>
  <c r="R1451" i="3"/>
  <c r="S1467" i="3"/>
  <c r="Y1468" i="3" s="1"/>
  <c r="Z1468" i="3" s="1"/>
  <c r="R1467" i="3"/>
  <c r="S1483" i="3"/>
  <c r="R1483" i="3"/>
  <c r="S1499" i="3"/>
  <c r="R1499" i="3"/>
  <c r="S1515" i="3"/>
  <c r="R1515" i="3"/>
  <c r="S1531" i="3"/>
  <c r="R1531" i="3"/>
  <c r="S1547" i="3"/>
  <c r="R1547" i="3"/>
  <c r="S1563" i="3"/>
  <c r="R1563" i="3"/>
  <c r="S1579" i="3"/>
  <c r="R1579" i="3"/>
  <c r="S1595" i="3"/>
  <c r="Y1595" i="3" s="1"/>
  <c r="Y1596" i="3" s="1"/>
  <c r="Z1596" i="3" s="1"/>
  <c r="R1595" i="3"/>
  <c r="S1611" i="3"/>
  <c r="R1611" i="3"/>
  <c r="S1627" i="3"/>
  <c r="R1627" i="3"/>
  <c r="S1643" i="3"/>
  <c r="R1643" i="3"/>
  <c r="S1659" i="3"/>
  <c r="R1659" i="3"/>
  <c r="S1675" i="3"/>
  <c r="R1675" i="3"/>
  <c r="S1691" i="3"/>
  <c r="R1691" i="3"/>
  <c r="S1707" i="3"/>
  <c r="R1707" i="3"/>
  <c r="S1723" i="3"/>
  <c r="Y1723" i="3" s="1"/>
  <c r="Y1724" i="3" s="1"/>
  <c r="Z1724" i="3" s="1"/>
  <c r="R1723" i="3"/>
  <c r="S1739" i="3"/>
  <c r="R1739" i="3"/>
  <c r="S1755" i="3"/>
  <c r="R1755" i="3"/>
  <c r="S1771" i="3"/>
  <c r="R1771" i="3"/>
  <c r="S1787" i="3"/>
  <c r="R1787" i="3"/>
  <c r="S1803" i="3"/>
  <c r="R1803" i="3"/>
  <c r="S1819" i="3"/>
  <c r="R1819" i="3"/>
  <c r="S1835" i="3"/>
  <c r="R1835" i="3"/>
  <c r="S1851" i="3"/>
  <c r="Y1851" i="3" s="1"/>
  <c r="Z1851" i="3" s="1"/>
  <c r="R1851" i="3"/>
  <c r="S1867" i="3"/>
  <c r="R1867" i="3"/>
  <c r="S1883" i="3"/>
  <c r="R1883" i="3"/>
  <c r="S1899" i="3"/>
  <c r="R1899" i="3"/>
  <c r="S1915" i="3"/>
  <c r="R1915" i="3"/>
  <c r="S1931" i="3"/>
  <c r="R1931" i="3"/>
  <c r="S1947" i="3"/>
  <c r="R1947" i="3"/>
  <c r="S1963" i="3"/>
  <c r="R1963" i="3"/>
  <c r="S1979" i="3"/>
  <c r="Y1979" i="3" s="1"/>
  <c r="Z1979" i="3" s="1"/>
  <c r="R1979" i="3"/>
  <c r="S1995" i="3"/>
  <c r="R1995" i="3"/>
  <c r="S2011" i="3"/>
  <c r="R2011" i="3"/>
  <c r="S2027" i="3"/>
  <c r="R2027" i="3"/>
  <c r="S2043" i="3"/>
  <c r="R2043" i="3"/>
  <c r="S2059" i="3"/>
  <c r="R2059" i="3"/>
  <c r="S2075" i="3"/>
  <c r="R2075" i="3"/>
  <c r="S2091" i="3"/>
  <c r="R2091" i="3"/>
  <c r="S2107" i="3"/>
  <c r="Y2107" i="3" s="1"/>
  <c r="R2107" i="3"/>
  <c r="S2123" i="3"/>
  <c r="R2123" i="3"/>
  <c r="S2139" i="3"/>
  <c r="R2139" i="3"/>
  <c r="S2155" i="3"/>
  <c r="R2155" i="3"/>
  <c r="S2171" i="3"/>
  <c r="R2171" i="3"/>
  <c r="S2187" i="3"/>
  <c r="R2187" i="3"/>
  <c r="S2203" i="3"/>
  <c r="R2203" i="3"/>
  <c r="S2219" i="3"/>
  <c r="R2219" i="3"/>
  <c r="S2235" i="3"/>
  <c r="Y2236" i="3" s="1"/>
  <c r="Z2236" i="3" s="1"/>
  <c r="R2235" i="3"/>
  <c r="S2251" i="3"/>
  <c r="R2251" i="3"/>
  <c r="S2267" i="3"/>
  <c r="R2267" i="3"/>
  <c r="S2283" i="3"/>
  <c r="R2283" i="3"/>
  <c r="S2299" i="3"/>
  <c r="R2299" i="3"/>
  <c r="S2315" i="3"/>
  <c r="R2315" i="3"/>
  <c r="S2331" i="3"/>
  <c r="R2331" i="3"/>
  <c r="S2347" i="3"/>
  <c r="R2347" i="3"/>
  <c r="S2363" i="3"/>
  <c r="Y2364" i="3" s="1"/>
  <c r="Z2364" i="3" s="1"/>
  <c r="R2363" i="3"/>
  <c r="S2379" i="3"/>
  <c r="R2379" i="3"/>
  <c r="S2395" i="3"/>
  <c r="R2395" i="3"/>
  <c r="S2411" i="3"/>
  <c r="R2411" i="3"/>
  <c r="S2427" i="3"/>
  <c r="R2427" i="3"/>
  <c r="S2443" i="3"/>
  <c r="R2443" i="3"/>
  <c r="S2459" i="3"/>
  <c r="R2459" i="3"/>
  <c r="S2475" i="3"/>
  <c r="R2475" i="3"/>
  <c r="S2491" i="3"/>
  <c r="Y2492" i="3" s="1"/>
  <c r="Y2493" i="3" s="1"/>
  <c r="Y2494" i="3" s="1"/>
  <c r="Z2494" i="3" s="1"/>
  <c r="R2491" i="3"/>
  <c r="S2507" i="3"/>
  <c r="R2507" i="3"/>
  <c r="S2523" i="3"/>
  <c r="R2523" i="3"/>
  <c r="S2539" i="3"/>
  <c r="R2539" i="3"/>
  <c r="R2533" i="3"/>
  <c r="R2452" i="3"/>
  <c r="R2277" i="3"/>
  <c r="R2196" i="3"/>
  <c r="R2021" i="3"/>
  <c r="R1940" i="3"/>
  <c r="R1765" i="3"/>
  <c r="R1684" i="3"/>
  <c r="R1509" i="3"/>
  <c r="R1428" i="3"/>
  <c r="R1153" i="3"/>
  <c r="R512" i="3"/>
  <c r="R2532" i="3"/>
  <c r="R2357" i="3"/>
  <c r="R2276" i="3"/>
  <c r="R2101" i="3"/>
  <c r="R2020" i="3"/>
  <c r="R1845" i="3"/>
  <c r="R1764" i="3"/>
  <c r="R1589" i="3"/>
  <c r="R1508" i="3"/>
  <c r="R1152" i="3"/>
  <c r="R497" i="3"/>
  <c r="S13" i="3"/>
  <c r="R13" i="3"/>
  <c r="S29" i="3"/>
  <c r="R29" i="3"/>
  <c r="S45" i="3"/>
  <c r="R45" i="3"/>
  <c r="S61" i="3"/>
  <c r="R61" i="3"/>
  <c r="S77" i="3"/>
  <c r="R77" i="3"/>
  <c r="S93" i="3"/>
  <c r="R93" i="3"/>
  <c r="S109" i="3"/>
  <c r="R109" i="3"/>
  <c r="S125" i="3"/>
  <c r="R125" i="3"/>
  <c r="S141" i="3"/>
  <c r="R141" i="3"/>
  <c r="S157" i="3"/>
  <c r="Y158" i="3" s="1"/>
  <c r="Y159" i="3" s="1"/>
  <c r="Y160" i="3" s="1"/>
  <c r="Y161" i="3" s="1"/>
  <c r="Y162" i="3" s="1"/>
  <c r="Y163" i="3" s="1"/>
  <c r="Y164" i="3" s="1"/>
  <c r="Z164" i="3" s="1"/>
  <c r="R157" i="3"/>
  <c r="S173" i="3"/>
  <c r="R173" i="3"/>
  <c r="S189" i="3"/>
  <c r="R189" i="3"/>
  <c r="S205" i="3"/>
  <c r="R205" i="3"/>
  <c r="S221" i="3"/>
  <c r="R221" i="3"/>
  <c r="S237" i="3"/>
  <c r="R237" i="3"/>
  <c r="S253" i="3"/>
  <c r="R253" i="3"/>
  <c r="S269" i="3"/>
  <c r="R269" i="3"/>
  <c r="S285" i="3"/>
  <c r="R285" i="3"/>
  <c r="S301" i="3"/>
  <c r="R301" i="3"/>
  <c r="S317" i="3"/>
  <c r="R317" i="3"/>
  <c r="S333" i="3"/>
  <c r="R333" i="3"/>
  <c r="S349" i="3"/>
  <c r="R349" i="3"/>
  <c r="S365" i="3"/>
  <c r="R365" i="3"/>
  <c r="S381" i="3"/>
  <c r="R381" i="3"/>
  <c r="S397" i="3"/>
  <c r="R397" i="3"/>
  <c r="S413" i="3"/>
  <c r="Y413" i="3" s="1"/>
  <c r="R413" i="3"/>
  <c r="S429" i="3"/>
  <c r="R429" i="3"/>
  <c r="S445" i="3"/>
  <c r="R445" i="3"/>
  <c r="S461" i="3"/>
  <c r="R461" i="3"/>
  <c r="S477" i="3"/>
  <c r="R477" i="3"/>
  <c r="S493" i="3"/>
  <c r="R493" i="3"/>
  <c r="S509" i="3"/>
  <c r="R509" i="3"/>
  <c r="S525" i="3"/>
  <c r="R525" i="3"/>
  <c r="S541" i="3"/>
  <c r="Y542" i="3" s="1"/>
  <c r="Z542" i="3" s="1"/>
  <c r="R541" i="3"/>
  <c r="S557" i="3"/>
  <c r="R557" i="3"/>
  <c r="S573" i="3"/>
  <c r="R573" i="3"/>
  <c r="S589" i="3"/>
  <c r="R589" i="3"/>
  <c r="S605" i="3"/>
  <c r="R605" i="3"/>
  <c r="S621" i="3"/>
  <c r="R621" i="3"/>
  <c r="S637" i="3"/>
  <c r="R637" i="3"/>
  <c r="S653" i="3"/>
  <c r="R653" i="3"/>
  <c r="S669" i="3"/>
  <c r="Y669" i="3" s="1"/>
  <c r="Z669" i="3" s="1"/>
  <c r="R669" i="3"/>
  <c r="S685" i="3"/>
  <c r="R685" i="3"/>
  <c r="S701" i="3"/>
  <c r="R701" i="3"/>
  <c r="S717" i="3"/>
  <c r="R717" i="3"/>
  <c r="S733" i="3"/>
  <c r="R733" i="3"/>
  <c r="S749" i="3"/>
  <c r="R749" i="3"/>
  <c r="S765" i="3"/>
  <c r="R765" i="3"/>
  <c r="S781" i="3"/>
  <c r="R781" i="3"/>
  <c r="S797" i="3"/>
  <c r="R797" i="3"/>
  <c r="S813" i="3"/>
  <c r="R813" i="3"/>
  <c r="S829" i="3"/>
  <c r="R829" i="3"/>
  <c r="S845" i="3"/>
  <c r="R845" i="3"/>
  <c r="S861" i="3"/>
  <c r="R861" i="3"/>
  <c r="S877" i="3"/>
  <c r="R877" i="3"/>
  <c r="S893" i="3"/>
  <c r="R893" i="3"/>
  <c r="S909" i="3"/>
  <c r="R909" i="3"/>
  <c r="S925" i="3"/>
  <c r="R925" i="3"/>
  <c r="S941" i="3"/>
  <c r="R941" i="3"/>
  <c r="S957" i="3"/>
  <c r="R957" i="3"/>
  <c r="S973" i="3"/>
  <c r="R973" i="3"/>
  <c r="S989" i="3"/>
  <c r="R989" i="3"/>
  <c r="S1005" i="3"/>
  <c r="R1005" i="3"/>
  <c r="S1021" i="3"/>
  <c r="R1021" i="3"/>
  <c r="S1037" i="3"/>
  <c r="R1037" i="3"/>
  <c r="S1053" i="3"/>
  <c r="Y1054" i="3" s="1"/>
  <c r="Z1054" i="3" s="1"/>
  <c r="R1053" i="3"/>
  <c r="S1069" i="3"/>
  <c r="R1069" i="3"/>
  <c r="S1085" i="3"/>
  <c r="R1085" i="3"/>
  <c r="S1101" i="3"/>
  <c r="R1101" i="3"/>
  <c r="S1117" i="3"/>
  <c r="R1117" i="3"/>
  <c r="S1133" i="3"/>
  <c r="R1133" i="3"/>
  <c r="S1149" i="3"/>
  <c r="R1149" i="3"/>
  <c r="S1165" i="3"/>
  <c r="R1165" i="3"/>
  <c r="S1181" i="3"/>
  <c r="Y1182" i="3" s="1"/>
  <c r="Y1183" i="3" s="1"/>
  <c r="Z1183" i="3" s="1"/>
  <c r="R1181" i="3"/>
  <c r="S1197" i="3"/>
  <c r="R1197" i="3"/>
  <c r="S1213" i="3"/>
  <c r="R1213" i="3"/>
  <c r="S1229" i="3"/>
  <c r="R1229" i="3"/>
  <c r="S1245" i="3"/>
  <c r="R1245" i="3"/>
  <c r="S1261" i="3"/>
  <c r="R1261" i="3"/>
  <c r="S1277" i="3"/>
  <c r="R1277" i="3"/>
  <c r="S1293" i="3"/>
  <c r="R1293" i="3"/>
  <c r="S1309" i="3"/>
  <c r="Y1310" i="3" s="1"/>
  <c r="Z1310" i="3" s="1"/>
  <c r="R1309" i="3"/>
  <c r="S1325" i="3"/>
  <c r="R1325" i="3"/>
  <c r="S1341" i="3"/>
  <c r="R1341" i="3"/>
  <c r="S1357" i="3"/>
  <c r="R1357" i="3"/>
  <c r="S1373" i="3"/>
  <c r="R1373" i="3"/>
  <c r="S1389" i="3"/>
  <c r="R1389" i="3"/>
  <c r="S1405" i="3"/>
  <c r="R1405" i="3"/>
  <c r="S1421" i="3"/>
  <c r="R1421" i="3"/>
  <c r="S1437" i="3"/>
  <c r="Y1437" i="3" s="1"/>
  <c r="Z1437" i="3" s="1"/>
  <c r="R1437" i="3"/>
  <c r="S1453" i="3"/>
  <c r="R1453" i="3"/>
  <c r="S1469" i="3"/>
  <c r="R1469" i="3"/>
  <c r="S1485" i="3"/>
  <c r="R1485" i="3"/>
  <c r="S1501" i="3"/>
  <c r="R1501" i="3"/>
  <c r="S1517" i="3"/>
  <c r="R1517" i="3"/>
  <c r="S1533" i="3"/>
  <c r="R1533" i="3"/>
  <c r="S1549" i="3"/>
  <c r="R1549" i="3"/>
  <c r="S1565" i="3"/>
  <c r="R1565" i="3"/>
  <c r="S1581" i="3"/>
  <c r="R1581" i="3"/>
  <c r="S1597" i="3"/>
  <c r="R1597" i="3"/>
  <c r="S1613" i="3"/>
  <c r="R1613" i="3"/>
  <c r="S1629" i="3"/>
  <c r="R1629" i="3"/>
  <c r="S1645" i="3"/>
  <c r="R1645" i="3"/>
  <c r="S1661" i="3"/>
  <c r="R1661" i="3"/>
  <c r="S1677" i="3"/>
  <c r="R1677" i="3"/>
  <c r="S1693" i="3"/>
  <c r="Y1694" i="3" s="1"/>
  <c r="Y1695" i="3" s="1"/>
  <c r="Y1696" i="3" s="1"/>
  <c r="Y1697" i="3" s="1"/>
  <c r="Y1698" i="3" s="1"/>
  <c r="Z1698" i="3" s="1"/>
  <c r="R1693" i="3"/>
  <c r="S1709" i="3"/>
  <c r="R1709" i="3"/>
  <c r="S1725" i="3"/>
  <c r="R1725" i="3"/>
  <c r="S1741" i="3"/>
  <c r="R1741" i="3"/>
  <c r="S1757" i="3"/>
  <c r="R1757" i="3"/>
  <c r="S1773" i="3"/>
  <c r="R1773" i="3"/>
  <c r="S1789" i="3"/>
  <c r="R1789" i="3"/>
  <c r="S1805" i="3"/>
  <c r="R1805" i="3"/>
  <c r="S1821" i="3"/>
  <c r="Y1822" i="3" s="1"/>
  <c r="Z1822" i="3" s="1"/>
  <c r="R1821" i="3"/>
  <c r="S1837" i="3"/>
  <c r="R1837" i="3"/>
  <c r="S1853" i="3"/>
  <c r="R1853" i="3"/>
  <c r="S1869" i="3"/>
  <c r="R1869" i="3"/>
  <c r="S1885" i="3"/>
  <c r="R1885" i="3"/>
  <c r="S1901" i="3"/>
  <c r="R1901" i="3"/>
  <c r="S1917" i="3"/>
  <c r="R1917" i="3"/>
  <c r="S1933" i="3"/>
  <c r="R1933" i="3"/>
  <c r="S1949" i="3"/>
  <c r="Y1949" i="3" s="1"/>
  <c r="Z1949" i="3" s="1"/>
  <c r="R1949" i="3"/>
  <c r="S1965" i="3"/>
  <c r="R1965" i="3"/>
  <c r="S1981" i="3"/>
  <c r="R1981" i="3"/>
  <c r="S1997" i="3"/>
  <c r="R1997" i="3"/>
  <c r="S2013" i="3"/>
  <c r="R2013" i="3"/>
  <c r="S2029" i="3"/>
  <c r="R2029" i="3"/>
  <c r="S2045" i="3"/>
  <c r="R2045" i="3"/>
  <c r="S2061" i="3"/>
  <c r="R2061" i="3"/>
  <c r="S2077" i="3"/>
  <c r="Y2078" i="3" s="1"/>
  <c r="Y2079" i="3" s="1"/>
  <c r="R2077" i="3"/>
  <c r="S2093" i="3"/>
  <c r="R2093" i="3"/>
  <c r="S2109" i="3"/>
  <c r="R2109" i="3"/>
  <c r="S2125" i="3"/>
  <c r="R2125" i="3"/>
  <c r="S2141" i="3"/>
  <c r="R2141" i="3"/>
  <c r="S2157" i="3"/>
  <c r="R2157" i="3"/>
  <c r="S2173" i="3"/>
  <c r="R2173" i="3"/>
  <c r="S2189" i="3"/>
  <c r="R2189" i="3"/>
  <c r="S2205" i="3"/>
  <c r="Y2205" i="3" s="1"/>
  <c r="Y2206" i="3" s="1"/>
  <c r="Z2206" i="3" s="1"/>
  <c r="R2205" i="3"/>
  <c r="S2221" i="3"/>
  <c r="R2221" i="3"/>
  <c r="S2237" i="3"/>
  <c r="R2237" i="3"/>
  <c r="S2253" i="3"/>
  <c r="R2253" i="3"/>
  <c r="S2269" i="3"/>
  <c r="R2269" i="3"/>
  <c r="S2285" i="3"/>
  <c r="R2285" i="3"/>
  <c r="S2301" i="3"/>
  <c r="R2301" i="3"/>
  <c r="S2317" i="3"/>
  <c r="R2317" i="3"/>
  <c r="S2333" i="3"/>
  <c r="Y2333" i="3" s="1"/>
  <c r="Y2334" i="3" s="1"/>
  <c r="Z2334" i="3" s="1"/>
  <c r="R2333" i="3"/>
  <c r="S2349" i="3"/>
  <c r="R2349" i="3"/>
  <c r="S2365" i="3"/>
  <c r="R2365" i="3"/>
  <c r="S2381" i="3"/>
  <c r="R2381" i="3"/>
  <c r="S2397" i="3"/>
  <c r="R2397" i="3"/>
  <c r="S2413" i="3"/>
  <c r="R2413" i="3"/>
  <c r="S2429" i="3"/>
  <c r="R2429" i="3"/>
  <c r="S2445" i="3"/>
  <c r="R2445" i="3"/>
  <c r="S2461" i="3"/>
  <c r="R2461" i="3"/>
  <c r="S2477" i="3"/>
  <c r="R2477" i="3"/>
  <c r="S2493" i="3"/>
  <c r="R2493" i="3"/>
  <c r="S2509" i="3"/>
  <c r="R2509" i="3"/>
  <c r="S2525" i="3"/>
  <c r="R2525" i="3"/>
  <c r="S2541" i="3"/>
  <c r="R2541" i="3"/>
  <c r="R2561" i="3"/>
  <c r="R2437" i="3"/>
  <c r="R2356" i="3"/>
  <c r="R2181" i="3"/>
  <c r="R2100" i="3"/>
  <c r="R1925" i="3"/>
  <c r="R1844" i="3"/>
  <c r="R1669" i="3"/>
  <c r="R1588" i="3"/>
  <c r="R1413" i="3"/>
  <c r="R1137" i="3"/>
  <c r="R385" i="3"/>
  <c r="S14" i="3"/>
  <c r="R14" i="3"/>
  <c r="S30" i="3"/>
  <c r="R30" i="3"/>
  <c r="S46" i="3"/>
  <c r="R46" i="3"/>
  <c r="S62" i="3"/>
  <c r="R62" i="3"/>
  <c r="S78" i="3"/>
  <c r="Y78" i="3" s="1"/>
  <c r="Z78" i="3" s="1"/>
  <c r="R78" i="3"/>
  <c r="S94" i="3"/>
  <c r="R94" i="3"/>
  <c r="S110" i="3"/>
  <c r="R110" i="3"/>
  <c r="S126" i="3"/>
  <c r="R126" i="3"/>
  <c r="S142" i="3"/>
  <c r="R142" i="3"/>
  <c r="S158" i="3"/>
  <c r="R158" i="3"/>
  <c r="S174" i="3"/>
  <c r="R174" i="3"/>
  <c r="S190" i="3"/>
  <c r="R190" i="3"/>
  <c r="S206" i="3"/>
  <c r="Y207" i="3" s="1"/>
  <c r="R206" i="3"/>
  <c r="S222" i="3"/>
  <c r="R222" i="3"/>
  <c r="S238" i="3"/>
  <c r="R238" i="3"/>
  <c r="S254" i="3"/>
  <c r="R254" i="3"/>
  <c r="S270" i="3"/>
  <c r="R270" i="3"/>
  <c r="S286" i="3"/>
  <c r="R286" i="3"/>
  <c r="S302" i="3"/>
  <c r="R302" i="3"/>
  <c r="S318" i="3"/>
  <c r="R318" i="3"/>
  <c r="S334" i="3"/>
  <c r="Y334" i="3" s="1"/>
  <c r="Z334" i="3" s="1"/>
  <c r="R334" i="3"/>
  <c r="S350" i="3"/>
  <c r="R350" i="3"/>
  <c r="S366" i="3"/>
  <c r="R366" i="3"/>
  <c r="S382" i="3"/>
  <c r="R382" i="3"/>
  <c r="S398" i="3"/>
  <c r="R398" i="3"/>
  <c r="S414" i="3"/>
  <c r="R414" i="3"/>
  <c r="S430" i="3"/>
  <c r="R430" i="3"/>
  <c r="S446" i="3"/>
  <c r="R446" i="3"/>
  <c r="S462" i="3"/>
  <c r="R462" i="3"/>
  <c r="S478" i="3"/>
  <c r="R478" i="3"/>
  <c r="S494" i="3"/>
  <c r="R494" i="3"/>
  <c r="S510" i="3"/>
  <c r="R510" i="3"/>
  <c r="S526" i="3"/>
  <c r="R526" i="3"/>
  <c r="S542" i="3"/>
  <c r="R542" i="3"/>
  <c r="S558" i="3"/>
  <c r="R558" i="3"/>
  <c r="S574" i="3"/>
  <c r="R574" i="3"/>
  <c r="S590" i="3"/>
  <c r="Y590" i="3" s="1"/>
  <c r="Z590" i="3" s="1"/>
  <c r="R590" i="3"/>
  <c r="S606" i="3"/>
  <c r="R606" i="3"/>
  <c r="S622" i="3"/>
  <c r="R622" i="3"/>
  <c r="S638" i="3"/>
  <c r="R638" i="3"/>
  <c r="S654" i="3"/>
  <c r="R654" i="3"/>
  <c r="S670" i="3"/>
  <c r="R670" i="3"/>
  <c r="S686" i="3"/>
  <c r="R686" i="3"/>
  <c r="S702" i="3"/>
  <c r="R702" i="3"/>
  <c r="S718" i="3"/>
  <c r="Y718" i="3" s="1"/>
  <c r="Z718" i="3" s="1"/>
  <c r="R718" i="3"/>
  <c r="S734" i="3"/>
  <c r="R734" i="3"/>
  <c r="S750" i="3"/>
  <c r="R750" i="3"/>
  <c r="S766" i="3"/>
  <c r="R766" i="3"/>
  <c r="S782" i="3"/>
  <c r="R782" i="3"/>
  <c r="S798" i="3"/>
  <c r="R798" i="3"/>
  <c r="S814" i="3"/>
  <c r="R814" i="3"/>
  <c r="S830" i="3"/>
  <c r="R830" i="3"/>
  <c r="S846" i="3"/>
  <c r="Y846" i="3" s="1"/>
  <c r="Z846" i="3" s="1"/>
  <c r="R846" i="3"/>
  <c r="S862" i="3"/>
  <c r="R862" i="3"/>
  <c r="S878" i="3"/>
  <c r="R878" i="3"/>
  <c r="S894" i="3"/>
  <c r="R894" i="3"/>
  <c r="S910" i="3"/>
  <c r="R910" i="3"/>
  <c r="S926" i="3"/>
  <c r="R926" i="3"/>
  <c r="S942" i="3"/>
  <c r="R942" i="3"/>
  <c r="S958" i="3"/>
  <c r="R958" i="3"/>
  <c r="S974" i="3"/>
  <c r="Y974" i="3" s="1"/>
  <c r="Z974" i="3" s="1"/>
  <c r="R974" i="3"/>
  <c r="S990" i="3"/>
  <c r="R990" i="3"/>
  <c r="S1006" i="3"/>
  <c r="R1006" i="3"/>
  <c r="S1022" i="3"/>
  <c r="R1022" i="3"/>
  <c r="S1038" i="3"/>
  <c r="R1038" i="3"/>
  <c r="S1054" i="3"/>
  <c r="R1054" i="3"/>
  <c r="S1070" i="3"/>
  <c r="R1070" i="3"/>
  <c r="S1086" i="3"/>
  <c r="R1086" i="3"/>
  <c r="S1102" i="3"/>
  <c r="Y1102" i="3" s="1"/>
  <c r="Z1102" i="3" s="1"/>
  <c r="R1102" i="3"/>
  <c r="S1118" i="3"/>
  <c r="R1118" i="3"/>
  <c r="S1134" i="3"/>
  <c r="R1134" i="3"/>
  <c r="S1150" i="3"/>
  <c r="R1150" i="3"/>
  <c r="S1166" i="3"/>
  <c r="R1166" i="3"/>
  <c r="S1182" i="3"/>
  <c r="R1182" i="3"/>
  <c r="S1198" i="3"/>
  <c r="R1198" i="3"/>
  <c r="S1214" i="3"/>
  <c r="R1214" i="3"/>
  <c r="S1230" i="3"/>
  <c r="R1230" i="3"/>
  <c r="S1246" i="3"/>
  <c r="R1246" i="3"/>
  <c r="S1262" i="3"/>
  <c r="R1262" i="3"/>
  <c r="S1278" i="3"/>
  <c r="R1278" i="3"/>
  <c r="S1294" i="3"/>
  <c r="R1294" i="3"/>
  <c r="S1310" i="3"/>
  <c r="R1310" i="3"/>
  <c r="S1326" i="3"/>
  <c r="R1326" i="3"/>
  <c r="S1342" i="3"/>
  <c r="R1342" i="3"/>
  <c r="S1358" i="3"/>
  <c r="Y1358" i="3" s="1"/>
  <c r="Z1358" i="3" s="1"/>
  <c r="R1358" i="3"/>
  <c r="S1374" i="3"/>
  <c r="R1374" i="3"/>
  <c r="S1390" i="3"/>
  <c r="R1390" i="3"/>
  <c r="S1406" i="3"/>
  <c r="R1406" i="3"/>
  <c r="S1422" i="3"/>
  <c r="R1422" i="3"/>
  <c r="S1438" i="3"/>
  <c r="R1438" i="3"/>
  <c r="S1454" i="3"/>
  <c r="R1454" i="3"/>
  <c r="S1470" i="3"/>
  <c r="R1470" i="3"/>
  <c r="S1486" i="3"/>
  <c r="Y1486" i="3" s="1"/>
  <c r="Y1487" i="3" s="1"/>
  <c r="Z1487" i="3" s="1"/>
  <c r="R1486" i="3"/>
  <c r="S1502" i="3"/>
  <c r="R1502" i="3"/>
  <c r="S1518" i="3"/>
  <c r="R1518" i="3"/>
  <c r="S1534" i="3"/>
  <c r="R1534" i="3"/>
  <c r="S1550" i="3"/>
  <c r="R1550" i="3"/>
  <c r="S1566" i="3"/>
  <c r="R1566" i="3"/>
  <c r="S1582" i="3"/>
  <c r="R1582" i="3"/>
  <c r="S1598" i="3"/>
  <c r="R1598" i="3"/>
  <c r="S1614" i="3"/>
  <c r="Y1615" i="3" s="1"/>
  <c r="Z1615" i="3" s="1"/>
  <c r="R1614" i="3"/>
  <c r="S1630" i="3"/>
  <c r="R1630" i="3"/>
  <c r="S1646" i="3"/>
  <c r="R1646" i="3"/>
  <c r="S1662" i="3"/>
  <c r="R1662" i="3"/>
  <c r="S1678" i="3"/>
  <c r="R1678" i="3"/>
  <c r="S1694" i="3"/>
  <c r="R1694" i="3"/>
  <c r="S1710" i="3"/>
  <c r="R1710" i="3"/>
  <c r="S1726" i="3"/>
  <c r="R1726" i="3"/>
  <c r="S1742" i="3"/>
  <c r="Y1742" i="3" s="1"/>
  <c r="Y1743" i="3" s="1"/>
  <c r="Y1744" i="3" s="1"/>
  <c r="Z1744" i="3" s="1"/>
  <c r="R1742" i="3"/>
  <c r="S1758" i="3"/>
  <c r="R1758" i="3"/>
  <c r="S1774" i="3"/>
  <c r="R1774" i="3"/>
  <c r="S1790" i="3"/>
  <c r="R1790" i="3"/>
  <c r="S1806" i="3"/>
  <c r="R1806" i="3"/>
  <c r="S1822" i="3"/>
  <c r="R1822" i="3"/>
  <c r="S1838" i="3"/>
  <c r="R1838" i="3"/>
  <c r="S1854" i="3"/>
  <c r="R1854" i="3"/>
  <c r="S1870" i="3"/>
  <c r="Y1871" i="3" s="1"/>
  <c r="Z1871" i="3" s="1"/>
  <c r="R1870" i="3"/>
  <c r="S1886" i="3"/>
  <c r="R1886" i="3"/>
  <c r="S1902" i="3"/>
  <c r="R1902" i="3"/>
  <c r="S1918" i="3"/>
  <c r="R1918" i="3"/>
  <c r="S1934" i="3"/>
  <c r="R1934" i="3"/>
  <c r="S1950" i="3"/>
  <c r="R1950" i="3"/>
  <c r="S1966" i="3"/>
  <c r="R1966" i="3"/>
  <c r="S1982" i="3"/>
  <c r="R1982" i="3"/>
  <c r="S1998" i="3"/>
  <c r="Y1999" i="3" s="1"/>
  <c r="Z1999" i="3" s="1"/>
  <c r="R1998" i="3"/>
  <c r="S2014" i="3"/>
  <c r="R2014" i="3"/>
  <c r="S2030" i="3"/>
  <c r="R2030" i="3"/>
  <c r="S2046" i="3"/>
  <c r="R2046" i="3"/>
  <c r="S2062" i="3"/>
  <c r="R2062" i="3"/>
  <c r="S2078" i="3"/>
  <c r="R2078" i="3"/>
  <c r="S2094" i="3"/>
  <c r="R2094" i="3"/>
  <c r="S2110" i="3"/>
  <c r="R2110" i="3"/>
  <c r="S2126" i="3"/>
  <c r="R2126" i="3"/>
  <c r="S2142" i="3"/>
  <c r="R2142" i="3"/>
  <c r="S2158" i="3"/>
  <c r="R2158" i="3"/>
  <c r="S2174" i="3"/>
  <c r="R2174" i="3"/>
  <c r="S2190" i="3"/>
  <c r="R2190" i="3"/>
  <c r="S2206" i="3"/>
  <c r="R2206" i="3"/>
  <c r="S2222" i="3"/>
  <c r="R2222" i="3"/>
  <c r="S2238" i="3"/>
  <c r="R2238" i="3"/>
  <c r="S2254" i="3"/>
  <c r="Y2254" i="3" s="1"/>
  <c r="Z2254" i="3" s="1"/>
  <c r="R2254" i="3"/>
  <c r="S2270" i="3"/>
  <c r="R2270" i="3"/>
  <c r="S2286" i="3"/>
  <c r="R2286" i="3"/>
  <c r="S2302" i="3"/>
  <c r="R2302" i="3"/>
  <c r="S2318" i="3"/>
  <c r="R2318" i="3"/>
  <c r="S2334" i="3"/>
  <c r="R2334" i="3"/>
  <c r="S2350" i="3"/>
  <c r="R2350" i="3"/>
  <c r="S2366" i="3"/>
  <c r="R2366" i="3"/>
  <c r="S2382" i="3"/>
  <c r="Y2382" i="3" s="1"/>
  <c r="Y2383" i="3" s="1"/>
  <c r="Y2384" i="3" s="1"/>
  <c r="Z2384" i="3" s="1"/>
  <c r="R2382" i="3"/>
  <c r="S2398" i="3"/>
  <c r="R2398" i="3"/>
  <c r="S2414" i="3"/>
  <c r="R2414" i="3"/>
  <c r="S2430" i="3"/>
  <c r="R2430" i="3"/>
  <c r="S2446" i="3"/>
  <c r="R2446" i="3"/>
  <c r="S2462" i="3"/>
  <c r="R2462" i="3"/>
  <c r="S2478" i="3"/>
  <c r="R2478" i="3"/>
  <c r="S2494" i="3"/>
  <c r="R2494" i="3"/>
  <c r="S2510" i="3"/>
  <c r="Y2510" i="3" s="1"/>
  <c r="Y2511" i="3" s="1"/>
  <c r="Y2512" i="3" s="1"/>
  <c r="Y2513" i="3" s="1"/>
  <c r="Y2514" i="3" s="1"/>
  <c r="Z2514" i="3" s="1"/>
  <c r="R2510" i="3"/>
  <c r="S2526" i="3"/>
  <c r="R2526" i="3"/>
  <c r="S2542" i="3"/>
  <c r="R2542" i="3"/>
  <c r="R2560" i="3"/>
  <c r="R2517" i="3"/>
  <c r="R2436" i="3"/>
  <c r="R2261" i="3"/>
  <c r="R2180" i="3"/>
  <c r="R2005" i="3"/>
  <c r="R1924" i="3"/>
  <c r="R1749" i="3"/>
  <c r="R1668" i="3"/>
  <c r="R1493" i="3"/>
  <c r="R1412" i="3"/>
  <c r="R1025" i="3"/>
  <c r="R384" i="3"/>
  <c r="S15" i="3"/>
  <c r="R15" i="3"/>
  <c r="S31" i="3"/>
  <c r="R31" i="3"/>
  <c r="S47" i="3"/>
  <c r="R47" i="3"/>
  <c r="S63" i="3"/>
  <c r="R63" i="3"/>
  <c r="S79" i="3"/>
  <c r="R79" i="3"/>
  <c r="S95" i="3"/>
  <c r="R95" i="3"/>
  <c r="S111" i="3"/>
  <c r="Y111" i="3" s="1"/>
  <c r="R111" i="3"/>
  <c r="S127" i="3"/>
  <c r="R127" i="3"/>
  <c r="S143" i="3"/>
  <c r="R143" i="3"/>
  <c r="S159" i="3"/>
  <c r="R159" i="3"/>
  <c r="S175" i="3"/>
  <c r="R175" i="3"/>
  <c r="S191" i="3"/>
  <c r="R191" i="3"/>
  <c r="S207" i="3"/>
  <c r="R207" i="3"/>
  <c r="S223" i="3"/>
  <c r="R223" i="3"/>
  <c r="S239" i="3"/>
  <c r="Y239" i="3" s="1"/>
  <c r="R239" i="3"/>
  <c r="S255" i="3"/>
  <c r="R255" i="3"/>
  <c r="S271" i="3"/>
  <c r="R271" i="3"/>
  <c r="S287" i="3"/>
  <c r="R287" i="3"/>
  <c r="S303" i="3"/>
  <c r="R303" i="3"/>
  <c r="S319" i="3"/>
  <c r="R319" i="3"/>
  <c r="S335" i="3"/>
  <c r="R335" i="3"/>
  <c r="S351" i="3"/>
  <c r="R351" i="3"/>
  <c r="S367" i="3"/>
  <c r="Y368" i="3" s="1"/>
  <c r="R367" i="3"/>
  <c r="S383" i="3"/>
  <c r="R383" i="3"/>
  <c r="S399" i="3"/>
  <c r="R399" i="3"/>
  <c r="S415" i="3"/>
  <c r="R415" i="3"/>
  <c r="S431" i="3"/>
  <c r="R431" i="3"/>
  <c r="S447" i="3"/>
  <c r="R447" i="3"/>
  <c r="S463" i="3"/>
  <c r="R463" i="3"/>
  <c r="S479" i="3"/>
  <c r="R479" i="3"/>
  <c r="S495" i="3"/>
  <c r="R495" i="3"/>
  <c r="S511" i="3"/>
  <c r="R511" i="3"/>
  <c r="S527" i="3"/>
  <c r="R527" i="3"/>
  <c r="S543" i="3"/>
  <c r="R543" i="3"/>
  <c r="S559" i="3"/>
  <c r="R559" i="3"/>
  <c r="S575" i="3"/>
  <c r="R575" i="3"/>
  <c r="S591" i="3"/>
  <c r="R591" i="3"/>
  <c r="S607" i="3"/>
  <c r="R607" i="3"/>
  <c r="S623" i="3"/>
  <c r="Y624" i="3" s="1"/>
  <c r="Z624" i="3" s="1"/>
  <c r="R623" i="3"/>
  <c r="S639" i="3"/>
  <c r="R639" i="3"/>
  <c r="S655" i="3"/>
  <c r="R655" i="3"/>
  <c r="S671" i="3"/>
  <c r="R671" i="3"/>
  <c r="S687" i="3"/>
  <c r="R687" i="3"/>
  <c r="S703" i="3"/>
  <c r="R703" i="3"/>
  <c r="S719" i="3"/>
  <c r="R719" i="3"/>
  <c r="S735" i="3"/>
  <c r="R735" i="3"/>
  <c r="S751" i="3"/>
  <c r="Y751" i="3" s="1"/>
  <c r="Z751" i="3" s="1"/>
  <c r="R751" i="3"/>
  <c r="S767" i="3"/>
  <c r="R767" i="3"/>
  <c r="S783" i="3"/>
  <c r="R783" i="3"/>
  <c r="S799" i="3"/>
  <c r="R799" i="3"/>
  <c r="S815" i="3"/>
  <c r="R815" i="3"/>
  <c r="S831" i="3"/>
  <c r="R831" i="3"/>
  <c r="S847" i="3"/>
  <c r="R847" i="3"/>
  <c r="S863" i="3"/>
  <c r="R863" i="3"/>
  <c r="S879" i="3"/>
  <c r="R879" i="3"/>
  <c r="S895" i="3"/>
  <c r="R895" i="3"/>
  <c r="S911" i="3"/>
  <c r="R911" i="3"/>
  <c r="S927" i="3"/>
  <c r="R927" i="3"/>
  <c r="S943" i="3"/>
  <c r="R943" i="3"/>
  <c r="S959" i="3"/>
  <c r="R959" i="3"/>
  <c r="S975" i="3"/>
  <c r="R975" i="3"/>
  <c r="S991" i="3"/>
  <c r="R991" i="3"/>
  <c r="S1007" i="3"/>
  <c r="Y1008" i="3" s="1"/>
  <c r="Z1008" i="3" s="1"/>
  <c r="R1007" i="3"/>
  <c r="S1023" i="3"/>
  <c r="R1023" i="3"/>
  <c r="S1039" i="3"/>
  <c r="R1039" i="3"/>
  <c r="S1055" i="3"/>
  <c r="R1055" i="3"/>
  <c r="S1071" i="3"/>
  <c r="R1071" i="3"/>
  <c r="S1087" i="3"/>
  <c r="R1087" i="3"/>
  <c r="S1103" i="3"/>
  <c r="R1103" i="3"/>
  <c r="S1119" i="3"/>
  <c r="R1119" i="3"/>
  <c r="S1135" i="3"/>
  <c r="Y1136" i="3" s="1"/>
  <c r="Y1137" i="3" s="1"/>
  <c r="Z1137" i="3" s="1"/>
  <c r="R1135" i="3"/>
  <c r="S1151" i="3"/>
  <c r="R1151" i="3"/>
  <c r="S1167" i="3"/>
  <c r="R1167" i="3"/>
  <c r="S1183" i="3"/>
  <c r="R1183" i="3"/>
  <c r="S1199" i="3"/>
  <c r="R1199" i="3"/>
  <c r="S1215" i="3"/>
  <c r="R1215" i="3"/>
  <c r="S1231" i="3"/>
  <c r="R1231" i="3"/>
  <c r="S1247" i="3"/>
  <c r="R1247" i="3"/>
  <c r="S1263" i="3"/>
  <c r="Y1264" i="3" s="1"/>
  <c r="Y1265" i="3" s="1"/>
  <c r="Z1265" i="3" s="1"/>
  <c r="R1263" i="3"/>
  <c r="S1279" i="3"/>
  <c r="R1279" i="3"/>
  <c r="S1295" i="3"/>
  <c r="R1295" i="3"/>
  <c r="S1311" i="3"/>
  <c r="R1311" i="3"/>
  <c r="S1327" i="3"/>
  <c r="R1327" i="3"/>
  <c r="S1343" i="3"/>
  <c r="R1343" i="3"/>
  <c r="S1359" i="3"/>
  <c r="R1359" i="3"/>
  <c r="S1375" i="3"/>
  <c r="R1375" i="3"/>
  <c r="S1391" i="3"/>
  <c r="R1391" i="3"/>
  <c r="S1407" i="3"/>
  <c r="R1407" i="3"/>
  <c r="S1423" i="3"/>
  <c r="R1423" i="3"/>
  <c r="S1439" i="3"/>
  <c r="R1439" i="3"/>
  <c r="S1455" i="3"/>
  <c r="R1455" i="3"/>
  <c r="S1471" i="3"/>
  <c r="R1471" i="3"/>
  <c r="S1487" i="3"/>
  <c r="R1487" i="3"/>
  <c r="S1503" i="3"/>
  <c r="R1503" i="3"/>
  <c r="S1519" i="3"/>
  <c r="Y1519" i="3" s="1"/>
  <c r="Y1520" i="3" s="1"/>
  <c r="Y1521" i="3" s="1"/>
  <c r="Z1521" i="3" s="1"/>
  <c r="R1519" i="3"/>
  <c r="S1535" i="3"/>
  <c r="R1535" i="3"/>
  <c r="S1551" i="3"/>
  <c r="R1551" i="3"/>
  <c r="S1567" i="3"/>
  <c r="R1567" i="3"/>
  <c r="S1583" i="3"/>
  <c r="R1583" i="3"/>
  <c r="S1599" i="3"/>
  <c r="R1599" i="3"/>
  <c r="S1615" i="3"/>
  <c r="R1615" i="3"/>
  <c r="S1631" i="3"/>
  <c r="R1631" i="3"/>
  <c r="S1647" i="3"/>
  <c r="R1647" i="3"/>
  <c r="S1663" i="3"/>
  <c r="R1663" i="3"/>
  <c r="S1679" i="3"/>
  <c r="R1679" i="3"/>
  <c r="S1695" i="3"/>
  <c r="R1695" i="3"/>
  <c r="S1711" i="3"/>
  <c r="R1711" i="3"/>
  <c r="S1727" i="3"/>
  <c r="R1727" i="3"/>
  <c r="S1743" i="3"/>
  <c r="R1743" i="3"/>
  <c r="S1759" i="3"/>
  <c r="R1759" i="3"/>
  <c r="S1775" i="3"/>
  <c r="Y1776" i="3" s="1"/>
  <c r="Z1776" i="3" s="1"/>
  <c r="R1775" i="3"/>
  <c r="S1791" i="3"/>
  <c r="R1791" i="3"/>
  <c r="S1807" i="3"/>
  <c r="R1807" i="3"/>
  <c r="S1823" i="3"/>
  <c r="R1823" i="3"/>
  <c r="S1839" i="3"/>
  <c r="R1839" i="3"/>
  <c r="S1855" i="3"/>
  <c r="R1855" i="3"/>
  <c r="S1871" i="3"/>
  <c r="R1871" i="3"/>
  <c r="S1887" i="3"/>
  <c r="R1887" i="3"/>
  <c r="S1903" i="3"/>
  <c r="R1903" i="3"/>
  <c r="S1919" i="3"/>
  <c r="R1919" i="3"/>
  <c r="S1935" i="3"/>
  <c r="R1935" i="3"/>
  <c r="S1951" i="3"/>
  <c r="R1951" i="3"/>
  <c r="S1967" i="3"/>
  <c r="R1967" i="3"/>
  <c r="S1983" i="3"/>
  <c r="R1983" i="3"/>
  <c r="S1999" i="3"/>
  <c r="R1999" i="3"/>
  <c r="S2015" i="3"/>
  <c r="R2015" i="3"/>
  <c r="S2031" i="3"/>
  <c r="Y2032" i="3" s="1"/>
  <c r="Y2033" i="3" s="1"/>
  <c r="Z2033" i="3" s="1"/>
  <c r="R2031" i="3"/>
  <c r="S2047" i="3"/>
  <c r="R2047" i="3"/>
  <c r="S2063" i="3"/>
  <c r="R2063" i="3"/>
  <c r="S2079" i="3"/>
  <c r="R2079" i="3"/>
  <c r="S2095" i="3"/>
  <c r="R2095" i="3"/>
  <c r="S2111" i="3"/>
  <c r="R2111" i="3"/>
  <c r="S2127" i="3"/>
  <c r="R2127" i="3"/>
  <c r="S2143" i="3"/>
  <c r="R2143" i="3"/>
  <c r="S2159" i="3"/>
  <c r="R2159" i="3"/>
  <c r="S2175" i="3"/>
  <c r="R2175" i="3"/>
  <c r="S2191" i="3"/>
  <c r="R2191" i="3"/>
  <c r="S2207" i="3"/>
  <c r="R2207" i="3"/>
  <c r="S2223" i="3"/>
  <c r="R2223" i="3"/>
  <c r="S2239" i="3"/>
  <c r="R2239" i="3"/>
  <c r="S2255" i="3"/>
  <c r="R2255" i="3"/>
  <c r="S2271" i="3"/>
  <c r="R2271" i="3"/>
  <c r="S2287" i="3"/>
  <c r="Y2287" i="3" s="1"/>
  <c r="Z2287" i="3" s="1"/>
  <c r="R2287" i="3"/>
  <c r="S2303" i="3"/>
  <c r="R2303" i="3"/>
  <c r="S2319" i="3"/>
  <c r="R2319" i="3"/>
  <c r="S2335" i="3"/>
  <c r="R2335" i="3"/>
  <c r="S2351" i="3"/>
  <c r="R2351" i="3"/>
  <c r="S2367" i="3"/>
  <c r="R2367" i="3"/>
  <c r="S2383" i="3"/>
  <c r="R2383" i="3"/>
  <c r="S2399" i="3"/>
  <c r="R2399" i="3"/>
  <c r="S2415" i="3"/>
  <c r="Y2415" i="3" s="1"/>
  <c r="Y2416" i="3" s="1"/>
  <c r="Z2416" i="3" s="1"/>
  <c r="R2415" i="3"/>
  <c r="S2431" i="3"/>
  <c r="R2431" i="3"/>
  <c r="S2447" i="3"/>
  <c r="R2447" i="3"/>
  <c r="S2463" i="3"/>
  <c r="R2463" i="3"/>
  <c r="S2479" i="3"/>
  <c r="R2479" i="3"/>
  <c r="S2495" i="3"/>
  <c r="R2495" i="3"/>
  <c r="S2511" i="3"/>
  <c r="R2511" i="3"/>
  <c r="S2527" i="3"/>
  <c r="R2527" i="3"/>
  <c r="S2543" i="3"/>
  <c r="Y2543" i="3" s="1"/>
  <c r="Y2544" i="3" s="1"/>
  <c r="Z2544" i="3" s="1"/>
  <c r="R2543" i="3"/>
  <c r="R2559" i="3"/>
  <c r="R2516" i="3"/>
  <c r="R2341" i="3"/>
  <c r="R2260" i="3"/>
  <c r="R2085" i="3"/>
  <c r="R2004" i="3"/>
  <c r="R1829" i="3"/>
  <c r="R1748" i="3"/>
  <c r="R1573" i="3"/>
  <c r="R1492" i="3"/>
  <c r="R1024" i="3"/>
  <c r="R369" i="3"/>
  <c r="S16" i="3"/>
  <c r="R16" i="3"/>
  <c r="S32" i="3"/>
  <c r="Y33" i="3" s="1"/>
  <c r="R32" i="3"/>
  <c r="S48" i="3"/>
  <c r="R48" i="3"/>
  <c r="S64" i="3"/>
  <c r="R64" i="3"/>
  <c r="S80" i="3"/>
  <c r="R80" i="3"/>
  <c r="S96" i="3"/>
  <c r="R96" i="3"/>
  <c r="S112" i="3"/>
  <c r="R112" i="3"/>
  <c r="S144" i="3"/>
  <c r="R144" i="3"/>
  <c r="S160" i="3"/>
  <c r="R160" i="3"/>
  <c r="S176" i="3"/>
  <c r="R176" i="3"/>
  <c r="S192" i="3"/>
  <c r="R192" i="3"/>
  <c r="S208" i="3"/>
  <c r="R208" i="3"/>
  <c r="S224" i="3"/>
  <c r="R224" i="3"/>
  <c r="S240" i="3"/>
  <c r="R240" i="3"/>
  <c r="S272" i="3"/>
  <c r="R272" i="3"/>
  <c r="S288" i="3"/>
  <c r="R288" i="3"/>
  <c r="S304" i="3"/>
  <c r="R304" i="3"/>
  <c r="S320" i="3"/>
  <c r="R320" i="3"/>
  <c r="S336" i="3"/>
  <c r="R336" i="3"/>
  <c r="S352" i="3"/>
  <c r="R352" i="3"/>
  <c r="S368" i="3"/>
  <c r="R368" i="3"/>
  <c r="S400" i="3"/>
  <c r="R400" i="3"/>
  <c r="S416" i="3"/>
  <c r="R416" i="3"/>
  <c r="S432" i="3"/>
  <c r="R432" i="3"/>
  <c r="S448" i="3"/>
  <c r="R448" i="3"/>
  <c r="S464" i="3"/>
  <c r="Y464" i="3" s="1"/>
  <c r="Z464" i="3" s="1"/>
  <c r="R464" i="3"/>
  <c r="S480" i="3"/>
  <c r="R480" i="3"/>
  <c r="S496" i="3"/>
  <c r="R496" i="3"/>
  <c r="S528" i="3"/>
  <c r="R528" i="3"/>
  <c r="S544" i="3"/>
  <c r="R544" i="3"/>
  <c r="S560" i="3"/>
  <c r="R560" i="3"/>
  <c r="S576" i="3"/>
  <c r="R576" i="3"/>
  <c r="S592" i="3"/>
  <c r="R592" i="3"/>
  <c r="S608" i="3"/>
  <c r="Y608" i="3" s="1"/>
  <c r="Y609" i="3" s="1"/>
  <c r="Z609" i="3" s="1"/>
  <c r="R608" i="3"/>
  <c r="S624" i="3"/>
  <c r="R624" i="3"/>
  <c r="S656" i="3"/>
  <c r="R656" i="3"/>
  <c r="S672" i="3"/>
  <c r="R672" i="3"/>
  <c r="S688" i="3"/>
  <c r="R688" i="3"/>
  <c r="S704" i="3"/>
  <c r="R704" i="3"/>
  <c r="S720" i="3"/>
  <c r="R720" i="3"/>
  <c r="S736" i="3"/>
  <c r="R736" i="3"/>
  <c r="S752" i="3"/>
  <c r="R752" i="3"/>
  <c r="S784" i="3"/>
  <c r="R784" i="3"/>
  <c r="S800" i="3"/>
  <c r="R800" i="3"/>
  <c r="S816" i="3"/>
  <c r="R816" i="3"/>
  <c r="S832" i="3"/>
  <c r="R832" i="3"/>
  <c r="S848" i="3"/>
  <c r="R848" i="3"/>
  <c r="S864" i="3"/>
  <c r="R864" i="3"/>
  <c r="S880" i="3"/>
  <c r="R880" i="3"/>
  <c r="S912" i="3"/>
  <c r="Y913" i="3" s="1"/>
  <c r="Z913" i="3" s="1"/>
  <c r="R912" i="3"/>
  <c r="S928" i="3"/>
  <c r="R928" i="3"/>
  <c r="S944" i="3"/>
  <c r="R944" i="3"/>
  <c r="S960" i="3"/>
  <c r="R960" i="3"/>
  <c r="S976" i="3"/>
  <c r="R976" i="3"/>
  <c r="S992" i="3"/>
  <c r="R992" i="3"/>
  <c r="S1008" i="3"/>
  <c r="R1008" i="3"/>
  <c r="S1040" i="3"/>
  <c r="R1040" i="3"/>
  <c r="S1056" i="3"/>
  <c r="Y1056" i="3" s="1"/>
  <c r="Z1056" i="3" s="1"/>
  <c r="R1056" i="3"/>
  <c r="S1072" i="3"/>
  <c r="R1072" i="3"/>
  <c r="S1088" i="3"/>
  <c r="R1088" i="3"/>
  <c r="S1104" i="3"/>
  <c r="R1104" i="3"/>
  <c r="S1120" i="3"/>
  <c r="R1120" i="3"/>
  <c r="S1136" i="3"/>
  <c r="R1136" i="3"/>
  <c r="S1168" i="3"/>
  <c r="R1168" i="3"/>
  <c r="S1184" i="3"/>
  <c r="R1184" i="3"/>
  <c r="S1200" i="3"/>
  <c r="Y1200" i="3" s="1"/>
  <c r="Z1200" i="3" s="1"/>
  <c r="R1200" i="3"/>
  <c r="S1216" i="3"/>
  <c r="R1216" i="3"/>
  <c r="S1232" i="3"/>
  <c r="R1232" i="3"/>
  <c r="S1248" i="3"/>
  <c r="R1248" i="3"/>
  <c r="S1264" i="3"/>
  <c r="R1264" i="3"/>
  <c r="S1296" i="3"/>
  <c r="R1296" i="3"/>
  <c r="S1312" i="3"/>
  <c r="R1312" i="3"/>
  <c r="S1328" i="3"/>
  <c r="R1328" i="3"/>
  <c r="S1344" i="3"/>
  <c r="Y1345" i="3" s="1"/>
  <c r="Y1346" i="3" s="1"/>
  <c r="Y1347" i="3" s="1"/>
  <c r="Z1347" i="3" s="1"/>
  <c r="R1344" i="3"/>
  <c r="S1360" i="3"/>
  <c r="R1360" i="3"/>
  <c r="S1376" i="3"/>
  <c r="R1376" i="3"/>
  <c r="S1392" i="3"/>
  <c r="R1392" i="3"/>
  <c r="S1408" i="3"/>
  <c r="R1408" i="3"/>
  <c r="S1424" i="3"/>
  <c r="R1424" i="3"/>
  <c r="S1440" i="3"/>
  <c r="R1440" i="3"/>
  <c r="S1456" i="3"/>
  <c r="R1456" i="3"/>
  <c r="S1472" i="3"/>
  <c r="Y1472" i="3" s="1"/>
  <c r="Y1473" i="3" s="1"/>
  <c r="Z1473" i="3" s="1"/>
  <c r="R1472" i="3"/>
  <c r="S1488" i="3"/>
  <c r="R1488" i="3"/>
  <c r="S1504" i="3"/>
  <c r="R1504" i="3"/>
  <c r="S1520" i="3"/>
  <c r="R1520" i="3"/>
  <c r="S1536" i="3"/>
  <c r="R1536" i="3"/>
  <c r="S1552" i="3"/>
  <c r="R1552" i="3"/>
  <c r="S1568" i="3"/>
  <c r="R1568" i="3"/>
  <c r="S1584" i="3"/>
  <c r="R1584" i="3"/>
  <c r="S1600" i="3"/>
  <c r="Y1600" i="3" s="1"/>
  <c r="Y1601" i="3" s="1"/>
  <c r="Z1601" i="3" s="1"/>
  <c r="R1600" i="3"/>
  <c r="S1616" i="3"/>
  <c r="R1616" i="3"/>
  <c r="S1632" i="3"/>
  <c r="R1632" i="3"/>
  <c r="S1648" i="3"/>
  <c r="R1648" i="3"/>
  <c r="S1664" i="3"/>
  <c r="R1664" i="3"/>
  <c r="S1680" i="3"/>
  <c r="R1680" i="3"/>
  <c r="S1696" i="3"/>
  <c r="R1696" i="3"/>
  <c r="S1712" i="3"/>
  <c r="R1712" i="3"/>
  <c r="S1728" i="3"/>
  <c r="Y1728" i="3" s="1"/>
  <c r="Z1728" i="3" s="1"/>
  <c r="R1728" i="3"/>
  <c r="S1744" i="3"/>
  <c r="R1744" i="3"/>
  <c r="S1760" i="3"/>
  <c r="R1760" i="3"/>
  <c r="S1776" i="3"/>
  <c r="R1776" i="3"/>
  <c r="S1792" i="3"/>
  <c r="R1792" i="3"/>
  <c r="S1808" i="3"/>
  <c r="R1808" i="3"/>
  <c r="S1824" i="3"/>
  <c r="R1824" i="3"/>
  <c r="S1840" i="3"/>
  <c r="R1840" i="3"/>
  <c r="S1856" i="3"/>
  <c r="Y1857" i="3" s="1"/>
  <c r="Y1858" i="3" s="1"/>
  <c r="Y1859" i="3" s="1"/>
  <c r="Z1859" i="3" s="1"/>
  <c r="R1856" i="3"/>
  <c r="S1872" i="3"/>
  <c r="R1872" i="3"/>
  <c r="S1888" i="3"/>
  <c r="R1888" i="3"/>
  <c r="S1904" i="3"/>
  <c r="R1904" i="3"/>
  <c r="S1920" i="3"/>
  <c r="R1920" i="3"/>
  <c r="S1936" i="3"/>
  <c r="R1936" i="3"/>
  <c r="S1952" i="3"/>
  <c r="R1952" i="3"/>
  <c r="S1968" i="3"/>
  <c r="R1968" i="3"/>
  <c r="S1984" i="3"/>
  <c r="Y1984" i="3" s="1"/>
  <c r="Z1984" i="3" s="1"/>
  <c r="R1984" i="3"/>
  <c r="S2000" i="3"/>
  <c r="R2000" i="3"/>
  <c r="S2016" i="3"/>
  <c r="R2016" i="3"/>
  <c r="S2032" i="3"/>
  <c r="R2032" i="3"/>
  <c r="S2048" i="3"/>
  <c r="R2048" i="3"/>
  <c r="S2064" i="3"/>
  <c r="R2064" i="3"/>
  <c r="S2080" i="3"/>
  <c r="R2080" i="3"/>
  <c r="S2096" i="3"/>
  <c r="R2096" i="3"/>
  <c r="S2112" i="3"/>
  <c r="Y2112" i="3" s="1"/>
  <c r="Y2113" i="3" s="1"/>
  <c r="Z2113" i="3" s="1"/>
  <c r="R2112" i="3"/>
  <c r="S2128" i="3"/>
  <c r="R2128" i="3"/>
  <c r="S2144" i="3"/>
  <c r="R2144" i="3"/>
  <c r="S2160" i="3"/>
  <c r="R2160" i="3"/>
  <c r="S2176" i="3"/>
  <c r="R2176" i="3"/>
  <c r="S2192" i="3"/>
  <c r="R2192" i="3"/>
  <c r="S2208" i="3"/>
  <c r="R2208" i="3"/>
  <c r="S2224" i="3"/>
  <c r="R2224" i="3"/>
  <c r="S2240" i="3"/>
  <c r="Y2241" i="3" s="1"/>
  <c r="Z2241" i="3" s="1"/>
  <c r="R2240" i="3"/>
  <c r="S2256" i="3"/>
  <c r="R2256" i="3"/>
  <c r="S2272" i="3"/>
  <c r="R2272" i="3"/>
  <c r="S2288" i="3"/>
  <c r="R2288" i="3"/>
  <c r="S2304" i="3"/>
  <c r="R2304" i="3"/>
  <c r="S2320" i="3"/>
  <c r="R2320" i="3"/>
  <c r="S2336" i="3"/>
  <c r="R2336" i="3"/>
  <c r="S2352" i="3"/>
  <c r="R2352" i="3"/>
  <c r="S2368" i="3"/>
  <c r="Y2368" i="3" s="1"/>
  <c r="Z2368" i="3" s="1"/>
  <c r="R2368" i="3"/>
  <c r="S2384" i="3"/>
  <c r="R2384" i="3"/>
  <c r="S2400" i="3"/>
  <c r="R2400" i="3"/>
  <c r="S2416" i="3"/>
  <c r="R2416" i="3"/>
  <c r="S2432" i="3"/>
  <c r="R2432" i="3"/>
  <c r="S2448" i="3"/>
  <c r="R2448" i="3"/>
  <c r="S2464" i="3"/>
  <c r="R2464" i="3"/>
  <c r="S2480" i="3"/>
  <c r="R2480" i="3"/>
  <c r="S2496" i="3"/>
  <c r="Y2497" i="3" s="1"/>
  <c r="Z2497" i="3" s="1"/>
  <c r="R2496" i="3"/>
  <c r="S2512" i="3"/>
  <c r="R2512" i="3"/>
  <c r="S2528" i="3"/>
  <c r="R2528" i="3"/>
  <c r="S2544" i="3"/>
  <c r="R2544" i="3"/>
  <c r="R2558" i="3"/>
  <c r="R2421" i="3"/>
  <c r="R2340" i="3"/>
  <c r="R2165" i="3"/>
  <c r="R2084" i="3"/>
  <c r="R1909" i="3"/>
  <c r="R1828" i="3"/>
  <c r="R1653" i="3"/>
  <c r="R1572" i="3"/>
  <c r="R1397" i="3"/>
  <c r="R1009" i="3"/>
  <c r="R257" i="3"/>
  <c r="S17" i="3"/>
  <c r="R17" i="3"/>
  <c r="S33" i="3"/>
  <c r="R33" i="3"/>
  <c r="S49" i="3"/>
  <c r="R49" i="3"/>
  <c r="S65" i="3"/>
  <c r="R65" i="3"/>
  <c r="S81" i="3"/>
  <c r="R81" i="3"/>
  <c r="S97" i="3"/>
  <c r="R97" i="3"/>
  <c r="S145" i="3"/>
  <c r="R145" i="3"/>
  <c r="S161" i="3"/>
  <c r="R161" i="3"/>
  <c r="S177" i="3"/>
  <c r="R177" i="3"/>
  <c r="S193" i="3"/>
  <c r="R193" i="3"/>
  <c r="S209" i="3"/>
  <c r="R209" i="3"/>
  <c r="S225" i="3"/>
  <c r="R225" i="3"/>
  <c r="S273" i="3"/>
  <c r="R273" i="3"/>
  <c r="S289" i="3"/>
  <c r="R289" i="3"/>
  <c r="S305" i="3"/>
  <c r="Y306" i="3" s="1"/>
  <c r="Z306" i="3" s="1"/>
  <c r="R305" i="3"/>
  <c r="S321" i="3"/>
  <c r="R321" i="3"/>
  <c r="S337" i="3"/>
  <c r="R337" i="3"/>
  <c r="S353" i="3"/>
  <c r="R353" i="3"/>
  <c r="S401" i="3"/>
  <c r="R401" i="3"/>
  <c r="S417" i="3"/>
  <c r="R417" i="3"/>
  <c r="S433" i="3"/>
  <c r="R433" i="3"/>
  <c r="S449" i="3"/>
  <c r="R449" i="3"/>
  <c r="S465" i="3"/>
  <c r="Y466" i="3" s="1"/>
  <c r="Z466" i="3" s="1"/>
  <c r="R465" i="3"/>
  <c r="S481" i="3"/>
  <c r="R481" i="3"/>
  <c r="S529" i="3"/>
  <c r="R529" i="3"/>
  <c r="S545" i="3"/>
  <c r="R545" i="3"/>
  <c r="S561" i="3"/>
  <c r="R561" i="3"/>
  <c r="S577" i="3"/>
  <c r="R577" i="3"/>
  <c r="S593" i="3"/>
  <c r="R593" i="3"/>
  <c r="S609" i="3"/>
  <c r="R609" i="3"/>
  <c r="S657" i="3"/>
  <c r="Y658" i="3" s="1"/>
  <c r="Y659" i="3" s="1"/>
  <c r="R657" i="3"/>
  <c r="S673" i="3"/>
  <c r="R673" i="3"/>
  <c r="S689" i="3"/>
  <c r="R689" i="3"/>
  <c r="S705" i="3"/>
  <c r="R705" i="3"/>
  <c r="S721" i="3"/>
  <c r="R721" i="3"/>
  <c r="S737" i="3"/>
  <c r="R737" i="3"/>
  <c r="S785" i="3"/>
  <c r="R785" i="3"/>
  <c r="S801" i="3"/>
  <c r="R801" i="3"/>
  <c r="S817" i="3"/>
  <c r="Y817" i="3" s="1"/>
  <c r="Z817" i="3" s="1"/>
  <c r="R817" i="3"/>
  <c r="S833" i="3"/>
  <c r="R833" i="3"/>
  <c r="S849" i="3"/>
  <c r="R849" i="3"/>
  <c r="S865" i="3"/>
  <c r="R865" i="3"/>
  <c r="S913" i="3"/>
  <c r="R913" i="3"/>
  <c r="S929" i="3"/>
  <c r="R929" i="3"/>
  <c r="S945" i="3"/>
  <c r="R945" i="3"/>
  <c r="S961" i="3"/>
  <c r="R961" i="3"/>
  <c r="S977" i="3"/>
  <c r="Y978" i="3" s="1"/>
  <c r="Z978" i="3" s="1"/>
  <c r="R977" i="3"/>
  <c r="S993" i="3"/>
  <c r="R993" i="3"/>
  <c r="S1041" i="3"/>
  <c r="R1041" i="3"/>
  <c r="S1057" i="3"/>
  <c r="R1057" i="3"/>
  <c r="S1073" i="3"/>
  <c r="R1073" i="3"/>
  <c r="S1089" i="3"/>
  <c r="R1089" i="3"/>
  <c r="S1105" i="3"/>
  <c r="R1105" i="3"/>
  <c r="S1121" i="3"/>
  <c r="R1121" i="3"/>
  <c r="S1169" i="3"/>
  <c r="Y1170" i="3" s="1"/>
  <c r="Z1170" i="3" s="1"/>
  <c r="R1169" i="3"/>
  <c r="S1185" i="3"/>
  <c r="R1185" i="3"/>
  <c r="S1201" i="3"/>
  <c r="R1201" i="3"/>
  <c r="S1217" i="3"/>
  <c r="R1217" i="3"/>
  <c r="S1233" i="3"/>
  <c r="R1233" i="3"/>
  <c r="S1249" i="3"/>
  <c r="R1249" i="3"/>
  <c r="S1297" i="3"/>
  <c r="R1297" i="3"/>
  <c r="S1313" i="3"/>
  <c r="R1313" i="3"/>
  <c r="S1329" i="3"/>
  <c r="Y1330" i="3" s="1"/>
  <c r="Z1330" i="3" s="1"/>
  <c r="R1329" i="3"/>
  <c r="S1345" i="3"/>
  <c r="R1345" i="3"/>
  <c r="S1361" i="3"/>
  <c r="R1361" i="3"/>
  <c r="S1377" i="3"/>
  <c r="R1377" i="3"/>
  <c r="S1393" i="3"/>
  <c r="R1393" i="3"/>
  <c r="S1409" i="3"/>
  <c r="R1409" i="3"/>
  <c r="S1425" i="3"/>
  <c r="R1425" i="3"/>
  <c r="S1441" i="3"/>
  <c r="R1441" i="3"/>
  <c r="S1457" i="3"/>
  <c r="Y1457" i="3" s="1"/>
  <c r="Y1458" i="3" s="1"/>
  <c r="Z1458" i="3" s="1"/>
  <c r="R1457" i="3"/>
  <c r="S1473" i="3"/>
  <c r="R1473" i="3"/>
  <c r="S1489" i="3"/>
  <c r="R1489" i="3"/>
  <c r="S1505" i="3"/>
  <c r="R1505" i="3"/>
  <c r="S1521" i="3"/>
  <c r="R1521" i="3"/>
  <c r="S1537" i="3"/>
  <c r="R1537" i="3"/>
  <c r="S1553" i="3"/>
  <c r="R1553" i="3"/>
  <c r="S1569" i="3"/>
  <c r="R1569" i="3"/>
  <c r="S1585" i="3"/>
  <c r="Y1585" i="3" s="1"/>
  <c r="Y1586" i="3" s="1"/>
  <c r="Y1587" i="3" s="1"/>
  <c r="Z1587" i="3" s="1"/>
  <c r="R1585" i="3"/>
  <c r="S1601" i="3"/>
  <c r="R1601" i="3"/>
  <c r="S1617" i="3"/>
  <c r="R1617" i="3"/>
  <c r="S1633" i="3"/>
  <c r="R1633" i="3"/>
  <c r="S1649" i="3"/>
  <c r="R1649" i="3"/>
  <c r="S1665" i="3"/>
  <c r="R1665" i="3"/>
  <c r="S1681" i="3"/>
  <c r="R1681" i="3"/>
  <c r="S1697" i="3"/>
  <c r="R1697" i="3"/>
  <c r="S1713" i="3"/>
  <c r="Y1714" i="3" s="1"/>
  <c r="Z1714" i="3" s="1"/>
  <c r="R1713" i="3"/>
  <c r="S1729" i="3"/>
  <c r="R1729" i="3"/>
  <c r="S1745" i="3"/>
  <c r="R1745" i="3"/>
  <c r="S1761" i="3"/>
  <c r="R1761" i="3"/>
  <c r="S1777" i="3"/>
  <c r="R1777" i="3"/>
  <c r="S1793" i="3"/>
  <c r="R1793" i="3"/>
  <c r="S1809" i="3"/>
  <c r="R1809" i="3"/>
  <c r="S1825" i="3"/>
  <c r="R1825" i="3"/>
  <c r="S1841" i="3"/>
  <c r="R1841" i="3"/>
  <c r="S1857" i="3"/>
  <c r="R1857" i="3"/>
  <c r="S1873" i="3"/>
  <c r="R1873" i="3"/>
  <c r="S1889" i="3"/>
  <c r="R1889" i="3"/>
  <c r="S1905" i="3"/>
  <c r="R1905" i="3"/>
  <c r="S1921" i="3"/>
  <c r="R1921" i="3"/>
  <c r="S1937" i="3"/>
  <c r="R1937" i="3"/>
  <c r="S1953" i="3"/>
  <c r="R1953" i="3"/>
  <c r="S1969" i="3"/>
  <c r="Y1969" i="3" s="1"/>
  <c r="Y1970" i="3" s="1"/>
  <c r="Y1971" i="3" s="1"/>
  <c r="R1969" i="3"/>
  <c r="S1985" i="3"/>
  <c r="R1985" i="3"/>
  <c r="S2001" i="3"/>
  <c r="R2001" i="3"/>
  <c r="S2017" i="3"/>
  <c r="R2017" i="3"/>
  <c r="S2033" i="3"/>
  <c r="R2033" i="3"/>
  <c r="S2049" i="3"/>
  <c r="R2049" i="3"/>
  <c r="S2065" i="3"/>
  <c r="R2065" i="3"/>
  <c r="S2081" i="3"/>
  <c r="R2081" i="3"/>
  <c r="S2097" i="3"/>
  <c r="R2097" i="3"/>
  <c r="S2113" i="3"/>
  <c r="R2113" i="3"/>
  <c r="S2129" i="3"/>
  <c r="R2129" i="3"/>
  <c r="S2145" i="3"/>
  <c r="R2145" i="3"/>
  <c r="S2161" i="3"/>
  <c r="R2161" i="3"/>
  <c r="S2177" i="3"/>
  <c r="R2177" i="3"/>
  <c r="S2193" i="3"/>
  <c r="R2193" i="3"/>
  <c r="S2209" i="3"/>
  <c r="R2209" i="3"/>
  <c r="S2225" i="3"/>
  <c r="Y2225" i="3" s="1"/>
  <c r="Y2226" i="3" s="1"/>
  <c r="Y2227" i="3" s="1"/>
  <c r="R2225" i="3"/>
  <c r="S2241" i="3"/>
  <c r="R2241" i="3"/>
  <c r="S2257" i="3"/>
  <c r="R2257" i="3"/>
  <c r="S2273" i="3"/>
  <c r="R2273" i="3"/>
  <c r="S2289" i="3"/>
  <c r="R2289" i="3"/>
  <c r="S2305" i="3"/>
  <c r="R2305" i="3"/>
  <c r="S2321" i="3"/>
  <c r="R2321" i="3"/>
  <c r="S2337" i="3"/>
  <c r="R2337" i="3"/>
  <c r="S2353" i="3"/>
  <c r="R2353" i="3"/>
  <c r="S2369" i="3"/>
  <c r="R2369" i="3"/>
  <c r="S2385" i="3"/>
  <c r="R2385" i="3"/>
  <c r="S2401" i="3"/>
  <c r="R2401" i="3"/>
  <c r="S2417" i="3"/>
  <c r="R2417" i="3"/>
  <c r="S2433" i="3"/>
  <c r="R2433" i="3"/>
  <c r="S2449" i="3"/>
  <c r="R2449" i="3"/>
  <c r="S2465" i="3"/>
  <c r="R2465" i="3"/>
  <c r="S2481" i="3"/>
  <c r="Y2482" i="3" s="1"/>
  <c r="R2481" i="3"/>
  <c r="S2497" i="3"/>
  <c r="R2497" i="3"/>
  <c r="S2513" i="3"/>
  <c r="R2513" i="3"/>
  <c r="S2529" i="3"/>
  <c r="R2529" i="3"/>
  <c r="S2545" i="3"/>
  <c r="R2545" i="3"/>
  <c r="R2557" i="3"/>
  <c r="R2501" i="3"/>
  <c r="R2420" i="3"/>
  <c r="R2245" i="3"/>
  <c r="R2164" i="3"/>
  <c r="R1989" i="3"/>
  <c r="R1908" i="3"/>
  <c r="R1733" i="3"/>
  <c r="R1652" i="3"/>
  <c r="R1477" i="3"/>
  <c r="R1396" i="3"/>
  <c r="R897" i="3"/>
  <c r="R256" i="3"/>
  <c r="S18" i="3"/>
  <c r="R18" i="3"/>
  <c r="S34" i="3"/>
  <c r="R34" i="3"/>
  <c r="S50" i="3"/>
  <c r="R50" i="3"/>
  <c r="S66" i="3"/>
  <c r="R66" i="3"/>
  <c r="S82" i="3"/>
  <c r="R82" i="3"/>
  <c r="S98" i="3"/>
  <c r="Y98" i="3" s="1"/>
  <c r="Y99" i="3" s="1"/>
  <c r="Y100" i="3" s="1"/>
  <c r="Y101" i="3" s="1"/>
  <c r="Z101" i="3" s="1"/>
  <c r="R98" i="3"/>
  <c r="S114" i="3"/>
  <c r="R114" i="3"/>
  <c r="S130" i="3"/>
  <c r="R130" i="3"/>
  <c r="S146" i="3"/>
  <c r="R146" i="3"/>
  <c r="S162" i="3"/>
  <c r="R162" i="3"/>
  <c r="S178" i="3"/>
  <c r="R178" i="3"/>
  <c r="S194" i="3"/>
  <c r="R194" i="3"/>
  <c r="S210" i="3"/>
  <c r="R210" i="3"/>
  <c r="S226" i="3"/>
  <c r="Y226" i="3" s="1"/>
  <c r="Z226" i="3" s="1"/>
  <c r="R226" i="3"/>
  <c r="S242" i="3"/>
  <c r="R242" i="3"/>
  <c r="S258" i="3"/>
  <c r="R258" i="3"/>
  <c r="S274" i="3"/>
  <c r="R274" i="3"/>
  <c r="S290" i="3"/>
  <c r="R290" i="3"/>
  <c r="S306" i="3"/>
  <c r="R306" i="3"/>
  <c r="S322" i="3"/>
  <c r="R322" i="3"/>
  <c r="S338" i="3"/>
  <c r="R338" i="3"/>
  <c r="S354" i="3"/>
  <c r="Y355" i="3" s="1"/>
  <c r="R354" i="3"/>
  <c r="S370" i="3"/>
  <c r="R370" i="3"/>
  <c r="S386" i="3"/>
  <c r="R386" i="3"/>
  <c r="S402" i="3"/>
  <c r="R402" i="3"/>
  <c r="S418" i="3"/>
  <c r="R418" i="3"/>
  <c r="S434" i="3"/>
  <c r="R434" i="3"/>
  <c r="S450" i="3"/>
  <c r="R450" i="3"/>
  <c r="S466" i="3"/>
  <c r="R466" i="3"/>
  <c r="S482" i="3"/>
  <c r="Y483" i="3" s="1"/>
  <c r="Z483" i="3" s="1"/>
  <c r="R482" i="3"/>
  <c r="S498" i="3"/>
  <c r="R498" i="3"/>
  <c r="S514" i="3"/>
  <c r="R514" i="3"/>
  <c r="S530" i="3"/>
  <c r="R530" i="3"/>
  <c r="S546" i="3"/>
  <c r="R546" i="3"/>
  <c r="S562" i="3"/>
  <c r="R562" i="3"/>
  <c r="S578" i="3"/>
  <c r="R578" i="3"/>
  <c r="S594" i="3"/>
  <c r="R594" i="3"/>
  <c r="S610" i="3"/>
  <c r="R610" i="3"/>
  <c r="S626" i="3"/>
  <c r="R626" i="3"/>
  <c r="S642" i="3"/>
  <c r="R642" i="3"/>
  <c r="S658" i="3"/>
  <c r="R658" i="3"/>
  <c r="S674" i="3"/>
  <c r="R674" i="3"/>
  <c r="S690" i="3"/>
  <c r="R690" i="3"/>
  <c r="S706" i="3"/>
  <c r="R706" i="3"/>
  <c r="S722" i="3"/>
  <c r="R722" i="3"/>
  <c r="S738" i="3"/>
  <c r="Y738" i="3" s="1"/>
  <c r="Z738" i="3" s="1"/>
  <c r="R738" i="3"/>
  <c r="S754" i="3"/>
  <c r="R754" i="3"/>
  <c r="S770" i="3"/>
  <c r="R770" i="3"/>
  <c r="S786" i="3"/>
  <c r="R786" i="3"/>
  <c r="S802" i="3"/>
  <c r="R802" i="3"/>
  <c r="S818" i="3"/>
  <c r="R818" i="3"/>
  <c r="S834" i="3"/>
  <c r="R834" i="3"/>
  <c r="S850" i="3"/>
  <c r="R850" i="3"/>
  <c r="S866" i="3"/>
  <c r="R866" i="3"/>
  <c r="S882" i="3"/>
  <c r="R882" i="3"/>
  <c r="S898" i="3"/>
  <c r="R898" i="3"/>
  <c r="S914" i="3"/>
  <c r="R914" i="3"/>
  <c r="S930" i="3"/>
  <c r="R930" i="3"/>
  <c r="S946" i="3"/>
  <c r="R946" i="3"/>
  <c r="S962" i="3"/>
  <c r="R962" i="3"/>
  <c r="S978" i="3"/>
  <c r="R978" i="3"/>
  <c r="S994" i="3"/>
  <c r="Y995" i="3" s="1"/>
  <c r="Z995" i="3" s="1"/>
  <c r="R994" i="3"/>
  <c r="S1010" i="3"/>
  <c r="R1010" i="3"/>
  <c r="S1026" i="3"/>
  <c r="R1026" i="3"/>
  <c r="S1042" i="3"/>
  <c r="R1042" i="3"/>
  <c r="S1058" i="3"/>
  <c r="R1058" i="3"/>
  <c r="S1074" i="3"/>
  <c r="R1074" i="3"/>
  <c r="S1090" i="3"/>
  <c r="R1090" i="3"/>
  <c r="S1106" i="3"/>
  <c r="R1106" i="3"/>
  <c r="S1122" i="3"/>
  <c r="Y1122" i="3" s="1"/>
  <c r="Y1123" i="3" s="1"/>
  <c r="Z1123" i="3" s="1"/>
  <c r="R1122" i="3"/>
  <c r="S1138" i="3"/>
  <c r="R1138" i="3"/>
  <c r="S1154" i="3"/>
  <c r="R1154" i="3"/>
  <c r="S1170" i="3"/>
  <c r="R1170" i="3"/>
  <c r="S1186" i="3"/>
  <c r="R1186" i="3"/>
  <c r="S1202" i="3"/>
  <c r="R1202" i="3"/>
  <c r="S1218" i="3"/>
  <c r="R1218" i="3"/>
  <c r="S1234" i="3"/>
  <c r="R1234" i="3"/>
  <c r="S1250" i="3"/>
  <c r="Y1251" i="3" s="1"/>
  <c r="Z1251" i="3" s="1"/>
  <c r="R1250" i="3"/>
  <c r="S1266" i="3"/>
  <c r="R1266" i="3"/>
  <c r="S1282" i="3"/>
  <c r="R1282" i="3"/>
  <c r="S1298" i="3"/>
  <c r="R1298" i="3"/>
  <c r="S1314" i="3"/>
  <c r="R1314" i="3"/>
  <c r="S1330" i="3"/>
  <c r="R1330" i="3"/>
  <c r="S1346" i="3"/>
  <c r="R1346" i="3"/>
  <c r="S1362" i="3"/>
  <c r="R1362" i="3"/>
  <c r="S1378" i="3"/>
  <c r="Y1379" i="3" s="1"/>
  <c r="Z1379" i="3" s="1"/>
  <c r="R1378" i="3"/>
  <c r="S1394" i="3"/>
  <c r="R1394" i="3"/>
  <c r="S1410" i="3"/>
  <c r="R1410" i="3"/>
  <c r="S1426" i="3"/>
  <c r="R1426" i="3"/>
  <c r="S1442" i="3"/>
  <c r="R1442" i="3"/>
  <c r="S1458" i="3"/>
  <c r="R1458" i="3"/>
  <c r="S1474" i="3"/>
  <c r="R1474" i="3"/>
  <c r="S1490" i="3"/>
  <c r="R1490" i="3"/>
  <c r="S1506" i="3"/>
  <c r="Y1506" i="3" s="1"/>
  <c r="Z1506" i="3" s="1"/>
  <c r="R1506" i="3"/>
  <c r="S1522" i="3"/>
  <c r="R1522" i="3"/>
  <c r="S1538" i="3"/>
  <c r="R1538" i="3"/>
  <c r="S1554" i="3"/>
  <c r="R1554" i="3"/>
  <c r="S1570" i="3"/>
  <c r="R1570" i="3"/>
  <c r="S1586" i="3"/>
  <c r="R1586" i="3"/>
  <c r="S1602" i="3"/>
  <c r="R1602" i="3"/>
  <c r="S1618" i="3"/>
  <c r="R1618" i="3"/>
  <c r="S1634" i="3"/>
  <c r="R1634" i="3"/>
  <c r="S1650" i="3"/>
  <c r="R1650" i="3"/>
  <c r="S1666" i="3"/>
  <c r="R1666" i="3"/>
  <c r="S1682" i="3"/>
  <c r="R1682" i="3"/>
  <c r="S1698" i="3"/>
  <c r="R1698" i="3"/>
  <c r="S1714" i="3"/>
  <c r="R1714" i="3"/>
  <c r="S1730" i="3"/>
  <c r="R1730" i="3"/>
  <c r="S1746" i="3"/>
  <c r="R1746" i="3"/>
  <c r="S1762" i="3"/>
  <c r="R1762" i="3"/>
  <c r="S1778" i="3"/>
  <c r="R1778" i="3"/>
  <c r="S1794" i="3"/>
  <c r="R1794" i="3"/>
  <c r="S1810" i="3"/>
  <c r="R1810" i="3"/>
  <c r="S1826" i="3"/>
  <c r="R1826" i="3"/>
  <c r="S1842" i="3"/>
  <c r="R1842" i="3"/>
  <c r="S1858" i="3"/>
  <c r="R1858" i="3"/>
  <c r="S1874" i="3"/>
  <c r="R1874" i="3"/>
  <c r="S1890" i="3"/>
  <c r="Y1890" i="3" s="1"/>
  <c r="Z1890" i="3" s="1"/>
  <c r="R1890" i="3"/>
  <c r="S1906" i="3"/>
  <c r="R1906" i="3"/>
  <c r="S1922" i="3"/>
  <c r="R1922" i="3"/>
  <c r="S1938" i="3"/>
  <c r="R1938" i="3"/>
  <c r="S1954" i="3"/>
  <c r="R1954" i="3"/>
  <c r="S1970" i="3"/>
  <c r="R1970" i="3"/>
  <c r="S1986" i="3"/>
  <c r="R1986" i="3"/>
  <c r="S2002" i="3"/>
  <c r="R2002" i="3"/>
  <c r="S2018" i="3"/>
  <c r="Y2019" i="3" s="1"/>
  <c r="R2018" i="3"/>
  <c r="S2034" i="3"/>
  <c r="R2034" i="3"/>
  <c r="S2050" i="3"/>
  <c r="R2050" i="3"/>
  <c r="S2066" i="3"/>
  <c r="R2066" i="3"/>
  <c r="S2082" i="3"/>
  <c r="R2082" i="3"/>
  <c r="S2098" i="3"/>
  <c r="R2098" i="3"/>
  <c r="S2114" i="3"/>
  <c r="R2114" i="3"/>
  <c r="S2130" i="3"/>
  <c r="R2130" i="3"/>
  <c r="S2146" i="3"/>
  <c r="Y2146" i="3" s="1"/>
  <c r="Z2146" i="3" s="1"/>
  <c r="R2146" i="3"/>
  <c r="S2162" i="3"/>
  <c r="R2162" i="3"/>
  <c r="S2178" i="3"/>
  <c r="R2178" i="3"/>
  <c r="S2194" i="3"/>
  <c r="R2194" i="3"/>
  <c r="S2210" i="3"/>
  <c r="R2210" i="3"/>
  <c r="S2226" i="3"/>
  <c r="R2226" i="3"/>
  <c r="S2242" i="3"/>
  <c r="R2242" i="3"/>
  <c r="S2258" i="3"/>
  <c r="R2258" i="3"/>
  <c r="S2274" i="3"/>
  <c r="Y2275" i="3" s="1"/>
  <c r="R2274" i="3"/>
  <c r="S2290" i="3"/>
  <c r="R2290" i="3"/>
  <c r="S2306" i="3"/>
  <c r="R2306" i="3"/>
  <c r="S2322" i="3"/>
  <c r="R2322" i="3"/>
  <c r="S2338" i="3"/>
  <c r="R2338" i="3"/>
  <c r="S2354" i="3"/>
  <c r="R2354" i="3"/>
  <c r="S2370" i="3"/>
  <c r="R2370" i="3"/>
  <c r="S2386" i="3"/>
  <c r="R2386" i="3"/>
  <c r="S2402" i="3"/>
  <c r="R2402" i="3"/>
  <c r="S2418" i="3"/>
  <c r="R2418" i="3"/>
  <c r="S2434" i="3"/>
  <c r="R2434" i="3"/>
  <c r="S2450" i="3"/>
  <c r="R2450" i="3"/>
  <c r="S2466" i="3"/>
  <c r="R2466" i="3"/>
  <c r="S2482" i="3"/>
  <c r="R2482" i="3"/>
  <c r="S2498" i="3"/>
  <c r="R2498" i="3"/>
  <c r="S2514" i="3"/>
  <c r="R2514" i="3"/>
  <c r="S2530" i="3"/>
  <c r="Y2531" i="3" s="1"/>
  <c r="R2530" i="3"/>
  <c r="R2500" i="3"/>
  <c r="R2325" i="3"/>
  <c r="R2244" i="3"/>
  <c r="R2069" i="3"/>
  <c r="R1988" i="3"/>
  <c r="R1813" i="3"/>
  <c r="R1732" i="3"/>
  <c r="R1557" i="3"/>
  <c r="R1476" i="3"/>
  <c r="R896" i="3"/>
  <c r="R241" i="3"/>
  <c r="S3" i="3"/>
  <c r="R3" i="3"/>
  <c r="S19" i="3"/>
  <c r="R19" i="3"/>
  <c r="S35" i="3"/>
  <c r="R35" i="3"/>
  <c r="S51" i="3"/>
  <c r="R51" i="3"/>
  <c r="S67" i="3"/>
  <c r="R67" i="3"/>
  <c r="S83" i="3"/>
  <c r="R83" i="3"/>
  <c r="S99" i="3"/>
  <c r="R99" i="3"/>
  <c r="S115" i="3"/>
  <c r="R115" i="3"/>
  <c r="S131" i="3"/>
  <c r="R131" i="3"/>
  <c r="S147" i="3"/>
  <c r="R147" i="3"/>
  <c r="S163" i="3"/>
  <c r="R163" i="3"/>
  <c r="S179" i="3"/>
  <c r="R179" i="3"/>
  <c r="S195" i="3"/>
  <c r="R195" i="3"/>
  <c r="S211" i="3"/>
  <c r="R211" i="3"/>
  <c r="S227" i="3"/>
  <c r="R227" i="3"/>
  <c r="S243" i="3"/>
  <c r="R243" i="3"/>
  <c r="S259" i="3"/>
  <c r="R259" i="3"/>
  <c r="S275" i="3"/>
  <c r="Y275" i="3" s="1"/>
  <c r="R275" i="3"/>
  <c r="S291" i="3"/>
  <c r="R291" i="3"/>
  <c r="S307" i="3"/>
  <c r="R307" i="3"/>
  <c r="S323" i="3"/>
  <c r="R323" i="3"/>
  <c r="S339" i="3"/>
  <c r="R339" i="3"/>
  <c r="S355" i="3"/>
  <c r="R355" i="3"/>
  <c r="S371" i="3"/>
  <c r="R371" i="3"/>
  <c r="S387" i="3"/>
  <c r="R387" i="3"/>
  <c r="S403" i="3"/>
  <c r="Y404" i="3" s="1"/>
  <c r="Z404" i="3" s="1"/>
  <c r="R403" i="3"/>
  <c r="S419" i="3"/>
  <c r="R419" i="3"/>
  <c r="S435" i="3"/>
  <c r="R435" i="3"/>
  <c r="S451" i="3"/>
  <c r="R451" i="3"/>
  <c r="S467" i="3"/>
  <c r="R467" i="3"/>
  <c r="S483" i="3"/>
  <c r="R483" i="3"/>
  <c r="S499" i="3"/>
  <c r="R499" i="3"/>
  <c r="S515" i="3"/>
  <c r="R515" i="3"/>
  <c r="S531" i="3"/>
  <c r="Y531" i="3" s="1"/>
  <c r="R531" i="3"/>
  <c r="S547" i="3"/>
  <c r="R547" i="3"/>
  <c r="S563" i="3"/>
  <c r="R563" i="3"/>
  <c r="S579" i="3"/>
  <c r="R579" i="3"/>
  <c r="S595" i="3"/>
  <c r="R595" i="3"/>
  <c r="S611" i="3"/>
  <c r="R611" i="3"/>
  <c r="S627" i="3"/>
  <c r="R627" i="3"/>
  <c r="S643" i="3"/>
  <c r="R643" i="3"/>
  <c r="S659" i="3"/>
  <c r="R659" i="3"/>
  <c r="S675" i="3"/>
  <c r="R675" i="3"/>
  <c r="S691" i="3"/>
  <c r="R691" i="3"/>
  <c r="S707" i="3"/>
  <c r="R707" i="3"/>
  <c r="S723" i="3"/>
  <c r="R723" i="3"/>
  <c r="S739" i="3"/>
  <c r="R739" i="3"/>
  <c r="S755" i="3"/>
  <c r="R755" i="3"/>
  <c r="S771" i="3"/>
  <c r="R771" i="3"/>
  <c r="S787" i="3"/>
  <c r="Y787" i="3" s="1"/>
  <c r="R787" i="3"/>
  <c r="S803" i="3"/>
  <c r="R803" i="3"/>
  <c r="S819" i="3"/>
  <c r="R819" i="3"/>
  <c r="S835" i="3"/>
  <c r="R835" i="3"/>
  <c r="S851" i="3"/>
  <c r="R851" i="3"/>
  <c r="S867" i="3"/>
  <c r="R867" i="3"/>
  <c r="S883" i="3"/>
  <c r="R883" i="3"/>
  <c r="S899" i="3"/>
  <c r="R899" i="3"/>
  <c r="S915" i="3"/>
  <c r="R915" i="3"/>
  <c r="S931" i="3"/>
  <c r="R931" i="3"/>
  <c r="S947" i="3"/>
  <c r="R947" i="3"/>
  <c r="S963" i="3"/>
  <c r="R963" i="3"/>
  <c r="S979" i="3"/>
  <c r="R979" i="3"/>
  <c r="S995" i="3"/>
  <c r="R995" i="3"/>
  <c r="S1011" i="3"/>
  <c r="R1011" i="3"/>
  <c r="S1027" i="3"/>
  <c r="R1027" i="3"/>
  <c r="S1043" i="3"/>
  <c r="Y1043" i="3" s="1"/>
  <c r="R1043" i="3"/>
  <c r="S1059" i="3"/>
  <c r="R1059" i="3"/>
  <c r="S1075" i="3"/>
  <c r="R1075" i="3"/>
  <c r="S1091" i="3"/>
  <c r="R1091" i="3"/>
  <c r="S1107" i="3"/>
  <c r="R1107" i="3"/>
  <c r="S1123" i="3"/>
  <c r="R1123" i="3"/>
  <c r="S1139" i="3"/>
  <c r="R1139" i="3"/>
  <c r="S1155" i="3"/>
  <c r="R1155" i="3"/>
  <c r="S1171" i="3"/>
  <c r="Y1172" i="3" s="1"/>
  <c r="Z1172" i="3" s="1"/>
  <c r="R1171" i="3"/>
  <c r="S1187" i="3"/>
  <c r="R1187" i="3"/>
  <c r="S1203" i="3"/>
  <c r="R1203" i="3"/>
  <c r="S1219" i="3"/>
  <c r="R1219" i="3"/>
  <c r="S1235" i="3"/>
  <c r="R1235" i="3"/>
  <c r="S1251" i="3"/>
  <c r="R1251" i="3"/>
  <c r="S1267" i="3"/>
  <c r="R1267" i="3"/>
  <c r="S1283" i="3"/>
  <c r="R1283" i="3"/>
  <c r="S1299" i="3"/>
  <c r="Y1299" i="3" s="1"/>
  <c r="R1299" i="3"/>
  <c r="S1315" i="3"/>
  <c r="R1315" i="3"/>
  <c r="S1331" i="3"/>
  <c r="R1331" i="3"/>
  <c r="S1347" i="3"/>
  <c r="R1347" i="3"/>
  <c r="S1363" i="3"/>
  <c r="R1363" i="3"/>
  <c r="S1379" i="3"/>
  <c r="R1379" i="3"/>
  <c r="S1395" i="3"/>
  <c r="R1395" i="3"/>
  <c r="S1411" i="3"/>
  <c r="R1411" i="3"/>
  <c r="S1427" i="3"/>
  <c r="Y1427" i="3" s="1"/>
  <c r="R1427" i="3"/>
  <c r="S1443" i="3"/>
  <c r="R1443" i="3"/>
  <c r="S1459" i="3"/>
  <c r="R1459" i="3"/>
  <c r="S1475" i="3"/>
  <c r="R1475" i="3"/>
  <c r="S1491" i="3"/>
  <c r="R1491" i="3"/>
  <c r="S1507" i="3"/>
  <c r="R1507" i="3"/>
  <c r="S1523" i="3"/>
  <c r="R1523" i="3"/>
  <c r="S1539" i="3"/>
  <c r="R1539" i="3"/>
  <c r="S1555" i="3"/>
  <c r="Y1556" i="3" s="1"/>
  <c r="R1555" i="3"/>
  <c r="S1571" i="3"/>
  <c r="R1571" i="3"/>
  <c r="S1587" i="3"/>
  <c r="R1587" i="3"/>
  <c r="S1603" i="3"/>
  <c r="R1603" i="3"/>
  <c r="S1619" i="3"/>
  <c r="R1619" i="3"/>
  <c r="S1635" i="3"/>
  <c r="R1635" i="3"/>
  <c r="S1651" i="3"/>
  <c r="R1651" i="3"/>
  <c r="S1667" i="3"/>
  <c r="R1667" i="3"/>
  <c r="S1683" i="3"/>
  <c r="R1683" i="3"/>
  <c r="S1699" i="3"/>
  <c r="R1699" i="3"/>
  <c r="S1715" i="3"/>
  <c r="R1715" i="3"/>
  <c r="S1731" i="3"/>
  <c r="R1731" i="3"/>
  <c r="S1747" i="3"/>
  <c r="R1747" i="3"/>
  <c r="S1763" i="3"/>
  <c r="R1763" i="3"/>
  <c r="S1779" i="3"/>
  <c r="R1779" i="3"/>
  <c r="S1795" i="3"/>
  <c r="R1795" i="3"/>
  <c r="S1811" i="3"/>
  <c r="R1811" i="3"/>
  <c r="S1827" i="3"/>
  <c r="R1827" i="3"/>
  <c r="S1843" i="3"/>
  <c r="R1843" i="3"/>
  <c r="S1859" i="3"/>
  <c r="R1859" i="3"/>
  <c r="S1875" i="3"/>
  <c r="R1875" i="3"/>
  <c r="S1891" i="3"/>
  <c r="R1891" i="3"/>
  <c r="S1907" i="3"/>
  <c r="R1907" i="3"/>
  <c r="S1923" i="3"/>
  <c r="R1923" i="3"/>
  <c r="S1939" i="3"/>
  <c r="Y1939" i="3" s="1"/>
  <c r="R1939" i="3"/>
  <c r="S1955" i="3"/>
  <c r="R1955" i="3"/>
  <c r="S1971" i="3"/>
  <c r="R1971" i="3"/>
  <c r="S1987" i="3"/>
  <c r="R1987" i="3"/>
  <c r="S2003" i="3"/>
  <c r="R2003" i="3"/>
  <c r="S2019" i="3"/>
  <c r="R2019" i="3"/>
  <c r="S2035" i="3"/>
  <c r="R2035" i="3"/>
  <c r="S2051" i="3"/>
  <c r="R2051" i="3"/>
  <c r="S2067" i="3"/>
  <c r="Y2067" i="3" s="1"/>
  <c r="Z2067" i="3" s="1"/>
  <c r="R2067" i="3"/>
  <c r="S2083" i="3"/>
  <c r="R2083" i="3"/>
  <c r="S2099" i="3"/>
  <c r="R2099" i="3"/>
  <c r="S2115" i="3"/>
  <c r="R2115" i="3"/>
  <c r="S2131" i="3"/>
  <c r="R2131" i="3"/>
  <c r="S2147" i="3"/>
  <c r="R2147" i="3"/>
  <c r="S2163" i="3"/>
  <c r="R2163" i="3"/>
  <c r="S2179" i="3"/>
  <c r="R2179" i="3"/>
  <c r="S2195" i="3"/>
  <c r="Y2195" i="3" s="1"/>
  <c r="Z2195" i="3" s="1"/>
  <c r="R2195" i="3"/>
  <c r="S2211" i="3"/>
  <c r="R2211" i="3"/>
  <c r="S2227" i="3"/>
  <c r="R2227" i="3"/>
  <c r="S2243" i="3"/>
  <c r="R2243" i="3"/>
  <c r="S2259" i="3"/>
  <c r="R2259" i="3"/>
  <c r="S2275" i="3"/>
  <c r="R2275" i="3"/>
  <c r="S2291" i="3"/>
  <c r="R2291" i="3"/>
  <c r="S2307" i="3"/>
  <c r="R2307" i="3"/>
  <c r="S2323" i="3"/>
  <c r="R2323" i="3"/>
  <c r="S2339" i="3"/>
  <c r="R2339" i="3"/>
  <c r="S2355" i="3"/>
  <c r="R2355" i="3"/>
  <c r="S2371" i="3"/>
  <c r="R2371" i="3"/>
  <c r="S2387" i="3"/>
  <c r="R2387" i="3"/>
  <c r="S2403" i="3"/>
  <c r="R2403" i="3"/>
  <c r="S2419" i="3"/>
  <c r="R2419" i="3"/>
  <c r="S2435" i="3"/>
  <c r="R2435" i="3"/>
  <c r="S2451" i="3"/>
  <c r="R2451" i="3"/>
  <c r="S2467" i="3"/>
  <c r="R2467" i="3"/>
  <c r="S2483" i="3"/>
  <c r="R2483" i="3"/>
  <c r="S2499" i="3"/>
  <c r="R2499" i="3"/>
  <c r="S2515" i="3"/>
  <c r="R2515" i="3"/>
  <c r="S2531" i="3"/>
  <c r="R2531" i="3"/>
  <c r="S2547" i="3"/>
  <c r="R2547" i="3"/>
  <c r="R2555" i="3"/>
  <c r="R2405" i="3"/>
  <c r="R2324" i="3"/>
  <c r="R2149" i="3"/>
  <c r="R2068" i="3"/>
  <c r="R1893" i="3"/>
  <c r="R1812" i="3"/>
  <c r="R1637" i="3"/>
  <c r="R1556" i="3"/>
  <c r="R1381" i="3"/>
  <c r="R881" i="3"/>
  <c r="R129" i="3"/>
  <c r="S4" i="3"/>
  <c r="R4" i="3"/>
  <c r="S20" i="3"/>
  <c r="R20" i="3"/>
  <c r="S36" i="3"/>
  <c r="R36" i="3"/>
  <c r="S52" i="3"/>
  <c r="Y52" i="3" s="1"/>
  <c r="Z52" i="3" s="1"/>
  <c r="R52" i="3"/>
  <c r="S68" i="3"/>
  <c r="R68" i="3"/>
  <c r="S84" i="3"/>
  <c r="R84" i="3"/>
  <c r="S100" i="3"/>
  <c r="R100" i="3"/>
  <c r="S116" i="3"/>
  <c r="R116" i="3"/>
  <c r="S132" i="3"/>
  <c r="R132" i="3"/>
  <c r="S148" i="3"/>
  <c r="R148" i="3"/>
  <c r="S164" i="3"/>
  <c r="R164" i="3"/>
  <c r="S180" i="3"/>
  <c r="R180" i="3"/>
  <c r="S196" i="3"/>
  <c r="R196" i="3"/>
  <c r="S212" i="3"/>
  <c r="R212" i="3"/>
  <c r="S228" i="3"/>
  <c r="R228" i="3"/>
  <c r="S244" i="3"/>
  <c r="R244" i="3"/>
  <c r="S260" i="3"/>
  <c r="R260" i="3"/>
  <c r="S276" i="3"/>
  <c r="R276" i="3"/>
  <c r="S292" i="3"/>
  <c r="R292" i="3"/>
  <c r="S308" i="3"/>
  <c r="R308" i="3"/>
  <c r="S324" i="3"/>
  <c r="R324" i="3"/>
  <c r="S340" i="3"/>
  <c r="R340" i="3"/>
  <c r="S356" i="3"/>
  <c r="R356" i="3"/>
  <c r="S372" i="3"/>
  <c r="R372" i="3"/>
  <c r="S388" i="3"/>
  <c r="R388" i="3"/>
  <c r="S404" i="3"/>
  <c r="R404" i="3"/>
  <c r="S420" i="3"/>
  <c r="R420" i="3"/>
  <c r="S436" i="3"/>
  <c r="R436" i="3"/>
  <c r="S452" i="3"/>
  <c r="R452" i="3"/>
  <c r="S468" i="3"/>
  <c r="R468" i="3"/>
  <c r="S484" i="3"/>
  <c r="R484" i="3"/>
  <c r="S500" i="3"/>
  <c r="R500" i="3"/>
  <c r="S516" i="3"/>
  <c r="R516" i="3"/>
  <c r="S532" i="3"/>
  <c r="R532" i="3"/>
  <c r="S548" i="3"/>
  <c r="R548" i="3"/>
  <c r="S564" i="3"/>
  <c r="Y564" i="3" s="1"/>
  <c r="Z564" i="3" s="1"/>
  <c r="R564" i="3"/>
  <c r="S580" i="3"/>
  <c r="R580" i="3"/>
  <c r="S596" i="3"/>
  <c r="R596" i="3"/>
  <c r="S612" i="3"/>
  <c r="R612" i="3"/>
  <c r="S628" i="3"/>
  <c r="R628" i="3"/>
  <c r="S644" i="3"/>
  <c r="R644" i="3"/>
  <c r="S660" i="3"/>
  <c r="R660" i="3"/>
  <c r="S676" i="3"/>
  <c r="R676" i="3"/>
  <c r="S692" i="3"/>
  <c r="Y693" i="3" s="1"/>
  <c r="Y694" i="3" s="1"/>
  <c r="R692" i="3"/>
  <c r="S708" i="3"/>
  <c r="R708" i="3"/>
  <c r="S724" i="3"/>
  <c r="R724" i="3"/>
  <c r="S740" i="3"/>
  <c r="R740" i="3"/>
  <c r="S756" i="3"/>
  <c r="R756" i="3"/>
  <c r="S772" i="3"/>
  <c r="R772" i="3"/>
  <c r="S788" i="3"/>
  <c r="R788" i="3"/>
  <c r="S804" i="3"/>
  <c r="R804" i="3"/>
  <c r="S820" i="3"/>
  <c r="R820" i="3"/>
  <c r="S836" i="3"/>
  <c r="R836" i="3"/>
  <c r="S852" i="3"/>
  <c r="R852" i="3"/>
  <c r="S868" i="3"/>
  <c r="R868" i="3"/>
  <c r="S884" i="3"/>
  <c r="R884" i="3"/>
  <c r="S900" i="3"/>
  <c r="R900" i="3"/>
  <c r="S916" i="3"/>
  <c r="R916" i="3"/>
  <c r="S932" i="3"/>
  <c r="R932" i="3"/>
  <c r="S948" i="3"/>
  <c r="R948" i="3"/>
  <c r="S964" i="3"/>
  <c r="R964" i="3"/>
  <c r="S980" i="3"/>
  <c r="R980" i="3"/>
  <c r="S996" i="3"/>
  <c r="R996" i="3"/>
  <c r="S1012" i="3"/>
  <c r="R1012" i="3"/>
  <c r="S1028" i="3"/>
  <c r="R1028" i="3"/>
  <c r="S1044" i="3"/>
  <c r="R1044" i="3"/>
  <c r="S1060" i="3"/>
  <c r="R1060" i="3"/>
  <c r="S1076" i="3"/>
  <c r="Y1076" i="3" s="1"/>
  <c r="Z1076" i="3" s="1"/>
  <c r="R1076" i="3"/>
  <c r="S1092" i="3"/>
  <c r="R1092" i="3"/>
  <c r="S1108" i="3"/>
  <c r="R1108" i="3"/>
  <c r="S1124" i="3"/>
  <c r="R1124" i="3"/>
  <c r="S1140" i="3"/>
  <c r="R1140" i="3"/>
  <c r="S1156" i="3"/>
  <c r="R1156" i="3"/>
  <c r="S1172" i="3"/>
  <c r="R1172" i="3"/>
  <c r="S1188" i="3"/>
  <c r="R1188" i="3"/>
  <c r="S1204" i="3"/>
  <c r="Y1205" i="3" s="1"/>
  <c r="Y1206" i="3" s="1"/>
  <c r="Z1206" i="3" s="1"/>
  <c r="R1204" i="3"/>
  <c r="S1220" i="3"/>
  <c r="R1220" i="3"/>
  <c r="S1236" i="3"/>
  <c r="R1236" i="3"/>
  <c r="S1252" i="3"/>
  <c r="R1252" i="3"/>
  <c r="S1268" i="3"/>
  <c r="R1268" i="3"/>
  <c r="S1284" i="3"/>
  <c r="R1284" i="3"/>
  <c r="S1300" i="3"/>
  <c r="R1300" i="3"/>
  <c r="S1316" i="3"/>
  <c r="R1316" i="3"/>
  <c r="S1332" i="3"/>
  <c r="Y1333" i="3" s="1"/>
  <c r="R1332" i="3"/>
  <c r="S1348" i="3"/>
  <c r="R1348" i="3"/>
  <c r="R2553" i="3"/>
  <c r="R2485" i="3"/>
  <c r="R2404" i="3"/>
  <c r="R2229" i="3"/>
  <c r="R2148" i="3"/>
  <c r="R1973" i="3"/>
  <c r="R1892" i="3"/>
  <c r="R1717" i="3"/>
  <c r="R1636" i="3"/>
  <c r="R1461" i="3"/>
  <c r="R1380" i="3"/>
  <c r="R769" i="3"/>
  <c r="R128" i="3"/>
  <c r="S5" i="3"/>
  <c r="Y6" i="3" s="1"/>
  <c r="Z6" i="3" s="1"/>
  <c r="R5" i="3"/>
  <c r="S21" i="3"/>
  <c r="R21" i="3"/>
  <c r="S37" i="3"/>
  <c r="R37" i="3"/>
  <c r="S53" i="3"/>
  <c r="R53" i="3"/>
  <c r="S69" i="3"/>
  <c r="R69" i="3"/>
  <c r="S85" i="3"/>
  <c r="R85" i="3"/>
  <c r="S101" i="3"/>
  <c r="R101" i="3"/>
  <c r="S117" i="3"/>
  <c r="R117" i="3"/>
  <c r="S133" i="3"/>
  <c r="R133" i="3"/>
  <c r="S149" i="3"/>
  <c r="R149" i="3"/>
  <c r="S165" i="3"/>
  <c r="R165" i="3"/>
  <c r="S181" i="3"/>
  <c r="R181" i="3"/>
  <c r="S197" i="3"/>
  <c r="R197" i="3"/>
  <c r="S213" i="3"/>
  <c r="R213" i="3"/>
  <c r="S229" i="3"/>
  <c r="R229" i="3"/>
  <c r="S245" i="3"/>
  <c r="R245" i="3"/>
  <c r="S261" i="3"/>
  <c r="R261" i="3"/>
  <c r="S277" i="3"/>
  <c r="R277" i="3"/>
  <c r="S293" i="3"/>
  <c r="R293" i="3"/>
  <c r="S309" i="3"/>
  <c r="R309" i="3"/>
  <c r="S325" i="3"/>
  <c r="R325" i="3"/>
  <c r="S341" i="3"/>
  <c r="R341" i="3"/>
  <c r="S357" i="3"/>
  <c r="R357" i="3"/>
  <c r="S373" i="3"/>
  <c r="R373" i="3"/>
  <c r="S389" i="3"/>
  <c r="Y389" i="3" s="1"/>
  <c r="Y390" i="3" s="1"/>
  <c r="Z390" i="3" s="1"/>
  <c r="R389" i="3"/>
  <c r="S405" i="3"/>
  <c r="R405" i="3"/>
  <c r="S421" i="3"/>
  <c r="R421" i="3"/>
  <c r="S437" i="3"/>
  <c r="R437" i="3"/>
  <c r="S453" i="3"/>
  <c r="R453" i="3"/>
  <c r="S469" i="3"/>
  <c r="R469" i="3"/>
  <c r="S485" i="3"/>
  <c r="R485" i="3"/>
  <c r="S501" i="3"/>
  <c r="R501" i="3"/>
  <c r="S517" i="3"/>
  <c r="Y518" i="3" s="1"/>
  <c r="Z518" i="3" s="1"/>
  <c r="R517" i="3"/>
  <c r="S533" i="3"/>
  <c r="R533" i="3"/>
  <c r="S549" i="3"/>
  <c r="R549" i="3"/>
  <c r="S565" i="3"/>
  <c r="R565" i="3"/>
  <c r="S581" i="3"/>
  <c r="R581" i="3"/>
  <c r="S597" i="3"/>
  <c r="R597" i="3"/>
  <c r="S613" i="3"/>
  <c r="R613" i="3"/>
  <c r="S629" i="3"/>
  <c r="R629" i="3"/>
  <c r="S645" i="3"/>
  <c r="R645" i="3"/>
  <c r="S661" i="3"/>
  <c r="R661" i="3"/>
  <c r="S677" i="3"/>
  <c r="R677" i="3"/>
  <c r="S693" i="3"/>
  <c r="R693" i="3"/>
  <c r="S709" i="3"/>
  <c r="R709" i="3"/>
  <c r="S725" i="3"/>
  <c r="R725" i="3"/>
  <c r="S741" i="3"/>
  <c r="R741" i="3"/>
  <c r="S757" i="3"/>
  <c r="R757" i="3"/>
  <c r="S773" i="3"/>
  <c r="Y774" i="3" s="1"/>
  <c r="Y775" i="3" s="1"/>
  <c r="R773" i="3"/>
  <c r="S789" i="3"/>
  <c r="R789" i="3"/>
  <c r="S805" i="3"/>
  <c r="R805" i="3"/>
  <c r="S821" i="3"/>
  <c r="R821" i="3"/>
  <c r="S837" i="3"/>
  <c r="R837" i="3"/>
  <c r="S853" i="3"/>
  <c r="R853" i="3"/>
  <c r="S869" i="3"/>
  <c r="R869" i="3"/>
  <c r="S885" i="3"/>
  <c r="R885" i="3"/>
  <c r="S901" i="3"/>
  <c r="Y901" i="3" s="1"/>
  <c r="Z901" i="3" s="1"/>
  <c r="R901" i="3"/>
  <c r="S917" i="3"/>
  <c r="R917" i="3"/>
  <c r="S933" i="3"/>
  <c r="R933" i="3"/>
  <c r="S949" i="3"/>
  <c r="R949" i="3"/>
  <c r="S965" i="3"/>
  <c r="R965" i="3"/>
  <c r="S981" i="3"/>
  <c r="R981" i="3"/>
  <c r="S997" i="3"/>
  <c r="R997" i="3"/>
  <c r="S1013" i="3"/>
  <c r="R1013" i="3"/>
  <c r="S1029" i="3"/>
  <c r="R1029" i="3"/>
  <c r="S1045" i="3"/>
  <c r="R1045" i="3"/>
  <c r="S1061" i="3"/>
  <c r="R1061" i="3"/>
  <c r="S1077" i="3"/>
  <c r="R1077" i="3"/>
  <c r="S1093" i="3"/>
  <c r="R1093" i="3"/>
  <c r="S1109" i="3"/>
  <c r="R1109" i="3"/>
  <c r="S1125" i="3"/>
  <c r="R1125" i="3"/>
  <c r="S1141" i="3"/>
  <c r="R1141" i="3"/>
  <c r="S1157" i="3"/>
  <c r="Y1157" i="3" s="1"/>
  <c r="Z1157" i="3" s="1"/>
  <c r="R1157" i="3"/>
  <c r="S1173" i="3"/>
  <c r="R1173" i="3"/>
  <c r="S1189" i="3"/>
  <c r="R1189" i="3"/>
  <c r="S1205" i="3"/>
  <c r="R1205" i="3"/>
  <c r="S1221" i="3"/>
  <c r="R1221" i="3"/>
  <c r="S1237" i="3"/>
  <c r="R1237" i="3"/>
  <c r="S1253" i="3"/>
  <c r="R1253" i="3"/>
  <c r="S1269" i="3"/>
  <c r="R1269" i="3"/>
  <c r="S1285" i="3"/>
  <c r="Y1286" i="3" s="1"/>
  <c r="R1285" i="3"/>
  <c r="S1301" i="3"/>
  <c r="R1301" i="3"/>
  <c r="S1317" i="3"/>
  <c r="R1317" i="3"/>
  <c r="S1333" i="3"/>
  <c r="R1333" i="3"/>
  <c r="S1349" i="3"/>
  <c r="R1349" i="3"/>
  <c r="R2552" i="3"/>
  <c r="R2484" i="3"/>
  <c r="R2309" i="3"/>
  <c r="R2228" i="3"/>
  <c r="R2053" i="3"/>
  <c r="R1972" i="3"/>
  <c r="R1797" i="3"/>
  <c r="R1716" i="3"/>
  <c r="R1541" i="3"/>
  <c r="R1460" i="3"/>
  <c r="R768" i="3"/>
  <c r="R113" i="3"/>
  <c r="AA1890" i="3"/>
  <c r="M2546" i="3"/>
  <c r="M2547" i="3" s="1"/>
  <c r="N2546" i="3"/>
  <c r="M2530" i="3"/>
  <c r="N2530" i="3"/>
  <c r="M2514" i="3"/>
  <c r="N2515" i="3" s="1"/>
  <c r="N2514" i="3"/>
  <c r="M2498" i="3"/>
  <c r="N2498" i="3"/>
  <c r="M2482" i="3"/>
  <c r="N2483" i="3" s="1"/>
  <c r="N2482" i="3"/>
  <c r="M2466" i="3"/>
  <c r="N2466" i="3"/>
  <c r="M2450" i="3"/>
  <c r="N2451" i="3" s="1"/>
  <c r="N2450" i="3"/>
  <c r="M2434" i="3"/>
  <c r="N2434" i="3"/>
  <c r="M2418" i="3"/>
  <c r="N2419" i="3" s="1"/>
  <c r="N2418" i="3"/>
  <c r="M2402" i="3"/>
  <c r="M2403" i="3" s="1"/>
  <c r="M2404" i="3" s="1"/>
  <c r="N2402" i="3"/>
  <c r="M2386" i="3"/>
  <c r="N2387" i="3" s="1"/>
  <c r="N2386" i="3"/>
  <c r="M2370" i="3"/>
  <c r="N2371" i="3" s="1"/>
  <c r="N2370" i="3"/>
  <c r="M2354" i="3"/>
  <c r="N2355" i="3" s="1"/>
  <c r="N2354" i="3"/>
  <c r="M2338" i="3"/>
  <c r="N2339" i="3" s="1"/>
  <c r="N2338" i="3"/>
  <c r="M2322" i="3"/>
  <c r="N2322" i="3"/>
  <c r="M2306" i="3"/>
  <c r="N2307" i="3" s="1"/>
  <c r="N2306" i="3"/>
  <c r="M2290" i="3"/>
  <c r="N2291" i="3" s="1"/>
  <c r="N2290" i="3"/>
  <c r="M2274" i="3"/>
  <c r="N2275" i="3" s="1"/>
  <c r="N2274" i="3"/>
  <c r="M2258" i="3"/>
  <c r="N2259" i="3" s="1"/>
  <c r="N2258" i="3"/>
  <c r="M2242" i="3"/>
  <c r="N2243" i="3" s="1"/>
  <c r="N2242" i="3"/>
  <c r="M2226" i="3"/>
  <c r="N2227" i="3" s="1"/>
  <c r="N2226" i="3"/>
  <c r="M2210" i="3"/>
  <c r="N2211" i="3" s="1"/>
  <c r="N2210" i="3"/>
  <c r="M2194" i="3"/>
  <c r="N2195" i="3" s="1"/>
  <c r="N2194" i="3"/>
  <c r="M2178" i="3"/>
  <c r="N2179" i="3" s="1"/>
  <c r="N2178" i="3"/>
  <c r="M2162" i="3"/>
  <c r="M2163" i="3" s="1"/>
  <c r="N2162" i="3"/>
  <c r="M2146" i="3"/>
  <c r="N2147" i="3" s="1"/>
  <c r="N2146" i="3"/>
  <c r="M2130" i="3"/>
  <c r="M2131" i="3" s="1"/>
  <c r="N2130" i="3"/>
  <c r="M2114" i="3"/>
  <c r="N2115" i="3" s="1"/>
  <c r="N2114" i="3"/>
  <c r="M2098" i="3"/>
  <c r="M2099" i="3" s="1"/>
  <c r="N2098" i="3"/>
  <c r="M2082" i="3"/>
  <c r="N2083" i="3" s="1"/>
  <c r="N2082" i="3"/>
  <c r="M2066" i="3"/>
  <c r="N2066" i="3"/>
  <c r="M2050" i="3"/>
  <c r="N2051" i="3" s="1"/>
  <c r="N2050" i="3"/>
  <c r="M2034" i="3"/>
  <c r="N2035" i="3" s="1"/>
  <c r="N2034" i="3"/>
  <c r="M2018" i="3"/>
  <c r="N2019" i="3" s="1"/>
  <c r="N2018" i="3"/>
  <c r="M2002" i="3"/>
  <c r="M2003" i="3" s="1"/>
  <c r="N2002" i="3"/>
  <c r="M1986" i="3"/>
  <c r="N1987" i="3" s="1"/>
  <c r="N1986" i="3"/>
  <c r="M1970" i="3"/>
  <c r="M1971" i="3" s="1"/>
  <c r="N1970" i="3"/>
  <c r="M1954" i="3"/>
  <c r="N1955" i="3" s="1"/>
  <c r="N1954" i="3"/>
  <c r="M1938" i="3"/>
  <c r="M1939" i="3" s="1"/>
  <c r="N1938" i="3"/>
  <c r="M1922" i="3"/>
  <c r="N1922" i="3"/>
  <c r="M1906" i="3"/>
  <c r="M1907" i="3" s="1"/>
  <c r="N1906" i="3"/>
  <c r="M1890" i="3"/>
  <c r="N1891" i="3" s="1"/>
  <c r="N1890" i="3"/>
  <c r="AB1890" i="3" s="1"/>
  <c r="M1874" i="3"/>
  <c r="M1875" i="3" s="1"/>
  <c r="N1874" i="3"/>
  <c r="M1858" i="3"/>
  <c r="N1859" i="3" s="1"/>
  <c r="N1858" i="3"/>
  <c r="M1842" i="3"/>
  <c r="M1843" i="3" s="1"/>
  <c r="N1842" i="3"/>
  <c r="M1826" i="3"/>
  <c r="N1827" i="3" s="1"/>
  <c r="N1826" i="3"/>
  <c r="M1810" i="3"/>
  <c r="M1811" i="3" s="1"/>
  <c r="N1810" i="3"/>
  <c r="M1794" i="3"/>
  <c r="N1794" i="3"/>
  <c r="M1778" i="3"/>
  <c r="M1779" i="3" s="1"/>
  <c r="N1778" i="3"/>
  <c r="M1762" i="3"/>
  <c r="N1763" i="3" s="1"/>
  <c r="N1762" i="3"/>
  <c r="M1746" i="3"/>
  <c r="M1747" i="3" s="1"/>
  <c r="N1746" i="3"/>
  <c r="M1730" i="3"/>
  <c r="M1731" i="3" s="1"/>
  <c r="N1730" i="3"/>
  <c r="M1714" i="3"/>
  <c r="M1715" i="3" s="1"/>
  <c r="N1714" i="3"/>
  <c r="M1698" i="3"/>
  <c r="M1699" i="3" s="1"/>
  <c r="N1698" i="3"/>
  <c r="M1682" i="3"/>
  <c r="M1683" i="3" s="1"/>
  <c r="N1682" i="3"/>
  <c r="M1666" i="3"/>
  <c r="M1667" i="3" s="1"/>
  <c r="N1666" i="3"/>
  <c r="M1650" i="3"/>
  <c r="M1651" i="3" s="1"/>
  <c r="N1650" i="3"/>
  <c r="M1634" i="3"/>
  <c r="M1635" i="3" s="1"/>
  <c r="N1634" i="3"/>
  <c r="M1618" i="3"/>
  <c r="M1619" i="3" s="1"/>
  <c r="N1618" i="3"/>
  <c r="M1602" i="3"/>
  <c r="M1603" i="3" s="1"/>
  <c r="N1602" i="3"/>
  <c r="M1586" i="3"/>
  <c r="M1587" i="3" s="1"/>
  <c r="N1586" i="3"/>
  <c r="M1570" i="3"/>
  <c r="M1571" i="3" s="1"/>
  <c r="N1570" i="3"/>
  <c r="M1554" i="3"/>
  <c r="M1555" i="3" s="1"/>
  <c r="N1554" i="3"/>
  <c r="M1538" i="3"/>
  <c r="M1539" i="3" s="1"/>
  <c r="N1538" i="3"/>
  <c r="M1522" i="3"/>
  <c r="M1523" i="3" s="1"/>
  <c r="N1522" i="3"/>
  <c r="M1506" i="3"/>
  <c r="M1507" i="3" s="1"/>
  <c r="N1506" i="3"/>
  <c r="M1490" i="3"/>
  <c r="M1491" i="3" s="1"/>
  <c r="N1490" i="3"/>
  <c r="M1474" i="3"/>
  <c r="M1475" i="3" s="1"/>
  <c r="N1474" i="3"/>
  <c r="M1458" i="3"/>
  <c r="M1459" i="3" s="1"/>
  <c r="N1458" i="3"/>
  <c r="M1442" i="3"/>
  <c r="M1443" i="3" s="1"/>
  <c r="N1442" i="3"/>
  <c r="M1426" i="3"/>
  <c r="M1427" i="3" s="1"/>
  <c r="N1426" i="3"/>
  <c r="M1410" i="3"/>
  <c r="M1411" i="3" s="1"/>
  <c r="N1410" i="3"/>
  <c r="M1394" i="3"/>
  <c r="M1395" i="3" s="1"/>
  <c r="N1394" i="3"/>
  <c r="AB1394" i="3" s="1"/>
  <c r="M1378" i="3"/>
  <c r="M1379" i="3" s="1"/>
  <c r="N1378" i="3"/>
  <c r="M1362" i="3"/>
  <c r="M1363" i="3" s="1"/>
  <c r="N1362" i="3"/>
  <c r="M1346" i="3"/>
  <c r="M1347" i="3" s="1"/>
  <c r="N1346" i="3"/>
  <c r="M1330" i="3"/>
  <c r="M1331" i="3" s="1"/>
  <c r="N1330" i="3"/>
  <c r="M1314" i="3"/>
  <c r="M1315" i="3" s="1"/>
  <c r="M1316" i="3" s="1"/>
  <c r="N1314" i="3"/>
  <c r="M1298" i="3"/>
  <c r="M1299" i="3" s="1"/>
  <c r="N1298" i="3"/>
  <c r="M1282" i="3"/>
  <c r="M1283" i="3" s="1"/>
  <c r="N1282" i="3"/>
  <c r="M1266" i="3"/>
  <c r="M1267" i="3" s="1"/>
  <c r="N1266" i="3"/>
  <c r="M1250" i="3"/>
  <c r="M1251" i="3" s="1"/>
  <c r="N1250" i="3"/>
  <c r="M1234" i="3"/>
  <c r="M1235" i="3" s="1"/>
  <c r="N1234" i="3"/>
  <c r="M1218" i="3"/>
  <c r="M1219" i="3" s="1"/>
  <c r="N1218" i="3"/>
  <c r="M1202" i="3"/>
  <c r="M1203" i="3" s="1"/>
  <c r="N1202" i="3"/>
  <c r="M1186" i="3"/>
  <c r="M1187" i="3" s="1"/>
  <c r="N1186" i="3"/>
  <c r="M1170" i="3"/>
  <c r="M1171" i="3" s="1"/>
  <c r="N1170" i="3"/>
  <c r="M1154" i="3"/>
  <c r="M1155" i="3" s="1"/>
  <c r="N1154" i="3"/>
  <c r="M1138" i="3"/>
  <c r="M1139" i="3" s="1"/>
  <c r="N1138" i="3"/>
  <c r="M1122" i="3"/>
  <c r="M1123" i="3" s="1"/>
  <c r="N1122" i="3"/>
  <c r="AB1122" i="3" s="1"/>
  <c r="M1106" i="3"/>
  <c r="M1107" i="3" s="1"/>
  <c r="N1106" i="3"/>
  <c r="M1090" i="3"/>
  <c r="M1091" i="3" s="1"/>
  <c r="N1090" i="3"/>
  <c r="AB1090" i="3" s="1"/>
  <c r="M1074" i="3"/>
  <c r="M1075" i="3" s="1"/>
  <c r="N1076" i="3" s="1"/>
  <c r="N1074" i="3"/>
  <c r="M1058" i="3"/>
  <c r="M1059" i="3" s="1"/>
  <c r="N1058" i="3"/>
  <c r="M1042" i="3"/>
  <c r="M1043" i="3" s="1"/>
  <c r="N1042" i="3"/>
  <c r="M1026" i="3"/>
  <c r="M1027" i="3" s="1"/>
  <c r="N1026" i="3"/>
  <c r="M1010" i="3"/>
  <c r="M1011" i="3" s="1"/>
  <c r="N1010" i="3"/>
  <c r="M994" i="3"/>
  <c r="M995" i="3" s="1"/>
  <c r="M996" i="3" s="1"/>
  <c r="N994" i="3"/>
  <c r="M978" i="3"/>
  <c r="M979" i="3" s="1"/>
  <c r="N978" i="3"/>
  <c r="M962" i="3"/>
  <c r="M963" i="3" s="1"/>
  <c r="N962" i="3"/>
  <c r="M946" i="3"/>
  <c r="M947" i="3" s="1"/>
  <c r="N946" i="3"/>
  <c r="M930" i="3"/>
  <c r="M931" i="3" s="1"/>
  <c r="N930" i="3"/>
  <c r="M914" i="3"/>
  <c r="M915" i="3" s="1"/>
  <c r="N914" i="3"/>
  <c r="M898" i="3"/>
  <c r="N899" i="3" s="1"/>
  <c r="N898" i="3"/>
  <c r="M882" i="3"/>
  <c r="M883" i="3" s="1"/>
  <c r="N882" i="3"/>
  <c r="M866" i="3"/>
  <c r="M867" i="3" s="1"/>
  <c r="N866" i="3"/>
  <c r="M850" i="3"/>
  <c r="M851" i="3" s="1"/>
  <c r="N850" i="3"/>
  <c r="M834" i="3"/>
  <c r="M835" i="3" s="1"/>
  <c r="N834" i="3"/>
  <c r="M818" i="3"/>
  <c r="N819" i="3" s="1"/>
  <c r="N818" i="3"/>
  <c r="M802" i="3"/>
  <c r="M803" i="3" s="1"/>
  <c r="N802" i="3"/>
  <c r="M786" i="3"/>
  <c r="M787" i="3" s="1"/>
  <c r="N786" i="3"/>
  <c r="M770" i="3"/>
  <c r="M771" i="3" s="1"/>
  <c r="N770" i="3"/>
  <c r="M754" i="3"/>
  <c r="M755" i="3" s="1"/>
  <c r="N754" i="3"/>
  <c r="M738" i="3"/>
  <c r="M739" i="3" s="1"/>
  <c r="M740" i="3" s="1"/>
  <c r="N738" i="3"/>
  <c r="M722" i="3"/>
  <c r="M723" i="3" s="1"/>
  <c r="N722" i="3"/>
  <c r="M706" i="3"/>
  <c r="N707" i="3" s="1"/>
  <c r="N706" i="3"/>
  <c r="M690" i="3"/>
  <c r="M691" i="3" s="1"/>
  <c r="N690" i="3"/>
  <c r="M674" i="3"/>
  <c r="M675" i="3" s="1"/>
  <c r="N674" i="3"/>
  <c r="M658" i="3"/>
  <c r="M659" i="3" s="1"/>
  <c r="N658" i="3"/>
  <c r="M642" i="3"/>
  <c r="M643" i="3" s="1"/>
  <c r="N642" i="3"/>
  <c r="M626" i="3"/>
  <c r="M627" i="3" s="1"/>
  <c r="N626" i="3"/>
  <c r="M610" i="3"/>
  <c r="M611" i="3" s="1"/>
  <c r="N610" i="3"/>
  <c r="M594" i="3"/>
  <c r="N595" i="3" s="1"/>
  <c r="N594" i="3"/>
  <c r="M578" i="3"/>
  <c r="M579" i="3" s="1"/>
  <c r="N578" i="3"/>
  <c r="M562" i="3"/>
  <c r="M563" i="3" s="1"/>
  <c r="N562" i="3"/>
  <c r="M546" i="3"/>
  <c r="N547" i="3" s="1"/>
  <c r="N546" i="3"/>
  <c r="M530" i="3"/>
  <c r="M531" i="3" s="1"/>
  <c r="N530" i="3"/>
  <c r="M514" i="3"/>
  <c r="M515" i="3" s="1"/>
  <c r="N514" i="3"/>
  <c r="AB514" i="3" s="1"/>
  <c r="M498" i="3"/>
  <c r="M499" i="3" s="1"/>
  <c r="N498" i="3"/>
  <c r="M482" i="3"/>
  <c r="M483" i="3" s="1"/>
  <c r="M484" i="3" s="1"/>
  <c r="N482" i="3"/>
  <c r="M466" i="3"/>
  <c r="N467" i="3" s="1"/>
  <c r="N466" i="3"/>
  <c r="M450" i="3"/>
  <c r="M451" i="3" s="1"/>
  <c r="N450" i="3"/>
  <c r="M434" i="3"/>
  <c r="M435" i="3" s="1"/>
  <c r="N434" i="3"/>
  <c r="M418" i="3"/>
  <c r="M419" i="3" s="1"/>
  <c r="N418" i="3"/>
  <c r="M402" i="3"/>
  <c r="N403" i="3" s="1"/>
  <c r="N402" i="3"/>
  <c r="M386" i="3"/>
  <c r="M387" i="3" s="1"/>
  <c r="N386" i="3"/>
  <c r="M370" i="3"/>
  <c r="M371" i="3" s="1"/>
  <c r="N370" i="3"/>
  <c r="M354" i="3"/>
  <c r="M355" i="3" s="1"/>
  <c r="N354" i="3"/>
  <c r="M338" i="3"/>
  <c r="M339" i="3" s="1"/>
  <c r="N338" i="3"/>
  <c r="M322" i="3"/>
  <c r="M323" i="3" s="1"/>
  <c r="N322" i="3"/>
  <c r="M306" i="3"/>
  <c r="M307" i="3" s="1"/>
  <c r="N306" i="3"/>
  <c r="M290" i="3"/>
  <c r="M291" i="3" s="1"/>
  <c r="N290" i="3"/>
  <c r="M274" i="3"/>
  <c r="M275" i="3" s="1"/>
  <c r="N274" i="3"/>
  <c r="M258" i="3"/>
  <c r="M259" i="3" s="1"/>
  <c r="N258" i="3"/>
  <c r="M242" i="3"/>
  <c r="M243" i="3" s="1"/>
  <c r="N242" i="3"/>
  <c r="M226" i="3"/>
  <c r="M227" i="3" s="1"/>
  <c r="M228" i="3" s="1"/>
  <c r="N226" i="3"/>
  <c r="M210" i="3"/>
  <c r="M211" i="3" s="1"/>
  <c r="N210" i="3"/>
  <c r="M194" i="3"/>
  <c r="M195" i="3" s="1"/>
  <c r="N194" i="3"/>
  <c r="M178" i="3"/>
  <c r="M179" i="3" s="1"/>
  <c r="N180" i="3" s="1"/>
  <c r="N178" i="3"/>
  <c r="M162" i="3"/>
  <c r="N163" i="3" s="1"/>
  <c r="N162" i="3"/>
  <c r="M146" i="3"/>
  <c r="M147" i="3" s="1"/>
  <c r="N146" i="3"/>
  <c r="M130" i="3"/>
  <c r="N131" i="3" s="1"/>
  <c r="N130" i="3"/>
  <c r="M114" i="3"/>
  <c r="M115" i="3" s="1"/>
  <c r="N116" i="3" s="1"/>
  <c r="N114" i="3"/>
  <c r="M98" i="3"/>
  <c r="M99" i="3" s="1"/>
  <c r="N100" i="3" s="1"/>
  <c r="N98" i="3"/>
  <c r="M82" i="3"/>
  <c r="N83" i="3" s="1"/>
  <c r="N82" i="3"/>
  <c r="M66" i="3"/>
  <c r="M67" i="3" s="1"/>
  <c r="N68" i="3" s="1"/>
  <c r="N66" i="3"/>
  <c r="M50" i="3"/>
  <c r="M51" i="3" s="1"/>
  <c r="N52" i="3" s="1"/>
  <c r="N50" i="3"/>
  <c r="M34" i="3"/>
  <c r="M35" i="3" s="1"/>
  <c r="N36" i="3" s="1"/>
  <c r="N34" i="3"/>
  <c r="M18" i="3"/>
  <c r="N19" i="3" s="1"/>
  <c r="N18" i="3"/>
  <c r="M2" i="3"/>
  <c r="N3" i="3" s="1"/>
  <c r="N2" i="3"/>
  <c r="M2515" i="3"/>
  <c r="M2419" i="3"/>
  <c r="M2387" i="3"/>
  <c r="M2275" i="3"/>
  <c r="M2259" i="3"/>
  <c r="M2243" i="3"/>
  <c r="M2227" i="3"/>
  <c r="M2147" i="3"/>
  <c r="M2019" i="3"/>
  <c r="M1987" i="3"/>
  <c r="M467" i="3"/>
  <c r="M2291" i="3"/>
  <c r="Y2315" i="3"/>
  <c r="Y2347" i="3"/>
  <c r="Y2411" i="3"/>
  <c r="Z2411" i="3" s="1"/>
  <c r="Y2443" i="3"/>
  <c r="Y2444" i="3" s="1"/>
  <c r="Y2445" i="3" s="1"/>
  <c r="Y2446" i="3" s="1"/>
  <c r="Y2447" i="3" s="1"/>
  <c r="Z2447" i="3" s="1"/>
  <c r="Y2256" i="3"/>
  <c r="Y2257" i="3" s="1"/>
  <c r="Y2272" i="3"/>
  <c r="Y2288" i="3"/>
  <c r="Z2288" i="3" s="1"/>
  <c r="Y2545" i="3"/>
  <c r="Y2546" i="3" s="1"/>
  <c r="Z2546" i="3" s="1"/>
  <c r="Y2380" i="3"/>
  <c r="Z2380" i="3" s="1"/>
  <c r="Y2412" i="3"/>
  <c r="Z2412" i="3" s="1"/>
  <c r="Y46" i="3"/>
  <c r="Y47" i="3" s="1"/>
  <c r="Z47" i="3" s="1"/>
  <c r="Y318" i="3"/>
  <c r="Z318" i="3" s="1"/>
  <c r="Y446" i="3"/>
  <c r="Z446" i="3" s="1"/>
  <c r="Y558" i="3"/>
  <c r="Z558" i="3" s="1"/>
  <c r="Y96" i="3"/>
  <c r="Z96" i="3" s="1"/>
  <c r="Y192" i="3"/>
  <c r="Z192" i="3" s="1"/>
  <c r="Y224" i="3"/>
  <c r="Y225" i="3" s="1"/>
  <c r="Z225" i="3" s="1"/>
  <c r="Y352" i="3"/>
  <c r="Z352" i="3" s="1"/>
  <c r="Y384" i="3"/>
  <c r="Y385" i="3" s="1"/>
  <c r="Z385" i="3" s="1"/>
  <c r="Y110" i="3"/>
  <c r="Z110" i="3" s="1"/>
  <c r="Y286" i="3"/>
  <c r="Y287" i="3" s="1"/>
  <c r="Y288" i="3" s="1"/>
  <c r="Z288" i="3" s="1"/>
  <c r="Y398" i="3"/>
  <c r="Z398" i="3" s="1"/>
  <c r="Y64" i="3"/>
  <c r="Y65" i="3" s="1"/>
  <c r="Z65" i="3" s="1"/>
  <c r="Y128" i="3"/>
  <c r="Z128" i="3" s="1"/>
  <c r="Y336" i="3"/>
  <c r="Z336" i="3" s="1"/>
  <c r="Y238" i="3"/>
  <c r="Z238" i="3" s="1"/>
  <c r="Y510" i="3"/>
  <c r="Z510" i="3" s="1"/>
  <c r="Y48" i="3"/>
  <c r="Z48" i="3" s="1"/>
  <c r="Y256" i="3"/>
  <c r="Y257" i="3" s="1"/>
  <c r="Z257" i="3" s="1"/>
  <c r="Y142" i="3"/>
  <c r="Y143" i="3" s="1"/>
  <c r="Y144" i="3" s="1"/>
  <c r="Y979" i="3"/>
  <c r="Y980" i="3" s="1"/>
  <c r="Y981" i="3" s="1"/>
  <c r="Z981" i="3" s="1"/>
  <c r="Y254" i="3"/>
  <c r="Z254" i="3" s="1"/>
  <c r="Y196" i="3"/>
  <c r="Z196" i="3" s="1"/>
  <c r="Y516" i="3"/>
  <c r="Z516" i="3" s="1"/>
  <c r="Y1156" i="3"/>
  <c r="Z1156" i="3" s="1"/>
  <c r="Y1444" i="3"/>
  <c r="Z1444" i="3" s="1"/>
  <c r="Y526" i="3"/>
  <c r="Z526" i="3" s="1"/>
  <c r="Y452" i="3"/>
  <c r="Z452" i="3" s="1"/>
  <c r="Y708" i="3"/>
  <c r="Z708" i="3" s="1"/>
  <c r="Y932" i="3"/>
  <c r="Z932" i="3" s="1"/>
  <c r="Y1716" i="3"/>
  <c r="Z1716" i="3" s="1"/>
  <c r="Y116" i="3"/>
  <c r="Z116" i="3" s="1"/>
  <c r="Y1636" i="3"/>
  <c r="Z1636" i="3" s="1"/>
  <c r="Y1796" i="3"/>
  <c r="Z1796" i="3" s="1"/>
  <c r="Y478" i="3"/>
  <c r="Z478" i="3" s="1"/>
  <c r="Y68" i="3"/>
  <c r="Z68" i="3" s="1"/>
  <c r="Y500" i="3"/>
  <c r="Z500" i="3" s="1"/>
  <c r="Y628" i="3"/>
  <c r="Z628" i="3" s="1"/>
  <c r="Y964" i="3"/>
  <c r="Z964" i="3" s="1"/>
  <c r="Y1124" i="3"/>
  <c r="Z1124" i="3" s="1"/>
  <c r="Y1252" i="3"/>
  <c r="Z1252" i="3" s="1"/>
  <c r="Y1396" i="3"/>
  <c r="Z1396" i="3" s="1"/>
  <c r="Y270" i="3"/>
  <c r="Y271" i="3" s="1"/>
  <c r="Y272" i="3" s="1"/>
  <c r="Y273" i="3" s="1"/>
  <c r="Y274" i="3" s="1"/>
  <c r="Z274" i="3" s="1"/>
  <c r="Y366" i="3"/>
  <c r="Z366" i="3" s="1"/>
  <c r="Y132" i="3"/>
  <c r="Z132" i="3" s="1"/>
  <c r="Y228" i="3"/>
  <c r="Z228" i="3" s="1"/>
  <c r="Y324" i="3"/>
  <c r="Z324" i="3" s="1"/>
  <c r="Y756" i="3"/>
  <c r="Z756" i="3" s="1"/>
  <c r="Y884" i="3"/>
  <c r="Z884" i="3" s="1"/>
  <c r="Y1188" i="3"/>
  <c r="Z1188" i="3" s="1"/>
  <c r="Y1332" i="3"/>
  <c r="Z1332" i="3" s="1"/>
  <c r="Y548" i="3"/>
  <c r="Z548" i="3" s="1"/>
  <c r="Y1348" i="3"/>
  <c r="Z1348" i="3" s="1"/>
  <c r="Y1604" i="3"/>
  <c r="Z1604" i="3" s="1"/>
  <c r="Y126" i="3"/>
  <c r="Z126" i="3" s="1"/>
  <c r="Y372" i="3"/>
  <c r="Z372" i="3" s="1"/>
  <c r="Y468" i="3"/>
  <c r="Z468" i="3" s="1"/>
  <c r="Y772" i="3"/>
  <c r="Z772" i="3" s="1"/>
  <c r="Y996" i="3"/>
  <c r="Z996" i="3" s="1"/>
  <c r="Y1412" i="3"/>
  <c r="Z1412" i="3" s="1"/>
  <c r="Y1588" i="3"/>
  <c r="Z1588" i="3" s="1"/>
  <c r="Y484" i="3"/>
  <c r="Z484" i="3" s="1"/>
  <c r="Y724" i="3"/>
  <c r="Z724" i="3" s="1"/>
  <c r="Y852" i="3"/>
  <c r="Z852" i="3" s="1"/>
  <c r="Y1012" i="3"/>
  <c r="Z1012" i="3" s="1"/>
  <c r="Y1108" i="3"/>
  <c r="Z1108" i="3" s="1"/>
  <c r="Y1572" i="3"/>
  <c r="Z1572" i="3" s="1"/>
  <c r="Y1668" i="3"/>
  <c r="Z1668" i="3" s="1"/>
  <c r="Y1924" i="3"/>
  <c r="Z1924" i="3" s="1"/>
  <c r="Y740" i="3"/>
  <c r="Z740" i="3" s="1"/>
  <c r="Y900" i="3"/>
  <c r="Z900" i="3" s="1"/>
  <c r="Y1060" i="3"/>
  <c r="Z1060" i="3" s="1"/>
  <c r="Y1380" i="3"/>
  <c r="Y1381" i="3" s="1"/>
  <c r="Z1381" i="3" s="1"/>
  <c r="Y1540" i="3"/>
  <c r="Z1540" i="3" s="1"/>
  <c r="Y1764" i="3"/>
  <c r="Z1764" i="3" s="1"/>
  <c r="Y1956" i="3"/>
  <c r="Z1956" i="3" s="1"/>
  <c r="Y62" i="3"/>
  <c r="Y63" i="3" s="1"/>
  <c r="Z63" i="3" s="1"/>
  <c r="Y340" i="3"/>
  <c r="Z340" i="3" s="1"/>
  <c r="Y580" i="3"/>
  <c r="Z580" i="3" s="1"/>
  <c r="Y1364" i="3"/>
  <c r="Z1364" i="3" s="1"/>
  <c r="Y1620" i="3"/>
  <c r="Z1620" i="3" s="1"/>
  <c r="Y1860" i="3"/>
  <c r="Z1860" i="3" s="1"/>
  <c r="Y1908" i="3"/>
  <c r="Z1908" i="3" s="1"/>
  <c r="Y351" i="3"/>
  <c r="Z351" i="3" s="1"/>
  <c r="Y383" i="3"/>
  <c r="Z383" i="3" s="1"/>
  <c r="Y399" i="3"/>
  <c r="Z399" i="3" s="1"/>
  <c r="Y415" i="3"/>
  <c r="Z415" i="3" s="1"/>
  <c r="Y431" i="3"/>
  <c r="Z431" i="3" s="1"/>
  <c r="Y575" i="3"/>
  <c r="Z575" i="3" s="1"/>
  <c r="Y18" i="3"/>
  <c r="Y82" i="3"/>
  <c r="Z82" i="3" s="1"/>
  <c r="Y146" i="3"/>
  <c r="Y147" i="3" s="1"/>
  <c r="Y148" i="3" s="1"/>
  <c r="Z148" i="3" s="1"/>
  <c r="Y210" i="3"/>
  <c r="Y211" i="3" s="1"/>
  <c r="Y212" i="3" s="1"/>
  <c r="Y213" i="3" s="1"/>
  <c r="Z213" i="3" s="1"/>
  <c r="Y242" i="3"/>
  <c r="Z242" i="3" s="1"/>
  <c r="Y258" i="3"/>
  <c r="Z258" i="3" s="1"/>
  <c r="Y290" i="3"/>
  <c r="Z290" i="3" s="1"/>
  <c r="Y338" i="3"/>
  <c r="Y339" i="3" s="1"/>
  <c r="Z339" i="3" s="1"/>
  <c r="Y386" i="3"/>
  <c r="Z386" i="3" s="1"/>
  <c r="Y402" i="3"/>
  <c r="Y418" i="3"/>
  <c r="Z418" i="3" s="1"/>
  <c r="Y69" i="3"/>
  <c r="Z69" i="3" s="1"/>
  <c r="Y85" i="3"/>
  <c r="Z85" i="3" s="1"/>
  <c r="Y165" i="3"/>
  <c r="Z165" i="3" s="1"/>
  <c r="Y197" i="3"/>
  <c r="Y198" i="3" s="1"/>
  <c r="Z198" i="3" s="1"/>
  <c r="Y277" i="3"/>
  <c r="Z277" i="3" s="1"/>
  <c r="Y421" i="3"/>
  <c r="Z421" i="3" s="1"/>
  <c r="Y453" i="3"/>
  <c r="Y485" i="3"/>
  <c r="Y486" i="3" s="1"/>
  <c r="Z486" i="3" s="1"/>
  <c r="Y501" i="3"/>
  <c r="Y597" i="3"/>
  <c r="Z597" i="3" s="1"/>
  <c r="Y613" i="3"/>
  <c r="Z613" i="3" s="1"/>
  <c r="Y629" i="3"/>
  <c r="Y709" i="3"/>
  <c r="Z709" i="3" s="1"/>
  <c r="Y725" i="3"/>
  <c r="Z725" i="3" s="1"/>
  <c r="Y757" i="3"/>
  <c r="Z757" i="3" s="1"/>
  <c r="Y869" i="3"/>
  <c r="Z869" i="3" s="1"/>
  <c r="Y885" i="3"/>
  <c r="Y886" i="3" s="1"/>
  <c r="Y887" i="3" s="1"/>
  <c r="Z887" i="3" s="1"/>
  <c r="Y917" i="3"/>
  <c r="Y918" i="3" s="1"/>
  <c r="Z918" i="3" s="1"/>
  <c r="Y933" i="3"/>
  <c r="Y934" i="3" s="1"/>
  <c r="Z934" i="3" s="1"/>
  <c r="Y1045" i="3"/>
  <c r="Y1093" i="3"/>
  <c r="Y1094" i="3" s="1"/>
  <c r="Z1094" i="3" s="1"/>
  <c r="Y1109" i="3"/>
  <c r="Z1109" i="3" s="1"/>
  <c r="Y1173" i="3"/>
  <c r="Z1173" i="3" s="1"/>
  <c r="Y1189" i="3"/>
  <c r="Z1189" i="3" s="1"/>
  <c r="Y1237" i="3"/>
  <c r="Z1237" i="3" s="1"/>
  <c r="Y1253" i="3"/>
  <c r="Z1253" i="3" s="1"/>
  <c r="Y1301" i="3"/>
  <c r="Z1301" i="3" s="1"/>
  <c r="Y1317" i="3"/>
  <c r="Y117" i="3"/>
  <c r="Z117" i="3" s="1"/>
  <c r="Y149" i="3"/>
  <c r="Z149" i="3" s="1"/>
  <c r="Y229" i="3"/>
  <c r="Z229" i="3" s="1"/>
  <c r="Y341" i="3"/>
  <c r="Y342" i="3" s="1"/>
  <c r="Z342" i="3" s="1"/>
  <c r="Y405" i="3"/>
  <c r="Z405" i="3" s="1"/>
  <c r="Y183" i="3"/>
  <c r="Z183" i="3" s="1"/>
  <c r="Y375" i="3"/>
  <c r="Z375" i="3" s="1"/>
  <c r="Y391" i="3"/>
  <c r="Z391" i="3" s="1"/>
  <c r="Y487" i="3"/>
  <c r="Z487" i="3" s="1"/>
  <c r="Y631" i="3"/>
  <c r="Z631" i="3" s="1"/>
  <c r="Y727" i="3"/>
  <c r="Z727" i="3" s="1"/>
  <c r="Y743" i="3"/>
  <c r="Z743" i="3" s="1"/>
  <c r="Y807" i="3"/>
  <c r="Z807" i="3" s="1"/>
  <c r="Y823" i="3"/>
  <c r="Z823" i="3" s="1"/>
  <c r="Y839" i="3"/>
  <c r="Z839" i="3" s="1"/>
  <c r="Y919" i="3"/>
  <c r="Z919" i="3" s="1"/>
  <c r="Y935" i="3"/>
  <c r="Y936" i="3" s="1"/>
  <c r="Y967" i="3"/>
  <c r="Z967" i="3" s="1"/>
  <c r="Y1031" i="3"/>
  <c r="Z1031" i="3" s="1"/>
  <c r="Y1063" i="3"/>
  <c r="Z1063" i="3" s="1"/>
  <c r="Y1095" i="3"/>
  <c r="Z1095" i="3" s="1"/>
  <c r="Y1159" i="3"/>
  <c r="Z1159" i="3" s="1"/>
  <c r="Y1207" i="3"/>
  <c r="Z1207" i="3" s="1"/>
  <c r="Y1223" i="3"/>
  <c r="Z1223" i="3" s="1"/>
  <c r="Y1255" i="3"/>
  <c r="Z1255" i="3" s="1"/>
  <c r="Y1271" i="3"/>
  <c r="Z1271" i="3" s="1"/>
  <c r="Y1303" i="3"/>
  <c r="Z1303" i="3" s="1"/>
  <c r="Y1319" i="3"/>
  <c r="Z1319" i="3" s="1"/>
  <c r="Y2468" i="3"/>
  <c r="Y2469" i="3" s="1"/>
  <c r="Z2469" i="3" s="1"/>
  <c r="Y103" i="3"/>
  <c r="Z103" i="3" s="1"/>
  <c r="Y151" i="3"/>
  <c r="Z151" i="3" s="1"/>
  <c r="Y72" i="3"/>
  <c r="Z72" i="3" s="1"/>
  <c r="Y88" i="3"/>
  <c r="Z88" i="3" s="1"/>
  <c r="Y152" i="3"/>
  <c r="Z152" i="3" s="1"/>
  <c r="Y232" i="3"/>
  <c r="Y233" i="3" s="1"/>
  <c r="Y234" i="3" s="1"/>
  <c r="Y235" i="3" s="1"/>
  <c r="Z235" i="3" s="1"/>
  <c r="Y248" i="3"/>
  <c r="Y264" i="3"/>
  <c r="Z264" i="3" s="1"/>
  <c r="Y296" i="3"/>
  <c r="Y297" i="3" s="1"/>
  <c r="Z297" i="3" s="1"/>
  <c r="Y328" i="3"/>
  <c r="Z328" i="3" s="1"/>
  <c r="Y360" i="3"/>
  <c r="Y361" i="3" s="1"/>
  <c r="Z361" i="3" s="1"/>
  <c r="Y408" i="3"/>
  <c r="Z408" i="3" s="1"/>
  <c r="Y424" i="3"/>
  <c r="Y425" i="3" s="1"/>
  <c r="Y426" i="3" s="1"/>
  <c r="Z426" i="3" s="1"/>
  <c r="Y440" i="3"/>
  <c r="Y441" i="3" s="1"/>
  <c r="Z441" i="3" s="1"/>
  <c r="Y456" i="3"/>
  <c r="Z456" i="3" s="1"/>
  <c r="Y488" i="3"/>
  <c r="Z488" i="3" s="1"/>
  <c r="Y536" i="3"/>
  <c r="Y537" i="3" s="1"/>
  <c r="Z537" i="3" s="1"/>
  <c r="Y568" i="3"/>
  <c r="Y616" i="3"/>
  <c r="Z616" i="3" s="1"/>
  <c r="Y632" i="3"/>
  <c r="Y633" i="3" s="1"/>
  <c r="Y634" i="3" s="1"/>
  <c r="Y635" i="3" s="1"/>
  <c r="Y636" i="3" s="1"/>
  <c r="Y637" i="3" s="1"/>
  <c r="Y638" i="3" s="1"/>
  <c r="Y639" i="3" s="1"/>
  <c r="Z639" i="3" s="1"/>
  <c r="Y664" i="3"/>
  <c r="Y665" i="3" s="1"/>
  <c r="Z665" i="3" s="1"/>
  <c r="Y728" i="3"/>
  <c r="Z728" i="3" s="1"/>
  <c r="Y760" i="3"/>
  <c r="Z760" i="3" s="1"/>
  <c r="Y856" i="3"/>
  <c r="Y904" i="3"/>
  <c r="Y905" i="3" s="1"/>
  <c r="Y920" i="3"/>
  <c r="Y921" i="3" s="1"/>
  <c r="Z921" i="3" s="1"/>
  <c r="Y968" i="3"/>
  <c r="Y969" i="3" s="1"/>
  <c r="Z969" i="3" s="1"/>
  <c r="Y984" i="3"/>
  <c r="Y985" i="3" s="1"/>
  <c r="Z985" i="3" s="1"/>
  <c r="Y1016" i="3"/>
  <c r="Z1016" i="3" s="1"/>
  <c r="Y1080" i="3"/>
  <c r="Z1080" i="3" s="1"/>
  <c r="Y1144" i="3"/>
  <c r="Z1144" i="3" s="1"/>
  <c r="Y279" i="3"/>
  <c r="Z279" i="3" s="1"/>
  <c r="Y2420" i="3"/>
  <c r="Y2421" i="3" s="1"/>
  <c r="Y2422" i="3" s="1"/>
  <c r="Y2423" i="3" s="1"/>
  <c r="Y263" i="3"/>
  <c r="Z263" i="3" s="1"/>
  <c r="Y7" i="3"/>
  <c r="Y119" i="3"/>
  <c r="Z119" i="3" s="1"/>
  <c r="Y40" i="3"/>
  <c r="Z40" i="3" s="1"/>
  <c r="Y11" i="3"/>
  <c r="Y12" i="3" s="1"/>
  <c r="Z12" i="3" s="1"/>
  <c r="Y59" i="3"/>
  <c r="Y60" i="3" s="1"/>
  <c r="Z60" i="3" s="1"/>
  <c r="Y107" i="3"/>
  <c r="Y108" i="3" s="1"/>
  <c r="Y109" i="3" s="1"/>
  <c r="Z109" i="3" s="1"/>
  <c r="Y139" i="3"/>
  <c r="Z139" i="3" s="1"/>
  <c r="Y299" i="3"/>
  <c r="Y300" i="3" s="1"/>
  <c r="Y301" i="3" s="1"/>
  <c r="Y302" i="3" s="1"/>
  <c r="Y303" i="3" s="1"/>
  <c r="Y304" i="3" s="1"/>
  <c r="Z304" i="3" s="1"/>
  <c r="Y427" i="3"/>
  <c r="Z427" i="3" s="1"/>
  <c r="Y459" i="3"/>
  <c r="Y460" i="3" s="1"/>
  <c r="Y461" i="3" s="1"/>
  <c r="Y507" i="3"/>
  <c r="Z507" i="3" s="1"/>
  <c r="Y555" i="3"/>
  <c r="Z555" i="3" s="1"/>
  <c r="Y13" i="3"/>
  <c r="Z13" i="3" s="1"/>
  <c r="Y603" i="3"/>
  <c r="Y604" i="3" s="1"/>
  <c r="Y605" i="3" s="1"/>
  <c r="Y606" i="3" s="1"/>
  <c r="Y607" i="3" s="1"/>
  <c r="Z607" i="3" s="1"/>
  <c r="Y715" i="3"/>
  <c r="Y716" i="3" s="1"/>
  <c r="Y763" i="3"/>
  <c r="Z763" i="3" s="1"/>
  <c r="Y779" i="3"/>
  <c r="Z779" i="3" s="1"/>
  <c r="Y843" i="3"/>
  <c r="Z843" i="3" s="1"/>
  <c r="Y875" i="3"/>
  <c r="Z875" i="3" s="1"/>
  <c r="Y939" i="3"/>
  <c r="Y940" i="3" s="1"/>
  <c r="Y941" i="3" s="1"/>
  <c r="Y942" i="3" s="1"/>
  <c r="Y943" i="3" s="1"/>
  <c r="Z943" i="3" s="1"/>
  <c r="Y1003" i="3"/>
  <c r="Z1003" i="3" s="1"/>
  <c r="Y1067" i="3"/>
  <c r="Z1067" i="3" s="1"/>
  <c r="Y1195" i="3"/>
  <c r="Y1227" i="3"/>
  <c r="Z1227" i="3" s="1"/>
  <c r="Y686" i="3"/>
  <c r="Z686" i="3" s="1"/>
  <c r="Y734" i="3"/>
  <c r="Z734" i="3" s="1"/>
  <c r="Y814" i="3"/>
  <c r="Z814" i="3" s="1"/>
  <c r="Y862" i="3"/>
  <c r="Z862" i="3" s="1"/>
  <c r="Y910" i="3"/>
  <c r="Z910" i="3" s="1"/>
  <c r="Y1006" i="3"/>
  <c r="Z1006" i="3" s="1"/>
  <c r="Y1022" i="3"/>
  <c r="Z1022" i="3" s="1"/>
  <c r="Y1038" i="3"/>
  <c r="Z1038" i="3" s="1"/>
  <c r="Y1086" i="3"/>
  <c r="Z1086" i="3" s="1"/>
  <c r="Y703" i="3"/>
  <c r="Z703" i="3" s="1"/>
  <c r="Y735" i="3"/>
  <c r="Z735" i="3" s="1"/>
  <c r="Y767" i="3"/>
  <c r="Z767" i="3" s="1"/>
  <c r="Y831" i="3"/>
  <c r="Z831" i="3" s="1"/>
  <c r="Y863" i="3"/>
  <c r="Y895" i="3"/>
  <c r="Z895" i="3" s="1"/>
  <c r="Y911" i="3"/>
  <c r="Z911" i="3" s="1"/>
  <c r="Y927" i="3"/>
  <c r="Z927" i="3" s="1"/>
  <c r="Y1023" i="3"/>
  <c r="Z1023" i="3" s="1"/>
  <c r="Y1039" i="3"/>
  <c r="Z1039" i="3" s="1"/>
  <c r="Y1055" i="3"/>
  <c r="Z1055" i="3" s="1"/>
  <c r="Y1119" i="3"/>
  <c r="Z1119" i="3" s="1"/>
  <c r="Y1167" i="3"/>
  <c r="Z1167" i="3" s="1"/>
  <c r="Y1215" i="3"/>
  <c r="Y1295" i="3"/>
  <c r="Z1295" i="3" s="1"/>
  <c r="Y1311" i="3"/>
  <c r="Z1311" i="3" s="1"/>
  <c r="Y528" i="3"/>
  <c r="Y529" i="3" s="1"/>
  <c r="Z529" i="3" s="1"/>
  <c r="Y560" i="3"/>
  <c r="Z560" i="3" s="1"/>
  <c r="Y576" i="3"/>
  <c r="Z576" i="3" s="1"/>
  <c r="Y592" i="3"/>
  <c r="Z592" i="3" s="1"/>
  <c r="Y640" i="3"/>
  <c r="Z640" i="3" s="1"/>
  <c r="Y656" i="3"/>
  <c r="Z656" i="3" s="1"/>
  <c r="Y704" i="3"/>
  <c r="Y705" i="3" s="1"/>
  <c r="Z705" i="3" s="1"/>
  <c r="Y736" i="3"/>
  <c r="Y737" i="3" s="1"/>
  <c r="Z737" i="3" s="1"/>
  <c r="Y768" i="3"/>
  <c r="Y769" i="3" s="1"/>
  <c r="Z769" i="3" s="1"/>
  <c r="Y848" i="3"/>
  <c r="Z848" i="3" s="1"/>
  <c r="Y944" i="3"/>
  <c r="Y945" i="3" s="1"/>
  <c r="Z945" i="3" s="1"/>
  <c r="Y960" i="3"/>
  <c r="Y961" i="3" s="1"/>
  <c r="Z961" i="3" s="1"/>
  <c r="Y976" i="3"/>
  <c r="Y977" i="3" s="1"/>
  <c r="Z977" i="3" s="1"/>
  <c r="Y992" i="3"/>
  <c r="Z992" i="3" s="1"/>
  <c r="Y1024" i="3"/>
  <c r="Z1024" i="3" s="1"/>
  <c r="Y1040" i="3"/>
  <c r="Y1041" i="3" s="1"/>
  <c r="Z1041" i="3" s="1"/>
  <c r="Y1072" i="3"/>
  <c r="Y1073" i="3" s="1"/>
  <c r="Z1073" i="3" s="1"/>
  <c r="Y1088" i="3"/>
  <c r="Z1088" i="3" s="1"/>
  <c r="Y1104" i="3"/>
  <c r="Y1105" i="3" s="1"/>
  <c r="Z1105" i="3" s="1"/>
  <c r="Y1120" i="3"/>
  <c r="Y1121" i="3" s="1"/>
  <c r="Z1121" i="3" s="1"/>
  <c r="Y450" i="3"/>
  <c r="Y451" i="3" s="1"/>
  <c r="Z451" i="3" s="1"/>
  <c r="Y514" i="3"/>
  <c r="Z514" i="3" s="1"/>
  <c r="Y530" i="3"/>
  <c r="Z530" i="3" s="1"/>
  <c r="Y546" i="3"/>
  <c r="Y547" i="3" s="1"/>
  <c r="Z547" i="3" s="1"/>
  <c r="Y594" i="3"/>
  <c r="Y595" i="3" s="1"/>
  <c r="Y626" i="3"/>
  <c r="Y627" i="3" s="1"/>
  <c r="Z627" i="3" s="1"/>
  <c r="Y754" i="3"/>
  <c r="Y755" i="3" s="1"/>
  <c r="Z755" i="3" s="1"/>
  <c r="Y802" i="3"/>
  <c r="Z802" i="3" s="1"/>
  <c r="Y834" i="3"/>
  <c r="Y835" i="3" s="1"/>
  <c r="Y850" i="3"/>
  <c r="Z850" i="3" s="1"/>
  <c r="Y882" i="3"/>
  <c r="Z882" i="3" s="1"/>
  <c r="Y914" i="3"/>
  <c r="Y946" i="3"/>
  <c r="Z946" i="3" s="1"/>
  <c r="Y962" i="3"/>
  <c r="Y963" i="3" s="1"/>
  <c r="Z963" i="3" s="1"/>
  <c r="Y1010" i="3"/>
  <c r="Y1011" i="3" s="1"/>
  <c r="Z1011" i="3" s="1"/>
  <c r="Y1042" i="3"/>
  <c r="Z1042" i="3" s="1"/>
  <c r="Y1074" i="3"/>
  <c r="Z1074" i="3" s="1"/>
  <c r="Y1106" i="3"/>
  <c r="Z1106" i="3" s="1"/>
  <c r="Y1186" i="3"/>
  <c r="Z1186" i="3" s="1"/>
  <c r="Y1429" i="3"/>
  <c r="Y1430" i="3" s="1"/>
  <c r="Y1431" i="3" s="1"/>
  <c r="Z1431" i="3" s="1"/>
  <c r="Y1445" i="3"/>
  <c r="Z1445" i="3" s="1"/>
  <c r="Y1477" i="3"/>
  <c r="Y1478" i="3" s="1"/>
  <c r="Y1479" i="3" s="1"/>
  <c r="Z1479" i="3" s="1"/>
  <c r="Y1509" i="3"/>
  <c r="Y1510" i="3" s="1"/>
  <c r="Z1510" i="3" s="1"/>
  <c r="Y1525" i="3"/>
  <c r="Y1526" i="3" s="1"/>
  <c r="Y1527" i="3" s="1"/>
  <c r="Y1528" i="3" s="1"/>
  <c r="Z1528" i="3" s="1"/>
  <c r="Y1589" i="3"/>
  <c r="Z1589" i="3" s="1"/>
  <c r="Y1605" i="3"/>
  <c r="Y1606" i="3" s="1"/>
  <c r="Z1606" i="3" s="1"/>
  <c r="Y1621" i="3"/>
  <c r="Z1621" i="3" s="1"/>
  <c r="Y1637" i="3"/>
  <c r="Y1638" i="3" s="1"/>
  <c r="Z1638" i="3" s="1"/>
  <c r="Y1653" i="3"/>
  <c r="Z1653" i="3" s="1"/>
  <c r="Y1717" i="3"/>
  <c r="Z1717" i="3" s="1"/>
  <c r="Y1733" i="3"/>
  <c r="Z1733" i="3" s="1"/>
  <c r="Y1749" i="3"/>
  <c r="Y1750" i="3" s="1"/>
  <c r="Y1751" i="3" s="1"/>
  <c r="Z1751" i="3" s="1"/>
  <c r="Y1765" i="3"/>
  <c r="Z1765" i="3" s="1"/>
  <c r="Y1813" i="3"/>
  <c r="Y1829" i="3"/>
  <c r="Y1861" i="3"/>
  <c r="Z1861" i="3" s="1"/>
  <c r="Y1893" i="3"/>
  <c r="Y1894" i="3" s="1"/>
  <c r="Z1894" i="3" s="1"/>
  <c r="Y1925" i="3"/>
  <c r="Z1925" i="3" s="1"/>
  <c r="Y1957" i="3"/>
  <c r="Z1957" i="3" s="1"/>
  <c r="Y1973" i="3"/>
  <c r="Z1973" i="3" s="1"/>
  <c r="Y1989" i="3"/>
  <c r="Z1989" i="3" s="1"/>
  <c r="Y2037" i="3"/>
  <c r="Z2037" i="3" s="1"/>
  <c r="Y2101" i="3"/>
  <c r="Y2102" i="3" s="1"/>
  <c r="Z2102" i="3" s="1"/>
  <c r="Y2149" i="3"/>
  <c r="Y2150" i="3" s="1"/>
  <c r="Z2150" i="3" s="1"/>
  <c r="Y2165" i="3"/>
  <c r="Z2165" i="3" s="1"/>
  <c r="Y2181" i="3"/>
  <c r="Y2182" i="3" s="1"/>
  <c r="Y2183" i="3" s="1"/>
  <c r="Z2183" i="3" s="1"/>
  <c r="Y2229" i="3"/>
  <c r="Z2229" i="3" s="1"/>
  <c r="Y2245" i="3"/>
  <c r="Z2245" i="3" s="1"/>
  <c r="Y2261" i="3"/>
  <c r="Z2261" i="3" s="1"/>
  <c r="Y2293" i="3"/>
  <c r="Y2294" i="3" s="1"/>
  <c r="Z2294" i="3" s="1"/>
  <c r="Y2309" i="3"/>
  <c r="Z2309" i="3" s="1"/>
  <c r="Y2325" i="3"/>
  <c r="Z2325" i="3" s="1"/>
  <c r="Y2357" i="3"/>
  <c r="Z2357" i="3" s="1"/>
  <c r="Y2389" i="3"/>
  <c r="Z2389" i="3" s="1"/>
  <c r="Y2485" i="3"/>
  <c r="Y2501" i="3"/>
  <c r="Z2501" i="3" s="1"/>
  <c r="Y2517" i="3"/>
  <c r="Z2517" i="3" s="1"/>
  <c r="Y2533" i="3"/>
  <c r="Z2533" i="3" s="1"/>
  <c r="Y2470" i="3"/>
  <c r="Z2470" i="3" s="1"/>
  <c r="Y1335" i="3"/>
  <c r="Y1351" i="3"/>
  <c r="Z1351" i="3" s="1"/>
  <c r="Y1447" i="3"/>
  <c r="Z1447" i="3" s="1"/>
  <c r="Y1463" i="3"/>
  <c r="Z1463" i="3" s="1"/>
  <c r="Y1575" i="3"/>
  <c r="Z1575" i="3" s="1"/>
  <c r="Y1639" i="3"/>
  <c r="Z1639" i="3" s="1"/>
  <c r="Y1655" i="3"/>
  <c r="Z1655" i="3" s="1"/>
  <c r="Y1687" i="3"/>
  <c r="Z1687" i="3" s="1"/>
  <c r="Y1863" i="3"/>
  <c r="Z1863" i="3" s="1"/>
  <c r="Y1895" i="3"/>
  <c r="Z1895" i="3" s="1"/>
  <c r="Y1943" i="3"/>
  <c r="Z1943" i="3" s="1"/>
  <c r="Y1975" i="3"/>
  <c r="Z1975" i="3" s="1"/>
  <c r="Y2103" i="3"/>
  <c r="Z2103" i="3" s="1"/>
  <c r="Y2151" i="3"/>
  <c r="Z2151" i="3" s="1"/>
  <c r="Y2215" i="3"/>
  <c r="Z2215" i="3" s="1"/>
  <c r="Y2327" i="3"/>
  <c r="Z2327" i="3" s="1"/>
  <c r="Y2391" i="3"/>
  <c r="Z2391" i="3" s="1"/>
  <c r="Y2471" i="3"/>
  <c r="Z2471" i="3" s="1"/>
  <c r="Y1256" i="3"/>
  <c r="Y1257" i="3" s="1"/>
  <c r="Z1257" i="3" s="1"/>
  <c r="Y1352" i="3"/>
  <c r="Y1353" i="3" s="1"/>
  <c r="Y1354" i="3" s="1"/>
  <c r="Z1354" i="3" s="1"/>
  <c r="Y1368" i="3"/>
  <c r="Z1368" i="3" s="1"/>
  <c r="Y1400" i="3"/>
  <c r="Z1400" i="3" s="1"/>
  <c r="Y1416" i="3"/>
  <c r="Z1416" i="3" s="1"/>
  <c r="Y1464" i="3"/>
  <c r="Y1465" i="3" s="1"/>
  <c r="Y1480" i="3"/>
  <c r="Y1481" i="3" s="1"/>
  <c r="Y1560" i="3"/>
  <c r="Z1560" i="3" s="1"/>
  <c r="Y1592" i="3"/>
  <c r="Y1593" i="3" s="1"/>
  <c r="Y1624" i="3"/>
  <c r="Y1625" i="3" s="1"/>
  <c r="Y1656" i="3"/>
  <c r="Z1656" i="3" s="1"/>
  <c r="Y1672" i="3"/>
  <c r="Y1673" i="3" s="1"/>
  <c r="Z1673" i="3" s="1"/>
  <c r="Y1720" i="3"/>
  <c r="Z1720" i="3" s="1"/>
  <c r="Y1736" i="3"/>
  <c r="Y1737" i="3" s="1"/>
  <c r="Y1752" i="3"/>
  <c r="Y1753" i="3" s="1"/>
  <c r="Z1753" i="3" s="1"/>
  <c r="Y1816" i="3"/>
  <c r="Z1816" i="3" s="1"/>
  <c r="Y1832" i="3"/>
  <c r="Y1848" i="3"/>
  <c r="Z1848" i="3" s="1"/>
  <c r="Y1864" i="3"/>
  <c r="Z1864" i="3" s="1"/>
  <c r="Y1880" i="3"/>
  <c r="Y1881" i="3" s="1"/>
  <c r="Y1896" i="3"/>
  <c r="Y1897" i="3" s="1"/>
  <c r="Y1898" i="3" s="1"/>
  <c r="Z1898" i="3" s="1"/>
  <c r="Y1944" i="3"/>
  <c r="Z1944" i="3" s="1"/>
  <c r="Y1976" i="3"/>
  <c r="Y1977" i="3" s="1"/>
  <c r="Z1977" i="3" s="1"/>
  <c r="Y2008" i="3"/>
  <c r="Z2008" i="3" s="1"/>
  <c r="Y2088" i="3"/>
  <c r="Y2120" i="3"/>
  <c r="Z2120" i="3" s="1"/>
  <c r="Y2184" i="3"/>
  <c r="Y2185" i="3" s="1"/>
  <c r="Z2185" i="3" s="1"/>
  <c r="Y2200" i="3"/>
  <c r="Z2200" i="3" s="1"/>
  <c r="Y2232" i="3"/>
  <c r="Y2233" i="3" s="1"/>
  <c r="Z2233" i="3" s="1"/>
  <c r="Y2248" i="3"/>
  <c r="Y2249" i="3" s="1"/>
  <c r="Z2249" i="3" s="1"/>
  <c r="Y2264" i="3"/>
  <c r="Y2265" i="3" s="1"/>
  <c r="Y2280" i="3"/>
  <c r="Y2281" i="3" s="1"/>
  <c r="Z2281" i="3" s="1"/>
  <c r="Y2296" i="3"/>
  <c r="Z2296" i="3" s="1"/>
  <c r="Y2328" i="3"/>
  <c r="Y2329" i="3" s="1"/>
  <c r="Z2329" i="3" s="1"/>
  <c r="Y2472" i="3"/>
  <c r="Z2472" i="3" s="1"/>
  <c r="Y2488" i="3"/>
  <c r="Z2488" i="3" s="1"/>
  <c r="Y2504" i="3"/>
  <c r="Y2505" i="3" s="1"/>
  <c r="Z2505" i="3" s="1"/>
  <c r="Y2552" i="3"/>
  <c r="Y2553" i="3" s="1"/>
  <c r="Z2553" i="3" s="1"/>
  <c r="Y1259" i="3"/>
  <c r="Z1259" i="3" s="1"/>
  <c r="Y1355" i="3"/>
  <c r="Z1355" i="3" s="1"/>
  <c r="Y1371" i="3"/>
  <c r="Y1372" i="3" s="1"/>
  <c r="Z1372" i="3" s="1"/>
  <c r="Y1403" i="3"/>
  <c r="Y1404" i="3" s="1"/>
  <c r="Z1404" i="3" s="1"/>
  <c r="Y1451" i="3"/>
  <c r="Z1451" i="3" s="1"/>
  <c r="Y1467" i="3"/>
  <c r="Z1467" i="3" s="1"/>
  <c r="Y1531" i="3"/>
  <c r="Y1532" i="3" s="1"/>
  <c r="Z1532" i="3" s="1"/>
  <c r="Y1547" i="3"/>
  <c r="Z1547" i="3" s="1"/>
  <c r="Y1643" i="3"/>
  <c r="Z1643" i="3" s="1"/>
  <c r="Y1659" i="3"/>
  <c r="Z1659" i="3" s="1"/>
  <c r="Y1707" i="3"/>
  <c r="Z1707" i="3" s="1"/>
  <c r="Y1739" i="3"/>
  <c r="Z1739" i="3" s="1"/>
  <c r="Y1755" i="3"/>
  <c r="Z1755" i="3" s="1"/>
  <c r="Y1787" i="3"/>
  <c r="Y1788" i="3" s="1"/>
  <c r="Z1788" i="3" s="1"/>
  <c r="Y1803" i="3"/>
  <c r="Z1803" i="3" s="1"/>
  <c r="Y1835" i="3"/>
  <c r="Z1835" i="3" s="1"/>
  <c r="Y1867" i="3"/>
  <c r="Z1867" i="3" s="1"/>
  <c r="Y1899" i="3"/>
  <c r="Z1899" i="3" s="1"/>
  <c r="Y1931" i="3"/>
  <c r="Z1931" i="3" s="1"/>
  <c r="Y1963" i="3"/>
  <c r="Y1964" i="3" s="1"/>
  <c r="Z1964" i="3" s="1"/>
  <c r="Y1995" i="3"/>
  <c r="Z1995" i="3" s="1"/>
  <c r="Y2027" i="3"/>
  <c r="Y2139" i="3"/>
  <c r="Y2140" i="3" s="1"/>
  <c r="Z2140" i="3" s="1"/>
  <c r="Y2155" i="3"/>
  <c r="Z2155" i="3" s="1"/>
  <c r="Y2171" i="3"/>
  <c r="Y2172" i="3" s="1"/>
  <c r="Z2172" i="3" s="1"/>
  <c r="Y2187" i="3"/>
  <c r="Y2251" i="3"/>
  <c r="Y2252" i="3" s="1"/>
  <c r="Z2252" i="3" s="1"/>
  <c r="Y2267" i="3"/>
  <c r="Z2267" i="3" s="1"/>
  <c r="Y2299" i="3"/>
  <c r="Z2299" i="3" s="1"/>
  <c r="Y2475" i="3"/>
  <c r="Z2475" i="3" s="1"/>
  <c r="Y1325" i="3"/>
  <c r="Y1326" i="3" s="1"/>
  <c r="Z1326" i="3" s="1"/>
  <c r="Y1373" i="3"/>
  <c r="Z1373" i="3" s="1"/>
  <c r="Y1405" i="3"/>
  <c r="Z1405" i="3" s="1"/>
  <c r="Y1421" i="3"/>
  <c r="Y1422" i="3" s="1"/>
  <c r="Y1423" i="3" s="1"/>
  <c r="Z1423" i="3" s="1"/>
  <c r="Y1469" i="3"/>
  <c r="Y1470" i="3" s="1"/>
  <c r="Z1470" i="3" s="1"/>
  <c r="Y1533" i="3"/>
  <c r="Y1534" i="3" s="1"/>
  <c r="Z1534" i="3" s="1"/>
  <c r="Y1549" i="3"/>
  <c r="Z1549" i="3" s="1"/>
  <c r="Y1597" i="3"/>
  <c r="Y1598" i="3" s="1"/>
  <c r="Y1599" i="3" s="1"/>
  <c r="Z1599" i="3" s="1"/>
  <c r="Y1629" i="3"/>
  <c r="Z1629" i="3" s="1"/>
  <c r="Y1773" i="3"/>
  <c r="Z1773" i="3" s="1"/>
  <c r="Y1853" i="3"/>
  <c r="Y1854" i="3" s="1"/>
  <c r="Z1854" i="3" s="1"/>
  <c r="Y1885" i="3"/>
  <c r="Y1886" i="3" s="1"/>
  <c r="Z1886" i="3" s="1"/>
  <c r="Y1917" i="3"/>
  <c r="Z1917" i="3" s="1"/>
  <c r="Y1933" i="3"/>
  <c r="Y1934" i="3" s="1"/>
  <c r="Z1934" i="3" s="1"/>
  <c r="Y2093" i="3"/>
  <c r="Z2093" i="3" s="1"/>
  <c r="Y2125" i="3"/>
  <c r="Y2157" i="3"/>
  <c r="Z2157" i="3" s="1"/>
  <c r="Y2173" i="3"/>
  <c r="Z2173" i="3" s="1"/>
  <c r="Y2221" i="3"/>
  <c r="Z2221" i="3" s="1"/>
  <c r="Y1184" i="3"/>
  <c r="Y1185" i="3" s="1"/>
  <c r="Z1185" i="3" s="1"/>
  <c r="Y1248" i="3"/>
  <c r="Y1249" i="3" s="1"/>
  <c r="Z1249" i="3" s="1"/>
  <c r="Y1296" i="3"/>
  <c r="Y1297" i="3" s="1"/>
  <c r="Z1297" i="3" s="1"/>
  <c r="Y1312" i="3"/>
  <c r="Y1313" i="3" s="1"/>
  <c r="Z1313" i="3" s="1"/>
  <c r="Y1360" i="3"/>
  <c r="Z1360" i="3" s="1"/>
  <c r="Y1376" i="3"/>
  <c r="Y1377" i="3" s="1"/>
  <c r="Z1377" i="3" s="1"/>
  <c r="Y1408" i="3"/>
  <c r="Z1408" i="3" s="1"/>
  <c r="Y1424" i="3"/>
  <c r="Z1424" i="3" s="1"/>
  <c r="Y1456" i="3"/>
  <c r="Z1456" i="3" s="1"/>
  <c r="Y1488" i="3"/>
  <c r="Z1488" i="3" s="1"/>
  <c r="Y1584" i="3"/>
  <c r="Z1584" i="3" s="1"/>
  <c r="Y1616" i="3"/>
  <c r="Z1616" i="3" s="1"/>
  <c r="Y1664" i="3"/>
  <c r="Z1664" i="3" s="1"/>
  <c r="Y1712" i="3"/>
  <c r="Z1712" i="3" s="1"/>
  <c r="Y1760" i="3"/>
  <c r="Z1760" i="3" s="1"/>
  <c r="Y1808" i="3"/>
  <c r="Z1808" i="3" s="1"/>
  <c r="Y1824" i="3"/>
  <c r="Y1825" i="3" s="1"/>
  <c r="Z1825" i="3" s="1"/>
  <c r="Y1872" i="3"/>
  <c r="Z1872" i="3" s="1"/>
  <c r="Y1936" i="3"/>
  <c r="Z1936" i="3" s="1"/>
  <c r="Y1952" i="3"/>
  <c r="Z1952" i="3" s="1"/>
  <c r="Y2000" i="3"/>
  <c r="Z2000" i="3" s="1"/>
  <c r="Y2016" i="3"/>
  <c r="Z2016" i="3" s="1"/>
  <c r="Y2192" i="3"/>
  <c r="Z2192" i="3" s="1"/>
  <c r="Y2208" i="3"/>
  <c r="Z2208" i="3" s="1"/>
  <c r="Y1266" i="3"/>
  <c r="Y1267" i="3" s="1"/>
  <c r="Y1282" i="3"/>
  <c r="Z1282" i="3" s="1"/>
  <c r="Y1314" i="3"/>
  <c r="Z1314" i="3" s="1"/>
  <c r="Y1362" i="3"/>
  <c r="Y1363" i="3" s="1"/>
  <c r="Z1363" i="3" s="1"/>
  <c r="Y1394" i="3"/>
  <c r="Y1395" i="3" s="1"/>
  <c r="Z1395" i="3" s="1"/>
  <c r="Y1410" i="3"/>
  <c r="Z1410" i="3" s="1"/>
  <c r="Y1426" i="3"/>
  <c r="Z1426" i="3" s="1"/>
  <c r="Y1474" i="3"/>
  <c r="Y1475" i="3" s="1"/>
  <c r="Y1476" i="3" s="1"/>
  <c r="Z1476" i="3" s="1"/>
  <c r="Y1490" i="3"/>
  <c r="Z1490" i="3" s="1"/>
  <c r="Y1522" i="3"/>
  <c r="Z1522" i="3" s="1"/>
  <c r="Y1554" i="3"/>
  <c r="Z1554" i="3" s="1"/>
  <c r="Y1570" i="3"/>
  <c r="Z1570" i="3" s="1"/>
  <c r="Y1666" i="3"/>
  <c r="Z1666" i="3" s="1"/>
  <c r="Y1682" i="3"/>
  <c r="Y1746" i="3"/>
  <c r="Z1746" i="3" s="1"/>
  <c r="Y1778" i="3"/>
  <c r="Y1779" i="3" s="1"/>
  <c r="Y1794" i="3"/>
  <c r="Z1794" i="3" s="1"/>
  <c r="Y1842" i="3"/>
  <c r="Z1842" i="3" s="1"/>
  <c r="Y1874" i="3"/>
  <c r="Z1874" i="3" s="1"/>
  <c r="Y1906" i="3"/>
  <c r="Y1907" i="3" s="1"/>
  <c r="Z1907" i="3" s="1"/>
  <c r="Y1938" i="3"/>
  <c r="Z1938" i="3" s="1"/>
  <c r="Y1954" i="3"/>
  <c r="Y1955" i="3" s="1"/>
  <c r="Z1955" i="3" s="1"/>
  <c r="Y2002" i="3"/>
  <c r="Y2003" i="3" s="1"/>
  <c r="Z2003" i="3" s="1"/>
  <c r="Y2034" i="3"/>
  <c r="Z2034" i="3" s="1"/>
  <c r="Y2050" i="3"/>
  <c r="Y2051" i="3" s="1"/>
  <c r="Z2051" i="3" s="1"/>
  <c r="Y2162" i="3"/>
  <c r="Z2162" i="3" s="1"/>
  <c r="Y2178" i="3"/>
  <c r="Y2194" i="3"/>
  <c r="Z2194" i="3" s="1"/>
  <c r="Y2242" i="3"/>
  <c r="Z2242" i="3" s="1"/>
  <c r="Y2306" i="3"/>
  <c r="Y2307" i="3" s="1"/>
  <c r="Y2322" i="3"/>
  <c r="Y2323" i="3" s="1"/>
  <c r="Y2370" i="3"/>
  <c r="Y2371" i="3" s="1"/>
  <c r="Z2371" i="3" s="1"/>
  <c r="Y2450" i="3"/>
  <c r="Y2466" i="3"/>
  <c r="Y2467" i="3" s="1"/>
  <c r="Z2467" i="3" s="1"/>
  <c r="Y2506" i="3"/>
  <c r="Y2538" i="3"/>
  <c r="Z2538" i="3" s="1"/>
  <c r="Y2554" i="3"/>
  <c r="Y2" i="3"/>
  <c r="Y3" i="3" s="1"/>
  <c r="Z3" i="3" s="1"/>
  <c r="Y2237" i="3"/>
  <c r="Z2237" i="3" s="1"/>
  <c r="Y2253" i="3"/>
  <c r="Z2253" i="3" s="1"/>
  <c r="Y2269" i="3"/>
  <c r="Y2270" i="3" s="1"/>
  <c r="Y2271" i="3" s="1"/>
  <c r="Z2271" i="3" s="1"/>
  <c r="Y2381" i="3"/>
  <c r="Z2381" i="3" s="1"/>
  <c r="Y2477" i="3"/>
  <c r="Y2478" i="3" s="1"/>
  <c r="Z2478" i="3" s="1"/>
  <c r="Z2272" i="3"/>
  <c r="Y2495" i="3"/>
  <c r="Y2559" i="3"/>
  <c r="Y2560" i="3" s="1"/>
  <c r="Y2561" i="3" s="1"/>
  <c r="Z2561" i="3" s="1"/>
  <c r="Y2336" i="3"/>
  <c r="Z2336" i="3" s="1"/>
  <c r="Y2352" i="3"/>
  <c r="Z2347" i="3"/>
  <c r="Z2315" i="3"/>
  <c r="Y1406" i="3"/>
  <c r="Y1407" i="3" s="1"/>
  <c r="Z1407" i="3" s="1"/>
  <c r="Y1630" i="3"/>
  <c r="Y1631" i="3" s="1"/>
  <c r="Y1632" i="3" s="1"/>
  <c r="Y1633" i="3" s="1"/>
  <c r="Y1726" i="3"/>
  <c r="Z1726" i="3" s="1"/>
  <c r="Y1982" i="3"/>
  <c r="Y1983" i="3" s="1"/>
  <c r="Z1983" i="3" s="1"/>
  <c r="Y2174" i="3"/>
  <c r="Z2174" i="3" s="1"/>
  <c r="Y2238" i="3"/>
  <c r="Z2238" i="3" s="1"/>
  <c r="Y2318" i="3"/>
  <c r="Z2318" i="3" s="1"/>
  <c r="Y2526" i="3"/>
  <c r="Z2526" i="3" s="1"/>
  <c r="Y15" i="3"/>
  <c r="Y31" i="3"/>
  <c r="Y127" i="3"/>
  <c r="Z127" i="3" s="1"/>
  <c r="Y175" i="3"/>
  <c r="Y255" i="3"/>
  <c r="Z255" i="3" s="1"/>
  <c r="Y2527" i="3"/>
  <c r="Z2527" i="3" s="1"/>
  <c r="Y1550" i="3"/>
  <c r="Y1551" i="3" s="1"/>
  <c r="Y1552" i="3" s="1"/>
  <c r="Z1552" i="3" s="1"/>
  <c r="Y1918" i="3"/>
  <c r="Z1918" i="3" s="1"/>
  <c r="Y2110" i="3"/>
  <c r="Z2110" i="3" s="1"/>
  <c r="Y2366" i="3"/>
  <c r="Y2367" i="3" s="1"/>
  <c r="Z2367" i="3" s="1"/>
  <c r="Y2430" i="3"/>
  <c r="Z2430" i="3" s="1"/>
  <c r="Y2528" i="3"/>
  <c r="Z2528" i="3" s="1"/>
  <c r="Y14" i="3"/>
  <c r="Z14" i="3" s="1"/>
  <c r="Y1342" i="3"/>
  <c r="Z1342" i="3" s="1"/>
  <c r="Y1662" i="3"/>
  <c r="Y1663" i="3" s="1"/>
  <c r="Z1663" i="3" s="1"/>
  <c r="Y1710" i="3"/>
  <c r="Y1711" i="3" s="1"/>
  <c r="Z1711" i="3" s="1"/>
  <c r="Y1758" i="3"/>
  <c r="Y1759" i="3" s="1"/>
  <c r="Z1759" i="3" s="1"/>
  <c r="Y1806" i="3"/>
  <c r="Z1806" i="3" s="1"/>
  <c r="Y2014" i="3"/>
  <c r="Z2014" i="3" s="1"/>
  <c r="Y2094" i="3"/>
  <c r="Y2095" i="3" s="1"/>
  <c r="Y2096" i="3" s="1"/>
  <c r="Y2142" i="3"/>
  <c r="Z2142" i="3" s="1"/>
  <c r="Y2222" i="3"/>
  <c r="Y2223" i="3" s="1"/>
  <c r="Y2224" i="3" s="1"/>
  <c r="Z2224" i="3" s="1"/>
  <c r="Y17" i="3"/>
  <c r="Z17" i="3" s="1"/>
  <c r="Y49" i="3"/>
  <c r="Y81" i="3"/>
  <c r="Z81" i="3" s="1"/>
  <c r="Y97" i="3"/>
  <c r="Z97" i="3" s="1"/>
  <c r="Y113" i="3"/>
  <c r="Y129" i="3"/>
  <c r="Y289" i="3"/>
  <c r="Z289" i="3" s="1"/>
  <c r="Y305" i="3"/>
  <c r="Z305" i="3" s="1"/>
  <c r="Y353" i="3"/>
  <c r="Y401" i="3"/>
  <c r="Z401" i="3" s="1"/>
  <c r="Y2498" i="3"/>
  <c r="Z2498" i="3" s="1"/>
  <c r="Y51" i="3"/>
  <c r="Z51" i="3" s="1"/>
  <c r="Y115" i="3"/>
  <c r="Z115" i="3" s="1"/>
  <c r="Y131" i="3"/>
  <c r="Z131" i="3" s="1"/>
  <c r="Y243" i="3"/>
  <c r="Y259" i="3"/>
  <c r="Y291" i="3"/>
  <c r="Z291" i="3" s="1"/>
  <c r="Y307" i="3"/>
  <c r="Y323" i="3"/>
  <c r="Z323" i="3" s="1"/>
  <c r="Y387" i="3"/>
  <c r="Y419" i="3"/>
  <c r="Y435" i="3"/>
  <c r="Y467" i="3"/>
  <c r="Z467" i="3" s="1"/>
  <c r="Y499" i="3"/>
  <c r="Z499" i="3" s="1"/>
  <c r="Y515" i="3"/>
  <c r="Z515" i="3" s="1"/>
  <c r="Y579" i="3"/>
  <c r="Z579" i="3" s="1"/>
  <c r="Y643" i="3"/>
  <c r="Y675" i="3"/>
  <c r="Y803" i="3"/>
  <c r="Y851" i="3"/>
  <c r="Z851" i="3" s="1"/>
  <c r="Y883" i="3"/>
  <c r="Z883" i="3" s="1"/>
  <c r="Y899" i="3"/>
  <c r="Z899" i="3" s="1"/>
  <c r="Y947" i="3"/>
  <c r="Y1075" i="3"/>
  <c r="Z1075" i="3" s="1"/>
  <c r="Y1091" i="3"/>
  <c r="Y1107" i="3"/>
  <c r="Z1107" i="3" s="1"/>
  <c r="Y1139" i="3"/>
  <c r="Y1155" i="3"/>
  <c r="Z1155" i="3" s="1"/>
  <c r="Y1203" i="3"/>
  <c r="Y1235" i="3"/>
  <c r="Y2499" i="3"/>
  <c r="Z2499" i="3" s="1"/>
  <c r="Y2515" i="3"/>
  <c r="Z2515" i="3" s="1"/>
  <c r="Y2547" i="3"/>
  <c r="Y2397" i="3"/>
  <c r="Y2398" i="3" s="1"/>
  <c r="Y2399" i="3" s="1"/>
  <c r="Z2399" i="3" s="1"/>
  <c r="Y1061" i="3"/>
  <c r="Z1061" i="3" s="1"/>
  <c r="Y2484" i="3"/>
  <c r="Z2484" i="3" s="1"/>
  <c r="Y2500" i="3"/>
  <c r="Z2500" i="3" s="1"/>
  <c r="Y2516" i="3"/>
  <c r="Z2516" i="3" s="1"/>
  <c r="Y2158" i="3"/>
  <c r="Y22" i="3"/>
  <c r="Y70" i="3"/>
  <c r="Y102" i="3"/>
  <c r="Z102" i="3" s="1"/>
  <c r="Y118" i="3"/>
  <c r="Z118" i="3" s="1"/>
  <c r="Y150" i="3"/>
  <c r="Z150" i="3" s="1"/>
  <c r="Y166" i="3"/>
  <c r="Y278" i="3"/>
  <c r="Z278" i="3" s="1"/>
  <c r="Y294" i="3"/>
  <c r="Y326" i="3"/>
  <c r="Y358" i="3"/>
  <c r="Y374" i="3"/>
  <c r="Z374" i="3" s="1"/>
  <c r="Y406" i="3"/>
  <c r="Y422" i="3"/>
  <c r="Y470" i="3"/>
  <c r="Y614" i="3"/>
  <c r="Y662" i="3"/>
  <c r="Y663" i="3" s="1"/>
  <c r="Z663" i="3" s="1"/>
  <c r="Y678" i="3"/>
  <c r="Y679" i="3" s="1"/>
  <c r="Y710" i="3"/>
  <c r="Y711" i="3" s="1"/>
  <c r="Y726" i="3"/>
  <c r="Z726" i="3" s="1"/>
  <c r="Y790" i="3"/>
  <c r="Y791" i="3" s="1"/>
  <c r="Y792" i="3" s="1"/>
  <c r="Y870" i="3"/>
  <c r="Z870" i="3" s="1"/>
  <c r="Y966" i="3"/>
  <c r="Z966" i="3" s="1"/>
  <c r="Y998" i="3"/>
  <c r="Z998" i="3" s="1"/>
  <c r="Y1062" i="3"/>
  <c r="Z1062" i="3" s="1"/>
  <c r="Y1078" i="3"/>
  <c r="Y1079" i="3" s="1"/>
  <c r="Z1079" i="3" s="1"/>
  <c r="Y1110" i="3"/>
  <c r="Y1111" i="3" s="1"/>
  <c r="Y1174" i="3"/>
  <c r="Y1175" i="3" s="1"/>
  <c r="Y1190" i="3"/>
  <c r="Y1191" i="3" s="1"/>
  <c r="Y1222" i="3"/>
  <c r="Z1222" i="3" s="1"/>
  <c r="Y1254" i="3"/>
  <c r="Z1254" i="3" s="1"/>
  <c r="Y2502" i="3"/>
  <c r="Z2502" i="3" s="1"/>
  <c r="Y2518" i="3"/>
  <c r="Y2519" i="3" s="1"/>
  <c r="Y2520" i="3" s="1"/>
  <c r="Y2521" i="3" s="1"/>
  <c r="Y2534" i="3"/>
  <c r="Y2535" i="3" s="1"/>
  <c r="Z2535" i="3" s="1"/>
  <c r="Y2030" i="3"/>
  <c r="Y1374" i="3"/>
  <c r="Z1374" i="3" s="1"/>
  <c r="Y280" i="3"/>
  <c r="Z280" i="3" s="1"/>
  <c r="Y1096" i="3"/>
  <c r="Z1096" i="3" s="1"/>
  <c r="Y2487" i="3"/>
  <c r="Z2487" i="3" s="1"/>
  <c r="Y2503" i="3"/>
  <c r="Z2503" i="3" s="1"/>
  <c r="Y1902" i="3"/>
  <c r="Y1774" i="3"/>
  <c r="Y41" i="3"/>
  <c r="Y153" i="3"/>
  <c r="Y265" i="3"/>
  <c r="Z265" i="3" s="1"/>
  <c r="Y329" i="3"/>
  <c r="Z329" i="3" s="1"/>
  <c r="Y553" i="3"/>
  <c r="Y617" i="3"/>
  <c r="Y618" i="3" s="1"/>
  <c r="Y681" i="3"/>
  <c r="Z681" i="3" s="1"/>
  <c r="Y697" i="3"/>
  <c r="Y713" i="3"/>
  <c r="Y745" i="3"/>
  <c r="Z745" i="3" s="1"/>
  <c r="Y761" i="3"/>
  <c r="Z761" i="3" s="1"/>
  <c r="Y777" i="3"/>
  <c r="Z777" i="3" s="1"/>
  <c r="Y1001" i="3"/>
  <c r="Z1001" i="3" s="1"/>
  <c r="Y1017" i="3"/>
  <c r="Y1065" i="3"/>
  <c r="Z1065" i="3" s="1"/>
  <c r="Y1081" i="3"/>
  <c r="Y1097" i="3"/>
  <c r="Y1145" i="3"/>
  <c r="Y1193" i="3"/>
  <c r="Y1225" i="3"/>
  <c r="Y1226" i="3" s="1"/>
  <c r="Z1226" i="3" s="1"/>
  <c r="Y1241" i="3"/>
  <c r="Y1242" i="3" s="1"/>
  <c r="Y1243" i="3" s="1"/>
  <c r="Z1243" i="3" s="1"/>
  <c r="Y1273" i="3"/>
  <c r="Z1273" i="3" s="1"/>
  <c r="Y1289" i="3"/>
  <c r="Z1289" i="3" s="1"/>
  <c r="Y2457" i="3"/>
  <c r="Y2489" i="3"/>
  <c r="Y1646" i="3"/>
  <c r="Y57" i="3"/>
  <c r="Y89" i="3"/>
  <c r="Y137" i="3"/>
  <c r="Y281" i="3"/>
  <c r="Y377" i="3"/>
  <c r="Y409" i="3"/>
  <c r="Z409" i="3" s="1"/>
  <c r="Y457" i="3"/>
  <c r="Y106" i="3"/>
  <c r="Z106" i="3" s="1"/>
  <c r="Y170" i="3"/>
  <c r="Y171" i="3" s="1"/>
  <c r="Y266" i="3"/>
  <c r="Y298" i="3"/>
  <c r="Z298" i="3" s="1"/>
  <c r="Y330" i="3"/>
  <c r="Y362" i="3"/>
  <c r="Y394" i="3"/>
  <c r="Y1518" i="3"/>
  <c r="Z1518" i="3" s="1"/>
  <c r="Y2539" i="3"/>
  <c r="Y2540" i="3" s="1"/>
  <c r="Y2541" i="3" s="1"/>
  <c r="Y2542" i="3" s="1"/>
  <c r="Z2542" i="3" s="1"/>
  <c r="Y1390" i="3"/>
  <c r="Z1390" i="3" s="1"/>
  <c r="Y44" i="3"/>
  <c r="Z44" i="3" s="1"/>
  <c r="Y140" i="3"/>
  <c r="Z140" i="3" s="1"/>
  <c r="Y156" i="3"/>
  <c r="Z156" i="3" s="1"/>
  <c r="Y236" i="3"/>
  <c r="Y316" i="3"/>
  <c r="Z316" i="3" s="1"/>
  <c r="Y332" i="3"/>
  <c r="Y333" i="3" s="1"/>
  <c r="Z333" i="3" s="1"/>
  <c r="Y348" i="3"/>
  <c r="Y2524" i="3"/>
  <c r="Y2525" i="3" s="1"/>
  <c r="Z2525" i="3" s="1"/>
  <c r="Y2556" i="3"/>
  <c r="Y2557" i="3" s="1"/>
  <c r="Y2558" i="3" s="1"/>
  <c r="Z2558" i="3" s="1"/>
  <c r="Y1369" i="3"/>
  <c r="Y1401" i="3"/>
  <c r="Y1402" i="3" s="1"/>
  <c r="Z1402" i="3" s="1"/>
  <c r="Y1529" i="3"/>
  <c r="Z1529" i="3" s="1"/>
  <c r="Y1545" i="3"/>
  <c r="Y1561" i="3"/>
  <c r="Z1561" i="3" s="1"/>
  <c r="Y1657" i="3"/>
  <c r="Y1658" i="3" s="1"/>
  <c r="Z1658" i="3" s="1"/>
  <c r="Y1721" i="3"/>
  <c r="Z1721" i="3" s="1"/>
  <c r="Y1785" i="3"/>
  <c r="Z1785" i="3" s="1"/>
  <c r="Y1801" i="3"/>
  <c r="Y1817" i="3"/>
  <c r="Y1849" i="3"/>
  <c r="Z1849" i="3" s="1"/>
  <c r="Y1865" i="3"/>
  <c r="Z1865" i="3" s="1"/>
  <c r="Y1945" i="3"/>
  <c r="Z1945" i="3" s="1"/>
  <c r="Y2009" i="3"/>
  <c r="Y2041" i="3"/>
  <c r="Z2041" i="3" s="1"/>
  <c r="Y2057" i="3"/>
  <c r="Z2057" i="3" s="1"/>
  <c r="Y2073" i="3"/>
  <c r="Y2105" i="3"/>
  <c r="Z2105" i="3" s="1"/>
  <c r="Y2121" i="3"/>
  <c r="Z2121" i="3" s="1"/>
  <c r="Y2201" i="3"/>
  <c r="Y2297" i="3"/>
  <c r="Z2297" i="3" s="1"/>
  <c r="Y2313" i="3"/>
  <c r="Y2361" i="3"/>
  <c r="Y2377" i="3"/>
  <c r="Z2377" i="3" s="1"/>
  <c r="Y442" i="3"/>
  <c r="Z442" i="3" s="1"/>
  <c r="Y506" i="3"/>
  <c r="Z506" i="3" s="1"/>
  <c r="Y602" i="3"/>
  <c r="Z602" i="3" s="1"/>
  <c r="Y682" i="3"/>
  <c r="Y683" i="3" s="1"/>
  <c r="Y746" i="3"/>
  <c r="Y762" i="3"/>
  <c r="Z762" i="3" s="1"/>
  <c r="Y778" i="3"/>
  <c r="Z778" i="3" s="1"/>
  <c r="Y874" i="3"/>
  <c r="Z874" i="3" s="1"/>
  <c r="Y890" i="3"/>
  <c r="Y922" i="3"/>
  <c r="Z922" i="3" s="1"/>
  <c r="Y954" i="3"/>
  <c r="Z954" i="3" s="1"/>
  <c r="Y970" i="3"/>
  <c r="Y986" i="3"/>
  <c r="Y1002" i="3"/>
  <c r="Z1002" i="3" s="1"/>
  <c r="Y1066" i="3"/>
  <c r="Z1066" i="3" s="1"/>
  <c r="Y1114" i="3"/>
  <c r="Y1115" i="3" s="1"/>
  <c r="Y1130" i="3"/>
  <c r="Y1210" i="3"/>
  <c r="Z1210" i="3" s="1"/>
  <c r="Y1258" i="3"/>
  <c r="Z1258" i="3" s="1"/>
  <c r="Y1274" i="3"/>
  <c r="Y1275" i="3" s="1"/>
  <c r="Y1276" i="3" s="1"/>
  <c r="Y1277" i="3" s="1"/>
  <c r="Z1277" i="3" s="1"/>
  <c r="Y1450" i="3"/>
  <c r="Z1450" i="3" s="1"/>
  <c r="Y1498" i="3"/>
  <c r="Y1530" i="3"/>
  <c r="Z1530" i="3" s="1"/>
  <c r="Y1610" i="3"/>
  <c r="Y1674" i="3"/>
  <c r="Y1722" i="3"/>
  <c r="Z1722" i="3" s="1"/>
  <c r="Y1754" i="3"/>
  <c r="Z1754" i="3" s="1"/>
  <c r="Y1786" i="3"/>
  <c r="Z1786" i="3" s="1"/>
  <c r="Y1850" i="3"/>
  <c r="Z1850" i="3" s="1"/>
  <c r="Y1866" i="3"/>
  <c r="Z1866" i="3" s="1"/>
  <c r="Y1978" i="3"/>
  <c r="Z1978" i="3" s="1"/>
  <c r="Y1994" i="3"/>
  <c r="Z1994" i="3" s="1"/>
  <c r="Y2042" i="3"/>
  <c r="Y2058" i="3"/>
  <c r="Y2106" i="3"/>
  <c r="Z2106" i="3" s="1"/>
  <c r="Y2122" i="3"/>
  <c r="Y2138" i="3"/>
  <c r="Z2138" i="3" s="1"/>
  <c r="Y2186" i="3"/>
  <c r="Z2186" i="3" s="1"/>
  <c r="Y2234" i="3"/>
  <c r="Z2234" i="3" s="1"/>
  <c r="Y2250" i="3"/>
  <c r="Z2250" i="3" s="1"/>
  <c r="Y2282" i="3"/>
  <c r="Y2298" i="3"/>
  <c r="Z2298" i="3" s="1"/>
  <c r="Y2378" i="3"/>
  <c r="Y2394" i="3"/>
  <c r="Y2410" i="3"/>
  <c r="Z2410" i="3" s="1"/>
  <c r="Y2426" i="3"/>
  <c r="Z2426" i="3" s="1"/>
  <c r="Y2141" i="3"/>
  <c r="Z2141" i="3" s="1"/>
  <c r="Y2427" i="3"/>
  <c r="Z2427" i="3" s="1"/>
  <c r="Y396" i="3"/>
  <c r="Z396" i="3" s="1"/>
  <c r="Y428" i="3"/>
  <c r="Z428" i="3" s="1"/>
  <c r="Y476" i="3"/>
  <c r="Z476" i="3" s="1"/>
  <c r="Y508" i="3"/>
  <c r="Z508" i="3" s="1"/>
  <c r="Y540" i="3"/>
  <c r="Z540" i="3" s="1"/>
  <c r="Y556" i="3"/>
  <c r="Y588" i="3"/>
  <c r="Z588" i="3" s="1"/>
  <c r="Y652" i="3"/>
  <c r="Y668" i="3"/>
  <c r="Z668" i="3" s="1"/>
  <c r="Y732" i="3"/>
  <c r="Z732" i="3" s="1"/>
  <c r="Y764" i="3"/>
  <c r="Z764" i="3" s="1"/>
  <c r="Y780" i="3"/>
  <c r="Z780" i="3" s="1"/>
  <c r="Y812" i="3"/>
  <c r="Y813" i="3" s="1"/>
  <c r="Z813" i="3" s="1"/>
  <c r="Y860" i="3"/>
  <c r="Z860" i="3" s="1"/>
  <c r="Y876" i="3"/>
  <c r="Z876" i="3" s="1"/>
  <c r="Y892" i="3"/>
  <c r="Z892" i="3" s="1"/>
  <c r="Y908" i="3"/>
  <c r="Z908" i="3" s="1"/>
  <c r="Y972" i="3"/>
  <c r="Z972" i="3" s="1"/>
  <c r="Y1036" i="3"/>
  <c r="Z1036" i="3" s="1"/>
  <c r="Y1068" i="3"/>
  <c r="Z1068" i="3" s="1"/>
  <c r="Y1244" i="3"/>
  <c r="Y1245" i="3" s="1"/>
  <c r="Y1246" i="3" s="1"/>
  <c r="Y1247" i="3" s="1"/>
  <c r="Z1247" i="3" s="1"/>
  <c r="Y1260" i="3"/>
  <c r="Z1260" i="3" s="1"/>
  <c r="Y1308" i="3"/>
  <c r="Y1356" i="3"/>
  <c r="Z1356" i="3" s="1"/>
  <c r="Y1420" i="3"/>
  <c r="Z1420" i="3" s="1"/>
  <c r="Y1452" i="3"/>
  <c r="Y1453" i="3" s="1"/>
  <c r="Y1454" i="3" s="1"/>
  <c r="Y1455" i="3" s="1"/>
  <c r="Z1455" i="3" s="1"/>
  <c r="Y1484" i="3"/>
  <c r="Y1485" i="3" s="1"/>
  <c r="Z1485" i="3" s="1"/>
  <c r="Y1500" i="3"/>
  <c r="Y1501" i="3" s="1"/>
  <c r="Y1502" i="3" s="1"/>
  <c r="Z1502" i="3" s="1"/>
  <c r="Y1516" i="3"/>
  <c r="Y1517" i="3" s="1"/>
  <c r="Z1517" i="3" s="1"/>
  <c r="Y1580" i="3"/>
  <c r="Y1581" i="3" s="1"/>
  <c r="Y1582" i="3" s="1"/>
  <c r="Z1582" i="3" s="1"/>
  <c r="Y1644" i="3"/>
  <c r="Y1645" i="3" s="1"/>
  <c r="Z1645" i="3" s="1"/>
  <c r="Y1708" i="3"/>
  <c r="Y1709" i="3" s="1"/>
  <c r="Z1709" i="3" s="1"/>
  <c r="Y1740" i="3"/>
  <c r="Y1741" i="3" s="1"/>
  <c r="Z1741" i="3" s="1"/>
  <c r="Y1756" i="3"/>
  <c r="Y1757" i="3" s="1"/>
  <c r="Z1757" i="3" s="1"/>
  <c r="Y1836" i="3"/>
  <c r="Y1837" i="3" s="1"/>
  <c r="Y1838" i="3" s="1"/>
  <c r="Z1838" i="3" s="1"/>
  <c r="Y1868" i="3"/>
  <c r="Y1869" i="3" s="1"/>
  <c r="Y1900" i="3"/>
  <c r="Y1901" i="3" s="1"/>
  <c r="Z1901" i="3" s="1"/>
  <c r="Y1932" i="3"/>
  <c r="Z1932" i="3" s="1"/>
  <c r="Y2012" i="3"/>
  <c r="Y2013" i="3" s="1"/>
  <c r="Z2013" i="3" s="1"/>
  <c r="Y2044" i="3"/>
  <c r="Y2045" i="3" s="1"/>
  <c r="Y2046" i="3" s="1"/>
  <c r="Z2046" i="3" s="1"/>
  <c r="Y2060" i="3"/>
  <c r="Y2061" i="3" s="1"/>
  <c r="Y2062" i="3" s="1"/>
  <c r="Z2062" i="3" s="1"/>
  <c r="Y2076" i="3"/>
  <c r="Y2124" i="3"/>
  <c r="Z2124" i="3" s="1"/>
  <c r="Y2156" i="3"/>
  <c r="Z2156" i="3" s="1"/>
  <c r="Y2204" i="3"/>
  <c r="Z2204" i="3" s="1"/>
  <c r="Y2300" i="3"/>
  <c r="Y2301" i="3" s="1"/>
  <c r="Y2302" i="3" s="1"/>
  <c r="Y2303" i="3" s="1"/>
  <c r="Y2304" i="3" s="1"/>
  <c r="Y2305" i="3" s="1"/>
  <c r="Z2305" i="3" s="1"/>
  <c r="Y2316" i="3"/>
  <c r="Y2317" i="3" s="1"/>
  <c r="Z2317" i="3" s="1"/>
  <c r="Y2332" i="3"/>
  <c r="Z2332" i="3" s="1"/>
  <c r="P2474" i="3"/>
  <c r="Y61" i="3"/>
  <c r="Z61" i="3" s="1"/>
  <c r="Y77" i="3"/>
  <c r="Z77" i="3" s="1"/>
  <c r="Y93" i="3"/>
  <c r="Y94" i="3" s="1"/>
  <c r="Y95" i="3" s="1"/>
  <c r="Z95" i="3" s="1"/>
  <c r="Y141" i="3"/>
  <c r="Z141" i="3" s="1"/>
  <c r="Y173" i="3"/>
  <c r="Y189" i="3"/>
  <c r="Y205" i="3"/>
  <c r="Y221" i="3"/>
  <c r="Y317" i="3"/>
  <c r="Z317" i="3" s="1"/>
  <c r="Y381" i="3"/>
  <c r="Y397" i="3"/>
  <c r="Z397" i="3" s="1"/>
  <c r="Y429" i="3"/>
  <c r="Y477" i="3"/>
  <c r="Z477" i="3" s="1"/>
  <c r="Y509" i="3"/>
  <c r="Z509" i="3" s="1"/>
  <c r="Y525" i="3"/>
  <c r="Z525" i="3" s="1"/>
  <c r="Y541" i="3"/>
  <c r="Z541" i="3" s="1"/>
  <c r="Y589" i="3"/>
  <c r="Z589" i="3" s="1"/>
  <c r="Y621" i="3"/>
  <c r="Y733" i="3"/>
  <c r="Z733" i="3" s="1"/>
  <c r="Y781" i="3"/>
  <c r="Y829" i="3"/>
  <c r="Y861" i="3"/>
  <c r="Z861" i="3" s="1"/>
  <c r="Y877" i="3"/>
  <c r="Y878" i="3" s="1"/>
  <c r="Y893" i="3"/>
  <c r="Y894" i="3" s="1"/>
  <c r="Z894" i="3" s="1"/>
  <c r="Y909" i="3"/>
  <c r="Z909" i="3" s="1"/>
  <c r="Y973" i="3"/>
  <c r="Z973" i="3" s="1"/>
  <c r="Y1021" i="3"/>
  <c r="Z1021" i="3" s="1"/>
  <c r="Y1037" i="3"/>
  <c r="Z1037" i="3" s="1"/>
  <c r="Y1053" i="3"/>
  <c r="Z1053" i="3" s="1"/>
  <c r="Y1069" i="3"/>
  <c r="Y1070" i="3" s="1"/>
  <c r="Y1071" i="3" s="1"/>
  <c r="Z1071" i="3" s="1"/>
  <c r="Y1085" i="3"/>
  <c r="Z1085" i="3" s="1"/>
  <c r="Y1101" i="3"/>
  <c r="Z1101" i="3" s="1"/>
  <c r="Y1149" i="3"/>
  <c r="Z1149" i="3" s="1"/>
  <c r="Y1165" i="3"/>
  <c r="Y1229" i="3"/>
  <c r="Y1261" i="3"/>
  <c r="Y1262" i="3" s="1"/>
  <c r="Y1293" i="3"/>
  <c r="Z1293" i="3" s="1"/>
  <c r="P2346" i="3"/>
  <c r="Y447" i="3"/>
  <c r="Y1087" i="3"/>
  <c r="Z1087" i="3" s="1"/>
  <c r="Y1118" i="3"/>
  <c r="Z1118" i="3" s="1"/>
  <c r="Y1134" i="3"/>
  <c r="Z1134" i="3" s="1"/>
  <c r="Y1150" i="3"/>
  <c r="Y1151" i="3" s="1"/>
  <c r="Y1152" i="3" s="1"/>
  <c r="Z1152" i="3" s="1"/>
  <c r="Y1198" i="3"/>
  <c r="Y1278" i="3"/>
  <c r="Y1279" i="3" s="1"/>
  <c r="Y1280" i="3" s="1"/>
  <c r="Y1281" i="3" s="1"/>
  <c r="Z1281" i="3" s="1"/>
  <c r="Y1294" i="3"/>
  <c r="Z1294" i="3" s="1"/>
  <c r="P2218" i="3"/>
  <c r="Y928" i="3"/>
  <c r="Y929" i="3" s="1"/>
  <c r="Y930" i="3" s="1"/>
  <c r="Y931" i="3" s="1"/>
  <c r="Z931" i="3" s="1"/>
  <c r="Y1168" i="3"/>
  <c r="Z1168" i="3" s="1"/>
  <c r="Y1327" i="3"/>
  <c r="Y1343" i="3"/>
  <c r="Y1375" i="3"/>
  <c r="Z1375" i="3" s="1"/>
  <c r="Y1391" i="3"/>
  <c r="Y1392" i="3" s="1"/>
  <c r="Y1393" i="3" s="1"/>
  <c r="Z1393" i="3" s="1"/>
  <c r="Y1439" i="3"/>
  <c r="Y1440" i="3" s="1"/>
  <c r="Y1441" i="3" s="1"/>
  <c r="Y1442" i="3" s="1"/>
  <c r="Z1442" i="3" s="1"/>
  <c r="Y1471" i="3"/>
  <c r="Z1471" i="3" s="1"/>
  <c r="Y1503" i="3"/>
  <c r="Y1504" i="3" s="1"/>
  <c r="Y1505" i="3" s="1"/>
  <c r="Z1505" i="3" s="1"/>
  <c r="Y1535" i="3"/>
  <c r="Y1536" i="3" s="1"/>
  <c r="Z1536" i="3" s="1"/>
  <c r="Y1567" i="3"/>
  <c r="Y1568" i="3" s="1"/>
  <c r="Z1568" i="3" s="1"/>
  <c r="Y1583" i="3"/>
  <c r="Z1583" i="3" s="1"/>
  <c r="Y1679" i="3"/>
  <c r="Y1680" i="3" s="1"/>
  <c r="Z1680" i="3" s="1"/>
  <c r="Y1727" i="3"/>
  <c r="Z1727" i="3" s="1"/>
  <c r="Y1807" i="3"/>
  <c r="Z1807" i="3" s="1"/>
  <c r="Y1839" i="3"/>
  <c r="Y1840" i="3" s="1"/>
  <c r="Y1855" i="3"/>
  <c r="Y1887" i="3"/>
  <c r="Y1888" i="3" s="1"/>
  <c r="Y1889" i="3" s="1"/>
  <c r="Z1889" i="3" s="1"/>
  <c r="Y1919" i="3"/>
  <c r="Y1920" i="3" s="1"/>
  <c r="Y1921" i="3" s="1"/>
  <c r="Y1922" i="3" s="1"/>
  <c r="Z1922" i="3" s="1"/>
  <c r="Y1935" i="3"/>
  <c r="Z1935" i="3" s="1"/>
  <c r="Y1951" i="3"/>
  <c r="Z1951" i="3" s="1"/>
  <c r="Y1967" i="3"/>
  <c r="Y1968" i="3" s="1"/>
  <c r="Z1968" i="3" s="1"/>
  <c r="Y2015" i="3"/>
  <c r="Z2015" i="3" s="1"/>
  <c r="Y2047" i="3"/>
  <c r="Y2048" i="3" s="1"/>
  <c r="Z2048" i="3" s="1"/>
  <c r="Y2063" i="3"/>
  <c r="Y2064" i="3" s="1"/>
  <c r="Z2064" i="3" s="1"/>
  <c r="Y2111" i="3"/>
  <c r="Z2111" i="3" s="1"/>
  <c r="Y2143" i="3"/>
  <c r="Y2144" i="3" s="1"/>
  <c r="Y2145" i="3" s="1"/>
  <c r="Z2145" i="3" s="1"/>
  <c r="Y2175" i="3"/>
  <c r="Y2176" i="3" s="1"/>
  <c r="Y2177" i="3" s="1"/>
  <c r="Z2177" i="3" s="1"/>
  <c r="Y2191" i="3"/>
  <c r="Z2191" i="3" s="1"/>
  <c r="Y2207" i="3"/>
  <c r="Z2207" i="3" s="1"/>
  <c r="Y2239" i="3"/>
  <c r="Y2319" i="3"/>
  <c r="Y2320" i="3" s="1"/>
  <c r="Y2321" i="3" s="1"/>
  <c r="Z2321" i="3" s="1"/>
  <c r="Y2335" i="3"/>
  <c r="Z2335" i="3" s="1"/>
  <c r="Y2351" i="3"/>
  <c r="Z2351" i="3" s="1"/>
  <c r="Y2431" i="3"/>
  <c r="Y2432" i="3" s="1"/>
  <c r="Y2433" i="3" s="1"/>
  <c r="Y2434" i="3" s="1"/>
  <c r="Z2434" i="3" s="1"/>
  <c r="Y2463" i="3"/>
  <c r="Y2464" i="3" s="1"/>
  <c r="Y2465" i="3" s="1"/>
  <c r="Z2465" i="3" s="1"/>
  <c r="Y2479" i="3"/>
  <c r="Y2480" i="3" s="1"/>
  <c r="P2090" i="3"/>
  <c r="Y2400" i="3"/>
  <c r="Y2401" i="3" s="1"/>
  <c r="Y2448" i="3"/>
  <c r="Y2449" i="3" s="1"/>
  <c r="Z2449" i="3" s="1"/>
  <c r="P1962" i="3"/>
  <c r="Y417" i="3"/>
  <c r="Z417" i="3" s="1"/>
  <c r="Y433" i="3"/>
  <c r="Y434" i="3" s="1"/>
  <c r="Z434" i="3" s="1"/>
  <c r="Y449" i="3"/>
  <c r="Z449" i="3" s="1"/>
  <c r="Y545" i="3"/>
  <c r="Z545" i="3" s="1"/>
  <c r="Y561" i="3"/>
  <c r="Y593" i="3"/>
  <c r="Z593" i="3" s="1"/>
  <c r="Y641" i="3"/>
  <c r="Y673" i="3"/>
  <c r="Y833" i="3"/>
  <c r="Z833" i="3" s="1"/>
  <c r="Y849" i="3"/>
  <c r="Z849" i="3" s="1"/>
  <c r="Y865" i="3"/>
  <c r="Y993" i="3"/>
  <c r="Y1009" i="3"/>
  <c r="Z1009" i="3" s="1"/>
  <c r="Y1025" i="3"/>
  <c r="Y1026" i="3" s="1"/>
  <c r="Y1027" i="3" s="1"/>
  <c r="Y1089" i="3"/>
  <c r="Y1153" i="3"/>
  <c r="Y1169" i="3"/>
  <c r="Z1169" i="3" s="1"/>
  <c r="Y1201" i="3"/>
  <c r="Y1202" i="3" s="1"/>
  <c r="Z1202" i="3" s="1"/>
  <c r="Y1361" i="3"/>
  <c r="Z1361" i="3" s="1"/>
  <c r="Y1409" i="3"/>
  <c r="Z1409" i="3" s="1"/>
  <c r="Y1425" i="3"/>
  <c r="Z1425" i="3" s="1"/>
  <c r="Y1489" i="3"/>
  <c r="Z1489" i="3" s="1"/>
  <c r="Y1537" i="3"/>
  <c r="Y1538" i="3" s="1"/>
  <c r="Y1539" i="3" s="1"/>
  <c r="Z1539" i="3" s="1"/>
  <c r="Y1553" i="3"/>
  <c r="Z1553" i="3" s="1"/>
  <c r="Y1569" i="3"/>
  <c r="Z1569" i="3" s="1"/>
  <c r="Y1617" i="3"/>
  <c r="Y1618" i="3" s="1"/>
  <c r="Y1619" i="3" s="1"/>
  <c r="Z1619" i="3" s="1"/>
  <c r="Y1665" i="3"/>
  <c r="Z1665" i="3" s="1"/>
  <c r="Y1681" i="3"/>
  <c r="Z1681" i="3" s="1"/>
  <c r="Y1729" i="3"/>
  <c r="Y1730" i="3" s="1"/>
  <c r="Y1731" i="3" s="1"/>
  <c r="Y1732" i="3" s="1"/>
  <c r="Z1732" i="3" s="1"/>
  <c r="Y1745" i="3"/>
  <c r="Z1745" i="3" s="1"/>
  <c r="Y1761" i="3"/>
  <c r="Y1777" i="3"/>
  <c r="Z1777" i="3" s="1"/>
  <c r="Y1793" i="3"/>
  <c r="Z1793" i="3" s="1"/>
  <c r="Y1809" i="3"/>
  <c r="Y1810" i="3" s="1"/>
  <c r="Y1873" i="3"/>
  <c r="Z1873" i="3" s="1"/>
  <c r="Y1905" i="3"/>
  <c r="Z1905" i="3" s="1"/>
  <c r="Y1937" i="3"/>
  <c r="Z1937" i="3" s="1"/>
  <c r="Y1953" i="3"/>
  <c r="Z1953" i="3" s="1"/>
  <c r="Y2001" i="3"/>
  <c r="Z2001" i="3" s="1"/>
  <c r="Y2017" i="3"/>
  <c r="Z2017" i="3" s="1"/>
  <c r="Y2049" i="3"/>
  <c r="Z2049" i="3" s="1"/>
  <c r="Y2065" i="3"/>
  <c r="Y2066" i="3" s="1"/>
  <c r="Z2066" i="3" s="1"/>
  <c r="Y2161" i="3"/>
  <c r="Z2161" i="3" s="1"/>
  <c r="Y2193" i="3"/>
  <c r="Z2193" i="3" s="1"/>
  <c r="Y2209" i="3"/>
  <c r="Y2273" i="3"/>
  <c r="Y2289" i="3"/>
  <c r="Y2337" i="3"/>
  <c r="Y2338" i="3" s="1"/>
  <c r="Y2339" i="3" s="1"/>
  <c r="Y2385" i="3"/>
  <c r="Y2386" i="3" s="1"/>
  <c r="Y2387" i="3" s="1"/>
  <c r="Z2387" i="3" s="1"/>
  <c r="Y2417" i="3"/>
  <c r="Y2418" i="3" s="1"/>
  <c r="Y2419" i="3" s="1"/>
  <c r="Z2419" i="3" s="1"/>
  <c r="P1834" i="3"/>
  <c r="P1706" i="3"/>
  <c r="Y1219" i="3"/>
  <c r="Y1220" i="3" s="1"/>
  <c r="Y1315" i="3"/>
  <c r="Y1331" i="3"/>
  <c r="Z1331" i="3" s="1"/>
  <c r="Y1443" i="3"/>
  <c r="Z1443" i="3" s="1"/>
  <c r="Y1459" i="3"/>
  <c r="Y1491" i="3"/>
  <c r="Y1523" i="3"/>
  <c r="Y1571" i="3"/>
  <c r="Z1571" i="3" s="1"/>
  <c r="Y1603" i="3"/>
  <c r="Z1603" i="3" s="1"/>
  <c r="Y1667" i="3"/>
  <c r="Z1667" i="3" s="1"/>
  <c r="Y1699" i="3"/>
  <c r="Y1715" i="3"/>
  <c r="Z1715" i="3" s="1"/>
  <c r="Y1747" i="3"/>
  <c r="Y1795" i="3"/>
  <c r="Z1795" i="3" s="1"/>
  <c r="Y1843" i="3"/>
  <c r="Y1875" i="3"/>
  <c r="Y1923" i="3"/>
  <c r="Z1923" i="3" s="1"/>
  <c r="Y2035" i="3"/>
  <c r="Z2035" i="3" s="1"/>
  <c r="Y2083" i="3"/>
  <c r="Y2163" i="3"/>
  <c r="Z2163" i="3" s="1"/>
  <c r="Y2211" i="3"/>
  <c r="Y2243" i="3"/>
  <c r="Z2243" i="3" s="1"/>
  <c r="Y2259" i="3"/>
  <c r="Y2355" i="3"/>
  <c r="Z2355" i="3" s="1"/>
  <c r="Y2435" i="3"/>
  <c r="P1578" i="3"/>
  <c r="Y1988" i="3"/>
  <c r="Z1988" i="3" s="1"/>
  <c r="Y2004" i="3"/>
  <c r="Y2036" i="3"/>
  <c r="Z2036" i="3" s="1"/>
  <c r="Y2052" i="3"/>
  <c r="Y2100" i="3"/>
  <c r="Z2100" i="3" s="1"/>
  <c r="Y2116" i="3"/>
  <c r="Y2132" i="3"/>
  <c r="Y2148" i="3"/>
  <c r="Z2148" i="3" s="1"/>
  <c r="Y2164" i="3"/>
  <c r="Z2164" i="3" s="1"/>
  <c r="Y2244" i="3"/>
  <c r="Z2244" i="3" s="1"/>
  <c r="Y2356" i="3"/>
  <c r="Z2356" i="3" s="1"/>
  <c r="Y2372" i="3"/>
  <c r="Y2388" i="3"/>
  <c r="Z2388" i="3" s="1"/>
  <c r="Y2404" i="3"/>
  <c r="P1450" i="3"/>
  <c r="Y2437" i="3"/>
  <c r="Y2453" i="3"/>
  <c r="Y1302" i="3"/>
  <c r="Z1302" i="3" s="1"/>
  <c r="Y1350" i="3"/>
  <c r="Z1350" i="3" s="1"/>
  <c r="Y1382" i="3"/>
  <c r="Z1382" i="3" s="1"/>
  <c r="Y1446" i="3"/>
  <c r="Z1446" i="3" s="1"/>
  <c r="Y1462" i="3"/>
  <c r="Z1462" i="3" s="1"/>
  <c r="Y1574" i="3"/>
  <c r="Z1574" i="3" s="1"/>
  <c r="Y1590" i="3"/>
  <c r="Y1622" i="3"/>
  <c r="Y1654" i="3"/>
  <c r="Z1654" i="3" s="1"/>
  <c r="Y1670" i="3"/>
  <c r="Y1718" i="3"/>
  <c r="Y1734" i="3"/>
  <c r="Y1735" i="3" s="1"/>
  <c r="Z1735" i="3" s="1"/>
  <c r="Y1766" i="3"/>
  <c r="Y1798" i="3"/>
  <c r="Y1846" i="3"/>
  <c r="Z1846" i="3" s="1"/>
  <c r="Y1878" i="3"/>
  <c r="Y1926" i="3"/>
  <c r="Y1958" i="3"/>
  <c r="Z1958" i="3" s="1"/>
  <c r="Y1974" i="3"/>
  <c r="Z1974" i="3" s="1"/>
  <c r="Y1990" i="3"/>
  <c r="Y2022" i="3"/>
  <c r="Y2038" i="3"/>
  <c r="Z2038" i="3" s="1"/>
  <c r="Y2054" i="3"/>
  <c r="Y2134" i="3"/>
  <c r="Y2166" i="3"/>
  <c r="Y2198" i="3"/>
  <c r="Y2246" i="3"/>
  <c r="Y2262" i="3"/>
  <c r="Y2278" i="3"/>
  <c r="Y2326" i="3"/>
  <c r="Z2326" i="3" s="1"/>
  <c r="Y2342" i="3"/>
  <c r="Y2358" i="3"/>
  <c r="Y2374" i="3"/>
  <c r="Z2374" i="3" s="1"/>
  <c r="Y2390" i="3"/>
  <c r="Z2390" i="3" s="1"/>
  <c r="Y2406" i="3"/>
  <c r="Y2439" i="3"/>
  <c r="Z2439" i="3" s="1"/>
  <c r="Y2455" i="3"/>
  <c r="P2556" i="3"/>
  <c r="P2428" i="3"/>
  <c r="P2300" i="3"/>
  <c r="P2172" i="3"/>
  <c r="P2044" i="3"/>
  <c r="P1916" i="3"/>
  <c r="P1788" i="3"/>
  <c r="P1660" i="3"/>
  <c r="P1532" i="3"/>
  <c r="P1404" i="3"/>
  <c r="P2554" i="3"/>
  <c r="P2426" i="3"/>
  <c r="P2298" i="3"/>
  <c r="P2170" i="3"/>
  <c r="P2042" i="3"/>
  <c r="P1914" i="3"/>
  <c r="P1786" i="3"/>
  <c r="P1658" i="3"/>
  <c r="P1530" i="3"/>
  <c r="P1402" i="3"/>
  <c r="P2540" i="3"/>
  <c r="P2412" i="3"/>
  <c r="P2284" i="3"/>
  <c r="P2156" i="3"/>
  <c r="P2028" i="3"/>
  <c r="P1900" i="3"/>
  <c r="P1772" i="3"/>
  <c r="P1644" i="3"/>
  <c r="P1516" i="3"/>
  <c r="P1388" i="3"/>
  <c r="P2538" i="3"/>
  <c r="P2410" i="3"/>
  <c r="P2282" i="3"/>
  <c r="P2154" i="3"/>
  <c r="P2026" i="3"/>
  <c r="P1898" i="3"/>
  <c r="P1770" i="3"/>
  <c r="P1642" i="3"/>
  <c r="P1514" i="3"/>
  <c r="P1386" i="3"/>
  <c r="P2524" i="3"/>
  <c r="P2396" i="3"/>
  <c r="P2268" i="3"/>
  <c r="P2140" i="3"/>
  <c r="P2012" i="3"/>
  <c r="P1884" i="3"/>
  <c r="P1756" i="3"/>
  <c r="P1628" i="3"/>
  <c r="P1500" i="3"/>
  <c r="P1372" i="3"/>
  <c r="P2522" i="3"/>
  <c r="P2394" i="3"/>
  <c r="P2266" i="3"/>
  <c r="P2138" i="3"/>
  <c r="P2010" i="3"/>
  <c r="P1882" i="3"/>
  <c r="P1754" i="3"/>
  <c r="P1626" i="3"/>
  <c r="P1498" i="3"/>
  <c r="P1370" i="3"/>
  <c r="P2508" i="3"/>
  <c r="P2380" i="3"/>
  <c r="P2252" i="3"/>
  <c r="P2124" i="3"/>
  <c r="P1996" i="3"/>
  <c r="P1868" i="3"/>
  <c r="P1740" i="3"/>
  <c r="P1612" i="3"/>
  <c r="P1484" i="3"/>
  <c r="P1324" i="3"/>
  <c r="P2506" i="3"/>
  <c r="P2378" i="3"/>
  <c r="P2250" i="3"/>
  <c r="P2122" i="3"/>
  <c r="P1994" i="3"/>
  <c r="P1866" i="3"/>
  <c r="P1738" i="3"/>
  <c r="P1610" i="3"/>
  <c r="P1482" i="3"/>
  <c r="P2492" i="3"/>
  <c r="P2364" i="3"/>
  <c r="P2236" i="3"/>
  <c r="P2108" i="3"/>
  <c r="P1980" i="3"/>
  <c r="P1852" i="3"/>
  <c r="P1724" i="3"/>
  <c r="P1596" i="3"/>
  <c r="P1468" i="3"/>
  <c r="P2490" i="3"/>
  <c r="P2362" i="3"/>
  <c r="P2234" i="3"/>
  <c r="P2106" i="3"/>
  <c r="P1978" i="3"/>
  <c r="P1850" i="3"/>
  <c r="P1722" i="3"/>
  <c r="P1594" i="3"/>
  <c r="P1466" i="3"/>
  <c r="P2476" i="3"/>
  <c r="P2348" i="3"/>
  <c r="P2220" i="3"/>
  <c r="P2092" i="3"/>
  <c r="P1964" i="3"/>
  <c r="P1836" i="3"/>
  <c r="P1708" i="3"/>
  <c r="P1580" i="3"/>
  <c r="P1452" i="3"/>
  <c r="P2460" i="3"/>
  <c r="P2332" i="3"/>
  <c r="P2204" i="3"/>
  <c r="P2076" i="3"/>
  <c r="P1948" i="3"/>
  <c r="P1820" i="3"/>
  <c r="P1692" i="3"/>
  <c r="P1564" i="3"/>
  <c r="P1436" i="3"/>
  <c r="P2458" i="3"/>
  <c r="P2330" i="3"/>
  <c r="P2202" i="3"/>
  <c r="P2074" i="3"/>
  <c r="P1946" i="3"/>
  <c r="P1818" i="3"/>
  <c r="P1690" i="3"/>
  <c r="P1562" i="3"/>
  <c r="P1434" i="3"/>
  <c r="P2444" i="3"/>
  <c r="P2316" i="3"/>
  <c r="P2188" i="3"/>
  <c r="P2060" i="3"/>
  <c r="P1932" i="3"/>
  <c r="P1804" i="3"/>
  <c r="P1676" i="3"/>
  <c r="P1548" i="3"/>
  <c r="P1420" i="3"/>
  <c r="P2442" i="3"/>
  <c r="P2314" i="3"/>
  <c r="P2186" i="3"/>
  <c r="P2058" i="3"/>
  <c r="P1930" i="3"/>
  <c r="P1802" i="3"/>
  <c r="P1674" i="3"/>
  <c r="P1546" i="3"/>
  <c r="P1418" i="3"/>
  <c r="P288" i="3"/>
  <c r="P688" i="3"/>
  <c r="P1104" i="3"/>
  <c r="P417" i="3"/>
  <c r="P609" i="3"/>
  <c r="P721" i="3"/>
  <c r="P849" i="3"/>
  <c r="P961" i="3"/>
  <c r="P1041" i="3"/>
  <c r="P1105" i="3"/>
  <c r="P1153" i="3"/>
  <c r="P1217" i="3"/>
  <c r="P1249" i="3"/>
  <c r="P1313" i="3"/>
  <c r="P1361" i="3"/>
  <c r="P1489" i="3"/>
  <c r="P1537" i="3"/>
  <c r="P1601" i="3"/>
  <c r="P1633" i="3"/>
  <c r="P1665" i="3"/>
  <c r="P1697" i="3"/>
  <c r="P1729" i="3"/>
  <c r="P1777" i="3"/>
  <c r="P1809" i="3"/>
  <c r="P1857" i="3"/>
  <c r="P1905" i="3"/>
  <c r="P1937" i="3"/>
  <c r="P1969" i="3"/>
  <c r="P2001" i="3"/>
  <c r="P2017" i="3"/>
  <c r="P2049" i="3"/>
  <c r="P2081" i="3"/>
  <c r="P2113" i="3"/>
  <c r="P2145" i="3"/>
  <c r="P2177" i="3"/>
  <c r="P2209" i="3"/>
  <c r="P2257" i="3"/>
  <c r="P2289" i="3"/>
  <c r="P2321" i="3"/>
  <c r="P2337" i="3"/>
  <c r="P2385" i="3"/>
  <c r="P2433" i="3"/>
  <c r="P2449" i="3"/>
  <c r="P2465" i="3"/>
  <c r="P2497" i="3"/>
  <c r="P2513" i="3"/>
  <c r="P2529" i="3"/>
  <c r="P48" i="3"/>
  <c r="P304" i="3"/>
  <c r="P576" i="3"/>
  <c r="P896" i="3"/>
  <c r="P1216" i="3"/>
  <c r="P49" i="3"/>
  <c r="P241" i="3"/>
  <c r="P897" i="3"/>
  <c r="P1089" i="3"/>
  <c r="P1137" i="3"/>
  <c r="P1169" i="3"/>
  <c r="P1201" i="3"/>
  <c r="P1233" i="3"/>
  <c r="P1281" i="3"/>
  <c r="P1329" i="3"/>
  <c r="P1425" i="3"/>
  <c r="P1505" i="3"/>
  <c r="P1553" i="3"/>
  <c r="P1585" i="3"/>
  <c r="P1617" i="3"/>
  <c r="P1649" i="3"/>
  <c r="P1681" i="3"/>
  <c r="P1713" i="3"/>
  <c r="P1745" i="3"/>
  <c r="P1793" i="3"/>
  <c r="P1825" i="3"/>
  <c r="P1841" i="3"/>
  <c r="P1873" i="3"/>
  <c r="P1889" i="3"/>
  <c r="P1921" i="3"/>
  <c r="P1953" i="3"/>
  <c r="P1985" i="3"/>
  <c r="P2033" i="3"/>
  <c r="P2065" i="3"/>
  <c r="P2097" i="3"/>
  <c r="P2129" i="3"/>
  <c r="P2161" i="3"/>
  <c r="P2193" i="3"/>
  <c r="P2225" i="3"/>
  <c r="P2273" i="3"/>
  <c r="P2305" i="3"/>
  <c r="P2353" i="3"/>
  <c r="P2417" i="3"/>
  <c r="P2481" i="3"/>
  <c r="P2561" i="3"/>
  <c r="P18" i="3"/>
  <c r="W18" i="3" s="1"/>
  <c r="P34" i="3"/>
  <c r="W34" i="3" s="1"/>
  <c r="P50" i="3"/>
  <c r="W50" i="3" s="1"/>
  <c r="P66" i="3"/>
  <c r="W66" i="3" s="1"/>
  <c r="P82" i="3"/>
  <c r="W82" i="3" s="1"/>
  <c r="P98" i="3"/>
  <c r="W98" i="3" s="1"/>
  <c r="P114" i="3"/>
  <c r="W114" i="3" s="1"/>
  <c r="P130" i="3"/>
  <c r="W130" i="3" s="1"/>
  <c r="P146" i="3"/>
  <c r="W146" i="3" s="1"/>
  <c r="P162" i="3"/>
  <c r="W162" i="3" s="1"/>
  <c r="P178" i="3"/>
  <c r="W178" i="3" s="1"/>
  <c r="P194" i="3"/>
  <c r="W194" i="3" s="1"/>
  <c r="P210" i="3"/>
  <c r="W210" i="3" s="1"/>
  <c r="P226" i="3"/>
  <c r="W226" i="3" s="1"/>
  <c r="P242" i="3"/>
  <c r="W242" i="3" s="1"/>
  <c r="P258" i="3"/>
  <c r="W258" i="3" s="1"/>
  <c r="P274" i="3"/>
  <c r="W274" i="3" s="1"/>
  <c r="P290" i="3"/>
  <c r="W290" i="3" s="1"/>
  <c r="P306" i="3"/>
  <c r="W306" i="3" s="1"/>
  <c r="P322" i="3"/>
  <c r="W322" i="3" s="1"/>
  <c r="P338" i="3"/>
  <c r="W338" i="3" s="1"/>
  <c r="P354" i="3"/>
  <c r="W354" i="3" s="1"/>
  <c r="V354" i="3"/>
  <c r="P370" i="3"/>
  <c r="W370" i="3" s="1"/>
  <c r="P386" i="3"/>
  <c r="W386" i="3" s="1"/>
  <c r="P402" i="3"/>
  <c r="W402" i="3" s="1"/>
  <c r="P418" i="3"/>
  <c r="W418" i="3" s="1"/>
  <c r="P434" i="3"/>
  <c r="W434" i="3" s="1"/>
  <c r="P450" i="3"/>
  <c r="W450" i="3" s="1"/>
  <c r="P466" i="3"/>
  <c r="W466" i="3" s="1"/>
  <c r="P482" i="3"/>
  <c r="W482" i="3" s="1"/>
  <c r="P498" i="3"/>
  <c r="W498" i="3" s="1"/>
  <c r="P514" i="3"/>
  <c r="W514" i="3" s="1"/>
  <c r="P530" i="3"/>
  <c r="W530" i="3" s="1"/>
  <c r="P546" i="3"/>
  <c r="W546" i="3" s="1"/>
  <c r="V546" i="3"/>
  <c r="V547" i="3" s="1"/>
  <c r="V548" i="3" s="1"/>
  <c r="V549" i="3" s="1"/>
  <c r="V550" i="3" s="1"/>
  <c r="V551" i="3" s="1"/>
  <c r="V552" i="3" s="1"/>
  <c r="V553" i="3" s="1"/>
  <c r="V554" i="3" s="1"/>
  <c r="V555" i="3" s="1"/>
  <c r="V556" i="3" s="1"/>
  <c r="V557" i="3" s="1"/>
  <c r="V558" i="3" s="1"/>
  <c r="V559" i="3" s="1"/>
  <c r="V560" i="3" s="1"/>
  <c r="V561" i="3" s="1"/>
  <c r="P562" i="3"/>
  <c r="W562" i="3" s="1"/>
  <c r="P578" i="3"/>
  <c r="W578" i="3" s="1"/>
  <c r="P594" i="3"/>
  <c r="W594" i="3" s="1"/>
  <c r="P610" i="3"/>
  <c r="W610" i="3" s="1"/>
  <c r="P626" i="3"/>
  <c r="W626" i="3" s="1"/>
  <c r="P642" i="3"/>
  <c r="W642" i="3" s="1"/>
  <c r="P658" i="3"/>
  <c r="W658" i="3" s="1"/>
  <c r="P674" i="3"/>
  <c r="W674" i="3" s="1"/>
  <c r="P690" i="3"/>
  <c r="W690" i="3" s="1"/>
  <c r="P706" i="3"/>
  <c r="W706" i="3" s="1"/>
  <c r="P722" i="3"/>
  <c r="W722" i="3" s="1"/>
  <c r="P738" i="3"/>
  <c r="W738" i="3" s="1"/>
  <c r="V738" i="3"/>
  <c r="V739" i="3" s="1"/>
  <c r="V740" i="3" s="1"/>
  <c r="V741" i="3" s="1"/>
  <c r="V742" i="3" s="1"/>
  <c r="V743" i="3" s="1"/>
  <c r="V744" i="3" s="1"/>
  <c r="V745" i="3" s="1"/>
  <c r="V746" i="3" s="1"/>
  <c r="V747" i="3" s="1"/>
  <c r="V748" i="3" s="1"/>
  <c r="V749" i="3" s="1"/>
  <c r="V750" i="3" s="1"/>
  <c r="V751" i="3" s="1"/>
  <c r="V752" i="3" s="1"/>
  <c r="V753" i="3" s="1"/>
  <c r="P754" i="3"/>
  <c r="W754" i="3" s="1"/>
  <c r="P770" i="3"/>
  <c r="W770" i="3" s="1"/>
  <c r="P786" i="3"/>
  <c r="W786" i="3" s="1"/>
  <c r="P802" i="3"/>
  <c r="W802" i="3" s="1"/>
  <c r="P818" i="3"/>
  <c r="W818" i="3" s="1"/>
  <c r="P834" i="3"/>
  <c r="W834" i="3" s="1"/>
  <c r="P850" i="3"/>
  <c r="W850" i="3" s="1"/>
  <c r="P866" i="3"/>
  <c r="W866" i="3" s="1"/>
  <c r="P882" i="3"/>
  <c r="W882" i="3" s="1"/>
  <c r="P898" i="3"/>
  <c r="W898" i="3" s="1"/>
  <c r="P914" i="3"/>
  <c r="W914" i="3" s="1"/>
  <c r="V914" i="3"/>
  <c r="V915" i="3" s="1"/>
  <c r="V916" i="3" s="1"/>
  <c r="V917" i="3" s="1"/>
  <c r="V918" i="3" s="1"/>
  <c r="V919" i="3" s="1"/>
  <c r="V920" i="3" s="1"/>
  <c r="V921" i="3" s="1"/>
  <c r="V922" i="3" s="1"/>
  <c r="V923" i="3" s="1"/>
  <c r="V924" i="3" s="1"/>
  <c r="V925" i="3" s="1"/>
  <c r="V926" i="3" s="1"/>
  <c r="V927" i="3" s="1"/>
  <c r="V928" i="3" s="1"/>
  <c r="V929" i="3" s="1"/>
  <c r="P930" i="3"/>
  <c r="W930" i="3" s="1"/>
  <c r="P946" i="3"/>
  <c r="W946" i="3" s="1"/>
  <c r="P962" i="3"/>
  <c r="W962" i="3" s="1"/>
  <c r="V962" i="3"/>
  <c r="V963" i="3" s="1"/>
  <c r="V964" i="3" s="1"/>
  <c r="V965" i="3" s="1"/>
  <c r="V966" i="3" s="1"/>
  <c r="V967" i="3" s="1"/>
  <c r="V968" i="3" s="1"/>
  <c r="V969" i="3" s="1"/>
  <c r="V970" i="3" s="1"/>
  <c r="V971" i="3" s="1"/>
  <c r="V972" i="3" s="1"/>
  <c r="V973" i="3" s="1"/>
  <c r="V974" i="3" s="1"/>
  <c r="V975" i="3" s="1"/>
  <c r="V976" i="3" s="1"/>
  <c r="V977" i="3" s="1"/>
  <c r="P978" i="3"/>
  <c r="W978" i="3" s="1"/>
  <c r="P994" i="3"/>
  <c r="W994" i="3" s="1"/>
  <c r="P1010" i="3"/>
  <c r="W1010" i="3" s="1"/>
  <c r="P1026" i="3"/>
  <c r="W1026" i="3" s="1"/>
  <c r="P1042" i="3"/>
  <c r="W1042" i="3" s="1"/>
  <c r="P1058" i="3"/>
  <c r="W1058" i="3" s="1"/>
  <c r="P1074" i="3"/>
  <c r="W1074" i="3" s="1"/>
  <c r="P1090" i="3"/>
  <c r="W1090" i="3" s="1"/>
  <c r="P1106" i="3"/>
  <c r="W1106" i="3" s="1"/>
  <c r="V1106" i="3"/>
  <c r="V1107" i="3" s="1"/>
  <c r="V1108" i="3" s="1"/>
  <c r="V1109" i="3" s="1"/>
  <c r="V1110" i="3" s="1"/>
  <c r="V1111" i="3" s="1"/>
  <c r="V1112" i="3" s="1"/>
  <c r="V1113" i="3" s="1"/>
  <c r="V1114" i="3" s="1"/>
  <c r="V1115" i="3" s="1"/>
  <c r="V1116" i="3" s="1"/>
  <c r="V1117" i="3" s="1"/>
  <c r="V1118" i="3" s="1"/>
  <c r="V1119" i="3" s="1"/>
  <c r="V1120" i="3" s="1"/>
  <c r="V1121" i="3" s="1"/>
  <c r="P1122" i="3"/>
  <c r="W1122" i="3" s="1"/>
  <c r="P1138" i="3"/>
  <c r="W1138" i="3" s="1"/>
  <c r="P1154" i="3"/>
  <c r="W1154" i="3" s="1"/>
  <c r="V1154" i="3"/>
  <c r="V1155" i="3" s="1"/>
  <c r="V1156" i="3" s="1"/>
  <c r="V1157" i="3" s="1"/>
  <c r="V1158" i="3" s="1"/>
  <c r="V1159" i="3" s="1"/>
  <c r="V1160" i="3" s="1"/>
  <c r="V1161" i="3" s="1"/>
  <c r="V1162" i="3" s="1"/>
  <c r="V1163" i="3" s="1"/>
  <c r="V1164" i="3" s="1"/>
  <c r="V1165" i="3" s="1"/>
  <c r="V1166" i="3" s="1"/>
  <c r="V1167" i="3" s="1"/>
  <c r="V1168" i="3" s="1"/>
  <c r="V1169" i="3" s="1"/>
  <c r="P1170" i="3"/>
  <c r="W1170" i="3" s="1"/>
  <c r="P1186" i="3"/>
  <c r="W1186" i="3" s="1"/>
  <c r="P1202" i="3"/>
  <c r="W1202" i="3" s="1"/>
  <c r="P1218" i="3"/>
  <c r="W1218" i="3" s="1"/>
  <c r="P1234" i="3"/>
  <c r="W1234" i="3" s="1"/>
  <c r="P1250" i="3"/>
  <c r="W1250" i="3" s="1"/>
  <c r="P1266" i="3"/>
  <c r="W1266" i="3" s="1"/>
  <c r="P1282" i="3"/>
  <c r="W1282" i="3" s="1"/>
  <c r="P1298" i="3"/>
  <c r="W1298" i="3" s="1"/>
  <c r="P1314" i="3"/>
  <c r="W1314" i="3" s="1"/>
  <c r="V1314" i="3"/>
  <c r="V1315" i="3" s="1"/>
  <c r="V1316" i="3" s="1"/>
  <c r="V1317" i="3" s="1"/>
  <c r="V1318" i="3" s="1"/>
  <c r="V1319" i="3" s="1"/>
  <c r="V1320" i="3" s="1"/>
  <c r="V1321" i="3" s="1"/>
  <c r="V1322" i="3" s="1"/>
  <c r="V1323" i="3" s="1"/>
  <c r="V1324" i="3" s="1"/>
  <c r="V1325" i="3" s="1"/>
  <c r="V1326" i="3" s="1"/>
  <c r="V1327" i="3" s="1"/>
  <c r="V1328" i="3" s="1"/>
  <c r="V1329" i="3" s="1"/>
  <c r="P1330" i="3"/>
  <c r="W1330" i="3" s="1"/>
  <c r="P1346" i="3"/>
  <c r="W1346" i="3" s="1"/>
  <c r="P1362" i="3"/>
  <c r="W1362" i="3" s="1"/>
  <c r="P1378" i="3"/>
  <c r="W1378" i="3" s="1"/>
  <c r="P1394" i="3"/>
  <c r="W1394" i="3" s="1"/>
  <c r="P1410" i="3"/>
  <c r="W1410" i="3" s="1"/>
  <c r="P1426" i="3"/>
  <c r="W1426" i="3" s="1"/>
  <c r="P1442" i="3"/>
  <c r="W1442" i="3" s="1"/>
  <c r="P1458" i="3"/>
  <c r="W1458" i="3" s="1"/>
  <c r="P1474" i="3"/>
  <c r="W1474" i="3" s="1"/>
  <c r="P1490" i="3"/>
  <c r="W1490" i="3" s="1"/>
  <c r="P1506" i="3"/>
  <c r="W1506" i="3" s="1"/>
  <c r="P1522" i="3"/>
  <c r="W1522" i="3" s="1"/>
  <c r="P1538" i="3"/>
  <c r="W1538" i="3" s="1"/>
  <c r="P1554" i="3"/>
  <c r="W1554" i="3" s="1"/>
  <c r="P1570" i="3"/>
  <c r="W1570" i="3" s="1"/>
  <c r="P1586" i="3"/>
  <c r="W1586" i="3" s="1"/>
  <c r="P1602" i="3"/>
  <c r="W1602" i="3" s="1"/>
  <c r="P1618" i="3"/>
  <c r="W1618" i="3" s="1"/>
  <c r="P1634" i="3"/>
  <c r="W1634" i="3" s="1"/>
  <c r="P1650" i="3"/>
  <c r="W1650" i="3" s="1"/>
  <c r="P1666" i="3"/>
  <c r="W1666" i="3" s="1"/>
  <c r="P1682" i="3"/>
  <c r="W1682" i="3" s="1"/>
  <c r="P1698" i="3"/>
  <c r="W1698" i="3" s="1"/>
  <c r="P1714" i="3"/>
  <c r="W1714" i="3" s="1"/>
  <c r="P1730" i="3"/>
  <c r="W1730" i="3" s="1"/>
  <c r="P1746" i="3"/>
  <c r="W1746" i="3" s="1"/>
  <c r="P1762" i="3"/>
  <c r="W1762" i="3" s="1"/>
  <c r="P1778" i="3"/>
  <c r="W1778" i="3" s="1"/>
  <c r="P1794" i="3"/>
  <c r="W1794" i="3" s="1"/>
  <c r="V1794" i="3"/>
  <c r="V1795" i="3" s="1"/>
  <c r="V1796" i="3" s="1"/>
  <c r="V1797" i="3" s="1"/>
  <c r="V1798" i="3" s="1"/>
  <c r="V1799" i="3" s="1"/>
  <c r="V1800" i="3" s="1"/>
  <c r="V1801" i="3" s="1"/>
  <c r="V1802" i="3" s="1"/>
  <c r="V1803" i="3" s="1"/>
  <c r="V1804" i="3" s="1"/>
  <c r="V1805" i="3" s="1"/>
  <c r="V1806" i="3" s="1"/>
  <c r="V1807" i="3" s="1"/>
  <c r="V1808" i="3" s="1"/>
  <c r="V1809" i="3" s="1"/>
  <c r="P1810" i="3"/>
  <c r="W1810" i="3" s="1"/>
  <c r="P1826" i="3"/>
  <c r="W1826" i="3" s="1"/>
  <c r="P1842" i="3"/>
  <c r="W1842" i="3" s="1"/>
  <c r="P1858" i="3"/>
  <c r="W1858" i="3" s="1"/>
  <c r="P1874" i="3"/>
  <c r="W1874" i="3" s="1"/>
  <c r="P1890" i="3"/>
  <c r="W1890" i="3" s="1"/>
  <c r="P1906" i="3"/>
  <c r="W1906" i="3" s="1"/>
  <c r="P1922" i="3"/>
  <c r="W1922" i="3" s="1"/>
  <c r="P1938" i="3"/>
  <c r="W1938" i="3" s="1"/>
  <c r="P1954" i="3"/>
  <c r="W1954" i="3" s="1"/>
  <c r="P1970" i="3"/>
  <c r="W1970" i="3" s="1"/>
  <c r="P1986" i="3"/>
  <c r="W1986" i="3" s="1"/>
  <c r="P2002" i="3"/>
  <c r="W2002" i="3" s="1"/>
  <c r="P2018" i="3"/>
  <c r="W2018" i="3" s="1"/>
  <c r="V2034" i="3"/>
  <c r="V2035" i="3" s="1"/>
  <c r="V2036" i="3" s="1"/>
  <c r="V2037" i="3" s="1"/>
  <c r="V2038" i="3" s="1"/>
  <c r="V2039" i="3" s="1"/>
  <c r="V2040" i="3" s="1"/>
  <c r="V2041" i="3" s="1"/>
  <c r="V2042" i="3" s="1"/>
  <c r="V2043" i="3" s="1"/>
  <c r="V2044" i="3" s="1"/>
  <c r="V2045" i="3" s="1"/>
  <c r="V2046" i="3" s="1"/>
  <c r="V2047" i="3" s="1"/>
  <c r="V2048" i="3" s="1"/>
  <c r="V2049" i="3" s="1"/>
  <c r="P2034" i="3"/>
  <c r="W2034" i="3" s="1"/>
  <c r="P2050" i="3"/>
  <c r="W2050" i="3" s="1"/>
  <c r="P2066" i="3"/>
  <c r="W2066" i="3" s="1"/>
  <c r="P2082" i="3"/>
  <c r="W2082" i="3" s="1"/>
  <c r="P2098" i="3"/>
  <c r="W2098" i="3" s="1"/>
  <c r="P2114" i="3"/>
  <c r="W2114" i="3" s="1"/>
  <c r="P2130" i="3"/>
  <c r="W2130" i="3" s="1"/>
  <c r="P2146" i="3"/>
  <c r="W2146" i="3" s="1"/>
  <c r="P2162" i="3"/>
  <c r="W2162" i="3" s="1"/>
  <c r="P2178" i="3"/>
  <c r="W2178" i="3" s="1"/>
  <c r="V2194" i="3"/>
  <c r="V2195" i="3" s="1"/>
  <c r="V2196" i="3" s="1"/>
  <c r="V2197" i="3" s="1"/>
  <c r="V2198" i="3" s="1"/>
  <c r="V2199" i="3" s="1"/>
  <c r="V2200" i="3" s="1"/>
  <c r="V2201" i="3" s="1"/>
  <c r="V2202" i="3" s="1"/>
  <c r="V2203" i="3" s="1"/>
  <c r="V2204" i="3" s="1"/>
  <c r="V2205" i="3" s="1"/>
  <c r="V2206" i="3" s="1"/>
  <c r="V2207" i="3" s="1"/>
  <c r="V2208" i="3" s="1"/>
  <c r="V2209" i="3" s="1"/>
  <c r="P2194" i="3"/>
  <c r="W2194" i="3" s="1"/>
  <c r="P2210" i="3"/>
  <c r="W2210" i="3" s="1"/>
  <c r="P2226" i="3"/>
  <c r="W2226" i="3" s="1"/>
  <c r="V2242" i="3"/>
  <c r="V2243" i="3" s="1"/>
  <c r="V2244" i="3" s="1"/>
  <c r="P2242" i="3"/>
  <c r="W2242" i="3" s="1"/>
  <c r="P2258" i="3"/>
  <c r="W2258" i="3" s="1"/>
  <c r="P2274" i="3"/>
  <c r="W2274" i="3" s="1"/>
  <c r="P2290" i="3"/>
  <c r="W2290" i="3" s="1"/>
  <c r="P2306" i="3"/>
  <c r="W2306" i="3" s="1"/>
  <c r="P2322" i="3"/>
  <c r="W2322" i="3" s="1"/>
  <c r="P32" i="3"/>
  <c r="P112" i="3"/>
  <c r="P208" i="3"/>
  <c r="P336" i="3"/>
  <c r="P416" i="3"/>
  <c r="P480" i="3"/>
  <c r="P528" i="3"/>
  <c r="P624" i="3"/>
  <c r="P736" i="3"/>
  <c r="P784" i="3"/>
  <c r="P864" i="3"/>
  <c r="P928" i="3"/>
  <c r="P992" i="3"/>
  <c r="P1040" i="3"/>
  <c r="P1120" i="3"/>
  <c r="P1168" i="3"/>
  <c r="P1248" i="3"/>
  <c r="P97" i="3"/>
  <c r="P545" i="3"/>
  <c r="P368" i="3"/>
  <c r="P816" i="3"/>
  <c r="P81" i="3"/>
  <c r="P193" i="3"/>
  <c r="P305" i="3"/>
  <c r="P577" i="3"/>
  <c r="P657" i="3"/>
  <c r="P705" i="3"/>
  <c r="P817" i="3"/>
  <c r="P977" i="3"/>
  <c r="P1121" i="3"/>
  <c r="P1265" i="3"/>
  <c r="P1569" i="3"/>
  <c r="P2369" i="3"/>
  <c r="P51" i="3"/>
  <c r="P1283" i="3"/>
  <c r="P4" i="3"/>
  <c r="P20" i="3"/>
  <c r="P36" i="3"/>
  <c r="P52" i="3"/>
  <c r="P68" i="3"/>
  <c r="P84" i="3"/>
  <c r="P100" i="3"/>
  <c r="P116" i="3"/>
  <c r="P132" i="3"/>
  <c r="P148" i="3"/>
  <c r="P164" i="3"/>
  <c r="P180" i="3"/>
  <c r="P196" i="3"/>
  <c r="P212" i="3"/>
  <c r="P228" i="3"/>
  <c r="P244" i="3"/>
  <c r="P260" i="3"/>
  <c r="P276" i="3"/>
  <c r="P292" i="3"/>
  <c r="P308" i="3"/>
  <c r="P324" i="3"/>
  <c r="P340" i="3"/>
  <c r="P356" i="3"/>
  <c r="P372" i="3"/>
  <c r="P388" i="3"/>
  <c r="P404" i="3"/>
  <c r="P420" i="3"/>
  <c r="P436" i="3"/>
  <c r="P452" i="3"/>
  <c r="P468" i="3"/>
  <c r="P484" i="3"/>
  <c r="P500" i="3"/>
  <c r="P516" i="3"/>
  <c r="P532" i="3"/>
  <c r="P548" i="3"/>
  <c r="P564" i="3"/>
  <c r="P580" i="3"/>
  <c r="P596" i="3"/>
  <c r="P612" i="3"/>
  <c r="P628" i="3"/>
  <c r="P644" i="3"/>
  <c r="P660" i="3"/>
  <c r="P676" i="3"/>
  <c r="P692" i="3"/>
  <c r="P708" i="3"/>
  <c r="P724" i="3"/>
  <c r="P740" i="3"/>
  <c r="P756" i="3"/>
  <c r="P772" i="3"/>
  <c r="P788" i="3"/>
  <c r="P804" i="3"/>
  <c r="P820" i="3"/>
  <c r="P836" i="3"/>
  <c r="P852" i="3"/>
  <c r="P868" i="3"/>
  <c r="P884" i="3"/>
  <c r="P900" i="3"/>
  <c r="P916" i="3"/>
  <c r="P932" i="3"/>
  <c r="P948" i="3"/>
  <c r="P964" i="3"/>
  <c r="P980" i="3"/>
  <c r="P996" i="3"/>
  <c r="P1012" i="3"/>
  <c r="P1028" i="3"/>
  <c r="P1044" i="3"/>
  <c r="P1060" i="3"/>
  <c r="P1076" i="3"/>
  <c r="P1092" i="3"/>
  <c r="P1108" i="3"/>
  <c r="P1124" i="3"/>
  <c r="P1140" i="3"/>
  <c r="P1156" i="3"/>
  <c r="P1172" i="3"/>
  <c r="P1188" i="3"/>
  <c r="P1204" i="3"/>
  <c r="P1220" i="3"/>
  <c r="P1236" i="3"/>
  <c r="P1252" i="3"/>
  <c r="P1268" i="3"/>
  <c r="P1284" i="3"/>
  <c r="P1300" i="3"/>
  <c r="P1316" i="3"/>
  <c r="P1332" i="3"/>
  <c r="P1348" i="3"/>
  <c r="P1364" i="3"/>
  <c r="P1380" i="3"/>
  <c r="P1396" i="3"/>
  <c r="P1412" i="3"/>
  <c r="P1428" i="3"/>
  <c r="P1444" i="3"/>
  <c r="P1460" i="3"/>
  <c r="P1476" i="3"/>
  <c r="P1492" i="3"/>
  <c r="P1508" i="3"/>
  <c r="P1524" i="3"/>
  <c r="P1540" i="3"/>
  <c r="P1556" i="3"/>
  <c r="P1572" i="3"/>
  <c r="P1588" i="3"/>
  <c r="P1604" i="3"/>
  <c r="P1620" i="3"/>
  <c r="P1636" i="3"/>
  <c r="P1652" i="3"/>
  <c r="P1668" i="3"/>
  <c r="P1684" i="3"/>
  <c r="P1700" i="3"/>
  <c r="P1716" i="3"/>
  <c r="P1732" i="3"/>
  <c r="P1748" i="3"/>
  <c r="P1764" i="3"/>
  <c r="P1780" i="3"/>
  <c r="P1796" i="3"/>
  <c r="P1812" i="3"/>
  <c r="P1828" i="3"/>
  <c r="P1844" i="3"/>
  <c r="P1860" i="3"/>
  <c r="P1876" i="3"/>
  <c r="P1892" i="3"/>
  <c r="P1908" i="3"/>
  <c r="P1924" i="3"/>
  <c r="P1940" i="3"/>
  <c r="P1956" i="3"/>
  <c r="P1972" i="3"/>
  <c r="P1988" i="3"/>
  <c r="P2004" i="3"/>
  <c r="P2020" i="3"/>
  <c r="P2036" i="3"/>
  <c r="P2052" i="3"/>
  <c r="P2068" i="3"/>
  <c r="P2084" i="3"/>
  <c r="P2100" i="3"/>
  <c r="P2116" i="3"/>
  <c r="P2132" i="3"/>
  <c r="P2148" i="3"/>
  <c r="P2164" i="3"/>
  <c r="P2180" i="3"/>
  <c r="P2196" i="3"/>
  <c r="P2212" i="3"/>
  <c r="P2228" i="3"/>
  <c r="P2244" i="3"/>
  <c r="P2260" i="3"/>
  <c r="P176" i="3"/>
  <c r="P704" i="3"/>
  <c r="P1264" i="3"/>
  <c r="P17" i="3"/>
  <c r="P209" i="3"/>
  <c r="P433" i="3"/>
  <c r="P673" i="3"/>
  <c r="P1297" i="3"/>
  <c r="P2241" i="3"/>
  <c r="P1171" i="3"/>
  <c r="P5" i="3"/>
  <c r="P21" i="3"/>
  <c r="P37" i="3"/>
  <c r="P53" i="3"/>
  <c r="P69" i="3"/>
  <c r="P85" i="3"/>
  <c r="P101" i="3"/>
  <c r="P117" i="3"/>
  <c r="P133" i="3"/>
  <c r="P149" i="3"/>
  <c r="P165" i="3"/>
  <c r="P181" i="3"/>
  <c r="P197" i="3"/>
  <c r="P213" i="3"/>
  <c r="P229" i="3"/>
  <c r="P245" i="3"/>
  <c r="P261" i="3"/>
  <c r="P277" i="3"/>
  <c r="P293" i="3"/>
  <c r="P309" i="3"/>
  <c r="P325" i="3"/>
  <c r="P341" i="3"/>
  <c r="P357" i="3"/>
  <c r="P373" i="3"/>
  <c r="P389" i="3"/>
  <c r="P405" i="3"/>
  <c r="P421" i="3"/>
  <c r="P437" i="3"/>
  <c r="P453" i="3"/>
  <c r="P469" i="3"/>
  <c r="P485" i="3"/>
  <c r="P501" i="3"/>
  <c r="P517" i="3"/>
  <c r="P533" i="3"/>
  <c r="P549" i="3"/>
  <c r="P565" i="3"/>
  <c r="P581" i="3"/>
  <c r="P597" i="3"/>
  <c r="P613" i="3"/>
  <c r="P629" i="3"/>
  <c r="P645" i="3"/>
  <c r="P661" i="3"/>
  <c r="P677" i="3"/>
  <c r="P693" i="3"/>
  <c r="P709" i="3"/>
  <c r="P725" i="3"/>
  <c r="P741" i="3"/>
  <c r="P757" i="3"/>
  <c r="P773" i="3"/>
  <c r="P789" i="3"/>
  <c r="P805" i="3"/>
  <c r="P821" i="3"/>
  <c r="P837" i="3"/>
  <c r="P853" i="3"/>
  <c r="P869" i="3"/>
  <c r="P885" i="3"/>
  <c r="P901" i="3"/>
  <c r="P917" i="3"/>
  <c r="P933" i="3"/>
  <c r="P949" i="3"/>
  <c r="P965" i="3"/>
  <c r="P981" i="3"/>
  <c r="P997" i="3"/>
  <c r="P1013" i="3"/>
  <c r="P1029" i="3"/>
  <c r="P1045" i="3"/>
  <c r="P1061" i="3"/>
  <c r="P1077" i="3"/>
  <c r="P1093" i="3"/>
  <c r="P1109" i="3"/>
  <c r="P1125" i="3"/>
  <c r="P1141" i="3"/>
  <c r="P1157" i="3"/>
  <c r="P1173" i="3"/>
  <c r="P1189" i="3"/>
  <c r="P1205" i="3"/>
  <c r="P1221" i="3"/>
  <c r="P1237" i="3"/>
  <c r="P1253" i="3"/>
  <c r="P1269" i="3"/>
  <c r="P1285" i="3"/>
  <c r="P1301" i="3"/>
  <c r="P1317" i="3"/>
  <c r="P1333" i="3"/>
  <c r="P1349" i="3"/>
  <c r="P1365" i="3"/>
  <c r="P1381" i="3"/>
  <c r="P1397" i="3"/>
  <c r="P1413" i="3"/>
  <c r="P1429" i="3"/>
  <c r="P1445" i="3"/>
  <c r="P1461" i="3"/>
  <c r="P1477" i="3"/>
  <c r="P1493" i="3"/>
  <c r="P1509" i="3"/>
  <c r="P1525" i="3"/>
  <c r="P1541" i="3"/>
  <c r="P1557" i="3"/>
  <c r="P1573" i="3"/>
  <c r="P1589" i="3"/>
  <c r="P1605" i="3"/>
  <c r="P1621" i="3"/>
  <c r="P1637" i="3"/>
  <c r="P1653" i="3"/>
  <c r="P1669" i="3"/>
  <c r="P1685" i="3"/>
  <c r="P1701" i="3"/>
  <c r="P1717" i="3"/>
  <c r="P1733" i="3"/>
  <c r="P1749" i="3"/>
  <c r="P1765" i="3"/>
  <c r="P1781" i="3"/>
  <c r="P1797" i="3"/>
  <c r="P1813" i="3"/>
  <c r="P1829" i="3"/>
  <c r="P1845" i="3"/>
  <c r="P1861" i="3"/>
  <c r="P1877" i="3"/>
  <c r="P1893" i="3"/>
  <c r="P1909" i="3"/>
  <c r="P1925" i="3"/>
  <c r="P1941" i="3"/>
  <c r="P1957" i="3"/>
  <c r="P1973" i="3"/>
  <c r="P1989" i="3"/>
  <c r="P2005" i="3"/>
  <c r="P2021" i="3"/>
  <c r="P2037" i="3"/>
  <c r="P2053" i="3"/>
  <c r="P2069" i="3"/>
  <c r="P2085" i="3"/>
  <c r="P2101" i="3"/>
  <c r="P2117" i="3"/>
  <c r="P2133" i="3"/>
  <c r="P2149" i="3"/>
  <c r="P2165" i="3"/>
  <c r="P2181" i="3"/>
  <c r="P2197" i="3"/>
  <c r="P2213" i="3"/>
  <c r="P2229" i="3"/>
  <c r="P2245" i="3"/>
  <c r="P2261" i="3"/>
  <c r="P1308" i="3"/>
  <c r="P272" i="3"/>
  <c r="P656" i="3"/>
  <c r="P1088" i="3"/>
  <c r="P113" i="3"/>
  <c r="P273" i="3"/>
  <c r="P465" i="3"/>
  <c r="P641" i="3"/>
  <c r="P881" i="3"/>
  <c r="P1393" i="3"/>
  <c r="P179" i="3"/>
  <c r="P435" i="3"/>
  <c r="P707" i="3"/>
  <c r="P979" i="3"/>
  <c r="W979" i="3" s="1"/>
  <c r="P1219" i="3"/>
  <c r="P1491" i="3"/>
  <c r="P1779" i="3"/>
  <c r="W1779" i="3" s="1"/>
  <c r="P2083" i="3"/>
  <c r="P150" i="3"/>
  <c r="P262" i="3"/>
  <c r="P326" i="3"/>
  <c r="P374" i="3"/>
  <c r="P422" i="3"/>
  <c r="P454" i="3"/>
  <c r="P470" i="3"/>
  <c r="P502" i="3"/>
  <c r="P518" i="3"/>
  <c r="P534" i="3"/>
  <c r="P550" i="3"/>
  <c r="P566" i="3"/>
  <c r="P582" i="3"/>
  <c r="P598" i="3"/>
  <c r="P614" i="3"/>
  <c r="P630" i="3"/>
  <c r="P646" i="3"/>
  <c r="P662" i="3"/>
  <c r="P678" i="3"/>
  <c r="P710" i="3"/>
  <c r="P726" i="3"/>
  <c r="P742" i="3"/>
  <c r="P758" i="3"/>
  <c r="P774" i="3"/>
  <c r="P790" i="3"/>
  <c r="P806" i="3"/>
  <c r="P822" i="3"/>
  <c r="P838" i="3"/>
  <c r="P854" i="3"/>
  <c r="P870" i="3"/>
  <c r="P886" i="3"/>
  <c r="P902" i="3"/>
  <c r="P918" i="3"/>
  <c r="P934" i="3"/>
  <c r="P950" i="3"/>
  <c r="P966" i="3"/>
  <c r="P982" i="3"/>
  <c r="P998" i="3"/>
  <c r="P1014" i="3"/>
  <c r="P1030" i="3"/>
  <c r="P1046" i="3"/>
  <c r="P1062" i="3"/>
  <c r="P1078" i="3"/>
  <c r="P1094" i="3"/>
  <c r="P1110" i="3"/>
  <c r="P1126" i="3"/>
  <c r="P1142" i="3"/>
  <c r="P1158" i="3"/>
  <c r="P1174" i="3"/>
  <c r="P1190" i="3"/>
  <c r="P1206" i="3"/>
  <c r="P1222" i="3"/>
  <c r="P1238" i="3"/>
  <c r="P1254" i="3"/>
  <c r="P1270" i="3"/>
  <c r="P1286" i="3"/>
  <c r="P1302" i="3"/>
  <c r="P1318" i="3"/>
  <c r="P1334" i="3"/>
  <c r="P1350" i="3"/>
  <c r="P1366" i="3"/>
  <c r="P1382" i="3"/>
  <c r="P1398" i="3"/>
  <c r="P1414" i="3"/>
  <c r="P1430" i="3"/>
  <c r="P1446" i="3"/>
  <c r="P1462" i="3"/>
  <c r="P1478" i="3"/>
  <c r="P1494" i="3"/>
  <c r="P1510" i="3"/>
  <c r="P1526" i="3"/>
  <c r="P1542" i="3"/>
  <c r="P1558" i="3"/>
  <c r="P1574" i="3"/>
  <c r="P1590" i="3"/>
  <c r="P1606" i="3"/>
  <c r="P1622" i="3"/>
  <c r="P1638" i="3"/>
  <c r="P1654" i="3"/>
  <c r="P1670" i="3"/>
  <c r="P1686" i="3"/>
  <c r="P1702" i="3"/>
  <c r="P1718" i="3"/>
  <c r="P1734" i="3"/>
  <c r="P1750" i="3"/>
  <c r="P1766" i="3"/>
  <c r="P1782" i="3"/>
  <c r="P1798" i="3"/>
  <c r="P1814" i="3"/>
  <c r="P1830" i="3"/>
  <c r="P1846" i="3"/>
  <c r="P1862" i="3"/>
  <c r="P1878" i="3"/>
  <c r="P1894" i="3"/>
  <c r="P1910" i="3"/>
  <c r="P1926" i="3"/>
  <c r="P1942" i="3"/>
  <c r="P1958" i="3"/>
  <c r="P1974" i="3"/>
  <c r="P1990" i="3"/>
  <c r="P2006" i="3"/>
  <c r="P2022" i="3"/>
  <c r="P2038" i="3"/>
  <c r="P2054" i="3"/>
  <c r="P2070" i="3"/>
  <c r="P2086" i="3"/>
  <c r="P2102" i="3"/>
  <c r="P2118" i="3"/>
  <c r="P2134" i="3"/>
  <c r="P2150" i="3"/>
  <c r="P2166" i="3"/>
  <c r="P2182" i="3"/>
  <c r="P2198" i="3"/>
  <c r="P2214" i="3"/>
  <c r="P2230" i="3"/>
  <c r="P2246" i="3"/>
  <c r="P2262" i="3"/>
  <c r="P2278" i="3"/>
  <c r="P2294" i="3"/>
  <c r="P2310" i="3"/>
  <c r="P1196" i="3"/>
  <c r="P192" i="3"/>
  <c r="P448" i="3"/>
  <c r="P672" i="3"/>
  <c r="P976" i="3"/>
  <c r="P1280" i="3"/>
  <c r="P33" i="3"/>
  <c r="P497" i="3"/>
  <c r="P945" i="3"/>
  <c r="P1473" i="3"/>
  <c r="P67" i="3"/>
  <c r="P211" i="3"/>
  <c r="P323" i="3"/>
  <c r="P467" i="3"/>
  <c r="P611" i="3"/>
  <c r="P771" i="3"/>
  <c r="P915" i="3"/>
  <c r="P1075" i="3"/>
  <c r="P1203" i="3"/>
  <c r="W1203" i="3" s="1"/>
  <c r="P1379" i="3"/>
  <c r="P1555" i="3"/>
  <c r="P1747" i="3"/>
  <c r="P1971" i="3"/>
  <c r="P2259" i="3"/>
  <c r="W2259" i="3" s="1"/>
  <c r="P6" i="3"/>
  <c r="P118" i="3"/>
  <c r="P166" i="3"/>
  <c r="P246" i="3"/>
  <c r="P278" i="3"/>
  <c r="P294" i="3"/>
  <c r="P310" i="3"/>
  <c r="P342" i="3"/>
  <c r="P358" i="3"/>
  <c r="P390" i="3"/>
  <c r="P406" i="3"/>
  <c r="P438" i="3"/>
  <c r="P486" i="3"/>
  <c r="P694" i="3"/>
  <c r="P7" i="3"/>
  <c r="P23" i="3"/>
  <c r="P39" i="3"/>
  <c r="P55" i="3"/>
  <c r="P71" i="3"/>
  <c r="P87" i="3"/>
  <c r="P103" i="3"/>
  <c r="P119" i="3"/>
  <c r="P135" i="3"/>
  <c r="P151" i="3"/>
  <c r="P167" i="3"/>
  <c r="P183" i="3"/>
  <c r="P199" i="3"/>
  <c r="P215" i="3"/>
  <c r="P231" i="3"/>
  <c r="P247" i="3"/>
  <c r="P263" i="3"/>
  <c r="P279" i="3"/>
  <c r="P295" i="3"/>
  <c r="P311" i="3"/>
  <c r="P327" i="3"/>
  <c r="P343" i="3"/>
  <c r="P359" i="3"/>
  <c r="P375" i="3"/>
  <c r="P391" i="3"/>
  <c r="P407" i="3"/>
  <c r="P423" i="3"/>
  <c r="P439" i="3"/>
  <c r="P455" i="3"/>
  <c r="P471" i="3"/>
  <c r="P487" i="3"/>
  <c r="P503" i="3"/>
  <c r="P519" i="3"/>
  <c r="P535" i="3"/>
  <c r="P551" i="3"/>
  <c r="P567" i="3"/>
  <c r="P583" i="3"/>
  <c r="P599" i="3"/>
  <c r="P615" i="3"/>
  <c r="P631" i="3"/>
  <c r="P647" i="3"/>
  <c r="P663" i="3"/>
  <c r="P679" i="3"/>
  <c r="P695" i="3"/>
  <c r="P711" i="3"/>
  <c r="P727" i="3"/>
  <c r="P743" i="3"/>
  <c r="P759" i="3"/>
  <c r="P775" i="3"/>
  <c r="P791" i="3"/>
  <c r="P807" i="3"/>
  <c r="P823" i="3"/>
  <c r="P839" i="3"/>
  <c r="P855" i="3"/>
  <c r="P871" i="3"/>
  <c r="P887" i="3"/>
  <c r="P903" i="3"/>
  <c r="P919" i="3"/>
  <c r="P935" i="3"/>
  <c r="P951" i="3"/>
  <c r="P967" i="3"/>
  <c r="P983" i="3"/>
  <c r="P999" i="3"/>
  <c r="P1015" i="3"/>
  <c r="P1031" i="3"/>
  <c r="P1047" i="3"/>
  <c r="P1063" i="3"/>
  <c r="P1079" i="3"/>
  <c r="P1095" i="3"/>
  <c r="P1111" i="3"/>
  <c r="P1127" i="3"/>
  <c r="P1143" i="3"/>
  <c r="P1159" i="3"/>
  <c r="P1175" i="3"/>
  <c r="P1191" i="3"/>
  <c r="P1207" i="3"/>
  <c r="P1223" i="3"/>
  <c r="P1239" i="3"/>
  <c r="P1255" i="3"/>
  <c r="P1271" i="3"/>
  <c r="P1287" i="3"/>
  <c r="P1303" i="3"/>
  <c r="P1319" i="3"/>
  <c r="P1335" i="3"/>
  <c r="P1351" i="3"/>
  <c r="P1367" i="3"/>
  <c r="P1383" i="3"/>
  <c r="P1399" i="3"/>
  <c r="P1415" i="3"/>
  <c r="P1431" i="3"/>
  <c r="P1447" i="3"/>
  <c r="P1463" i="3"/>
  <c r="P1479" i="3"/>
  <c r="P1495" i="3"/>
  <c r="P1511" i="3"/>
  <c r="P1527" i="3"/>
  <c r="P1543" i="3"/>
  <c r="P1559" i="3"/>
  <c r="P1575" i="3"/>
  <c r="P1591" i="3"/>
  <c r="P1607" i="3"/>
  <c r="P1623" i="3"/>
  <c r="P1639" i="3"/>
  <c r="P1655" i="3"/>
  <c r="P1671" i="3"/>
  <c r="P1687" i="3"/>
  <c r="P1703" i="3"/>
  <c r="P1719" i="3"/>
  <c r="P1735" i="3"/>
  <c r="P1751" i="3"/>
  <c r="P1767" i="3"/>
  <c r="P1783" i="3"/>
  <c r="P1799" i="3"/>
  <c r="P1815" i="3"/>
  <c r="P1831" i="3"/>
  <c r="P1847" i="3"/>
  <c r="P1863" i="3"/>
  <c r="P1879" i="3"/>
  <c r="P1895" i="3"/>
  <c r="P1911" i="3"/>
  <c r="P1927" i="3"/>
  <c r="P1943" i="3"/>
  <c r="P1959" i="3"/>
  <c r="P1975" i="3"/>
  <c r="P1991" i="3"/>
  <c r="P2007" i="3"/>
  <c r="P2023" i="3"/>
  <c r="P2039" i="3"/>
  <c r="P2055" i="3"/>
  <c r="P2071" i="3"/>
  <c r="P2087" i="3"/>
  <c r="P2103" i="3"/>
  <c r="P2119" i="3"/>
  <c r="P2135" i="3"/>
  <c r="P2151" i="3"/>
  <c r="P2167" i="3"/>
  <c r="P2183" i="3"/>
  <c r="P2199" i="3"/>
  <c r="P2215" i="3"/>
  <c r="P2231" i="3"/>
  <c r="P2247" i="3"/>
  <c r="P2263" i="3"/>
  <c r="P2279" i="3"/>
  <c r="P2295" i="3"/>
  <c r="P2311" i="3"/>
  <c r="P1180" i="3"/>
  <c r="P224" i="3"/>
  <c r="P960" i="3"/>
  <c r="P145" i="3"/>
  <c r="P753" i="3"/>
  <c r="P1761" i="3"/>
  <c r="P691" i="3"/>
  <c r="P38" i="3"/>
  <c r="P8" i="3"/>
  <c r="P168" i="3"/>
  <c r="P280" i="3"/>
  <c r="P328" i="3"/>
  <c r="P344" i="3"/>
  <c r="P376" i="3"/>
  <c r="P440" i="3"/>
  <c r="P456" i="3"/>
  <c r="P472" i="3"/>
  <c r="P488" i="3"/>
  <c r="P504" i="3"/>
  <c r="P520" i="3"/>
  <c r="P536" i="3"/>
  <c r="P552" i="3"/>
  <c r="P568" i="3"/>
  <c r="P584" i="3"/>
  <c r="P600" i="3"/>
  <c r="P616" i="3"/>
  <c r="P632" i="3"/>
  <c r="P648" i="3"/>
  <c r="P664" i="3"/>
  <c r="P680" i="3"/>
  <c r="P696" i="3"/>
  <c r="P712" i="3"/>
  <c r="P728" i="3"/>
  <c r="P744" i="3"/>
  <c r="P760" i="3"/>
  <c r="P776" i="3"/>
  <c r="P792" i="3"/>
  <c r="P808" i="3"/>
  <c r="P824" i="3"/>
  <c r="P840" i="3"/>
  <c r="P856" i="3"/>
  <c r="P872" i="3"/>
  <c r="P888" i="3"/>
  <c r="P904" i="3"/>
  <c r="P920" i="3"/>
  <c r="P936" i="3"/>
  <c r="P952" i="3"/>
  <c r="P968" i="3"/>
  <c r="P984" i="3"/>
  <c r="P1000" i="3"/>
  <c r="P1016" i="3"/>
  <c r="P1032" i="3"/>
  <c r="P1048" i="3"/>
  <c r="P1064" i="3"/>
  <c r="P1080" i="3"/>
  <c r="P1096" i="3"/>
  <c r="P1112" i="3"/>
  <c r="P1128" i="3"/>
  <c r="P1144" i="3"/>
  <c r="P1160" i="3"/>
  <c r="P1176" i="3"/>
  <c r="P1192" i="3"/>
  <c r="P1208" i="3"/>
  <c r="P1224" i="3"/>
  <c r="P1240" i="3"/>
  <c r="P1256" i="3"/>
  <c r="P1272" i="3"/>
  <c r="P1288" i="3"/>
  <c r="P1304" i="3"/>
  <c r="P1320" i="3"/>
  <c r="P1336" i="3"/>
  <c r="P1352" i="3"/>
  <c r="P1368" i="3"/>
  <c r="P1384" i="3"/>
  <c r="P1400" i="3"/>
  <c r="P1416" i="3"/>
  <c r="P1432" i="3"/>
  <c r="P1448" i="3"/>
  <c r="P1464" i="3"/>
  <c r="P1480" i="3"/>
  <c r="P1496" i="3"/>
  <c r="P1512" i="3"/>
  <c r="P1528" i="3"/>
  <c r="P1544" i="3"/>
  <c r="P1560" i="3"/>
  <c r="P1576" i="3"/>
  <c r="P1592" i="3"/>
  <c r="P1608" i="3"/>
  <c r="P1624" i="3"/>
  <c r="P1640" i="3"/>
  <c r="P1656" i="3"/>
  <c r="P1672" i="3"/>
  <c r="P1688" i="3"/>
  <c r="P1704" i="3"/>
  <c r="P1720" i="3"/>
  <c r="P1736" i="3"/>
  <c r="P1752" i="3"/>
  <c r="P1768" i="3"/>
  <c r="P1784" i="3"/>
  <c r="P1800" i="3"/>
  <c r="P1816" i="3"/>
  <c r="P1832" i="3"/>
  <c r="P1848" i="3"/>
  <c r="P1864" i="3"/>
  <c r="P1880" i="3"/>
  <c r="P1896" i="3"/>
  <c r="P1912" i="3"/>
  <c r="P1928" i="3"/>
  <c r="P1944" i="3"/>
  <c r="P1960" i="3"/>
  <c r="P1976" i="3"/>
  <c r="P1992" i="3"/>
  <c r="P2008" i="3"/>
  <c r="P2024" i="3"/>
  <c r="P2040" i="3"/>
  <c r="P2056" i="3"/>
  <c r="P2072" i="3"/>
  <c r="P2088" i="3"/>
  <c r="P2104" i="3"/>
  <c r="P2120" i="3"/>
  <c r="P2136" i="3"/>
  <c r="P2152" i="3"/>
  <c r="P2168" i="3"/>
  <c r="P2184" i="3"/>
  <c r="P2200" i="3"/>
  <c r="P2216" i="3"/>
  <c r="P2232" i="3"/>
  <c r="P2248" i="3"/>
  <c r="P2264" i="3"/>
  <c r="P2280" i="3"/>
  <c r="P2296" i="3"/>
  <c r="P2312" i="3"/>
  <c r="P1025" i="3"/>
  <c r="P400" i="3"/>
  <c r="P848" i="3"/>
  <c r="P65" i="3"/>
  <c r="P177" i="3"/>
  <c r="P289" i="3"/>
  <c r="P401" i="3"/>
  <c r="P529" i="3"/>
  <c r="P625" i="3"/>
  <c r="P689" i="3"/>
  <c r="P801" i="3"/>
  <c r="P913" i="3"/>
  <c r="P1073" i="3"/>
  <c r="P1441" i="3"/>
  <c r="P147" i="3"/>
  <c r="W147" i="3" s="1"/>
  <c r="P387" i="3"/>
  <c r="P595" i="3"/>
  <c r="P819" i="3"/>
  <c r="P995" i="3"/>
  <c r="P1155" i="3"/>
  <c r="P1363" i="3"/>
  <c r="P1523" i="3"/>
  <c r="P1699" i="3"/>
  <c r="W1699" i="3" s="1"/>
  <c r="P1859" i="3"/>
  <c r="P1955" i="3"/>
  <c r="P2051" i="3"/>
  <c r="P2147" i="3"/>
  <c r="P2211" i="3"/>
  <c r="P2291" i="3"/>
  <c r="P2355" i="3"/>
  <c r="P2419" i="3"/>
  <c r="P2483" i="3"/>
  <c r="P2531" i="3"/>
  <c r="P70" i="3"/>
  <c r="P214" i="3"/>
  <c r="P24" i="3"/>
  <c r="P88" i="3"/>
  <c r="P152" i="3"/>
  <c r="P232" i="3"/>
  <c r="P360" i="3"/>
  <c r="P41" i="3"/>
  <c r="P137" i="3"/>
  <c r="P201" i="3"/>
  <c r="P249" i="3"/>
  <c r="P265" i="3"/>
  <c r="P281" i="3"/>
  <c r="P297" i="3"/>
  <c r="P313" i="3"/>
  <c r="P329" i="3"/>
  <c r="P345" i="3"/>
  <c r="P361" i="3"/>
  <c r="P377" i="3"/>
  <c r="P393" i="3"/>
  <c r="P409" i="3"/>
  <c r="P425" i="3"/>
  <c r="P441" i="3"/>
  <c r="P457" i="3"/>
  <c r="P473" i="3"/>
  <c r="P489" i="3"/>
  <c r="P505" i="3"/>
  <c r="P521" i="3"/>
  <c r="P537" i="3"/>
  <c r="P553" i="3"/>
  <c r="P569" i="3"/>
  <c r="P585" i="3"/>
  <c r="P601" i="3"/>
  <c r="P617" i="3"/>
  <c r="P633" i="3"/>
  <c r="P649" i="3"/>
  <c r="P665" i="3"/>
  <c r="P681" i="3"/>
  <c r="P697" i="3"/>
  <c r="P713" i="3"/>
  <c r="P729" i="3"/>
  <c r="P745" i="3"/>
  <c r="P761" i="3"/>
  <c r="P777" i="3"/>
  <c r="P793" i="3"/>
  <c r="P809" i="3"/>
  <c r="P825" i="3"/>
  <c r="P841" i="3"/>
  <c r="P857" i="3"/>
  <c r="P873" i="3"/>
  <c r="P889" i="3"/>
  <c r="P905" i="3"/>
  <c r="P921" i="3"/>
  <c r="P937" i="3"/>
  <c r="P953" i="3"/>
  <c r="P969" i="3"/>
  <c r="P985" i="3"/>
  <c r="P1001" i="3"/>
  <c r="P1017" i="3"/>
  <c r="P1033" i="3"/>
  <c r="P1049" i="3"/>
  <c r="P1065" i="3"/>
  <c r="P1081" i="3"/>
  <c r="P1097" i="3"/>
  <c r="P1113" i="3"/>
  <c r="P1129" i="3"/>
  <c r="P1145" i="3"/>
  <c r="P1161" i="3"/>
  <c r="P1177" i="3"/>
  <c r="P1193" i="3"/>
  <c r="P1209" i="3"/>
  <c r="P1225" i="3"/>
  <c r="P1241" i="3"/>
  <c r="P1257" i="3"/>
  <c r="P1273" i="3"/>
  <c r="P1289" i="3"/>
  <c r="P1305" i="3"/>
  <c r="P1321" i="3"/>
  <c r="P1337" i="3"/>
  <c r="P1353" i="3"/>
  <c r="P1369" i="3"/>
  <c r="P1385" i="3"/>
  <c r="P1401" i="3"/>
  <c r="P1417" i="3"/>
  <c r="P1433" i="3"/>
  <c r="P1449" i="3"/>
  <c r="P1465" i="3"/>
  <c r="P1481" i="3"/>
  <c r="P1497" i="3"/>
  <c r="P1513" i="3"/>
  <c r="P1529" i="3"/>
  <c r="P1545" i="3"/>
  <c r="P1561" i="3"/>
  <c r="P1577" i="3"/>
  <c r="P1593" i="3"/>
  <c r="P1609" i="3"/>
  <c r="P1625" i="3"/>
  <c r="P1641" i="3"/>
  <c r="P1657" i="3"/>
  <c r="P1673" i="3"/>
  <c r="P1689" i="3"/>
  <c r="P1705" i="3"/>
  <c r="P1721" i="3"/>
  <c r="P1737" i="3"/>
  <c r="P1753" i="3"/>
  <c r="P1769" i="3"/>
  <c r="P1785" i="3"/>
  <c r="P1801" i="3"/>
  <c r="P1817" i="3"/>
  <c r="P1833" i="3"/>
  <c r="P1849" i="3"/>
  <c r="P1865" i="3"/>
  <c r="P1881" i="3"/>
  <c r="P1897" i="3"/>
  <c r="P1913" i="3"/>
  <c r="P1929" i="3"/>
  <c r="P1945" i="3"/>
  <c r="P1961" i="3"/>
  <c r="P1977" i="3"/>
  <c r="P1993" i="3"/>
  <c r="P2009" i="3"/>
  <c r="P2025" i="3"/>
  <c r="P2041" i="3"/>
  <c r="P2057" i="3"/>
  <c r="P2073" i="3"/>
  <c r="P2089" i="3"/>
  <c r="P2105" i="3"/>
  <c r="P2121" i="3"/>
  <c r="P2137" i="3"/>
  <c r="P2153" i="3"/>
  <c r="P2169" i="3"/>
  <c r="P2185" i="3"/>
  <c r="P2201" i="3"/>
  <c r="P2217" i="3"/>
  <c r="P2233" i="3"/>
  <c r="P2249" i="3"/>
  <c r="P2265" i="3"/>
  <c r="P2281" i="3"/>
  <c r="P2297" i="3"/>
  <c r="P2313" i="3"/>
  <c r="P2329" i="3"/>
  <c r="P2345" i="3"/>
  <c r="P993" i="3"/>
  <c r="P64" i="3"/>
  <c r="P144" i="3"/>
  <c r="P256" i="3"/>
  <c r="P352" i="3"/>
  <c r="P432" i="3"/>
  <c r="P496" i="3"/>
  <c r="P544" i="3"/>
  <c r="P640" i="3"/>
  <c r="P752" i="3"/>
  <c r="P800" i="3"/>
  <c r="P880" i="3"/>
  <c r="P944" i="3"/>
  <c r="P1024" i="3"/>
  <c r="P1072" i="3"/>
  <c r="P1152" i="3"/>
  <c r="P1232" i="3"/>
  <c r="P337" i="3"/>
  <c r="P1185" i="3"/>
  <c r="P2401" i="3"/>
  <c r="P3" i="3"/>
  <c r="P643" i="3"/>
  <c r="P1299" i="3"/>
  <c r="P1939" i="3"/>
  <c r="W1939" i="3" s="1"/>
  <c r="P102" i="3"/>
  <c r="P230" i="3"/>
  <c r="P72" i="3"/>
  <c r="P136" i="3"/>
  <c r="P200" i="3"/>
  <c r="P264" i="3"/>
  <c r="P408" i="3"/>
  <c r="P9" i="3"/>
  <c r="P73" i="3"/>
  <c r="P121" i="3"/>
  <c r="P185" i="3"/>
  <c r="P74" i="3"/>
  <c r="P122" i="3"/>
  <c r="P138" i="3"/>
  <c r="P170" i="3"/>
  <c r="P186" i="3"/>
  <c r="P202" i="3"/>
  <c r="P218" i="3"/>
  <c r="P234" i="3"/>
  <c r="P250" i="3"/>
  <c r="P266" i="3"/>
  <c r="P282" i="3"/>
  <c r="P298" i="3"/>
  <c r="P314" i="3"/>
  <c r="P330" i="3"/>
  <c r="P346" i="3"/>
  <c r="P362" i="3"/>
  <c r="P378" i="3"/>
  <c r="P394" i="3"/>
  <c r="P410" i="3"/>
  <c r="P426" i="3"/>
  <c r="P442" i="3"/>
  <c r="P458" i="3"/>
  <c r="P474" i="3"/>
  <c r="P490" i="3"/>
  <c r="P506" i="3"/>
  <c r="P522" i="3"/>
  <c r="P538" i="3"/>
  <c r="P554" i="3"/>
  <c r="P570" i="3"/>
  <c r="P586" i="3"/>
  <c r="P602" i="3"/>
  <c r="P618" i="3"/>
  <c r="P634" i="3"/>
  <c r="P650" i="3"/>
  <c r="P666" i="3"/>
  <c r="P682" i="3"/>
  <c r="P698" i="3"/>
  <c r="P714" i="3"/>
  <c r="P730" i="3"/>
  <c r="P746" i="3"/>
  <c r="P762" i="3"/>
  <c r="P778" i="3"/>
  <c r="P794" i="3"/>
  <c r="P810" i="3"/>
  <c r="P826" i="3"/>
  <c r="P842" i="3"/>
  <c r="P858" i="3"/>
  <c r="P874" i="3"/>
  <c r="P890" i="3"/>
  <c r="P906" i="3"/>
  <c r="P922" i="3"/>
  <c r="P938" i="3"/>
  <c r="P954" i="3"/>
  <c r="P970" i="3"/>
  <c r="P986" i="3"/>
  <c r="P1002" i="3"/>
  <c r="P1018" i="3"/>
  <c r="P1034" i="3"/>
  <c r="P1050" i="3"/>
  <c r="P1066" i="3"/>
  <c r="P1082" i="3"/>
  <c r="P1098" i="3"/>
  <c r="P1114" i="3"/>
  <c r="P1130" i="3"/>
  <c r="P1146" i="3"/>
  <c r="P1162" i="3"/>
  <c r="P1178" i="3"/>
  <c r="P1194" i="3"/>
  <c r="P1210" i="3"/>
  <c r="P1226" i="3"/>
  <c r="P1242" i="3"/>
  <c r="P1258" i="3"/>
  <c r="P1274" i="3"/>
  <c r="P1290" i="3"/>
  <c r="P769" i="3"/>
  <c r="P16" i="3"/>
  <c r="P240" i="3"/>
  <c r="P512" i="3"/>
  <c r="P768" i="3"/>
  <c r="P1056" i="3"/>
  <c r="P385" i="3"/>
  <c r="P865" i="3"/>
  <c r="P1409" i="3"/>
  <c r="P19" i="3"/>
  <c r="W19" i="3" s="1"/>
  <c r="P83" i="3"/>
  <c r="P163" i="3"/>
  <c r="P227" i="3"/>
  <c r="P291" i="3"/>
  <c r="W291" i="3" s="1"/>
  <c r="P355" i="3"/>
  <c r="W355" i="3" s="1"/>
  <c r="W356" i="3" s="1"/>
  <c r="P419" i="3"/>
  <c r="P499" i="3"/>
  <c r="P563" i="3"/>
  <c r="P659" i="3"/>
  <c r="P739" i="3"/>
  <c r="P787" i="3"/>
  <c r="P851" i="3"/>
  <c r="P931" i="3"/>
  <c r="P1011" i="3"/>
  <c r="P1059" i="3"/>
  <c r="P1123" i="3"/>
  <c r="P1251" i="3"/>
  <c r="P1347" i="3"/>
  <c r="P1427" i="3"/>
  <c r="P1507" i="3"/>
  <c r="P1603" i="3"/>
  <c r="P1651" i="3"/>
  <c r="P1731" i="3"/>
  <c r="P1811" i="3"/>
  <c r="P1891" i="3"/>
  <c r="P2003" i="3"/>
  <c r="P2131" i="3"/>
  <c r="P2339" i="3"/>
  <c r="P22" i="3"/>
  <c r="P86" i="3"/>
  <c r="P198" i="3"/>
  <c r="P56" i="3"/>
  <c r="P104" i="3"/>
  <c r="P184" i="3"/>
  <c r="P248" i="3"/>
  <c r="P312" i="3"/>
  <c r="P392" i="3"/>
  <c r="P25" i="3"/>
  <c r="P89" i="3"/>
  <c r="P153" i="3"/>
  <c r="P217" i="3"/>
  <c r="P26" i="3"/>
  <c r="P58" i="3"/>
  <c r="P106" i="3"/>
  <c r="P154" i="3"/>
  <c r="P11" i="3"/>
  <c r="P27" i="3"/>
  <c r="P43" i="3"/>
  <c r="P59" i="3"/>
  <c r="P75" i="3"/>
  <c r="P91" i="3"/>
  <c r="P107" i="3"/>
  <c r="P123" i="3"/>
  <c r="P139" i="3"/>
  <c r="P155" i="3"/>
  <c r="P171" i="3"/>
  <c r="P187" i="3"/>
  <c r="P203" i="3"/>
  <c r="P219" i="3"/>
  <c r="P235" i="3"/>
  <c r="P251" i="3"/>
  <c r="P267" i="3"/>
  <c r="P283" i="3"/>
  <c r="P299" i="3"/>
  <c r="P315" i="3"/>
  <c r="P331" i="3"/>
  <c r="P347" i="3"/>
  <c r="P363" i="3"/>
  <c r="P379" i="3"/>
  <c r="P395" i="3"/>
  <c r="P411" i="3"/>
  <c r="P427" i="3"/>
  <c r="P443" i="3"/>
  <c r="P459" i="3"/>
  <c r="P475" i="3"/>
  <c r="P491" i="3"/>
  <c r="P507" i="3"/>
  <c r="P523" i="3"/>
  <c r="P539" i="3"/>
  <c r="P555" i="3"/>
  <c r="P571" i="3"/>
  <c r="P587" i="3"/>
  <c r="P603" i="3"/>
  <c r="P619" i="3"/>
  <c r="P635" i="3"/>
  <c r="P651" i="3"/>
  <c r="P667" i="3"/>
  <c r="P683" i="3"/>
  <c r="P699" i="3"/>
  <c r="P715" i="3"/>
  <c r="P731" i="3"/>
  <c r="P747" i="3"/>
  <c r="P763" i="3"/>
  <c r="P779" i="3"/>
  <c r="P795" i="3"/>
  <c r="P811" i="3"/>
  <c r="P827" i="3"/>
  <c r="P843" i="3"/>
  <c r="P859" i="3"/>
  <c r="P875" i="3"/>
  <c r="P891" i="3"/>
  <c r="P907" i="3"/>
  <c r="P923" i="3"/>
  <c r="P939" i="3"/>
  <c r="P955" i="3"/>
  <c r="P971" i="3"/>
  <c r="P987" i="3"/>
  <c r="P1003" i="3"/>
  <c r="P1019" i="3"/>
  <c r="P1035" i="3"/>
  <c r="P1051" i="3"/>
  <c r="P1067" i="3"/>
  <c r="P1083" i="3"/>
  <c r="P1099" i="3"/>
  <c r="P1115" i="3"/>
  <c r="P1131" i="3"/>
  <c r="P1147" i="3"/>
  <c r="P1163" i="3"/>
  <c r="P1179" i="3"/>
  <c r="P1195" i="3"/>
  <c r="P1211" i="3"/>
  <c r="P1227" i="3"/>
  <c r="P1243" i="3"/>
  <c r="P1259" i="3"/>
  <c r="P1275" i="3"/>
  <c r="P737" i="3"/>
  <c r="P160" i="3"/>
  <c r="P464" i="3"/>
  <c r="P720" i="3"/>
  <c r="P1008" i="3"/>
  <c r="P129" i="3"/>
  <c r="P321" i="3"/>
  <c r="P561" i="3"/>
  <c r="P1057" i="3"/>
  <c r="P1521" i="3"/>
  <c r="P131" i="3"/>
  <c r="P339" i="3"/>
  <c r="P531" i="3"/>
  <c r="W531" i="3" s="1"/>
  <c r="P723" i="3"/>
  <c r="P883" i="3"/>
  <c r="P1043" i="3"/>
  <c r="P1187" i="3"/>
  <c r="P1331" i="3"/>
  <c r="P1475" i="3"/>
  <c r="P1587" i="3"/>
  <c r="P1683" i="3"/>
  <c r="P1827" i="3"/>
  <c r="P1907" i="3"/>
  <c r="P2019" i="3"/>
  <c r="P2099" i="3"/>
  <c r="P2179" i="3"/>
  <c r="P2227" i="3"/>
  <c r="P2307" i="3"/>
  <c r="P2387" i="3"/>
  <c r="P2451" i="3"/>
  <c r="P2547" i="3"/>
  <c r="P54" i="3"/>
  <c r="P134" i="3"/>
  <c r="P182" i="3"/>
  <c r="P40" i="3"/>
  <c r="P120" i="3"/>
  <c r="P216" i="3"/>
  <c r="P296" i="3"/>
  <c r="P424" i="3"/>
  <c r="P57" i="3"/>
  <c r="P105" i="3"/>
  <c r="P169" i="3"/>
  <c r="P233" i="3"/>
  <c r="P10" i="3"/>
  <c r="P42" i="3"/>
  <c r="P90" i="3"/>
  <c r="P12" i="3"/>
  <c r="P28" i="3"/>
  <c r="P44" i="3"/>
  <c r="P60" i="3"/>
  <c r="P76" i="3"/>
  <c r="P92" i="3"/>
  <c r="P108" i="3"/>
  <c r="P124" i="3"/>
  <c r="P140" i="3"/>
  <c r="P156" i="3"/>
  <c r="P172" i="3"/>
  <c r="P188" i="3"/>
  <c r="P204" i="3"/>
  <c r="P220" i="3"/>
  <c r="P236" i="3"/>
  <c r="P252" i="3"/>
  <c r="P268" i="3"/>
  <c r="P284" i="3"/>
  <c r="P300" i="3"/>
  <c r="P316" i="3"/>
  <c r="P332" i="3"/>
  <c r="P348" i="3"/>
  <c r="P364" i="3"/>
  <c r="P380" i="3"/>
  <c r="P396" i="3"/>
  <c r="P412" i="3"/>
  <c r="P428" i="3"/>
  <c r="P444" i="3"/>
  <c r="P460" i="3"/>
  <c r="P476" i="3"/>
  <c r="P492" i="3"/>
  <c r="P508" i="3"/>
  <c r="P524" i="3"/>
  <c r="P540" i="3"/>
  <c r="P556" i="3"/>
  <c r="P572" i="3"/>
  <c r="P588" i="3"/>
  <c r="P604" i="3"/>
  <c r="P620" i="3"/>
  <c r="P636" i="3"/>
  <c r="P652" i="3"/>
  <c r="P668" i="3"/>
  <c r="P684" i="3"/>
  <c r="P700" i="3"/>
  <c r="P716" i="3"/>
  <c r="P732" i="3"/>
  <c r="P748" i="3"/>
  <c r="P764" i="3"/>
  <c r="P780" i="3"/>
  <c r="P796" i="3"/>
  <c r="P812" i="3"/>
  <c r="P828" i="3"/>
  <c r="P844" i="3"/>
  <c r="P860" i="3"/>
  <c r="P876" i="3"/>
  <c r="P892" i="3"/>
  <c r="P908" i="3"/>
  <c r="P924" i="3"/>
  <c r="P940" i="3"/>
  <c r="P956" i="3"/>
  <c r="P972" i="3"/>
  <c r="P988" i="3"/>
  <c r="P1004" i="3"/>
  <c r="P1020" i="3"/>
  <c r="P1036" i="3"/>
  <c r="P1052" i="3"/>
  <c r="P1068" i="3"/>
  <c r="P1084" i="3"/>
  <c r="P1100" i="3"/>
  <c r="P1116" i="3"/>
  <c r="P1132" i="3"/>
  <c r="P1148" i="3"/>
  <c r="P1164" i="3"/>
  <c r="P1212" i="3"/>
  <c r="P1228" i="3"/>
  <c r="P1244" i="3"/>
  <c r="P1260" i="3"/>
  <c r="P1276" i="3"/>
  <c r="P1292" i="3"/>
  <c r="V1986" i="3"/>
  <c r="V1987" i="3" s="1"/>
  <c r="V1988" i="3" s="1"/>
  <c r="V1989" i="3" s="1"/>
  <c r="V1990" i="3" s="1"/>
  <c r="V1991" i="3" s="1"/>
  <c r="V1992" i="3" s="1"/>
  <c r="V1993" i="3" s="1"/>
  <c r="V1994" i="3" s="1"/>
  <c r="V1995" i="3" s="1"/>
  <c r="V1996" i="3" s="1"/>
  <c r="V1997" i="3" s="1"/>
  <c r="V1998" i="3" s="1"/>
  <c r="V1999" i="3" s="1"/>
  <c r="V2000" i="3" s="1"/>
  <c r="V2001" i="3" s="1"/>
  <c r="P513" i="3"/>
  <c r="P96" i="3"/>
  <c r="P592" i="3"/>
  <c r="P1184" i="3"/>
  <c r="P161" i="3"/>
  <c r="P369" i="3"/>
  <c r="P593" i="3"/>
  <c r="P785" i="3"/>
  <c r="P1009" i="3"/>
  <c r="P1345" i="3"/>
  <c r="P2545" i="3"/>
  <c r="P275" i="3"/>
  <c r="P547" i="3"/>
  <c r="P867" i="3"/>
  <c r="W867" i="3" s="1"/>
  <c r="W868" i="3" s="1"/>
  <c r="P1139" i="3"/>
  <c r="P1395" i="3"/>
  <c r="P1571" i="3"/>
  <c r="P1715" i="3"/>
  <c r="P1875" i="3"/>
  <c r="P1987" i="3"/>
  <c r="P2115" i="3"/>
  <c r="P2195" i="3"/>
  <c r="P2243" i="3"/>
  <c r="P2323" i="3"/>
  <c r="P2371" i="3"/>
  <c r="P2435" i="3"/>
  <c r="P2467" i="3"/>
  <c r="P2499" i="3"/>
  <c r="P2515" i="3"/>
  <c r="P61" i="3"/>
  <c r="P109" i="3"/>
  <c r="P189" i="3"/>
  <c r="P253" i="3"/>
  <c r="P349" i="3"/>
  <c r="P429" i="3"/>
  <c r="P493" i="3"/>
  <c r="P525" i="3"/>
  <c r="P573" i="3"/>
  <c r="P589" i="3"/>
  <c r="P605" i="3"/>
  <c r="P621" i="3"/>
  <c r="P637" i="3"/>
  <c r="P653" i="3"/>
  <c r="P669" i="3"/>
  <c r="P685" i="3"/>
  <c r="P701" i="3"/>
  <c r="P717" i="3"/>
  <c r="P765" i="3"/>
  <c r="P781" i="3"/>
  <c r="P797" i="3"/>
  <c r="P813" i="3"/>
  <c r="P829" i="3"/>
  <c r="P845" i="3"/>
  <c r="P861" i="3"/>
  <c r="P877" i="3"/>
  <c r="P893" i="3"/>
  <c r="P909" i="3"/>
  <c r="P925" i="3"/>
  <c r="P941" i="3"/>
  <c r="P957" i="3"/>
  <c r="P973" i="3"/>
  <c r="P989" i="3"/>
  <c r="P1005" i="3"/>
  <c r="P1021" i="3"/>
  <c r="P1037" i="3"/>
  <c r="P1053" i="3"/>
  <c r="P1069" i="3"/>
  <c r="P1085" i="3"/>
  <c r="P1101" i="3"/>
  <c r="P1117" i="3"/>
  <c r="P1133" i="3"/>
  <c r="P1149" i="3"/>
  <c r="P1165" i="3"/>
  <c r="P1181" i="3"/>
  <c r="P1197" i="3"/>
  <c r="P1213" i="3"/>
  <c r="P1229" i="3"/>
  <c r="P1245" i="3"/>
  <c r="P1261" i="3"/>
  <c r="P1277" i="3"/>
  <c r="V1378" i="3"/>
  <c r="V1379" i="3" s="1"/>
  <c r="V1380" i="3" s="1"/>
  <c r="V1381" i="3" s="1"/>
  <c r="V1382" i="3" s="1"/>
  <c r="V1383" i="3" s="1"/>
  <c r="V1384" i="3" s="1"/>
  <c r="V1385" i="3" s="1"/>
  <c r="V1386" i="3" s="1"/>
  <c r="V1387" i="3" s="1"/>
  <c r="V1388" i="3" s="1"/>
  <c r="V1389" i="3" s="1"/>
  <c r="V1390" i="3" s="1"/>
  <c r="V1391" i="3" s="1"/>
  <c r="V1392" i="3" s="1"/>
  <c r="V1393" i="3" s="1"/>
  <c r="P481" i="3"/>
  <c r="P80" i="3"/>
  <c r="P320" i="3"/>
  <c r="P560" i="3"/>
  <c r="P832" i="3"/>
  <c r="P1136" i="3"/>
  <c r="P353" i="3"/>
  <c r="P833" i="3"/>
  <c r="P1377" i="3"/>
  <c r="P35" i="3"/>
  <c r="W35" i="3" s="1"/>
  <c r="P115" i="3"/>
  <c r="P195" i="3"/>
  <c r="P259" i="3"/>
  <c r="P307" i="3"/>
  <c r="P403" i="3"/>
  <c r="P451" i="3"/>
  <c r="P515" i="3"/>
  <c r="P579" i="3"/>
  <c r="P675" i="3"/>
  <c r="P755" i="3"/>
  <c r="W755" i="3" s="1"/>
  <c r="W756" i="3" s="1"/>
  <c r="P835" i="3"/>
  <c r="P899" i="3"/>
  <c r="P963" i="3"/>
  <c r="P1027" i="3"/>
  <c r="W1027" i="3" s="1"/>
  <c r="P1107" i="3"/>
  <c r="P1235" i="3"/>
  <c r="P1315" i="3"/>
  <c r="W1315" i="3" s="1"/>
  <c r="P1411" i="3"/>
  <c r="P1459" i="3"/>
  <c r="P1539" i="3"/>
  <c r="P1635" i="3"/>
  <c r="P1667" i="3"/>
  <c r="P1763" i="3"/>
  <c r="P1843" i="3"/>
  <c r="P1923" i="3"/>
  <c r="P2035" i="3"/>
  <c r="P2163" i="3"/>
  <c r="P2275" i="3"/>
  <c r="P2403" i="3"/>
  <c r="P13" i="3"/>
  <c r="P45" i="3"/>
  <c r="P93" i="3"/>
  <c r="P141" i="3"/>
  <c r="P173" i="3"/>
  <c r="P221" i="3"/>
  <c r="P285" i="3"/>
  <c r="P333" i="3"/>
  <c r="P397" i="3"/>
  <c r="P461" i="3"/>
  <c r="P541" i="3"/>
  <c r="P749" i="3"/>
  <c r="P14" i="3"/>
  <c r="P30" i="3"/>
  <c r="P46" i="3"/>
  <c r="P62" i="3"/>
  <c r="P78" i="3"/>
  <c r="P94" i="3"/>
  <c r="P110" i="3"/>
  <c r="P126" i="3"/>
  <c r="P142" i="3"/>
  <c r="P158" i="3"/>
  <c r="P174" i="3"/>
  <c r="P190" i="3"/>
  <c r="P206" i="3"/>
  <c r="P222" i="3"/>
  <c r="P238" i="3"/>
  <c r="P254" i="3"/>
  <c r="P270" i="3"/>
  <c r="P286" i="3"/>
  <c r="P302" i="3"/>
  <c r="P318" i="3"/>
  <c r="P334" i="3"/>
  <c r="P350" i="3"/>
  <c r="P366" i="3"/>
  <c r="P382" i="3"/>
  <c r="P398" i="3"/>
  <c r="P414" i="3"/>
  <c r="P430" i="3"/>
  <c r="P446" i="3"/>
  <c r="P462" i="3"/>
  <c r="P478" i="3"/>
  <c r="P494" i="3"/>
  <c r="P510" i="3"/>
  <c r="P526" i="3"/>
  <c r="P542" i="3"/>
  <c r="P558" i="3"/>
  <c r="P574" i="3"/>
  <c r="P590" i="3"/>
  <c r="P606" i="3"/>
  <c r="P622" i="3"/>
  <c r="P638" i="3"/>
  <c r="P654" i="3"/>
  <c r="P670" i="3"/>
  <c r="P686" i="3"/>
  <c r="P702" i="3"/>
  <c r="P718" i="3"/>
  <c r="P734" i="3"/>
  <c r="P750" i="3"/>
  <c r="P766" i="3"/>
  <c r="P782" i="3"/>
  <c r="P798" i="3"/>
  <c r="P814" i="3"/>
  <c r="P830" i="3"/>
  <c r="P846" i="3"/>
  <c r="P862" i="3"/>
  <c r="P878" i="3"/>
  <c r="P894" i="3"/>
  <c r="P910" i="3"/>
  <c r="P926" i="3"/>
  <c r="P942" i="3"/>
  <c r="P958" i="3"/>
  <c r="P974" i="3"/>
  <c r="P990" i="3"/>
  <c r="P1006" i="3"/>
  <c r="P1022" i="3"/>
  <c r="P1038" i="3"/>
  <c r="P1054" i="3"/>
  <c r="P1070" i="3"/>
  <c r="P1086" i="3"/>
  <c r="P1102" i="3"/>
  <c r="P1118" i="3"/>
  <c r="P1134" i="3"/>
  <c r="P1150" i="3"/>
  <c r="P1166" i="3"/>
  <c r="P1182" i="3"/>
  <c r="P1198" i="3"/>
  <c r="P1214" i="3"/>
  <c r="P1230" i="3"/>
  <c r="P1246" i="3"/>
  <c r="P1262" i="3"/>
  <c r="P1278" i="3"/>
  <c r="P257" i="3"/>
  <c r="P128" i="3"/>
  <c r="P384" i="3"/>
  <c r="P608" i="3"/>
  <c r="P912" i="3"/>
  <c r="P1200" i="3"/>
  <c r="P449" i="3"/>
  <c r="P929" i="3"/>
  <c r="P1457" i="3"/>
  <c r="P99" i="3"/>
  <c r="P243" i="3"/>
  <c r="P371" i="3"/>
  <c r="P483" i="3"/>
  <c r="P627" i="3"/>
  <c r="P803" i="3"/>
  <c r="P947" i="3"/>
  <c r="P1091" i="3"/>
  <c r="W1091" i="3" s="1"/>
  <c r="P1267" i="3"/>
  <c r="P1443" i="3"/>
  <c r="W1443" i="3" s="1"/>
  <c r="P1619" i="3"/>
  <c r="P1795" i="3"/>
  <c r="P2067" i="3"/>
  <c r="P29" i="3"/>
  <c r="P77" i="3"/>
  <c r="P125" i="3"/>
  <c r="P157" i="3"/>
  <c r="P205" i="3"/>
  <c r="P237" i="3"/>
  <c r="P269" i="3"/>
  <c r="P301" i="3"/>
  <c r="P317" i="3"/>
  <c r="P365" i="3"/>
  <c r="P381" i="3"/>
  <c r="P413" i="3"/>
  <c r="P445" i="3"/>
  <c r="P477" i="3"/>
  <c r="P509" i="3"/>
  <c r="P557" i="3"/>
  <c r="P733" i="3"/>
  <c r="P15" i="3"/>
  <c r="P31" i="3"/>
  <c r="P47" i="3"/>
  <c r="P63" i="3"/>
  <c r="P79" i="3"/>
  <c r="P95" i="3"/>
  <c r="P111" i="3"/>
  <c r="P127" i="3"/>
  <c r="P143" i="3"/>
  <c r="P159" i="3"/>
  <c r="P175" i="3"/>
  <c r="P191" i="3"/>
  <c r="P207" i="3"/>
  <c r="P223" i="3"/>
  <c r="P239" i="3"/>
  <c r="P255" i="3"/>
  <c r="P271" i="3"/>
  <c r="P287" i="3"/>
  <c r="P303" i="3"/>
  <c r="P319" i="3"/>
  <c r="P335" i="3"/>
  <c r="P351" i="3"/>
  <c r="P367" i="3"/>
  <c r="P383" i="3"/>
  <c r="P399" i="3"/>
  <c r="P415" i="3"/>
  <c r="P431" i="3"/>
  <c r="P447" i="3"/>
  <c r="P463" i="3"/>
  <c r="P479" i="3"/>
  <c r="P495" i="3"/>
  <c r="P511" i="3"/>
  <c r="P527" i="3"/>
  <c r="P543" i="3"/>
  <c r="P559" i="3"/>
  <c r="P575" i="3"/>
  <c r="P591" i="3"/>
  <c r="P607" i="3"/>
  <c r="P623" i="3"/>
  <c r="P639" i="3"/>
  <c r="P655" i="3"/>
  <c r="P671" i="3"/>
  <c r="P687" i="3"/>
  <c r="P703" i="3"/>
  <c r="P719" i="3"/>
  <c r="P735" i="3"/>
  <c r="P751" i="3"/>
  <c r="P767" i="3"/>
  <c r="P783" i="3"/>
  <c r="P799" i="3"/>
  <c r="P815" i="3"/>
  <c r="P831" i="3"/>
  <c r="P847" i="3"/>
  <c r="P863" i="3"/>
  <c r="P879" i="3"/>
  <c r="P895" i="3"/>
  <c r="P911" i="3"/>
  <c r="P927" i="3"/>
  <c r="P943" i="3"/>
  <c r="P959" i="3"/>
  <c r="P975" i="3"/>
  <c r="P991" i="3"/>
  <c r="P1007" i="3"/>
  <c r="P1023" i="3"/>
  <c r="P1039" i="3"/>
  <c r="P1055" i="3"/>
  <c r="P1071" i="3"/>
  <c r="P1087" i="3"/>
  <c r="P1103" i="3"/>
  <c r="P1119" i="3"/>
  <c r="P1135" i="3"/>
  <c r="P1151" i="3"/>
  <c r="P1167" i="3"/>
  <c r="P1183" i="3"/>
  <c r="P1199" i="3"/>
  <c r="P1215" i="3"/>
  <c r="P1231" i="3"/>
  <c r="P1247" i="3"/>
  <c r="P1263" i="3"/>
  <c r="P1279" i="3"/>
  <c r="P1295" i="3"/>
  <c r="P225" i="3"/>
  <c r="P2555" i="3"/>
  <c r="P2539" i="3"/>
  <c r="P2523" i="3"/>
  <c r="P2507" i="3"/>
  <c r="P2491" i="3"/>
  <c r="P2475" i="3"/>
  <c r="P2459" i="3"/>
  <c r="P2443" i="3"/>
  <c r="P2427" i="3"/>
  <c r="P2411" i="3"/>
  <c r="P2395" i="3"/>
  <c r="P2379" i="3"/>
  <c r="P2363" i="3"/>
  <c r="P2347" i="3"/>
  <c r="P2331" i="3"/>
  <c r="P2315" i="3"/>
  <c r="P2299" i="3"/>
  <c r="P2283" i="3"/>
  <c r="P2267" i="3"/>
  <c r="P2251" i="3"/>
  <c r="P2235" i="3"/>
  <c r="P2219" i="3"/>
  <c r="P2203" i="3"/>
  <c r="P2187" i="3"/>
  <c r="P2171" i="3"/>
  <c r="P2155" i="3"/>
  <c r="P2139" i="3"/>
  <c r="P2123" i="3"/>
  <c r="P2107" i="3"/>
  <c r="P2091" i="3"/>
  <c r="P2075" i="3"/>
  <c r="P2059" i="3"/>
  <c r="P2043" i="3"/>
  <c r="P2027" i="3"/>
  <c r="P2011" i="3"/>
  <c r="P1995" i="3"/>
  <c r="P1979" i="3"/>
  <c r="P1963" i="3"/>
  <c r="P1947" i="3"/>
  <c r="P1931" i="3"/>
  <c r="P1915" i="3"/>
  <c r="P1899" i="3"/>
  <c r="P1883" i="3"/>
  <c r="P1867" i="3"/>
  <c r="P1851" i="3"/>
  <c r="P1835" i="3"/>
  <c r="P1819" i="3"/>
  <c r="P1803" i="3"/>
  <c r="P1787" i="3"/>
  <c r="P1771" i="3"/>
  <c r="P1755" i="3"/>
  <c r="P1739" i="3"/>
  <c r="P1723" i="3"/>
  <c r="P1707" i="3"/>
  <c r="P1691" i="3"/>
  <c r="P1675" i="3"/>
  <c r="P1659" i="3"/>
  <c r="P1643" i="3"/>
  <c r="P1627" i="3"/>
  <c r="P1611" i="3"/>
  <c r="P1595" i="3"/>
  <c r="P1579" i="3"/>
  <c r="P1563" i="3"/>
  <c r="P1547" i="3"/>
  <c r="P1531" i="3"/>
  <c r="P1515" i="3"/>
  <c r="P1499" i="3"/>
  <c r="P1483" i="3"/>
  <c r="P1467" i="3"/>
  <c r="P1451" i="3"/>
  <c r="P1435" i="3"/>
  <c r="P1419" i="3"/>
  <c r="P1403" i="3"/>
  <c r="P1387" i="3"/>
  <c r="P1371" i="3"/>
  <c r="P2553" i="3"/>
  <c r="P2537" i="3"/>
  <c r="P2521" i="3"/>
  <c r="P2505" i="3"/>
  <c r="P2489" i="3"/>
  <c r="P2473" i="3"/>
  <c r="P2457" i="3"/>
  <c r="P2441" i="3"/>
  <c r="P2425" i="3"/>
  <c r="P2409" i="3"/>
  <c r="P2393" i="3"/>
  <c r="P2377" i="3"/>
  <c r="P2361" i="3"/>
  <c r="P2552" i="3"/>
  <c r="P2536" i="3"/>
  <c r="P2520" i="3"/>
  <c r="P2504" i="3"/>
  <c r="P2488" i="3"/>
  <c r="P2472" i="3"/>
  <c r="P2456" i="3"/>
  <c r="P2440" i="3"/>
  <c r="P2424" i="3"/>
  <c r="P2408" i="3"/>
  <c r="P2392" i="3"/>
  <c r="P2376" i="3"/>
  <c r="P2360" i="3"/>
  <c r="P2344" i="3"/>
  <c r="P2328" i="3"/>
  <c r="P2551" i="3"/>
  <c r="P2535" i="3"/>
  <c r="P2519" i="3"/>
  <c r="P2503" i="3"/>
  <c r="P2487" i="3"/>
  <c r="P2471" i="3"/>
  <c r="P2455" i="3"/>
  <c r="P2439" i="3"/>
  <c r="P2423" i="3"/>
  <c r="P2407" i="3"/>
  <c r="P2391" i="3"/>
  <c r="P2375" i="3"/>
  <c r="P2359" i="3"/>
  <c r="P2343" i="3"/>
  <c r="P2327" i="3"/>
  <c r="P2550" i="3"/>
  <c r="P2534" i="3"/>
  <c r="P2518" i="3"/>
  <c r="P2502" i="3"/>
  <c r="P2486" i="3"/>
  <c r="P2470" i="3"/>
  <c r="P2454" i="3"/>
  <c r="P2438" i="3"/>
  <c r="P2422" i="3"/>
  <c r="P2406" i="3"/>
  <c r="P2390" i="3"/>
  <c r="P2374" i="3"/>
  <c r="P2358" i="3"/>
  <c r="P2342" i="3"/>
  <c r="P2326" i="3"/>
  <c r="P2549" i="3"/>
  <c r="P2533" i="3"/>
  <c r="P2517" i="3"/>
  <c r="P2501" i="3"/>
  <c r="P2485" i="3"/>
  <c r="P2469" i="3"/>
  <c r="P2453" i="3"/>
  <c r="P2437" i="3"/>
  <c r="P2421" i="3"/>
  <c r="P2405" i="3"/>
  <c r="P2389" i="3"/>
  <c r="P2373" i="3"/>
  <c r="P2357" i="3"/>
  <c r="P2341" i="3"/>
  <c r="P2325" i="3"/>
  <c r="P2309" i="3"/>
  <c r="P2293" i="3"/>
  <c r="P2277" i="3"/>
  <c r="P2548" i="3"/>
  <c r="P2532" i="3"/>
  <c r="P2516" i="3"/>
  <c r="P2500" i="3"/>
  <c r="P2484" i="3"/>
  <c r="P2468" i="3"/>
  <c r="P2452" i="3"/>
  <c r="P2436" i="3"/>
  <c r="P2420" i="3"/>
  <c r="P2404" i="3"/>
  <c r="P2388" i="3"/>
  <c r="P2372" i="3"/>
  <c r="P2356" i="3"/>
  <c r="P2340" i="3"/>
  <c r="P2324" i="3"/>
  <c r="P2308" i="3"/>
  <c r="P2292" i="3"/>
  <c r="P2276" i="3"/>
  <c r="P1306" i="3"/>
  <c r="P1322" i="3"/>
  <c r="P1338" i="3"/>
  <c r="P1354" i="3"/>
  <c r="P2" i="3"/>
  <c r="P1291" i="3"/>
  <c r="P1307" i="3"/>
  <c r="P1323" i="3"/>
  <c r="P1339" i="3"/>
  <c r="P1355" i="3"/>
  <c r="P2546" i="3"/>
  <c r="W2546" i="3" s="1"/>
  <c r="P2530" i="3"/>
  <c r="W2530" i="3" s="1"/>
  <c r="P2514" i="3"/>
  <c r="W2514" i="3" s="1"/>
  <c r="P2498" i="3"/>
  <c r="W2498" i="3" s="1"/>
  <c r="P2482" i="3"/>
  <c r="W2482" i="3" s="1"/>
  <c r="P2466" i="3"/>
  <c r="W2466" i="3" s="1"/>
  <c r="P2450" i="3"/>
  <c r="W2450" i="3" s="1"/>
  <c r="P2434" i="3"/>
  <c r="W2434" i="3" s="1"/>
  <c r="P2418" i="3"/>
  <c r="W2418" i="3" s="1"/>
  <c r="P2402" i="3"/>
  <c r="W2402" i="3" s="1"/>
  <c r="P2386" i="3"/>
  <c r="W2386" i="3" s="1"/>
  <c r="P2370" i="3"/>
  <c r="W2370" i="3" s="1"/>
  <c r="P2354" i="3"/>
  <c r="W2354" i="3" s="1"/>
  <c r="P2338" i="3"/>
  <c r="W2338" i="3" s="1"/>
  <c r="V2466" i="3"/>
  <c r="V2467" i="3" s="1"/>
  <c r="V2468" i="3" s="1"/>
  <c r="V2469" i="3" s="1"/>
  <c r="V2470" i="3" s="1"/>
  <c r="V2471" i="3" s="1"/>
  <c r="V2472" i="3" s="1"/>
  <c r="V2473" i="3" s="1"/>
  <c r="V2474" i="3" s="1"/>
  <c r="V2475" i="3" s="1"/>
  <c r="V2476" i="3" s="1"/>
  <c r="V2477" i="3" s="1"/>
  <c r="V2478" i="3" s="1"/>
  <c r="V2479" i="3" s="1"/>
  <c r="V2480" i="3" s="1"/>
  <c r="V2481" i="3" s="1"/>
  <c r="P1293" i="3"/>
  <c r="P1309" i="3"/>
  <c r="P1325" i="3"/>
  <c r="P1341" i="3"/>
  <c r="P1357" i="3"/>
  <c r="V2418" i="3"/>
  <c r="V2419" i="3" s="1"/>
  <c r="V2420" i="3" s="1"/>
  <c r="V2421" i="3" s="1"/>
  <c r="V2422" i="3" s="1"/>
  <c r="V2423" i="3" s="1"/>
  <c r="V2424" i="3" s="1"/>
  <c r="V2425" i="3" s="1"/>
  <c r="V2426" i="3" s="1"/>
  <c r="V2427" i="3" s="1"/>
  <c r="V2428" i="3" s="1"/>
  <c r="V2429" i="3" s="1"/>
  <c r="V2430" i="3" s="1"/>
  <c r="V2431" i="3" s="1"/>
  <c r="V2432" i="3" s="1"/>
  <c r="V2433" i="3" s="1"/>
  <c r="P2560" i="3"/>
  <c r="P2544" i="3"/>
  <c r="P2528" i="3"/>
  <c r="P2512" i="3"/>
  <c r="P2496" i="3"/>
  <c r="P2480" i="3"/>
  <c r="P2464" i="3"/>
  <c r="P2448" i="3"/>
  <c r="P2432" i="3"/>
  <c r="P2416" i="3"/>
  <c r="P2400" i="3"/>
  <c r="P2384" i="3"/>
  <c r="P2368" i="3"/>
  <c r="P2352" i="3"/>
  <c r="P2336" i="3"/>
  <c r="P2320" i="3"/>
  <c r="P2304" i="3"/>
  <c r="P2288" i="3"/>
  <c r="P2272" i="3"/>
  <c r="P2256" i="3"/>
  <c r="P2240" i="3"/>
  <c r="P2224" i="3"/>
  <c r="P2208" i="3"/>
  <c r="P2192" i="3"/>
  <c r="P2176" i="3"/>
  <c r="P2160" i="3"/>
  <c r="P2144" i="3"/>
  <c r="P2128" i="3"/>
  <c r="P2112" i="3"/>
  <c r="P2096" i="3"/>
  <c r="P2080" i="3"/>
  <c r="P2064" i="3"/>
  <c r="P2048" i="3"/>
  <c r="P2032" i="3"/>
  <c r="P2016" i="3"/>
  <c r="P2000" i="3"/>
  <c r="P1984" i="3"/>
  <c r="P1968" i="3"/>
  <c r="P1952" i="3"/>
  <c r="P1936" i="3"/>
  <c r="P1920" i="3"/>
  <c r="P1904" i="3"/>
  <c r="P1888" i="3"/>
  <c r="P1872" i="3"/>
  <c r="P1856" i="3"/>
  <c r="P1840" i="3"/>
  <c r="P1824" i="3"/>
  <c r="P1808" i="3"/>
  <c r="P1792" i="3"/>
  <c r="P1776" i="3"/>
  <c r="P1760" i="3"/>
  <c r="P1744" i="3"/>
  <c r="P1728" i="3"/>
  <c r="P1712" i="3"/>
  <c r="P1696" i="3"/>
  <c r="P1680" i="3"/>
  <c r="P1664" i="3"/>
  <c r="P1648" i="3"/>
  <c r="P1632" i="3"/>
  <c r="P1616" i="3"/>
  <c r="P1600" i="3"/>
  <c r="P1584" i="3"/>
  <c r="P1568" i="3"/>
  <c r="P1552" i="3"/>
  <c r="P1536" i="3"/>
  <c r="P1520" i="3"/>
  <c r="P1504" i="3"/>
  <c r="P1488" i="3"/>
  <c r="P1472" i="3"/>
  <c r="P1456" i="3"/>
  <c r="P1440" i="3"/>
  <c r="P1424" i="3"/>
  <c r="P1408" i="3"/>
  <c r="P1392" i="3"/>
  <c r="P1376" i="3"/>
  <c r="P1356" i="3"/>
  <c r="P1294" i="3"/>
  <c r="P1310" i="3"/>
  <c r="P1326" i="3"/>
  <c r="P1342" i="3"/>
  <c r="P1358" i="3"/>
  <c r="P2559" i="3"/>
  <c r="P2543" i="3"/>
  <c r="P2527" i="3"/>
  <c r="P2511" i="3"/>
  <c r="P2495" i="3"/>
  <c r="P2479" i="3"/>
  <c r="P2463" i="3"/>
  <c r="P2447" i="3"/>
  <c r="P2431" i="3"/>
  <c r="P2415" i="3"/>
  <c r="P2399" i="3"/>
  <c r="P2383" i="3"/>
  <c r="P2367" i="3"/>
  <c r="P2351" i="3"/>
  <c r="P2335" i="3"/>
  <c r="P2319" i="3"/>
  <c r="P2303" i="3"/>
  <c r="P2287" i="3"/>
  <c r="P2271" i="3"/>
  <c r="P2255" i="3"/>
  <c r="P2239" i="3"/>
  <c r="P2223" i="3"/>
  <c r="P2207" i="3"/>
  <c r="P2191" i="3"/>
  <c r="P2175" i="3"/>
  <c r="P2159" i="3"/>
  <c r="P2143" i="3"/>
  <c r="P2127" i="3"/>
  <c r="P2111" i="3"/>
  <c r="P2095" i="3"/>
  <c r="P2079" i="3"/>
  <c r="P2063" i="3"/>
  <c r="P2047" i="3"/>
  <c r="P2031" i="3"/>
  <c r="P2015" i="3"/>
  <c r="P1999" i="3"/>
  <c r="P1983" i="3"/>
  <c r="P1967" i="3"/>
  <c r="P1951" i="3"/>
  <c r="P1935" i="3"/>
  <c r="P1919" i="3"/>
  <c r="P1903" i="3"/>
  <c r="P1887" i="3"/>
  <c r="P1871" i="3"/>
  <c r="P1855" i="3"/>
  <c r="P1839" i="3"/>
  <c r="P1823" i="3"/>
  <c r="P1807" i="3"/>
  <c r="P1791" i="3"/>
  <c r="P1775" i="3"/>
  <c r="P1759" i="3"/>
  <c r="P1743" i="3"/>
  <c r="P1727" i="3"/>
  <c r="P1711" i="3"/>
  <c r="P1695" i="3"/>
  <c r="P1679" i="3"/>
  <c r="P1663" i="3"/>
  <c r="P1647" i="3"/>
  <c r="P1631" i="3"/>
  <c r="P1615" i="3"/>
  <c r="P1599" i="3"/>
  <c r="P1583" i="3"/>
  <c r="P1567" i="3"/>
  <c r="P1551" i="3"/>
  <c r="P1535" i="3"/>
  <c r="P1519" i="3"/>
  <c r="P1503" i="3"/>
  <c r="P1487" i="3"/>
  <c r="P1471" i="3"/>
  <c r="P1455" i="3"/>
  <c r="P1439" i="3"/>
  <c r="P1423" i="3"/>
  <c r="P1407" i="3"/>
  <c r="P1391" i="3"/>
  <c r="P1375" i="3"/>
  <c r="P1311" i="3"/>
  <c r="P1327" i="3"/>
  <c r="P1343" i="3"/>
  <c r="P1359" i="3"/>
  <c r="P2558" i="3"/>
  <c r="P2542" i="3"/>
  <c r="P2526" i="3"/>
  <c r="P2510" i="3"/>
  <c r="P2494" i="3"/>
  <c r="P2478" i="3"/>
  <c r="P2462" i="3"/>
  <c r="P2446" i="3"/>
  <c r="P2430" i="3"/>
  <c r="P2414" i="3"/>
  <c r="P2398" i="3"/>
  <c r="P2382" i="3"/>
  <c r="P2366" i="3"/>
  <c r="P2350" i="3"/>
  <c r="P2334" i="3"/>
  <c r="P2318" i="3"/>
  <c r="P2302" i="3"/>
  <c r="P2286" i="3"/>
  <c r="P2270" i="3"/>
  <c r="P2254" i="3"/>
  <c r="P2238" i="3"/>
  <c r="P2222" i="3"/>
  <c r="P2206" i="3"/>
  <c r="P2190" i="3"/>
  <c r="P2174" i="3"/>
  <c r="P2158" i="3"/>
  <c r="P2142" i="3"/>
  <c r="P2126" i="3"/>
  <c r="P2110" i="3"/>
  <c r="P2094" i="3"/>
  <c r="P2078" i="3"/>
  <c r="P2062" i="3"/>
  <c r="P2046" i="3"/>
  <c r="P2030" i="3"/>
  <c r="P2014" i="3"/>
  <c r="P1998" i="3"/>
  <c r="P1982" i="3"/>
  <c r="P1966" i="3"/>
  <c r="P1950" i="3"/>
  <c r="P1934" i="3"/>
  <c r="P1918" i="3"/>
  <c r="P1902" i="3"/>
  <c r="P1886" i="3"/>
  <c r="P1870" i="3"/>
  <c r="P1854" i="3"/>
  <c r="P1838" i="3"/>
  <c r="P1822" i="3"/>
  <c r="P1806" i="3"/>
  <c r="P1790" i="3"/>
  <c r="P1774" i="3"/>
  <c r="P1758" i="3"/>
  <c r="P1742" i="3"/>
  <c r="P1726" i="3"/>
  <c r="P1710" i="3"/>
  <c r="P1694" i="3"/>
  <c r="P1678" i="3"/>
  <c r="P1662" i="3"/>
  <c r="P1646" i="3"/>
  <c r="P1630" i="3"/>
  <c r="P1614" i="3"/>
  <c r="P1598" i="3"/>
  <c r="P1582" i="3"/>
  <c r="P1566" i="3"/>
  <c r="P1550" i="3"/>
  <c r="P1534" i="3"/>
  <c r="P1518" i="3"/>
  <c r="P1502" i="3"/>
  <c r="P1486" i="3"/>
  <c r="P1470" i="3"/>
  <c r="P1454" i="3"/>
  <c r="P1438" i="3"/>
  <c r="P1422" i="3"/>
  <c r="P1406" i="3"/>
  <c r="P1390" i="3"/>
  <c r="P1374" i="3"/>
  <c r="P1340" i="3"/>
  <c r="P1296" i="3"/>
  <c r="P1312" i="3"/>
  <c r="P1328" i="3"/>
  <c r="P1344" i="3"/>
  <c r="P1360" i="3"/>
  <c r="P2557" i="3"/>
  <c r="P2541" i="3"/>
  <c r="P2525" i="3"/>
  <c r="P2509" i="3"/>
  <c r="P2493" i="3"/>
  <c r="P2477" i="3"/>
  <c r="P2461" i="3"/>
  <c r="P2445" i="3"/>
  <c r="P2429" i="3"/>
  <c r="P2413" i="3"/>
  <c r="P2397" i="3"/>
  <c r="P2381" i="3"/>
  <c r="P2365" i="3"/>
  <c r="P2349" i="3"/>
  <c r="P2333" i="3"/>
  <c r="P2317" i="3"/>
  <c r="P2301" i="3"/>
  <c r="P2285" i="3"/>
  <c r="P2269" i="3"/>
  <c r="P2253" i="3"/>
  <c r="P2237" i="3"/>
  <c r="P2221" i="3"/>
  <c r="P2205" i="3"/>
  <c r="P2189" i="3"/>
  <c r="P2173" i="3"/>
  <c r="P2157" i="3"/>
  <c r="P2141" i="3"/>
  <c r="P2125" i="3"/>
  <c r="P2109" i="3"/>
  <c r="P2093" i="3"/>
  <c r="P2077" i="3"/>
  <c r="P2061" i="3"/>
  <c r="P2045" i="3"/>
  <c r="P2029" i="3"/>
  <c r="P2013" i="3"/>
  <c r="P1997" i="3"/>
  <c r="P1981" i="3"/>
  <c r="P1965" i="3"/>
  <c r="P1949" i="3"/>
  <c r="P1933" i="3"/>
  <c r="P1917" i="3"/>
  <c r="P1901" i="3"/>
  <c r="P1885" i="3"/>
  <c r="P1869" i="3"/>
  <c r="P1853" i="3"/>
  <c r="P1837" i="3"/>
  <c r="P1821" i="3"/>
  <c r="P1805" i="3"/>
  <c r="P1789" i="3"/>
  <c r="P1773" i="3"/>
  <c r="P1757" i="3"/>
  <c r="P1741" i="3"/>
  <c r="P1725" i="3"/>
  <c r="P1709" i="3"/>
  <c r="P1693" i="3"/>
  <c r="P1677" i="3"/>
  <c r="P1661" i="3"/>
  <c r="P1645" i="3"/>
  <c r="P1629" i="3"/>
  <c r="P1613" i="3"/>
  <c r="P1597" i="3"/>
  <c r="P1581" i="3"/>
  <c r="P1565" i="3"/>
  <c r="P1549" i="3"/>
  <c r="P1533" i="3"/>
  <c r="P1517" i="3"/>
  <c r="P1501" i="3"/>
  <c r="P1485" i="3"/>
  <c r="P1469" i="3"/>
  <c r="P1453" i="3"/>
  <c r="P1437" i="3"/>
  <c r="P1421" i="3"/>
  <c r="P1405" i="3"/>
  <c r="P1389" i="3"/>
  <c r="P1373" i="3"/>
  <c r="V2402" i="3"/>
  <c r="V2403" i="3" s="1"/>
  <c r="V2404" i="3" s="1"/>
  <c r="V2405" i="3" s="1"/>
  <c r="V2406" i="3" s="1"/>
  <c r="V2407" i="3" s="1"/>
  <c r="V2408" i="3" s="1"/>
  <c r="V2409" i="3" s="1"/>
  <c r="V2410" i="3" s="1"/>
  <c r="V2411" i="3" s="1"/>
  <c r="V2412" i="3" s="1"/>
  <c r="V2413" i="3" s="1"/>
  <c r="V2414" i="3" s="1"/>
  <c r="V2415" i="3" s="1"/>
  <c r="V2416" i="3" s="1"/>
  <c r="V2417" i="3" s="1"/>
  <c r="V2178" i="3"/>
  <c r="V2179" i="3" s="1"/>
  <c r="V2180" i="3" s="1"/>
  <c r="V2181" i="3" s="1"/>
  <c r="V2182" i="3" s="1"/>
  <c r="V2183" i="3" s="1"/>
  <c r="V2184" i="3" s="1"/>
  <c r="V2185" i="3" s="1"/>
  <c r="V2186" i="3" s="1"/>
  <c r="V2187" i="3" s="1"/>
  <c r="V2188" i="3" s="1"/>
  <c r="V2189" i="3" s="1"/>
  <c r="V2190" i="3" s="1"/>
  <c r="V2191" i="3" s="1"/>
  <c r="V2192" i="3" s="1"/>
  <c r="V2193" i="3" s="1"/>
  <c r="V1778" i="3"/>
  <c r="V1779" i="3" s="1"/>
  <c r="V1780" i="3" s="1"/>
  <c r="V1781" i="3" s="1"/>
  <c r="V1782" i="3" s="1"/>
  <c r="V1783" i="3" s="1"/>
  <c r="V1784" i="3" s="1"/>
  <c r="V1785" i="3" s="1"/>
  <c r="V1786" i="3" s="1"/>
  <c r="V1787" i="3" s="1"/>
  <c r="V1788" i="3" s="1"/>
  <c r="V1789" i="3" s="1"/>
  <c r="V1790" i="3" s="1"/>
  <c r="V1791" i="3" s="1"/>
  <c r="V1792" i="3" s="1"/>
  <c r="V1793" i="3" s="1"/>
  <c r="V1554" i="3"/>
  <c r="V1555" i="3" s="1"/>
  <c r="V1556" i="3" s="1"/>
  <c r="V1557" i="3" s="1"/>
  <c r="V1558" i="3" s="1"/>
  <c r="V1559" i="3" s="1"/>
  <c r="V1560" i="3" s="1"/>
  <c r="V1561" i="3" s="1"/>
  <c r="V1562" i="3" s="1"/>
  <c r="V1563" i="3" s="1"/>
  <c r="V1564" i="3" s="1"/>
  <c r="V1565" i="3" s="1"/>
  <c r="V1566" i="3" s="1"/>
  <c r="V1567" i="3" s="1"/>
  <c r="V1568" i="3" s="1"/>
  <c r="V1569" i="3" s="1"/>
  <c r="V1298" i="3"/>
  <c r="V1299" i="3" s="1"/>
  <c r="V1300" i="3" s="1"/>
  <c r="V1301" i="3" s="1"/>
  <c r="V1302" i="3" s="1"/>
  <c r="V1303" i="3" s="1"/>
  <c r="V1304" i="3" s="1"/>
  <c r="V1305" i="3" s="1"/>
  <c r="V1306" i="3" s="1"/>
  <c r="V1307" i="3" s="1"/>
  <c r="V1308" i="3" s="1"/>
  <c r="V1309" i="3" s="1"/>
  <c r="V1310" i="3" s="1"/>
  <c r="V1311" i="3" s="1"/>
  <c r="V1312" i="3" s="1"/>
  <c r="V1313" i="3" s="1"/>
  <c r="V1090" i="3"/>
  <c r="V1091" i="3" s="1"/>
  <c r="V1092" i="3" s="1"/>
  <c r="V1093" i="3" s="1"/>
  <c r="V1094" i="3" s="1"/>
  <c r="V1095" i="3" s="1"/>
  <c r="V1096" i="3" s="1"/>
  <c r="V1097" i="3" s="1"/>
  <c r="V1098" i="3" s="1"/>
  <c r="V1099" i="3" s="1"/>
  <c r="V1100" i="3" s="1"/>
  <c r="V1101" i="3" s="1"/>
  <c r="V1102" i="3" s="1"/>
  <c r="V1103" i="3" s="1"/>
  <c r="V1104" i="3" s="1"/>
  <c r="V1105" i="3" s="1"/>
  <c r="V898" i="3"/>
  <c r="V899" i="3" s="1"/>
  <c r="V900" i="3" s="1"/>
  <c r="V901" i="3" s="1"/>
  <c r="V902" i="3" s="1"/>
  <c r="V903" i="3" s="1"/>
  <c r="V904" i="3" s="1"/>
  <c r="V905" i="3" s="1"/>
  <c r="V906" i="3" s="1"/>
  <c r="V907" i="3" s="1"/>
  <c r="V908" i="3" s="1"/>
  <c r="V909" i="3" s="1"/>
  <c r="V910" i="3" s="1"/>
  <c r="V911" i="3" s="1"/>
  <c r="V912" i="3" s="1"/>
  <c r="V913" i="3" s="1"/>
  <c r="V338" i="3"/>
  <c r="V339" i="3" s="1"/>
  <c r="V340" i="3" s="1"/>
  <c r="V341" i="3" s="1"/>
  <c r="V342" i="3" s="1"/>
  <c r="V343" i="3" s="1"/>
  <c r="V344" i="3" s="1"/>
  <c r="V345" i="3" s="1"/>
  <c r="V346" i="3" s="1"/>
  <c r="V347" i="3" s="1"/>
  <c r="V348" i="3" s="1"/>
  <c r="V349" i="3" s="1"/>
  <c r="V350" i="3" s="1"/>
  <c r="V351" i="3" s="1"/>
  <c r="V352" i="3" s="1"/>
  <c r="V353" i="3" s="1"/>
  <c r="V146" i="3"/>
  <c r="V147" i="3" s="1"/>
  <c r="V148" i="3" s="1"/>
  <c r="V149" i="3" s="1"/>
  <c r="V150" i="3" s="1"/>
  <c r="V151" i="3" s="1"/>
  <c r="V152" i="3" s="1"/>
  <c r="V153" i="3" s="1"/>
  <c r="V154" i="3" s="1"/>
  <c r="V155" i="3" s="1"/>
  <c r="V156" i="3" s="1"/>
  <c r="V157" i="3" s="1"/>
  <c r="V158" i="3" s="1"/>
  <c r="V159" i="3" s="1"/>
  <c r="V160" i="3" s="1"/>
  <c r="V161" i="3" s="1"/>
  <c r="V2386" i="3"/>
  <c r="V2387" i="3" s="1"/>
  <c r="V2388" i="3" s="1"/>
  <c r="V2389" i="3" s="1"/>
  <c r="V2390" i="3" s="1"/>
  <c r="V2391" i="3" s="1"/>
  <c r="V2392" i="3" s="1"/>
  <c r="V2393" i="3" s="1"/>
  <c r="V2394" i="3" s="1"/>
  <c r="V2395" i="3" s="1"/>
  <c r="V2396" i="3" s="1"/>
  <c r="V2397" i="3" s="1"/>
  <c r="V2398" i="3" s="1"/>
  <c r="V2399" i="3" s="1"/>
  <c r="V2400" i="3" s="1"/>
  <c r="V2401" i="3" s="1"/>
  <c r="V2162" i="3"/>
  <c r="V2163" i="3" s="1"/>
  <c r="V2164" i="3" s="1"/>
  <c r="V2165" i="3" s="1"/>
  <c r="V2166" i="3" s="1"/>
  <c r="V2167" i="3" s="1"/>
  <c r="V2168" i="3" s="1"/>
  <c r="V2169" i="3" s="1"/>
  <c r="V2170" i="3" s="1"/>
  <c r="V2171" i="3" s="1"/>
  <c r="V2172" i="3" s="1"/>
  <c r="V2173" i="3" s="1"/>
  <c r="V2174" i="3" s="1"/>
  <c r="V2175" i="3" s="1"/>
  <c r="V2176" i="3" s="1"/>
  <c r="V2177" i="3" s="1"/>
  <c r="V1970" i="3"/>
  <c r="V1971" i="3" s="1"/>
  <c r="V1972" i="3" s="1"/>
  <c r="V1973" i="3" s="1"/>
  <c r="V1974" i="3" s="1"/>
  <c r="V1975" i="3" s="1"/>
  <c r="V1976" i="3" s="1"/>
  <c r="V1977" i="3" s="1"/>
  <c r="V1978" i="3" s="1"/>
  <c r="V1979" i="3" s="1"/>
  <c r="V1980" i="3" s="1"/>
  <c r="V1981" i="3" s="1"/>
  <c r="V1982" i="3" s="1"/>
  <c r="V1983" i="3" s="1"/>
  <c r="V1984" i="3" s="1"/>
  <c r="V1985" i="3" s="1"/>
  <c r="V1762" i="3"/>
  <c r="V1763" i="3" s="1"/>
  <c r="V1764" i="3" s="1"/>
  <c r="V1765" i="3" s="1"/>
  <c r="V1766" i="3" s="1"/>
  <c r="V1767" i="3" s="1"/>
  <c r="V1768" i="3" s="1"/>
  <c r="V1769" i="3" s="1"/>
  <c r="V1770" i="3" s="1"/>
  <c r="V1771" i="3" s="1"/>
  <c r="V1772" i="3" s="1"/>
  <c r="V1773" i="3" s="1"/>
  <c r="V1774" i="3" s="1"/>
  <c r="V1775" i="3" s="1"/>
  <c r="V1776" i="3" s="1"/>
  <c r="V1777" i="3" s="1"/>
  <c r="V1538" i="3"/>
  <c r="V1539" i="3" s="1"/>
  <c r="V1540" i="3" s="1"/>
  <c r="V1541" i="3" s="1"/>
  <c r="V1542" i="3" s="1"/>
  <c r="V1543" i="3" s="1"/>
  <c r="V1544" i="3" s="1"/>
  <c r="V1545" i="3" s="1"/>
  <c r="V1546" i="3" s="1"/>
  <c r="V1547" i="3" s="1"/>
  <c r="V1548" i="3" s="1"/>
  <c r="V1549" i="3" s="1"/>
  <c r="V1550" i="3" s="1"/>
  <c r="V1551" i="3" s="1"/>
  <c r="V1552" i="3" s="1"/>
  <c r="V1553" i="3" s="1"/>
  <c r="V1282" i="3"/>
  <c r="V1283" i="3" s="1"/>
  <c r="V1284" i="3" s="1"/>
  <c r="V1285" i="3" s="1"/>
  <c r="V1286" i="3" s="1"/>
  <c r="V1287" i="3" s="1"/>
  <c r="V1288" i="3" s="1"/>
  <c r="V1289" i="3" s="1"/>
  <c r="V1290" i="3" s="1"/>
  <c r="V1291" i="3" s="1"/>
  <c r="V1292" i="3" s="1"/>
  <c r="V1293" i="3" s="1"/>
  <c r="V1294" i="3" s="1"/>
  <c r="V1295" i="3" s="1"/>
  <c r="V1296" i="3" s="1"/>
  <c r="V1297" i="3" s="1"/>
  <c r="V1074" i="3"/>
  <c r="V1075" i="3" s="1"/>
  <c r="V1076" i="3" s="1"/>
  <c r="V1077" i="3" s="1"/>
  <c r="V1078" i="3" s="1"/>
  <c r="V1079" i="3" s="1"/>
  <c r="V1080" i="3" s="1"/>
  <c r="V1081" i="3" s="1"/>
  <c r="V1082" i="3" s="1"/>
  <c r="V1083" i="3" s="1"/>
  <c r="V1084" i="3" s="1"/>
  <c r="V1085" i="3" s="1"/>
  <c r="V1086" i="3" s="1"/>
  <c r="V1087" i="3" s="1"/>
  <c r="V1088" i="3" s="1"/>
  <c r="V1089" i="3" s="1"/>
  <c r="V722" i="3"/>
  <c r="V723" i="3" s="1"/>
  <c r="V724" i="3" s="1"/>
  <c r="V725" i="3" s="1"/>
  <c r="V726" i="3" s="1"/>
  <c r="V727" i="3" s="1"/>
  <c r="V728" i="3" s="1"/>
  <c r="V729" i="3" s="1"/>
  <c r="V730" i="3" s="1"/>
  <c r="V731" i="3" s="1"/>
  <c r="V732" i="3" s="1"/>
  <c r="V733" i="3" s="1"/>
  <c r="V734" i="3" s="1"/>
  <c r="V735" i="3" s="1"/>
  <c r="V736" i="3" s="1"/>
  <c r="V737" i="3" s="1"/>
  <c r="V530" i="3"/>
  <c r="V531" i="3" s="1"/>
  <c r="V532" i="3" s="1"/>
  <c r="V533" i="3" s="1"/>
  <c r="V534" i="3" s="1"/>
  <c r="V535" i="3" s="1"/>
  <c r="V536" i="3" s="1"/>
  <c r="V537" i="3" s="1"/>
  <c r="V538" i="3" s="1"/>
  <c r="V539" i="3" s="1"/>
  <c r="V540" i="3" s="1"/>
  <c r="V541" i="3" s="1"/>
  <c r="V542" i="3" s="1"/>
  <c r="V543" i="3" s="1"/>
  <c r="V544" i="3" s="1"/>
  <c r="V545" i="3" s="1"/>
  <c r="V322" i="3"/>
  <c r="V323" i="3" s="1"/>
  <c r="V324" i="3" s="1"/>
  <c r="V325" i="3" s="1"/>
  <c r="V326" i="3" s="1"/>
  <c r="V327" i="3" s="1"/>
  <c r="V328" i="3" s="1"/>
  <c r="V329" i="3" s="1"/>
  <c r="V330" i="3" s="1"/>
  <c r="V331" i="3" s="1"/>
  <c r="V332" i="3" s="1"/>
  <c r="V333" i="3" s="1"/>
  <c r="V334" i="3" s="1"/>
  <c r="V335" i="3" s="1"/>
  <c r="V336" i="3" s="1"/>
  <c r="V337" i="3" s="1"/>
  <c r="V130" i="3"/>
  <c r="V131" i="3" s="1"/>
  <c r="V132" i="3" s="1"/>
  <c r="V133" i="3" s="1"/>
  <c r="V134" i="3" s="1"/>
  <c r="V135" i="3" s="1"/>
  <c r="V136" i="3" s="1"/>
  <c r="V137" i="3" s="1"/>
  <c r="V138" i="3" s="1"/>
  <c r="V139" i="3" s="1"/>
  <c r="V140" i="3" s="1"/>
  <c r="V141" i="3" s="1"/>
  <c r="V142" i="3" s="1"/>
  <c r="V143" i="3" s="1"/>
  <c r="V144" i="3" s="1"/>
  <c r="V145" i="3" s="1"/>
  <c r="V2370" i="3"/>
  <c r="V2371" i="3" s="1"/>
  <c r="V2372" i="3" s="1"/>
  <c r="V2373" i="3" s="1"/>
  <c r="V2374" i="3" s="1"/>
  <c r="V2375" i="3" s="1"/>
  <c r="V2376" i="3" s="1"/>
  <c r="V2377" i="3" s="1"/>
  <c r="V2378" i="3" s="1"/>
  <c r="V2379" i="3" s="1"/>
  <c r="V2380" i="3" s="1"/>
  <c r="V2381" i="3" s="1"/>
  <c r="V2382" i="3" s="1"/>
  <c r="V2383" i="3" s="1"/>
  <c r="V2384" i="3" s="1"/>
  <c r="V2385" i="3" s="1"/>
  <c r="V2146" i="3"/>
  <c r="V2147" i="3" s="1"/>
  <c r="V2148" i="3" s="1"/>
  <c r="V2149" i="3" s="1"/>
  <c r="V2150" i="3" s="1"/>
  <c r="V2151" i="3" s="1"/>
  <c r="V2152" i="3" s="1"/>
  <c r="V2153" i="3" s="1"/>
  <c r="V2154" i="3" s="1"/>
  <c r="V2155" i="3" s="1"/>
  <c r="V2156" i="3" s="1"/>
  <c r="V2157" i="3" s="1"/>
  <c r="V2158" i="3" s="1"/>
  <c r="V2159" i="3" s="1"/>
  <c r="V2160" i="3" s="1"/>
  <c r="V2161" i="3" s="1"/>
  <c r="V1954" i="3"/>
  <c r="V1955" i="3" s="1"/>
  <c r="V1956" i="3" s="1"/>
  <c r="V1957" i="3" s="1"/>
  <c r="V1958" i="3" s="1"/>
  <c r="V1959" i="3" s="1"/>
  <c r="V1960" i="3" s="1"/>
  <c r="V1961" i="3" s="1"/>
  <c r="V1962" i="3" s="1"/>
  <c r="V1963" i="3" s="1"/>
  <c r="V1964" i="3" s="1"/>
  <c r="V1965" i="3" s="1"/>
  <c r="V1966" i="3" s="1"/>
  <c r="V1967" i="3" s="1"/>
  <c r="V1968" i="3" s="1"/>
  <c r="V1969" i="3" s="1"/>
  <c r="V1746" i="3"/>
  <c r="V1747" i="3" s="1"/>
  <c r="V1748" i="3" s="1"/>
  <c r="V1749" i="3" s="1"/>
  <c r="V1750" i="3" s="1"/>
  <c r="V1751" i="3" s="1"/>
  <c r="V1752" i="3" s="1"/>
  <c r="V1753" i="3" s="1"/>
  <c r="V1754" i="3" s="1"/>
  <c r="V1755" i="3" s="1"/>
  <c r="V1756" i="3" s="1"/>
  <c r="V1757" i="3" s="1"/>
  <c r="V1758" i="3" s="1"/>
  <c r="V1759" i="3" s="1"/>
  <c r="V1760" i="3" s="1"/>
  <c r="V1761" i="3" s="1"/>
  <c r="V1522" i="3"/>
  <c r="V1523" i="3" s="1"/>
  <c r="V1524" i="3" s="1"/>
  <c r="V1525" i="3" s="1"/>
  <c r="V1526" i="3" s="1"/>
  <c r="V1527" i="3" s="1"/>
  <c r="V1528" i="3" s="1"/>
  <c r="V1529" i="3" s="1"/>
  <c r="V1530" i="3" s="1"/>
  <c r="V1531" i="3" s="1"/>
  <c r="V1532" i="3" s="1"/>
  <c r="V1533" i="3" s="1"/>
  <c r="V1534" i="3" s="1"/>
  <c r="V1535" i="3" s="1"/>
  <c r="V1536" i="3" s="1"/>
  <c r="V1537" i="3" s="1"/>
  <c r="V1266" i="3"/>
  <c r="V1267" i="3" s="1"/>
  <c r="V1268" i="3" s="1"/>
  <c r="V1269" i="3" s="1"/>
  <c r="V1270" i="3" s="1"/>
  <c r="V1271" i="3" s="1"/>
  <c r="V1272" i="3" s="1"/>
  <c r="V1273" i="3" s="1"/>
  <c r="V1274" i="3" s="1"/>
  <c r="V1275" i="3" s="1"/>
  <c r="V1276" i="3" s="1"/>
  <c r="V1277" i="3" s="1"/>
  <c r="V1278" i="3" s="1"/>
  <c r="V1279" i="3" s="1"/>
  <c r="V1280" i="3" s="1"/>
  <c r="V1281" i="3" s="1"/>
  <c r="V882" i="3"/>
  <c r="V883" i="3" s="1"/>
  <c r="V884" i="3" s="1"/>
  <c r="V885" i="3" s="1"/>
  <c r="V886" i="3" s="1"/>
  <c r="V887" i="3" s="1"/>
  <c r="V888" i="3" s="1"/>
  <c r="V889" i="3" s="1"/>
  <c r="V890" i="3" s="1"/>
  <c r="V891" i="3" s="1"/>
  <c r="V892" i="3" s="1"/>
  <c r="V893" i="3" s="1"/>
  <c r="V894" i="3" s="1"/>
  <c r="V895" i="3" s="1"/>
  <c r="V896" i="3" s="1"/>
  <c r="V897" i="3" s="1"/>
  <c r="V706" i="3"/>
  <c r="V707" i="3" s="1"/>
  <c r="V708" i="3" s="1"/>
  <c r="V709" i="3" s="1"/>
  <c r="V710" i="3" s="1"/>
  <c r="V711" i="3" s="1"/>
  <c r="V712" i="3" s="1"/>
  <c r="V713" i="3" s="1"/>
  <c r="V714" i="3" s="1"/>
  <c r="V715" i="3" s="1"/>
  <c r="V716" i="3" s="1"/>
  <c r="V717" i="3" s="1"/>
  <c r="V718" i="3" s="1"/>
  <c r="V719" i="3" s="1"/>
  <c r="V720" i="3" s="1"/>
  <c r="V721" i="3" s="1"/>
  <c r="V514" i="3"/>
  <c r="V515" i="3" s="1"/>
  <c r="V516" i="3" s="1"/>
  <c r="V517" i="3" s="1"/>
  <c r="V518" i="3" s="1"/>
  <c r="V519" i="3" s="1"/>
  <c r="V520" i="3" s="1"/>
  <c r="V521" i="3" s="1"/>
  <c r="V522" i="3" s="1"/>
  <c r="V523" i="3" s="1"/>
  <c r="V524" i="3" s="1"/>
  <c r="V525" i="3" s="1"/>
  <c r="V526" i="3" s="1"/>
  <c r="V527" i="3" s="1"/>
  <c r="V528" i="3" s="1"/>
  <c r="V529" i="3" s="1"/>
  <c r="V114" i="3"/>
  <c r="V115" i="3" s="1"/>
  <c r="V116" i="3" s="1"/>
  <c r="V117" i="3" s="1"/>
  <c r="V118" i="3" s="1"/>
  <c r="V119" i="3" s="1"/>
  <c r="V120" i="3" s="1"/>
  <c r="V121" i="3" s="1"/>
  <c r="V122" i="3" s="1"/>
  <c r="V123" i="3" s="1"/>
  <c r="V124" i="3" s="1"/>
  <c r="V125" i="3" s="1"/>
  <c r="V126" i="3" s="1"/>
  <c r="V127" i="3" s="1"/>
  <c r="V128" i="3" s="1"/>
  <c r="V129" i="3" s="1"/>
  <c r="V2354" i="3"/>
  <c r="V2355" i="3" s="1"/>
  <c r="V2356" i="3" s="1"/>
  <c r="V2357" i="3" s="1"/>
  <c r="V2358" i="3" s="1"/>
  <c r="V2359" i="3" s="1"/>
  <c r="V2360" i="3" s="1"/>
  <c r="V2361" i="3" s="1"/>
  <c r="V2362" i="3" s="1"/>
  <c r="V2363" i="3" s="1"/>
  <c r="V2364" i="3" s="1"/>
  <c r="V2365" i="3" s="1"/>
  <c r="V2366" i="3" s="1"/>
  <c r="V2367" i="3" s="1"/>
  <c r="V2368" i="3" s="1"/>
  <c r="V2369" i="3" s="1"/>
  <c r="V2130" i="3"/>
  <c r="V2131" i="3" s="1"/>
  <c r="V2132" i="3" s="1"/>
  <c r="V2133" i="3" s="1"/>
  <c r="V2134" i="3" s="1"/>
  <c r="V2135" i="3" s="1"/>
  <c r="V2136" i="3" s="1"/>
  <c r="V2137" i="3" s="1"/>
  <c r="V2138" i="3" s="1"/>
  <c r="V2139" i="3" s="1"/>
  <c r="V2140" i="3" s="1"/>
  <c r="V2141" i="3" s="1"/>
  <c r="V2142" i="3" s="1"/>
  <c r="V2143" i="3" s="1"/>
  <c r="V2144" i="3" s="1"/>
  <c r="V2145" i="3" s="1"/>
  <c r="V1938" i="3"/>
  <c r="V1939" i="3" s="1"/>
  <c r="V1940" i="3" s="1"/>
  <c r="V1941" i="3" s="1"/>
  <c r="V1942" i="3" s="1"/>
  <c r="V1943" i="3" s="1"/>
  <c r="V1944" i="3" s="1"/>
  <c r="V1945" i="3" s="1"/>
  <c r="V1946" i="3" s="1"/>
  <c r="V1947" i="3" s="1"/>
  <c r="V1948" i="3" s="1"/>
  <c r="V1949" i="3" s="1"/>
  <c r="V1950" i="3" s="1"/>
  <c r="V1951" i="3" s="1"/>
  <c r="V1952" i="3" s="1"/>
  <c r="V1953" i="3" s="1"/>
  <c r="V1730" i="3"/>
  <c r="V1731" i="3" s="1"/>
  <c r="V1732" i="3" s="1"/>
  <c r="V1733" i="3" s="1"/>
  <c r="V1734" i="3" s="1"/>
  <c r="V1735" i="3" s="1"/>
  <c r="V1736" i="3" s="1"/>
  <c r="V1737" i="3" s="1"/>
  <c r="V1738" i="3" s="1"/>
  <c r="V1739" i="3" s="1"/>
  <c r="V1740" i="3" s="1"/>
  <c r="V1741" i="3" s="1"/>
  <c r="V1742" i="3" s="1"/>
  <c r="V1743" i="3" s="1"/>
  <c r="V1744" i="3" s="1"/>
  <c r="V1745" i="3" s="1"/>
  <c r="V1506" i="3"/>
  <c r="V1507" i="3" s="1"/>
  <c r="V1508" i="3" s="1"/>
  <c r="V1509" i="3" s="1"/>
  <c r="V1510" i="3" s="1"/>
  <c r="V1511" i="3" s="1"/>
  <c r="V1512" i="3" s="1"/>
  <c r="V1513" i="3" s="1"/>
  <c r="V1514" i="3" s="1"/>
  <c r="V1515" i="3" s="1"/>
  <c r="V1516" i="3" s="1"/>
  <c r="V1517" i="3" s="1"/>
  <c r="V1518" i="3" s="1"/>
  <c r="V1519" i="3" s="1"/>
  <c r="V1520" i="3" s="1"/>
  <c r="V1521" i="3" s="1"/>
  <c r="V1250" i="3"/>
  <c r="V1251" i="3" s="1"/>
  <c r="V1252" i="3" s="1"/>
  <c r="V1253" i="3" s="1"/>
  <c r="V1254" i="3" s="1"/>
  <c r="V1255" i="3" s="1"/>
  <c r="V1256" i="3" s="1"/>
  <c r="V1257" i="3" s="1"/>
  <c r="V1258" i="3" s="1"/>
  <c r="V1259" i="3" s="1"/>
  <c r="V1260" i="3" s="1"/>
  <c r="V1261" i="3" s="1"/>
  <c r="V1262" i="3" s="1"/>
  <c r="V1263" i="3" s="1"/>
  <c r="V1264" i="3" s="1"/>
  <c r="V1265" i="3" s="1"/>
  <c r="V1058" i="3"/>
  <c r="V1059" i="3" s="1"/>
  <c r="V1060" i="3" s="1"/>
  <c r="V1061" i="3" s="1"/>
  <c r="V1062" i="3" s="1"/>
  <c r="V1063" i="3" s="1"/>
  <c r="V1064" i="3" s="1"/>
  <c r="V1065" i="3" s="1"/>
  <c r="V1066" i="3" s="1"/>
  <c r="V1067" i="3" s="1"/>
  <c r="V1068" i="3" s="1"/>
  <c r="V1069" i="3" s="1"/>
  <c r="V1070" i="3" s="1"/>
  <c r="V1071" i="3" s="1"/>
  <c r="V1072" i="3" s="1"/>
  <c r="V1073" i="3" s="1"/>
  <c r="V690" i="3"/>
  <c r="V691" i="3" s="1"/>
  <c r="V692" i="3" s="1"/>
  <c r="V693" i="3" s="1"/>
  <c r="V694" i="3" s="1"/>
  <c r="V695" i="3" s="1"/>
  <c r="V696" i="3" s="1"/>
  <c r="V697" i="3" s="1"/>
  <c r="V698" i="3" s="1"/>
  <c r="V699" i="3" s="1"/>
  <c r="V700" i="3" s="1"/>
  <c r="V701" i="3" s="1"/>
  <c r="V702" i="3" s="1"/>
  <c r="V703" i="3" s="1"/>
  <c r="V704" i="3" s="1"/>
  <c r="V705" i="3" s="1"/>
  <c r="V306" i="3"/>
  <c r="V307" i="3" s="1"/>
  <c r="V308" i="3" s="1"/>
  <c r="V309" i="3" s="1"/>
  <c r="V310" i="3" s="1"/>
  <c r="V311" i="3" s="1"/>
  <c r="V312" i="3" s="1"/>
  <c r="V313" i="3" s="1"/>
  <c r="V314" i="3" s="1"/>
  <c r="V315" i="3" s="1"/>
  <c r="V316" i="3" s="1"/>
  <c r="V317" i="3" s="1"/>
  <c r="V318" i="3" s="1"/>
  <c r="V319" i="3" s="1"/>
  <c r="V320" i="3" s="1"/>
  <c r="V321" i="3" s="1"/>
  <c r="V98" i="3"/>
  <c r="V99" i="3" s="1"/>
  <c r="V100" i="3" s="1"/>
  <c r="V101" i="3" s="1"/>
  <c r="V102" i="3" s="1"/>
  <c r="V103" i="3" s="1"/>
  <c r="V104" i="3" s="1"/>
  <c r="V105" i="3" s="1"/>
  <c r="V106" i="3" s="1"/>
  <c r="V107" i="3" s="1"/>
  <c r="V108" i="3" s="1"/>
  <c r="V109" i="3" s="1"/>
  <c r="V110" i="3" s="1"/>
  <c r="V111" i="3" s="1"/>
  <c r="V112" i="3" s="1"/>
  <c r="V113" i="3" s="1"/>
  <c r="V2338" i="3"/>
  <c r="V2339" i="3" s="1"/>
  <c r="V2340" i="3" s="1"/>
  <c r="V2341" i="3" s="1"/>
  <c r="V2342" i="3" s="1"/>
  <c r="V2343" i="3" s="1"/>
  <c r="V2344" i="3" s="1"/>
  <c r="V2345" i="3" s="1"/>
  <c r="V2346" i="3" s="1"/>
  <c r="V2347" i="3" s="1"/>
  <c r="V2348" i="3" s="1"/>
  <c r="V2349" i="3" s="1"/>
  <c r="V2350" i="3" s="1"/>
  <c r="V2351" i="3" s="1"/>
  <c r="V2352" i="3" s="1"/>
  <c r="V2353" i="3" s="1"/>
  <c r="V2114" i="3"/>
  <c r="V2115" i="3" s="1"/>
  <c r="V2116" i="3" s="1"/>
  <c r="V2117" i="3" s="1"/>
  <c r="V2118" i="3" s="1"/>
  <c r="V2119" i="3" s="1"/>
  <c r="V2120" i="3" s="1"/>
  <c r="V2121" i="3" s="1"/>
  <c r="V2122" i="3" s="1"/>
  <c r="V2123" i="3" s="1"/>
  <c r="V2124" i="3" s="1"/>
  <c r="V2125" i="3" s="1"/>
  <c r="V2126" i="3" s="1"/>
  <c r="V2127" i="3" s="1"/>
  <c r="V2128" i="3" s="1"/>
  <c r="V2129" i="3" s="1"/>
  <c r="V1922" i="3"/>
  <c r="V1923" i="3" s="1"/>
  <c r="V1924" i="3" s="1"/>
  <c r="V1925" i="3" s="1"/>
  <c r="V1926" i="3" s="1"/>
  <c r="V1927" i="3" s="1"/>
  <c r="V1928" i="3" s="1"/>
  <c r="V1929" i="3" s="1"/>
  <c r="V1930" i="3" s="1"/>
  <c r="V1931" i="3" s="1"/>
  <c r="V1932" i="3" s="1"/>
  <c r="V1933" i="3" s="1"/>
  <c r="V1934" i="3" s="1"/>
  <c r="V1935" i="3" s="1"/>
  <c r="V1936" i="3" s="1"/>
  <c r="V1937" i="3" s="1"/>
  <c r="V1714" i="3"/>
  <c r="V1715" i="3" s="1"/>
  <c r="V1716" i="3" s="1"/>
  <c r="V1717" i="3" s="1"/>
  <c r="V1718" i="3" s="1"/>
  <c r="V1719" i="3" s="1"/>
  <c r="V1720" i="3" s="1"/>
  <c r="V1721" i="3" s="1"/>
  <c r="V1722" i="3" s="1"/>
  <c r="V1723" i="3" s="1"/>
  <c r="V1724" i="3" s="1"/>
  <c r="V1725" i="3" s="1"/>
  <c r="V1726" i="3" s="1"/>
  <c r="V1727" i="3" s="1"/>
  <c r="V1728" i="3" s="1"/>
  <c r="V1729" i="3" s="1"/>
  <c r="V1490" i="3"/>
  <c r="V1491" i="3" s="1"/>
  <c r="V1492" i="3" s="1"/>
  <c r="V1493" i="3" s="1"/>
  <c r="V1494" i="3" s="1"/>
  <c r="V1495" i="3" s="1"/>
  <c r="V1496" i="3" s="1"/>
  <c r="V1497" i="3" s="1"/>
  <c r="V1498" i="3" s="1"/>
  <c r="V1499" i="3" s="1"/>
  <c r="V1500" i="3" s="1"/>
  <c r="V1501" i="3" s="1"/>
  <c r="V1502" i="3" s="1"/>
  <c r="V1503" i="3" s="1"/>
  <c r="V1504" i="3" s="1"/>
  <c r="V1505" i="3" s="1"/>
  <c r="V1042" i="3"/>
  <c r="V1043" i="3" s="1"/>
  <c r="V1044" i="3" s="1"/>
  <c r="V1045" i="3" s="1"/>
  <c r="V1046" i="3" s="1"/>
  <c r="V1047" i="3" s="1"/>
  <c r="V1048" i="3" s="1"/>
  <c r="V1049" i="3" s="1"/>
  <c r="V1050" i="3" s="1"/>
  <c r="V1051" i="3" s="1"/>
  <c r="V1052" i="3" s="1"/>
  <c r="V1053" i="3" s="1"/>
  <c r="V1054" i="3" s="1"/>
  <c r="V1055" i="3" s="1"/>
  <c r="V1056" i="3" s="1"/>
  <c r="V1057" i="3" s="1"/>
  <c r="V866" i="3"/>
  <c r="V867" i="3" s="1"/>
  <c r="V868" i="3" s="1"/>
  <c r="V869" i="3" s="1"/>
  <c r="V870" i="3" s="1"/>
  <c r="V871" i="3" s="1"/>
  <c r="V872" i="3" s="1"/>
  <c r="V873" i="3" s="1"/>
  <c r="V874" i="3" s="1"/>
  <c r="V875" i="3" s="1"/>
  <c r="V876" i="3" s="1"/>
  <c r="V877" i="3" s="1"/>
  <c r="V878" i="3" s="1"/>
  <c r="V879" i="3" s="1"/>
  <c r="V880" i="3" s="1"/>
  <c r="V881" i="3" s="1"/>
  <c r="V498" i="3"/>
  <c r="V499" i="3" s="1"/>
  <c r="V500" i="3" s="1"/>
  <c r="V501" i="3" s="1"/>
  <c r="V502" i="3" s="1"/>
  <c r="V503" i="3" s="1"/>
  <c r="V504" i="3" s="1"/>
  <c r="V505" i="3" s="1"/>
  <c r="V506" i="3" s="1"/>
  <c r="V507" i="3" s="1"/>
  <c r="V508" i="3" s="1"/>
  <c r="V509" i="3" s="1"/>
  <c r="V510" i="3" s="1"/>
  <c r="V511" i="3" s="1"/>
  <c r="V512" i="3" s="1"/>
  <c r="V513" i="3" s="1"/>
  <c r="V290" i="3"/>
  <c r="V291" i="3" s="1"/>
  <c r="V292" i="3" s="1"/>
  <c r="V293" i="3" s="1"/>
  <c r="V294" i="3" s="1"/>
  <c r="V295" i="3" s="1"/>
  <c r="V296" i="3" s="1"/>
  <c r="V297" i="3" s="1"/>
  <c r="V298" i="3" s="1"/>
  <c r="V299" i="3" s="1"/>
  <c r="V300" i="3" s="1"/>
  <c r="V301" i="3" s="1"/>
  <c r="V302" i="3" s="1"/>
  <c r="V303" i="3" s="1"/>
  <c r="V304" i="3" s="1"/>
  <c r="V305" i="3" s="1"/>
  <c r="V82" i="3"/>
  <c r="V83" i="3" s="1"/>
  <c r="V84" i="3" s="1"/>
  <c r="V85" i="3" s="1"/>
  <c r="V86" i="3" s="1"/>
  <c r="V87" i="3" s="1"/>
  <c r="V88" i="3" s="1"/>
  <c r="V89" i="3" s="1"/>
  <c r="V90" i="3" s="1"/>
  <c r="V91" i="3" s="1"/>
  <c r="V92" i="3" s="1"/>
  <c r="V93" i="3" s="1"/>
  <c r="V94" i="3" s="1"/>
  <c r="V95" i="3" s="1"/>
  <c r="V96" i="3" s="1"/>
  <c r="V97" i="3" s="1"/>
  <c r="V1906" i="3"/>
  <c r="V1907" i="3" s="1"/>
  <c r="V1908" i="3" s="1"/>
  <c r="V1909" i="3" s="1"/>
  <c r="V1910" i="3" s="1"/>
  <c r="V1911" i="3" s="1"/>
  <c r="V1912" i="3" s="1"/>
  <c r="V1913" i="3" s="1"/>
  <c r="V1914" i="3" s="1"/>
  <c r="V1915" i="3" s="1"/>
  <c r="V1916" i="3" s="1"/>
  <c r="V1917" i="3" s="1"/>
  <c r="V1918" i="3" s="1"/>
  <c r="V1919" i="3" s="1"/>
  <c r="V1920" i="3" s="1"/>
  <c r="V1921" i="3" s="1"/>
  <c r="V1698" i="3"/>
  <c r="V1699" i="3" s="1"/>
  <c r="V1700" i="3" s="1"/>
  <c r="V1701" i="3" s="1"/>
  <c r="V1702" i="3" s="1"/>
  <c r="V1703" i="3" s="1"/>
  <c r="V1704" i="3" s="1"/>
  <c r="V1705" i="3" s="1"/>
  <c r="V1706" i="3" s="1"/>
  <c r="V1707" i="3" s="1"/>
  <c r="V1708" i="3" s="1"/>
  <c r="V1709" i="3" s="1"/>
  <c r="V1710" i="3" s="1"/>
  <c r="V1711" i="3" s="1"/>
  <c r="V1712" i="3" s="1"/>
  <c r="V1713" i="3" s="1"/>
  <c r="V1474" i="3"/>
  <c r="V1475" i="3" s="1"/>
  <c r="V1476" i="3" s="1"/>
  <c r="V1477" i="3" s="1"/>
  <c r="V1478" i="3" s="1"/>
  <c r="V1479" i="3" s="1"/>
  <c r="V1480" i="3" s="1"/>
  <c r="V1481" i="3" s="1"/>
  <c r="V1482" i="3" s="1"/>
  <c r="V1483" i="3" s="1"/>
  <c r="V1484" i="3" s="1"/>
  <c r="V1485" i="3" s="1"/>
  <c r="V1486" i="3" s="1"/>
  <c r="V1487" i="3" s="1"/>
  <c r="V1488" i="3" s="1"/>
  <c r="V1489" i="3" s="1"/>
  <c r="V1234" i="3"/>
  <c r="V1235" i="3" s="1"/>
  <c r="V1236" i="3" s="1"/>
  <c r="V1237" i="3" s="1"/>
  <c r="V1238" i="3" s="1"/>
  <c r="V1239" i="3" s="1"/>
  <c r="V1240" i="3" s="1"/>
  <c r="V1241" i="3" s="1"/>
  <c r="V1242" i="3" s="1"/>
  <c r="V1243" i="3" s="1"/>
  <c r="V1244" i="3" s="1"/>
  <c r="V1245" i="3" s="1"/>
  <c r="V1246" i="3" s="1"/>
  <c r="V1247" i="3" s="1"/>
  <c r="V1248" i="3" s="1"/>
  <c r="V1249" i="3" s="1"/>
  <c r="V1026" i="3"/>
  <c r="V1027" i="3" s="1"/>
  <c r="V1028" i="3" s="1"/>
  <c r="V1029" i="3" s="1"/>
  <c r="V1030" i="3" s="1"/>
  <c r="V1031" i="3" s="1"/>
  <c r="V1032" i="3" s="1"/>
  <c r="V1033" i="3" s="1"/>
  <c r="V1034" i="3" s="1"/>
  <c r="V1035" i="3" s="1"/>
  <c r="V1036" i="3" s="1"/>
  <c r="V1037" i="3" s="1"/>
  <c r="V1038" i="3" s="1"/>
  <c r="V1039" i="3" s="1"/>
  <c r="V1040" i="3" s="1"/>
  <c r="V1041" i="3" s="1"/>
  <c r="V674" i="3"/>
  <c r="V675" i="3" s="1"/>
  <c r="V676" i="3" s="1"/>
  <c r="V677" i="3" s="1"/>
  <c r="V678" i="3" s="1"/>
  <c r="V679" i="3" s="1"/>
  <c r="V680" i="3" s="1"/>
  <c r="V681" i="3" s="1"/>
  <c r="V682" i="3" s="1"/>
  <c r="V683" i="3" s="1"/>
  <c r="V684" i="3" s="1"/>
  <c r="V685" i="3" s="1"/>
  <c r="V686" i="3" s="1"/>
  <c r="V687" i="3" s="1"/>
  <c r="V688" i="3" s="1"/>
  <c r="V689" i="3" s="1"/>
  <c r="V274" i="3"/>
  <c r="V275" i="3" s="1"/>
  <c r="V276" i="3" s="1"/>
  <c r="V277" i="3" s="1"/>
  <c r="V278" i="3" s="1"/>
  <c r="V279" i="3" s="1"/>
  <c r="V280" i="3" s="1"/>
  <c r="V281" i="3" s="1"/>
  <c r="V282" i="3" s="1"/>
  <c r="V283" i="3" s="1"/>
  <c r="V284" i="3" s="1"/>
  <c r="V285" i="3" s="1"/>
  <c r="V286" i="3" s="1"/>
  <c r="V287" i="3" s="1"/>
  <c r="V288" i="3" s="1"/>
  <c r="V289" i="3" s="1"/>
  <c r="V2546" i="3"/>
  <c r="V2547" i="3" s="1"/>
  <c r="V2548" i="3" s="1"/>
  <c r="V2549" i="3" s="1"/>
  <c r="V2550" i="3" s="1"/>
  <c r="V2551" i="3" s="1"/>
  <c r="V2552" i="3" s="1"/>
  <c r="V2553" i="3" s="1"/>
  <c r="V2554" i="3" s="1"/>
  <c r="V2555" i="3" s="1"/>
  <c r="V2556" i="3" s="1"/>
  <c r="V2557" i="3" s="1"/>
  <c r="V2558" i="3" s="1"/>
  <c r="V2559" i="3" s="1"/>
  <c r="V2560" i="3" s="1"/>
  <c r="V2561" i="3" s="1"/>
  <c r="V2322" i="3"/>
  <c r="V2323" i="3" s="1"/>
  <c r="V2324" i="3" s="1"/>
  <c r="V2325" i="3" s="1"/>
  <c r="V2326" i="3" s="1"/>
  <c r="V2327" i="3" s="1"/>
  <c r="V2328" i="3" s="1"/>
  <c r="V2329" i="3" s="1"/>
  <c r="V2330" i="3" s="1"/>
  <c r="V2331" i="3" s="1"/>
  <c r="V2332" i="3" s="1"/>
  <c r="V2333" i="3" s="1"/>
  <c r="V2334" i="3" s="1"/>
  <c r="V2335" i="3" s="1"/>
  <c r="V2336" i="3" s="1"/>
  <c r="V2337" i="3" s="1"/>
  <c r="V2098" i="3"/>
  <c r="V2099" i="3" s="1"/>
  <c r="V2100" i="3" s="1"/>
  <c r="V2101" i="3" s="1"/>
  <c r="V2102" i="3" s="1"/>
  <c r="V2103" i="3" s="1"/>
  <c r="V2104" i="3" s="1"/>
  <c r="V2105" i="3" s="1"/>
  <c r="V2106" i="3" s="1"/>
  <c r="V2107" i="3" s="1"/>
  <c r="V2108" i="3" s="1"/>
  <c r="V2109" i="3" s="1"/>
  <c r="V2110" i="3" s="1"/>
  <c r="V2111" i="3" s="1"/>
  <c r="V2112" i="3" s="1"/>
  <c r="V2113" i="3" s="1"/>
  <c r="V1890" i="3"/>
  <c r="V1891" i="3" s="1"/>
  <c r="V1892" i="3" s="1"/>
  <c r="V1893" i="3" s="1"/>
  <c r="V1894" i="3" s="1"/>
  <c r="V1895" i="3" s="1"/>
  <c r="V1896" i="3" s="1"/>
  <c r="V1897" i="3" s="1"/>
  <c r="V1898" i="3" s="1"/>
  <c r="V1899" i="3" s="1"/>
  <c r="V1900" i="3" s="1"/>
  <c r="V1901" i="3" s="1"/>
  <c r="V1902" i="3" s="1"/>
  <c r="V1903" i="3" s="1"/>
  <c r="V1904" i="3" s="1"/>
  <c r="V1905" i="3" s="1"/>
  <c r="V1682" i="3"/>
  <c r="V1683" i="3" s="1"/>
  <c r="V1684" i="3" s="1"/>
  <c r="V1685" i="3" s="1"/>
  <c r="V1686" i="3" s="1"/>
  <c r="V1687" i="3" s="1"/>
  <c r="V1688" i="3" s="1"/>
  <c r="V1689" i="3" s="1"/>
  <c r="V1690" i="3" s="1"/>
  <c r="V1691" i="3" s="1"/>
  <c r="V1692" i="3" s="1"/>
  <c r="V1693" i="3" s="1"/>
  <c r="V1694" i="3" s="1"/>
  <c r="V1695" i="3" s="1"/>
  <c r="V1696" i="3" s="1"/>
  <c r="V1697" i="3" s="1"/>
  <c r="V1458" i="3"/>
  <c r="V1459" i="3" s="1"/>
  <c r="V1460" i="3" s="1"/>
  <c r="V1461" i="3" s="1"/>
  <c r="V1462" i="3" s="1"/>
  <c r="V1463" i="3" s="1"/>
  <c r="V1464" i="3" s="1"/>
  <c r="V1465" i="3" s="1"/>
  <c r="V1466" i="3" s="1"/>
  <c r="V1467" i="3" s="1"/>
  <c r="V1468" i="3" s="1"/>
  <c r="V1469" i="3" s="1"/>
  <c r="V1470" i="3" s="1"/>
  <c r="V1471" i="3" s="1"/>
  <c r="V1472" i="3" s="1"/>
  <c r="V1473" i="3" s="1"/>
  <c r="V1218" i="3"/>
  <c r="V1219" i="3" s="1"/>
  <c r="V1220" i="3" s="1"/>
  <c r="V1221" i="3" s="1"/>
  <c r="V1222" i="3" s="1"/>
  <c r="V1223" i="3" s="1"/>
  <c r="V1224" i="3" s="1"/>
  <c r="V1225" i="3" s="1"/>
  <c r="V1226" i="3" s="1"/>
  <c r="V1227" i="3" s="1"/>
  <c r="V1228" i="3" s="1"/>
  <c r="V1229" i="3" s="1"/>
  <c r="V1230" i="3" s="1"/>
  <c r="V1231" i="3" s="1"/>
  <c r="V1232" i="3" s="1"/>
  <c r="V1233" i="3" s="1"/>
  <c r="V850" i="3"/>
  <c r="V851" i="3" s="1"/>
  <c r="V852" i="3" s="1"/>
  <c r="V853" i="3" s="1"/>
  <c r="V854" i="3" s="1"/>
  <c r="V855" i="3" s="1"/>
  <c r="V856" i="3" s="1"/>
  <c r="V857" i="3" s="1"/>
  <c r="V858" i="3" s="1"/>
  <c r="V859" i="3" s="1"/>
  <c r="V860" i="3" s="1"/>
  <c r="V861" i="3" s="1"/>
  <c r="V862" i="3" s="1"/>
  <c r="V863" i="3" s="1"/>
  <c r="V864" i="3" s="1"/>
  <c r="V865" i="3" s="1"/>
  <c r="V658" i="3"/>
  <c r="V659" i="3" s="1"/>
  <c r="V660" i="3" s="1"/>
  <c r="V661" i="3" s="1"/>
  <c r="V662" i="3" s="1"/>
  <c r="V663" i="3" s="1"/>
  <c r="V664" i="3" s="1"/>
  <c r="V665" i="3" s="1"/>
  <c r="V666" i="3" s="1"/>
  <c r="V667" i="3" s="1"/>
  <c r="V668" i="3" s="1"/>
  <c r="V669" i="3" s="1"/>
  <c r="V670" i="3" s="1"/>
  <c r="V671" i="3" s="1"/>
  <c r="V672" i="3" s="1"/>
  <c r="V673" i="3" s="1"/>
  <c r="V482" i="3"/>
  <c r="V483" i="3" s="1"/>
  <c r="V484" i="3" s="1"/>
  <c r="V485" i="3" s="1"/>
  <c r="V486" i="3" s="1"/>
  <c r="V487" i="3" s="1"/>
  <c r="V488" i="3" s="1"/>
  <c r="V489" i="3" s="1"/>
  <c r="V490" i="3" s="1"/>
  <c r="V491" i="3" s="1"/>
  <c r="V492" i="3" s="1"/>
  <c r="V493" i="3" s="1"/>
  <c r="V494" i="3" s="1"/>
  <c r="V495" i="3" s="1"/>
  <c r="V496" i="3" s="1"/>
  <c r="V497" i="3" s="1"/>
  <c r="V258" i="3"/>
  <c r="V259" i="3" s="1"/>
  <c r="V260" i="3" s="1"/>
  <c r="V261" i="3" s="1"/>
  <c r="V262" i="3" s="1"/>
  <c r="V263" i="3" s="1"/>
  <c r="V264" i="3" s="1"/>
  <c r="V265" i="3" s="1"/>
  <c r="V266" i="3" s="1"/>
  <c r="V267" i="3" s="1"/>
  <c r="V268" i="3" s="1"/>
  <c r="V269" i="3" s="1"/>
  <c r="V270" i="3" s="1"/>
  <c r="V271" i="3" s="1"/>
  <c r="V272" i="3" s="1"/>
  <c r="V273" i="3" s="1"/>
  <c r="V66" i="3"/>
  <c r="V67" i="3" s="1"/>
  <c r="V68" i="3" s="1"/>
  <c r="V69" i="3" s="1"/>
  <c r="V70" i="3" s="1"/>
  <c r="V71" i="3" s="1"/>
  <c r="V72" i="3" s="1"/>
  <c r="V73" i="3" s="1"/>
  <c r="V74" i="3" s="1"/>
  <c r="V75" i="3" s="1"/>
  <c r="V76" i="3" s="1"/>
  <c r="V77" i="3" s="1"/>
  <c r="V78" i="3" s="1"/>
  <c r="V79" i="3" s="1"/>
  <c r="V80" i="3" s="1"/>
  <c r="V81" i="3" s="1"/>
  <c r="V2530" i="3"/>
  <c r="V2531" i="3" s="1"/>
  <c r="V2532" i="3" s="1"/>
  <c r="V2533" i="3" s="1"/>
  <c r="V2534" i="3" s="1"/>
  <c r="V2535" i="3" s="1"/>
  <c r="V2536" i="3" s="1"/>
  <c r="V2537" i="3" s="1"/>
  <c r="V2538" i="3" s="1"/>
  <c r="V2539" i="3" s="1"/>
  <c r="V2540" i="3" s="1"/>
  <c r="V2541" i="3" s="1"/>
  <c r="V2542" i="3" s="1"/>
  <c r="V2543" i="3" s="1"/>
  <c r="V2544" i="3" s="1"/>
  <c r="V2545" i="3" s="1"/>
  <c r="V2306" i="3"/>
  <c r="V2307" i="3" s="1"/>
  <c r="V2308" i="3" s="1"/>
  <c r="V2309" i="3" s="1"/>
  <c r="V2310" i="3" s="1"/>
  <c r="V2311" i="3" s="1"/>
  <c r="V2312" i="3" s="1"/>
  <c r="V2313" i="3" s="1"/>
  <c r="V2314" i="3" s="1"/>
  <c r="V2315" i="3" s="1"/>
  <c r="V2316" i="3" s="1"/>
  <c r="V2317" i="3" s="1"/>
  <c r="V2318" i="3" s="1"/>
  <c r="V2319" i="3" s="1"/>
  <c r="V2320" i="3" s="1"/>
  <c r="V2321" i="3" s="1"/>
  <c r="V1874" i="3"/>
  <c r="V1875" i="3" s="1"/>
  <c r="V1876" i="3" s="1"/>
  <c r="V1877" i="3" s="1"/>
  <c r="V1878" i="3" s="1"/>
  <c r="V1879" i="3" s="1"/>
  <c r="V1880" i="3" s="1"/>
  <c r="V1881" i="3" s="1"/>
  <c r="V1882" i="3" s="1"/>
  <c r="V1883" i="3" s="1"/>
  <c r="V1884" i="3" s="1"/>
  <c r="V1885" i="3" s="1"/>
  <c r="V1886" i="3" s="1"/>
  <c r="V1887" i="3" s="1"/>
  <c r="V1888" i="3" s="1"/>
  <c r="V1889" i="3" s="1"/>
  <c r="V1666" i="3"/>
  <c r="V1667" i="3" s="1"/>
  <c r="V1668" i="3" s="1"/>
  <c r="V1669" i="3" s="1"/>
  <c r="V1670" i="3" s="1"/>
  <c r="V1671" i="3" s="1"/>
  <c r="V1672" i="3" s="1"/>
  <c r="V1673" i="3" s="1"/>
  <c r="V1674" i="3" s="1"/>
  <c r="V1675" i="3" s="1"/>
  <c r="V1676" i="3" s="1"/>
  <c r="V1677" i="3" s="1"/>
  <c r="V1678" i="3" s="1"/>
  <c r="V1679" i="3" s="1"/>
  <c r="V1680" i="3" s="1"/>
  <c r="V1681" i="3" s="1"/>
  <c r="V1442" i="3"/>
  <c r="V1443" i="3" s="1"/>
  <c r="V1444" i="3" s="1"/>
  <c r="V1445" i="3" s="1"/>
  <c r="V1446" i="3" s="1"/>
  <c r="V1447" i="3" s="1"/>
  <c r="V1448" i="3" s="1"/>
  <c r="V1449" i="3" s="1"/>
  <c r="V1450" i="3" s="1"/>
  <c r="V1451" i="3" s="1"/>
  <c r="V1452" i="3" s="1"/>
  <c r="V1453" i="3" s="1"/>
  <c r="V1454" i="3" s="1"/>
  <c r="V1455" i="3" s="1"/>
  <c r="V1456" i="3" s="1"/>
  <c r="V1457" i="3" s="1"/>
  <c r="V1010" i="3"/>
  <c r="V1011" i="3" s="1"/>
  <c r="V1012" i="3" s="1"/>
  <c r="V1013" i="3" s="1"/>
  <c r="V1014" i="3" s="1"/>
  <c r="V1015" i="3" s="1"/>
  <c r="V1016" i="3" s="1"/>
  <c r="V1017" i="3" s="1"/>
  <c r="V1018" i="3" s="1"/>
  <c r="V1019" i="3" s="1"/>
  <c r="V1020" i="3" s="1"/>
  <c r="V1021" i="3" s="1"/>
  <c r="V1022" i="3" s="1"/>
  <c r="V1023" i="3" s="1"/>
  <c r="V1024" i="3" s="1"/>
  <c r="V1025" i="3" s="1"/>
  <c r="V834" i="3"/>
  <c r="V835" i="3" s="1"/>
  <c r="V836" i="3" s="1"/>
  <c r="V837" i="3" s="1"/>
  <c r="V838" i="3" s="1"/>
  <c r="V839" i="3" s="1"/>
  <c r="V840" i="3" s="1"/>
  <c r="V841" i="3" s="1"/>
  <c r="V842" i="3" s="1"/>
  <c r="V843" i="3" s="1"/>
  <c r="V844" i="3" s="1"/>
  <c r="V845" i="3" s="1"/>
  <c r="V846" i="3" s="1"/>
  <c r="V847" i="3" s="1"/>
  <c r="V848" i="3" s="1"/>
  <c r="V849" i="3" s="1"/>
  <c r="V642" i="3"/>
  <c r="V643" i="3" s="1"/>
  <c r="V644" i="3" s="1"/>
  <c r="V645" i="3" s="1"/>
  <c r="V646" i="3" s="1"/>
  <c r="V647" i="3" s="1"/>
  <c r="V648" i="3" s="1"/>
  <c r="V649" i="3" s="1"/>
  <c r="V650" i="3" s="1"/>
  <c r="V651" i="3" s="1"/>
  <c r="V652" i="3" s="1"/>
  <c r="V653" i="3" s="1"/>
  <c r="V654" i="3" s="1"/>
  <c r="V655" i="3" s="1"/>
  <c r="V656" i="3" s="1"/>
  <c r="V657" i="3" s="1"/>
  <c r="V466" i="3"/>
  <c r="V467" i="3" s="1"/>
  <c r="V468" i="3" s="1"/>
  <c r="V469" i="3" s="1"/>
  <c r="V470" i="3" s="1"/>
  <c r="V471" i="3" s="1"/>
  <c r="V472" i="3" s="1"/>
  <c r="V473" i="3" s="1"/>
  <c r="V474" i="3" s="1"/>
  <c r="V475" i="3" s="1"/>
  <c r="V476" i="3" s="1"/>
  <c r="V477" i="3" s="1"/>
  <c r="V478" i="3" s="1"/>
  <c r="V479" i="3" s="1"/>
  <c r="V480" i="3" s="1"/>
  <c r="V481" i="3" s="1"/>
  <c r="V50" i="3"/>
  <c r="V51" i="3" s="1"/>
  <c r="V52" i="3" s="1"/>
  <c r="V53" i="3" s="1"/>
  <c r="V54" i="3" s="1"/>
  <c r="V55" i="3" s="1"/>
  <c r="V56" i="3" s="1"/>
  <c r="V57" i="3" s="1"/>
  <c r="V58" i="3" s="1"/>
  <c r="V59" i="3" s="1"/>
  <c r="V60" i="3" s="1"/>
  <c r="V61" i="3" s="1"/>
  <c r="V62" i="3" s="1"/>
  <c r="V63" i="3" s="1"/>
  <c r="V64" i="3" s="1"/>
  <c r="V65" i="3" s="1"/>
  <c r="V2514" i="3"/>
  <c r="V2515" i="3" s="1"/>
  <c r="V2516" i="3" s="1"/>
  <c r="V2517" i="3" s="1"/>
  <c r="V2518" i="3" s="1"/>
  <c r="V2519" i="3" s="1"/>
  <c r="V2520" i="3" s="1"/>
  <c r="V2521" i="3" s="1"/>
  <c r="V2522" i="3" s="1"/>
  <c r="V2523" i="3" s="1"/>
  <c r="V2524" i="3" s="1"/>
  <c r="V2525" i="3" s="1"/>
  <c r="V2526" i="3" s="1"/>
  <c r="V2527" i="3" s="1"/>
  <c r="V2528" i="3" s="1"/>
  <c r="V2529" i="3" s="1"/>
  <c r="V2290" i="3"/>
  <c r="V2291" i="3" s="1"/>
  <c r="V2292" i="3" s="1"/>
  <c r="V2293" i="3" s="1"/>
  <c r="V2294" i="3" s="1"/>
  <c r="V2295" i="3" s="1"/>
  <c r="V2296" i="3" s="1"/>
  <c r="V2297" i="3" s="1"/>
  <c r="V2298" i="3" s="1"/>
  <c r="V2299" i="3" s="1"/>
  <c r="V2300" i="3" s="1"/>
  <c r="V2301" i="3" s="1"/>
  <c r="V2302" i="3" s="1"/>
  <c r="V2303" i="3" s="1"/>
  <c r="V2304" i="3" s="1"/>
  <c r="V2305" i="3" s="1"/>
  <c r="V2082" i="3"/>
  <c r="V2083" i="3" s="1"/>
  <c r="V2084" i="3" s="1"/>
  <c r="V2085" i="3" s="1"/>
  <c r="V2086" i="3" s="1"/>
  <c r="V2087" i="3" s="1"/>
  <c r="V2088" i="3" s="1"/>
  <c r="V2089" i="3" s="1"/>
  <c r="V2090" i="3" s="1"/>
  <c r="V2091" i="3" s="1"/>
  <c r="V2092" i="3" s="1"/>
  <c r="V2093" i="3" s="1"/>
  <c r="V2094" i="3" s="1"/>
  <c r="V2095" i="3" s="1"/>
  <c r="V2096" i="3" s="1"/>
  <c r="V2097" i="3" s="1"/>
  <c r="V1858" i="3"/>
  <c r="V1859" i="3" s="1"/>
  <c r="V1860" i="3" s="1"/>
  <c r="V1861" i="3" s="1"/>
  <c r="V1862" i="3" s="1"/>
  <c r="V1863" i="3" s="1"/>
  <c r="V1864" i="3" s="1"/>
  <c r="V1865" i="3" s="1"/>
  <c r="V1866" i="3" s="1"/>
  <c r="V1867" i="3" s="1"/>
  <c r="V1868" i="3" s="1"/>
  <c r="V1869" i="3" s="1"/>
  <c r="V1870" i="3" s="1"/>
  <c r="V1871" i="3" s="1"/>
  <c r="V1872" i="3" s="1"/>
  <c r="V1873" i="3" s="1"/>
  <c r="V1650" i="3"/>
  <c r="V1651" i="3" s="1"/>
  <c r="V1652" i="3" s="1"/>
  <c r="V1653" i="3" s="1"/>
  <c r="V1654" i="3" s="1"/>
  <c r="V1655" i="3" s="1"/>
  <c r="V1656" i="3" s="1"/>
  <c r="V1657" i="3" s="1"/>
  <c r="V1658" i="3" s="1"/>
  <c r="V1659" i="3" s="1"/>
  <c r="V1660" i="3" s="1"/>
  <c r="V1661" i="3" s="1"/>
  <c r="V1662" i="3" s="1"/>
  <c r="V1663" i="3" s="1"/>
  <c r="V1664" i="3" s="1"/>
  <c r="V1665" i="3" s="1"/>
  <c r="V1426" i="3"/>
  <c r="V1427" i="3" s="1"/>
  <c r="V1428" i="3" s="1"/>
  <c r="V1429" i="3" s="1"/>
  <c r="V1430" i="3" s="1"/>
  <c r="V1431" i="3" s="1"/>
  <c r="V1432" i="3" s="1"/>
  <c r="V1433" i="3" s="1"/>
  <c r="V1434" i="3" s="1"/>
  <c r="V1435" i="3" s="1"/>
  <c r="V1436" i="3" s="1"/>
  <c r="V1437" i="3" s="1"/>
  <c r="V1438" i="3" s="1"/>
  <c r="V1439" i="3" s="1"/>
  <c r="V1440" i="3" s="1"/>
  <c r="V1441" i="3" s="1"/>
  <c r="V1202" i="3"/>
  <c r="V1203" i="3" s="1"/>
  <c r="V1204" i="3" s="1"/>
  <c r="V1205" i="3" s="1"/>
  <c r="V1206" i="3" s="1"/>
  <c r="V1207" i="3" s="1"/>
  <c r="V1208" i="3" s="1"/>
  <c r="V1209" i="3" s="1"/>
  <c r="V1210" i="3" s="1"/>
  <c r="V1211" i="3" s="1"/>
  <c r="V1212" i="3" s="1"/>
  <c r="V1213" i="3" s="1"/>
  <c r="V1214" i="3" s="1"/>
  <c r="V1215" i="3" s="1"/>
  <c r="V1216" i="3" s="1"/>
  <c r="V1217" i="3" s="1"/>
  <c r="V450" i="3"/>
  <c r="V451" i="3" s="1"/>
  <c r="V452" i="3" s="1"/>
  <c r="V453" i="3" s="1"/>
  <c r="V454" i="3" s="1"/>
  <c r="V455" i="3" s="1"/>
  <c r="V456" i="3" s="1"/>
  <c r="V457" i="3" s="1"/>
  <c r="V458" i="3" s="1"/>
  <c r="V459" i="3" s="1"/>
  <c r="V460" i="3" s="1"/>
  <c r="V461" i="3" s="1"/>
  <c r="V462" i="3" s="1"/>
  <c r="V463" i="3" s="1"/>
  <c r="V464" i="3" s="1"/>
  <c r="V465" i="3" s="1"/>
  <c r="V242" i="3"/>
  <c r="V243" i="3" s="1"/>
  <c r="V244" i="3" s="1"/>
  <c r="V245" i="3" s="1"/>
  <c r="V246" i="3" s="1"/>
  <c r="V247" i="3" s="1"/>
  <c r="V248" i="3" s="1"/>
  <c r="V249" i="3" s="1"/>
  <c r="V250" i="3" s="1"/>
  <c r="V251" i="3" s="1"/>
  <c r="V252" i="3" s="1"/>
  <c r="V253" i="3" s="1"/>
  <c r="V254" i="3" s="1"/>
  <c r="V255" i="3" s="1"/>
  <c r="V256" i="3" s="1"/>
  <c r="V257" i="3" s="1"/>
  <c r="V2498" i="3"/>
  <c r="V2499" i="3" s="1"/>
  <c r="V2500" i="3" s="1"/>
  <c r="V2501" i="3" s="1"/>
  <c r="V2502" i="3" s="1"/>
  <c r="V2503" i="3" s="1"/>
  <c r="V2504" i="3" s="1"/>
  <c r="V2505" i="3" s="1"/>
  <c r="V2506" i="3" s="1"/>
  <c r="V2507" i="3" s="1"/>
  <c r="V2508" i="3" s="1"/>
  <c r="V2509" i="3" s="1"/>
  <c r="V2510" i="3" s="1"/>
  <c r="V2511" i="3" s="1"/>
  <c r="V2512" i="3" s="1"/>
  <c r="V2513" i="3" s="1"/>
  <c r="V2274" i="3"/>
  <c r="V2275" i="3" s="1"/>
  <c r="V2276" i="3" s="1"/>
  <c r="V2277" i="3" s="1"/>
  <c r="V2278" i="3" s="1"/>
  <c r="V2279" i="3" s="1"/>
  <c r="V2280" i="3" s="1"/>
  <c r="V2281" i="3" s="1"/>
  <c r="V2282" i="3" s="1"/>
  <c r="V2283" i="3" s="1"/>
  <c r="V2284" i="3" s="1"/>
  <c r="V2285" i="3" s="1"/>
  <c r="V2286" i="3" s="1"/>
  <c r="V2287" i="3" s="1"/>
  <c r="V2288" i="3" s="1"/>
  <c r="V2289" i="3" s="1"/>
  <c r="V2066" i="3"/>
  <c r="V2067" i="3" s="1"/>
  <c r="V2068" i="3" s="1"/>
  <c r="V2069" i="3" s="1"/>
  <c r="V2070" i="3" s="1"/>
  <c r="V2071" i="3" s="1"/>
  <c r="V2072" i="3" s="1"/>
  <c r="V2073" i="3" s="1"/>
  <c r="V2074" i="3" s="1"/>
  <c r="V2075" i="3" s="1"/>
  <c r="V2076" i="3" s="1"/>
  <c r="V2077" i="3" s="1"/>
  <c r="V2078" i="3" s="1"/>
  <c r="V2079" i="3" s="1"/>
  <c r="V2080" i="3" s="1"/>
  <c r="V2081" i="3" s="1"/>
  <c r="V1634" i="3"/>
  <c r="V1635" i="3" s="1"/>
  <c r="V1636" i="3" s="1"/>
  <c r="V1637" i="3" s="1"/>
  <c r="V1638" i="3" s="1"/>
  <c r="V1639" i="3" s="1"/>
  <c r="V1640" i="3" s="1"/>
  <c r="V1641" i="3" s="1"/>
  <c r="V1642" i="3" s="1"/>
  <c r="V1643" i="3" s="1"/>
  <c r="V1644" i="3" s="1"/>
  <c r="V1645" i="3" s="1"/>
  <c r="V1646" i="3" s="1"/>
  <c r="V1647" i="3" s="1"/>
  <c r="V1648" i="3" s="1"/>
  <c r="V1649" i="3" s="1"/>
  <c r="V1410" i="3"/>
  <c r="V1411" i="3" s="1"/>
  <c r="V1412" i="3" s="1"/>
  <c r="V1413" i="3" s="1"/>
  <c r="V1414" i="3" s="1"/>
  <c r="V1415" i="3" s="1"/>
  <c r="V1416" i="3" s="1"/>
  <c r="V1417" i="3" s="1"/>
  <c r="V1418" i="3" s="1"/>
  <c r="V1419" i="3" s="1"/>
  <c r="V1420" i="3" s="1"/>
  <c r="V1421" i="3" s="1"/>
  <c r="V1422" i="3" s="1"/>
  <c r="V1423" i="3" s="1"/>
  <c r="V1424" i="3" s="1"/>
  <c r="V1425" i="3" s="1"/>
  <c r="V1186" i="3"/>
  <c r="V1187" i="3" s="1"/>
  <c r="V1188" i="3" s="1"/>
  <c r="V1189" i="3" s="1"/>
  <c r="V1190" i="3" s="1"/>
  <c r="V1191" i="3" s="1"/>
  <c r="V1192" i="3" s="1"/>
  <c r="V1193" i="3" s="1"/>
  <c r="V1194" i="3" s="1"/>
  <c r="V1195" i="3" s="1"/>
  <c r="V1196" i="3" s="1"/>
  <c r="V1197" i="3" s="1"/>
  <c r="V1198" i="3" s="1"/>
  <c r="V1199" i="3" s="1"/>
  <c r="V1200" i="3" s="1"/>
  <c r="V1201" i="3" s="1"/>
  <c r="V994" i="3"/>
  <c r="V995" i="3" s="1"/>
  <c r="V996" i="3" s="1"/>
  <c r="V997" i="3" s="1"/>
  <c r="V998" i="3" s="1"/>
  <c r="V999" i="3" s="1"/>
  <c r="V1000" i="3" s="1"/>
  <c r="V1001" i="3" s="1"/>
  <c r="V1002" i="3" s="1"/>
  <c r="V1003" i="3" s="1"/>
  <c r="V1004" i="3" s="1"/>
  <c r="V1005" i="3" s="1"/>
  <c r="V1006" i="3" s="1"/>
  <c r="V1007" i="3" s="1"/>
  <c r="V1008" i="3" s="1"/>
  <c r="V1009" i="3" s="1"/>
  <c r="V818" i="3"/>
  <c r="V819" i="3" s="1"/>
  <c r="V820" i="3" s="1"/>
  <c r="V821" i="3" s="1"/>
  <c r="V822" i="3" s="1"/>
  <c r="V823" i="3" s="1"/>
  <c r="V824" i="3" s="1"/>
  <c r="V825" i="3" s="1"/>
  <c r="V826" i="3" s="1"/>
  <c r="V827" i="3" s="1"/>
  <c r="V828" i="3" s="1"/>
  <c r="V829" i="3" s="1"/>
  <c r="V830" i="3" s="1"/>
  <c r="V831" i="3" s="1"/>
  <c r="V832" i="3" s="1"/>
  <c r="V833" i="3" s="1"/>
  <c r="V626" i="3"/>
  <c r="V627" i="3" s="1"/>
  <c r="V628" i="3" s="1"/>
  <c r="V629" i="3" s="1"/>
  <c r="V630" i="3" s="1"/>
  <c r="V631" i="3" s="1"/>
  <c r="V632" i="3" s="1"/>
  <c r="V633" i="3" s="1"/>
  <c r="V634" i="3" s="1"/>
  <c r="V635" i="3" s="1"/>
  <c r="V636" i="3" s="1"/>
  <c r="V637" i="3" s="1"/>
  <c r="V638" i="3" s="1"/>
  <c r="V639" i="3" s="1"/>
  <c r="V640" i="3" s="1"/>
  <c r="V641" i="3" s="1"/>
  <c r="V434" i="3"/>
  <c r="V435" i="3" s="1"/>
  <c r="V436" i="3" s="1"/>
  <c r="V437" i="3" s="1"/>
  <c r="V438" i="3" s="1"/>
  <c r="V439" i="3" s="1"/>
  <c r="V440" i="3" s="1"/>
  <c r="V441" i="3" s="1"/>
  <c r="V442" i="3" s="1"/>
  <c r="V443" i="3" s="1"/>
  <c r="V444" i="3" s="1"/>
  <c r="V445" i="3" s="1"/>
  <c r="V446" i="3" s="1"/>
  <c r="V447" i="3" s="1"/>
  <c r="V448" i="3" s="1"/>
  <c r="V449" i="3" s="1"/>
  <c r="V226" i="3"/>
  <c r="V227" i="3" s="1"/>
  <c r="V228" i="3" s="1"/>
  <c r="V229" i="3" s="1"/>
  <c r="V230" i="3" s="1"/>
  <c r="V231" i="3" s="1"/>
  <c r="V232" i="3" s="1"/>
  <c r="V233" i="3" s="1"/>
  <c r="V234" i="3" s="1"/>
  <c r="V235" i="3" s="1"/>
  <c r="V236" i="3" s="1"/>
  <c r="V237" i="3" s="1"/>
  <c r="V238" i="3" s="1"/>
  <c r="V239" i="3" s="1"/>
  <c r="V240" i="3" s="1"/>
  <c r="V241" i="3" s="1"/>
  <c r="V34" i="3"/>
  <c r="V35" i="3" s="1"/>
  <c r="V36" i="3" s="1"/>
  <c r="V37" i="3" s="1"/>
  <c r="V38" i="3" s="1"/>
  <c r="V39" i="3" s="1"/>
  <c r="V40" i="3" s="1"/>
  <c r="V41" i="3" s="1"/>
  <c r="V42" i="3" s="1"/>
  <c r="V43" i="3" s="1"/>
  <c r="V44" i="3" s="1"/>
  <c r="V45" i="3" s="1"/>
  <c r="V46" i="3" s="1"/>
  <c r="V47" i="3" s="1"/>
  <c r="V48" i="3" s="1"/>
  <c r="V49" i="3" s="1"/>
  <c r="V2482" i="3"/>
  <c r="V2483" i="3" s="1"/>
  <c r="V2484" i="3" s="1"/>
  <c r="V2485" i="3" s="1"/>
  <c r="V2486" i="3" s="1"/>
  <c r="V2487" i="3" s="1"/>
  <c r="V2488" i="3" s="1"/>
  <c r="V2489" i="3" s="1"/>
  <c r="V2490" i="3" s="1"/>
  <c r="V2491" i="3" s="1"/>
  <c r="V2492" i="3" s="1"/>
  <c r="V2493" i="3" s="1"/>
  <c r="V2494" i="3" s="1"/>
  <c r="V2495" i="3" s="1"/>
  <c r="V2496" i="3" s="1"/>
  <c r="V2497" i="3" s="1"/>
  <c r="V2258" i="3"/>
  <c r="V2259" i="3" s="1"/>
  <c r="V2260" i="3" s="1"/>
  <c r="V2261" i="3" s="1"/>
  <c r="V2262" i="3" s="1"/>
  <c r="V2263" i="3" s="1"/>
  <c r="V2264" i="3" s="1"/>
  <c r="V2265" i="3" s="1"/>
  <c r="V2266" i="3" s="1"/>
  <c r="V2267" i="3" s="1"/>
  <c r="V2268" i="3" s="1"/>
  <c r="V2269" i="3" s="1"/>
  <c r="V2270" i="3" s="1"/>
  <c r="V2271" i="3" s="1"/>
  <c r="V2272" i="3" s="1"/>
  <c r="V2273" i="3" s="1"/>
  <c r="V2050" i="3"/>
  <c r="V2051" i="3" s="1"/>
  <c r="V2052" i="3" s="1"/>
  <c r="V2053" i="3" s="1"/>
  <c r="V2054" i="3" s="1"/>
  <c r="V2055" i="3" s="1"/>
  <c r="V2056" i="3" s="1"/>
  <c r="V2057" i="3" s="1"/>
  <c r="V2058" i="3" s="1"/>
  <c r="V2059" i="3" s="1"/>
  <c r="V2060" i="3" s="1"/>
  <c r="V2061" i="3" s="1"/>
  <c r="V2062" i="3" s="1"/>
  <c r="V2063" i="3" s="1"/>
  <c r="V2064" i="3" s="1"/>
  <c r="V2065" i="3" s="1"/>
  <c r="V1842" i="3"/>
  <c r="V1843" i="3" s="1"/>
  <c r="V1844" i="3" s="1"/>
  <c r="V1845" i="3" s="1"/>
  <c r="V1846" i="3" s="1"/>
  <c r="V1847" i="3" s="1"/>
  <c r="V1848" i="3" s="1"/>
  <c r="V1849" i="3" s="1"/>
  <c r="V1850" i="3" s="1"/>
  <c r="V1851" i="3" s="1"/>
  <c r="V1852" i="3" s="1"/>
  <c r="V1853" i="3" s="1"/>
  <c r="V1854" i="3" s="1"/>
  <c r="V1855" i="3" s="1"/>
  <c r="V1856" i="3" s="1"/>
  <c r="V1857" i="3" s="1"/>
  <c r="V1618" i="3"/>
  <c r="V1619" i="3" s="1"/>
  <c r="V1620" i="3" s="1"/>
  <c r="V1621" i="3" s="1"/>
  <c r="V1622" i="3" s="1"/>
  <c r="V1623" i="3" s="1"/>
  <c r="V1624" i="3" s="1"/>
  <c r="V1625" i="3" s="1"/>
  <c r="V1626" i="3" s="1"/>
  <c r="V1627" i="3" s="1"/>
  <c r="V1628" i="3" s="1"/>
  <c r="V1629" i="3" s="1"/>
  <c r="V1630" i="3" s="1"/>
  <c r="V1631" i="3" s="1"/>
  <c r="V1632" i="3" s="1"/>
  <c r="V1633" i="3" s="1"/>
  <c r="V1394" i="3"/>
  <c r="V1395" i="3" s="1"/>
  <c r="V1396" i="3" s="1"/>
  <c r="V1397" i="3" s="1"/>
  <c r="V1398" i="3" s="1"/>
  <c r="V1399" i="3" s="1"/>
  <c r="V1400" i="3" s="1"/>
  <c r="V1401" i="3" s="1"/>
  <c r="V1402" i="3" s="1"/>
  <c r="V1403" i="3" s="1"/>
  <c r="V1404" i="3" s="1"/>
  <c r="V1405" i="3" s="1"/>
  <c r="V1406" i="3" s="1"/>
  <c r="V1407" i="3" s="1"/>
  <c r="V1408" i="3" s="1"/>
  <c r="V1409" i="3" s="1"/>
  <c r="V1170" i="3"/>
  <c r="V1171" i="3" s="1"/>
  <c r="V1172" i="3" s="1"/>
  <c r="V1173" i="3" s="1"/>
  <c r="V1174" i="3" s="1"/>
  <c r="V1175" i="3" s="1"/>
  <c r="V1176" i="3" s="1"/>
  <c r="V1177" i="3" s="1"/>
  <c r="V1178" i="3" s="1"/>
  <c r="V1179" i="3" s="1"/>
  <c r="V1180" i="3" s="1"/>
  <c r="V1181" i="3" s="1"/>
  <c r="V1182" i="3" s="1"/>
  <c r="V1183" i="3" s="1"/>
  <c r="V1184" i="3" s="1"/>
  <c r="V1185" i="3" s="1"/>
  <c r="V978" i="3"/>
  <c r="V979" i="3" s="1"/>
  <c r="V980" i="3" s="1"/>
  <c r="V981" i="3" s="1"/>
  <c r="V982" i="3" s="1"/>
  <c r="V983" i="3" s="1"/>
  <c r="V984" i="3" s="1"/>
  <c r="V985" i="3" s="1"/>
  <c r="V986" i="3" s="1"/>
  <c r="V987" i="3" s="1"/>
  <c r="V988" i="3" s="1"/>
  <c r="V989" i="3" s="1"/>
  <c r="V990" i="3" s="1"/>
  <c r="V991" i="3" s="1"/>
  <c r="V992" i="3" s="1"/>
  <c r="V993" i="3" s="1"/>
  <c r="V802" i="3"/>
  <c r="V803" i="3" s="1"/>
  <c r="V804" i="3" s="1"/>
  <c r="V805" i="3" s="1"/>
  <c r="V806" i="3" s="1"/>
  <c r="V807" i="3" s="1"/>
  <c r="V808" i="3" s="1"/>
  <c r="V809" i="3" s="1"/>
  <c r="V810" i="3" s="1"/>
  <c r="V811" i="3" s="1"/>
  <c r="V812" i="3" s="1"/>
  <c r="V813" i="3" s="1"/>
  <c r="V814" i="3" s="1"/>
  <c r="V815" i="3" s="1"/>
  <c r="V816" i="3" s="1"/>
  <c r="V817" i="3" s="1"/>
  <c r="V610" i="3"/>
  <c r="V611" i="3" s="1"/>
  <c r="V612" i="3" s="1"/>
  <c r="V613" i="3" s="1"/>
  <c r="V614" i="3" s="1"/>
  <c r="V615" i="3" s="1"/>
  <c r="V616" i="3" s="1"/>
  <c r="V617" i="3" s="1"/>
  <c r="V618" i="3" s="1"/>
  <c r="V619" i="3" s="1"/>
  <c r="V620" i="3" s="1"/>
  <c r="V621" i="3" s="1"/>
  <c r="V622" i="3" s="1"/>
  <c r="V623" i="3" s="1"/>
  <c r="V624" i="3" s="1"/>
  <c r="V625" i="3" s="1"/>
  <c r="V418" i="3"/>
  <c r="V419" i="3" s="1"/>
  <c r="V420" i="3" s="1"/>
  <c r="V421" i="3" s="1"/>
  <c r="V422" i="3" s="1"/>
  <c r="V423" i="3" s="1"/>
  <c r="V424" i="3" s="1"/>
  <c r="V425" i="3" s="1"/>
  <c r="V426" i="3" s="1"/>
  <c r="V427" i="3" s="1"/>
  <c r="V428" i="3" s="1"/>
  <c r="V429" i="3" s="1"/>
  <c r="V430" i="3" s="1"/>
  <c r="V431" i="3" s="1"/>
  <c r="V432" i="3" s="1"/>
  <c r="V433" i="3" s="1"/>
  <c r="V210" i="3"/>
  <c r="V211" i="3" s="1"/>
  <c r="V212" i="3" s="1"/>
  <c r="V213" i="3" s="1"/>
  <c r="V214" i="3" s="1"/>
  <c r="V215" i="3" s="1"/>
  <c r="V216" i="3" s="1"/>
  <c r="V217" i="3" s="1"/>
  <c r="V218" i="3" s="1"/>
  <c r="V219" i="3" s="1"/>
  <c r="V220" i="3" s="1"/>
  <c r="V221" i="3" s="1"/>
  <c r="V222" i="3" s="1"/>
  <c r="V223" i="3" s="1"/>
  <c r="V224" i="3" s="1"/>
  <c r="V225" i="3" s="1"/>
  <c r="V2245" i="3"/>
  <c r="V2246" i="3" s="1"/>
  <c r="V2247" i="3" s="1"/>
  <c r="V2248" i="3" s="1"/>
  <c r="V2249" i="3" s="1"/>
  <c r="V2250" i="3" s="1"/>
  <c r="V2251" i="3" s="1"/>
  <c r="V2252" i="3" s="1"/>
  <c r="V2253" i="3" s="1"/>
  <c r="V2254" i="3" s="1"/>
  <c r="V2255" i="3" s="1"/>
  <c r="V2256" i="3" s="1"/>
  <c r="V2257" i="3" s="1"/>
  <c r="V786" i="3"/>
  <c r="V787" i="3" s="1"/>
  <c r="V788" i="3" s="1"/>
  <c r="V789" i="3" s="1"/>
  <c r="V790" i="3" s="1"/>
  <c r="V791" i="3" s="1"/>
  <c r="V792" i="3" s="1"/>
  <c r="V793" i="3" s="1"/>
  <c r="V794" i="3" s="1"/>
  <c r="V795" i="3" s="1"/>
  <c r="V796" i="3" s="1"/>
  <c r="V797" i="3" s="1"/>
  <c r="V798" i="3" s="1"/>
  <c r="V799" i="3" s="1"/>
  <c r="V800" i="3" s="1"/>
  <c r="V801" i="3" s="1"/>
  <c r="V402" i="3"/>
  <c r="V403" i="3" s="1"/>
  <c r="V404" i="3" s="1"/>
  <c r="V405" i="3" s="1"/>
  <c r="V406" i="3" s="1"/>
  <c r="V407" i="3" s="1"/>
  <c r="V408" i="3" s="1"/>
  <c r="V409" i="3" s="1"/>
  <c r="V410" i="3" s="1"/>
  <c r="V411" i="3" s="1"/>
  <c r="V412" i="3" s="1"/>
  <c r="V413" i="3" s="1"/>
  <c r="V414" i="3" s="1"/>
  <c r="V415" i="3" s="1"/>
  <c r="V416" i="3" s="1"/>
  <c r="V417" i="3" s="1"/>
  <c r="V194" i="3"/>
  <c r="V195" i="3" s="1"/>
  <c r="V196" i="3" s="1"/>
  <c r="V197" i="3" s="1"/>
  <c r="V198" i="3" s="1"/>
  <c r="V199" i="3" s="1"/>
  <c r="V200" i="3" s="1"/>
  <c r="V201" i="3" s="1"/>
  <c r="V202" i="3" s="1"/>
  <c r="V203" i="3" s="1"/>
  <c r="V204" i="3" s="1"/>
  <c r="V205" i="3" s="1"/>
  <c r="V206" i="3" s="1"/>
  <c r="V207" i="3" s="1"/>
  <c r="V208" i="3" s="1"/>
  <c r="V209" i="3" s="1"/>
  <c r="V18" i="3"/>
  <c r="V19" i="3" s="1"/>
  <c r="V20" i="3" s="1"/>
  <c r="V21" i="3" s="1"/>
  <c r="V22" i="3" s="1"/>
  <c r="V23" i="3" s="1"/>
  <c r="V24" i="3" s="1"/>
  <c r="V25" i="3" s="1"/>
  <c r="V26" i="3" s="1"/>
  <c r="V27" i="3" s="1"/>
  <c r="V28" i="3" s="1"/>
  <c r="V29" i="3" s="1"/>
  <c r="V30" i="3" s="1"/>
  <c r="V31" i="3" s="1"/>
  <c r="V32" i="3" s="1"/>
  <c r="V33" i="3" s="1"/>
  <c r="V2450" i="3"/>
  <c r="V2451" i="3" s="1"/>
  <c r="V2452" i="3" s="1"/>
  <c r="V2453" i="3" s="1"/>
  <c r="V2454" i="3" s="1"/>
  <c r="V2455" i="3" s="1"/>
  <c r="V2456" i="3" s="1"/>
  <c r="V2457" i="3" s="1"/>
  <c r="V2458" i="3" s="1"/>
  <c r="V2459" i="3" s="1"/>
  <c r="V2460" i="3" s="1"/>
  <c r="V2461" i="3" s="1"/>
  <c r="V2462" i="3" s="1"/>
  <c r="V2463" i="3" s="1"/>
  <c r="V2464" i="3" s="1"/>
  <c r="V2465" i="3" s="1"/>
  <c r="V1826" i="3"/>
  <c r="V1827" i="3" s="1"/>
  <c r="V1828" i="3" s="1"/>
  <c r="V1829" i="3" s="1"/>
  <c r="V1830" i="3" s="1"/>
  <c r="V1831" i="3" s="1"/>
  <c r="V1832" i="3" s="1"/>
  <c r="V1833" i="3" s="1"/>
  <c r="V1834" i="3" s="1"/>
  <c r="V1835" i="3" s="1"/>
  <c r="V1836" i="3" s="1"/>
  <c r="V1837" i="3" s="1"/>
  <c r="V1838" i="3" s="1"/>
  <c r="V1839" i="3" s="1"/>
  <c r="V1840" i="3" s="1"/>
  <c r="V1841" i="3" s="1"/>
  <c r="V1602" i="3"/>
  <c r="V1603" i="3" s="1"/>
  <c r="V1604" i="3" s="1"/>
  <c r="V1605" i="3" s="1"/>
  <c r="V1606" i="3" s="1"/>
  <c r="V1607" i="3" s="1"/>
  <c r="V1608" i="3" s="1"/>
  <c r="V1609" i="3" s="1"/>
  <c r="V1610" i="3" s="1"/>
  <c r="V1611" i="3" s="1"/>
  <c r="V1612" i="3" s="1"/>
  <c r="V1613" i="3" s="1"/>
  <c r="V1614" i="3" s="1"/>
  <c r="V1615" i="3" s="1"/>
  <c r="V1616" i="3" s="1"/>
  <c r="V1617" i="3" s="1"/>
  <c r="V1362" i="3"/>
  <c r="V1363" i="3" s="1"/>
  <c r="V1364" i="3" s="1"/>
  <c r="V1365" i="3" s="1"/>
  <c r="V1366" i="3" s="1"/>
  <c r="V1367" i="3" s="1"/>
  <c r="V1368" i="3" s="1"/>
  <c r="V1369" i="3" s="1"/>
  <c r="V1370" i="3" s="1"/>
  <c r="V1371" i="3" s="1"/>
  <c r="V1372" i="3" s="1"/>
  <c r="V1373" i="3" s="1"/>
  <c r="V1374" i="3" s="1"/>
  <c r="V1375" i="3" s="1"/>
  <c r="V1376" i="3" s="1"/>
  <c r="V1377" i="3" s="1"/>
  <c r="V946" i="3"/>
  <c r="V947" i="3" s="1"/>
  <c r="V948" i="3" s="1"/>
  <c r="V949" i="3" s="1"/>
  <c r="V950" i="3" s="1"/>
  <c r="V951" i="3" s="1"/>
  <c r="V952" i="3" s="1"/>
  <c r="V953" i="3" s="1"/>
  <c r="V954" i="3" s="1"/>
  <c r="V955" i="3" s="1"/>
  <c r="V956" i="3" s="1"/>
  <c r="V957" i="3" s="1"/>
  <c r="V958" i="3" s="1"/>
  <c r="V959" i="3" s="1"/>
  <c r="V960" i="3" s="1"/>
  <c r="V961" i="3" s="1"/>
  <c r="V770" i="3"/>
  <c r="V771" i="3" s="1"/>
  <c r="V772" i="3" s="1"/>
  <c r="V773" i="3" s="1"/>
  <c r="V774" i="3" s="1"/>
  <c r="V775" i="3" s="1"/>
  <c r="V776" i="3" s="1"/>
  <c r="V777" i="3" s="1"/>
  <c r="V778" i="3" s="1"/>
  <c r="V779" i="3" s="1"/>
  <c r="V780" i="3" s="1"/>
  <c r="V781" i="3" s="1"/>
  <c r="V782" i="3" s="1"/>
  <c r="V783" i="3" s="1"/>
  <c r="V784" i="3" s="1"/>
  <c r="V785" i="3" s="1"/>
  <c r="V594" i="3"/>
  <c r="V595" i="3" s="1"/>
  <c r="V596" i="3" s="1"/>
  <c r="V597" i="3" s="1"/>
  <c r="V598" i="3" s="1"/>
  <c r="V599" i="3" s="1"/>
  <c r="V600" i="3" s="1"/>
  <c r="V601" i="3" s="1"/>
  <c r="V602" i="3" s="1"/>
  <c r="V603" i="3" s="1"/>
  <c r="V604" i="3" s="1"/>
  <c r="V605" i="3" s="1"/>
  <c r="V606" i="3" s="1"/>
  <c r="V607" i="3" s="1"/>
  <c r="V608" i="3" s="1"/>
  <c r="V609" i="3" s="1"/>
  <c r="V386" i="3"/>
  <c r="V387" i="3" s="1"/>
  <c r="V388" i="3" s="1"/>
  <c r="V389" i="3" s="1"/>
  <c r="V390" i="3" s="1"/>
  <c r="V391" i="3" s="1"/>
  <c r="V392" i="3" s="1"/>
  <c r="V393" i="3" s="1"/>
  <c r="V394" i="3" s="1"/>
  <c r="V395" i="3" s="1"/>
  <c r="V396" i="3" s="1"/>
  <c r="V397" i="3" s="1"/>
  <c r="V398" i="3" s="1"/>
  <c r="V399" i="3" s="1"/>
  <c r="V400" i="3" s="1"/>
  <c r="V401" i="3" s="1"/>
  <c r="V178" i="3"/>
  <c r="V179" i="3" s="1"/>
  <c r="V180" i="3" s="1"/>
  <c r="V181" i="3" s="1"/>
  <c r="V182" i="3" s="1"/>
  <c r="V183" i="3" s="1"/>
  <c r="V184" i="3" s="1"/>
  <c r="V185" i="3" s="1"/>
  <c r="V186" i="3" s="1"/>
  <c r="V187" i="3" s="1"/>
  <c r="V188" i="3" s="1"/>
  <c r="V189" i="3" s="1"/>
  <c r="V190" i="3" s="1"/>
  <c r="V191" i="3" s="1"/>
  <c r="V192" i="3" s="1"/>
  <c r="V193" i="3" s="1"/>
  <c r="V2" i="3"/>
  <c r="V3" i="3" s="1"/>
  <c r="V4" i="3" s="1"/>
  <c r="V5" i="3" s="1"/>
  <c r="V6" i="3" s="1"/>
  <c r="V7" i="3" s="1"/>
  <c r="V8" i="3" s="1"/>
  <c r="V9" i="3" s="1"/>
  <c r="V10" i="3" s="1"/>
  <c r="V11" i="3" s="1"/>
  <c r="V12" i="3" s="1"/>
  <c r="V13" i="3" s="1"/>
  <c r="V14" i="3" s="1"/>
  <c r="V15" i="3" s="1"/>
  <c r="V16" i="3" s="1"/>
  <c r="V17" i="3" s="1"/>
  <c r="V2434" i="3"/>
  <c r="V2435" i="3" s="1"/>
  <c r="V2436" i="3" s="1"/>
  <c r="V2437" i="3" s="1"/>
  <c r="V2438" i="3" s="1"/>
  <c r="V2439" i="3" s="1"/>
  <c r="V2440" i="3" s="1"/>
  <c r="V2441" i="3" s="1"/>
  <c r="V2442" i="3" s="1"/>
  <c r="V2443" i="3" s="1"/>
  <c r="V2444" i="3" s="1"/>
  <c r="V2445" i="3" s="1"/>
  <c r="V2446" i="3" s="1"/>
  <c r="V2447" i="3" s="1"/>
  <c r="V2448" i="3" s="1"/>
  <c r="V2449" i="3" s="1"/>
  <c r="V2226" i="3"/>
  <c r="V2227" i="3" s="1"/>
  <c r="V2228" i="3" s="1"/>
  <c r="V2229" i="3" s="1"/>
  <c r="V2230" i="3" s="1"/>
  <c r="V2231" i="3" s="1"/>
  <c r="V2232" i="3" s="1"/>
  <c r="V2233" i="3" s="1"/>
  <c r="V2234" i="3" s="1"/>
  <c r="V2235" i="3" s="1"/>
  <c r="V2236" i="3" s="1"/>
  <c r="V2237" i="3" s="1"/>
  <c r="V2238" i="3" s="1"/>
  <c r="V2239" i="3" s="1"/>
  <c r="V2240" i="3" s="1"/>
  <c r="V2241" i="3" s="1"/>
  <c r="V2018" i="3"/>
  <c r="V2019" i="3" s="1"/>
  <c r="V2020" i="3" s="1"/>
  <c r="V2021" i="3" s="1"/>
  <c r="V2022" i="3" s="1"/>
  <c r="V2023" i="3" s="1"/>
  <c r="V2024" i="3" s="1"/>
  <c r="V2025" i="3" s="1"/>
  <c r="V2026" i="3" s="1"/>
  <c r="V2027" i="3" s="1"/>
  <c r="V2028" i="3" s="1"/>
  <c r="V2029" i="3" s="1"/>
  <c r="V2030" i="3" s="1"/>
  <c r="V2031" i="3" s="1"/>
  <c r="V2032" i="3" s="1"/>
  <c r="V2033" i="3" s="1"/>
  <c r="V1586" i="3"/>
  <c r="V1587" i="3" s="1"/>
  <c r="V1588" i="3" s="1"/>
  <c r="V1589" i="3" s="1"/>
  <c r="V1590" i="3" s="1"/>
  <c r="V1591" i="3" s="1"/>
  <c r="V1592" i="3" s="1"/>
  <c r="V1593" i="3" s="1"/>
  <c r="V1594" i="3" s="1"/>
  <c r="V1595" i="3" s="1"/>
  <c r="V1596" i="3" s="1"/>
  <c r="V1597" i="3" s="1"/>
  <c r="V1598" i="3" s="1"/>
  <c r="V1599" i="3" s="1"/>
  <c r="V1600" i="3" s="1"/>
  <c r="V1601" i="3" s="1"/>
  <c r="V1346" i="3"/>
  <c r="V1347" i="3" s="1"/>
  <c r="V1348" i="3" s="1"/>
  <c r="V1349" i="3" s="1"/>
  <c r="V1350" i="3" s="1"/>
  <c r="V1351" i="3" s="1"/>
  <c r="V1352" i="3" s="1"/>
  <c r="V1353" i="3" s="1"/>
  <c r="V1354" i="3" s="1"/>
  <c r="V1355" i="3" s="1"/>
  <c r="V1356" i="3" s="1"/>
  <c r="V1357" i="3" s="1"/>
  <c r="V1358" i="3" s="1"/>
  <c r="V1359" i="3" s="1"/>
  <c r="V1360" i="3" s="1"/>
  <c r="V1361" i="3" s="1"/>
  <c r="V1138" i="3"/>
  <c r="V1139" i="3" s="1"/>
  <c r="V1140" i="3" s="1"/>
  <c r="V1141" i="3" s="1"/>
  <c r="V1142" i="3" s="1"/>
  <c r="V1143" i="3" s="1"/>
  <c r="V1144" i="3" s="1"/>
  <c r="V1145" i="3" s="1"/>
  <c r="V1146" i="3" s="1"/>
  <c r="V1147" i="3" s="1"/>
  <c r="V1148" i="3" s="1"/>
  <c r="V1149" i="3" s="1"/>
  <c r="V1150" i="3" s="1"/>
  <c r="V1151" i="3" s="1"/>
  <c r="V1152" i="3" s="1"/>
  <c r="V1153" i="3" s="1"/>
  <c r="V930" i="3"/>
  <c r="V931" i="3" s="1"/>
  <c r="V932" i="3" s="1"/>
  <c r="V933" i="3" s="1"/>
  <c r="V934" i="3" s="1"/>
  <c r="V935" i="3" s="1"/>
  <c r="V936" i="3" s="1"/>
  <c r="V937" i="3" s="1"/>
  <c r="V938" i="3" s="1"/>
  <c r="V939" i="3" s="1"/>
  <c r="V940" i="3" s="1"/>
  <c r="V941" i="3" s="1"/>
  <c r="V942" i="3" s="1"/>
  <c r="V943" i="3" s="1"/>
  <c r="V944" i="3" s="1"/>
  <c r="V945" i="3" s="1"/>
  <c r="V754" i="3"/>
  <c r="V755" i="3" s="1"/>
  <c r="V756" i="3" s="1"/>
  <c r="V757" i="3" s="1"/>
  <c r="V758" i="3" s="1"/>
  <c r="V759" i="3" s="1"/>
  <c r="V760" i="3" s="1"/>
  <c r="V761" i="3" s="1"/>
  <c r="V762" i="3" s="1"/>
  <c r="V763" i="3" s="1"/>
  <c r="V764" i="3" s="1"/>
  <c r="V765" i="3" s="1"/>
  <c r="V766" i="3" s="1"/>
  <c r="V767" i="3" s="1"/>
  <c r="V768" i="3" s="1"/>
  <c r="V769" i="3" s="1"/>
  <c r="V578" i="3"/>
  <c r="V579" i="3" s="1"/>
  <c r="V580" i="3" s="1"/>
  <c r="V581" i="3" s="1"/>
  <c r="V582" i="3" s="1"/>
  <c r="V583" i="3" s="1"/>
  <c r="V584" i="3" s="1"/>
  <c r="V585" i="3" s="1"/>
  <c r="V586" i="3" s="1"/>
  <c r="V587" i="3" s="1"/>
  <c r="V588" i="3" s="1"/>
  <c r="V589" i="3" s="1"/>
  <c r="V590" i="3" s="1"/>
  <c r="V591" i="3" s="1"/>
  <c r="V592" i="3" s="1"/>
  <c r="V593" i="3" s="1"/>
  <c r="V370" i="3"/>
  <c r="V371" i="3" s="1"/>
  <c r="V372" i="3" s="1"/>
  <c r="V373" i="3" s="1"/>
  <c r="V374" i="3" s="1"/>
  <c r="V375" i="3" s="1"/>
  <c r="V376" i="3" s="1"/>
  <c r="V377" i="3" s="1"/>
  <c r="V378" i="3" s="1"/>
  <c r="V379" i="3" s="1"/>
  <c r="V380" i="3" s="1"/>
  <c r="V381" i="3" s="1"/>
  <c r="V382" i="3" s="1"/>
  <c r="V383" i="3" s="1"/>
  <c r="V384" i="3" s="1"/>
  <c r="V385" i="3" s="1"/>
  <c r="V162" i="3"/>
  <c r="V163" i="3" s="1"/>
  <c r="V164" i="3" s="1"/>
  <c r="V165" i="3" s="1"/>
  <c r="V166" i="3" s="1"/>
  <c r="V167" i="3" s="1"/>
  <c r="V168" i="3" s="1"/>
  <c r="V169" i="3" s="1"/>
  <c r="V170" i="3" s="1"/>
  <c r="V171" i="3" s="1"/>
  <c r="V172" i="3" s="1"/>
  <c r="V173" i="3" s="1"/>
  <c r="V174" i="3" s="1"/>
  <c r="V175" i="3" s="1"/>
  <c r="V176" i="3" s="1"/>
  <c r="V177" i="3" s="1"/>
  <c r="V2210" i="3"/>
  <c r="V2211" i="3" s="1"/>
  <c r="V2212" i="3" s="1"/>
  <c r="V2213" i="3" s="1"/>
  <c r="V2214" i="3" s="1"/>
  <c r="V2215" i="3" s="1"/>
  <c r="V2216" i="3" s="1"/>
  <c r="V2217" i="3" s="1"/>
  <c r="V2218" i="3" s="1"/>
  <c r="V2219" i="3" s="1"/>
  <c r="V2220" i="3" s="1"/>
  <c r="V2221" i="3" s="1"/>
  <c r="V2222" i="3" s="1"/>
  <c r="V2223" i="3" s="1"/>
  <c r="V2224" i="3" s="1"/>
  <c r="V2225" i="3" s="1"/>
  <c r="V2002" i="3"/>
  <c r="V2003" i="3" s="1"/>
  <c r="V2004" i="3" s="1"/>
  <c r="V2005" i="3" s="1"/>
  <c r="V2006" i="3" s="1"/>
  <c r="V2007" i="3" s="1"/>
  <c r="V2008" i="3" s="1"/>
  <c r="V2009" i="3" s="1"/>
  <c r="V2010" i="3" s="1"/>
  <c r="V2011" i="3" s="1"/>
  <c r="V2012" i="3" s="1"/>
  <c r="V2013" i="3" s="1"/>
  <c r="V2014" i="3" s="1"/>
  <c r="V2015" i="3" s="1"/>
  <c r="V2016" i="3" s="1"/>
  <c r="V2017" i="3" s="1"/>
  <c r="V1810" i="3"/>
  <c r="V1811" i="3" s="1"/>
  <c r="V1812" i="3" s="1"/>
  <c r="V1813" i="3" s="1"/>
  <c r="V1814" i="3" s="1"/>
  <c r="V1815" i="3" s="1"/>
  <c r="V1816" i="3" s="1"/>
  <c r="V1817" i="3" s="1"/>
  <c r="V1818" i="3" s="1"/>
  <c r="V1819" i="3" s="1"/>
  <c r="V1820" i="3" s="1"/>
  <c r="V1821" i="3" s="1"/>
  <c r="V1822" i="3" s="1"/>
  <c r="V1823" i="3" s="1"/>
  <c r="V1824" i="3" s="1"/>
  <c r="V1825" i="3" s="1"/>
  <c r="V1570" i="3"/>
  <c r="V1571" i="3" s="1"/>
  <c r="V1572" i="3" s="1"/>
  <c r="V1573" i="3" s="1"/>
  <c r="V1574" i="3" s="1"/>
  <c r="V1575" i="3" s="1"/>
  <c r="V1576" i="3" s="1"/>
  <c r="V1577" i="3" s="1"/>
  <c r="V1578" i="3" s="1"/>
  <c r="V1579" i="3" s="1"/>
  <c r="V1580" i="3" s="1"/>
  <c r="V1581" i="3" s="1"/>
  <c r="V1582" i="3" s="1"/>
  <c r="V1583" i="3" s="1"/>
  <c r="V1584" i="3" s="1"/>
  <c r="V1585" i="3" s="1"/>
  <c r="V1330" i="3"/>
  <c r="V1331" i="3" s="1"/>
  <c r="V1332" i="3" s="1"/>
  <c r="V1333" i="3" s="1"/>
  <c r="V1334" i="3" s="1"/>
  <c r="V1335" i="3" s="1"/>
  <c r="V1336" i="3" s="1"/>
  <c r="V1337" i="3" s="1"/>
  <c r="V1338" i="3" s="1"/>
  <c r="V1339" i="3" s="1"/>
  <c r="V1340" i="3" s="1"/>
  <c r="V1341" i="3" s="1"/>
  <c r="V1342" i="3" s="1"/>
  <c r="V1343" i="3" s="1"/>
  <c r="V1344" i="3" s="1"/>
  <c r="V1345" i="3" s="1"/>
  <c r="V1122" i="3"/>
  <c r="V1123" i="3" s="1"/>
  <c r="V1124" i="3" s="1"/>
  <c r="V1125" i="3" s="1"/>
  <c r="V1126" i="3" s="1"/>
  <c r="V1127" i="3" s="1"/>
  <c r="V1128" i="3" s="1"/>
  <c r="V1129" i="3" s="1"/>
  <c r="V1130" i="3" s="1"/>
  <c r="V1131" i="3" s="1"/>
  <c r="V1132" i="3" s="1"/>
  <c r="V1133" i="3" s="1"/>
  <c r="V1134" i="3" s="1"/>
  <c r="V1135" i="3" s="1"/>
  <c r="V1136" i="3" s="1"/>
  <c r="V1137" i="3" s="1"/>
  <c r="V562" i="3"/>
  <c r="V563" i="3" s="1"/>
  <c r="V564" i="3" s="1"/>
  <c r="V565" i="3" s="1"/>
  <c r="V566" i="3" s="1"/>
  <c r="V567" i="3" s="1"/>
  <c r="V568" i="3" s="1"/>
  <c r="V569" i="3" s="1"/>
  <c r="V570" i="3" s="1"/>
  <c r="V571" i="3" s="1"/>
  <c r="V572" i="3" s="1"/>
  <c r="V573" i="3" s="1"/>
  <c r="V574" i="3" s="1"/>
  <c r="V575" i="3" s="1"/>
  <c r="V576" i="3" s="1"/>
  <c r="V577" i="3" s="1"/>
  <c r="V355" i="3"/>
  <c r="V356" i="3" s="1"/>
  <c r="V357" i="3" s="1"/>
  <c r="V358" i="3" s="1"/>
  <c r="V359" i="3" s="1"/>
  <c r="V360" i="3" s="1"/>
  <c r="V361" i="3" s="1"/>
  <c r="V362" i="3" s="1"/>
  <c r="V363" i="3" s="1"/>
  <c r="V364" i="3" s="1"/>
  <c r="V365" i="3" s="1"/>
  <c r="V366" i="3" s="1"/>
  <c r="V367" i="3" s="1"/>
  <c r="V368" i="3" s="1"/>
  <c r="V369" i="3" s="1"/>
  <c r="T515" i="3"/>
  <c r="AA515" i="3" s="1"/>
  <c r="T1395" i="3"/>
  <c r="T1396" i="3" s="1"/>
  <c r="T1397" i="3" s="1"/>
  <c r="AA994" i="3"/>
  <c r="AB994" i="3" s="1"/>
  <c r="AA466" i="3"/>
  <c r="AB466" i="3" s="1"/>
  <c r="T467" i="3"/>
  <c r="T468" i="3" s="1"/>
  <c r="T1891" i="3"/>
  <c r="T1892" i="3" s="1"/>
  <c r="T1893" i="3" s="1"/>
  <c r="T2403" i="3"/>
  <c r="AA2402" i="3"/>
  <c r="AB2402" i="3" s="1"/>
  <c r="T2147" i="3"/>
  <c r="AA2146" i="3"/>
  <c r="AB2146" i="3" s="1"/>
  <c r="T1651" i="3"/>
  <c r="AA1650" i="3"/>
  <c r="AB1650" i="3" s="1"/>
  <c r="T1155" i="3"/>
  <c r="AA1154" i="3"/>
  <c r="AB1154" i="3" s="1"/>
  <c r="T947" i="3"/>
  <c r="AA946" i="3"/>
  <c r="T691" i="3"/>
  <c r="AA690" i="3"/>
  <c r="T211" i="3"/>
  <c r="AA210" i="3"/>
  <c r="AB210" i="3" s="1"/>
  <c r="T707" i="3"/>
  <c r="AA706" i="3"/>
  <c r="AB706" i="3" s="1"/>
  <c r="T2387" i="3"/>
  <c r="AA2386" i="3"/>
  <c r="AB2386" i="3" s="1"/>
  <c r="T2131" i="3"/>
  <c r="AA2130" i="3"/>
  <c r="AB2130" i="3" s="1"/>
  <c r="T1635" i="3"/>
  <c r="AA1634" i="3"/>
  <c r="AB1634" i="3" s="1"/>
  <c r="T1139" i="3"/>
  <c r="AA1138" i="3"/>
  <c r="AB1138" i="3" s="1"/>
  <c r="T931" i="3"/>
  <c r="AA930" i="3"/>
  <c r="AB930" i="3" s="1"/>
  <c r="T675" i="3"/>
  <c r="AA674" i="3"/>
  <c r="AB674" i="3" s="1"/>
  <c r="T451" i="3"/>
  <c r="AA450" i="3"/>
  <c r="AB450" i="3" s="1"/>
  <c r="T195" i="3"/>
  <c r="AA194" i="3"/>
  <c r="AB194" i="3" s="1"/>
  <c r="T2371" i="3"/>
  <c r="AA2370" i="3"/>
  <c r="AB2370" i="3" s="1"/>
  <c r="T2115" i="3"/>
  <c r="AA2114" i="3"/>
  <c r="AB2114" i="3" s="1"/>
  <c r="T1875" i="3"/>
  <c r="AA1874" i="3"/>
  <c r="AB1874" i="3" s="1"/>
  <c r="T1619" i="3"/>
  <c r="AA1618" i="3"/>
  <c r="AB1618" i="3" s="1"/>
  <c r="T1379" i="3"/>
  <c r="AA1378" i="3"/>
  <c r="AB1378" i="3" s="1"/>
  <c r="T1123" i="3"/>
  <c r="T2355" i="3"/>
  <c r="AA2354" i="3"/>
  <c r="T2099" i="3"/>
  <c r="AA2098" i="3"/>
  <c r="T1859" i="3"/>
  <c r="AA1858" i="3"/>
  <c r="AB1858" i="3" s="1"/>
  <c r="T1603" i="3"/>
  <c r="AA1602" i="3"/>
  <c r="AB1602" i="3" s="1"/>
  <c r="T1363" i="3"/>
  <c r="AA1362" i="3"/>
  <c r="AB1362" i="3" s="1"/>
  <c r="T899" i="3"/>
  <c r="AA898" i="3"/>
  <c r="AB898" i="3" s="1"/>
  <c r="T643" i="3"/>
  <c r="AA642" i="3"/>
  <c r="AB642" i="3" s="1"/>
  <c r="T419" i="3"/>
  <c r="AA418" i="3"/>
  <c r="AB418" i="3" s="1"/>
  <c r="T163" i="3"/>
  <c r="AA162" i="3"/>
  <c r="AB162" i="3" s="1"/>
  <c r="T2339" i="3"/>
  <c r="AA2338" i="3"/>
  <c r="AB2338" i="3" s="1"/>
  <c r="T2083" i="3"/>
  <c r="AA2082" i="3"/>
  <c r="AB2082" i="3" s="1"/>
  <c r="T1843" i="3"/>
  <c r="AA1842" i="3"/>
  <c r="T1587" i="3"/>
  <c r="AA1586" i="3"/>
  <c r="T1347" i="3"/>
  <c r="AA1346" i="3"/>
  <c r="AB1346" i="3" s="1"/>
  <c r="T1107" i="3"/>
  <c r="AA1106" i="3"/>
  <c r="AB1106" i="3" s="1"/>
  <c r="T883" i="3"/>
  <c r="AA882" i="3"/>
  <c r="AB882" i="3" s="1"/>
  <c r="T627" i="3"/>
  <c r="AA626" i="3"/>
  <c r="AB626" i="3" s="1"/>
  <c r="T403" i="3"/>
  <c r="AA402" i="3"/>
  <c r="AB402" i="3" s="1"/>
  <c r="T147" i="3"/>
  <c r="AA146" i="3"/>
  <c r="T963" i="3"/>
  <c r="AA962" i="3"/>
  <c r="AB962" i="3" s="1"/>
  <c r="T2323" i="3"/>
  <c r="AA2322" i="3"/>
  <c r="T2067" i="3"/>
  <c r="AA2066" i="3"/>
  <c r="T1827" i="3"/>
  <c r="AA1826" i="3"/>
  <c r="AB1826" i="3" s="1"/>
  <c r="T1571" i="3"/>
  <c r="AA1570" i="3"/>
  <c r="AB1570" i="3" s="1"/>
  <c r="T1331" i="3"/>
  <c r="AA1330" i="3"/>
  <c r="T1091" i="3"/>
  <c r="T867" i="3"/>
  <c r="AA866" i="3"/>
  <c r="AB866" i="3" s="1"/>
  <c r="T611" i="3"/>
  <c r="AA610" i="3"/>
  <c r="AB610" i="3" s="1"/>
  <c r="T387" i="3"/>
  <c r="AA386" i="3"/>
  <c r="AB386" i="3" s="1"/>
  <c r="T131" i="3"/>
  <c r="AA130" i="3"/>
  <c r="AB130" i="3" s="1"/>
  <c r="T2163" i="3"/>
  <c r="AA2162" i="3"/>
  <c r="AB2162" i="3" s="1"/>
  <c r="T227" i="3"/>
  <c r="AA226" i="3"/>
  <c r="AB226" i="3" s="1"/>
  <c r="T2307" i="3"/>
  <c r="AA2306" i="3"/>
  <c r="AB2306" i="3" s="1"/>
  <c r="T2051" i="3"/>
  <c r="AA2050" i="3"/>
  <c r="AB2050" i="3" s="1"/>
  <c r="T1811" i="3"/>
  <c r="AA1810" i="3"/>
  <c r="AB1810" i="3" s="1"/>
  <c r="T1555" i="3"/>
  <c r="AA1554" i="3"/>
  <c r="T1315" i="3"/>
  <c r="AA1314" i="3"/>
  <c r="AB1314" i="3" s="1"/>
  <c r="T851" i="3"/>
  <c r="AA850" i="3"/>
  <c r="AB850" i="3" s="1"/>
  <c r="T595" i="3"/>
  <c r="AA594" i="3"/>
  <c r="AB594" i="3" s="1"/>
  <c r="T371" i="3"/>
  <c r="AA370" i="3"/>
  <c r="AB370" i="3" s="1"/>
  <c r="T115" i="3"/>
  <c r="AA114" i="3"/>
  <c r="AB114" i="3" s="1"/>
  <c r="T1411" i="3"/>
  <c r="AA1410" i="3"/>
  <c r="AB1410" i="3" s="1"/>
  <c r="T2547" i="3"/>
  <c r="AA2546" i="3"/>
  <c r="AB2546" i="3" s="1"/>
  <c r="T2291" i="3"/>
  <c r="AA2290" i="3"/>
  <c r="AB2290" i="3" s="1"/>
  <c r="T2035" i="3"/>
  <c r="AA2034" i="3"/>
  <c r="AB2034" i="3" s="1"/>
  <c r="T1795" i="3"/>
  <c r="AA1794" i="3"/>
  <c r="AB1794" i="3" s="1"/>
  <c r="T1539" i="3"/>
  <c r="AA1538" i="3"/>
  <c r="AB1538" i="3" s="1"/>
  <c r="T1299" i="3"/>
  <c r="AA1298" i="3"/>
  <c r="T1075" i="3"/>
  <c r="AA1074" i="3"/>
  <c r="T835" i="3"/>
  <c r="AA834" i="3"/>
  <c r="AB834" i="3" s="1"/>
  <c r="T579" i="3"/>
  <c r="AA578" i="3"/>
  <c r="AB578" i="3" s="1"/>
  <c r="T355" i="3"/>
  <c r="AA354" i="3"/>
  <c r="AB354" i="3" s="1"/>
  <c r="T99" i="3"/>
  <c r="AA98" i="3"/>
  <c r="AB98" i="3" s="1"/>
  <c r="T1667" i="3"/>
  <c r="AA1666" i="3"/>
  <c r="AB1666" i="3" s="1"/>
  <c r="T2531" i="3"/>
  <c r="AA2530" i="3"/>
  <c r="AB2530" i="3" s="1"/>
  <c r="T2275" i="3"/>
  <c r="AA2274" i="3"/>
  <c r="AB2274" i="3" s="1"/>
  <c r="T2019" i="3"/>
  <c r="AA2018" i="3"/>
  <c r="AB2018" i="3" s="1"/>
  <c r="T1779" i="3"/>
  <c r="AA1778" i="3"/>
  <c r="AB1778" i="3" s="1"/>
  <c r="T1523" i="3"/>
  <c r="AA1522" i="3"/>
  <c r="AB1522" i="3" s="1"/>
  <c r="T1283" i="3"/>
  <c r="AA1282" i="3"/>
  <c r="AB1282" i="3" s="1"/>
  <c r="T1059" i="3"/>
  <c r="AA1058" i="3"/>
  <c r="AB1058" i="3" s="1"/>
  <c r="T819" i="3"/>
  <c r="AA818" i="3"/>
  <c r="T563" i="3"/>
  <c r="AA562" i="3"/>
  <c r="T339" i="3"/>
  <c r="AA338" i="3"/>
  <c r="AB338" i="3" s="1"/>
  <c r="T83" i="3"/>
  <c r="AA82" i="3"/>
  <c r="AB82" i="3" s="1"/>
  <c r="T2419" i="3"/>
  <c r="AA2418" i="3"/>
  <c r="AB2418" i="3" s="1"/>
  <c r="T2515" i="3"/>
  <c r="AA2514" i="3"/>
  <c r="AB2514" i="3" s="1"/>
  <c r="T2259" i="3"/>
  <c r="AA2258" i="3"/>
  <c r="AB2258" i="3" s="1"/>
  <c r="T2003" i="3"/>
  <c r="AA2002" i="3"/>
  <c r="AB2002" i="3" s="1"/>
  <c r="T1763" i="3"/>
  <c r="AA1762" i="3"/>
  <c r="AB1762" i="3" s="1"/>
  <c r="T1507" i="3"/>
  <c r="AA1506" i="3"/>
  <c r="AB1506" i="3" s="1"/>
  <c r="T1267" i="3"/>
  <c r="AA1266" i="3"/>
  <c r="AB1266" i="3" s="1"/>
  <c r="T1043" i="3"/>
  <c r="AA1042" i="3"/>
  <c r="T803" i="3"/>
  <c r="AA802" i="3"/>
  <c r="AB802" i="3" s="1"/>
  <c r="T547" i="3"/>
  <c r="AA546" i="3"/>
  <c r="AB546" i="3" s="1"/>
  <c r="T323" i="3"/>
  <c r="AA322" i="3"/>
  <c r="AB322" i="3" s="1"/>
  <c r="T67" i="3"/>
  <c r="AA66" i="3"/>
  <c r="AB66" i="3" s="1"/>
  <c r="T2499" i="3"/>
  <c r="AA2498" i="3"/>
  <c r="AB2498" i="3" s="1"/>
  <c r="T2243" i="3"/>
  <c r="AA2242" i="3"/>
  <c r="AB2242" i="3" s="1"/>
  <c r="T1987" i="3"/>
  <c r="AA1986" i="3"/>
  <c r="AB1986" i="3" s="1"/>
  <c r="T1747" i="3"/>
  <c r="AA1746" i="3"/>
  <c r="AB1746" i="3" s="1"/>
  <c r="T1491" i="3"/>
  <c r="AA1490" i="3"/>
  <c r="AB1490" i="3" s="1"/>
  <c r="T1251" i="3"/>
  <c r="AA1250" i="3"/>
  <c r="AB1250" i="3" s="1"/>
  <c r="T1907" i="3"/>
  <c r="AA1906" i="3"/>
  <c r="AB1906" i="3" s="1"/>
  <c r="T2483" i="3"/>
  <c r="AA2482" i="3"/>
  <c r="T2227" i="3"/>
  <c r="AA2226" i="3"/>
  <c r="T1971" i="3"/>
  <c r="AA1970" i="3"/>
  <c r="T1731" i="3"/>
  <c r="AA1730" i="3"/>
  <c r="AB1730" i="3" s="1"/>
  <c r="T1475" i="3"/>
  <c r="AA1474" i="3"/>
  <c r="AB1474" i="3" s="1"/>
  <c r="T1235" i="3"/>
  <c r="AA1234" i="3"/>
  <c r="AB1234" i="3" s="1"/>
  <c r="T1011" i="3"/>
  <c r="AA1010" i="3"/>
  <c r="AB1010" i="3" s="1"/>
  <c r="T771" i="3"/>
  <c r="AA770" i="3"/>
  <c r="AB770" i="3" s="1"/>
  <c r="T291" i="3"/>
  <c r="AA290" i="3"/>
  <c r="AB290" i="3" s="1"/>
  <c r="T35" i="3"/>
  <c r="AA34" i="3"/>
  <c r="AB34" i="3" s="1"/>
  <c r="T2467" i="3"/>
  <c r="AA2466" i="3"/>
  <c r="AB2466" i="3" s="1"/>
  <c r="T2211" i="3"/>
  <c r="AA2210" i="3"/>
  <c r="AB2210" i="3" s="1"/>
  <c r="T1955" i="3"/>
  <c r="AA1954" i="3"/>
  <c r="AB1954" i="3" s="1"/>
  <c r="T1715" i="3"/>
  <c r="AA1714" i="3"/>
  <c r="T1459" i="3"/>
  <c r="AA1458" i="3"/>
  <c r="AB1458" i="3" s="1"/>
  <c r="T1219" i="3"/>
  <c r="AA1218" i="3"/>
  <c r="AB1218" i="3" s="1"/>
  <c r="T995" i="3"/>
  <c r="T755" i="3"/>
  <c r="AA754" i="3"/>
  <c r="AB754" i="3" s="1"/>
  <c r="T275" i="3"/>
  <c r="AA274" i="3"/>
  <c r="T19" i="3"/>
  <c r="AA18" i="3"/>
  <c r="T1171" i="3"/>
  <c r="AA1170" i="3"/>
  <c r="T2451" i="3"/>
  <c r="AA2450" i="3"/>
  <c r="T2195" i="3"/>
  <c r="AA2194" i="3"/>
  <c r="AB2194" i="3" s="1"/>
  <c r="T1939" i="3"/>
  <c r="AA1938" i="3"/>
  <c r="T1699" i="3"/>
  <c r="AA1698" i="3"/>
  <c r="AB1698" i="3" s="1"/>
  <c r="T1443" i="3"/>
  <c r="AA1442" i="3"/>
  <c r="AB1442" i="3" s="1"/>
  <c r="T1203" i="3"/>
  <c r="AA1202" i="3"/>
  <c r="T739" i="3"/>
  <c r="AA738" i="3"/>
  <c r="AB738" i="3" s="1"/>
  <c r="T499" i="3"/>
  <c r="AA498" i="3"/>
  <c r="AB498" i="3" s="1"/>
  <c r="T259" i="3"/>
  <c r="AA258" i="3"/>
  <c r="AB258" i="3" s="1"/>
  <c r="T4" i="3"/>
  <c r="AA3" i="3"/>
  <c r="T2435" i="3"/>
  <c r="AA2434" i="3"/>
  <c r="AB2434" i="3" s="1"/>
  <c r="T2179" i="3"/>
  <c r="AA2178" i="3"/>
  <c r="AB2178" i="3" s="1"/>
  <c r="T1923" i="3"/>
  <c r="AA1922" i="3"/>
  <c r="AB1922" i="3" s="1"/>
  <c r="T1683" i="3"/>
  <c r="AA1682" i="3"/>
  <c r="T1427" i="3"/>
  <c r="AA1426" i="3"/>
  <c r="T1187" i="3"/>
  <c r="AA1186" i="3"/>
  <c r="AB1186" i="3" s="1"/>
  <c r="T979" i="3"/>
  <c r="AA978" i="3"/>
  <c r="AB978" i="3" s="1"/>
  <c r="T723" i="3"/>
  <c r="AA722" i="3"/>
  <c r="AB722" i="3" s="1"/>
  <c r="T483" i="3"/>
  <c r="AA482" i="3"/>
  <c r="AB482" i="3" s="1"/>
  <c r="T243" i="3"/>
  <c r="AA242" i="3"/>
  <c r="AB242" i="3" s="1"/>
  <c r="AA2" i="3"/>
  <c r="AB2" i="3" s="1"/>
  <c r="T915" i="3"/>
  <c r="AA914" i="3"/>
  <c r="T659" i="3"/>
  <c r="AA658" i="3"/>
  <c r="T435" i="3"/>
  <c r="AA434" i="3"/>
  <c r="T179" i="3"/>
  <c r="AA178" i="3"/>
  <c r="T1027" i="3"/>
  <c r="AA1026" i="3"/>
  <c r="AB1026" i="3" s="1"/>
  <c r="T787" i="3"/>
  <c r="AA786" i="3"/>
  <c r="AB786" i="3" s="1"/>
  <c r="T531" i="3"/>
  <c r="AA530" i="3"/>
  <c r="T307" i="3"/>
  <c r="AA306" i="3"/>
  <c r="T51" i="3"/>
  <c r="AA50" i="3"/>
  <c r="AI3" i="3"/>
  <c r="AI2" i="3"/>
  <c r="W2019" i="3" l="1"/>
  <c r="W835" i="3"/>
  <c r="W1523" i="3"/>
  <c r="W1524" i="3" s="1"/>
  <c r="W595" i="3"/>
  <c r="W115" i="3"/>
  <c r="Z368" i="3"/>
  <c r="Y369" i="3"/>
  <c r="Z1607" i="3"/>
  <c r="Y1608" i="3"/>
  <c r="Z1543" i="3"/>
  <c r="Y1544" i="3"/>
  <c r="Z1544" i="3" s="1"/>
  <c r="Z1556" i="3"/>
  <c r="Y1557" i="3"/>
  <c r="Y2196" i="3"/>
  <c r="Y1713" i="3"/>
  <c r="Z1713" i="3" s="1"/>
  <c r="Y1852" i="3"/>
  <c r="Z1852" i="3" s="1"/>
  <c r="Y585" i="3"/>
  <c r="Y1240" i="3"/>
  <c r="Z1240" i="3" s="1"/>
  <c r="Y857" i="3"/>
  <c r="Z857" i="3" s="1"/>
  <c r="AB1330" i="3"/>
  <c r="AB2354" i="3"/>
  <c r="Y465" i="3"/>
  <c r="Z465" i="3" s="1"/>
  <c r="Y2255" i="3"/>
  <c r="Z2255" i="3" s="1"/>
  <c r="Y1359" i="3"/>
  <c r="Z1359" i="3" s="1"/>
  <c r="Y748" i="3"/>
  <c r="Z748" i="3" s="1"/>
  <c r="Y188" i="3"/>
  <c r="Z188" i="3" s="1"/>
  <c r="Y489" i="3"/>
  <c r="Z489" i="3" s="1"/>
  <c r="Y1128" i="3"/>
  <c r="Y739" i="3"/>
  <c r="Z739" i="3" s="1"/>
  <c r="Y2349" i="3"/>
  <c r="Y2350" i="3" s="1"/>
  <c r="Z2350" i="3" s="1"/>
  <c r="Y1821" i="3"/>
  <c r="Z1821" i="3" s="1"/>
  <c r="Y1384" i="3"/>
  <c r="Y1385" i="3" s="1"/>
  <c r="Y1386" i="3" s="1"/>
  <c r="Y1211" i="3"/>
  <c r="Z1211" i="3" s="1"/>
  <c r="Y571" i="3"/>
  <c r="Z571" i="3" s="1"/>
  <c r="Y759" i="3"/>
  <c r="Z759" i="3" s="1"/>
  <c r="Y53" i="3"/>
  <c r="Z53" i="3" s="1"/>
  <c r="Y19" i="3"/>
  <c r="Y20" i="3" s="1"/>
  <c r="Y21" i="3" s="1"/>
  <c r="Z21" i="3" s="1"/>
  <c r="Y1309" i="3"/>
  <c r="Z1309" i="3" s="1"/>
  <c r="Y268" i="3"/>
  <c r="Z268" i="3" s="1"/>
  <c r="AB690" i="3"/>
  <c r="Y1057" i="3"/>
  <c r="Y1058" i="3" s="1"/>
  <c r="Y1059" i="3" s="1"/>
  <c r="Z1059" i="3" s="1"/>
  <c r="Y2240" i="3"/>
  <c r="Z2240" i="3" s="1"/>
  <c r="Y1856" i="3"/>
  <c r="Z1856" i="3" s="1"/>
  <c r="Y1344" i="3"/>
  <c r="Z1344" i="3" s="1"/>
  <c r="Y794" i="3"/>
  <c r="Z794" i="3" s="1"/>
  <c r="Y54" i="3"/>
  <c r="Z54" i="3" s="1"/>
  <c r="Y1438" i="3"/>
  <c r="Z1438" i="3" s="1"/>
  <c r="Z694" i="3"/>
  <c r="Y482" i="3"/>
  <c r="Z482" i="3" s="1"/>
  <c r="Y1196" i="3"/>
  <c r="Y1197" i="3" s="1"/>
  <c r="Z1197" i="3" s="1"/>
  <c r="Y623" i="3"/>
  <c r="Z623" i="3" s="1"/>
  <c r="Y670" i="3"/>
  <c r="AB1074" i="3"/>
  <c r="Y1841" i="3"/>
  <c r="Z1841" i="3" s="1"/>
  <c r="Y824" i="3"/>
  <c r="Y1171" i="3"/>
  <c r="Z1171" i="3" s="1"/>
  <c r="Y1634" i="3"/>
  <c r="Y1635" i="3" s="1"/>
  <c r="Z1635" i="3" s="1"/>
  <c r="Y2235" i="3"/>
  <c r="Z2235" i="3" s="1"/>
  <c r="Y8" i="3"/>
  <c r="Z8" i="3" s="1"/>
  <c r="Y1318" i="3"/>
  <c r="Z1318" i="3" s="1"/>
  <c r="Y5" i="3"/>
  <c r="Z5" i="3" s="1"/>
  <c r="Y692" i="3"/>
  <c r="Z692" i="3" s="1"/>
  <c r="Y145" i="3"/>
  <c r="Z145" i="3" s="1"/>
  <c r="M2355" i="3"/>
  <c r="AB1714" i="3"/>
  <c r="Y335" i="3"/>
  <c r="Z335" i="3" s="1"/>
  <c r="Y473" i="3"/>
  <c r="Z473" i="3" s="1"/>
  <c r="Y227" i="3"/>
  <c r="Z227" i="3" s="1"/>
  <c r="Y2188" i="3"/>
  <c r="Z2188" i="3" s="1"/>
  <c r="Y915" i="3"/>
  <c r="Y539" i="3"/>
  <c r="Z539" i="3" s="1"/>
  <c r="Y2429" i="3"/>
  <c r="Z2429" i="3" s="1"/>
  <c r="Y2147" i="3"/>
  <c r="Z2147" i="3" s="1"/>
  <c r="Y994" i="3"/>
  <c r="Z994" i="3" s="1"/>
  <c r="Y2330" i="3"/>
  <c r="Z2330" i="3" s="1"/>
  <c r="Y2424" i="3"/>
  <c r="Y2425" i="3" s="1"/>
  <c r="Z2425" i="3" s="1"/>
  <c r="Y403" i="3"/>
  <c r="Z403" i="3" s="1"/>
  <c r="Y2363" i="3"/>
  <c r="Z2363" i="3" s="1"/>
  <c r="AB2098" i="3"/>
  <c r="Y2068" i="3"/>
  <c r="Y1555" i="3"/>
  <c r="Z1555" i="3" s="1"/>
  <c r="Y845" i="3"/>
  <c r="Z845" i="3" s="1"/>
  <c r="Y730" i="3"/>
  <c r="Y731" i="3" s="1"/>
  <c r="Z731" i="3" s="1"/>
  <c r="Y201" i="3"/>
  <c r="Y202" i="3" s="1"/>
  <c r="Y902" i="3"/>
  <c r="Z2545" i="3"/>
  <c r="Y2089" i="3"/>
  <c r="Y2486" i="3"/>
  <c r="Z2486" i="3" s="1"/>
  <c r="Y975" i="3"/>
  <c r="Z975" i="3" s="1"/>
  <c r="Y462" i="3"/>
  <c r="Y463" i="3" s="1"/>
  <c r="Z463" i="3" s="1"/>
  <c r="M2483" i="3"/>
  <c r="AB1202" i="3"/>
  <c r="Y2369" i="3"/>
  <c r="Z2369" i="3" s="1"/>
  <c r="Y866" i="3"/>
  <c r="Y867" i="3" s="1"/>
  <c r="Y868" i="3" s="1"/>
  <c r="Z868" i="3" s="1"/>
  <c r="Y2402" i="3"/>
  <c r="Y2403" i="3" s="1"/>
  <c r="Z2403" i="3" s="1"/>
  <c r="Y684" i="3"/>
  <c r="Y1033" i="3"/>
  <c r="Z1033" i="3" s="1"/>
  <c r="Y443" i="3"/>
  <c r="Z443" i="3" s="1"/>
  <c r="Y569" i="3"/>
  <c r="Y570" i="3" s="1"/>
  <c r="Z570" i="3" s="1"/>
  <c r="Y1870" i="3"/>
  <c r="Z1870" i="3" s="1"/>
  <c r="AB1970" i="3"/>
  <c r="AB2226" i="3"/>
  <c r="Y1507" i="3"/>
  <c r="Y1230" i="3"/>
  <c r="Y1231" i="3" s="1"/>
  <c r="Y1232" i="3" s="1"/>
  <c r="Y1233" i="3" s="1"/>
  <c r="Y1234" i="3" s="1"/>
  <c r="Z1234" i="3" s="1"/>
  <c r="Y2077" i="3"/>
  <c r="Z2077" i="3" s="1"/>
  <c r="Y666" i="3"/>
  <c r="Z666" i="3" s="1"/>
  <c r="Y154" i="3"/>
  <c r="Y155" i="3" s="1"/>
  <c r="Z155" i="3" s="1"/>
  <c r="Y2530" i="3"/>
  <c r="Z2530" i="3" s="1"/>
  <c r="Y2018" i="3"/>
  <c r="Z2018" i="3" s="1"/>
  <c r="Y1691" i="3"/>
  <c r="Z1691" i="3" s="1"/>
  <c r="Y2231" i="3"/>
  <c r="Z2231" i="3" s="1"/>
  <c r="Y818" i="3"/>
  <c r="Y819" i="3" s="1"/>
  <c r="AB434" i="3"/>
  <c r="AB946" i="3"/>
  <c r="AB50" i="3"/>
  <c r="AB818" i="3"/>
  <c r="AB1586" i="3"/>
  <c r="Y2481" i="3"/>
  <c r="Z2481" i="3" s="1"/>
  <c r="Y79" i="3"/>
  <c r="Y2353" i="3"/>
  <c r="Z2353" i="3" s="1"/>
  <c r="Y2028" i="3"/>
  <c r="Z2028" i="3" s="1"/>
  <c r="Y1511" i="3"/>
  <c r="Z1511" i="3" s="1"/>
  <c r="Y502" i="3"/>
  <c r="Z502" i="3" s="1"/>
  <c r="AB306" i="3"/>
  <c r="Y2274" i="3"/>
  <c r="Z2274" i="3" s="1"/>
  <c r="Y1811" i="3"/>
  <c r="Y1647" i="3"/>
  <c r="Y1648" i="3" s="1"/>
  <c r="Y1649" i="3" s="1"/>
  <c r="Y1650" i="3" s="1"/>
  <c r="Y1651" i="3" s="1"/>
  <c r="Y2476" i="3"/>
  <c r="Z2476" i="3" s="1"/>
  <c r="Y2097" i="3"/>
  <c r="Y2098" i="3" s="1"/>
  <c r="Y2099" i="3" s="1"/>
  <c r="Z2099" i="3" s="1"/>
  <c r="Y2126" i="3"/>
  <c r="Y2127" i="3" s="1"/>
  <c r="Y2128" i="3" s="1"/>
  <c r="Y2129" i="3" s="1"/>
  <c r="Y2130" i="3" s="1"/>
  <c r="Y2131" i="3" s="1"/>
  <c r="Z2131" i="3" s="1"/>
  <c r="Y1830" i="3"/>
  <c r="Z1830" i="3" s="1"/>
  <c r="Y827" i="3"/>
  <c r="Z827" i="3" s="1"/>
  <c r="M1076" i="3"/>
  <c r="AB562" i="3"/>
  <c r="AB1842" i="3"/>
  <c r="Y719" i="3"/>
  <c r="Y1891" i="3"/>
  <c r="Y657" i="3"/>
  <c r="Z657" i="3" s="1"/>
  <c r="Y1950" i="3"/>
  <c r="Z1950" i="3" s="1"/>
  <c r="Y2496" i="3"/>
  <c r="Z2496" i="3" s="1"/>
  <c r="AB178" i="3"/>
  <c r="AB2482" i="3"/>
  <c r="Y1762" i="3"/>
  <c r="Y1763" i="3" s="1"/>
  <c r="Z1763" i="3" s="1"/>
  <c r="Y2458" i="3"/>
  <c r="Z2458" i="3" s="1"/>
  <c r="Y1903" i="3"/>
  <c r="Y1904" i="3" s="1"/>
  <c r="Z1904" i="3" s="1"/>
  <c r="Y2451" i="3"/>
  <c r="Z2451" i="3" s="1"/>
  <c r="Y1046" i="3"/>
  <c r="Y1047" i="3" s="1"/>
  <c r="Z1047" i="3" s="1"/>
  <c r="AB2450" i="3"/>
  <c r="AB1170" i="3"/>
  <c r="Y2216" i="3"/>
  <c r="AB18" i="3"/>
  <c r="AB1426" i="3"/>
  <c r="AB1682" i="3"/>
  <c r="AB274" i="3"/>
  <c r="AB2066" i="3"/>
  <c r="AB1298" i="3"/>
  <c r="AB658" i="3"/>
  <c r="AB1042" i="3"/>
  <c r="AB914" i="3"/>
  <c r="AB2322" i="3"/>
  <c r="Y1660" i="3"/>
  <c r="Z1660" i="3" s="1"/>
  <c r="AB530" i="3"/>
  <c r="AB1554" i="3"/>
  <c r="Y1909" i="3"/>
  <c r="Y1910" i="3" s="1"/>
  <c r="AB1938" i="3"/>
  <c r="AB146" i="3"/>
  <c r="Y1669" i="3"/>
  <c r="Z1669" i="3" s="1"/>
  <c r="Y1548" i="3"/>
  <c r="Z1548" i="3" s="1"/>
  <c r="Y104" i="3"/>
  <c r="Y2104" i="3"/>
  <c r="Z2104" i="3" s="1"/>
  <c r="Y1349" i="3"/>
  <c r="Z1349" i="3" s="1"/>
  <c r="Y2365" i="3"/>
  <c r="Z2365" i="3" s="1"/>
  <c r="Y1125" i="3"/>
  <c r="W627" i="3"/>
  <c r="M2451" i="3"/>
  <c r="Y591" i="3"/>
  <c r="Z591" i="3" s="1"/>
  <c r="Y549" i="3"/>
  <c r="W387" i="3"/>
  <c r="W388" i="3" s="1"/>
  <c r="W389" i="3" s="1"/>
  <c r="W390" i="3" s="1"/>
  <c r="W391" i="3" s="1"/>
  <c r="W392" i="3" s="1"/>
  <c r="W393" i="3" s="1"/>
  <c r="W394" i="3" s="1"/>
  <c r="W395" i="3" s="1"/>
  <c r="W396" i="3" s="1"/>
  <c r="W397" i="3" s="1"/>
  <c r="W398" i="3" s="1"/>
  <c r="W399" i="3" s="1"/>
  <c r="W400" i="3" s="1"/>
  <c r="W401" i="3" s="1"/>
  <c r="Y1965" i="3"/>
  <c r="Y1966" i="3" s="1"/>
  <c r="Z1966" i="3" s="1"/>
  <c r="Y1000" i="3"/>
  <c r="Z1000" i="3" s="1"/>
  <c r="AB3" i="3"/>
  <c r="Y157" i="3"/>
  <c r="Z157" i="3" s="1"/>
  <c r="Y2413" i="3"/>
  <c r="Y2414" i="3" s="1"/>
  <c r="Z2414" i="3" s="1"/>
  <c r="Y479" i="3"/>
  <c r="M2339" i="3"/>
  <c r="Y86" i="3"/>
  <c r="Y87" i="3" s="1"/>
  <c r="Z87" i="3" s="1"/>
  <c r="Y120" i="3"/>
  <c r="Y1103" i="3"/>
  <c r="Z1103" i="3" s="1"/>
  <c r="M2083" i="3"/>
  <c r="M2211" i="3"/>
  <c r="W1811" i="3"/>
  <c r="Y1826" i="3"/>
  <c r="Y1827" i="3" s="1"/>
  <c r="W1107" i="3"/>
  <c r="Y965" i="3"/>
  <c r="Z965" i="3" s="1"/>
  <c r="W163" i="3"/>
  <c r="W164" i="3" s="1"/>
  <c r="W165" i="3" s="1"/>
  <c r="W166" i="3" s="1"/>
  <c r="W167" i="3" s="1"/>
  <c r="W168" i="3" s="1"/>
  <c r="W169" i="3" s="1"/>
  <c r="W170" i="3" s="1"/>
  <c r="W171" i="3" s="1"/>
  <c r="W172" i="3" s="1"/>
  <c r="W173" i="3" s="1"/>
  <c r="W174" i="3" s="1"/>
  <c r="W175" i="3" s="1"/>
  <c r="W176" i="3" s="1"/>
  <c r="W177" i="3" s="1"/>
  <c r="Y581" i="3"/>
  <c r="Y582" i="3" s="1"/>
  <c r="W643" i="3"/>
  <c r="W644" i="3" s="1"/>
  <c r="W645" i="3" s="1"/>
  <c r="W646" i="3" s="1"/>
  <c r="W647" i="3" s="1"/>
  <c r="W648" i="3" s="1"/>
  <c r="W649" i="3" s="1"/>
  <c r="W650" i="3" s="1"/>
  <c r="W651" i="3" s="1"/>
  <c r="W652" i="3" s="1"/>
  <c r="W653" i="3" s="1"/>
  <c r="W654" i="3" s="1"/>
  <c r="W655" i="3" s="1"/>
  <c r="W656" i="3" s="1"/>
  <c r="W657" i="3" s="1"/>
  <c r="W1571" i="3"/>
  <c r="W1572" i="3" s="1"/>
  <c r="W1573" i="3" s="1"/>
  <c r="W1574" i="3" s="1"/>
  <c r="W1575" i="3" s="1"/>
  <c r="W1576" i="3" s="1"/>
  <c r="W1577" i="3" s="1"/>
  <c r="W1578" i="3" s="1"/>
  <c r="W1579" i="3" s="1"/>
  <c r="W1580" i="3" s="1"/>
  <c r="W1581" i="3" s="1"/>
  <c r="W1582" i="3" s="1"/>
  <c r="W1583" i="3" s="1"/>
  <c r="W1584" i="3" s="1"/>
  <c r="W1585" i="3" s="1"/>
  <c r="W883" i="3"/>
  <c r="W403" i="3"/>
  <c r="M19" i="3"/>
  <c r="N20" i="3" s="1"/>
  <c r="Y840" i="3"/>
  <c r="Y83" i="3"/>
  <c r="Y84" i="3" s="1"/>
  <c r="Z84" i="3" s="1"/>
  <c r="W659" i="3"/>
  <c r="W660" i="3" s="1"/>
  <c r="W661" i="3" s="1"/>
  <c r="W662" i="3" s="1"/>
  <c r="W663" i="3" s="1"/>
  <c r="W664" i="3" s="1"/>
  <c r="W665" i="3" s="1"/>
  <c r="W666" i="3" s="1"/>
  <c r="W667" i="3" s="1"/>
  <c r="W668" i="3" s="1"/>
  <c r="W669" i="3" s="1"/>
  <c r="W670" i="3" s="1"/>
  <c r="W671" i="3" s="1"/>
  <c r="W672" i="3" s="1"/>
  <c r="W673" i="3" s="1"/>
  <c r="Y565" i="3"/>
  <c r="Z2459" i="3"/>
  <c r="W419" i="3"/>
  <c r="W2067" i="3"/>
  <c r="W2068" i="3" s="1"/>
  <c r="W2069" i="3" s="1"/>
  <c r="W2070" i="3" s="1"/>
  <c r="W2071" i="3" s="1"/>
  <c r="W2072" i="3" s="1"/>
  <c r="W2073" i="3" s="1"/>
  <c r="W2074" i="3" s="1"/>
  <c r="W2075" i="3" s="1"/>
  <c r="W2076" i="3" s="1"/>
  <c r="W2077" i="3" s="1"/>
  <c r="W2078" i="3" s="1"/>
  <c r="W2079" i="3" s="1"/>
  <c r="W2080" i="3" s="1"/>
  <c r="W2081" i="3" s="1"/>
  <c r="Y1250" i="3"/>
  <c r="Z1250" i="3" s="1"/>
  <c r="W1827" i="3"/>
  <c r="W1828" i="3" s="1"/>
  <c r="W1829" i="3" s="1"/>
  <c r="W1830" i="3" s="1"/>
  <c r="W1831" i="3" s="1"/>
  <c r="W1832" i="3" s="1"/>
  <c r="W1833" i="3" s="1"/>
  <c r="W1834" i="3" s="1"/>
  <c r="W1835" i="3" s="1"/>
  <c r="W1836" i="3" s="1"/>
  <c r="W1837" i="3" s="1"/>
  <c r="W1838" i="3" s="1"/>
  <c r="W1839" i="3" s="1"/>
  <c r="W1840" i="3" s="1"/>
  <c r="W1841" i="3" s="1"/>
  <c r="Y1228" i="3"/>
  <c r="Z1228" i="3" s="1"/>
  <c r="W899" i="3"/>
  <c r="W900" i="3" s="1"/>
  <c r="W901" i="3" s="1"/>
  <c r="W902" i="3" s="1"/>
  <c r="W903" i="3" s="1"/>
  <c r="W904" i="3" s="1"/>
  <c r="W905" i="3" s="1"/>
  <c r="W906" i="3" s="1"/>
  <c r="W907" i="3" s="1"/>
  <c r="W908" i="3" s="1"/>
  <c r="W909" i="3" s="1"/>
  <c r="W910" i="3" s="1"/>
  <c r="W911" i="3" s="1"/>
  <c r="W912" i="3" s="1"/>
  <c r="W913" i="3" s="1"/>
  <c r="W1587" i="3"/>
  <c r="W1588" i="3" s="1"/>
  <c r="W1589" i="3" s="1"/>
  <c r="W1590" i="3" s="1"/>
  <c r="W1591" i="3" s="1"/>
  <c r="W1592" i="3" s="1"/>
  <c r="W1593" i="3" s="1"/>
  <c r="W1594" i="3" s="1"/>
  <c r="W1595" i="3" s="1"/>
  <c r="W1596" i="3" s="1"/>
  <c r="W1597" i="3" s="1"/>
  <c r="W1598" i="3" s="1"/>
  <c r="W1599" i="3" s="1"/>
  <c r="W1600" i="3" s="1"/>
  <c r="W1601" i="3" s="1"/>
  <c r="W179" i="3"/>
  <c r="Y1272" i="3"/>
  <c r="Z1272" i="3" s="1"/>
  <c r="W1331" i="3"/>
  <c r="Y1283" i="3"/>
  <c r="Y1284" i="3" s="1"/>
  <c r="Y1077" i="3"/>
  <c r="Z1077" i="3" s="1"/>
  <c r="W483" i="3"/>
  <c r="W484" i="3" s="1"/>
  <c r="W485" i="3" s="1"/>
  <c r="W486" i="3" s="1"/>
  <c r="W487" i="3" s="1"/>
  <c r="W488" i="3" s="1"/>
  <c r="W489" i="3" s="1"/>
  <c r="W490" i="3" s="1"/>
  <c r="W491" i="3" s="1"/>
  <c r="W492" i="3" s="1"/>
  <c r="W493" i="3" s="1"/>
  <c r="W494" i="3" s="1"/>
  <c r="W495" i="3" s="1"/>
  <c r="W496" i="3" s="1"/>
  <c r="W497" i="3" s="1"/>
  <c r="M2179" i="3"/>
  <c r="M2180" i="3" s="1"/>
  <c r="W1395" i="3"/>
  <c r="W723" i="3"/>
  <c r="W2131" i="3"/>
  <c r="W2132" i="3" s="1"/>
  <c r="W2133" i="3" s="1"/>
  <c r="W2134" i="3" s="1"/>
  <c r="W2135" i="3" s="1"/>
  <c r="W2136" i="3" s="1"/>
  <c r="W2137" i="3" s="1"/>
  <c r="W2138" i="3" s="1"/>
  <c r="W2139" i="3" s="1"/>
  <c r="W2140" i="3" s="1"/>
  <c r="W2141" i="3" s="1"/>
  <c r="W2142" i="3" s="1"/>
  <c r="W2143" i="3" s="1"/>
  <c r="W2144" i="3" s="1"/>
  <c r="W2145" i="3" s="1"/>
  <c r="W243" i="3"/>
  <c r="W244" i="3" s="1"/>
  <c r="W245" i="3" s="1"/>
  <c r="W246" i="3" s="1"/>
  <c r="W247" i="3" s="1"/>
  <c r="W248" i="3" s="1"/>
  <c r="W249" i="3" s="1"/>
  <c r="W250" i="3" s="1"/>
  <c r="W251" i="3" s="1"/>
  <c r="W252" i="3" s="1"/>
  <c r="W253" i="3" s="1"/>
  <c r="W254" i="3" s="1"/>
  <c r="W255" i="3" s="1"/>
  <c r="W256" i="3" s="1"/>
  <c r="W257" i="3" s="1"/>
  <c r="Z2256" i="3"/>
  <c r="W869" i="3"/>
  <c r="W870" i="3" s="1"/>
  <c r="W871" i="3" s="1"/>
  <c r="W872" i="3" s="1"/>
  <c r="W873" i="3" s="1"/>
  <c r="W874" i="3" s="1"/>
  <c r="W875" i="3" s="1"/>
  <c r="W876" i="3" s="1"/>
  <c r="W877" i="3" s="1"/>
  <c r="W878" i="3" s="1"/>
  <c r="W879" i="3" s="1"/>
  <c r="W880" i="3" s="1"/>
  <c r="W881" i="3" s="1"/>
  <c r="W1891" i="3"/>
  <c r="W1892" i="3" s="1"/>
  <c r="W1893" i="3" s="1"/>
  <c r="W1894" i="3" s="1"/>
  <c r="W1895" i="3" s="1"/>
  <c r="W1896" i="3" s="1"/>
  <c r="W1897" i="3" s="1"/>
  <c r="W1898" i="3" s="1"/>
  <c r="W1899" i="3" s="1"/>
  <c r="W1900" i="3" s="1"/>
  <c r="W1901" i="3" s="1"/>
  <c r="W1902" i="3" s="1"/>
  <c r="W1903" i="3" s="1"/>
  <c r="W1904" i="3" s="1"/>
  <c r="W1905" i="3" s="1"/>
  <c r="W1651" i="3"/>
  <c r="W1652" i="3" s="1"/>
  <c r="W1653" i="3" s="1"/>
  <c r="W1654" i="3" s="1"/>
  <c r="W1655" i="3" s="1"/>
  <c r="W1656" i="3" s="1"/>
  <c r="W1657" i="3" s="1"/>
  <c r="W1658" i="3" s="1"/>
  <c r="W1659" i="3" s="1"/>
  <c r="W1660" i="3" s="1"/>
  <c r="W1661" i="3" s="1"/>
  <c r="W1662" i="3" s="1"/>
  <c r="W1663" i="3" s="1"/>
  <c r="W1664" i="3" s="1"/>
  <c r="W1665" i="3" s="1"/>
  <c r="W2020" i="3"/>
  <c r="W2021" i="3" s="1"/>
  <c r="W2022" i="3" s="1"/>
  <c r="W2023" i="3" s="1"/>
  <c r="W2024" i="3" s="1"/>
  <c r="W2025" i="3" s="1"/>
  <c r="W2026" i="3" s="1"/>
  <c r="W2027" i="3" s="1"/>
  <c r="W2028" i="3" s="1"/>
  <c r="W2029" i="3" s="1"/>
  <c r="W2030" i="3" s="1"/>
  <c r="W2031" i="3" s="1"/>
  <c r="W2032" i="3" s="1"/>
  <c r="W2033" i="3" s="1"/>
  <c r="W357" i="3"/>
  <c r="W358" i="3" s="1"/>
  <c r="W359" i="3" s="1"/>
  <c r="W360" i="3" s="1"/>
  <c r="W361" i="3" s="1"/>
  <c r="W362" i="3" s="1"/>
  <c r="W363" i="3" s="1"/>
  <c r="W364" i="3" s="1"/>
  <c r="W365" i="3" s="1"/>
  <c r="W366" i="3" s="1"/>
  <c r="W367" i="3" s="1"/>
  <c r="W368" i="3" s="1"/>
  <c r="W369" i="3" s="1"/>
  <c r="M3" i="3"/>
  <c r="Y1797" i="3"/>
  <c r="Z1797" i="3" s="1"/>
  <c r="Y2354" i="3"/>
  <c r="Z2354" i="3" s="1"/>
  <c r="M899" i="3"/>
  <c r="M900" i="3" s="1"/>
  <c r="Y1541" i="3"/>
  <c r="Y1542" i="3" s="1"/>
  <c r="Z1542" i="3" s="1"/>
  <c r="Y543" i="3"/>
  <c r="Y544" i="3" s="1"/>
  <c r="Z544" i="3" s="1"/>
  <c r="Y1413" i="3"/>
  <c r="Y1602" i="3"/>
  <c r="Z1602" i="3" s="1"/>
  <c r="W1283" i="3"/>
  <c r="W1284" i="3" s="1"/>
  <c r="W1285" i="3" s="1"/>
  <c r="W1286" i="3" s="1"/>
  <c r="W1287" i="3" s="1"/>
  <c r="W1288" i="3" s="1"/>
  <c r="W1289" i="3" s="1"/>
  <c r="W1290" i="3" s="1"/>
  <c r="W1291" i="3" s="1"/>
  <c r="W1292" i="3" s="1"/>
  <c r="W1293" i="3" s="1"/>
  <c r="W1294" i="3" s="1"/>
  <c r="W1295" i="3" s="1"/>
  <c r="W1296" i="3" s="1"/>
  <c r="W1297" i="3" s="1"/>
  <c r="M2051" i="3"/>
  <c r="M2052" i="3" s="1"/>
  <c r="Y997" i="3"/>
  <c r="Z997" i="3" s="1"/>
  <c r="Y896" i="3"/>
  <c r="Y897" i="3" s="1"/>
  <c r="Y898" i="3" s="1"/>
  <c r="Z898" i="3" s="1"/>
  <c r="Y376" i="3"/>
  <c r="Z376" i="3" s="1"/>
  <c r="Z143" i="3"/>
  <c r="Y325" i="3"/>
  <c r="Z325" i="3" s="1"/>
  <c r="Y1432" i="3"/>
  <c r="Y1433" i="3" s="1"/>
  <c r="Y1434" i="3" s="1"/>
  <c r="M180" i="3"/>
  <c r="M181" i="3" s="1"/>
  <c r="Y1448" i="3"/>
  <c r="Y1449" i="3" s="1"/>
  <c r="Z1449" i="3" s="1"/>
  <c r="Y193" i="3"/>
  <c r="Y194" i="3" s="1"/>
  <c r="M163" i="3"/>
  <c r="M164" i="3" s="1"/>
  <c r="W1955" i="3"/>
  <c r="W1956" i="3" s="1"/>
  <c r="W1957" i="3" s="1"/>
  <c r="W1958" i="3" s="1"/>
  <c r="W1959" i="3" s="1"/>
  <c r="W1960" i="3" s="1"/>
  <c r="W1961" i="3" s="1"/>
  <c r="W1962" i="3" s="1"/>
  <c r="W1963" i="3" s="1"/>
  <c r="W1964" i="3" s="1"/>
  <c r="W1965" i="3" s="1"/>
  <c r="W1966" i="3" s="1"/>
  <c r="W1967" i="3" s="1"/>
  <c r="W1968" i="3" s="1"/>
  <c r="W1969" i="3" s="1"/>
  <c r="Y1980" i="3"/>
  <c r="Y1981" i="3" s="1"/>
  <c r="Z1981" i="3" s="1"/>
  <c r="Y184" i="3"/>
  <c r="M36" i="3"/>
  <c r="M37" i="3" s="1"/>
  <c r="W1363" i="3"/>
  <c r="W1364" i="3" s="1"/>
  <c r="W1365" i="3" s="1"/>
  <c r="W1366" i="3" s="1"/>
  <c r="W1367" i="3" s="1"/>
  <c r="W1368" i="3" s="1"/>
  <c r="W1369" i="3" s="1"/>
  <c r="W1370" i="3" s="1"/>
  <c r="W1371" i="3" s="1"/>
  <c r="W1372" i="3" s="1"/>
  <c r="W1373" i="3" s="1"/>
  <c r="W1374" i="3" s="1"/>
  <c r="W1375" i="3" s="1"/>
  <c r="W1376" i="3" s="1"/>
  <c r="W1377" i="3" s="1"/>
  <c r="Y1378" i="3"/>
  <c r="Z1378" i="3" s="1"/>
  <c r="M595" i="3"/>
  <c r="M596" i="3" s="1"/>
  <c r="N1347" i="3"/>
  <c r="M100" i="3"/>
  <c r="N101" i="3" s="1"/>
  <c r="N1475" i="3"/>
  <c r="M116" i="3"/>
  <c r="N117" i="3" s="1"/>
  <c r="N1603" i="3"/>
  <c r="N1731" i="3"/>
  <c r="M547" i="3"/>
  <c r="N548" i="3" s="1"/>
  <c r="M131" i="3"/>
  <c r="N275" i="3"/>
  <c r="M403" i="3"/>
  <c r="M404" i="3" s="1"/>
  <c r="M83" i="3"/>
  <c r="N691" i="3"/>
  <c r="M819" i="3"/>
  <c r="M820" i="3" s="1"/>
  <c r="M20" i="3"/>
  <c r="M21" i="3" s="1"/>
  <c r="N963" i="3"/>
  <c r="N1091" i="3"/>
  <c r="N1843" i="3"/>
  <c r="M52" i="3"/>
  <c r="M53" i="3" s="1"/>
  <c r="M707" i="3"/>
  <c r="N708" i="3" s="1"/>
  <c r="N1219" i="3"/>
  <c r="M2115" i="3"/>
  <c r="Z2257" i="3"/>
  <c r="Y2258" i="3"/>
  <c r="Z2258" i="3" s="1"/>
  <c r="M2148" i="3"/>
  <c r="N2148" i="3"/>
  <c r="M196" i="3"/>
  <c r="N196" i="3"/>
  <c r="M324" i="3"/>
  <c r="N324" i="3"/>
  <c r="M452" i="3"/>
  <c r="N452" i="3"/>
  <c r="M580" i="3"/>
  <c r="N580" i="3"/>
  <c r="M836" i="3"/>
  <c r="N836" i="3"/>
  <c r="M964" i="3"/>
  <c r="N964" i="3"/>
  <c r="M1092" i="3"/>
  <c r="N1092" i="3"/>
  <c r="M1220" i="3"/>
  <c r="N1220" i="3"/>
  <c r="M1348" i="3"/>
  <c r="N1348" i="3"/>
  <c r="M1476" i="3"/>
  <c r="N1476" i="3"/>
  <c r="M1604" i="3"/>
  <c r="N1604" i="3"/>
  <c r="M1732" i="3"/>
  <c r="N1732" i="3"/>
  <c r="W836" i="3"/>
  <c r="W837" i="3" s="1"/>
  <c r="W838" i="3" s="1"/>
  <c r="W839" i="3" s="1"/>
  <c r="W840" i="3" s="1"/>
  <c r="W841" i="3" s="1"/>
  <c r="W842" i="3" s="1"/>
  <c r="W843" i="3" s="1"/>
  <c r="W844" i="3" s="1"/>
  <c r="W845" i="3" s="1"/>
  <c r="W846" i="3" s="1"/>
  <c r="W847" i="3" s="1"/>
  <c r="W848" i="3" s="1"/>
  <c r="W849" i="3" s="1"/>
  <c r="W1251" i="3"/>
  <c r="W1252" i="3" s="1"/>
  <c r="W1253" i="3" s="1"/>
  <c r="W1254" i="3" s="1"/>
  <c r="W1255" i="3" s="1"/>
  <c r="W1256" i="3" s="1"/>
  <c r="W1257" i="3" s="1"/>
  <c r="W1258" i="3" s="1"/>
  <c r="W1259" i="3" s="1"/>
  <c r="W1260" i="3" s="1"/>
  <c r="W1261" i="3" s="1"/>
  <c r="W1262" i="3" s="1"/>
  <c r="W1263" i="3" s="1"/>
  <c r="W1264" i="3" s="1"/>
  <c r="W1265" i="3" s="1"/>
  <c r="N181" i="3"/>
  <c r="M2212" i="3"/>
  <c r="N2212" i="3"/>
  <c r="M212" i="3"/>
  <c r="N212" i="3"/>
  <c r="M340" i="3"/>
  <c r="N340" i="3"/>
  <c r="M724" i="3"/>
  <c r="N724" i="3"/>
  <c r="M852" i="3"/>
  <c r="N852" i="3"/>
  <c r="M980" i="3"/>
  <c r="N980" i="3"/>
  <c r="M1108" i="3"/>
  <c r="N1108" i="3"/>
  <c r="M1236" i="3"/>
  <c r="N1236" i="3"/>
  <c r="M1364" i="3"/>
  <c r="N1364" i="3"/>
  <c r="M1492" i="3"/>
  <c r="N1492" i="3"/>
  <c r="M1620" i="3"/>
  <c r="N1620" i="3"/>
  <c r="M1748" i="3"/>
  <c r="N1748" i="3"/>
  <c r="M1876" i="3"/>
  <c r="N1876" i="3"/>
  <c r="M2004" i="3"/>
  <c r="N2004" i="3"/>
  <c r="M1077" i="3"/>
  <c r="N1077" i="3"/>
  <c r="M2228" i="3"/>
  <c r="N2228" i="3"/>
  <c r="W1987" i="3"/>
  <c r="W1988" i="3" s="1"/>
  <c r="W1989" i="3" s="1"/>
  <c r="W1990" i="3" s="1"/>
  <c r="W1991" i="3" s="1"/>
  <c r="W1992" i="3" s="1"/>
  <c r="W1993" i="3" s="1"/>
  <c r="W1994" i="3" s="1"/>
  <c r="W1995" i="3" s="1"/>
  <c r="W1996" i="3" s="1"/>
  <c r="W1997" i="3" s="1"/>
  <c r="W1998" i="3" s="1"/>
  <c r="W1999" i="3" s="1"/>
  <c r="W2000" i="3" s="1"/>
  <c r="W2001" i="3" s="1"/>
  <c r="Y687" i="3"/>
  <c r="Y688" i="3" s="1"/>
  <c r="Y689" i="3" s="1"/>
  <c r="Y690" i="3" s="1"/>
  <c r="Y691" i="3" s="1"/>
  <c r="Z691" i="3" s="1"/>
  <c r="M2292" i="3"/>
  <c r="N2292" i="3"/>
  <c r="M2244" i="3"/>
  <c r="N2244" i="3"/>
  <c r="M229" i="3"/>
  <c r="N229" i="3"/>
  <c r="M356" i="3"/>
  <c r="N356" i="3"/>
  <c r="M485" i="3"/>
  <c r="N485" i="3"/>
  <c r="M612" i="3"/>
  <c r="N612" i="3"/>
  <c r="M741" i="3"/>
  <c r="N741" i="3"/>
  <c r="M868" i="3"/>
  <c r="N868" i="3"/>
  <c r="M997" i="3"/>
  <c r="N997" i="3"/>
  <c r="M1124" i="3"/>
  <c r="N1124" i="3"/>
  <c r="M1252" i="3"/>
  <c r="N1252" i="3"/>
  <c r="M1380" i="3"/>
  <c r="N1380" i="3"/>
  <c r="M1508" i="3"/>
  <c r="N1508" i="3"/>
  <c r="M1636" i="3"/>
  <c r="N1636" i="3"/>
  <c r="W803" i="3"/>
  <c r="W804" i="3" s="1"/>
  <c r="W805" i="3" s="1"/>
  <c r="W806" i="3" s="1"/>
  <c r="W807" i="3" s="1"/>
  <c r="W808" i="3" s="1"/>
  <c r="W809" i="3" s="1"/>
  <c r="W810" i="3" s="1"/>
  <c r="W811" i="3" s="1"/>
  <c r="W812" i="3" s="1"/>
  <c r="W813" i="3" s="1"/>
  <c r="W814" i="3" s="1"/>
  <c r="W815" i="3" s="1"/>
  <c r="W816" i="3" s="1"/>
  <c r="W817" i="3" s="1"/>
  <c r="M2260" i="3"/>
  <c r="N2260" i="3"/>
  <c r="M2276" i="3"/>
  <c r="N2276" i="3"/>
  <c r="M276" i="3"/>
  <c r="N276" i="3"/>
  <c r="M244" i="3"/>
  <c r="N244" i="3"/>
  <c r="M372" i="3"/>
  <c r="N372" i="3"/>
  <c r="M500" i="3"/>
  <c r="N500" i="3"/>
  <c r="M628" i="3"/>
  <c r="N628" i="3"/>
  <c r="M756" i="3"/>
  <c r="N756" i="3"/>
  <c r="M884" i="3"/>
  <c r="N884" i="3"/>
  <c r="M1012" i="3"/>
  <c r="N1012" i="3"/>
  <c r="M1140" i="3"/>
  <c r="N1140" i="3"/>
  <c r="M1268" i="3"/>
  <c r="N1268" i="3"/>
  <c r="M1396" i="3"/>
  <c r="N1396" i="3"/>
  <c r="M1524" i="3"/>
  <c r="N1524" i="3"/>
  <c r="M1652" i="3"/>
  <c r="N1652" i="3"/>
  <c r="M2164" i="3"/>
  <c r="N2164" i="3"/>
  <c r="M2340" i="3"/>
  <c r="N2340" i="3"/>
  <c r="M2084" i="3"/>
  <c r="N2084" i="3"/>
  <c r="M2356" i="3"/>
  <c r="N2356" i="3"/>
  <c r="M260" i="3"/>
  <c r="N260" i="3"/>
  <c r="M388" i="3"/>
  <c r="N388" i="3"/>
  <c r="M516" i="3"/>
  <c r="N516" i="3"/>
  <c r="M644" i="3"/>
  <c r="N644" i="3"/>
  <c r="M772" i="3"/>
  <c r="N772" i="3"/>
  <c r="M1028" i="3"/>
  <c r="N1028" i="3"/>
  <c r="M1156" i="3"/>
  <c r="N1156" i="3"/>
  <c r="M1284" i="3"/>
  <c r="N1284" i="3"/>
  <c r="M1412" i="3"/>
  <c r="N1412" i="3"/>
  <c r="M1540" i="3"/>
  <c r="N1540" i="3"/>
  <c r="M1668" i="3"/>
  <c r="N1668" i="3"/>
  <c r="M4" i="3"/>
  <c r="N4" i="3"/>
  <c r="M468" i="3"/>
  <c r="N468" i="3"/>
  <c r="M2388" i="3"/>
  <c r="N2388" i="3"/>
  <c r="M2116" i="3"/>
  <c r="N2116" i="3"/>
  <c r="T516" i="3"/>
  <c r="M2420" i="3"/>
  <c r="N2420" i="3"/>
  <c r="M148" i="3"/>
  <c r="N148" i="3"/>
  <c r="M532" i="3"/>
  <c r="N532" i="3"/>
  <c r="M660" i="3"/>
  <c r="N660" i="3"/>
  <c r="M788" i="3"/>
  <c r="N788" i="3"/>
  <c r="M916" i="3"/>
  <c r="N916" i="3"/>
  <c r="M1044" i="3"/>
  <c r="N1044" i="3"/>
  <c r="M1172" i="3"/>
  <c r="N1172" i="3"/>
  <c r="M1300" i="3"/>
  <c r="N1300" i="3"/>
  <c r="M1428" i="3"/>
  <c r="N1428" i="3"/>
  <c r="M1556" i="3"/>
  <c r="N1556" i="3"/>
  <c r="M1684" i="3"/>
  <c r="N1684" i="3"/>
  <c r="N228" i="3"/>
  <c r="N1316" i="3"/>
  <c r="Y2268" i="3"/>
  <c r="Z2268" i="3" s="1"/>
  <c r="Y741" i="3"/>
  <c r="M2452" i="3"/>
  <c r="N2452" i="3"/>
  <c r="N484" i="3"/>
  <c r="M1988" i="3"/>
  <c r="N1988" i="3"/>
  <c r="M2484" i="3"/>
  <c r="N2484" i="3"/>
  <c r="M292" i="3"/>
  <c r="N292" i="3"/>
  <c r="M420" i="3"/>
  <c r="N420" i="3"/>
  <c r="M676" i="3"/>
  <c r="N676" i="3"/>
  <c r="M804" i="3"/>
  <c r="N804" i="3"/>
  <c r="M932" i="3"/>
  <c r="N932" i="3"/>
  <c r="M1060" i="3"/>
  <c r="N1060" i="3"/>
  <c r="M1188" i="3"/>
  <c r="N1188" i="3"/>
  <c r="M1317" i="3"/>
  <c r="N1317" i="3"/>
  <c r="M1444" i="3"/>
  <c r="N1444" i="3"/>
  <c r="M1572" i="3"/>
  <c r="N1572" i="3"/>
  <c r="M1700" i="3"/>
  <c r="N1700" i="3"/>
  <c r="N740" i="3"/>
  <c r="W2211" i="3"/>
  <c r="W2212" i="3" s="1"/>
  <c r="W2213" i="3" s="1"/>
  <c r="W2214" i="3" s="1"/>
  <c r="W2215" i="3" s="1"/>
  <c r="W2216" i="3" s="1"/>
  <c r="W2217" i="3" s="1"/>
  <c r="W2218" i="3" s="1"/>
  <c r="W2219" i="3" s="1"/>
  <c r="W2220" i="3" s="1"/>
  <c r="W2221" i="3" s="1"/>
  <c r="W2222" i="3" s="1"/>
  <c r="W2223" i="3" s="1"/>
  <c r="W2224" i="3" s="1"/>
  <c r="W2225" i="3" s="1"/>
  <c r="M68" i="3"/>
  <c r="M2020" i="3"/>
  <c r="N2020" i="3"/>
  <c r="M2516" i="3"/>
  <c r="N2516" i="3"/>
  <c r="N996" i="3"/>
  <c r="W1747" i="3"/>
  <c r="W1491" i="3"/>
  <c r="W1492" i="3" s="1"/>
  <c r="W1493" i="3" s="1"/>
  <c r="W1494" i="3" s="1"/>
  <c r="W1495" i="3" s="1"/>
  <c r="W1496" i="3" s="1"/>
  <c r="W1497" i="3" s="1"/>
  <c r="W1498" i="3" s="1"/>
  <c r="W1499" i="3" s="1"/>
  <c r="W1500" i="3" s="1"/>
  <c r="W1501" i="3" s="1"/>
  <c r="W1502" i="3" s="1"/>
  <c r="W1503" i="3" s="1"/>
  <c r="W1504" i="3" s="1"/>
  <c r="W1505" i="3" s="1"/>
  <c r="M308" i="3"/>
  <c r="N308" i="3"/>
  <c r="M436" i="3"/>
  <c r="N436" i="3"/>
  <c r="M564" i="3"/>
  <c r="N564" i="3"/>
  <c r="M692" i="3"/>
  <c r="N692" i="3"/>
  <c r="M948" i="3"/>
  <c r="N948" i="3"/>
  <c r="M1204" i="3"/>
  <c r="N1204" i="3"/>
  <c r="M1332" i="3"/>
  <c r="N1332" i="3"/>
  <c r="M1460" i="3"/>
  <c r="N1460" i="3"/>
  <c r="M1588" i="3"/>
  <c r="N1588" i="3"/>
  <c r="M1716" i="3"/>
  <c r="N1716" i="3"/>
  <c r="M1844" i="3"/>
  <c r="N1844" i="3"/>
  <c r="N147" i="3"/>
  <c r="N291" i="3"/>
  <c r="N419" i="3"/>
  <c r="N563" i="3"/>
  <c r="N835" i="3"/>
  <c r="N2131" i="3"/>
  <c r="N979" i="3"/>
  <c r="N1107" i="3"/>
  <c r="N1235" i="3"/>
  <c r="N1363" i="3"/>
  <c r="N1491" i="3"/>
  <c r="N1619" i="3"/>
  <c r="M1859" i="3"/>
  <c r="N2163" i="3"/>
  <c r="M1972" i="3"/>
  <c r="N1972" i="3"/>
  <c r="M2100" i="3"/>
  <c r="N2100" i="3"/>
  <c r="N307" i="3"/>
  <c r="N435" i="3"/>
  <c r="N579" i="3"/>
  <c r="N723" i="3"/>
  <c r="N851" i="3"/>
  <c r="M2499" i="3"/>
  <c r="N2499" i="3"/>
  <c r="N1875" i="3"/>
  <c r="N35" i="3"/>
  <c r="N179" i="3"/>
  <c r="N995" i="3"/>
  <c r="N1123" i="3"/>
  <c r="N1251" i="3"/>
  <c r="N1379" i="3"/>
  <c r="N1507" i="3"/>
  <c r="N1635" i="3"/>
  <c r="N323" i="3"/>
  <c r="N451" i="3"/>
  <c r="N739" i="3"/>
  <c r="N867" i="3"/>
  <c r="M1891" i="3"/>
  <c r="M2195" i="3"/>
  <c r="N51" i="3"/>
  <c r="N195" i="3"/>
  <c r="N611" i="3"/>
  <c r="N1011" i="3"/>
  <c r="N1139" i="3"/>
  <c r="N1267" i="3"/>
  <c r="N1395" i="3"/>
  <c r="N1523" i="3"/>
  <c r="N1651" i="3"/>
  <c r="N1907" i="3"/>
  <c r="M2132" i="3"/>
  <c r="N2132" i="3"/>
  <c r="N339" i="3"/>
  <c r="N755" i="3"/>
  <c r="N883" i="3"/>
  <c r="M2405" i="3"/>
  <c r="N2405" i="3"/>
  <c r="M2531" i="3"/>
  <c r="N2531" i="3"/>
  <c r="N1939" i="3"/>
  <c r="M2307" i="3"/>
  <c r="N67" i="3"/>
  <c r="N211" i="3"/>
  <c r="N483" i="3"/>
  <c r="N627" i="3"/>
  <c r="N1027" i="3"/>
  <c r="N1155" i="3"/>
  <c r="N1283" i="3"/>
  <c r="N1411" i="3"/>
  <c r="N1539" i="3"/>
  <c r="N1667" i="3"/>
  <c r="M1955" i="3"/>
  <c r="N355" i="3"/>
  <c r="N771" i="3"/>
  <c r="M2548" i="3"/>
  <c r="N2548" i="3"/>
  <c r="N1971" i="3"/>
  <c r="M2371" i="3"/>
  <c r="N227" i="3"/>
  <c r="N499" i="3"/>
  <c r="N643" i="3"/>
  <c r="N915" i="3"/>
  <c r="N1043" i="3"/>
  <c r="N1171" i="3"/>
  <c r="N1299" i="3"/>
  <c r="N1427" i="3"/>
  <c r="N1555" i="3"/>
  <c r="N1683" i="3"/>
  <c r="N1747" i="3"/>
  <c r="N2003" i="3"/>
  <c r="N2403" i="3"/>
  <c r="M1780" i="3"/>
  <c r="N1780" i="3"/>
  <c r="M1908" i="3"/>
  <c r="N1908" i="3"/>
  <c r="N99" i="3"/>
  <c r="N371" i="3"/>
  <c r="N787" i="3"/>
  <c r="M2435" i="3"/>
  <c r="N2435" i="3"/>
  <c r="N243" i="3"/>
  <c r="N515" i="3"/>
  <c r="AB515" i="3" s="1"/>
  <c r="N659" i="3"/>
  <c r="N931" i="3"/>
  <c r="N1059" i="3"/>
  <c r="N1187" i="3"/>
  <c r="N1315" i="3"/>
  <c r="N1443" i="3"/>
  <c r="N1571" i="3"/>
  <c r="N1699" i="3"/>
  <c r="M1763" i="3"/>
  <c r="N2547" i="3"/>
  <c r="M1795" i="3"/>
  <c r="N1795" i="3"/>
  <c r="M1923" i="3"/>
  <c r="N1923" i="3"/>
  <c r="N115" i="3"/>
  <c r="N387" i="3"/>
  <c r="N803" i="3"/>
  <c r="M2323" i="3"/>
  <c r="N2323" i="3"/>
  <c r="N1779" i="3"/>
  <c r="M2035" i="3"/>
  <c r="N2404" i="3"/>
  <c r="N259" i="3"/>
  <c r="N531" i="3"/>
  <c r="N675" i="3"/>
  <c r="N947" i="3"/>
  <c r="N1075" i="3"/>
  <c r="N1203" i="3"/>
  <c r="N1331" i="3"/>
  <c r="N1459" i="3"/>
  <c r="N1587" i="3"/>
  <c r="N1715" i="3"/>
  <c r="N1811" i="3"/>
  <c r="M1812" i="3"/>
  <c r="N1812" i="3"/>
  <c r="M1940" i="3"/>
  <c r="N1940" i="3"/>
  <c r="M2067" i="3"/>
  <c r="N2067" i="3"/>
  <c r="M2467" i="3"/>
  <c r="N2467" i="3"/>
  <c r="M1827" i="3"/>
  <c r="N2099" i="3"/>
  <c r="Z637" i="3"/>
  <c r="Y504" i="3"/>
  <c r="Z2002" i="3"/>
  <c r="Z1353" i="3"/>
  <c r="Z425" i="3"/>
  <c r="Z287" i="3"/>
  <c r="Z162" i="3"/>
  <c r="Z159" i="3"/>
  <c r="Y847" i="3"/>
  <c r="Z847" i="3" s="1"/>
  <c r="Y815" i="3"/>
  <c r="Y816" i="3" s="1"/>
  <c r="Z816" i="3" s="1"/>
  <c r="Y1208" i="3"/>
  <c r="Z1208" i="3" s="1"/>
  <c r="Y469" i="3"/>
  <c r="Z469" i="3" s="1"/>
  <c r="W211" i="3"/>
  <c r="W212" i="3" s="1"/>
  <c r="W213" i="3" s="1"/>
  <c r="W214" i="3" s="1"/>
  <c r="W215" i="3" s="1"/>
  <c r="W216" i="3" s="1"/>
  <c r="W217" i="3" s="1"/>
  <c r="W218" i="3" s="1"/>
  <c r="W219" i="3" s="1"/>
  <c r="W220" i="3" s="1"/>
  <c r="W221" i="3" s="1"/>
  <c r="W222" i="3" s="1"/>
  <c r="W223" i="3" s="1"/>
  <c r="W224" i="3" s="1"/>
  <c r="W225" i="3" s="1"/>
  <c r="Y1160" i="3"/>
  <c r="Z1160" i="3" s="1"/>
  <c r="Y888" i="3"/>
  <c r="Y373" i="3"/>
  <c r="Z373" i="3" s="1"/>
  <c r="W1139" i="3"/>
  <c r="W1140" i="3" s="1"/>
  <c r="W1141" i="3" s="1"/>
  <c r="W1142" i="3" s="1"/>
  <c r="W1143" i="3" s="1"/>
  <c r="W1144" i="3" s="1"/>
  <c r="W1145" i="3" s="1"/>
  <c r="W1146" i="3" s="1"/>
  <c r="W1147" i="3" s="1"/>
  <c r="W1148" i="3" s="1"/>
  <c r="W1149" i="3" s="1"/>
  <c r="W1150" i="3" s="1"/>
  <c r="W1151" i="3" s="1"/>
  <c r="W1152" i="3" s="1"/>
  <c r="W1153" i="3" s="1"/>
  <c r="W739" i="3"/>
  <c r="W740" i="3" s="1"/>
  <c r="W741" i="3" s="1"/>
  <c r="W742" i="3" s="1"/>
  <c r="W743" i="3" s="1"/>
  <c r="W744" i="3" s="1"/>
  <c r="W745" i="3" s="1"/>
  <c r="W746" i="3" s="1"/>
  <c r="W747" i="3" s="1"/>
  <c r="W748" i="3" s="1"/>
  <c r="W749" i="3" s="1"/>
  <c r="W750" i="3" s="1"/>
  <c r="W751" i="3" s="1"/>
  <c r="W752" i="3" s="1"/>
  <c r="W753" i="3" s="1"/>
  <c r="Y577" i="3"/>
  <c r="Z886" i="3"/>
  <c r="W259" i="3"/>
  <c r="W260" i="3" s="1"/>
  <c r="W261" i="3" s="1"/>
  <c r="W262" i="3" s="1"/>
  <c r="W263" i="3" s="1"/>
  <c r="W264" i="3" s="1"/>
  <c r="W265" i="3" s="1"/>
  <c r="W266" i="3" s="1"/>
  <c r="W267" i="3" s="1"/>
  <c r="W268" i="3" s="1"/>
  <c r="W269" i="3" s="1"/>
  <c r="W270" i="3" s="1"/>
  <c r="W271" i="3" s="1"/>
  <c r="W272" i="3" s="1"/>
  <c r="W273" i="3" s="1"/>
  <c r="Z2443" i="3"/>
  <c r="W499" i="3"/>
  <c r="W500" i="3" s="1"/>
  <c r="W501" i="3" s="1"/>
  <c r="W502" i="3" s="1"/>
  <c r="W503" i="3" s="1"/>
  <c r="W504" i="3" s="1"/>
  <c r="W505" i="3" s="1"/>
  <c r="W506" i="3" s="1"/>
  <c r="W507" i="3" s="1"/>
  <c r="W508" i="3" s="1"/>
  <c r="W509" i="3" s="1"/>
  <c r="W510" i="3" s="1"/>
  <c r="W511" i="3" s="1"/>
  <c r="W512" i="3" s="1"/>
  <c r="W513" i="3" s="1"/>
  <c r="Z1531" i="3"/>
  <c r="W2099" i="3"/>
  <c r="W2100" i="3" s="1"/>
  <c r="W2101" i="3" s="1"/>
  <c r="W2102" i="3" s="1"/>
  <c r="W2103" i="3" s="1"/>
  <c r="W2104" i="3" s="1"/>
  <c r="W2105" i="3" s="1"/>
  <c r="W2106" i="3" s="1"/>
  <c r="W2107" i="3" s="1"/>
  <c r="W2108" i="3" s="1"/>
  <c r="W2109" i="3" s="1"/>
  <c r="W2110" i="3" s="1"/>
  <c r="W2111" i="3" s="1"/>
  <c r="W2112" i="3" s="1"/>
  <c r="W2113" i="3" s="1"/>
  <c r="W2147" i="3"/>
  <c r="W2148" i="3" s="1"/>
  <c r="W2149" i="3" s="1"/>
  <c r="W2150" i="3" s="1"/>
  <c r="W2151" i="3" s="1"/>
  <c r="W2152" i="3" s="1"/>
  <c r="W2153" i="3" s="1"/>
  <c r="W2154" i="3" s="1"/>
  <c r="W2155" i="3" s="1"/>
  <c r="W2156" i="3" s="1"/>
  <c r="W2157" i="3" s="1"/>
  <c r="W2158" i="3" s="1"/>
  <c r="W2159" i="3" s="1"/>
  <c r="W2160" i="3" s="1"/>
  <c r="W2161" i="3" s="1"/>
  <c r="Y696" i="3"/>
  <c r="Z696" i="3" s="1"/>
  <c r="W1028" i="3"/>
  <c r="W1029" i="3" s="1"/>
  <c r="W1030" i="3" s="1"/>
  <c r="W1031" i="3" s="1"/>
  <c r="W1032" i="3" s="1"/>
  <c r="W1033" i="3" s="1"/>
  <c r="W1034" i="3" s="1"/>
  <c r="W1035" i="3" s="1"/>
  <c r="W1036" i="3" s="1"/>
  <c r="W1037" i="3" s="1"/>
  <c r="W1038" i="3" s="1"/>
  <c r="W1039" i="3" s="1"/>
  <c r="W1040" i="3" s="1"/>
  <c r="W1041" i="3" s="1"/>
  <c r="W1907" i="3"/>
  <c r="W1908" i="3" s="1"/>
  <c r="W1909" i="3" s="1"/>
  <c r="W1910" i="3" s="1"/>
  <c r="W1911" i="3" s="1"/>
  <c r="W1912" i="3" s="1"/>
  <c r="W1913" i="3" s="1"/>
  <c r="W1914" i="3" s="1"/>
  <c r="W1915" i="3" s="1"/>
  <c r="W1916" i="3" s="1"/>
  <c r="W1917" i="3" s="1"/>
  <c r="W1918" i="3" s="1"/>
  <c r="W1919" i="3" s="1"/>
  <c r="W1920" i="3" s="1"/>
  <c r="W1921" i="3" s="1"/>
  <c r="W1619" i="3"/>
  <c r="W1620" i="3" s="1"/>
  <c r="W1621" i="3" s="1"/>
  <c r="W1622" i="3" s="1"/>
  <c r="W1623" i="3" s="1"/>
  <c r="W1624" i="3" s="1"/>
  <c r="W1625" i="3" s="1"/>
  <c r="W1626" i="3" s="1"/>
  <c r="W1627" i="3" s="1"/>
  <c r="W1628" i="3" s="1"/>
  <c r="W1629" i="3" s="1"/>
  <c r="W1630" i="3" s="1"/>
  <c r="W1631" i="3" s="1"/>
  <c r="W1632" i="3" s="1"/>
  <c r="W1633" i="3" s="1"/>
  <c r="W963" i="3"/>
  <c r="W964" i="3" s="1"/>
  <c r="W965" i="3" s="1"/>
  <c r="W966" i="3" s="1"/>
  <c r="W967" i="3" s="1"/>
  <c r="W968" i="3" s="1"/>
  <c r="W969" i="3" s="1"/>
  <c r="W970" i="3" s="1"/>
  <c r="W971" i="3" s="1"/>
  <c r="W972" i="3" s="1"/>
  <c r="W973" i="3" s="1"/>
  <c r="W974" i="3" s="1"/>
  <c r="W975" i="3" s="1"/>
  <c r="W976" i="3" s="1"/>
  <c r="W977" i="3" s="1"/>
  <c r="W2323" i="3"/>
  <c r="W2324" i="3" s="1"/>
  <c r="W2325" i="3" s="1"/>
  <c r="W2326" i="3" s="1"/>
  <c r="W2327" i="3" s="1"/>
  <c r="W2328" i="3" s="1"/>
  <c r="W2329" i="3" s="1"/>
  <c r="W2330" i="3" s="1"/>
  <c r="W2331" i="3" s="1"/>
  <c r="W2332" i="3" s="1"/>
  <c r="W2333" i="3" s="1"/>
  <c r="W2334" i="3" s="1"/>
  <c r="W2335" i="3" s="1"/>
  <c r="W2336" i="3" s="1"/>
  <c r="W2337" i="3" s="1"/>
  <c r="W1859" i="3"/>
  <c r="W1860" i="3" s="1"/>
  <c r="W1861" i="3" s="1"/>
  <c r="Z2423" i="3"/>
  <c r="Y912" i="3"/>
  <c r="Z912" i="3" s="1"/>
  <c r="Y1304" i="3"/>
  <c r="Y1305" i="3" s="1"/>
  <c r="Y1306" i="3" s="1"/>
  <c r="Z1306" i="3" s="1"/>
  <c r="Y853" i="3"/>
  <c r="Y854" i="3" s="1"/>
  <c r="Y1187" i="3"/>
  <c r="Z1187" i="3" s="1"/>
  <c r="Z2130" i="3"/>
  <c r="Z536" i="3"/>
  <c r="Z2128" i="3"/>
  <c r="Y517" i="3"/>
  <c r="Z517" i="3" s="1"/>
  <c r="Y1688" i="3"/>
  <c r="Y1689" i="3" s="1"/>
  <c r="Z1689" i="3" s="1"/>
  <c r="Z2421" i="3"/>
  <c r="Y2029" i="3"/>
  <c r="Z2029" i="3" s="1"/>
  <c r="Y1692" i="3"/>
  <c r="Y1693" i="3" s="1"/>
  <c r="Z1693" i="3" s="1"/>
  <c r="Y1158" i="3"/>
  <c r="Z1158" i="3" s="1"/>
  <c r="Z523" i="3"/>
  <c r="Z161" i="3"/>
  <c r="AA1395" i="3"/>
  <c r="Z2125" i="3"/>
  <c r="Z2422" i="3"/>
  <c r="W675" i="3"/>
  <c r="W676" i="3" s="1"/>
  <c r="W677" i="3" s="1"/>
  <c r="W678" i="3" s="1"/>
  <c r="W679" i="3" s="1"/>
  <c r="W680" i="3" s="1"/>
  <c r="W681" i="3" s="1"/>
  <c r="W682" i="3" s="1"/>
  <c r="W683" i="3" s="1"/>
  <c r="W684" i="3" s="1"/>
  <c r="W685" i="3" s="1"/>
  <c r="W686" i="3" s="1"/>
  <c r="W687" i="3" s="1"/>
  <c r="W688" i="3" s="1"/>
  <c r="W689" i="3" s="1"/>
  <c r="Y1224" i="3"/>
  <c r="Z1224" i="3" s="1"/>
  <c r="W1843" i="3"/>
  <c r="W1844" i="3" s="1"/>
  <c r="W1845" i="3" s="1"/>
  <c r="W1846" i="3" s="1"/>
  <c r="W1847" i="3" s="1"/>
  <c r="W1848" i="3" s="1"/>
  <c r="W1849" i="3" s="1"/>
  <c r="W1850" i="3" s="1"/>
  <c r="W1851" i="3" s="1"/>
  <c r="W1852" i="3" s="1"/>
  <c r="W1853" i="3" s="1"/>
  <c r="W1854" i="3" s="1"/>
  <c r="W1855" i="3" s="1"/>
  <c r="W1856" i="3" s="1"/>
  <c r="W1857" i="3" s="1"/>
  <c r="W1875" i="3"/>
  <c r="W1876" i="3" s="1"/>
  <c r="W1877" i="3" s="1"/>
  <c r="W1878" i="3" s="1"/>
  <c r="W1879" i="3" s="1"/>
  <c r="W1880" i="3" s="1"/>
  <c r="W1881" i="3" s="1"/>
  <c r="W1882" i="3" s="1"/>
  <c r="W1883" i="3" s="1"/>
  <c r="W1884" i="3" s="1"/>
  <c r="W1885" i="3" s="1"/>
  <c r="W1886" i="3" s="1"/>
  <c r="W1887" i="3" s="1"/>
  <c r="W1888" i="3" s="1"/>
  <c r="W1889" i="3" s="1"/>
  <c r="W1155" i="3"/>
  <c r="W1156" i="3" s="1"/>
  <c r="W1157" i="3" s="1"/>
  <c r="W1158" i="3" s="1"/>
  <c r="W1159" i="3" s="1"/>
  <c r="W1160" i="3" s="1"/>
  <c r="W1161" i="3" s="1"/>
  <c r="W1162" i="3" s="1"/>
  <c r="W1163" i="3" s="1"/>
  <c r="W1164" i="3" s="1"/>
  <c r="W1165" i="3" s="1"/>
  <c r="W1166" i="3" s="1"/>
  <c r="W1167" i="3" s="1"/>
  <c r="W1168" i="3" s="1"/>
  <c r="W1169" i="3" s="1"/>
  <c r="Y56" i="3"/>
  <c r="Z56" i="3" s="1"/>
  <c r="Z1512" i="3"/>
  <c r="Z1136" i="3"/>
  <c r="Z704" i="3"/>
  <c r="W467" i="3"/>
  <c r="W468" i="3" s="1"/>
  <c r="W469" i="3" s="1"/>
  <c r="W470" i="3" s="1"/>
  <c r="W471" i="3" s="1"/>
  <c r="W472" i="3" s="1"/>
  <c r="W473" i="3" s="1"/>
  <c r="W474" i="3" s="1"/>
  <c r="W475" i="3" s="1"/>
  <c r="W476" i="3" s="1"/>
  <c r="W477" i="3" s="1"/>
  <c r="W478" i="3" s="1"/>
  <c r="W479" i="3" s="1"/>
  <c r="W480" i="3" s="1"/>
  <c r="W481" i="3" s="1"/>
  <c r="Z1362" i="3"/>
  <c r="Z1480" i="3"/>
  <c r="Z754" i="3"/>
  <c r="Y1007" i="3"/>
  <c r="Z1007" i="3" s="1"/>
  <c r="Z1723" i="3"/>
  <c r="W2307" i="3"/>
  <c r="W2308" i="3" s="1"/>
  <c r="W2309" i="3" s="1"/>
  <c r="W2310" i="3" s="1"/>
  <c r="W2311" i="3" s="1"/>
  <c r="W2312" i="3" s="1"/>
  <c r="W2313" i="3" s="1"/>
  <c r="W2314" i="3" s="1"/>
  <c r="W2315" i="3" s="1"/>
  <c r="W2316" i="3" s="1"/>
  <c r="W2317" i="3" s="1"/>
  <c r="W2318" i="3" s="1"/>
  <c r="W2319" i="3" s="1"/>
  <c r="W2320" i="3" s="1"/>
  <c r="W2321" i="3" s="1"/>
  <c r="Y871" i="3"/>
  <c r="Y872" i="3" s="1"/>
  <c r="Z958" i="3"/>
  <c r="Y1138" i="3"/>
  <c r="Z1138" i="3" s="1"/>
  <c r="Y1789" i="3"/>
  <c r="Y1790" i="3" s="1"/>
  <c r="Y1791" i="3" s="1"/>
  <c r="Y1792" i="3" s="1"/>
  <c r="Z1792" i="3" s="1"/>
  <c r="Z522" i="3"/>
  <c r="Y559" i="3"/>
  <c r="Z559" i="3" s="1"/>
  <c r="W2260" i="3"/>
  <c r="W2261" i="3" s="1"/>
  <c r="W2262" i="3" s="1"/>
  <c r="W2263" i="3" s="1"/>
  <c r="W2264" i="3" s="1"/>
  <c r="W2265" i="3" s="1"/>
  <c r="W2266" i="3" s="1"/>
  <c r="W2267" i="3" s="1"/>
  <c r="W2268" i="3" s="1"/>
  <c r="W2269" i="3" s="1"/>
  <c r="W2270" i="3" s="1"/>
  <c r="W2271" i="3" s="1"/>
  <c r="W2272" i="3" s="1"/>
  <c r="W2273" i="3" s="1"/>
  <c r="W2083" i="3"/>
  <c r="W2084" i="3" s="1"/>
  <c r="W2085" i="3" s="1"/>
  <c r="W2086" i="3" s="1"/>
  <c r="W2087" i="3" s="1"/>
  <c r="W2088" i="3" s="1"/>
  <c r="W2089" i="3" s="1"/>
  <c r="W2090" i="3" s="1"/>
  <c r="W2091" i="3" s="1"/>
  <c r="W2092" i="3" s="1"/>
  <c r="W2093" i="3" s="1"/>
  <c r="W2094" i="3" s="1"/>
  <c r="W2095" i="3" s="1"/>
  <c r="W2096" i="3" s="1"/>
  <c r="W2097" i="3" s="1"/>
  <c r="Y1725" i="3"/>
  <c r="Z1725" i="3" s="1"/>
  <c r="W931" i="3"/>
  <c r="W932" i="3" s="1"/>
  <c r="W933" i="3" s="1"/>
  <c r="W934" i="3" s="1"/>
  <c r="W935" i="3" s="1"/>
  <c r="W936" i="3" s="1"/>
  <c r="W937" i="3" s="1"/>
  <c r="W938" i="3" s="1"/>
  <c r="W939" i="3" s="1"/>
  <c r="W940" i="3" s="1"/>
  <c r="W941" i="3" s="1"/>
  <c r="W942" i="3" s="1"/>
  <c r="W943" i="3" s="1"/>
  <c r="W944" i="3" s="1"/>
  <c r="W945" i="3" s="1"/>
  <c r="W1780" i="3"/>
  <c r="W1781" i="3" s="1"/>
  <c r="W1782" i="3" s="1"/>
  <c r="W1783" i="3" s="1"/>
  <c r="W1784" i="3" s="1"/>
  <c r="W1785" i="3" s="1"/>
  <c r="W1786" i="3" s="1"/>
  <c r="W1787" i="3" s="1"/>
  <c r="W1788" i="3" s="1"/>
  <c r="W1789" i="3" s="1"/>
  <c r="W1790" i="3" s="1"/>
  <c r="W1791" i="3" s="1"/>
  <c r="W1792" i="3" s="1"/>
  <c r="W1793" i="3" s="1"/>
  <c r="Y808" i="3"/>
  <c r="Y809" i="3" s="1"/>
  <c r="Z2129" i="3"/>
  <c r="W1635" i="3"/>
  <c r="W1636" i="3" s="1"/>
  <c r="W1637" i="3" s="1"/>
  <c r="W1638" i="3" s="1"/>
  <c r="W1639" i="3" s="1"/>
  <c r="W1640" i="3" s="1"/>
  <c r="W1641" i="3" s="1"/>
  <c r="W1642" i="3" s="1"/>
  <c r="W1643" i="3" s="1"/>
  <c r="W1644" i="3" s="1"/>
  <c r="W1645" i="3" s="1"/>
  <c r="W1646" i="3" s="1"/>
  <c r="W1647" i="3" s="1"/>
  <c r="W1648" i="3" s="1"/>
  <c r="W1649" i="3" s="1"/>
  <c r="W1603" i="3"/>
  <c r="W1604" i="3" s="1"/>
  <c r="W1605" i="3" s="1"/>
  <c r="W1748" i="3"/>
  <c r="W1749" i="3" s="1"/>
  <c r="W1750" i="3" s="1"/>
  <c r="W1751" i="3" s="1"/>
  <c r="W1752" i="3" s="1"/>
  <c r="W1753" i="3" s="1"/>
  <c r="W1754" i="3" s="1"/>
  <c r="W1755" i="3" s="1"/>
  <c r="W1756" i="3" s="1"/>
  <c r="W1757" i="3" s="1"/>
  <c r="W1758" i="3" s="1"/>
  <c r="W1759" i="3" s="1"/>
  <c r="W1760" i="3" s="1"/>
  <c r="W1761" i="3" s="1"/>
  <c r="Y2295" i="3"/>
  <c r="Z2295" i="3" s="1"/>
  <c r="Y610" i="3"/>
  <c r="Y611" i="3" s="1"/>
  <c r="Y612" i="3" s="1"/>
  <c r="Z612" i="3" s="1"/>
  <c r="Y706" i="3"/>
  <c r="Y707" i="3" s="1"/>
  <c r="Z707" i="3" s="1"/>
  <c r="W2051" i="3"/>
  <c r="W2052" i="3" s="1"/>
  <c r="W2053" i="3" s="1"/>
  <c r="W2054" i="3" s="1"/>
  <c r="W2055" i="3" s="1"/>
  <c r="W2056" i="3" s="1"/>
  <c r="W2057" i="3" s="1"/>
  <c r="W2058" i="3" s="1"/>
  <c r="W2059" i="3" s="1"/>
  <c r="W2060" i="3" s="1"/>
  <c r="W2061" i="3" s="1"/>
  <c r="W2062" i="3" s="1"/>
  <c r="W2063" i="3" s="1"/>
  <c r="W2064" i="3" s="1"/>
  <c r="W2065" i="3" s="1"/>
  <c r="Y133" i="3"/>
  <c r="Y134" i="3" s="1"/>
  <c r="Y135" i="3" s="1"/>
  <c r="Z135" i="3" s="1"/>
  <c r="W227" i="3"/>
  <c r="W228" i="3" s="1"/>
  <c r="W229" i="3" s="1"/>
  <c r="W230" i="3" s="1"/>
  <c r="W231" i="3" s="1"/>
  <c r="W232" i="3" s="1"/>
  <c r="W233" i="3" s="1"/>
  <c r="W234" i="3" s="1"/>
  <c r="W235" i="3" s="1"/>
  <c r="W236" i="3" s="1"/>
  <c r="W237" i="3" s="1"/>
  <c r="W238" i="3" s="1"/>
  <c r="W239" i="3" s="1"/>
  <c r="W240" i="3" s="1"/>
  <c r="W241" i="3" s="1"/>
  <c r="W1379" i="3"/>
  <c r="W1380" i="3" s="1"/>
  <c r="W1381" i="3" s="1"/>
  <c r="W1382" i="3" s="1"/>
  <c r="W1383" i="3" s="1"/>
  <c r="W1384" i="3" s="1"/>
  <c r="W1385" i="3" s="1"/>
  <c r="W1386" i="3" s="1"/>
  <c r="W1387" i="3" s="1"/>
  <c r="W1388" i="3" s="1"/>
  <c r="W1389" i="3" s="1"/>
  <c r="W1390" i="3" s="1"/>
  <c r="W1391" i="3" s="1"/>
  <c r="W1392" i="3" s="1"/>
  <c r="W1393" i="3" s="1"/>
  <c r="W980" i="3"/>
  <c r="W981" i="3" s="1"/>
  <c r="W982" i="3" s="1"/>
  <c r="W983" i="3" s="1"/>
  <c r="W984" i="3" s="1"/>
  <c r="W985" i="3" s="1"/>
  <c r="W986" i="3" s="1"/>
  <c r="W987" i="3" s="1"/>
  <c r="W988" i="3" s="1"/>
  <c r="W989" i="3" s="1"/>
  <c r="W990" i="3" s="1"/>
  <c r="W991" i="3" s="1"/>
  <c r="W992" i="3" s="1"/>
  <c r="W993" i="3" s="1"/>
  <c r="Y527" i="3"/>
  <c r="Z527" i="3" s="1"/>
  <c r="Y1573" i="3"/>
  <c r="Z1573" i="3" s="1"/>
  <c r="Y744" i="3"/>
  <c r="Z744" i="3" s="1"/>
  <c r="W1347" i="3"/>
  <c r="W1348" i="3" s="1"/>
  <c r="W1349" i="3" s="1"/>
  <c r="W1350" i="3" s="1"/>
  <c r="W1351" i="3" s="1"/>
  <c r="W1352" i="3" s="1"/>
  <c r="W1353" i="3" s="1"/>
  <c r="W1354" i="3" s="1"/>
  <c r="W1355" i="3" s="1"/>
  <c r="W1356" i="3" s="1"/>
  <c r="W1357" i="3" s="1"/>
  <c r="W1358" i="3" s="1"/>
  <c r="W1359" i="3" s="1"/>
  <c r="W1360" i="3" s="1"/>
  <c r="W1361" i="3" s="1"/>
  <c r="Y45" i="3"/>
  <c r="Z45" i="3" s="1"/>
  <c r="Z1598" i="3"/>
  <c r="Z1750" i="3"/>
  <c r="Y319" i="3"/>
  <c r="W435" i="3"/>
  <c r="W436" i="3" s="1"/>
  <c r="Z1509" i="3"/>
  <c r="Z224" i="3"/>
  <c r="W724" i="3"/>
  <c r="W725" i="3" s="1"/>
  <c r="W726" i="3" s="1"/>
  <c r="W727" i="3" s="1"/>
  <c r="W728" i="3" s="1"/>
  <c r="W729" i="3" s="1"/>
  <c r="W730" i="3" s="1"/>
  <c r="W731" i="3" s="1"/>
  <c r="W732" i="3" s="1"/>
  <c r="W733" i="3" s="1"/>
  <c r="W734" i="3" s="1"/>
  <c r="W735" i="3" s="1"/>
  <c r="W736" i="3" s="1"/>
  <c r="W737" i="3" s="1"/>
  <c r="Y765" i="3"/>
  <c r="Y766" i="3" s="1"/>
  <c r="Z766" i="3" s="1"/>
  <c r="W2115" i="3"/>
  <c r="W2116" i="3" s="1"/>
  <c r="W2117" i="3" s="1"/>
  <c r="W2118" i="3" s="1"/>
  <c r="W2119" i="3" s="1"/>
  <c r="W2120" i="3" s="1"/>
  <c r="W2121" i="3" s="1"/>
  <c r="W2122" i="3" s="1"/>
  <c r="W2123" i="3" s="1"/>
  <c r="W2124" i="3" s="1"/>
  <c r="W2125" i="3" s="1"/>
  <c r="W2126" i="3" s="1"/>
  <c r="W2127" i="3" s="1"/>
  <c r="W2128" i="3" s="1"/>
  <c r="W2129" i="3" s="1"/>
  <c r="W1123" i="3"/>
  <c r="W1124" i="3" s="1"/>
  <c r="W1125" i="3" s="1"/>
  <c r="W1126" i="3" s="1"/>
  <c r="W1127" i="3" s="1"/>
  <c r="W1128" i="3" s="1"/>
  <c r="W1129" i="3" s="1"/>
  <c r="W1130" i="3" s="1"/>
  <c r="W1131" i="3" s="1"/>
  <c r="W1132" i="3" s="1"/>
  <c r="W1133" i="3" s="1"/>
  <c r="W1134" i="3" s="1"/>
  <c r="W1135" i="3" s="1"/>
  <c r="W1136" i="3" s="1"/>
  <c r="W1137" i="3" s="1"/>
  <c r="W915" i="3"/>
  <c r="W916" i="3" s="1"/>
  <c r="W917" i="3" s="1"/>
  <c r="W918" i="3" s="1"/>
  <c r="W919" i="3" s="1"/>
  <c r="W920" i="3" s="1"/>
  <c r="W921" i="3" s="1"/>
  <c r="W922" i="3" s="1"/>
  <c r="W923" i="3" s="1"/>
  <c r="W924" i="3" s="1"/>
  <c r="W925" i="3" s="1"/>
  <c r="W926" i="3" s="1"/>
  <c r="W927" i="3" s="1"/>
  <c r="W928" i="3" s="1"/>
  <c r="W929" i="3" s="1"/>
  <c r="W180" i="3"/>
  <c r="W181" i="3" s="1"/>
  <c r="W182" i="3" s="1"/>
  <c r="W183" i="3" s="1"/>
  <c r="W184" i="3" s="1"/>
  <c r="W185" i="3" s="1"/>
  <c r="W186" i="3" s="1"/>
  <c r="W187" i="3" s="1"/>
  <c r="W188" i="3" s="1"/>
  <c r="W189" i="3" s="1"/>
  <c r="W190" i="3" s="1"/>
  <c r="W191" i="3" s="1"/>
  <c r="W192" i="3" s="1"/>
  <c r="W193" i="3" s="1"/>
  <c r="Y337" i="3"/>
  <c r="Z337" i="3" s="1"/>
  <c r="Z1478" i="3"/>
  <c r="Z271" i="3"/>
  <c r="Y511" i="3"/>
  <c r="Y416" i="3"/>
  <c r="Z416" i="3" s="1"/>
  <c r="Y1320" i="3"/>
  <c r="Y1321" i="3" s="1"/>
  <c r="Y1322" i="3" s="1"/>
  <c r="Y1323" i="3" s="1"/>
  <c r="Y1324" i="3" s="1"/>
  <c r="Z1324" i="3" s="1"/>
  <c r="Z1464" i="3"/>
  <c r="Z1430" i="3"/>
  <c r="Y1397" i="3"/>
  <c r="Y1398" i="3" s="1"/>
  <c r="Y1399" i="3" s="1"/>
  <c r="Z1399" i="3" s="1"/>
  <c r="Y344" i="3"/>
  <c r="Y345" i="3" s="1"/>
  <c r="Z2189" i="3"/>
  <c r="Z2184" i="3"/>
  <c r="Z1527" i="3"/>
  <c r="Z1477" i="3"/>
  <c r="Z1380" i="3"/>
  <c r="Z1533" i="3"/>
  <c r="Y1013" i="3"/>
  <c r="Y1014" i="3" s="1"/>
  <c r="Z2024" i="3"/>
  <c r="Z968" i="3"/>
  <c r="Z520" i="3"/>
  <c r="Y625" i="3"/>
  <c r="Z625" i="3" s="1"/>
  <c r="Z979" i="3"/>
  <c r="Z163" i="3"/>
  <c r="Z2127" i="3"/>
  <c r="Z521" i="3"/>
  <c r="Z885" i="3"/>
  <c r="Z1526" i="3"/>
  <c r="Z2027" i="3"/>
  <c r="Z1010" i="3"/>
  <c r="Z797" i="3"/>
  <c r="Y1985" i="3"/>
  <c r="Y1986" i="3" s="1"/>
  <c r="Z1072" i="3"/>
  <c r="W1923" i="3"/>
  <c r="W1924" i="3" s="1"/>
  <c r="W1925" i="3" s="1"/>
  <c r="W1926" i="3" s="1"/>
  <c r="W1927" i="3" s="1"/>
  <c r="W1928" i="3" s="1"/>
  <c r="W1929" i="3" s="1"/>
  <c r="W1930" i="3" s="1"/>
  <c r="W1931" i="3" s="1"/>
  <c r="W1932" i="3" s="1"/>
  <c r="W1933" i="3" s="1"/>
  <c r="W1934" i="3" s="1"/>
  <c r="W1935" i="3" s="1"/>
  <c r="W1936" i="3" s="1"/>
  <c r="W1937" i="3" s="1"/>
  <c r="W1187" i="3"/>
  <c r="W1188" i="3" s="1"/>
  <c r="W1189" i="3" s="1"/>
  <c r="W1190" i="3" s="1"/>
  <c r="W1191" i="3" s="1"/>
  <c r="W1192" i="3" s="1"/>
  <c r="W1193" i="3" s="1"/>
  <c r="W1194" i="3" s="1"/>
  <c r="W1195" i="3" s="1"/>
  <c r="W1196" i="3" s="1"/>
  <c r="W1197" i="3" s="1"/>
  <c r="W1198" i="3" s="1"/>
  <c r="W1199" i="3" s="1"/>
  <c r="W1200" i="3" s="1"/>
  <c r="W1201" i="3" s="1"/>
  <c r="W515" i="3"/>
  <c r="W516" i="3" s="1"/>
  <c r="W517" i="3" s="1"/>
  <c r="W518" i="3" s="1"/>
  <c r="W519" i="3" s="1"/>
  <c r="W520" i="3" s="1"/>
  <c r="W521" i="3" s="1"/>
  <c r="W522" i="3" s="1"/>
  <c r="W523" i="3" s="1"/>
  <c r="W524" i="3" s="1"/>
  <c r="W525" i="3" s="1"/>
  <c r="W526" i="3" s="1"/>
  <c r="W527" i="3" s="1"/>
  <c r="W528" i="3" s="1"/>
  <c r="W529" i="3" s="1"/>
  <c r="W275" i="3"/>
  <c r="W276" i="3" s="1"/>
  <c r="W277" i="3" s="1"/>
  <c r="W278" i="3" s="1"/>
  <c r="W279" i="3" s="1"/>
  <c r="W280" i="3" s="1"/>
  <c r="W281" i="3" s="1"/>
  <c r="W282" i="3" s="1"/>
  <c r="W283" i="3" s="1"/>
  <c r="W284" i="3" s="1"/>
  <c r="W285" i="3" s="1"/>
  <c r="W286" i="3" s="1"/>
  <c r="W287" i="3" s="1"/>
  <c r="W288" i="3" s="1"/>
  <c r="W289" i="3" s="1"/>
  <c r="AA1396" i="3"/>
  <c r="AB1396" i="3" s="1"/>
  <c r="Y2114" i="3"/>
  <c r="Y2115" i="3" s="1"/>
  <c r="Z2115" i="3" s="1"/>
  <c r="Z1853" i="3"/>
  <c r="Z2171" i="3"/>
  <c r="Z2536" i="3"/>
  <c r="Z301" i="3"/>
  <c r="W1507" i="3"/>
  <c r="W1508" i="3" s="1"/>
  <c r="W1509" i="3" s="1"/>
  <c r="W1510" i="3" s="1"/>
  <c r="W1511" i="3" s="1"/>
  <c r="W1512" i="3" s="1"/>
  <c r="W1513" i="3" s="1"/>
  <c r="W1514" i="3" s="1"/>
  <c r="W1515" i="3" s="1"/>
  <c r="W1516" i="3" s="1"/>
  <c r="W1517" i="3" s="1"/>
  <c r="W1518" i="3" s="1"/>
  <c r="W1519" i="3" s="1"/>
  <c r="W1520" i="3" s="1"/>
  <c r="W1521" i="3" s="1"/>
  <c r="Z2205" i="3"/>
  <c r="Z2504" i="3"/>
  <c r="Z1749" i="3"/>
  <c r="Z636" i="3"/>
  <c r="Z485" i="3"/>
  <c r="Z62" i="3"/>
  <c r="Y2392" i="3"/>
  <c r="Y2393" i="3" s="1"/>
  <c r="Z2393" i="3" s="1"/>
  <c r="Y1823" i="3"/>
  <c r="Z1823" i="3" s="1"/>
  <c r="Y1365" i="3"/>
  <c r="Y1366" i="3" s="1"/>
  <c r="Y367" i="3"/>
  <c r="Z367" i="3" s="1"/>
  <c r="W2243" i="3"/>
  <c r="W2244" i="3" s="1"/>
  <c r="W2245" i="3" s="1"/>
  <c r="W2246" i="3" s="1"/>
  <c r="W2247" i="3" s="1"/>
  <c r="W2248" i="3" s="1"/>
  <c r="W2249" i="3" s="1"/>
  <c r="W2250" i="3" s="1"/>
  <c r="W2251" i="3" s="1"/>
  <c r="W2252" i="3" s="1"/>
  <c r="W2253" i="3" s="1"/>
  <c r="W2254" i="3" s="1"/>
  <c r="W2255" i="3" s="1"/>
  <c r="W2256" i="3" s="1"/>
  <c r="W2257" i="3" s="1"/>
  <c r="Y1298" i="3"/>
  <c r="Z1298" i="3" s="1"/>
  <c r="W1267" i="3"/>
  <c r="W1268" i="3" s="1"/>
  <c r="W1269" i="3" s="1"/>
  <c r="W1270" i="3" s="1"/>
  <c r="W1271" i="3" s="1"/>
  <c r="W1272" i="3" s="1"/>
  <c r="W1273" i="3" s="1"/>
  <c r="W1274" i="3" s="1"/>
  <c r="W1275" i="3" s="1"/>
  <c r="W1276" i="3" s="1"/>
  <c r="W1277" i="3" s="1"/>
  <c r="W1278" i="3" s="1"/>
  <c r="W1279" i="3" s="1"/>
  <c r="W1280" i="3" s="1"/>
  <c r="W1281" i="3" s="1"/>
  <c r="W1075" i="3"/>
  <c r="W1076" i="3" s="1"/>
  <c r="W1077" i="3" s="1"/>
  <c r="W1078" i="3" s="1"/>
  <c r="W1079" i="3" s="1"/>
  <c r="W1080" i="3" s="1"/>
  <c r="W1081" i="3" s="1"/>
  <c r="W1082" i="3" s="1"/>
  <c r="W1083" i="3" s="1"/>
  <c r="W1084" i="3" s="1"/>
  <c r="W1085" i="3" s="1"/>
  <c r="W1086" i="3" s="1"/>
  <c r="W1087" i="3" s="1"/>
  <c r="W1088" i="3" s="1"/>
  <c r="W1089" i="3" s="1"/>
  <c r="Y1135" i="3"/>
  <c r="Z1135" i="3" s="1"/>
  <c r="Y292" i="3"/>
  <c r="Z292" i="3" s="1"/>
  <c r="Y4" i="3"/>
  <c r="Z4" i="3" s="1"/>
  <c r="Z1184" i="3"/>
  <c r="Z1704" i="3"/>
  <c r="Z1122" i="3"/>
  <c r="Z1040" i="3"/>
  <c r="Z798" i="3"/>
  <c r="Z286" i="3"/>
  <c r="W757" i="3"/>
  <c r="W758" i="3" s="1"/>
  <c r="W759" i="3" s="1"/>
  <c r="W760" i="3" s="1"/>
  <c r="W761" i="3" s="1"/>
  <c r="W762" i="3" s="1"/>
  <c r="W763" i="3" s="1"/>
  <c r="W764" i="3" s="1"/>
  <c r="W765" i="3" s="1"/>
  <c r="W766" i="3" s="1"/>
  <c r="W767" i="3" s="1"/>
  <c r="W768" i="3" s="1"/>
  <c r="W769" i="3" s="1"/>
  <c r="W1525" i="3"/>
  <c r="W1526" i="3" s="1"/>
  <c r="W1527" i="3" s="1"/>
  <c r="W1528" i="3" s="1"/>
  <c r="W1529" i="3" s="1"/>
  <c r="W1530" i="3" s="1"/>
  <c r="W1531" i="3" s="1"/>
  <c r="W1532" i="3" s="1"/>
  <c r="W1533" i="3" s="1"/>
  <c r="W1534" i="3" s="1"/>
  <c r="W1535" i="3" s="1"/>
  <c r="W1536" i="3" s="1"/>
  <c r="W1537" i="3" s="1"/>
  <c r="Y1640" i="3"/>
  <c r="Y1641" i="3" s="1"/>
  <c r="Y432" i="3"/>
  <c r="Z432" i="3" s="1"/>
  <c r="Z1672" i="3"/>
  <c r="W611" i="3"/>
  <c r="W612" i="3" s="1"/>
  <c r="W613" i="3" s="1"/>
  <c r="W614" i="3" s="1"/>
  <c r="W615" i="3" s="1"/>
  <c r="W616" i="3" s="1"/>
  <c r="W617" i="3" s="1"/>
  <c r="W618" i="3" s="1"/>
  <c r="W619" i="3" s="1"/>
  <c r="W620" i="3" s="1"/>
  <c r="W621" i="3" s="1"/>
  <c r="W622" i="3" s="1"/>
  <c r="W623" i="3" s="1"/>
  <c r="W624" i="3" s="1"/>
  <c r="W625" i="3" s="1"/>
  <c r="Y66" i="3"/>
  <c r="Y67" i="3" s="1"/>
  <c r="Z67" i="3" s="1"/>
  <c r="Y770" i="3"/>
  <c r="Y771" i="3" s="1"/>
  <c r="Z771" i="3" s="1"/>
  <c r="W628" i="3"/>
  <c r="W629" i="3" s="1"/>
  <c r="W630" i="3" s="1"/>
  <c r="W631" i="3" s="1"/>
  <c r="W632" i="3" s="1"/>
  <c r="W633" i="3" s="1"/>
  <c r="W634" i="3" s="1"/>
  <c r="W635" i="3" s="1"/>
  <c r="W636" i="3" s="1"/>
  <c r="W637" i="3" s="1"/>
  <c r="W638" i="3" s="1"/>
  <c r="W639" i="3" s="1"/>
  <c r="W640" i="3" s="1"/>
  <c r="W641" i="3" s="1"/>
  <c r="W1763" i="3"/>
  <c r="W1764" i="3" s="1"/>
  <c r="W1765" i="3" s="1"/>
  <c r="W1766" i="3" s="1"/>
  <c r="W1767" i="3" s="1"/>
  <c r="W1768" i="3" s="1"/>
  <c r="W1769" i="3" s="1"/>
  <c r="W1770" i="3" s="1"/>
  <c r="W1771" i="3" s="1"/>
  <c r="W1772" i="3" s="1"/>
  <c r="W1773" i="3" s="1"/>
  <c r="W1774" i="3" s="1"/>
  <c r="W1775" i="3" s="1"/>
  <c r="W1776" i="3" s="1"/>
  <c r="W1777" i="3" s="1"/>
  <c r="W1043" i="3"/>
  <c r="W1044" i="3" s="1"/>
  <c r="W1045" i="3" s="1"/>
  <c r="W1046" i="3" s="1"/>
  <c r="W1047" i="3" s="1"/>
  <c r="W1048" i="3" s="1"/>
  <c r="W1049" i="3" s="1"/>
  <c r="W1050" i="3" s="1"/>
  <c r="W1051" i="3" s="1"/>
  <c r="W1052" i="3" s="1"/>
  <c r="W1053" i="3" s="1"/>
  <c r="W1054" i="3" s="1"/>
  <c r="W1055" i="3" s="1"/>
  <c r="W1056" i="3" s="1"/>
  <c r="W1057" i="3" s="1"/>
  <c r="Y400" i="3"/>
  <c r="Z400" i="3" s="1"/>
  <c r="Z1352" i="3"/>
  <c r="W884" i="3"/>
  <c r="W885" i="3" s="1"/>
  <c r="W886" i="3" s="1"/>
  <c r="W887" i="3" s="1"/>
  <c r="W888" i="3" s="1"/>
  <c r="W889" i="3" s="1"/>
  <c r="W890" i="3" s="1"/>
  <c r="W891" i="3" s="1"/>
  <c r="W892" i="3" s="1"/>
  <c r="W893" i="3" s="1"/>
  <c r="W894" i="3" s="1"/>
  <c r="W895" i="3" s="1"/>
  <c r="W896" i="3" s="1"/>
  <c r="W897" i="3" s="1"/>
  <c r="W851" i="3"/>
  <c r="W852" i="3" s="1"/>
  <c r="W853" i="3" s="1"/>
  <c r="W854" i="3" s="1"/>
  <c r="W855" i="3" s="1"/>
  <c r="W856" i="3" s="1"/>
  <c r="W857" i="3" s="1"/>
  <c r="W858" i="3" s="1"/>
  <c r="W859" i="3" s="1"/>
  <c r="W860" i="3" s="1"/>
  <c r="W861" i="3" s="1"/>
  <c r="W862" i="3" s="1"/>
  <c r="W863" i="3" s="1"/>
  <c r="W864" i="3" s="1"/>
  <c r="W865" i="3" s="1"/>
  <c r="W819" i="3"/>
  <c r="W820" i="3" s="1"/>
  <c r="W821" i="3" s="1"/>
  <c r="W822" i="3" s="1"/>
  <c r="W823" i="3" s="1"/>
  <c r="W824" i="3" s="1"/>
  <c r="W825" i="3" s="1"/>
  <c r="W826" i="3" s="1"/>
  <c r="W827" i="3" s="1"/>
  <c r="W828" i="3" s="1"/>
  <c r="W829" i="3" s="1"/>
  <c r="W830" i="3" s="1"/>
  <c r="W831" i="3" s="1"/>
  <c r="W832" i="3" s="1"/>
  <c r="W833" i="3" s="1"/>
  <c r="Y832" i="3"/>
  <c r="Z832" i="3" s="1"/>
  <c r="Y1064" i="3"/>
  <c r="Z1064" i="3" s="1"/>
  <c r="Z2269" i="3"/>
  <c r="Z2352" i="3"/>
  <c r="W371" i="3"/>
  <c r="W372" i="3" s="1"/>
  <c r="W373" i="3" s="1"/>
  <c r="W374" i="3" s="1"/>
  <c r="W375" i="3" s="1"/>
  <c r="W376" i="3" s="1"/>
  <c r="W377" i="3" s="1"/>
  <c r="W378" i="3" s="1"/>
  <c r="W379" i="3" s="1"/>
  <c r="W380" i="3" s="1"/>
  <c r="W381" i="3" s="1"/>
  <c r="W382" i="3" s="1"/>
  <c r="W383" i="3" s="1"/>
  <c r="W384" i="3" s="1"/>
  <c r="W385" i="3" s="1"/>
  <c r="W1396" i="3"/>
  <c r="W1397" i="3" s="1"/>
  <c r="W1398" i="3" s="1"/>
  <c r="W1399" i="3" s="1"/>
  <c r="W1400" i="3" s="1"/>
  <c r="W1401" i="3" s="1"/>
  <c r="W1402" i="3" s="1"/>
  <c r="W1403" i="3" s="1"/>
  <c r="W1404" i="3" s="1"/>
  <c r="W1405" i="3" s="1"/>
  <c r="W1406" i="3" s="1"/>
  <c r="W1407" i="3" s="1"/>
  <c r="W1408" i="3" s="1"/>
  <c r="W1409" i="3" s="1"/>
  <c r="W596" i="3"/>
  <c r="W597" i="3" s="1"/>
  <c r="W598" i="3" s="1"/>
  <c r="W599" i="3" s="1"/>
  <c r="W600" i="3" s="1"/>
  <c r="W601" i="3" s="1"/>
  <c r="W602" i="3" s="1"/>
  <c r="W603" i="3" s="1"/>
  <c r="W604" i="3" s="1"/>
  <c r="W605" i="3" s="1"/>
  <c r="W606" i="3" s="1"/>
  <c r="W607" i="3" s="1"/>
  <c r="W608" i="3" s="1"/>
  <c r="W609" i="3" s="1"/>
  <c r="Y752" i="3"/>
  <c r="Y753" i="3" s="1"/>
  <c r="Z753" i="3" s="1"/>
  <c r="Z2349" i="3"/>
  <c r="Z2126" i="3"/>
  <c r="Z1469" i="3"/>
  <c r="W2003" i="3"/>
  <c r="W2004" i="3" s="1"/>
  <c r="W2005" i="3" s="1"/>
  <c r="W2006" i="3" s="1"/>
  <c r="W2007" i="3" s="1"/>
  <c r="W2008" i="3" s="1"/>
  <c r="W2009" i="3" s="1"/>
  <c r="W2010" i="3" s="1"/>
  <c r="W2011" i="3" s="1"/>
  <c r="W2012" i="3" s="1"/>
  <c r="W2013" i="3" s="1"/>
  <c r="W2014" i="3" s="1"/>
  <c r="W2015" i="3" s="1"/>
  <c r="W2016" i="3" s="1"/>
  <c r="W2017" i="3" s="1"/>
  <c r="Z1474" i="3"/>
  <c r="Z1376" i="3"/>
  <c r="Z1576" i="3"/>
  <c r="Z940" i="3"/>
  <c r="Z299" i="3"/>
  <c r="W99" i="3"/>
  <c r="W100" i="3" s="1"/>
  <c r="W101" i="3" s="1"/>
  <c r="W102" i="3" s="1"/>
  <c r="W103" i="3" s="1"/>
  <c r="W104" i="3" s="1"/>
  <c r="W105" i="3" s="1"/>
  <c r="W106" i="3" s="1"/>
  <c r="W107" i="3" s="1"/>
  <c r="W108" i="3" s="1"/>
  <c r="W109" i="3" s="1"/>
  <c r="W110" i="3" s="1"/>
  <c r="W111" i="3" s="1"/>
  <c r="W112" i="3" s="1"/>
  <c r="W113" i="3" s="1"/>
  <c r="Y1411" i="3"/>
  <c r="Z1411" i="3" s="1"/>
  <c r="Y773" i="3"/>
  <c r="Z773" i="3" s="1"/>
  <c r="W2227" i="3"/>
  <c r="W2228" i="3" s="1"/>
  <c r="W2229" i="3" s="1"/>
  <c r="W2230" i="3" s="1"/>
  <c r="W2231" i="3" s="1"/>
  <c r="W2232" i="3" s="1"/>
  <c r="W2233" i="3" s="1"/>
  <c r="W2234" i="3" s="1"/>
  <c r="W2235" i="3" s="1"/>
  <c r="W2236" i="3" s="1"/>
  <c r="W2237" i="3" s="1"/>
  <c r="W2238" i="3" s="1"/>
  <c r="W2239" i="3" s="1"/>
  <c r="W2240" i="3" s="1"/>
  <c r="W2241" i="3" s="1"/>
  <c r="W131" i="3"/>
  <c r="W132" i="3" s="1"/>
  <c r="W133" i="3" s="1"/>
  <c r="W134" i="3" s="1"/>
  <c r="W135" i="3" s="1"/>
  <c r="W136" i="3" s="1"/>
  <c r="W137" i="3" s="1"/>
  <c r="W138" i="3" s="1"/>
  <c r="W139" i="3" s="1"/>
  <c r="W140" i="3" s="1"/>
  <c r="W141" i="3" s="1"/>
  <c r="W142" i="3" s="1"/>
  <c r="W143" i="3" s="1"/>
  <c r="W144" i="3" s="1"/>
  <c r="W145" i="3" s="1"/>
  <c r="Z2112" i="3"/>
  <c r="Z1885" i="3"/>
  <c r="Z2187" i="3"/>
  <c r="Z594" i="3"/>
  <c r="Z210" i="3"/>
  <c r="Z980" i="3"/>
  <c r="Z1921" i="3"/>
  <c r="Z2175" i="3"/>
  <c r="Z2445" i="3"/>
  <c r="Z1933" i="3"/>
  <c r="Z2328" i="3"/>
  <c r="Z1624" i="3"/>
  <c r="Z1384" i="3"/>
  <c r="Z658" i="3"/>
  <c r="Z795" i="3"/>
  <c r="Y2375" i="3"/>
  <c r="Y2376" i="3" s="1"/>
  <c r="Z2376" i="3" s="1"/>
  <c r="Y519" i="3"/>
  <c r="Z519" i="3" s="1"/>
  <c r="Z1996" i="3"/>
  <c r="Z108" i="3"/>
  <c r="Z144" i="3"/>
  <c r="Z1906" i="3"/>
  <c r="Z1919" i="3"/>
  <c r="Z2088" i="3"/>
  <c r="Z1592" i="3"/>
  <c r="Z2485" i="3"/>
  <c r="Z1829" i="3"/>
  <c r="Z914" i="3"/>
  <c r="Z626" i="3"/>
  <c r="Z1195" i="3"/>
  <c r="Z634" i="3"/>
  <c r="Z920" i="3"/>
  <c r="Z232" i="3"/>
  <c r="Z1317" i="3"/>
  <c r="Z1045" i="3"/>
  <c r="Z1346" i="3"/>
  <c r="Z1740" i="3"/>
  <c r="Y1959" i="3"/>
  <c r="Y1960" i="3" s="1"/>
  <c r="Z604" i="3"/>
  <c r="Z1312" i="3"/>
  <c r="Z1787" i="3"/>
  <c r="Z1256" i="3"/>
  <c r="Z2466" i="3"/>
  <c r="Z1600" i="3"/>
  <c r="Z1421" i="3"/>
  <c r="Z2248" i="3"/>
  <c r="Z2149" i="3"/>
  <c r="Z546" i="3"/>
  <c r="Z976" i="3"/>
  <c r="Z799" i="3"/>
  <c r="Z955" i="3"/>
  <c r="Z635" i="3"/>
  <c r="Z300" i="3"/>
  <c r="Z917" i="3"/>
  <c r="Z2450" i="3"/>
  <c r="Z2050" i="3"/>
  <c r="Z1264" i="3"/>
  <c r="Z2232" i="3"/>
  <c r="Z1976" i="3"/>
  <c r="Z834" i="3"/>
  <c r="Z960" i="3"/>
  <c r="Z107" i="3"/>
  <c r="Z2420" i="3"/>
  <c r="Z1069" i="3"/>
  <c r="Z1562" i="3"/>
  <c r="Z256" i="3"/>
  <c r="Y2529" i="3"/>
  <c r="Z2529" i="3" s="1"/>
  <c r="Z2370" i="3"/>
  <c r="Z1778" i="3"/>
  <c r="Z1266" i="3"/>
  <c r="Z1824" i="3"/>
  <c r="Z1248" i="3"/>
  <c r="Z1403" i="3"/>
  <c r="Z942" i="3"/>
  <c r="Z925" i="3"/>
  <c r="Z2153" i="3"/>
  <c r="Z59" i="3"/>
  <c r="Z424" i="3"/>
  <c r="Z402" i="3"/>
  <c r="Z1597" i="3"/>
  <c r="Z2397" i="3"/>
  <c r="Z2251" i="3"/>
  <c r="Z1371" i="3"/>
  <c r="Z790" i="3"/>
  <c r="Z2293" i="3"/>
  <c r="Z1429" i="3"/>
  <c r="Z1196" i="3"/>
  <c r="Z605" i="3"/>
  <c r="Y218" i="3"/>
  <c r="Y219" i="3" s="1"/>
  <c r="Z2182" i="3"/>
  <c r="Z633" i="3"/>
  <c r="Z338" i="3"/>
  <c r="Z2477" i="3"/>
  <c r="Z1565" i="3"/>
  <c r="Z2440" i="3"/>
  <c r="Z2152" i="3"/>
  <c r="Z1637" i="3"/>
  <c r="Z962" i="3"/>
  <c r="Z800" i="3"/>
  <c r="Z528" i="3"/>
  <c r="Z924" i="3"/>
  <c r="Z93" i="3"/>
  <c r="Z617" i="3"/>
  <c r="Z18" i="3"/>
  <c r="Z2096" i="3"/>
  <c r="Z2431" i="3"/>
  <c r="Z450" i="3"/>
  <c r="Z568" i="3"/>
  <c r="Z197" i="3"/>
  <c r="Y2260" i="3"/>
  <c r="Z2260" i="3" s="1"/>
  <c r="Z2259" i="3"/>
  <c r="W36" i="3"/>
  <c r="W37" i="3" s="1"/>
  <c r="W38" i="3" s="1"/>
  <c r="W39" i="3" s="1"/>
  <c r="W40" i="3" s="1"/>
  <c r="W41" i="3" s="1"/>
  <c r="W42" i="3" s="1"/>
  <c r="W43" i="3" s="1"/>
  <c r="W44" i="3" s="1"/>
  <c r="W45" i="3" s="1"/>
  <c r="W46" i="3" s="1"/>
  <c r="W47" i="3" s="1"/>
  <c r="W48" i="3" s="1"/>
  <c r="W49" i="3" s="1"/>
  <c r="Y2279" i="3"/>
  <c r="Z2279" i="3" s="1"/>
  <c r="Z2278" i="3"/>
  <c r="Y2454" i="3"/>
  <c r="Z2454" i="3" s="1"/>
  <c r="Z2453" i="3"/>
  <c r="Y2053" i="3"/>
  <c r="Z2053" i="3" s="1"/>
  <c r="Z2052" i="3"/>
  <c r="Y1199" i="3"/>
  <c r="Z1199" i="3" s="1"/>
  <c r="Z1198" i="3"/>
  <c r="Y480" i="3"/>
  <c r="Z479" i="3"/>
  <c r="Y2217" i="3"/>
  <c r="Z2216" i="3"/>
  <c r="Y2263" i="3"/>
  <c r="Z2263" i="3" s="1"/>
  <c r="Z2262" i="3"/>
  <c r="Y1799" i="3"/>
  <c r="Z1799" i="3" s="1"/>
  <c r="Z1798" i="3"/>
  <c r="Y2438" i="3"/>
  <c r="Z2438" i="3" s="1"/>
  <c r="Z2437" i="3"/>
  <c r="Y1814" i="3"/>
  <c r="Z1813" i="3"/>
  <c r="Y2247" i="3"/>
  <c r="Z2247" i="3" s="1"/>
  <c r="Z2246" i="3"/>
  <c r="Y1767" i="3"/>
  <c r="Z1766" i="3"/>
  <c r="Y2005" i="3"/>
  <c r="Z2004" i="3"/>
  <c r="Y1328" i="3"/>
  <c r="Z1327" i="3"/>
  <c r="Y2179" i="3"/>
  <c r="Z2178" i="3"/>
  <c r="Z1215" i="3"/>
  <c r="Y1216" i="3"/>
  <c r="Y2039" i="3"/>
  <c r="Y1154" i="3"/>
  <c r="Z1154" i="3" s="1"/>
  <c r="Z1153" i="3"/>
  <c r="Y578" i="3"/>
  <c r="Z578" i="3" s="1"/>
  <c r="Z577" i="3"/>
  <c r="Z863" i="3"/>
  <c r="Y864" i="3"/>
  <c r="Z864" i="3" s="1"/>
  <c r="Y2199" i="3"/>
  <c r="Z2199" i="3" s="1"/>
  <c r="Z2198" i="3"/>
  <c r="Y1719" i="3"/>
  <c r="Z1719" i="3" s="1"/>
  <c r="Z1718" i="3"/>
  <c r="Y2405" i="3"/>
  <c r="Z2405" i="3" s="1"/>
  <c r="Z2404" i="3"/>
  <c r="Y2483" i="3"/>
  <c r="Z2483" i="3" s="1"/>
  <c r="Z2482" i="3"/>
  <c r="Y1090" i="3"/>
  <c r="Z1090" i="3" s="1"/>
  <c r="Z1089" i="3"/>
  <c r="Y2069" i="3"/>
  <c r="Z2068" i="3"/>
  <c r="Y2167" i="3"/>
  <c r="Z2166" i="3"/>
  <c r="Y1671" i="3"/>
  <c r="Z1671" i="3" s="1"/>
  <c r="Z1670" i="3"/>
  <c r="Y2084" i="3"/>
  <c r="Z2083" i="3"/>
  <c r="Z2506" i="3"/>
  <c r="Y2507" i="3"/>
  <c r="Y2135" i="3"/>
  <c r="Z2134" i="3"/>
  <c r="Y2373" i="3"/>
  <c r="Z2373" i="3" s="1"/>
  <c r="Z2372" i="3"/>
  <c r="Y1833" i="3"/>
  <c r="Z1833" i="3" s="1"/>
  <c r="Z1832" i="3"/>
  <c r="Y1609" i="3"/>
  <c r="Z1609" i="3" s="1"/>
  <c r="Z1608" i="3"/>
  <c r="Y2055" i="3"/>
  <c r="Z2054" i="3"/>
  <c r="Y1623" i="3"/>
  <c r="Z1623" i="3" s="1"/>
  <c r="Z1622" i="3"/>
  <c r="Y1558" i="3"/>
  <c r="Z1558" i="3" s="1"/>
  <c r="Z1557" i="3"/>
  <c r="Y1508" i="3"/>
  <c r="Z1508" i="3" s="1"/>
  <c r="Z1507" i="3"/>
  <c r="Z1484" i="3"/>
  <c r="Y1591" i="3"/>
  <c r="Z1591" i="3" s="1"/>
  <c r="Z1590" i="3"/>
  <c r="Y2020" i="3"/>
  <c r="Z2019" i="3"/>
  <c r="Y1492" i="3"/>
  <c r="Z1491" i="3"/>
  <c r="Y2108" i="3"/>
  <c r="Z2107" i="3"/>
  <c r="Y2407" i="3"/>
  <c r="Z2406" i="3"/>
  <c r="Y2023" i="3"/>
  <c r="Z2023" i="3" s="1"/>
  <c r="Z2022" i="3"/>
  <c r="Y2197" i="3"/>
  <c r="Z2197" i="3" s="1"/>
  <c r="Z2196" i="3"/>
  <c r="Y1414" i="3"/>
  <c r="Z1413" i="3"/>
  <c r="Y1940" i="3"/>
  <c r="Z1939" i="3"/>
  <c r="Y1460" i="3"/>
  <c r="Z1459" i="3"/>
  <c r="Y1287" i="3"/>
  <c r="Z1286" i="3"/>
  <c r="Y1991" i="3"/>
  <c r="Z1990" i="3"/>
  <c r="Y2080" i="3"/>
  <c r="Z2079" i="3"/>
  <c r="Z2078" i="3"/>
  <c r="Y2290" i="3"/>
  <c r="Z2289" i="3"/>
  <c r="Y2031" i="3"/>
  <c r="Z2031" i="3" s="1"/>
  <c r="Z2030" i="3"/>
  <c r="Y903" i="3"/>
  <c r="Z903" i="3" s="1"/>
  <c r="Z902" i="3"/>
  <c r="Y2159" i="3"/>
  <c r="Z2158" i="3"/>
  <c r="Y1748" i="3"/>
  <c r="Z1748" i="3" s="1"/>
  <c r="Z1747" i="3"/>
  <c r="Y2359" i="3"/>
  <c r="Z2358" i="3"/>
  <c r="Y2133" i="3"/>
  <c r="Z2133" i="3" s="1"/>
  <c r="Z2132" i="3"/>
  <c r="Y2436" i="3"/>
  <c r="Z2436" i="3" s="1"/>
  <c r="Z2435" i="3"/>
  <c r="Y1876" i="3"/>
  <c r="Z1875" i="3"/>
  <c r="Z2473" i="3"/>
  <c r="Y2474" i="3"/>
  <c r="Z2474" i="3" s="1"/>
  <c r="Y1775" i="3"/>
  <c r="Z1775" i="3" s="1"/>
  <c r="Z1774" i="3"/>
  <c r="Y2210" i="3"/>
  <c r="Z2210" i="3" s="1"/>
  <c r="Z2209" i="3"/>
  <c r="Y2456" i="3"/>
  <c r="Z2456" i="3" s="1"/>
  <c r="Z2455" i="3"/>
  <c r="Y2343" i="3"/>
  <c r="Z2342" i="3"/>
  <c r="Y1927" i="3"/>
  <c r="Z1926" i="3"/>
  <c r="Y2117" i="3"/>
  <c r="Z2116" i="3"/>
  <c r="Y1844" i="3"/>
  <c r="Z1843" i="3"/>
  <c r="Z1335" i="3"/>
  <c r="Y1336" i="3"/>
  <c r="Y2311" i="3"/>
  <c r="Z2310" i="3"/>
  <c r="Y1683" i="3"/>
  <c r="Z1682" i="3"/>
  <c r="Y1879" i="3"/>
  <c r="Z1879" i="3" s="1"/>
  <c r="Z1878" i="3"/>
  <c r="Y2395" i="3"/>
  <c r="Z2394" i="3"/>
  <c r="Y2202" i="3"/>
  <c r="Z2201" i="3"/>
  <c r="Y562" i="3"/>
  <c r="Z561" i="3"/>
  <c r="Y448" i="3"/>
  <c r="Z448" i="3" s="1"/>
  <c r="Z447" i="3"/>
  <c r="Y430" i="3"/>
  <c r="Z430" i="3" s="1"/>
  <c r="Z429" i="3"/>
  <c r="Y2379" i="3"/>
  <c r="Z2379" i="3" s="1"/>
  <c r="Z2378" i="3"/>
  <c r="Y1546" i="3"/>
  <c r="Z1546" i="3" s="1"/>
  <c r="Z1545" i="3"/>
  <c r="Y237" i="3"/>
  <c r="Z237" i="3" s="1"/>
  <c r="Z236" i="3"/>
  <c r="Y172" i="3"/>
  <c r="Z172" i="3" s="1"/>
  <c r="Z171" i="3"/>
  <c r="Y359" i="3"/>
  <c r="Z359" i="3" s="1"/>
  <c r="Z358" i="3"/>
  <c r="Y1300" i="3"/>
  <c r="Z1300" i="3" s="1"/>
  <c r="Z1299" i="3"/>
  <c r="Y804" i="3"/>
  <c r="Z803" i="3"/>
  <c r="Y308" i="3"/>
  <c r="Z307" i="3"/>
  <c r="Z2338" i="3"/>
  <c r="Z2433" i="3"/>
  <c r="Z1649" i="3"/>
  <c r="Z1920" i="3"/>
  <c r="Z2415" i="3"/>
  <c r="Z1903" i="3"/>
  <c r="Z1647" i="3"/>
  <c r="Z1391" i="3"/>
  <c r="Z1550" i="3"/>
  <c r="Z2556" i="3"/>
  <c r="Y1514" i="3"/>
  <c r="Z1513" i="3"/>
  <c r="Z774" i="3"/>
  <c r="Y836" i="3"/>
  <c r="Z835" i="3"/>
  <c r="Y660" i="3"/>
  <c r="Z659" i="3"/>
  <c r="Z1201" i="3"/>
  <c r="Y1524" i="3"/>
  <c r="Z1524" i="3" s="1"/>
  <c r="Z1523" i="3"/>
  <c r="Y879" i="3"/>
  <c r="Z878" i="3"/>
  <c r="Y414" i="3"/>
  <c r="Z414" i="3" s="1"/>
  <c r="Z413" i="3"/>
  <c r="Y1131" i="3"/>
  <c r="Z1130" i="3"/>
  <c r="Y747" i="3"/>
  <c r="Z747" i="3" s="1"/>
  <c r="Z746" i="3"/>
  <c r="Y714" i="3"/>
  <c r="Z714" i="3" s="1"/>
  <c r="Z713" i="3"/>
  <c r="Y841" i="3"/>
  <c r="Z840" i="3"/>
  <c r="Y2522" i="3"/>
  <c r="Z2521" i="3"/>
  <c r="Y793" i="3"/>
  <c r="Z793" i="3" s="1"/>
  <c r="Z792" i="3"/>
  <c r="Y327" i="3"/>
  <c r="Z327" i="3" s="1"/>
  <c r="Z326" i="3"/>
  <c r="Y1435" i="3"/>
  <c r="Z1434" i="3"/>
  <c r="Y1236" i="3"/>
  <c r="Z1236" i="3" s="1"/>
  <c r="Z1235" i="3"/>
  <c r="Y788" i="3"/>
  <c r="Z787" i="3"/>
  <c r="Y370" i="3"/>
  <c r="Z369" i="3"/>
  <c r="Z2322" i="3"/>
  <c r="Z1826" i="3"/>
  <c r="Z2417" i="3"/>
  <c r="Z1633" i="3"/>
  <c r="Z2320" i="3"/>
  <c r="Z1392" i="3"/>
  <c r="Z1232" i="3"/>
  <c r="Z2143" i="3"/>
  <c r="Z1887" i="3"/>
  <c r="Z1631" i="3"/>
  <c r="Z2540" i="3"/>
  <c r="Z1708" i="3"/>
  <c r="Z2539" i="3"/>
  <c r="Z1595" i="3"/>
  <c r="Z1321" i="3"/>
  <c r="Z2280" i="3"/>
  <c r="Z2534" i="3"/>
  <c r="Z818" i="3"/>
  <c r="Z929" i="3"/>
  <c r="Z1120" i="3"/>
  <c r="Z1182" i="3"/>
  <c r="Z1452" i="3"/>
  <c r="Y630" i="3"/>
  <c r="Z630" i="3" s="1"/>
  <c r="Z629" i="3"/>
  <c r="Y1028" i="3"/>
  <c r="Z1027" i="3"/>
  <c r="Y445" i="3"/>
  <c r="Z445" i="3" s="1"/>
  <c r="Z444" i="3"/>
  <c r="Y1116" i="3"/>
  <c r="Z1115" i="3"/>
  <c r="Y2074" i="3"/>
  <c r="Z2073" i="3"/>
  <c r="Y1418" i="3"/>
  <c r="Z1417" i="3"/>
  <c r="Y586" i="3"/>
  <c r="Z585" i="3"/>
  <c r="Y698" i="3"/>
  <c r="Z697" i="3"/>
  <c r="Y825" i="3"/>
  <c r="Z824" i="3"/>
  <c r="Y776" i="3"/>
  <c r="Z776" i="3" s="1"/>
  <c r="Z775" i="3"/>
  <c r="Y295" i="3"/>
  <c r="Z295" i="3" s="1"/>
  <c r="Z294" i="3"/>
  <c r="Y1204" i="3"/>
  <c r="Z1204" i="3" s="1"/>
  <c r="Z1203" i="3"/>
  <c r="Y276" i="3"/>
  <c r="Z276" i="3" s="1"/>
  <c r="Z275" i="3"/>
  <c r="Y354" i="3"/>
  <c r="Z354" i="3" s="1"/>
  <c r="Z353" i="3"/>
  <c r="Y2324" i="3"/>
  <c r="Z2324" i="3" s="1"/>
  <c r="Z2323" i="3"/>
  <c r="Z1970" i="3"/>
  <c r="Z1810" i="3"/>
  <c r="Z1650" i="3"/>
  <c r="Z2401" i="3"/>
  <c r="Z1617" i="3"/>
  <c r="Z2560" i="3"/>
  <c r="Z2304" i="3"/>
  <c r="Z1888" i="3"/>
  <c r="Z2383" i="3"/>
  <c r="Z2302" i="3"/>
  <c r="Z2524" i="3"/>
  <c r="Z1305" i="3"/>
  <c r="Z2518" i="3"/>
  <c r="Y820" i="3"/>
  <c r="Z819" i="3"/>
  <c r="Z1163" i="3"/>
  <c r="Z1114" i="3"/>
  <c r="Z1897" i="3"/>
  <c r="Z410" i="3"/>
  <c r="Y1972" i="3"/>
  <c r="Z1972" i="3" s="1"/>
  <c r="Z1971" i="3"/>
  <c r="Y382" i="3"/>
  <c r="Z382" i="3" s="1"/>
  <c r="Z381" i="3"/>
  <c r="Y2283" i="3"/>
  <c r="Z2282" i="3"/>
  <c r="Y685" i="3"/>
  <c r="Z685" i="3" s="1"/>
  <c r="Z684" i="3"/>
  <c r="Y889" i="3"/>
  <c r="Z889" i="3" s="1"/>
  <c r="Z888" i="3"/>
  <c r="Y742" i="3"/>
  <c r="Z742" i="3" s="1"/>
  <c r="Z741" i="3"/>
  <c r="Y676" i="3"/>
  <c r="Z675" i="3"/>
  <c r="Y260" i="3"/>
  <c r="Z259" i="3"/>
  <c r="Y240" i="3"/>
  <c r="Z239" i="3"/>
  <c r="Z2333" i="3"/>
  <c r="Z2306" i="3"/>
  <c r="Z1954" i="3"/>
  <c r="Z1634" i="3"/>
  <c r="Z2385" i="3"/>
  <c r="Z1857" i="3"/>
  <c r="Z2032" i="3"/>
  <c r="Z1855" i="3"/>
  <c r="Z2270" i="3"/>
  <c r="Z1758" i="3"/>
  <c r="Z2301" i="3"/>
  <c r="Z1322" i="3"/>
  <c r="Z2264" i="3"/>
  <c r="Y1482" i="3"/>
  <c r="Z1481" i="3"/>
  <c r="Z1320" i="3"/>
  <c r="Z982" i="3"/>
  <c r="Z2101" i="3"/>
  <c r="Z1605" i="3"/>
  <c r="Z1104" i="3"/>
  <c r="Z768" i="3"/>
  <c r="Z608" i="3"/>
  <c r="Z1150" i="3"/>
  <c r="Z170" i="3"/>
  <c r="Z86" i="3"/>
  <c r="Y1263" i="3"/>
  <c r="Z1263" i="3" s="1"/>
  <c r="Z1262" i="3"/>
  <c r="Y830" i="3"/>
  <c r="Z830" i="3" s="1"/>
  <c r="Z829" i="3"/>
  <c r="Y1370" i="3"/>
  <c r="Z1370" i="3" s="1"/>
  <c r="Z1369" i="3"/>
  <c r="Y458" i="3"/>
  <c r="Z458" i="3" s="1"/>
  <c r="Z457" i="3"/>
  <c r="Y619" i="3"/>
  <c r="Z618" i="3"/>
  <c r="Y231" i="3"/>
  <c r="Z231" i="3" s="1"/>
  <c r="Z230" i="3"/>
  <c r="Y644" i="3"/>
  <c r="Z643" i="3"/>
  <c r="Y244" i="3"/>
  <c r="Z243" i="3"/>
  <c r="Y208" i="3"/>
  <c r="Z207" i="3"/>
  <c r="Y2308" i="3"/>
  <c r="Z2308" i="3" s="1"/>
  <c r="Z2307" i="3"/>
  <c r="Z1618" i="3"/>
  <c r="Z2097" i="3"/>
  <c r="Z1585" i="3"/>
  <c r="Z1520" i="3"/>
  <c r="Z2095" i="3"/>
  <c r="Z1839" i="3"/>
  <c r="Z1742" i="3"/>
  <c r="Z1486" i="3"/>
  <c r="Z2492" i="3"/>
  <c r="Z1563" i="3"/>
  <c r="Y2266" i="3"/>
  <c r="Z2266" i="3" s="1"/>
  <c r="Z2265" i="3"/>
  <c r="Z1734" i="3"/>
  <c r="Z710" i="3"/>
  <c r="Z1343" i="3"/>
  <c r="Z1151" i="3"/>
  <c r="Z1422" i="3"/>
  <c r="Z1657" i="3"/>
  <c r="Z154" i="3"/>
  <c r="Y937" i="3"/>
  <c r="Z936" i="3"/>
  <c r="Z94" i="3"/>
  <c r="Y782" i="3"/>
  <c r="Z781" i="3"/>
  <c r="Y2010" i="3"/>
  <c r="Z2009" i="3"/>
  <c r="Y1194" i="3"/>
  <c r="Z1194" i="3" s="1"/>
  <c r="Z1193" i="3"/>
  <c r="Y712" i="3"/>
  <c r="Z712" i="3" s="1"/>
  <c r="Z711" i="3"/>
  <c r="Y215" i="3"/>
  <c r="Z215" i="3" s="1"/>
  <c r="Z214" i="3"/>
  <c r="Y566" i="3"/>
  <c r="Z565" i="3"/>
  <c r="Y176" i="3"/>
  <c r="Z175" i="3"/>
  <c r="Z2512" i="3"/>
  <c r="Z1696" i="3"/>
  <c r="Z1504" i="3"/>
  <c r="Z1567" i="3"/>
  <c r="Z2510" i="3"/>
  <c r="Z1982" i="3"/>
  <c r="Z1501" i="3"/>
  <c r="Z1900" i="3"/>
  <c r="Z1644" i="3"/>
  <c r="Z1290" i="3"/>
  <c r="Y2442" i="3"/>
  <c r="Z2442" i="3" s="1"/>
  <c r="Z2441" i="3"/>
  <c r="Y1626" i="3"/>
  <c r="Z1625" i="3"/>
  <c r="Y1466" i="3"/>
  <c r="Z1466" i="3" s="1"/>
  <c r="Z1465" i="3"/>
  <c r="Z865" i="3"/>
  <c r="Z1406" i="3"/>
  <c r="Z941" i="3"/>
  <c r="Z1050" i="3"/>
  <c r="Z153" i="3"/>
  <c r="Y1892" i="3"/>
  <c r="Z1892" i="3" s="1"/>
  <c r="Z1891" i="3"/>
  <c r="Y1428" i="3"/>
  <c r="Z1428" i="3" s="1"/>
  <c r="Z1427" i="3"/>
  <c r="Y2340" i="3"/>
  <c r="Z2339" i="3"/>
  <c r="Y1166" i="3"/>
  <c r="Z1166" i="3" s="1"/>
  <c r="Z1165" i="3"/>
  <c r="Y222" i="3"/>
  <c r="Z221" i="3"/>
  <c r="Y1675" i="3"/>
  <c r="Z1674" i="3"/>
  <c r="Y378" i="3"/>
  <c r="Z377" i="3"/>
  <c r="Y1146" i="3"/>
  <c r="Z1145" i="3"/>
  <c r="Y554" i="3"/>
  <c r="Z554" i="3" s="1"/>
  <c r="Z553" i="3"/>
  <c r="Y393" i="3"/>
  <c r="Z393" i="3" s="1"/>
  <c r="Z392" i="3"/>
  <c r="Y1192" i="3"/>
  <c r="Z1192" i="3" s="1"/>
  <c r="Z1191" i="3"/>
  <c r="Y680" i="3"/>
  <c r="Z680" i="3" s="1"/>
  <c r="Z679" i="3"/>
  <c r="Y167" i="3"/>
  <c r="Z166" i="3"/>
  <c r="Y550" i="3"/>
  <c r="Z549" i="3"/>
  <c r="Y1140" i="3"/>
  <c r="Z1139" i="3"/>
  <c r="Y532" i="3"/>
  <c r="Z531" i="3"/>
  <c r="Z2098" i="3"/>
  <c r="Y1780" i="3"/>
  <c r="Z1779" i="3"/>
  <c r="Z1586" i="3"/>
  <c r="Z2337" i="3"/>
  <c r="Z2065" i="3"/>
  <c r="Z1809" i="3"/>
  <c r="Z1840" i="3"/>
  <c r="Z2319" i="3"/>
  <c r="Z2063" i="3"/>
  <c r="Z1551" i="3"/>
  <c r="Z2222" i="3"/>
  <c r="Z1710" i="3"/>
  <c r="Z1454" i="3"/>
  <c r="Z2061" i="3"/>
  <c r="Z1869" i="3"/>
  <c r="Z1325" i="3"/>
  <c r="Z2460" i="3"/>
  <c r="Z1274" i="3"/>
  <c r="Z1241" i="3"/>
  <c r="Z2424" i="3"/>
  <c r="Y2090" i="3"/>
  <c r="Z2089" i="3"/>
  <c r="Z1896" i="3"/>
  <c r="Z1752" i="3"/>
  <c r="Z1190" i="3"/>
  <c r="Z678" i="3"/>
  <c r="Z1893" i="3"/>
  <c r="Z930" i="3"/>
  <c r="Y596" i="3"/>
  <c r="Z596" i="3" s="1"/>
  <c r="Z595" i="3"/>
  <c r="Z944" i="3"/>
  <c r="Z736" i="3"/>
  <c r="Z1051" i="3"/>
  <c r="Z1034" i="3"/>
  <c r="Z1433" i="3"/>
  <c r="Y206" i="3"/>
  <c r="Z206" i="3" s="1"/>
  <c r="Z205" i="3"/>
  <c r="Y1611" i="3"/>
  <c r="Z1610" i="3"/>
  <c r="Y987" i="3"/>
  <c r="Z986" i="3"/>
  <c r="Y282" i="3"/>
  <c r="Z281" i="3"/>
  <c r="Y1098" i="3"/>
  <c r="Z1097" i="3"/>
  <c r="Y1176" i="3"/>
  <c r="Z1175" i="3"/>
  <c r="Y130" i="3"/>
  <c r="Z130" i="3" s="1"/>
  <c r="Z129" i="3"/>
  <c r="Y112" i="3"/>
  <c r="Z112" i="3" s="1"/>
  <c r="Z111" i="3"/>
  <c r="Z1762" i="3"/>
  <c r="Z1537" i="3"/>
  <c r="Z2480" i="3"/>
  <c r="Z2559" i="3"/>
  <c r="Z2303" i="3"/>
  <c r="Z2047" i="3"/>
  <c r="Z1535" i="3"/>
  <c r="Z1694" i="3"/>
  <c r="Z2045" i="3"/>
  <c r="Z2444" i="3"/>
  <c r="Z1868" i="3"/>
  <c r="Z1225" i="3"/>
  <c r="Z1432" i="3"/>
  <c r="Z1174" i="3"/>
  <c r="Z662" i="3"/>
  <c r="Z1345" i="3"/>
  <c r="Z893" i="3"/>
  <c r="Z1308" i="3"/>
  <c r="Z858" i="3"/>
  <c r="Z1401" i="3"/>
  <c r="Y190" i="3"/>
  <c r="Z189" i="3"/>
  <c r="Y1213" i="3"/>
  <c r="Z1212" i="3"/>
  <c r="Y2123" i="3"/>
  <c r="Z2123" i="3" s="1"/>
  <c r="Z2122" i="3"/>
  <c r="Y971" i="3"/>
  <c r="Z971" i="3" s="1"/>
  <c r="Z970" i="3"/>
  <c r="Y491" i="3"/>
  <c r="Z490" i="3"/>
  <c r="Y1082" i="3"/>
  <c r="Z1081" i="3"/>
  <c r="Y615" i="3"/>
  <c r="Z615" i="3" s="1"/>
  <c r="Z614" i="3"/>
  <c r="Y1092" i="3"/>
  <c r="Z1092" i="3" s="1"/>
  <c r="Z1091" i="3"/>
  <c r="Y114" i="3"/>
  <c r="Z114" i="3" s="1"/>
  <c r="Z113" i="3"/>
  <c r="Y80" i="3"/>
  <c r="Z80" i="3" s="1"/>
  <c r="Z79" i="3"/>
  <c r="Y1268" i="3"/>
  <c r="Z1267" i="3"/>
  <c r="Z2464" i="3"/>
  <c r="Z1472" i="3"/>
  <c r="Z2543" i="3"/>
  <c r="Z1519" i="3"/>
  <c r="Z1242" i="3"/>
  <c r="Z2552" i="3"/>
  <c r="Z1880" i="3"/>
  <c r="Z1736" i="3"/>
  <c r="Y1594" i="3"/>
  <c r="Z1594" i="3" s="1"/>
  <c r="Z1593" i="3"/>
  <c r="Y916" i="3"/>
  <c r="Z916" i="3" s="1"/>
  <c r="Z915" i="3"/>
  <c r="Z928" i="3"/>
  <c r="Z877" i="3"/>
  <c r="Z1385" i="3"/>
  <c r="Z904" i="3"/>
  <c r="Z433" i="3"/>
  <c r="Y2276" i="3"/>
  <c r="Z2275" i="3"/>
  <c r="Y1812" i="3"/>
  <c r="Z1812" i="3" s="1"/>
  <c r="Z1811" i="3"/>
  <c r="Y174" i="3"/>
  <c r="Z174" i="3" s="1"/>
  <c r="Z173" i="3"/>
  <c r="Y701" i="3"/>
  <c r="Z700" i="3"/>
  <c r="Y475" i="3"/>
  <c r="Z475" i="3" s="1"/>
  <c r="Z474" i="3"/>
  <c r="Y412" i="3"/>
  <c r="Z412" i="3" s="1"/>
  <c r="Z411" i="3"/>
  <c r="Y138" i="3"/>
  <c r="Z138" i="3" s="1"/>
  <c r="Z137" i="3"/>
  <c r="Y1112" i="3"/>
  <c r="Z1111" i="3"/>
  <c r="Y600" i="3"/>
  <c r="Z600" i="3" s="1"/>
  <c r="Z599" i="3"/>
  <c r="Y32" i="3"/>
  <c r="Z32" i="3" s="1"/>
  <c r="Z31" i="3"/>
  <c r="Z1761" i="3"/>
  <c r="Z2448" i="3"/>
  <c r="Z2176" i="3"/>
  <c r="Z1648" i="3"/>
  <c r="Z1503" i="3"/>
  <c r="Z2446" i="3"/>
  <c r="Z1662" i="3"/>
  <c r="Z2557" i="3"/>
  <c r="Z1837" i="3"/>
  <c r="Z1453" i="3"/>
  <c r="Z1836" i="3"/>
  <c r="Z1580" i="3"/>
  <c r="Y1882" i="3"/>
  <c r="Z1881" i="3"/>
  <c r="Y1738" i="3"/>
  <c r="Z1738" i="3" s="1"/>
  <c r="Z1737" i="3"/>
  <c r="Z1058" i="3"/>
  <c r="Z1057" i="3"/>
  <c r="Z1070" i="3"/>
  <c r="Z1276" i="3"/>
  <c r="Y906" i="3"/>
  <c r="Z905" i="3"/>
  <c r="Y249" i="3"/>
  <c r="Z248" i="3"/>
  <c r="Y454" i="3"/>
  <c r="Z453" i="3"/>
  <c r="Y1316" i="3"/>
  <c r="Z1316" i="3" s="1"/>
  <c r="Z1315" i="3"/>
  <c r="Y2228" i="3"/>
  <c r="Z2228" i="3" s="1"/>
  <c r="Z2227" i="3"/>
  <c r="Y674" i="3"/>
  <c r="Z674" i="3" s="1"/>
  <c r="Z673" i="3"/>
  <c r="Y622" i="3"/>
  <c r="Z622" i="3" s="1"/>
  <c r="Z621" i="3"/>
  <c r="Y2059" i="3"/>
  <c r="Z2059" i="3" s="1"/>
  <c r="Z2058" i="3"/>
  <c r="Y1499" i="3"/>
  <c r="Z1499" i="3" s="1"/>
  <c r="Z1498" i="3"/>
  <c r="Y1818" i="3"/>
  <c r="Z1817" i="3"/>
  <c r="Y395" i="3"/>
  <c r="Z395" i="3" s="1"/>
  <c r="Z394" i="3"/>
  <c r="Y90" i="3"/>
  <c r="Z89" i="3"/>
  <c r="Y185" i="3"/>
  <c r="Z184" i="3"/>
  <c r="Y1126" i="3"/>
  <c r="Z1126" i="3" s="1"/>
  <c r="Z1125" i="3"/>
  <c r="Y1044" i="3"/>
  <c r="Z1044" i="3" s="1"/>
  <c r="Z1043" i="3"/>
  <c r="Y16" i="3"/>
  <c r="Z16" i="3" s="1"/>
  <c r="Z15" i="3"/>
  <c r="Z2418" i="3"/>
  <c r="Z2226" i="3"/>
  <c r="Z1730" i="3"/>
  <c r="Z1394" i="3"/>
  <c r="Z2273" i="3"/>
  <c r="Z2432" i="3"/>
  <c r="Z1632" i="3"/>
  <c r="Z1296" i="3"/>
  <c r="Z2511" i="3"/>
  <c r="Z1743" i="3"/>
  <c r="Z1902" i="3"/>
  <c r="Z1646" i="3"/>
  <c r="Z2541" i="3"/>
  <c r="Z1997" i="3"/>
  <c r="Z2076" i="3"/>
  <c r="Z1564" i="3"/>
  <c r="Z1323" i="3"/>
  <c r="Y1578" i="3"/>
  <c r="Z1577" i="3"/>
  <c r="Z1279" i="3"/>
  <c r="Z1244" i="3"/>
  <c r="Z812" i="3"/>
  <c r="Z2457" i="3"/>
  <c r="Z332" i="3"/>
  <c r="Z867" i="3"/>
  <c r="Y653" i="3"/>
  <c r="Z652" i="3"/>
  <c r="Y2043" i="3"/>
  <c r="Z2043" i="3" s="1"/>
  <c r="Z2042" i="3"/>
  <c r="Y891" i="3"/>
  <c r="Z891" i="3" s="1"/>
  <c r="Z890" i="3"/>
  <c r="Y1802" i="3"/>
  <c r="Z1802" i="3" s="1"/>
  <c r="Z1801" i="3"/>
  <c r="Y363" i="3"/>
  <c r="Z362" i="3"/>
  <c r="Y58" i="3"/>
  <c r="Z58" i="3" s="1"/>
  <c r="Z57" i="3"/>
  <c r="Y1018" i="3"/>
  <c r="Z1017" i="3"/>
  <c r="Y121" i="3"/>
  <c r="Z120" i="3"/>
  <c r="Y471" i="3"/>
  <c r="Z470" i="3"/>
  <c r="Y71" i="3"/>
  <c r="Z71" i="3" s="1"/>
  <c r="Z70" i="3"/>
  <c r="Y436" i="3"/>
  <c r="Z435" i="3"/>
  <c r="Y50" i="3"/>
  <c r="Z50" i="3" s="1"/>
  <c r="Z49" i="3"/>
  <c r="Z2" i="3"/>
  <c r="Z2402" i="3"/>
  <c r="Z1538" i="3"/>
  <c r="Z1729" i="3"/>
  <c r="Z2144" i="3"/>
  <c r="Z2495" i="3"/>
  <c r="Z2239" i="3"/>
  <c r="Z1630" i="3"/>
  <c r="Z1261" i="3"/>
  <c r="Z2316" i="3"/>
  <c r="Z2060" i="3"/>
  <c r="Z1804" i="3"/>
  <c r="Z2139" i="3"/>
  <c r="Z1963" i="3"/>
  <c r="Y2026" i="3"/>
  <c r="Z2026" i="3" s="1"/>
  <c r="Z2025" i="3"/>
  <c r="Z2519" i="3"/>
  <c r="Z1110" i="3"/>
  <c r="Z2181" i="3"/>
  <c r="Z1525" i="3"/>
  <c r="Z1025" i="3"/>
  <c r="Z715" i="3"/>
  <c r="Z791" i="3"/>
  <c r="Z1731" i="3"/>
  <c r="Y2212" i="3"/>
  <c r="Z2211" i="3"/>
  <c r="Y1700" i="3"/>
  <c r="Z1699" i="3"/>
  <c r="Y642" i="3"/>
  <c r="Z642" i="3" s="1"/>
  <c r="Z641" i="3"/>
  <c r="Y1005" i="3"/>
  <c r="Z1005" i="3" s="1"/>
  <c r="Z1004" i="3"/>
  <c r="Y2362" i="3"/>
  <c r="Z2362" i="3" s="1"/>
  <c r="Z2361" i="3"/>
  <c r="Y349" i="3"/>
  <c r="Z348" i="3"/>
  <c r="Y331" i="3"/>
  <c r="Z331" i="3" s="1"/>
  <c r="Z330" i="3"/>
  <c r="Y74" i="3"/>
  <c r="Z73" i="3"/>
  <c r="Y1129" i="3"/>
  <c r="Z1129" i="3" s="1"/>
  <c r="Z1128" i="3"/>
  <c r="Y105" i="3"/>
  <c r="Z105" i="3" s="1"/>
  <c r="Z104" i="3"/>
  <c r="Y439" i="3"/>
  <c r="Z439" i="3" s="1"/>
  <c r="Z438" i="3"/>
  <c r="Y2548" i="3"/>
  <c r="Z2547" i="3"/>
  <c r="Y948" i="3"/>
  <c r="Z947" i="3"/>
  <c r="Y420" i="3"/>
  <c r="Z420" i="3" s="1"/>
  <c r="Z419" i="3"/>
  <c r="Y34" i="3"/>
  <c r="Z33" i="3"/>
  <c r="Z2386" i="3"/>
  <c r="Z2513" i="3"/>
  <c r="Z2225" i="3"/>
  <c r="Z1969" i="3"/>
  <c r="Z1457" i="3"/>
  <c r="Z2400" i="3"/>
  <c r="Z1440" i="3"/>
  <c r="Z1280" i="3"/>
  <c r="Z2479" i="3"/>
  <c r="Z2223" i="3"/>
  <c r="Z1967" i="3"/>
  <c r="Z2398" i="3"/>
  <c r="Z1245" i="3"/>
  <c r="Z2300" i="3"/>
  <c r="Z2044" i="3"/>
  <c r="Z2520" i="3"/>
  <c r="Z1026" i="3"/>
  <c r="Z866" i="3"/>
  <c r="Z1278" i="3"/>
  <c r="Y717" i="3"/>
  <c r="Z717" i="3" s="1"/>
  <c r="Z716" i="3"/>
  <c r="Z682" i="3"/>
  <c r="Z1475" i="3"/>
  <c r="Z611" i="3"/>
  <c r="Y1221" i="3"/>
  <c r="Z1221" i="3" s="1"/>
  <c r="Z1220" i="3"/>
  <c r="Y1828" i="3"/>
  <c r="Z1828" i="3" s="1"/>
  <c r="Z1827" i="3"/>
  <c r="Y573" i="3"/>
  <c r="Z572" i="3"/>
  <c r="Y2314" i="3"/>
  <c r="Z2314" i="3" s="1"/>
  <c r="Z2313" i="3"/>
  <c r="Y1652" i="3"/>
  <c r="Z1652" i="3" s="1"/>
  <c r="Z1651" i="3"/>
  <c r="Y42" i="3"/>
  <c r="Z41" i="3"/>
  <c r="Y423" i="3"/>
  <c r="Z423" i="3" s="1"/>
  <c r="Z422" i="3"/>
  <c r="Y23" i="3"/>
  <c r="Z22" i="3"/>
  <c r="Y2532" i="3"/>
  <c r="Z2532" i="3" s="1"/>
  <c r="Z2531" i="3"/>
  <c r="Y388" i="3"/>
  <c r="Z388" i="3" s="1"/>
  <c r="Z387" i="3"/>
  <c r="Y2555" i="3"/>
  <c r="Z2555" i="3" s="1"/>
  <c r="Z2554" i="3"/>
  <c r="Z1697" i="3"/>
  <c r="Z1441" i="3"/>
  <c r="Z2463" i="3"/>
  <c r="Z1695" i="3"/>
  <c r="Z1439" i="3"/>
  <c r="Z2382" i="3"/>
  <c r="Z2493" i="3"/>
  <c r="Z1229" i="3"/>
  <c r="Z1516" i="3"/>
  <c r="Z1291" i="3"/>
  <c r="Z1162" i="3"/>
  <c r="Y1706" i="3"/>
  <c r="Z1706" i="3" s="1"/>
  <c r="Z1705" i="3"/>
  <c r="Y1387" i="3"/>
  <c r="Z1386" i="3"/>
  <c r="Z1078" i="3"/>
  <c r="Z993" i="3"/>
  <c r="Z1231" i="3"/>
  <c r="Z1246" i="3"/>
  <c r="Z749" i="3"/>
  <c r="Z1219" i="3"/>
  <c r="Y512" i="3"/>
  <c r="Z511" i="3"/>
  <c r="Y557" i="3"/>
  <c r="Z557" i="3" s="1"/>
  <c r="Z556" i="3"/>
  <c r="Y1947" i="3"/>
  <c r="Z1946" i="3"/>
  <c r="Y267" i="3"/>
  <c r="Z267" i="3" s="1"/>
  <c r="Z266" i="3"/>
  <c r="Y2490" i="3"/>
  <c r="Z2489" i="3"/>
  <c r="Y10" i="3"/>
  <c r="Z10" i="3" s="1"/>
  <c r="Z9" i="3"/>
  <c r="Y407" i="3"/>
  <c r="Z407" i="3" s="1"/>
  <c r="Z406" i="3"/>
  <c r="Y356" i="3"/>
  <c r="Z355" i="3"/>
  <c r="Z1858" i="3"/>
  <c r="Z1679" i="3"/>
  <c r="Z2366" i="3"/>
  <c r="Z2094" i="3"/>
  <c r="Z2461" i="3"/>
  <c r="Z1581" i="3"/>
  <c r="Z2012" i="3"/>
  <c r="Z1756" i="3"/>
  <c r="Z1500" i="3"/>
  <c r="Z1275" i="3"/>
  <c r="Z1233" i="3"/>
  <c r="Z1230" i="3"/>
  <c r="Z683" i="3"/>
  <c r="Z598" i="3"/>
  <c r="Y1334" i="3"/>
  <c r="Z1334" i="3" s="1"/>
  <c r="Z1333" i="3"/>
  <c r="Z935" i="3"/>
  <c r="Z98" i="3"/>
  <c r="Z270" i="3"/>
  <c r="Z19" i="3"/>
  <c r="Z957" i="3"/>
  <c r="Z459" i="3"/>
  <c r="Z856" i="3"/>
  <c r="Z664" i="3"/>
  <c r="Z360" i="3"/>
  <c r="Z933" i="3"/>
  <c r="Z389" i="3"/>
  <c r="Z462" i="3"/>
  <c r="Z100" i="3"/>
  <c r="Z211" i="3"/>
  <c r="Z796" i="3"/>
  <c r="Z302" i="3"/>
  <c r="Z160" i="3"/>
  <c r="Z384" i="3"/>
  <c r="Z956" i="3"/>
  <c r="Z984" i="3"/>
  <c r="Z632" i="3"/>
  <c r="Z303" i="3"/>
  <c r="Z341" i="3"/>
  <c r="Z1093" i="3"/>
  <c r="Z212" i="3"/>
  <c r="Z158" i="3"/>
  <c r="Z603" i="3"/>
  <c r="Z461" i="3"/>
  <c r="Z11" i="3"/>
  <c r="Z233" i="3"/>
  <c r="Z99" i="3"/>
  <c r="Z606" i="3"/>
  <c r="Z939" i="3"/>
  <c r="Z460" i="3"/>
  <c r="Z296" i="3"/>
  <c r="Z2468" i="3"/>
  <c r="Z693" i="3"/>
  <c r="Z501" i="3"/>
  <c r="Z273" i="3"/>
  <c r="Z20" i="3"/>
  <c r="Z64" i="3"/>
  <c r="Z272" i="3"/>
  <c r="Z923" i="3"/>
  <c r="Z7" i="3"/>
  <c r="Z234" i="3"/>
  <c r="Z440" i="3"/>
  <c r="Z1205" i="3"/>
  <c r="Z142" i="3"/>
  <c r="Z146" i="3"/>
  <c r="Z147" i="3"/>
  <c r="Z46" i="3"/>
  <c r="Z638" i="3"/>
  <c r="W2195" i="3"/>
  <c r="W2196" i="3" s="1"/>
  <c r="W2197" i="3" s="1"/>
  <c r="W2198" i="3" s="1"/>
  <c r="W2199" i="3" s="1"/>
  <c r="W2200" i="3" s="1"/>
  <c r="W2201" i="3" s="1"/>
  <c r="W2202" i="3" s="1"/>
  <c r="W2203" i="3" s="1"/>
  <c r="W2204" i="3" s="1"/>
  <c r="W2205" i="3" s="1"/>
  <c r="W2206" i="3" s="1"/>
  <c r="W2207" i="3" s="1"/>
  <c r="W2208" i="3" s="1"/>
  <c r="W2209" i="3" s="1"/>
  <c r="W437" i="3"/>
  <c r="W438" i="3" s="1"/>
  <c r="W439" i="3" s="1"/>
  <c r="W440" i="3" s="1"/>
  <c r="W441" i="3" s="1"/>
  <c r="W442" i="3" s="1"/>
  <c r="W443" i="3" s="1"/>
  <c r="W444" i="3" s="1"/>
  <c r="W445" i="3" s="1"/>
  <c r="W446" i="3" s="1"/>
  <c r="W447" i="3" s="1"/>
  <c r="W448" i="3" s="1"/>
  <c r="W449" i="3" s="1"/>
  <c r="W20" i="3"/>
  <c r="W21" i="3" s="1"/>
  <c r="W22" i="3" s="1"/>
  <c r="W23" i="3" s="1"/>
  <c r="W24" i="3" s="1"/>
  <c r="W25" i="3" s="1"/>
  <c r="W26" i="3" s="1"/>
  <c r="W27" i="3" s="1"/>
  <c r="W28" i="3" s="1"/>
  <c r="W29" i="3" s="1"/>
  <c r="W30" i="3" s="1"/>
  <c r="W31" i="3" s="1"/>
  <c r="W32" i="3" s="1"/>
  <c r="W33" i="3" s="1"/>
  <c r="W1475" i="3"/>
  <c r="W1476" i="3" s="1"/>
  <c r="W1477" i="3" s="1"/>
  <c r="W1478" i="3" s="1"/>
  <c r="W1479" i="3" s="1"/>
  <c r="W1480" i="3" s="1"/>
  <c r="W1481" i="3" s="1"/>
  <c r="W1482" i="3" s="1"/>
  <c r="W1483" i="3" s="1"/>
  <c r="W1484" i="3" s="1"/>
  <c r="W1485" i="3" s="1"/>
  <c r="W1486" i="3" s="1"/>
  <c r="W1487" i="3" s="1"/>
  <c r="W1488" i="3" s="1"/>
  <c r="W1489" i="3" s="1"/>
  <c r="W1332" i="3"/>
  <c r="W1333" i="3" s="1"/>
  <c r="W1334" i="3" s="1"/>
  <c r="W1335" i="3" s="1"/>
  <c r="W1336" i="3" s="1"/>
  <c r="W1337" i="3" s="1"/>
  <c r="W1338" i="3" s="1"/>
  <c r="W1339" i="3" s="1"/>
  <c r="W1340" i="3" s="1"/>
  <c r="W1341" i="3" s="1"/>
  <c r="W1342" i="3" s="1"/>
  <c r="W1343" i="3" s="1"/>
  <c r="W1344" i="3" s="1"/>
  <c r="W1345" i="3" s="1"/>
  <c r="W771" i="3"/>
  <c r="W772" i="3" s="1"/>
  <c r="W773" i="3" s="1"/>
  <c r="W774" i="3" s="1"/>
  <c r="W775" i="3" s="1"/>
  <c r="W776" i="3" s="1"/>
  <c r="W777" i="3" s="1"/>
  <c r="W778" i="3" s="1"/>
  <c r="W779" i="3" s="1"/>
  <c r="W780" i="3" s="1"/>
  <c r="W781" i="3" s="1"/>
  <c r="W782" i="3" s="1"/>
  <c r="W783" i="3" s="1"/>
  <c r="W784" i="3" s="1"/>
  <c r="W785" i="3" s="1"/>
  <c r="W1011" i="3"/>
  <c r="W1012" i="3" s="1"/>
  <c r="W1013" i="3" s="1"/>
  <c r="W1014" i="3" s="1"/>
  <c r="W1015" i="3" s="1"/>
  <c r="W1016" i="3" s="1"/>
  <c r="W1017" i="3" s="1"/>
  <c r="W1018" i="3" s="1"/>
  <c r="W1019" i="3" s="1"/>
  <c r="W1020" i="3" s="1"/>
  <c r="W1021" i="3" s="1"/>
  <c r="W1022" i="3" s="1"/>
  <c r="W1023" i="3" s="1"/>
  <c r="W1024" i="3" s="1"/>
  <c r="W1025" i="3" s="1"/>
  <c r="W51" i="3"/>
  <c r="W52" i="3" s="1"/>
  <c r="W53" i="3" s="1"/>
  <c r="W54" i="3" s="1"/>
  <c r="W55" i="3" s="1"/>
  <c r="W56" i="3" s="1"/>
  <c r="W57" i="3" s="1"/>
  <c r="W58" i="3" s="1"/>
  <c r="W59" i="3" s="1"/>
  <c r="W60" i="3" s="1"/>
  <c r="W61" i="3" s="1"/>
  <c r="W62" i="3" s="1"/>
  <c r="W63" i="3" s="1"/>
  <c r="W64" i="3" s="1"/>
  <c r="W65" i="3" s="1"/>
  <c r="W1715" i="3"/>
  <c r="W1716" i="3" s="1"/>
  <c r="W1717" i="3" s="1"/>
  <c r="W1718" i="3" s="1"/>
  <c r="W1719" i="3" s="1"/>
  <c r="W1720" i="3" s="1"/>
  <c r="W1721" i="3" s="1"/>
  <c r="W1722" i="3" s="1"/>
  <c r="W1723" i="3" s="1"/>
  <c r="W1724" i="3" s="1"/>
  <c r="W1725" i="3" s="1"/>
  <c r="W1726" i="3" s="1"/>
  <c r="W1727" i="3" s="1"/>
  <c r="W1728" i="3" s="1"/>
  <c r="W1729" i="3" s="1"/>
  <c r="W995" i="3"/>
  <c r="W996" i="3" s="1"/>
  <c r="W997" i="3" s="1"/>
  <c r="W998" i="3" s="1"/>
  <c r="W999" i="3" s="1"/>
  <c r="W1000" i="3" s="1"/>
  <c r="W1001" i="3" s="1"/>
  <c r="W1002" i="3" s="1"/>
  <c r="W1003" i="3" s="1"/>
  <c r="W1004" i="3" s="1"/>
  <c r="W1005" i="3" s="1"/>
  <c r="W1006" i="3" s="1"/>
  <c r="W1007" i="3" s="1"/>
  <c r="W1008" i="3" s="1"/>
  <c r="W1009" i="3" s="1"/>
  <c r="W2339" i="3"/>
  <c r="W2340" i="3" s="1"/>
  <c r="W2341" i="3" s="1"/>
  <c r="W2342" i="3" s="1"/>
  <c r="W2343" i="3" s="1"/>
  <c r="W2344" i="3" s="1"/>
  <c r="W2345" i="3" s="1"/>
  <c r="W2346" i="3" s="1"/>
  <c r="W2347" i="3" s="1"/>
  <c r="W2348" i="3" s="1"/>
  <c r="W2349" i="3" s="1"/>
  <c r="W2350" i="3" s="1"/>
  <c r="W2351" i="3" s="1"/>
  <c r="W2352" i="3" s="1"/>
  <c r="W2353" i="3" s="1"/>
  <c r="W787" i="3"/>
  <c r="W788" i="3" s="1"/>
  <c r="W789" i="3" s="1"/>
  <c r="W790" i="3" s="1"/>
  <c r="W791" i="3" s="1"/>
  <c r="W792" i="3" s="1"/>
  <c r="W793" i="3" s="1"/>
  <c r="W794" i="3" s="1"/>
  <c r="W795" i="3" s="1"/>
  <c r="W796" i="3" s="1"/>
  <c r="W797" i="3" s="1"/>
  <c r="W798" i="3" s="1"/>
  <c r="W799" i="3" s="1"/>
  <c r="W800" i="3" s="1"/>
  <c r="W801" i="3" s="1"/>
  <c r="W307" i="3"/>
  <c r="W308" i="3" s="1"/>
  <c r="W309" i="3" s="1"/>
  <c r="W310" i="3" s="1"/>
  <c r="W311" i="3" s="1"/>
  <c r="W312" i="3" s="1"/>
  <c r="W313" i="3" s="1"/>
  <c r="W314" i="3" s="1"/>
  <c r="W315" i="3" s="1"/>
  <c r="W316" i="3" s="1"/>
  <c r="W317" i="3" s="1"/>
  <c r="W318" i="3" s="1"/>
  <c r="W319" i="3" s="1"/>
  <c r="W320" i="3" s="1"/>
  <c r="W321" i="3" s="1"/>
  <c r="W67" i="3"/>
  <c r="W68" i="3" s="1"/>
  <c r="W69" i="3" s="1"/>
  <c r="W70" i="3" s="1"/>
  <c r="W71" i="3" s="1"/>
  <c r="W72" i="3" s="1"/>
  <c r="W73" i="3" s="1"/>
  <c r="W74" i="3" s="1"/>
  <c r="W75" i="3" s="1"/>
  <c r="W76" i="3" s="1"/>
  <c r="W77" i="3" s="1"/>
  <c r="W78" i="3" s="1"/>
  <c r="W79" i="3" s="1"/>
  <c r="W80" i="3" s="1"/>
  <c r="W81" i="3" s="1"/>
  <c r="W1459" i="3"/>
  <c r="W1460" i="3" s="1"/>
  <c r="W1461" i="3" s="1"/>
  <c r="W148" i="3"/>
  <c r="W149" i="3" s="1"/>
  <c r="W150" i="3" s="1"/>
  <c r="W151" i="3" s="1"/>
  <c r="W152" i="3" s="1"/>
  <c r="W153" i="3" s="1"/>
  <c r="W154" i="3" s="1"/>
  <c r="W155" i="3" s="1"/>
  <c r="W156" i="3" s="1"/>
  <c r="W157" i="3" s="1"/>
  <c r="W158" i="3" s="1"/>
  <c r="W159" i="3" s="1"/>
  <c r="W160" i="3" s="1"/>
  <c r="W161" i="3" s="1"/>
  <c r="W547" i="3"/>
  <c r="W548" i="3" s="1"/>
  <c r="W549" i="3" s="1"/>
  <c r="W550" i="3" s="1"/>
  <c r="W551" i="3" s="1"/>
  <c r="W552" i="3" s="1"/>
  <c r="W553" i="3" s="1"/>
  <c r="W554" i="3" s="1"/>
  <c r="W555" i="3" s="1"/>
  <c r="W556" i="3" s="1"/>
  <c r="W557" i="3" s="1"/>
  <c r="W558" i="3" s="1"/>
  <c r="W559" i="3" s="1"/>
  <c r="W560" i="3" s="1"/>
  <c r="W561" i="3" s="1"/>
  <c r="W1731" i="3"/>
  <c r="W1732" i="3" s="1"/>
  <c r="W1733" i="3" s="1"/>
  <c r="W1734" i="3" s="1"/>
  <c r="W1735" i="3" s="1"/>
  <c r="W1736" i="3" s="1"/>
  <c r="W1737" i="3" s="1"/>
  <c r="W1738" i="3" s="1"/>
  <c r="W1739" i="3" s="1"/>
  <c r="W1740" i="3" s="1"/>
  <c r="W1741" i="3" s="1"/>
  <c r="W1742" i="3" s="1"/>
  <c r="W1743" i="3" s="1"/>
  <c r="W1744" i="3" s="1"/>
  <c r="W1745" i="3" s="1"/>
  <c r="W1862" i="3"/>
  <c r="W1863" i="3" s="1"/>
  <c r="W1864" i="3" s="1"/>
  <c r="W1865" i="3" s="1"/>
  <c r="W1866" i="3" s="1"/>
  <c r="W1867" i="3" s="1"/>
  <c r="W1868" i="3" s="1"/>
  <c r="W1869" i="3" s="1"/>
  <c r="W1870" i="3" s="1"/>
  <c r="W1871" i="3" s="1"/>
  <c r="W1872" i="3" s="1"/>
  <c r="W1873" i="3" s="1"/>
  <c r="W1235" i="3"/>
  <c r="W1236" i="3" s="1"/>
  <c r="W1237" i="3" s="1"/>
  <c r="W1238" i="3" s="1"/>
  <c r="W1239" i="3" s="1"/>
  <c r="W1240" i="3" s="1"/>
  <c r="W1241" i="3" s="1"/>
  <c r="W1242" i="3" s="1"/>
  <c r="W1243" i="3" s="1"/>
  <c r="W1244" i="3" s="1"/>
  <c r="W1245" i="3" s="1"/>
  <c r="W1246" i="3" s="1"/>
  <c r="W1247" i="3" s="1"/>
  <c r="W1248" i="3" s="1"/>
  <c r="W1249" i="3" s="1"/>
  <c r="W2467" i="3"/>
  <c r="W2468" i="3" s="1"/>
  <c r="W2469" i="3" s="1"/>
  <c r="W2470" i="3" s="1"/>
  <c r="W2471" i="3" s="1"/>
  <c r="W2472" i="3" s="1"/>
  <c r="W2473" i="3" s="1"/>
  <c r="W2474" i="3" s="1"/>
  <c r="W2475" i="3" s="1"/>
  <c r="W2476" i="3" s="1"/>
  <c r="W2477" i="3" s="1"/>
  <c r="W2478" i="3" s="1"/>
  <c r="W2479" i="3" s="1"/>
  <c r="W2480" i="3" s="1"/>
  <c r="W2481" i="3" s="1"/>
  <c r="W1971" i="3"/>
  <c r="W1972" i="3" s="1"/>
  <c r="W1973" i="3" s="1"/>
  <c r="W1974" i="3" s="1"/>
  <c r="W1975" i="3" s="1"/>
  <c r="W1976" i="3" s="1"/>
  <c r="W1977" i="3" s="1"/>
  <c r="W1978" i="3" s="1"/>
  <c r="W1979" i="3" s="1"/>
  <c r="W1980" i="3" s="1"/>
  <c r="W1981" i="3" s="1"/>
  <c r="W1982" i="3" s="1"/>
  <c r="W1983" i="3" s="1"/>
  <c r="W1984" i="3" s="1"/>
  <c r="W1985" i="3" s="1"/>
  <c r="W1606" i="3"/>
  <c r="W1607" i="3" s="1"/>
  <c r="W1608" i="3" s="1"/>
  <c r="W1609" i="3" s="1"/>
  <c r="W1610" i="3" s="1"/>
  <c r="W1611" i="3" s="1"/>
  <c r="W1612" i="3" s="1"/>
  <c r="W1613" i="3" s="1"/>
  <c r="W1614" i="3" s="1"/>
  <c r="W1615" i="3" s="1"/>
  <c r="W1616" i="3" s="1"/>
  <c r="W1617" i="3" s="1"/>
  <c r="W1219" i="3"/>
  <c r="W1220" i="3" s="1"/>
  <c r="W1221" i="3" s="1"/>
  <c r="W1222" i="3" s="1"/>
  <c r="W1223" i="3" s="1"/>
  <c r="W1224" i="3" s="1"/>
  <c r="W1225" i="3" s="1"/>
  <c r="W1226" i="3" s="1"/>
  <c r="W1227" i="3" s="1"/>
  <c r="W1228" i="3" s="1"/>
  <c r="W1229" i="3" s="1"/>
  <c r="W1230" i="3" s="1"/>
  <c r="W1231" i="3" s="1"/>
  <c r="W1232" i="3" s="1"/>
  <c r="W1233" i="3" s="1"/>
  <c r="W707" i="3"/>
  <c r="W708" i="3" s="1"/>
  <c r="W709" i="3" s="1"/>
  <c r="W710" i="3" s="1"/>
  <c r="W711" i="3" s="1"/>
  <c r="W712" i="3" s="1"/>
  <c r="W713" i="3" s="1"/>
  <c r="W714" i="3" s="1"/>
  <c r="W715" i="3" s="1"/>
  <c r="W716" i="3" s="1"/>
  <c r="W717" i="3" s="1"/>
  <c r="W718" i="3" s="1"/>
  <c r="W719" i="3" s="1"/>
  <c r="W720" i="3" s="1"/>
  <c r="W721" i="3" s="1"/>
  <c r="W579" i="3"/>
  <c r="W580" i="3" s="1"/>
  <c r="W581" i="3" s="1"/>
  <c r="W582" i="3" s="1"/>
  <c r="W583" i="3" s="1"/>
  <c r="W584" i="3" s="1"/>
  <c r="W585" i="3" s="1"/>
  <c r="W586" i="3" s="1"/>
  <c r="W587" i="3" s="1"/>
  <c r="W588" i="3" s="1"/>
  <c r="W589" i="3" s="1"/>
  <c r="W590" i="3" s="1"/>
  <c r="W591" i="3" s="1"/>
  <c r="W592" i="3" s="1"/>
  <c r="W593" i="3" s="1"/>
  <c r="W2435" i="3"/>
  <c r="W2436" i="3" s="1"/>
  <c r="W2437" i="3" s="1"/>
  <c r="W2438" i="3" s="1"/>
  <c r="W2439" i="3" s="1"/>
  <c r="W2440" i="3" s="1"/>
  <c r="W2441" i="3" s="1"/>
  <c r="W2442" i="3" s="1"/>
  <c r="W2443" i="3" s="1"/>
  <c r="W2444" i="3" s="1"/>
  <c r="W2445" i="3" s="1"/>
  <c r="W2446" i="3" s="1"/>
  <c r="W2447" i="3" s="1"/>
  <c r="W2448" i="3" s="1"/>
  <c r="W2449" i="3" s="1"/>
  <c r="W2547" i="3"/>
  <c r="W2548" i="3" s="1"/>
  <c r="W2549" i="3" s="1"/>
  <c r="W2550" i="3" s="1"/>
  <c r="W2551" i="3" s="1"/>
  <c r="W2552" i="3" s="1"/>
  <c r="W2553" i="3" s="1"/>
  <c r="W2554" i="3" s="1"/>
  <c r="W2555" i="3" s="1"/>
  <c r="W2556" i="3" s="1"/>
  <c r="W2557" i="3" s="1"/>
  <c r="W2558" i="3" s="1"/>
  <c r="W2559" i="3" s="1"/>
  <c r="W2560" i="3" s="1"/>
  <c r="W2561" i="3" s="1"/>
  <c r="W1427" i="3"/>
  <c r="W1428" i="3" s="1"/>
  <c r="W1429" i="3" s="1"/>
  <c r="W1430" i="3" s="1"/>
  <c r="W1431" i="3" s="1"/>
  <c r="W1432" i="3" s="1"/>
  <c r="W1433" i="3" s="1"/>
  <c r="W1434" i="3" s="1"/>
  <c r="W1435" i="3" s="1"/>
  <c r="W1436" i="3" s="1"/>
  <c r="W1437" i="3" s="1"/>
  <c r="W1438" i="3" s="1"/>
  <c r="W1439" i="3" s="1"/>
  <c r="W1440" i="3" s="1"/>
  <c r="W1441" i="3" s="1"/>
  <c r="W2483" i="3"/>
  <c r="W2484" i="3" s="1"/>
  <c r="W2485" i="3" s="1"/>
  <c r="W2486" i="3" s="1"/>
  <c r="W2487" i="3" s="1"/>
  <c r="W2488" i="3" s="1"/>
  <c r="W2489" i="3" s="1"/>
  <c r="W2490" i="3" s="1"/>
  <c r="W2491" i="3" s="1"/>
  <c r="W2492" i="3" s="1"/>
  <c r="W2493" i="3" s="1"/>
  <c r="W2494" i="3" s="1"/>
  <c r="W2495" i="3" s="1"/>
  <c r="W2496" i="3" s="1"/>
  <c r="W2497" i="3" s="1"/>
  <c r="W2371" i="3"/>
  <c r="W2372" i="3" s="1"/>
  <c r="W2373" i="3" s="1"/>
  <c r="W2374" i="3" s="1"/>
  <c r="W2375" i="3" s="1"/>
  <c r="W2376" i="3" s="1"/>
  <c r="W2377" i="3" s="1"/>
  <c r="W2378" i="3" s="1"/>
  <c r="W2379" i="3" s="1"/>
  <c r="W2380" i="3" s="1"/>
  <c r="W2381" i="3" s="1"/>
  <c r="W2382" i="3" s="1"/>
  <c r="W2383" i="3" s="1"/>
  <c r="W2384" i="3" s="1"/>
  <c r="W2385" i="3" s="1"/>
  <c r="W2451" i="3"/>
  <c r="W2452" i="3" s="1"/>
  <c r="W2453" i="3" s="1"/>
  <c r="W2454" i="3" s="1"/>
  <c r="W2455" i="3" s="1"/>
  <c r="W2456" i="3" s="1"/>
  <c r="W2457" i="3" s="1"/>
  <c r="W2458" i="3" s="1"/>
  <c r="W2459" i="3" s="1"/>
  <c r="W2460" i="3" s="1"/>
  <c r="W2461" i="3" s="1"/>
  <c r="W2462" i="3" s="1"/>
  <c r="W2463" i="3" s="1"/>
  <c r="W2464" i="3" s="1"/>
  <c r="W2465" i="3" s="1"/>
  <c r="W2419" i="3"/>
  <c r="W2420" i="3" s="1"/>
  <c r="W2421" i="3" s="1"/>
  <c r="W2422" i="3" s="1"/>
  <c r="W2423" i="3" s="1"/>
  <c r="W2424" i="3" s="1"/>
  <c r="W2425" i="3" s="1"/>
  <c r="W2426" i="3" s="1"/>
  <c r="W2427" i="3" s="1"/>
  <c r="W2428" i="3" s="1"/>
  <c r="W2429" i="3" s="1"/>
  <c r="W2430" i="3" s="1"/>
  <c r="W2431" i="3" s="1"/>
  <c r="W2432" i="3" s="1"/>
  <c r="W2433" i="3" s="1"/>
  <c r="W1700" i="3"/>
  <c r="W1701" i="3" s="1"/>
  <c r="W1702" i="3" s="1"/>
  <c r="W1703" i="3" s="1"/>
  <c r="W1704" i="3" s="1"/>
  <c r="W1705" i="3" s="1"/>
  <c r="W1706" i="3" s="1"/>
  <c r="W1707" i="3" s="1"/>
  <c r="W1708" i="3" s="1"/>
  <c r="W1709" i="3" s="1"/>
  <c r="W1710" i="3" s="1"/>
  <c r="W1711" i="3" s="1"/>
  <c r="W1712" i="3" s="1"/>
  <c r="W1713" i="3" s="1"/>
  <c r="W1171" i="3"/>
  <c r="W1172" i="3" s="1"/>
  <c r="W1173" i="3" s="1"/>
  <c r="W1174" i="3" s="1"/>
  <c r="W1175" i="3" s="1"/>
  <c r="W1176" i="3" s="1"/>
  <c r="W1177" i="3" s="1"/>
  <c r="W1178" i="3" s="1"/>
  <c r="W1179" i="3" s="1"/>
  <c r="W1180" i="3" s="1"/>
  <c r="W1181" i="3" s="1"/>
  <c r="W1182" i="3" s="1"/>
  <c r="W1183" i="3" s="1"/>
  <c r="W1184" i="3" s="1"/>
  <c r="W1185" i="3" s="1"/>
  <c r="W116" i="3"/>
  <c r="W117" i="3" s="1"/>
  <c r="W118" i="3" s="1"/>
  <c r="W119" i="3" s="1"/>
  <c r="W120" i="3" s="1"/>
  <c r="W121" i="3" s="1"/>
  <c r="W122" i="3" s="1"/>
  <c r="W123" i="3" s="1"/>
  <c r="W124" i="3" s="1"/>
  <c r="W125" i="3" s="1"/>
  <c r="W126" i="3" s="1"/>
  <c r="W127" i="3" s="1"/>
  <c r="W128" i="3" s="1"/>
  <c r="W129" i="3" s="1"/>
  <c r="W2531" i="3"/>
  <c r="W2532" i="3" s="1"/>
  <c r="W2533" i="3" s="1"/>
  <c r="W2534" i="3" s="1"/>
  <c r="W2535" i="3" s="1"/>
  <c r="W2536" i="3" s="1"/>
  <c r="W2537" i="3" s="1"/>
  <c r="W2538" i="3" s="1"/>
  <c r="W2539" i="3" s="1"/>
  <c r="W2540" i="3" s="1"/>
  <c r="W2541" i="3" s="1"/>
  <c r="W2542" i="3" s="1"/>
  <c r="W2543" i="3" s="1"/>
  <c r="W2544" i="3" s="1"/>
  <c r="W2545" i="3" s="1"/>
  <c r="W1667" i="3"/>
  <c r="W1668" i="3" s="1"/>
  <c r="W1669" i="3" s="1"/>
  <c r="W1670" i="3" s="1"/>
  <c r="W1671" i="3" s="1"/>
  <c r="W1672" i="3" s="1"/>
  <c r="W1673" i="3" s="1"/>
  <c r="W1674" i="3" s="1"/>
  <c r="W1675" i="3" s="1"/>
  <c r="W1676" i="3" s="1"/>
  <c r="W1677" i="3" s="1"/>
  <c r="W1678" i="3" s="1"/>
  <c r="W1679" i="3" s="1"/>
  <c r="W1680" i="3" s="1"/>
  <c r="W1681" i="3" s="1"/>
  <c r="W451" i="3"/>
  <c r="W452" i="3" s="1"/>
  <c r="W453" i="3" s="1"/>
  <c r="W454" i="3" s="1"/>
  <c r="W455" i="3" s="1"/>
  <c r="W456" i="3" s="1"/>
  <c r="W457" i="3" s="1"/>
  <c r="W458" i="3" s="1"/>
  <c r="W459" i="3" s="1"/>
  <c r="W460" i="3" s="1"/>
  <c r="W461" i="3" s="1"/>
  <c r="W462" i="3" s="1"/>
  <c r="W463" i="3" s="1"/>
  <c r="W464" i="3" s="1"/>
  <c r="W465" i="3" s="1"/>
  <c r="W2387" i="3"/>
  <c r="W2388" i="3" s="1"/>
  <c r="W2389" i="3" s="1"/>
  <c r="W2390" i="3" s="1"/>
  <c r="W2391" i="3" s="1"/>
  <c r="W2392" i="3" s="1"/>
  <c r="W2393" i="3" s="1"/>
  <c r="W2394" i="3" s="1"/>
  <c r="W2395" i="3" s="1"/>
  <c r="W2396" i="3" s="1"/>
  <c r="W2397" i="3" s="1"/>
  <c r="W2398" i="3" s="1"/>
  <c r="W2399" i="3" s="1"/>
  <c r="W2400" i="3" s="1"/>
  <c r="W2401" i="3" s="1"/>
  <c r="W1683" i="3"/>
  <c r="W1684" i="3" s="1"/>
  <c r="W1685" i="3" s="1"/>
  <c r="W1686" i="3" s="1"/>
  <c r="W1687" i="3" s="1"/>
  <c r="W1688" i="3" s="1"/>
  <c r="W1689" i="3" s="1"/>
  <c r="W1690" i="3" s="1"/>
  <c r="W1691" i="3" s="1"/>
  <c r="W1692" i="3" s="1"/>
  <c r="W1693" i="3" s="1"/>
  <c r="W1694" i="3" s="1"/>
  <c r="W1695" i="3" s="1"/>
  <c r="W1696" i="3" s="1"/>
  <c r="W1697" i="3" s="1"/>
  <c r="W532" i="3"/>
  <c r="W533" i="3" s="1"/>
  <c r="W534" i="3" s="1"/>
  <c r="W535" i="3" s="1"/>
  <c r="W536" i="3" s="1"/>
  <c r="W537" i="3" s="1"/>
  <c r="W538" i="3" s="1"/>
  <c r="W539" i="3" s="1"/>
  <c r="W540" i="3" s="1"/>
  <c r="W541" i="3" s="1"/>
  <c r="W542" i="3" s="1"/>
  <c r="W543" i="3" s="1"/>
  <c r="W544" i="3" s="1"/>
  <c r="W545" i="3" s="1"/>
  <c r="W1940" i="3"/>
  <c r="W1941" i="3" s="1"/>
  <c r="W1942" i="3" s="1"/>
  <c r="W1943" i="3" s="1"/>
  <c r="W1944" i="3" s="1"/>
  <c r="W1945" i="3" s="1"/>
  <c r="W1946" i="3" s="1"/>
  <c r="W1947" i="3" s="1"/>
  <c r="W1948" i="3" s="1"/>
  <c r="W1949" i="3" s="1"/>
  <c r="W1950" i="3" s="1"/>
  <c r="W1951" i="3" s="1"/>
  <c r="W1952" i="3" s="1"/>
  <c r="W1953" i="3" s="1"/>
  <c r="W1795" i="3"/>
  <c r="W1796" i="3" s="1"/>
  <c r="W1797" i="3" s="1"/>
  <c r="W1798" i="3" s="1"/>
  <c r="W1799" i="3" s="1"/>
  <c r="W1800" i="3" s="1"/>
  <c r="W1801" i="3" s="1"/>
  <c r="W1802" i="3" s="1"/>
  <c r="W1803" i="3" s="1"/>
  <c r="W1804" i="3" s="1"/>
  <c r="W1805" i="3" s="1"/>
  <c r="W1806" i="3" s="1"/>
  <c r="W1807" i="3" s="1"/>
  <c r="W1808" i="3" s="1"/>
  <c r="W1809" i="3" s="1"/>
  <c r="W83" i="3"/>
  <c r="W84" i="3" s="1"/>
  <c r="W85" i="3" s="1"/>
  <c r="W86" i="3" s="1"/>
  <c r="W87" i="3" s="1"/>
  <c r="W88" i="3" s="1"/>
  <c r="W89" i="3" s="1"/>
  <c r="W90" i="3" s="1"/>
  <c r="W91" i="3" s="1"/>
  <c r="W92" i="3" s="1"/>
  <c r="W93" i="3" s="1"/>
  <c r="W94" i="3" s="1"/>
  <c r="W95" i="3" s="1"/>
  <c r="W96" i="3" s="1"/>
  <c r="W97" i="3" s="1"/>
  <c r="W2355" i="3"/>
  <c r="W2356" i="3" s="1"/>
  <c r="W2357" i="3" s="1"/>
  <c r="W2358" i="3" s="1"/>
  <c r="W2359" i="3" s="1"/>
  <c r="W2360" i="3" s="1"/>
  <c r="W2361" i="3" s="1"/>
  <c r="W2362" i="3" s="1"/>
  <c r="W2363" i="3" s="1"/>
  <c r="W2364" i="3" s="1"/>
  <c r="W2365" i="3" s="1"/>
  <c r="W2366" i="3" s="1"/>
  <c r="W2367" i="3" s="1"/>
  <c r="W2368" i="3" s="1"/>
  <c r="W2369" i="3" s="1"/>
  <c r="W2403" i="3"/>
  <c r="W2404" i="3" s="1"/>
  <c r="W2405" i="3" s="1"/>
  <c r="W2406" i="3" s="1"/>
  <c r="W2407" i="3" s="1"/>
  <c r="W2408" i="3" s="1"/>
  <c r="W2409" i="3" s="1"/>
  <c r="W2410" i="3" s="1"/>
  <c r="W2411" i="3" s="1"/>
  <c r="W2412" i="3" s="1"/>
  <c r="W2413" i="3" s="1"/>
  <c r="W2414" i="3" s="1"/>
  <c r="W2415" i="3" s="1"/>
  <c r="W2416" i="3" s="1"/>
  <c r="W2417" i="3" s="1"/>
  <c r="W404" i="3"/>
  <c r="W405" i="3" s="1"/>
  <c r="W406" i="3" s="1"/>
  <c r="W407" i="3" s="1"/>
  <c r="W408" i="3" s="1"/>
  <c r="W409" i="3" s="1"/>
  <c r="W410" i="3" s="1"/>
  <c r="W411" i="3" s="1"/>
  <c r="W412" i="3" s="1"/>
  <c r="W413" i="3" s="1"/>
  <c r="W414" i="3" s="1"/>
  <c r="W415" i="3" s="1"/>
  <c r="W416" i="3" s="1"/>
  <c r="W417" i="3" s="1"/>
  <c r="W339" i="3"/>
  <c r="W340" i="3" s="1"/>
  <c r="W341" i="3" s="1"/>
  <c r="W342" i="3" s="1"/>
  <c r="W343" i="3" s="1"/>
  <c r="W344" i="3" s="1"/>
  <c r="W345" i="3" s="1"/>
  <c r="W346" i="3" s="1"/>
  <c r="W347" i="3" s="1"/>
  <c r="W348" i="3" s="1"/>
  <c r="W349" i="3" s="1"/>
  <c r="W350" i="3" s="1"/>
  <c r="W351" i="3" s="1"/>
  <c r="W352" i="3" s="1"/>
  <c r="W353" i="3" s="1"/>
  <c r="W1299" i="3"/>
  <c r="W1300" i="3" s="1"/>
  <c r="W1301" i="3" s="1"/>
  <c r="W1302" i="3" s="1"/>
  <c r="W1303" i="3" s="1"/>
  <c r="W1304" i="3" s="1"/>
  <c r="W1305" i="3" s="1"/>
  <c r="W1306" i="3" s="1"/>
  <c r="W1307" i="3" s="1"/>
  <c r="W1308" i="3" s="1"/>
  <c r="W1309" i="3" s="1"/>
  <c r="W1310" i="3" s="1"/>
  <c r="W1311" i="3" s="1"/>
  <c r="W1312" i="3" s="1"/>
  <c r="W1313" i="3" s="1"/>
  <c r="W1316" i="3"/>
  <c r="W1317" i="3" s="1"/>
  <c r="W1318" i="3" s="1"/>
  <c r="W1319" i="3" s="1"/>
  <c r="W1320" i="3" s="1"/>
  <c r="W1321" i="3" s="1"/>
  <c r="W1322" i="3" s="1"/>
  <c r="W1323" i="3" s="1"/>
  <c r="W1324" i="3" s="1"/>
  <c r="W1325" i="3" s="1"/>
  <c r="W1326" i="3" s="1"/>
  <c r="W1327" i="3" s="1"/>
  <c r="W1328" i="3" s="1"/>
  <c r="W1329" i="3" s="1"/>
  <c r="W1812" i="3"/>
  <c r="W1813" i="3" s="1"/>
  <c r="W1814" i="3" s="1"/>
  <c r="W1815" i="3" s="1"/>
  <c r="W1816" i="3" s="1"/>
  <c r="W1817" i="3" s="1"/>
  <c r="W1818" i="3" s="1"/>
  <c r="W1819" i="3" s="1"/>
  <c r="W1820" i="3" s="1"/>
  <c r="W1821" i="3" s="1"/>
  <c r="W1822" i="3" s="1"/>
  <c r="W1823" i="3" s="1"/>
  <c r="W1824" i="3" s="1"/>
  <c r="W1825" i="3" s="1"/>
  <c r="W563" i="3"/>
  <c r="W564" i="3" s="1"/>
  <c r="W565" i="3" s="1"/>
  <c r="W566" i="3" s="1"/>
  <c r="W567" i="3" s="1"/>
  <c r="W568" i="3" s="1"/>
  <c r="W569" i="3" s="1"/>
  <c r="W570" i="3" s="1"/>
  <c r="W571" i="3" s="1"/>
  <c r="W572" i="3" s="1"/>
  <c r="W573" i="3" s="1"/>
  <c r="W574" i="3" s="1"/>
  <c r="W575" i="3" s="1"/>
  <c r="W576" i="3" s="1"/>
  <c r="W577" i="3" s="1"/>
  <c r="W2291" i="3"/>
  <c r="W2292" i="3" s="1"/>
  <c r="W2293" i="3" s="1"/>
  <c r="W2294" i="3" s="1"/>
  <c r="W2295" i="3" s="1"/>
  <c r="W2296" i="3" s="1"/>
  <c r="W2297" i="3" s="1"/>
  <c r="W2298" i="3" s="1"/>
  <c r="W2299" i="3" s="1"/>
  <c r="W2300" i="3" s="1"/>
  <c r="W2301" i="3" s="1"/>
  <c r="W2302" i="3" s="1"/>
  <c r="W2303" i="3" s="1"/>
  <c r="W2304" i="3" s="1"/>
  <c r="W2305" i="3" s="1"/>
  <c r="W1108" i="3"/>
  <c r="W1109" i="3" s="1"/>
  <c r="W1110" i="3" s="1"/>
  <c r="W1111" i="3" s="1"/>
  <c r="W1112" i="3" s="1"/>
  <c r="W1113" i="3" s="1"/>
  <c r="W1114" i="3" s="1"/>
  <c r="W1115" i="3" s="1"/>
  <c r="W1116" i="3" s="1"/>
  <c r="W1117" i="3" s="1"/>
  <c r="W1118" i="3" s="1"/>
  <c r="W1119" i="3" s="1"/>
  <c r="W1120" i="3" s="1"/>
  <c r="W1121" i="3" s="1"/>
  <c r="W2275" i="3"/>
  <c r="W2276" i="3" s="1"/>
  <c r="W2277" i="3" s="1"/>
  <c r="W2278" i="3" s="1"/>
  <c r="W2279" i="3" s="1"/>
  <c r="W2280" i="3" s="1"/>
  <c r="W2281" i="3" s="1"/>
  <c r="W2282" i="3" s="1"/>
  <c r="W2283" i="3" s="1"/>
  <c r="W2284" i="3" s="1"/>
  <c r="W2285" i="3" s="1"/>
  <c r="W2286" i="3" s="1"/>
  <c r="W2287" i="3" s="1"/>
  <c r="W2288" i="3" s="1"/>
  <c r="W2289" i="3" s="1"/>
  <c r="W1539" i="3"/>
  <c r="W1540" i="3" s="1"/>
  <c r="W1541" i="3" s="1"/>
  <c r="W1542" i="3" s="1"/>
  <c r="W1543" i="3" s="1"/>
  <c r="W1544" i="3" s="1"/>
  <c r="W1545" i="3" s="1"/>
  <c r="W1546" i="3" s="1"/>
  <c r="W1547" i="3" s="1"/>
  <c r="W1548" i="3" s="1"/>
  <c r="W1549" i="3" s="1"/>
  <c r="W1550" i="3" s="1"/>
  <c r="W1551" i="3" s="1"/>
  <c r="W1552" i="3" s="1"/>
  <c r="W1553" i="3" s="1"/>
  <c r="W292" i="3"/>
  <c r="W293" i="3" s="1"/>
  <c r="W294" i="3" s="1"/>
  <c r="W295" i="3" s="1"/>
  <c r="W296" i="3" s="1"/>
  <c r="W297" i="3" s="1"/>
  <c r="W298" i="3" s="1"/>
  <c r="W299" i="3" s="1"/>
  <c r="W300" i="3" s="1"/>
  <c r="W301" i="3" s="1"/>
  <c r="W302" i="3" s="1"/>
  <c r="W303" i="3" s="1"/>
  <c r="W304" i="3" s="1"/>
  <c r="W305" i="3" s="1"/>
  <c r="W1444" i="3"/>
  <c r="W1445" i="3" s="1"/>
  <c r="W1446" i="3" s="1"/>
  <c r="W1447" i="3" s="1"/>
  <c r="W1448" i="3" s="1"/>
  <c r="W1449" i="3" s="1"/>
  <c r="W1450" i="3" s="1"/>
  <c r="W1451" i="3" s="1"/>
  <c r="W1452" i="3" s="1"/>
  <c r="W1453" i="3" s="1"/>
  <c r="W1454" i="3" s="1"/>
  <c r="W1455" i="3" s="1"/>
  <c r="W1456" i="3" s="1"/>
  <c r="W1457" i="3" s="1"/>
  <c r="W1059" i="3"/>
  <c r="W1060" i="3" s="1"/>
  <c r="W1061" i="3" s="1"/>
  <c r="W1062" i="3" s="1"/>
  <c r="W1063" i="3" s="1"/>
  <c r="W1064" i="3" s="1"/>
  <c r="W1065" i="3" s="1"/>
  <c r="W1066" i="3" s="1"/>
  <c r="W1067" i="3" s="1"/>
  <c r="W1068" i="3" s="1"/>
  <c r="W1069" i="3" s="1"/>
  <c r="W1070" i="3" s="1"/>
  <c r="W1071" i="3" s="1"/>
  <c r="W1072" i="3" s="1"/>
  <c r="W1073" i="3" s="1"/>
  <c r="W1092" i="3"/>
  <c r="W1093" i="3" s="1"/>
  <c r="W1094" i="3" s="1"/>
  <c r="W1095" i="3" s="1"/>
  <c r="W1096" i="3" s="1"/>
  <c r="W1097" i="3" s="1"/>
  <c r="W1098" i="3" s="1"/>
  <c r="W1099" i="3" s="1"/>
  <c r="W1100" i="3" s="1"/>
  <c r="W1101" i="3" s="1"/>
  <c r="W1102" i="3" s="1"/>
  <c r="W1103" i="3" s="1"/>
  <c r="W1104" i="3" s="1"/>
  <c r="W1105" i="3" s="1"/>
  <c r="W947" i="3"/>
  <c r="W948" i="3" s="1"/>
  <c r="W949" i="3" s="1"/>
  <c r="W950" i="3" s="1"/>
  <c r="W951" i="3" s="1"/>
  <c r="W952" i="3" s="1"/>
  <c r="W953" i="3" s="1"/>
  <c r="W954" i="3" s="1"/>
  <c r="W955" i="3" s="1"/>
  <c r="W956" i="3" s="1"/>
  <c r="W957" i="3" s="1"/>
  <c r="W958" i="3" s="1"/>
  <c r="W959" i="3" s="1"/>
  <c r="W960" i="3" s="1"/>
  <c r="W961" i="3" s="1"/>
  <c r="W2163" i="3"/>
  <c r="W2164" i="3" s="1"/>
  <c r="W2165" i="3" s="1"/>
  <c r="W2166" i="3" s="1"/>
  <c r="W2167" i="3" s="1"/>
  <c r="W2168" i="3" s="1"/>
  <c r="W2169" i="3" s="1"/>
  <c r="W2170" i="3" s="1"/>
  <c r="W2171" i="3" s="1"/>
  <c r="W2172" i="3" s="1"/>
  <c r="W2173" i="3" s="1"/>
  <c r="W2174" i="3" s="1"/>
  <c r="W2175" i="3" s="1"/>
  <c r="W2176" i="3" s="1"/>
  <c r="W2177" i="3" s="1"/>
  <c r="W1462" i="3"/>
  <c r="W1463" i="3" s="1"/>
  <c r="W1464" i="3" s="1"/>
  <c r="W1465" i="3" s="1"/>
  <c r="W1466" i="3" s="1"/>
  <c r="W1467" i="3" s="1"/>
  <c r="W1468" i="3" s="1"/>
  <c r="W1469" i="3" s="1"/>
  <c r="W1470" i="3" s="1"/>
  <c r="W1471" i="3" s="1"/>
  <c r="W1472" i="3" s="1"/>
  <c r="W1473" i="3" s="1"/>
  <c r="W2515" i="3"/>
  <c r="W2516" i="3" s="1"/>
  <c r="W2517" i="3" s="1"/>
  <c r="W2518" i="3" s="1"/>
  <c r="W2519" i="3" s="1"/>
  <c r="W2520" i="3" s="1"/>
  <c r="W2521" i="3" s="1"/>
  <c r="W2522" i="3" s="1"/>
  <c r="W2523" i="3" s="1"/>
  <c r="W2524" i="3" s="1"/>
  <c r="W2525" i="3" s="1"/>
  <c r="W2526" i="3" s="1"/>
  <c r="W2527" i="3" s="1"/>
  <c r="W2528" i="3" s="1"/>
  <c r="W2529" i="3" s="1"/>
  <c r="W2179" i="3"/>
  <c r="W2180" i="3" s="1"/>
  <c r="W2181" i="3" s="1"/>
  <c r="W2182" i="3" s="1"/>
  <c r="W2183" i="3" s="1"/>
  <c r="W2184" i="3" s="1"/>
  <c r="W2185" i="3" s="1"/>
  <c r="W2186" i="3" s="1"/>
  <c r="W2187" i="3" s="1"/>
  <c r="W2188" i="3" s="1"/>
  <c r="W2189" i="3" s="1"/>
  <c r="W2190" i="3" s="1"/>
  <c r="W2191" i="3" s="1"/>
  <c r="W2192" i="3" s="1"/>
  <c r="W2193" i="3" s="1"/>
  <c r="W3" i="3"/>
  <c r="W4" i="3" s="1"/>
  <c r="W5" i="3" s="1"/>
  <c r="W6" i="3" s="1"/>
  <c r="W7" i="3" s="1"/>
  <c r="W8" i="3" s="1"/>
  <c r="W9" i="3" s="1"/>
  <c r="W10" i="3" s="1"/>
  <c r="W11" i="3" s="1"/>
  <c r="W12" i="3" s="1"/>
  <c r="W13" i="3" s="1"/>
  <c r="W14" i="3" s="1"/>
  <c r="W15" i="3" s="1"/>
  <c r="W16" i="3" s="1"/>
  <c r="W17" i="3" s="1"/>
  <c r="W691" i="3"/>
  <c r="W692" i="3" s="1"/>
  <c r="W693" i="3" s="1"/>
  <c r="W694" i="3" s="1"/>
  <c r="W695" i="3" s="1"/>
  <c r="W696" i="3" s="1"/>
  <c r="W697" i="3" s="1"/>
  <c r="W698" i="3" s="1"/>
  <c r="W699" i="3" s="1"/>
  <c r="W700" i="3" s="1"/>
  <c r="W701" i="3" s="1"/>
  <c r="W702" i="3" s="1"/>
  <c r="W703" i="3" s="1"/>
  <c r="W704" i="3" s="1"/>
  <c r="W705" i="3" s="1"/>
  <c r="W420" i="3"/>
  <c r="W421" i="3" s="1"/>
  <c r="W422" i="3" s="1"/>
  <c r="W423" i="3" s="1"/>
  <c r="W424" i="3" s="1"/>
  <c r="W425" i="3" s="1"/>
  <c r="W426" i="3" s="1"/>
  <c r="W427" i="3" s="1"/>
  <c r="W428" i="3" s="1"/>
  <c r="W429" i="3" s="1"/>
  <c r="W430" i="3" s="1"/>
  <c r="W431" i="3" s="1"/>
  <c r="W432" i="3" s="1"/>
  <c r="W433" i="3" s="1"/>
  <c r="W1555" i="3"/>
  <c r="W1556" i="3" s="1"/>
  <c r="W1557" i="3" s="1"/>
  <c r="W1558" i="3" s="1"/>
  <c r="W1559" i="3" s="1"/>
  <c r="W1560" i="3" s="1"/>
  <c r="W1561" i="3" s="1"/>
  <c r="W1562" i="3" s="1"/>
  <c r="W1563" i="3" s="1"/>
  <c r="W1564" i="3" s="1"/>
  <c r="W1565" i="3" s="1"/>
  <c r="W1566" i="3" s="1"/>
  <c r="W1567" i="3" s="1"/>
  <c r="W1568" i="3" s="1"/>
  <c r="W1569" i="3" s="1"/>
  <c r="W323" i="3"/>
  <c r="W324" i="3" s="1"/>
  <c r="W325" i="3" s="1"/>
  <c r="W326" i="3" s="1"/>
  <c r="W327" i="3" s="1"/>
  <c r="W328" i="3" s="1"/>
  <c r="W329" i="3" s="1"/>
  <c r="W330" i="3" s="1"/>
  <c r="W331" i="3" s="1"/>
  <c r="W332" i="3" s="1"/>
  <c r="W333" i="3" s="1"/>
  <c r="W334" i="3" s="1"/>
  <c r="W335" i="3" s="1"/>
  <c r="W336" i="3" s="1"/>
  <c r="W337" i="3" s="1"/>
  <c r="W1204" i="3"/>
  <c r="W1205" i="3" s="1"/>
  <c r="W1206" i="3" s="1"/>
  <c r="W1207" i="3" s="1"/>
  <c r="W1208" i="3" s="1"/>
  <c r="W1209" i="3" s="1"/>
  <c r="W1210" i="3" s="1"/>
  <c r="W1211" i="3" s="1"/>
  <c r="W1212" i="3" s="1"/>
  <c r="W1213" i="3" s="1"/>
  <c r="W1214" i="3" s="1"/>
  <c r="W1215" i="3" s="1"/>
  <c r="W1216" i="3" s="1"/>
  <c r="W1217" i="3" s="1"/>
  <c r="W2035" i="3"/>
  <c r="W2036" i="3" s="1"/>
  <c r="W2037" i="3" s="1"/>
  <c r="W2038" i="3" s="1"/>
  <c r="W2039" i="3" s="1"/>
  <c r="W2040" i="3" s="1"/>
  <c r="W2041" i="3" s="1"/>
  <c r="W2042" i="3" s="1"/>
  <c r="W2043" i="3" s="1"/>
  <c r="W2044" i="3" s="1"/>
  <c r="W2045" i="3" s="1"/>
  <c r="W2046" i="3" s="1"/>
  <c r="W2047" i="3" s="1"/>
  <c r="W2048" i="3" s="1"/>
  <c r="W2049" i="3" s="1"/>
  <c r="W1411" i="3"/>
  <c r="W1412" i="3" s="1"/>
  <c r="W1413" i="3" s="1"/>
  <c r="W1414" i="3" s="1"/>
  <c r="W1415" i="3" s="1"/>
  <c r="W1416" i="3" s="1"/>
  <c r="W1417" i="3" s="1"/>
  <c r="W1418" i="3" s="1"/>
  <c r="W1419" i="3" s="1"/>
  <c r="W1420" i="3" s="1"/>
  <c r="W1421" i="3" s="1"/>
  <c r="W1422" i="3" s="1"/>
  <c r="W1423" i="3" s="1"/>
  <c r="W1424" i="3" s="1"/>
  <c r="W1425" i="3" s="1"/>
  <c r="W195" i="3"/>
  <c r="W196" i="3" s="1"/>
  <c r="W197" i="3" s="1"/>
  <c r="W198" i="3" s="1"/>
  <c r="W199" i="3" s="1"/>
  <c r="W200" i="3" s="1"/>
  <c r="W201" i="3" s="1"/>
  <c r="W202" i="3" s="1"/>
  <c r="W203" i="3" s="1"/>
  <c r="W204" i="3" s="1"/>
  <c r="W205" i="3" s="1"/>
  <c r="W206" i="3" s="1"/>
  <c r="W207" i="3" s="1"/>
  <c r="W208" i="3" s="1"/>
  <c r="W209" i="3" s="1"/>
  <c r="W2499" i="3"/>
  <c r="W2500" i="3" s="1"/>
  <c r="W2501" i="3" s="1"/>
  <c r="W2502" i="3" s="1"/>
  <c r="W2503" i="3" s="1"/>
  <c r="W2504" i="3" s="1"/>
  <c r="W2505" i="3" s="1"/>
  <c r="W2506" i="3" s="1"/>
  <c r="W2507" i="3" s="1"/>
  <c r="W2508" i="3" s="1"/>
  <c r="W2509" i="3" s="1"/>
  <c r="W2510" i="3" s="1"/>
  <c r="W2511" i="3" s="1"/>
  <c r="W2512" i="3" s="1"/>
  <c r="W2513" i="3" s="1"/>
  <c r="AA467" i="3"/>
  <c r="AB467" i="3" s="1"/>
  <c r="AA1891" i="3"/>
  <c r="AB1891" i="3" s="1"/>
  <c r="AA1892" i="3"/>
  <c r="T36" i="3"/>
  <c r="AA35" i="3"/>
  <c r="T1972" i="3"/>
  <c r="AA1971" i="3"/>
  <c r="T2244" i="3"/>
  <c r="AA2243" i="3"/>
  <c r="AB2243" i="3" s="1"/>
  <c r="T1508" i="3"/>
  <c r="AA1507" i="3"/>
  <c r="AB1507" i="3" s="1"/>
  <c r="T1300" i="3"/>
  <c r="AA1299" i="3"/>
  <c r="AB1299" i="3" s="1"/>
  <c r="T372" i="3"/>
  <c r="AA371" i="3"/>
  <c r="AB371" i="3" s="1"/>
  <c r="T228" i="3"/>
  <c r="AA227" i="3"/>
  <c r="T1380" i="3"/>
  <c r="AA1379" i="3"/>
  <c r="AB1379" i="3" s="1"/>
  <c r="T676" i="3"/>
  <c r="AA675" i="3"/>
  <c r="T692" i="3"/>
  <c r="AA691" i="3"/>
  <c r="AB691" i="3" s="1"/>
  <c r="T276" i="3"/>
  <c r="AA275" i="3"/>
  <c r="AB275" i="3" s="1"/>
  <c r="T1444" i="3"/>
  <c r="AA1443" i="3"/>
  <c r="T756" i="3"/>
  <c r="AA755" i="3"/>
  <c r="AB755" i="3" s="1"/>
  <c r="T564" i="3"/>
  <c r="AA563" i="3"/>
  <c r="AB563" i="3" s="1"/>
  <c r="T2532" i="3"/>
  <c r="AA2531" i="3"/>
  <c r="T1828" i="3"/>
  <c r="AA1827" i="3"/>
  <c r="AB1827" i="3" s="1"/>
  <c r="T1108" i="3"/>
  <c r="AA1107" i="3"/>
  <c r="T644" i="3"/>
  <c r="AA643" i="3"/>
  <c r="AB643" i="3" s="1"/>
  <c r="T2276" i="3"/>
  <c r="AA2275" i="3"/>
  <c r="AB2275" i="3" s="1"/>
  <c r="T996" i="3"/>
  <c r="AA995" i="3"/>
  <c r="T292" i="3"/>
  <c r="AA291" i="3"/>
  <c r="AB291" i="3" s="1"/>
  <c r="T2228" i="3"/>
  <c r="AA2227" i="3"/>
  <c r="AB2227" i="3" s="1"/>
  <c r="T2500" i="3"/>
  <c r="AA2499" i="3"/>
  <c r="AB2499" i="3" s="1"/>
  <c r="T1764" i="3"/>
  <c r="AA1763" i="3"/>
  <c r="AB1763" i="3" s="1"/>
  <c r="T1540" i="3"/>
  <c r="AA1539" i="3"/>
  <c r="AB1539" i="3" s="1"/>
  <c r="T596" i="3"/>
  <c r="AA595" i="3"/>
  <c r="AB595" i="3" s="1"/>
  <c r="T2164" i="3"/>
  <c r="AA2163" i="3"/>
  <c r="T1620" i="3"/>
  <c r="AA1619" i="3"/>
  <c r="T932" i="3"/>
  <c r="AA931" i="3"/>
  <c r="T948" i="3"/>
  <c r="AA947" i="3"/>
  <c r="AB947" i="3" s="1"/>
  <c r="T1204" i="3"/>
  <c r="AA1203" i="3"/>
  <c r="AB1203" i="3" s="1"/>
  <c r="T1572" i="3"/>
  <c r="AA1571" i="3"/>
  <c r="T244" i="3"/>
  <c r="AA243" i="3"/>
  <c r="AB243" i="3" s="1"/>
  <c r="T2180" i="3"/>
  <c r="AA2179" i="3"/>
  <c r="AB2179" i="3" s="1"/>
  <c r="T1700" i="3"/>
  <c r="AA1699" i="3"/>
  <c r="T820" i="3"/>
  <c r="AA819" i="3"/>
  <c r="AB819" i="3" s="1"/>
  <c r="T1668" i="3"/>
  <c r="AA1667" i="3"/>
  <c r="AB1667" i="3" s="1"/>
  <c r="T2068" i="3"/>
  <c r="AA2067" i="3"/>
  <c r="AB2067" i="3" s="1"/>
  <c r="T1348" i="3"/>
  <c r="AA1347" i="3"/>
  <c r="AB1347" i="3" s="1"/>
  <c r="T900" i="3"/>
  <c r="AA899" i="3"/>
  <c r="AB899" i="3" s="1"/>
  <c r="T532" i="3"/>
  <c r="AA531" i="3"/>
  <c r="T1220" i="3"/>
  <c r="AA1219" i="3"/>
  <c r="AB1219" i="3" s="1"/>
  <c r="T517" i="3"/>
  <c r="AA516" i="3"/>
  <c r="T2484" i="3"/>
  <c r="AA2483" i="3"/>
  <c r="AB2483" i="3" s="1"/>
  <c r="T68" i="3"/>
  <c r="AA67" i="3"/>
  <c r="T2004" i="3"/>
  <c r="AA2003" i="3"/>
  <c r="T1796" i="3"/>
  <c r="AA1795" i="3"/>
  <c r="AB1795" i="3" s="1"/>
  <c r="T852" i="3"/>
  <c r="AA851" i="3"/>
  <c r="AB851" i="3" s="1"/>
  <c r="T132" i="3"/>
  <c r="AA131" i="3"/>
  <c r="AB131" i="3" s="1"/>
  <c r="T1876" i="3"/>
  <c r="AA1875" i="3"/>
  <c r="T1140" i="3"/>
  <c r="AA1139" i="3"/>
  <c r="T1156" i="3"/>
  <c r="AA1155" i="3"/>
  <c r="T308" i="3"/>
  <c r="AA307" i="3"/>
  <c r="AB307" i="3" s="1"/>
  <c r="T484" i="3"/>
  <c r="AA483" i="3"/>
  <c r="AB483" i="3" s="1"/>
  <c r="T2436" i="3"/>
  <c r="AA2435" i="3"/>
  <c r="AB2435" i="3" s="1"/>
  <c r="T1940" i="3"/>
  <c r="AA1939" i="3"/>
  <c r="T1060" i="3"/>
  <c r="AA1059" i="3"/>
  <c r="AB1059" i="3" s="1"/>
  <c r="T2324" i="3"/>
  <c r="AA2323" i="3"/>
  <c r="AB2323" i="3" s="1"/>
  <c r="T1588" i="3"/>
  <c r="AA1587" i="3"/>
  <c r="AB1587" i="3" s="1"/>
  <c r="T1364" i="3"/>
  <c r="AA1363" i="3"/>
  <c r="T340" i="3"/>
  <c r="AA339" i="3"/>
  <c r="AB339" i="3" s="1"/>
  <c r="T1924" i="3"/>
  <c r="AA1923" i="3"/>
  <c r="AB1923" i="3" s="1"/>
  <c r="T788" i="3"/>
  <c r="AA787" i="3"/>
  <c r="AB787" i="3" s="1"/>
  <c r="T1460" i="3"/>
  <c r="AA1459" i="3"/>
  <c r="AB1459" i="3" s="1"/>
  <c r="T772" i="3"/>
  <c r="AA771" i="3"/>
  <c r="T1908" i="3"/>
  <c r="AA1907" i="3"/>
  <c r="AB1907" i="3" s="1"/>
  <c r="T324" i="3"/>
  <c r="AA323" i="3"/>
  <c r="AB323" i="3" s="1"/>
  <c r="T2260" i="3"/>
  <c r="AA2259" i="3"/>
  <c r="AB2259" i="3" s="1"/>
  <c r="T100" i="3"/>
  <c r="AA99" i="3"/>
  <c r="AB99" i="3" s="1"/>
  <c r="T2036" i="3"/>
  <c r="AA2035" i="3"/>
  <c r="AB2035" i="3" s="1"/>
  <c r="T1316" i="3"/>
  <c r="AA1315" i="3"/>
  <c r="T388" i="3"/>
  <c r="AA387" i="3"/>
  <c r="AB387" i="3" s="1"/>
  <c r="T2116" i="3"/>
  <c r="AA2115" i="3"/>
  <c r="AB2115" i="3" s="1"/>
  <c r="T1636" i="3"/>
  <c r="AA1635" i="3"/>
  <c r="AB1635" i="3" s="1"/>
  <c r="T1398" i="3"/>
  <c r="AA1397" i="3"/>
  <c r="T884" i="3"/>
  <c r="AA883" i="3"/>
  <c r="AB883" i="3" s="1"/>
  <c r="T1284" i="3"/>
  <c r="AA1283" i="3"/>
  <c r="AB1283" i="3" s="1"/>
  <c r="T964" i="3"/>
  <c r="AA963" i="3"/>
  <c r="T1844" i="3"/>
  <c r="AA1843" i="3"/>
  <c r="AB1843" i="3" s="1"/>
  <c r="T1604" i="3"/>
  <c r="AA1603" i="3"/>
  <c r="AB1603" i="3" s="1"/>
  <c r="T2196" i="3"/>
  <c r="AA2195" i="3"/>
  <c r="AB2195" i="3" s="1"/>
  <c r="T1028" i="3"/>
  <c r="AA1027" i="3"/>
  <c r="AB1027" i="3" s="1"/>
  <c r="T1716" i="3"/>
  <c r="AA1715" i="3"/>
  <c r="AB1715" i="3" s="1"/>
  <c r="T1012" i="3"/>
  <c r="AA1011" i="3"/>
  <c r="T1252" i="3"/>
  <c r="AA1251" i="3"/>
  <c r="T548" i="3"/>
  <c r="AA547" i="3"/>
  <c r="AB547" i="3" s="1"/>
  <c r="T2516" i="3"/>
  <c r="AA2515" i="3"/>
  <c r="AB2515" i="3" s="1"/>
  <c r="T356" i="3"/>
  <c r="AA355" i="3"/>
  <c r="AB355" i="3" s="1"/>
  <c r="T2292" i="3"/>
  <c r="AA2291" i="3"/>
  <c r="AB2291" i="3" s="1"/>
  <c r="T1556" i="3"/>
  <c r="AA1555" i="3"/>
  <c r="AB1555" i="3" s="1"/>
  <c r="T612" i="3"/>
  <c r="AA611" i="3"/>
  <c r="T2372" i="3"/>
  <c r="AA2371" i="3"/>
  <c r="AB2371" i="3" s="1"/>
  <c r="T2132" i="3"/>
  <c r="AA2131" i="3"/>
  <c r="AB2131" i="3" s="1"/>
  <c r="T1652" i="3"/>
  <c r="AA1651" i="3"/>
  <c r="AB1651" i="3" s="1"/>
  <c r="T420" i="3"/>
  <c r="AA419" i="3"/>
  <c r="AB419" i="3" s="1"/>
  <c r="T980" i="3"/>
  <c r="AA979" i="3"/>
  <c r="AB979" i="3" s="1"/>
  <c r="T260" i="3"/>
  <c r="AA259" i="3"/>
  <c r="T2452" i="3"/>
  <c r="AA2451" i="3"/>
  <c r="AB2451" i="3" s="1"/>
  <c r="T1524" i="3"/>
  <c r="AA1523" i="3"/>
  <c r="AB1523" i="3" s="1"/>
  <c r="T148" i="3"/>
  <c r="AA147" i="3"/>
  <c r="AB147" i="3" s="1"/>
  <c r="T2084" i="3"/>
  <c r="AA2083" i="3"/>
  <c r="AB2083" i="3" s="1"/>
  <c r="T1860" i="3"/>
  <c r="AA1859" i="3"/>
  <c r="AB1859" i="3" s="1"/>
  <c r="T5" i="3"/>
  <c r="AA4" i="3"/>
  <c r="T180" i="3"/>
  <c r="AA179" i="3"/>
  <c r="T1956" i="3"/>
  <c r="AA1955" i="3"/>
  <c r="AB1955" i="3" s="1"/>
  <c r="T1236" i="3"/>
  <c r="AA1235" i="3"/>
  <c r="AB1235" i="3" s="1"/>
  <c r="T1492" i="3"/>
  <c r="AA1491" i="3"/>
  <c r="T804" i="3"/>
  <c r="AA803" i="3"/>
  <c r="AB803" i="3" s="1"/>
  <c r="T2420" i="3"/>
  <c r="AA2419" i="3"/>
  <c r="AB2419" i="3" s="1"/>
  <c r="T580" i="3"/>
  <c r="AA579" i="3"/>
  <c r="AB579" i="3" s="1"/>
  <c r="T2548" i="3"/>
  <c r="AA2547" i="3"/>
  <c r="AB2547" i="3" s="1"/>
  <c r="T1812" i="3"/>
  <c r="AA1811" i="3"/>
  <c r="AB1811" i="3" s="1"/>
  <c r="T868" i="3"/>
  <c r="AA867" i="3"/>
  <c r="AB867" i="3" s="1"/>
  <c r="T469" i="3"/>
  <c r="AA468" i="3"/>
  <c r="AB468" i="3" s="1"/>
  <c r="T2388" i="3"/>
  <c r="AA2387" i="3"/>
  <c r="AB2387" i="3" s="1"/>
  <c r="T1894" i="3"/>
  <c r="AA1893" i="3"/>
  <c r="T916" i="3"/>
  <c r="AA915" i="3"/>
  <c r="AB915" i="3" s="1"/>
  <c r="T724" i="3"/>
  <c r="AA723" i="3"/>
  <c r="AB723" i="3" s="1"/>
  <c r="T1188" i="3"/>
  <c r="AA1187" i="3"/>
  <c r="T500" i="3"/>
  <c r="AA499" i="3"/>
  <c r="AB499" i="3" s="1"/>
  <c r="T1172" i="3"/>
  <c r="AA1171" i="3"/>
  <c r="AB1171" i="3" s="1"/>
  <c r="T1780" i="3"/>
  <c r="AA1779" i="3"/>
  <c r="T1092" i="3"/>
  <c r="AA1091" i="3"/>
  <c r="T404" i="3"/>
  <c r="AA403" i="3"/>
  <c r="AB403" i="3" s="1"/>
  <c r="T2340" i="3"/>
  <c r="AA2339" i="3"/>
  <c r="AB2339" i="3" s="1"/>
  <c r="T2100" i="3"/>
  <c r="AA2099" i="3"/>
  <c r="AB2099" i="3" s="1"/>
  <c r="T1684" i="3"/>
  <c r="AA1683" i="3"/>
  <c r="T52" i="3"/>
  <c r="AA51" i="3"/>
  <c r="AB51" i="3" s="1"/>
  <c r="T436" i="3"/>
  <c r="AA435" i="3"/>
  <c r="AB435" i="3" s="1"/>
  <c r="T2212" i="3"/>
  <c r="AA2211" i="3"/>
  <c r="AB2211" i="3" s="1"/>
  <c r="T1476" i="3"/>
  <c r="AA1475" i="3"/>
  <c r="T1748" i="3"/>
  <c r="AA1747" i="3"/>
  <c r="AB1747" i="3" s="1"/>
  <c r="T1044" i="3"/>
  <c r="AA1043" i="3"/>
  <c r="AB1043" i="3" s="1"/>
  <c r="T836" i="3"/>
  <c r="AA835" i="3"/>
  <c r="AB835" i="3" s="1"/>
  <c r="T1412" i="3"/>
  <c r="AA1411" i="3"/>
  <c r="AB1411" i="3" s="1"/>
  <c r="T2052" i="3"/>
  <c r="AA2051" i="3"/>
  <c r="AB2051" i="3" s="1"/>
  <c r="T196" i="3"/>
  <c r="AA195" i="3"/>
  <c r="T708" i="3"/>
  <c r="AA707" i="3"/>
  <c r="AB707" i="3" s="1"/>
  <c r="T2148" i="3"/>
  <c r="AA2147" i="3"/>
  <c r="AB2147" i="3" s="1"/>
  <c r="T1428" i="3"/>
  <c r="AA1427" i="3"/>
  <c r="AB1427" i="3" s="1"/>
  <c r="T740" i="3"/>
  <c r="AA739" i="3"/>
  <c r="AB739" i="3" s="1"/>
  <c r="T20" i="3"/>
  <c r="AA19" i="3"/>
  <c r="AB19" i="3" s="1"/>
  <c r="T84" i="3"/>
  <c r="AA83" i="3"/>
  <c r="AB83" i="3" s="1"/>
  <c r="T2020" i="3"/>
  <c r="AA2019" i="3"/>
  <c r="AB2019" i="3" s="1"/>
  <c r="T1332" i="3"/>
  <c r="AA1331" i="3"/>
  <c r="AB1331" i="3" s="1"/>
  <c r="T628" i="3"/>
  <c r="AA627" i="3"/>
  <c r="AB627" i="3" s="1"/>
  <c r="T164" i="3"/>
  <c r="AA163" i="3"/>
  <c r="AB163" i="3" s="1"/>
  <c r="T2356" i="3"/>
  <c r="AA2355" i="3"/>
  <c r="AB2355" i="3" s="1"/>
  <c r="T660" i="3"/>
  <c r="AA659" i="3"/>
  <c r="AB659" i="3" s="1"/>
  <c r="T2468" i="3"/>
  <c r="AA2467" i="3"/>
  <c r="T1732" i="3"/>
  <c r="AA1731" i="3"/>
  <c r="AB1731" i="3" s="1"/>
  <c r="T1988" i="3"/>
  <c r="AA1987" i="3"/>
  <c r="AB1987" i="3" s="1"/>
  <c r="T1268" i="3"/>
  <c r="AA1267" i="3"/>
  <c r="T1076" i="3"/>
  <c r="AA1075" i="3"/>
  <c r="AB1075" i="3" s="1"/>
  <c r="T116" i="3"/>
  <c r="AA115" i="3"/>
  <c r="AB115" i="3" s="1"/>
  <c r="T2308" i="3"/>
  <c r="AA2307" i="3"/>
  <c r="AB2307" i="3" s="1"/>
  <c r="T1124" i="3"/>
  <c r="AA1123" i="3"/>
  <c r="T452" i="3"/>
  <c r="AA451" i="3"/>
  <c r="AB451" i="3" s="1"/>
  <c r="T212" i="3"/>
  <c r="AA211" i="3"/>
  <c r="T2404" i="3"/>
  <c r="AA2403" i="3"/>
  <c r="Z201" i="3" l="1"/>
  <c r="Z1046" i="3"/>
  <c r="AB675" i="3"/>
  <c r="Z1985" i="3"/>
  <c r="Y2452" i="3"/>
  <c r="Z2452" i="3" s="1"/>
  <c r="Z1965" i="3"/>
  <c r="Z896" i="3"/>
  <c r="Z1909" i="3"/>
  <c r="AB227" i="3"/>
  <c r="AB2467" i="3"/>
  <c r="Z730" i="3"/>
  <c r="Z897" i="3"/>
  <c r="Z569" i="3"/>
  <c r="AB1251" i="3"/>
  <c r="Y1048" i="3"/>
  <c r="Z670" i="3"/>
  <c r="Y671" i="3"/>
  <c r="AB211" i="3"/>
  <c r="Z719" i="3"/>
  <c r="Y720" i="3"/>
  <c r="AB1091" i="3"/>
  <c r="N2052" i="3"/>
  <c r="AB1011" i="3"/>
  <c r="AB1619" i="3"/>
  <c r="AB1443" i="3"/>
  <c r="AB1491" i="3"/>
  <c r="AB611" i="3"/>
  <c r="AB516" i="3"/>
  <c r="AB35" i="3"/>
  <c r="AB179" i="3"/>
  <c r="AB1939" i="3"/>
  <c r="AB2403" i="3"/>
  <c r="AB1315" i="3"/>
  <c r="AB2531" i="3"/>
  <c r="Y293" i="3"/>
  <c r="Z293" i="3" s="1"/>
  <c r="AB995" i="3"/>
  <c r="AB67" i="3"/>
  <c r="AB1475" i="3"/>
  <c r="AB1699" i="3"/>
  <c r="AB2163" i="3"/>
  <c r="Z2413" i="3"/>
  <c r="Y1209" i="3"/>
  <c r="Z1209" i="3" s="1"/>
  <c r="AB1971" i="3"/>
  <c r="Z871" i="3"/>
  <c r="AB1123" i="3"/>
  <c r="AB1267" i="3"/>
  <c r="AB259" i="3"/>
  <c r="AB531" i="3"/>
  <c r="Z1688" i="3"/>
  <c r="AB1139" i="3"/>
  <c r="AB1571" i="3"/>
  <c r="N596" i="3"/>
  <c r="Z581" i="3"/>
  <c r="AB4" i="3"/>
  <c r="AB1779" i="3"/>
  <c r="AB1875" i="3"/>
  <c r="AB771" i="3"/>
  <c r="AB195" i="3"/>
  <c r="AB1187" i="3"/>
  <c r="AB963" i="3"/>
  <c r="AB2003" i="3"/>
  <c r="AB1363" i="3"/>
  <c r="N37" i="3"/>
  <c r="N820" i="3"/>
  <c r="Z808" i="3"/>
  <c r="AB1155" i="3"/>
  <c r="M708" i="3"/>
  <c r="M709" i="3" s="1"/>
  <c r="AB1107" i="3"/>
  <c r="AB1395" i="3"/>
  <c r="AB1683" i="3"/>
  <c r="Z1304" i="3"/>
  <c r="AB931" i="3"/>
  <c r="Z2392" i="3"/>
  <c r="Z543" i="3"/>
  <c r="Z1789" i="3"/>
  <c r="Z1541" i="3"/>
  <c r="Z610" i="3"/>
  <c r="N2180" i="3"/>
  <c r="Z1790" i="3"/>
  <c r="Z1980" i="3"/>
  <c r="Z690" i="3"/>
  <c r="Z83" i="3"/>
  <c r="Z688" i="3"/>
  <c r="Z1791" i="3"/>
  <c r="Z689" i="3"/>
  <c r="Z687" i="3"/>
  <c r="Z1283" i="3"/>
  <c r="N53" i="3"/>
  <c r="Y1161" i="3"/>
  <c r="Z1161" i="3" s="1"/>
  <c r="M548" i="3"/>
  <c r="M549" i="3" s="1"/>
  <c r="Z193" i="3"/>
  <c r="Z1448" i="3"/>
  <c r="Z1692" i="3"/>
  <c r="M101" i="3"/>
  <c r="M102" i="3" s="1"/>
  <c r="N900" i="3"/>
  <c r="N164" i="3"/>
  <c r="M117" i="3"/>
  <c r="M118" i="3" s="1"/>
  <c r="Z1398" i="3"/>
  <c r="N21" i="3"/>
  <c r="Z1397" i="3"/>
  <c r="Z1013" i="3"/>
  <c r="Z853" i="3"/>
  <c r="Z815" i="3"/>
  <c r="N404" i="3"/>
  <c r="N84" i="3"/>
  <c r="M84" i="3"/>
  <c r="N132" i="3"/>
  <c r="M132" i="3"/>
  <c r="M1796" i="3"/>
  <c r="N1796" i="3"/>
  <c r="M2101" i="3"/>
  <c r="N2101" i="3"/>
  <c r="M693" i="3"/>
  <c r="N693" i="3"/>
  <c r="M1189" i="3"/>
  <c r="N1189" i="3"/>
  <c r="M1989" i="3"/>
  <c r="N1989" i="3"/>
  <c r="M469" i="3"/>
  <c r="N469" i="3"/>
  <c r="M773" i="3"/>
  <c r="N773" i="3"/>
  <c r="M2341" i="3"/>
  <c r="N2341" i="3"/>
  <c r="M998" i="3"/>
  <c r="N998" i="3"/>
  <c r="M2293" i="3"/>
  <c r="N2293" i="3"/>
  <c r="M1621" i="3"/>
  <c r="N1621" i="3"/>
  <c r="M341" i="3"/>
  <c r="N341" i="3"/>
  <c r="M1605" i="3"/>
  <c r="N1605" i="3"/>
  <c r="M453" i="3"/>
  <c r="N453" i="3"/>
  <c r="M1828" i="3"/>
  <c r="N1828" i="3"/>
  <c r="M2517" i="3"/>
  <c r="N2517" i="3"/>
  <c r="M1557" i="3"/>
  <c r="N1557" i="3"/>
  <c r="M533" i="3"/>
  <c r="N533" i="3"/>
  <c r="M885" i="3"/>
  <c r="N885" i="3"/>
  <c r="M2261" i="3"/>
  <c r="N2261" i="3"/>
  <c r="M1764" i="3"/>
  <c r="N1764" i="3"/>
  <c r="M1973" i="3"/>
  <c r="N1973" i="3"/>
  <c r="M1845" i="3"/>
  <c r="N1845" i="3"/>
  <c r="M565" i="3"/>
  <c r="N565" i="3"/>
  <c r="M1061" i="3"/>
  <c r="N1061" i="3"/>
  <c r="M54" i="3"/>
  <c r="N54" i="3"/>
  <c r="M5" i="3"/>
  <c r="N5" i="3"/>
  <c r="M645" i="3"/>
  <c r="N645" i="3"/>
  <c r="M869" i="3"/>
  <c r="N869" i="3"/>
  <c r="M1493" i="3"/>
  <c r="N1493" i="3"/>
  <c r="M213" i="3"/>
  <c r="N213" i="3"/>
  <c r="M1477" i="3"/>
  <c r="N1477" i="3"/>
  <c r="M325" i="3"/>
  <c r="N325" i="3"/>
  <c r="M2468" i="3"/>
  <c r="N2468" i="3"/>
  <c r="M1909" i="3"/>
  <c r="N1909" i="3"/>
  <c r="M2372" i="3"/>
  <c r="N2372" i="3"/>
  <c r="M2021" i="3"/>
  <c r="N2021" i="3"/>
  <c r="M1429" i="3"/>
  <c r="N1429" i="3"/>
  <c r="M149" i="3"/>
  <c r="N149" i="3"/>
  <c r="M2165" i="3"/>
  <c r="N2165" i="3"/>
  <c r="M757" i="3"/>
  <c r="N757" i="3"/>
  <c r="M1013" i="3"/>
  <c r="N1013" i="3"/>
  <c r="M2308" i="3"/>
  <c r="N2308" i="3"/>
  <c r="M1860" i="3"/>
  <c r="N1860" i="3"/>
  <c r="M1717" i="3"/>
  <c r="N1717" i="3"/>
  <c r="M437" i="3"/>
  <c r="N437" i="3"/>
  <c r="M69" i="3"/>
  <c r="N69" i="3"/>
  <c r="M933" i="3"/>
  <c r="N933" i="3"/>
  <c r="M1669" i="3"/>
  <c r="N1669" i="3"/>
  <c r="M517" i="3"/>
  <c r="N517" i="3"/>
  <c r="M405" i="3"/>
  <c r="N405" i="3"/>
  <c r="M742" i="3"/>
  <c r="N742" i="3"/>
  <c r="M2229" i="3"/>
  <c r="N2229" i="3"/>
  <c r="M1365" i="3"/>
  <c r="N1365" i="3"/>
  <c r="M2213" i="3"/>
  <c r="N2213" i="3"/>
  <c r="M1349" i="3"/>
  <c r="N1349" i="3"/>
  <c r="M197" i="3"/>
  <c r="N197" i="3"/>
  <c r="M2068" i="3"/>
  <c r="N2068" i="3"/>
  <c r="M1781" i="3"/>
  <c r="N1781" i="3"/>
  <c r="M2453" i="3"/>
  <c r="N2453" i="3"/>
  <c r="M1301" i="3"/>
  <c r="N1301" i="3"/>
  <c r="M2421" i="3"/>
  <c r="N2421" i="3"/>
  <c r="M1653" i="3"/>
  <c r="N1653" i="3"/>
  <c r="M629" i="3"/>
  <c r="N629" i="3"/>
  <c r="M2036" i="3"/>
  <c r="N2036" i="3"/>
  <c r="M2549" i="3"/>
  <c r="N2549" i="3"/>
  <c r="M1589" i="3"/>
  <c r="N1589" i="3"/>
  <c r="M309" i="3"/>
  <c r="N309" i="3"/>
  <c r="M805" i="3"/>
  <c r="N805" i="3"/>
  <c r="M1541" i="3"/>
  <c r="N1541" i="3"/>
  <c r="M389" i="3"/>
  <c r="N389" i="3"/>
  <c r="M1637" i="3"/>
  <c r="N1637" i="3"/>
  <c r="M613" i="3"/>
  <c r="N613" i="3"/>
  <c r="M1078" i="3"/>
  <c r="N1078" i="3"/>
  <c r="M1237" i="3"/>
  <c r="N1237" i="3"/>
  <c r="M182" i="3"/>
  <c r="N182" i="3"/>
  <c r="M1221" i="3"/>
  <c r="N1221" i="3"/>
  <c r="M165" i="3"/>
  <c r="N165" i="3"/>
  <c r="M1941" i="3"/>
  <c r="N1941" i="3"/>
  <c r="M2532" i="3"/>
  <c r="N2532" i="3"/>
  <c r="M901" i="3"/>
  <c r="N901" i="3"/>
  <c r="M1173" i="3"/>
  <c r="N1173" i="3"/>
  <c r="M1525" i="3"/>
  <c r="N1525" i="3"/>
  <c r="M501" i="3"/>
  <c r="N501" i="3"/>
  <c r="M2277" i="3"/>
  <c r="N2277" i="3"/>
  <c r="M1461" i="3"/>
  <c r="N1461" i="3"/>
  <c r="M2053" i="3"/>
  <c r="N2053" i="3"/>
  <c r="M1701" i="3"/>
  <c r="N1701" i="3"/>
  <c r="M677" i="3"/>
  <c r="N677" i="3"/>
  <c r="M1413" i="3"/>
  <c r="N1413" i="3"/>
  <c r="M261" i="3"/>
  <c r="N261" i="3"/>
  <c r="M1509" i="3"/>
  <c r="N1509" i="3"/>
  <c r="M486" i="3"/>
  <c r="N486" i="3"/>
  <c r="M821" i="3"/>
  <c r="N821" i="3"/>
  <c r="M1109" i="3"/>
  <c r="N1109" i="3"/>
  <c r="M1093" i="3"/>
  <c r="N1093" i="3"/>
  <c r="M2149" i="3"/>
  <c r="N2149" i="3"/>
  <c r="M1813" i="3"/>
  <c r="N1813" i="3"/>
  <c r="M2324" i="3"/>
  <c r="N2324" i="3"/>
  <c r="M1956" i="3"/>
  <c r="N1956" i="3"/>
  <c r="M2406" i="3"/>
  <c r="N2406" i="3"/>
  <c r="M2196" i="3"/>
  <c r="N2196" i="3"/>
  <c r="M2500" i="3"/>
  <c r="N2500" i="3"/>
  <c r="M38" i="3"/>
  <c r="N38" i="3"/>
  <c r="M1045" i="3"/>
  <c r="N1045" i="3"/>
  <c r="M22" i="3"/>
  <c r="N22" i="3"/>
  <c r="M1397" i="3"/>
  <c r="N1397" i="3"/>
  <c r="AB1397" i="3" s="1"/>
  <c r="M373" i="3"/>
  <c r="N373" i="3"/>
  <c r="Z2114" i="3"/>
  <c r="M1892" i="3"/>
  <c r="N1892" i="3"/>
  <c r="AB1892" i="3" s="1"/>
  <c r="M1333" i="3"/>
  <c r="N1333" i="3"/>
  <c r="M1573" i="3"/>
  <c r="N1573" i="3"/>
  <c r="M421" i="3"/>
  <c r="N421" i="3"/>
  <c r="M1285" i="3"/>
  <c r="N1285" i="3"/>
  <c r="M2357" i="3"/>
  <c r="N2357" i="3"/>
  <c r="M1381" i="3"/>
  <c r="N1381" i="3"/>
  <c r="M357" i="3"/>
  <c r="N357" i="3"/>
  <c r="M2005" i="3"/>
  <c r="N2005" i="3"/>
  <c r="M981" i="3"/>
  <c r="N981" i="3"/>
  <c r="M2181" i="3"/>
  <c r="N2181" i="3"/>
  <c r="M965" i="3"/>
  <c r="N965" i="3"/>
  <c r="M661" i="3"/>
  <c r="N661" i="3"/>
  <c r="M917" i="3"/>
  <c r="N917" i="3"/>
  <c r="M1269" i="3"/>
  <c r="N1269" i="3"/>
  <c r="M245" i="3"/>
  <c r="N245" i="3"/>
  <c r="Z706" i="3"/>
  <c r="M1205" i="3"/>
  <c r="N1205" i="3"/>
  <c r="M1445" i="3"/>
  <c r="N1445" i="3"/>
  <c r="M293" i="3"/>
  <c r="N293" i="3"/>
  <c r="M2117" i="3"/>
  <c r="N2117" i="3"/>
  <c r="M1157" i="3"/>
  <c r="N1157" i="3"/>
  <c r="M2085" i="3"/>
  <c r="N2085" i="3"/>
  <c r="M1253" i="3"/>
  <c r="N1253" i="3"/>
  <c r="M230" i="3"/>
  <c r="N230" i="3"/>
  <c r="M1877" i="3"/>
  <c r="N1877" i="3"/>
  <c r="M853" i="3"/>
  <c r="N853" i="3"/>
  <c r="M837" i="3"/>
  <c r="N837" i="3"/>
  <c r="N102" i="3"/>
  <c r="M1685" i="3"/>
  <c r="N1685" i="3"/>
  <c r="M789" i="3"/>
  <c r="N789" i="3"/>
  <c r="M1141" i="3"/>
  <c r="N1141" i="3"/>
  <c r="M277" i="3"/>
  <c r="N277" i="3"/>
  <c r="M1924" i="3"/>
  <c r="N1924" i="3"/>
  <c r="M2436" i="3"/>
  <c r="N2436" i="3"/>
  <c r="M2133" i="3"/>
  <c r="N2133" i="3"/>
  <c r="M949" i="3"/>
  <c r="N949" i="3"/>
  <c r="M1318" i="3"/>
  <c r="N1318" i="3"/>
  <c r="M2485" i="3"/>
  <c r="N2485" i="3"/>
  <c r="M2389" i="3"/>
  <c r="N2389" i="3"/>
  <c r="M1029" i="3"/>
  <c r="N1029" i="3"/>
  <c r="M597" i="3"/>
  <c r="N597" i="3"/>
  <c r="M1125" i="3"/>
  <c r="N1125" i="3"/>
  <c r="M2245" i="3"/>
  <c r="N2245" i="3"/>
  <c r="M1749" i="3"/>
  <c r="N1749" i="3"/>
  <c r="M725" i="3"/>
  <c r="N725" i="3"/>
  <c r="M1733" i="3"/>
  <c r="N1733" i="3"/>
  <c r="M581" i="3"/>
  <c r="N581" i="3"/>
  <c r="Z218" i="3"/>
  <c r="Y505" i="3"/>
  <c r="Z505" i="3" s="1"/>
  <c r="Z504" i="3"/>
  <c r="Z1640" i="3"/>
  <c r="Z765" i="3"/>
  <c r="Z133" i="3"/>
  <c r="Z134" i="3"/>
  <c r="Z319" i="3"/>
  <c r="Y320" i="3"/>
  <c r="Z1365" i="3"/>
  <c r="Z2375" i="3"/>
  <c r="Z344" i="3"/>
  <c r="Z752" i="3"/>
  <c r="Z66" i="3"/>
  <c r="Z1959" i="3"/>
  <c r="Z770" i="3"/>
  <c r="Y2396" i="3"/>
  <c r="Z2396" i="3" s="1"/>
  <c r="Z2395" i="3"/>
  <c r="Y195" i="3"/>
  <c r="Z195" i="3" s="1"/>
  <c r="Z194" i="3"/>
  <c r="Y241" i="3"/>
  <c r="Z241" i="3" s="1"/>
  <c r="Z240" i="3"/>
  <c r="Y1117" i="3"/>
  <c r="Z1117" i="3" s="1"/>
  <c r="Z1116" i="3"/>
  <c r="Y2523" i="3"/>
  <c r="Z2523" i="3" s="1"/>
  <c r="Z2522" i="3"/>
  <c r="Y2070" i="3"/>
  <c r="Z2069" i="3"/>
  <c r="Y1367" i="3"/>
  <c r="Z1367" i="3" s="1"/>
  <c r="Z1366" i="3"/>
  <c r="Y1214" i="3"/>
  <c r="Z1214" i="3" s="1"/>
  <c r="Z1213" i="3"/>
  <c r="Y1099" i="3"/>
  <c r="Z1098" i="3"/>
  <c r="Y209" i="3"/>
  <c r="Z209" i="3" s="1"/>
  <c r="Z208" i="3"/>
  <c r="Y1483" i="3"/>
  <c r="Z1483" i="3" s="1"/>
  <c r="Z1482" i="3"/>
  <c r="Y2344" i="3"/>
  <c r="Z2343" i="3"/>
  <c r="Y2360" i="3"/>
  <c r="Z2360" i="3" s="1"/>
  <c r="Z2359" i="3"/>
  <c r="Y2136" i="3"/>
  <c r="Z2135" i="3"/>
  <c r="Y1768" i="3"/>
  <c r="Z1767" i="3"/>
  <c r="Y43" i="3"/>
  <c r="Z43" i="3" s="1"/>
  <c r="Z42" i="3"/>
  <c r="Y364" i="3"/>
  <c r="Z363" i="3"/>
  <c r="Y91" i="3"/>
  <c r="Z90" i="3"/>
  <c r="Y1883" i="3"/>
  <c r="Z1882" i="3"/>
  <c r="Y2277" i="3"/>
  <c r="Z2277" i="3" s="1"/>
  <c r="Z2276" i="3"/>
  <c r="Y533" i="3"/>
  <c r="Z532" i="3"/>
  <c r="Y1147" i="3"/>
  <c r="Z1146" i="3"/>
  <c r="Y261" i="3"/>
  <c r="Z260" i="3"/>
  <c r="Y371" i="3"/>
  <c r="Z371" i="3" s="1"/>
  <c r="Z370" i="3"/>
  <c r="Y842" i="3"/>
  <c r="Z842" i="3" s="1"/>
  <c r="Z841" i="3"/>
  <c r="Y661" i="3"/>
  <c r="Z661" i="3" s="1"/>
  <c r="Z660" i="3"/>
  <c r="Y1579" i="3"/>
  <c r="Z1579" i="3" s="1"/>
  <c r="Z1578" i="3"/>
  <c r="Y191" i="3"/>
  <c r="Z191" i="3" s="1"/>
  <c r="Z190" i="3"/>
  <c r="Y283" i="3"/>
  <c r="Z282" i="3"/>
  <c r="Y2011" i="3"/>
  <c r="Z2011" i="3" s="1"/>
  <c r="Z2010" i="3"/>
  <c r="Y245" i="3"/>
  <c r="Z244" i="3"/>
  <c r="Y1684" i="3"/>
  <c r="Z1683" i="3"/>
  <c r="Y1642" i="3"/>
  <c r="Z1642" i="3" s="1"/>
  <c r="Z1641" i="3"/>
  <c r="Y1285" i="3"/>
  <c r="Z1285" i="3" s="1"/>
  <c r="Z1284" i="3"/>
  <c r="Y2549" i="3"/>
  <c r="Z2548" i="3"/>
  <c r="Y437" i="3"/>
  <c r="Z437" i="3" s="1"/>
  <c r="Z436" i="3"/>
  <c r="Y1113" i="3"/>
  <c r="Z1113" i="3" s="1"/>
  <c r="Z1112" i="3"/>
  <c r="Y1141" i="3"/>
  <c r="Z1140" i="3"/>
  <c r="Y379" i="3"/>
  <c r="Z378" i="3"/>
  <c r="Y677" i="3"/>
  <c r="Z677" i="3" s="1"/>
  <c r="Z676" i="3"/>
  <c r="Y826" i="3"/>
  <c r="Z826" i="3" s="1"/>
  <c r="Z825" i="3"/>
  <c r="Y1029" i="3"/>
  <c r="Z1028" i="3"/>
  <c r="Y789" i="3"/>
  <c r="Z789" i="3" s="1"/>
  <c r="Z788" i="3"/>
  <c r="Z836" i="3"/>
  <c r="Y837" i="3"/>
  <c r="Y2408" i="3"/>
  <c r="Z2407" i="3"/>
  <c r="Y2508" i="3"/>
  <c r="Z2507" i="3"/>
  <c r="Y1177" i="3"/>
  <c r="Z1176" i="3"/>
  <c r="Y2006" i="3"/>
  <c r="Z2005" i="3"/>
  <c r="Y2491" i="3"/>
  <c r="Z2491" i="3" s="1"/>
  <c r="Z2490" i="3"/>
  <c r="Y1701" i="3"/>
  <c r="Z1700" i="3"/>
  <c r="Y346" i="3"/>
  <c r="Z345" i="3"/>
  <c r="Y988" i="3"/>
  <c r="Z987" i="3"/>
  <c r="Y783" i="3"/>
  <c r="Z782" i="3"/>
  <c r="Y645" i="3"/>
  <c r="Z644" i="3"/>
  <c r="Y309" i="3"/>
  <c r="Z308" i="3"/>
  <c r="Y2312" i="3"/>
  <c r="Z2312" i="3" s="1"/>
  <c r="Z2311" i="3"/>
  <c r="Y2160" i="3"/>
  <c r="Z2160" i="3" s="1"/>
  <c r="Z2159" i="3"/>
  <c r="Y1815" i="3"/>
  <c r="Z1815" i="3" s="1"/>
  <c r="Z1814" i="3"/>
  <c r="Y1388" i="3"/>
  <c r="Z1387" i="3"/>
  <c r="Y1819" i="3"/>
  <c r="Z1818" i="3"/>
  <c r="Y455" i="3"/>
  <c r="Z455" i="3" s="1"/>
  <c r="Z454" i="3"/>
  <c r="Y551" i="3"/>
  <c r="Z550" i="3"/>
  <c r="Y1676" i="3"/>
  <c r="Z1675" i="3"/>
  <c r="Y699" i="3"/>
  <c r="Z699" i="3" s="1"/>
  <c r="Z698" i="3"/>
  <c r="Y1337" i="3"/>
  <c r="Z1336" i="3"/>
  <c r="Y1992" i="3"/>
  <c r="Z1992" i="3" s="1"/>
  <c r="Z1991" i="3"/>
  <c r="Z2108" i="3"/>
  <c r="Y2109" i="3"/>
  <c r="Z2109" i="3" s="1"/>
  <c r="Y1911" i="3"/>
  <c r="Z1910" i="3"/>
  <c r="Y357" i="3"/>
  <c r="Z357" i="3" s="1"/>
  <c r="Z356" i="3"/>
  <c r="Y1928" i="3"/>
  <c r="Z1927" i="3"/>
  <c r="Y75" i="3"/>
  <c r="Z74" i="3"/>
  <c r="Y2213" i="3"/>
  <c r="Z2212" i="3"/>
  <c r="Y1269" i="3"/>
  <c r="Z1268" i="3"/>
  <c r="Y1083" i="3"/>
  <c r="Z1083" i="3" s="1"/>
  <c r="Z1082" i="3"/>
  <c r="Y1612" i="3"/>
  <c r="Z1611" i="3"/>
  <c r="Y583" i="3"/>
  <c r="Z583" i="3" s="1"/>
  <c r="Z582" i="3"/>
  <c r="Y1515" i="3"/>
  <c r="Z1515" i="3" s="1"/>
  <c r="Z1514" i="3"/>
  <c r="Y805" i="3"/>
  <c r="Z804" i="3"/>
  <c r="Y2056" i="3"/>
  <c r="Z2056" i="3" s="1"/>
  <c r="Z2055" i="3"/>
  <c r="Y2085" i="3"/>
  <c r="Z2084" i="3"/>
  <c r="Y2040" i="3"/>
  <c r="Z2040" i="3" s="1"/>
  <c r="Z2039" i="3"/>
  <c r="Y481" i="3"/>
  <c r="Z481" i="3" s="1"/>
  <c r="Z480" i="3"/>
  <c r="Y574" i="3"/>
  <c r="Z574" i="3" s="1"/>
  <c r="Z573" i="3"/>
  <c r="Y472" i="3"/>
  <c r="Z472" i="3" s="1"/>
  <c r="Z471" i="3"/>
  <c r="Y250" i="3"/>
  <c r="Z249" i="3"/>
  <c r="Y168" i="3"/>
  <c r="Z167" i="3"/>
  <c r="Y223" i="3"/>
  <c r="Z223" i="3" s="1"/>
  <c r="Z222" i="3"/>
  <c r="Y938" i="3"/>
  <c r="Z938" i="3" s="1"/>
  <c r="Z937" i="3"/>
  <c r="Y821" i="3"/>
  <c r="Z820" i="3"/>
  <c r="Y587" i="3"/>
  <c r="Z587" i="3" s="1"/>
  <c r="Z586" i="3"/>
  <c r="Y855" i="3"/>
  <c r="Z855" i="3" s="1"/>
  <c r="Z854" i="3"/>
  <c r="Y1132" i="3"/>
  <c r="Z1131" i="3"/>
  <c r="Y1288" i="3"/>
  <c r="Z1288" i="3" s="1"/>
  <c r="Z1287" i="3"/>
  <c r="Y1493" i="3"/>
  <c r="Z1492" i="3"/>
  <c r="Y1217" i="3"/>
  <c r="Z1216" i="3"/>
  <c r="Y1948" i="3"/>
  <c r="Z1948" i="3" s="1"/>
  <c r="Z1947" i="3"/>
  <c r="Y35" i="3"/>
  <c r="Z34" i="3"/>
  <c r="Y203" i="3"/>
  <c r="Z202" i="3"/>
  <c r="Y2091" i="3"/>
  <c r="Z2090" i="3"/>
  <c r="Y177" i="3"/>
  <c r="Z176" i="3"/>
  <c r="Y220" i="3"/>
  <c r="Z220" i="3" s="1"/>
  <c r="Z219" i="3"/>
  <c r="Y122" i="3"/>
  <c r="Z121" i="3"/>
  <c r="Y654" i="3"/>
  <c r="Z653" i="3"/>
  <c r="Y907" i="3"/>
  <c r="Z907" i="3" s="1"/>
  <c r="Z906" i="3"/>
  <c r="Y1627" i="3"/>
  <c r="Z1626" i="3"/>
  <c r="Y810" i="3"/>
  <c r="Z809" i="3"/>
  <c r="Y1419" i="3"/>
  <c r="Z1419" i="3" s="1"/>
  <c r="Z1418" i="3"/>
  <c r="Y1436" i="3"/>
  <c r="Z1436" i="3" s="1"/>
  <c r="Z1435" i="3"/>
  <c r="Y1461" i="3"/>
  <c r="Z1461" i="3" s="1"/>
  <c r="Z1460" i="3"/>
  <c r="Y2021" i="3"/>
  <c r="Z2021" i="3" s="1"/>
  <c r="Z2020" i="3"/>
  <c r="Y350" i="3"/>
  <c r="Z350" i="3" s="1"/>
  <c r="Z349" i="3"/>
  <c r="Y492" i="3"/>
  <c r="Z491" i="3"/>
  <c r="Y567" i="3"/>
  <c r="Z567" i="3" s="1"/>
  <c r="Z566" i="3"/>
  <c r="Y620" i="3"/>
  <c r="Z620" i="3" s="1"/>
  <c r="Z619" i="3"/>
  <c r="Y563" i="3"/>
  <c r="Z563" i="3" s="1"/>
  <c r="Z562" i="3"/>
  <c r="Y1845" i="3"/>
  <c r="Z1845" i="3" s="1"/>
  <c r="Z1844" i="3"/>
  <c r="Y1877" i="3"/>
  <c r="Z1877" i="3" s="1"/>
  <c r="Z1876" i="3"/>
  <c r="Y2291" i="3"/>
  <c r="Z2290" i="3"/>
  <c r="Y2168" i="3"/>
  <c r="Z2167" i="3"/>
  <c r="Y2180" i="3"/>
  <c r="Z2180" i="3" s="1"/>
  <c r="Z2179" i="3"/>
  <c r="Y1015" i="3"/>
  <c r="Z1015" i="3" s="1"/>
  <c r="Z1014" i="3"/>
  <c r="Y702" i="3"/>
  <c r="Z702" i="3" s="1"/>
  <c r="Z701" i="3"/>
  <c r="Y2341" i="3"/>
  <c r="Z2341" i="3" s="1"/>
  <c r="Z2340" i="3"/>
  <c r="Y2075" i="3"/>
  <c r="Z2075" i="3" s="1"/>
  <c r="Z2074" i="3"/>
  <c r="Y880" i="3"/>
  <c r="Z879" i="3"/>
  <c r="Y1941" i="3"/>
  <c r="Z1940" i="3"/>
  <c r="Y513" i="3"/>
  <c r="Z513" i="3" s="1"/>
  <c r="Z512" i="3"/>
  <c r="Y949" i="3"/>
  <c r="Z948" i="3"/>
  <c r="Y1781" i="3"/>
  <c r="Z1780" i="3"/>
  <c r="Y873" i="3"/>
  <c r="Z873" i="3" s="1"/>
  <c r="Z872" i="3"/>
  <c r="Y2203" i="3"/>
  <c r="Z2203" i="3" s="1"/>
  <c r="Z2202" i="3"/>
  <c r="Y2118" i="3"/>
  <c r="Z2117" i="3"/>
  <c r="Y1987" i="3"/>
  <c r="Z1987" i="3" s="1"/>
  <c r="Z1986" i="3"/>
  <c r="Y1329" i="3"/>
  <c r="Z1329" i="3" s="1"/>
  <c r="Z1328" i="3"/>
  <c r="Y2218" i="3"/>
  <c r="Z2217" i="3"/>
  <c r="Y24" i="3"/>
  <c r="Z23" i="3"/>
  <c r="Y1019" i="3"/>
  <c r="Z1018" i="3"/>
  <c r="Y186" i="3"/>
  <c r="Z186" i="3" s="1"/>
  <c r="Z185" i="3"/>
  <c r="Y2284" i="3"/>
  <c r="Z2283" i="3"/>
  <c r="Y2081" i="3"/>
  <c r="Z2080" i="3"/>
  <c r="Y1415" i="3"/>
  <c r="Z1415" i="3" s="1"/>
  <c r="Z1414" i="3"/>
  <c r="Y1961" i="3"/>
  <c r="Z1960" i="3"/>
  <c r="T1989" i="3"/>
  <c r="AA1988" i="3"/>
  <c r="AB1988" i="3" s="1"/>
  <c r="T2053" i="3"/>
  <c r="AA2052" i="3"/>
  <c r="AB2052" i="3" s="1"/>
  <c r="T53" i="3"/>
  <c r="AA52" i="3"/>
  <c r="AB52" i="3" s="1"/>
  <c r="T501" i="3"/>
  <c r="AA500" i="3"/>
  <c r="AB500" i="3" s="1"/>
  <c r="T1813" i="3"/>
  <c r="AA1812" i="3"/>
  <c r="AB1812" i="3" s="1"/>
  <c r="T181" i="3"/>
  <c r="AA180" i="3"/>
  <c r="AB180" i="3" s="1"/>
  <c r="T981" i="3"/>
  <c r="AA980" i="3"/>
  <c r="AB980" i="3" s="1"/>
  <c r="T357" i="3"/>
  <c r="AA356" i="3"/>
  <c r="AB356" i="3" s="1"/>
  <c r="T1605" i="3"/>
  <c r="AA1604" i="3"/>
  <c r="AB1604" i="3" s="1"/>
  <c r="T389" i="3"/>
  <c r="AA388" i="3"/>
  <c r="AB388" i="3" s="1"/>
  <c r="T1461" i="3"/>
  <c r="AA1460" i="3"/>
  <c r="AB1460" i="3" s="1"/>
  <c r="T1941" i="3"/>
  <c r="AA1940" i="3"/>
  <c r="AB1940" i="3" s="1"/>
  <c r="T853" i="3"/>
  <c r="AA852" i="3"/>
  <c r="AB852" i="3" s="1"/>
  <c r="T901" i="3"/>
  <c r="AA900" i="3"/>
  <c r="AB900" i="3" s="1"/>
  <c r="T1573" i="3"/>
  <c r="AA1572" i="3"/>
  <c r="AB1572" i="3" s="1"/>
  <c r="T1765" i="3"/>
  <c r="AA1764" i="3"/>
  <c r="AB1764" i="3" s="1"/>
  <c r="T1829" i="3"/>
  <c r="AA1828" i="3"/>
  <c r="AB1828" i="3" s="1"/>
  <c r="T1381" i="3"/>
  <c r="AA1380" i="3"/>
  <c r="AB1380" i="3" s="1"/>
  <c r="T213" i="3"/>
  <c r="AA212" i="3"/>
  <c r="AB212" i="3" s="1"/>
  <c r="T1733" i="3"/>
  <c r="AA1732" i="3"/>
  <c r="AB1732" i="3" s="1"/>
  <c r="T85" i="3"/>
  <c r="AA84" i="3"/>
  <c r="AB84" i="3" s="1"/>
  <c r="T1413" i="3"/>
  <c r="AA1412" i="3"/>
  <c r="AB1412" i="3" s="1"/>
  <c r="T1685" i="3"/>
  <c r="AA1684" i="3"/>
  <c r="AB1684" i="3" s="1"/>
  <c r="T1189" i="3"/>
  <c r="AA1188" i="3"/>
  <c r="AB1188" i="3" s="1"/>
  <c r="T2549" i="3"/>
  <c r="AA2548" i="3"/>
  <c r="AB2548" i="3" s="1"/>
  <c r="T6" i="3"/>
  <c r="AA5" i="3"/>
  <c r="T421" i="3"/>
  <c r="AA420" i="3"/>
  <c r="AB420" i="3" s="1"/>
  <c r="T2517" i="3"/>
  <c r="AA2516" i="3"/>
  <c r="AB2516" i="3" s="1"/>
  <c r="T1845" i="3"/>
  <c r="AA1844" i="3"/>
  <c r="AB1844" i="3" s="1"/>
  <c r="T1317" i="3"/>
  <c r="AA1316" i="3"/>
  <c r="AB1316" i="3" s="1"/>
  <c r="T789" i="3"/>
  <c r="AA788" i="3"/>
  <c r="AB788" i="3" s="1"/>
  <c r="T2437" i="3"/>
  <c r="AA2436" i="3"/>
  <c r="T1797" i="3"/>
  <c r="AA1796" i="3"/>
  <c r="T1349" i="3"/>
  <c r="AA1348" i="3"/>
  <c r="AB1348" i="3" s="1"/>
  <c r="T1205" i="3"/>
  <c r="AA1204" i="3"/>
  <c r="AB1204" i="3" s="1"/>
  <c r="T2501" i="3"/>
  <c r="AA2500" i="3"/>
  <c r="T2533" i="3"/>
  <c r="AA2532" i="3"/>
  <c r="T229" i="3"/>
  <c r="AA228" i="3"/>
  <c r="AB228" i="3" s="1"/>
  <c r="T453" i="3"/>
  <c r="AA452" i="3"/>
  <c r="AB452" i="3" s="1"/>
  <c r="T2469" i="3"/>
  <c r="AA2468" i="3"/>
  <c r="T21" i="3"/>
  <c r="AA20" i="3"/>
  <c r="AB20" i="3" s="1"/>
  <c r="T837" i="3"/>
  <c r="AA836" i="3"/>
  <c r="AB836" i="3" s="1"/>
  <c r="T2101" i="3"/>
  <c r="AA2100" i="3"/>
  <c r="AB2100" i="3" s="1"/>
  <c r="T725" i="3"/>
  <c r="AA724" i="3"/>
  <c r="AB724" i="3" s="1"/>
  <c r="T581" i="3"/>
  <c r="AA580" i="3"/>
  <c r="AB580" i="3" s="1"/>
  <c r="T1861" i="3"/>
  <c r="AA1860" i="3"/>
  <c r="AB1860" i="3" s="1"/>
  <c r="T1653" i="3"/>
  <c r="AA1652" i="3"/>
  <c r="AB1652" i="3" s="1"/>
  <c r="T549" i="3"/>
  <c r="AA548" i="3"/>
  <c r="AB548" i="3" s="1"/>
  <c r="T965" i="3"/>
  <c r="AA964" i="3"/>
  <c r="AB964" i="3" s="1"/>
  <c r="T2037" i="3"/>
  <c r="AA2036" i="3"/>
  <c r="T1925" i="3"/>
  <c r="AA1924" i="3"/>
  <c r="AB1924" i="3" s="1"/>
  <c r="T485" i="3"/>
  <c r="AA484" i="3"/>
  <c r="AB484" i="3" s="1"/>
  <c r="T2005" i="3"/>
  <c r="AA2004" i="3"/>
  <c r="AB2004" i="3" s="1"/>
  <c r="T2069" i="3"/>
  <c r="AA2068" i="3"/>
  <c r="T949" i="3"/>
  <c r="AA948" i="3"/>
  <c r="AB948" i="3" s="1"/>
  <c r="T2229" i="3"/>
  <c r="AA2228" i="3"/>
  <c r="AB2228" i="3" s="1"/>
  <c r="T565" i="3"/>
  <c r="AA564" i="3"/>
  <c r="AB564" i="3" s="1"/>
  <c r="T373" i="3"/>
  <c r="AA372" i="3"/>
  <c r="AB372" i="3" s="1"/>
  <c r="T2021" i="3"/>
  <c r="AA2020" i="3"/>
  <c r="AB2020" i="3" s="1"/>
  <c r="T1125" i="3"/>
  <c r="AA1124" i="3"/>
  <c r="AB1124" i="3" s="1"/>
  <c r="T661" i="3"/>
  <c r="AA660" i="3"/>
  <c r="AB660" i="3" s="1"/>
  <c r="T741" i="3"/>
  <c r="AA740" i="3"/>
  <c r="AB740" i="3" s="1"/>
  <c r="T1045" i="3"/>
  <c r="AA1044" i="3"/>
  <c r="AB1044" i="3" s="1"/>
  <c r="T2341" i="3"/>
  <c r="AA2340" i="3"/>
  <c r="AB2340" i="3" s="1"/>
  <c r="T917" i="3"/>
  <c r="AA916" i="3"/>
  <c r="AB916" i="3" s="1"/>
  <c r="T2421" i="3"/>
  <c r="AA2420" i="3"/>
  <c r="AB2420" i="3" s="1"/>
  <c r="T2085" i="3"/>
  <c r="AA2084" i="3"/>
  <c r="AB2084" i="3" s="1"/>
  <c r="T2133" i="3"/>
  <c r="AA2132" i="3"/>
  <c r="AB2132" i="3" s="1"/>
  <c r="T1253" i="3"/>
  <c r="AA1252" i="3"/>
  <c r="AB1252" i="3" s="1"/>
  <c r="T1285" i="3"/>
  <c r="AA1284" i="3"/>
  <c r="AB1284" i="3" s="1"/>
  <c r="T101" i="3"/>
  <c r="AA100" i="3"/>
  <c r="AB100" i="3" s="1"/>
  <c r="T341" i="3"/>
  <c r="AA340" i="3"/>
  <c r="AB340" i="3" s="1"/>
  <c r="T309" i="3"/>
  <c r="AA308" i="3"/>
  <c r="AB308" i="3" s="1"/>
  <c r="T69" i="3"/>
  <c r="AA68" i="3"/>
  <c r="AB68" i="3" s="1"/>
  <c r="T1669" i="3"/>
  <c r="AA1668" i="3"/>
  <c r="AB1668" i="3" s="1"/>
  <c r="T933" i="3"/>
  <c r="AA932" i="3"/>
  <c r="AB932" i="3" s="1"/>
  <c r="T293" i="3"/>
  <c r="AA292" i="3"/>
  <c r="AB292" i="3" s="1"/>
  <c r="T757" i="3"/>
  <c r="AA756" i="3"/>
  <c r="AB756" i="3" s="1"/>
  <c r="T1301" i="3"/>
  <c r="AA1300" i="3"/>
  <c r="AB1300" i="3" s="1"/>
  <c r="T2405" i="3"/>
  <c r="AA2404" i="3"/>
  <c r="AB2404" i="3" s="1"/>
  <c r="T2309" i="3"/>
  <c r="AA2308" i="3"/>
  <c r="T2357" i="3"/>
  <c r="AA2356" i="3"/>
  <c r="AB2356" i="3" s="1"/>
  <c r="T1429" i="3"/>
  <c r="AA1428" i="3"/>
  <c r="AB1428" i="3" s="1"/>
  <c r="T1749" i="3"/>
  <c r="AA1748" i="3"/>
  <c r="AB1748" i="3" s="1"/>
  <c r="T405" i="3"/>
  <c r="AA404" i="3"/>
  <c r="AB404" i="3" s="1"/>
  <c r="T1895" i="3"/>
  <c r="AA1894" i="3"/>
  <c r="T805" i="3"/>
  <c r="AA804" i="3"/>
  <c r="AB804" i="3" s="1"/>
  <c r="T149" i="3"/>
  <c r="AA148" i="3"/>
  <c r="AB148" i="3" s="1"/>
  <c r="T2373" i="3"/>
  <c r="AA2372" i="3"/>
  <c r="AB2372" i="3" s="1"/>
  <c r="T1013" i="3"/>
  <c r="AA1012" i="3"/>
  <c r="AB1012" i="3" s="1"/>
  <c r="T885" i="3"/>
  <c r="AA884" i="3"/>
  <c r="AB884" i="3" s="1"/>
  <c r="T2261" i="3"/>
  <c r="AA2260" i="3"/>
  <c r="AB2260" i="3" s="1"/>
  <c r="T1365" i="3"/>
  <c r="AA1364" i="3"/>
  <c r="AB1364" i="3" s="1"/>
  <c r="T1157" i="3"/>
  <c r="AA1156" i="3"/>
  <c r="AB1156" i="3" s="1"/>
  <c r="T2485" i="3"/>
  <c r="AA2484" i="3"/>
  <c r="AB2484" i="3" s="1"/>
  <c r="T821" i="3"/>
  <c r="AA820" i="3"/>
  <c r="T1621" i="3"/>
  <c r="AA1620" i="3"/>
  <c r="AB1620" i="3" s="1"/>
  <c r="T997" i="3"/>
  <c r="AA996" i="3"/>
  <c r="AB996" i="3" s="1"/>
  <c r="T1445" i="3"/>
  <c r="AA1444" i="3"/>
  <c r="AB1444" i="3" s="1"/>
  <c r="T1509" i="3"/>
  <c r="AA1508" i="3"/>
  <c r="AB1508" i="3" s="1"/>
  <c r="T117" i="3"/>
  <c r="AA116" i="3"/>
  <c r="AB116" i="3" s="1"/>
  <c r="T165" i="3"/>
  <c r="AA164" i="3"/>
  <c r="T2149" i="3"/>
  <c r="AA2148" i="3"/>
  <c r="AB2148" i="3" s="1"/>
  <c r="T1477" i="3"/>
  <c r="AA1476" i="3"/>
  <c r="AB1476" i="3" s="1"/>
  <c r="T1093" i="3"/>
  <c r="AA1092" i="3"/>
  <c r="AB1092" i="3" s="1"/>
  <c r="T2389" i="3"/>
  <c r="AA2388" i="3"/>
  <c r="AB2388" i="3" s="1"/>
  <c r="T1493" i="3"/>
  <c r="AA1492" i="3"/>
  <c r="AB1492" i="3" s="1"/>
  <c r="T1525" i="3"/>
  <c r="AA1524" i="3"/>
  <c r="AB1524" i="3" s="1"/>
  <c r="T613" i="3"/>
  <c r="AA612" i="3"/>
  <c r="AB612" i="3" s="1"/>
  <c r="T1717" i="3"/>
  <c r="AA1716" i="3"/>
  <c r="AB1716" i="3" s="1"/>
  <c r="T1399" i="3"/>
  <c r="AA1398" i="3"/>
  <c r="T325" i="3"/>
  <c r="AA324" i="3"/>
  <c r="AB324" i="3" s="1"/>
  <c r="T1589" i="3"/>
  <c r="AA1588" i="3"/>
  <c r="AB1588" i="3" s="1"/>
  <c r="T1141" i="3"/>
  <c r="AA1140" i="3"/>
  <c r="AB1140" i="3" s="1"/>
  <c r="T518" i="3"/>
  <c r="AA517" i="3"/>
  <c r="T1701" i="3"/>
  <c r="AA1700" i="3"/>
  <c r="AB1700" i="3" s="1"/>
  <c r="T2165" i="3"/>
  <c r="AA2164" i="3"/>
  <c r="AB2164" i="3" s="1"/>
  <c r="T2277" i="3"/>
  <c r="AA2276" i="3"/>
  <c r="AB2276" i="3" s="1"/>
  <c r="T277" i="3"/>
  <c r="AA276" i="3"/>
  <c r="AB276" i="3" s="1"/>
  <c r="T2245" i="3"/>
  <c r="AA2244" i="3"/>
  <c r="AB2244" i="3" s="1"/>
  <c r="T1077" i="3"/>
  <c r="AA1076" i="3"/>
  <c r="AB1076" i="3" s="1"/>
  <c r="T629" i="3"/>
  <c r="AA628" i="3"/>
  <c r="AB628" i="3" s="1"/>
  <c r="T709" i="3"/>
  <c r="AA708" i="3"/>
  <c r="AB708" i="3" s="1"/>
  <c r="T2213" i="3"/>
  <c r="AA2212" i="3"/>
  <c r="AB2212" i="3" s="1"/>
  <c r="T1781" i="3"/>
  <c r="AA1780" i="3"/>
  <c r="AB1780" i="3" s="1"/>
  <c r="T470" i="3"/>
  <c r="AA469" i="3"/>
  <c r="AB469" i="3" s="1"/>
  <c r="T1237" i="3"/>
  <c r="AA1236" i="3"/>
  <c r="AB1236" i="3" s="1"/>
  <c r="T2453" i="3"/>
  <c r="AA2452" i="3"/>
  <c r="AB2452" i="3" s="1"/>
  <c r="T1557" i="3"/>
  <c r="AA1556" i="3"/>
  <c r="AB1556" i="3" s="1"/>
  <c r="T1029" i="3"/>
  <c r="AA1028" i="3"/>
  <c r="AB1028" i="3" s="1"/>
  <c r="T1637" i="3"/>
  <c r="AA1636" i="3"/>
  <c r="AB1636" i="3" s="1"/>
  <c r="T1909" i="3"/>
  <c r="AA1908" i="3"/>
  <c r="AB1908" i="3" s="1"/>
  <c r="T2325" i="3"/>
  <c r="AA2324" i="3"/>
  <c r="T1877" i="3"/>
  <c r="AA1876" i="3"/>
  <c r="AB1876" i="3" s="1"/>
  <c r="T1221" i="3"/>
  <c r="AA1220" i="3"/>
  <c r="AB1220" i="3" s="1"/>
  <c r="T2181" i="3"/>
  <c r="AA2180" i="3"/>
  <c r="T597" i="3"/>
  <c r="AA596" i="3"/>
  <c r="AB596" i="3" s="1"/>
  <c r="T645" i="3"/>
  <c r="AA644" i="3"/>
  <c r="AB644" i="3" s="1"/>
  <c r="T693" i="3"/>
  <c r="AA692" i="3"/>
  <c r="AB692" i="3" s="1"/>
  <c r="T1973" i="3"/>
  <c r="AA1972" i="3"/>
  <c r="AB1972" i="3" s="1"/>
  <c r="T1269" i="3"/>
  <c r="AA1268" i="3"/>
  <c r="AB1268" i="3" s="1"/>
  <c r="T1333" i="3"/>
  <c r="AA1332" i="3"/>
  <c r="AB1332" i="3" s="1"/>
  <c r="T197" i="3"/>
  <c r="AA196" i="3"/>
  <c r="AB196" i="3" s="1"/>
  <c r="T437" i="3"/>
  <c r="AA436" i="3"/>
  <c r="AB436" i="3" s="1"/>
  <c r="T1173" i="3"/>
  <c r="AA1172" i="3"/>
  <c r="AB1172" i="3" s="1"/>
  <c r="T869" i="3"/>
  <c r="AA868" i="3"/>
  <c r="AB868" i="3" s="1"/>
  <c r="T1957" i="3"/>
  <c r="AA1956" i="3"/>
  <c r="AB1956" i="3" s="1"/>
  <c r="T261" i="3"/>
  <c r="AA260" i="3"/>
  <c r="AB260" i="3" s="1"/>
  <c r="T2293" i="3"/>
  <c r="AA2292" i="3"/>
  <c r="AB2292" i="3" s="1"/>
  <c r="T2197" i="3"/>
  <c r="AA2196" i="3"/>
  <c r="AB2196" i="3" s="1"/>
  <c r="T2117" i="3"/>
  <c r="AA2116" i="3"/>
  <c r="AB2116" i="3" s="1"/>
  <c r="T773" i="3"/>
  <c r="AA772" i="3"/>
  <c r="AB772" i="3" s="1"/>
  <c r="T1061" i="3"/>
  <c r="AA1060" i="3"/>
  <c r="AB1060" i="3" s="1"/>
  <c r="T133" i="3"/>
  <c r="AA132" i="3"/>
  <c r="AB132" i="3" s="1"/>
  <c r="T533" i="3"/>
  <c r="AA532" i="3"/>
  <c r="AB532" i="3" s="1"/>
  <c r="T245" i="3"/>
  <c r="AA244" i="3"/>
  <c r="AB244" i="3" s="1"/>
  <c r="T1541" i="3"/>
  <c r="AA1540" i="3"/>
  <c r="AB1540" i="3" s="1"/>
  <c r="T1109" i="3"/>
  <c r="AA1108" i="3"/>
  <c r="AB1108" i="3" s="1"/>
  <c r="T677" i="3"/>
  <c r="AA676" i="3"/>
  <c r="AB676" i="3" s="1"/>
  <c r="T37" i="3"/>
  <c r="AA36" i="3"/>
  <c r="AB36" i="3" s="1"/>
  <c r="Y1049" i="3" l="1"/>
  <c r="Z1049" i="3" s="1"/>
  <c r="Z1048" i="3"/>
  <c r="Y721" i="3"/>
  <c r="Z720" i="3"/>
  <c r="Y672" i="3"/>
  <c r="Z672" i="3" s="1"/>
  <c r="Z671" i="3"/>
  <c r="N709" i="3"/>
  <c r="N118" i="3"/>
  <c r="AB2324" i="3"/>
  <c r="AB2036" i="3"/>
  <c r="AB5" i="3"/>
  <c r="AB2308" i="3"/>
  <c r="AB1796" i="3"/>
  <c r="AB2180" i="3"/>
  <c r="AB820" i="3"/>
  <c r="AB2532" i="3"/>
  <c r="N549" i="3"/>
  <c r="AB2500" i="3"/>
  <c r="AB517" i="3"/>
  <c r="AB2468" i="3"/>
  <c r="AB2436" i="3"/>
  <c r="AB164" i="3"/>
  <c r="AB2068" i="3"/>
  <c r="M133" i="3"/>
  <c r="N133" i="3"/>
  <c r="M85" i="3"/>
  <c r="N85" i="3"/>
  <c r="M1734" i="3"/>
  <c r="N1734" i="3"/>
  <c r="M2486" i="3"/>
  <c r="N2486" i="3"/>
  <c r="M790" i="3"/>
  <c r="N790" i="3"/>
  <c r="M1254" i="3"/>
  <c r="N1254" i="3"/>
  <c r="M2501" i="3"/>
  <c r="N2501" i="3"/>
  <c r="M1110" i="3"/>
  <c r="N1110" i="3"/>
  <c r="M2054" i="3"/>
  <c r="N2054" i="3"/>
  <c r="M2533" i="3"/>
  <c r="N2533" i="3"/>
  <c r="M1638" i="3"/>
  <c r="N1638" i="3"/>
  <c r="M630" i="3"/>
  <c r="N630" i="3"/>
  <c r="M1350" i="3"/>
  <c r="N1350" i="3"/>
  <c r="M934" i="3"/>
  <c r="N934" i="3"/>
  <c r="M2166" i="3"/>
  <c r="N2166" i="3"/>
  <c r="M1478" i="3"/>
  <c r="N1478" i="3"/>
  <c r="M566" i="3"/>
  <c r="N566" i="3"/>
  <c r="M2518" i="3"/>
  <c r="N2518" i="3"/>
  <c r="M2342" i="3"/>
  <c r="N2342" i="3"/>
  <c r="M246" i="3"/>
  <c r="N246" i="3"/>
  <c r="M982" i="3"/>
  <c r="N982" i="3"/>
  <c r="M1270" i="3"/>
  <c r="N1270" i="3"/>
  <c r="M2006" i="3"/>
  <c r="N2006" i="3"/>
  <c r="M1334" i="3"/>
  <c r="N1334" i="3"/>
  <c r="M726" i="3"/>
  <c r="N726" i="3"/>
  <c r="M1319" i="3"/>
  <c r="N1319" i="3"/>
  <c r="M1686" i="3"/>
  <c r="N1686" i="3"/>
  <c r="M2086" i="3"/>
  <c r="N2086" i="3"/>
  <c r="M2197" i="3"/>
  <c r="N2197" i="3"/>
  <c r="M822" i="3"/>
  <c r="N822" i="3"/>
  <c r="M1462" i="3"/>
  <c r="N1462" i="3"/>
  <c r="M1942" i="3"/>
  <c r="N1942" i="3"/>
  <c r="M390" i="3"/>
  <c r="N390" i="3"/>
  <c r="M1654" i="3"/>
  <c r="N1654" i="3"/>
  <c r="M2214" i="3"/>
  <c r="N2214" i="3"/>
  <c r="M70" i="3"/>
  <c r="N70" i="3"/>
  <c r="M150" i="3"/>
  <c r="N150" i="3"/>
  <c r="M214" i="3"/>
  <c r="N214" i="3"/>
  <c r="M1846" i="3"/>
  <c r="N1846" i="3"/>
  <c r="M1829" i="3"/>
  <c r="N1829" i="3"/>
  <c r="M774" i="3"/>
  <c r="N774" i="3"/>
  <c r="M918" i="3"/>
  <c r="N918" i="3"/>
  <c r="M358" i="3"/>
  <c r="N358" i="3"/>
  <c r="M1893" i="3"/>
  <c r="N1893" i="3"/>
  <c r="AB1893" i="3" s="1"/>
  <c r="M1750" i="3"/>
  <c r="N1750" i="3"/>
  <c r="M950" i="3"/>
  <c r="N950" i="3"/>
  <c r="M103" i="3"/>
  <c r="N103" i="3"/>
  <c r="M1158" i="3"/>
  <c r="N1158" i="3"/>
  <c r="M2407" i="3"/>
  <c r="N2407" i="3"/>
  <c r="M487" i="3"/>
  <c r="N487" i="3"/>
  <c r="M2278" i="3"/>
  <c r="N2278" i="3"/>
  <c r="M166" i="3"/>
  <c r="N166" i="3"/>
  <c r="M1542" i="3"/>
  <c r="N1542" i="3"/>
  <c r="M2422" i="3"/>
  <c r="N2422" i="3"/>
  <c r="M1366" i="3"/>
  <c r="N1366" i="3"/>
  <c r="M438" i="3"/>
  <c r="N438" i="3"/>
  <c r="M1430" i="3"/>
  <c r="N1430" i="3"/>
  <c r="M1494" i="3"/>
  <c r="N1494" i="3"/>
  <c r="M1974" i="3"/>
  <c r="N1974" i="3"/>
  <c r="M454" i="3"/>
  <c r="N454" i="3"/>
  <c r="M470" i="3"/>
  <c r="N470" i="3"/>
  <c r="M662" i="3"/>
  <c r="N662" i="3"/>
  <c r="M1382" i="3"/>
  <c r="N1382" i="3"/>
  <c r="M2246" i="3"/>
  <c r="N2246" i="3"/>
  <c r="M2134" i="3"/>
  <c r="N2134" i="3"/>
  <c r="M838" i="3"/>
  <c r="N838" i="3"/>
  <c r="M2118" i="3"/>
  <c r="N2118" i="3"/>
  <c r="M374" i="3"/>
  <c r="N374" i="3"/>
  <c r="M1957" i="3"/>
  <c r="N1957" i="3"/>
  <c r="M1510" i="3"/>
  <c r="N1510" i="3"/>
  <c r="M502" i="3"/>
  <c r="N502" i="3"/>
  <c r="M1222" i="3"/>
  <c r="N1222" i="3"/>
  <c r="M806" i="3"/>
  <c r="N806" i="3"/>
  <c r="M1302" i="3"/>
  <c r="N1302" i="3"/>
  <c r="M2230" i="3"/>
  <c r="N2230" i="3"/>
  <c r="M1718" i="3"/>
  <c r="N1718" i="3"/>
  <c r="M2022" i="3"/>
  <c r="N2022" i="3"/>
  <c r="M870" i="3"/>
  <c r="N870" i="3"/>
  <c r="M1765" i="3"/>
  <c r="N1765" i="3"/>
  <c r="M1606" i="3"/>
  <c r="N1606" i="3"/>
  <c r="M1990" i="3"/>
  <c r="N1990" i="3"/>
  <c r="M710" i="3"/>
  <c r="N710" i="3"/>
  <c r="M2358" i="3"/>
  <c r="N2358" i="3"/>
  <c r="M1126" i="3"/>
  <c r="N1126" i="3"/>
  <c r="M2437" i="3"/>
  <c r="N2437" i="3"/>
  <c r="M294" i="3"/>
  <c r="N294" i="3"/>
  <c r="M1398" i="3"/>
  <c r="N1398" i="3"/>
  <c r="AB1398" i="3" s="1"/>
  <c r="N2325" i="3"/>
  <c r="M2325" i="3"/>
  <c r="M262" i="3"/>
  <c r="N262" i="3"/>
  <c r="M1526" i="3"/>
  <c r="N1526" i="3"/>
  <c r="M183" i="3"/>
  <c r="N183" i="3"/>
  <c r="M310" i="3"/>
  <c r="N310" i="3"/>
  <c r="M2454" i="3"/>
  <c r="N2454" i="3"/>
  <c r="M743" i="3"/>
  <c r="N743" i="3"/>
  <c r="M1861" i="3"/>
  <c r="N1861" i="3"/>
  <c r="M2373" i="3"/>
  <c r="N2373" i="3"/>
  <c r="M646" i="3"/>
  <c r="N646" i="3"/>
  <c r="M2262" i="3"/>
  <c r="N2262" i="3"/>
  <c r="M342" i="3"/>
  <c r="N342" i="3"/>
  <c r="M1190" i="3"/>
  <c r="N1190" i="3"/>
  <c r="M119" i="3"/>
  <c r="N119" i="3"/>
  <c r="M1286" i="3"/>
  <c r="N1286" i="3"/>
  <c r="M598" i="3"/>
  <c r="N598" i="3"/>
  <c r="M1925" i="3"/>
  <c r="N1925" i="3"/>
  <c r="M854" i="3"/>
  <c r="N854" i="3"/>
  <c r="M1446" i="3"/>
  <c r="N1446" i="3"/>
  <c r="M23" i="3"/>
  <c r="N23" i="3"/>
  <c r="M1814" i="3"/>
  <c r="N1814" i="3"/>
  <c r="M1414" i="3"/>
  <c r="N1414" i="3"/>
  <c r="M550" i="3"/>
  <c r="N550" i="3"/>
  <c r="M1238" i="3"/>
  <c r="N1238" i="3"/>
  <c r="M1590" i="3"/>
  <c r="N1590" i="3"/>
  <c r="M1782" i="3"/>
  <c r="N1782" i="3"/>
  <c r="M406" i="3"/>
  <c r="N406" i="3"/>
  <c r="M2309" i="3"/>
  <c r="N2309" i="3"/>
  <c r="M1910" i="3"/>
  <c r="N1910" i="3"/>
  <c r="M6" i="3"/>
  <c r="N6" i="3"/>
  <c r="M886" i="3"/>
  <c r="N886" i="3"/>
  <c r="M1622" i="3"/>
  <c r="N1622" i="3"/>
  <c r="M694" i="3"/>
  <c r="N694" i="3"/>
  <c r="M966" i="3"/>
  <c r="N966" i="3"/>
  <c r="M422" i="3"/>
  <c r="N422" i="3"/>
  <c r="M1030" i="3"/>
  <c r="N1030" i="3"/>
  <c r="M278" i="3"/>
  <c r="N278" i="3"/>
  <c r="M1878" i="3"/>
  <c r="N1878" i="3"/>
  <c r="M1206" i="3"/>
  <c r="N1206" i="3"/>
  <c r="M1046" i="3"/>
  <c r="N1046" i="3"/>
  <c r="M2150" i="3"/>
  <c r="N2150" i="3"/>
  <c r="M678" i="3"/>
  <c r="N678" i="3"/>
  <c r="M1174" i="3"/>
  <c r="N1174" i="3"/>
  <c r="M1079" i="3"/>
  <c r="N1079" i="3"/>
  <c r="M2550" i="3"/>
  <c r="N2550" i="3"/>
  <c r="M2069" i="3"/>
  <c r="N2069" i="3"/>
  <c r="M518" i="3"/>
  <c r="N518" i="3"/>
  <c r="M1014" i="3"/>
  <c r="N1014" i="3"/>
  <c r="M2469" i="3"/>
  <c r="N2469" i="3"/>
  <c r="M55" i="3"/>
  <c r="N55" i="3"/>
  <c r="M534" i="3"/>
  <c r="N534" i="3"/>
  <c r="M2294" i="3"/>
  <c r="N2294" i="3"/>
  <c r="M2102" i="3"/>
  <c r="N2102" i="3"/>
  <c r="M2182" i="3"/>
  <c r="N2182" i="3"/>
  <c r="M1574" i="3"/>
  <c r="N1574" i="3"/>
  <c r="M582" i="3"/>
  <c r="N582" i="3"/>
  <c r="M2390" i="3"/>
  <c r="N2390" i="3"/>
  <c r="M1142" i="3"/>
  <c r="N1142" i="3"/>
  <c r="M231" i="3"/>
  <c r="N231" i="3"/>
  <c r="M39" i="3"/>
  <c r="N39" i="3"/>
  <c r="M1094" i="3"/>
  <c r="N1094" i="3"/>
  <c r="M1702" i="3"/>
  <c r="N1702" i="3"/>
  <c r="M902" i="3"/>
  <c r="N902" i="3"/>
  <c r="M614" i="3"/>
  <c r="N614" i="3"/>
  <c r="M2037" i="3"/>
  <c r="N2037" i="3"/>
  <c r="M198" i="3"/>
  <c r="N198" i="3"/>
  <c r="M1670" i="3"/>
  <c r="N1670" i="3"/>
  <c r="M758" i="3"/>
  <c r="N758" i="3"/>
  <c r="M326" i="3"/>
  <c r="N326" i="3"/>
  <c r="M1062" i="3"/>
  <c r="N1062" i="3"/>
  <c r="M1558" i="3"/>
  <c r="N1558" i="3"/>
  <c r="M999" i="3"/>
  <c r="N999" i="3"/>
  <c r="M1797" i="3"/>
  <c r="N1797" i="3"/>
  <c r="Y321" i="3"/>
  <c r="Z320" i="3"/>
  <c r="Y1942" i="3"/>
  <c r="Z1942" i="3" s="1"/>
  <c r="Z1941" i="3"/>
  <c r="Y2292" i="3"/>
  <c r="Z2292" i="3" s="1"/>
  <c r="Z2291" i="3"/>
  <c r="Y123" i="3"/>
  <c r="Z122" i="3"/>
  <c r="Y1218" i="3"/>
  <c r="Z1218" i="3" s="1"/>
  <c r="Z1217" i="3"/>
  <c r="Y76" i="3"/>
  <c r="Z76" i="3" s="1"/>
  <c r="Z75" i="3"/>
  <c r="Y1677" i="3"/>
  <c r="Z1676" i="3"/>
  <c r="Y310" i="3"/>
  <c r="Z309" i="3"/>
  <c r="Y1178" i="3"/>
  <c r="Z1177" i="3"/>
  <c r="Y380" i="3"/>
  <c r="Z380" i="3" s="1"/>
  <c r="Z379" i="3"/>
  <c r="Y246" i="3"/>
  <c r="Z245" i="3"/>
  <c r="Y262" i="3"/>
  <c r="Z262" i="3" s="1"/>
  <c r="Z261" i="3"/>
  <c r="Y1769" i="3"/>
  <c r="Z1768" i="3"/>
  <c r="Y2082" i="3"/>
  <c r="Z2082" i="3" s="1"/>
  <c r="Z2081" i="3"/>
  <c r="Y881" i="3"/>
  <c r="Z881" i="3" s="1"/>
  <c r="Z880" i="3"/>
  <c r="Y1494" i="3"/>
  <c r="Z1493" i="3"/>
  <c r="Y169" i="3"/>
  <c r="Z169" i="3" s="1"/>
  <c r="Z168" i="3"/>
  <c r="Y806" i="3"/>
  <c r="Z806" i="3" s="1"/>
  <c r="Z805" i="3"/>
  <c r="Y1929" i="3"/>
  <c r="Z1928" i="3"/>
  <c r="Y552" i="3"/>
  <c r="Z552" i="3" s="1"/>
  <c r="Z551" i="3"/>
  <c r="Y646" i="3"/>
  <c r="Z645" i="3"/>
  <c r="Y2509" i="3"/>
  <c r="Z2509" i="3" s="1"/>
  <c r="Z2508" i="3"/>
  <c r="Y1142" i="3"/>
  <c r="Z1141" i="3"/>
  <c r="Y1148" i="3"/>
  <c r="Z1148" i="3" s="1"/>
  <c r="Z1147" i="3"/>
  <c r="Y2137" i="3"/>
  <c r="Z2137" i="3" s="1"/>
  <c r="Z2136" i="3"/>
  <c r="Y2071" i="3"/>
  <c r="Z2070" i="3"/>
  <c r="Y2285" i="3"/>
  <c r="Z2284" i="3"/>
  <c r="Y2119" i="3"/>
  <c r="Z2119" i="3" s="1"/>
  <c r="Z2118" i="3"/>
  <c r="Y251" i="3"/>
  <c r="Z250" i="3"/>
  <c r="Y784" i="3"/>
  <c r="Z783" i="3"/>
  <c r="Y2409" i="3"/>
  <c r="Z2409" i="3" s="1"/>
  <c r="Z2408" i="3"/>
  <c r="Y284" i="3"/>
  <c r="Z283" i="3"/>
  <c r="Y534" i="3"/>
  <c r="Z533" i="3"/>
  <c r="Y838" i="3"/>
  <c r="Z838" i="3" s="1"/>
  <c r="Z837" i="3"/>
  <c r="Y178" i="3"/>
  <c r="Z177" i="3"/>
  <c r="Y1133" i="3"/>
  <c r="Z1133" i="3" s="1"/>
  <c r="Z1132" i="3"/>
  <c r="Y1912" i="3"/>
  <c r="Z1911" i="3"/>
  <c r="Y1820" i="3"/>
  <c r="Z1820" i="3" s="1"/>
  <c r="Z1819" i="3"/>
  <c r="Y989" i="3"/>
  <c r="Z988" i="3"/>
  <c r="Y2345" i="3"/>
  <c r="Z2344" i="3"/>
  <c r="Y811" i="3"/>
  <c r="Z811" i="3" s="1"/>
  <c r="Z810" i="3"/>
  <c r="Y2092" i="3"/>
  <c r="Z2092" i="3" s="1"/>
  <c r="Z2091" i="3"/>
  <c r="Y1613" i="3"/>
  <c r="Z1612" i="3"/>
  <c r="Z1388" i="3"/>
  <c r="Y1389" i="3"/>
  <c r="Z1389" i="3" s="1"/>
  <c r="Y347" i="3"/>
  <c r="Z347" i="3" s="1"/>
  <c r="Z346" i="3"/>
  <c r="Y2550" i="3"/>
  <c r="Z2549" i="3"/>
  <c r="Y1884" i="3"/>
  <c r="Z1884" i="3" s="1"/>
  <c r="Z1883" i="3"/>
  <c r="Y1020" i="3"/>
  <c r="Z1020" i="3" s="1"/>
  <c r="Z1019" i="3"/>
  <c r="Y1782" i="3"/>
  <c r="Z1781" i="3"/>
  <c r="Y1628" i="3"/>
  <c r="Z1628" i="3" s="1"/>
  <c r="Z1627" i="3"/>
  <c r="Y204" i="3"/>
  <c r="Z204" i="3" s="1"/>
  <c r="Z203" i="3"/>
  <c r="Y1702" i="3"/>
  <c r="Z1701" i="3"/>
  <c r="Y1030" i="3"/>
  <c r="Z1030" i="3" s="1"/>
  <c r="Z1029" i="3"/>
  <c r="Y92" i="3"/>
  <c r="Z92" i="3" s="1"/>
  <c r="Z91" i="3"/>
  <c r="Y25" i="3"/>
  <c r="Z24" i="3"/>
  <c r="Y950" i="3"/>
  <c r="Z949" i="3"/>
  <c r="Y493" i="3"/>
  <c r="Z492" i="3"/>
  <c r="Y36" i="3"/>
  <c r="Z35" i="3"/>
  <c r="Y822" i="3"/>
  <c r="Z822" i="3" s="1"/>
  <c r="Z821" i="3"/>
  <c r="Y1270" i="3"/>
  <c r="Z1270" i="3" s="1"/>
  <c r="Z1269" i="3"/>
  <c r="Y1338" i="3"/>
  <c r="Z1337" i="3"/>
  <c r="Y365" i="3"/>
  <c r="Z365" i="3" s="1"/>
  <c r="Z364" i="3"/>
  <c r="Y1100" i="3"/>
  <c r="Z1100" i="3" s="1"/>
  <c r="Z1099" i="3"/>
  <c r="Y1962" i="3"/>
  <c r="Z1962" i="3" s="1"/>
  <c r="Z1961" i="3"/>
  <c r="Y2219" i="3"/>
  <c r="Z2218" i="3"/>
  <c r="Y2169" i="3"/>
  <c r="Z2168" i="3"/>
  <c r="Y655" i="3"/>
  <c r="Z655" i="3" s="1"/>
  <c r="Z654" i="3"/>
  <c r="Y2086" i="3"/>
  <c r="Z2085" i="3"/>
  <c r="Y2214" i="3"/>
  <c r="Z2214" i="3" s="1"/>
  <c r="Z2213" i="3"/>
  <c r="Y2007" i="3"/>
  <c r="Z2007" i="3" s="1"/>
  <c r="Z2006" i="3"/>
  <c r="Y1685" i="3"/>
  <c r="Z1684" i="3"/>
  <c r="T438" i="3"/>
  <c r="AA437" i="3"/>
  <c r="AB437" i="3" s="1"/>
  <c r="T2182" i="3"/>
  <c r="AA2181" i="3"/>
  <c r="AB2181" i="3" s="1"/>
  <c r="T2454" i="3"/>
  <c r="AA2453" i="3"/>
  <c r="AB2453" i="3" s="1"/>
  <c r="T2246" i="3"/>
  <c r="AA2245" i="3"/>
  <c r="AB2245" i="3" s="1"/>
  <c r="T326" i="3"/>
  <c r="AA325" i="3"/>
  <c r="AB325" i="3" s="1"/>
  <c r="T1478" i="3"/>
  <c r="AA1477" i="3"/>
  <c r="AB1477" i="3" s="1"/>
  <c r="T822" i="3"/>
  <c r="AA821" i="3"/>
  <c r="AB821" i="3" s="1"/>
  <c r="T150" i="3"/>
  <c r="AA149" i="3"/>
  <c r="AB149" i="3" s="1"/>
  <c r="T2406" i="3"/>
  <c r="AA2405" i="3"/>
  <c r="AB2405" i="3" s="1"/>
  <c r="T342" i="3"/>
  <c r="AA341" i="3"/>
  <c r="AB341" i="3" s="1"/>
  <c r="T2342" i="3"/>
  <c r="AA2341" i="3"/>
  <c r="AB2341" i="3" s="1"/>
  <c r="T2230" i="3"/>
  <c r="AA2229" i="3"/>
  <c r="AB2229" i="3" s="1"/>
  <c r="T550" i="3"/>
  <c r="AA549" i="3"/>
  <c r="AB549" i="3" s="1"/>
  <c r="T2470" i="3"/>
  <c r="AA2469" i="3"/>
  <c r="T2438" i="3"/>
  <c r="AA2437" i="3"/>
  <c r="AB2437" i="3" s="1"/>
  <c r="T1190" i="3"/>
  <c r="AA1189" i="3"/>
  <c r="AB1189" i="3" s="1"/>
  <c r="T1766" i="3"/>
  <c r="AA1765" i="3"/>
  <c r="T358" i="3"/>
  <c r="AA357" i="3"/>
  <c r="AB357" i="3" s="1"/>
  <c r="T2118" i="3"/>
  <c r="AA2117" i="3"/>
  <c r="AB2117" i="3" s="1"/>
  <c r="T198" i="3"/>
  <c r="AA197" i="3"/>
  <c r="AB197" i="3" s="1"/>
  <c r="T1222" i="3"/>
  <c r="AA1221" i="3"/>
  <c r="AB1221" i="3" s="1"/>
  <c r="T1238" i="3"/>
  <c r="AA1237" i="3"/>
  <c r="AB1237" i="3" s="1"/>
  <c r="T278" i="3"/>
  <c r="AA277" i="3"/>
  <c r="AB277" i="3" s="1"/>
  <c r="T1400" i="3"/>
  <c r="AA1399" i="3"/>
  <c r="T2150" i="3"/>
  <c r="AA2149" i="3"/>
  <c r="AB2149" i="3" s="1"/>
  <c r="T2486" i="3"/>
  <c r="AA2485" i="3"/>
  <c r="AB2485" i="3" s="1"/>
  <c r="T806" i="3"/>
  <c r="AA805" i="3"/>
  <c r="AB805" i="3" s="1"/>
  <c r="T1302" i="3"/>
  <c r="AA1301" i="3"/>
  <c r="AB1301" i="3" s="1"/>
  <c r="T102" i="3"/>
  <c r="AA101" i="3"/>
  <c r="AB101" i="3" s="1"/>
  <c r="T1046" i="3"/>
  <c r="AA1045" i="3"/>
  <c r="AB1045" i="3" s="1"/>
  <c r="T950" i="3"/>
  <c r="AA949" i="3"/>
  <c r="AB949" i="3" s="1"/>
  <c r="T1654" i="3"/>
  <c r="AA1653" i="3"/>
  <c r="AB1653" i="3" s="1"/>
  <c r="T454" i="3"/>
  <c r="AA453" i="3"/>
  <c r="AB453" i="3" s="1"/>
  <c r="T790" i="3"/>
  <c r="AA789" i="3"/>
  <c r="AB789" i="3" s="1"/>
  <c r="T1686" i="3"/>
  <c r="AA1685" i="3"/>
  <c r="AB1685" i="3" s="1"/>
  <c r="T1574" i="3"/>
  <c r="AA1573" i="3"/>
  <c r="AB1573" i="3" s="1"/>
  <c r="T982" i="3"/>
  <c r="AA981" i="3"/>
  <c r="AB981" i="3" s="1"/>
  <c r="T1110" i="3"/>
  <c r="AA1109" i="3"/>
  <c r="AB1109" i="3" s="1"/>
  <c r="T2198" i="3"/>
  <c r="AA2197" i="3"/>
  <c r="AB2197" i="3" s="1"/>
  <c r="T1334" i="3"/>
  <c r="AA1333" i="3"/>
  <c r="AB1333" i="3" s="1"/>
  <c r="T1878" i="3"/>
  <c r="AA1877" i="3"/>
  <c r="AB1877" i="3" s="1"/>
  <c r="T471" i="3"/>
  <c r="AA470" i="3"/>
  <c r="AB470" i="3" s="1"/>
  <c r="T2278" i="3"/>
  <c r="AA2277" i="3"/>
  <c r="AB2277" i="3" s="1"/>
  <c r="T1718" i="3"/>
  <c r="AA1717" i="3"/>
  <c r="AB1717" i="3" s="1"/>
  <c r="T166" i="3"/>
  <c r="AA165" i="3"/>
  <c r="AB165" i="3" s="1"/>
  <c r="T1158" i="3"/>
  <c r="AA1157" i="3"/>
  <c r="AB1157" i="3" s="1"/>
  <c r="T1896" i="3"/>
  <c r="AA1895" i="3"/>
  <c r="T758" i="3"/>
  <c r="AA757" i="3"/>
  <c r="AB757" i="3" s="1"/>
  <c r="T1286" i="3"/>
  <c r="AA1285" i="3"/>
  <c r="AB1285" i="3" s="1"/>
  <c r="T742" i="3"/>
  <c r="AA741" i="3"/>
  <c r="AB741" i="3" s="1"/>
  <c r="T2070" i="3"/>
  <c r="AA2069" i="3"/>
  <c r="AB2069" i="3" s="1"/>
  <c r="T1862" i="3"/>
  <c r="AA1861" i="3"/>
  <c r="T230" i="3"/>
  <c r="AA229" i="3"/>
  <c r="AB229" i="3" s="1"/>
  <c r="T1318" i="3"/>
  <c r="AA1317" i="3"/>
  <c r="AB1317" i="3" s="1"/>
  <c r="T1414" i="3"/>
  <c r="AA1413" i="3"/>
  <c r="AB1413" i="3" s="1"/>
  <c r="T902" i="3"/>
  <c r="AA901" i="3"/>
  <c r="AB901" i="3" s="1"/>
  <c r="T182" i="3"/>
  <c r="AA181" i="3"/>
  <c r="AB181" i="3" s="1"/>
  <c r="T774" i="3"/>
  <c r="AA773" i="3"/>
  <c r="AB773" i="3" s="1"/>
  <c r="T1542" i="3"/>
  <c r="AA1541" i="3"/>
  <c r="AB1541" i="3" s="1"/>
  <c r="T2294" i="3"/>
  <c r="AA2293" i="3"/>
  <c r="AB2293" i="3" s="1"/>
  <c r="T1270" i="3"/>
  <c r="AA1269" i="3"/>
  <c r="AB1269" i="3" s="1"/>
  <c r="T2326" i="3"/>
  <c r="AA2325" i="3"/>
  <c r="T1782" i="3"/>
  <c r="AA1781" i="3"/>
  <c r="AB1781" i="3" s="1"/>
  <c r="T2166" i="3"/>
  <c r="AA2165" i="3"/>
  <c r="AB2165" i="3" s="1"/>
  <c r="T614" i="3"/>
  <c r="AA613" i="3"/>
  <c r="AB613" i="3" s="1"/>
  <c r="T118" i="3"/>
  <c r="AA117" i="3"/>
  <c r="AB117" i="3" s="1"/>
  <c r="T1366" i="3"/>
  <c r="AA1365" i="3"/>
  <c r="AB1365" i="3" s="1"/>
  <c r="T406" i="3"/>
  <c r="AA405" i="3"/>
  <c r="AB405" i="3" s="1"/>
  <c r="T294" i="3"/>
  <c r="AA293" i="3"/>
  <c r="AB293" i="3" s="1"/>
  <c r="T1254" i="3"/>
  <c r="AA1253" i="3"/>
  <c r="AB1253" i="3" s="1"/>
  <c r="T662" i="3"/>
  <c r="AA661" i="3"/>
  <c r="AB661" i="3" s="1"/>
  <c r="T2006" i="3"/>
  <c r="AA2005" i="3"/>
  <c r="AB2005" i="3" s="1"/>
  <c r="T582" i="3"/>
  <c r="AA581" i="3"/>
  <c r="AB581" i="3" s="1"/>
  <c r="T2534" i="3"/>
  <c r="AA2533" i="3"/>
  <c r="AB2533" i="3" s="1"/>
  <c r="T1846" i="3"/>
  <c r="AA1845" i="3"/>
  <c r="AB1845" i="3" s="1"/>
  <c r="T86" i="3"/>
  <c r="AA85" i="3"/>
  <c r="AB85" i="3" s="1"/>
  <c r="T854" i="3"/>
  <c r="AA853" i="3"/>
  <c r="AB853" i="3" s="1"/>
  <c r="T1814" i="3"/>
  <c r="AA1813" i="3"/>
  <c r="AB1813" i="3" s="1"/>
  <c r="T262" i="3"/>
  <c r="AA261" i="3"/>
  <c r="AB261" i="3" s="1"/>
  <c r="T1974" i="3"/>
  <c r="AA1973" i="3"/>
  <c r="AB1973" i="3" s="1"/>
  <c r="T1910" i="3"/>
  <c r="AA1909" i="3"/>
  <c r="AB1909" i="3" s="1"/>
  <c r="T2214" i="3"/>
  <c r="AA2213" i="3"/>
  <c r="AB2213" i="3" s="1"/>
  <c r="T1702" i="3"/>
  <c r="AA1701" i="3"/>
  <c r="AB1701" i="3" s="1"/>
  <c r="T1526" i="3"/>
  <c r="AA1525" i="3"/>
  <c r="AB1525" i="3" s="1"/>
  <c r="T1510" i="3"/>
  <c r="AA1509" i="3"/>
  <c r="AB1509" i="3" s="1"/>
  <c r="T2262" i="3"/>
  <c r="AA2261" i="3"/>
  <c r="AB2261" i="3" s="1"/>
  <c r="T1750" i="3"/>
  <c r="AA1749" i="3"/>
  <c r="AB1749" i="3" s="1"/>
  <c r="T934" i="3"/>
  <c r="AA933" i="3"/>
  <c r="AB933" i="3" s="1"/>
  <c r="T2134" i="3"/>
  <c r="AA2133" i="3"/>
  <c r="AB2133" i="3" s="1"/>
  <c r="T1126" i="3"/>
  <c r="AA1125" i="3"/>
  <c r="AB1125" i="3" s="1"/>
  <c r="T486" i="3"/>
  <c r="AA485" i="3"/>
  <c r="AB485" i="3" s="1"/>
  <c r="T726" i="3"/>
  <c r="AA725" i="3"/>
  <c r="AB725" i="3" s="1"/>
  <c r="T2502" i="3"/>
  <c r="AA2501" i="3"/>
  <c r="T2518" i="3"/>
  <c r="AA2517" i="3"/>
  <c r="AB2517" i="3" s="1"/>
  <c r="T1734" i="3"/>
  <c r="AA1733" i="3"/>
  <c r="AB1733" i="3" s="1"/>
  <c r="T1942" i="3"/>
  <c r="AA1941" i="3"/>
  <c r="AB1941" i="3" s="1"/>
  <c r="T502" i="3"/>
  <c r="AA501" i="3"/>
  <c r="AB501" i="3" s="1"/>
  <c r="T246" i="3"/>
  <c r="AA245" i="3"/>
  <c r="AB245" i="3" s="1"/>
  <c r="T534" i="3"/>
  <c r="AA533" i="3"/>
  <c r="AB533" i="3" s="1"/>
  <c r="T1958" i="3"/>
  <c r="AA1957" i="3"/>
  <c r="AB1957" i="3" s="1"/>
  <c r="T694" i="3"/>
  <c r="AA693" i="3"/>
  <c r="AB693" i="3" s="1"/>
  <c r="T1638" i="3"/>
  <c r="AA1637" i="3"/>
  <c r="AB1637" i="3" s="1"/>
  <c r="T710" i="3"/>
  <c r="AA709" i="3"/>
  <c r="AB709" i="3" s="1"/>
  <c r="T519" i="3"/>
  <c r="AA518" i="3"/>
  <c r="AB518" i="3" s="1"/>
  <c r="T1494" i="3"/>
  <c r="AA1493" i="3"/>
  <c r="AB1493" i="3" s="1"/>
  <c r="T1446" i="3"/>
  <c r="AA1445" i="3"/>
  <c r="AB1445" i="3" s="1"/>
  <c r="T886" i="3"/>
  <c r="AA885" i="3"/>
  <c r="AB885" i="3" s="1"/>
  <c r="T1430" i="3"/>
  <c r="AA1429" i="3"/>
  <c r="AB1429" i="3" s="1"/>
  <c r="T1670" i="3"/>
  <c r="AA1669" i="3"/>
  <c r="AB1669" i="3" s="1"/>
  <c r="T2086" i="3"/>
  <c r="AA2085" i="3"/>
  <c r="AB2085" i="3" s="1"/>
  <c r="T2022" i="3"/>
  <c r="AA2021" i="3"/>
  <c r="AB2021" i="3" s="1"/>
  <c r="T1926" i="3"/>
  <c r="AA1925" i="3"/>
  <c r="T2102" i="3"/>
  <c r="AA2101" i="3"/>
  <c r="AB2101" i="3" s="1"/>
  <c r="T1206" i="3"/>
  <c r="AA1205" i="3"/>
  <c r="AB1205" i="3" s="1"/>
  <c r="T422" i="3"/>
  <c r="AA421" i="3"/>
  <c r="AB421" i="3" s="1"/>
  <c r="T214" i="3"/>
  <c r="AA213" i="3"/>
  <c r="AB213" i="3" s="1"/>
  <c r="T1462" i="3"/>
  <c r="AA1461" i="3"/>
  <c r="AB1461" i="3" s="1"/>
  <c r="T54" i="3"/>
  <c r="AA53" i="3"/>
  <c r="AB53" i="3" s="1"/>
  <c r="T678" i="3"/>
  <c r="AA677" i="3"/>
  <c r="AB677" i="3" s="1"/>
  <c r="T134" i="3"/>
  <c r="AA133" i="3"/>
  <c r="AB133" i="3" s="1"/>
  <c r="T870" i="3"/>
  <c r="AA869" i="3"/>
  <c r="AB869" i="3" s="1"/>
  <c r="T646" i="3"/>
  <c r="AA645" i="3"/>
  <c r="AB645" i="3" s="1"/>
  <c r="T1030" i="3"/>
  <c r="AA1029" i="3"/>
  <c r="AB1029" i="3" s="1"/>
  <c r="T630" i="3"/>
  <c r="AA629" i="3"/>
  <c r="AB629" i="3" s="1"/>
  <c r="T1142" i="3"/>
  <c r="AA1141" i="3"/>
  <c r="AB1141" i="3" s="1"/>
  <c r="T2390" i="3"/>
  <c r="AA2389" i="3"/>
  <c r="AB2389" i="3" s="1"/>
  <c r="T998" i="3"/>
  <c r="AA997" i="3"/>
  <c r="AB997" i="3" s="1"/>
  <c r="T1014" i="3"/>
  <c r="AA1013" i="3"/>
  <c r="AB1013" i="3" s="1"/>
  <c r="T2358" i="3"/>
  <c r="AA2357" i="3"/>
  <c r="AB2357" i="3" s="1"/>
  <c r="T70" i="3"/>
  <c r="AA69" i="3"/>
  <c r="AB69" i="3" s="1"/>
  <c r="T2422" i="3"/>
  <c r="AA2421" i="3"/>
  <c r="AB2421" i="3" s="1"/>
  <c r="T374" i="3"/>
  <c r="AA373" i="3"/>
  <c r="AB373" i="3" s="1"/>
  <c r="T2038" i="3"/>
  <c r="AA2037" i="3"/>
  <c r="T838" i="3"/>
  <c r="AA837" i="3"/>
  <c r="AB837" i="3" s="1"/>
  <c r="T1350" i="3"/>
  <c r="AA1349" i="3"/>
  <c r="AB1349" i="3" s="1"/>
  <c r="T7" i="3"/>
  <c r="AA6" i="3"/>
  <c r="AB6" i="3" s="1"/>
  <c r="T1382" i="3"/>
  <c r="AA1381" i="3"/>
  <c r="AB1381" i="3" s="1"/>
  <c r="T390" i="3"/>
  <c r="AA389" i="3"/>
  <c r="AB389" i="3" s="1"/>
  <c r="T2054" i="3"/>
  <c r="AA2053" i="3"/>
  <c r="AB2053" i="3" s="1"/>
  <c r="T38" i="3"/>
  <c r="AA37" i="3"/>
  <c r="AB37" i="3" s="1"/>
  <c r="T1062" i="3"/>
  <c r="AA1061" i="3"/>
  <c r="AB1061" i="3" s="1"/>
  <c r="T1174" i="3"/>
  <c r="AA1173" i="3"/>
  <c r="AB1173" i="3" s="1"/>
  <c r="T598" i="3"/>
  <c r="AA597" i="3"/>
  <c r="AB597" i="3" s="1"/>
  <c r="T1558" i="3"/>
  <c r="AA1557" i="3"/>
  <c r="AB1557" i="3" s="1"/>
  <c r="T1078" i="3"/>
  <c r="AA1077" i="3"/>
  <c r="AB1077" i="3" s="1"/>
  <c r="T1590" i="3"/>
  <c r="AA1589" i="3"/>
  <c r="AB1589" i="3" s="1"/>
  <c r="T1094" i="3"/>
  <c r="AA1093" i="3"/>
  <c r="AB1093" i="3" s="1"/>
  <c r="T1622" i="3"/>
  <c r="AA1621" i="3"/>
  <c r="AB1621" i="3" s="1"/>
  <c r="T2374" i="3"/>
  <c r="AA2373" i="3"/>
  <c r="T2310" i="3"/>
  <c r="AA2309" i="3"/>
  <c r="T310" i="3"/>
  <c r="AA309" i="3"/>
  <c r="AB309" i="3" s="1"/>
  <c r="T918" i="3"/>
  <c r="AA917" i="3"/>
  <c r="AB917" i="3" s="1"/>
  <c r="T566" i="3"/>
  <c r="AA565" i="3"/>
  <c r="AB565" i="3" s="1"/>
  <c r="T966" i="3"/>
  <c r="AA965" i="3"/>
  <c r="AB965" i="3" s="1"/>
  <c r="T22" i="3"/>
  <c r="AA21" i="3"/>
  <c r="AB21" i="3" s="1"/>
  <c r="T1798" i="3"/>
  <c r="AA1797" i="3"/>
  <c r="T2550" i="3"/>
  <c r="AA2549" i="3"/>
  <c r="AB2549" i="3" s="1"/>
  <c r="T1830" i="3"/>
  <c r="AA1829" i="3"/>
  <c r="T1606" i="3"/>
  <c r="AA1605" i="3"/>
  <c r="AB1605" i="3" s="1"/>
  <c r="T1990" i="3"/>
  <c r="AA1989" i="3"/>
  <c r="AB1989" i="3" s="1"/>
  <c r="Y722" i="3" l="1"/>
  <c r="Z721" i="3"/>
  <c r="AB1765" i="3"/>
  <c r="AB1925" i="3"/>
  <c r="AB2325" i="3"/>
  <c r="AB2469" i="3"/>
  <c r="AB2501" i="3"/>
  <c r="AB1829" i="3"/>
  <c r="AB1797" i="3"/>
  <c r="AB1861" i="3"/>
  <c r="AB2373" i="3"/>
  <c r="AB2037" i="3"/>
  <c r="AB2309" i="3"/>
  <c r="M86" i="3"/>
  <c r="N86" i="3"/>
  <c r="M134" i="3"/>
  <c r="N134" i="3"/>
  <c r="M1798" i="3"/>
  <c r="N1798" i="3"/>
  <c r="M2038" i="3"/>
  <c r="N2038" i="3"/>
  <c r="M2391" i="3"/>
  <c r="N2391" i="3"/>
  <c r="M2470" i="3"/>
  <c r="N2470" i="3"/>
  <c r="M2151" i="3"/>
  <c r="N2151" i="3"/>
  <c r="M695" i="3"/>
  <c r="N695" i="3"/>
  <c r="M1591" i="3"/>
  <c r="N1591" i="3"/>
  <c r="M1926" i="3"/>
  <c r="N1926" i="3"/>
  <c r="M2374" i="3"/>
  <c r="N2374" i="3"/>
  <c r="M1991" i="3"/>
  <c r="N1991" i="3"/>
  <c r="M807" i="3"/>
  <c r="N807" i="3"/>
  <c r="M2135" i="3"/>
  <c r="N2135" i="3"/>
  <c r="M1431" i="3"/>
  <c r="N1431" i="3"/>
  <c r="M2408" i="3"/>
  <c r="N2408" i="3"/>
  <c r="M919" i="3"/>
  <c r="N919" i="3"/>
  <c r="M1655" i="3"/>
  <c r="N1655" i="3"/>
  <c r="M1320" i="3"/>
  <c r="N1320" i="3"/>
  <c r="M2519" i="3"/>
  <c r="N2519" i="3"/>
  <c r="M2534" i="3"/>
  <c r="N2534" i="3"/>
  <c r="M1000" i="3"/>
  <c r="N1000" i="3"/>
  <c r="M615" i="3"/>
  <c r="N615" i="3"/>
  <c r="M583" i="3"/>
  <c r="N583" i="3"/>
  <c r="M1015" i="3"/>
  <c r="N1015" i="3"/>
  <c r="M1047" i="3"/>
  <c r="N1047" i="3"/>
  <c r="M1623" i="3"/>
  <c r="N1623" i="3"/>
  <c r="M1239" i="3"/>
  <c r="N1239" i="3"/>
  <c r="M599" i="3"/>
  <c r="N599" i="3"/>
  <c r="M1862" i="3"/>
  <c r="N1862" i="3"/>
  <c r="M1399" i="3"/>
  <c r="N1399" i="3"/>
  <c r="AB1399" i="3" s="1"/>
  <c r="M1607" i="3"/>
  <c r="N1607" i="3"/>
  <c r="M1223" i="3"/>
  <c r="N1223" i="3"/>
  <c r="M2247" i="3"/>
  <c r="N2247" i="3"/>
  <c r="M439" i="3"/>
  <c r="N439" i="3"/>
  <c r="M1159" i="3"/>
  <c r="N1159" i="3"/>
  <c r="M775" i="3"/>
  <c r="N775" i="3"/>
  <c r="M391" i="3"/>
  <c r="N391" i="3"/>
  <c r="M727" i="3"/>
  <c r="N727" i="3"/>
  <c r="M567" i="3"/>
  <c r="N567" i="3"/>
  <c r="M2055" i="3"/>
  <c r="N2055" i="3"/>
  <c r="M1559" i="3"/>
  <c r="N1559" i="3"/>
  <c r="M903" i="3"/>
  <c r="N903" i="3"/>
  <c r="M1575" i="3"/>
  <c r="N1575" i="3"/>
  <c r="M519" i="3"/>
  <c r="N519" i="3"/>
  <c r="M1207" i="3"/>
  <c r="N1207" i="3"/>
  <c r="M887" i="3"/>
  <c r="N887" i="3"/>
  <c r="M551" i="3"/>
  <c r="N551" i="3"/>
  <c r="M1287" i="3"/>
  <c r="N1287" i="3"/>
  <c r="M744" i="3"/>
  <c r="N744" i="3"/>
  <c r="M295" i="3"/>
  <c r="N295" i="3"/>
  <c r="M1766" i="3"/>
  <c r="N1766" i="3"/>
  <c r="M503" i="3"/>
  <c r="N503" i="3"/>
  <c r="M1383" i="3"/>
  <c r="N1383" i="3"/>
  <c r="M1367" i="3"/>
  <c r="N1367" i="3"/>
  <c r="M104" i="3"/>
  <c r="N104" i="3"/>
  <c r="M1830" i="3"/>
  <c r="N1830" i="3"/>
  <c r="M1943" i="3"/>
  <c r="N1943" i="3"/>
  <c r="M1335" i="3"/>
  <c r="N1335" i="3"/>
  <c r="M1479" i="3"/>
  <c r="N1479" i="3"/>
  <c r="M1111" i="3"/>
  <c r="N1111" i="3"/>
  <c r="M1063" i="3"/>
  <c r="N1063" i="3"/>
  <c r="M1703" i="3"/>
  <c r="N1703" i="3"/>
  <c r="M2183" i="3"/>
  <c r="N2183" i="3"/>
  <c r="M2070" i="3"/>
  <c r="N2070" i="3"/>
  <c r="M1879" i="3"/>
  <c r="N1879" i="3"/>
  <c r="M7" i="3"/>
  <c r="N7" i="3"/>
  <c r="M1415" i="3"/>
  <c r="N1415" i="3"/>
  <c r="M120" i="3"/>
  <c r="N120" i="3"/>
  <c r="M2455" i="3"/>
  <c r="N2455" i="3"/>
  <c r="M871" i="3"/>
  <c r="N871" i="3"/>
  <c r="M1511" i="3"/>
  <c r="N1511" i="3"/>
  <c r="M663" i="3"/>
  <c r="N663" i="3"/>
  <c r="M2423" i="3"/>
  <c r="N2423" i="3"/>
  <c r="M951" i="3"/>
  <c r="N951" i="3"/>
  <c r="M1847" i="3"/>
  <c r="N1847" i="3"/>
  <c r="M1463" i="3"/>
  <c r="N1463" i="3"/>
  <c r="M2007" i="3"/>
  <c r="N2007" i="3"/>
  <c r="M2167" i="3"/>
  <c r="N2167" i="3"/>
  <c r="M2502" i="3"/>
  <c r="N2502" i="3"/>
  <c r="M327" i="3"/>
  <c r="N327" i="3"/>
  <c r="M1095" i="3"/>
  <c r="N1095" i="3"/>
  <c r="M2103" i="3"/>
  <c r="N2103" i="3"/>
  <c r="M2551" i="3"/>
  <c r="N2551" i="3"/>
  <c r="M279" i="3"/>
  <c r="N279" i="3"/>
  <c r="M1911" i="3"/>
  <c r="N1911" i="3"/>
  <c r="M1815" i="3"/>
  <c r="N1815" i="3"/>
  <c r="M1191" i="3"/>
  <c r="N1191" i="3"/>
  <c r="M311" i="3"/>
  <c r="N311" i="3"/>
  <c r="M2438" i="3"/>
  <c r="N2438" i="3"/>
  <c r="M2023" i="3"/>
  <c r="N2023" i="3"/>
  <c r="M1958" i="3"/>
  <c r="N1958" i="3"/>
  <c r="M471" i="3"/>
  <c r="N471" i="3"/>
  <c r="M1543" i="3"/>
  <c r="N1543" i="3"/>
  <c r="M1751" i="3"/>
  <c r="N1751" i="3"/>
  <c r="M215" i="3"/>
  <c r="N215" i="3"/>
  <c r="M823" i="3"/>
  <c r="N823" i="3"/>
  <c r="M1271" i="3"/>
  <c r="N1271" i="3"/>
  <c r="M935" i="3"/>
  <c r="N935" i="3"/>
  <c r="M1255" i="3"/>
  <c r="N1255" i="3"/>
  <c r="M759" i="3"/>
  <c r="N759" i="3"/>
  <c r="M40" i="3"/>
  <c r="N40" i="3"/>
  <c r="M2295" i="3"/>
  <c r="N2295" i="3"/>
  <c r="M1080" i="3"/>
  <c r="N1080" i="3"/>
  <c r="M1031" i="3"/>
  <c r="N1031" i="3"/>
  <c r="M2310" i="3"/>
  <c r="N2310" i="3"/>
  <c r="M24" i="3"/>
  <c r="N24" i="3"/>
  <c r="M343" i="3"/>
  <c r="N343" i="3"/>
  <c r="M184" i="3"/>
  <c r="N184" i="3"/>
  <c r="M1127" i="3"/>
  <c r="N1127" i="3"/>
  <c r="M1719" i="3"/>
  <c r="N1719" i="3"/>
  <c r="M375" i="3"/>
  <c r="N375" i="3"/>
  <c r="M455" i="3"/>
  <c r="N455" i="3"/>
  <c r="M167" i="3"/>
  <c r="N167" i="3"/>
  <c r="M151" i="3"/>
  <c r="N151" i="3"/>
  <c r="M2198" i="3"/>
  <c r="N2198" i="3"/>
  <c r="M983" i="3"/>
  <c r="N983" i="3"/>
  <c r="M1351" i="3"/>
  <c r="N1351" i="3"/>
  <c r="M791" i="3"/>
  <c r="N791" i="3"/>
  <c r="M2326" i="3"/>
  <c r="N2326" i="3"/>
  <c r="M1671" i="3"/>
  <c r="N1671" i="3"/>
  <c r="M232" i="3"/>
  <c r="N232" i="3"/>
  <c r="M535" i="3"/>
  <c r="N535" i="3"/>
  <c r="M1175" i="3"/>
  <c r="N1175" i="3"/>
  <c r="M423" i="3"/>
  <c r="N423" i="3"/>
  <c r="M407" i="3"/>
  <c r="N407" i="3"/>
  <c r="M1447" i="3"/>
  <c r="N1447" i="3"/>
  <c r="M2263" i="3"/>
  <c r="N2263" i="3"/>
  <c r="M1527" i="3"/>
  <c r="N1527" i="3"/>
  <c r="M2359" i="3"/>
  <c r="N2359" i="3"/>
  <c r="M2231" i="3"/>
  <c r="N2231" i="3"/>
  <c r="M2119" i="3"/>
  <c r="N2119" i="3"/>
  <c r="M1975" i="3"/>
  <c r="N1975" i="3"/>
  <c r="M2279" i="3"/>
  <c r="N2279" i="3"/>
  <c r="M1894" i="3"/>
  <c r="N1894" i="3"/>
  <c r="AB1894" i="3" s="1"/>
  <c r="M71" i="3"/>
  <c r="N71" i="3"/>
  <c r="M2087" i="3"/>
  <c r="N2087" i="3"/>
  <c r="M247" i="3"/>
  <c r="N247" i="3"/>
  <c r="M631" i="3"/>
  <c r="N631" i="3"/>
  <c r="M2487" i="3"/>
  <c r="N2487" i="3"/>
  <c r="M199" i="3"/>
  <c r="N199" i="3"/>
  <c r="M1143" i="3"/>
  <c r="N1143" i="3"/>
  <c r="M56" i="3"/>
  <c r="N56" i="3"/>
  <c r="M679" i="3"/>
  <c r="N679" i="3"/>
  <c r="M967" i="3"/>
  <c r="N967" i="3"/>
  <c r="M1783" i="3"/>
  <c r="N1783" i="3"/>
  <c r="M855" i="3"/>
  <c r="N855" i="3"/>
  <c r="M647" i="3"/>
  <c r="N647" i="3"/>
  <c r="M263" i="3"/>
  <c r="N263" i="3"/>
  <c r="M711" i="3"/>
  <c r="N711" i="3"/>
  <c r="M1303" i="3"/>
  <c r="N1303" i="3"/>
  <c r="M839" i="3"/>
  <c r="N839" i="3"/>
  <c r="M1495" i="3"/>
  <c r="N1495" i="3"/>
  <c r="M488" i="3"/>
  <c r="N488" i="3"/>
  <c r="M359" i="3"/>
  <c r="N359" i="3"/>
  <c r="M2215" i="3"/>
  <c r="N2215" i="3"/>
  <c r="M1687" i="3"/>
  <c r="N1687" i="3"/>
  <c r="M2343" i="3"/>
  <c r="N2343" i="3"/>
  <c r="M1639" i="3"/>
  <c r="N1639" i="3"/>
  <c r="M1735" i="3"/>
  <c r="N1735" i="3"/>
  <c r="Y322" i="3"/>
  <c r="Z322" i="3" s="1"/>
  <c r="Z321" i="3"/>
  <c r="Y2220" i="3"/>
  <c r="Z2220" i="3" s="1"/>
  <c r="Z2219" i="3"/>
  <c r="Y494" i="3"/>
  <c r="Z493" i="3"/>
  <c r="Y1783" i="3"/>
  <c r="Z1782" i="3"/>
  <c r="Y535" i="3"/>
  <c r="Z535" i="3" s="1"/>
  <c r="Z534" i="3"/>
  <c r="Y1179" i="3"/>
  <c r="Z1178" i="3"/>
  <c r="Y951" i="3"/>
  <c r="Z950" i="3"/>
  <c r="Y2346" i="3"/>
  <c r="Z2346" i="3" s="1"/>
  <c r="Z2345" i="3"/>
  <c r="Y285" i="3"/>
  <c r="Z285" i="3" s="1"/>
  <c r="Z284" i="3"/>
  <c r="Y1495" i="3"/>
  <c r="Z1494" i="3"/>
  <c r="Y311" i="3"/>
  <c r="Z310" i="3"/>
  <c r="Y1686" i="3"/>
  <c r="Z1686" i="3" s="1"/>
  <c r="Z1685" i="3"/>
  <c r="Y26" i="3"/>
  <c r="Z25" i="3"/>
  <c r="Y990" i="3"/>
  <c r="Z989" i="3"/>
  <c r="Y1143" i="3"/>
  <c r="Z1143" i="3" s="1"/>
  <c r="Z1142" i="3"/>
  <c r="Y1678" i="3"/>
  <c r="Z1678" i="3" s="1"/>
  <c r="Z1677" i="3"/>
  <c r="Y2551" i="3"/>
  <c r="Z2551" i="3" s="1"/>
  <c r="Z2550" i="3"/>
  <c r="Y785" i="3"/>
  <c r="Z784" i="3"/>
  <c r="Y1339" i="3"/>
  <c r="Z1338" i="3"/>
  <c r="Y1913" i="3"/>
  <c r="Z1912" i="3"/>
  <c r="Y252" i="3"/>
  <c r="Z251" i="3"/>
  <c r="Y647" i="3"/>
  <c r="Z646" i="3"/>
  <c r="Y1770" i="3"/>
  <c r="Z1769" i="3"/>
  <c r="Y2087" i="3"/>
  <c r="Z2087" i="3" s="1"/>
  <c r="Z2086" i="3"/>
  <c r="Y1703" i="3"/>
  <c r="Z1703" i="3" s="1"/>
  <c r="Z1702" i="3"/>
  <c r="Y124" i="3"/>
  <c r="Z123" i="3"/>
  <c r="Y1614" i="3"/>
  <c r="Z1614" i="3" s="1"/>
  <c r="Z1613" i="3"/>
  <c r="Y179" i="3"/>
  <c r="Z178" i="3"/>
  <c r="Y2286" i="3"/>
  <c r="Z2286" i="3" s="1"/>
  <c r="Z2285" i="3"/>
  <c r="Y1930" i="3"/>
  <c r="Z1930" i="3" s="1"/>
  <c r="Z1929" i="3"/>
  <c r="Y247" i="3"/>
  <c r="Z247" i="3" s="1"/>
  <c r="Z246" i="3"/>
  <c r="Y2170" i="3"/>
  <c r="Z2170" i="3" s="1"/>
  <c r="Z2169" i="3"/>
  <c r="Y37" i="3"/>
  <c r="Z36" i="3"/>
  <c r="Y2072" i="3"/>
  <c r="Z2072" i="3" s="1"/>
  <c r="Z2071" i="3"/>
  <c r="T1559" i="3"/>
  <c r="AA1558" i="3"/>
  <c r="AB1558" i="3" s="1"/>
  <c r="T8" i="3"/>
  <c r="AA7" i="3"/>
  <c r="T1015" i="3"/>
  <c r="AA1014" i="3"/>
  <c r="AB1014" i="3" s="1"/>
  <c r="T135" i="3"/>
  <c r="AA134" i="3"/>
  <c r="T1927" i="3"/>
  <c r="AA1926" i="3"/>
  <c r="T520" i="3"/>
  <c r="AA519" i="3"/>
  <c r="AB519" i="3" s="1"/>
  <c r="T1943" i="3"/>
  <c r="AA1942" i="3"/>
  <c r="AB1942" i="3" s="1"/>
  <c r="T935" i="3"/>
  <c r="AA934" i="3"/>
  <c r="AB934" i="3" s="1"/>
  <c r="T1975" i="3"/>
  <c r="AA1974" i="3"/>
  <c r="AB1974" i="3" s="1"/>
  <c r="T2007" i="3"/>
  <c r="AA2006" i="3"/>
  <c r="AB2006" i="3" s="1"/>
  <c r="T2167" i="3"/>
  <c r="AA2166" i="3"/>
  <c r="AB2166" i="3" s="1"/>
  <c r="T903" i="3"/>
  <c r="AA902" i="3"/>
  <c r="AB902" i="3" s="1"/>
  <c r="T759" i="3"/>
  <c r="AA758" i="3"/>
  <c r="AB758" i="3" s="1"/>
  <c r="T1335" i="3"/>
  <c r="AA1334" i="3"/>
  <c r="AB1334" i="3" s="1"/>
  <c r="T1655" i="3"/>
  <c r="AA1654" i="3"/>
  <c r="AB1654" i="3" s="1"/>
  <c r="T1401" i="3"/>
  <c r="AA1400" i="3"/>
  <c r="T1191" i="3"/>
  <c r="AA1190" i="3"/>
  <c r="AB1190" i="3" s="1"/>
  <c r="T151" i="3"/>
  <c r="AA150" i="3"/>
  <c r="AB150" i="3" s="1"/>
  <c r="T1607" i="3"/>
  <c r="AA1606" i="3"/>
  <c r="AB1606" i="3" s="1"/>
  <c r="T311" i="3"/>
  <c r="AA310" i="3"/>
  <c r="AB310" i="3" s="1"/>
  <c r="T599" i="3"/>
  <c r="AA598" i="3"/>
  <c r="AB598" i="3" s="1"/>
  <c r="T1351" i="3"/>
  <c r="AA1350" i="3"/>
  <c r="AB1350" i="3" s="1"/>
  <c r="T999" i="3"/>
  <c r="AA998" i="3"/>
  <c r="AB998" i="3" s="1"/>
  <c r="T679" i="3"/>
  <c r="AA678" i="3"/>
  <c r="AB678" i="3" s="1"/>
  <c r="T2023" i="3"/>
  <c r="AA2022" i="3"/>
  <c r="AB2022" i="3" s="1"/>
  <c r="T711" i="3"/>
  <c r="AA710" i="3"/>
  <c r="AB710" i="3" s="1"/>
  <c r="T1735" i="3"/>
  <c r="AA1734" i="3"/>
  <c r="AB1734" i="3" s="1"/>
  <c r="T1751" i="3"/>
  <c r="AA1750" i="3"/>
  <c r="AB1750" i="3" s="1"/>
  <c r="T263" i="3"/>
  <c r="AA262" i="3"/>
  <c r="AB262" i="3" s="1"/>
  <c r="T663" i="3"/>
  <c r="AA662" i="3"/>
  <c r="AB662" i="3" s="1"/>
  <c r="T1783" i="3"/>
  <c r="AA1782" i="3"/>
  <c r="AB1782" i="3" s="1"/>
  <c r="T1415" i="3"/>
  <c r="AA1414" i="3"/>
  <c r="AB1414" i="3" s="1"/>
  <c r="T1897" i="3"/>
  <c r="AA1896" i="3"/>
  <c r="T2199" i="3"/>
  <c r="AA2198" i="3"/>
  <c r="AB2198" i="3" s="1"/>
  <c r="T951" i="3"/>
  <c r="AA950" i="3"/>
  <c r="AB950" i="3" s="1"/>
  <c r="T279" i="3"/>
  <c r="AA278" i="3"/>
  <c r="AB278" i="3" s="1"/>
  <c r="T2439" i="3"/>
  <c r="AA2438" i="3"/>
  <c r="T823" i="3"/>
  <c r="AA822" i="3"/>
  <c r="AB822" i="3" s="1"/>
  <c r="T1831" i="3"/>
  <c r="AA1830" i="3"/>
  <c r="AB1830" i="3" s="1"/>
  <c r="T2311" i="3"/>
  <c r="AA2310" i="3"/>
  <c r="AB2310" i="3" s="1"/>
  <c r="T1175" i="3"/>
  <c r="AA1174" i="3"/>
  <c r="AB1174" i="3" s="1"/>
  <c r="T839" i="3"/>
  <c r="AA838" i="3"/>
  <c r="AB838" i="3" s="1"/>
  <c r="T2391" i="3"/>
  <c r="AA2390" i="3"/>
  <c r="AB2390" i="3" s="1"/>
  <c r="T55" i="3"/>
  <c r="AA54" i="3"/>
  <c r="AB54" i="3" s="1"/>
  <c r="T2087" i="3"/>
  <c r="AA2086" i="3"/>
  <c r="AB2086" i="3" s="1"/>
  <c r="T1639" i="3"/>
  <c r="AA1638" i="3"/>
  <c r="AB1638" i="3" s="1"/>
  <c r="T2519" i="3"/>
  <c r="AA2518" i="3"/>
  <c r="AB2518" i="3" s="1"/>
  <c r="T2263" i="3"/>
  <c r="AA2262" i="3"/>
  <c r="AB2262" i="3" s="1"/>
  <c r="T1815" i="3"/>
  <c r="AA1814" i="3"/>
  <c r="AB1814" i="3" s="1"/>
  <c r="T1255" i="3"/>
  <c r="AA1254" i="3"/>
  <c r="AB1254" i="3" s="1"/>
  <c r="T2327" i="3"/>
  <c r="AA2326" i="3"/>
  <c r="AB2326" i="3" s="1"/>
  <c r="T1319" i="3"/>
  <c r="AA1318" i="3"/>
  <c r="AB1318" i="3" s="1"/>
  <c r="T1159" i="3"/>
  <c r="AA1158" i="3"/>
  <c r="AB1158" i="3" s="1"/>
  <c r="T1111" i="3"/>
  <c r="AA1110" i="3"/>
  <c r="AB1110" i="3" s="1"/>
  <c r="T1047" i="3"/>
  <c r="AA1046" i="3"/>
  <c r="AB1046" i="3" s="1"/>
  <c r="T1239" i="3"/>
  <c r="AA1238" i="3"/>
  <c r="AB1238" i="3" s="1"/>
  <c r="T2471" i="3"/>
  <c r="AA2470" i="3"/>
  <c r="AB2470" i="3" s="1"/>
  <c r="T1479" i="3"/>
  <c r="AA1478" i="3"/>
  <c r="AB1478" i="3" s="1"/>
  <c r="T919" i="3"/>
  <c r="AA918" i="3"/>
  <c r="AB918" i="3" s="1"/>
  <c r="T2551" i="3"/>
  <c r="AA2550" i="3"/>
  <c r="AB2550" i="3" s="1"/>
  <c r="T2375" i="3"/>
  <c r="AA2374" i="3"/>
  <c r="T1063" i="3"/>
  <c r="AA1062" i="3"/>
  <c r="AB1062" i="3" s="1"/>
  <c r="T2039" i="3"/>
  <c r="AA2038" i="3"/>
  <c r="AB2038" i="3" s="1"/>
  <c r="T1143" i="3"/>
  <c r="AA1142" i="3"/>
  <c r="AB1142" i="3" s="1"/>
  <c r="T1463" i="3"/>
  <c r="AA1462" i="3"/>
  <c r="AB1462" i="3" s="1"/>
  <c r="T1671" i="3"/>
  <c r="AA1670" i="3"/>
  <c r="AB1670" i="3" s="1"/>
  <c r="T695" i="3"/>
  <c r="AA694" i="3"/>
  <c r="AB694" i="3" s="1"/>
  <c r="T2503" i="3"/>
  <c r="AA2502" i="3"/>
  <c r="AB2502" i="3" s="1"/>
  <c r="T1511" i="3"/>
  <c r="AA1510" i="3"/>
  <c r="AB1510" i="3" s="1"/>
  <c r="T855" i="3"/>
  <c r="AA854" i="3"/>
  <c r="AB854" i="3" s="1"/>
  <c r="T295" i="3"/>
  <c r="AA294" i="3"/>
  <c r="AB294" i="3" s="1"/>
  <c r="T1271" i="3"/>
  <c r="AA1270" i="3"/>
  <c r="AB1270" i="3" s="1"/>
  <c r="T231" i="3"/>
  <c r="AA230" i="3"/>
  <c r="AB230" i="3" s="1"/>
  <c r="T167" i="3"/>
  <c r="AA166" i="3"/>
  <c r="AB166" i="3" s="1"/>
  <c r="T983" i="3"/>
  <c r="AA982" i="3"/>
  <c r="AB982" i="3" s="1"/>
  <c r="T103" i="3"/>
  <c r="AA102" i="3"/>
  <c r="AB102" i="3" s="1"/>
  <c r="T1223" i="3"/>
  <c r="AA1222" i="3"/>
  <c r="AB1222" i="3" s="1"/>
  <c r="T551" i="3"/>
  <c r="AA550" i="3"/>
  <c r="AB550" i="3" s="1"/>
  <c r="T327" i="3"/>
  <c r="AA326" i="3"/>
  <c r="AB326" i="3" s="1"/>
  <c r="T1991" i="3"/>
  <c r="AA1990" i="3"/>
  <c r="AB1990" i="3" s="1"/>
  <c r="T1623" i="3"/>
  <c r="AA1622" i="3"/>
  <c r="AB1622" i="3" s="1"/>
  <c r="T39" i="3"/>
  <c r="AA38" i="3"/>
  <c r="AB38" i="3" s="1"/>
  <c r="T375" i="3"/>
  <c r="AA374" i="3"/>
  <c r="AB374" i="3" s="1"/>
  <c r="T631" i="3"/>
  <c r="AA630" i="3"/>
  <c r="AB630" i="3" s="1"/>
  <c r="T215" i="3"/>
  <c r="AA214" i="3"/>
  <c r="AB214" i="3" s="1"/>
  <c r="T1431" i="3"/>
  <c r="AA1430" i="3"/>
  <c r="AB1430" i="3" s="1"/>
  <c r="T1959" i="3"/>
  <c r="AA1958" i="3"/>
  <c r="AB1958" i="3" s="1"/>
  <c r="T727" i="3"/>
  <c r="AA726" i="3"/>
  <c r="AB726" i="3" s="1"/>
  <c r="T1527" i="3"/>
  <c r="AA1526" i="3"/>
  <c r="AB1526" i="3" s="1"/>
  <c r="T87" i="3"/>
  <c r="AA86" i="3"/>
  <c r="T407" i="3"/>
  <c r="AA406" i="3"/>
  <c r="AB406" i="3" s="1"/>
  <c r="T2295" i="3"/>
  <c r="AA2294" i="3"/>
  <c r="AB2294" i="3" s="1"/>
  <c r="T1863" i="3"/>
  <c r="AA1862" i="3"/>
  <c r="AB1862" i="3" s="1"/>
  <c r="T1719" i="3"/>
  <c r="AA1718" i="3"/>
  <c r="AB1718" i="3" s="1"/>
  <c r="T1575" i="3"/>
  <c r="AA1574" i="3"/>
  <c r="AB1574" i="3" s="1"/>
  <c r="T1303" i="3"/>
  <c r="AA1302" i="3"/>
  <c r="AB1302" i="3" s="1"/>
  <c r="T199" i="3"/>
  <c r="AA198" i="3"/>
  <c r="AB198" i="3" s="1"/>
  <c r="T2231" i="3"/>
  <c r="AA2230" i="3"/>
  <c r="AB2230" i="3" s="1"/>
  <c r="T2247" i="3"/>
  <c r="AA2246" i="3"/>
  <c r="AB2246" i="3" s="1"/>
  <c r="T23" i="3"/>
  <c r="AA22" i="3"/>
  <c r="AB22" i="3" s="1"/>
  <c r="T1095" i="3"/>
  <c r="AA1094" i="3"/>
  <c r="AB1094" i="3" s="1"/>
  <c r="T2055" i="3"/>
  <c r="AA2054" i="3"/>
  <c r="AB2054" i="3" s="1"/>
  <c r="T2423" i="3"/>
  <c r="AA2422" i="3"/>
  <c r="AB2422" i="3" s="1"/>
  <c r="T1031" i="3"/>
  <c r="AA1030" i="3"/>
  <c r="AB1030" i="3" s="1"/>
  <c r="T423" i="3"/>
  <c r="AA422" i="3"/>
  <c r="AB422" i="3" s="1"/>
  <c r="T887" i="3"/>
  <c r="AA886" i="3"/>
  <c r="AB886" i="3" s="1"/>
  <c r="T535" i="3"/>
  <c r="AA534" i="3"/>
  <c r="AB534" i="3" s="1"/>
  <c r="T487" i="3"/>
  <c r="AA486" i="3"/>
  <c r="AB486" i="3" s="1"/>
  <c r="T1703" i="3"/>
  <c r="AA1702" i="3"/>
  <c r="AB1702" i="3" s="1"/>
  <c r="T1847" i="3"/>
  <c r="AA1846" i="3"/>
  <c r="AB1846" i="3" s="1"/>
  <c r="T1367" i="3"/>
  <c r="AA1366" i="3"/>
  <c r="AB1366" i="3" s="1"/>
  <c r="T1543" i="3"/>
  <c r="AA1542" i="3"/>
  <c r="AB1542" i="3" s="1"/>
  <c r="T2071" i="3"/>
  <c r="AA2070" i="3"/>
  <c r="T2279" i="3"/>
  <c r="AA2278" i="3"/>
  <c r="AB2278" i="3" s="1"/>
  <c r="T1687" i="3"/>
  <c r="AA1686" i="3"/>
  <c r="AB1686" i="3" s="1"/>
  <c r="T807" i="3"/>
  <c r="AA806" i="3"/>
  <c r="AB806" i="3" s="1"/>
  <c r="T2119" i="3"/>
  <c r="AA2118" i="3"/>
  <c r="AB2118" i="3" s="1"/>
  <c r="T2343" i="3"/>
  <c r="AA2342" i="3"/>
  <c r="AB2342" i="3" s="1"/>
  <c r="T2455" i="3"/>
  <c r="AA2454" i="3"/>
  <c r="AB2454" i="3" s="1"/>
  <c r="T967" i="3"/>
  <c r="AA966" i="3"/>
  <c r="AB966" i="3" s="1"/>
  <c r="T1591" i="3"/>
  <c r="AA1590" i="3"/>
  <c r="AB1590" i="3" s="1"/>
  <c r="T391" i="3"/>
  <c r="AA390" i="3"/>
  <c r="AB390" i="3" s="1"/>
  <c r="T71" i="3"/>
  <c r="AA70" i="3"/>
  <c r="AB70" i="3" s="1"/>
  <c r="T647" i="3"/>
  <c r="AA646" i="3"/>
  <c r="AB646" i="3" s="1"/>
  <c r="T1207" i="3"/>
  <c r="AA1206" i="3"/>
  <c r="AB1206" i="3" s="1"/>
  <c r="T1447" i="3"/>
  <c r="AA1446" i="3"/>
  <c r="AB1446" i="3" s="1"/>
  <c r="T247" i="3"/>
  <c r="AA246" i="3"/>
  <c r="AB246" i="3" s="1"/>
  <c r="T1127" i="3"/>
  <c r="AA1126" i="3"/>
  <c r="AB1126" i="3" s="1"/>
  <c r="T2215" i="3"/>
  <c r="AA2214" i="3"/>
  <c r="AB2214" i="3" s="1"/>
  <c r="T2535" i="3"/>
  <c r="AA2534" i="3"/>
  <c r="AB2534" i="3" s="1"/>
  <c r="T119" i="3"/>
  <c r="AA118" i="3"/>
  <c r="AB118" i="3" s="1"/>
  <c r="T775" i="3"/>
  <c r="AA774" i="3"/>
  <c r="AB774" i="3" s="1"/>
  <c r="T743" i="3"/>
  <c r="AA742" i="3"/>
  <c r="AB742" i="3" s="1"/>
  <c r="T472" i="3"/>
  <c r="AA471" i="3"/>
  <c r="AB471" i="3" s="1"/>
  <c r="T791" i="3"/>
  <c r="AA790" i="3"/>
  <c r="AB790" i="3" s="1"/>
  <c r="T2487" i="3"/>
  <c r="AA2486" i="3"/>
  <c r="AB2486" i="3" s="1"/>
  <c r="T359" i="3"/>
  <c r="AA358" i="3"/>
  <c r="AB358" i="3" s="1"/>
  <c r="T343" i="3"/>
  <c r="AA342" i="3"/>
  <c r="AB342" i="3" s="1"/>
  <c r="T2183" i="3"/>
  <c r="AA2182" i="3"/>
  <c r="AB2182" i="3" s="1"/>
  <c r="T1799" i="3"/>
  <c r="AA1798" i="3"/>
  <c r="T567" i="3"/>
  <c r="AA566" i="3"/>
  <c r="AB566" i="3" s="1"/>
  <c r="T1079" i="3"/>
  <c r="AA1078" i="3"/>
  <c r="AB1078" i="3" s="1"/>
  <c r="T1383" i="3"/>
  <c r="AA1382" i="3"/>
  <c r="AB1382" i="3" s="1"/>
  <c r="T2359" i="3"/>
  <c r="AA2358" i="3"/>
  <c r="AB2358" i="3" s="1"/>
  <c r="T871" i="3"/>
  <c r="AA870" i="3"/>
  <c r="AB870" i="3" s="1"/>
  <c r="T2103" i="3"/>
  <c r="AA2102" i="3"/>
  <c r="AB2102" i="3" s="1"/>
  <c r="T1495" i="3"/>
  <c r="AA1494" i="3"/>
  <c r="AB1494" i="3" s="1"/>
  <c r="T503" i="3"/>
  <c r="AA502" i="3"/>
  <c r="AB502" i="3" s="1"/>
  <c r="T2135" i="3"/>
  <c r="AA2134" i="3"/>
  <c r="AB2134" i="3" s="1"/>
  <c r="T1911" i="3"/>
  <c r="AA1910" i="3"/>
  <c r="AB1910" i="3" s="1"/>
  <c r="T583" i="3"/>
  <c r="AA582" i="3"/>
  <c r="AB582" i="3" s="1"/>
  <c r="T615" i="3"/>
  <c r="AA614" i="3"/>
  <c r="AB614" i="3" s="1"/>
  <c r="T183" i="3"/>
  <c r="AA182" i="3"/>
  <c r="AB182" i="3" s="1"/>
  <c r="T1287" i="3"/>
  <c r="AA1286" i="3"/>
  <c r="AB1286" i="3" s="1"/>
  <c r="T1879" i="3"/>
  <c r="AA1878" i="3"/>
  <c r="AB1878" i="3" s="1"/>
  <c r="T455" i="3"/>
  <c r="AA454" i="3"/>
  <c r="AB454" i="3" s="1"/>
  <c r="T2151" i="3"/>
  <c r="AA2150" i="3"/>
  <c r="AB2150" i="3" s="1"/>
  <c r="T1767" i="3"/>
  <c r="AA1766" i="3"/>
  <c r="AB1766" i="3" s="1"/>
  <c r="T2407" i="3"/>
  <c r="AA2406" i="3"/>
  <c r="AB2406" i="3" s="1"/>
  <c r="T439" i="3"/>
  <c r="AA438" i="3"/>
  <c r="AB438" i="3" s="1"/>
  <c r="AB2070" i="3" l="1"/>
  <c r="Y723" i="3"/>
  <c r="Z723" i="3" s="1"/>
  <c r="Z722" i="3"/>
  <c r="AB2374" i="3"/>
  <c r="AB2438" i="3"/>
  <c r="AB1926" i="3"/>
  <c r="AB1798" i="3"/>
  <c r="AB134" i="3"/>
  <c r="B2" i="8"/>
  <c r="AB86" i="3"/>
  <c r="AB7" i="3"/>
  <c r="M135" i="3"/>
  <c r="N135" i="3"/>
  <c r="M87" i="3"/>
  <c r="N87" i="3"/>
  <c r="M1736" i="3"/>
  <c r="N1736" i="3"/>
  <c r="M840" i="3"/>
  <c r="N840" i="3"/>
  <c r="M680" i="3"/>
  <c r="N680" i="3"/>
  <c r="M72" i="3"/>
  <c r="N72" i="3"/>
  <c r="M2264" i="3"/>
  <c r="N2264" i="3"/>
  <c r="M2327" i="3"/>
  <c r="N2327" i="3"/>
  <c r="M456" i="3"/>
  <c r="N456" i="3"/>
  <c r="M1032" i="3"/>
  <c r="N1032" i="3"/>
  <c r="M824" i="3"/>
  <c r="N824" i="3"/>
  <c r="M312" i="3"/>
  <c r="N312" i="3"/>
  <c r="M328" i="3"/>
  <c r="N328" i="3"/>
  <c r="M664" i="3"/>
  <c r="N664" i="3"/>
  <c r="M1880" i="3"/>
  <c r="N1880" i="3"/>
  <c r="M1944" i="3"/>
  <c r="N1944" i="3"/>
  <c r="M745" i="3"/>
  <c r="N745" i="3"/>
  <c r="M1560" i="3"/>
  <c r="N1560" i="3"/>
  <c r="M2248" i="3"/>
  <c r="N2248" i="3"/>
  <c r="M1048" i="3"/>
  <c r="N1048" i="3"/>
  <c r="M1656" i="3"/>
  <c r="N1656" i="3"/>
  <c r="M1927" i="3"/>
  <c r="N1927" i="3"/>
  <c r="M1640" i="3"/>
  <c r="N1640" i="3"/>
  <c r="M1304" i="3"/>
  <c r="N1304" i="3"/>
  <c r="M57" i="3"/>
  <c r="N57" i="3"/>
  <c r="M1895" i="3"/>
  <c r="N1895" i="3"/>
  <c r="AB1895" i="3" s="1"/>
  <c r="M1448" i="3"/>
  <c r="N1448" i="3"/>
  <c r="M792" i="3"/>
  <c r="N792" i="3"/>
  <c r="M376" i="3"/>
  <c r="N376" i="3"/>
  <c r="M1081" i="3"/>
  <c r="N1081" i="3"/>
  <c r="M216" i="3"/>
  <c r="N216" i="3"/>
  <c r="M1192" i="3"/>
  <c r="N1192" i="3"/>
  <c r="M2503" i="3"/>
  <c r="N2503" i="3"/>
  <c r="M1512" i="3"/>
  <c r="N1512" i="3"/>
  <c r="M2071" i="3"/>
  <c r="N2071" i="3"/>
  <c r="M1831" i="3"/>
  <c r="N1831" i="3"/>
  <c r="M1288" i="3"/>
  <c r="N1288" i="3"/>
  <c r="M2056" i="3"/>
  <c r="N2056" i="3"/>
  <c r="M1224" i="3"/>
  <c r="N1224" i="3"/>
  <c r="M1016" i="3"/>
  <c r="N1016" i="3"/>
  <c r="M920" i="3"/>
  <c r="N920" i="3"/>
  <c r="M1592" i="3"/>
  <c r="N1592" i="3"/>
  <c r="M2344" i="3"/>
  <c r="N2344" i="3"/>
  <c r="M712" i="3"/>
  <c r="N712" i="3"/>
  <c r="M1144" i="3"/>
  <c r="N1144" i="3"/>
  <c r="M2280" i="3"/>
  <c r="N2280" i="3"/>
  <c r="M408" i="3"/>
  <c r="N408" i="3"/>
  <c r="M1352" i="3"/>
  <c r="N1352" i="3"/>
  <c r="M1720" i="3"/>
  <c r="N1720" i="3"/>
  <c r="M2296" i="3"/>
  <c r="N2296" i="3"/>
  <c r="M1752" i="3"/>
  <c r="N1752" i="3"/>
  <c r="M1816" i="3"/>
  <c r="N1816" i="3"/>
  <c r="M2168" i="3"/>
  <c r="N2168" i="3"/>
  <c r="M872" i="3"/>
  <c r="N872" i="3"/>
  <c r="M2184" i="3"/>
  <c r="N2184" i="3"/>
  <c r="M105" i="3"/>
  <c r="N105" i="3"/>
  <c r="M552" i="3"/>
  <c r="N552" i="3"/>
  <c r="M568" i="3"/>
  <c r="N568" i="3"/>
  <c r="M1608" i="3"/>
  <c r="N1608" i="3"/>
  <c r="M584" i="3"/>
  <c r="N584" i="3"/>
  <c r="M2409" i="3"/>
  <c r="N2409" i="3"/>
  <c r="M696" i="3"/>
  <c r="N696" i="3"/>
  <c r="M1688" i="3"/>
  <c r="N1688" i="3"/>
  <c r="M264" i="3"/>
  <c r="N264" i="3"/>
  <c r="M200" i="3"/>
  <c r="N200" i="3"/>
  <c r="M1976" i="3"/>
  <c r="N1976" i="3"/>
  <c r="M424" i="3"/>
  <c r="N424" i="3"/>
  <c r="M984" i="3"/>
  <c r="N984" i="3"/>
  <c r="M1128" i="3"/>
  <c r="N1128" i="3"/>
  <c r="M41" i="3"/>
  <c r="N41" i="3"/>
  <c r="M1544" i="3"/>
  <c r="N1544" i="3"/>
  <c r="M1912" i="3"/>
  <c r="N1912" i="3"/>
  <c r="M2008" i="3"/>
  <c r="N2008" i="3"/>
  <c r="M1704" i="3"/>
  <c r="N1704" i="3"/>
  <c r="M1368" i="3"/>
  <c r="N1368" i="3"/>
  <c r="M888" i="3"/>
  <c r="N888" i="3"/>
  <c r="M728" i="3"/>
  <c r="N728" i="3"/>
  <c r="M1400" i="3"/>
  <c r="N1400" i="3"/>
  <c r="AB1400" i="3" s="1"/>
  <c r="M616" i="3"/>
  <c r="N616" i="3"/>
  <c r="M1432" i="3"/>
  <c r="N1432" i="3"/>
  <c r="M2152" i="3"/>
  <c r="N2152" i="3"/>
  <c r="M2216" i="3"/>
  <c r="N2216" i="3"/>
  <c r="M648" i="3"/>
  <c r="N648" i="3"/>
  <c r="M2488" i="3"/>
  <c r="N2488" i="3"/>
  <c r="M2120" i="3"/>
  <c r="N2120" i="3"/>
  <c r="M1176" i="3"/>
  <c r="N1176" i="3"/>
  <c r="M2199" i="3"/>
  <c r="N2199" i="3"/>
  <c r="M185" i="3"/>
  <c r="N185" i="3"/>
  <c r="M760" i="3"/>
  <c r="N760" i="3"/>
  <c r="M472" i="3"/>
  <c r="N472" i="3"/>
  <c r="M280" i="3"/>
  <c r="N280" i="3"/>
  <c r="M1464" i="3"/>
  <c r="N1464" i="3"/>
  <c r="M2456" i="3"/>
  <c r="N2456" i="3"/>
  <c r="M1064" i="3"/>
  <c r="N1064" i="3"/>
  <c r="M1384" i="3"/>
  <c r="N1384" i="3"/>
  <c r="M1208" i="3"/>
  <c r="N1208" i="3"/>
  <c r="M392" i="3"/>
  <c r="N392" i="3"/>
  <c r="M1863" i="3"/>
  <c r="N1863" i="3"/>
  <c r="M1001" i="3"/>
  <c r="N1001" i="3"/>
  <c r="M2136" i="3"/>
  <c r="N2136" i="3"/>
  <c r="M2471" i="3"/>
  <c r="N2471" i="3"/>
  <c r="M360" i="3"/>
  <c r="N360" i="3"/>
  <c r="M856" i="3"/>
  <c r="N856" i="3"/>
  <c r="M632" i="3"/>
  <c r="N632" i="3"/>
  <c r="M2232" i="3"/>
  <c r="N2232" i="3"/>
  <c r="M536" i="3"/>
  <c r="N536" i="3"/>
  <c r="M152" i="3"/>
  <c r="N152" i="3"/>
  <c r="M344" i="3"/>
  <c r="N344" i="3"/>
  <c r="M1256" i="3"/>
  <c r="N1256" i="3"/>
  <c r="M1959" i="3"/>
  <c r="N1959" i="3"/>
  <c r="M2552" i="3"/>
  <c r="N2552" i="3"/>
  <c r="M1848" i="3"/>
  <c r="N1848" i="3"/>
  <c r="M121" i="3"/>
  <c r="N121" i="3"/>
  <c r="M1112" i="3"/>
  <c r="N1112" i="3"/>
  <c r="M504" i="3"/>
  <c r="N504" i="3"/>
  <c r="M520" i="3"/>
  <c r="N520" i="3"/>
  <c r="M776" i="3"/>
  <c r="N776" i="3"/>
  <c r="M600" i="3"/>
  <c r="N600" i="3"/>
  <c r="M2535" i="3"/>
  <c r="N2535" i="3"/>
  <c r="M808" i="3"/>
  <c r="N808" i="3"/>
  <c r="M2392" i="3"/>
  <c r="N2392" i="3"/>
  <c r="M489" i="3"/>
  <c r="N489" i="3"/>
  <c r="M1784" i="3"/>
  <c r="N1784" i="3"/>
  <c r="M248" i="3"/>
  <c r="N248" i="3"/>
  <c r="M2360" i="3"/>
  <c r="N2360" i="3"/>
  <c r="M233" i="3"/>
  <c r="N233" i="3"/>
  <c r="M25" i="3"/>
  <c r="N25" i="3"/>
  <c r="M936" i="3"/>
  <c r="N936" i="3"/>
  <c r="M2024" i="3"/>
  <c r="N2024" i="3"/>
  <c r="M2104" i="3"/>
  <c r="N2104" i="3"/>
  <c r="M952" i="3"/>
  <c r="N952" i="3"/>
  <c r="M1416" i="3"/>
  <c r="N1416" i="3"/>
  <c r="M1480" i="3"/>
  <c r="N1480" i="3"/>
  <c r="M1767" i="3"/>
  <c r="N1767" i="3"/>
  <c r="M1576" i="3"/>
  <c r="N1576" i="3"/>
  <c r="M1160" i="3"/>
  <c r="N1160" i="3"/>
  <c r="M1240" i="3"/>
  <c r="N1240" i="3"/>
  <c r="M2520" i="3"/>
  <c r="N2520" i="3"/>
  <c r="M1992" i="3"/>
  <c r="N1992" i="3"/>
  <c r="M2039" i="3"/>
  <c r="N2039" i="3"/>
  <c r="M1496" i="3"/>
  <c r="N1496" i="3"/>
  <c r="M968" i="3"/>
  <c r="N968" i="3"/>
  <c r="M2088" i="3"/>
  <c r="N2088" i="3"/>
  <c r="M1528" i="3"/>
  <c r="N1528" i="3"/>
  <c r="M1672" i="3"/>
  <c r="N1672" i="3"/>
  <c r="M168" i="3"/>
  <c r="N168" i="3"/>
  <c r="M2311" i="3"/>
  <c r="N2311" i="3"/>
  <c r="M1272" i="3"/>
  <c r="N1272" i="3"/>
  <c r="N2439" i="3"/>
  <c r="M2439" i="3"/>
  <c r="M1096" i="3"/>
  <c r="N1096" i="3"/>
  <c r="M2424" i="3"/>
  <c r="N2424" i="3"/>
  <c r="M8" i="3"/>
  <c r="N8" i="3"/>
  <c r="M1336" i="3"/>
  <c r="N1336" i="3"/>
  <c r="M296" i="3"/>
  <c r="N296" i="3"/>
  <c r="M904" i="3"/>
  <c r="N904" i="3"/>
  <c r="M440" i="3"/>
  <c r="N440" i="3"/>
  <c r="M1624" i="3"/>
  <c r="N1624" i="3"/>
  <c r="M1321" i="3"/>
  <c r="N1321" i="3"/>
  <c r="M2375" i="3"/>
  <c r="N2375" i="3"/>
  <c r="M1799" i="3"/>
  <c r="N1799" i="3"/>
  <c r="A2" i="8"/>
  <c r="D12" i="8" s="1"/>
  <c r="B23" i="8"/>
  <c r="B22" i="8"/>
  <c r="B21" i="8"/>
  <c r="Y1771" i="3"/>
  <c r="Z1770" i="3"/>
  <c r="Y648" i="3"/>
  <c r="Z647" i="3"/>
  <c r="Y952" i="3"/>
  <c r="Z951" i="3"/>
  <c r="Y253" i="3"/>
  <c r="Z253" i="3" s="1"/>
  <c r="Z252" i="3"/>
  <c r="Y991" i="3"/>
  <c r="Z991" i="3" s="1"/>
  <c r="Z990" i="3"/>
  <c r="Y1180" i="3"/>
  <c r="Z1179" i="3"/>
  <c r="Y180" i="3"/>
  <c r="Z179" i="3"/>
  <c r="Y1914" i="3"/>
  <c r="Z1913" i="3"/>
  <c r="Y27" i="3"/>
  <c r="Z26" i="3"/>
  <c r="Y1340" i="3"/>
  <c r="Z1339" i="3"/>
  <c r="Z1783" i="3"/>
  <c r="Y1784" i="3"/>
  <c r="Z1784" i="3" s="1"/>
  <c r="Y125" i="3"/>
  <c r="Z125" i="3" s="1"/>
  <c r="Z124" i="3"/>
  <c r="Y786" i="3"/>
  <c r="Z786" i="3" s="1"/>
  <c r="Z785" i="3"/>
  <c r="Y312" i="3"/>
  <c r="Z311" i="3"/>
  <c r="Y495" i="3"/>
  <c r="Z494" i="3"/>
  <c r="Y38" i="3"/>
  <c r="Z37" i="3"/>
  <c r="Y1496" i="3"/>
  <c r="Z1495" i="3"/>
  <c r="T440" i="3"/>
  <c r="AA439" i="3"/>
  <c r="AB439" i="3" s="1"/>
  <c r="T2360" i="3"/>
  <c r="AA2359" i="3"/>
  <c r="AB2359" i="3" s="1"/>
  <c r="T2488" i="3"/>
  <c r="AA2487" i="3"/>
  <c r="AB2487" i="3" s="1"/>
  <c r="T1128" i="3"/>
  <c r="AA1127" i="3"/>
  <c r="AB1127" i="3" s="1"/>
  <c r="T968" i="3"/>
  <c r="AA967" i="3"/>
  <c r="AB967" i="3" s="1"/>
  <c r="T1544" i="3"/>
  <c r="AA1543" i="3"/>
  <c r="AB1543" i="3" s="1"/>
  <c r="T1032" i="3"/>
  <c r="AA1031" i="3"/>
  <c r="AB1031" i="3" s="1"/>
  <c r="T1304" i="3"/>
  <c r="AA1303" i="3"/>
  <c r="AB1303" i="3" s="1"/>
  <c r="T728" i="3"/>
  <c r="AA727" i="3"/>
  <c r="AB727" i="3" s="1"/>
  <c r="T1992" i="3"/>
  <c r="AA1991" i="3"/>
  <c r="AB1991" i="3" s="1"/>
  <c r="T1272" i="3"/>
  <c r="AA1271" i="3"/>
  <c r="AB1271" i="3" s="1"/>
  <c r="T1144" i="3"/>
  <c r="AA1143" i="3"/>
  <c r="AB1143" i="3" s="1"/>
  <c r="T1240" i="3"/>
  <c r="AA1239" i="3"/>
  <c r="AB1239" i="3" s="1"/>
  <c r="T2264" i="3"/>
  <c r="AA2263" i="3"/>
  <c r="AB2263" i="3" s="1"/>
  <c r="T2312" i="3"/>
  <c r="AA2311" i="3"/>
  <c r="AB2311" i="3" s="1"/>
  <c r="T1416" i="3"/>
  <c r="AA1415" i="3"/>
  <c r="AB1415" i="3" s="1"/>
  <c r="T680" i="3"/>
  <c r="AA679" i="3"/>
  <c r="AB679" i="3" s="1"/>
  <c r="T1402" i="3"/>
  <c r="AA1401" i="3"/>
  <c r="T936" i="3"/>
  <c r="AA935" i="3"/>
  <c r="AB935" i="3" s="1"/>
  <c r="T2408" i="3"/>
  <c r="AA2407" i="3"/>
  <c r="AB2407" i="3" s="1"/>
  <c r="T584" i="3"/>
  <c r="AA583" i="3"/>
  <c r="AB583" i="3" s="1"/>
  <c r="T1384" i="3"/>
  <c r="AA1383" i="3"/>
  <c r="AB1383" i="3" s="1"/>
  <c r="T792" i="3"/>
  <c r="AA791" i="3"/>
  <c r="AB791" i="3" s="1"/>
  <c r="T248" i="3"/>
  <c r="AA247" i="3"/>
  <c r="AB247" i="3" s="1"/>
  <c r="T2456" i="3"/>
  <c r="AA2455" i="3"/>
  <c r="AB2455" i="3" s="1"/>
  <c r="T1368" i="3"/>
  <c r="AA1367" i="3"/>
  <c r="AB1367" i="3" s="1"/>
  <c r="T2424" i="3"/>
  <c r="AA2423" i="3"/>
  <c r="AB2423" i="3" s="1"/>
  <c r="T1576" i="3"/>
  <c r="AA1575" i="3"/>
  <c r="AB1575" i="3" s="1"/>
  <c r="T1960" i="3"/>
  <c r="AA1959" i="3"/>
  <c r="AB1959" i="3" s="1"/>
  <c r="T328" i="3"/>
  <c r="AA327" i="3"/>
  <c r="AB327" i="3" s="1"/>
  <c r="T296" i="3"/>
  <c r="AA295" i="3"/>
  <c r="AB295" i="3" s="1"/>
  <c r="T2040" i="3"/>
  <c r="AA2039" i="3"/>
  <c r="T1048" i="3"/>
  <c r="AA1047" i="3"/>
  <c r="AB1047" i="3" s="1"/>
  <c r="T2520" i="3"/>
  <c r="AA2519" i="3"/>
  <c r="AB2519" i="3" s="1"/>
  <c r="T1832" i="3"/>
  <c r="AA1831" i="3"/>
  <c r="T1784" i="3"/>
  <c r="AA1783" i="3"/>
  <c r="AB1783" i="3" s="1"/>
  <c r="T1000" i="3"/>
  <c r="AA999" i="3"/>
  <c r="AB999" i="3" s="1"/>
  <c r="T1656" i="3"/>
  <c r="AA1655" i="3"/>
  <c r="AB1655" i="3" s="1"/>
  <c r="T1944" i="3"/>
  <c r="AA1943" i="3"/>
  <c r="AB1943" i="3" s="1"/>
  <c r="T1768" i="3"/>
  <c r="AA1767" i="3"/>
  <c r="AB1767" i="3" s="1"/>
  <c r="T1912" i="3"/>
  <c r="AA1911" i="3"/>
  <c r="AB1911" i="3" s="1"/>
  <c r="T1080" i="3"/>
  <c r="AA1079" i="3"/>
  <c r="AB1079" i="3" s="1"/>
  <c r="T473" i="3"/>
  <c r="AA472" i="3"/>
  <c r="T1448" i="3"/>
  <c r="AA1447" i="3"/>
  <c r="AB1447" i="3" s="1"/>
  <c r="T2344" i="3"/>
  <c r="AA2343" i="3"/>
  <c r="AB2343" i="3" s="1"/>
  <c r="T1848" i="3"/>
  <c r="AA1847" i="3"/>
  <c r="AB1847" i="3" s="1"/>
  <c r="T2056" i="3"/>
  <c r="AA2055" i="3"/>
  <c r="AB2055" i="3" s="1"/>
  <c r="T1720" i="3"/>
  <c r="AA1719" i="3"/>
  <c r="AB1719" i="3" s="1"/>
  <c r="T1432" i="3"/>
  <c r="AA1431" i="3"/>
  <c r="AB1431" i="3" s="1"/>
  <c r="T552" i="3"/>
  <c r="AA551" i="3"/>
  <c r="AB551" i="3" s="1"/>
  <c r="T856" i="3"/>
  <c r="AA855" i="3"/>
  <c r="AB855" i="3" s="1"/>
  <c r="T1064" i="3"/>
  <c r="AA1063" i="3"/>
  <c r="AB1063" i="3" s="1"/>
  <c r="T1112" i="3"/>
  <c r="AA1111" i="3"/>
  <c r="AB1111" i="3" s="1"/>
  <c r="T1640" i="3"/>
  <c r="AA1639" i="3"/>
  <c r="AB1639" i="3" s="1"/>
  <c r="T824" i="3"/>
  <c r="AA823" i="3"/>
  <c r="AB823" i="3" s="1"/>
  <c r="T664" i="3"/>
  <c r="AA663" i="3"/>
  <c r="AB663" i="3" s="1"/>
  <c r="T1352" i="3"/>
  <c r="AA1351" i="3"/>
  <c r="AB1351" i="3" s="1"/>
  <c r="T1336" i="3"/>
  <c r="AA1335" i="3"/>
  <c r="AB1335" i="3" s="1"/>
  <c r="T521" i="3"/>
  <c r="AA520" i="3"/>
  <c r="T616" i="3"/>
  <c r="AA615" i="3"/>
  <c r="AB615" i="3" s="1"/>
  <c r="T2152" i="3"/>
  <c r="AA2151" i="3"/>
  <c r="AB2151" i="3" s="1"/>
  <c r="T2136" i="3"/>
  <c r="AA2135" i="3"/>
  <c r="AB2135" i="3" s="1"/>
  <c r="T568" i="3"/>
  <c r="AA567" i="3"/>
  <c r="AB567" i="3" s="1"/>
  <c r="T744" i="3"/>
  <c r="AA743" i="3"/>
  <c r="AB743" i="3" s="1"/>
  <c r="T1208" i="3"/>
  <c r="AA1207" i="3"/>
  <c r="AB1207" i="3" s="1"/>
  <c r="T2120" i="3"/>
  <c r="AA2119" i="3"/>
  <c r="AB2119" i="3" s="1"/>
  <c r="T1704" i="3"/>
  <c r="AA1703" i="3"/>
  <c r="AB1703" i="3" s="1"/>
  <c r="T1096" i="3"/>
  <c r="AA1095" i="3"/>
  <c r="AB1095" i="3" s="1"/>
  <c r="T1864" i="3"/>
  <c r="AA1863" i="3"/>
  <c r="T216" i="3"/>
  <c r="AA215" i="3"/>
  <c r="AB215" i="3" s="1"/>
  <c r="T1224" i="3"/>
  <c r="AA1223" i="3"/>
  <c r="AB1223" i="3" s="1"/>
  <c r="T1512" i="3"/>
  <c r="AA1511" i="3"/>
  <c r="AB1511" i="3" s="1"/>
  <c r="T2376" i="3"/>
  <c r="AA2375" i="3"/>
  <c r="T1160" i="3"/>
  <c r="AA1159" i="3"/>
  <c r="AB1159" i="3" s="1"/>
  <c r="T2088" i="3"/>
  <c r="AA2087" i="3"/>
  <c r="AB2087" i="3" s="1"/>
  <c r="T2440" i="3"/>
  <c r="AA2439" i="3"/>
  <c r="AB2439" i="3" s="1"/>
  <c r="T264" i="3"/>
  <c r="AA263" i="3"/>
  <c r="AB263" i="3" s="1"/>
  <c r="T600" i="3"/>
  <c r="AA599" i="3"/>
  <c r="AB599" i="3" s="1"/>
  <c r="T760" i="3"/>
  <c r="AA759" i="3"/>
  <c r="AB759" i="3" s="1"/>
  <c r="T1928" i="3"/>
  <c r="AA1927" i="3"/>
  <c r="AB1927" i="3" s="1"/>
  <c r="T456" i="3"/>
  <c r="AA455" i="3"/>
  <c r="AB455" i="3" s="1"/>
  <c r="T504" i="3"/>
  <c r="AA503" i="3"/>
  <c r="AB503" i="3" s="1"/>
  <c r="T1800" i="3"/>
  <c r="AA1799" i="3"/>
  <c r="T776" i="3"/>
  <c r="AA775" i="3"/>
  <c r="AB775" i="3" s="1"/>
  <c r="T648" i="3"/>
  <c r="AA647" i="3"/>
  <c r="AB647" i="3" s="1"/>
  <c r="T808" i="3"/>
  <c r="AA807" i="3"/>
  <c r="AB807" i="3" s="1"/>
  <c r="T488" i="3"/>
  <c r="AA487" i="3"/>
  <c r="AB487" i="3" s="1"/>
  <c r="T24" i="3"/>
  <c r="AA23" i="3"/>
  <c r="AB23" i="3" s="1"/>
  <c r="T2296" i="3"/>
  <c r="AA2295" i="3"/>
  <c r="AB2295" i="3" s="1"/>
  <c r="T632" i="3"/>
  <c r="AA631" i="3"/>
  <c r="AB631" i="3" s="1"/>
  <c r="T104" i="3"/>
  <c r="AA103" i="3"/>
  <c r="AB103" i="3" s="1"/>
  <c r="T2504" i="3"/>
  <c r="AA2503" i="3"/>
  <c r="AB2503" i="3" s="1"/>
  <c r="T2552" i="3"/>
  <c r="AA2551" i="3"/>
  <c r="AB2551" i="3" s="1"/>
  <c r="T1320" i="3"/>
  <c r="AA1319" i="3"/>
  <c r="AB1319" i="3" s="1"/>
  <c r="T56" i="3"/>
  <c r="AA55" i="3"/>
  <c r="AB55" i="3" s="1"/>
  <c r="T280" i="3"/>
  <c r="AA279" i="3"/>
  <c r="AB279" i="3" s="1"/>
  <c r="T1752" i="3"/>
  <c r="AA1751" i="3"/>
  <c r="AB1751" i="3" s="1"/>
  <c r="T312" i="3"/>
  <c r="AA311" i="3"/>
  <c r="AB311" i="3" s="1"/>
  <c r="T904" i="3"/>
  <c r="AA903" i="3"/>
  <c r="AB903" i="3" s="1"/>
  <c r="T136" i="3"/>
  <c r="AA135" i="3"/>
  <c r="AB135" i="3" s="1"/>
  <c r="T1880" i="3"/>
  <c r="AA1879" i="3"/>
  <c r="AB1879" i="3" s="1"/>
  <c r="T1496" i="3"/>
  <c r="AA1495" i="3"/>
  <c r="AB1495" i="3" s="1"/>
  <c r="T2184" i="3"/>
  <c r="AA2183" i="3"/>
  <c r="AB2183" i="3" s="1"/>
  <c r="T120" i="3"/>
  <c r="AA119" i="3"/>
  <c r="AB119" i="3" s="1"/>
  <c r="T72" i="3"/>
  <c r="AA71" i="3"/>
  <c r="AB71" i="3" s="1"/>
  <c r="T1688" i="3"/>
  <c r="AA1687" i="3"/>
  <c r="AB1687" i="3" s="1"/>
  <c r="T536" i="3"/>
  <c r="AA535" i="3"/>
  <c r="AB535" i="3" s="1"/>
  <c r="T2248" i="3"/>
  <c r="AA2247" i="3"/>
  <c r="AB2247" i="3" s="1"/>
  <c r="T408" i="3"/>
  <c r="AA407" i="3"/>
  <c r="AB407" i="3" s="1"/>
  <c r="T376" i="3"/>
  <c r="AA375" i="3"/>
  <c r="AB375" i="3" s="1"/>
  <c r="T984" i="3"/>
  <c r="AA983" i="3"/>
  <c r="AB983" i="3" s="1"/>
  <c r="T696" i="3"/>
  <c r="AA695" i="3"/>
  <c r="AB695" i="3" s="1"/>
  <c r="T920" i="3"/>
  <c r="AA919" i="3"/>
  <c r="AB919" i="3" s="1"/>
  <c r="T2328" i="3"/>
  <c r="AA2327" i="3"/>
  <c r="T2392" i="3"/>
  <c r="AA2391" i="3"/>
  <c r="AB2391" i="3" s="1"/>
  <c r="T952" i="3"/>
  <c r="AA951" i="3"/>
  <c r="AB951" i="3" s="1"/>
  <c r="T1736" i="3"/>
  <c r="AA1735" i="3"/>
  <c r="AB1735" i="3" s="1"/>
  <c r="T1608" i="3"/>
  <c r="AA1607" i="3"/>
  <c r="AB1607" i="3" s="1"/>
  <c r="T2168" i="3"/>
  <c r="AA2167" i="3"/>
  <c r="AB2167" i="3" s="1"/>
  <c r="T1016" i="3"/>
  <c r="AA1015" i="3"/>
  <c r="AB1015" i="3" s="1"/>
  <c r="T1288" i="3"/>
  <c r="AA1287" i="3"/>
  <c r="AB1287" i="3" s="1"/>
  <c r="T2104" i="3"/>
  <c r="AA2103" i="3"/>
  <c r="AB2103" i="3" s="1"/>
  <c r="T344" i="3"/>
  <c r="AA343" i="3"/>
  <c r="AB343" i="3" s="1"/>
  <c r="T2536" i="3"/>
  <c r="AA2535" i="3"/>
  <c r="AB2535" i="3" s="1"/>
  <c r="T392" i="3"/>
  <c r="AA391" i="3"/>
  <c r="AB391" i="3" s="1"/>
  <c r="T2280" i="3"/>
  <c r="AA2279" i="3"/>
  <c r="AB2279" i="3" s="1"/>
  <c r="T888" i="3"/>
  <c r="AA887" i="3"/>
  <c r="AB887" i="3" s="1"/>
  <c r="T2232" i="3"/>
  <c r="AA2231" i="3"/>
  <c r="AB2231" i="3" s="1"/>
  <c r="T88" i="3"/>
  <c r="AA87" i="3"/>
  <c r="T40" i="3"/>
  <c r="AA39" i="3"/>
  <c r="AB39" i="3" s="1"/>
  <c r="T168" i="3"/>
  <c r="AA167" i="3"/>
  <c r="AB167" i="3" s="1"/>
  <c r="T1672" i="3"/>
  <c r="AA1671" i="3"/>
  <c r="AB1671" i="3" s="1"/>
  <c r="T1480" i="3"/>
  <c r="AA1479" i="3"/>
  <c r="AB1479" i="3" s="1"/>
  <c r="T1256" i="3"/>
  <c r="AA1255" i="3"/>
  <c r="AB1255" i="3" s="1"/>
  <c r="T840" i="3"/>
  <c r="AA839" i="3"/>
  <c r="AB839" i="3" s="1"/>
  <c r="T2200" i="3"/>
  <c r="AA2199" i="3"/>
  <c r="T712" i="3"/>
  <c r="AA711" i="3"/>
  <c r="AB711" i="3" s="1"/>
  <c r="T152" i="3"/>
  <c r="AA151" i="3"/>
  <c r="AB151" i="3" s="1"/>
  <c r="T2008" i="3"/>
  <c r="AA2007" i="3"/>
  <c r="AB2007" i="3" s="1"/>
  <c r="T9" i="3"/>
  <c r="AA8" i="3"/>
  <c r="T184" i="3"/>
  <c r="AA183" i="3"/>
  <c r="AB183" i="3" s="1"/>
  <c r="T872" i="3"/>
  <c r="AA871" i="3"/>
  <c r="AB871" i="3" s="1"/>
  <c r="T360" i="3"/>
  <c r="AA359" i="3"/>
  <c r="AB359" i="3" s="1"/>
  <c r="T2216" i="3"/>
  <c r="AA2215" i="3"/>
  <c r="AB2215" i="3" s="1"/>
  <c r="T1592" i="3"/>
  <c r="AA1591" i="3"/>
  <c r="AB1591" i="3" s="1"/>
  <c r="T2072" i="3"/>
  <c r="AA2071" i="3"/>
  <c r="AB2071" i="3" s="1"/>
  <c r="T424" i="3"/>
  <c r="AA423" i="3"/>
  <c r="AB423" i="3" s="1"/>
  <c r="T200" i="3"/>
  <c r="AA199" i="3"/>
  <c r="AB199" i="3" s="1"/>
  <c r="T1528" i="3"/>
  <c r="AA1527" i="3"/>
  <c r="AB1527" i="3" s="1"/>
  <c r="T1624" i="3"/>
  <c r="AA1623" i="3"/>
  <c r="AB1623" i="3" s="1"/>
  <c r="T232" i="3"/>
  <c r="AA231" i="3"/>
  <c r="AB231" i="3" s="1"/>
  <c r="T1464" i="3"/>
  <c r="AA1463" i="3"/>
  <c r="AB1463" i="3" s="1"/>
  <c r="T2472" i="3"/>
  <c r="AA2471" i="3"/>
  <c r="AB2471" i="3" s="1"/>
  <c r="T1816" i="3"/>
  <c r="AA1815" i="3"/>
  <c r="AB1815" i="3" s="1"/>
  <c r="T1176" i="3"/>
  <c r="AA1175" i="3"/>
  <c r="AB1175" i="3" s="1"/>
  <c r="T1898" i="3"/>
  <c r="AA1897" i="3"/>
  <c r="T2024" i="3"/>
  <c r="AA2023" i="3"/>
  <c r="AB2023" i="3" s="1"/>
  <c r="T1192" i="3"/>
  <c r="AA1191" i="3"/>
  <c r="AB1191" i="3" s="1"/>
  <c r="T1976" i="3"/>
  <c r="AA1975" i="3"/>
  <c r="AB1975" i="3" s="1"/>
  <c r="T1560" i="3"/>
  <c r="AA1559" i="3"/>
  <c r="AB1559" i="3" s="1"/>
  <c r="AB87" i="3" l="1"/>
  <c r="AB2039" i="3"/>
  <c r="AB1863" i="3"/>
  <c r="AB520" i="3"/>
  <c r="AB472" i="3"/>
  <c r="AB1831" i="3"/>
  <c r="AB8" i="3"/>
  <c r="AB1799" i="3"/>
  <c r="AB2327" i="3"/>
  <c r="AB2375" i="3"/>
  <c r="AB2199" i="3"/>
  <c r="D15" i="8"/>
  <c r="D10" i="8"/>
  <c r="D9" i="8"/>
  <c r="D8" i="8"/>
  <c r="D7" i="8"/>
  <c r="D6" i="8"/>
  <c r="D5" i="8"/>
  <c r="D4" i="8"/>
  <c r="D2" i="8"/>
  <c r="M88" i="3"/>
  <c r="N88" i="3"/>
  <c r="D11" i="8"/>
  <c r="M136" i="3"/>
  <c r="N136" i="3"/>
  <c r="M1800" i="3"/>
  <c r="N1800" i="3"/>
  <c r="M9" i="3"/>
  <c r="N9" i="3"/>
  <c r="M1529" i="3"/>
  <c r="N1529" i="3"/>
  <c r="M1161" i="3"/>
  <c r="N1161" i="3"/>
  <c r="M937" i="3"/>
  <c r="N937" i="3"/>
  <c r="M2393" i="3"/>
  <c r="N2393" i="3"/>
  <c r="M122" i="3"/>
  <c r="N122" i="3"/>
  <c r="M2233" i="3"/>
  <c r="N2233" i="3"/>
  <c r="M393" i="3"/>
  <c r="N393" i="3"/>
  <c r="M761" i="3"/>
  <c r="N761" i="3"/>
  <c r="M2153" i="3"/>
  <c r="N2153" i="3"/>
  <c r="M1977" i="3"/>
  <c r="N1977" i="3"/>
  <c r="M569" i="3"/>
  <c r="N569" i="3"/>
  <c r="M2297" i="3"/>
  <c r="N2297" i="3"/>
  <c r="M1593" i="3"/>
  <c r="N1593" i="3"/>
  <c r="M1513" i="3"/>
  <c r="N1513" i="3"/>
  <c r="M1896" i="3"/>
  <c r="N1896" i="3"/>
  <c r="AB1896" i="3" s="1"/>
  <c r="M1561" i="3"/>
  <c r="N1561" i="3"/>
  <c r="M1033" i="3"/>
  <c r="N1033" i="3"/>
  <c r="M2376" i="3"/>
  <c r="N2376" i="3"/>
  <c r="M2425" i="3"/>
  <c r="N2425" i="3"/>
  <c r="M2089" i="3"/>
  <c r="N2089" i="3"/>
  <c r="M1577" i="3"/>
  <c r="N1577" i="3"/>
  <c r="M26" i="3"/>
  <c r="N26" i="3"/>
  <c r="M809" i="3"/>
  <c r="N809" i="3"/>
  <c r="M1849" i="3"/>
  <c r="N1849" i="3"/>
  <c r="M633" i="3"/>
  <c r="N633" i="3"/>
  <c r="M1209" i="3"/>
  <c r="N1209" i="3"/>
  <c r="M186" i="3"/>
  <c r="N186" i="3"/>
  <c r="M1433" i="3"/>
  <c r="N1433" i="3"/>
  <c r="M2009" i="3"/>
  <c r="N2009" i="3"/>
  <c r="M201" i="3"/>
  <c r="N201" i="3"/>
  <c r="M553" i="3"/>
  <c r="N553" i="3"/>
  <c r="M1721" i="3"/>
  <c r="N1721" i="3"/>
  <c r="M921" i="3"/>
  <c r="N921" i="3"/>
  <c r="M2504" i="3"/>
  <c r="N2504" i="3"/>
  <c r="M58" i="3"/>
  <c r="N58" i="3"/>
  <c r="N746" i="3"/>
  <c r="M746" i="3"/>
  <c r="M457" i="3"/>
  <c r="N457" i="3"/>
  <c r="M1322" i="3"/>
  <c r="N1322" i="3"/>
  <c r="M1097" i="3"/>
  <c r="N1097" i="3"/>
  <c r="M969" i="3"/>
  <c r="N969" i="3"/>
  <c r="M1768" i="3"/>
  <c r="N1768" i="3"/>
  <c r="M2536" i="3"/>
  <c r="N2536" i="3"/>
  <c r="M2553" i="3"/>
  <c r="N2553" i="3"/>
  <c r="M857" i="3"/>
  <c r="N857" i="3"/>
  <c r="M1385" i="3"/>
  <c r="N1385" i="3"/>
  <c r="M2200" i="3"/>
  <c r="N2200" i="3"/>
  <c r="M617" i="3"/>
  <c r="N617" i="3"/>
  <c r="M1913" i="3"/>
  <c r="N1913" i="3"/>
  <c r="M265" i="3"/>
  <c r="N265" i="3"/>
  <c r="M106" i="3"/>
  <c r="N106" i="3"/>
  <c r="M1353" i="3"/>
  <c r="N1353" i="3"/>
  <c r="M1017" i="3"/>
  <c r="N1017" i="3"/>
  <c r="M1193" i="3"/>
  <c r="N1193" i="3"/>
  <c r="M1305" i="3"/>
  <c r="N1305" i="3"/>
  <c r="M1945" i="3"/>
  <c r="N1945" i="3"/>
  <c r="M2328" i="3"/>
  <c r="N2328" i="3"/>
  <c r="M2440" i="3"/>
  <c r="N2440" i="3"/>
  <c r="M1625" i="3"/>
  <c r="N1625" i="3"/>
  <c r="M1497" i="3"/>
  <c r="N1497" i="3"/>
  <c r="M1481" i="3"/>
  <c r="N1481" i="3"/>
  <c r="N234" i="3"/>
  <c r="M234" i="3"/>
  <c r="M601" i="3"/>
  <c r="N601" i="3"/>
  <c r="M1960" i="3"/>
  <c r="N1960" i="3"/>
  <c r="M361" i="3"/>
  <c r="N361" i="3"/>
  <c r="M1065" i="3"/>
  <c r="N1065" i="3"/>
  <c r="M1177" i="3"/>
  <c r="N1177" i="3"/>
  <c r="M1401" i="3"/>
  <c r="N1401" i="3"/>
  <c r="AB1401" i="3" s="1"/>
  <c r="M1545" i="3"/>
  <c r="N1545" i="3"/>
  <c r="M1689" i="3"/>
  <c r="N1689" i="3"/>
  <c r="M2185" i="3"/>
  <c r="N2185" i="3"/>
  <c r="M409" i="3"/>
  <c r="N409" i="3"/>
  <c r="M1225" i="3"/>
  <c r="N1225" i="3"/>
  <c r="M217" i="3"/>
  <c r="N217" i="3"/>
  <c r="M1641" i="3"/>
  <c r="N1641" i="3"/>
  <c r="M1881" i="3"/>
  <c r="N1881" i="3"/>
  <c r="M2265" i="3"/>
  <c r="N2265" i="3"/>
  <c r="M441" i="3"/>
  <c r="N441" i="3"/>
  <c r="M1273" i="3"/>
  <c r="N1273" i="3"/>
  <c r="M2040" i="3"/>
  <c r="N2040" i="3"/>
  <c r="M1417" i="3"/>
  <c r="N1417" i="3"/>
  <c r="M2361" i="3"/>
  <c r="N2361" i="3"/>
  <c r="M777" i="3"/>
  <c r="N777" i="3"/>
  <c r="M1257" i="3"/>
  <c r="N1257" i="3"/>
  <c r="M2472" i="3"/>
  <c r="N2472" i="3"/>
  <c r="M2457" i="3"/>
  <c r="N2457" i="3"/>
  <c r="M2121" i="3"/>
  <c r="N2121" i="3"/>
  <c r="M729" i="3"/>
  <c r="N729" i="3"/>
  <c r="M42" i="3"/>
  <c r="N42" i="3"/>
  <c r="M697" i="3"/>
  <c r="N697" i="3"/>
  <c r="M873" i="3"/>
  <c r="N873" i="3"/>
  <c r="M2281" i="3"/>
  <c r="N2281" i="3"/>
  <c r="M2057" i="3"/>
  <c r="N2057" i="3"/>
  <c r="M1082" i="3"/>
  <c r="N1082" i="3"/>
  <c r="M1928" i="3"/>
  <c r="N1928" i="3"/>
  <c r="M665" i="3"/>
  <c r="N665" i="3"/>
  <c r="M73" i="3"/>
  <c r="N73" i="3"/>
  <c r="D3" i="8"/>
  <c r="D18" i="8"/>
  <c r="M905" i="3"/>
  <c r="N905" i="3"/>
  <c r="M2312" i="3"/>
  <c r="N2312" i="3"/>
  <c r="M1993" i="3"/>
  <c r="N1993" i="3"/>
  <c r="M953" i="3"/>
  <c r="N953" i="3"/>
  <c r="M249" i="3"/>
  <c r="N249" i="3"/>
  <c r="M521" i="3"/>
  <c r="N521" i="3"/>
  <c r="M345" i="3"/>
  <c r="N345" i="3"/>
  <c r="M2137" i="3"/>
  <c r="N2137" i="3"/>
  <c r="M1465" i="3"/>
  <c r="N1465" i="3"/>
  <c r="M2489" i="3"/>
  <c r="N2489" i="3"/>
  <c r="M889" i="3"/>
  <c r="N889" i="3"/>
  <c r="M1129" i="3"/>
  <c r="N1129" i="3"/>
  <c r="M2410" i="3"/>
  <c r="N2410" i="3"/>
  <c r="M2169" i="3"/>
  <c r="N2169" i="3"/>
  <c r="M1145" i="3"/>
  <c r="N1145" i="3"/>
  <c r="M1289" i="3"/>
  <c r="N1289" i="3"/>
  <c r="M377" i="3"/>
  <c r="N377" i="3"/>
  <c r="M1657" i="3"/>
  <c r="N1657" i="3"/>
  <c r="M329" i="3"/>
  <c r="N329" i="3"/>
  <c r="M681" i="3"/>
  <c r="N681" i="3"/>
  <c r="M297" i="3"/>
  <c r="N297" i="3"/>
  <c r="M169" i="3"/>
  <c r="N169" i="3"/>
  <c r="M2521" i="3"/>
  <c r="N2521" i="3"/>
  <c r="M2105" i="3"/>
  <c r="N2105" i="3"/>
  <c r="M1785" i="3"/>
  <c r="N1785" i="3"/>
  <c r="M505" i="3"/>
  <c r="N505" i="3"/>
  <c r="M153" i="3"/>
  <c r="N153" i="3"/>
  <c r="N1002" i="3"/>
  <c r="M1002" i="3"/>
  <c r="M281" i="3"/>
  <c r="N281" i="3"/>
  <c r="M649" i="3"/>
  <c r="N649" i="3"/>
  <c r="M1369" i="3"/>
  <c r="N1369" i="3"/>
  <c r="M985" i="3"/>
  <c r="N985" i="3"/>
  <c r="M585" i="3"/>
  <c r="N585" i="3"/>
  <c r="M1817" i="3"/>
  <c r="N1817" i="3"/>
  <c r="M713" i="3"/>
  <c r="N713" i="3"/>
  <c r="M1832" i="3"/>
  <c r="N1832" i="3"/>
  <c r="M793" i="3"/>
  <c r="N793" i="3"/>
  <c r="M1049" i="3"/>
  <c r="N1049" i="3"/>
  <c r="M313" i="3"/>
  <c r="N313" i="3"/>
  <c r="M841" i="3"/>
  <c r="N841" i="3"/>
  <c r="M1337" i="3"/>
  <c r="N1337" i="3"/>
  <c r="M1673" i="3"/>
  <c r="N1673" i="3"/>
  <c r="M1241" i="3"/>
  <c r="N1241" i="3"/>
  <c r="M2025" i="3"/>
  <c r="N2025" i="3"/>
  <c r="N490" i="3"/>
  <c r="M490" i="3"/>
  <c r="M1113" i="3"/>
  <c r="N1113" i="3"/>
  <c r="M537" i="3"/>
  <c r="N537" i="3"/>
  <c r="M1864" i="3"/>
  <c r="N1864" i="3"/>
  <c r="M473" i="3"/>
  <c r="N473" i="3"/>
  <c r="M2217" i="3"/>
  <c r="N2217" i="3"/>
  <c r="M1705" i="3"/>
  <c r="N1705" i="3"/>
  <c r="M425" i="3"/>
  <c r="N425" i="3"/>
  <c r="M1609" i="3"/>
  <c r="N1609" i="3"/>
  <c r="M1753" i="3"/>
  <c r="N1753" i="3"/>
  <c r="M2345" i="3"/>
  <c r="N2345" i="3"/>
  <c r="M2072" i="3"/>
  <c r="N2072" i="3"/>
  <c r="M1449" i="3"/>
  <c r="N1449" i="3"/>
  <c r="M2249" i="3"/>
  <c r="N2249" i="3"/>
  <c r="M825" i="3"/>
  <c r="N825" i="3"/>
  <c r="M1737" i="3"/>
  <c r="N1737" i="3"/>
  <c r="D17" i="8"/>
  <c r="D16" i="8"/>
  <c r="D14" i="8"/>
  <c r="D13" i="8"/>
  <c r="Y496" i="3"/>
  <c r="Z495" i="3"/>
  <c r="Y181" i="3"/>
  <c r="Z180" i="3"/>
  <c r="Y39" i="3"/>
  <c r="Z39" i="3" s="1"/>
  <c r="Z38" i="3"/>
  <c r="Y313" i="3"/>
  <c r="Z312" i="3"/>
  <c r="Y1181" i="3"/>
  <c r="Z1181" i="3" s="1"/>
  <c r="Z1180" i="3"/>
  <c r="Y953" i="3"/>
  <c r="Z953" i="3" s="1"/>
  <c r="Z952" i="3"/>
  <c r="Y1341" i="3"/>
  <c r="Z1341" i="3" s="1"/>
  <c r="Z1340" i="3"/>
  <c r="Y649" i="3"/>
  <c r="Z648" i="3"/>
  <c r="Y1915" i="3"/>
  <c r="Z1914" i="3"/>
  <c r="Y1497" i="3"/>
  <c r="Z1497" i="3" s="1"/>
  <c r="Z1496" i="3"/>
  <c r="Y28" i="3"/>
  <c r="Z27" i="3"/>
  <c r="Y1772" i="3"/>
  <c r="Z1772" i="3" s="1"/>
  <c r="Z1771" i="3"/>
  <c r="T2217" i="3"/>
  <c r="AA2216" i="3"/>
  <c r="AB2216" i="3" s="1"/>
  <c r="T2233" i="3"/>
  <c r="AA2232" i="3"/>
  <c r="AB2232" i="3" s="1"/>
  <c r="T1017" i="3"/>
  <c r="AA1016" i="3"/>
  <c r="AB1016" i="3" s="1"/>
  <c r="T697" i="3"/>
  <c r="AA696" i="3"/>
  <c r="AB696" i="3" s="1"/>
  <c r="T121" i="3"/>
  <c r="AA120" i="3"/>
  <c r="AB120" i="3" s="1"/>
  <c r="T281" i="3"/>
  <c r="AA280" i="3"/>
  <c r="AB280" i="3" s="1"/>
  <c r="T25" i="3"/>
  <c r="AA24" i="3"/>
  <c r="AB24" i="3" s="1"/>
  <c r="T1929" i="3"/>
  <c r="AA1928" i="3"/>
  <c r="AB1928" i="3" s="1"/>
  <c r="T1513" i="3"/>
  <c r="AA1512" i="3"/>
  <c r="AB1512" i="3" s="1"/>
  <c r="T745" i="3"/>
  <c r="AA744" i="3"/>
  <c r="AB744" i="3" s="1"/>
  <c r="T665" i="3"/>
  <c r="AA664" i="3"/>
  <c r="AB664" i="3" s="1"/>
  <c r="T1721" i="3"/>
  <c r="AA1720" i="3"/>
  <c r="AB1720" i="3" s="1"/>
  <c r="T1769" i="3"/>
  <c r="AA1768" i="3"/>
  <c r="T2041" i="3"/>
  <c r="AA2040" i="3"/>
  <c r="AB2040" i="3" s="1"/>
  <c r="T249" i="3"/>
  <c r="AA248" i="3"/>
  <c r="AB248" i="3" s="1"/>
  <c r="T1417" i="3"/>
  <c r="AA1416" i="3"/>
  <c r="AB1416" i="3" s="1"/>
  <c r="T1305" i="3"/>
  <c r="AA1304" i="3"/>
  <c r="AB1304" i="3" s="1"/>
  <c r="T361" i="3"/>
  <c r="AA360" i="3"/>
  <c r="AB360" i="3" s="1"/>
  <c r="T841" i="3"/>
  <c r="AA840" i="3"/>
  <c r="AB840" i="3" s="1"/>
  <c r="T889" i="3"/>
  <c r="AA888" i="3"/>
  <c r="AB888" i="3" s="1"/>
  <c r="T2169" i="3"/>
  <c r="AA2168" i="3"/>
  <c r="AB2168" i="3" s="1"/>
  <c r="T985" i="3"/>
  <c r="AA984" i="3"/>
  <c r="AB984" i="3" s="1"/>
  <c r="T2185" i="3"/>
  <c r="AA2184" i="3"/>
  <c r="AB2184" i="3" s="1"/>
  <c r="T57" i="3"/>
  <c r="AA56" i="3"/>
  <c r="AB56" i="3" s="1"/>
  <c r="T489" i="3"/>
  <c r="AA488" i="3"/>
  <c r="AB488" i="3" s="1"/>
  <c r="T761" i="3"/>
  <c r="AA760" i="3"/>
  <c r="AB760" i="3" s="1"/>
  <c r="T1225" i="3"/>
  <c r="AA1224" i="3"/>
  <c r="AB1224" i="3" s="1"/>
  <c r="T569" i="3"/>
  <c r="AA568" i="3"/>
  <c r="AB568" i="3" s="1"/>
  <c r="T825" i="3"/>
  <c r="AA824" i="3"/>
  <c r="AB824" i="3" s="1"/>
  <c r="T2057" i="3"/>
  <c r="AA2056" i="3"/>
  <c r="AB2056" i="3" s="1"/>
  <c r="T1945" i="3"/>
  <c r="AA1944" i="3"/>
  <c r="AB1944" i="3" s="1"/>
  <c r="T297" i="3"/>
  <c r="AA296" i="3"/>
  <c r="AB296" i="3" s="1"/>
  <c r="T793" i="3"/>
  <c r="AA792" i="3"/>
  <c r="AB792" i="3" s="1"/>
  <c r="T2313" i="3"/>
  <c r="AA2312" i="3"/>
  <c r="AB2312" i="3" s="1"/>
  <c r="T1033" i="3"/>
  <c r="AA1032" i="3"/>
  <c r="AB1032" i="3" s="1"/>
  <c r="T1625" i="3"/>
  <c r="AA1624" i="3"/>
  <c r="AB1624" i="3" s="1"/>
  <c r="T873" i="3"/>
  <c r="AA872" i="3"/>
  <c r="AB872" i="3" s="1"/>
  <c r="T1257" i="3"/>
  <c r="AA1256" i="3"/>
  <c r="AB1256" i="3" s="1"/>
  <c r="T2281" i="3"/>
  <c r="AA2280" i="3"/>
  <c r="AB2280" i="3" s="1"/>
  <c r="T1609" i="3"/>
  <c r="AA1608" i="3"/>
  <c r="AB1608" i="3" s="1"/>
  <c r="T377" i="3"/>
  <c r="AA376" i="3"/>
  <c r="AB376" i="3" s="1"/>
  <c r="T1497" i="3"/>
  <c r="AA1496" i="3"/>
  <c r="AB1496" i="3" s="1"/>
  <c r="T1321" i="3"/>
  <c r="AA1320" i="3"/>
  <c r="AB1320" i="3" s="1"/>
  <c r="T809" i="3"/>
  <c r="AA808" i="3"/>
  <c r="AB808" i="3" s="1"/>
  <c r="T601" i="3"/>
  <c r="AA600" i="3"/>
  <c r="AB600" i="3" s="1"/>
  <c r="T217" i="3"/>
  <c r="AA216" i="3"/>
  <c r="AB216" i="3" s="1"/>
  <c r="T2137" i="3"/>
  <c r="AA2136" i="3"/>
  <c r="AB2136" i="3" s="1"/>
  <c r="T1641" i="3"/>
  <c r="AA1640" i="3"/>
  <c r="AB1640" i="3" s="1"/>
  <c r="T1849" i="3"/>
  <c r="AA1848" i="3"/>
  <c r="AB1848" i="3" s="1"/>
  <c r="T1657" i="3"/>
  <c r="AA1656" i="3"/>
  <c r="AB1656" i="3" s="1"/>
  <c r="T329" i="3"/>
  <c r="AA328" i="3"/>
  <c r="AB328" i="3" s="1"/>
  <c r="T1385" i="3"/>
  <c r="AA1384" i="3"/>
  <c r="AB1384" i="3" s="1"/>
  <c r="T2265" i="3"/>
  <c r="AA2264" i="3"/>
  <c r="AB2264" i="3" s="1"/>
  <c r="T1545" i="3"/>
  <c r="AA1544" i="3"/>
  <c r="AB1544" i="3" s="1"/>
  <c r="T233" i="3"/>
  <c r="AA232" i="3"/>
  <c r="AB232" i="3" s="1"/>
  <c r="T1561" i="3"/>
  <c r="AA1560" i="3"/>
  <c r="AB1560" i="3" s="1"/>
  <c r="T2025" i="3"/>
  <c r="AA2024" i="3"/>
  <c r="AB2024" i="3" s="1"/>
  <c r="T1529" i="3"/>
  <c r="AA1528" i="3"/>
  <c r="AB1528" i="3" s="1"/>
  <c r="T185" i="3"/>
  <c r="AA184" i="3"/>
  <c r="AB184" i="3" s="1"/>
  <c r="T1481" i="3"/>
  <c r="AA1480" i="3"/>
  <c r="AB1480" i="3" s="1"/>
  <c r="T393" i="3"/>
  <c r="AA392" i="3"/>
  <c r="AB392" i="3" s="1"/>
  <c r="T1737" i="3"/>
  <c r="AA1736" i="3"/>
  <c r="AB1736" i="3" s="1"/>
  <c r="T409" i="3"/>
  <c r="AA408" i="3"/>
  <c r="AB408" i="3" s="1"/>
  <c r="T1881" i="3"/>
  <c r="AA1880" i="3"/>
  <c r="AB1880" i="3" s="1"/>
  <c r="T2553" i="3"/>
  <c r="AA2552" i="3"/>
  <c r="AB2552" i="3" s="1"/>
  <c r="T649" i="3"/>
  <c r="AA648" i="3"/>
  <c r="AB648" i="3" s="1"/>
  <c r="T265" i="3"/>
  <c r="AA264" i="3"/>
  <c r="AB264" i="3" s="1"/>
  <c r="T1865" i="3"/>
  <c r="AA1864" i="3"/>
  <c r="T2153" i="3"/>
  <c r="AA2152" i="3"/>
  <c r="AB2152" i="3" s="1"/>
  <c r="T1113" i="3"/>
  <c r="AA1112" i="3"/>
  <c r="AB1112" i="3" s="1"/>
  <c r="T2345" i="3"/>
  <c r="AA2344" i="3"/>
  <c r="AB2344" i="3" s="1"/>
  <c r="T1001" i="3"/>
  <c r="AA1000" i="3"/>
  <c r="AB1000" i="3" s="1"/>
  <c r="T1961" i="3"/>
  <c r="AA1960" i="3"/>
  <c r="AB1960" i="3" s="1"/>
  <c r="T585" i="3"/>
  <c r="AA584" i="3"/>
  <c r="AB584" i="3" s="1"/>
  <c r="T1241" i="3"/>
  <c r="AA1240" i="3"/>
  <c r="AB1240" i="3" s="1"/>
  <c r="T969" i="3"/>
  <c r="AA968" i="3"/>
  <c r="AB968" i="3" s="1"/>
  <c r="T1899" i="3"/>
  <c r="AA1898" i="3"/>
  <c r="T201" i="3"/>
  <c r="AA200" i="3"/>
  <c r="AB200" i="3" s="1"/>
  <c r="T10" i="3"/>
  <c r="AA9" i="3"/>
  <c r="AB9" i="3" s="1"/>
  <c r="T1673" i="3"/>
  <c r="AA1672" i="3"/>
  <c r="AB1672" i="3" s="1"/>
  <c r="T2537" i="3"/>
  <c r="AA2536" i="3"/>
  <c r="T953" i="3"/>
  <c r="AA952" i="3"/>
  <c r="AB952" i="3" s="1"/>
  <c r="T2249" i="3"/>
  <c r="AA2248" i="3"/>
  <c r="AB2248" i="3" s="1"/>
  <c r="T137" i="3"/>
  <c r="AA136" i="3"/>
  <c r="AB136" i="3" s="1"/>
  <c r="T2505" i="3"/>
  <c r="AA2504" i="3"/>
  <c r="T777" i="3"/>
  <c r="AA776" i="3"/>
  <c r="AB776" i="3" s="1"/>
  <c r="T2441" i="3"/>
  <c r="AA2440" i="3"/>
  <c r="T1097" i="3"/>
  <c r="AA1096" i="3"/>
  <c r="AB1096" i="3" s="1"/>
  <c r="T617" i="3"/>
  <c r="AA616" i="3"/>
  <c r="AB616" i="3" s="1"/>
  <c r="T1065" i="3"/>
  <c r="AA1064" i="3"/>
  <c r="AB1064" i="3" s="1"/>
  <c r="T1449" i="3"/>
  <c r="AA1448" i="3"/>
  <c r="AB1448" i="3" s="1"/>
  <c r="T1785" i="3"/>
  <c r="AA1784" i="3"/>
  <c r="AB1784" i="3" s="1"/>
  <c r="T1577" i="3"/>
  <c r="AA1576" i="3"/>
  <c r="AB1576" i="3" s="1"/>
  <c r="T2409" i="3"/>
  <c r="AA2408" i="3"/>
  <c r="AB2408" i="3" s="1"/>
  <c r="T1145" i="3"/>
  <c r="AA1144" i="3"/>
  <c r="AB1144" i="3" s="1"/>
  <c r="T1129" i="3"/>
  <c r="AA1128" i="3"/>
  <c r="AB1128" i="3" s="1"/>
  <c r="T1465" i="3"/>
  <c r="AA1464" i="3"/>
  <c r="AB1464" i="3" s="1"/>
  <c r="T1193" i="3"/>
  <c r="AA1192" i="3"/>
  <c r="AB1192" i="3" s="1"/>
  <c r="T1977" i="3"/>
  <c r="AA1976" i="3"/>
  <c r="AB1976" i="3" s="1"/>
  <c r="T1177" i="3"/>
  <c r="AA1176" i="3"/>
  <c r="AB1176" i="3" s="1"/>
  <c r="T425" i="3"/>
  <c r="AA424" i="3"/>
  <c r="AB424" i="3" s="1"/>
  <c r="T2009" i="3"/>
  <c r="AA2008" i="3"/>
  <c r="AB2008" i="3" s="1"/>
  <c r="T169" i="3"/>
  <c r="AA168" i="3"/>
  <c r="AB168" i="3" s="1"/>
  <c r="T345" i="3"/>
  <c r="AA344" i="3"/>
  <c r="AB344" i="3" s="1"/>
  <c r="T2393" i="3"/>
  <c r="AA2392" i="3"/>
  <c r="AB2392" i="3" s="1"/>
  <c r="T537" i="3"/>
  <c r="AA536" i="3"/>
  <c r="AB536" i="3" s="1"/>
  <c r="T905" i="3"/>
  <c r="AA904" i="3"/>
  <c r="AB904" i="3" s="1"/>
  <c r="T105" i="3"/>
  <c r="AA104" i="3"/>
  <c r="AB104" i="3" s="1"/>
  <c r="T1801" i="3"/>
  <c r="AA1800" i="3"/>
  <c r="AB1800" i="3" s="1"/>
  <c r="T2089" i="3"/>
  <c r="AA2088" i="3"/>
  <c r="AB2088" i="3" s="1"/>
  <c r="T1705" i="3"/>
  <c r="AA1704" i="3"/>
  <c r="AB1704" i="3" s="1"/>
  <c r="T522" i="3"/>
  <c r="AA521" i="3"/>
  <c r="AB521" i="3" s="1"/>
  <c r="T857" i="3"/>
  <c r="AA856" i="3"/>
  <c r="AB856" i="3" s="1"/>
  <c r="T474" i="3"/>
  <c r="AA473" i="3"/>
  <c r="T1833" i="3"/>
  <c r="AA1832" i="3"/>
  <c r="T2425" i="3"/>
  <c r="AA2424" i="3"/>
  <c r="AB2424" i="3" s="1"/>
  <c r="T937" i="3"/>
  <c r="AA936" i="3"/>
  <c r="AB936" i="3" s="1"/>
  <c r="T1273" i="3"/>
  <c r="AA1272" i="3"/>
  <c r="AB1272" i="3" s="1"/>
  <c r="T2489" i="3"/>
  <c r="AA2488" i="3"/>
  <c r="AB2488" i="3" s="1"/>
  <c r="T2201" i="3"/>
  <c r="AA2200" i="3"/>
  <c r="AB2200" i="3" s="1"/>
  <c r="T1817" i="3"/>
  <c r="AA1816" i="3"/>
  <c r="AB1816" i="3" s="1"/>
  <c r="T2073" i="3"/>
  <c r="AA2072" i="3"/>
  <c r="T153" i="3"/>
  <c r="AA152" i="3"/>
  <c r="AB152" i="3" s="1"/>
  <c r="T41" i="3"/>
  <c r="AA40" i="3"/>
  <c r="AB40" i="3" s="1"/>
  <c r="T2105" i="3"/>
  <c r="AA2104" i="3"/>
  <c r="AB2104" i="3" s="1"/>
  <c r="T2329" i="3"/>
  <c r="AA2328" i="3"/>
  <c r="T1689" i="3"/>
  <c r="AA1688" i="3"/>
  <c r="AB1688" i="3" s="1"/>
  <c r="T313" i="3"/>
  <c r="AA312" i="3"/>
  <c r="AB312" i="3" s="1"/>
  <c r="T633" i="3"/>
  <c r="AA632" i="3"/>
  <c r="AB632" i="3" s="1"/>
  <c r="T505" i="3"/>
  <c r="AA504" i="3"/>
  <c r="AB504" i="3" s="1"/>
  <c r="T1161" i="3"/>
  <c r="AA1160" i="3"/>
  <c r="AB1160" i="3" s="1"/>
  <c r="T2121" i="3"/>
  <c r="AA2120" i="3"/>
  <c r="AB2120" i="3" s="1"/>
  <c r="T1337" i="3"/>
  <c r="AA1336" i="3"/>
  <c r="AB1336" i="3" s="1"/>
  <c r="T553" i="3"/>
  <c r="AA552" i="3"/>
  <c r="AB552" i="3" s="1"/>
  <c r="T1081" i="3"/>
  <c r="AA1080" i="3"/>
  <c r="AB1080" i="3" s="1"/>
  <c r="T2521" i="3"/>
  <c r="AA2520" i="3"/>
  <c r="AB2520" i="3" s="1"/>
  <c r="T1369" i="3"/>
  <c r="AA1368" i="3"/>
  <c r="AB1368" i="3" s="1"/>
  <c r="T1403" i="3"/>
  <c r="AA1402" i="3"/>
  <c r="T1993" i="3"/>
  <c r="AA1992" i="3"/>
  <c r="AB1992" i="3" s="1"/>
  <c r="T2361" i="3"/>
  <c r="AA2360" i="3"/>
  <c r="AB2360" i="3" s="1"/>
  <c r="T2473" i="3"/>
  <c r="AA2472" i="3"/>
  <c r="AB2472" i="3" s="1"/>
  <c r="T1593" i="3"/>
  <c r="AA1592" i="3"/>
  <c r="AB1592" i="3" s="1"/>
  <c r="T713" i="3"/>
  <c r="AA712" i="3"/>
  <c r="AB712" i="3" s="1"/>
  <c r="T89" i="3"/>
  <c r="AA88" i="3"/>
  <c r="T1289" i="3"/>
  <c r="AA1288" i="3"/>
  <c r="AB1288" i="3" s="1"/>
  <c r="T921" i="3"/>
  <c r="AA920" i="3"/>
  <c r="AB920" i="3" s="1"/>
  <c r="T73" i="3"/>
  <c r="AA72" i="3"/>
  <c r="AB72" i="3" s="1"/>
  <c r="T1753" i="3"/>
  <c r="AA1752" i="3"/>
  <c r="AB1752" i="3" s="1"/>
  <c r="T2297" i="3"/>
  <c r="AA2296" i="3"/>
  <c r="AB2296" i="3" s="1"/>
  <c r="T457" i="3"/>
  <c r="AA456" i="3"/>
  <c r="AB456" i="3" s="1"/>
  <c r="T2377" i="3"/>
  <c r="AA2376" i="3"/>
  <c r="AB2376" i="3" s="1"/>
  <c r="T1209" i="3"/>
  <c r="AA1208" i="3"/>
  <c r="AB1208" i="3" s="1"/>
  <c r="T1353" i="3"/>
  <c r="AA1352" i="3"/>
  <c r="AB1352" i="3" s="1"/>
  <c r="T1433" i="3"/>
  <c r="AA1432" i="3"/>
  <c r="AB1432" i="3" s="1"/>
  <c r="T1913" i="3"/>
  <c r="AA1912" i="3"/>
  <c r="AB1912" i="3" s="1"/>
  <c r="T1049" i="3"/>
  <c r="AA1048" i="3"/>
  <c r="AB1048" i="3" s="1"/>
  <c r="T2457" i="3"/>
  <c r="AA2456" i="3"/>
  <c r="AB2456" i="3" s="1"/>
  <c r="T681" i="3"/>
  <c r="AA680" i="3"/>
  <c r="AB680" i="3" s="1"/>
  <c r="T729" i="3"/>
  <c r="AA728" i="3"/>
  <c r="AB728" i="3" s="1"/>
  <c r="T441" i="3"/>
  <c r="AA440" i="3"/>
  <c r="AB440" i="3" s="1"/>
  <c r="AB1768" i="3" l="1"/>
  <c r="AB2072" i="3"/>
  <c r="AB2440" i="3"/>
  <c r="AB1864" i="3"/>
  <c r="AB2328" i="3"/>
  <c r="AB2504" i="3"/>
  <c r="AB473" i="3"/>
  <c r="AB2536" i="3"/>
  <c r="AB88" i="3"/>
  <c r="AB1832" i="3"/>
  <c r="M137" i="3"/>
  <c r="N137" i="3"/>
  <c r="M89" i="3"/>
  <c r="N89" i="3"/>
  <c r="N826" i="3"/>
  <c r="M826" i="3"/>
  <c r="M1706" i="3"/>
  <c r="N1706" i="3"/>
  <c r="M1242" i="3"/>
  <c r="N1242" i="3"/>
  <c r="M714" i="3"/>
  <c r="N714" i="3"/>
  <c r="N154" i="3"/>
  <c r="M154" i="3"/>
  <c r="N330" i="3"/>
  <c r="M330" i="3"/>
  <c r="N890" i="3"/>
  <c r="M890" i="3"/>
  <c r="M1994" i="3"/>
  <c r="N1994" i="3"/>
  <c r="M2058" i="3"/>
  <c r="N2058" i="3"/>
  <c r="M2473" i="3"/>
  <c r="N2473" i="3"/>
  <c r="M2266" i="3"/>
  <c r="N2266" i="3"/>
  <c r="M1546" i="3"/>
  <c r="N1546" i="3"/>
  <c r="M1482" i="3"/>
  <c r="N1482" i="3"/>
  <c r="N1018" i="3"/>
  <c r="M1018" i="3"/>
  <c r="N858" i="3"/>
  <c r="M858" i="3"/>
  <c r="N458" i="3"/>
  <c r="M458" i="3"/>
  <c r="M2010" i="3"/>
  <c r="N2010" i="3"/>
  <c r="M1578" i="3"/>
  <c r="N1578" i="3"/>
  <c r="M1594" i="3"/>
  <c r="N1594" i="3"/>
  <c r="M2234" i="3"/>
  <c r="N2234" i="3"/>
  <c r="M747" i="3"/>
  <c r="N747" i="3"/>
  <c r="M2250" i="3"/>
  <c r="N2250" i="3"/>
  <c r="M2218" i="3"/>
  <c r="N2218" i="3"/>
  <c r="M1674" i="3"/>
  <c r="N1674" i="3"/>
  <c r="M1818" i="3"/>
  <c r="N1818" i="3"/>
  <c r="N506" i="3"/>
  <c r="M506" i="3"/>
  <c r="M1658" i="3"/>
  <c r="N1658" i="3"/>
  <c r="M2490" i="3"/>
  <c r="N2490" i="3"/>
  <c r="M2313" i="3"/>
  <c r="N2313" i="3"/>
  <c r="M2282" i="3"/>
  <c r="N2282" i="3"/>
  <c r="M1258" i="3"/>
  <c r="N1258" i="3"/>
  <c r="M1882" i="3"/>
  <c r="N1882" i="3"/>
  <c r="M1402" i="3"/>
  <c r="N1402" i="3"/>
  <c r="AB1402" i="3" s="1"/>
  <c r="M1498" i="3"/>
  <c r="N1498" i="3"/>
  <c r="M1354" i="3"/>
  <c r="N1354" i="3"/>
  <c r="M2554" i="3"/>
  <c r="N2554" i="3"/>
  <c r="M1434" i="3"/>
  <c r="N1434" i="3"/>
  <c r="M2090" i="3"/>
  <c r="N2090" i="3"/>
  <c r="M2298" i="3"/>
  <c r="N2298" i="3"/>
  <c r="M123" i="3"/>
  <c r="N123" i="3"/>
  <c r="M1450" i="3"/>
  <c r="N1450" i="3"/>
  <c r="M474" i="3"/>
  <c r="N474" i="3"/>
  <c r="M1338" i="3"/>
  <c r="N1338" i="3"/>
  <c r="N586" i="3"/>
  <c r="M586" i="3"/>
  <c r="M1786" i="3"/>
  <c r="N1786" i="3"/>
  <c r="N378" i="3"/>
  <c r="M378" i="3"/>
  <c r="M1466" i="3"/>
  <c r="N1466" i="3"/>
  <c r="M906" i="3"/>
  <c r="N906" i="3"/>
  <c r="M874" i="3"/>
  <c r="N874" i="3"/>
  <c r="N778" i="3"/>
  <c r="M778" i="3"/>
  <c r="M1642" i="3"/>
  <c r="N1642" i="3"/>
  <c r="N1178" i="3"/>
  <c r="M1178" i="3"/>
  <c r="M1626" i="3"/>
  <c r="N1626" i="3"/>
  <c r="M107" i="3"/>
  <c r="N107" i="3"/>
  <c r="M2537" i="3"/>
  <c r="N2537" i="3"/>
  <c r="M59" i="3"/>
  <c r="N59" i="3"/>
  <c r="M187" i="3"/>
  <c r="N187" i="3"/>
  <c r="M2426" i="3"/>
  <c r="N2426" i="3"/>
  <c r="N570" i="3"/>
  <c r="M570" i="3"/>
  <c r="M2394" i="3"/>
  <c r="N2394" i="3"/>
  <c r="M2073" i="3"/>
  <c r="N2073" i="3"/>
  <c r="M1865" i="3"/>
  <c r="N1865" i="3"/>
  <c r="N842" i="3"/>
  <c r="M842" i="3"/>
  <c r="N986" i="3"/>
  <c r="M986" i="3"/>
  <c r="M2106" i="3"/>
  <c r="N2106" i="3"/>
  <c r="M1290" i="3"/>
  <c r="N1290" i="3"/>
  <c r="M2138" i="3"/>
  <c r="N2138" i="3"/>
  <c r="N698" i="3"/>
  <c r="M698" i="3"/>
  <c r="M2362" i="3"/>
  <c r="N2362" i="3"/>
  <c r="N218" i="3"/>
  <c r="M218" i="3"/>
  <c r="N1066" i="3"/>
  <c r="M1066" i="3"/>
  <c r="M2441" i="3"/>
  <c r="N2441" i="3"/>
  <c r="N266" i="3"/>
  <c r="M266" i="3"/>
  <c r="M2505" i="3"/>
  <c r="N2505" i="3"/>
  <c r="N1210" i="3"/>
  <c r="M1210" i="3"/>
  <c r="M2377" i="3"/>
  <c r="N2377" i="3"/>
  <c r="M1978" i="3"/>
  <c r="N1978" i="3"/>
  <c r="N938" i="3"/>
  <c r="M938" i="3"/>
  <c r="M2346" i="3"/>
  <c r="N2346" i="3"/>
  <c r="N538" i="3"/>
  <c r="M538" i="3"/>
  <c r="N314" i="3"/>
  <c r="M314" i="3"/>
  <c r="M1370" i="3"/>
  <c r="N1370" i="3"/>
  <c r="M2522" i="3"/>
  <c r="N2522" i="3"/>
  <c r="N1146" i="3"/>
  <c r="M1146" i="3"/>
  <c r="N346" i="3"/>
  <c r="M346" i="3"/>
  <c r="M74" i="3"/>
  <c r="N74" i="3"/>
  <c r="M43" i="3"/>
  <c r="N43" i="3"/>
  <c r="M1418" i="3"/>
  <c r="N1418" i="3"/>
  <c r="N1226" i="3"/>
  <c r="M1226" i="3"/>
  <c r="N362" i="3"/>
  <c r="M362" i="3"/>
  <c r="M2329" i="3"/>
  <c r="N2329" i="3"/>
  <c r="M1914" i="3"/>
  <c r="N1914" i="3"/>
  <c r="M1769" i="3"/>
  <c r="N1769" i="3"/>
  <c r="N922" i="3"/>
  <c r="M922" i="3"/>
  <c r="N634" i="3"/>
  <c r="M634" i="3"/>
  <c r="N1034" i="3"/>
  <c r="M1034" i="3"/>
  <c r="N1162" i="3"/>
  <c r="M1162" i="3"/>
  <c r="M1754" i="3"/>
  <c r="N1754" i="3"/>
  <c r="N1114" i="3"/>
  <c r="M1114" i="3"/>
  <c r="N1050" i="3"/>
  <c r="M1050" i="3"/>
  <c r="N650" i="3"/>
  <c r="M650" i="3"/>
  <c r="M170" i="3"/>
  <c r="N170" i="3"/>
  <c r="M2170" i="3"/>
  <c r="N2170" i="3"/>
  <c r="N522" i="3"/>
  <c r="M522" i="3"/>
  <c r="N666" i="3"/>
  <c r="M666" i="3"/>
  <c r="N730" i="3"/>
  <c r="M730" i="3"/>
  <c r="M2041" i="3"/>
  <c r="N2041" i="3"/>
  <c r="N410" i="3"/>
  <c r="M410" i="3"/>
  <c r="M1961" i="3"/>
  <c r="N1961" i="3"/>
  <c r="M1946" i="3"/>
  <c r="N1946" i="3"/>
  <c r="M618" i="3"/>
  <c r="N618" i="3"/>
  <c r="N970" i="3"/>
  <c r="M970" i="3"/>
  <c r="M1722" i="3"/>
  <c r="N1722" i="3"/>
  <c r="M1850" i="3"/>
  <c r="N1850" i="3"/>
  <c r="M1562" i="3"/>
  <c r="N1562" i="3"/>
  <c r="M2154" i="3"/>
  <c r="N2154" i="3"/>
  <c r="M1530" i="3"/>
  <c r="N1530" i="3"/>
  <c r="M491" i="3"/>
  <c r="N491" i="3"/>
  <c r="M1610" i="3"/>
  <c r="N1610" i="3"/>
  <c r="N794" i="3"/>
  <c r="M794" i="3"/>
  <c r="M282" i="3"/>
  <c r="N282" i="3"/>
  <c r="M298" i="3"/>
  <c r="N298" i="3"/>
  <c r="M2411" i="3"/>
  <c r="N2411" i="3"/>
  <c r="N250" i="3"/>
  <c r="M250" i="3"/>
  <c r="M1929" i="3"/>
  <c r="N1929" i="3"/>
  <c r="M2122" i="3"/>
  <c r="N2122" i="3"/>
  <c r="M1274" i="3"/>
  <c r="N1274" i="3"/>
  <c r="M2186" i="3"/>
  <c r="N2186" i="3"/>
  <c r="M602" i="3"/>
  <c r="N602" i="3"/>
  <c r="M1306" i="3"/>
  <c r="N1306" i="3"/>
  <c r="M2201" i="3"/>
  <c r="N2201" i="3"/>
  <c r="N1098" i="3"/>
  <c r="M1098" i="3"/>
  <c r="M554" i="3"/>
  <c r="N554" i="3"/>
  <c r="N810" i="3"/>
  <c r="M810" i="3"/>
  <c r="M1897" i="3"/>
  <c r="N1897" i="3"/>
  <c r="AB1897" i="3" s="1"/>
  <c r="N762" i="3"/>
  <c r="M762" i="3"/>
  <c r="M10" i="3"/>
  <c r="N10" i="3"/>
  <c r="M1003" i="3"/>
  <c r="N1003" i="3"/>
  <c r="M235" i="3"/>
  <c r="N235" i="3"/>
  <c r="M1738" i="3"/>
  <c r="N1738" i="3"/>
  <c r="N426" i="3"/>
  <c r="M426" i="3"/>
  <c r="M2026" i="3"/>
  <c r="N2026" i="3"/>
  <c r="M1833" i="3"/>
  <c r="N1833" i="3"/>
  <c r="N682" i="3"/>
  <c r="M682" i="3"/>
  <c r="N1130" i="3"/>
  <c r="M1130" i="3"/>
  <c r="N954" i="3"/>
  <c r="M954" i="3"/>
  <c r="M1083" i="3"/>
  <c r="N1083" i="3"/>
  <c r="M2458" i="3"/>
  <c r="N2458" i="3"/>
  <c r="N442" i="3"/>
  <c r="M442" i="3"/>
  <c r="M1690" i="3"/>
  <c r="N1690" i="3"/>
  <c r="N1194" i="3"/>
  <c r="M1194" i="3"/>
  <c r="M1386" i="3"/>
  <c r="N1386" i="3"/>
  <c r="M1323" i="3"/>
  <c r="N1323" i="3"/>
  <c r="N202" i="3"/>
  <c r="M202" i="3"/>
  <c r="M27" i="3"/>
  <c r="N27" i="3"/>
  <c r="M1514" i="3"/>
  <c r="N1514" i="3"/>
  <c r="N394" i="3"/>
  <c r="M394" i="3"/>
  <c r="M1801" i="3"/>
  <c r="N1801" i="3"/>
  <c r="Y650" i="3"/>
  <c r="Z649" i="3"/>
  <c r="Y314" i="3"/>
  <c r="Z314" i="3" s="1"/>
  <c r="Z313" i="3"/>
  <c r="Y29" i="3"/>
  <c r="Z28" i="3"/>
  <c r="Y182" i="3"/>
  <c r="Z182" i="3" s="1"/>
  <c r="Z181" i="3"/>
  <c r="Y1916" i="3"/>
  <c r="Z1916" i="3" s="1"/>
  <c r="Z1915" i="3"/>
  <c r="Y497" i="3"/>
  <c r="Z496" i="3"/>
  <c r="T90" i="3"/>
  <c r="AA89" i="3"/>
  <c r="T2522" i="3"/>
  <c r="AA2521" i="3"/>
  <c r="AB2521" i="3" s="1"/>
  <c r="T314" i="3"/>
  <c r="AA313" i="3"/>
  <c r="AB313" i="3" s="1"/>
  <c r="T2202" i="3"/>
  <c r="AA2201" i="3"/>
  <c r="T523" i="3"/>
  <c r="AA522" i="3"/>
  <c r="AB522" i="3" s="1"/>
  <c r="T346" i="3"/>
  <c r="AA345" i="3"/>
  <c r="AB345" i="3" s="1"/>
  <c r="T1130" i="3"/>
  <c r="AA1129" i="3"/>
  <c r="AB1129" i="3" s="1"/>
  <c r="T1098" i="3"/>
  <c r="AA1097" i="3"/>
  <c r="AB1097" i="3" s="1"/>
  <c r="T1674" i="3"/>
  <c r="AA1673" i="3"/>
  <c r="AB1673" i="3" s="1"/>
  <c r="T1002" i="3"/>
  <c r="AA1001" i="3"/>
  <c r="AB1001" i="3" s="1"/>
  <c r="T1882" i="3"/>
  <c r="AA1881" i="3"/>
  <c r="AB1881" i="3" s="1"/>
  <c r="T1562" i="3"/>
  <c r="AA1561" i="3"/>
  <c r="AB1561" i="3" s="1"/>
  <c r="T1642" i="3"/>
  <c r="AA1641" i="3"/>
  <c r="AB1641" i="3" s="1"/>
  <c r="T1610" i="3"/>
  <c r="AA1609" i="3"/>
  <c r="AB1609" i="3" s="1"/>
  <c r="T298" i="3"/>
  <c r="AA297" i="3"/>
  <c r="AB297" i="3" s="1"/>
  <c r="T58" i="3"/>
  <c r="AA57" i="3"/>
  <c r="AB57" i="3" s="1"/>
  <c r="T1418" i="3"/>
  <c r="AA1417" i="3"/>
  <c r="AB1417" i="3" s="1"/>
  <c r="T1930" i="3"/>
  <c r="AA1929" i="3"/>
  <c r="T2378" i="3"/>
  <c r="AA2377" i="3"/>
  <c r="AB2377" i="3" s="1"/>
  <c r="T714" i="3"/>
  <c r="AA713" i="3"/>
  <c r="AB713" i="3" s="1"/>
  <c r="T1082" i="3"/>
  <c r="AA1081" i="3"/>
  <c r="AB1081" i="3" s="1"/>
  <c r="T1690" i="3"/>
  <c r="AA1689" i="3"/>
  <c r="AB1689" i="3" s="1"/>
  <c r="T2490" i="3"/>
  <c r="AA2489" i="3"/>
  <c r="AB2489" i="3" s="1"/>
  <c r="T1706" i="3"/>
  <c r="AA1705" i="3"/>
  <c r="AB1705" i="3" s="1"/>
  <c r="T170" i="3"/>
  <c r="AA169" i="3"/>
  <c r="AB169" i="3" s="1"/>
  <c r="T1146" i="3"/>
  <c r="AA1145" i="3"/>
  <c r="AB1145" i="3" s="1"/>
  <c r="T2442" i="3"/>
  <c r="AA2441" i="3"/>
  <c r="T11" i="3"/>
  <c r="AA10" i="3"/>
  <c r="T2346" i="3"/>
  <c r="AA2345" i="3"/>
  <c r="AB2345" i="3" s="1"/>
  <c r="T410" i="3"/>
  <c r="AA409" i="3"/>
  <c r="AB409" i="3" s="1"/>
  <c r="T234" i="3"/>
  <c r="AA233" i="3"/>
  <c r="AB233" i="3" s="1"/>
  <c r="T2138" i="3"/>
  <c r="AA2137" i="3"/>
  <c r="AB2137" i="3" s="1"/>
  <c r="T2282" i="3"/>
  <c r="AA2281" i="3"/>
  <c r="AB2281" i="3" s="1"/>
  <c r="T1946" i="3"/>
  <c r="AA1945" i="3"/>
  <c r="AB1945" i="3" s="1"/>
  <c r="T2186" i="3"/>
  <c r="AA2185" i="3"/>
  <c r="AB2185" i="3" s="1"/>
  <c r="T250" i="3"/>
  <c r="AA249" i="3"/>
  <c r="AB249" i="3" s="1"/>
  <c r="T26" i="3"/>
  <c r="AA25" i="3"/>
  <c r="AB25" i="3" s="1"/>
  <c r="T1210" i="3"/>
  <c r="AA1209" i="3"/>
  <c r="AB1209" i="3" s="1"/>
  <c r="T682" i="3"/>
  <c r="AA681" i="3"/>
  <c r="AB681" i="3" s="1"/>
  <c r="T458" i="3"/>
  <c r="AA457" i="3"/>
  <c r="AB457" i="3" s="1"/>
  <c r="T1594" i="3"/>
  <c r="AA1593" i="3"/>
  <c r="AB1593" i="3" s="1"/>
  <c r="T554" i="3"/>
  <c r="AA553" i="3"/>
  <c r="AB553" i="3" s="1"/>
  <c r="T2330" i="3"/>
  <c r="AA2329" i="3"/>
  <c r="T1274" i="3"/>
  <c r="AA1273" i="3"/>
  <c r="AB1273" i="3" s="1"/>
  <c r="T2090" i="3"/>
  <c r="AA2089" i="3"/>
  <c r="AB2089" i="3" s="1"/>
  <c r="T2010" i="3"/>
  <c r="AA2009" i="3"/>
  <c r="AB2009" i="3" s="1"/>
  <c r="T2410" i="3"/>
  <c r="AA2409" i="3"/>
  <c r="AB2409" i="3" s="1"/>
  <c r="T778" i="3"/>
  <c r="AA777" i="3"/>
  <c r="AB777" i="3" s="1"/>
  <c r="T202" i="3"/>
  <c r="AA201" i="3"/>
  <c r="AB201" i="3" s="1"/>
  <c r="T1114" i="3"/>
  <c r="AA1113" i="3"/>
  <c r="AB1113" i="3" s="1"/>
  <c r="T1738" i="3"/>
  <c r="AA1737" i="3"/>
  <c r="AB1737" i="3" s="1"/>
  <c r="T1546" i="3"/>
  <c r="AA1545" i="3"/>
  <c r="AB1545" i="3" s="1"/>
  <c r="T218" i="3"/>
  <c r="AA217" i="3"/>
  <c r="AB217" i="3" s="1"/>
  <c r="T1258" i="3"/>
  <c r="AA1257" i="3"/>
  <c r="AB1257" i="3" s="1"/>
  <c r="T2058" i="3"/>
  <c r="AA2057" i="3"/>
  <c r="AB2057" i="3" s="1"/>
  <c r="T986" i="3"/>
  <c r="AA985" i="3"/>
  <c r="AB985" i="3" s="1"/>
  <c r="T2042" i="3"/>
  <c r="AA2041" i="3"/>
  <c r="T282" i="3"/>
  <c r="AA281" i="3"/>
  <c r="AB281" i="3" s="1"/>
  <c r="T2458" i="3"/>
  <c r="AA2457" i="3"/>
  <c r="AB2457" i="3" s="1"/>
  <c r="T2298" i="3"/>
  <c r="AA2297" i="3"/>
  <c r="AB2297" i="3" s="1"/>
  <c r="T2474" i="3"/>
  <c r="AA2473" i="3"/>
  <c r="T1338" i="3"/>
  <c r="AA1337" i="3"/>
  <c r="AB1337" i="3" s="1"/>
  <c r="T2106" i="3"/>
  <c r="AA2105" i="3"/>
  <c r="AB2105" i="3" s="1"/>
  <c r="T938" i="3"/>
  <c r="AA937" i="3"/>
  <c r="AB937" i="3" s="1"/>
  <c r="T1802" i="3"/>
  <c r="AA1801" i="3"/>
  <c r="AB1801" i="3" s="1"/>
  <c r="T426" i="3"/>
  <c r="AA425" i="3"/>
  <c r="AB425" i="3" s="1"/>
  <c r="T1578" i="3"/>
  <c r="AA1577" i="3"/>
  <c r="AB1577" i="3" s="1"/>
  <c r="T2506" i="3"/>
  <c r="AA2505" i="3"/>
  <c r="T1900" i="3"/>
  <c r="AA1899" i="3"/>
  <c r="T2154" i="3"/>
  <c r="AA2153" i="3"/>
  <c r="AB2153" i="3" s="1"/>
  <c r="T394" i="3"/>
  <c r="AA393" i="3"/>
  <c r="AB393" i="3" s="1"/>
  <c r="T2266" i="3"/>
  <c r="AA2265" i="3"/>
  <c r="AB2265" i="3" s="1"/>
  <c r="T602" i="3"/>
  <c r="AA601" i="3"/>
  <c r="AB601" i="3" s="1"/>
  <c r="T874" i="3"/>
  <c r="AA873" i="3"/>
  <c r="AB873" i="3" s="1"/>
  <c r="T826" i="3"/>
  <c r="AA825" i="3"/>
  <c r="AB825" i="3" s="1"/>
  <c r="T2170" i="3"/>
  <c r="AA2169" i="3"/>
  <c r="AB2169" i="3" s="1"/>
  <c r="T1770" i="3"/>
  <c r="AA1769" i="3"/>
  <c r="T122" i="3"/>
  <c r="AA121" i="3"/>
  <c r="AB121" i="3" s="1"/>
  <c r="T1754" i="3"/>
  <c r="AA1753" i="3"/>
  <c r="AB1753" i="3" s="1"/>
  <c r="T2362" i="3"/>
  <c r="AA2361" i="3"/>
  <c r="AB2361" i="3" s="1"/>
  <c r="T2122" i="3"/>
  <c r="AA2121" i="3"/>
  <c r="AB2121" i="3" s="1"/>
  <c r="T42" i="3"/>
  <c r="AA41" i="3"/>
  <c r="AB41" i="3" s="1"/>
  <c r="T2426" i="3"/>
  <c r="AA2425" i="3"/>
  <c r="AB2425" i="3" s="1"/>
  <c r="T106" i="3"/>
  <c r="AA105" i="3"/>
  <c r="AB105" i="3" s="1"/>
  <c r="T1178" i="3"/>
  <c r="AA1177" i="3"/>
  <c r="AB1177" i="3" s="1"/>
  <c r="T1786" i="3"/>
  <c r="AA1785" i="3"/>
  <c r="AB1785" i="3" s="1"/>
  <c r="T138" i="3"/>
  <c r="AA137" i="3"/>
  <c r="AB137" i="3" s="1"/>
  <c r="T970" i="3"/>
  <c r="AA969" i="3"/>
  <c r="AB969" i="3" s="1"/>
  <c r="T1866" i="3"/>
  <c r="AA1865" i="3"/>
  <c r="AB1865" i="3" s="1"/>
  <c r="T1482" i="3"/>
  <c r="AA1481" i="3"/>
  <c r="AB1481" i="3" s="1"/>
  <c r="T1386" i="3"/>
  <c r="AA1385" i="3"/>
  <c r="AB1385" i="3" s="1"/>
  <c r="T810" i="3"/>
  <c r="AA809" i="3"/>
  <c r="AB809" i="3" s="1"/>
  <c r="T1626" i="3"/>
  <c r="AA1625" i="3"/>
  <c r="AB1625" i="3" s="1"/>
  <c r="T570" i="3"/>
  <c r="AA569" i="3"/>
  <c r="AB569" i="3" s="1"/>
  <c r="T890" i="3"/>
  <c r="AA889" i="3"/>
  <c r="AB889" i="3" s="1"/>
  <c r="T1722" i="3"/>
  <c r="AA1721" i="3"/>
  <c r="AB1721" i="3" s="1"/>
  <c r="T698" i="3"/>
  <c r="AA697" i="3"/>
  <c r="AB697" i="3" s="1"/>
  <c r="T1914" i="3"/>
  <c r="AA1913" i="3"/>
  <c r="AB1913" i="3" s="1"/>
  <c r="T74" i="3"/>
  <c r="AA73" i="3"/>
  <c r="AB73" i="3" s="1"/>
  <c r="T1994" i="3"/>
  <c r="AA1993" i="3"/>
  <c r="AB1993" i="3" s="1"/>
  <c r="T1162" i="3"/>
  <c r="AA1161" i="3"/>
  <c r="AB1161" i="3" s="1"/>
  <c r="T154" i="3"/>
  <c r="AA153" i="3"/>
  <c r="AB153" i="3" s="1"/>
  <c r="T1834" i="3"/>
  <c r="AA1833" i="3"/>
  <c r="AB1833" i="3" s="1"/>
  <c r="T906" i="3"/>
  <c r="AA905" i="3"/>
  <c r="AB905" i="3" s="1"/>
  <c r="T1978" i="3"/>
  <c r="AA1977" i="3"/>
  <c r="AB1977" i="3" s="1"/>
  <c r="T1450" i="3"/>
  <c r="AA1449" i="3"/>
  <c r="AB1449" i="3" s="1"/>
  <c r="T2250" i="3"/>
  <c r="AA2249" i="3"/>
  <c r="AB2249" i="3" s="1"/>
  <c r="T1242" i="3"/>
  <c r="AA1241" i="3"/>
  <c r="AB1241" i="3" s="1"/>
  <c r="T266" i="3"/>
  <c r="AA265" i="3"/>
  <c r="AB265" i="3" s="1"/>
  <c r="T186" i="3"/>
  <c r="AA185" i="3"/>
  <c r="AB185" i="3" s="1"/>
  <c r="T330" i="3"/>
  <c r="AA329" i="3"/>
  <c r="AB329" i="3" s="1"/>
  <c r="T1322" i="3"/>
  <c r="AA1321" i="3"/>
  <c r="AB1321" i="3" s="1"/>
  <c r="T1034" i="3"/>
  <c r="AA1033" i="3"/>
  <c r="AB1033" i="3" s="1"/>
  <c r="T1226" i="3"/>
  <c r="AA1225" i="3"/>
  <c r="AB1225" i="3" s="1"/>
  <c r="T842" i="3"/>
  <c r="AA841" i="3"/>
  <c r="AB841" i="3" s="1"/>
  <c r="T666" i="3"/>
  <c r="AA665" i="3"/>
  <c r="AB665" i="3" s="1"/>
  <c r="T1018" i="3"/>
  <c r="AA1017" i="3"/>
  <c r="AB1017" i="3" s="1"/>
  <c r="T442" i="3"/>
  <c r="AA441" i="3"/>
  <c r="AB441" i="3" s="1"/>
  <c r="T1050" i="3"/>
  <c r="AA1049" i="3"/>
  <c r="AB1049" i="3" s="1"/>
  <c r="T1434" i="3"/>
  <c r="AA1433" i="3"/>
  <c r="AB1433" i="3" s="1"/>
  <c r="T922" i="3"/>
  <c r="AA921" i="3"/>
  <c r="AB921" i="3" s="1"/>
  <c r="T1404" i="3"/>
  <c r="AA1403" i="3"/>
  <c r="T506" i="3"/>
  <c r="AA505" i="3"/>
  <c r="AB505" i="3" s="1"/>
  <c r="T2074" i="3"/>
  <c r="AA2073" i="3"/>
  <c r="T475" i="3"/>
  <c r="AA474" i="3"/>
  <c r="T538" i="3"/>
  <c r="AA537" i="3"/>
  <c r="AB537" i="3" s="1"/>
  <c r="T1194" i="3"/>
  <c r="AA1193" i="3"/>
  <c r="AB1193" i="3" s="1"/>
  <c r="T1066" i="3"/>
  <c r="AA1065" i="3"/>
  <c r="AB1065" i="3" s="1"/>
  <c r="T954" i="3"/>
  <c r="AA953" i="3"/>
  <c r="AB953" i="3" s="1"/>
  <c r="T586" i="3"/>
  <c r="AA585" i="3"/>
  <c r="AB585" i="3" s="1"/>
  <c r="T650" i="3"/>
  <c r="AA649" i="3"/>
  <c r="AB649" i="3" s="1"/>
  <c r="T1530" i="3"/>
  <c r="AA1529" i="3"/>
  <c r="AB1529" i="3" s="1"/>
  <c r="T1658" i="3"/>
  <c r="AA1657" i="3"/>
  <c r="AB1657" i="3" s="1"/>
  <c r="T1498" i="3"/>
  <c r="AA1497" i="3"/>
  <c r="AB1497" i="3" s="1"/>
  <c r="T2314" i="3"/>
  <c r="AA2313" i="3"/>
  <c r="T762" i="3"/>
  <c r="AA761" i="3"/>
  <c r="AB761" i="3" s="1"/>
  <c r="T362" i="3"/>
  <c r="AA361" i="3"/>
  <c r="AB361" i="3" s="1"/>
  <c r="T746" i="3"/>
  <c r="AA745" i="3"/>
  <c r="AB745" i="3" s="1"/>
  <c r="T2234" i="3"/>
  <c r="AA2233" i="3"/>
  <c r="AB2233" i="3" s="1"/>
  <c r="T730" i="3"/>
  <c r="AA729" i="3"/>
  <c r="AB729" i="3" s="1"/>
  <c r="T1354" i="3"/>
  <c r="AA1353" i="3"/>
  <c r="AB1353" i="3" s="1"/>
  <c r="T1290" i="3"/>
  <c r="AA1289" i="3"/>
  <c r="AB1289" i="3" s="1"/>
  <c r="T1370" i="3"/>
  <c r="AA1369" i="3"/>
  <c r="AB1369" i="3" s="1"/>
  <c r="T634" i="3"/>
  <c r="AA633" i="3"/>
  <c r="AB633" i="3" s="1"/>
  <c r="T1818" i="3"/>
  <c r="AA1817" i="3"/>
  <c r="AB1817" i="3" s="1"/>
  <c r="T858" i="3"/>
  <c r="AA857" i="3"/>
  <c r="AB857" i="3" s="1"/>
  <c r="T2394" i="3"/>
  <c r="AA2393" i="3"/>
  <c r="AB2393" i="3" s="1"/>
  <c r="T1466" i="3"/>
  <c r="AA1465" i="3"/>
  <c r="AB1465" i="3" s="1"/>
  <c r="T618" i="3"/>
  <c r="AA617" i="3"/>
  <c r="AB617" i="3" s="1"/>
  <c r="T2538" i="3"/>
  <c r="AA2537" i="3"/>
  <c r="AB2537" i="3" s="1"/>
  <c r="T1962" i="3"/>
  <c r="AA1961" i="3"/>
  <c r="T2554" i="3"/>
  <c r="AA2553" i="3"/>
  <c r="AB2553" i="3" s="1"/>
  <c r="T2026" i="3"/>
  <c r="AA2025" i="3"/>
  <c r="AB2025" i="3" s="1"/>
  <c r="T1850" i="3"/>
  <c r="AA1849" i="3"/>
  <c r="AB1849" i="3" s="1"/>
  <c r="T378" i="3"/>
  <c r="AA377" i="3"/>
  <c r="AB377" i="3" s="1"/>
  <c r="T794" i="3"/>
  <c r="AA793" i="3"/>
  <c r="AB793" i="3" s="1"/>
  <c r="T490" i="3"/>
  <c r="AA489" i="3"/>
  <c r="AB489" i="3" s="1"/>
  <c r="T1306" i="3"/>
  <c r="AA1305" i="3"/>
  <c r="AB1305" i="3" s="1"/>
  <c r="T1514" i="3"/>
  <c r="AA1513" i="3"/>
  <c r="AB1513" i="3" s="1"/>
  <c r="T2218" i="3"/>
  <c r="AA2217" i="3"/>
  <c r="AB2217" i="3" s="1"/>
  <c r="AB2441" i="3" l="1"/>
  <c r="AB89" i="3"/>
  <c r="AB2473" i="3"/>
  <c r="AB474" i="3"/>
  <c r="AB2505" i="3"/>
  <c r="AB10" i="3"/>
  <c r="AB2201" i="3"/>
  <c r="AB2329" i="3"/>
  <c r="AB2041" i="3"/>
  <c r="AB2313" i="3"/>
  <c r="AB1769" i="3"/>
  <c r="AB2073" i="3"/>
  <c r="AB1961" i="3"/>
  <c r="AB1929" i="3"/>
  <c r="M90" i="3"/>
  <c r="N90" i="3"/>
  <c r="M138" i="3"/>
  <c r="N138" i="3"/>
  <c r="M459" i="3"/>
  <c r="N459" i="3"/>
  <c r="M1802" i="3"/>
  <c r="N1802" i="3"/>
  <c r="M1691" i="3"/>
  <c r="N1691" i="3"/>
  <c r="M2027" i="3"/>
  <c r="N2027" i="3"/>
  <c r="N2123" i="3"/>
  <c r="M2123" i="3"/>
  <c r="M492" i="3"/>
  <c r="N492" i="3"/>
  <c r="M1947" i="3"/>
  <c r="N1947" i="3"/>
  <c r="M171" i="3"/>
  <c r="N171" i="3"/>
  <c r="M44" i="3"/>
  <c r="N44" i="3"/>
  <c r="M2347" i="3"/>
  <c r="N2347" i="3"/>
  <c r="M2442" i="3"/>
  <c r="N2442" i="3"/>
  <c r="M60" i="3"/>
  <c r="N60" i="3"/>
  <c r="M907" i="3"/>
  <c r="N907" i="3"/>
  <c r="M124" i="3"/>
  <c r="N124" i="3"/>
  <c r="M1883" i="3"/>
  <c r="N1883" i="3"/>
  <c r="M1675" i="3"/>
  <c r="N1675" i="3"/>
  <c r="M1995" i="3"/>
  <c r="N1995" i="3"/>
  <c r="M395" i="3"/>
  <c r="N395" i="3"/>
  <c r="M443" i="3"/>
  <c r="N443" i="3"/>
  <c r="M427" i="3"/>
  <c r="N427" i="3"/>
  <c r="M651" i="3"/>
  <c r="N651" i="3"/>
  <c r="M923" i="3"/>
  <c r="N923" i="3"/>
  <c r="M939" i="3"/>
  <c r="N939" i="3"/>
  <c r="M1067" i="3"/>
  <c r="N1067" i="3"/>
  <c r="M843" i="3"/>
  <c r="N843" i="3"/>
  <c r="M859" i="3"/>
  <c r="N859" i="3"/>
  <c r="M891" i="3"/>
  <c r="N891" i="3"/>
  <c r="M555" i="3"/>
  <c r="N555" i="3"/>
  <c r="M1930" i="3"/>
  <c r="N1930" i="3"/>
  <c r="M1531" i="3"/>
  <c r="N1531" i="3"/>
  <c r="M1962" i="3"/>
  <c r="N1962" i="3"/>
  <c r="M75" i="3"/>
  <c r="N75" i="3"/>
  <c r="M2538" i="3"/>
  <c r="N2538" i="3"/>
  <c r="M1467" i="3"/>
  <c r="N1467" i="3"/>
  <c r="M2299" i="3"/>
  <c r="N2299" i="3"/>
  <c r="M1259" i="3"/>
  <c r="N1259" i="3"/>
  <c r="M2219" i="3"/>
  <c r="N2219" i="3"/>
  <c r="M1099" i="3"/>
  <c r="N1099" i="3"/>
  <c r="M251" i="3"/>
  <c r="N251" i="3"/>
  <c r="M411" i="3"/>
  <c r="N411" i="3"/>
  <c r="M1051" i="3"/>
  <c r="N1051" i="3"/>
  <c r="M347" i="3"/>
  <c r="N347" i="3"/>
  <c r="M219" i="3"/>
  <c r="N219" i="3"/>
  <c r="M379" i="3"/>
  <c r="N379" i="3"/>
  <c r="M1019" i="3"/>
  <c r="N1019" i="3"/>
  <c r="M331" i="3"/>
  <c r="N331" i="3"/>
  <c r="M1515" i="3"/>
  <c r="N1515" i="3"/>
  <c r="M2459" i="3"/>
  <c r="N2459" i="3"/>
  <c r="M1739" i="3"/>
  <c r="N1739" i="3"/>
  <c r="M2155" i="3"/>
  <c r="N2155" i="3"/>
  <c r="M1770" i="3"/>
  <c r="N1770" i="3"/>
  <c r="M1979" i="3"/>
  <c r="N1979" i="3"/>
  <c r="M1866" i="3"/>
  <c r="N1866" i="3"/>
  <c r="M108" i="3"/>
  <c r="N108" i="3"/>
  <c r="M2091" i="3"/>
  <c r="N2091" i="3"/>
  <c r="M2283" i="3"/>
  <c r="N2283" i="3"/>
  <c r="M2251" i="3"/>
  <c r="N2251" i="3"/>
  <c r="M987" i="3"/>
  <c r="N987" i="3"/>
  <c r="M1115" i="3"/>
  <c r="N1115" i="3"/>
  <c r="M1147" i="3"/>
  <c r="N1147" i="3"/>
  <c r="M155" i="3"/>
  <c r="N155" i="3"/>
  <c r="M28" i="3"/>
  <c r="N28" i="3"/>
  <c r="M1084" i="3"/>
  <c r="N1084" i="3"/>
  <c r="M236" i="3"/>
  <c r="N236" i="3"/>
  <c r="M2202" i="3"/>
  <c r="N2202" i="3"/>
  <c r="M2412" i="3"/>
  <c r="N2412" i="3"/>
  <c r="M1563" i="3"/>
  <c r="N1563" i="3"/>
  <c r="M2042" i="3"/>
  <c r="N2042" i="3"/>
  <c r="M1915" i="3"/>
  <c r="N1915" i="3"/>
  <c r="M2378" i="3"/>
  <c r="N2378" i="3"/>
  <c r="M2363" i="3"/>
  <c r="N2363" i="3"/>
  <c r="M2074" i="3"/>
  <c r="N2074" i="3"/>
  <c r="M1627" i="3"/>
  <c r="N1627" i="3"/>
  <c r="M1787" i="3"/>
  <c r="N1787" i="3"/>
  <c r="M1435" i="3"/>
  <c r="N1435" i="3"/>
  <c r="M2314" i="3"/>
  <c r="N2314" i="3"/>
  <c r="M748" i="3"/>
  <c r="N748" i="3"/>
  <c r="M1483" i="3"/>
  <c r="N1483" i="3"/>
  <c r="M203" i="3"/>
  <c r="N203" i="3"/>
  <c r="M955" i="3"/>
  <c r="N955" i="3"/>
  <c r="M731" i="3"/>
  <c r="N731" i="3"/>
  <c r="M1211" i="3"/>
  <c r="N1211" i="3"/>
  <c r="M699" i="3"/>
  <c r="N699" i="3"/>
  <c r="M1179" i="3"/>
  <c r="N1179" i="3"/>
  <c r="M587" i="3"/>
  <c r="N587" i="3"/>
  <c r="M1004" i="3"/>
  <c r="N1004" i="3"/>
  <c r="M1307" i="3"/>
  <c r="N1307" i="3"/>
  <c r="M299" i="3"/>
  <c r="N299" i="3"/>
  <c r="M1851" i="3"/>
  <c r="N1851" i="3"/>
  <c r="M1755" i="3"/>
  <c r="N1755" i="3"/>
  <c r="M2330" i="3"/>
  <c r="N2330" i="3"/>
  <c r="M2523" i="3"/>
  <c r="N2523" i="3"/>
  <c r="M2395" i="3"/>
  <c r="N2395" i="3"/>
  <c r="M2555" i="3"/>
  <c r="N2555" i="3"/>
  <c r="M2491" i="3"/>
  <c r="N2491" i="3"/>
  <c r="M2235" i="3"/>
  <c r="N2235" i="3"/>
  <c r="M1547" i="3"/>
  <c r="N1547" i="3"/>
  <c r="M715" i="3"/>
  <c r="N715" i="3"/>
  <c r="M1131" i="3"/>
  <c r="N1131" i="3"/>
  <c r="M667" i="3"/>
  <c r="N667" i="3"/>
  <c r="M1163" i="3"/>
  <c r="N1163" i="3"/>
  <c r="M363" i="3"/>
  <c r="N363" i="3"/>
  <c r="M571" i="3"/>
  <c r="N571" i="3"/>
  <c r="M1324" i="3"/>
  <c r="N1324" i="3"/>
  <c r="M11" i="3"/>
  <c r="N11" i="3"/>
  <c r="M603" i="3"/>
  <c r="N603" i="3"/>
  <c r="M283" i="3"/>
  <c r="N283" i="3"/>
  <c r="M1723" i="3"/>
  <c r="N1723" i="3"/>
  <c r="M1371" i="3"/>
  <c r="N1371" i="3"/>
  <c r="M2506" i="3"/>
  <c r="N2506" i="3"/>
  <c r="M2139" i="3"/>
  <c r="N2139" i="3"/>
  <c r="M1643" i="3"/>
  <c r="N1643" i="3"/>
  <c r="M1339" i="3"/>
  <c r="N1339" i="3"/>
  <c r="M1355" i="3"/>
  <c r="N1355" i="3"/>
  <c r="M1659" i="3"/>
  <c r="N1659" i="3"/>
  <c r="M1595" i="3"/>
  <c r="N1595" i="3"/>
  <c r="M2267" i="3"/>
  <c r="N2267" i="3"/>
  <c r="M1243" i="3"/>
  <c r="N1243" i="3"/>
  <c r="M811" i="3"/>
  <c r="N811" i="3"/>
  <c r="M683" i="3"/>
  <c r="N683" i="3"/>
  <c r="M763" i="3"/>
  <c r="N763" i="3"/>
  <c r="M795" i="3"/>
  <c r="N795" i="3"/>
  <c r="M971" i="3"/>
  <c r="N971" i="3"/>
  <c r="M523" i="3"/>
  <c r="N523" i="3"/>
  <c r="M1227" i="3"/>
  <c r="N1227" i="3"/>
  <c r="M315" i="3"/>
  <c r="N315" i="3"/>
  <c r="M779" i="3"/>
  <c r="N779" i="3"/>
  <c r="M507" i="3"/>
  <c r="N507" i="3"/>
  <c r="M1387" i="3"/>
  <c r="N1387" i="3"/>
  <c r="M2187" i="3"/>
  <c r="N2187" i="3"/>
  <c r="M1291" i="3"/>
  <c r="N1291" i="3"/>
  <c r="M2427" i="3"/>
  <c r="N2427" i="3"/>
  <c r="M475" i="3"/>
  <c r="N475" i="3"/>
  <c r="M1499" i="3"/>
  <c r="N1499" i="3"/>
  <c r="M1579" i="3"/>
  <c r="N1579" i="3"/>
  <c r="M2474" i="3"/>
  <c r="N2474" i="3"/>
  <c r="M1707" i="3"/>
  <c r="N1707" i="3"/>
  <c r="M635" i="3"/>
  <c r="N635" i="3"/>
  <c r="M1195" i="3"/>
  <c r="N1195" i="3"/>
  <c r="M1035" i="3"/>
  <c r="N1035" i="3"/>
  <c r="M539" i="3"/>
  <c r="N539" i="3"/>
  <c r="M267" i="3"/>
  <c r="N267" i="3"/>
  <c r="M827" i="3"/>
  <c r="N827" i="3"/>
  <c r="M1834" i="3"/>
  <c r="N1834" i="3"/>
  <c r="M1898" i="3"/>
  <c r="N1898" i="3"/>
  <c r="AB1898" i="3" s="1"/>
  <c r="M1275" i="3"/>
  <c r="N1275" i="3"/>
  <c r="M1611" i="3"/>
  <c r="N1611" i="3"/>
  <c r="M619" i="3"/>
  <c r="N619" i="3"/>
  <c r="M2171" i="3"/>
  <c r="N2171" i="3"/>
  <c r="M1419" i="3"/>
  <c r="N1419" i="3"/>
  <c r="M2107" i="3"/>
  <c r="N2107" i="3"/>
  <c r="M188" i="3"/>
  <c r="N188" i="3"/>
  <c r="M875" i="3"/>
  <c r="N875" i="3"/>
  <c r="M1451" i="3"/>
  <c r="N1451" i="3"/>
  <c r="M1403" i="3"/>
  <c r="N1403" i="3"/>
  <c r="AB1403" i="3" s="1"/>
  <c r="M1819" i="3"/>
  <c r="N1819" i="3"/>
  <c r="M2011" i="3"/>
  <c r="N2011" i="3"/>
  <c r="M2059" i="3"/>
  <c r="N2059" i="3"/>
  <c r="Y498" i="3"/>
  <c r="Z498" i="3" s="1"/>
  <c r="Z497" i="3"/>
  <c r="Y30" i="3"/>
  <c r="Z30" i="3" s="1"/>
  <c r="Z29" i="3"/>
  <c r="Y651" i="3"/>
  <c r="Z651" i="3" s="1"/>
  <c r="Z650" i="3"/>
  <c r="T2219" i="3"/>
  <c r="AA2218" i="3"/>
  <c r="AB2218" i="3" s="1"/>
  <c r="T2555" i="3"/>
  <c r="AA2554" i="3"/>
  <c r="AB2554" i="3" s="1"/>
  <c r="T635" i="3"/>
  <c r="AA634" i="3"/>
  <c r="AB634" i="3" s="1"/>
  <c r="T763" i="3"/>
  <c r="AA762" i="3"/>
  <c r="AB762" i="3" s="1"/>
  <c r="T1067" i="3"/>
  <c r="AA1066" i="3"/>
  <c r="AB1066" i="3" s="1"/>
  <c r="T1435" i="3"/>
  <c r="AA1434" i="3"/>
  <c r="AB1434" i="3" s="1"/>
  <c r="T1323" i="3"/>
  <c r="AA1322" i="3"/>
  <c r="AB1322" i="3" s="1"/>
  <c r="T907" i="3"/>
  <c r="AA906" i="3"/>
  <c r="AB906" i="3" s="1"/>
  <c r="T1723" i="3"/>
  <c r="AA1722" i="3"/>
  <c r="AB1722" i="3" s="1"/>
  <c r="T971" i="3"/>
  <c r="AA970" i="3"/>
  <c r="AB970" i="3" s="1"/>
  <c r="T2363" i="3"/>
  <c r="AA2362" i="3"/>
  <c r="AB2362" i="3" s="1"/>
  <c r="T2267" i="3"/>
  <c r="AA2266" i="3"/>
  <c r="AB2266" i="3" s="1"/>
  <c r="T939" i="3"/>
  <c r="AA938" i="3"/>
  <c r="AB938" i="3" s="1"/>
  <c r="T987" i="3"/>
  <c r="AA986" i="3"/>
  <c r="AB986" i="3" s="1"/>
  <c r="T779" i="3"/>
  <c r="AA778" i="3"/>
  <c r="AB778" i="3" s="1"/>
  <c r="T459" i="3"/>
  <c r="AA458" i="3"/>
  <c r="AB458" i="3" s="1"/>
  <c r="T2139" i="3"/>
  <c r="AA2138" i="3"/>
  <c r="AB2138" i="3" s="1"/>
  <c r="T1707" i="3"/>
  <c r="AA1706" i="3"/>
  <c r="AB1706" i="3" s="1"/>
  <c r="T59" i="3"/>
  <c r="AA58" i="3"/>
  <c r="AB58" i="3" s="1"/>
  <c r="T1099" i="3"/>
  <c r="AA1098" i="3"/>
  <c r="AB1098" i="3" s="1"/>
  <c r="T1963" i="3"/>
  <c r="AA1962" i="3"/>
  <c r="T1371" i="3"/>
  <c r="AA1370" i="3"/>
  <c r="AB1370" i="3" s="1"/>
  <c r="T2315" i="3"/>
  <c r="AA2314" i="3"/>
  <c r="AB2314" i="3" s="1"/>
  <c r="T1195" i="3"/>
  <c r="AA1194" i="3"/>
  <c r="AB1194" i="3" s="1"/>
  <c r="T1051" i="3"/>
  <c r="AA1050" i="3"/>
  <c r="AB1050" i="3" s="1"/>
  <c r="T331" i="3"/>
  <c r="AA330" i="3"/>
  <c r="AB330" i="3" s="1"/>
  <c r="T1835" i="3"/>
  <c r="AA1834" i="3"/>
  <c r="T891" i="3"/>
  <c r="AA890" i="3"/>
  <c r="AB890" i="3" s="1"/>
  <c r="T139" i="3"/>
  <c r="AA138" i="3"/>
  <c r="T1755" i="3"/>
  <c r="AA1754" i="3"/>
  <c r="AB1754" i="3" s="1"/>
  <c r="T395" i="3"/>
  <c r="AA394" i="3"/>
  <c r="AB394" i="3" s="1"/>
  <c r="T2107" i="3"/>
  <c r="AA2106" i="3"/>
  <c r="AB2106" i="3" s="1"/>
  <c r="T2059" i="3"/>
  <c r="AA2058" i="3"/>
  <c r="AB2058" i="3" s="1"/>
  <c r="T2411" i="3"/>
  <c r="AA2410" i="3"/>
  <c r="AB2410" i="3" s="1"/>
  <c r="T683" i="3"/>
  <c r="AA682" i="3"/>
  <c r="AB682" i="3" s="1"/>
  <c r="T235" i="3"/>
  <c r="AA234" i="3"/>
  <c r="AB234" i="3" s="1"/>
  <c r="T2491" i="3"/>
  <c r="AA2490" i="3"/>
  <c r="AB2490" i="3" s="1"/>
  <c r="T299" i="3"/>
  <c r="AA298" i="3"/>
  <c r="AB298" i="3" s="1"/>
  <c r="T1131" i="3"/>
  <c r="AA1130" i="3"/>
  <c r="AB1130" i="3" s="1"/>
  <c r="T1307" i="3"/>
  <c r="AA1306" i="3"/>
  <c r="AB1306" i="3" s="1"/>
  <c r="T2539" i="3"/>
  <c r="AA2538" i="3"/>
  <c r="T1291" i="3"/>
  <c r="AA1290" i="3"/>
  <c r="AB1290" i="3" s="1"/>
  <c r="T1499" i="3"/>
  <c r="AA1498" i="3"/>
  <c r="AB1498" i="3" s="1"/>
  <c r="T539" i="3"/>
  <c r="AA538" i="3"/>
  <c r="AB538" i="3" s="1"/>
  <c r="T443" i="3"/>
  <c r="AA442" i="3"/>
  <c r="AB442" i="3" s="1"/>
  <c r="T187" i="3"/>
  <c r="AA186" i="3"/>
  <c r="AB186" i="3" s="1"/>
  <c r="T155" i="3"/>
  <c r="AA154" i="3"/>
  <c r="AB154" i="3" s="1"/>
  <c r="T571" i="3"/>
  <c r="AA570" i="3"/>
  <c r="AB570" i="3" s="1"/>
  <c r="T1787" i="3"/>
  <c r="AA1786" i="3"/>
  <c r="AB1786" i="3" s="1"/>
  <c r="T123" i="3"/>
  <c r="AA122" i="3"/>
  <c r="AB122" i="3" s="1"/>
  <c r="T2155" i="3"/>
  <c r="AA2154" i="3"/>
  <c r="AB2154" i="3" s="1"/>
  <c r="T1339" i="3"/>
  <c r="AA1338" i="3"/>
  <c r="AB1338" i="3" s="1"/>
  <c r="T1259" i="3"/>
  <c r="AA1258" i="3"/>
  <c r="AB1258" i="3" s="1"/>
  <c r="T2011" i="3"/>
  <c r="AA2010" i="3"/>
  <c r="AB2010" i="3" s="1"/>
  <c r="T1211" i="3"/>
  <c r="AA1210" i="3"/>
  <c r="AB1210" i="3" s="1"/>
  <c r="T411" i="3"/>
  <c r="AA410" i="3"/>
  <c r="AB410" i="3" s="1"/>
  <c r="T1691" i="3"/>
  <c r="AA1690" i="3"/>
  <c r="AB1690" i="3" s="1"/>
  <c r="T1611" i="3"/>
  <c r="AA1610" i="3"/>
  <c r="AB1610" i="3" s="1"/>
  <c r="T347" i="3"/>
  <c r="AA346" i="3"/>
  <c r="AB346" i="3" s="1"/>
  <c r="T491" i="3"/>
  <c r="AA490" i="3"/>
  <c r="AB490" i="3" s="1"/>
  <c r="T619" i="3"/>
  <c r="AA618" i="3"/>
  <c r="AB618" i="3" s="1"/>
  <c r="T1355" i="3"/>
  <c r="AA1354" i="3"/>
  <c r="AB1354" i="3" s="1"/>
  <c r="T1659" i="3"/>
  <c r="AA1658" i="3"/>
  <c r="AB1658" i="3" s="1"/>
  <c r="T476" i="3"/>
  <c r="AA475" i="3"/>
  <c r="T1019" i="3"/>
  <c r="AA1018" i="3"/>
  <c r="AB1018" i="3" s="1"/>
  <c r="T267" i="3"/>
  <c r="AA266" i="3"/>
  <c r="AB266" i="3" s="1"/>
  <c r="T1163" i="3"/>
  <c r="AA1162" i="3"/>
  <c r="AB1162" i="3" s="1"/>
  <c r="T1627" i="3"/>
  <c r="AA1626" i="3"/>
  <c r="AB1626" i="3" s="1"/>
  <c r="T1179" i="3"/>
  <c r="AA1178" i="3"/>
  <c r="AB1178" i="3" s="1"/>
  <c r="T1771" i="3"/>
  <c r="AA1770" i="3"/>
  <c r="AB1770" i="3" s="1"/>
  <c r="T1901" i="3"/>
  <c r="AA1900" i="3"/>
  <c r="T2475" i="3"/>
  <c r="AA2474" i="3"/>
  <c r="T219" i="3"/>
  <c r="AA218" i="3"/>
  <c r="AB218" i="3" s="1"/>
  <c r="T2091" i="3"/>
  <c r="AA2090" i="3"/>
  <c r="AB2090" i="3" s="1"/>
  <c r="T27" i="3"/>
  <c r="AA26" i="3"/>
  <c r="AB26" i="3" s="1"/>
  <c r="T2347" i="3"/>
  <c r="AA2346" i="3"/>
  <c r="AB2346" i="3" s="1"/>
  <c r="T1083" i="3"/>
  <c r="AA1082" i="3"/>
  <c r="AB1082" i="3" s="1"/>
  <c r="T1643" i="3"/>
  <c r="AA1642" i="3"/>
  <c r="AB1642" i="3" s="1"/>
  <c r="T524" i="3"/>
  <c r="AA523" i="3"/>
  <c r="AB523" i="3" s="1"/>
  <c r="T795" i="3"/>
  <c r="AA794" i="3"/>
  <c r="AB794" i="3" s="1"/>
  <c r="T1467" i="3"/>
  <c r="AA1466" i="3"/>
  <c r="AB1466" i="3" s="1"/>
  <c r="T731" i="3"/>
  <c r="AA730" i="3"/>
  <c r="AB730" i="3" s="1"/>
  <c r="T1531" i="3"/>
  <c r="AA1530" i="3"/>
  <c r="AB1530" i="3" s="1"/>
  <c r="T2075" i="3"/>
  <c r="AA2074" i="3"/>
  <c r="T667" i="3"/>
  <c r="AA666" i="3"/>
  <c r="AB666" i="3" s="1"/>
  <c r="T1243" i="3"/>
  <c r="AA1242" i="3"/>
  <c r="AB1242" i="3" s="1"/>
  <c r="T1995" i="3"/>
  <c r="AA1994" i="3"/>
  <c r="AB1994" i="3" s="1"/>
  <c r="T811" i="3"/>
  <c r="AA810" i="3"/>
  <c r="AB810" i="3" s="1"/>
  <c r="T107" i="3"/>
  <c r="AA106" i="3"/>
  <c r="AB106" i="3" s="1"/>
  <c r="T2171" i="3"/>
  <c r="AA2170" i="3"/>
  <c r="AB2170" i="3" s="1"/>
  <c r="T2507" i="3"/>
  <c r="AA2506" i="3"/>
  <c r="T2299" i="3"/>
  <c r="AA2298" i="3"/>
  <c r="AB2298" i="3" s="1"/>
  <c r="T1547" i="3"/>
  <c r="AA1546" i="3"/>
  <c r="AB1546" i="3" s="1"/>
  <c r="T1275" i="3"/>
  <c r="AA1274" i="3"/>
  <c r="AB1274" i="3" s="1"/>
  <c r="T251" i="3"/>
  <c r="AA250" i="3"/>
  <c r="AB250" i="3" s="1"/>
  <c r="T12" i="3"/>
  <c r="AA11" i="3"/>
  <c r="AB11" i="3" s="1"/>
  <c r="T715" i="3"/>
  <c r="AA714" i="3"/>
  <c r="AB714" i="3" s="1"/>
  <c r="T1563" i="3"/>
  <c r="AA1562" i="3"/>
  <c r="AB1562" i="3" s="1"/>
  <c r="T2203" i="3"/>
  <c r="AA2202" i="3"/>
  <c r="T379" i="3"/>
  <c r="AA378" i="3"/>
  <c r="AB378" i="3" s="1"/>
  <c r="T2395" i="3"/>
  <c r="AA2394" i="3"/>
  <c r="AB2394" i="3" s="1"/>
  <c r="T2235" i="3"/>
  <c r="AA2234" i="3"/>
  <c r="AB2234" i="3" s="1"/>
  <c r="T651" i="3"/>
  <c r="AA650" i="3"/>
  <c r="AB650" i="3" s="1"/>
  <c r="T507" i="3"/>
  <c r="AA506" i="3"/>
  <c r="AB506" i="3" s="1"/>
  <c r="T843" i="3"/>
  <c r="AA842" i="3"/>
  <c r="AB842" i="3" s="1"/>
  <c r="T2251" i="3"/>
  <c r="AA2250" i="3"/>
  <c r="AB2250" i="3" s="1"/>
  <c r="T75" i="3"/>
  <c r="AA74" i="3"/>
  <c r="AB74" i="3" s="1"/>
  <c r="T1387" i="3"/>
  <c r="AA1386" i="3"/>
  <c r="AB1386" i="3" s="1"/>
  <c r="T2427" i="3"/>
  <c r="AA2426" i="3"/>
  <c r="AB2426" i="3" s="1"/>
  <c r="T827" i="3"/>
  <c r="AA826" i="3"/>
  <c r="AB826" i="3" s="1"/>
  <c r="T1579" i="3"/>
  <c r="AA1578" i="3"/>
  <c r="AB1578" i="3" s="1"/>
  <c r="T2459" i="3"/>
  <c r="AA2458" i="3"/>
  <c r="AB2458" i="3" s="1"/>
  <c r="T1739" i="3"/>
  <c r="AA1738" i="3"/>
  <c r="AB1738" i="3" s="1"/>
  <c r="T2331" i="3"/>
  <c r="AA2330" i="3"/>
  <c r="AB2330" i="3" s="1"/>
  <c r="T2187" i="3"/>
  <c r="AA2186" i="3"/>
  <c r="AB2186" i="3" s="1"/>
  <c r="T2443" i="3"/>
  <c r="AA2442" i="3"/>
  <c r="AB2442" i="3" s="1"/>
  <c r="T2379" i="3"/>
  <c r="AA2378" i="3"/>
  <c r="AB2378" i="3" s="1"/>
  <c r="T1883" i="3"/>
  <c r="AA1882" i="3"/>
  <c r="AB1882" i="3" s="1"/>
  <c r="T315" i="3"/>
  <c r="AA314" i="3"/>
  <c r="AB314" i="3" s="1"/>
  <c r="T1515" i="3"/>
  <c r="AA1514" i="3"/>
  <c r="AB1514" i="3" s="1"/>
  <c r="T1851" i="3"/>
  <c r="AA1850" i="3"/>
  <c r="AB1850" i="3" s="1"/>
  <c r="T859" i="3"/>
  <c r="AA858" i="3"/>
  <c r="AB858" i="3" s="1"/>
  <c r="T747" i="3"/>
  <c r="AA746" i="3"/>
  <c r="AB746" i="3" s="1"/>
  <c r="T587" i="3"/>
  <c r="AA586" i="3"/>
  <c r="AB586" i="3" s="1"/>
  <c r="T1405" i="3"/>
  <c r="AA1404" i="3"/>
  <c r="T1227" i="3"/>
  <c r="AA1226" i="3"/>
  <c r="AB1226" i="3" s="1"/>
  <c r="T1451" i="3"/>
  <c r="AA1450" i="3"/>
  <c r="AB1450" i="3" s="1"/>
  <c r="T1915" i="3"/>
  <c r="AA1914" i="3"/>
  <c r="AB1914" i="3" s="1"/>
  <c r="T1483" i="3"/>
  <c r="AA1482" i="3"/>
  <c r="AB1482" i="3" s="1"/>
  <c r="T43" i="3"/>
  <c r="AA42" i="3"/>
  <c r="AB42" i="3" s="1"/>
  <c r="T875" i="3"/>
  <c r="AA874" i="3"/>
  <c r="AB874" i="3" s="1"/>
  <c r="T427" i="3"/>
  <c r="AA426" i="3"/>
  <c r="AB426" i="3" s="1"/>
  <c r="T283" i="3"/>
  <c r="AA282" i="3"/>
  <c r="AB282" i="3" s="1"/>
  <c r="T1115" i="3"/>
  <c r="AA1114" i="3"/>
  <c r="AB1114" i="3" s="1"/>
  <c r="T555" i="3"/>
  <c r="AA554" i="3"/>
  <c r="AB554" i="3" s="1"/>
  <c r="T1947" i="3"/>
  <c r="AA1946" i="3"/>
  <c r="AB1946" i="3" s="1"/>
  <c r="T1147" i="3"/>
  <c r="AA1146" i="3"/>
  <c r="AB1146" i="3" s="1"/>
  <c r="T1931" i="3"/>
  <c r="AA1930" i="3"/>
  <c r="T1003" i="3"/>
  <c r="AA1002" i="3"/>
  <c r="AB1002" i="3" s="1"/>
  <c r="T2523" i="3"/>
  <c r="AA2522" i="3"/>
  <c r="AB2522" i="3" s="1"/>
  <c r="T2027" i="3"/>
  <c r="AA2026" i="3"/>
  <c r="AB2026" i="3" s="1"/>
  <c r="T1819" i="3"/>
  <c r="AA1818" i="3"/>
  <c r="AB1818" i="3" s="1"/>
  <c r="T363" i="3"/>
  <c r="AA362" i="3"/>
  <c r="AB362" i="3" s="1"/>
  <c r="T955" i="3"/>
  <c r="AA954" i="3"/>
  <c r="AB954" i="3" s="1"/>
  <c r="T923" i="3"/>
  <c r="AA922" i="3"/>
  <c r="AB922" i="3" s="1"/>
  <c r="T1035" i="3"/>
  <c r="AA1034" i="3"/>
  <c r="AB1034" i="3" s="1"/>
  <c r="T1979" i="3"/>
  <c r="AA1978" i="3"/>
  <c r="AB1978" i="3" s="1"/>
  <c r="T699" i="3"/>
  <c r="AA698" i="3"/>
  <c r="AB698" i="3" s="1"/>
  <c r="T1867" i="3"/>
  <c r="AA1866" i="3"/>
  <c r="T2123" i="3"/>
  <c r="AA2122" i="3"/>
  <c r="AB2122" i="3" s="1"/>
  <c r="T603" i="3"/>
  <c r="AA602" i="3"/>
  <c r="AB602" i="3" s="1"/>
  <c r="T1803" i="3"/>
  <c r="AA1802" i="3"/>
  <c r="AB1802" i="3" s="1"/>
  <c r="T2043" i="3"/>
  <c r="AA2042" i="3"/>
  <c r="AB2042" i="3" s="1"/>
  <c r="T203" i="3"/>
  <c r="AA202" i="3"/>
  <c r="AB202" i="3" s="1"/>
  <c r="T1595" i="3"/>
  <c r="AA1594" i="3"/>
  <c r="AB1594" i="3" s="1"/>
  <c r="T2283" i="3"/>
  <c r="AA2282" i="3"/>
  <c r="AB2282" i="3" s="1"/>
  <c r="T171" i="3"/>
  <c r="AA170" i="3"/>
  <c r="AB170" i="3" s="1"/>
  <c r="T1419" i="3"/>
  <c r="AA1418" i="3"/>
  <c r="AB1418" i="3" s="1"/>
  <c r="T1675" i="3"/>
  <c r="AA1674" i="3"/>
  <c r="AB1674" i="3" s="1"/>
  <c r="T91" i="3"/>
  <c r="AA90" i="3"/>
  <c r="AB2506" i="3" l="1"/>
  <c r="AB2474" i="3"/>
  <c r="AB90" i="3"/>
  <c r="AB138" i="3"/>
  <c r="AB1962" i="3"/>
  <c r="AB2074" i="3"/>
  <c r="AB2202" i="3"/>
  <c r="AB1834" i="3"/>
  <c r="AB2538" i="3"/>
  <c r="AB1930" i="3"/>
  <c r="AB475" i="3"/>
  <c r="AB1866" i="3"/>
  <c r="M139" i="3"/>
  <c r="N139" i="3"/>
  <c r="M91" i="3"/>
  <c r="N91" i="3"/>
  <c r="M2060" i="3"/>
  <c r="N2060" i="3"/>
  <c r="M1420" i="3"/>
  <c r="N1420" i="3"/>
  <c r="M268" i="3"/>
  <c r="N268" i="3"/>
  <c r="M1500" i="3"/>
  <c r="N1500" i="3"/>
  <c r="M508" i="3"/>
  <c r="N508" i="3"/>
  <c r="M684" i="3"/>
  <c r="N684" i="3"/>
  <c r="M1644" i="3"/>
  <c r="N1644" i="3"/>
  <c r="M1325" i="3"/>
  <c r="N1325" i="3"/>
  <c r="M2236" i="3"/>
  <c r="N2236" i="3"/>
  <c r="M300" i="3"/>
  <c r="N300" i="3"/>
  <c r="M956" i="3"/>
  <c r="N956" i="3"/>
  <c r="M2075" i="3"/>
  <c r="N2075" i="3"/>
  <c r="M237" i="3"/>
  <c r="N237" i="3"/>
  <c r="M2284" i="3"/>
  <c r="N2284" i="3"/>
  <c r="M2460" i="3"/>
  <c r="N2460" i="3"/>
  <c r="M412" i="3"/>
  <c r="N412" i="3"/>
  <c r="M76" i="3"/>
  <c r="N76" i="3"/>
  <c r="M1068" i="3"/>
  <c r="N1068" i="3"/>
  <c r="M1676" i="3"/>
  <c r="N1676" i="3"/>
  <c r="M172" i="3"/>
  <c r="N172" i="3"/>
  <c r="M2012" i="3"/>
  <c r="N2012" i="3"/>
  <c r="M2172" i="3"/>
  <c r="N2172" i="3"/>
  <c r="M540" i="3"/>
  <c r="N540" i="3"/>
  <c r="M476" i="3"/>
  <c r="N476" i="3"/>
  <c r="M780" i="3"/>
  <c r="N780" i="3"/>
  <c r="M812" i="3"/>
  <c r="N812" i="3"/>
  <c r="M2140" i="3"/>
  <c r="N2140" i="3"/>
  <c r="M572" i="3"/>
  <c r="N572" i="3"/>
  <c r="M2492" i="3"/>
  <c r="N2492" i="3"/>
  <c r="M1308" i="3"/>
  <c r="N1308" i="3"/>
  <c r="M204" i="3"/>
  <c r="N204" i="3"/>
  <c r="M2364" i="3"/>
  <c r="N2364" i="3"/>
  <c r="M1085" i="3"/>
  <c r="N1085" i="3"/>
  <c r="M2092" i="3"/>
  <c r="N2092" i="3"/>
  <c r="M1516" i="3"/>
  <c r="N1516" i="3"/>
  <c r="M252" i="3"/>
  <c r="N252" i="3"/>
  <c r="M1963" i="3"/>
  <c r="N1963" i="3"/>
  <c r="M940" i="3"/>
  <c r="N940" i="3"/>
  <c r="M1884" i="3"/>
  <c r="N1884" i="3"/>
  <c r="M1948" i="3"/>
  <c r="N1948" i="3"/>
  <c r="M1820" i="3"/>
  <c r="N1820" i="3"/>
  <c r="M620" i="3"/>
  <c r="N620" i="3"/>
  <c r="M1036" i="3"/>
  <c r="N1036" i="3"/>
  <c r="M2428" i="3"/>
  <c r="N2428" i="3"/>
  <c r="M316" i="3"/>
  <c r="N316" i="3"/>
  <c r="M1244" i="3"/>
  <c r="N1244" i="3"/>
  <c r="M2507" i="3"/>
  <c r="N2507" i="3"/>
  <c r="M364" i="3"/>
  <c r="N364" i="3"/>
  <c r="M2556" i="3"/>
  <c r="N2556" i="3"/>
  <c r="M1005" i="3"/>
  <c r="N1005" i="3"/>
  <c r="M1484" i="3"/>
  <c r="N1484" i="3"/>
  <c r="M2379" i="3"/>
  <c r="N2379" i="3"/>
  <c r="M29" i="3"/>
  <c r="N29" i="3"/>
  <c r="M109" i="3"/>
  <c r="N109" i="3"/>
  <c r="M332" i="3"/>
  <c r="N332" i="3"/>
  <c r="M1100" i="3"/>
  <c r="N1100" i="3"/>
  <c r="M1532" i="3"/>
  <c r="N1532" i="3"/>
  <c r="M924" i="3"/>
  <c r="N924" i="3"/>
  <c r="M125" i="3"/>
  <c r="N125" i="3"/>
  <c r="M493" i="3"/>
  <c r="N493" i="3"/>
  <c r="M2124" i="3"/>
  <c r="N2124" i="3"/>
  <c r="M1404" i="3"/>
  <c r="N1404" i="3"/>
  <c r="AB1404" i="3" s="1"/>
  <c r="M1612" i="3"/>
  <c r="N1612" i="3"/>
  <c r="M1196" i="3"/>
  <c r="N1196" i="3"/>
  <c r="M1292" i="3"/>
  <c r="N1292" i="3"/>
  <c r="M1228" i="3"/>
  <c r="N1228" i="3"/>
  <c r="M2268" i="3"/>
  <c r="N2268" i="3"/>
  <c r="M1372" i="3"/>
  <c r="N1372" i="3"/>
  <c r="M1164" i="3"/>
  <c r="N1164" i="3"/>
  <c r="M2396" i="3"/>
  <c r="N2396" i="3"/>
  <c r="M588" i="3"/>
  <c r="N588" i="3"/>
  <c r="M749" i="3"/>
  <c r="N749" i="3"/>
  <c r="M1916" i="3"/>
  <c r="N1916" i="3"/>
  <c r="M156" i="3"/>
  <c r="N156" i="3"/>
  <c r="M1867" i="3"/>
  <c r="N1867" i="3"/>
  <c r="M1020" i="3"/>
  <c r="N1020" i="3"/>
  <c r="M2220" i="3"/>
  <c r="N2220" i="3"/>
  <c r="M1931" i="3"/>
  <c r="N1931" i="3"/>
  <c r="M652" i="3"/>
  <c r="N652" i="3"/>
  <c r="M908" i="3"/>
  <c r="N908" i="3"/>
  <c r="M1452" i="3"/>
  <c r="N1452" i="3"/>
  <c r="M1276" i="3"/>
  <c r="N1276" i="3"/>
  <c r="M636" i="3"/>
  <c r="N636" i="3"/>
  <c r="M524" i="3"/>
  <c r="N524" i="3"/>
  <c r="M1596" i="3"/>
  <c r="N1596" i="3"/>
  <c r="M1724" i="3"/>
  <c r="N1724" i="3"/>
  <c r="M668" i="3"/>
  <c r="N668" i="3"/>
  <c r="M2524" i="3"/>
  <c r="N2524" i="3"/>
  <c r="M1180" i="3"/>
  <c r="N1180" i="3"/>
  <c r="M2315" i="3"/>
  <c r="N2315" i="3"/>
  <c r="M2043" i="3"/>
  <c r="N2043" i="3"/>
  <c r="M1148" i="3"/>
  <c r="N1148" i="3"/>
  <c r="M1980" i="3"/>
  <c r="N1980" i="3"/>
  <c r="M380" i="3"/>
  <c r="N380" i="3"/>
  <c r="M1260" i="3"/>
  <c r="N1260" i="3"/>
  <c r="M556" i="3"/>
  <c r="N556" i="3"/>
  <c r="M428" i="3"/>
  <c r="N428" i="3"/>
  <c r="M61" i="3"/>
  <c r="N61" i="3"/>
  <c r="M2028" i="3"/>
  <c r="N2028" i="3"/>
  <c r="M876" i="3"/>
  <c r="N876" i="3"/>
  <c r="M1899" i="3"/>
  <c r="N1899" i="3"/>
  <c r="AB1899" i="3" s="1"/>
  <c r="M1708" i="3"/>
  <c r="N1708" i="3"/>
  <c r="M972" i="3"/>
  <c r="N972" i="3"/>
  <c r="M1660" i="3"/>
  <c r="N1660" i="3"/>
  <c r="M284" i="3"/>
  <c r="N284" i="3"/>
  <c r="M1132" i="3"/>
  <c r="N1132" i="3"/>
  <c r="M2331" i="3"/>
  <c r="N2331" i="3"/>
  <c r="M700" i="3"/>
  <c r="N700" i="3"/>
  <c r="M1436" i="3"/>
  <c r="N1436" i="3"/>
  <c r="M1564" i="3"/>
  <c r="N1564" i="3"/>
  <c r="M1116" i="3"/>
  <c r="N1116" i="3"/>
  <c r="M1771" i="3"/>
  <c r="N1771" i="3"/>
  <c r="M220" i="3"/>
  <c r="N220" i="3"/>
  <c r="M2300" i="3"/>
  <c r="N2300" i="3"/>
  <c r="M892" i="3"/>
  <c r="N892" i="3"/>
  <c r="M444" i="3"/>
  <c r="N444" i="3"/>
  <c r="M2443" i="3"/>
  <c r="N2443" i="3"/>
  <c r="M1692" i="3"/>
  <c r="N1692" i="3"/>
  <c r="M189" i="3"/>
  <c r="N189" i="3"/>
  <c r="M1835" i="3"/>
  <c r="N1835" i="3"/>
  <c r="M2475" i="3"/>
  <c r="N2475" i="3"/>
  <c r="M2188" i="3"/>
  <c r="N2188" i="3"/>
  <c r="M796" i="3"/>
  <c r="N796" i="3"/>
  <c r="M1356" i="3"/>
  <c r="N1356" i="3"/>
  <c r="M604" i="3"/>
  <c r="N604" i="3"/>
  <c r="M716" i="3"/>
  <c r="N716" i="3"/>
  <c r="M1756" i="3"/>
  <c r="N1756" i="3"/>
  <c r="M1212" i="3"/>
  <c r="N1212" i="3"/>
  <c r="M1788" i="3"/>
  <c r="N1788" i="3"/>
  <c r="M2413" i="3"/>
  <c r="N2413" i="3"/>
  <c r="M988" i="3"/>
  <c r="N988" i="3"/>
  <c r="M2156" i="3"/>
  <c r="N2156" i="3"/>
  <c r="M348" i="3"/>
  <c r="N348" i="3"/>
  <c r="M1468" i="3"/>
  <c r="N1468" i="3"/>
  <c r="M860" i="3"/>
  <c r="N860" i="3"/>
  <c r="M396" i="3"/>
  <c r="N396" i="3"/>
  <c r="M2348" i="3"/>
  <c r="N2348" i="3"/>
  <c r="M1803" i="3"/>
  <c r="N1803" i="3"/>
  <c r="M2108" i="3"/>
  <c r="N2108" i="3"/>
  <c r="M828" i="3"/>
  <c r="N828" i="3"/>
  <c r="M1580" i="3"/>
  <c r="N1580" i="3"/>
  <c r="M1388" i="3"/>
  <c r="N1388" i="3"/>
  <c r="M764" i="3"/>
  <c r="N764" i="3"/>
  <c r="M1340" i="3"/>
  <c r="N1340" i="3"/>
  <c r="M12" i="3"/>
  <c r="N12" i="3"/>
  <c r="M1548" i="3"/>
  <c r="N1548" i="3"/>
  <c r="M1852" i="3"/>
  <c r="N1852" i="3"/>
  <c r="M732" i="3"/>
  <c r="N732" i="3"/>
  <c r="M1628" i="3"/>
  <c r="N1628" i="3"/>
  <c r="N2203" i="3"/>
  <c r="M2203" i="3"/>
  <c r="M2252" i="3"/>
  <c r="N2252" i="3"/>
  <c r="M1740" i="3"/>
  <c r="N1740" i="3"/>
  <c r="M1052" i="3"/>
  <c r="N1052" i="3"/>
  <c r="M2539" i="3"/>
  <c r="N2539" i="3"/>
  <c r="M844" i="3"/>
  <c r="N844" i="3"/>
  <c r="M1996" i="3"/>
  <c r="N1996" i="3"/>
  <c r="M45" i="3"/>
  <c r="N45" i="3"/>
  <c r="M460" i="3"/>
  <c r="N460" i="3"/>
  <c r="T956" i="3"/>
  <c r="AA955" i="3"/>
  <c r="AB955" i="3" s="1"/>
  <c r="T1948" i="3"/>
  <c r="AA1947" i="3"/>
  <c r="AB1947" i="3" s="1"/>
  <c r="T1916" i="3"/>
  <c r="AA1915" i="3"/>
  <c r="AB1915" i="3" s="1"/>
  <c r="T1516" i="3"/>
  <c r="AA1515" i="3"/>
  <c r="AB1515" i="3" s="1"/>
  <c r="T2460" i="3"/>
  <c r="AA2459" i="3"/>
  <c r="AB2459" i="3" s="1"/>
  <c r="T508" i="3"/>
  <c r="AA507" i="3"/>
  <c r="AB507" i="3" s="1"/>
  <c r="T13" i="3"/>
  <c r="AA12" i="3"/>
  <c r="T812" i="3"/>
  <c r="AA811" i="3"/>
  <c r="AB811" i="3" s="1"/>
  <c r="T796" i="3"/>
  <c r="AA795" i="3"/>
  <c r="AB795" i="3" s="1"/>
  <c r="T2476" i="3"/>
  <c r="AA2475" i="3"/>
  <c r="T477" i="3"/>
  <c r="AA476" i="3"/>
  <c r="T412" i="3"/>
  <c r="AA411" i="3"/>
  <c r="AB411" i="3" s="1"/>
  <c r="T572" i="3"/>
  <c r="AA571" i="3"/>
  <c r="AB571" i="3" s="1"/>
  <c r="T1308" i="3"/>
  <c r="AA1307" i="3"/>
  <c r="AB1307" i="3" s="1"/>
  <c r="T2108" i="3"/>
  <c r="AA2107" i="3"/>
  <c r="AB2107" i="3" s="1"/>
  <c r="T1196" i="3"/>
  <c r="AA1195" i="3"/>
  <c r="AB1195" i="3" s="1"/>
  <c r="T460" i="3"/>
  <c r="AA459" i="3"/>
  <c r="AB459" i="3" s="1"/>
  <c r="T908" i="3"/>
  <c r="AA907" i="3"/>
  <c r="AB907" i="3" s="1"/>
  <c r="T604" i="3"/>
  <c r="AA603" i="3"/>
  <c r="AB603" i="3" s="1"/>
  <c r="T364" i="3"/>
  <c r="AA363" i="3"/>
  <c r="AB363" i="3" s="1"/>
  <c r="T556" i="3"/>
  <c r="AA555" i="3"/>
  <c r="AB555" i="3" s="1"/>
  <c r="T1452" i="3"/>
  <c r="AA1451" i="3"/>
  <c r="AB1451" i="3" s="1"/>
  <c r="T316" i="3"/>
  <c r="AA315" i="3"/>
  <c r="AB315" i="3" s="1"/>
  <c r="T1580" i="3"/>
  <c r="AA1579" i="3"/>
  <c r="AB1579" i="3" s="1"/>
  <c r="T652" i="3"/>
  <c r="AA651" i="3"/>
  <c r="AB651" i="3" s="1"/>
  <c r="T252" i="3"/>
  <c r="AA251" i="3"/>
  <c r="AB251" i="3" s="1"/>
  <c r="T1996" i="3"/>
  <c r="AA1995" i="3"/>
  <c r="AB1995" i="3" s="1"/>
  <c r="T525" i="3"/>
  <c r="AA524" i="3"/>
  <c r="T1902" i="3"/>
  <c r="AA1901" i="3"/>
  <c r="T1660" i="3"/>
  <c r="AA1659" i="3"/>
  <c r="AB1659" i="3" s="1"/>
  <c r="T1212" i="3"/>
  <c r="AA1211" i="3"/>
  <c r="AB1211" i="3" s="1"/>
  <c r="T156" i="3"/>
  <c r="AA155" i="3"/>
  <c r="AB155" i="3" s="1"/>
  <c r="T1132" i="3"/>
  <c r="AA1131" i="3"/>
  <c r="AB1131" i="3" s="1"/>
  <c r="T396" i="3"/>
  <c r="AA395" i="3"/>
  <c r="AB395" i="3" s="1"/>
  <c r="T2316" i="3"/>
  <c r="AA2315" i="3"/>
  <c r="AB2315" i="3" s="1"/>
  <c r="T780" i="3"/>
  <c r="AA779" i="3"/>
  <c r="AB779" i="3" s="1"/>
  <c r="T1324" i="3"/>
  <c r="AA1323" i="3"/>
  <c r="AB1323" i="3" s="1"/>
  <c r="T92" i="3"/>
  <c r="AA91" i="3"/>
  <c r="T2124" i="3"/>
  <c r="AA2123" i="3"/>
  <c r="AB2123" i="3" s="1"/>
  <c r="T1820" i="3"/>
  <c r="AA1819" i="3"/>
  <c r="AB1819" i="3" s="1"/>
  <c r="T1116" i="3"/>
  <c r="AA1115" i="3"/>
  <c r="AB1115" i="3" s="1"/>
  <c r="T1228" i="3"/>
  <c r="AA1227" i="3"/>
  <c r="AB1227" i="3" s="1"/>
  <c r="T1884" i="3"/>
  <c r="AA1883" i="3"/>
  <c r="AB1883" i="3" s="1"/>
  <c r="T828" i="3"/>
  <c r="AA827" i="3"/>
  <c r="AB827" i="3" s="1"/>
  <c r="T2236" i="3"/>
  <c r="AA2235" i="3"/>
  <c r="AB2235" i="3" s="1"/>
  <c r="T1276" i="3"/>
  <c r="AA1275" i="3"/>
  <c r="AB1275" i="3" s="1"/>
  <c r="T1244" i="3"/>
  <c r="AA1243" i="3"/>
  <c r="AB1243" i="3" s="1"/>
  <c r="T1644" i="3"/>
  <c r="AA1643" i="3"/>
  <c r="AB1643" i="3" s="1"/>
  <c r="T1772" i="3"/>
  <c r="AA1771" i="3"/>
  <c r="T1356" i="3"/>
  <c r="AA1355" i="3"/>
  <c r="AB1355" i="3" s="1"/>
  <c r="T2012" i="3"/>
  <c r="AA2011" i="3"/>
  <c r="AB2011" i="3" s="1"/>
  <c r="T188" i="3"/>
  <c r="AA187" i="3"/>
  <c r="AB187" i="3" s="1"/>
  <c r="T300" i="3"/>
  <c r="AA299" i="3"/>
  <c r="AB299" i="3" s="1"/>
  <c r="T1756" i="3"/>
  <c r="AA1755" i="3"/>
  <c r="AB1755" i="3" s="1"/>
  <c r="T1372" i="3"/>
  <c r="AA1371" i="3"/>
  <c r="AB1371" i="3" s="1"/>
  <c r="T988" i="3"/>
  <c r="AA987" i="3"/>
  <c r="AB987" i="3" s="1"/>
  <c r="T1436" i="3"/>
  <c r="AA1435" i="3"/>
  <c r="AB1435" i="3" s="1"/>
  <c r="T172" i="3"/>
  <c r="AA171" i="3"/>
  <c r="AB171" i="3" s="1"/>
  <c r="T1868" i="3"/>
  <c r="AA1867" i="3"/>
  <c r="AB1867" i="3" s="1"/>
  <c r="T2028" i="3"/>
  <c r="AA2027" i="3"/>
  <c r="AB2027" i="3" s="1"/>
  <c r="T284" i="3"/>
  <c r="AA283" i="3"/>
  <c r="AB283" i="3" s="1"/>
  <c r="T1406" i="3"/>
  <c r="AA1405" i="3"/>
  <c r="T2380" i="3"/>
  <c r="AA2379" i="3"/>
  <c r="T2428" i="3"/>
  <c r="AA2427" i="3"/>
  <c r="AB2427" i="3" s="1"/>
  <c r="T2396" i="3"/>
  <c r="AA2395" i="3"/>
  <c r="AB2395" i="3" s="1"/>
  <c r="T1548" i="3"/>
  <c r="AA1547" i="3"/>
  <c r="AB1547" i="3" s="1"/>
  <c r="T668" i="3"/>
  <c r="AA667" i="3"/>
  <c r="AB667" i="3" s="1"/>
  <c r="T1084" i="3"/>
  <c r="AA1083" i="3"/>
  <c r="AB1083" i="3" s="1"/>
  <c r="T1180" i="3"/>
  <c r="AA1179" i="3"/>
  <c r="AB1179" i="3" s="1"/>
  <c r="T620" i="3"/>
  <c r="AA619" i="3"/>
  <c r="AB619" i="3" s="1"/>
  <c r="T1260" i="3"/>
  <c r="AA1259" i="3"/>
  <c r="AB1259" i="3" s="1"/>
  <c r="T444" i="3"/>
  <c r="AA443" i="3"/>
  <c r="AB443" i="3" s="1"/>
  <c r="T2492" i="3"/>
  <c r="AA2491" i="3"/>
  <c r="AB2491" i="3" s="1"/>
  <c r="T140" i="3"/>
  <c r="AA139" i="3"/>
  <c r="AB139" i="3" s="1"/>
  <c r="T1964" i="3"/>
  <c r="AA1963" i="3"/>
  <c r="AB1963" i="3" s="1"/>
  <c r="T940" i="3"/>
  <c r="AA939" i="3"/>
  <c r="AB939" i="3" s="1"/>
  <c r="T1068" i="3"/>
  <c r="AA1067" i="3"/>
  <c r="AB1067" i="3" s="1"/>
  <c r="T2284" i="3"/>
  <c r="AA2283" i="3"/>
  <c r="AB2283" i="3" s="1"/>
  <c r="T700" i="3"/>
  <c r="AA699" i="3"/>
  <c r="AB699" i="3" s="1"/>
  <c r="T2524" i="3"/>
  <c r="AA2523" i="3"/>
  <c r="AB2523" i="3" s="1"/>
  <c r="T428" i="3"/>
  <c r="AA427" i="3"/>
  <c r="AB427" i="3" s="1"/>
  <c r="T588" i="3"/>
  <c r="AA587" i="3"/>
  <c r="AB587" i="3" s="1"/>
  <c r="T2444" i="3"/>
  <c r="AA2443" i="3"/>
  <c r="AB2443" i="3" s="1"/>
  <c r="T1388" i="3"/>
  <c r="AA1387" i="3"/>
  <c r="AB1387" i="3" s="1"/>
  <c r="T380" i="3"/>
  <c r="AA379" i="3"/>
  <c r="AB379" i="3" s="1"/>
  <c r="T2300" i="3"/>
  <c r="AA2299" i="3"/>
  <c r="AB2299" i="3" s="1"/>
  <c r="T2076" i="3"/>
  <c r="AA2075" i="3"/>
  <c r="T2348" i="3"/>
  <c r="AA2347" i="3"/>
  <c r="AB2347" i="3" s="1"/>
  <c r="T1628" i="3"/>
  <c r="AA1627" i="3"/>
  <c r="AB1627" i="3" s="1"/>
  <c r="T492" i="3"/>
  <c r="AA491" i="3"/>
  <c r="AB491" i="3" s="1"/>
  <c r="T1340" i="3"/>
  <c r="AA1339" i="3"/>
  <c r="AB1339" i="3" s="1"/>
  <c r="T540" i="3"/>
  <c r="AA539" i="3"/>
  <c r="AB539" i="3" s="1"/>
  <c r="T236" i="3"/>
  <c r="AA235" i="3"/>
  <c r="AB235" i="3" s="1"/>
  <c r="T892" i="3"/>
  <c r="AA891" i="3"/>
  <c r="AB891" i="3" s="1"/>
  <c r="T1100" i="3"/>
  <c r="AA1099" i="3"/>
  <c r="AB1099" i="3" s="1"/>
  <c r="T2268" i="3"/>
  <c r="AA2267" i="3"/>
  <c r="AB2267" i="3" s="1"/>
  <c r="T764" i="3"/>
  <c r="AA763" i="3"/>
  <c r="AB763" i="3" s="1"/>
  <c r="T1596" i="3"/>
  <c r="AA1595" i="3"/>
  <c r="AB1595" i="3" s="1"/>
  <c r="T1980" i="3"/>
  <c r="AA1979" i="3"/>
  <c r="AB1979" i="3" s="1"/>
  <c r="T1004" i="3"/>
  <c r="AA1003" i="3"/>
  <c r="AB1003" i="3" s="1"/>
  <c r="T876" i="3"/>
  <c r="AA875" i="3"/>
  <c r="AB875" i="3" s="1"/>
  <c r="T748" i="3"/>
  <c r="AA747" i="3"/>
  <c r="AB747" i="3" s="1"/>
  <c r="T2188" i="3"/>
  <c r="AA2187" i="3"/>
  <c r="AB2187" i="3" s="1"/>
  <c r="T76" i="3"/>
  <c r="AA75" i="3"/>
  <c r="AB75" i="3" s="1"/>
  <c r="T2204" i="3"/>
  <c r="AA2203" i="3"/>
  <c r="AB2203" i="3" s="1"/>
  <c r="T2508" i="3"/>
  <c r="AA2507" i="3"/>
  <c r="AB2507" i="3" s="1"/>
  <c r="T1532" i="3"/>
  <c r="AA1531" i="3"/>
  <c r="AB1531" i="3" s="1"/>
  <c r="T28" i="3"/>
  <c r="AA27" i="3"/>
  <c r="AB27" i="3" s="1"/>
  <c r="T1164" i="3"/>
  <c r="AA1163" i="3"/>
  <c r="AB1163" i="3" s="1"/>
  <c r="T348" i="3"/>
  <c r="AA347" i="3"/>
  <c r="AB347" i="3" s="1"/>
  <c r="T2156" i="3"/>
  <c r="AA2155" i="3"/>
  <c r="AB2155" i="3" s="1"/>
  <c r="T1500" i="3"/>
  <c r="AA1499" i="3"/>
  <c r="AB1499" i="3" s="1"/>
  <c r="T684" i="3"/>
  <c r="AA683" i="3"/>
  <c r="AB683" i="3" s="1"/>
  <c r="T1836" i="3"/>
  <c r="AA1835" i="3"/>
  <c r="AB1835" i="3" s="1"/>
  <c r="T60" i="3"/>
  <c r="AA59" i="3"/>
  <c r="AB59" i="3" s="1"/>
  <c r="T2364" i="3"/>
  <c r="AA2363" i="3"/>
  <c r="AB2363" i="3" s="1"/>
  <c r="T636" i="3"/>
  <c r="AA635" i="3"/>
  <c r="AB635" i="3" s="1"/>
  <c r="T1676" i="3"/>
  <c r="AA1675" i="3"/>
  <c r="AB1675" i="3" s="1"/>
  <c r="T204" i="3"/>
  <c r="AA203" i="3"/>
  <c r="AB203" i="3" s="1"/>
  <c r="T1036" i="3"/>
  <c r="AA1035" i="3"/>
  <c r="AB1035" i="3" s="1"/>
  <c r="T1932" i="3"/>
  <c r="AA1931" i="3"/>
  <c r="AB1931" i="3" s="1"/>
  <c r="T44" i="3"/>
  <c r="AA43" i="3"/>
  <c r="AB43" i="3" s="1"/>
  <c r="T860" i="3"/>
  <c r="AA859" i="3"/>
  <c r="AB859" i="3" s="1"/>
  <c r="T2332" i="3"/>
  <c r="AA2331" i="3"/>
  <c r="AB2331" i="3" s="1"/>
  <c r="T2252" i="3"/>
  <c r="AA2251" i="3"/>
  <c r="AB2251" i="3" s="1"/>
  <c r="T1564" i="3"/>
  <c r="AA1563" i="3"/>
  <c r="AB1563" i="3" s="1"/>
  <c r="T2172" i="3"/>
  <c r="AA2171" i="3"/>
  <c r="AB2171" i="3" s="1"/>
  <c r="T732" i="3"/>
  <c r="AA731" i="3"/>
  <c r="AB731" i="3" s="1"/>
  <c r="T2092" i="3"/>
  <c r="AA2091" i="3"/>
  <c r="AB2091" i="3" s="1"/>
  <c r="T268" i="3"/>
  <c r="AA267" i="3"/>
  <c r="AB267" i="3" s="1"/>
  <c r="T1612" i="3"/>
  <c r="AA1611" i="3"/>
  <c r="AB1611" i="3" s="1"/>
  <c r="T124" i="3"/>
  <c r="AA123" i="3"/>
  <c r="AB123" i="3" s="1"/>
  <c r="T1292" i="3"/>
  <c r="AA1291" i="3"/>
  <c r="AB1291" i="3" s="1"/>
  <c r="T2412" i="3"/>
  <c r="AA2411" i="3"/>
  <c r="AB2411" i="3" s="1"/>
  <c r="T332" i="3"/>
  <c r="AA331" i="3"/>
  <c r="AB331" i="3" s="1"/>
  <c r="T1708" i="3"/>
  <c r="AA1707" i="3"/>
  <c r="AB1707" i="3" s="1"/>
  <c r="T972" i="3"/>
  <c r="AA971" i="3"/>
  <c r="AB971" i="3" s="1"/>
  <c r="T2556" i="3"/>
  <c r="AA2555" i="3"/>
  <c r="AB2555" i="3" s="1"/>
  <c r="T1804" i="3"/>
  <c r="AA1803" i="3"/>
  <c r="AB1803" i="3" s="1"/>
  <c r="T1420" i="3"/>
  <c r="AA1419" i="3"/>
  <c r="AB1419" i="3" s="1"/>
  <c r="T2044" i="3"/>
  <c r="AA2043" i="3"/>
  <c r="AB2043" i="3" s="1"/>
  <c r="T924" i="3"/>
  <c r="AA923" i="3"/>
  <c r="AB923" i="3" s="1"/>
  <c r="T1148" i="3"/>
  <c r="AA1147" i="3"/>
  <c r="AB1147" i="3" s="1"/>
  <c r="T1484" i="3"/>
  <c r="AA1483" i="3"/>
  <c r="AB1483" i="3" s="1"/>
  <c r="T1852" i="3"/>
  <c r="AA1851" i="3"/>
  <c r="AB1851" i="3" s="1"/>
  <c r="T1740" i="3"/>
  <c r="AA1739" i="3"/>
  <c r="AB1739" i="3" s="1"/>
  <c r="T844" i="3"/>
  <c r="AA843" i="3"/>
  <c r="AB843" i="3" s="1"/>
  <c r="T716" i="3"/>
  <c r="AA715" i="3"/>
  <c r="AB715" i="3" s="1"/>
  <c r="T108" i="3"/>
  <c r="AA107" i="3"/>
  <c r="AB107" i="3" s="1"/>
  <c r="T1468" i="3"/>
  <c r="AA1467" i="3"/>
  <c r="AB1467" i="3" s="1"/>
  <c r="T220" i="3"/>
  <c r="AA219" i="3"/>
  <c r="AB219" i="3" s="1"/>
  <c r="T1020" i="3"/>
  <c r="AA1019" i="3"/>
  <c r="AB1019" i="3" s="1"/>
  <c r="T1692" i="3"/>
  <c r="AA1691" i="3"/>
  <c r="AB1691" i="3" s="1"/>
  <c r="T1788" i="3"/>
  <c r="AA1787" i="3"/>
  <c r="AB1787" i="3" s="1"/>
  <c r="T2540" i="3"/>
  <c r="AA2539" i="3"/>
  <c r="AB2539" i="3" s="1"/>
  <c r="T2060" i="3"/>
  <c r="AA2059" i="3"/>
  <c r="AB2059" i="3" s="1"/>
  <c r="T1052" i="3"/>
  <c r="AA1051" i="3"/>
  <c r="AB1051" i="3" s="1"/>
  <c r="T2140" i="3"/>
  <c r="AA2139" i="3"/>
  <c r="AB2139" i="3" s="1"/>
  <c r="T1724" i="3"/>
  <c r="AA1723" i="3"/>
  <c r="AB1723" i="3" s="1"/>
  <c r="T2220" i="3"/>
  <c r="AA2219" i="3"/>
  <c r="AB2219" i="3" s="1"/>
  <c r="AB476" i="3" l="1"/>
  <c r="AB1771" i="3"/>
  <c r="AB2475" i="3"/>
  <c r="AB91" i="3"/>
  <c r="AB524" i="3"/>
  <c r="AB2075" i="3"/>
  <c r="AB2379" i="3"/>
  <c r="AB12" i="3"/>
  <c r="M92" i="3"/>
  <c r="N92" i="3"/>
  <c r="M140" i="3"/>
  <c r="N140" i="3"/>
  <c r="M461" i="3"/>
  <c r="N461" i="3"/>
  <c r="M1389" i="3"/>
  <c r="N1389" i="3"/>
  <c r="M1469" i="3"/>
  <c r="N1469" i="3"/>
  <c r="M717" i="3"/>
  <c r="N717" i="3"/>
  <c r="M1693" i="3"/>
  <c r="N1693" i="3"/>
  <c r="M1565" i="3"/>
  <c r="N1565" i="3"/>
  <c r="M1261" i="3"/>
  <c r="N1261" i="3"/>
  <c r="M669" i="3"/>
  <c r="N669" i="3"/>
  <c r="M909" i="3"/>
  <c r="N909" i="3"/>
  <c r="M750" i="3"/>
  <c r="N750" i="3"/>
  <c r="M1197" i="3"/>
  <c r="N1197" i="3"/>
  <c r="M1101" i="3"/>
  <c r="N1101" i="3"/>
  <c r="M365" i="3"/>
  <c r="N365" i="3"/>
  <c r="M1949" i="3"/>
  <c r="N1949" i="3"/>
  <c r="M2365" i="3"/>
  <c r="N2365" i="3"/>
  <c r="M477" i="3"/>
  <c r="N477" i="3"/>
  <c r="M413" i="3"/>
  <c r="N413" i="3"/>
  <c r="M1326" i="3"/>
  <c r="N1326" i="3"/>
  <c r="M46" i="3"/>
  <c r="N46" i="3"/>
  <c r="M1629" i="3"/>
  <c r="N1629" i="3"/>
  <c r="M1581" i="3"/>
  <c r="N1581" i="3"/>
  <c r="M349" i="3"/>
  <c r="N349" i="3"/>
  <c r="M605" i="3"/>
  <c r="N605" i="3"/>
  <c r="M2444" i="3"/>
  <c r="N2444" i="3"/>
  <c r="M1437" i="3"/>
  <c r="N1437" i="3"/>
  <c r="M1709" i="3"/>
  <c r="N1709" i="3"/>
  <c r="M381" i="3"/>
  <c r="N381" i="3"/>
  <c r="M1725" i="3"/>
  <c r="N1725" i="3"/>
  <c r="M653" i="3"/>
  <c r="N653" i="3"/>
  <c r="M589" i="3"/>
  <c r="N589" i="3"/>
  <c r="M1613" i="3"/>
  <c r="N1613" i="3"/>
  <c r="M333" i="3"/>
  <c r="N333" i="3"/>
  <c r="M2508" i="3"/>
  <c r="N2508" i="3"/>
  <c r="M1885" i="3"/>
  <c r="N1885" i="3"/>
  <c r="M205" i="3"/>
  <c r="N205" i="3"/>
  <c r="M541" i="3"/>
  <c r="N541" i="3"/>
  <c r="M2461" i="3"/>
  <c r="N2461" i="3"/>
  <c r="M1645" i="3"/>
  <c r="N1645" i="3"/>
  <c r="M1997" i="3"/>
  <c r="N1997" i="3"/>
  <c r="M733" i="3"/>
  <c r="N733" i="3"/>
  <c r="M829" i="3"/>
  <c r="N829" i="3"/>
  <c r="M2157" i="3"/>
  <c r="N2157" i="3"/>
  <c r="M1357" i="3"/>
  <c r="N1357" i="3"/>
  <c r="M445" i="3"/>
  <c r="N445" i="3"/>
  <c r="M701" i="3"/>
  <c r="N701" i="3"/>
  <c r="M1900" i="3"/>
  <c r="N1900" i="3"/>
  <c r="AB1900" i="3" s="1"/>
  <c r="M1981" i="3"/>
  <c r="N1981" i="3"/>
  <c r="M1597" i="3"/>
  <c r="N1597" i="3"/>
  <c r="M1932" i="3"/>
  <c r="N1932" i="3"/>
  <c r="M2397" i="3"/>
  <c r="N2397" i="3"/>
  <c r="M1405" i="3"/>
  <c r="N1405" i="3"/>
  <c r="AB1405" i="3" s="1"/>
  <c r="M110" i="3"/>
  <c r="N110" i="3"/>
  <c r="M1245" i="3"/>
  <c r="N1245" i="3"/>
  <c r="M941" i="3"/>
  <c r="N941" i="3"/>
  <c r="M1309" i="3"/>
  <c r="N1309" i="3"/>
  <c r="M2173" i="3"/>
  <c r="N2173" i="3"/>
  <c r="M2285" i="3"/>
  <c r="N2285" i="3"/>
  <c r="M685" i="3"/>
  <c r="N685" i="3"/>
  <c r="M845" i="3"/>
  <c r="N845" i="3"/>
  <c r="M1853" i="3"/>
  <c r="N1853" i="3"/>
  <c r="M2109" i="3"/>
  <c r="N2109" i="3"/>
  <c r="M989" i="3"/>
  <c r="N989" i="3"/>
  <c r="M797" i="3"/>
  <c r="N797" i="3"/>
  <c r="M893" i="3"/>
  <c r="N893" i="3"/>
  <c r="M2332" i="3"/>
  <c r="N2332" i="3"/>
  <c r="M877" i="3"/>
  <c r="N877" i="3"/>
  <c r="M1149" i="3"/>
  <c r="N1149" i="3"/>
  <c r="M525" i="3"/>
  <c r="N525" i="3"/>
  <c r="M2221" i="3"/>
  <c r="N2221" i="3"/>
  <c r="M1165" i="3"/>
  <c r="N1165" i="3"/>
  <c r="M2125" i="3"/>
  <c r="N2125" i="3"/>
  <c r="M30" i="3"/>
  <c r="N30" i="3"/>
  <c r="M317" i="3"/>
  <c r="N317" i="3"/>
  <c r="M1964" i="3"/>
  <c r="N1964" i="3"/>
  <c r="M2493" i="3"/>
  <c r="N2493" i="3"/>
  <c r="M2013" i="3"/>
  <c r="N2013" i="3"/>
  <c r="M238" i="3"/>
  <c r="N238" i="3"/>
  <c r="M509" i="3"/>
  <c r="N509" i="3"/>
  <c r="M2540" i="3"/>
  <c r="N2540" i="3"/>
  <c r="M1549" i="3"/>
  <c r="N1549" i="3"/>
  <c r="M1804" i="3"/>
  <c r="N1804" i="3"/>
  <c r="M2414" i="3"/>
  <c r="N2414" i="3"/>
  <c r="M2189" i="3"/>
  <c r="N2189" i="3"/>
  <c r="M2301" i="3"/>
  <c r="N2301" i="3"/>
  <c r="M1133" i="3"/>
  <c r="N1133" i="3"/>
  <c r="M2029" i="3"/>
  <c r="N2029" i="3"/>
  <c r="M2044" i="3"/>
  <c r="N2044" i="3"/>
  <c r="M1021" i="3"/>
  <c r="N1021" i="3"/>
  <c r="M1373" i="3"/>
  <c r="N1373" i="3"/>
  <c r="M494" i="3"/>
  <c r="N494" i="3"/>
  <c r="M2380" i="3"/>
  <c r="N2380" i="3"/>
  <c r="M2429" i="3"/>
  <c r="N2429" i="3"/>
  <c r="M253" i="3"/>
  <c r="N253" i="3"/>
  <c r="M573" i="3"/>
  <c r="N573" i="3"/>
  <c r="M173" i="3"/>
  <c r="N173" i="3"/>
  <c r="M2076" i="3"/>
  <c r="N2076" i="3"/>
  <c r="M1501" i="3"/>
  <c r="N1501" i="3"/>
  <c r="M2204" i="3"/>
  <c r="N2204" i="3"/>
  <c r="M1053" i="3"/>
  <c r="N1053" i="3"/>
  <c r="M13" i="3"/>
  <c r="N13" i="3"/>
  <c r="M2349" i="3"/>
  <c r="N2349" i="3"/>
  <c r="M1789" i="3"/>
  <c r="N1789" i="3"/>
  <c r="M2476" i="3"/>
  <c r="N2476" i="3"/>
  <c r="M221" i="3"/>
  <c r="N221" i="3"/>
  <c r="M285" i="3"/>
  <c r="N285" i="3"/>
  <c r="M62" i="3"/>
  <c r="N62" i="3"/>
  <c r="M2316" i="3"/>
  <c r="N2316" i="3"/>
  <c r="M637" i="3"/>
  <c r="N637" i="3"/>
  <c r="M1868" i="3"/>
  <c r="N1868" i="3"/>
  <c r="M2269" i="3"/>
  <c r="N2269" i="3"/>
  <c r="M126" i="3"/>
  <c r="N126" i="3"/>
  <c r="M1485" i="3"/>
  <c r="N1485" i="3"/>
  <c r="M1037" i="3"/>
  <c r="N1037" i="3"/>
  <c r="M1517" i="3"/>
  <c r="N1517" i="3"/>
  <c r="M2141" i="3"/>
  <c r="N2141" i="3"/>
  <c r="M1677" i="3"/>
  <c r="N1677" i="3"/>
  <c r="M957" i="3"/>
  <c r="N957" i="3"/>
  <c r="M269" i="3"/>
  <c r="N269" i="3"/>
  <c r="M1741" i="3"/>
  <c r="N1741" i="3"/>
  <c r="M1341" i="3"/>
  <c r="N1341" i="3"/>
  <c r="M397" i="3"/>
  <c r="N397" i="3"/>
  <c r="M1213" i="3"/>
  <c r="N1213" i="3"/>
  <c r="M1836" i="3"/>
  <c r="N1836" i="3"/>
  <c r="M1772" i="3"/>
  <c r="N1772" i="3"/>
  <c r="M1661" i="3"/>
  <c r="N1661" i="3"/>
  <c r="M429" i="3"/>
  <c r="N429" i="3"/>
  <c r="M1181" i="3"/>
  <c r="N1181" i="3"/>
  <c r="M1277" i="3"/>
  <c r="N1277" i="3"/>
  <c r="M157" i="3"/>
  <c r="N157" i="3"/>
  <c r="M1229" i="3"/>
  <c r="N1229" i="3"/>
  <c r="M925" i="3"/>
  <c r="N925" i="3"/>
  <c r="M1006" i="3"/>
  <c r="N1006" i="3"/>
  <c r="M621" i="3"/>
  <c r="N621" i="3"/>
  <c r="M2093" i="3"/>
  <c r="N2093" i="3"/>
  <c r="M813" i="3"/>
  <c r="N813" i="3"/>
  <c r="M1069" i="3"/>
  <c r="N1069" i="3"/>
  <c r="M301" i="3"/>
  <c r="N301" i="3"/>
  <c r="M1421" i="3"/>
  <c r="N1421" i="3"/>
  <c r="M2253" i="3"/>
  <c r="N2253" i="3"/>
  <c r="M765" i="3"/>
  <c r="N765" i="3"/>
  <c r="M861" i="3"/>
  <c r="N861" i="3"/>
  <c r="M1757" i="3"/>
  <c r="N1757" i="3"/>
  <c r="M190" i="3"/>
  <c r="N190" i="3"/>
  <c r="M1117" i="3"/>
  <c r="N1117" i="3"/>
  <c r="M973" i="3"/>
  <c r="N973" i="3"/>
  <c r="M557" i="3"/>
  <c r="N557" i="3"/>
  <c r="M2525" i="3"/>
  <c r="N2525" i="3"/>
  <c r="M1453" i="3"/>
  <c r="N1453" i="3"/>
  <c r="M1917" i="3"/>
  <c r="N1917" i="3"/>
  <c r="M1293" i="3"/>
  <c r="N1293" i="3"/>
  <c r="M1533" i="3"/>
  <c r="N1533" i="3"/>
  <c r="M2557" i="3"/>
  <c r="N2557" i="3"/>
  <c r="M1821" i="3"/>
  <c r="N1821" i="3"/>
  <c r="M1086" i="3"/>
  <c r="N1086" i="3"/>
  <c r="M781" i="3"/>
  <c r="N781" i="3"/>
  <c r="M77" i="3"/>
  <c r="N77" i="3"/>
  <c r="M2237" i="3"/>
  <c r="N2237" i="3"/>
  <c r="M2061" i="3"/>
  <c r="N2061" i="3"/>
  <c r="T1021" i="3"/>
  <c r="AA1020" i="3"/>
  <c r="AB1020" i="3" s="1"/>
  <c r="T1485" i="3"/>
  <c r="AA1484" i="3"/>
  <c r="AB1484" i="3" s="1"/>
  <c r="T1709" i="3"/>
  <c r="AA1708" i="3"/>
  <c r="AB1708" i="3" s="1"/>
  <c r="T733" i="3"/>
  <c r="AA732" i="3"/>
  <c r="AB732" i="3" s="1"/>
  <c r="T1037" i="3"/>
  <c r="AA1036" i="3"/>
  <c r="AB1036" i="3" s="1"/>
  <c r="T1501" i="3"/>
  <c r="AA1500" i="3"/>
  <c r="AB1500" i="3" s="1"/>
  <c r="T77" i="3"/>
  <c r="AA76" i="3"/>
  <c r="AB76" i="3" s="1"/>
  <c r="T2269" i="3"/>
  <c r="AA2268" i="3"/>
  <c r="AB2268" i="3" s="1"/>
  <c r="T2349" i="3"/>
  <c r="AA2348" i="3"/>
  <c r="AB2348" i="3" s="1"/>
  <c r="T2525" i="3"/>
  <c r="AA2524" i="3"/>
  <c r="AB2524" i="3" s="1"/>
  <c r="T445" i="3"/>
  <c r="AA444" i="3"/>
  <c r="AB444" i="3" s="1"/>
  <c r="T2429" i="3"/>
  <c r="AA2428" i="3"/>
  <c r="AB2428" i="3" s="1"/>
  <c r="T989" i="3"/>
  <c r="AA988" i="3"/>
  <c r="AB988" i="3" s="1"/>
  <c r="T1645" i="3"/>
  <c r="AA1644" i="3"/>
  <c r="AB1644" i="3" s="1"/>
  <c r="T1821" i="3"/>
  <c r="AA1820" i="3"/>
  <c r="AB1820" i="3" s="1"/>
  <c r="T157" i="3"/>
  <c r="AA156" i="3"/>
  <c r="AB156" i="3" s="1"/>
  <c r="T1581" i="3"/>
  <c r="AA1580" i="3"/>
  <c r="AB1580" i="3" s="1"/>
  <c r="T1197" i="3"/>
  <c r="AA1196" i="3"/>
  <c r="AB1196" i="3" s="1"/>
  <c r="T813" i="3"/>
  <c r="AA812" i="3"/>
  <c r="AB812" i="3" s="1"/>
  <c r="T1725" i="3"/>
  <c r="AA1724" i="3"/>
  <c r="AB1724" i="3" s="1"/>
  <c r="T221" i="3"/>
  <c r="AA220" i="3"/>
  <c r="AB220" i="3" s="1"/>
  <c r="T1149" i="3"/>
  <c r="AA1148" i="3"/>
  <c r="AB1148" i="3" s="1"/>
  <c r="T333" i="3"/>
  <c r="AA332" i="3"/>
  <c r="AB332" i="3" s="1"/>
  <c r="T2173" i="3"/>
  <c r="AA2172" i="3"/>
  <c r="AB2172" i="3" s="1"/>
  <c r="T205" i="3"/>
  <c r="AA204" i="3"/>
  <c r="AB204" i="3" s="1"/>
  <c r="T2157" i="3"/>
  <c r="AA2156" i="3"/>
  <c r="AB2156" i="3" s="1"/>
  <c r="T2189" i="3"/>
  <c r="AA2188" i="3"/>
  <c r="AB2188" i="3" s="1"/>
  <c r="T1101" i="3"/>
  <c r="AA1100" i="3"/>
  <c r="AB1100" i="3" s="1"/>
  <c r="T2077" i="3"/>
  <c r="AA2076" i="3"/>
  <c r="AB2076" i="3" s="1"/>
  <c r="T701" i="3"/>
  <c r="AA700" i="3"/>
  <c r="AB700" i="3" s="1"/>
  <c r="T1261" i="3"/>
  <c r="AA1260" i="3"/>
  <c r="AB1260" i="3" s="1"/>
  <c r="T2381" i="3"/>
  <c r="AA2380" i="3"/>
  <c r="AB2380" i="3" s="1"/>
  <c r="T1373" i="3"/>
  <c r="AA1372" i="3"/>
  <c r="AB1372" i="3" s="1"/>
  <c r="T1245" i="3"/>
  <c r="AA1244" i="3"/>
  <c r="AB1244" i="3" s="1"/>
  <c r="T2125" i="3"/>
  <c r="AA2124" i="3"/>
  <c r="AB2124" i="3" s="1"/>
  <c r="T1213" i="3"/>
  <c r="AA1212" i="3"/>
  <c r="AB1212" i="3" s="1"/>
  <c r="T317" i="3"/>
  <c r="AA316" i="3"/>
  <c r="AB316" i="3" s="1"/>
  <c r="T2109" i="3"/>
  <c r="AA2108" i="3"/>
  <c r="AB2108" i="3" s="1"/>
  <c r="T14" i="3"/>
  <c r="AA13" i="3"/>
  <c r="T2141" i="3"/>
  <c r="AA2140" i="3"/>
  <c r="AB2140" i="3" s="1"/>
  <c r="T1469" i="3"/>
  <c r="AA1468" i="3"/>
  <c r="AB1468" i="3" s="1"/>
  <c r="T925" i="3"/>
  <c r="AA924" i="3"/>
  <c r="AB924" i="3" s="1"/>
  <c r="T2413" i="3"/>
  <c r="AA2412" i="3"/>
  <c r="AB2412" i="3" s="1"/>
  <c r="T1565" i="3"/>
  <c r="AA1564" i="3"/>
  <c r="AB1564" i="3" s="1"/>
  <c r="T1677" i="3"/>
  <c r="AA1676" i="3"/>
  <c r="AB1676" i="3" s="1"/>
  <c r="T349" i="3"/>
  <c r="AA348" i="3"/>
  <c r="AB348" i="3" s="1"/>
  <c r="T749" i="3"/>
  <c r="AA748" i="3"/>
  <c r="AB748" i="3" s="1"/>
  <c r="T893" i="3"/>
  <c r="AA892" i="3"/>
  <c r="AB892" i="3" s="1"/>
  <c r="T2301" i="3"/>
  <c r="AA2300" i="3"/>
  <c r="AB2300" i="3" s="1"/>
  <c r="T2285" i="3"/>
  <c r="AA2284" i="3"/>
  <c r="AB2284" i="3" s="1"/>
  <c r="T621" i="3"/>
  <c r="AA620" i="3"/>
  <c r="AB620" i="3" s="1"/>
  <c r="T1407" i="3"/>
  <c r="AA1406" i="3"/>
  <c r="T1757" i="3"/>
  <c r="AA1756" i="3"/>
  <c r="AB1756" i="3" s="1"/>
  <c r="T1277" i="3"/>
  <c r="AA1276" i="3"/>
  <c r="AB1276" i="3" s="1"/>
  <c r="T93" i="3"/>
  <c r="AA92" i="3"/>
  <c r="AB92" i="3" s="1"/>
  <c r="T1661" i="3"/>
  <c r="AA1660" i="3"/>
  <c r="AB1660" i="3" s="1"/>
  <c r="T1453" i="3"/>
  <c r="AA1452" i="3"/>
  <c r="AB1452" i="3" s="1"/>
  <c r="T1309" i="3"/>
  <c r="AA1308" i="3"/>
  <c r="AB1308" i="3" s="1"/>
  <c r="T509" i="3"/>
  <c r="AA508" i="3"/>
  <c r="AB508" i="3" s="1"/>
  <c r="T1053" i="3"/>
  <c r="AA1052" i="3"/>
  <c r="AB1052" i="3" s="1"/>
  <c r="T109" i="3"/>
  <c r="AA108" i="3"/>
  <c r="AB108" i="3" s="1"/>
  <c r="T2045" i="3"/>
  <c r="AA2044" i="3"/>
  <c r="AB2044" i="3" s="1"/>
  <c r="T1293" i="3"/>
  <c r="AA1292" i="3"/>
  <c r="AB1292" i="3" s="1"/>
  <c r="T2253" i="3"/>
  <c r="AA2252" i="3"/>
  <c r="AB2252" i="3" s="1"/>
  <c r="T637" i="3"/>
  <c r="AA636" i="3"/>
  <c r="AB636" i="3" s="1"/>
  <c r="T1165" i="3"/>
  <c r="AA1164" i="3"/>
  <c r="AB1164" i="3" s="1"/>
  <c r="T877" i="3"/>
  <c r="AA876" i="3"/>
  <c r="AB876" i="3" s="1"/>
  <c r="T237" i="3"/>
  <c r="AA236" i="3"/>
  <c r="AB236" i="3" s="1"/>
  <c r="T381" i="3"/>
  <c r="AA380" i="3"/>
  <c r="AB380" i="3" s="1"/>
  <c r="T1069" i="3"/>
  <c r="AA1068" i="3"/>
  <c r="AB1068" i="3" s="1"/>
  <c r="T1181" i="3"/>
  <c r="AA1180" i="3"/>
  <c r="AB1180" i="3" s="1"/>
  <c r="T285" i="3"/>
  <c r="AA284" i="3"/>
  <c r="AB284" i="3" s="1"/>
  <c r="T301" i="3"/>
  <c r="AA300" i="3"/>
  <c r="AB300" i="3" s="1"/>
  <c r="T2237" i="3"/>
  <c r="AA2236" i="3"/>
  <c r="AB2236" i="3" s="1"/>
  <c r="T1325" i="3"/>
  <c r="AA1324" i="3"/>
  <c r="AB1324" i="3" s="1"/>
  <c r="T1903" i="3"/>
  <c r="AA1902" i="3"/>
  <c r="T557" i="3"/>
  <c r="AA556" i="3"/>
  <c r="AB556" i="3" s="1"/>
  <c r="T573" i="3"/>
  <c r="AA572" i="3"/>
  <c r="AB572" i="3" s="1"/>
  <c r="T2461" i="3"/>
  <c r="AA2460" i="3"/>
  <c r="AB2460" i="3" s="1"/>
  <c r="T2221" i="3"/>
  <c r="AA2220" i="3"/>
  <c r="AB2220" i="3" s="1"/>
  <c r="T2061" i="3"/>
  <c r="AA2060" i="3"/>
  <c r="AB2060" i="3" s="1"/>
  <c r="T717" i="3"/>
  <c r="AA716" i="3"/>
  <c r="AB716" i="3" s="1"/>
  <c r="T1421" i="3"/>
  <c r="AA1420" i="3"/>
  <c r="AB1420" i="3" s="1"/>
  <c r="T125" i="3"/>
  <c r="AA124" i="3"/>
  <c r="AB124" i="3" s="1"/>
  <c r="T2333" i="3"/>
  <c r="AA2332" i="3"/>
  <c r="T2365" i="3"/>
  <c r="AA2364" i="3"/>
  <c r="AB2364" i="3" s="1"/>
  <c r="T29" i="3"/>
  <c r="AA28" i="3"/>
  <c r="AB28" i="3" s="1"/>
  <c r="T1005" i="3"/>
  <c r="AA1004" i="3"/>
  <c r="AB1004" i="3" s="1"/>
  <c r="T541" i="3"/>
  <c r="AA540" i="3"/>
  <c r="AB540" i="3" s="1"/>
  <c r="T1389" i="3"/>
  <c r="AA1388" i="3"/>
  <c r="AB1388" i="3" s="1"/>
  <c r="T941" i="3"/>
  <c r="AA940" i="3"/>
  <c r="AB940" i="3" s="1"/>
  <c r="T1085" i="3"/>
  <c r="AA1084" i="3"/>
  <c r="AB1084" i="3" s="1"/>
  <c r="T2029" i="3"/>
  <c r="AA2028" i="3"/>
  <c r="AB2028" i="3" s="1"/>
  <c r="T189" i="3"/>
  <c r="AA188" i="3"/>
  <c r="AB188" i="3" s="1"/>
  <c r="T829" i="3"/>
  <c r="AA828" i="3"/>
  <c r="AB828" i="3" s="1"/>
  <c r="T781" i="3"/>
  <c r="AA780" i="3"/>
  <c r="AB780" i="3" s="1"/>
  <c r="T526" i="3"/>
  <c r="AA525" i="3"/>
  <c r="T365" i="3"/>
  <c r="AA364" i="3"/>
  <c r="AB364" i="3" s="1"/>
  <c r="T413" i="3"/>
  <c r="AA412" i="3"/>
  <c r="AB412" i="3" s="1"/>
  <c r="T1517" i="3"/>
  <c r="AA1516" i="3"/>
  <c r="AB1516" i="3" s="1"/>
  <c r="T2541" i="3"/>
  <c r="AA2540" i="3"/>
  <c r="AB2540" i="3" s="1"/>
  <c r="T845" i="3"/>
  <c r="AA844" i="3"/>
  <c r="AB844" i="3" s="1"/>
  <c r="T1805" i="3"/>
  <c r="AA1804" i="3"/>
  <c r="T1613" i="3"/>
  <c r="AA1612" i="3"/>
  <c r="AB1612" i="3" s="1"/>
  <c r="T861" i="3"/>
  <c r="AA860" i="3"/>
  <c r="AB860" i="3" s="1"/>
  <c r="T61" i="3"/>
  <c r="AA60" i="3"/>
  <c r="AB60" i="3" s="1"/>
  <c r="T1533" i="3"/>
  <c r="AA1532" i="3"/>
  <c r="AB1532" i="3" s="1"/>
  <c r="T1981" i="3"/>
  <c r="AA1980" i="3"/>
  <c r="AB1980" i="3" s="1"/>
  <c r="T1341" i="3"/>
  <c r="AA1340" i="3"/>
  <c r="AB1340" i="3" s="1"/>
  <c r="T2445" i="3"/>
  <c r="AA2444" i="3"/>
  <c r="AB2444" i="3" s="1"/>
  <c r="T1965" i="3"/>
  <c r="AA1964" i="3"/>
  <c r="T669" i="3"/>
  <c r="AA668" i="3"/>
  <c r="AB668" i="3" s="1"/>
  <c r="T1869" i="3"/>
  <c r="AA1868" i="3"/>
  <c r="AB1868" i="3" s="1"/>
  <c r="T2013" i="3"/>
  <c r="AA2012" i="3"/>
  <c r="AB2012" i="3" s="1"/>
  <c r="T1885" i="3"/>
  <c r="AA1884" i="3"/>
  <c r="AB1884" i="3" s="1"/>
  <c r="T2317" i="3"/>
  <c r="AA2316" i="3"/>
  <c r="AB2316" i="3" s="1"/>
  <c r="T1997" i="3"/>
  <c r="AA1996" i="3"/>
  <c r="AB1996" i="3" s="1"/>
  <c r="T605" i="3"/>
  <c r="AA604" i="3"/>
  <c r="AB604" i="3" s="1"/>
  <c r="T478" i="3"/>
  <c r="AA477" i="3"/>
  <c r="AB477" i="3" s="1"/>
  <c r="T1917" i="3"/>
  <c r="AA1916" i="3"/>
  <c r="AB1916" i="3" s="1"/>
  <c r="T1789" i="3"/>
  <c r="AA1788" i="3"/>
  <c r="AB1788" i="3" s="1"/>
  <c r="T1741" i="3"/>
  <c r="AA1740" i="3"/>
  <c r="AB1740" i="3" s="1"/>
  <c r="T2557" i="3"/>
  <c r="AA2556" i="3"/>
  <c r="AB2556" i="3" s="1"/>
  <c r="T269" i="3"/>
  <c r="AA268" i="3"/>
  <c r="AB268" i="3" s="1"/>
  <c r="T45" i="3"/>
  <c r="AA44" i="3"/>
  <c r="AB44" i="3" s="1"/>
  <c r="T1837" i="3"/>
  <c r="AA1836" i="3"/>
  <c r="AB1836" i="3" s="1"/>
  <c r="T2509" i="3"/>
  <c r="AA2508" i="3"/>
  <c r="T1597" i="3"/>
  <c r="AA1596" i="3"/>
  <c r="AB1596" i="3" s="1"/>
  <c r="T493" i="3"/>
  <c r="AA492" i="3"/>
  <c r="AB492" i="3" s="1"/>
  <c r="T589" i="3"/>
  <c r="AA588" i="3"/>
  <c r="AB588" i="3" s="1"/>
  <c r="T141" i="3"/>
  <c r="AA140" i="3"/>
  <c r="AB140" i="3" s="1"/>
  <c r="T1549" i="3"/>
  <c r="AA1548" i="3"/>
  <c r="AB1548" i="3" s="1"/>
  <c r="T173" i="3"/>
  <c r="AA172" i="3"/>
  <c r="AB172" i="3" s="1"/>
  <c r="T1357" i="3"/>
  <c r="AA1356" i="3"/>
  <c r="AB1356" i="3" s="1"/>
  <c r="T1229" i="3"/>
  <c r="AA1228" i="3"/>
  <c r="AB1228" i="3" s="1"/>
  <c r="T397" i="3"/>
  <c r="AA396" i="3"/>
  <c r="AB396" i="3" s="1"/>
  <c r="T253" i="3"/>
  <c r="AA252" i="3"/>
  <c r="AB252" i="3" s="1"/>
  <c r="T909" i="3"/>
  <c r="AA908" i="3"/>
  <c r="AB908" i="3" s="1"/>
  <c r="T2477" i="3"/>
  <c r="AA2476" i="3"/>
  <c r="AB2476" i="3" s="1"/>
  <c r="T1949" i="3"/>
  <c r="AA1948" i="3"/>
  <c r="AB1948" i="3" s="1"/>
  <c r="T1693" i="3"/>
  <c r="AA1692" i="3"/>
  <c r="AB1692" i="3" s="1"/>
  <c r="T1853" i="3"/>
  <c r="AA1852" i="3"/>
  <c r="AB1852" i="3" s="1"/>
  <c r="T973" i="3"/>
  <c r="AA972" i="3"/>
  <c r="AB972" i="3" s="1"/>
  <c r="T2093" i="3"/>
  <c r="AA2092" i="3"/>
  <c r="AB2092" i="3" s="1"/>
  <c r="T1933" i="3"/>
  <c r="AA1932" i="3"/>
  <c r="T685" i="3"/>
  <c r="AA684" i="3"/>
  <c r="AB684" i="3" s="1"/>
  <c r="T2205" i="3"/>
  <c r="AA2204" i="3"/>
  <c r="T765" i="3"/>
  <c r="AA764" i="3"/>
  <c r="AB764" i="3" s="1"/>
  <c r="T1629" i="3"/>
  <c r="AA1628" i="3"/>
  <c r="AB1628" i="3" s="1"/>
  <c r="T429" i="3"/>
  <c r="AA428" i="3"/>
  <c r="AB428" i="3" s="1"/>
  <c r="T2493" i="3"/>
  <c r="AA2492" i="3"/>
  <c r="AB2492" i="3" s="1"/>
  <c r="T2397" i="3"/>
  <c r="AA2396" i="3"/>
  <c r="AB2396" i="3" s="1"/>
  <c r="T1437" i="3"/>
  <c r="AA1436" i="3"/>
  <c r="AB1436" i="3" s="1"/>
  <c r="T1773" i="3"/>
  <c r="AA1772" i="3"/>
  <c r="T1117" i="3"/>
  <c r="AA1116" i="3"/>
  <c r="AB1116" i="3" s="1"/>
  <c r="T1133" i="3"/>
  <c r="AA1132" i="3"/>
  <c r="AB1132" i="3" s="1"/>
  <c r="T653" i="3"/>
  <c r="AA652" i="3"/>
  <c r="AB652" i="3" s="1"/>
  <c r="T461" i="3"/>
  <c r="AA460" i="3"/>
  <c r="AB460" i="3" s="1"/>
  <c r="T797" i="3"/>
  <c r="AA796" i="3"/>
  <c r="AB796" i="3" s="1"/>
  <c r="T957" i="3"/>
  <c r="AA956" i="3"/>
  <c r="AB956" i="3" s="1"/>
  <c r="AB1932" i="3" l="1"/>
  <c r="AB1804" i="3"/>
  <c r="AB2508" i="3"/>
  <c r="AB1964" i="3"/>
  <c r="AB2204" i="3"/>
  <c r="AB2332" i="3"/>
  <c r="AB1772" i="3"/>
  <c r="AB525" i="3"/>
  <c r="AB13" i="3"/>
  <c r="M141" i="3"/>
  <c r="N141" i="3"/>
  <c r="M93" i="3"/>
  <c r="N93" i="3"/>
  <c r="M2062" i="3"/>
  <c r="N2062" i="3"/>
  <c r="M1294" i="3"/>
  <c r="N1294" i="3"/>
  <c r="M1758" i="3"/>
  <c r="N1758" i="3"/>
  <c r="M2094" i="3"/>
  <c r="N2094" i="3"/>
  <c r="M430" i="3"/>
  <c r="N430" i="3"/>
  <c r="M270" i="3"/>
  <c r="N270" i="3"/>
  <c r="M2270" i="3"/>
  <c r="N2270" i="3"/>
  <c r="M1790" i="3"/>
  <c r="N1790" i="3"/>
  <c r="M574" i="3"/>
  <c r="N574" i="3"/>
  <c r="M2045" i="3"/>
  <c r="N2045" i="3"/>
  <c r="M2541" i="3"/>
  <c r="N2541" i="3"/>
  <c r="M2126" i="3"/>
  <c r="N2126" i="3"/>
  <c r="M798" i="3"/>
  <c r="N798" i="3"/>
  <c r="M1310" i="3"/>
  <c r="N1310" i="3"/>
  <c r="M1982" i="3"/>
  <c r="N1982" i="3"/>
  <c r="M1998" i="3"/>
  <c r="N1998" i="3"/>
  <c r="M1614" i="3"/>
  <c r="N1614" i="3"/>
  <c r="M606" i="3"/>
  <c r="N606" i="3"/>
  <c r="M2366" i="3"/>
  <c r="N2366" i="3"/>
  <c r="M1262" i="3"/>
  <c r="N1262" i="3"/>
  <c r="M2238" i="3"/>
  <c r="N2238" i="3"/>
  <c r="M1918" i="3"/>
  <c r="N1918" i="3"/>
  <c r="M862" i="3"/>
  <c r="N862" i="3"/>
  <c r="M622" i="3"/>
  <c r="N622" i="3"/>
  <c r="M1662" i="3"/>
  <c r="N1662" i="3"/>
  <c r="M958" i="3"/>
  <c r="N958" i="3"/>
  <c r="M1869" i="3"/>
  <c r="N1869" i="3"/>
  <c r="M2350" i="3"/>
  <c r="N2350" i="3"/>
  <c r="M254" i="3"/>
  <c r="N254" i="3"/>
  <c r="M2030" i="3"/>
  <c r="N2030" i="3"/>
  <c r="M510" i="3"/>
  <c r="N510" i="3"/>
  <c r="M1166" i="3"/>
  <c r="N1166" i="3"/>
  <c r="M990" i="3"/>
  <c r="N990" i="3"/>
  <c r="M942" i="3"/>
  <c r="N942" i="3"/>
  <c r="M1901" i="3"/>
  <c r="N1901" i="3"/>
  <c r="AB1901" i="3" s="1"/>
  <c r="M1646" i="3"/>
  <c r="N1646" i="3"/>
  <c r="M590" i="3"/>
  <c r="N590" i="3"/>
  <c r="M350" i="3"/>
  <c r="N350" i="3"/>
  <c r="M1950" i="3"/>
  <c r="N1950" i="3"/>
  <c r="M78" i="3"/>
  <c r="N78" i="3"/>
  <c r="M1454" i="3"/>
  <c r="N1454" i="3"/>
  <c r="M766" i="3"/>
  <c r="N766" i="3"/>
  <c r="M1007" i="3"/>
  <c r="N1007" i="3"/>
  <c r="M1773" i="3"/>
  <c r="N1773" i="3"/>
  <c r="M1678" i="3"/>
  <c r="N1678" i="3"/>
  <c r="M638" i="3"/>
  <c r="N638" i="3"/>
  <c r="M14" i="3"/>
  <c r="N14" i="3"/>
  <c r="M2430" i="3"/>
  <c r="N2430" i="3"/>
  <c r="M1134" i="3"/>
  <c r="N1134" i="3"/>
  <c r="M239" i="3"/>
  <c r="N239" i="3"/>
  <c r="M2222" i="3"/>
  <c r="N2222" i="3"/>
  <c r="M2110" i="3"/>
  <c r="N2110" i="3"/>
  <c r="M1246" i="3"/>
  <c r="N1246" i="3"/>
  <c r="M702" i="3"/>
  <c r="N702" i="3"/>
  <c r="M2462" i="3"/>
  <c r="N2462" i="3"/>
  <c r="M654" i="3"/>
  <c r="N654" i="3"/>
  <c r="M1582" i="3"/>
  <c r="N1582" i="3"/>
  <c r="M366" i="3"/>
  <c r="N366" i="3"/>
  <c r="M1566" i="3"/>
  <c r="N1566" i="3"/>
  <c r="M782" i="3"/>
  <c r="N782" i="3"/>
  <c r="M2526" i="3"/>
  <c r="N2526" i="3"/>
  <c r="M2254" i="3"/>
  <c r="N2254" i="3"/>
  <c r="M926" i="3"/>
  <c r="N926" i="3"/>
  <c r="M1837" i="3"/>
  <c r="N1837" i="3"/>
  <c r="M2142" i="3"/>
  <c r="N2142" i="3"/>
  <c r="M2317" i="3"/>
  <c r="N2317" i="3"/>
  <c r="M1054" i="3"/>
  <c r="N1054" i="3"/>
  <c r="M2381" i="3"/>
  <c r="N2381" i="3"/>
  <c r="M2302" i="3"/>
  <c r="N2302" i="3"/>
  <c r="M2014" i="3"/>
  <c r="N2014" i="3"/>
  <c r="M526" i="3"/>
  <c r="N526" i="3"/>
  <c r="M1854" i="3"/>
  <c r="N1854" i="3"/>
  <c r="M111" i="3"/>
  <c r="N111" i="3"/>
  <c r="M446" i="3"/>
  <c r="N446" i="3"/>
  <c r="M542" i="3"/>
  <c r="N542" i="3"/>
  <c r="M1726" i="3"/>
  <c r="N1726" i="3"/>
  <c r="M1630" i="3"/>
  <c r="N1630" i="3"/>
  <c r="M1102" i="3"/>
  <c r="N1102" i="3"/>
  <c r="M1694" i="3"/>
  <c r="N1694" i="3"/>
  <c r="M1087" i="3"/>
  <c r="N1087" i="3"/>
  <c r="M558" i="3"/>
  <c r="N558" i="3"/>
  <c r="M1422" i="3"/>
  <c r="N1422" i="3"/>
  <c r="M1230" i="3"/>
  <c r="N1230" i="3"/>
  <c r="M1214" i="3"/>
  <c r="N1214" i="3"/>
  <c r="M1518" i="3"/>
  <c r="N1518" i="3"/>
  <c r="M63" i="3"/>
  <c r="N63" i="3"/>
  <c r="M2205" i="3"/>
  <c r="N2205" i="3"/>
  <c r="M495" i="3"/>
  <c r="N495" i="3"/>
  <c r="M2190" i="3"/>
  <c r="N2190" i="3"/>
  <c r="M2494" i="3"/>
  <c r="N2494" i="3"/>
  <c r="M1150" i="3"/>
  <c r="N1150" i="3"/>
  <c r="M846" i="3"/>
  <c r="N846" i="3"/>
  <c r="M1406" i="3"/>
  <c r="N1406" i="3"/>
  <c r="AB1406" i="3" s="1"/>
  <c r="M1358" i="3"/>
  <c r="N1358" i="3"/>
  <c r="M206" i="3"/>
  <c r="N206" i="3"/>
  <c r="M382" i="3"/>
  <c r="N382" i="3"/>
  <c r="M47" i="3"/>
  <c r="N47" i="3"/>
  <c r="M1198" i="3"/>
  <c r="N1198" i="3"/>
  <c r="M718" i="3"/>
  <c r="N718" i="3"/>
  <c r="M1822" i="3"/>
  <c r="N1822" i="3"/>
  <c r="M974" i="3"/>
  <c r="N974" i="3"/>
  <c r="M302" i="3"/>
  <c r="N302" i="3"/>
  <c r="M158" i="3"/>
  <c r="N158" i="3"/>
  <c r="M398" i="3"/>
  <c r="N398" i="3"/>
  <c r="M1038" i="3"/>
  <c r="N1038" i="3"/>
  <c r="M286" i="3"/>
  <c r="N286" i="3"/>
  <c r="M1502" i="3"/>
  <c r="N1502" i="3"/>
  <c r="M1374" i="3"/>
  <c r="N1374" i="3"/>
  <c r="M2415" i="3"/>
  <c r="N2415" i="3"/>
  <c r="M1965" i="3"/>
  <c r="N1965" i="3"/>
  <c r="M878" i="3"/>
  <c r="N878" i="3"/>
  <c r="M686" i="3"/>
  <c r="N686" i="3"/>
  <c r="M2398" i="3"/>
  <c r="N2398" i="3"/>
  <c r="M2158" i="3"/>
  <c r="N2158" i="3"/>
  <c r="M1886" i="3"/>
  <c r="N1886" i="3"/>
  <c r="M1710" i="3"/>
  <c r="N1710" i="3"/>
  <c r="M1327" i="3"/>
  <c r="N1327" i="3"/>
  <c r="M751" i="3"/>
  <c r="N751" i="3"/>
  <c r="M1470" i="3"/>
  <c r="N1470" i="3"/>
  <c r="M2558" i="3"/>
  <c r="N2558" i="3"/>
  <c r="M1118" i="3"/>
  <c r="N1118" i="3"/>
  <c r="M1070" i="3"/>
  <c r="N1070" i="3"/>
  <c r="M1278" i="3"/>
  <c r="N1278" i="3"/>
  <c r="M1342" i="3"/>
  <c r="N1342" i="3"/>
  <c r="M1486" i="3"/>
  <c r="N1486" i="3"/>
  <c r="M222" i="3"/>
  <c r="N222" i="3"/>
  <c r="M2077" i="3"/>
  <c r="N2077" i="3"/>
  <c r="M1022" i="3"/>
  <c r="N1022" i="3"/>
  <c r="M1805" i="3"/>
  <c r="N1805" i="3"/>
  <c r="M318" i="3"/>
  <c r="N318" i="3"/>
  <c r="M2333" i="3"/>
  <c r="N2333" i="3"/>
  <c r="M2286" i="3"/>
  <c r="N2286" i="3"/>
  <c r="M1933" i="3"/>
  <c r="N1933" i="3"/>
  <c r="M830" i="3"/>
  <c r="N830" i="3"/>
  <c r="M2509" i="3"/>
  <c r="N2509" i="3"/>
  <c r="M1438" i="3"/>
  <c r="N1438" i="3"/>
  <c r="M414" i="3"/>
  <c r="N414" i="3"/>
  <c r="M910" i="3"/>
  <c r="N910" i="3"/>
  <c r="M1390" i="3"/>
  <c r="N1390" i="3"/>
  <c r="M1534" i="3"/>
  <c r="N1534" i="3"/>
  <c r="M191" i="3"/>
  <c r="N191" i="3"/>
  <c r="M814" i="3"/>
  <c r="N814" i="3"/>
  <c r="M1182" i="3"/>
  <c r="N1182" i="3"/>
  <c r="M1742" i="3"/>
  <c r="N1742" i="3"/>
  <c r="M127" i="3"/>
  <c r="N127" i="3"/>
  <c r="M2477" i="3"/>
  <c r="N2477" i="3"/>
  <c r="M174" i="3"/>
  <c r="N174" i="3"/>
  <c r="M1550" i="3"/>
  <c r="N1550" i="3"/>
  <c r="M31" i="3"/>
  <c r="N31" i="3"/>
  <c r="M894" i="3"/>
  <c r="N894" i="3"/>
  <c r="M2174" i="3"/>
  <c r="N2174" i="3"/>
  <c r="M1598" i="3"/>
  <c r="N1598" i="3"/>
  <c r="M734" i="3"/>
  <c r="N734" i="3"/>
  <c r="M334" i="3"/>
  <c r="N334" i="3"/>
  <c r="M2445" i="3"/>
  <c r="N2445" i="3"/>
  <c r="M478" i="3"/>
  <c r="N478" i="3"/>
  <c r="M670" i="3"/>
  <c r="N670" i="3"/>
  <c r="M462" i="3"/>
  <c r="N462" i="3"/>
  <c r="T2094" i="3"/>
  <c r="AA2093" i="3"/>
  <c r="AB2093" i="3" s="1"/>
  <c r="T398" i="3"/>
  <c r="AA397" i="3"/>
  <c r="AB397" i="3" s="1"/>
  <c r="T1598" i="3"/>
  <c r="AA1597" i="3"/>
  <c r="AB1597" i="3" s="1"/>
  <c r="T1918" i="3"/>
  <c r="AA1917" i="3"/>
  <c r="AB1917" i="3" s="1"/>
  <c r="T670" i="3"/>
  <c r="AA669" i="3"/>
  <c r="AB669" i="3" s="1"/>
  <c r="T1614" i="3"/>
  <c r="AA1613" i="3"/>
  <c r="AB1613" i="3" s="1"/>
  <c r="T782" i="3"/>
  <c r="AA781" i="3"/>
  <c r="AB781" i="3" s="1"/>
  <c r="T1006" i="3"/>
  <c r="AA1005" i="3"/>
  <c r="AB1005" i="3" s="1"/>
  <c r="T2222" i="3"/>
  <c r="AA2221" i="3"/>
  <c r="AB2221" i="3" s="1"/>
  <c r="T286" i="3"/>
  <c r="AA285" i="3"/>
  <c r="AB285" i="3" s="1"/>
  <c r="T2254" i="3"/>
  <c r="AA2253" i="3"/>
  <c r="AB2253" i="3" s="1"/>
  <c r="T1662" i="3"/>
  <c r="AA1661" i="3"/>
  <c r="AB1661" i="3" s="1"/>
  <c r="T894" i="3"/>
  <c r="AA893" i="3"/>
  <c r="AB893" i="3" s="1"/>
  <c r="T2142" i="3"/>
  <c r="AA2141" i="3"/>
  <c r="AB2141" i="3" s="1"/>
  <c r="T2382" i="3"/>
  <c r="AA2381" i="3"/>
  <c r="AB2381" i="3" s="1"/>
  <c r="T2174" i="3"/>
  <c r="AA2173" i="3"/>
  <c r="AB2173" i="3" s="1"/>
  <c r="T158" i="3"/>
  <c r="AA157" i="3"/>
  <c r="AB157" i="3" s="1"/>
  <c r="T2270" i="3"/>
  <c r="AA2269" i="3"/>
  <c r="AB2269" i="3" s="1"/>
  <c r="T958" i="3"/>
  <c r="AA957" i="3"/>
  <c r="AB957" i="3" s="1"/>
  <c r="T2494" i="3"/>
  <c r="AA2493" i="3"/>
  <c r="AB2493" i="3" s="1"/>
  <c r="T974" i="3"/>
  <c r="AA973" i="3"/>
  <c r="AB973" i="3" s="1"/>
  <c r="T1230" i="3"/>
  <c r="AA1229" i="3"/>
  <c r="AB1229" i="3" s="1"/>
  <c r="T2510" i="3"/>
  <c r="AA2509" i="3"/>
  <c r="T479" i="3"/>
  <c r="AA478" i="3"/>
  <c r="T1966" i="3"/>
  <c r="AA1965" i="3"/>
  <c r="AB1965" i="3" s="1"/>
  <c r="T1806" i="3"/>
  <c r="AA1805" i="3"/>
  <c r="T830" i="3"/>
  <c r="AA829" i="3"/>
  <c r="AB829" i="3" s="1"/>
  <c r="T30" i="3"/>
  <c r="AA29" i="3"/>
  <c r="AB29" i="3" s="1"/>
  <c r="T2462" i="3"/>
  <c r="AA2461" i="3"/>
  <c r="AB2461" i="3" s="1"/>
  <c r="T1182" i="3"/>
  <c r="AA1181" i="3"/>
  <c r="AB1181" i="3" s="1"/>
  <c r="T1294" i="3"/>
  <c r="AA1293" i="3"/>
  <c r="AB1293" i="3" s="1"/>
  <c r="T94" i="3"/>
  <c r="AA93" i="3"/>
  <c r="T750" i="3"/>
  <c r="AA749" i="3"/>
  <c r="AB749" i="3" s="1"/>
  <c r="T15" i="3"/>
  <c r="AA14" i="3"/>
  <c r="T1262" i="3"/>
  <c r="AA1261" i="3"/>
  <c r="AB1261" i="3" s="1"/>
  <c r="T334" i="3"/>
  <c r="AA333" i="3"/>
  <c r="AB333" i="3" s="1"/>
  <c r="T1822" i="3"/>
  <c r="AA1821" i="3"/>
  <c r="AB1821" i="3" s="1"/>
  <c r="T78" i="3"/>
  <c r="AA77" i="3"/>
  <c r="AB77" i="3" s="1"/>
  <c r="T430" i="3"/>
  <c r="AA429" i="3"/>
  <c r="AB429" i="3" s="1"/>
  <c r="T1854" i="3"/>
  <c r="AA1853" i="3"/>
  <c r="AB1853" i="3" s="1"/>
  <c r="T1358" i="3"/>
  <c r="AA1357" i="3"/>
  <c r="AB1357" i="3" s="1"/>
  <c r="T1838" i="3"/>
  <c r="AA1837" i="3"/>
  <c r="AB1837" i="3" s="1"/>
  <c r="T606" i="3"/>
  <c r="AA605" i="3"/>
  <c r="AB605" i="3" s="1"/>
  <c r="T2446" i="3"/>
  <c r="AA2445" i="3"/>
  <c r="AB2445" i="3" s="1"/>
  <c r="T846" i="3"/>
  <c r="AA845" i="3"/>
  <c r="AB845" i="3" s="1"/>
  <c r="T190" i="3"/>
  <c r="AA189" i="3"/>
  <c r="AB189" i="3" s="1"/>
  <c r="T2366" i="3"/>
  <c r="AA2365" i="3"/>
  <c r="AB2365" i="3" s="1"/>
  <c r="T574" i="3"/>
  <c r="AA573" i="3"/>
  <c r="AB573" i="3" s="1"/>
  <c r="T1070" i="3"/>
  <c r="AA1069" i="3"/>
  <c r="AB1069" i="3" s="1"/>
  <c r="T2046" i="3"/>
  <c r="AA2045" i="3"/>
  <c r="AB2045" i="3" s="1"/>
  <c r="T1278" i="3"/>
  <c r="AA1277" i="3"/>
  <c r="AB1277" i="3" s="1"/>
  <c r="T350" i="3"/>
  <c r="AA349" i="3"/>
  <c r="AB349" i="3" s="1"/>
  <c r="T2110" i="3"/>
  <c r="AA2109" i="3"/>
  <c r="AB2109" i="3" s="1"/>
  <c r="T702" i="3"/>
  <c r="AA701" i="3"/>
  <c r="AB701" i="3" s="1"/>
  <c r="T1150" i="3"/>
  <c r="AA1149" i="3"/>
  <c r="AB1149" i="3" s="1"/>
  <c r="T1646" i="3"/>
  <c r="AA1645" i="3"/>
  <c r="AB1645" i="3" s="1"/>
  <c r="T1502" i="3"/>
  <c r="AA1501" i="3"/>
  <c r="AB1501" i="3" s="1"/>
  <c r="T2398" i="3"/>
  <c r="AA2397" i="3"/>
  <c r="AB2397" i="3" s="1"/>
  <c r="T654" i="3"/>
  <c r="AA653" i="3"/>
  <c r="AB653" i="3" s="1"/>
  <c r="T1630" i="3"/>
  <c r="AA1629" i="3"/>
  <c r="AB1629" i="3" s="1"/>
  <c r="T1694" i="3"/>
  <c r="AA1693" i="3"/>
  <c r="AB1693" i="3" s="1"/>
  <c r="T174" i="3"/>
  <c r="AA173" i="3"/>
  <c r="AB173" i="3" s="1"/>
  <c r="T46" i="3"/>
  <c r="AA45" i="3"/>
  <c r="AB45" i="3" s="1"/>
  <c r="T1998" i="3"/>
  <c r="AA1997" i="3"/>
  <c r="AB1997" i="3" s="1"/>
  <c r="T1342" i="3"/>
  <c r="AA1341" i="3"/>
  <c r="AB1341" i="3" s="1"/>
  <c r="T2542" i="3"/>
  <c r="AA2541" i="3"/>
  <c r="AB2541" i="3" s="1"/>
  <c r="T2030" i="3"/>
  <c r="AA2029" i="3"/>
  <c r="AB2029" i="3" s="1"/>
  <c r="T2334" i="3"/>
  <c r="AA2333" i="3"/>
  <c r="AB2333" i="3" s="1"/>
  <c r="T558" i="3"/>
  <c r="AA557" i="3"/>
  <c r="AB557" i="3" s="1"/>
  <c r="T382" i="3"/>
  <c r="AA381" i="3"/>
  <c r="AB381" i="3" s="1"/>
  <c r="T110" i="3"/>
  <c r="AA109" i="3"/>
  <c r="AB109" i="3" s="1"/>
  <c r="T1758" i="3"/>
  <c r="AA1757" i="3"/>
  <c r="AB1757" i="3" s="1"/>
  <c r="T1678" i="3"/>
  <c r="AA1677" i="3"/>
  <c r="AB1677" i="3" s="1"/>
  <c r="T318" i="3"/>
  <c r="AA317" i="3"/>
  <c r="AB317" i="3" s="1"/>
  <c r="T2078" i="3"/>
  <c r="AA2077" i="3"/>
  <c r="AB2077" i="3" s="1"/>
  <c r="T222" i="3"/>
  <c r="AA221" i="3"/>
  <c r="AB221" i="3" s="1"/>
  <c r="T990" i="3"/>
  <c r="AA989" i="3"/>
  <c r="AB989" i="3" s="1"/>
  <c r="T1038" i="3"/>
  <c r="AA1037" i="3"/>
  <c r="AB1037" i="3" s="1"/>
  <c r="T798" i="3"/>
  <c r="AA797" i="3"/>
  <c r="AB797" i="3" s="1"/>
  <c r="T1134" i="3"/>
  <c r="AA1133" i="3"/>
  <c r="AB1133" i="3" s="1"/>
  <c r="T766" i="3"/>
  <c r="AA765" i="3"/>
  <c r="AB765" i="3" s="1"/>
  <c r="T1950" i="3"/>
  <c r="AA1949" i="3"/>
  <c r="AB1949" i="3" s="1"/>
  <c r="T1550" i="3"/>
  <c r="AA1549" i="3"/>
  <c r="AB1549" i="3" s="1"/>
  <c r="T270" i="3"/>
  <c r="AA269" i="3"/>
  <c r="AB269" i="3" s="1"/>
  <c r="T2318" i="3"/>
  <c r="AA2317" i="3"/>
  <c r="AB2317" i="3" s="1"/>
  <c r="T1982" i="3"/>
  <c r="AA1981" i="3"/>
  <c r="AB1981" i="3" s="1"/>
  <c r="T1518" i="3"/>
  <c r="AA1517" i="3"/>
  <c r="AB1517" i="3" s="1"/>
  <c r="T1086" i="3"/>
  <c r="AA1085" i="3"/>
  <c r="AB1085" i="3" s="1"/>
  <c r="T126" i="3"/>
  <c r="AA125" i="3"/>
  <c r="AB125" i="3" s="1"/>
  <c r="T1904" i="3"/>
  <c r="AA1903" i="3"/>
  <c r="T238" i="3"/>
  <c r="AA237" i="3"/>
  <c r="AB237" i="3" s="1"/>
  <c r="T1054" i="3"/>
  <c r="AA1053" i="3"/>
  <c r="AB1053" i="3" s="1"/>
  <c r="T1408" i="3"/>
  <c r="AA1407" i="3"/>
  <c r="T1566" i="3"/>
  <c r="AA1565" i="3"/>
  <c r="AB1565" i="3" s="1"/>
  <c r="T1214" i="3"/>
  <c r="AA1213" i="3"/>
  <c r="AB1213" i="3" s="1"/>
  <c r="T1102" i="3"/>
  <c r="AA1101" i="3"/>
  <c r="AB1101" i="3" s="1"/>
  <c r="T1726" i="3"/>
  <c r="AA1725" i="3"/>
  <c r="AB1725" i="3" s="1"/>
  <c r="T2430" i="3"/>
  <c r="AA2429" i="3"/>
  <c r="AB2429" i="3" s="1"/>
  <c r="T734" i="3"/>
  <c r="AA733" i="3"/>
  <c r="AB733" i="3" s="1"/>
  <c r="T462" i="3"/>
  <c r="AA461" i="3"/>
  <c r="AB461" i="3" s="1"/>
  <c r="T1118" i="3"/>
  <c r="AA1117" i="3"/>
  <c r="AB1117" i="3" s="1"/>
  <c r="T2206" i="3"/>
  <c r="AA2205" i="3"/>
  <c r="T2478" i="3"/>
  <c r="AA2477" i="3"/>
  <c r="AB2477" i="3" s="1"/>
  <c r="T142" i="3"/>
  <c r="AA141" i="3"/>
  <c r="T2558" i="3"/>
  <c r="AA2557" i="3"/>
  <c r="AB2557" i="3" s="1"/>
  <c r="T1886" i="3"/>
  <c r="AA1885" i="3"/>
  <c r="AB1885" i="3" s="1"/>
  <c r="T1534" i="3"/>
  <c r="AA1533" i="3"/>
  <c r="AB1533" i="3" s="1"/>
  <c r="T414" i="3"/>
  <c r="AA413" i="3"/>
  <c r="AB413" i="3" s="1"/>
  <c r="T942" i="3"/>
  <c r="AA941" i="3"/>
  <c r="AB941" i="3" s="1"/>
  <c r="T1422" i="3"/>
  <c r="AA1421" i="3"/>
  <c r="AB1421" i="3" s="1"/>
  <c r="T1326" i="3"/>
  <c r="AA1325" i="3"/>
  <c r="AB1325" i="3" s="1"/>
  <c r="T878" i="3"/>
  <c r="AA877" i="3"/>
  <c r="AB877" i="3" s="1"/>
  <c r="T510" i="3"/>
  <c r="AA509" i="3"/>
  <c r="AB509" i="3" s="1"/>
  <c r="T622" i="3"/>
  <c r="AA621" i="3"/>
  <c r="AB621" i="3" s="1"/>
  <c r="T2414" i="3"/>
  <c r="AA2413" i="3"/>
  <c r="AB2413" i="3" s="1"/>
  <c r="T2126" i="3"/>
  <c r="AA2125" i="3"/>
  <c r="AB2125" i="3" s="1"/>
  <c r="T2190" i="3"/>
  <c r="AA2189" i="3"/>
  <c r="AB2189" i="3" s="1"/>
  <c r="T814" i="3"/>
  <c r="AA813" i="3"/>
  <c r="AB813" i="3" s="1"/>
  <c r="T446" i="3"/>
  <c r="AA445" i="3"/>
  <c r="AB445" i="3" s="1"/>
  <c r="T1710" i="3"/>
  <c r="AA1709" i="3"/>
  <c r="AB1709" i="3" s="1"/>
  <c r="T1774" i="3"/>
  <c r="AA1773" i="3"/>
  <c r="AB1773" i="3" s="1"/>
  <c r="T686" i="3"/>
  <c r="AA685" i="3"/>
  <c r="AB685" i="3" s="1"/>
  <c r="T910" i="3"/>
  <c r="AA909" i="3"/>
  <c r="AB909" i="3" s="1"/>
  <c r="T590" i="3"/>
  <c r="AA589" i="3"/>
  <c r="AB589" i="3" s="1"/>
  <c r="T1742" i="3"/>
  <c r="AA1741" i="3"/>
  <c r="AB1741" i="3" s="1"/>
  <c r="T2014" i="3"/>
  <c r="AA2013" i="3"/>
  <c r="AB2013" i="3" s="1"/>
  <c r="T62" i="3"/>
  <c r="AA61" i="3"/>
  <c r="AB61" i="3" s="1"/>
  <c r="T366" i="3"/>
  <c r="AA365" i="3"/>
  <c r="AB365" i="3" s="1"/>
  <c r="T1390" i="3"/>
  <c r="AA1389" i="3"/>
  <c r="AB1389" i="3" s="1"/>
  <c r="T718" i="3"/>
  <c r="AA717" i="3"/>
  <c r="AB717" i="3" s="1"/>
  <c r="T2238" i="3"/>
  <c r="AA2237" i="3"/>
  <c r="AB2237" i="3" s="1"/>
  <c r="T1166" i="3"/>
  <c r="AA1165" i="3"/>
  <c r="AB1165" i="3" s="1"/>
  <c r="T1310" i="3"/>
  <c r="AA1309" i="3"/>
  <c r="AB1309" i="3" s="1"/>
  <c r="T2286" i="3"/>
  <c r="AA2285" i="3"/>
  <c r="AB2285" i="3" s="1"/>
  <c r="T926" i="3"/>
  <c r="AA925" i="3"/>
  <c r="AB925" i="3" s="1"/>
  <c r="T1246" i="3"/>
  <c r="AA1245" i="3"/>
  <c r="AB1245" i="3" s="1"/>
  <c r="T2158" i="3"/>
  <c r="AA2157" i="3"/>
  <c r="AB2157" i="3" s="1"/>
  <c r="T1198" i="3"/>
  <c r="AA1197" i="3"/>
  <c r="AB1197" i="3" s="1"/>
  <c r="T2526" i="3"/>
  <c r="AA2525" i="3"/>
  <c r="AB2525" i="3" s="1"/>
  <c r="T1486" i="3"/>
  <c r="AA1485" i="3"/>
  <c r="AB1485" i="3" s="1"/>
  <c r="T1438" i="3"/>
  <c r="AA1437" i="3"/>
  <c r="AB1437" i="3" s="1"/>
  <c r="T1934" i="3"/>
  <c r="AA1933" i="3"/>
  <c r="T254" i="3"/>
  <c r="AA253" i="3"/>
  <c r="AB253" i="3" s="1"/>
  <c r="T494" i="3"/>
  <c r="AA493" i="3"/>
  <c r="AB493" i="3" s="1"/>
  <c r="T1790" i="3"/>
  <c r="AA1789" i="3"/>
  <c r="AB1789" i="3" s="1"/>
  <c r="T1870" i="3"/>
  <c r="AA1869" i="3"/>
  <c r="AB1869" i="3" s="1"/>
  <c r="T862" i="3"/>
  <c r="AA861" i="3"/>
  <c r="AB861" i="3" s="1"/>
  <c r="T527" i="3"/>
  <c r="AA526" i="3"/>
  <c r="T542" i="3"/>
  <c r="AA541" i="3"/>
  <c r="AB541" i="3" s="1"/>
  <c r="T2062" i="3"/>
  <c r="AA2061" i="3"/>
  <c r="AB2061" i="3" s="1"/>
  <c r="T302" i="3"/>
  <c r="AA301" i="3"/>
  <c r="AB301" i="3" s="1"/>
  <c r="T638" i="3"/>
  <c r="AA637" i="3"/>
  <c r="AB637" i="3" s="1"/>
  <c r="T1454" i="3"/>
  <c r="AA1453" i="3"/>
  <c r="AB1453" i="3" s="1"/>
  <c r="T2302" i="3"/>
  <c r="AA2301" i="3"/>
  <c r="AB2301" i="3" s="1"/>
  <c r="T1470" i="3"/>
  <c r="AA1469" i="3"/>
  <c r="AB1469" i="3" s="1"/>
  <c r="T1374" i="3"/>
  <c r="AA1373" i="3"/>
  <c r="AB1373" i="3" s="1"/>
  <c r="T206" i="3"/>
  <c r="AA205" i="3"/>
  <c r="AB205" i="3" s="1"/>
  <c r="T1582" i="3"/>
  <c r="AA1581" i="3"/>
  <c r="AB1581" i="3" s="1"/>
  <c r="T2350" i="3"/>
  <c r="AA2349" i="3"/>
  <c r="AB2349" i="3" s="1"/>
  <c r="T1022" i="3"/>
  <c r="AA1021" i="3"/>
  <c r="AB1021" i="3" s="1"/>
  <c r="AB93" i="3" l="1"/>
  <c r="AB14" i="3"/>
  <c r="AB1805" i="3"/>
  <c r="AB141" i="3"/>
  <c r="AB2509" i="3"/>
  <c r="AB2205" i="3"/>
  <c r="AB526" i="3"/>
  <c r="AB1933" i="3"/>
  <c r="AB478" i="3"/>
  <c r="M94" i="3"/>
  <c r="N94" i="3"/>
  <c r="M142" i="3"/>
  <c r="N142" i="3"/>
  <c r="M463" i="3"/>
  <c r="N463" i="3"/>
  <c r="M895" i="3"/>
  <c r="N895" i="3"/>
  <c r="M1183" i="3"/>
  <c r="N1183" i="3"/>
  <c r="M2510" i="3"/>
  <c r="N2510" i="3"/>
  <c r="M2078" i="3"/>
  <c r="N2078" i="3"/>
  <c r="M1471" i="3"/>
  <c r="N1471" i="3"/>
  <c r="M879" i="3"/>
  <c r="N879" i="3"/>
  <c r="M159" i="3"/>
  <c r="N159" i="3"/>
  <c r="M207" i="3"/>
  <c r="N207" i="3"/>
  <c r="M2206" i="3"/>
  <c r="N2206" i="3"/>
  <c r="M1695" i="3"/>
  <c r="N1695" i="3"/>
  <c r="M527" i="3"/>
  <c r="N527" i="3"/>
  <c r="M927" i="3"/>
  <c r="N927" i="3"/>
  <c r="M2463" i="3"/>
  <c r="N2463" i="3"/>
  <c r="M15" i="3"/>
  <c r="N15" i="3"/>
  <c r="M1167" i="3"/>
  <c r="N1167" i="3"/>
  <c r="M623" i="3"/>
  <c r="N623" i="3"/>
  <c r="M1999" i="3"/>
  <c r="N1999" i="3"/>
  <c r="M1791" i="3"/>
  <c r="N1791" i="3"/>
  <c r="M671" i="3"/>
  <c r="N671" i="3"/>
  <c r="M32" i="3"/>
  <c r="N32" i="3"/>
  <c r="M815" i="3"/>
  <c r="N815" i="3"/>
  <c r="M831" i="3"/>
  <c r="N831" i="3"/>
  <c r="M223" i="3"/>
  <c r="N223" i="3"/>
  <c r="M752" i="3"/>
  <c r="N752" i="3"/>
  <c r="M1966" i="3"/>
  <c r="N1966" i="3"/>
  <c r="M303" i="3"/>
  <c r="N303" i="3"/>
  <c r="M1359" i="3"/>
  <c r="N1359" i="3"/>
  <c r="M64" i="3"/>
  <c r="N64" i="3"/>
  <c r="M1103" i="3"/>
  <c r="N1103" i="3"/>
  <c r="M2015" i="3"/>
  <c r="N2015" i="3"/>
  <c r="M2255" i="3"/>
  <c r="N2255" i="3"/>
  <c r="M703" i="3"/>
  <c r="N703" i="3"/>
  <c r="M639" i="3"/>
  <c r="N639" i="3"/>
  <c r="M1951" i="3"/>
  <c r="N1951" i="3"/>
  <c r="M511" i="3"/>
  <c r="N511" i="3"/>
  <c r="M863" i="3"/>
  <c r="N863" i="3"/>
  <c r="M1983" i="3"/>
  <c r="N1983" i="3"/>
  <c r="M2271" i="3"/>
  <c r="N2271" i="3"/>
  <c r="M479" i="3"/>
  <c r="N479" i="3"/>
  <c r="M1551" i="3"/>
  <c r="N1551" i="3"/>
  <c r="M192" i="3"/>
  <c r="N192" i="3"/>
  <c r="M1934" i="3"/>
  <c r="N1934" i="3"/>
  <c r="M1487" i="3"/>
  <c r="N1487" i="3"/>
  <c r="M1328" i="3"/>
  <c r="N1328" i="3"/>
  <c r="M2416" i="3"/>
  <c r="N2416" i="3"/>
  <c r="M975" i="3"/>
  <c r="N975" i="3"/>
  <c r="M1407" i="3"/>
  <c r="N1407" i="3"/>
  <c r="AB1407" i="3" s="1"/>
  <c r="M1519" i="3"/>
  <c r="N1519" i="3"/>
  <c r="M1631" i="3"/>
  <c r="N1631" i="3"/>
  <c r="M2303" i="3"/>
  <c r="N2303" i="3"/>
  <c r="M2527" i="3"/>
  <c r="N2527" i="3"/>
  <c r="M1247" i="3"/>
  <c r="N1247" i="3"/>
  <c r="M1679" i="3"/>
  <c r="N1679" i="3"/>
  <c r="M351" i="3"/>
  <c r="N351" i="3"/>
  <c r="M2031" i="3"/>
  <c r="N2031" i="3"/>
  <c r="M1919" i="3"/>
  <c r="N1919" i="3"/>
  <c r="M1311" i="3"/>
  <c r="N1311" i="3"/>
  <c r="M271" i="3"/>
  <c r="N271" i="3"/>
  <c r="M2446" i="3"/>
  <c r="N2446" i="3"/>
  <c r="M1535" i="3"/>
  <c r="N1535" i="3"/>
  <c r="M2287" i="3"/>
  <c r="N2287" i="3"/>
  <c r="M1343" i="3"/>
  <c r="N1343" i="3"/>
  <c r="M1711" i="3"/>
  <c r="N1711" i="3"/>
  <c r="M1375" i="3"/>
  <c r="N1375" i="3"/>
  <c r="M1823" i="3"/>
  <c r="N1823" i="3"/>
  <c r="M847" i="3"/>
  <c r="N847" i="3"/>
  <c r="M1215" i="3"/>
  <c r="N1215" i="3"/>
  <c r="M1727" i="3"/>
  <c r="N1727" i="3"/>
  <c r="M2382" i="3"/>
  <c r="N2382" i="3"/>
  <c r="M783" i="3"/>
  <c r="N783" i="3"/>
  <c r="M2111" i="3"/>
  <c r="N2111" i="3"/>
  <c r="M1774" i="3"/>
  <c r="N1774" i="3"/>
  <c r="M591" i="3"/>
  <c r="N591" i="3"/>
  <c r="M255" i="3"/>
  <c r="N255" i="3"/>
  <c r="M2239" i="3"/>
  <c r="N2239" i="3"/>
  <c r="M799" i="3"/>
  <c r="N799" i="3"/>
  <c r="M431" i="3"/>
  <c r="N431" i="3"/>
  <c r="M335" i="3"/>
  <c r="N335" i="3"/>
  <c r="M175" i="3"/>
  <c r="N175" i="3"/>
  <c r="M1391" i="3"/>
  <c r="N1391" i="3"/>
  <c r="M2334" i="3"/>
  <c r="N2334" i="3"/>
  <c r="M1279" i="3"/>
  <c r="N1279" i="3"/>
  <c r="M1887" i="3"/>
  <c r="N1887" i="3"/>
  <c r="M1503" i="3"/>
  <c r="N1503" i="3"/>
  <c r="M719" i="3"/>
  <c r="N719" i="3"/>
  <c r="M1151" i="3"/>
  <c r="N1151" i="3"/>
  <c r="M1231" i="3"/>
  <c r="N1231" i="3"/>
  <c r="M543" i="3"/>
  <c r="N543" i="3"/>
  <c r="M1055" i="3"/>
  <c r="N1055" i="3"/>
  <c r="M1567" i="3"/>
  <c r="N1567" i="3"/>
  <c r="M2223" i="3"/>
  <c r="N2223" i="3"/>
  <c r="M1008" i="3"/>
  <c r="N1008" i="3"/>
  <c r="M1647" i="3"/>
  <c r="N1647" i="3"/>
  <c r="M2351" i="3"/>
  <c r="N2351" i="3"/>
  <c r="M1263" i="3"/>
  <c r="N1263" i="3"/>
  <c r="M2127" i="3"/>
  <c r="N2127" i="3"/>
  <c r="M2095" i="3"/>
  <c r="N2095" i="3"/>
  <c r="M735" i="3"/>
  <c r="N735" i="3"/>
  <c r="M2478" i="3"/>
  <c r="N2478" i="3"/>
  <c r="M911" i="3"/>
  <c r="N911" i="3"/>
  <c r="M319" i="3"/>
  <c r="N319" i="3"/>
  <c r="M1071" i="3"/>
  <c r="N1071" i="3"/>
  <c r="M2159" i="3"/>
  <c r="N2159" i="3"/>
  <c r="M287" i="3"/>
  <c r="N287" i="3"/>
  <c r="M1199" i="3"/>
  <c r="N1199" i="3"/>
  <c r="M2495" i="3"/>
  <c r="N2495" i="3"/>
  <c r="M1423" i="3"/>
  <c r="N1423" i="3"/>
  <c r="M447" i="3"/>
  <c r="N447" i="3"/>
  <c r="M2318" i="3"/>
  <c r="N2318" i="3"/>
  <c r="M367" i="3"/>
  <c r="N367" i="3"/>
  <c r="M240" i="3"/>
  <c r="N240" i="3"/>
  <c r="M767" i="3"/>
  <c r="N767" i="3"/>
  <c r="M1902" i="3"/>
  <c r="N1902" i="3"/>
  <c r="AB1902" i="3" s="1"/>
  <c r="M1870" i="3"/>
  <c r="N1870" i="3"/>
  <c r="M2367" i="3"/>
  <c r="N2367" i="3"/>
  <c r="M2542" i="3"/>
  <c r="N2542" i="3"/>
  <c r="M1759" i="3"/>
  <c r="N1759" i="3"/>
  <c r="M1599" i="3"/>
  <c r="N1599" i="3"/>
  <c r="M128" i="3"/>
  <c r="N128" i="3"/>
  <c r="M415" i="3"/>
  <c r="N415" i="3"/>
  <c r="M1806" i="3"/>
  <c r="N1806" i="3"/>
  <c r="M1119" i="3"/>
  <c r="N1119" i="3"/>
  <c r="M2399" i="3"/>
  <c r="N2399" i="3"/>
  <c r="M1039" i="3"/>
  <c r="N1039" i="3"/>
  <c r="M48" i="3"/>
  <c r="N48" i="3"/>
  <c r="M2191" i="3"/>
  <c r="N2191" i="3"/>
  <c r="M559" i="3"/>
  <c r="N559" i="3"/>
  <c r="M112" i="3"/>
  <c r="N112" i="3"/>
  <c r="M2143" i="3"/>
  <c r="N2143" i="3"/>
  <c r="M1583" i="3"/>
  <c r="N1583" i="3"/>
  <c r="M1135" i="3"/>
  <c r="N1135" i="3"/>
  <c r="M1455" i="3"/>
  <c r="N1455" i="3"/>
  <c r="M943" i="3"/>
  <c r="N943" i="3"/>
  <c r="M959" i="3"/>
  <c r="N959" i="3"/>
  <c r="M607" i="3"/>
  <c r="N607" i="3"/>
  <c r="M2046" i="3"/>
  <c r="N2046" i="3"/>
  <c r="M1295" i="3"/>
  <c r="N1295" i="3"/>
  <c r="M2175" i="3"/>
  <c r="N2175" i="3"/>
  <c r="M1743" i="3"/>
  <c r="N1743" i="3"/>
  <c r="M1439" i="3"/>
  <c r="N1439" i="3"/>
  <c r="M1023" i="3"/>
  <c r="N1023" i="3"/>
  <c r="M2559" i="3"/>
  <c r="N2559" i="3"/>
  <c r="M687" i="3"/>
  <c r="N687" i="3"/>
  <c r="M399" i="3"/>
  <c r="N399" i="3"/>
  <c r="M383" i="3"/>
  <c r="N383" i="3"/>
  <c r="M496" i="3"/>
  <c r="N496" i="3"/>
  <c r="N1088" i="3"/>
  <c r="M1088" i="3"/>
  <c r="M1855" i="3"/>
  <c r="N1855" i="3"/>
  <c r="M1838" i="3"/>
  <c r="N1838" i="3"/>
  <c r="M655" i="3"/>
  <c r="N655" i="3"/>
  <c r="M2431" i="3"/>
  <c r="N2431" i="3"/>
  <c r="M79" i="3"/>
  <c r="N79" i="3"/>
  <c r="M991" i="3"/>
  <c r="N991" i="3"/>
  <c r="M1663" i="3"/>
  <c r="N1663" i="3"/>
  <c r="M1615" i="3"/>
  <c r="N1615" i="3"/>
  <c r="M575" i="3"/>
  <c r="N575" i="3"/>
  <c r="M2063" i="3"/>
  <c r="N2063" i="3"/>
  <c r="T639" i="3"/>
  <c r="AA638" i="3"/>
  <c r="AB638" i="3" s="1"/>
  <c r="T495" i="3"/>
  <c r="AA494" i="3"/>
  <c r="AB494" i="3" s="1"/>
  <c r="T1247" i="3"/>
  <c r="AA1246" i="3"/>
  <c r="AB1246" i="3" s="1"/>
  <c r="T367" i="3"/>
  <c r="AA366" i="3"/>
  <c r="AB366" i="3" s="1"/>
  <c r="T1711" i="3"/>
  <c r="AA1710" i="3"/>
  <c r="AB1710" i="3" s="1"/>
  <c r="T879" i="3"/>
  <c r="AA878" i="3"/>
  <c r="AB878" i="3" s="1"/>
  <c r="T143" i="3"/>
  <c r="AA142" i="3"/>
  <c r="T1103" i="3"/>
  <c r="AA1102" i="3"/>
  <c r="AB1102" i="3" s="1"/>
  <c r="T1087" i="3"/>
  <c r="AA1086" i="3"/>
  <c r="AB1086" i="3" s="1"/>
  <c r="T1135" i="3"/>
  <c r="AA1134" i="3"/>
  <c r="AB1134" i="3" s="1"/>
  <c r="T1759" i="3"/>
  <c r="AA1758" i="3"/>
  <c r="AB1758" i="3" s="1"/>
  <c r="T1999" i="3"/>
  <c r="AA1998" i="3"/>
  <c r="AB1998" i="3" s="1"/>
  <c r="T1647" i="3"/>
  <c r="AA1646" i="3"/>
  <c r="AB1646" i="3" s="1"/>
  <c r="T575" i="3"/>
  <c r="AA574" i="3"/>
  <c r="AB574" i="3" s="1"/>
  <c r="T1855" i="3"/>
  <c r="AA1854" i="3"/>
  <c r="AB1854" i="3" s="1"/>
  <c r="T95" i="3"/>
  <c r="AA94" i="3"/>
  <c r="T480" i="3"/>
  <c r="AA479" i="3"/>
  <c r="T2175" i="3"/>
  <c r="AA2174" i="3"/>
  <c r="AB2174" i="3" s="1"/>
  <c r="T1007" i="3"/>
  <c r="AA1006" i="3"/>
  <c r="AB1006" i="3" s="1"/>
  <c r="T303" i="3"/>
  <c r="AA302" i="3"/>
  <c r="AB302" i="3" s="1"/>
  <c r="T255" i="3"/>
  <c r="AA254" i="3"/>
  <c r="AB254" i="3" s="1"/>
  <c r="T927" i="3"/>
  <c r="AA926" i="3"/>
  <c r="AB926" i="3" s="1"/>
  <c r="T63" i="3"/>
  <c r="AA62" i="3"/>
  <c r="AB62" i="3" s="1"/>
  <c r="T447" i="3"/>
  <c r="AA446" i="3"/>
  <c r="AB446" i="3" s="1"/>
  <c r="T1327" i="3"/>
  <c r="AA1326" i="3"/>
  <c r="AB1326" i="3" s="1"/>
  <c r="T2479" i="3"/>
  <c r="AA2478" i="3"/>
  <c r="T1215" i="3"/>
  <c r="AA1214" i="3"/>
  <c r="AB1214" i="3" s="1"/>
  <c r="T1519" i="3"/>
  <c r="AA1518" i="3"/>
  <c r="AB1518" i="3" s="1"/>
  <c r="T799" i="3"/>
  <c r="AA798" i="3"/>
  <c r="AB798" i="3" s="1"/>
  <c r="T111" i="3"/>
  <c r="AA110" i="3"/>
  <c r="AB110" i="3" s="1"/>
  <c r="T47" i="3"/>
  <c r="AA46" i="3"/>
  <c r="AB46" i="3" s="1"/>
  <c r="T1151" i="3"/>
  <c r="AA1150" i="3"/>
  <c r="AB1150" i="3" s="1"/>
  <c r="T2367" i="3"/>
  <c r="AA2366" i="3"/>
  <c r="AB2366" i="3" s="1"/>
  <c r="T431" i="3"/>
  <c r="AA430" i="3"/>
  <c r="AB430" i="3" s="1"/>
  <c r="T1295" i="3"/>
  <c r="AA1294" i="3"/>
  <c r="AB1294" i="3" s="1"/>
  <c r="T2511" i="3"/>
  <c r="AA2510" i="3"/>
  <c r="T2383" i="3"/>
  <c r="AA2382" i="3"/>
  <c r="AB2382" i="3" s="1"/>
  <c r="T783" i="3"/>
  <c r="AA782" i="3"/>
  <c r="AB782" i="3" s="1"/>
  <c r="T2063" i="3"/>
  <c r="AA2062" i="3"/>
  <c r="AB2062" i="3" s="1"/>
  <c r="T1935" i="3"/>
  <c r="AA1934" i="3"/>
  <c r="AB1934" i="3" s="1"/>
  <c r="T2287" i="3"/>
  <c r="AA2286" i="3"/>
  <c r="AB2286" i="3" s="1"/>
  <c r="T2015" i="3"/>
  <c r="AA2014" i="3"/>
  <c r="AB2014" i="3" s="1"/>
  <c r="T815" i="3"/>
  <c r="AA814" i="3"/>
  <c r="AB814" i="3" s="1"/>
  <c r="T1423" i="3"/>
  <c r="AA1422" i="3"/>
  <c r="AB1422" i="3" s="1"/>
  <c r="T2207" i="3"/>
  <c r="AA2206" i="3"/>
  <c r="T1567" i="3"/>
  <c r="AA1566" i="3"/>
  <c r="AB1566" i="3" s="1"/>
  <c r="T1983" i="3"/>
  <c r="AA1982" i="3"/>
  <c r="AB1982" i="3" s="1"/>
  <c r="T1039" i="3"/>
  <c r="AA1038" i="3"/>
  <c r="AB1038" i="3" s="1"/>
  <c r="T383" i="3"/>
  <c r="AA382" i="3"/>
  <c r="AB382" i="3" s="1"/>
  <c r="T175" i="3"/>
  <c r="AA174" i="3"/>
  <c r="AB174" i="3" s="1"/>
  <c r="T703" i="3"/>
  <c r="AA702" i="3"/>
  <c r="AB702" i="3" s="1"/>
  <c r="T191" i="3"/>
  <c r="AA190" i="3"/>
  <c r="AB190" i="3" s="1"/>
  <c r="T79" i="3"/>
  <c r="AA78" i="3"/>
  <c r="AB78" i="3" s="1"/>
  <c r="T1183" i="3"/>
  <c r="AA1182" i="3"/>
  <c r="AB1182" i="3" s="1"/>
  <c r="T1231" i="3"/>
  <c r="AA1230" i="3"/>
  <c r="AB1230" i="3" s="1"/>
  <c r="T2143" i="3"/>
  <c r="AA2142" i="3"/>
  <c r="AB2142" i="3" s="1"/>
  <c r="T1615" i="3"/>
  <c r="AA1614" i="3"/>
  <c r="AB1614" i="3" s="1"/>
  <c r="T207" i="3"/>
  <c r="AA206" i="3"/>
  <c r="AB206" i="3" s="1"/>
  <c r="T543" i="3"/>
  <c r="AA542" i="3"/>
  <c r="AB542" i="3" s="1"/>
  <c r="T1439" i="3"/>
  <c r="AA1438" i="3"/>
  <c r="AB1438" i="3" s="1"/>
  <c r="T1311" i="3"/>
  <c r="AA1310" i="3"/>
  <c r="AB1310" i="3" s="1"/>
  <c r="T1743" i="3"/>
  <c r="AA1742" i="3"/>
  <c r="AB1742" i="3" s="1"/>
  <c r="T2191" i="3"/>
  <c r="AA2190" i="3"/>
  <c r="AB2190" i="3" s="1"/>
  <c r="T943" i="3"/>
  <c r="AA942" i="3"/>
  <c r="AB942" i="3" s="1"/>
  <c r="T1119" i="3"/>
  <c r="AA1118" i="3"/>
  <c r="AB1118" i="3" s="1"/>
  <c r="T1409" i="3"/>
  <c r="AA1409" i="3" s="1"/>
  <c r="AA1408" i="3"/>
  <c r="T2319" i="3"/>
  <c r="AA2318" i="3"/>
  <c r="AB2318" i="3" s="1"/>
  <c r="T991" i="3"/>
  <c r="AA990" i="3"/>
  <c r="AB990" i="3" s="1"/>
  <c r="T559" i="3"/>
  <c r="AA558" i="3"/>
  <c r="AB558" i="3" s="1"/>
  <c r="T1695" i="3"/>
  <c r="AA1694" i="3"/>
  <c r="AB1694" i="3" s="1"/>
  <c r="T2111" i="3"/>
  <c r="AA2110" i="3"/>
  <c r="AB2110" i="3" s="1"/>
  <c r="T847" i="3"/>
  <c r="AA846" i="3"/>
  <c r="AB846" i="3" s="1"/>
  <c r="T1823" i="3"/>
  <c r="AA1822" i="3"/>
  <c r="AB1822" i="3" s="1"/>
  <c r="T2463" i="3"/>
  <c r="AA2462" i="3"/>
  <c r="AB2462" i="3" s="1"/>
  <c r="T975" i="3"/>
  <c r="AA974" i="3"/>
  <c r="AB974" i="3" s="1"/>
  <c r="T895" i="3"/>
  <c r="AA894" i="3"/>
  <c r="AB894" i="3" s="1"/>
  <c r="T671" i="3"/>
  <c r="AA670" i="3"/>
  <c r="AB670" i="3" s="1"/>
  <c r="T1375" i="3"/>
  <c r="AA1374" i="3"/>
  <c r="AB1374" i="3" s="1"/>
  <c r="T528" i="3"/>
  <c r="AA527" i="3"/>
  <c r="T1487" i="3"/>
  <c r="AA1486" i="3"/>
  <c r="AB1486" i="3" s="1"/>
  <c r="T1167" i="3"/>
  <c r="AA1166" i="3"/>
  <c r="AB1166" i="3" s="1"/>
  <c r="T591" i="3"/>
  <c r="AA590" i="3"/>
  <c r="AB590" i="3" s="1"/>
  <c r="T2127" i="3"/>
  <c r="AA2126" i="3"/>
  <c r="AB2126" i="3" s="1"/>
  <c r="T415" i="3"/>
  <c r="AA414" i="3"/>
  <c r="AB414" i="3" s="1"/>
  <c r="T463" i="3"/>
  <c r="AA462" i="3"/>
  <c r="AB462" i="3" s="1"/>
  <c r="T1055" i="3"/>
  <c r="AA1054" i="3"/>
  <c r="AB1054" i="3" s="1"/>
  <c r="T271" i="3"/>
  <c r="AA270" i="3"/>
  <c r="AB270" i="3" s="1"/>
  <c r="T223" i="3"/>
  <c r="AA222" i="3"/>
  <c r="AB222" i="3" s="1"/>
  <c r="T2335" i="3"/>
  <c r="AA2334" i="3"/>
  <c r="T1631" i="3"/>
  <c r="AA1630" i="3"/>
  <c r="AB1630" i="3" s="1"/>
  <c r="T351" i="3"/>
  <c r="AA350" i="3"/>
  <c r="AB350" i="3" s="1"/>
  <c r="T2447" i="3"/>
  <c r="AA2446" i="3"/>
  <c r="T335" i="3"/>
  <c r="AA334" i="3"/>
  <c r="AB334" i="3" s="1"/>
  <c r="T31" i="3"/>
  <c r="AA30" i="3"/>
  <c r="AB30" i="3" s="1"/>
  <c r="T2495" i="3"/>
  <c r="AA2494" i="3"/>
  <c r="AB2494" i="3" s="1"/>
  <c r="T1663" i="3"/>
  <c r="AA1662" i="3"/>
  <c r="AB1662" i="3" s="1"/>
  <c r="T1919" i="3"/>
  <c r="AA1918" i="3"/>
  <c r="AB1918" i="3" s="1"/>
  <c r="T1583" i="3"/>
  <c r="AA1582" i="3"/>
  <c r="AB1582" i="3" s="1"/>
  <c r="T1471" i="3"/>
  <c r="AA1470" i="3"/>
  <c r="AB1470" i="3" s="1"/>
  <c r="T863" i="3"/>
  <c r="AA862" i="3"/>
  <c r="AB862" i="3" s="1"/>
  <c r="T2527" i="3"/>
  <c r="AA2526" i="3"/>
  <c r="AB2526" i="3" s="1"/>
  <c r="T2239" i="3"/>
  <c r="AA2238" i="3"/>
  <c r="AB2238" i="3" s="1"/>
  <c r="T911" i="3"/>
  <c r="AA910" i="3"/>
  <c r="AB910" i="3" s="1"/>
  <c r="T2415" i="3"/>
  <c r="AA2414" i="3"/>
  <c r="AB2414" i="3" s="1"/>
  <c r="T1535" i="3"/>
  <c r="AA1534" i="3"/>
  <c r="AB1534" i="3" s="1"/>
  <c r="T735" i="3"/>
  <c r="AA734" i="3"/>
  <c r="AB734" i="3" s="1"/>
  <c r="T239" i="3"/>
  <c r="AA238" i="3"/>
  <c r="AB238" i="3" s="1"/>
  <c r="T1551" i="3"/>
  <c r="AA1550" i="3"/>
  <c r="AB1550" i="3" s="1"/>
  <c r="T2079" i="3"/>
  <c r="AA2078" i="3"/>
  <c r="T2031" i="3"/>
  <c r="AA2030" i="3"/>
  <c r="AB2030" i="3" s="1"/>
  <c r="T655" i="3"/>
  <c r="AA654" i="3"/>
  <c r="AB654" i="3" s="1"/>
  <c r="T1279" i="3"/>
  <c r="AA1278" i="3"/>
  <c r="AB1278" i="3" s="1"/>
  <c r="T607" i="3"/>
  <c r="AA606" i="3"/>
  <c r="AB606" i="3" s="1"/>
  <c r="T1263" i="3"/>
  <c r="AA1262" i="3"/>
  <c r="AB1262" i="3" s="1"/>
  <c r="T831" i="3"/>
  <c r="AA830" i="3"/>
  <c r="AB830" i="3" s="1"/>
  <c r="T959" i="3"/>
  <c r="AA958" i="3"/>
  <c r="AB958" i="3" s="1"/>
  <c r="T2255" i="3"/>
  <c r="AA2254" i="3"/>
  <c r="AB2254" i="3" s="1"/>
  <c r="T1599" i="3"/>
  <c r="AA1598" i="3"/>
  <c r="AB1598" i="3" s="1"/>
  <c r="T1023" i="3"/>
  <c r="AA1022" i="3"/>
  <c r="AB1022" i="3" s="1"/>
  <c r="T2303" i="3"/>
  <c r="AA2302" i="3"/>
  <c r="AB2302" i="3" s="1"/>
  <c r="T1871" i="3"/>
  <c r="AA1870" i="3"/>
  <c r="AB1870" i="3" s="1"/>
  <c r="T1199" i="3"/>
  <c r="AA1198" i="3"/>
  <c r="AB1198" i="3" s="1"/>
  <c r="T719" i="3"/>
  <c r="AA718" i="3"/>
  <c r="AB718" i="3" s="1"/>
  <c r="T687" i="3"/>
  <c r="AA686" i="3"/>
  <c r="AB686" i="3" s="1"/>
  <c r="T623" i="3"/>
  <c r="AA622" i="3"/>
  <c r="AB622" i="3" s="1"/>
  <c r="T1887" i="3"/>
  <c r="AA1886" i="3"/>
  <c r="AB1886" i="3" s="1"/>
  <c r="T2431" i="3"/>
  <c r="AA2430" i="3"/>
  <c r="AB2430" i="3" s="1"/>
  <c r="T1905" i="3"/>
  <c r="AA1905" i="3" s="1"/>
  <c r="AA1904" i="3"/>
  <c r="T1951" i="3"/>
  <c r="AA1950" i="3"/>
  <c r="AB1950" i="3" s="1"/>
  <c r="T319" i="3"/>
  <c r="AA318" i="3"/>
  <c r="AB318" i="3" s="1"/>
  <c r="T2543" i="3"/>
  <c r="AA2542" i="3"/>
  <c r="T2399" i="3"/>
  <c r="AA2398" i="3"/>
  <c r="AB2398" i="3" s="1"/>
  <c r="T2047" i="3"/>
  <c r="AA2046" i="3"/>
  <c r="T1839" i="3"/>
  <c r="AA1838" i="3"/>
  <c r="AB1838" i="3" s="1"/>
  <c r="T16" i="3"/>
  <c r="AA15" i="3"/>
  <c r="T1807" i="3"/>
  <c r="AA1806" i="3"/>
  <c r="T2271" i="3"/>
  <c r="AA2270" i="3"/>
  <c r="AB2270" i="3" s="1"/>
  <c r="T287" i="3"/>
  <c r="AA286" i="3"/>
  <c r="AB286" i="3" s="1"/>
  <c r="T399" i="3"/>
  <c r="AA398" i="3"/>
  <c r="AB398" i="3" s="1"/>
  <c r="T2351" i="3"/>
  <c r="AA2350" i="3"/>
  <c r="AB2350" i="3" s="1"/>
  <c r="T1455" i="3"/>
  <c r="AA1454" i="3"/>
  <c r="AB1454" i="3" s="1"/>
  <c r="T1791" i="3"/>
  <c r="AA1790" i="3"/>
  <c r="AB1790" i="3" s="1"/>
  <c r="T2159" i="3"/>
  <c r="AA2158" i="3"/>
  <c r="AB2158" i="3" s="1"/>
  <c r="T1391" i="3"/>
  <c r="AA1390" i="3"/>
  <c r="AB1390" i="3" s="1"/>
  <c r="T1775" i="3"/>
  <c r="AA1774" i="3"/>
  <c r="T511" i="3"/>
  <c r="AA510" i="3"/>
  <c r="AB510" i="3" s="1"/>
  <c r="T2559" i="3"/>
  <c r="AA2558" i="3"/>
  <c r="AB2558" i="3" s="1"/>
  <c r="T1727" i="3"/>
  <c r="AA1726" i="3"/>
  <c r="AB1726" i="3" s="1"/>
  <c r="T127" i="3"/>
  <c r="AA126" i="3"/>
  <c r="AB126" i="3" s="1"/>
  <c r="T767" i="3"/>
  <c r="AA766" i="3"/>
  <c r="AB766" i="3" s="1"/>
  <c r="T1679" i="3"/>
  <c r="AA1678" i="3"/>
  <c r="AB1678" i="3" s="1"/>
  <c r="T1343" i="3"/>
  <c r="AA1342" i="3"/>
  <c r="AB1342" i="3" s="1"/>
  <c r="T1503" i="3"/>
  <c r="AA1502" i="3"/>
  <c r="AB1502" i="3" s="1"/>
  <c r="T1071" i="3"/>
  <c r="AA1070" i="3"/>
  <c r="AB1070" i="3" s="1"/>
  <c r="T1359" i="3"/>
  <c r="AA1358" i="3"/>
  <c r="AB1358" i="3" s="1"/>
  <c r="T751" i="3"/>
  <c r="AA750" i="3"/>
  <c r="AB750" i="3" s="1"/>
  <c r="T1967" i="3"/>
  <c r="AA1966" i="3"/>
  <c r="T159" i="3"/>
  <c r="AA158" i="3"/>
  <c r="AB158" i="3" s="1"/>
  <c r="T2223" i="3"/>
  <c r="AA2222" i="3"/>
  <c r="AB2222" i="3" s="1"/>
  <c r="T2095" i="3"/>
  <c r="AA2094" i="3"/>
  <c r="AB2094" i="3" s="1"/>
  <c r="AB1774" i="3" l="1"/>
  <c r="AB2334" i="3"/>
  <c r="AB94" i="3"/>
  <c r="AB479" i="3"/>
  <c r="AB1806" i="3"/>
  <c r="AB15" i="3"/>
  <c r="AB142" i="3"/>
  <c r="AB1966" i="3"/>
  <c r="AB2206" i="3"/>
  <c r="AB2046" i="3"/>
  <c r="AB2078" i="3"/>
  <c r="AB2542" i="3"/>
  <c r="AB2446" i="3"/>
  <c r="AB2510" i="3"/>
  <c r="AB2478" i="3"/>
  <c r="AB527" i="3"/>
  <c r="M143" i="3"/>
  <c r="N143" i="3"/>
  <c r="M95" i="3"/>
  <c r="N95" i="3"/>
  <c r="M2064" i="3"/>
  <c r="N2064" i="3"/>
  <c r="M1839" i="3"/>
  <c r="N1839" i="3"/>
  <c r="M1024" i="3"/>
  <c r="N1024" i="3"/>
  <c r="M944" i="3"/>
  <c r="N944" i="3"/>
  <c r="M49" i="3"/>
  <c r="N49" i="3"/>
  <c r="M1760" i="3"/>
  <c r="N1760" i="3"/>
  <c r="M2319" i="3"/>
  <c r="N2319" i="3"/>
  <c r="M320" i="3"/>
  <c r="N320" i="3"/>
  <c r="M1648" i="3"/>
  <c r="N1648" i="3"/>
  <c r="M720" i="3"/>
  <c r="N720" i="3"/>
  <c r="M432" i="3"/>
  <c r="N432" i="3"/>
  <c r="M2383" i="3"/>
  <c r="N2383" i="3"/>
  <c r="M2288" i="3"/>
  <c r="N2288" i="3"/>
  <c r="M352" i="3"/>
  <c r="N352" i="3"/>
  <c r="M976" i="3"/>
  <c r="N976" i="3"/>
  <c r="M2272" i="3"/>
  <c r="N2272" i="3"/>
  <c r="M2016" i="3"/>
  <c r="N2016" i="3"/>
  <c r="M832" i="3"/>
  <c r="N832" i="3"/>
  <c r="M160" i="3"/>
  <c r="N160" i="3"/>
  <c r="M576" i="3"/>
  <c r="N576" i="3"/>
  <c r="M1856" i="3"/>
  <c r="N1856" i="3"/>
  <c r="M1440" i="3"/>
  <c r="N1440" i="3"/>
  <c r="M1456" i="3"/>
  <c r="N1456" i="3"/>
  <c r="M1040" i="3"/>
  <c r="N1040" i="3"/>
  <c r="M2543" i="3"/>
  <c r="N2543" i="3"/>
  <c r="M448" i="3"/>
  <c r="N448" i="3"/>
  <c r="M912" i="3"/>
  <c r="N912" i="3"/>
  <c r="M1009" i="3"/>
  <c r="N1009" i="3"/>
  <c r="M1504" i="3"/>
  <c r="N1504" i="3"/>
  <c r="M800" i="3"/>
  <c r="N800" i="3"/>
  <c r="M1728" i="3"/>
  <c r="N1728" i="3"/>
  <c r="M1536" i="3"/>
  <c r="N1536" i="3"/>
  <c r="M1680" i="3"/>
  <c r="N1680" i="3"/>
  <c r="M2417" i="3"/>
  <c r="N2417" i="3"/>
  <c r="M1984" i="3"/>
  <c r="N1984" i="3"/>
  <c r="M1104" i="3"/>
  <c r="N1104" i="3"/>
  <c r="M816" i="3"/>
  <c r="N816" i="3"/>
  <c r="M16" i="3"/>
  <c r="N16" i="3"/>
  <c r="M880" i="3"/>
  <c r="N880" i="3"/>
  <c r="M1089" i="3"/>
  <c r="N1089" i="3"/>
  <c r="M1616" i="3"/>
  <c r="N1616" i="3"/>
  <c r="M1744" i="3"/>
  <c r="N1744" i="3"/>
  <c r="M1136" i="3"/>
  <c r="N1136" i="3"/>
  <c r="M2400" i="3"/>
  <c r="N2400" i="3"/>
  <c r="M2368" i="3"/>
  <c r="N2368" i="3"/>
  <c r="M1424" i="3"/>
  <c r="N1424" i="3"/>
  <c r="M2479" i="3"/>
  <c r="N2479" i="3"/>
  <c r="M2224" i="3"/>
  <c r="N2224" i="3"/>
  <c r="M1888" i="3"/>
  <c r="N1888" i="3"/>
  <c r="M2240" i="3"/>
  <c r="N2240" i="3"/>
  <c r="M1216" i="3"/>
  <c r="N1216" i="3"/>
  <c r="N1248" i="3"/>
  <c r="M1248" i="3"/>
  <c r="N1329" i="3"/>
  <c r="M1329" i="3"/>
  <c r="M864" i="3"/>
  <c r="N864" i="3"/>
  <c r="M65" i="3"/>
  <c r="N65" i="3"/>
  <c r="M33" i="3"/>
  <c r="N33" i="3"/>
  <c r="M2464" i="3"/>
  <c r="N2464" i="3"/>
  <c r="M1472" i="3"/>
  <c r="N1472" i="3"/>
  <c r="M1664" i="3"/>
  <c r="N1664" i="3"/>
  <c r="N497" i="3"/>
  <c r="M497" i="3"/>
  <c r="M2176" i="3"/>
  <c r="N2176" i="3"/>
  <c r="M1584" i="3"/>
  <c r="N1584" i="3"/>
  <c r="M1120" i="3"/>
  <c r="N1120" i="3"/>
  <c r="M1871" i="3"/>
  <c r="N1871" i="3"/>
  <c r="M2496" i="3"/>
  <c r="N2496" i="3"/>
  <c r="M736" i="3"/>
  <c r="N736" i="3"/>
  <c r="M1568" i="3"/>
  <c r="N1568" i="3"/>
  <c r="N1280" i="3"/>
  <c r="M1280" i="3"/>
  <c r="M256" i="3"/>
  <c r="N256" i="3"/>
  <c r="M848" i="3"/>
  <c r="N848" i="3"/>
  <c r="M2447" i="3"/>
  <c r="N2447" i="3"/>
  <c r="M2528" i="3"/>
  <c r="N2528" i="3"/>
  <c r="M1488" i="3"/>
  <c r="N1488" i="3"/>
  <c r="M512" i="3"/>
  <c r="N512" i="3"/>
  <c r="M1360" i="3"/>
  <c r="N1360" i="3"/>
  <c r="M672" i="3"/>
  <c r="N672" i="3"/>
  <c r="M928" i="3"/>
  <c r="N928" i="3"/>
  <c r="M2079" i="3"/>
  <c r="N2079" i="3"/>
  <c r="M992" i="3"/>
  <c r="N992" i="3"/>
  <c r="M384" i="3"/>
  <c r="N384" i="3"/>
  <c r="N1296" i="3"/>
  <c r="M1296" i="3"/>
  <c r="M2144" i="3"/>
  <c r="N2144" i="3"/>
  <c r="M1807" i="3"/>
  <c r="N1807" i="3"/>
  <c r="M1903" i="3"/>
  <c r="N1903" i="3"/>
  <c r="AB1903" i="3" s="1"/>
  <c r="M1200" i="3"/>
  <c r="N1200" i="3"/>
  <c r="M2096" i="3"/>
  <c r="N2096" i="3"/>
  <c r="M1056" i="3"/>
  <c r="N1056" i="3"/>
  <c r="M2335" i="3"/>
  <c r="N2335" i="3"/>
  <c r="M592" i="3"/>
  <c r="N592" i="3"/>
  <c r="M1824" i="3"/>
  <c r="N1824" i="3"/>
  <c r="M272" i="3"/>
  <c r="N272" i="3"/>
  <c r="M2304" i="3"/>
  <c r="N2304" i="3"/>
  <c r="M1935" i="3"/>
  <c r="N1935" i="3"/>
  <c r="M1952" i="3"/>
  <c r="N1952" i="3"/>
  <c r="M304" i="3"/>
  <c r="N304" i="3"/>
  <c r="M1792" i="3"/>
  <c r="N1792" i="3"/>
  <c r="M528" i="3"/>
  <c r="N528" i="3"/>
  <c r="M2511" i="3"/>
  <c r="N2511" i="3"/>
  <c r="M80" i="3"/>
  <c r="N80" i="3"/>
  <c r="M400" i="3"/>
  <c r="N400" i="3"/>
  <c r="M2047" i="3"/>
  <c r="N2047" i="3"/>
  <c r="M113" i="3"/>
  <c r="N113" i="3"/>
  <c r="M416" i="3"/>
  <c r="N416" i="3"/>
  <c r="M768" i="3"/>
  <c r="N768" i="3"/>
  <c r="M288" i="3"/>
  <c r="N288" i="3"/>
  <c r="M2128" i="3"/>
  <c r="N2128" i="3"/>
  <c r="M544" i="3"/>
  <c r="N544" i="3"/>
  <c r="M1392" i="3"/>
  <c r="N1392" i="3"/>
  <c r="M1775" i="3"/>
  <c r="N1775" i="3"/>
  <c r="M1376" i="3"/>
  <c r="N1376" i="3"/>
  <c r="N1312" i="3"/>
  <c r="M1312" i="3"/>
  <c r="M1632" i="3"/>
  <c r="N1632" i="3"/>
  <c r="M193" i="3"/>
  <c r="N193" i="3"/>
  <c r="M640" i="3"/>
  <c r="N640" i="3"/>
  <c r="M1967" i="3"/>
  <c r="N1967" i="3"/>
  <c r="M2000" i="3"/>
  <c r="N2000" i="3"/>
  <c r="M1696" i="3"/>
  <c r="N1696" i="3"/>
  <c r="M1184" i="3"/>
  <c r="N1184" i="3"/>
  <c r="M2432" i="3"/>
  <c r="N2432" i="3"/>
  <c r="M688" i="3"/>
  <c r="N688" i="3"/>
  <c r="M608" i="3"/>
  <c r="N608" i="3"/>
  <c r="M560" i="3"/>
  <c r="N560" i="3"/>
  <c r="M129" i="3"/>
  <c r="N129" i="3"/>
  <c r="N241" i="3"/>
  <c r="M241" i="3"/>
  <c r="M2160" i="3"/>
  <c r="N2160" i="3"/>
  <c r="N1264" i="3"/>
  <c r="M1264" i="3"/>
  <c r="M1232" i="3"/>
  <c r="N1232" i="3"/>
  <c r="M176" i="3"/>
  <c r="N176" i="3"/>
  <c r="M2112" i="3"/>
  <c r="N2112" i="3"/>
  <c r="M1712" i="3"/>
  <c r="N1712" i="3"/>
  <c r="M1920" i="3"/>
  <c r="N1920" i="3"/>
  <c r="M1520" i="3"/>
  <c r="N1520" i="3"/>
  <c r="M1552" i="3"/>
  <c r="N1552" i="3"/>
  <c r="M704" i="3"/>
  <c r="N704" i="3"/>
  <c r="M753" i="3"/>
  <c r="N753" i="3"/>
  <c r="M624" i="3"/>
  <c r="N624" i="3"/>
  <c r="M2207" i="3"/>
  <c r="N2207" i="3"/>
  <c r="M896" i="3"/>
  <c r="N896" i="3"/>
  <c r="M656" i="3"/>
  <c r="N656" i="3"/>
  <c r="M2560" i="3"/>
  <c r="N2560" i="3"/>
  <c r="M960" i="3"/>
  <c r="N960" i="3"/>
  <c r="M2192" i="3"/>
  <c r="N2192" i="3"/>
  <c r="M1600" i="3"/>
  <c r="N1600" i="3"/>
  <c r="M368" i="3"/>
  <c r="N368" i="3"/>
  <c r="M1072" i="3"/>
  <c r="N1072" i="3"/>
  <c r="M2352" i="3"/>
  <c r="N2352" i="3"/>
  <c r="N1152" i="3"/>
  <c r="M1152" i="3"/>
  <c r="M336" i="3"/>
  <c r="N336" i="3"/>
  <c r="M784" i="3"/>
  <c r="N784" i="3"/>
  <c r="M1344" i="3"/>
  <c r="N1344" i="3"/>
  <c r="M2032" i="3"/>
  <c r="N2032" i="3"/>
  <c r="M1408" i="3"/>
  <c r="N1408" i="3"/>
  <c r="AB1408" i="3" s="1"/>
  <c r="M480" i="3"/>
  <c r="N480" i="3"/>
  <c r="M2256" i="3"/>
  <c r="N2256" i="3"/>
  <c r="M224" i="3"/>
  <c r="N224" i="3"/>
  <c r="M1168" i="3"/>
  <c r="N1168" i="3"/>
  <c r="M208" i="3"/>
  <c r="N208" i="3"/>
  <c r="M464" i="3"/>
  <c r="N464" i="3"/>
  <c r="T1808" i="3"/>
  <c r="AA1807" i="3"/>
  <c r="T2304" i="3"/>
  <c r="AA2303" i="3"/>
  <c r="AB2303" i="3" s="1"/>
  <c r="T1280" i="3"/>
  <c r="AA1279" i="3"/>
  <c r="AB1279" i="3" s="1"/>
  <c r="T2416" i="3"/>
  <c r="AA2415" i="3"/>
  <c r="AB2415" i="3" s="1"/>
  <c r="T1664" i="3"/>
  <c r="AA1663" i="3"/>
  <c r="AB1663" i="3" s="1"/>
  <c r="T224" i="3"/>
  <c r="AA223" i="3"/>
  <c r="AB223" i="3" s="1"/>
  <c r="T1488" i="3"/>
  <c r="AA1487" i="3"/>
  <c r="AB1487" i="3" s="1"/>
  <c r="T848" i="3"/>
  <c r="AA847" i="3"/>
  <c r="AB847" i="3" s="1"/>
  <c r="T944" i="3"/>
  <c r="AA943" i="3"/>
  <c r="AB943" i="3" s="1"/>
  <c r="T2144" i="3"/>
  <c r="AA2143" i="3"/>
  <c r="AB2143" i="3" s="1"/>
  <c r="T1040" i="3"/>
  <c r="AA1039" i="3"/>
  <c r="AB1039" i="3" s="1"/>
  <c r="T1936" i="3"/>
  <c r="AA1935" i="3"/>
  <c r="T1152" i="3"/>
  <c r="AA1151" i="3"/>
  <c r="AB1151" i="3" s="1"/>
  <c r="T448" i="3"/>
  <c r="AA447" i="3"/>
  <c r="AB447" i="3" s="1"/>
  <c r="T96" i="3"/>
  <c r="AA95" i="3"/>
  <c r="AB95" i="3" s="1"/>
  <c r="T1104" i="3"/>
  <c r="AA1103" i="3"/>
  <c r="AB1103" i="3" s="1"/>
  <c r="T2096" i="3"/>
  <c r="AA2095" i="3"/>
  <c r="AB2095" i="3" s="1"/>
  <c r="T1680" i="3"/>
  <c r="AA1679" i="3"/>
  <c r="AB1679" i="3" s="1"/>
  <c r="T2160" i="3"/>
  <c r="AA2159" i="3"/>
  <c r="AB2159" i="3" s="1"/>
  <c r="T17" i="3"/>
  <c r="AA17" i="3" s="1"/>
  <c r="AA16" i="3"/>
  <c r="T2432" i="3"/>
  <c r="AA2431" i="3"/>
  <c r="AB2431" i="3" s="1"/>
  <c r="T1024" i="3"/>
  <c r="AA1023" i="3"/>
  <c r="AB1023" i="3" s="1"/>
  <c r="T656" i="3"/>
  <c r="AA655" i="3"/>
  <c r="AB655" i="3" s="1"/>
  <c r="T912" i="3"/>
  <c r="AA911" i="3"/>
  <c r="AB911" i="3" s="1"/>
  <c r="T2496" i="3"/>
  <c r="AA2495" i="3"/>
  <c r="AB2495" i="3" s="1"/>
  <c r="T272" i="3"/>
  <c r="AA271" i="3"/>
  <c r="AB271" i="3" s="1"/>
  <c r="T529" i="3"/>
  <c r="AA529" i="3" s="1"/>
  <c r="AA528" i="3"/>
  <c r="AB528" i="3" s="1"/>
  <c r="T2112" i="3"/>
  <c r="AA2111" i="3"/>
  <c r="AB2111" i="3" s="1"/>
  <c r="T2192" i="3"/>
  <c r="AA2191" i="3"/>
  <c r="AB2191" i="3" s="1"/>
  <c r="T1232" i="3"/>
  <c r="AA1231" i="3"/>
  <c r="AB1231" i="3" s="1"/>
  <c r="T1984" i="3"/>
  <c r="AA1983" i="3"/>
  <c r="AB1983" i="3" s="1"/>
  <c r="T2064" i="3"/>
  <c r="AA2063" i="3"/>
  <c r="AB2063" i="3" s="1"/>
  <c r="T48" i="3"/>
  <c r="AA47" i="3"/>
  <c r="AB47" i="3" s="1"/>
  <c r="T64" i="3"/>
  <c r="AA63" i="3"/>
  <c r="AB63" i="3" s="1"/>
  <c r="T1856" i="3"/>
  <c r="AA1855" i="3"/>
  <c r="AB1855" i="3" s="1"/>
  <c r="T144" i="3"/>
  <c r="AA143" i="3"/>
  <c r="AB143" i="3" s="1"/>
  <c r="T1344" i="3"/>
  <c r="AA1343" i="3"/>
  <c r="AB1343" i="3" s="1"/>
  <c r="T160" i="3"/>
  <c r="AA159" i="3"/>
  <c r="AB159" i="3" s="1"/>
  <c r="T768" i="3"/>
  <c r="AA767" i="3"/>
  <c r="AB767" i="3" s="1"/>
  <c r="T1792" i="3"/>
  <c r="AA1791" i="3"/>
  <c r="AB1791" i="3" s="1"/>
  <c r="T1840" i="3"/>
  <c r="AA1839" i="3"/>
  <c r="T1888" i="3"/>
  <c r="AA1887" i="3"/>
  <c r="AB1887" i="3" s="1"/>
  <c r="T1600" i="3"/>
  <c r="AA1599" i="3"/>
  <c r="AB1599" i="3" s="1"/>
  <c r="T2032" i="3"/>
  <c r="AA2031" i="3"/>
  <c r="AB2031" i="3" s="1"/>
  <c r="T2240" i="3"/>
  <c r="AA2239" i="3"/>
  <c r="AB2239" i="3" s="1"/>
  <c r="T32" i="3"/>
  <c r="AA31" i="3"/>
  <c r="AB31" i="3" s="1"/>
  <c r="T1056" i="3"/>
  <c r="AA1055" i="3"/>
  <c r="AB1055" i="3" s="1"/>
  <c r="T1376" i="3"/>
  <c r="AA1375" i="3"/>
  <c r="AB1375" i="3" s="1"/>
  <c r="T1696" i="3"/>
  <c r="AA1695" i="3"/>
  <c r="AB1695" i="3" s="1"/>
  <c r="T1744" i="3"/>
  <c r="AA1743" i="3"/>
  <c r="AB1743" i="3" s="1"/>
  <c r="T1184" i="3"/>
  <c r="AA1183" i="3"/>
  <c r="AB1183" i="3" s="1"/>
  <c r="T1568" i="3"/>
  <c r="AA1567" i="3"/>
  <c r="AB1567" i="3" s="1"/>
  <c r="T784" i="3"/>
  <c r="AA783" i="3"/>
  <c r="AB783" i="3" s="1"/>
  <c r="T112" i="3"/>
  <c r="AA111" i="3"/>
  <c r="AB111" i="3" s="1"/>
  <c r="T928" i="3"/>
  <c r="AA927" i="3"/>
  <c r="AB927" i="3" s="1"/>
  <c r="T576" i="3"/>
  <c r="AA575" i="3"/>
  <c r="AB575" i="3" s="1"/>
  <c r="T880" i="3"/>
  <c r="AA879" i="3"/>
  <c r="AB879" i="3" s="1"/>
  <c r="T1392" i="3"/>
  <c r="AA1391" i="3"/>
  <c r="AB1391" i="3" s="1"/>
  <c r="T1968" i="3"/>
  <c r="AA1967" i="3"/>
  <c r="T128" i="3"/>
  <c r="AA127" i="3"/>
  <c r="AB127" i="3" s="1"/>
  <c r="T1456" i="3"/>
  <c r="AA1455" i="3"/>
  <c r="AB1455" i="3" s="1"/>
  <c r="T2048" i="3"/>
  <c r="AA2047" i="3"/>
  <c r="T624" i="3"/>
  <c r="AA623" i="3"/>
  <c r="AB623" i="3" s="1"/>
  <c r="T2256" i="3"/>
  <c r="AA2255" i="3"/>
  <c r="AB2255" i="3" s="1"/>
  <c r="T2080" i="3"/>
  <c r="AA2079" i="3"/>
  <c r="T2528" i="3"/>
  <c r="AA2527" i="3"/>
  <c r="AB2527" i="3" s="1"/>
  <c r="T336" i="3"/>
  <c r="AA335" i="3"/>
  <c r="AB335" i="3" s="1"/>
  <c r="T464" i="3"/>
  <c r="AA463" i="3"/>
  <c r="AB463" i="3" s="1"/>
  <c r="T672" i="3"/>
  <c r="AA671" i="3"/>
  <c r="AB671" i="3" s="1"/>
  <c r="T560" i="3"/>
  <c r="AA559" i="3"/>
  <c r="AB559" i="3" s="1"/>
  <c r="T1312" i="3"/>
  <c r="AA1311" i="3"/>
  <c r="AB1311" i="3" s="1"/>
  <c r="T80" i="3"/>
  <c r="AA79" i="3"/>
  <c r="AB79" i="3" s="1"/>
  <c r="T2208" i="3"/>
  <c r="AA2207" i="3"/>
  <c r="AB2207" i="3" s="1"/>
  <c r="T2384" i="3"/>
  <c r="AA2383" i="3"/>
  <c r="AB2383" i="3" s="1"/>
  <c r="T800" i="3"/>
  <c r="AA799" i="3"/>
  <c r="AB799" i="3" s="1"/>
  <c r="T256" i="3"/>
  <c r="AA255" i="3"/>
  <c r="AB255" i="3" s="1"/>
  <c r="T1648" i="3"/>
  <c r="AA1647" i="3"/>
  <c r="AB1647" i="3" s="1"/>
  <c r="T1712" i="3"/>
  <c r="AA1711" i="3"/>
  <c r="AB1711" i="3" s="1"/>
  <c r="T752" i="3"/>
  <c r="AA751" i="3"/>
  <c r="AB751" i="3" s="1"/>
  <c r="T1728" i="3"/>
  <c r="AA1727" i="3"/>
  <c r="AB1727" i="3" s="1"/>
  <c r="T2352" i="3"/>
  <c r="AA2351" i="3"/>
  <c r="AB2351" i="3" s="1"/>
  <c r="T2400" i="3"/>
  <c r="AA2399" i="3"/>
  <c r="AB2399" i="3" s="1"/>
  <c r="T688" i="3"/>
  <c r="AA687" i="3"/>
  <c r="AB687" i="3" s="1"/>
  <c r="T960" i="3"/>
  <c r="AA959" i="3"/>
  <c r="AB959" i="3" s="1"/>
  <c r="T1552" i="3"/>
  <c r="AA1551" i="3"/>
  <c r="AB1551" i="3" s="1"/>
  <c r="T864" i="3"/>
  <c r="AA863" i="3"/>
  <c r="AB863" i="3" s="1"/>
  <c r="T2448" i="3"/>
  <c r="AA2447" i="3"/>
  <c r="AB2447" i="3" s="1"/>
  <c r="T416" i="3"/>
  <c r="AA415" i="3"/>
  <c r="AB415" i="3" s="1"/>
  <c r="T896" i="3"/>
  <c r="AA895" i="3"/>
  <c r="AB895" i="3" s="1"/>
  <c r="T992" i="3"/>
  <c r="AA991" i="3"/>
  <c r="AB991" i="3" s="1"/>
  <c r="T1440" i="3"/>
  <c r="AA1439" i="3"/>
  <c r="AB1439" i="3" s="1"/>
  <c r="T192" i="3"/>
  <c r="AA191" i="3"/>
  <c r="AB191" i="3" s="1"/>
  <c r="T1424" i="3"/>
  <c r="AA1423" i="3"/>
  <c r="AB1423" i="3" s="1"/>
  <c r="T2512" i="3"/>
  <c r="AA2511" i="3"/>
  <c r="T1520" i="3"/>
  <c r="AA1519" i="3"/>
  <c r="AB1519" i="3" s="1"/>
  <c r="T304" i="3"/>
  <c r="AA303" i="3"/>
  <c r="AB303" i="3" s="1"/>
  <c r="T2000" i="3"/>
  <c r="AA1999" i="3"/>
  <c r="AB1999" i="3" s="1"/>
  <c r="T368" i="3"/>
  <c r="AA367" i="3"/>
  <c r="AB367" i="3" s="1"/>
  <c r="T2224" i="3"/>
  <c r="AA2223" i="3"/>
  <c r="AB2223" i="3" s="1"/>
  <c r="T1360" i="3"/>
  <c r="AA1359" i="3"/>
  <c r="AB1359" i="3" s="1"/>
  <c r="T2560" i="3"/>
  <c r="AA2559" i="3"/>
  <c r="AB2559" i="3" s="1"/>
  <c r="T400" i="3"/>
  <c r="AA399" i="3"/>
  <c r="AB399" i="3" s="1"/>
  <c r="T2544" i="3"/>
  <c r="AA2543" i="3"/>
  <c r="AB2543" i="3" s="1"/>
  <c r="T720" i="3"/>
  <c r="AA719" i="3"/>
  <c r="AB719" i="3" s="1"/>
  <c r="T832" i="3"/>
  <c r="AA831" i="3"/>
  <c r="AB831" i="3" s="1"/>
  <c r="T240" i="3"/>
  <c r="AA239" i="3"/>
  <c r="AB239" i="3" s="1"/>
  <c r="T1472" i="3"/>
  <c r="AA1471" i="3"/>
  <c r="AB1471" i="3" s="1"/>
  <c r="T352" i="3"/>
  <c r="AA351" i="3"/>
  <c r="AB351" i="3" s="1"/>
  <c r="T2128" i="3"/>
  <c r="AA2127" i="3"/>
  <c r="AB2127" i="3" s="1"/>
  <c r="T976" i="3"/>
  <c r="AA975" i="3"/>
  <c r="AB975" i="3" s="1"/>
  <c r="T2320" i="3"/>
  <c r="AA2319" i="3"/>
  <c r="AB2319" i="3" s="1"/>
  <c r="T544" i="3"/>
  <c r="AA543" i="3"/>
  <c r="AB543" i="3" s="1"/>
  <c r="T704" i="3"/>
  <c r="AA703" i="3"/>
  <c r="AB703" i="3" s="1"/>
  <c r="T816" i="3"/>
  <c r="AA815" i="3"/>
  <c r="AB815" i="3" s="1"/>
  <c r="T1296" i="3"/>
  <c r="AA1295" i="3"/>
  <c r="AB1295" i="3" s="1"/>
  <c r="T1216" i="3"/>
  <c r="AA1215" i="3"/>
  <c r="AB1215" i="3" s="1"/>
  <c r="T1008" i="3"/>
  <c r="AA1007" i="3"/>
  <c r="AB1007" i="3" s="1"/>
  <c r="T1760" i="3"/>
  <c r="AA1759" i="3"/>
  <c r="AB1759" i="3" s="1"/>
  <c r="T1248" i="3"/>
  <c r="AA1247" i="3"/>
  <c r="AB1247" i="3" s="1"/>
  <c r="T1072" i="3"/>
  <c r="AA1071" i="3"/>
  <c r="AB1071" i="3" s="1"/>
  <c r="T512" i="3"/>
  <c r="AA511" i="3"/>
  <c r="AB511" i="3" s="1"/>
  <c r="T288" i="3"/>
  <c r="AA287" i="3"/>
  <c r="AB287" i="3" s="1"/>
  <c r="T320" i="3"/>
  <c r="AA319" i="3"/>
  <c r="AB319" i="3" s="1"/>
  <c r="T1200" i="3"/>
  <c r="AA1199" i="3"/>
  <c r="AB1199" i="3" s="1"/>
  <c r="T1264" i="3"/>
  <c r="AA1263" i="3"/>
  <c r="AB1263" i="3" s="1"/>
  <c r="T736" i="3"/>
  <c r="AA735" i="3"/>
  <c r="AB735" i="3" s="1"/>
  <c r="T1584" i="3"/>
  <c r="AA1583" i="3"/>
  <c r="AB1583" i="3" s="1"/>
  <c r="T1632" i="3"/>
  <c r="AA1631" i="3"/>
  <c r="AB1631" i="3" s="1"/>
  <c r="T592" i="3"/>
  <c r="AA591" i="3"/>
  <c r="AB591" i="3" s="1"/>
  <c r="T2464" i="3"/>
  <c r="AA2463" i="3"/>
  <c r="AB2463" i="3" s="1"/>
  <c r="T208" i="3"/>
  <c r="AA207" i="3"/>
  <c r="AB207" i="3" s="1"/>
  <c r="T176" i="3"/>
  <c r="AA175" i="3"/>
  <c r="AB175" i="3" s="1"/>
  <c r="T2016" i="3"/>
  <c r="AA2015" i="3"/>
  <c r="AB2015" i="3" s="1"/>
  <c r="T432" i="3"/>
  <c r="AA431" i="3"/>
  <c r="AB431" i="3" s="1"/>
  <c r="T2480" i="3"/>
  <c r="AA2479" i="3"/>
  <c r="AB2479" i="3" s="1"/>
  <c r="T2176" i="3"/>
  <c r="AA2175" i="3"/>
  <c r="AB2175" i="3" s="1"/>
  <c r="T1136" i="3"/>
  <c r="AA1135" i="3"/>
  <c r="AB1135" i="3" s="1"/>
  <c r="T496" i="3"/>
  <c r="AA495" i="3"/>
  <c r="AB495" i="3" s="1"/>
  <c r="T1504" i="3"/>
  <c r="AA1503" i="3"/>
  <c r="AB1503" i="3" s="1"/>
  <c r="T1776" i="3"/>
  <c r="AA1775" i="3"/>
  <c r="T2272" i="3"/>
  <c r="AA2271" i="3"/>
  <c r="AB2271" i="3" s="1"/>
  <c r="T1952" i="3"/>
  <c r="AA1951" i="3"/>
  <c r="AB1951" i="3" s="1"/>
  <c r="T1872" i="3"/>
  <c r="AA1871" i="3"/>
  <c r="AB1871" i="3" s="1"/>
  <c r="T608" i="3"/>
  <c r="AA607" i="3"/>
  <c r="AB607" i="3" s="1"/>
  <c r="T1536" i="3"/>
  <c r="AA1535" i="3"/>
  <c r="AB1535" i="3" s="1"/>
  <c r="T1920" i="3"/>
  <c r="AA1919" i="3"/>
  <c r="AB1919" i="3" s="1"/>
  <c r="T2336" i="3"/>
  <c r="AA2335" i="3"/>
  <c r="AB2335" i="3" s="1"/>
  <c r="T1168" i="3"/>
  <c r="AA1167" i="3"/>
  <c r="AB1167" i="3" s="1"/>
  <c r="T1824" i="3"/>
  <c r="AA1823" i="3"/>
  <c r="AB1823" i="3" s="1"/>
  <c r="T1120" i="3"/>
  <c r="AA1119" i="3"/>
  <c r="AB1119" i="3" s="1"/>
  <c r="T1616" i="3"/>
  <c r="AA1615" i="3"/>
  <c r="AB1615" i="3" s="1"/>
  <c r="T384" i="3"/>
  <c r="AA383" i="3"/>
  <c r="AB383" i="3" s="1"/>
  <c r="T2288" i="3"/>
  <c r="AA2287" i="3"/>
  <c r="AB2287" i="3" s="1"/>
  <c r="T2368" i="3"/>
  <c r="AA2367" i="3"/>
  <c r="AB2367" i="3" s="1"/>
  <c r="T1328" i="3"/>
  <c r="AA1327" i="3"/>
  <c r="AB1327" i="3" s="1"/>
  <c r="T481" i="3"/>
  <c r="AA481" i="3" s="1"/>
  <c r="AA480" i="3"/>
  <c r="AB480" i="3" s="1"/>
  <c r="T1088" i="3"/>
  <c r="AA1087" i="3"/>
  <c r="AB1087" i="3" s="1"/>
  <c r="T640" i="3"/>
  <c r="AA639" i="3"/>
  <c r="AB639" i="3" s="1"/>
  <c r="AB2047" i="3" l="1"/>
  <c r="AB1935" i="3"/>
  <c r="AB1775" i="3"/>
  <c r="AB16" i="3"/>
  <c r="AB2079" i="3"/>
  <c r="AB1967" i="3"/>
  <c r="AB1807" i="3"/>
  <c r="AB1839" i="3"/>
  <c r="AB2511" i="3"/>
  <c r="M96" i="3"/>
  <c r="N96" i="3"/>
  <c r="M144" i="3"/>
  <c r="N144" i="3"/>
  <c r="M465" i="3"/>
  <c r="N465" i="3"/>
  <c r="N1345" i="3"/>
  <c r="M1345" i="3"/>
  <c r="M2193" i="3"/>
  <c r="N2193" i="3"/>
  <c r="M705" i="3"/>
  <c r="N705" i="3"/>
  <c r="M1185" i="3"/>
  <c r="N1185" i="3"/>
  <c r="N1377" i="3"/>
  <c r="M1377" i="3"/>
  <c r="M1953" i="3"/>
  <c r="N1953" i="3"/>
  <c r="M2097" i="3"/>
  <c r="N2097" i="3"/>
  <c r="M2080" i="3"/>
  <c r="N2080" i="3"/>
  <c r="M849" i="3"/>
  <c r="N849" i="3"/>
  <c r="M1585" i="3"/>
  <c r="N1585" i="3"/>
  <c r="N865" i="3"/>
  <c r="M865" i="3"/>
  <c r="M2480" i="3"/>
  <c r="N2480" i="3"/>
  <c r="M881" i="3"/>
  <c r="N881" i="3"/>
  <c r="M1729" i="3"/>
  <c r="N1729" i="3"/>
  <c r="N1457" i="3"/>
  <c r="M1457" i="3"/>
  <c r="M2273" i="3"/>
  <c r="N2273" i="3"/>
  <c r="N321" i="3"/>
  <c r="M321" i="3"/>
  <c r="M209" i="3"/>
  <c r="N209" i="3"/>
  <c r="M785" i="3"/>
  <c r="N785" i="3"/>
  <c r="M961" i="3"/>
  <c r="N961" i="3"/>
  <c r="M1553" i="3"/>
  <c r="N1553" i="3"/>
  <c r="M2161" i="3"/>
  <c r="N2161" i="3"/>
  <c r="M1697" i="3"/>
  <c r="N1697" i="3"/>
  <c r="M1776" i="3"/>
  <c r="N1776" i="3"/>
  <c r="M2048" i="3"/>
  <c r="N2048" i="3"/>
  <c r="M1936" i="3"/>
  <c r="N1936" i="3"/>
  <c r="M1201" i="3"/>
  <c r="N1201" i="3"/>
  <c r="N929" i="3"/>
  <c r="M929" i="3"/>
  <c r="M257" i="3"/>
  <c r="N257" i="3"/>
  <c r="M2177" i="3"/>
  <c r="N2177" i="3"/>
  <c r="N1425" i="3"/>
  <c r="M1425" i="3"/>
  <c r="M17" i="3"/>
  <c r="N17" i="3"/>
  <c r="AB17" i="3" s="1"/>
  <c r="M801" i="3"/>
  <c r="N801" i="3"/>
  <c r="N1441" i="3"/>
  <c r="M1441" i="3"/>
  <c r="N977" i="3"/>
  <c r="M977" i="3"/>
  <c r="M2320" i="3"/>
  <c r="N2320" i="3"/>
  <c r="M1281" i="3"/>
  <c r="N1281" i="3"/>
  <c r="M1249" i="3"/>
  <c r="N1249" i="3"/>
  <c r="M1169" i="3"/>
  <c r="N1169" i="3"/>
  <c r="N337" i="3"/>
  <c r="M337" i="3"/>
  <c r="M2561" i="3"/>
  <c r="N2561" i="3"/>
  <c r="N1521" i="3"/>
  <c r="M1521" i="3"/>
  <c r="M2001" i="3"/>
  <c r="N2001" i="3"/>
  <c r="N1393" i="3"/>
  <c r="M1393" i="3"/>
  <c r="M401" i="3"/>
  <c r="N401" i="3"/>
  <c r="M2305" i="3"/>
  <c r="N2305" i="3"/>
  <c r="M1904" i="3"/>
  <c r="N1904" i="3"/>
  <c r="AB1904" i="3" s="1"/>
  <c r="N673" i="3"/>
  <c r="M673" i="3"/>
  <c r="M2369" i="3"/>
  <c r="N2369" i="3"/>
  <c r="M817" i="3"/>
  <c r="N817" i="3"/>
  <c r="N1505" i="3"/>
  <c r="M1505" i="3"/>
  <c r="M1857" i="3"/>
  <c r="N1857" i="3"/>
  <c r="M353" i="3"/>
  <c r="N353" i="3"/>
  <c r="M1761" i="3"/>
  <c r="N1761" i="3"/>
  <c r="M1153" i="3"/>
  <c r="N1153" i="3"/>
  <c r="M225" i="3"/>
  <c r="N225" i="3"/>
  <c r="M657" i="3"/>
  <c r="N657" i="3"/>
  <c r="M1921" i="3"/>
  <c r="N1921" i="3"/>
  <c r="M1968" i="3"/>
  <c r="N1968" i="3"/>
  <c r="N545" i="3"/>
  <c r="M545" i="3"/>
  <c r="M81" i="3"/>
  <c r="N81" i="3"/>
  <c r="M273" i="3"/>
  <c r="N273" i="3"/>
  <c r="M1808" i="3"/>
  <c r="N1808" i="3"/>
  <c r="N1361" i="3"/>
  <c r="M1361" i="3"/>
  <c r="M1569" i="3"/>
  <c r="N1569" i="3"/>
  <c r="M1665" i="3"/>
  <c r="N1665" i="3"/>
  <c r="M2401" i="3"/>
  <c r="N2401" i="3"/>
  <c r="M1105" i="3"/>
  <c r="N1105" i="3"/>
  <c r="M577" i="3"/>
  <c r="N577" i="3"/>
  <c r="M2289" i="3"/>
  <c r="N2289" i="3"/>
  <c r="M2257" i="3"/>
  <c r="N2257" i="3"/>
  <c r="M2353" i="3"/>
  <c r="N2353" i="3"/>
  <c r="N897" i="3"/>
  <c r="M897" i="3"/>
  <c r="M1713" i="3"/>
  <c r="N1713" i="3"/>
  <c r="M561" i="3"/>
  <c r="N561" i="3"/>
  <c r="M641" i="3"/>
  <c r="N641" i="3"/>
  <c r="M2129" i="3"/>
  <c r="N2129" i="3"/>
  <c r="M2512" i="3"/>
  <c r="N2512" i="3"/>
  <c r="M1825" i="3"/>
  <c r="N1825" i="3"/>
  <c r="M2145" i="3"/>
  <c r="N2145" i="3"/>
  <c r="M513" i="3"/>
  <c r="N513" i="3"/>
  <c r="N737" i="3"/>
  <c r="M737" i="3"/>
  <c r="N1473" i="3"/>
  <c r="M1473" i="3"/>
  <c r="M1217" i="3"/>
  <c r="N1217" i="3"/>
  <c r="M1137" i="3"/>
  <c r="N1137" i="3"/>
  <c r="M1985" i="3"/>
  <c r="N1985" i="3"/>
  <c r="M913" i="3"/>
  <c r="N913" i="3"/>
  <c r="N161" i="3"/>
  <c r="M161" i="3"/>
  <c r="M2384" i="3"/>
  <c r="N2384" i="3"/>
  <c r="M945" i="3"/>
  <c r="N945" i="3"/>
  <c r="M1265" i="3"/>
  <c r="N1265" i="3"/>
  <c r="M1297" i="3"/>
  <c r="N1297" i="3"/>
  <c r="M481" i="3"/>
  <c r="N481" i="3"/>
  <c r="AB481" i="3" s="1"/>
  <c r="M1073" i="3"/>
  <c r="N1073" i="3"/>
  <c r="M2208" i="3"/>
  <c r="N2208" i="3"/>
  <c r="M2113" i="3"/>
  <c r="N2113" i="3"/>
  <c r="N609" i="3"/>
  <c r="M609" i="3"/>
  <c r="N289" i="3"/>
  <c r="M289" i="3"/>
  <c r="M529" i="3"/>
  <c r="N529" i="3"/>
  <c r="AB529" i="3" s="1"/>
  <c r="M593" i="3"/>
  <c r="N593" i="3"/>
  <c r="N1489" i="3"/>
  <c r="M1489" i="3"/>
  <c r="M2497" i="3"/>
  <c r="N2497" i="3"/>
  <c r="M2465" i="3"/>
  <c r="N2465" i="3"/>
  <c r="M2241" i="3"/>
  <c r="N2241" i="3"/>
  <c r="M1745" i="3"/>
  <c r="N1745" i="3"/>
  <c r="M449" i="3"/>
  <c r="N449" i="3"/>
  <c r="N433" i="3"/>
  <c r="M433" i="3"/>
  <c r="M1025" i="3"/>
  <c r="N1025" i="3"/>
  <c r="N1409" i="3"/>
  <c r="AB1409" i="3" s="1"/>
  <c r="M1409" i="3"/>
  <c r="M369" i="3"/>
  <c r="N369" i="3"/>
  <c r="M625" i="3"/>
  <c r="N625" i="3"/>
  <c r="M177" i="3"/>
  <c r="N177" i="3"/>
  <c r="M689" i="3"/>
  <c r="N689" i="3"/>
  <c r="M1633" i="3"/>
  <c r="N1633" i="3"/>
  <c r="M769" i="3"/>
  <c r="N769" i="3"/>
  <c r="M1793" i="3"/>
  <c r="N1793" i="3"/>
  <c r="M2336" i="3"/>
  <c r="N2336" i="3"/>
  <c r="M385" i="3"/>
  <c r="N385" i="3"/>
  <c r="M2529" i="3"/>
  <c r="N2529" i="3"/>
  <c r="M1872" i="3"/>
  <c r="N1872" i="3"/>
  <c r="M1889" i="3"/>
  <c r="N1889" i="3"/>
  <c r="M1617" i="3"/>
  <c r="N1617" i="3"/>
  <c r="M1681" i="3"/>
  <c r="N1681" i="3"/>
  <c r="M2544" i="3"/>
  <c r="N2544" i="3"/>
  <c r="M833" i="3"/>
  <c r="N833" i="3"/>
  <c r="N721" i="3"/>
  <c r="M721" i="3"/>
  <c r="M1840" i="3"/>
  <c r="N1840" i="3"/>
  <c r="M1313" i="3"/>
  <c r="N1313" i="3"/>
  <c r="M2033" i="3"/>
  <c r="N2033" i="3"/>
  <c r="M1601" i="3"/>
  <c r="N1601" i="3"/>
  <c r="M1233" i="3"/>
  <c r="N1233" i="3"/>
  <c r="M2433" i="3"/>
  <c r="N2433" i="3"/>
  <c r="M417" i="3"/>
  <c r="N417" i="3"/>
  <c r="N305" i="3"/>
  <c r="M305" i="3"/>
  <c r="N1057" i="3"/>
  <c r="M1057" i="3"/>
  <c r="N993" i="3"/>
  <c r="M993" i="3"/>
  <c r="M2448" i="3"/>
  <c r="N2448" i="3"/>
  <c r="M1121" i="3"/>
  <c r="N1121" i="3"/>
  <c r="M2225" i="3"/>
  <c r="N2225" i="3"/>
  <c r="M1537" i="3"/>
  <c r="N1537" i="3"/>
  <c r="M1041" i="3"/>
  <c r="N1041" i="3"/>
  <c r="M2017" i="3"/>
  <c r="N2017" i="3"/>
  <c r="M1649" i="3"/>
  <c r="N1649" i="3"/>
  <c r="M2065" i="3"/>
  <c r="N2065" i="3"/>
  <c r="T609" i="3"/>
  <c r="AA609" i="3" s="1"/>
  <c r="AB609" i="3" s="1"/>
  <c r="AA608" i="3"/>
  <c r="AB608" i="3" s="1"/>
  <c r="T2177" i="3"/>
  <c r="AA2177" i="3" s="1"/>
  <c r="AB2177" i="3" s="1"/>
  <c r="AA2176" i="3"/>
  <c r="AB2176" i="3" s="1"/>
  <c r="T1633" i="3"/>
  <c r="AA1633" i="3" s="1"/>
  <c r="AA1632" i="3"/>
  <c r="AB1632" i="3" s="1"/>
  <c r="T1073" i="3"/>
  <c r="AA1073" i="3" s="1"/>
  <c r="AB1073" i="3" s="1"/>
  <c r="AA1072" i="3"/>
  <c r="AB1072" i="3" s="1"/>
  <c r="T545" i="3"/>
  <c r="AA545" i="3" s="1"/>
  <c r="AB545" i="3" s="1"/>
  <c r="AA544" i="3"/>
  <c r="AB544" i="3" s="1"/>
  <c r="T721" i="3"/>
  <c r="AA721" i="3" s="1"/>
  <c r="AB721" i="3" s="1"/>
  <c r="AA720" i="3"/>
  <c r="AB720" i="3" s="1"/>
  <c r="T305" i="3"/>
  <c r="AA305" i="3" s="1"/>
  <c r="AB305" i="3" s="1"/>
  <c r="AA304" i="3"/>
  <c r="AB304" i="3" s="1"/>
  <c r="T417" i="3"/>
  <c r="AA417" i="3" s="1"/>
  <c r="AB417" i="3" s="1"/>
  <c r="AA416" i="3"/>
  <c r="AB416" i="3" s="1"/>
  <c r="T1729" i="3"/>
  <c r="AA1729" i="3" s="1"/>
  <c r="AB1729" i="3" s="1"/>
  <c r="AA1728" i="3"/>
  <c r="AB1728" i="3" s="1"/>
  <c r="T81" i="3"/>
  <c r="AA81" i="3" s="1"/>
  <c r="AB81" i="3" s="1"/>
  <c r="AA80" i="3"/>
  <c r="AB80" i="3" s="1"/>
  <c r="T2257" i="3"/>
  <c r="AA2257" i="3" s="1"/>
  <c r="AA2256" i="3"/>
  <c r="AB2256" i="3" s="1"/>
  <c r="T577" i="3"/>
  <c r="AA577" i="3" s="1"/>
  <c r="AB577" i="3" s="1"/>
  <c r="AA576" i="3"/>
  <c r="AB576" i="3" s="1"/>
  <c r="T1377" i="3"/>
  <c r="AA1377" i="3" s="1"/>
  <c r="AB1377" i="3" s="1"/>
  <c r="AA1376" i="3"/>
  <c r="AB1376" i="3" s="1"/>
  <c r="T1793" i="3"/>
  <c r="AA1793" i="3" s="1"/>
  <c r="AA1792" i="3"/>
  <c r="AB1792" i="3" s="1"/>
  <c r="T2065" i="3"/>
  <c r="AA2065" i="3" s="1"/>
  <c r="AA2064" i="3"/>
  <c r="AB2064" i="3" s="1"/>
  <c r="T913" i="3"/>
  <c r="AA913" i="3" s="1"/>
  <c r="AB913" i="3" s="1"/>
  <c r="AA912" i="3"/>
  <c r="AB912" i="3" s="1"/>
  <c r="T1105" i="3"/>
  <c r="AA1105" i="3" s="1"/>
  <c r="AB1105" i="3" s="1"/>
  <c r="AA1104" i="3"/>
  <c r="AB1104" i="3" s="1"/>
  <c r="T849" i="3"/>
  <c r="AA849" i="3" s="1"/>
  <c r="AB849" i="3" s="1"/>
  <c r="AA848" i="3"/>
  <c r="AB848" i="3" s="1"/>
  <c r="T1617" i="3"/>
  <c r="AA1617" i="3" s="1"/>
  <c r="AA1616" i="3"/>
  <c r="AB1616" i="3" s="1"/>
  <c r="T1873" i="3"/>
  <c r="AA1873" i="3" s="1"/>
  <c r="AA1872" i="3"/>
  <c r="T2481" i="3"/>
  <c r="AA2481" i="3" s="1"/>
  <c r="AA2480" i="3"/>
  <c r="AB2480" i="3" s="1"/>
  <c r="T1585" i="3"/>
  <c r="AA1585" i="3" s="1"/>
  <c r="AA1584" i="3"/>
  <c r="AB1584" i="3" s="1"/>
  <c r="T1249" i="3"/>
  <c r="AA1249" i="3" s="1"/>
  <c r="AB1249" i="3" s="1"/>
  <c r="AA1248" i="3"/>
  <c r="AB1248" i="3" s="1"/>
  <c r="T2321" i="3"/>
  <c r="AA2321" i="3" s="1"/>
  <c r="AA2320" i="3"/>
  <c r="AB2320" i="3" s="1"/>
  <c r="T2545" i="3"/>
  <c r="AA2545" i="3" s="1"/>
  <c r="AA2544" i="3"/>
  <c r="AB2544" i="3" s="1"/>
  <c r="T1521" i="3"/>
  <c r="AA1521" i="3" s="1"/>
  <c r="AB1521" i="3" s="1"/>
  <c r="AA1520" i="3"/>
  <c r="AB1520" i="3" s="1"/>
  <c r="T2449" i="3"/>
  <c r="AA2449" i="3" s="1"/>
  <c r="AA2448" i="3"/>
  <c r="T753" i="3"/>
  <c r="AA753" i="3" s="1"/>
  <c r="AB753" i="3" s="1"/>
  <c r="AA752" i="3"/>
  <c r="AB752" i="3" s="1"/>
  <c r="T1313" i="3"/>
  <c r="AA1313" i="3" s="1"/>
  <c r="AA1312" i="3"/>
  <c r="AB1312" i="3" s="1"/>
  <c r="T625" i="3"/>
  <c r="AA625" i="3" s="1"/>
  <c r="AA624" i="3"/>
  <c r="AB624" i="3" s="1"/>
  <c r="T929" i="3"/>
  <c r="AA929" i="3" s="1"/>
  <c r="AB929" i="3" s="1"/>
  <c r="AA928" i="3"/>
  <c r="AB928" i="3" s="1"/>
  <c r="T1057" i="3"/>
  <c r="AA1057" i="3" s="1"/>
  <c r="AB1057" i="3" s="1"/>
  <c r="AA1056" i="3"/>
  <c r="AB1056" i="3" s="1"/>
  <c r="T769" i="3"/>
  <c r="AA769" i="3" s="1"/>
  <c r="AA768" i="3"/>
  <c r="AB768" i="3" s="1"/>
  <c r="T1985" i="3"/>
  <c r="AA1985" i="3" s="1"/>
  <c r="AB1985" i="3" s="1"/>
  <c r="AA1984" i="3"/>
  <c r="AB1984" i="3" s="1"/>
  <c r="T657" i="3"/>
  <c r="AA657" i="3" s="1"/>
  <c r="AA656" i="3"/>
  <c r="AB656" i="3" s="1"/>
  <c r="T97" i="3"/>
  <c r="AA97" i="3" s="1"/>
  <c r="AA96" i="3"/>
  <c r="AB96" i="3" s="1"/>
  <c r="T1489" i="3"/>
  <c r="AA1489" i="3" s="1"/>
  <c r="AB1489" i="3" s="1"/>
  <c r="AA1488" i="3"/>
  <c r="AB1488" i="3" s="1"/>
  <c r="T641" i="3"/>
  <c r="AA641" i="3" s="1"/>
  <c r="AB641" i="3" s="1"/>
  <c r="AA640" i="3"/>
  <c r="AB640" i="3" s="1"/>
  <c r="T1121" i="3"/>
  <c r="AA1121" i="3" s="1"/>
  <c r="AA1120" i="3"/>
  <c r="AB1120" i="3" s="1"/>
  <c r="T1953" i="3"/>
  <c r="AA1953" i="3" s="1"/>
  <c r="AB1953" i="3" s="1"/>
  <c r="AA1952" i="3"/>
  <c r="AB1952" i="3" s="1"/>
  <c r="T433" i="3"/>
  <c r="AA433" i="3" s="1"/>
  <c r="AA432" i="3"/>
  <c r="AB432" i="3" s="1"/>
  <c r="T737" i="3"/>
  <c r="AA737" i="3" s="1"/>
  <c r="AB737" i="3" s="1"/>
  <c r="AA736" i="3"/>
  <c r="AB736" i="3" s="1"/>
  <c r="T1761" i="3"/>
  <c r="AA1761" i="3" s="1"/>
  <c r="AB1761" i="3" s="1"/>
  <c r="AA1760" i="3"/>
  <c r="AB1760" i="3" s="1"/>
  <c r="T977" i="3"/>
  <c r="AA977" i="3" s="1"/>
  <c r="AA976" i="3"/>
  <c r="AB976" i="3" s="1"/>
  <c r="T401" i="3"/>
  <c r="AA401" i="3" s="1"/>
  <c r="AB401" i="3" s="1"/>
  <c r="AA400" i="3"/>
  <c r="AB400" i="3" s="1"/>
  <c r="T2513" i="3"/>
  <c r="AA2513" i="3" s="1"/>
  <c r="AA2512" i="3"/>
  <c r="AB2512" i="3" s="1"/>
  <c r="T865" i="3"/>
  <c r="AA865" i="3" s="1"/>
  <c r="AA864" i="3"/>
  <c r="AB864" i="3" s="1"/>
  <c r="T1713" i="3"/>
  <c r="AA1713" i="3" s="1"/>
  <c r="AA1712" i="3"/>
  <c r="AB1712" i="3" s="1"/>
  <c r="T561" i="3"/>
  <c r="AA561" i="3" s="1"/>
  <c r="AA560" i="3"/>
  <c r="AB560" i="3" s="1"/>
  <c r="T2049" i="3"/>
  <c r="AA2049" i="3" s="1"/>
  <c r="AA2048" i="3"/>
  <c r="AB2048" i="3" s="1"/>
  <c r="T113" i="3"/>
  <c r="AA113" i="3" s="1"/>
  <c r="AB113" i="3" s="1"/>
  <c r="AA112" i="3"/>
  <c r="AB112" i="3" s="1"/>
  <c r="T33" i="3"/>
  <c r="AA33" i="3" s="1"/>
  <c r="AB33" i="3" s="1"/>
  <c r="AA32" i="3"/>
  <c r="AB32" i="3" s="1"/>
  <c r="T161" i="3"/>
  <c r="AA161" i="3" s="1"/>
  <c r="AA160" i="3"/>
  <c r="AB160" i="3" s="1"/>
  <c r="T1233" i="3"/>
  <c r="AA1233" i="3" s="1"/>
  <c r="AA1232" i="3"/>
  <c r="AB1232" i="3" s="1"/>
  <c r="T1025" i="3"/>
  <c r="AA1025" i="3" s="1"/>
  <c r="AB1025" i="3" s="1"/>
  <c r="AA1024" i="3"/>
  <c r="AB1024" i="3" s="1"/>
  <c r="T449" i="3"/>
  <c r="AA449" i="3" s="1"/>
  <c r="AA448" i="3"/>
  <c r="AB448" i="3" s="1"/>
  <c r="T225" i="3"/>
  <c r="AA225" i="3" s="1"/>
  <c r="AA224" i="3"/>
  <c r="AB224" i="3" s="1"/>
  <c r="T1089" i="3"/>
  <c r="AA1089" i="3" s="1"/>
  <c r="AB1089" i="3" s="1"/>
  <c r="AA1088" i="3"/>
  <c r="AB1088" i="3" s="1"/>
  <c r="T1825" i="3"/>
  <c r="AA1825" i="3" s="1"/>
  <c r="AA1824" i="3"/>
  <c r="AB1824" i="3" s="1"/>
  <c r="T2273" i="3"/>
  <c r="AA2273" i="3" s="1"/>
  <c r="AA2272" i="3"/>
  <c r="AB2272" i="3" s="1"/>
  <c r="T2017" i="3"/>
  <c r="AA2017" i="3" s="1"/>
  <c r="AB2017" i="3" s="1"/>
  <c r="AA2016" i="3"/>
  <c r="AB2016" i="3" s="1"/>
  <c r="T1265" i="3"/>
  <c r="AA1265" i="3" s="1"/>
  <c r="AA1264" i="3"/>
  <c r="AB1264" i="3" s="1"/>
  <c r="T1009" i="3"/>
  <c r="AA1009" i="3" s="1"/>
  <c r="AB1009" i="3" s="1"/>
  <c r="AA1008" i="3"/>
  <c r="AB1008" i="3" s="1"/>
  <c r="T2129" i="3"/>
  <c r="AA2129" i="3" s="1"/>
  <c r="AB2129" i="3" s="1"/>
  <c r="AA2128" i="3"/>
  <c r="AB2128" i="3" s="1"/>
  <c r="T2561" i="3"/>
  <c r="AA2561" i="3" s="1"/>
  <c r="AA2560" i="3"/>
  <c r="AB2560" i="3" s="1"/>
  <c r="T1425" i="3"/>
  <c r="AA1425" i="3" s="1"/>
  <c r="AB1425" i="3" s="1"/>
  <c r="AA1424" i="3"/>
  <c r="AB1424" i="3" s="1"/>
  <c r="T1553" i="3"/>
  <c r="AA1553" i="3" s="1"/>
  <c r="AB1553" i="3" s="1"/>
  <c r="AA1552" i="3"/>
  <c r="AB1552" i="3" s="1"/>
  <c r="T1649" i="3"/>
  <c r="AA1649" i="3" s="1"/>
  <c r="AA1648" i="3"/>
  <c r="AB1648" i="3" s="1"/>
  <c r="T673" i="3"/>
  <c r="AA673" i="3" s="1"/>
  <c r="AA672" i="3"/>
  <c r="AB672" i="3" s="1"/>
  <c r="T1457" i="3"/>
  <c r="AA1457" i="3" s="1"/>
  <c r="AB1457" i="3" s="1"/>
  <c r="AA1456" i="3"/>
  <c r="AB1456" i="3" s="1"/>
  <c r="T785" i="3"/>
  <c r="AA785" i="3" s="1"/>
  <c r="AA784" i="3"/>
  <c r="AB784" i="3" s="1"/>
  <c r="T2241" i="3"/>
  <c r="AA2241" i="3" s="1"/>
  <c r="AA2240" i="3"/>
  <c r="AB2240" i="3" s="1"/>
  <c r="T1345" i="3"/>
  <c r="AA1345" i="3" s="1"/>
  <c r="AB1345" i="3" s="1"/>
  <c r="AA1344" i="3"/>
  <c r="AB1344" i="3" s="1"/>
  <c r="T2193" i="3"/>
  <c r="AA2193" i="3" s="1"/>
  <c r="AA2192" i="3"/>
  <c r="AB2192" i="3" s="1"/>
  <c r="T2433" i="3"/>
  <c r="AA2433" i="3" s="1"/>
  <c r="AB2433" i="3" s="1"/>
  <c r="AA2432" i="3"/>
  <c r="AB2432" i="3" s="1"/>
  <c r="T1153" i="3"/>
  <c r="AA1153" i="3" s="1"/>
  <c r="AA1152" i="3"/>
  <c r="AB1152" i="3" s="1"/>
  <c r="T1665" i="3"/>
  <c r="AA1665" i="3" s="1"/>
  <c r="AA1664" i="3"/>
  <c r="AB1664" i="3" s="1"/>
  <c r="T1169" i="3"/>
  <c r="AA1169" i="3" s="1"/>
  <c r="AA1168" i="3"/>
  <c r="AB1168" i="3" s="1"/>
  <c r="T1777" i="3"/>
  <c r="AA1777" i="3" s="1"/>
  <c r="AA1776" i="3"/>
  <c r="T177" i="3"/>
  <c r="AA177" i="3" s="1"/>
  <c r="AA176" i="3"/>
  <c r="AB176" i="3" s="1"/>
  <c r="T1201" i="3"/>
  <c r="AA1201" i="3" s="1"/>
  <c r="AA1200" i="3"/>
  <c r="AB1200" i="3" s="1"/>
  <c r="T1217" i="3"/>
  <c r="AA1217" i="3" s="1"/>
  <c r="AB1217" i="3" s="1"/>
  <c r="AA1216" i="3"/>
  <c r="AB1216" i="3" s="1"/>
  <c r="T353" i="3"/>
  <c r="AA353" i="3" s="1"/>
  <c r="AB353" i="3" s="1"/>
  <c r="AA352" i="3"/>
  <c r="AB352" i="3" s="1"/>
  <c r="T1361" i="3"/>
  <c r="AA1361" i="3" s="1"/>
  <c r="AA1360" i="3"/>
  <c r="AB1360" i="3" s="1"/>
  <c r="T193" i="3"/>
  <c r="AA193" i="3" s="1"/>
  <c r="AB193" i="3" s="1"/>
  <c r="AA192" i="3"/>
  <c r="AB192" i="3" s="1"/>
  <c r="T961" i="3"/>
  <c r="AA961" i="3" s="1"/>
  <c r="AB961" i="3" s="1"/>
  <c r="AA960" i="3"/>
  <c r="AB960" i="3" s="1"/>
  <c r="T257" i="3"/>
  <c r="AA257" i="3" s="1"/>
  <c r="AB257" i="3" s="1"/>
  <c r="AA256" i="3"/>
  <c r="AB256" i="3" s="1"/>
  <c r="T465" i="3"/>
  <c r="AA465" i="3" s="1"/>
  <c r="AA464" i="3"/>
  <c r="AB464" i="3" s="1"/>
  <c r="T129" i="3"/>
  <c r="AA129" i="3" s="1"/>
  <c r="AB129" i="3" s="1"/>
  <c r="AA128" i="3"/>
  <c r="AB128" i="3" s="1"/>
  <c r="T1569" i="3"/>
  <c r="AA1569" i="3" s="1"/>
  <c r="AB1569" i="3" s="1"/>
  <c r="AA1568" i="3"/>
  <c r="AB1568" i="3" s="1"/>
  <c r="T2033" i="3"/>
  <c r="AA2033" i="3" s="1"/>
  <c r="AA2032" i="3"/>
  <c r="AB2032" i="3" s="1"/>
  <c r="T145" i="3"/>
  <c r="AA145" i="3" s="1"/>
  <c r="AA144" i="3"/>
  <c r="T2113" i="3"/>
  <c r="AA2113" i="3" s="1"/>
  <c r="AA2112" i="3"/>
  <c r="AB2112" i="3" s="1"/>
  <c r="T1937" i="3"/>
  <c r="AA1937" i="3" s="1"/>
  <c r="AA1936" i="3"/>
  <c r="T2417" i="3"/>
  <c r="AA2417" i="3" s="1"/>
  <c r="AB2417" i="3" s="1"/>
  <c r="AA2416" i="3"/>
  <c r="AB2416" i="3" s="1"/>
  <c r="T385" i="3"/>
  <c r="AA385" i="3" s="1"/>
  <c r="AB385" i="3" s="1"/>
  <c r="AA384" i="3"/>
  <c r="AB384" i="3" s="1"/>
  <c r="T1329" i="3"/>
  <c r="AA1329" i="3" s="1"/>
  <c r="AB1329" i="3" s="1"/>
  <c r="AA1328" i="3"/>
  <c r="AB1328" i="3" s="1"/>
  <c r="T2337" i="3"/>
  <c r="AA2337" i="3" s="1"/>
  <c r="AA2336" i="3"/>
  <c r="AB2336" i="3" s="1"/>
  <c r="T1505" i="3"/>
  <c r="AA1505" i="3" s="1"/>
  <c r="AB1505" i="3" s="1"/>
  <c r="AA1504" i="3"/>
  <c r="AB1504" i="3" s="1"/>
  <c r="T209" i="3"/>
  <c r="AA209" i="3" s="1"/>
  <c r="AA208" i="3"/>
  <c r="AB208" i="3" s="1"/>
  <c r="T321" i="3"/>
  <c r="AA321" i="3" s="1"/>
  <c r="AA320" i="3"/>
  <c r="AB320" i="3" s="1"/>
  <c r="T1297" i="3"/>
  <c r="AA1297" i="3" s="1"/>
  <c r="AB1297" i="3" s="1"/>
  <c r="AA1296" i="3"/>
  <c r="AB1296" i="3" s="1"/>
  <c r="T1473" i="3"/>
  <c r="AA1473" i="3" s="1"/>
  <c r="AA1472" i="3"/>
  <c r="AB1472" i="3" s="1"/>
  <c r="T2225" i="3"/>
  <c r="AA2225" i="3" s="1"/>
  <c r="AA2224" i="3"/>
  <c r="AB2224" i="3" s="1"/>
  <c r="T1441" i="3"/>
  <c r="AA1441" i="3" s="1"/>
  <c r="AA1440" i="3"/>
  <c r="AB1440" i="3" s="1"/>
  <c r="T689" i="3"/>
  <c r="AA689" i="3" s="1"/>
  <c r="AB689" i="3" s="1"/>
  <c r="AA688" i="3"/>
  <c r="AB688" i="3" s="1"/>
  <c r="T801" i="3"/>
  <c r="AA801" i="3" s="1"/>
  <c r="AA800" i="3"/>
  <c r="AB800" i="3" s="1"/>
  <c r="T337" i="3"/>
  <c r="AA337" i="3" s="1"/>
  <c r="AA336" i="3"/>
  <c r="AB336" i="3" s="1"/>
  <c r="T1969" i="3"/>
  <c r="AA1969" i="3" s="1"/>
  <c r="AA1968" i="3"/>
  <c r="T1185" i="3"/>
  <c r="AA1185" i="3" s="1"/>
  <c r="AB1185" i="3" s="1"/>
  <c r="AA1184" i="3"/>
  <c r="AB1184" i="3" s="1"/>
  <c r="T1601" i="3"/>
  <c r="AA1601" i="3" s="1"/>
  <c r="AA1600" i="3"/>
  <c r="AB1600" i="3" s="1"/>
  <c r="T1857" i="3"/>
  <c r="AA1857" i="3" s="1"/>
  <c r="AB1857" i="3" s="1"/>
  <c r="AA1856" i="3"/>
  <c r="AB1856" i="3" s="1"/>
  <c r="T2161" i="3"/>
  <c r="AA2161" i="3" s="1"/>
  <c r="AB2161" i="3" s="1"/>
  <c r="AA2160" i="3"/>
  <c r="AB2160" i="3" s="1"/>
  <c r="T1041" i="3"/>
  <c r="AA1041" i="3" s="1"/>
  <c r="AB1041" i="3" s="1"/>
  <c r="AA1040" i="3"/>
  <c r="AB1040" i="3" s="1"/>
  <c r="T1281" i="3"/>
  <c r="AA1281" i="3" s="1"/>
  <c r="AB1281" i="3" s="1"/>
  <c r="AA1280" i="3"/>
  <c r="AB1280" i="3" s="1"/>
  <c r="T2369" i="3"/>
  <c r="AA2369" i="3" s="1"/>
  <c r="AA2368" i="3"/>
  <c r="AB2368" i="3" s="1"/>
  <c r="T1921" i="3"/>
  <c r="AA1921" i="3" s="1"/>
  <c r="AA1920" i="3"/>
  <c r="AB1920" i="3" s="1"/>
  <c r="T497" i="3"/>
  <c r="AA497" i="3" s="1"/>
  <c r="AB497" i="3" s="1"/>
  <c r="AA496" i="3"/>
  <c r="AB496" i="3" s="1"/>
  <c r="T2465" i="3"/>
  <c r="AA2465" i="3" s="1"/>
  <c r="AA2464" i="3"/>
  <c r="AB2464" i="3" s="1"/>
  <c r="T289" i="3"/>
  <c r="AA289" i="3" s="1"/>
  <c r="AB289" i="3" s="1"/>
  <c r="AA288" i="3"/>
  <c r="AB288" i="3" s="1"/>
  <c r="T817" i="3"/>
  <c r="AA817" i="3" s="1"/>
  <c r="AA816" i="3"/>
  <c r="AB816" i="3" s="1"/>
  <c r="T241" i="3"/>
  <c r="AA241" i="3" s="1"/>
  <c r="AB241" i="3" s="1"/>
  <c r="AA240" i="3"/>
  <c r="AB240" i="3" s="1"/>
  <c r="T369" i="3"/>
  <c r="AA369" i="3" s="1"/>
  <c r="AB369" i="3" s="1"/>
  <c r="AA368" i="3"/>
  <c r="AB368" i="3" s="1"/>
  <c r="T993" i="3"/>
  <c r="AA993" i="3" s="1"/>
  <c r="AA992" i="3"/>
  <c r="AB992" i="3" s="1"/>
  <c r="T2401" i="3"/>
  <c r="AA2401" i="3" s="1"/>
  <c r="AA2400" i="3"/>
  <c r="AB2400" i="3" s="1"/>
  <c r="T2385" i="3"/>
  <c r="AA2385" i="3" s="1"/>
  <c r="AA2384" i="3"/>
  <c r="T2529" i="3"/>
  <c r="AA2529" i="3" s="1"/>
  <c r="AA2528" i="3"/>
  <c r="AB2528" i="3" s="1"/>
  <c r="T1393" i="3"/>
  <c r="AA1393" i="3" s="1"/>
  <c r="AB1393" i="3" s="1"/>
  <c r="AA1392" i="3"/>
  <c r="AB1392" i="3" s="1"/>
  <c r="T1745" i="3"/>
  <c r="AA1745" i="3" s="1"/>
  <c r="AA1744" i="3"/>
  <c r="AB1744" i="3" s="1"/>
  <c r="T1889" i="3"/>
  <c r="AA1889" i="3" s="1"/>
  <c r="AB1889" i="3" s="1"/>
  <c r="AA1888" i="3"/>
  <c r="AB1888" i="3" s="1"/>
  <c r="T65" i="3"/>
  <c r="AA65" i="3" s="1"/>
  <c r="AB65" i="3" s="1"/>
  <c r="AA64" i="3"/>
  <c r="AB64" i="3" s="1"/>
  <c r="T273" i="3"/>
  <c r="AA273" i="3" s="1"/>
  <c r="AB273" i="3" s="1"/>
  <c r="AA272" i="3"/>
  <c r="AB272" i="3" s="1"/>
  <c r="T1681" i="3"/>
  <c r="AA1681" i="3" s="1"/>
  <c r="AA1680" i="3"/>
  <c r="AB1680" i="3" s="1"/>
  <c r="T2145" i="3"/>
  <c r="AA2145" i="3" s="1"/>
  <c r="AA2144" i="3"/>
  <c r="AB2144" i="3" s="1"/>
  <c r="T2305" i="3"/>
  <c r="AA2305" i="3" s="1"/>
  <c r="AB2305" i="3" s="1"/>
  <c r="AA2304" i="3"/>
  <c r="AB2304" i="3" s="1"/>
  <c r="T2289" i="3"/>
  <c r="AA2289" i="3" s="1"/>
  <c r="AB2289" i="3" s="1"/>
  <c r="AA2288" i="3"/>
  <c r="AB2288" i="3" s="1"/>
  <c r="T1537" i="3"/>
  <c r="AA1537" i="3" s="1"/>
  <c r="AB1537" i="3" s="1"/>
  <c r="AA1536" i="3"/>
  <c r="AB1536" i="3" s="1"/>
  <c r="T1137" i="3"/>
  <c r="AA1137" i="3" s="1"/>
  <c r="AB1137" i="3" s="1"/>
  <c r="AA1136" i="3"/>
  <c r="AB1136" i="3" s="1"/>
  <c r="T593" i="3"/>
  <c r="AA593" i="3" s="1"/>
  <c r="AB593" i="3" s="1"/>
  <c r="AA592" i="3"/>
  <c r="AB592" i="3" s="1"/>
  <c r="T513" i="3"/>
  <c r="AA513" i="3" s="1"/>
  <c r="AA512" i="3"/>
  <c r="AB512" i="3" s="1"/>
  <c r="T705" i="3"/>
  <c r="AA705" i="3" s="1"/>
  <c r="AA704" i="3"/>
  <c r="AB704" i="3" s="1"/>
  <c r="T833" i="3"/>
  <c r="AA833" i="3" s="1"/>
  <c r="AB833" i="3" s="1"/>
  <c r="AA832" i="3"/>
  <c r="AB832" i="3" s="1"/>
  <c r="T2001" i="3"/>
  <c r="AA2001" i="3" s="1"/>
  <c r="AA2000" i="3"/>
  <c r="AB2000" i="3" s="1"/>
  <c r="T897" i="3"/>
  <c r="AA897" i="3" s="1"/>
  <c r="AA896" i="3"/>
  <c r="AB896" i="3" s="1"/>
  <c r="T2353" i="3"/>
  <c r="AA2353" i="3" s="1"/>
  <c r="AA2352" i="3"/>
  <c r="AB2352" i="3" s="1"/>
  <c r="T2209" i="3"/>
  <c r="AA2209" i="3" s="1"/>
  <c r="AA2208" i="3"/>
  <c r="T2081" i="3"/>
  <c r="AA2081" i="3" s="1"/>
  <c r="AA2080" i="3"/>
  <c r="T881" i="3"/>
  <c r="AA881" i="3" s="1"/>
  <c r="AB881" i="3" s="1"/>
  <c r="AA880" i="3"/>
  <c r="AB880" i="3" s="1"/>
  <c r="T1697" i="3"/>
  <c r="AA1697" i="3" s="1"/>
  <c r="AA1696" i="3"/>
  <c r="AB1696" i="3" s="1"/>
  <c r="T1841" i="3"/>
  <c r="AA1841" i="3" s="1"/>
  <c r="AA1840" i="3"/>
  <c r="T49" i="3"/>
  <c r="AA49" i="3" s="1"/>
  <c r="AB49" i="3" s="1"/>
  <c r="AA48" i="3"/>
  <c r="AB48" i="3" s="1"/>
  <c r="T2497" i="3"/>
  <c r="AA2497" i="3" s="1"/>
  <c r="AB2497" i="3" s="1"/>
  <c r="AA2496" i="3"/>
  <c r="AB2496" i="3" s="1"/>
  <c r="T2097" i="3"/>
  <c r="AA2097" i="3" s="1"/>
  <c r="AA2096" i="3"/>
  <c r="AB2096" i="3" s="1"/>
  <c r="T945" i="3"/>
  <c r="AA945" i="3" s="1"/>
  <c r="AA944" i="3"/>
  <c r="AB944" i="3" s="1"/>
  <c r="T1809" i="3"/>
  <c r="AA1809" i="3" s="1"/>
  <c r="AA1808" i="3"/>
  <c r="AB2208" i="3" l="1"/>
  <c r="AB897" i="3"/>
  <c r="AB321" i="3"/>
  <c r="AB2193" i="3"/>
  <c r="AB2097" i="3"/>
  <c r="AB2353" i="3"/>
  <c r="AB1745" i="3"/>
  <c r="AB817" i="3"/>
  <c r="AB1441" i="3"/>
  <c r="AB2561" i="3"/>
  <c r="AB225" i="3"/>
  <c r="AB1713" i="3"/>
  <c r="AB2529" i="3"/>
  <c r="AB2465" i="3"/>
  <c r="AB1601" i="3"/>
  <c r="AB1121" i="3"/>
  <c r="AB2241" i="3"/>
  <c r="AB1840" i="3"/>
  <c r="AB2384" i="3"/>
  <c r="AB1936" i="3"/>
  <c r="AB1169" i="3"/>
  <c r="AB625" i="3"/>
  <c r="AB1585" i="3"/>
  <c r="AB2145" i="3"/>
  <c r="AB945" i="3"/>
  <c r="AB1697" i="3"/>
  <c r="AB2113" i="3"/>
  <c r="AB1665" i="3"/>
  <c r="AB673" i="3"/>
  <c r="AB161" i="3"/>
  <c r="AB1313" i="3"/>
  <c r="AB449" i="3"/>
  <c r="AB1921" i="3"/>
  <c r="AB144" i="3"/>
  <c r="AB1872" i="3"/>
  <c r="AB513" i="3"/>
  <c r="AB993" i="3"/>
  <c r="AB2369" i="3"/>
  <c r="AB337" i="3"/>
  <c r="AB209" i="3"/>
  <c r="AB1361" i="3"/>
  <c r="AB1153" i="3"/>
  <c r="AB1649" i="3"/>
  <c r="AB2273" i="3"/>
  <c r="AB465" i="3"/>
  <c r="AB1808" i="3"/>
  <c r="AB2080" i="3"/>
  <c r="AB177" i="3"/>
  <c r="AB1776" i="3"/>
  <c r="AB801" i="3"/>
  <c r="AB2033" i="3"/>
  <c r="AB1825" i="3"/>
  <c r="AB657" i="3"/>
  <c r="AB1617" i="3"/>
  <c r="AB2257" i="3"/>
  <c r="AB1633" i="3"/>
  <c r="AB1201" i="3"/>
  <c r="AB561" i="3"/>
  <c r="AB769" i="3"/>
  <c r="AB2225" i="3"/>
  <c r="AB785" i="3"/>
  <c r="AB1265" i="3"/>
  <c r="AB1233" i="3"/>
  <c r="AB2001" i="3"/>
  <c r="AB1968" i="3"/>
  <c r="AB705" i="3"/>
  <c r="AB2401" i="3"/>
  <c r="AB1681" i="3"/>
  <c r="AB2065" i="3"/>
  <c r="AB1793" i="3"/>
  <c r="AB433" i="3"/>
  <c r="AB865" i="3"/>
  <c r="AB1473" i="3"/>
  <c r="AB977" i="3"/>
  <c r="AB2448" i="3"/>
  <c r="M145" i="3"/>
  <c r="N145" i="3"/>
  <c r="AB145" i="3" s="1"/>
  <c r="M97" i="3"/>
  <c r="N97" i="3"/>
  <c r="AB97" i="3" s="1"/>
  <c r="AJ3" i="3" s="1"/>
  <c r="M1841" i="3"/>
  <c r="N1841" i="3"/>
  <c r="AB1841" i="3" s="1"/>
  <c r="M2209" i="3"/>
  <c r="N2209" i="3"/>
  <c r="AB2209" i="3" s="1"/>
  <c r="M1809" i="3"/>
  <c r="N1809" i="3"/>
  <c r="AB1809" i="3" s="1"/>
  <c r="M1905" i="3"/>
  <c r="N1905" i="3"/>
  <c r="AB1905" i="3" s="1"/>
  <c r="M2513" i="3"/>
  <c r="N2513" i="3"/>
  <c r="AB2513" i="3" s="1"/>
  <c r="M2337" i="3"/>
  <c r="N2337" i="3"/>
  <c r="AB2337" i="3" s="1"/>
  <c r="M2545" i="3"/>
  <c r="N2545" i="3"/>
  <c r="AB2545" i="3" s="1"/>
  <c r="M2321" i="3"/>
  <c r="N2321" i="3"/>
  <c r="AB2321" i="3" s="1"/>
  <c r="M2481" i="3"/>
  <c r="N2481" i="3"/>
  <c r="AB2481" i="3" s="1"/>
  <c r="M1969" i="3"/>
  <c r="N1969" i="3"/>
  <c r="AB1969" i="3" s="1"/>
  <c r="M1937" i="3"/>
  <c r="N1937" i="3"/>
  <c r="AB1937" i="3" s="1"/>
  <c r="M2449" i="3"/>
  <c r="N2449" i="3"/>
  <c r="AB2449" i="3" s="1"/>
  <c r="M2385" i="3"/>
  <c r="N2385" i="3"/>
  <c r="AB2385" i="3" s="1"/>
  <c r="M2049" i="3"/>
  <c r="N2049" i="3"/>
  <c r="AB2049" i="3" s="1"/>
  <c r="M1873" i="3"/>
  <c r="N1873" i="3"/>
  <c r="AB1873" i="3" s="1"/>
  <c r="M1777" i="3"/>
  <c r="N1777" i="3"/>
  <c r="AB1777" i="3" s="1"/>
  <c r="M2081" i="3"/>
  <c r="N2081" i="3"/>
  <c r="AB2081" i="3" s="1"/>
  <c r="AJ2" i="3" l="1"/>
  <c r="AP8" i="3" l="1"/>
  <c r="AO8" i="3"/>
  <c r="AP7" i="3"/>
  <c r="AO7" i="3"/>
</calcChain>
</file>

<file path=xl/sharedStrings.xml><?xml version="1.0" encoding="utf-8"?>
<sst xmlns="http://schemas.openxmlformats.org/spreadsheetml/2006/main" count="102683" uniqueCount="2333">
  <si>
    <t>year</t>
  </si>
  <si>
    <t>week</t>
  </si>
  <si>
    <t>team</t>
  </si>
  <si>
    <t>opponent</t>
  </si>
  <si>
    <t>location</t>
  </si>
  <si>
    <t>ppg</t>
  </si>
  <si>
    <t>qbrpg</t>
  </si>
  <si>
    <t>pcpg</t>
  </si>
  <si>
    <t>papg</t>
  </si>
  <si>
    <t>pypg</t>
  </si>
  <si>
    <t>ptdpg</t>
  </si>
  <si>
    <t>ipg</t>
  </si>
  <si>
    <t>spg</t>
  </si>
  <si>
    <t>rapg</t>
  </si>
  <si>
    <t>rypg</t>
  </si>
  <si>
    <t>rtdpg</t>
  </si>
  <si>
    <t>toppg</t>
  </si>
  <si>
    <t>trdapg</t>
  </si>
  <si>
    <t>trdcpg</t>
  </si>
  <si>
    <t>2016</t>
  </si>
  <si>
    <t>2017</t>
  </si>
  <si>
    <t>2018</t>
  </si>
  <si>
    <t>2019</t>
  </si>
  <si>
    <t>2020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</si>
  <si>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</si>
  <si>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</si>
  <si>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</si>
  <si>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</si>
  <si>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</si>
  <si>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</si>
  <si>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</si>
  <si>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</si>
  <si>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</si>
  <si>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</si>
  <si>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</si>
  <si>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</si>
  <si>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</si>
  <si>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</si>
  <si>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</si>
  <si>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</si>
  <si>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6</t>
  </si>
  <si>
    <t>Arizona</t>
  </si>
  <si>
    <t>Atlanta</t>
  </si>
  <si>
    <t>Baltimore</t>
  </si>
  <si>
    <t>Buffalo</t>
  </si>
  <si>
    <t>Carolina</t>
  </si>
  <si>
    <t>Chicago</t>
  </si>
  <si>
    <t>Cincinnati</t>
  </si>
  <si>
    <t>Cleveland</t>
  </si>
  <si>
    <t>Dallas</t>
  </si>
  <si>
    <t>Denver</t>
  </si>
  <si>
    <t>Detroit</t>
  </si>
  <si>
    <t>Green Bay</t>
  </si>
  <si>
    <t>Houston</t>
  </si>
  <si>
    <t>Indianapolis</t>
  </si>
  <si>
    <t>Jacksonville</t>
  </si>
  <si>
    <t>Kansas City</t>
  </si>
  <si>
    <t>LA Chargers</t>
  </si>
  <si>
    <t>LA Rams</t>
  </si>
  <si>
    <t>Miami</t>
  </si>
  <si>
    <t>Minnesota</t>
  </si>
  <si>
    <t>NY Giants</t>
  </si>
  <si>
    <t>NY Jets</t>
  </si>
  <si>
    <t>New England</t>
  </si>
  <si>
    <t>New Orleans</t>
  </si>
  <si>
    <t>Oakland</t>
  </si>
  <si>
    <t>Philadelphia</t>
  </si>
  <si>
    <t>Pittsburgh</t>
  </si>
  <si>
    <t>San Francisco</t>
  </si>
  <si>
    <t>Seattle</t>
  </si>
  <si>
    <t>Tampa Bay</t>
  </si>
  <si>
    <t>Tennessee</t>
  </si>
  <si>
    <t>Washington</t>
  </si>
  <si>
    <t>0.0</t>
  </si>
  <si>
    <t>1.0</t>
  </si>
  <si>
    <t>17.0</t>
  </si>
  <si>
    <t>7.0</t>
  </si>
  <si>
    <t>24.0</t>
  </si>
  <si>
    <t>10.0</t>
  </si>
  <si>
    <t>30.0</t>
  </si>
  <si>
    <t>35.0</t>
  </si>
  <si>
    <t>18.0</t>
  </si>
  <si>
    <t>13.0</t>
  </si>
  <si>
    <t>6.0</t>
  </si>
  <si>
    <t>43.0</t>
  </si>
  <si>
    <t>12.0</t>
  </si>
  <si>
    <t>27.0</t>
  </si>
  <si>
    <t>9.0</t>
  </si>
  <si>
    <t>41.0</t>
  </si>
  <si>
    <t>16.0</t>
  </si>
  <si>
    <t>20.0</t>
  </si>
  <si>
    <t>39.0</t>
  </si>
  <si>
    <t>26.0</t>
  </si>
  <si>
    <t>34.0</t>
  </si>
  <si>
    <t>28.0</t>
  </si>
  <si>
    <t>31.0</t>
  </si>
  <si>
    <t>14.0</t>
  </si>
  <si>
    <t>37.0</t>
  </si>
  <si>
    <t>21.0</t>
  </si>
  <si>
    <t>19.0</t>
  </si>
  <si>
    <t>49.0</t>
  </si>
  <si>
    <t>3.0</t>
  </si>
  <si>
    <t>23.0</t>
  </si>
  <si>
    <t>22.0</t>
  </si>
  <si>
    <t>40.0</t>
  </si>
  <si>
    <t>38.0</t>
  </si>
  <si>
    <t>15.0</t>
  </si>
  <si>
    <t>32.0</t>
  </si>
  <si>
    <t>33.0</t>
  </si>
  <si>
    <t>44.0</t>
  </si>
  <si>
    <t>45.0</t>
  </si>
  <si>
    <t>36.0</t>
  </si>
  <si>
    <t>42.0</t>
  </si>
  <si>
    <t>29.0</t>
  </si>
  <si>
    <t>25.0</t>
  </si>
  <si>
    <t>59.0</t>
  </si>
  <si>
    <t>11.0</t>
  </si>
  <si>
    <t>8.0</t>
  </si>
  <si>
    <t>48.0</t>
  </si>
  <si>
    <t>46.0</t>
  </si>
  <si>
    <t>62.0</t>
  </si>
  <si>
    <t>55.0</t>
  </si>
  <si>
    <t>51.0</t>
  </si>
  <si>
    <t>52.0</t>
  </si>
  <si>
    <t>58.0</t>
  </si>
  <si>
    <t>50.0</t>
  </si>
  <si>
    <t>2.0</t>
  </si>
  <si>
    <t>56.0</t>
  </si>
  <si>
    <t>54.0</t>
  </si>
  <si>
    <t>47.0</t>
  </si>
  <si>
    <t>53.0</t>
  </si>
  <si>
    <t>5.0</t>
  </si>
  <si>
    <t>57.0</t>
  </si>
  <si>
    <t>82.0</t>
  </si>
  <si>
    <t>28.5</t>
  </si>
  <si>
    <t>29.9</t>
  </si>
  <si>
    <t>61.4</t>
  </si>
  <si>
    <t>34.2</t>
  </si>
  <si>
    <t>60.0</t>
  </si>
  <si>
    <t>90.4</t>
  </si>
  <si>
    <t>69.3</t>
  </si>
  <si>
    <t>80.1</t>
  </si>
  <si>
    <t>50.9</t>
  </si>
  <si>
    <t>22.1</t>
  </si>
  <si>
    <t>81.7</t>
  </si>
  <si>
    <t>66.2</t>
  </si>
  <si>
    <t>117.1</t>
  </si>
  <si>
    <t>65.9</t>
  </si>
  <si>
    <t>87.4</t>
  </si>
  <si>
    <t>76.3</t>
  </si>
  <si>
    <t>118.1</t>
  </si>
  <si>
    <t>94.1</t>
  </si>
  <si>
    <t>100.6</t>
  </si>
  <si>
    <t>101.8</t>
  </si>
  <si>
    <t>104.9</t>
  </si>
  <si>
    <t>62.8</t>
  </si>
  <si>
    <t>73.2</t>
  </si>
  <si>
    <t>86.4</t>
  </si>
  <si>
    <t>76.8</t>
  </si>
  <si>
    <t>104.4</t>
  </si>
  <si>
    <t>60.5</t>
  </si>
  <si>
    <t>23.4</t>
  </si>
  <si>
    <t>126.6</t>
  </si>
  <si>
    <t>79.1</t>
  </si>
  <si>
    <t>118.5</t>
  </si>
  <si>
    <t>108.1</t>
  </si>
  <si>
    <t>126.5</t>
  </si>
  <si>
    <t>98.2</t>
  </si>
  <si>
    <t>107.9</t>
  </si>
  <si>
    <t>99.3</t>
  </si>
  <si>
    <t>83.6</t>
  </si>
  <si>
    <t>89.1</t>
  </si>
  <si>
    <t>70.2</t>
  </si>
  <si>
    <t>27.8</t>
  </si>
  <si>
    <t>91.4</t>
  </si>
  <si>
    <t>80.6</t>
  </si>
  <si>
    <t>118.2</t>
  </si>
  <si>
    <t>58.6</t>
  </si>
  <si>
    <t>67.0</t>
  </si>
  <si>
    <t>81.8</t>
  </si>
  <si>
    <t>106.0</t>
  </si>
  <si>
    <t>66.4</t>
  </si>
  <si>
    <t>74.6</t>
  </si>
  <si>
    <t>91.0</t>
  </si>
  <si>
    <t>36.3</t>
  </si>
  <si>
    <t>26.8</t>
  </si>
  <si>
    <t>52.6</t>
  </si>
  <si>
    <t>88.0</t>
  </si>
  <si>
    <t>95.9</t>
  </si>
  <si>
    <t>48.9</t>
  </si>
  <si>
    <t>42.4</t>
  </si>
  <si>
    <t>74.2</t>
  </si>
  <si>
    <t>60.9</t>
  </si>
  <si>
    <t>104.3</t>
  </si>
  <si>
    <t>32.7</t>
  </si>
  <si>
    <t>65.1</t>
  </si>
  <si>
    <t>107.1</t>
  </si>
  <si>
    <t>135.7</t>
  </si>
  <si>
    <t>30.6</t>
  </si>
  <si>
    <t>64.7</t>
  </si>
  <si>
    <t>51.7</t>
  </si>
  <si>
    <t>96.2</t>
  </si>
  <si>
    <t>86.6</t>
  </si>
  <si>
    <t>140.5</t>
  </si>
  <si>
    <t>111.1</t>
  </si>
  <si>
    <t>105.7</t>
  </si>
  <si>
    <t>102.0</t>
  </si>
  <si>
    <t>38.1</t>
  </si>
  <si>
    <t>92.2</t>
  </si>
  <si>
    <t>59.1</t>
  </si>
  <si>
    <t>52.2</t>
  </si>
  <si>
    <t>58.7</t>
  </si>
  <si>
    <t>114.2</t>
  </si>
  <si>
    <t>63.0</t>
  </si>
  <si>
    <t>85.2</t>
  </si>
  <si>
    <t>76.4</t>
  </si>
  <si>
    <t>72.8</t>
  </si>
  <si>
    <t>97.4</t>
  </si>
  <si>
    <t>90.7</t>
  </si>
  <si>
    <t>78.5</t>
  </si>
  <si>
    <t>101.2</t>
  </si>
  <si>
    <t>66.3</t>
  </si>
  <si>
    <t>77.6</t>
  </si>
  <si>
    <t>71.9</t>
  </si>
  <si>
    <t>101.6</t>
  </si>
  <si>
    <t>87.6</t>
  </si>
  <si>
    <t>78.7</t>
  </si>
  <si>
    <t>95.2</t>
  </si>
  <si>
    <t>128.6</t>
  </si>
  <si>
    <t>39.1</t>
  </si>
  <si>
    <t>86.9</t>
  </si>
  <si>
    <t>78.4</t>
  </si>
  <si>
    <t>127.6</t>
  </si>
  <si>
    <t>86.3</t>
  </si>
  <si>
    <t>98.4</t>
  </si>
  <si>
    <t>93.0</t>
  </si>
  <si>
    <t>61.3</t>
  </si>
  <si>
    <t>126.9</t>
  </si>
  <si>
    <t>82.7</t>
  </si>
  <si>
    <t>82.9</t>
  </si>
  <si>
    <t>110.2</t>
  </si>
  <si>
    <t>71.8</t>
  </si>
  <si>
    <t>65.8</t>
  </si>
  <si>
    <t>87.2</t>
  </si>
  <si>
    <t>89.2</t>
  </si>
  <si>
    <t>91.1</t>
  </si>
  <si>
    <t>103.7</t>
  </si>
  <si>
    <t>70.8</t>
  </si>
  <si>
    <t>68.9</t>
  </si>
  <si>
    <t>93.6</t>
  </si>
  <si>
    <t>132.0</t>
  </si>
  <si>
    <t>71.4</t>
  </si>
  <si>
    <t>108.8</t>
  </si>
  <si>
    <t>41.7</t>
  </si>
  <si>
    <t>26.1</t>
  </si>
  <si>
    <t>89.0</t>
  </si>
  <si>
    <t>56.6</t>
  </si>
  <si>
    <t>75.1</t>
  </si>
  <si>
    <t>69.1</t>
  </si>
  <si>
    <t>75.2</t>
  </si>
  <si>
    <t>114.0</t>
  </si>
  <si>
    <t>80.5</t>
  </si>
  <si>
    <t>89.3</t>
  </si>
  <si>
    <t>90.8</t>
  </si>
  <si>
    <t>74.9</t>
  </si>
  <si>
    <t>87.5</t>
  </si>
  <si>
    <t>65.2</t>
  </si>
  <si>
    <t>100.7</t>
  </si>
  <si>
    <t>35.4</t>
  </si>
  <si>
    <t>88.9</t>
  </si>
  <si>
    <t>105.9</t>
  </si>
  <si>
    <t>86.5</t>
  </si>
  <si>
    <t>116.3</t>
  </si>
  <si>
    <t>92.5</t>
  </si>
  <si>
    <t>102.3</t>
  </si>
  <si>
    <t>80.7</t>
  </si>
  <si>
    <t>82.4</t>
  </si>
  <si>
    <t>127.9</t>
  </si>
  <si>
    <t>138.4</t>
  </si>
  <si>
    <t>114.1</t>
  </si>
  <si>
    <t>50.7</t>
  </si>
  <si>
    <t>139.0</t>
  </si>
  <si>
    <t>111.7</t>
  </si>
  <si>
    <t>74.5</t>
  </si>
  <si>
    <t>98.6</t>
  </si>
  <si>
    <t>121.9</t>
  </si>
  <si>
    <t>68.2</t>
  </si>
  <si>
    <t>76.6</t>
  </si>
  <si>
    <t>121.1</t>
  </si>
  <si>
    <t>91.2</t>
  </si>
  <si>
    <t>99.5</t>
  </si>
  <si>
    <t>97.3</t>
  </si>
  <si>
    <t>83.3</t>
  </si>
  <si>
    <t>129.7</t>
  </si>
  <si>
    <t>108.7</t>
  </si>
  <si>
    <t>109.2</t>
  </si>
  <si>
    <t>98.8</t>
  </si>
  <si>
    <t>65.0</t>
  </si>
  <si>
    <t>107.2</t>
  </si>
  <si>
    <t>65.5</t>
  </si>
  <si>
    <t>69.2</t>
  </si>
  <si>
    <t>96.3</t>
  </si>
  <si>
    <t>59.3</t>
  </si>
  <si>
    <t>75.4</t>
  </si>
  <si>
    <t>117.8</t>
  </si>
  <si>
    <t>104.8</t>
  </si>
  <si>
    <t>76.9</t>
  </si>
  <si>
    <t>137.9</t>
  </si>
  <si>
    <t>49.7</t>
  </si>
  <si>
    <t>36.8</t>
  </si>
  <si>
    <t>127.7</t>
  </si>
  <si>
    <t>119.8</t>
  </si>
  <si>
    <t>67.8</t>
  </si>
  <si>
    <t>56.1</t>
  </si>
  <si>
    <t>89.6</t>
  </si>
  <si>
    <t>67.6</t>
  </si>
  <si>
    <t>121.2</t>
  </si>
  <si>
    <t>82.2</t>
  </si>
  <si>
    <t>113.2</t>
  </si>
  <si>
    <t>115.5</t>
  </si>
  <si>
    <t>129.3</t>
  </si>
  <si>
    <t>81.9</t>
  </si>
  <si>
    <t>67.2</t>
  </si>
  <si>
    <t>111.6</t>
  </si>
  <si>
    <t>21.5</t>
  </si>
  <si>
    <t>96.1</t>
  </si>
  <si>
    <t>78.3</t>
  </si>
  <si>
    <t>112.7</t>
  </si>
  <si>
    <t>84.2</t>
  </si>
  <si>
    <t>106.3</t>
  </si>
  <si>
    <t>137.2</t>
  </si>
  <si>
    <t>117.5</t>
  </si>
  <si>
    <t>97.8</t>
  </si>
  <si>
    <t>77.4</t>
  </si>
  <si>
    <t>113.0</t>
  </si>
  <si>
    <t>70.0</t>
  </si>
  <si>
    <t>81.2</t>
  </si>
  <si>
    <t>77.8</t>
  </si>
  <si>
    <t>81.5</t>
  </si>
  <si>
    <t>45.9</t>
  </si>
  <si>
    <t>85.8</t>
  </si>
  <si>
    <t>111.5</t>
  </si>
  <si>
    <t>84.7</t>
  </si>
  <si>
    <t>113.3</t>
  </si>
  <si>
    <t>47.8</t>
  </si>
  <si>
    <t>38.4</t>
  </si>
  <si>
    <t>105.1</t>
  </si>
  <si>
    <t>50.3</t>
  </si>
  <si>
    <t>73.7</t>
  </si>
  <si>
    <t>88.4</t>
  </si>
  <si>
    <t>82.3</t>
  </si>
  <si>
    <t>98.5</t>
  </si>
  <si>
    <t>57.8</t>
  </si>
  <si>
    <t>97.2</t>
  </si>
  <si>
    <t>85.5</t>
  </si>
  <si>
    <t>71.3</t>
  </si>
  <si>
    <t>70.3</t>
  </si>
  <si>
    <t>83.0</t>
  </si>
  <si>
    <t>101.4</t>
  </si>
  <si>
    <t>49.6</t>
  </si>
  <si>
    <t>88.2</t>
  </si>
  <si>
    <t>100.2</t>
  </si>
  <si>
    <t>77.9</t>
  </si>
  <si>
    <t>43.2</t>
  </si>
  <si>
    <t>44.9</t>
  </si>
  <si>
    <t>84.8</t>
  </si>
  <si>
    <t>81.4</t>
  </si>
  <si>
    <t>75.3</t>
  </si>
  <si>
    <t>77.5</t>
  </si>
  <si>
    <t>103.1</t>
  </si>
  <si>
    <t>125.8</t>
  </si>
  <si>
    <t>88.3</t>
  </si>
  <si>
    <t>53.5</t>
  </si>
  <si>
    <t>117.7</t>
  </si>
  <si>
    <t>102.9</t>
  </si>
  <si>
    <t>54.3</t>
  </si>
  <si>
    <t>121.5</t>
  </si>
  <si>
    <t>120.5</t>
  </si>
  <si>
    <t>119.2</t>
  </si>
  <si>
    <t>58.2</t>
  </si>
  <si>
    <t>25.9</t>
  </si>
  <si>
    <t>43.1</t>
  </si>
  <si>
    <t>81.1</t>
  </si>
  <si>
    <t>89.4</t>
  </si>
  <si>
    <t>120.9</t>
  </si>
  <si>
    <t>141.5</t>
  </si>
  <si>
    <t>67.1</t>
  </si>
  <si>
    <t>78.6</t>
  </si>
  <si>
    <t>100.8</t>
  </si>
  <si>
    <t>73.9</t>
  </si>
  <si>
    <t>117.4</t>
  </si>
  <si>
    <t>121.7</t>
  </si>
  <si>
    <t>158.3</t>
  </si>
  <si>
    <t>105.6</t>
  </si>
  <si>
    <t>131.5</t>
  </si>
  <si>
    <t>100.3</t>
  </si>
  <si>
    <t>107.0</t>
  </si>
  <si>
    <t>110.0</t>
  </si>
  <si>
    <t>64.3</t>
  </si>
  <si>
    <t>99.4</t>
  </si>
  <si>
    <t>83.8</t>
  </si>
  <si>
    <t>117.0</t>
  </si>
  <si>
    <t>58.9</t>
  </si>
  <si>
    <t>69.6</t>
  </si>
  <si>
    <t>90.1</t>
  </si>
  <si>
    <t>122.9</t>
  </si>
  <si>
    <t>120.3</t>
  </si>
  <si>
    <t>105.5</t>
  </si>
  <si>
    <t>87.8</t>
  </si>
  <si>
    <t>84.3</t>
  </si>
  <si>
    <t>103.6</t>
  </si>
  <si>
    <t>115.9</t>
  </si>
  <si>
    <t>99.8</t>
  </si>
  <si>
    <t>132.8</t>
  </si>
  <si>
    <t>56.5</t>
  </si>
  <si>
    <t>103.2</t>
  </si>
  <si>
    <t>95.1</t>
  </si>
  <si>
    <t>32.5</t>
  </si>
  <si>
    <t>106.5</t>
  </si>
  <si>
    <t>54.9</t>
  </si>
  <si>
    <t>130.2</t>
  </si>
  <si>
    <t>63.2</t>
  </si>
  <si>
    <t>93.3</t>
  </si>
  <si>
    <t>94.7</t>
  </si>
  <si>
    <t>80.4</t>
  </si>
  <si>
    <t>73.8</t>
  </si>
  <si>
    <t>51.5</t>
  </si>
  <si>
    <t>86.8</t>
  </si>
  <si>
    <t>59.8</t>
  </si>
  <si>
    <t>115.2</t>
  </si>
  <si>
    <t>112.6</t>
  </si>
  <si>
    <t>47.5</t>
  </si>
  <si>
    <t>61.0</t>
  </si>
  <si>
    <t>60.7</t>
  </si>
  <si>
    <t>61.1</t>
  </si>
  <si>
    <t>105.8</t>
  </si>
  <si>
    <t>107.4</t>
  </si>
  <si>
    <t>59.9</t>
  </si>
  <si>
    <t>87.7</t>
  </si>
  <si>
    <t>72.0</t>
  </si>
  <si>
    <t>38.2</t>
  </si>
  <si>
    <t>44.3</t>
  </si>
  <si>
    <t>93.7</t>
  </si>
  <si>
    <t>40.3</t>
  </si>
  <si>
    <t>71.0</t>
  </si>
  <si>
    <t>84.5</t>
  </si>
  <si>
    <t>83.7</t>
  </si>
  <si>
    <t>78.0</t>
  </si>
  <si>
    <t>117.6</t>
  </si>
  <si>
    <t>70.6</t>
  </si>
  <si>
    <t>133.2</t>
  </si>
  <si>
    <t>111.4</t>
  </si>
  <si>
    <t>69.8</t>
  </si>
  <si>
    <t>109.1</t>
  </si>
  <si>
    <t>96.4</t>
  </si>
  <si>
    <t>97.6</t>
  </si>
  <si>
    <t>72.4</t>
  </si>
  <si>
    <t>26.7</t>
  </si>
  <si>
    <t>33.7</t>
  </si>
  <si>
    <t>113.6</t>
  </si>
  <si>
    <t>97.9</t>
  </si>
  <si>
    <t>53.1</t>
  </si>
  <si>
    <t>62.1</t>
  </si>
  <si>
    <t>116.4</t>
  </si>
  <si>
    <t>79.3</t>
  </si>
  <si>
    <t>55.1</t>
  </si>
  <si>
    <t>66.0</t>
  </si>
  <si>
    <t>80.2</t>
  </si>
  <si>
    <t>89.9</t>
  </si>
  <si>
    <t>87.1</t>
  </si>
  <si>
    <t>89.7</t>
  </si>
  <si>
    <t>67.7</t>
  </si>
  <si>
    <t>64.8</t>
  </si>
  <si>
    <t>85.0</t>
  </si>
  <si>
    <t>57.2</t>
  </si>
  <si>
    <t>82.1</t>
  </si>
  <si>
    <t>79.4</t>
  </si>
  <si>
    <t>106.1</t>
  </si>
  <si>
    <t>104.1</t>
  </si>
  <si>
    <t>77.2</t>
  </si>
  <si>
    <t>56.7</t>
  </si>
  <si>
    <t>72.6</t>
  </si>
  <si>
    <t>72.7</t>
  </si>
  <si>
    <t>94.4</t>
  </si>
  <si>
    <t>53.6</t>
  </si>
  <si>
    <t>100.4</t>
  </si>
  <si>
    <t>119.6</t>
  </si>
  <si>
    <t>80.8</t>
  </si>
  <si>
    <t>110.9</t>
  </si>
  <si>
    <t>126.2</t>
  </si>
  <si>
    <t>50.6</t>
  </si>
  <si>
    <t>91.8</t>
  </si>
  <si>
    <t>49.5</t>
  </si>
  <si>
    <t>36.4</t>
  </si>
  <si>
    <t>76.5</t>
  </si>
  <si>
    <t>58.4</t>
  </si>
  <si>
    <t>84.4</t>
  </si>
  <si>
    <t>73.5</t>
  </si>
  <si>
    <t>105.2</t>
  </si>
  <si>
    <t>100.1</t>
  </si>
  <si>
    <t>66.9</t>
  </si>
  <si>
    <t>100.5</t>
  </si>
  <si>
    <t>111.8</t>
  </si>
  <si>
    <t>112.3</t>
  </si>
  <si>
    <t>92.6</t>
  </si>
  <si>
    <t>74.4</t>
  </si>
  <si>
    <t>85.3</t>
  </si>
  <si>
    <t>114.8</t>
  </si>
  <si>
    <t>51.9</t>
  </si>
  <si>
    <t>42.2</t>
  </si>
  <si>
    <t>70.4</t>
  </si>
  <si>
    <t>59.7</t>
  </si>
  <si>
    <t>108.3</t>
  </si>
  <si>
    <t>69.5</t>
  </si>
  <si>
    <t>83.1</t>
  </si>
  <si>
    <t>82.6</t>
  </si>
  <si>
    <t>123.2</t>
  </si>
  <si>
    <t>114.6</t>
  </si>
  <si>
    <t>108.5</t>
  </si>
  <si>
    <t>66.1</t>
  </si>
  <si>
    <t>104.5</t>
  </si>
  <si>
    <t>140.4</t>
  </si>
  <si>
    <t>71.6</t>
  </si>
  <si>
    <t>61.9</t>
  </si>
  <si>
    <t>76.2</t>
  </si>
  <si>
    <t>114.7</t>
  </si>
  <si>
    <t>96.9</t>
  </si>
  <si>
    <t>94.0</t>
  </si>
  <si>
    <t>54.1</t>
  </si>
  <si>
    <t>27.3</t>
  </si>
  <si>
    <t>97.0</t>
  </si>
  <si>
    <t>39.7</t>
  </si>
  <si>
    <t>63.1</t>
  </si>
  <si>
    <t>61.8</t>
  </si>
  <si>
    <t>103.8</t>
  </si>
  <si>
    <t>90.3</t>
  </si>
  <si>
    <t>65.6</t>
  </si>
  <si>
    <t>69.0</t>
  </si>
  <si>
    <t>95.4</t>
  </si>
  <si>
    <t>71.5</t>
  </si>
  <si>
    <t>81.0</t>
  </si>
  <si>
    <t>75.6</t>
  </si>
  <si>
    <t>61.6</t>
  </si>
  <si>
    <t>46.8</t>
  </si>
  <si>
    <t>100.0</t>
  </si>
  <si>
    <t>97.7</t>
  </si>
  <si>
    <t>85.4</t>
  </si>
  <si>
    <t>64.2</t>
  </si>
  <si>
    <t>112.2</t>
  </si>
  <si>
    <t>110.6</t>
  </si>
  <si>
    <t>91.5</t>
  </si>
  <si>
    <t>139.1</t>
  </si>
  <si>
    <t>101.7</t>
  </si>
  <si>
    <t>68.4</t>
  </si>
  <si>
    <t>86.1</t>
  </si>
  <si>
    <t>91.7</t>
  </si>
  <si>
    <t>102.6</t>
  </si>
  <si>
    <t>94.9</t>
  </si>
  <si>
    <t>148.9</t>
  </si>
  <si>
    <t>66.8</t>
  </si>
  <si>
    <t>33.2</t>
  </si>
  <si>
    <t>118.9</t>
  </si>
  <si>
    <t>72.3</t>
  </si>
  <si>
    <t>120.8</t>
  </si>
  <si>
    <t>94.8</t>
  </si>
  <si>
    <t>112.4</t>
  </si>
  <si>
    <t>104.2</t>
  </si>
  <si>
    <t>102.5</t>
  </si>
  <si>
    <t>110.8</t>
  </si>
  <si>
    <t>100.9</t>
  </si>
  <si>
    <t>80.9</t>
  </si>
  <si>
    <t>85.7</t>
  </si>
  <si>
    <t>56.3</t>
  </si>
  <si>
    <t>84.6</t>
  </si>
  <si>
    <t>95.8</t>
  </si>
  <si>
    <t>79.0</t>
  </si>
  <si>
    <t>96.0</t>
  </si>
  <si>
    <t>45.4</t>
  </si>
  <si>
    <t>49.2</t>
  </si>
  <si>
    <t>95.7</t>
  </si>
  <si>
    <t>79.8</t>
  </si>
  <si>
    <t>48.7</t>
  </si>
  <si>
    <t>54.8</t>
  </si>
  <si>
    <t>75.5</t>
  </si>
  <si>
    <t>66.6</t>
  </si>
  <si>
    <t>80.0</t>
  </si>
  <si>
    <t>52.4</t>
  </si>
  <si>
    <t>83.4</t>
  </si>
  <si>
    <t>37.9</t>
  </si>
  <si>
    <t>136.8</t>
  </si>
  <si>
    <t>68.1</t>
  </si>
  <si>
    <t>71.2</t>
  </si>
  <si>
    <t>40.2</t>
  </si>
  <si>
    <t>61.5</t>
  </si>
  <si>
    <t>108.9</t>
  </si>
  <si>
    <t>50.5</t>
  </si>
  <si>
    <t>69.7</t>
  </si>
  <si>
    <t>69.4</t>
  </si>
  <si>
    <t>127.1</t>
  </si>
  <si>
    <t>60.2</t>
  </si>
  <si>
    <t>66.5</t>
  </si>
  <si>
    <t>77.1</t>
  </si>
  <si>
    <t>58.3</t>
  </si>
  <si>
    <t>64.6</t>
  </si>
  <si>
    <t>70.7</t>
  </si>
  <si>
    <t>73.4</t>
  </si>
  <si>
    <t>52.5</t>
  </si>
  <si>
    <t>93.5</t>
  </si>
  <si>
    <t>53.9</t>
  </si>
  <si>
    <t>87.0</t>
  </si>
  <si>
    <t>130.6</t>
  </si>
  <si>
    <t>61.7</t>
  </si>
  <si>
    <t>47.9</t>
  </si>
  <si>
    <t>99.1</t>
  </si>
  <si>
    <t>54.7</t>
  </si>
  <si>
    <t>128.9</t>
  </si>
  <si>
    <t>83.5</t>
  </si>
  <si>
    <t>72.2</t>
  </si>
  <si>
    <t>60.3</t>
  </si>
  <si>
    <t>29.7</t>
  </si>
  <si>
    <t>84.9</t>
  </si>
  <si>
    <t>60.6</t>
  </si>
  <si>
    <t>90.2</t>
  </si>
  <si>
    <t>116.2</t>
  </si>
  <si>
    <t>70.9</t>
  </si>
  <si>
    <t>134.4</t>
  </si>
  <si>
    <t>80.3</t>
  </si>
  <si>
    <t>118.4</t>
  </si>
  <si>
    <t>107.5</t>
  </si>
  <si>
    <t>133.6</t>
  </si>
  <si>
    <t>114.9</t>
  </si>
  <si>
    <t>116.1</t>
  </si>
  <si>
    <t>113.4</t>
  </si>
  <si>
    <t>98.1</t>
  </si>
  <si>
    <t>98.7</t>
  </si>
  <si>
    <t>129.4</t>
  </si>
  <si>
    <t>99.0</t>
  </si>
  <si>
    <t>103.4</t>
  </si>
  <si>
    <t>68.3</t>
  </si>
  <si>
    <t>102.8</t>
  </si>
  <si>
    <t>63.3</t>
  </si>
  <si>
    <t>58.8</t>
  </si>
  <si>
    <t>31.9</t>
  </si>
  <si>
    <t>68.6</t>
  </si>
  <si>
    <t>79.6</t>
  </si>
  <si>
    <t>106.4</t>
  </si>
  <si>
    <t>49.4</t>
  </si>
  <si>
    <t>94.5</t>
  </si>
  <si>
    <t>119.9</t>
  </si>
  <si>
    <t>119.7</t>
  </si>
  <si>
    <t>49.9</t>
  </si>
  <si>
    <t>110.4</t>
  </si>
  <si>
    <t>98.3</t>
  </si>
  <si>
    <t>107.6</t>
  </si>
  <si>
    <t>55.7</t>
  </si>
  <si>
    <t>86.7</t>
  </si>
  <si>
    <t>59.2</t>
  </si>
  <si>
    <t>94.3</t>
  </si>
  <si>
    <t>43.3</t>
  </si>
  <si>
    <t>103.5</t>
  </si>
  <si>
    <t>28.4</t>
  </si>
  <si>
    <t>68.5</t>
  </si>
  <si>
    <t>29.4</t>
  </si>
  <si>
    <t>87.3</t>
  </si>
  <si>
    <t>70.5</t>
  </si>
  <si>
    <t>117.2</t>
  </si>
  <si>
    <t>70.1</t>
  </si>
  <si>
    <t>52.3</t>
  </si>
  <si>
    <t>74.1</t>
  </si>
  <si>
    <t>48.5</t>
  </si>
  <si>
    <t>78.8</t>
  </si>
  <si>
    <t>46.5</t>
  </si>
  <si>
    <t>75.8</t>
  </si>
  <si>
    <t>107.3</t>
  </si>
  <si>
    <t>63.8</t>
  </si>
  <si>
    <t>122.4</t>
  </si>
  <si>
    <t>135.4</t>
  </si>
  <si>
    <t>106.8</t>
  </si>
  <si>
    <t>88.5</t>
  </si>
  <si>
    <t>58.5</t>
  </si>
  <si>
    <t>101.3</t>
  </si>
  <si>
    <t>109.0</t>
  </si>
  <si>
    <t>77.7</t>
  </si>
  <si>
    <t>92.8</t>
  </si>
  <si>
    <t>93.2</t>
  </si>
  <si>
    <t>112.5</t>
  </si>
  <si>
    <t>73.1</t>
  </si>
  <si>
    <t>120.1</t>
  </si>
  <si>
    <t>55.8</t>
  </si>
  <si>
    <t>52.7</t>
  </si>
  <si>
    <t>90.5</t>
  </si>
  <si>
    <t>74.3</t>
  </si>
  <si>
    <t>96.6</t>
  </si>
  <si>
    <t>21.3</t>
  </si>
  <si>
    <t>57.3</t>
  </si>
  <si>
    <t>73.0</t>
  </si>
  <si>
    <t>134.3</t>
  </si>
  <si>
    <t>39.2</t>
  </si>
  <si>
    <t>94.2</t>
  </si>
  <si>
    <t>125.1</t>
  </si>
  <si>
    <t>96.7</t>
  </si>
  <si>
    <t>85.6</t>
  </si>
  <si>
    <t>56.4</t>
  </si>
  <si>
    <t>68.7</t>
  </si>
  <si>
    <t>113.5</t>
  </si>
  <si>
    <t>90.9</t>
  </si>
  <si>
    <t>44.2</t>
  </si>
  <si>
    <t>91.6</t>
  </si>
  <si>
    <t>72.5</t>
  </si>
  <si>
    <t>68.8</t>
  </si>
  <si>
    <t>149.1</t>
  </si>
  <si>
    <t>122.8</t>
  </si>
  <si>
    <t>53.4</t>
  </si>
  <si>
    <t>129.0</t>
  </si>
  <si>
    <t>102.4</t>
  </si>
  <si>
    <t>92.4</t>
  </si>
  <si>
    <t>106.6</t>
  </si>
  <si>
    <t>102.1</t>
  </si>
  <si>
    <t>84.0</t>
  </si>
  <si>
    <t>36.1</t>
  </si>
  <si>
    <t>77.3</t>
  </si>
  <si>
    <t>132.7</t>
  </si>
  <si>
    <t>131.1</t>
  </si>
  <si>
    <t>95.6</t>
  </si>
  <si>
    <t>115.3</t>
  </si>
  <si>
    <t>114.4</t>
  </si>
  <si>
    <t>120.0</t>
  </si>
  <si>
    <t>64.9</t>
  </si>
  <si>
    <t>51.4</t>
  </si>
  <si>
    <t>75.7</t>
  </si>
  <si>
    <t>79.7</t>
  </si>
  <si>
    <t>49.1</t>
  </si>
  <si>
    <t>72.9</t>
  </si>
  <si>
    <t>79.2</t>
  </si>
  <si>
    <t>77.0</t>
  </si>
  <si>
    <t>59.5</t>
  </si>
  <si>
    <t>64.4</t>
  </si>
  <si>
    <t>46.3</t>
  </si>
  <si>
    <t>47.7</t>
  </si>
  <si>
    <t>50.1</t>
  </si>
  <si>
    <t>31.4</t>
  </si>
  <si>
    <t>51.6</t>
  </si>
  <si>
    <t>124.2</t>
  </si>
  <si>
    <t>116.5</t>
  </si>
  <si>
    <t>33.6</t>
  </si>
  <si>
    <t>79.9</t>
  </si>
  <si>
    <t>62.7</t>
  </si>
  <si>
    <t>91.9</t>
  </si>
  <si>
    <t>74.7</t>
  </si>
  <si>
    <t>36.7</t>
  </si>
  <si>
    <t>50.2</t>
  </si>
  <si>
    <t>82.8</t>
  </si>
  <si>
    <t>107.8</t>
  </si>
  <si>
    <t>33.8</t>
  </si>
  <si>
    <t>50.4</t>
  </si>
  <si>
    <t>89.5</t>
  </si>
  <si>
    <t>103.3</t>
  </si>
  <si>
    <t>58.1</t>
  </si>
  <si>
    <t>99.6</t>
  </si>
  <si>
    <t>38.6</t>
  </si>
  <si>
    <t>123.4</t>
  </si>
  <si>
    <t>51.2</t>
  </si>
  <si>
    <t>93.1</t>
  </si>
  <si>
    <t>35.7</t>
  </si>
  <si>
    <t>119.3</t>
  </si>
  <si>
    <t>125.0</t>
  </si>
  <si>
    <t>95.3</t>
  </si>
  <si>
    <t>127.2</t>
  </si>
  <si>
    <t>109.6</t>
  </si>
  <si>
    <t>69.9</t>
  </si>
  <si>
    <t>107.7</t>
  </si>
  <si>
    <t>130.1</t>
  </si>
  <si>
    <t>127.0</t>
  </si>
  <si>
    <t>82.5</t>
  </si>
  <si>
    <t>123.7</t>
  </si>
  <si>
    <t>92.3</t>
  </si>
  <si>
    <t>73.3</t>
  </si>
  <si>
    <t>99.7</t>
  </si>
  <si>
    <t>53.2</t>
  </si>
  <si>
    <t>62.3</t>
  </si>
  <si>
    <t>75.9</t>
  </si>
  <si>
    <t>48.6</t>
  </si>
  <si>
    <t>151.0</t>
  </si>
  <si>
    <t>90.6</t>
  </si>
  <si>
    <t>81.6</t>
  </si>
  <si>
    <t>113.9</t>
  </si>
  <si>
    <t>95.5</t>
  </si>
  <si>
    <t>132.2</t>
  </si>
  <si>
    <t>37.4</t>
  </si>
  <si>
    <t>130.0</t>
  </si>
  <si>
    <t>124.7</t>
  </si>
  <si>
    <t>123.6</t>
  </si>
  <si>
    <t>114.3</t>
  </si>
  <si>
    <t>92.9</t>
  </si>
  <si>
    <t>42.1</t>
  </si>
  <si>
    <t>92.1</t>
  </si>
  <si>
    <t>63.5</t>
  </si>
  <si>
    <t>45.1</t>
  </si>
  <si>
    <t>35.6</t>
  </si>
  <si>
    <t>102.2</t>
  </si>
  <si>
    <t>71.1</t>
  </si>
  <si>
    <t>101.9</t>
  </si>
  <si>
    <t>112.8</t>
  </si>
  <si>
    <t>63.9</t>
  </si>
  <si>
    <t>111.2</t>
  </si>
  <si>
    <t>88.7</t>
  </si>
  <si>
    <t>90.0</t>
  </si>
  <si>
    <t>108.2</t>
  </si>
  <si>
    <t>44.8</t>
  </si>
  <si>
    <t>26.5</t>
  </si>
  <si>
    <t>74.8</t>
  </si>
  <si>
    <t>130.4</t>
  </si>
  <si>
    <t>113.8</t>
  </si>
  <si>
    <t>141.1</t>
  </si>
  <si>
    <t>67.9</t>
  </si>
  <si>
    <t>57.9</t>
  </si>
  <si>
    <t>76.0</t>
  </si>
  <si>
    <t>104.0</t>
  </si>
  <si>
    <t>125.4</t>
  </si>
  <si>
    <t>67.3</t>
  </si>
  <si>
    <t>134.2</t>
  </si>
  <si>
    <t>101.5</t>
  </si>
  <si>
    <t>42.9</t>
  </si>
  <si>
    <t>36.2</t>
  </si>
  <si>
    <t>140.0</t>
  </si>
  <si>
    <t>129.6</t>
  </si>
  <si>
    <t>133.1</t>
  </si>
  <si>
    <t>47.4</t>
  </si>
  <si>
    <t>65.7</t>
  </si>
  <si>
    <t>75.0</t>
  </si>
  <si>
    <t>122.2</t>
  </si>
  <si>
    <t>122.3</t>
  </si>
  <si>
    <t>89.8</t>
  </si>
  <si>
    <t>113.1</t>
  </si>
  <si>
    <t>32.9</t>
  </si>
  <si>
    <t>28.8</t>
  </si>
  <si>
    <t>45.6</t>
  </si>
  <si>
    <t>53.8</t>
  </si>
  <si>
    <t>105.3</t>
  </si>
  <si>
    <t>93.8</t>
  </si>
  <si>
    <t>123.8</t>
  </si>
  <si>
    <t>136.6</t>
  </si>
  <si>
    <t>103.0</t>
  </si>
  <si>
    <t>97.5</t>
  </si>
  <si>
    <t>56.2</t>
  </si>
  <si>
    <t>93.9</t>
  </si>
  <si>
    <t>118.0</t>
  </si>
  <si>
    <t>71.7</t>
  </si>
  <si>
    <t>109.3</t>
  </si>
  <si>
    <t>86.0</t>
  </si>
  <si>
    <t>29.5</t>
  </si>
  <si>
    <t>28.3</t>
  </si>
  <si>
    <t>33.5</t>
  </si>
  <si>
    <t>24.6</t>
  </si>
  <si>
    <t>46.7</t>
  </si>
  <si>
    <t>27.6</t>
  </si>
  <si>
    <t>23.5</t>
  </si>
  <si>
    <t>48.8</t>
  </si>
  <si>
    <t>85.1</t>
  </si>
  <si>
    <t>142.8</t>
  </si>
  <si>
    <t>123.5</t>
  </si>
  <si>
    <t>74.0</t>
  </si>
  <si>
    <t>131.0</t>
  </si>
  <si>
    <t>24.3</t>
  </si>
  <si>
    <t>44.7</t>
  </si>
  <si>
    <t>132.1</t>
  </si>
  <si>
    <t>30.5</t>
  </si>
  <si>
    <t>130.8</t>
  </si>
  <si>
    <t>118.6</t>
  </si>
  <si>
    <t>94.6</t>
  </si>
  <si>
    <t>111.9</t>
  </si>
  <si>
    <t>60.1</t>
  </si>
  <si>
    <t>17.1</t>
  </si>
  <si>
    <t>119.0</t>
  </si>
  <si>
    <t>133.3</t>
  </si>
  <si>
    <t>134.1</t>
  </si>
  <si>
    <t>91.3</t>
  </si>
  <si>
    <t>135.0</t>
  </si>
  <si>
    <t>138.5</t>
  </si>
  <si>
    <t>53.7</t>
  </si>
  <si>
    <t>83.2</t>
  </si>
  <si>
    <t>87.9</t>
  </si>
  <si>
    <t>130.7</t>
  </si>
  <si>
    <t>130.5</t>
  </si>
  <si>
    <t>38.9</t>
  </si>
  <si>
    <t>111.0</t>
  </si>
  <si>
    <t>30.2</t>
  </si>
  <si>
    <t>43.5</t>
  </si>
  <si>
    <t>86.2</t>
  </si>
  <si>
    <t>88.1</t>
  </si>
  <si>
    <t>119.1</t>
  </si>
  <si>
    <t>92.7</t>
  </si>
  <si>
    <t>81.3</t>
  </si>
  <si>
    <t>35.1</t>
  </si>
  <si>
    <t>98.0</t>
  </si>
  <si>
    <t>143.7</t>
  </si>
  <si>
    <t>79.5</t>
  </si>
  <si>
    <t>110.3</t>
  </si>
  <si>
    <t>28.9</t>
  </si>
  <si>
    <t>142.0</t>
  </si>
  <si>
    <t>124.6</t>
  </si>
  <si>
    <t>83.9</t>
  </si>
  <si>
    <t>151.2</t>
  </si>
  <si>
    <t>33.3</t>
  </si>
  <si>
    <t>129.1</t>
  </si>
  <si>
    <t>137.0</t>
  </si>
  <si>
    <t>61.2</t>
  </si>
  <si>
    <t>57.6</t>
  </si>
  <si>
    <t>62.4</t>
  </si>
  <si>
    <t>78.2</t>
  </si>
  <si>
    <t>133.0</t>
  </si>
  <si>
    <t>92.0</t>
  </si>
  <si>
    <t>24.7</t>
  </si>
  <si>
    <t>44.1</t>
  </si>
  <si>
    <t>115.0</t>
  </si>
  <si>
    <t>113.7</t>
  </si>
  <si>
    <t>34.6</t>
  </si>
  <si>
    <t>98.9</t>
  </si>
  <si>
    <t>110.7</t>
  </si>
  <si>
    <t>122.0</t>
  </si>
  <si>
    <t>116.9</t>
  </si>
  <si>
    <t>103.9</t>
  </si>
  <si>
    <t>116.7</t>
  </si>
  <si>
    <t>35.2</t>
  </si>
  <si>
    <t>33.4</t>
  </si>
  <si>
    <t>85.9</t>
  </si>
  <si>
    <t>155.8</t>
  </si>
  <si>
    <t>68.0</t>
  </si>
  <si>
    <t>109.8</t>
  </si>
  <si>
    <t>146.3</t>
  </si>
  <si>
    <t>93.4</t>
  </si>
  <si>
    <t>116.6</t>
  </si>
  <si>
    <t>136.1</t>
  </si>
  <si>
    <t>62.6</t>
  </si>
  <si>
    <t>138.8</t>
  </si>
  <si>
    <t>55.5</t>
  </si>
  <si>
    <t>123.9</t>
  </si>
  <si>
    <t>78.9</t>
  </si>
  <si>
    <t>115.4</t>
  </si>
  <si>
    <t>47.6</t>
  </si>
  <si>
    <t>63.6</t>
  </si>
  <si>
    <t>120.4</t>
  </si>
  <si>
    <t>39.4</t>
  </si>
  <si>
    <t>99.9</t>
  </si>
  <si>
    <t>101.0</t>
  </si>
  <si>
    <t>76.1</t>
  </si>
  <si>
    <t>64.0</t>
  </si>
  <si>
    <t>108.6</t>
  </si>
  <si>
    <t>133.8</t>
  </si>
  <si>
    <t>95.0</t>
  </si>
  <si>
    <t>35.9</t>
  </si>
  <si>
    <t>136.7</t>
  </si>
  <si>
    <t>146.5</t>
  </si>
  <si>
    <t>125.6</t>
  </si>
  <si>
    <t>141.3</t>
  </si>
  <si>
    <t>88.6</t>
  </si>
  <si>
    <t>88.8</t>
  </si>
  <si>
    <t>148.6</t>
  </si>
  <si>
    <t>126.1</t>
  </si>
  <si>
    <t>137.5</t>
  </si>
  <si>
    <t>137.1</t>
  </si>
  <si>
    <t>112.0</t>
  </si>
  <si>
    <t>66.7</t>
  </si>
  <si>
    <t>40.6</t>
  </si>
  <si>
    <t>39.3</t>
  </si>
  <si>
    <t>53.3</t>
  </si>
  <si>
    <t>20.5</t>
  </si>
  <si>
    <t>136.2</t>
  </si>
  <si>
    <t>147.2</t>
  </si>
  <si>
    <t>57.7</t>
  </si>
  <si>
    <t>64.5</t>
  </si>
  <si>
    <t>52.8</t>
  </si>
  <si>
    <t>105.4</t>
  </si>
  <si>
    <t>124.8</t>
  </si>
  <si>
    <t>125.7</t>
  </si>
  <si>
    <t>158.0</t>
  </si>
  <si>
    <t>51.8</t>
  </si>
  <si>
    <t>152.3</t>
  </si>
  <si>
    <t>151.5</t>
  </si>
  <si>
    <t>104.6</t>
  </si>
  <si>
    <t>131.7</t>
  </si>
  <si>
    <t>130.9</t>
  </si>
  <si>
    <t>126.4</t>
  </si>
  <si>
    <t>102.7</t>
  </si>
  <si>
    <t>14.5</t>
  </si>
  <si>
    <t>146.7</t>
  </si>
  <si>
    <t>140.3</t>
  </si>
  <si>
    <t>55.4</t>
  </si>
  <si>
    <t>157.6</t>
  </si>
  <si>
    <t>156.4</t>
  </si>
  <si>
    <t>152.1</t>
  </si>
  <si>
    <t>149.2</t>
  </si>
  <si>
    <t>111.3</t>
  </si>
  <si>
    <t>128.2</t>
  </si>
  <si>
    <t>142.4</t>
  </si>
  <si>
    <t>116.0</t>
  </si>
  <si>
    <t>144.4</t>
  </si>
  <si>
    <t>46.9</t>
  </si>
  <si>
    <t>41.6</t>
  </si>
  <si>
    <t>47.3</t>
  </si>
  <si>
    <t>62.5</t>
  </si>
  <si>
    <t>101.1</t>
  </si>
  <si>
    <t>125.3</t>
  </si>
  <si>
    <t>78.1</t>
  </si>
  <si>
    <t>46.6</t>
  </si>
  <si>
    <t>108.0</t>
  </si>
  <si>
    <t>147.0</t>
  </si>
  <si>
    <t>127.8</t>
  </si>
  <si>
    <t>132.3</t>
  </si>
  <si>
    <t>123.0</t>
  </si>
  <si>
    <t>141.2</t>
  </si>
  <si>
    <t>125.5</t>
  </si>
  <si>
    <t>121.8</t>
  </si>
  <si>
    <t>146.8</t>
  </si>
  <si>
    <t>67.4</t>
  </si>
  <si>
    <t>37.7</t>
  </si>
  <si>
    <t>126.0</t>
  </si>
  <si>
    <t>124.3</t>
  </si>
  <si>
    <t>121.0</t>
  </si>
  <si>
    <t>127.5</t>
  </si>
  <si>
    <t>109.7</t>
  </si>
  <si>
    <t>18.2</t>
  </si>
  <si>
    <t>12.5</t>
  </si>
  <si>
    <t>122.1</t>
  </si>
  <si>
    <t>145.2</t>
  </si>
  <si>
    <t>125.2</t>
  </si>
  <si>
    <t>125.9</t>
  </si>
  <si>
    <t>150.5</t>
  </si>
  <si>
    <t>124.0</t>
  </si>
  <si>
    <t>37.8</t>
  </si>
  <si>
    <t>76.7</t>
  </si>
  <si>
    <t>34.7</t>
  </si>
  <si>
    <t>41.3</t>
  </si>
  <si>
    <t>35.8</t>
  </si>
  <si>
    <t>146.4</t>
  </si>
  <si>
    <t>148.5</t>
  </si>
  <si>
    <t>105.0</t>
  </si>
  <si>
    <t>144.3</t>
  </si>
  <si>
    <t>120.7</t>
  </si>
  <si>
    <t>112.1</t>
  </si>
  <si>
    <t>29.2</t>
  </si>
  <si>
    <t>24.9</t>
  </si>
  <si>
    <t>142.9</t>
  </si>
  <si>
    <t>31.1</t>
  </si>
  <si>
    <t>39.9</t>
  </si>
  <si>
    <t>41.2</t>
  </si>
  <si>
    <t>139.6</t>
  </si>
  <si>
    <t>128.0</t>
  </si>
  <si>
    <t>27.2</t>
  </si>
  <si>
    <t>131.4</t>
  </si>
  <si>
    <t>117.3</t>
  </si>
  <si>
    <t>39.8</t>
  </si>
  <si>
    <t>29.8</t>
  </si>
  <si>
    <t>121.3</t>
  </si>
  <si>
    <t>32.2</t>
  </si>
  <si>
    <t>47.1</t>
  </si>
  <si>
    <t>145.8</t>
  </si>
  <si>
    <t>122.6</t>
  </si>
  <si>
    <t>142.3</t>
  </si>
  <si>
    <t>142.1</t>
  </si>
  <si>
    <t>46.4</t>
  </si>
  <si>
    <t>134.7</t>
  </si>
  <si>
    <t>127.4</t>
  </si>
  <si>
    <t>26.9</t>
  </si>
  <si>
    <t>36.9</t>
  </si>
  <si>
    <t>149.4</t>
  </si>
  <si>
    <t>28.7</t>
  </si>
  <si>
    <t>120.2</t>
  </si>
  <si>
    <t>109.5</t>
  </si>
  <si>
    <t>38.8</t>
  </si>
  <si>
    <t>43.4</t>
  </si>
  <si>
    <t>154.6</t>
  </si>
  <si>
    <t>147.6</t>
  </si>
  <si>
    <t>143.9</t>
  </si>
  <si>
    <t>99.2</t>
  </si>
  <si>
    <t>106.7</t>
  </si>
  <si>
    <t>156.0</t>
  </si>
  <si>
    <t>154.2</t>
  </si>
  <si>
    <t>123.1</t>
  </si>
  <si>
    <t>140.7</t>
  </si>
  <si>
    <t>142.7</t>
  </si>
  <si>
    <t>157.5</t>
  </si>
  <si>
    <t>115.7</t>
  </si>
  <si>
    <t>18.9</t>
  </si>
  <si>
    <t>156.2</t>
  </si>
  <si>
    <t>152.0</t>
  </si>
  <si>
    <t>136.0</t>
  </si>
  <si>
    <t>37.2</t>
  </si>
  <si>
    <t>151.3</t>
  </si>
  <si>
    <t>144.6</t>
  </si>
  <si>
    <t>150.1</t>
  </si>
  <si>
    <t>121.4</t>
  </si>
  <si>
    <t>29.6</t>
  </si>
  <si>
    <t>119.5</t>
  </si>
  <si>
    <t>118.8</t>
  </si>
  <si>
    <t>155.5</t>
  </si>
  <si>
    <t>151.9</t>
  </si>
  <si>
    <t>135.5</t>
  </si>
  <si>
    <t>143.2</t>
  </si>
  <si>
    <t>139.7</t>
  </si>
  <si>
    <t>28.6</t>
  </si>
  <si>
    <t>141.0</t>
  </si>
  <si>
    <t>23.6</t>
  </si>
  <si>
    <t>44.6</t>
  </si>
  <si>
    <t>48.4</t>
  </si>
  <si>
    <t>12.2</t>
  </si>
  <si>
    <t>96.5</t>
  </si>
  <si>
    <t>136.9</t>
  </si>
  <si>
    <t>31.2</t>
  </si>
  <si>
    <t>37.6</t>
  </si>
  <si>
    <t>16.1</t>
  </si>
  <si>
    <t>3.6</t>
  </si>
  <si>
    <t>150.7</t>
  </si>
  <si>
    <t>129.9</t>
  </si>
  <si>
    <t>133.4</t>
  </si>
  <si>
    <t>25.1</t>
  </si>
  <si>
    <t>4.0</t>
  </si>
  <si>
    <t>266.0</t>
  </si>
  <si>
    <t>149.0</t>
  </si>
  <si>
    <t>153.0</t>
  </si>
  <si>
    <t>296.0</t>
  </si>
  <si>
    <t>172.0</t>
  </si>
  <si>
    <t>286.0</t>
  </si>
  <si>
    <t>281.0</t>
  </si>
  <si>
    <t>190.0</t>
  </si>
  <si>
    <t>146.0</t>
  </si>
  <si>
    <t>175.0</t>
  </si>
  <si>
    <t>178.0</t>
  </si>
  <si>
    <t>201.0</t>
  </si>
  <si>
    <t>237.0</t>
  </si>
  <si>
    <t>223.0</t>
  </si>
  <si>
    <t>215.0</t>
  </si>
  <si>
    <t>259.0</t>
  </si>
  <si>
    <t>173.0</t>
  </si>
  <si>
    <t>228.0</t>
  </si>
  <si>
    <t>299.0</t>
  </si>
  <si>
    <t>235.0</t>
  </si>
  <si>
    <t>302.0</t>
  </si>
  <si>
    <t>253.0</t>
  </si>
  <si>
    <t>177.0</t>
  </si>
  <si>
    <t>205.0</t>
  </si>
  <si>
    <t>200.0</t>
  </si>
  <si>
    <t>168.0</t>
  </si>
  <si>
    <t>233.0</t>
  </si>
  <si>
    <t>150.0</t>
  </si>
  <si>
    <t>256.0</t>
  </si>
  <si>
    <t>250.0</t>
  </si>
  <si>
    <t>182.0</t>
  </si>
  <si>
    <t>278.0</t>
  </si>
  <si>
    <t>229.0</t>
  </si>
  <si>
    <t>204.0</t>
  </si>
  <si>
    <t>257.0</t>
  </si>
  <si>
    <t>226.0</t>
  </si>
  <si>
    <t>148.0</t>
  </si>
  <si>
    <t>240.0</t>
  </si>
  <si>
    <t>196.0</t>
  </si>
  <si>
    <t>382.0</t>
  </si>
  <si>
    <t>191.0</t>
  </si>
  <si>
    <t>294.0</t>
  </si>
  <si>
    <t>308.0</t>
  </si>
  <si>
    <t>255.0</t>
  </si>
  <si>
    <t>155.0</t>
  </si>
  <si>
    <t>211.0</t>
  </si>
  <si>
    <t>244.0</t>
  </si>
  <si>
    <t>159.0</t>
  </si>
  <si>
    <t>180.0</t>
  </si>
  <si>
    <t>303.0</t>
  </si>
  <si>
    <t>176.0</t>
  </si>
  <si>
    <t>154.0</t>
  </si>
  <si>
    <t>362.0</t>
  </si>
  <si>
    <t>270.0</t>
  </si>
  <si>
    <t>199.0</t>
  </si>
  <si>
    <t>246.0</t>
  </si>
  <si>
    <t>230.0</t>
  </si>
  <si>
    <t>218.0</t>
  </si>
  <si>
    <t>197.0</t>
  </si>
  <si>
    <t>138.0</t>
  </si>
  <si>
    <t>189.0</t>
  </si>
  <si>
    <t>202.0</t>
  </si>
  <si>
    <t>341.0</t>
  </si>
  <si>
    <t>185.0</t>
  </si>
  <si>
    <t>346.0</t>
  </si>
  <si>
    <t>209.0</t>
  </si>
  <si>
    <t>269.0</t>
  </si>
  <si>
    <t>305.0</t>
  </si>
  <si>
    <t>236.0</t>
  </si>
  <si>
    <t>179.0</t>
  </si>
  <si>
    <t>221.0</t>
  </si>
  <si>
    <t>258.0</t>
  </si>
  <si>
    <t>174.0</t>
  </si>
  <si>
    <t>195.0</t>
  </si>
  <si>
    <t>227.0</t>
  </si>
  <si>
    <t>219.0</t>
  </si>
  <si>
    <t>277.0</t>
  </si>
  <si>
    <t>374.0</t>
  </si>
  <si>
    <t>284.0</t>
  </si>
  <si>
    <t>370.0</t>
  </si>
  <si>
    <t>220.0</t>
  </si>
  <si>
    <t>213.0</t>
  </si>
  <si>
    <t>365.0</t>
  </si>
  <si>
    <t>166.0</t>
  </si>
  <si>
    <t>327.0</t>
  </si>
  <si>
    <t>313.0</t>
  </si>
  <si>
    <t>239.0</t>
  </si>
  <si>
    <t>300.0</t>
  </si>
  <si>
    <t>274.0</t>
  </si>
  <si>
    <t>304.0</t>
  </si>
  <si>
    <t>307.0</t>
  </si>
  <si>
    <t>165.0</t>
  </si>
  <si>
    <t>339.0</t>
  </si>
  <si>
    <t>330.0</t>
  </si>
  <si>
    <t>329.0</t>
  </si>
  <si>
    <t>232.0</t>
  </si>
  <si>
    <t>314.0</t>
  </si>
  <si>
    <t>263.0</t>
  </si>
  <si>
    <t>252.0</t>
  </si>
  <si>
    <t>208.0</t>
  </si>
  <si>
    <t>167.0</t>
  </si>
  <si>
    <t>316.0</t>
  </si>
  <si>
    <t>169.0</t>
  </si>
  <si>
    <t>283.0</t>
  </si>
  <si>
    <t>295.0</t>
  </si>
  <si>
    <t>192.0</t>
  </si>
  <si>
    <t>224.0</t>
  </si>
  <si>
    <t>216.0</t>
  </si>
  <si>
    <t>171.0</t>
  </si>
  <si>
    <t>289.0</t>
  </si>
  <si>
    <t>183.0</t>
  </si>
  <si>
    <t>323.0</t>
  </si>
  <si>
    <t>378.0</t>
  </si>
  <si>
    <t>293.0</t>
  </si>
  <si>
    <t>310.0</t>
  </si>
  <si>
    <t>419.0</t>
  </si>
  <si>
    <t>325.0</t>
  </si>
  <si>
    <t>348.0</t>
  </si>
  <si>
    <t>276.0</t>
  </si>
  <si>
    <t>279.0</t>
  </si>
  <si>
    <t>312.0</t>
  </si>
  <si>
    <t>163.0</t>
  </si>
  <si>
    <t>238.0</t>
  </si>
  <si>
    <t>326.0</t>
  </si>
  <si>
    <t>433.0</t>
  </si>
  <si>
    <t>193.0</t>
  </si>
  <si>
    <t>306.0</t>
  </si>
  <si>
    <t>280.0</t>
  </si>
  <si>
    <t>429.0</t>
  </si>
  <si>
    <t>290.0</t>
  </si>
  <si>
    <t>265.0</t>
  </si>
  <si>
    <t>249.0</t>
  </si>
  <si>
    <t>261.0</t>
  </si>
  <si>
    <t>184.0</t>
  </si>
  <si>
    <t>275.0</t>
  </si>
  <si>
    <t>164.0</t>
  </si>
  <si>
    <t>352.0</t>
  </si>
  <si>
    <t>231.0</t>
  </si>
  <si>
    <t>217.0</t>
  </si>
  <si>
    <t>285.0</t>
  </si>
  <si>
    <t>271.0</t>
  </si>
  <si>
    <t>206.0</t>
  </si>
  <si>
    <t>162.0</t>
  </si>
  <si>
    <t>170.0</t>
  </si>
  <si>
    <t>207.0</t>
  </si>
  <si>
    <t>364.0</t>
  </si>
  <si>
    <t>297.0</t>
  </si>
  <si>
    <t>373.0</t>
  </si>
  <si>
    <t>161.0</t>
  </si>
  <si>
    <t>264.0</t>
  </si>
  <si>
    <t>243.0</t>
  </si>
  <si>
    <t>241.0</t>
  </si>
  <si>
    <t>298.0</t>
  </si>
  <si>
    <t>245.0</t>
  </si>
  <si>
    <t>267.0</t>
  </si>
  <si>
    <t>350.0</t>
  </si>
  <si>
    <t>338.0</t>
  </si>
  <si>
    <t>351.0</t>
  </si>
  <si>
    <t>321.0</t>
  </si>
  <si>
    <t>355.0</t>
  </si>
  <si>
    <t>262.0</t>
  </si>
  <si>
    <t>273.0</t>
  </si>
  <si>
    <t>336.0</t>
  </si>
  <si>
    <t>288.0</t>
  </si>
  <si>
    <t>333.0</t>
  </si>
  <si>
    <t>242.0</t>
  </si>
  <si>
    <t>247.0</t>
  </si>
  <si>
    <t>210.0</t>
  </si>
  <si>
    <t>248.0</t>
  </si>
  <si>
    <t>320.0</t>
  </si>
  <si>
    <t>332.0</t>
  </si>
  <si>
    <t>301.0</t>
  </si>
  <si>
    <t>186.0</t>
  </si>
  <si>
    <t>349.0</t>
  </si>
  <si>
    <t>234.0</t>
  </si>
  <si>
    <t>318.0</t>
  </si>
  <si>
    <t>214.0</t>
  </si>
  <si>
    <t>181.0</t>
  </si>
  <si>
    <t>203.0</t>
  </si>
  <si>
    <t>380.0</t>
  </si>
  <si>
    <t>366.0</t>
  </si>
  <si>
    <t>268.0</t>
  </si>
  <si>
    <t>143.0</t>
  </si>
  <si>
    <t>222.0</t>
  </si>
  <si>
    <t>212.0</t>
  </si>
  <si>
    <t>403.0</t>
  </si>
  <si>
    <t>322.0</t>
  </si>
  <si>
    <t>187.0</t>
  </si>
  <si>
    <t>358.0</t>
  </si>
  <si>
    <t>282.0</t>
  </si>
  <si>
    <t>291.0</t>
  </si>
  <si>
    <t>343.0</t>
  </si>
  <si>
    <t>434.0</t>
  </si>
  <si>
    <t>369.0</t>
  </si>
  <si>
    <t>188.0</t>
  </si>
  <si>
    <t>272.0</t>
  </si>
  <si>
    <t>287.0</t>
  </si>
  <si>
    <t>160.0</t>
  </si>
  <si>
    <t>157.0</t>
  </si>
  <si>
    <t>251.0</t>
  </si>
  <si>
    <t>379.0</t>
  </si>
  <si>
    <t>375.0</t>
  </si>
  <si>
    <t>353.0</t>
  </si>
  <si>
    <t>292.0</t>
  </si>
  <si>
    <t>309.0</t>
  </si>
  <si>
    <t>360.0</t>
  </si>
  <si>
    <t>144.0</t>
  </si>
  <si>
    <t>225.0</t>
  </si>
  <si>
    <t>372.0</t>
  </si>
  <si>
    <t>345.0</t>
  </si>
  <si>
    <t>194.0</t>
  </si>
  <si>
    <t>395.0</t>
  </si>
  <si>
    <t>344.0</t>
  </si>
  <si>
    <t>392.0</t>
  </si>
  <si>
    <t>347.0</t>
  </si>
  <si>
    <t>400.0</t>
  </si>
  <si>
    <t>331.0</t>
  </si>
  <si>
    <t>315.0</t>
  </si>
  <si>
    <t>387.0</t>
  </si>
  <si>
    <t>342.0</t>
  </si>
  <si>
    <t>354.0</t>
  </si>
  <si>
    <t>383.0</t>
  </si>
  <si>
    <t>412.0</t>
  </si>
  <si>
    <t>417.0</t>
  </si>
  <si>
    <t>405.0</t>
  </si>
  <si>
    <t>393.0</t>
  </si>
  <si>
    <t>198.0</t>
  </si>
  <si>
    <t>260.0</t>
  </si>
  <si>
    <t>319.0</t>
  </si>
  <si>
    <t>334.0</t>
  </si>
  <si>
    <t>408.0</t>
  </si>
  <si>
    <t>337.0</t>
  </si>
  <si>
    <t>145.0</t>
  </si>
  <si>
    <t>340.0</t>
  </si>
  <si>
    <t>134.0</t>
  </si>
  <si>
    <t>389.0</t>
  </si>
  <si>
    <t>254.0</t>
  </si>
  <si>
    <t>423.0</t>
  </si>
  <si>
    <t>406.0</t>
  </si>
  <si>
    <t>324.0</t>
  </si>
  <si>
    <t>442.0</t>
  </si>
  <si>
    <t>311.0</t>
  </si>
  <si>
    <t>377.0</t>
  </si>
  <si>
    <t>335.0</t>
  </si>
  <si>
    <t>446.0</t>
  </si>
  <si>
    <t>402.0</t>
  </si>
  <si>
    <t>356.0</t>
  </si>
  <si>
    <t>411.0</t>
  </si>
  <si>
    <t>399.0</t>
  </si>
  <si>
    <t>386.0</t>
  </si>
  <si>
    <t>414.0</t>
  </si>
  <si>
    <t>397.0</t>
  </si>
  <si>
    <t>480.0</t>
  </si>
  <si>
    <t>441.0</t>
  </si>
  <si>
    <t>413.0</t>
  </si>
  <si>
    <t>391.0</t>
  </si>
  <si>
    <t>371.0</t>
  </si>
  <si>
    <t>418.0</t>
  </si>
  <si>
    <t>363.0</t>
  </si>
  <si>
    <t>361.0</t>
  </si>
  <si>
    <t>376.0</t>
  </si>
  <si>
    <t>317.0</t>
  </si>
  <si>
    <t>384.0</t>
  </si>
  <si>
    <t>422.0</t>
  </si>
  <si>
    <t>488.0</t>
  </si>
  <si>
    <t>451.0</t>
  </si>
  <si>
    <t>505.0</t>
  </si>
  <si>
    <t>481.0</t>
  </si>
  <si>
    <t>368.0</t>
  </si>
  <si>
    <t>401.0</t>
  </si>
  <si>
    <t>359.0</t>
  </si>
  <si>
    <t>460.0</t>
  </si>
  <si>
    <t>498.0</t>
  </si>
  <si>
    <t>449.0</t>
  </si>
  <si>
    <t>381.0</t>
  </si>
  <si>
    <t>367.0</t>
  </si>
  <si>
    <t>436.0</t>
  </si>
  <si>
    <t>486.0</t>
  </si>
  <si>
    <t>437.0</t>
  </si>
  <si>
    <t>448.0</t>
  </si>
  <si>
    <t>456.0</t>
  </si>
  <si>
    <t>432.0</t>
  </si>
  <si>
    <t>426.0</t>
  </si>
  <si>
    <t>462.0</t>
  </si>
  <si>
    <t>452.0</t>
  </si>
  <si>
    <t>450.0</t>
  </si>
  <si>
    <t>398.0</t>
  </si>
  <si>
    <t>421.0</t>
  </si>
  <si>
    <t>490.0</t>
  </si>
  <si>
    <t>467.0</t>
  </si>
  <si>
    <t>27.15</t>
  </si>
  <si>
    <t>20.78333333333333</t>
  </si>
  <si>
    <t>27.03333333333333</t>
  </si>
  <si>
    <t>29.98333333333333</t>
  </si>
  <si>
    <t>22.716666666666665</t>
  </si>
  <si>
    <t>29.516666666666666</t>
  </si>
  <si>
    <t>27.216666666666665</t>
  </si>
  <si>
    <t>32.36666666666667</t>
  </si>
  <si>
    <t>20.98333333333333</t>
  </si>
  <si>
    <t>26.23333333333333</t>
  </si>
  <si>
    <t>30.35</t>
  </si>
  <si>
    <t>23.066666666666663</t>
  </si>
  <si>
    <t>21.916666666666668</t>
  </si>
  <si>
    <t>32.8</t>
  </si>
  <si>
    <t>30.48333333333333</t>
  </si>
  <si>
    <t>39.21666666666667</t>
  </si>
  <si>
    <t>29.316666666666663</t>
  </si>
  <si>
    <t>30.1</t>
  </si>
  <si>
    <t>25.95</t>
  </si>
  <si>
    <t>29.633333333333333</t>
  </si>
  <si>
    <t>34.1</t>
  </si>
  <si>
    <t>35.15</t>
  </si>
  <si>
    <t>35.916666666666664</t>
  </si>
  <si>
    <t>31.666666666666668</t>
  </si>
  <si>
    <t>35.416666666666664</t>
  </si>
  <si>
    <t>35.5</t>
  </si>
  <si>
    <t>25.73333333333333</t>
  </si>
  <si>
    <t>30.133333333333333</t>
  </si>
  <si>
    <t>30.516666666666666</t>
  </si>
  <si>
    <t>36.28333333333333</t>
  </si>
  <si>
    <t>40.23333333333333</t>
  </si>
  <si>
    <t>24.85</t>
  </si>
  <si>
    <t>34.55</t>
  </si>
  <si>
    <t>31.03333333333333</t>
  </si>
  <si>
    <t>25.866666666666667</t>
  </si>
  <si>
    <t>31.3</t>
  </si>
  <si>
    <t>31.766666666666666</t>
  </si>
  <si>
    <t>25.3</t>
  </si>
  <si>
    <t>23.116666666666667</t>
  </si>
  <si>
    <t>29.066666666666663</t>
  </si>
  <si>
    <t>25.65</t>
  </si>
  <si>
    <t>39.36666666666667</t>
  </si>
  <si>
    <t>28.78333333333333</t>
  </si>
  <si>
    <t>27.85</t>
  </si>
  <si>
    <t>27.383333333333333</t>
  </si>
  <si>
    <t>26.05</t>
  </si>
  <si>
    <t>36.16666666666666</t>
  </si>
  <si>
    <t>28.616666666666667</t>
  </si>
  <si>
    <t>27.5</t>
  </si>
  <si>
    <t>25.35</t>
  </si>
  <si>
    <t>29.183333333333334</t>
  </si>
  <si>
    <t>23.633333333333333</t>
  </si>
  <si>
    <t>29.683333333333334</t>
  </si>
  <si>
    <t>36.083333333333336</t>
  </si>
  <si>
    <t>25.316666666666663</t>
  </si>
  <si>
    <t>28.666666666666668</t>
  </si>
  <si>
    <t>25.45</t>
  </si>
  <si>
    <t>28.266666666666666</t>
  </si>
  <si>
    <t>36.93333333333333</t>
  </si>
  <si>
    <t>24.5</t>
  </si>
  <si>
    <t>26.33333333333333</t>
  </si>
  <si>
    <t>26.58333333333333</t>
  </si>
  <si>
    <t>30.316666666666663</t>
  </si>
  <si>
    <t>25.616666666666667</t>
  </si>
  <si>
    <t>30.8</t>
  </si>
  <si>
    <t>31.216666666666665</t>
  </si>
  <si>
    <t>34.65</t>
  </si>
  <si>
    <t>28.03333333333333</t>
  </si>
  <si>
    <t>33.31666666666667</t>
  </si>
  <si>
    <t>20.316666666666663</t>
  </si>
  <si>
    <t>31.5</t>
  </si>
  <si>
    <t>26.15</t>
  </si>
  <si>
    <t>30.666666666666668</t>
  </si>
  <si>
    <t>31.83333333333333</t>
  </si>
  <si>
    <t>34.266666666666666</t>
  </si>
  <si>
    <t>36.36666666666667</t>
  </si>
  <si>
    <t>29.23333333333333</t>
  </si>
  <si>
    <t>29.58333333333333</t>
  </si>
  <si>
    <t>30.366666666666667</t>
  </si>
  <si>
    <t>26.516666666666666</t>
  </si>
  <si>
    <t>27.683333333333334</t>
  </si>
  <si>
    <t>32.15</t>
  </si>
  <si>
    <t>32.55</t>
  </si>
  <si>
    <t>25.48333333333333</t>
  </si>
  <si>
    <t>30.15</t>
  </si>
  <si>
    <t>27.65</t>
  </si>
  <si>
    <t>26.78333333333333</t>
  </si>
  <si>
    <t>29.866666666666667</t>
  </si>
  <si>
    <t>30.766666666666666</t>
  </si>
  <si>
    <t>28.066666666666663</t>
  </si>
  <si>
    <t>24.433333333333334</t>
  </si>
  <si>
    <t>38.13333333333333</t>
  </si>
  <si>
    <t>28.53333333333333</t>
  </si>
  <si>
    <t>31.73333333333333</t>
  </si>
  <si>
    <t>28.23333333333333</t>
  </si>
  <si>
    <t>26.766666666666666</t>
  </si>
  <si>
    <t>34.05</t>
  </si>
  <si>
    <t>33.666666666666664</t>
  </si>
  <si>
    <t>32.333333333333336</t>
  </si>
  <si>
    <t>36.73333333333333</t>
  </si>
  <si>
    <t>32.166666666666664</t>
  </si>
  <si>
    <t>27.416666666666668</t>
  </si>
  <si>
    <t>30.066666666666663</t>
  </si>
  <si>
    <t>34.68333333333333</t>
  </si>
  <si>
    <t>35.35</t>
  </si>
  <si>
    <t>38.083333333333336</t>
  </si>
  <si>
    <t>29.166666666666668</t>
  </si>
  <si>
    <t>37.45</t>
  </si>
  <si>
    <t>35.3</t>
  </si>
  <si>
    <t>23.716666666666665</t>
  </si>
  <si>
    <t>30.383333333333333</t>
  </si>
  <si>
    <t>21.35</t>
  </si>
  <si>
    <t>26.433333333333334</t>
  </si>
  <si>
    <t>28.15</t>
  </si>
  <si>
    <t>25.683333333333334</t>
  </si>
  <si>
    <t>25.716666666666665</t>
  </si>
  <si>
    <t>22.766666666666666</t>
  </si>
  <si>
    <t>29.65</t>
  </si>
  <si>
    <t>25.633333333333333</t>
  </si>
  <si>
    <t>29.133333333333333</t>
  </si>
  <si>
    <t>28.133333333333333</t>
  </si>
  <si>
    <t>26.73333333333333</t>
  </si>
  <si>
    <t>32.766666666666666</t>
  </si>
  <si>
    <t>32.4</t>
  </si>
  <si>
    <t>29.933333333333334</t>
  </si>
  <si>
    <t>31.08333333333333</t>
  </si>
  <si>
    <t>26.683333333333334</t>
  </si>
  <si>
    <t>22.75</t>
  </si>
  <si>
    <t>30.866666666666667</t>
  </si>
  <si>
    <t>31.916666666666668</t>
  </si>
  <si>
    <t>30.933333333333334</t>
  </si>
  <si>
    <t>32.666666666666664</t>
  </si>
  <si>
    <t>28.05</t>
  </si>
  <si>
    <t>28.933333333333334</t>
  </si>
  <si>
    <t>33.266666666666666</t>
  </si>
  <si>
    <t>28.33333333333333</t>
  </si>
  <si>
    <t>37.18333333333333</t>
  </si>
  <si>
    <t>37.016666666666666</t>
  </si>
  <si>
    <t>29.33333333333333</t>
  </si>
  <si>
    <t>30.883333333333333</t>
  </si>
  <si>
    <t>27.666666666666668</t>
  </si>
  <si>
    <t>29.48333333333333</t>
  </si>
  <si>
    <t>26.53333333333333</t>
  </si>
  <si>
    <t>33.81666666666667</t>
  </si>
  <si>
    <t>24.616666666666667</t>
  </si>
  <si>
    <t>39.68333333333333</t>
  </si>
  <si>
    <t>28.183333333333334</t>
  </si>
  <si>
    <t>31.78333333333333</t>
  </si>
  <si>
    <t>32.483333333333334</t>
  </si>
  <si>
    <t>28.166666666666668</t>
  </si>
  <si>
    <t>29.116666666666667</t>
  </si>
  <si>
    <t>30.23333333333333</t>
  </si>
  <si>
    <t>34.416666666666664</t>
  </si>
  <si>
    <t>29.35</t>
  </si>
  <si>
    <t>24.366666666666667</t>
  </si>
  <si>
    <t>27.08333333333333</t>
  </si>
  <si>
    <t>32.516666666666666</t>
  </si>
  <si>
    <t>28.716666666666665</t>
  </si>
  <si>
    <t>30.4</t>
  </si>
  <si>
    <t>32.88333333333333</t>
  </si>
  <si>
    <t>29.766666666666666</t>
  </si>
  <si>
    <t>34.35</t>
  </si>
  <si>
    <t>27.25</t>
  </si>
  <si>
    <t>32.583333333333336</t>
  </si>
  <si>
    <t>35.38333333333333</t>
  </si>
  <si>
    <t>31.466666666666665</t>
  </si>
  <si>
    <t>35.45</t>
  </si>
  <si>
    <t>29.916666666666668</t>
  </si>
  <si>
    <t>22.53333333333333</t>
  </si>
  <si>
    <t>33.21666666666667</t>
  </si>
  <si>
    <t>33.833333333333336</t>
  </si>
  <si>
    <t>25.58333333333333</t>
  </si>
  <si>
    <t>33.46666666666667</t>
  </si>
  <si>
    <t>35.63333333333333</t>
  </si>
  <si>
    <t>33.166666666666664</t>
  </si>
  <si>
    <t>31.85</t>
  </si>
  <si>
    <t>27.633333333333333</t>
  </si>
  <si>
    <t>37.23333333333333</t>
  </si>
  <si>
    <t>37.46666666666667</t>
  </si>
  <si>
    <t>36.06666666666667</t>
  </si>
  <si>
    <t>26.616666666666667</t>
  </si>
  <si>
    <t>26.183333333333334</t>
  </si>
  <si>
    <t>34.31666666666667</t>
  </si>
  <si>
    <t>29.85</t>
  </si>
  <si>
    <t>34.36666666666667</t>
  </si>
  <si>
    <t>32.85</t>
  </si>
  <si>
    <t>23.183333333333334</t>
  </si>
  <si>
    <t>32.833333333333336</t>
  </si>
  <si>
    <t>33.38333333333333</t>
  </si>
  <si>
    <t>28.683333333333334</t>
  </si>
  <si>
    <t>35.05</t>
  </si>
  <si>
    <t>24.08333333333333</t>
  </si>
  <si>
    <t>34.28333333333333</t>
  </si>
  <si>
    <t>33.766666666666666</t>
  </si>
  <si>
    <t>26.98333333333333</t>
  </si>
  <si>
    <t>33.13333333333333</t>
  </si>
  <si>
    <t>25.25</t>
  </si>
  <si>
    <t>36.88333333333333</t>
  </si>
  <si>
    <t>24.2</t>
  </si>
  <si>
    <t>32.28333333333333</t>
  </si>
  <si>
    <t>33.483333333333334</t>
  </si>
  <si>
    <t>33.06666666666667</t>
  </si>
  <si>
    <t>26.2</t>
  </si>
  <si>
    <t>31.383333333333333</t>
  </si>
  <si>
    <t>37.25</t>
  </si>
  <si>
    <t>23.683333333333334</t>
  </si>
  <si>
    <t>26.28333333333333</t>
  </si>
  <si>
    <t>31.866666666666667</t>
  </si>
  <si>
    <t>26.08333333333333</t>
  </si>
  <si>
    <t>27.83333333333333</t>
  </si>
  <si>
    <t>31.066666666666663</t>
  </si>
  <si>
    <t>35.13333333333333</t>
  </si>
  <si>
    <t>33.95</t>
  </si>
  <si>
    <t>31.633333333333333</t>
  </si>
  <si>
    <t>33.416666666666664</t>
  </si>
  <si>
    <t>25.933333333333334</t>
  </si>
  <si>
    <t>24.55</t>
  </si>
  <si>
    <t>34.46666666666667</t>
  </si>
  <si>
    <t>22.98333333333333</t>
  </si>
  <si>
    <t>32.53333333333333</t>
  </si>
  <si>
    <t>33.916666666666664</t>
  </si>
  <si>
    <t>29.616666666666667</t>
  </si>
  <si>
    <t>29.53333333333333</t>
  </si>
  <si>
    <t>28.98333333333333</t>
  </si>
  <si>
    <t>33.85</t>
  </si>
  <si>
    <t>27.466666666666665</t>
  </si>
  <si>
    <t>27.716666666666665</t>
  </si>
  <si>
    <t>24.866666666666667</t>
  </si>
  <si>
    <t>21.866666666666667</t>
  </si>
  <si>
    <t>28.916666666666668</t>
  </si>
  <si>
    <t>31.016666666666666</t>
  </si>
  <si>
    <t>36.31666666666667</t>
  </si>
  <si>
    <t>33.71666666666667</t>
  </si>
  <si>
    <t>30.016666666666666</t>
  </si>
  <si>
    <t>35.56666666666667</t>
  </si>
  <si>
    <t>33.75</t>
  </si>
  <si>
    <t>27.45</t>
  </si>
  <si>
    <t>33.016666666666666</t>
  </si>
  <si>
    <t>36.583333333333336</t>
  </si>
  <si>
    <t>30.95</t>
  </si>
  <si>
    <t>36.81666666666667</t>
  </si>
  <si>
    <t>32.96666666666667</t>
  </si>
  <si>
    <t>27.23333333333333</t>
  </si>
  <si>
    <t>26.65</t>
  </si>
  <si>
    <t>38.65</t>
  </si>
  <si>
    <t>29.716666666666665</t>
  </si>
  <si>
    <t>30.08333333333333</t>
  </si>
  <si>
    <t>28.08333333333333</t>
  </si>
  <si>
    <t>27.116666666666667</t>
  </si>
  <si>
    <t>32.95</t>
  </si>
  <si>
    <t>34.06666666666667</t>
  </si>
  <si>
    <t>31.966666666666665</t>
  </si>
  <si>
    <t>31.816666666666663</t>
  </si>
  <si>
    <t>30.83333333333333</t>
  </si>
  <si>
    <t>32.1</t>
  </si>
  <si>
    <t>31.933333333333334</t>
  </si>
  <si>
    <t>30.816666666666663</t>
  </si>
  <si>
    <t>32.31666666666667</t>
  </si>
  <si>
    <t>32.78333333333333</t>
  </si>
  <si>
    <t>34.13333333333333</t>
  </si>
  <si>
    <t>34.516666666666666</t>
  </si>
  <si>
    <t>33.233333333333334</t>
  </si>
  <si>
    <t>32.75</t>
  </si>
  <si>
    <t>27.33333333333333</t>
  </si>
  <si>
    <t>26.166666666666668</t>
  </si>
  <si>
    <t>30.683333333333334</t>
  </si>
  <si>
    <t>33.35</t>
  </si>
  <si>
    <t>23.916666666666668</t>
  </si>
  <si>
    <t>33.56666666666667</t>
  </si>
  <si>
    <t>30.3</t>
  </si>
  <si>
    <t>39.016666666666666</t>
  </si>
  <si>
    <t>22.816666666666663</t>
  </si>
  <si>
    <t>26.866666666666667</t>
  </si>
  <si>
    <t>22.55</t>
  </si>
  <si>
    <t>23.933333333333334</t>
  </si>
  <si>
    <t>27.166666666666668</t>
  </si>
  <si>
    <t>34.38333333333333</t>
  </si>
  <si>
    <t>37.28333333333333</t>
  </si>
  <si>
    <t>26.25</t>
  </si>
  <si>
    <t>24.58333333333333</t>
  </si>
  <si>
    <t>34.75</t>
  </si>
  <si>
    <t>32.35</t>
  </si>
  <si>
    <t>33.1</t>
  </si>
  <si>
    <t>30.416666666666668</t>
  </si>
  <si>
    <t>31.316666666666663</t>
  </si>
  <si>
    <t>31.33333333333333</t>
  </si>
  <si>
    <t>28.966666666666665</t>
  </si>
  <si>
    <t>28.866666666666667</t>
  </si>
  <si>
    <t>32.06666666666667</t>
  </si>
  <si>
    <t>29.05</t>
  </si>
  <si>
    <t>28.366666666666667</t>
  </si>
  <si>
    <t>23.266666666666666</t>
  </si>
  <si>
    <t>26.6</t>
  </si>
  <si>
    <t>26.933333333333334</t>
  </si>
  <si>
    <t>26.566666666666663</t>
  </si>
  <si>
    <t>27.48333333333333</t>
  </si>
  <si>
    <t>27.516666666666666</t>
  </si>
  <si>
    <t>31.28333333333333</t>
  </si>
  <si>
    <t>27.05</t>
  </si>
  <si>
    <t>34.233333333333334</t>
  </si>
  <si>
    <t>40.15</t>
  </si>
  <si>
    <t>25.53333333333333</t>
  </si>
  <si>
    <t>31.133333333333333</t>
  </si>
  <si>
    <t>24.65</t>
  </si>
  <si>
    <t>29.883333333333333</t>
  </si>
  <si>
    <t>31.98333333333333</t>
  </si>
  <si>
    <t>24.216666666666665</t>
  </si>
  <si>
    <t>31.7</t>
  </si>
  <si>
    <t>33.983333333333334</t>
  </si>
  <si>
    <t>28.35</t>
  </si>
  <si>
    <t>35.31666666666667</t>
  </si>
  <si>
    <t>29.95</t>
  </si>
  <si>
    <t>24.133333333333333</t>
  </si>
  <si>
    <t>26.816666666666663</t>
  </si>
  <si>
    <t>30.566666666666663</t>
  </si>
  <si>
    <t>34.95</t>
  </si>
  <si>
    <t>37.766666666666666</t>
  </si>
  <si>
    <t>36.53333333333333</t>
  </si>
  <si>
    <t>36.98333333333333</t>
  </si>
  <si>
    <t>24.933333333333334</t>
  </si>
  <si>
    <t>30.716666666666665</t>
  </si>
  <si>
    <t>38.516666666666666</t>
  </si>
  <si>
    <t>23.75</t>
  </si>
  <si>
    <t>37.56666666666667</t>
  </si>
  <si>
    <t>36.13333333333333</t>
  </si>
  <si>
    <t>25.8</t>
  </si>
  <si>
    <t>32.3</t>
  </si>
  <si>
    <t>29.433333333333334</t>
  </si>
  <si>
    <t>37.03333333333333</t>
  </si>
  <si>
    <t>30.78333333333333</t>
  </si>
  <si>
    <t>28.75</t>
  </si>
  <si>
    <t>28.65</t>
  </si>
  <si>
    <t>33.63333333333333</t>
  </si>
  <si>
    <t>29.216666666666665</t>
  </si>
  <si>
    <t>22.133333333333333</t>
  </si>
  <si>
    <t>25.466666666666665</t>
  </si>
  <si>
    <t>36.18333333333333</t>
  </si>
  <si>
    <t>24.45</t>
  </si>
  <si>
    <t>32.56666666666667</t>
  </si>
  <si>
    <t>29.566666666666663</t>
  </si>
  <si>
    <t>25.33333333333333</t>
  </si>
  <si>
    <t>27.916666666666668</t>
  </si>
  <si>
    <t>27.4</t>
  </si>
  <si>
    <t>26.883333333333333</t>
  </si>
  <si>
    <t>32.68333333333333</t>
  </si>
  <si>
    <t>29.28333333333333</t>
  </si>
  <si>
    <t>25.433333333333334</t>
  </si>
  <si>
    <t>22.516666666666666</t>
  </si>
  <si>
    <t>33.45</t>
  </si>
  <si>
    <t>29.1</t>
  </si>
  <si>
    <t>29.966666666666665</t>
  </si>
  <si>
    <t>28.383333333333333</t>
  </si>
  <si>
    <t>28.766666666666666</t>
  </si>
  <si>
    <t>29.75</t>
  </si>
  <si>
    <t>24.666666666666668</t>
  </si>
  <si>
    <t>31.35</t>
  </si>
  <si>
    <t>31.45</t>
  </si>
  <si>
    <t>32.916666666666664</t>
  </si>
  <si>
    <t>26.116666666666667</t>
  </si>
  <si>
    <t>31.566666666666663</t>
  </si>
  <si>
    <t>27.266666666666666</t>
  </si>
  <si>
    <t>30.05</t>
  </si>
  <si>
    <t>31.65</t>
  </si>
  <si>
    <t>34.56666666666667</t>
  </si>
  <si>
    <t>27.133333333333333</t>
  </si>
  <si>
    <t>24.75</t>
  </si>
  <si>
    <t>32.45</t>
  </si>
  <si>
    <t>28.433333333333334</t>
  </si>
  <si>
    <t>22.433333333333334</t>
  </si>
  <si>
    <t>31.366666666666667</t>
  </si>
  <si>
    <t>27.7</t>
  </si>
  <si>
    <t>33.88333333333333</t>
  </si>
  <si>
    <t>31.6</t>
  </si>
  <si>
    <t>36.65</t>
  </si>
  <si>
    <t>32.81666666666667</t>
  </si>
  <si>
    <t>33.93333333333333</t>
  </si>
  <si>
    <t>29.45</t>
  </si>
  <si>
    <t>34.53333333333333</t>
  </si>
  <si>
    <t>36.016666666666666</t>
  </si>
  <si>
    <t>37.98333333333333</t>
  </si>
  <si>
    <t>32.38333333333333</t>
  </si>
  <si>
    <t>30.25</t>
  </si>
  <si>
    <t>30.433333333333334</t>
  </si>
  <si>
    <t>37.13333333333333</t>
  </si>
  <si>
    <t>26.316666666666663</t>
  </si>
  <si>
    <t>34.15</t>
  </si>
  <si>
    <t>23.35</t>
  </si>
  <si>
    <t>25.05</t>
  </si>
  <si>
    <t>30.9</t>
  </si>
  <si>
    <t>33.11666666666667</t>
  </si>
  <si>
    <t>31.23333333333333</t>
  </si>
  <si>
    <t>28.45</t>
  </si>
  <si>
    <t>27.433333333333334</t>
  </si>
  <si>
    <t>37.48333333333333</t>
  </si>
  <si>
    <t>33.18333333333333</t>
  </si>
  <si>
    <t>33.05</t>
  </si>
  <si>
    <t>23.816666666666663</t>
  </si>
  <si>
    <t>35.25</t>
  </si>
  <si>
    <t>35.06666666666667</t>
  </si>
  <si>
    <t>26.03333333333333</t>
  </si>
  <si>
    <t>26.4</t>
  </si>
  <si>
    <t>22.23333333333333</t>
  </si>
  <si>
    <t>35.65</t>
  </si>
  <si>
    <t>23.866666666666667</t>
  </si>
  <si>
    <t>22.916666666666668</t>
  </si>
  <si>
    <t>36.25</t>
  </si>
  <si>
    <t>24.683333333333334</t>
  </si>
  <si>
    <t>21.48333333333333</t>
  </si>
  <si>
    <t>29.016666666666666</t>
  </si>
  <si>
    <t>22.966666666666665</t>
  </si>
  <si>
    <t>25.28333333333333</t>
  </si>
  <si>
    <t>33.61666666666667</t>
  </si>
  <si>
    <t>32.25</t>
  </si>
  <si>
    <t>26.366666666666667</t>
  </si>
  <si>
    <t>32.65</t>
  </si>
  <si>
    <t>30.966666666666665</t>
  </si>
  <si>
    <t>34.71666666666667</t>
  </si>
  <si>
    <t>26.83333333333333</t>
  </si>
  <si>
    <t>37.38333333333333</t>
  </si>
  <si>
    <t>35.55</t>
  </si>
  <si>
    <t>30.45</t>
  </si>
  <si>
    <t>28.816666666666663</t>
  </si>
  <si>
    <t>24.83333333333333</t>
  </si>
  <si>
    <t>26.066666666666663</t>
  </si>
  <si>
    <t>36.96666666666667</t>
  </si>
  <si>
    <t>27.55</t>
  </si>
  <si>
    <t>26.016666666666666</t>
  </si>
  <si>
    <t>30.75</t>
  </si>
  <si>
    <t>31.55</t>
  </si>
  <si>
    <t>27.566666666666663</t>
  </si>
  <si>
    <t>33.55</t>
  </si>
  <si>
    <t>31.116666666666667</t>
  </si>
  <si>
    <t>27.9</t>
  </si>
  <si>
    <t>32.083333333333336</t>
  </si>
  <si>
    <t>23.15</t>
  </si>
  <si>
    <t>28.016666666666666</t>
  </si>
  <si>
    <t>32.43333333333333</t>
  </si>
  <si>
    <t>30.28333333333333</t>
  </si>
  <si>
    <t>23.7</t>
  </si>
  <si>
    <t>26.95</t>
  </si>
  <si>
    <t>23.9</t>
  </si>
  <si>
    <t>33.333333333333336</t>
  </si>
  <si>
    <t>37.86666666666667</t>
  </si>
  <si>
    <t>28.883333333333333</t>
  </si>
  <si>
    <t>29.03333333333333</t>
  </si>
  <si>
    <t>31.25</t>
  </si>
  <si>
    <t>26.666666666666668</t>
  </si>
  <si>
    <t>27.183333333333334</t>
  </si>
  <si>
    <t>20.633333333333333</t>
  </si>
  <si>
    <t>30.116666666666667</t>
  </si>
  <si>
    <t>32.71666666666667</t>
  </si>
  <si>
    <t>24.35</t>
  </si>
  <si>
    <t>23.85</t>
  </si>
  <si>
    <t>33.68333333333333</t>
  </si>
  <si>
    <t>27.1</t>
  </si>
  <si>
    <t>37.083333333333336</t>
  </si>
  <si>
    <t>34.666666666666664</t>
  </si>
  <si>
    <t>28.55</t>
  </si>
  <si>
    <t>38.31666666666667</t>
  </si>
  <si>
    <t>26.383333333333333</t>
  </si>
  <si>
    <t>32.61666666666667</t>
  </si>
  <si>
    <t>30.03333333333333</t>
  </si>
  <si>
    <t>29.55</t>
  </si>
  <si>
    <t>36.85</t>
  </si>
  <si>
    <t>26.55</t>
  </si>
  <si>
    <t>27.28333333333333</t>
  </si>
  <si>
    <t>29.666666666666668</t>
  </si>
  <si>
    <t>27.616666666666667</t>
  </si>
  <si>
    <t>33.96666666666667</t>
  </si>
  <si>
    <t>35.78333333333333</t>
  </si>
  <si>
    <t>32.733333333333334</t>
  </si>
  <si>
    <t>31.433333333333334</t>
  </si>
  <si>
    <t>29.25</t>
  </si>
  <si>
    <t>35.333333333333336</t>
  </si>
  <si>
    <t>32.86666666666667</t>
  </si>
  <si>
    <t>28.566666666666663</t>
  </si>
  <si>
    <t>30.55</t>
  </si>
  <si>
    <t>35.016666666666666</t>
  </si>
  <si>
    <t>31.616666666666667</t>
  </si>
  <si>
    <t>35.86666666666667</t>
  </si>
  <si>
    <t>27.316666666666663</t>
  </si>
  <si>
    <t>22.016666666666666</t>
  </si>
  <si>
    <t>32.6</t>
  </si>
  <si>
    <t>23.016666666666666</t>
  </si>
  <si>
    <t>31.95</t>
  </si>
  <si>
    <t>30.98333333333333</t>
  </si>
  <si>
    <t>38.5</t>
  </si>
  <si>
    <t>35.166666666666664</t>
  </si>
  <si>
    <t>26.45</t>
  </si>
  <si>
    <t>36.15</t>
  </si>
  <si>
    <t>28.316666666666663</t>
  </si>
  <si>
    <t>31.516666666666666</t>
  </si>
  <si>
    <t>32.46666666666667</t>
  </si>
  <si>
    <t>28.73333333333333</t>
  </si>
  <si>
    <t>25.55</t>
  </si>
  <si>
    <t>23.95</t>
  </si>
  <si>
    <t>29.366666666666667</t>
  </si>
  <si>
    <t>38.95</t>
  </si>
  <si>
    <t>28.95</t>
  </si>
  <si>
    <t>25.83333333333333</t>
  </si>
  <si>
    <t>31.53333333333333</t>
  </si>
  <si>
    <t>26.633333333333333</t>
  </si>
  <si>
    <t>32.93333333333333</t>
  </si>
  <si>
    <t>31.05</t>
  </si>
  <si>
    <t>24.383333333333333</t>
  </si>
  <si>
    <t>36.63333333333333</t>
  </si>
  <si>
    <t>22.78333333333333</t>
  </si>
  <si>
    <t>37.53333333333333</t>
  </si>
  <si>
    <t>30.916666666666668</t>
  </si>
  <si>
    <t>27.816666666666663</t>
  </si>
  <si>
    <t>34.583333333333336</t>
  </si>
  <si>
    <t>23.366666666666667</t>
  </si>
  <si>
    <t>29.383333333333333</t>
  </si>
  <si>
    <t>35.36666666666667</t>
  </si>
  <si>
    <t>29.816666666666663</t>
  </si>
  <si>
    <t>37.66666666666666</t>
  </si>
  <si>
    <t>28.25</t>
  </si>
  <si>
    <t>24.03333333333333</t>
  </si>
  <si>
    <t>27.066666666666663</t>
  </si>
  <si>
    <t>28.466666666666665</t>
  </si>
  <si>
    <t>34.11666666666667</t>
  </si>
  <si>
    <t>27.966666666666665</t>
  </si>
  <si>
    <t>38.16666666666666</t>
  </si>
  <si>
    <t>30.183333333333334</t>
  </si>
  <si>
    <t>34.4</t>
  </si>
  <si>
    <t>22.466666666666665</t>
  </si>
  <si>
    <t>26.416666666666668</t>
  </si>
  <si>
    <t>35.233333333333334</t>
  </si>
  <si>
    <t>30.616666666666667</t>
  </si>
  <si>
    <t>37.31666666666667</t>
  </si>
  <si>
    <t>30.7</t>
  </si>
  <si>
    <t>25.416666666666668</t>
  </si>
  <si>
    <t>25.6</t>
  </si>
  <si>
    <t>37.63333333333333</t>
  </si>
  <si>
    <t>25.85</t>
  </si>
  <si>
    <t>32.18333333333333</t>
  </si>
  <si>
    <t>33.65</t>
  </si>
  <si>
    <t>24.73333333333333</t>
  </si>
  <si>
    <t>27.98333333333333</t>
  </si>
  <si>
    <t>34.733333333333334</t>
  </si>
  <si>
    <t>35.266666666666666</t>
  </si>
  <si>
    <t>32.016666666666666</t>
  </si>
  <si>
    <t>25.23333333333333</t>
  </si>
  <si>
    <t>28.85</t>
  </si>
  <si>
    <t>35.766666666666666</t>
  </si>
  <si>
    <t>22.366666666666667</t>
  </si>
  <si>
    <t>31.15</t>
  </si>
  <si>
    <t>37.81666666666667</t>
  </si>
  <si>
    <t>24.23333333333333</t>
  </si>
  <si>
    <t>26.133333333333333</t>
  </si>
  <si>
    <t>34.166666666666664</t>
  </si>
  <si>
    <t>29.3</t>
  </si>
  <si>
    <t>24.633333333333333</t>
  </si>
  <si>
    <t>37.21666666666667</t>
  </si>
  <si>
    <t>33.86666666666667</t>
  </si>
  <si>
    <t>33.583333333333336</t>
  </si>
  <si>
    <t>28.48333333333333</t>
  </si>
  <si>
    <t>36.766666666666666</t>
  </si>
  <si>
    <t>35.666666666666664</t>
  </si>
  <si>
    <t>24.016666666666666</t>
  </si>
  <si>
    <t>25.266666666666666</t>
  </si>
  <si>
    <t>24.95</t>
  </si>
  <si>
    <t>29.466666666666665</t>
  </si>
  <si>
    <t>34.766666666666666</t>
  </si>
  <si>
    <t>25.883333333333333</t>
  </si>
  <si>
    <t>30.266666666666666</t>
  </si>
  <si>
    <t>31.683333333333334</t>
  </si>
  <si>
    <t>29.78333333333333</t>
  </si>
  <si>
    <t>30.466666666666665</t>
  </si>
  <si>
    <t>24.766666666666666</t>
  </si>
  <si>
    <t>33.36666666666667</t>
  </si>
  <si>
    <t>29.08333333333333</t>
  </si>
  <si>
    <t>35.96666666666667</t>
  </si>
  <si>
    <t>26.48333333333333</t>
  </si>
  <si>
    <t>32.03333333333333</t>
  </si>
  <si>
    <t>24.8</t>
  </si>
  <si>
    <t>22.33333333333333</t>
  </si>
  <si>
    <t>36.6</t>
  </si>
  <si>
    <t>33.516666666666666</t>
  </si>
  <si>
    <t>23.23333333333333</t>
  </si>
  <si>
    <t>31.75</t>
  </si>
  <si>
    <t>27.75</t>
  </si>
  <si>
    <t>31.266666666666666</t>
  </si>
  <si>
    <t>34.25</t>
  </si>
  <si>
    <t>30.53333333333333</t>
  </si>
  <si>
    <t>30.216666666666665</t>
  </si>
  <si>
    <t>36.05</t>
  </si>
  <si>
    <t>26.35</t>
  </si>
  <si>
    <t>35.61666666666667</t>
  </si>
  <si>
    <t>34.45</t>
  </si>
  <si>
    <t>37.75</t>
  </si>
  <si>
    <t>30.633333333333333</t>
  </si>
  <si>
    <t>35.983333333333334</t>
  </si>
  <si>
    <t>29.73333333333333</t>
  </si>
  <si>
    <t>34.016666666666666</t>
  </si>
  <si>
    <t>33.43333333333333</t>
  </si>
  <si>
    <t>31.416666666666668</t>
  </si>
  <si>
    <t>24.48333333333333</t>
  </si>
  <si>
    <t>25.916666666666668</t>
  </si>
  <si>
    <t>35.88333333333333</t>
  </si>
  <si>
    <t>35.11666666666667</t>
  </si>
  <si>
    <t>24.816666666666663</t>
  </si>
  <si>
    <t>37.15</t>
  </si>
  <si>
    <t>22.183333333333334</t>
  </si>
  <si>
    <t>38.15</t>
  </si>
  <si>
    <t>26.466666666666665</t>
  </si>
  <si>
    <t>34.43333333333333</t>
  </si>
  <si>
    <t>30.58333333333333</t>
  </si>
  <si>
    <t>36.266666666666666</t>
  </si>
  <si>
    <t>28.633333333333333</t>
  </si>
  <si>
    <t>31.58333333333333</t>
  </si>
  <si>
    <t>35.68333333333333</t>
  </si>
  <si>
    <t>34.083333333333336</t>
  </si>
  <si>
    <t>27.58333333333333</t>
  </si>
  <si>
    <t>22.28333333333333</t>
  </si>
  <si>
    <t>25.78333333333333</t>
  </si>
  <si>
    <t>36.516666666666666</t>
  </si>
  <si>
    <t>36.45</t>
  </si>
  <si>
    <t>32.05</t>
  </si>
  <si>
    <t>25.566666666666663</t>
  </si>
  <si>
    <t>33.15</t>
  </si>
  <si>
    <t>34.8</t>
  </si>
  <si>
    <t>26.716666666666665</t>
  </si>
  <si>
    <t>29.416666666666668</t>
  </si>
  <si>
    <t>37.16666666666666</t>
  </si>
  <si>
    <t>36.21666666666667</t>
  </si>
  <si>
    <t>26.216666666666665</t>
  </si>
  <si>
    <t>28.216666666666665</t>
  </si>
  <si>
    <t>39.333333333333336</t>
  </si>
  <si>
    <t>35.483333333333334</t>
  </si>
  <si>
    <t>35.18333333333333</t>
  </si>
  <si>
    <t>28.416666666666668</t>
  </si>
  <si>
    <t>27.73333333333333</t>
  </si>
  <si>
    <t>32.416666666666664</t>
  </si>
  <si>
    <t>21.416666666666668</t>
  </si>
  <si>
    <t>26.85</t>
  </si>
  <si>
    <t>33.53333333333333</t>
  </si>
  <si>
    <t>23.8</t>
  </si>
  <si>
    <t>28.2</t>
  </si>
  <si>
    <t>24.116666666666667</t>
  </si>
  <si>
    <t>35.93333333333333</t>
  </si>
  <si>
    <t>40.28333333333333</t>
  </si>
  <si>
    <t>25.966666666666665</t>
  </si>
  <si>
    <t>28.58333333333333</t>
  </si>
  <si>
    <t>24.883333333333333</t>
  </si>
  <si>
    <t>22.85</t>
  </si>
  <si>
    <t>23.73333333333333</t>
  </si>
  <si>
    <t>34.983333333333334</t>
  </si>
  <si>
    <t>38.86666666666667</t>
  </si>
  <si>
    <t>23.55</t>
  </si>
  <si>
    <t>23.98333333333333</t>
  </si>
  <si>
    <t>40.55</t>
  </si>
  <si>
    <t>22.83333333333333</t>
  </si>
  <si>
    <t>24.066666666666663</t>
  </si>
  <si>
    <t>27.883333333333333</t>
  </si>
  <si>
    <t>34.21666666666667</t>
  </si>
  <si>
    <t>33.28333333333333</t>
  </si>
  <si>
    <t>26.3</t>
  </si>
  <si>
    <t>21.133333333333333</t>
  </si>
  <si>
    <t>37.71666666666667</t>
  </si>
  <si>
    <t>25.016666666666666</t>
  </si>
  <si>
    <t>35.516666666666666</t>
  </si>
  <si>
    <t>31.8</t>
  </si>
  <si>
    <t>24.516666666666666</t>
  </si>
  <si>
    <t>19.716666666666665</t>
  </si>
  <si>
    <t>32.11666666666667</t>
  </si>
  <si>
    <t>23.78333333333333</t>
  </si>
  <si>
    <t>25.98333333333333</t>
  </si>
  <si>
    <t>32.266666666666666</t>
  </si>
  <si>
    <t>38.583333333333336</t>
  </si>
  <si>
    <t>23.28333333333333</t>
  </si>
  <si>
    <t>27.95</t>
  </si>
  <si>
    <t>36.71666666666667</t>
  </si>
  <si>
    <t>21.85</t>
  </si>
  <si>
    <t>27.53333333333333</t>
  </si>
  <si>
    <t>36.61666666666667</t>
  </si>
  <si>
    <t>20.666666666666668</t>
  </si>
  <si>
    <t>27.35</t>
  </si>
  <si>
    <t>33.78333333333333</t>
  </si>
  <si>
    <t>24.716666666666665</t>
  </si>
  <si>
    <t>36.95</t>
  </si>
  <si>
    <t>28.83333333333333</t>
  </si>
  <si>
    <t>22.95</t>
  </si>
  <si>
    <t>27.016666666666666</t>
  </si>
  <si>
    <t>37.05</t>
  </si>
  <si>
    <t>32.233333333333334</t>
  </si>
  <si>
    <t>29.266666666666666</t>
  </si>
  <si>
    <t>32.983333333333334</t>
  </si>
  <si>
    <t>22.633333333333333</t>
  </si>
  <si>
    <t>29.83333333333333</t>
  </si>
  <si>
    <t>30.73333333333333</t>
  </si>
  <si>
    <t>25.133333333333333</t>
  </si>
  <si>
    <t>37.65</t>
  </si>
  <si>
    <t>41.91666666666666</t>
  </si>
  <si>
    <t>35.28333333333333</t>
  </si>
  <si>
    <t>24.166666666666668</t>
  </si>
  <si>
    <t>38.78333333333333</t>
  </si>
  <si>
    <t>34.88333333333333</t>
  </si>
  <si>
    <t>25.7</t>
  </si>
  <si>
    <t>34.3</t>
  </si>
  <si>
    <t>27.78333333333333</t>
  </si>
  <si>
    <t>20.2</t>
  </si>
  <si>
    <t>22.266666666666666</t>
  </si>
  <si>
    <t>24.05</t>
  </si>
  <si>
    <t>21.216666666666665</t>
  </si>
  <si>
    <t>35.833333333333336</t>
  </si>
  <si>
    <t>37.36666666666667</t>
  </si>
  <si>
    <t>34.61666666666667</t>
  </si>
  <si>
    <t>25.116666666666667</t>
  </si>
  <si>
    <t>21.4</t>
  </si>
  <si>
    <t>23.05</t>
  </si>
  <si>
    <t>34.86666666666667</t>
  </si>
  <si>
    <t>31.166666666666668</t>
  </si>
  <si>
    <t>32.21666666666667</t>
  </si>
  <si>
    <t>25.383333333333333</t>
  </si>
  <si>
    <t>38.06666666666667</t>
  </si>
  <si>
    <t>34.93333333333333</t>
  </si>
  <si>
    <t>22.35</t>
  </si>
  <si>
    <t>35.95</t>
  </si>
  <si>
    <t>25.75</t>
  </si>
  <si>
    <t>27.766666666666666</t>
  </si>
  <si>
    <t>30.166666666666668</t>
  </si>
  <si>
    <t>22.616666666666667</t>
  </si>
  <si>
    <t>37.73333333333333</t>
  </si>
  <si>
    <t>25.066666666666663</t>
  </si>
  <si>
    <t>27.933333333333334</t>
  </si>
  <si>
    <t>23.466666666666665</t>
  </si>
  <si>
    <t>39.78333333333333</t>
  </si>
  <si>
    <t>23.383333333333333</t>
  </si>
  <si>
    <t>39.083333333333336</t>
  </si>
  <si>
    <t>32.13333333333333</t>
  </si>
  <si>
    <t>24.28333333333333</t>
  </si>
  <si>
    <t>34.333333333333336</t>
  </si>
  <si>
    <t>31.883333333333333</t>
  </si>
  <si>
    <t>28.116666666666667</t>
  </si>
  <si>
    <t>35.03333333333333</t>
  </si>
  <si>
    <t>38.11666666666667</t>
  </si>
  <si>
    <t>36.56666666666667</t>
  </si>
  <si>
    <t>40.81666666666667</t>
  </si>
  <si>
    <t>39.266666666666666</t>
  </si>
  <si>
    <t>40.5</t>
  </si>
  <si>
    <t>38.833333333333336</t>
  </si>
  <si>
    <t>22.2</t>
  </si>
  <si>
    <t>21.8</t>
  </si>
  <si>
    <t>25.766666666666666</t>
  </si>
  <si>
    <t>36.03333333333333</t>
  </si>
  <si>
    <t>36.5</t>
  </si>
  <si>
    <t>36.38333333333333</t>
  </si>
  <si>
    <t>21.616666666666667</t>
  </si>
  <si>
    <t>22.116666666666667</t>
  </si>
  <si>
    <t>34.916666666666664</t>
  </si>
  <si>
    <t>38.88333333333333</t>
  </si>
  <si>
    <t>20.216666666666665</t>
  </si>
  <si>
    <t>21.166666666666668</t>
  </si>
  <si>
    <t>21.116666666666667</t>
  </si>
  <si>
    <t>26.966666666666665</t>
  </si>
  <si>
    <t>33.9</t>
  </si>
  <si>
    <t>21.933333333333334</t>
  </si>
  <si>
    <t>38.38333333333333</t>
  </si>
  <si>
    <t>23.616666666666667</t>
  </si>
  <si>
    <t>23.433333333333334</t>
  </si>
  <si>
    <t>37.88333333333333</t>
  </si>
  <si>
    <t>23.966666666666665</t>
  </si>
  <si>
    <t>25.08333333333333</t>
  </si>
  <si>
    <t>19.5</t>
  </si>
  <si>
    <t>18.866666666666667</t>
  </si>
  <si>
    <t>34.03333333333333</t>
  </si>
  <si>
    <t>24.1</t>
  </si>
  <si>
    <t>24.966666666666665</t>
  </si>
  <si>
    <t>28.1</t>
  </si>
  <si>
    <t>25.666666666666668</t>
  </si>
  <si>
    <t>33.03333333333333</t>
  </si>
  <si>
    <t>27.866666666666667</t>
  </si>
  <si>
    <t>35.71666666666667</t>
  </si>
  <si>
    <t>41.13333333333333</t>
  </si>
  <si>
    <t>21.883333333333333</t>
  </si>
  <si>
    <t>46.35</t>
  </si>
  <si>
    <t>21.83333333333333</t>
  </si>
  <si>
    <t>20.8</t>
  </si>
  <si>
    <t>21.316666666666663</t>
  </si>
  <si>
    <t>20.4</t>
  </si>
  <si>
    <t>38.03333333333333</t>
  </si>
  <si>
    <t>20.35</t>
  </si>
  <si>
    <t>39.65</t>
  </si>
  <si>
    <t>18.53333333333333</t>
  </si>
  <si>
    <t>21.98333333333333</t>
  </si>
  <si>
    <t>29.15</t>
  </si>
  <si>
    <t>36.86666666666667</t>
  </si>
  <si>
    <t>39.6</t>
  </si>
  <si>
    <t>36.55</t>
  </si>
  <si>
    <t>23.3</t>
  </si>
  <si>
    <t>36.75</t>
  </si>
  <si>
    <t>27.366666666666667</t>
  </si>
  <si>
    <t>38.016666666666666</t>
  </si>
  <si>
    <t>36.48333333333333</t>
  </si>
  <si>
    <t>34.483333333333334</t>
  </si>
  <si>
    <t>22.05</t>
  </si>
  <si>
    <t>21.966666666666665</t>
  </si>
  <si>
    <t>35.53333333333333</t>
  </si>
  <si>
    <t>24.466666666666665</t>
  </si>
  <si>
    <t>25.516666666666666</t>
  </si>
  <si>
    <t>21.6</t>
  </si>
  <si>
    <t>37.95</t>
  </si>
  <si>
    <t>32.63333333333333</t>
  </si>
  <si>
    <t>23.133333333333333</t>
  </si>
  <si>
    <t>26.75</t>
  </si>
  <si>
    <t>23.25</t>
  </si>
  <si>
    <t>41.46666666666667</t>
  </si>
  <si>
    <t>33.25</t>
  </si>
  <si>
    <t>38.68333333333333</t>
  </si>
  <si>
    <t>30.85</t>
  </si>
  <si>
    <t>23.516666666666666</t>
  </si>
  <si>
    <t>18.616666666666667</t>
  </si>
  <si>
    <t>22.866666666666667</t>
  </si>
  <si>
    <t>19.766666666666666</t>
  </si>
  <si>
    <t>19.85</t>
  </si>
  <si>
    <t>23.08333333333333</t>
  </si>
  <si>
    <t>23.2</t>
  </si>
  <si>
    <t>37.583333333333336</t>
  </si>
  <si>
    <t>36.91666666666666</t>
  </si>
  <si>
    <t>21.716666666666665</t>
  </si>
  <si>
    <t>25.183333333333334</t>
  </si>
  <si>
    <t>38.28333333333333</t>
  </si>
  <si>
    <t>37.266666666666666</t>
  </si>
  <si>
    <t>17.183333333333334</t>
  </si>
  <si>
    <t>36.66666666666666</t>
  </si>
  <si>
    <t>20.7</t>
  </si>
  <si>
    <t>35.43333333333333</t>
  </si>
  <si>
    <t>24.566666666666663</t>
  </si>
  <si>
    <t>42.81666666666667</t>
  </si>
  <si>
    <t>22.416666666666668</t>
  </si>
  <si>
    <t>34.81666666666667</t>
  </si>
  <si>
    <t>41.38333333333333</t>
  </si>
  <si>
    <t>21.9</t>
  </si>
  <si>
    <t>23.33333333333333</t>
  </si>
  <si>
    <t>23.03333333333333</t>
  </si>
  <si>
    <t>23.65</t>
  </si>
  <si>
    <t>19.8</t>
  </si>
  <si>
    <t>22.933333333333334</t>
  </si>
  <si>
    <t>35.75</t>
  </si>
  <si>
    <t>36.35</t>
  </si>
  <si>
    <t>20.23333333333333</t>
  </si>
  <si>
    <t>45.55</t>
  </si>
  <si>
    <t>39.25</t>
  </si>
  <si>
    <t>23.1</t>
  </si>
  <si>
    <t>40.06666666666667</t>
  </si>
  <si>
    <t>40.21666666666667</t>
  </si>
  <si>
    <t>24.316666666666663</t>
  </si>
  <si>
    <t>37.06666666666667</t>
  </si>
  <si>
    <t>24.25</t>
  </si>
  <si>
    <t>20.75</t>
  </si>
  <si>
    <t>39.766666666666666</t>
  </si>
  <si>
    <t>39.31666666666667</t>
  </si>
  <si>
    <t>43.31666666666667</t>
  </si>
  <si>
    <t>19.78333333333333</t>
  </si>
  <si>
    <t>20.683333333333334</t>
  </si>
  <si>
    <t>16.683333333333334</t>
  </si>
  <si>
    <t>40.11666666666667</t>
  </si>
  <si>
    <t>39.93333333333333</t>
  </si>
  <si>
    <t>39.45</t>
  </si>
  <si>
    <t>24.33333333333333</t>
  </si>
  <si>
    <t>22.566666666666663</t>
  </si>
  <si>
    <t>19.7</t>
  </si>
  <si>
    <t>20.3</t>
  </si>
  <si>
    <t>39.38333333333333</t>
  </si>
  <si>
    <t>24.15</t>
  </si>
  <si>
    <t>35.85</t>
  </si>
  <si>
    <t>20.066666666666663</t>
  </si>
  <si>
    <t>19.883333333333333</t>
  </si>
  <si>
    <t>22.4</t>
  </si>
  <si>
    <t>20.25</t>
  </si>
  <si>
    <t>21.55</t>
  </si>
  <si>
    <t>38.45</t>
  </si>
  <si>
    <t>37.43333333333333</t>
  </si>
  <si>
    <t>42.85</t>
  </si>
  <si>
    <t>20.55</t>
  </si>
  <si>
    <t>39.75</t>
  </si>
  <si>
    <t>ppga</t>
  </si>
  <si>
    <t>net</t>
  </si>
  <si>
    <t>line</t>
  </si>
  <si>
    <t>difference</t>
  </si>
  <si>
    <r>
      <rPr>
        <b/>
        <sz val="11"/>
        <color theme="1"/>
        <rFont val="Calibri"/>
        <family val="2"/>
        <scheme val="minor"/>
      </rPr>
      <t>net</t>
    </r>
    <r>
      <rPr>
        <sz val="11"/>
        <color theme="1"/>
        <rFont val="Calibri"/>
        <family val="2"/>
        <scheme val="minor"/>
      </rPr>
      <t>: PPG - PPGA</t>
    </r>
  </si>
  <si>
    <t>Average</t>
  </si>
  <si>
    <t>Std</t>
  </si>
  <si>
    <t>(All)</t>
  </si>
  <si>
    <t>Column Labels</t>
  </si>
  <si>
    <t>Grand Total</t>
  </si>
  <si>
    <t>Row Labels</t>
  </si>
  <si>
    <t>Average of line</t>
  </si>
  <si>
    <t>StdDev of line</t>
  </si>
  <si>
    <t>Average of ppg</t>
  </si>
  <si>
    <t>Average of ppga</t>
  </si>
  <si>
    <t>Average of net</t>
  </si>
  <si>
    <t>StdDev of difference</t>
  </si>
  <si>
    <t>Average of difference</t>
  </si>
  <si>
    <t>ATS</t>
  </si>
  <si>
    <t>Sum of ATS</t>
  </si>
  <si>
    <t>Sum of SQRT(Dif)</t>
  </si>
  <si>
    <t>Sum of Running  sqrt(dif)</t>
  </si>
  <si>
    <t>Mean</t>
  </si>
  <si>
    <t>STDV</t>
  </si>
  <si>
    <t>X Data</t>
  </si>
  <si>
    <t>Y Data</t>
  </si>
  <si>
    <t>1 sig</t>
  </si>
  <si>
    <t>2 sig</t>
  </si>
  <si>
    <t>3 sig</t>
  </si>
  <si>
    <t>win/loss</t>
  </si>
  <si>
    <t>sqrt(dif)</t>
  </si>
  <si>
    <t>running ttl ppg</t>
  </si>
  <si>
    <t>running ttl ppga</t>
  </si>
  <si>
    <t>running dif</t>
  </si>
  <si>
    <t>running  sqrt(dif)</t>
  </si>
  <si>
    <t>ATS streak (not real)</t>
  </si>
  <si>
    <t>ATS streak (real)</t>
  </si>
  <si>
    <t>pyth ratio</t>
  </si>
  <si>
    <t>ttl wins</t>
  </si>
  <si>
    <r>
      <t xml:space="preserve">difference: </t>
    </r>
    <r>
      <rPr>
        <sz val="11"/>
        <color theme="1"/>
        <rFont val="Calibri"/>
        <family val="2"/>
        <scheme val="minor"/>
      </rPr>
      <t>net difference between the final score difference and the line</t>
    </r>
  </si>
  <si>
    <t>win/loss ratio</t>
  </si>
  <si>
    <t>game number</t>
  </si>
  <si>
    <t>Pyth % + w/l %</t>
  </si>
  <si>
    <t>Pyth + w/l</t>
  </si>
  <si>
    <t>Sum of running  sqrt(dif)</t>
  </si>
  <si>
    <t>sqrt(line)</t>
  </si>
  <si>
    <t>f1</t>
  </si>
  <si>
    <r>
      <rPr>
        <b/>
        <sz val="11"/>
        <color theme="1"/>
        <rFont val="Calibri"/>
        <family val="2"/>
        <scheme val="minor"/>
      </rPr>
      <t xml:space="preserve">f1 </t>
    </r>
    <r>
      <rPr>
        <sz val="11"/>
        <color theme="1"/>
        <rFont val="Calibri"/>
        <family val="2"/>
        <scheme val="minor"/>
      </rPr>
      <t>= "difference" - sqrt(line)</t>
    </r>
  </si>
  <si>
    <t>running 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</si>
</sst>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0" borderId="0" xfId="0" applyNumberFormat="1"/>
    <xf numFmtId="0" fontId="1" fillId="0" borderId="0" xfId="0" applyFont="1" applyBorder="1" applyAlignment="1">
      <alignment horizontal="center" vertical="top"/>
    </xf>
    <xf numFmtId="1" fontId="1" fillId="0" borderId="0" xfId="0" applyNumberFormat="1" applyFont="1" applyBorder="1" applyAlignment="1">
      <alignment horizontal="center" vertical="top"/>
    </xf>
    <xf numFmtId="0" fontId="1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font>
        <b/>
      </font>
      <numFmt numFmtId="1" formatCode="0"/>
      <alignment horizontal="center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 Data Analysis (Import into Pandas).xlsx](Plot) Difference vs Week 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'(Plot) Difference vs Week '!$B$3:$B$4</c:f>
              <c:strCache>
                <c:ptCount val="1"/>
                <c:pt idx="0">
                  <c:v>Baltimore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'(Plot) Difference vs Week '!$A$5:$A$22</c:f>
              <c:strCach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strCache>
            </c:strRef>
          </c:cat>
          <c:val>
            <c:numRef>
              <c:f>'(Plot) Difference vs Week '!$B$5:$B$22</c:f>
              <c:numCache>
                <c:formatCode>General</c:formatCode>
                <c:ptCount val="17"/>
                <c:pt idx="0">
                  <c:v>6.0415229867972862</c:v>
                </c:pt>
                <c:pt idx="1">
                  <c:v>2.5774213716595318</c:v>
                </c:pt>
                <c:pt idx="2">
                  <c:v>5.3160341591853619</c:v>
                </c:pt>
                <c:pt idx="3">
                  <c:v>9.1890175053927798</c:v>
                </c:pt>
                <c:pt idx="4">
                  <c:v>6.739527762609602</c:v>
                </c:pt>
                <c:pt idx="5">
                  <c:v>11.040690396130916</c:v>
                </c:pt>
                <c:pt idx="6">
                  <c:v>9.1698617027439457</c:v>
                </c:pt>
                <c:pt idx="7">
                  <c:v>4.9865615700735679</c:v>
                </c:pt>
                <c:pt idx="8">
                  <c:v>2.0710856226509176</c:v>
                </c:pt>
                <c:pt idx="10">
                  <c:v>0.20025692926394689</c:v>
                </c:pt>
                <c:pt idx="11">
                  <c:v>2.2002569292639471</c:v>
                </c:pt>
                <c:pt idx="12">
                  <c:v>5.7357908351966849</c:v>
                </c:pt>
                <c:pt idx="13">
                  <c:v>7.6066195285836553</c:v>
                </c:pt>
                <c:pt idx="14">
                  <c:v>6.8995127473971074</c:v>
                </c:pt>
                <c:pt idx="15">
                  <c:v>10.899512747397107</c:v>
                </c:pt>
                <c:pt idx="16">
                  <c:v>8.6634447698973176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5-4EB4-9AB5-DA591D93DAD0}"/>
            </c:ext>
          </c:extLst>
        </c:ser>
        <c:ser>
          <c:idx val="1"/>
          <c:order val="1"/>
          <c:tx>
            <c:strRef>
              <c:f>'(Plot) Difference vs Week '!$C$3:$C$4</c:f>
              <c:strCache>
                <c:ptCount val="1"/>
                <c:pt idx="0">
                  <c:v>Chicago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'(Plot) Difference vs Week '!$A$5:$A$22</c:f>
              <c:strCach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strCache>
            </c:strRef>
          </c:cat>
          <c:val>
            <c:numRef>
              <c:f>'(Plot) Difference vs Week '!$C$5:$C$22</c:f>
              <c:numCache>
                <c:formatCode>General</c:formatCode>
                <c:ptCount val="17"/>
                <c:pt idx="0">
                  <c:v>2.4494897427831779</c:v>
                </c:pt>
                <c:pt idx="1">
                  <c:v>4.0306285728673679</c:v>
                </c:pt>
                <c:pt idx="2">
                  <c:v>2.1597998794803974</c:v>
                </c:pt>
                <c:pt idx="3">
                  <c:v>8.0758796625800144</c:v>
                </c:pt>
                <c:pt idx="5">
                  <c:v>4.9136020024116345</c:v>
                </c:pt>
                <c:pt idx="6">
                  <c:v>2.6775340249118447</c:v>
                </c:pt>
                <c:pt idx="7">
                  <c:v>5.02274190482356</c:v>
                </c:pt>
                <c:pt idx="8">
                  <c:v>9.7131576646469888</c:v>
                </c:pt>
                <c:pt idx="9">
                  <c:v>11.949225642146779</c:v>
                </c:pt>
                <c:pt idx="10">
                  <c:v>13.530364472230968</c:v>
                </c:pt>
                <c:pt idx="11">
                  <c:v>15.530364472230968</c:v>
                </c:pt>
                <c:pt idx="12">
                  <c:v>12.980854715434575</c:v>
                </c:pt>
                <c:pt idx="13">
                  <c:v>16.444956330572328</c:v>
                </c:pt>
                <c:pt idx="14">
                  <c:v>17.669701201963917</c:v>
                </c:pt>
                <c:pt idx="15">
                  <c:v>18.894446073355507</c:v>
                </c:pt>
                <c:pt idx="16">
                  <c:v>23.366582028355086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5-4EB4-9AB5-DA591D93D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505008"/>
        <c:axId val="530503344"/>
      </c:lineChart>
      <c:catAx>
        <c:axId val="5305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03344"/>
        <c:crosses val="autoZero"/>
        <c:auto val="1"/>
        <c:lblAlgn val="ctr"/>
        <c:lblOffset val="100"/>
        <c:noMultiLvlLbl val="0"/>
      </c:catAx>
      <c:valAx>
        <c:axId val="53050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5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577269549848984"/>
          <c:y val="2.6793563932586199E-2"/>
          <c:w val="0.18082696949313495"/>
          <c:h val="0.951823587549249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ATS Streak 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'ATS Streak Distribution'!$C$2:$C$18</c:f>
              <c:numCache>
                <c:formatCode>General</c:formatCode>
                <c:ptCount val="17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</c:numCache>
            </c:numRef>
          </c:xVal>
          <c:yVal>
            <c:numRef>
              <c:f>'ATS Streak Distribution'!$D$2:$D$18</c:f>
              <c:numCache>
                <c:formatCode>General</c:formatCode>
                <c:ptCount val="17"/>
                <c:pt idx="0">
                  <c:v>3.2951879671482556E-6</c:v>
                </c:pt>
                <c:pt idx="1">
                  <c:v>5.3206615762670655E-5</c:v>
                </c:pt>
                <c:pt idx="2">
                  <c:v>5.7886979302200275E-4</c:v>
                </c:pt>
                <c:pt idx="3">
                  <c:v>4.243517004658158E-3</c:v>
                </c:pt>
                <c:pt idx="4">
                  <c:v>2.0960460228100553E-2</c:v>
                </c:pt>
                <c:pt idx="5">
                  <c:v>6.9759842218909018E-2</c:v>
                </c:pt>
                <c:pt idx="6">
                  <c:v>0.15643717804540955</c:v>
                </c:pt>
                <c:pt idx="7">
                  <c:v>0.23637648199252995</c:v>
                </c:pt>
                <c:pt idx="8">
                  <c:v>0.24065692564717164</c:v>
                </c:pt>
                <c:pt idx="9">
                  <c:v>0.16509057192203225</c:v>
                </c:pt>
                <c:pt idx="10">
                  <c:v>7.6309039619763624E-2</c:v>
                </c:pt>
                <c:pt idx="11">
                  <c:v>2.3766187091374281E-2</c:v>
                </c:pt>
                <c:pt idx="12">
                  <c:v>4.9873844115020808E-3</c:v>
                </c:pt>
                <c:pt idx="13">
                  <c:v>7.0520597530091531E-4</c:v>
                </c:pt>
                <c:pt idx="14">
                  <c:v>6.7187569600719177E-5</c:v>
                </c:pt>
                <c:pt idx="15">
                  <c:v>4.3131214526756982E-6</c:v>
                </c:pt>
                <c:pt idx="16">
                  <c:v>1.8656245656768459E-7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96-40AD-A52F-9221E420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09136"/>
        <c:axId val="899009968"/>
      </c:scatterChart>
      <c:valAx>
        <c:axId val="89900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09968"/>
        <c:crosses val="autoZero"/>
        <c:crossBetween val="midCat"/>
      </c:valAx>
      <c:valAx>
        <c:axId val="8990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0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Line-Spread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Line-Spread Distribution</a:t>
          </a:r>
        </a:p>
      </cx:txPr>
    </cx:title>
    <cx:plotArea>
      <cx:plotAreaRegion>
        <cx:series layoutId="clusteredColumn" uniqueId="{7952E5A6-A5C9-41AA-9658-03E241144EB8}">
          <cx:dataId val="0"/>
          <cx:layoutPr>
            <cx:binning intervalClosed="r" underflow="auto" overflow="auto">
              <cx:binSize val="6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Pyth % + w/l %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Pyth % + w/l %</a:t>
          </a:r>
        </a:p>
      </cx:txPr>
    </cx:title>
    <cx:plotArea>
      <cx:plotAreaRegion>
        <cx:series layoutId="clusteredColumn" uniqueId="{0CC3A129-90AB-4ACA-B749-71C0DBFD0E52}">
          <cx:dataId val="0"/>
          <cx:layoutPr>
            <cx:binning intervalClosed="r">
              <cx:binSize val="0.2000000000000000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ATS Streak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ATS Streak Distribution</a:t>
          </a:r>
        </a:p>
      </cx:txPr>
    </cx:title>
    <cx:plotArea>
      <cx:plotAreaRegion>
        <cx:series layoutId="clusteredColumn" uniqueId="{9377DC70-F3C3-4961-83C5-1D6F2B7C80F1}">
          <cx:dataId val="0"/>
          <cx:layoutPr>
            <cx:binning intervalClosed="r" underflow="-7.5" overflow="7.5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328890</xdr:colOff>
      <xdr:row>67</xdr:row>
      <xdr:rowOff>19888</xdr:rowOff>
    </xdr:from>
    <xdr:to>
      <xdr:col>45</xdr:col>
      <xdr:colOff>280146</xdr:colOff>
      <xdr:row>116</xdr:row>
      <xdr:rowOff>186577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48B260B-D09C-4611-B051-F3DB3BB9F3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60340" y="12783388"/>
              <a:ext cx="14410206" cy="95011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459441</xdr:colOff>
      <xdr:row>7</xdr:row>
      <xdr:rowOff>112059</xdr:rowOff>
    </xdr:from>
    <xdr:to>
      <xdr:col>38</xdr:col>
      <xdr:colOff>543485</xdr:colOff>
      <xdr:row>39</xdr:row>
      <xdr:rowOff>183777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7B0613C-9C51-41F0-9039-E0314A3E0B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490891" y="1445559"/>
              <a:ext cx="10275794" cy="61677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336177</xdr:colOff>
      <xdr:row>10</xdr:row>
      <xdr:rowOff>22412</xdr:rowOff>
    </xdr:from>
    <xdr:to>
      <xdr:col>30</xdr:col>
      <xdr:colOff>526676</xdr:colOff>
      <xdr:row>13</xdr:row>
      <xdr:rowOff>89647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3805465-D4C0-4100-A118-6D0EF0FB975A}"/>
            </a:ext>
          </a:extLst>
        </xdr:cNvPr>
        <xdr:cNvSpPr txBox="1"/>
      </xdr:nvSpPr>
      <xdr:spPr>
        <a:xfrm>
          <a:off x="23969383" y="1927412"/>
          <a:ext cx="795617" cy="638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 sig: .42</a:t>
          </a:r>
        </a:p>
        <a:p>
          <a:r>
            <a:rPr lang="en-US" sz="1100"/>
            <a:t>2 sig: .84</a:t>
          </a:r>
        </a:p>
        <a:p>
          <a:r>
            <a:rPr lang="en-US" sz="1100"/>
            <a:t>3 sig: 1.27</a:t>
          </a:r>
        </a:p>
      </xdr:txBody>
    </xdr:sp>
    <xdr:clientData/>
  </xdr:twoCellAnchor>
  <xdr:twoCellAnchor>
    <xdr:from>
      <xdr:col>31</xdr:col>
      <xdr:colOff>152401</xdr:colOff>
      <xdr:row>10</xdr:row>
      <xdr:rowOff>17930</xdr:rowOff>
    </xdr:from>
    <xdr:to>
      <xdr:col>34</xdr:col>
      <xdr:colOff>190500</xdr:colOff>
      <xdr:row>13</xdr:row>
      <xdr:rowOff>85165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39672CE-E632-45C3-827F-C42020041D4D}"/>
            </a:ext>
          </a:extLst>
        </xdr:cNvPr>
        <xdr:cNvSpPr txBox="1"/>
      </xdr:nvSpPr>
      <xdr:spPr>
        <a:xfrm>
          <a:off x="24995842" y="1922930"/>
          <a:ext cx="1853452" cy="638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 sig +/-: 0.57 :</a:t>
          </a:r>
          <a:r>
            <a:rPr lang="en-US" sz="1100" baseline="0"/>
            <a:t> </a:t>
          </a:r>
          <a:r>
            <a:rPr lang="en-US" sz="1100"/>
            <a:t>1.42 (68.3%)</a:t>
          </a:r>
        </a:p>
        <a:p>
          <a:r>
            <a:rPr lang="en-US" sz="1100">
              <a:solidFill>
                <a:srgbClr val="FF0000"/>
              </a:solidFill>
            </a:rPr>
            <a:t>2 sig 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+/</a:t>
          </a:r>
          <a:r>
            <a:rPr lang="en-US" sz="1100">
              <a:solidFill>
                <a:srgbClr val="FF0000"/>
              </a:solidFill>
            </a:rPr>
            <a:t>: 0.15 : 1.84 (95.5%)</a:t>
          </a:r>
        </a:p>
        <a:p>
          <a:r>
            <a:rPr lang="en-US" sz="1100"/>
            <a:t>3 sig: 1.27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466725</xdr:colOff>
      <xdr:row>4</xdr:row>
      <xdr:rowOff>66674</xdr:rowOff>
    </xdr:from>
    <xdr:to>
      <xdr:col>12</xdr:col>
      <xdr:colOff>76200</xdr:colOff>
      <xdr:row>29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4EFBD-2804-4697-9997-E3C55CF00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</xdr:row>
      <xdr:rowOff>76200</xdr:rowOff>
    </xdr:from>
    <xdr:to>
      <xdr:col>22</xdr:col>
      <xdr:colOff>552449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70A6575-3F45-4F9F-8272-82156ED65B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7725" y="266700"/>
              <a:ext cx="9496424" cy="5353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14286</xdr:colOff>
      <xdr:row>6</xdr:row>
      <xdr:rowOff>100012</xdr:rowOff>
    </xdr:from>
    <xdr:to>
      <xdr:col>20</xdr:col>
      <xdr:colOff>590549</xdr:colOff>
      <xdr:row>29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84D5B3-A95E-4A79-A507-6C1D2481F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iah Stephens" refreshedDate="44436.422782986112" createdVersion="7" refreshedVersion="7" minRefreshableVersion="3" recordCount="2560" xr:uid="{F602CCC5-D809-4CD4-A875-009E706C7A18}">
  <cacheSource type="worksheet">
    <worksheetSource name="Table1"/>
  </cacheSource>
  <cacheFields count="23">
    <cacheField name="game number" numFmtId="1">
      <sharedItems containsSemiMixedTypes="0" containsString="0" containsNumber="1" containsInteger="1" minValue="1" maxValue="16"/>
    </cacheField>
    <cacheField name="year" numFmtId="0">
      <sharedItems containsSemiMixedTypes="0" containsString="0" containsNumber="1" containsInteger="1" minValue="2016" maxValue="2020" count="5">
        <n v="2016"/>
        <n v="2017"/>
        <n v="2018"/>
        <n v="2019"/>
        <n v="2020"/>
      </sharedItems>
    </cacheField>
    <cacheField name="week" numFmtId="0">
      <sharedItems containsSemiMixedTypes="0" containsString="0" containsNumber="1" containsInteger="1" minValue="1" maxValue="17" count="17">
        <n v="1"/>
        <n v="2"/>
        <n v="3"/>
        <n v="4"/>
        <n v="5"/>
        <n v="6"/>
        <n v="7"/>
        <n v="8"/>
        <n v="10"/>
        <n v="11"/>
        <n v="12"/>
        <n v="13"/>
        <n v="14"/>
        <n v="15"/>
        <n v="16"/>
        <n v="17"/>
        <n v="9"/>
      </sharedItems>
    </cacheField>
    <cacheField name="team" numFmtId="0">
      <sharedItems count="32">
        <s v="Arizona"/>
        <s v="Atlanta"/>
        <s v="Baltimore"/>
        <s v="Buffalo"/>
        <s v="Carolina"/>
        <s v="Chicago"/>
        <s v="Cincinnati"/>
        <s v="Cleveland"/>
        <s v="Dallas"/>
        <s v="Denver"/>
        <s v="Detroit"/>
        <s v="Green Bay"/>
        <s v="Houston"/>
        <s v="Indianapolis"/>
        <s v="Jacksonville"/>
        <s v="Kansas City"/>
        <s v="LA Chargers"/>
        <s v="LA Rams"/>
        <s v="Miami"/>
        <s v="Minnesota"/>
        <s v="NY Giants"/>
        <s v="NY Jets"/>
        <s v="New England"/>
        <s v="New Orleans"/>
        <s v="Oakland"/>
        <s v="Philadelphia"/>
        <s v="Pittsburgh"/>
        <s v="San Francisco"/>
        <s v="Seattle"/>
        <s v="Tampa Bay"/>
        <s v="Tennessee"/>
        <s v="Washington"/>
      </sharedItems>
    </cacheField>
    <cacheField name="opponent" numFmtId="0">
      <sharedItems count="32">
        <s v="New Orleans"/>
        <s v="Chicago"/>
        <s v="San Francisco"/>
        <s v="LA Rams"/>
        <s v="Detroit"/>
        <s v="Pittsburgh"/>
        <s v="Baltimore"/>
        <s v="Cleveland"/>
        <s v="Seattle"/>
        <s v="Cincinnati"/>
        <s v="Minnesota"/>
        <s v="Philadelphia"/>
        <s v="Green Bay"/>
        <s v="NY Giants"/>
        <s v="Dallas"/>
        <s v="Houston"/>
        <s v="Washington"/>
        <s v="Tennessee"/>
        <s v="Tampa Bay"/>
        <s v="Indianapolis"/>
        <s v="Carolina"/>
        <s v="Jacksonville"/>
        <s v="Denver"/>
        <s v="Oakland"/>
        <s v="Arizona"/>
        <s v="LA Chargers"/>
        <s v="Miami"/>
        <s v="Kansas City"/>
        <s v="New England"/>
        <s v="NY Jets"/>
        <s v="Atlanta"/>
        <s v="Buffalo"/>
      </sharedItems>
    </cacheField>
    <cacheField name="location" numFmtId="0">
      <sharedItems containsSemiMixedTypes="0" containsString="0" containsNumber="1" containsInteger="1" minValue="0" maxValue="1" count="2">
        <n v="1"/>
        <n v="0"/>
      </sharedItems>
    </cacheField>
    <cacheField name="ppg" numFmtId="0">
      <sharedItems containsSemiMixedTypes="0" containsString="0" containsNumber="1" containsInteger="1" minValue="0" maxValue="59"/>
    </cacheField>
    <cacheField name="ppga" numFmtId="0">
      <sharedItems containsSemiMixedTypes="0" containsString="0" containsNumber="1" containsInteger="1" minValue="0" maxValue="59"/>
    </cacheField>
    <cacheField name="net" numFmtId="0">
      <sharedItems containsSemiMixedTypes="0" containsString="0" containsNumber="1" containsInteger="1" minValue="-49" maxValue="49"/>
    </cacheField>
    <cacheField name="win/loss" numFmtId="0">
      <sharedItems containsSemiMixedTypes="0" containsString="0" containsNumber="1" containsInteger="1" minValue="0" maxValue="1"/>
    </cacheField>
    <cacheField name="line" numFmtId="0">
      <sharedItems containsSemiMixedTypes="0" containsString="0" containsNumber="1" minValue="-22" maxValue="22"/>
    </cacheField>
    <cacheField name="ttl wins" numFmtId="0">
      <sharedItems containsSemiMixedTypes="0" containsString="0" containsNumber="1" containsInteger="1" minValue="0" maxValue="15"/>
    </cacheField>
    <cacheField name="win/loss ratio" numFmtId="0">
      <sharedItems containsSemiMixedTypes="0" containsString="0" containsNumber="1" minValue="0" maxValue="1"/>
    </cacheField>
    <cacheField name="difference" numFmtId="0">
      <sharedItems containsSemiMixedTypes="0" containsString="0" containsNumber="1" minValue="-45.5" maxValue="45.5"/>
    </cacheField>
    <cacheField name="sqrt(dif)" numFmtId="0">
      <sharedItems containsSemiMixedTypes="0" containsString="0" containsNumber="1" minValue="-6.7453687816160208" maxValue="6.7453687816160208"/>
    </cacheField>
    <cacheField name="ATS" numFmtId="0">
      <sharedItems containsSemiMixedTypes="0" containsString="0" containsNumber="1" containsInteger="1" minValue="-1" maxValue="1"/>
    </cacheField>
    <cacheField name="running ttl ppg" numFmtId="0">
      <sharedItems containsSemiMixedTypes="0" containsString="0" containsNumber="1" containsInteger="1" minValue="0" maxValue="565"/>
    </cacheField>
    <cacheField name="running ttl ppga" numFmtId="0">
      <sharedItems containsSemiMixedTypes="0" containsString="0" containsNumber="1" containsInteger="1" minValue="0" maxValue="494"/>
    </cacheField>
    <cacheField name="running dif" numFmtId="0">
      <sharedItems containsSemiMixedTypes="0" containsString="0" containsNumber="1" minValue="-108.5" maxValue="162"/>
    </cacheField>
    <cacheField name="running  sqrt(dif)" numFmtId="0">
      <sharedItems containsSemiMixedTypes="0" containsString="0" containsNumber="1" minValue="-27.336819746925212" maxValue="30.229895051300034"/>
    </cacheField>
    <cacheField name="ATS streak (not real)" numFmtId="0">
      <sharedItems containsSemiMixedTypes="0" containsString="0" containsNumber="1" containsInteger="1" minValue="-9" maxValue="9"/>
    </cacheField>
    <cacheField name="ATS streak (real)" numFmtId="0">
      <sharedItems containsSemiMixedTypes="0" containsString="0" containsNumber="1" containsInteger="1" minValue="-8" maxValue="8"/>
    </cacheField>
    <cacheField name="pyth ratio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 pivotCacheId="22070868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0">
  <r>
    <n v="1"/>
    <x v="0"/>
    <x v="0"/>
    <x v="0"/>
    <x v="0"/>
    <x v="0"/>
    <n v="31"/>
    <n v="19"/>
    <n v="12"/>
    <n v="1"/>
    <n v="-2"/>
    <n v="1"/>
    <n v="1"/>
    <n v="10"/>
    <n v="3.1622776601683795"/>
    <n v="1"/>
    <n v="31"/>
    <n v="19"/>
    <n v="10"/>
    <n v="3.1622776601683795"/>
    <n v="1"/>
    <n v="0"/>
    <n v="0.76137437626217574"/>
  </r>
  <r>
    <n v="2"/>
    <x v="0"/>
    <x v="1"/>
    <x v="0"/>
    <x v="1"/>
    <x v="1"/>
    <n v="48"/>
    <n v="23"/>
    <n v="25"/>
    <n v="1"/>
    <n v="-2"/>
    <n v="2"/>
    <n v="1"/>
    <n v="23"/>
    <n v="4.7958315233127191"/>
    <n v="1"/>
    <n v="79"/>
    <n v="42"/>
    <n v="33"/>
    <n v="7.9581091834810991"/>
    <n v="2"/>
    <n v="1"/>
    <n v="0.81717358905646775"/>
  </r>
  <r>
    <n v="3"/>
    <x v="0"/>
    <x v="2"/>
    <x v="0"/>
    <x v="2"/>
    <x v="0"/>
    <n v="47"/>
    <n v="7"/>
    <n v="40"/>
    <n v="1"/>
    <n v="-7"/>
    <n v="3"/>
    <n v="1"/>
    <n v="33"/>
    <n v="5.7445626465380286"/>
    <n v="1"/>
    <n v="126"/>
    <n v="49"/>
    <n v="66"/>
    <n v="13.702671830019128"/>
    <n v="3"/>
    <n v="2"/>
    <n v="0.90364297266580373"/>
  </r>
  <r>
    <n v="4"/>
    <x v="0"/>
    <x v="3"/>
    <x v="0"/>
    <x v="3"/>
    <x v="0"/>
    <n v="22"/>
    <n v="24"/>
    <n v="-2"/>
    <n v="0"/>
    <n v="-7"/>
    <n v="3"/>
    <n v="0.75"/>
    <n v="-9"/>
    <n v="-3"/>
    <n v="-1"/>
    <n v="148"/>
    <n v="73"/>
    <n v="57"/>
    <n v="10.702671830019128"/>
    <n v="-1"/>
    <n v="0"/>
    <n v="0.8422418728050195"/>
  </r>
  <r>
    <n v="5"/>
    <x v="0"/>
    <x v="4"/>
    <x v="0"/>
    <x v="4"/>
    <x v="1"/>
    <n v="42"/>
    <n v="17"/>
    <n v="25"/>
    <n v="1"/>
    <n v="-4"/>
    <n v="4"/>
    <n v="0.8"/>
    <n v="21"/>
    <n v="4.5825756949558398"/>
    <n v="1"/>
    <n v="190"/>
    <n v="90"/>
    <n v="78"/>
    <n v="15.285247524974967"/>
    <n v="1"/>
    <n v="0"/>
    <n v="0.85456932703130162"/>
  </r>
  <r>
    <n v="6"/>
    <x v="0"/>
    <x v="5"/>
    <x v="0"/>
    <x v="5"/>
    <x v="1"/>
    <n v="13"/>
    <n v="25"/>
    <n v="-12"/>
    <n v="0"/>
    <n v="-5.5"/>
    <n v="4"/>
    <n v="0.66666666666666663"/>
    <n v="-17.5"/>
    <n v="-4.1833001326703778"/>
    <n v="-1"/>
    <n v="203"/>
    <n v="115"/>
    <n v="60.5"/>
    <n v="11.101947392304588"/>
    <n v="-1"/>
    <n v="0"/>
    <n v="0.79360745337014982"/>
  </r>
  <r>
    <n v="7"/>
    <x v="0"/>
    <x v="6"/>
    <x v="0"/>
    <x v="6"/>
    <x v="0"/>
    <n v="26"/>
    <n v="18"/>
    <n v="8"/>
    <n v="1"/>
    <n v="-10"/>
    <n v="5"/>
    <n v="0.7142857142857143"/>
    <n v="-2"/>
    <n v="-1.4142135623730951"/>
    <n v="-1"/>
    <n v="229"/>
    <n v="133"/>
    <n v="58.5"/>
    <n v="9.6877338299314921"/>
    <n v="-2"/>
    <n v="-1"/>
    <n v="0.78377351836676656"/>
  </r>
  <r>
    <n v="8"/>
    <x v="0"/>
    <x v="7"/>
    <x v="0"/>
    <x v="7"/>
    <x v="1"/>
    <n v="34"/>
    <n v="20"/>
    <n v="14"/>
    <n v="1"/>
    <n v="-7"/>
    <n v="6"/>
    <n v="0.75"/>
    <n v="7"/>
    <n v="2.6457513110645907"/>
    <n v="1"/>
    <n v="263"/>
    <n v="153"/>
    <n v="65.5"/>
    <n v="12.333485140996082"/>
    <n v="1"/>
    <n v="0"/>
    <n v="0.78310733738843097"/>
  </r>
  <r>
    <n v="9"/>
    <x v="0"/>
    <x v="8"/>
    <x v="0"/>
    <x v="8"/>
    <x v="1"/>
    <n v="39"/>
    <n v="32"/>
    <n v="7"/>
    <n v="1"/>
    <n v="3"/>
    <n v="7"/>
    <n v="0.77777777777777779"/>
    <n v="10"/>
    <n v="3.1622776601683795"/>
    <n v="1"/>
    <n v="302"/>
    <n v="185"/>
    <n v="75.5"/>
    <n v="15.495762801164462"/>
    <n v="2"/>
    <n v="1"/>
    <n v="0.76159948752333295"/>
  </r>
  <r>
    <n v="10"/>
    <x v="0"/>
    <x v="9"/>
    <x v="0"/>
    <x v="9"/>
    <x v="0"/>
    <n v="34"/>
    <n v="31"/>
    <n v="3"/>
    <n v="1"/>
    <n v="-4"/>
    <n v="8"/>
    <n v="0.8"/>
    <n v="-1"/>
    <n v="-1"/>
    <n v="-1"/>
    <n v="336"/>
    <n v="216"/>
    <n v="74.5"/>
    <n v="14.495762801164462"/>
    <n v="-1"/>
    <n v="0"/>
    <n v="0.74022601926195297"/>
  </r>
  <r>
    <n v="11"/>
    <x v="0"/>
    <x v="10"/>
    <x v="0"/>
    <x v="2"/>
    <x v="1"/>
    <n v="19"/>
    <n v="13"/>
    <n v="6"/>
    <n v="1"/>
    <n v="-7.5"/>
    <n v="9"/>
    <n v="0.81818181818181823"/>
    <n v="-1.5"/>
    <n v="-1.2247448713915889"/>
    <n v="-1"/>
    <n v="355"/>
    <n v="229"/>
    <n v="73"/>
    <n v="13.271017929772873"/>
    <n v="-2"/>
    <n v="-1"/>
    <n v="0.73865662568136248"/>
  </r>
  <r>
    <n v="12"/>
    <x v="0"/>
    <x v="11"/>
    <x v="0"/>
    <x v="3"/>
    <x v="1"/>
    <n v="27"/>
    <n v="3"/>
    <n v="24"/>
    <n v="1"/>
    <n v="-3.5"/>
    <n v="10"/>
    <n v="0.83333333333333337"/>
    <n v="20.5"/>
    <n v="4.5276925690687087"/>
    <n v="1"/>
    <n v="382"/>
    <n v="232"/>
    <n v="93.5"/>
    <n v="17.798710498841579"/>
    <n v="1"/>
    <n v="0"/>
    <n v="0.76528553353139905"/>
  </r>
  <r>
    <n v="13"/>
    <x v="0"/>
    <x v="12"/>
    <x v="0"/>
    <x v="10"/>
    <x v="0"/>
    <n v="23"/>
    <n v="20"/>
    <n v="3"/>
    <n v="1"/>
    <n v="-10"/>
    <n v="11"/>
    <n v="0.84615384615384615"/>
    <n v="-7"/>
    <n v="-2.6457513110645907"/>
    <n v="-1"/>
    <n v="405"/>
    <n v="252"/>
    <n v="86.5"/>
    <n v="15.15295918777699"/>
    <n v="-1"/>
    <n v="0"/>
    <n v="0.75481606473347629"/>
  </r>
  <r>
    <n v="14"/>
    <x v="0"/>
    <x v="13"/>
    <x v="0"/>
    <x v="11"/>
    <x v="1"/>
    <n v="40"/>
    <n v="17"/>
    <n v="23"/>
    <n v="1"/>
    <n v="-3.5"/>
    <n v="12"/>
    <n v="0.8571428571428571"/>
    <n v="19.5"/>
    <n v="4.4158804331639239"/>
    <n v="1"/>
    <n v="445"/>
    <n v="269"/>
    <n v="106"/>
    <n v="19.568839620940913"/>
    <n v="1"/>
    <n v="0"/>
    <n v="0.76727183961657308"/>
  </r>
  <r>
    <n v="15"/>
    <x v="0"/>
    <x v="14"/>
    <x v="0"/>
    <x v="12"/>
    <x v="0"/>
    <n v="38"/>
    <n v="8"/>
    <n v="30"/>
    <n v="1"/>
    <n v="-6"/>
    <n v="13"/>
    <n v="0.8666666666666667"/>
    <n v="24"/>
    <n v="4.8989794855663558"/>
    <n v="1"/>
    <n v="483"/>
    <n v="277"/>
    <n v="130"/>
    <n v="24.467819106507271"/>
    <n v="2"/>
    <n v="1"/>
    <n v="0.78880178722694727"/>
  </r>
  <r>
    <n v="16"/>
    <x v="0"/>
    <x v="15"/>
    <x v="0"/>
    <x v="8"/>
    <x v="0"/>
    <n v="6"/>
    <n v="36"/>
    <n v="-30"/>
    <n v="0"/>
    <n v="-6"/>
    <n v="13"/>
    <n v="0.8125"/>
    <n v="-36"/>
    <n v="-6"/>
    <n v="-1"/>
    <n v="489"/>
    <n v="313"/>
    <n v="94"/>
    <n v="18.467819106507271"/>
    <n v="-1"/>
    <n v="0"/>
    <n v="0.74219289749423722"/>
  </r>
  <r>
    <n v="1"/>
    <x v="0"/>
    <x v="0"/>
    <x v="1"/>
    <x v="11"/>
    <x v="0"/>
    <n v="26"/>
    <n v="24"/>
    <n v="2"/>
    <n v="1"/>
    <n v="3.5"/>
    <n v="1"/>
    <n v="1"/>
    <n v="5.5"/>
    <n v="2.3452078799117149"/>
    <n v="1"/>
    <n v="26"/>
    <n v="24"/>
    <n v="5.5"/>
    <n v="2.3452078799117149"/>
    <n v="1"/>
    <n v="0"/>
    <n v="0.54728359148612138"/>
  </r>
  <r>
    <n v="2"/>
    <x v="0"/>
    <x v="1"/>
    <x v="1"/>
    <x v="13"/>
    <x v="1"/>
    <n v="24"/>
    <n v="20"/>
    <n v="4"/>
    <n v="1"/>
    <n v="2"/>
    <n v="2"/>
    <n v="1"/>
    <n v="6"/>
    <n v="2.4494897427831779"/>
    <n v="1"/>
    <n v="50"/>
    <n v="44"/>
    <n v="11.5"/>
    <n v="4.7946976226948923"/>
    <n v="2"/>
    <n v="1"/>
    <n v="0.57516719733522992"/>
  </r>
  <r>
    <n v="3"/>
    <x v="0"/>
    <x v="2"/>
    <x v="1"/>
    <x v="14"/>
    <x v="1"/>
    <n v="39"/>
    <n v="28"/>
    <n v="11"/>
    <n v="1"/>
    <n v="1"/>
    <n v="3"/>
    <n v="1"/>
    <n v="12"/>
    <n v="3.4641016151377544"/>
    <n v="1"/>
    <n v="89"/>
    <n v="72"/>
    <n v="23.5"/>
    <n v="8.2587992378326476"/>
    <n v="3"/>
    <n v="2"/>
    <n v="0.62301600934431656"/>
  </r>
  <r>
    <n v="4"/>
    <x v="0"/>
    <x v="3"/>
    <x v="1"/>
    <x v="15"/>
    <x v="0"/>
    <n v="48"/>
    <n v="21"/>
    <n v="27"/>
    <n v="1"/>
    <n v="-4"/>
    <n v="4"/>
    <n v="1"/>
    <n v="23"/>
    <n v="4.7958315233127191"/>
    <n v="1"/>
    <n v="137"/>
    <n v="93"/>
    <n v="46.5"/>
    <n v="13.054630761145367"/>
    <n v="4"/>
    <n v="3"/>
    <n v="0.71465358500827736"/>
  </r>
  <r>
    <n v="5"/>
    <x v="0"/>
    <x v="4"/>
    <x v="1"/>
    <x v="16"/>
    <x v="0"/>
    <n v="25"/>
    <n v="19"/>
    <n v="6"/>
    <n v="1"/>
    <n v="-7"/>
    <n v="5"/>
    <n v="1"/>
    <n v="-1"/>
    <n v="-1"/>
    <n v="-1"/>
    <n v="162"/>
    <n v="112"/>
    <n v="45.5"/>
    <n v="12.054630761145367"/>
    <n v="-1"/>
    <n v="0"/>
    <n v="0.70573539426936138"/>
  </r>
  <r>
    <n v="6"/>
    <x v="0"/>
    <x v="5"/>
    <x v="1"/>
    <x v="0"/>
    <x v="1"/>
    <n v="21"/>
    <n v="31"/>
    <n v="-10"/>
    <n v="0"/>
    <n v="-3"/>
    <n v="5"/>
    <n v="0.83333333333333337"/>
    <n v="-13"/>
    <n v="-3.6055512754639891"/>
    <n v="-1"/>
    <n v="183"/>
    <n v="143"/>
    <n v="32.5"/>
    <n v="8.4490794856813771"/>
    <n v="-2"/>
    <n v="-1"/>
    <n v="0.64211148374617588"/>
  </r>
  <r>
    <n v="7"/>
    <x v="0"/>
    <x v="6"/>
    <x v="1"/>
    <x v="17"/>
    <x v="1"/>
    <n v="10"/>
    <n v="7"/>
    <n v="3"/>
    <n v="1"/>
    <n v="-6"/>
    <n v="6"/>
    <n v="0.8571428571428571"/>
    <n v="-3"/>
    <n v="-1.7320508075688772"/>
    <n v="-1"/>
    <n v="193"/>
    <n v="150"/>
    <n v="29.5"/>
    <n v="6.7170286781125004"/>
    <n v="-3"/>
    <n v="-2"/>
    <n v="0.64505439648967799"/>
  </r>
  <r>
    <n v="8"/>
    <x v="0"/>
    <x v="7"/>
    <x v="1"/>
    <x v="18"/>
    <x v="0"/>
    <n v="20"/>
    <n v="23"/>
    <n v="-3"/>
    <n v="0"/>
    <n v="-8"/>
    <n v="6"/>
    <n v="0.75"/>
    <n v="-11"/>
    <n v="-3.3166247903553998"/>
    <n v="-1"/>
    <n v="213"/>
    <n v="173"/>
    <n v="18.5"/>
    <n v="3.4004038877571006"/>
    <n v="-4"/>
    <n v="-3"/>
    <n v="0.6208038030652071"/>
  </r>
  <r>
    <n v="9"/>
    <x v="0"/>
    <x v="16"/>
    <x v="1"/>
    <x v="2"/>
    <x v="1"/>
    <n v="16"/>
    <n v="17"/>
    <n v="-1"/>
    <n v="0"/>
    <n v="-9.5"/>
    <n v="6"/>
    <n v="0.66666666666666663"/>
    <n v="-10.5"/>
    <n v="-3.2403703492039302"/>
    <n v="-1"/>
    <n v="229"/>
    <n v="190"/>
    <n v="8"/>
    <n v="0.16003353855317037"/>
    <n v="-5"/>
    <n v="-4"/>
    <n v="0.60884840047244337"/>
  </r>
  <r>
    <n v="10"/>
    <x v="0"/>
    <x v="9"/>
    <x v="1"/>
    <x v="19"/>
    <x v="0"/>
    <n v="21"/>
    <n v="24"/>
    <n v="-3"/>
    <n v="0"/>
    <n v="-3.5"/>
    <n v="6"/>
    <n v="0.6"/>
    <n v="-6.5"/>
    <n v="-2.5495097567963922"/>
    <n v="-1"/>
    <n v="250"/>
    <n v="214"/>
    <n v="1.5"/>
    <n v="-2.3894762182432219"/>
    <n v="-6"/>
    <n v="-5"/>
    <n v="0.59109628729471397"/>
  </r>
  <r>
    <n v="11"/>
    <x v="0"/>
    <x v="10"/>
    <x v="1"/>
    <x v="10"/>
    <x v="0"/>
    <n v="10"/>
    <n v="20"/>
    <n v="-10"/>
    <n v="0"/>
    <n v="-2"/>
    <n v="6"/>
    <n v="0.54545454545454541"/>
    <n v="-12"/>
    <n v="-3.4641016151377544"/>
    <n v="-1"/>
    <n v="260"/>
    <n v="234"/>
    <n v="-10.5"/>
    <n v="-5.8535778333809763"/>
    <n v="-7"/>
    <n v="-6"/>
    <n v="0.56210374775620375"/>
  </r>
  <r>
    <n v="12"/>
    <x v="0"/>
    <x v="11"/>
    <x v="1"/>
    <x v="18"/>
    <x v="1"/>
    <n v="19"/>
    <n v="23"/>
    <n v="-4"/>
    <n v="0"/>
    <n v="1"/>
    <n v="6"/>
    <n v="0.5"/>
    <n v="-3"/>
    <n v="-1.7320508075688772"/>
    <n v="-1"/>
    <n v="279"/>
    <n v="257"/>
    <n v="-13.5"/>
    <n v="-7.585628640949853"/>
    <n v="-8"/>
    <n v="-7"/>
    <n v="0.54851230678978868"/>
  </r>
  <r>
    <n v="13"/>
    <x v="0"/>
    <x v="12"/>
    <x v="1"/>
    <x v="20"/>
    <x v="1"/>
    <n v="0"/>
    <n v="38"/>
    <n v="-38"/>
    <n v="0"/>
    <n v="8.5"/>
    <n v="6"/>
    <n v="0.46153846153846156"/>
    <n v="-29.5"/>
    <n v="-5.4313902456001077"/>
    <n v="-1"/>
    <n v="279"/>
    <n v="295"/>
    <n v="-43"/>
    <n v="-13.017018886549961"/>
    <n v="-9"/>
    <n v="-8"/>
    <n v="0.46700808834379171"/>
  </r>
  <r>
    <n v="14"/>
    <x v="0"/>
    <x v="13"/>
    <x v="1"/>
    <x v="21"/>
    <x v="1"/>
    <n v="23"/>
    <n v="17"/>
    <n v="6"/>
    <n v="1"/>
    <n v="2"/>
    <n v="7"/>
    <n v="0.5"/>
    <n v="8"/>
    <n v="2.8284271247461903"/>
    <n v="1"/>
    <n v="302"/>
    <n v="312"/>
    <n v="-35"/>
    <n v="-10.188591761803771"/>
    <n v="1"/>
    <n v="0"/>
    <n v="0.48070820077323162"/>
  </r>
  <r>
    <n v="15"/>
    <x v="0"/>
    <x v="14"/>
    <x v="1"/>
    <x v="20"/>
    <x v="0"/>
    <n v="20"/>
    <n v="13"/>
    <n v="7"/>
    <n v="1"/>
    <n v="7"/>
    <n v="8"/>
    <n v="0.53333333333333333"/>
    <n v="14"/>
    <n v="3.7416573867739413"/>
    <n v="1"/>
    <n v="322"/>
    <n v="325"/>
    <n v="-21"/>
    <n v="-6.44693437502983"/>
    <n v="2"/>
    <n v="1"/>
    <n v="0.49450559137818173"/>
  </r>
  <r>
    <n v="16"/>
    <x v="0"/>
    <x v="15"/>
    <x v="1"/>
    <x v="0"/>
    <x v="0"/>
    <n v="17"/>
    <n v="20"/>
    <n v="-3"/>
    <n v="0"/>
    <n v="-5.5"/>
    <n v="8"/>
    <n v="0.5"/>
    <n v="-8.5"/>
    <n v="-2.9154759474226504"/>
    <n v="-1"/>
    <n v="339"/>
    <n v="345"/>
    <n v="-29.5"/>
    <n v="-9.3624103224524795"/>
    <n v="-1"/>
    <n v="0"/>
    <n v="0.48960649393095673"/>
  </r>
  <r>
    <n v="1"/>
    <x v="0"/>
    <x v="0"/>
    <x v="2"/>
    <x v="22"/>
    <x v="1"/>
    <n v="13"/>
    <n v="19"/>
    <n v="-6"/>
    <n v="0"/>
    <n v="4.5"/>
    <n v="0"/>
    <n v="0"/>
    <n v="-1.5"/>
    <n v="-1.2247448713915889"/>
    <n v="-1"/>
    <n v="13"/>
    <n v="19"/>
    <n v="-1.5"/>
    <n v="-1.2247448713915889"/>
    <n v="-2"/>
    <n v="-1"/>
    <n v="0.2891757857627697"/>
  </r>
  <r>
    <n v="2"/>
    <x v="0"/>
    <x v="1"/>
    <x v="2"/>
    <x v="23"/>
    <x v="1"/>
    <n v="33"/>
    <n v="37"/>
    <n v="-4"/>
    <n v="0"/>
    <n v="-6"/>
    <n v="0"/>
    <n v="0"/>
    <n v="-10"/>
    <n v="-3.1622776601683795"/>
    <n v="-1"/>
    <n v="46"/>
    <n v="56"/>
    <n v="-11.5"/>
    <n v="-4.3870225315599685"/>
    <n v="-3"/>
    <n v="-2"/>
    <n v="0.38551524127651371"/>
  </r>
  <r>
    <n v="3"/>
    <x v="0"/>
    <x v="2"/>
    <x v="2"/>
    <x v="9"/>
    <x v="0"/>
    <n v="24"/>
    <n v="28"/>
    <n v="-4"/>
    <n v="0"/>
    <n v="-2"/>
    <n v="0"/>
    <n v="0"/>
    <n v="-6"/>
    <n v="-2.4494897427831779"/>
    <n v="-1"/>
    <n v="70"/>
    <n v="84"/>
    <n v="-17.5"/>
    <n v="-6.8365122743431463"/>
    <n v="-4"/>
    <n v="-3"/>
    <n v="0.39362448385534077"/>
  </r>
  <r>
    <n v="4"/>
    <x v="0"/>
    <x v="3"/>
    <x v="2"/>
    <x v="5"/>
    <x v="1"/>
    <n v="23"/>
    <n v="20"/>
    <n v="3"/>
    <n v="1"/>
    <n v="-3"/>
    <n v="1"/>
    <n v="0.25"/>
    <n v="0"/>
    <n v="0"/>
    <n v="-1"/>
    <n v="93"/>
    <n v="104"/>
    <n v="-17.5"/>
    <n v="-6.8365122743431463"/>
    <n v="-5"/>
    <n v="-4"/>
    <n v="0.43414835324603396"/>
  </r>
  <r>
    <n v="5"/>
    <x v="0"/>
    <x v="4"/>
    <x v="2"/>
    <x v="7"/>
    <x v="0"/>
    <n v="30"/>
    <n v="33"/>
    <n v="-3"/>
    <n v="0"/>
    <n v="-6"/>
    <n v="1"/>
    <n v="0.2"/>
    <n v="-9"/>
    <n v="-3"/>
    <n v="-1"/>
    <n v="123"/>
    <n v="137"/>
    <n v="-26.5"/>
    <n v="-9.8365122743431463"/>
    <n v="-6"/>
    <n v="-5"/>
    <n v="0.43647567055295933"/>
  </r>
  <r>
    <n v="6"/>
    <x v="0"/>
    <x v="5"/>
    <x v="2"/>
    <x v="2"/>
    <x v="1"/>
    <n v="20"/>
    <n v="25"/>
    <n v="-5"/>
    <n v="0"/>
    <n v="-2.5"/>
    <n v="1"/>
    <n v="0.16666666666666666"/>
    <n v="-7.5"/>
    <n v="-2.7386127875258306"/>
    <n v="-1"/>
    <n v="143"/>
    <n v="162"/>
    <n v="-34"/>
    <n v="-12.575125061868977"/>
    <n v="-7"/>
    <n v="-6"/>
    <n v="0.42661839657813938"/>
  </r>
  <r>
    <n v="7"/>
    <x v="0"/>
    <x v="6"/>
    <x v="2"/>
    <x v="24"/>
    <x v="1"/>
    <n v="18"/>
    <n v="26"/>
    <n v="-8"/>
    <n v="0"/>
    <n v="10"/>
    <n v="1"/>
    <n v="0.14285714285714285"/>
    <n v="2"/>
    <n v="1.4142135623730951"/>
    <n v="1"/>
    <n v="161"/>
    <n v="188"/>
    <n v="-32"/>
    <n v="-11.160911499495882"/>
    <n v="1"/>
    <n v="0"/>
    <n v="0.40915996825600753"/>
  </r>
  <r>
    <n v="8"/>
    <x v="0"/>
    <x v="7"/>
    <x v="2"/>
    <x v="25"/>
    <x v="0"/>
    <n v="29"/>
    <n v="26"/>
    <n v="3"/>
    <n v="1"/>
    <n v="-4.5"/>
    <n v="2"/>
    <n v="0.25"/>
    <n v="-1.5"/>
    <n v="-1.2247448713915889"/>
    <n v="-1"/>
    <n v="190"/>
    <n v="214"/>
    <n v="-33.5"/>
    <n v="-12.385656370887471"/>
    <n v="-1"/>
    <n v="0"/>
    <n v="0.42998408022923368"/>
  </r>
  <r>
    <n v="9"/>
    <x v="0"/>
    <x v="8"/>
    <x v="2"/>
    <x v="21"/>
    <x v="0"/>
    <n v="20"/>
    <n v="22"/>
    <n v="-2"/>
    <n v="0"/>
    <n v="-5"/>
    <n v="2"/>
    <n v="0.22222222222222221"/>
    <n v="-7"/>
    <n v="-2.6457513110645907"/>
    <n v="-1"/>
    <n v="210"/>
    <n v="236"/>
    <n v="-40.5"/>
    <n v="-15.031407681952061"/>
    <n v="-2"/>
    <n v="-1"/>
    <n v="0.43127856766975881"/>
  </r>
  <r>
    <n v="10"/>
    <x v="0"/>
    <x v="9"/>
    <x v="2"/>
    <x v="3"/>
    <x v="0"/>
    <n v="16"/>
    <n v="13"/>
    <n v="3"/>
    <n v="1"/>
    <n v="-3"/>
    <n v="3"/>
    <n v="0.3"/>
    <n v="0"/>
    <n v="0"/>
    <n v="-1"/>
    <n v="226"/>
    <n v="249"/>
    <n v="-40.5"/>
    <n v="-15.031407681952061"/>
    <n v="-3"/>
    <n v="-2"/>
    <n v="0.44282729440756596"/>
  </r>
  <r>
    <n v="11"/>
    <x v="0"/>
    <x v="10"/>
    <x v="2"/>
    <x v="7"/>
    <x v="1"/>
    <n v="33"/>
    <n v="27"/>
    <n v="6"/>
    <n v="1"/>
    <n v="6"/>
    <n v="4"/>
    <n v="0.36363636363636365"/>
    <n v="12"/>
    <n v="3.4641016151377544"/>
    <n v="1"/>
    <n v="259"/>
    <n v="276"/>
    <n v="-28.5"/>
    <n v="-11.567306066814307"/>
    <n v="1"/>
    <n v="0"/>
    <n v="0.46240420765516843"/>
  </r>
  <r>
    <n v="12"/>
    <x v="0"/>
    <x v="11"/>
    <x v="2"/>
    <x v="26"/>
    <x v="1"/>
    <n v="13"/>
    <n v="15"/>
    <n v="-2"/>
    <n v="0"/>
    <n v="3"/>
    <n v="4"/>
    <n v="0.33333333333333331"/>
    <n v="1"/>
    <n v="1"/>
    <n v="1"/>
    <n v="272"/>
    <n v="291"/>
    <n v="-27.5"/>
    <n v="-10.567306066814307"/>
    <n v="2"/>
    <n v="1"/>
    <n v="0.46007884415401973"/>
  </r>
  <r>
    <n v="13"/>
    <x v="0"/>
    <x v="12"/>
    <x v="2"/>
    <x v="8"/>
    <x v="0"/>
    <n v="6"/>
    <n v="35"/>
    <n v="-29"/>
    <n v="0"/>
    <n v="10.5"/>
    <n v="4"/>
    <n v="0.30769230769230771"/>
    <n v="-18.5"/>
    <n v="-4.3011626335213133"/>
    <n v="-1"/>
    <n v="278"/>
    <n v="326"/>
    <n v="-46"/>
    <n v="-14.868468700335621"/>
    <n v="-1"/>
    <n v="0"/>
    <n v="0.40673368667398724"/>
  </r>
  <r>
    <n v="14"/>
    <x v="0"/>
    <x v="13"/>
    <x v="2"/>
    <x v="27"/>
    <x v="0"/>
    <n v="14"/>
    <n v="34"/>
    <n v="-20"/>
    <n v="0"/>
    <n v="6.5"/>
    <n v="4"/>
    <n v="0.2857142857142857"/>
    <n v="-13.5"/>
    <n v="-3.6742346141747673"/>
    <n v="-1"/>
    <n v="292"/>
    <n v="360"/>
    <n v="-59.5"/>
    <n v="-18.542703314510387"/>
    <n v="-2"/>
    <n v="-1"/>
    <n v="0.37844349634493868"/>
  </r>
  <r>
    <n v="15"/>
    <x v="0"/>
    <x v="14"/>
    <x v="2"/>
    <x v="5"/>
    <x v="0"/>
    <n v="20"/>
    <n v="17"/>
    <n v="3"/>
    <n v="1"/>
    <n v="11.5"/>
    <n v="5"/>
    <n v="0.33333333333333331"/>
    <n v="14.5"/>
    <n v="3.8078865529319543"/>
    <n v="1"/>
    <n v="312"/>
    <n v="377"/>
    <n v="-45"/>
    <n v="-14.734816761578433"/>
    <n v="1"/>
    <n v="0"/>
    <n v="0.38971662187928563"/>
  </r>
  <r>
    <n v="16"/>
    <x v="0"/>
    <x v="15"/>
    <x v="2"/>
    <x v="9"/>
    <x v="1"/>
    <n v="16"/>
    <n v="24"/>
    <n v="-8"/>
    <n v="0"/>
    <n v="9.5"/>
    <n v="5"/>
    <n v="0.3125"/>
    <n v="1.5"/>
    <n v="1.2247448713915889"/>
    <n v="1"/>
    <n v="328"/>
    <n v="401"/>
    <n v="-43.5"/>
    <n v="-13.510071890186843"/>
    <n v="2"/>
    <n v="1"/>
    <n v="0.38313889043755112"/>
  </r>
  <r>
    <n v="1"/>
    <x v="0"/>
    <x v="0"/>
    <x v="3"/>
    <x v="19"/>
    <x v="0"/>
    <n v="27"/>
    <n v="14"/>
    <n v="13"/>
    <n v="1"/>
    <n v="1"/>
    <n v="1"/>
    <n v="1"/>
    <n v="14"/>
    <n v="3.7416573867739413"/>
    <n v="1"/>
    <n v="27"/>
    <n v="14"/>
    <n v="14"/>
    <n v="3.7416573867739413"/>
    <n v="3"/>
    <n v="2"/>
    <n v="0.82586025987579503"/>
  </r>
  <r>
    <n v="2"/>
    <x v="0"/>
    <x v="1"/>
    <x v="3"/>
    <x v="28"/>
    <x v="0"/>
    <n v="32"/>
    <n v="40"/>
    <n v="-8"/>
    <n v="0"/>
    <n v="-1"/>
    <n v="1"/>
    <n v="0.5"/>
    <n v="-9"/>
    <n v="-3"/>
    <n v="-1"/>
    <n v="59"/>
    <n v="54"/>
    <n v="5"/>
    <n v="0.74165738677394133"/>
    <n v="-1"/>
    <n v="0"/>
    <n v="0.55227614873540964"/>
  </r>
  <r>
    <n v="3"/>
    <x v="0"/>
    <x v="2"/>
    <x v="3"/>
    <x v="26"/>
    <x v="1"/>
    <n v="41"/>
    <n v="14"/>
    <n v="27"/>
    <n v="1"/>
    <n v="1"/>
    <n v="2"/>
    <n v="0.66666666666666663"/>
    <n v="28"/>
    <n v="5.2915026221291814"/>
    <n v="1"/>
    <n v="100"/>
    <n v="68"/>
    <n v="33"/>
    <n v="6.0331600089031223"/>
    <n v="1"/>
    <n v="0"/>
    <n v="0.71382209046150369"/>
  </r>
  <r>
    <n v="4"/>
    <x v="0"/>
    <x v="3"/>
    <x v="3"/>
    <x v="13"/>
    <x v="0"/>
    <n v="10"/>
    <n v="24"/>
    <n v="-14"/>
    <n v="0"/>
    <n v="-6.5"/>
    <n v="2"/>
    <n v="0.5"/>
    <n v="-20.5"/>
    <n v="-4.5276925690687087"/>
    <n v="-1"/>
    <n v="110"/>
    <n v="92"/>
    <n v="12.5"/>
    <n v="1.5054674398344137"/>
    <n v="-1"/>
    <n v="0"/>
    <n v="0.60432035488134117"/>
  </r>
  <r>
    <n v="5"/>
    <x v="0"/>
    <x v="4"/>
    <x v="3"/>
    <x v="17"/>
    <x v="1"/>
    <n v="14"/>
    <n v="13"/>
    <n v="1"/>
    <n v="1"/>
    <n v="0"/>
    <n v="3"/>
    <n v="0.6"/>
    <n v="1"/>
    <n v="1"/>
    <n v="1"/>
    <n v="124"/>
    <n v="105"/>
    <n v="13.5"/>
    <n v="2.5054674398344137"/>
    <n v="1"/>
    <n v="0"/>
    <n v="0.59728885095307638"/>
  </r>
  <r>
    <n v="6"/>
    <x v="0"/>
    <x v="5"/>
    <x v="3"/>
    <x v="9"/>
    <x v="0"/>
    <n v="21"/>
    <n v="34"/>
    <n v="-13"/>
    <n v="0"/>
    <n v="3"/>
    <n v="3"/>
    <n v="0.5"/>
    <n v="-10"/>
    <n v="-3.1622776601683795"/>
    <n v="-1"/>
    <n v="145"/>
    <n v="139"/>
    <n v="3.5"/>
    <n v="-0.65681022033396586"/>
    <n v="-1"/>
    <n v="0"/>
    <n v="0.52501802715151014"/>
  </r>
  <r>
    <n v="7"/>
    <x v="0"/>
    <x v="6"/>
    <x v="3"/>
    <x v="21"/>
    <x v="1"/>
    <n v="31"/>
    <n v="34"/>
    <n v="-3"/>
    <n v="0"/>
    <n v="-3"/>
    <n v="3"/>
    <n v="0.42857142857142855"/>
    <n v="-6"/>
    <n v="-2.4494897427831779"/>
    <n v="-1"/>
    <n v="176"/>
    <n v="173"/>
    <n v="-2.5"/>
    <n v="-3.1062999631171437"/>
    <n v="-2"/>
    <n v="-1"/>
    <n v="0.51018508822195319"/>
  </r>
  <r>
    <n v="8"/>
    <x v="0"/>
    <x v="16"/>
    <x v="3"/>
    <x v="26"/>
    <x v="0"/>
    <n v="33"/>
    <n v="17"/>
    <n v="16"/>
    <n v="1"/>
    <n v="-3.5"/>
    <n v="4"/>
    <n v="0.5"/>
    <n v="12.5"/>
    <n v="3.5355339059327378"/>
    <n v="1"/>
    <n v="209"/>
    <n v="190"/>
    <n v="10"/>
    <n v="0.42923394281559402"/>
    <n v="1"/>
    <n v="0"/>
    <n v="0.5562323840988862"/>
  </r>
  <r>
    <n v="9"/>
    <x v="0"/>
    <x v="8"/>
    <x v="3"/>
    <x v="29"/>
    <x v="1"/>
    <n v="22"/>
    <n v="17"/>
    <n v="5"/>
    <n v="1"/>
    <n v="2.5"/>
    <n v="5"/>
    <n v="0.55555555555555558"/>
    <n v="7.5"/>
    <n v="2.7386127875258306"/>
    <n v="1"/>
    <n v="231"/>
    <n v="207"/>
    <n v="17.5"/>
    <n v="3.1678467303414246"/>
    <n v="2"/>
    <n v="1"/>
    <n v="0.56463295695167992"/>
  </r>
  <r>
    <n v="10"/>
    <x v="0"/>
    <x v="9"/>
    <x v="3"/>
    <x v="28"/>
    <x v="1"/>
    <n v="13"/>
    <n v="20"/>
    <n v="-7"/>
    <n v="0"/>
    <n v="7"/>
    <n v="5"/>
    <n v="0.5"/>
    <n v="0"/>
    <n v="0"/>
    <n v="-1"/>
    <n v="244"/>
    <n v="227"/>
    <n v="17.5"/>
    <n v="3.1678467303414246"/>
    <n v="-1"/>
    <n v="0"/>
    <n v="0.54268513470036417"/>
  </r>
  <r>
    <n v="11"/>
    <x v="0"/>
    <x v="10"/>
    <x v="3"/>
    <x v="27"/>
    <x v="1"/>
    <n v="22"/>
    <n v="30"/>
    <n v="-8"/>
    <n v="0"/>
    <n v="4"/>
    <n v="5"/>
    <n v="0.45454545454545453"/>
    <n v="-4"/>
    <n v="-2"/>
    <n v="-1"/>
    <n v="266"/>
    <n v="257"/>
    <n v="13.5"/>
    <n v="1.1678467303414246"/>
    <n v="-2"/>
    <n v="-1"/>
    <n v="0.52038268063551929"/>
  </r>
  <r>
    <n v="12"/>
    <x v="0"/>
    <x v="11"/>
    <x v="3"/>
    <x v="15"/>
    <x v="0"/>
    <n v="30"/>
    <n v="21"/>
    <n v="9"/>
    <n v="1"/>
    <n v="-3"/>
    <n v="6"/>
    <n v="0.5"/>
    <n v="6"/>
    <n v="2.4494897427831779"/>
    <n v="1"/>
    <n v="296"/>
    <n v="278"/>
    <n v="19.5"/>
    <n v="3.6173364731246025"/>
    <n v="1"/>
    <n v="0"/>
    <n v="0.53710413173043947"/>
  </r>
  <r>
    <n v="13"/>
    <x v="0"/>
    <x v="12"/>
    <x v="3"/>
    <x v="11"/>
    <x v="1"/>
    <n v="20"/>
    <n v="23"/>
    <n v="-3"/>
    <n v="0"/>
    <n v="1"/>
    <n v="6"/>
    <n v="0.46153846153846156"/>
    <n v="-2"/>
    <n v="-1.4142135623730951"/>
    <n v="-1"/>
    <n v="316"/>
    <n v="301"/>
    <n v="17.5"/>
    <n v="2.2031229107515076"/>
    <n v="-1"/>
    <n v="0"/>
    <n v="0.52878257361034042"/>
  </r>
  <r>
    <n v="14"/>
    <x v="0"/>
    <x v="13"/>
    <x v="3"/>
    <x v="16"/>
    <x v="1"/>
    <n v="25"/>
    <n v="35"/>
    <n v="-10"/>
    <n v="0"/>
    <n v="-2"/>
    <n v="6"/>
    <n v="0.42857142857142855"/>
    <n v="-12"/>
    <n v="-3.4641016151377544"/>
    <n v="-1"/>
    <n v="341"/>
    <n v="336"/>
    <n v="5.5"/>
    <n v="-1.2609787043862468"/>
    <n v="-2"/>
    <n v="-1"/>
    <n v="0.508751111778322"/>
  </r>
  <r>
    <n v="15"/>
    <x v="0"/>
    <x v="14"/>
    <x v="3"/>
    <x v="14"/>
    <x v="0"/>
    <n v="16"/>
    <n v="6"/>
    <n v="10"/>
    <n v="1"/>
    <n v="-6.5"/>
    <n v="7"/>
    <n v="0.46666666666666667"/>
    <n v="3.5"/>
    <n v="1.8708286933869707"/>
    <n v="1"/>
    <n v="357"/>
    <n v="342"/>
    <n v="9"/>
    <n v="0.60984998900072385"/>
    <n v="1"/>
    <n v="0"/>
    <n v="0.52541117675183979"/>
  </r>
  <r>
    <n v="16"/>
    <x v="0"/>
    <x v="15"/>
    <x v="3"/>
    <x v="29"/>
    <x v="0"/>
    <n v="22"/>
    <n v="17"/>
    <n v="5"/>
    <n v="1"/>
    <n v="3"/>
    <n v="8"/>
    <n v="0.5"/>
    <n v="8"/>
    <n v="2.8284271247461903"/>
    <n v="1"/>
    <n v="379"/>
    <n v="359"/>
    <n v="17"/>
    <n v="3.4382771137469144"/>
    <n v="2"/>
    <n v="1"/>
    <n v="0.53207756817292717"/>
  </r>
  <r>
    <n v="1"/>
    <x v="0"/>
    <x v="0"/>
    <x v="4"/>
    <x v="21"/>
    <x v="1"/>
    <n v="20"/>
    <n v="9"/>
    <n v="11"/>
    <n v="1"/>
    <n v="-3"/>
    <n v="1"/>
    <n v="1"/>
    <n v="8"/>
    <n v="2.8284271247461903"/>
    <n v="1"/>
    <n v="20"/>
    <n v="9"/>
    <n v="8"/>
    <n v="2.8284271247461903"/>
    <n v="3"/>
    <n v="2"/>
    <n v="0.86903613258860046"/>
  </r>
  <r>
    <n v="2"/>
    <x v="0"/>
    <x v="1"/>
    <x v="4"/>
    <x v="15"/>
    <x v="0"/>
    <n v="24"/>
    <n v="17"/>
    <n v="7"/>
    <n v="1"/>
    <n v="-3"/>
    <n v="2"/>
    <n v="1"/>
    <n v="4"/>
    <n v="2"/>
    <n v="1"/>
    <n v="44"/>
    <n v="26"/>
    <n v="12"/>
    <n v="4.8284271247461898"/>
    <n v="4"/>
    <n v="3"/>
    <n v="0.77675248126399221"/>
  </r>
  <r>
    <n v="3"/>
    <x v="0"/>
    <x v="2"/>
    <x v="4"/>
    <x v="0"/>
    <x v="0"/>
    <n v="27"/>
    <n v="22"/>
    <n v="5"/>
    <n v="1"/>
    <n v="-10"/>
    <n v="3"/>
    <n v="1"/>
    <n v="-5"/>
    <n v="-2.2360679774997898"/>
    <n v="-1"/>
    <n v="71"/>
    <n v="48"/>
    <n v="7"/>
    <n v="2.5923591472464"/>
    <n v="-1"/>
    <n v="0"/>
    <n v="0.71662973775146532"/>
  </r>
  <r>
    <n v="4"/>
    <x v="0"/>
    <x v="3"/>
    <x v="4"/>
    <x v="18"/>
    <x v="1"/>
    <n v="37"/>
    <n v="23"/>
    <n v="14"/>
    <n v="1"/>
    <n v="-3"/>
    <n v="4"/>
    <n v="1"/>
    <n v="11"/>
    <n v="3.3166247903553998"/>
    <n v="1"/>
    <n v="108"/>
    <n v="71"/>
    <n v="18"/>
    <n v="5.9089839376017999"/>
    <n v="1"/>
    <n v="0"/>
    <n v="0.72989692885615542"/>
  </r>
  <r>
    <n v="5"/>
    <x v="0"/>
    <x v="5"/>
    <x v="4"/>
    <x v="8"/>
    <x v="1"/>
    <n v="27"/>
    <n v="23"/>
    <n v="4"/>
    <n v="1"/>
    <n v="7"/>
    <n v="5"/>
    <n v="1"/>
    <n v="11"/>
    <n v="3.3166247903553998"/>
    <n v="1"/>
    <n v="135"/>
    <n v="94"/>
    <n v="29"/>
    <n v="9.2256087279571997"/>
    <n v="2"/>
    <n v="1"/>
    <n v="0.70222016822741873"/>
  </r>
  <r>
    <n v="6"/>
    <x v="0"/>
    <x v="6"/>
    <x v="4"/>
    <x v="11"/>
    <x v="0"/>
    <n v="27"/>
    <n v="16"/>
    <n v="11"/>
    <n v="1"/>
    <n v="-3"/>
    <n v="6"/>
    <n v="1"/>
    <n v="8"/>
    <n v="2.8284271247461903"/>
    <n v="1"/>
    <n v="162"/>
    <n v="110"/>
    <n v="37"/>
    <n v="12.05403585270339"/>
    <n v="3"/>
    <n v="2"/>
    <n v="0.71452526943571104"/>
  </r>
  <r>
    <n v="7"/>
    <x v="0"/>
    <x v="7"/>
    <x v="4"/>
    <x v="19"/>
    <x v="0"/>
    <n v="29"/>
    <n v="26"/>
    <n v="3"/>
    <n v="1"/>
    <n v="-5"/>
    <n v="7"/>
    <n v="1"/>
    <n v="-2"/>
    <n v="-1.4142135623730951"/>
    <n v="-1"/>
    <n v="191"/>
    <n v="136"/>
    <n v="35"/>
    <n v="10.639822290330294"/>
    <n v="-1"/>
    <n v="0"/>
    <n v="0.69102079602339472"/>
  </r>
  <r>
    <n v="8"/>
    <x v="0"/>
    <x v="16"/>
    <x v="4"/>
    <x v="12"/>
    <x v="0"/>
    <n v="37"/>
    <n v="29"/>
    <n v="8"/>
    <n v="1"/>
    <n v="2.5"/>
    <n v="8"/>
    <n v="1"/>
    <n v="10.5"/>
    <n v="3.2403703492039302"/>
    <n v="1"/>
    <n v="228"/>
    <n v="165"/>
    <n v="45.5"/>
    <n v="13.880192639534224"/>
    <n v="1"/>
    <n v="0"/>
    <n v="0.68275427002405931"/>
  </r>
  <r>
    <n v="9"/>
    <x v="0"/>
    <x v="8"/>
    <x v="4"/>
    <x v="17"/>
    <x v="1"/>
    <n v="27"/>
    <n v="10"/>
    <n v="17"/>
    <n v="1"/>
    <n v="-3.5"/>
    <n v="9"/>
    <n v="1"/>
    <n v="13.5"/>
    <n v="3.6742346141747673"/>
    <n v="1"/>
    <n v="255"/>
    <n v="175"/>
    <n v="59"/>
    <n v="17.55442725370899"/>
    <n v="2"/>
    <n v="1"/>
    <n v="0.70935465539934783"/>
  </r>
  <r>
    <n v="10"/>
    <x v="0"/>
    <x v="9"/>
    <x v="4"/>
    <x v="16"/>
    <x v="0"/>
    <n v="44"/>
    <n v="16"/>
    <n v="28"/>
    <n v="1"/>
    <n v="-7"/>
    <n v="10"/>
    <n v="1"/>
    <n v="21"/>
    <n v="4.5825756949558398"/>
    <n v="1"/>
    <n v="299"/>
    <n v="191"/>
    <n v="80"/>
    <n v="22.137002948664829"/>
    <n v="3"/>
    <n v="2"/>
    <n v="0.74310372704943539"/>
  </r>
  <r>
    <n v="11"/>
    <x v="0"/>
    <x v="10"/>
    <x v="4"/>
    <x v="14"/>
    <x v="1"/>
    <n v="33"/>
    <n v="14"/>
    <n v="19"/>
    <n v="1"/>
    <n v="-1"/>
    <n v="11"/>
    <n v="1"/>
    <n v="18"/>
    <n v="4.2426406871192848"/>
    <n v="1"/>
    <n v="332"/>
    <n v="205"/>
    <n v="98"/>
    <n v="26.379643635784113"/>
    <n v="4"/>
    <n v="3"/>
    <n v="0.75816332438047151"/>
  </r>
  <r>
    <n v="12"/>
    <x v="0"/>
    <x v="11"/>
    <x v="4"/>
    <x v="0"/>
    <x v="1"/>
    <n v="41"/>
    <n v="38"/>
    <n v="3"/>
    <n v="1"/>
    <n v="-5.5"/>
    <n v="12"/>
    <n v="1"/>
    <n v="-2.5"/>
    <n v="-1.5811388300841898"/>
    <n v="-1"/>
    <n v="373"/>
    <n v="243"/>
    <n v="95.5"/>
    <n v="24.798504805699924"/>
    <n v="-1"/>
    <n v="0"/>
    <n v="0.73411176494856278"/>
  </r>
  <r>
    <n v="13"/>
    <x v="0"/>
    <x v="12"/>
    <x v="4"/>
    <x v="30"/>
    <x v="0"/>
    <n v="38"/>
    <n v="0"/>
    <n v="38"/>
    <n v="1"/>
    <n v="-8.5"/>
    <n v="13"/>
    <n v="1"/>
    <n v="29.5"/>
    <n v="5.4313902456001077"/>
    <n v="1"/>
    <n v="411"/>
    <n v="243"/>
    <n v="125"/>
    <n v="30.229895051300034"/>
    <n v="1"/>
    <n v="0"/>
    <n v="0.77652170471095694"/>
  </r>
  <r>
    <n v="14"/>
    <x v="0"/>
    <x v="13"/>
    <x v="4"/>
    <x v="13"/>
    <x v="1"/>
    <n v="38"/>
    <n v="35"/>
    <n v="3"/>
    <n v="1"/>
    <n v="-4.5"/>
    <n v="14"/>
    <n v="1"/>
    <n v="-1.5"/>
    <n v="-1.2247448713915889"/>
    <n v="-1"/>
    <n v="449"/>
    <n v="278"/>
    <n v="123.5"/>
    <n v="29.005150179908444"/>
    <n v="-1"/>
    <n v="0"/>
    <n v="0.75697799775498087"/>
  </r>
  <r>
    <n v="15"/>
    <x v="0"/>
    <x v="14"/>
    <x v="4"/>
    <x v="30"/>
    <x v="1"/>
    <n v="13"/>
    <n v="20"/>
    <n v="-7"/>
    <n v="0"/>
    <n v="-7"/>
    <n v="14"/>
    <n v="0.93333333333333335"/>
    <n v="-14"/>
    <n v="-3.7416573867739413"/>
    <n v="-1"/>
    <n v="462"/>
    <n v="298"/>
    <n v="109.5"/>
    <n v="25.263492793134503"/>
    <n v="-2"/>
    <n v="-1"/>
    <n v="0.73869122063964887"/>
  </r>
  <r>
    <n v="16"/>
    <x v="0"/>
    <x v="15"/>
    <x v="4"/>
    <x v="18"/>
    <x v="0"/>
    <n v="38"/>
    <n v="10"/>
    <n v="28"/>
    <n v="1"/>
    <n v="-10"/>
    <n v="15"/>
    <n v="0.9375"/>
    <n v="18"/>
    <n v="4.2426406871192848"/>
    <n v="1"/>
    <n v="500"/>
    <n v="308"/>
    <n v="127.5"/>
    <n v="29.506133480253787"/>
    <n v="1"/>
    <n v="0"/>
    <n v="0.75919747234046719"/>
  </r>
  <r>
    <n v="1"/>
    <x v="0"/>
    <x v="0"/>
    <x v="5"/>
    <x v="12"/>
    <x v="0"/>
    <n v="23"/>
    <n v="31"/>
    <n v="-8"/>
    <n v="0"/>
    <n v="6"/>
    <n v="0"/>
    <n v="0"/>
    <n v="-2"/>
    <n v="-1.4142135623730951"/>
    <n v="-1"/>
    <n v="23"/>
    <n v="31"/>
    <n v="-2"/>
    <n v="-1.4142135623730951"/>
    <n v="-1"/>
    <n v="0"/>
    <n v="0.33016732236833063"/>
  </r>
  <r>
    <n v="2"/>
    <x v="0"/>
    <x v="1"/>
    <x v="5"/>
    <x v="24"/>
    <x v="0"/>
    <n v="23"/>
    <n v="48"/>
    <n v="-25"/>
    <n v="0"/>
    <n v="2"/>
    <n v="0"/>
    <n v="0"/>
    <n v="-23"/>
    <n v="-4.7958315233127191"/>
    <n v="-1"/>
    <n v="46"/>
    <n v="79"/>
    <n v="-25"/>
    <n v="-6.210045085685814"/>
    <n v="-2"/>
    <n v="-1"/>
    <n v="0.21725906314811577"/>
  </r>
  <r>
    <n v="3"/>
    <x v="0"/>
    <x v="2"/>
    <x v="5"/>
    <x v="8"/>
    <x v="1"/>
    <n v="0"/>
    <n v="26"/>
    <n v="-26"/>
    <n v="0"/>
    <n v="16.5"/>
    <n v="0"/>
    <n v="0"/>
    <n v="-9.5"/>
    <n v="-3.082207001484488"/>
    <n v="-1"/>
    <n v="46"/>
    <n v="105"/>
    <n v="-34.5"/>
    <n v="-9.2922520871703025"/>
    <n v="-3"/>
    <n v="-2"/>
    <n v="0.12389994907358942"/>
  </r>
  <r>
    <n v="4"/>
    <x v="0"/>
    <x v="3"/>
    <x v="5"/>
    <x v="23"/>
    <x v="0"/>
    <n v="22"/>
    <n v="20"/>
    <n v="2"/>
    <n v="1"/>
    <n v="3"/>
    <n v="1"/>
    <n v="0.25"/>
    <n v="5"/>
    <n v="2.2360679774997898"/>
    <n v="1"/>
    <n v="68"/>
    <n v="125"/>
    <n v="-29.5"/>
    <n v="-7.0561841096705127"/>
    <n v="1"/>
    <n v="0"/>
    <n v="0.19110126024448867"/>
  </r>
  <r>
    <n v="5"/>
    <x v="0"/>
    <x v="4"/>
    <x v="5"/>
    <x v="27"/>
    <x v="1"/>
    <n v="18"/>
    <n v="17"/>
    <n v="1"/>
    <n v="1"/>
    <n v="9"/>
    <n v="2"/>
    <n v="0.4"/>
    <n v="10"/>
    <n v="3.1622776601683795"/>
    <n v="1"/>
    <n v="86"/>
    <n v="142"/>
    <n v="-19.5"/>
    <n v="-3.8939064495021332"/>
    <n v="2"/>
    <n v="1"/>
    <n v="0.2335260578104261"/>
  </r>
  <r>
    <n v="6"/>
    <x v="0"/>
    <x v="5"/>
    <x v="5"/>
    <x v="4"/>
    <x v="1"/>
    <n v="34"/>
    <n v="37"/>
    <n v="-3"/>
    <n v="0"/>
    <n v="3.5"/>
    <n v="2"/>
    <n v="0.33333333333333331"/>
    <n v="0.5"/>
    <n v="0.70710678118654757"/>
    <n v="1"/>
    <n v="120"/>
    <n v="179"/>
    <n v="-19"/>
    <n v="-3.1867996683155857"/>
    <n v="3"/>
    <n v="2"/>
    <n v="0.27933775570379704"/>
  </r>
  <r>
    <n v="7"/>
    <x v="0"/>
    <x v="7"/>
    <x v="5"/>
    <x v="10"/>
    <x v="0"/>
    <n v="20"/>
    <n v="23"/>
    <n v="-3"/>
    <n v="0"/>
    <n v="1.5"/>
    <n v="2"/>
    <n v="0.2857142857142857"/>
    <n v="-1.5"/>
    <n v="-1.2247448713915889"/>
    <n v="-1"/>
    <n v="140"/>
    <n v="202"/>
    <n v="-20.5"/>
    <n v="-4.4115445397071742"/>
    <n v="-1"/>
    <n v="0"/>
    <n v="0.29548284486953641"/>
  </r>
  <r>
    <n v="8"/>
    <x v="0"/>
    <x v="16"/>
    <x v="5"/>
    <x v="25"/>
    <x v="1"/>
    <n v="22"/>
    <n v="19"/>
    <n v="3"/>
    <n v="1"/>
    <n v="3.5"/>
    <n v="3"/>
    <n v="0.375"/>
    <n v="6.5"/>
    <n v="2.5495097567963922"/>
    <n v="1"/>
    <n v="162"/>
    <n v="221"/>
    <n v="-14"/>
    <n v="-1.8620347829107819"/>
    <n v="1"/>
    <n v="0"/>
    <n v="0.32387019192171773"/>
  </r>
  <r>
    <n v="9"/>
    <x v="0"/>
    <x v="8"/>
    <x v="5"/>
    <x v="3"/>
    <x v="1"/>
    <n v="37"/>
    <n v="13"/>
    <n v="24"/>
    <n v="1"/>
    <n v="7.5"/>
    <n v="4"/>
    <n v="0.44444444444444442"/>
    <n v="31.5"/>
    <n v="5.6124860801609122"/>
    <n v="1"/>
    <n v="199"/>
    <n v="234"/>
    <n v="17.5"/>
    <n v="3.7504512972501303"/>
    <n v="2"/>
    <n v="1"/>
    <n v="0.40516766452451858"/>
  </r>
  <r>
    <n v="10"/>
    <x v="0"/>
    <x v="9"/>
    <x v="5"/>
    <x v="22"/>
    <x v="0"/>
    <n v="15"/>
    <n v="17"/>
    <n v="-2"/>
    <n v="0"/>
    <n v="2.5"/>
    <n v="4"/>
    <n v="0.4"/>
    <n v="0.5"/>
    <n v="0.70710678118654757"/>
    <n v="1"/>
    <n v="214"/>
    <n v="251"/>
    <n v="18"/>
    <n v="4.4575580784366782"/>
    <n v="3"/>
    <n v="2"/>
    <n v="0.40661893950021188"/>
  </r>
  <r>
    <n v="11"/>
    <x v="0"/>
    <x v="10"/>
    <x v="5"/>
    <x v="12"/>
    <x v="1"/>
    <n v="17"/>
    <n v="13"/>
    <n v="4"/>
    <n v="1"/>
    <n v="7.5"/>
    <n v="5"/>
    <n v="0.45454545454545453"/>
    <n v="11.5"/>
    <n v="3.3911649915626341"/>
    <n v="1"/>
    <n v="231"/>
    <n v="264"/>
    <n v="29.5"/>
    <n v="7.8487230699993127"/>
    <n v="4"/>
    <n v="3"/>
    <n v="0.42153642214782616"/>
  </r>
  <r>
    <n v="12"/>
    <x v="0"/>
    <x v="11"/>
    <x v="5"/>
    <x v="2"/>
    <x v="0"/>
    <n v="20"/>
    <n v="26"/>
    <n v="-6"/>
    <n v="0"/>
    <n v="-6"/>
    <n v="5"/>
    <n v="0.41666666666666669"/>
    <n v="-12"/>
    <n v="-3.4641016151377544"/>
    <n v="-1"/>
    <n v="251"/>
    <n v="290"/>
    <n v="17.5"/>
    <n v="4.3846214548615583"/>
    <n v="-1"/>
    <n v="0"/>
    <n v="0.41525226676312588"/>
  </r>
  <r>
    <n v="13"/>
    <x v="0"/>
    <x v="12"/>
    <x v="5"/>
    <x v="16"/>
    <x v="0"/>
    <n v="21"/>
    <n v="24"/>
    <n v="-3"/>
    <n v="0"/>
    <n v="-4"/>
    <n v="5"/>
    <n v="0.38461538461538464"/>
    <n v="-7"/>
    <n v="-2.6457513110645907"/>
    <n v="-1"/>
    <n v="272"/>
    <n v="314"/>
    <n v="10.5"/>
    <n v="1.7388701437969676"/>
    <n v="-2"/>
    <n v="-1"/>
    <n v="0.41573405985856987"/>
  </r>
  <r>
    <n v="14"/>
    <x v="0"/>
    <x v="13"/>
    <x v="5"/>
    <x v="10"/>
    <x v="1"/>
    <n v="17"/>
    <n v="38"/>
    <n v="-21"/>
    <n v="0"/>
    <n v="4"/>
    <n v="5"/>
    <n v="0.35714285714285715"/>
    <n v="-17"/>
    <n v="-4.1231056256176606"/>
    <n v="-1"/>
    <n v="289"/>
    <n v="352"/>
    <n v="-6.5"/>
    <n v="-2.384235481820693"/>
    <n v="-3"/>
    <n v="-2"/>
    <n v="0.38523782014790697"/>
  </r>
  <r>
    <n v="15"/>
    <x v="0"/>
    <x v="14"/>
    <x v="5"/>
    <x v="18"/>
    <x v="1"/>
    <n v="26"/>
    <n v="21"/>
    <n v="5"/>
    <n v="1"/>
    <n v="3"/>
    <n v="6"/>
    <n v="0.4"/>
    <n v="8"/>
    <n v="2.8284271247461903"/>
    <n v="1"/>
    <n v="315"/>
    <n v="373"/>
    <n v="1.5"/>
    <n v="0.44419164292549729"/>
    <n v="1"/>
    <n v="0"/>
    <n v="0.40118171700255462"/>
  </r>
  <r>
    <n v="16"/>
    <x v="0"/>
    <x v="15"/>
    <x v="5"/>
    <x v="4"/>
    <x v="0"/>
    <n v="20"/>
    <n v="24"/>
    <n v="-4"/>
    <n v="0"/>
    <n v="2.5"/>
    <n v="6"/>
    <n v="0.375"/>
    <n v="-1.5"/>
    <n v="-1.2247448713915889"/>
    <n v="-1"/>
    <n v="335"/>
    <n v="397"/>
    <n v="0"/>
    <n v="-0.78055322846609165"/>
    <n v="-1"/>
    <n v="0"/>
    <n v="0.40072633519063677"/>
  </r>
  <r>
    <n v="1"/>
    <x v="0"/>
    <x v="0"/>
    <x v="6"/>
    <x v="23"/>
    <x v="1"/>
    <n v="33"/>
    <n v="13"/>
    <n v="20"/>
    <n v="1"/>
    <n v="-3"/>
    <n v="1"/>
    <n v="1"/>
    <n v="17"/>
    <n v="4.1231056256176606"/>
    <n v="1"/>
    <n v="33"/>
    <n v="13"/>
    <n v="17"/>
    <n v="4.1231056256176606"/>
    <n v="1"/>
    <n v="0"/>
    <n v="0.90094714024849587"/>
  </r>
  <r>
    <n v="2"/>
    <x v="0"/>
    <x v="1"/>
    <x v="6"/>
    <x v="25"/>
    <x v="0"/>
    <n v="24"/>
    <n v="19"/>
    <n v="5"/>
    <n v="1"/>
    <n v="-3.5"/>
    <n v="2"/>
    <n v="1"/>
    <n v="1.5"/>
    <n v="1.2247448713915889"/>
    <n v="1"/>
    <n v="57"/>
    <n v="32"/>
    <n v="18.5"/>
    <n v="5.3478504970092491"/>
    <n v="2"/>
    <n v="1"/>
    <n v="0.7970952321967556"/>
  </r>
  <r>
    <n v="3"/>
    <x v="0"/>
    <x v="2"/>
    <x v="6"/>
    <x v="6"/>
    <x v="1"/>
    <n v="28"/>
    <n v="24"/>
    <n v="4"/>
    <n v="1"/>
    <n v="2"/>
    <n v="3"/>
    <n v="1"/>
    <n v="6"/>
    <n v="2.4494897427831779"/>
    <n v="1"/>
    <n v="85"/>
    <n v="56"/>
    <n v="24.5"/>
    <n v="7.797340239792427"/>
    <n v="3"/>
    <n v="2"/>
    <n v="0.72889035262008317"/>
  </r>
  <r>
    <n v="4"/>
    <x v="0"/>
    <x v="3"/>
    <x v="6"/>
    <x v="27"/>
    <x v="0"/>
    <n v="36"/>
    <n v="21"/>
    <n v="15"/>
    <n v="1"/>
    <n v="-3.5"/>
    <n v="4"/>
    <n v="1"/>
    <n v="11.5"/>
    <n v="3.3911649915626341"/>
    <n v="1"/>
    <n v="121"/>
    <n v="77"/>
    <n v="36"/>
    <n v="11.188505231355061"/>
    <n v="4"/>
    <n v="3"/>
    <n v="0.74482595716419309"/>
  </r>
  <r>
    <n v="5"/>
    <x v="0"/>
    <x v="4"/>
    <x v="6"/>
    <x v="8"/>
    <x v="0"/>
    <n v="27"/>
    <n v="24"/>
    <n v="3"/>
    <n v="1"/>
    <n v="-3"/>
    <n v="5"/>
    <n v="1"/>
    <n v="0"/>
    <n v="0"/>
    <n v="-1"/>
    <n v="148"/>
    <n v="101"/>
    <n v="36"/>
    <n v="11.188505231355061"/>
    <n v="-1"/>
    <n v="0"/>
    <n v="0.71209022291313717"/>
  </r>
  <r>
    <n v="6"/>
    <x v="0"/>
    <x v="5"/>
    <x v="6"/>
    <x v="31"/>
    <x v="1"/>
    <n v="34"/>
    <n v="21"/>
    <n v="13"/>
    <n v="1"/>
    <n v="-3"/>
    <n v="6"/>
    <n v="1"/>
    <n v="10"/>
    <n v="3.1622776601683795"/>
    <n v="1"/>
    <n v="182"/>
    <n v="122"/>
    <n v="46"/>
    <n v="14.350782891523441"/>
    <n v="1"/>
    <n v="0"/>
    <n v="0.72070593471444055"/>
  </r>
  <r>
    <n v="7"/>
    <x v="0"/>
    <x v="7"/>
    <x v="6"/>
    <x v="5"/>
    <x v="1"/>
    <n v="16"/>
    <n v="10"/>
    <n v="6"/>
    <n v="1"/>
    <n v="1"/>
    <n v="7"/>
    <n v="1"/>
    <n v="7"/>
    <n v="2.6457513110645907"/>
    <n v="1"/>
    <n v="198"/>
    <n v="132"/>
    <n v="53"/>
    <n v="16.99653420258803"/>
    <n v="2"/>
    <n v="1"/>
    <n v="0.72331243217550278"/>
  </r>
  <r>
    <n v="8"/>
    <x v="0"/>
    <x v="16"/>
    <x v="6"/>
    <x v="7"/>
    <x v="0"/>
    <n v="31"/>
    <n v="10"/>
    <n v="21"/>
    <n v="1"/>
    <n v="-13"/>
    <n v="8"/>
    <n v="1"/>
    <n v="8"/>
    <n v="2.8284271247461903"/>
    <n v="1"/>
    <n v="229"/>
    <n v="142"/>
    <n v="61"/>
    <n v="19.824961327334222"/>
    <n v="3"/>
    <n v="2"/>
    <n v="0.75632043200100807"/>
  </r>
  <r>
    <n v="9"/>
    <x v="0"/>
    <x v="8"/>
    <x v="6"/>
    <x v="15"/>
    <x v="0"/>
    <n v="6"/>
    <n v="10"/>
    <n v="-4"/>
    <n v="0"/>
    <n v="-10"/>
    <n v="8"/>
    <n v="0.88888888888888884"/>
    <n v="-14"/>
    <n v="-3.7416573867739413"/>
    <n v="-1"/>
    <n v="235"/>
    <n v="152"/>
    <n v="47"/>
    <n v="16.083303940560281"/>
    <n v="-1"/>
    <n v="0"/>
    <n v="0.73742368360809984"/>
  </r>
  <r>
    <n v="10"/>
    <x v="0"/>
    <x v="9"/>
    <x v="6"/>
    <x v="24"/>
    <x v="1"/>
    <n v="31"/>
    <n v="34"/>
    <n v="-3"/>
    <n v="0"/>
    <n v="4"/>
    <n v="8"/>
    <n v="0.8"/>
    <n v="1"/>
    <n v="1"/>
    <n v="1"/>
    <n v="266"/>
    <n v="186"/>
    <n v="48"/>
    <n v="17.083303940560281"/>
    <n v="1"/>
    <n v="0"/>
    <n v="0.70011942910340785"/>
  </r>
  <r>
    <n v="11"/>
    <x v="0"/>
    <x v="10"/>
    <x v="6"/>
    <x v="3"/>
    <x v="0"/>
    <n v="31"/>
    <n v="7"/>
    <n v="24"/>
    <n v="1"/>
    <n v="-9.5"/>
    <n v="9"/>
    <n v="0.81818181818181823"/>
    <n v="14.5"/>
    <n v="3.8078865529319543"/>
    <n v="1"/>
    <n v="297"/>
    <n v="193"/>
    <n v="62.5"/>
    <n v="20.891190493492235"/>
    <n v="2"/>
    <n v="1"/>
    <n v="0.73527819094623459"/>
  </r>
  <r>
    <n v="12"/>
    <x v="0"/>
    <x v="11"/>
    <x v="6"/>
    <x v="7"/>
    <x v="1"/>
    <n v="37"/>
    <n v="3"/>
    <n v="34"/>
    <n v="1"/>
    <n v="-7.5"/>
    <n v="10"/>
    <n v="0.83333333333333337"/>
    <n v="26.5"/>
    <n v="5.1478150704935004"/>
    <n v="1"/>
    <n v="334"/>
    <n v="196"/>
    <n v="89"/>
    <n v="26.039005563985736"/>
    <n v="3"/>
    <n v="2"/>
    <n v="0.77958892070624364"/>
  </r>
  <r>
    <n v="13"/>
    <x v="0"/>
    <x v="12"/>
    <x v="6"/>
    <x v="5"/>
    <x v="0"/>
    <n v="20"/>
    <n v="33"/>
    <n v="-13"/>
    <n v="0"/>
    <n v="-1"/>
    <n v="10"/>
    <n v="0.76923076923076927"/>
    <n v="-14"/>
    <n v="-3.7416573867739413"/>
    <n v="-1"/>
    <n v="354"/>
    <n v="229"/>
    <n v="75"/>
    <n v="22.297348177211795"/>
    <n v="-1"/>
    <n v="0"/>
    <n v="0.73736398341877496"/>
  </r>
  <r>
    <n v="14"/>
    <x v="0"/>
    <x v="13"/>
    <x v="6"/>
    <x v="2"/>
    <x v="1"/>
    <n v="24"/>
    <n v="14"/>
    <n v="10"/>
    <n v="1"/>
    <n v="-7"/>
    <n v="11"/>
    <n v="0.7857142857142857"/>
    <n v="3"/>
    <n v="1.7320508075688772"/>
    <n v="1"/>
    <n v="378"/>
    <n v="243"/>
    <n v="78"/>
    <n v="24.029398984780673"/>
    <n v="1"/>
    <n v="0"/>
    <n v="0.74022601926195331"/>
  </r>
  <r>
    <n v="15"/>
    <x v="0"/>
    <x v="14"/>
    <x v="6"/>
    <x v="22"/>
    <x v="1"/>
    <n v="17"/>
    <n v="20"/>
    <n v="-3"/>
    <n v="0"/>
    <n v="4"/>
    <n v="11"/>
    <n v="0.73333333333333328"/>
    <n v="1"/>
    <n v="1"/>
    <n v="1"/>
    <n v="395"/>
    <n v="263"/>
    <n v="79"/>
    <n v="25.029398984780673"/>
    <n v="2"/>
    <n v="1"/>
    <n v="0.72391280424874327"/>
  </r>
  <r>
    <n v="16"/>
    <x v="0"/>
    <x v="15"/>
    <x v="6"/>
    <x v="6"/>
    <x v="0"/>
    <n v="24"/>
    <n v="16"/>
    <n v="8"/>
    <n v="1"/>
    <n v="-9.5"/>
    <n v="12"/>
    <n v="0.75"/>
    <n v="-1.5"/>
    <n v="-1.2247448713915889"/>
    <n v="-1"/>
    <n v="419"/>
    <n v="279"/>
    <n v="77.5"/>
    <n v="23.804654113389084"/>
    <n v="-1"/>
    <n v="0"/>
    <n v="0.72387841663407038"/>
  </r>
  <r>
    <n v="1"/>
    <x v="0"/>
    <x v="0"/>
    <x v="7"/>
    <x v="29"/>
    <x v="1"/>
    <n v="10"/>
    <n v="31"/>
    <n v="-21"/>
    <n v="0"/>
    <n v="3.5"/>
    <n v="0"/>
    <n v="0"/>
    <n v="-17.5"/>
    <n v="-4.1833001326703778"/>
    <n v="-1"/>
    <n v="10"/>
    <n v="31"/>
    <n v="-17.5"/>
    <n v="-4.1833001326703778"/>
    <n v="-2"/>
    <n v="-1"/>
    <n v="6.4078482425605529E-2"/>
  </r>
  <r>
    <n v="2"/>
    <x v="0"/>
    <x v="1"/>
    <x v="7"/>
    <x v="17"/>
    <x v="0"/>
    <n v="28"/>
    <n v="14"/>
    <n v="14"/>
    <n v="1"/>
    <n v="0"/>
    <n v="1"/>
    <n v="0.5"/>
    <n v="14"/>
    <n v="3.7416573867739413"/>
    <n v="1"/>
    <n v="38"/>
    <n v="45"/>
    <n v="-3.5"/>
    <n v="-0.44164274589643648"/>
    <n v="1"/>
    <n v="0"/>
    <n v="0.40114154998318324"/>
  </r>
  <r>
    <n v="3"/>
    <x v="0"/>
    <x v="2"/>
    <x v="7"/>
    <x v="23"/>
    <x v="0"/>
    <n v="20"/>
    <n v="27"/>
    <n v="-7"/>
    <n v="0"/>
    <n v="-3.5"/>
    <n v="1"/>
    <n v="0.33333333333333331"/>
    <n v="-10.5"/>
    <n v="-3.2403703492039302"/>
    <n v="-1"/>
    <n v="58"/>
    <n v="72"/>
    <n v="-14"/>
    <n v="-3.6820130951003667"/>
    <n v="-1"/>
    <n v="0"/>
    <n v="0.37461965304061867"/>
  </r>
  <r>
    <n v="4"/>
    <x v="0"/>
    <x v="3"/>
    <x v="7"/>
    <x v="25"/>
    <x v="1"/>
    <n v="27"/>
    <n v="30"/>
    <n v="-3"/>
    <n v="0"/>
    <n v="5"/>
    <n v="1"/>
    <n v="0.25"/>
    <n v="2"/>
    <n v="1.4142135623730951"/>
    <n v="1"/>
    <n v="85"/>
    <n v="102"/>
    <n v="-12"/>
    <n v="-2.2677995327272713"/>
    <n v="1"/>
    <n v="0"/>
    <n v="0.39362448385534032"/>
  </r>
  <r>
    <n v="5"/>
    <x v="0"/>
    <x v="4"/>
    <x v="7"/>
    <x v="6"/>
    <x v="1"/>
    <n v="33"/>
    <n v="30"/>
    <n v="3"/>
    <n v="1"/>
    <n v="6"/>
    <n v="2"/>
    <n v="0.4"/>
    <n v="9"/>
    <n v="3"/>
    <n v="1"/>
    <n v="118"/>
    <n v="132"/>
    <n v="-3"/>
    <n v="0.73220046727272869"/>
    <n v="2"/>
    <n v="1"/>
    <n v="0.43395862112816169"/>
  </r>
  <r>
    <n v="6"/>
    <x v="0"/>
    <x v="5"/>
    <x v="7"/>
    <x v="22"/>
    <x v="0"/>
    <n v="23"/>
    <n v="26"/>
    <n v="-3"/>
    <n v="0"/>
    <n v="3"/>
    <n v="2"/>
    <n v="0.33333333333333331"/>
    <n v="0"/>
    <n v="0"/>
    <n v="-1"/>
    <n v="141"/>
    <n v="158"/>
    <n v="-3"/>
    <n v="0.73220046727272869"/>
    <n v="-1"/>
    <n v="0"/>
    <n v="0.43295882523541862"/>
  </r>
  <r>
    <n v="7"/>
    <x v="0"/>
    <x v="6"/>
    <x v="7"/>
    <x v="3"/>
    <x v="1"/>
    <n v="6"/>
    <n v="24"/>
    <n v="-18"/>
    <n v="0"/>
    <n v="6"/>
    <n v="2"/>
    <n v="0.2857142857142857"/>
    <n v="-12"/>
    <n v="-3.4641016151377544"/>
    <n v="-1"/>
    <n v="147"/>
    <n v="182"/>
    <n v="-15"/>
    <n v="-2.7319011478650257"/>
    <n v="-2"/>
    <n v="-1"/>
    <n v="0.37609165027879504"/>
  </r>
  <r>
    <n v="8"/>
    <x v="0"/>
    <x v="7"/>
    <x v="7"/>
    <x v="24"/>
    <x v="0"/>
    <n v="20"/>
    <n v="34"/>
    <n v="-14"/>
    <n v="0"/>
    <n v="7"/>
    <n v="2"/>
    <n v="0.25"/>
    <n v="-7"/>
    <n v="-2.6457513110645907"/>
    <n v="-1"/>
    <n v="167"/>
    <n v="216"/>
    <n v="-22"/>
    <n v="-5.3776524589296164"/>
    <n v="-3"/>
    <n v="-2"/>
    <n v="0.35211292262703836"/>
  </r>
  <r>
    <n v="9"/>
    <x v="0"/>
    <x v="16"/>
    <x v="7"/>
    <x v="9"/>
    <x v="1"/>
    <n v="10"/>
    <n v="31"/>
    <n v="-21"/>
    <n v="0"/>
    <n v="13"/>
    <n v="2"/>
    <n v="0.22222222222222221"/>
    <n v="-8"/>
    <n v="-2.8284271247461903"/>
    <n v="-1"/>
    <n v="177"/>
    <n v="247"/>
    <n v="-30"/>
    <n v="-8.2060795836758071"/>
    <n v="-4"/>
    <n v="-3"/>
    <n v="0.31221687775507861"/>
  </r>
  <r>
    <n v="10"/>
    <x v="0"/>
    <x v="8"/>
    <x v="7"/>
    <x v="5"/>
    <x v="1"/>
    <n v="9"/>
    <n v="30"/>
    <n v="-21"/>
    <n v="0"/>
    <n v="7"/>
    <n v="2"/>
    <n v="0.2"/>
    <n v="-14"/>
    <n v="-3.7416573867739413"/>
    <n v="-1"/>
    <n v="186"/>
    <n v="277"/>
    <n v="-44"/>
    <n v="-11.947736970449748"/>
    <n v="-5"/>
    <n v="-4"/>
    <n v="0.28011285664726765"/>
  </r>
  <r>
    <n v="11"/>
    <x v="0"/>
    <x v="10"/>
    <x v="7"/>
    <x v="6"/>
    <x v="0"/>
    <n v="27"/>
    <n v="33"/>
    <n v="-6"/>
    <n v="0"/>
    <n v="-6"/>
    <n v="2"/>
    <n v="0.18181818181818182"/>
    <n v="-12"/>
    <n v="-3.4641016151377544"/>
    <n v="-1"/>
    <n v="213"/>
    <n v="310"/>
    <n v="-56"/>
    <n v="-15.411838585587503"/>
    <n v="-6"/>
    <n v="-5"/>
    <n v="0.29123079016794856"/>
  </r>
  <r>
    <n v="12"/>
    <x v="0"/>
    <x v="11"/>
    <x v="7"/>
    <x v="9"/>
    <x v="0"/>
    <n v="3"/>
    <n v="37"/>
    <n v="-34"/>
    <n v="0"/>
    <n v="7.5"/>
    <n v="2"/>
    <n v="0.16666666666666666"/>
    <n v="-26.5"/>
    <n v="-5.1478150704935004"/>
    <n v="-1"/>
    <n v="216"/>
    <n v="347"/>
    <n v="-82.5"/>
    <n v="-20.559653656081004"/>
    <n v="-7"/>
    <n v="-6"/>
    <n v="0.24536451646401419"/>
  </r>
  <r>
    <n v="13"/>
    <x v="0"/>
    <x v="12"/>
    <x v="7"/>
    <x v="2"/>
    <x v="0"/>
    <n v="24"/>
    <n v="10"/>
    <n v="14"/>
    <n v="1"/>
    <n v="-2.5"/>
    <n v="3"/>
    <n v="0.23076923076923078"/>
    <n v="11.5"/>
    <n v="3.3911649915626341"/>
    <n v="1"/>
    <n v="240"/>
    <n v="357"/>
    <n v="-71"/>
    <n v="-17.168488664518371"/>
    <n v="1"/>
    <n v="0"/>
    <n v="0.2806742532741342"/>
  </r>
  <r>
    <n v="14"/>
    <x v="0"/>
    <x v="13"/>
    <x v="7"/>
    <x v="8"/>
    <x v="1"/>
    <n v="13"/>
    <n v="30"/>
    <n v="-17"/>
    <n v="0"/>
    <n v="14"/>
    <n v="3"/>
    <n v="0.21428571428571427"/>
    <n v="-3"/>
    <n v="-1.7320508075688772"/>
    <n v="-1"/>
    <n v="253"/>
    <n v="387"/>
    <n v="-74"/>
    <n v="-18.900539472087249"/>
    <n v="-1"/>
    <n v="0"/>
    <n v="0.2675020261335509"/>
  </r>
  <r>
    <n v="15"/>
    <x v="0"/>
    <x v="14"/>
    <x v="7"/>
    <x v="27"/>
    <x v="1"/>
    <n v="13"/>
    <n v="17"/>
    <n v="-4"/>
    <n v="0"/>
    <n v="11.5"/>
    <n v="3"/>
    <n v="0.2"/>
    <n v="7.5"/>
    <n v="2.7386127875258306"/>
    <n v="1"/>
    <n v="266"/>
    <n v="404"/>
    <n v="-66.5"/>
    <n v="-16.161926684561418"/>
    <n v="1"/>
    <n v="0"/>
    <n v="0.27081984450716556"/>
  </r>
  <r>
    <n v="16"/>
    <x v="0"/>
    <x v="15"/>
    <x v="7"/>
    <x v="5"/>
    <x v="0"/>
    <n v="12"/>
    <n v="28"/>
    <n v="-16"/>
    <n v="0"/>
    <n v="13"/>
    <n v="3"/>
    <n v="0.1875"/>
    <n v="-3"/>
    <n v="-1.7320508075688772"/>
    <n v="-1"/>
    <n v="278"/>
    <n v="432"/>
    <n v="-69.5"/>
    <n v="-17.893977492130297"/>
    <n v="-1"/>
    <n v="0"/>
    <n v="0.26024287280065606"/>
  </r>
  <r>
    <n v="1"/>
    <x v="0"/>
    <x v="0"/>
    <x v="8"/>
    <x v="13"/>
    <x v="0"/>
    <n v="27"/>
    <n v="26"/>
    <n v="1"/>
    <n v="1"/>
    <n v="-7"/>
    <n v="1"/>
    <n v="1"/>
    <n v="-6"/>
    <n v="-2.4494897427831779"/>
    <n v="-1"/>
    <n v="27"/>
    <n v="26"/>
    <n v="-6"/>
    <n v="-2.4494897427831779"/>
    <n v="-2"/>
    <n v="-1"/>
    <n v="0.52234624819814479"/>
  </r>
  <r>
    <n v="2"/>
    <x v="0"/>
    <x v="1"/>
    <x v="8"/>
    <x v="11"/>
    <x v="1"/>
    <n v="20"/>
    <n v="10"/>
    <n v="10"/>
    <n v="1"/>
    <n v="6.5"/>
    <n v="2"/>
    <n v="1"/>
    <n v="16.5"/>
    <n v="4.0620192023179804"/>
    <n v="1"/>
    <n v="47"/>
    <n v="36"/>
    <n v="10.5"/>
    <n v="1.6125294595348025"/>
    <n v="1"/>
    <n v="0"/>
    <n v="0.65292240723058625"/>
  </r>
  <r>
    <n v="3"/>
    <x v="0"/>
    <x v="2"/>
    <x v="8"/>
    <x v="30"/>
    <x v="0"/>
    <n v="28"/>
    <n v="39"/>
    <n v="-11"/>
    <n v="0"/>
    <n v="-1"/>
    <n v="2"/>
    <n v="0.66666666666666663"/>
    <n v="-12"/>
    <n v="-3.4641016151377544"/>
    <n v="-1"/>
    <n v="75"/>
    <n v="75"/>
    <n v="-1.5"/>
    <n v="-1.8515721556029519"/>
    <n v="-1"/>
    <n v="0"/>
    <n v="0.5"/>
  </r>
  <r>
    <n v="4"/>
    <x v="0"/>
    <x v="3"/>
    <x v="8"/>
    <x v="0"/>
    <x v="1"/>
    <n v="20"/>
    <n v="26"/>
    <n v="-6"/>
    <n v="0"/>
    <n v="3"/>
    <n v="2"/>
    <n v="0.5"/>
    <n v="-3"/>
    <n v="-1.7320508075688772"/>
    <n v="-1"/>
    <n v="95"/>
    <n v="101"/>
    <n v="-4.5"/>
    <n v="-3.583622963171829"/>
    <n v="-2"/>
    <n v="-1"/>
    <n v="0.46377672501403361"/>
  </r>
  <r>
    <n v="5"/>
    <x v="0"/>
    <x v="4"/>
    <x v="8"/>
    <x v="28"/>
    <x v="0"/>
    <n v="6"/>
    <n v="30"/>
    <n v="-24"/>
    <n v="0"/>
    <n v="8.5"/>
    <n v="2"/>
    <n v="0.4"/>
    <n v="-15.5"/>
    <n v="-3.9370039370059056"/>
    <n v="-1"/>
    <n v="101"/>
    <n v="131"/>
    <n v="-20"/>
    <n v="-7.5206269001777351"/>
    <n v="-3"/>
    <n v="-2"/>
    <n v="0.35060474852610923"/>
  </r>
  <r>
    <n v="6"/>
    <x v="0"/>
    <x v="6"/>
    <x v="8"/>
    <x v="13"/>
    <x v="1"/>
    <n v="20"/>
    <n v="27"/>
    <n v="-7"/>
    <n v="0"/>
    <n v="3"/>
    <n v="2"/>
    <n v="0.33333333333333331"/>
    <n v="-4"/>
    <n v="-2"/>
    <n v="-1"/>
    <n v="121"/>
    <n v="158"/>
    <n v="-24"/>
    <n v="-9.5206269001777351"/>
    <n v="-4"/>
    <n v="-3"/>
    <n v="0.34698316767947007"/>
  </r>
  <r>
    <n v="7"/>
    <x v="0"/>
    <x v="7"/>
    <x v="8"/>
    <x v="8"/>
    <x v="0"/>
    <n v="12"/>
    <n v="13"/>
    <n v="-1"/>
    <n v="0"/>
    <n v="4.5"/>
    <n v="2"/>
    <n v="0.2857142857142857"/>
    <n v="3.5"/>
    <n v="1.8708286933869707"/>
    <n v="1"/>
    <n v="133"/>
    <n v="171"/>
    <n v="-20.5"/>
    <n v="-7.6497982067907646"/>
    <n v="1"/>
    <n v="0"/>
    <n v="0.35534750755172856"/>
  </r>
  <r>
    <n v="8"/>
    <x v="0"/>
    <x v="16"/>
    <x v="8"/>
    <x v="11"/>
    <x v="0"/>
    <n v="27"/>
    <n v="33"/>
    <n v="-6"/>
    <n v="0"/>
    <n v="3"/>
    <n v="2"/>
    <n v="0.25"/>
    <n v="-3"/>
    <n v="-1.7320508075688772"/>
    <n v="-1"/>
    <n v="160"/>
    <n v="204"/>
    <n v="-23.5"/>
    <n v="-9.3818490143596414"/>
    <n v="-1"/>
    <n v="0"/>
    <n v="0.35990362969295614"/>
  </r>
  <r>
    <n v="9"/>
    <x v="0"/>
    <x v="8"/>
    <x v="8"/>
    <x v="18"/>
    <x v="1"/>
    <n v="6"/>
    <n v="10"/>
    <n v="-4"/>
    <n v="0"/>
    <n v="-1"/>
    <n v="2"/>
    <n v="0.22222222222222221"/>
    <n v="-5"/>
    <n v="-2.2360679774997898"/>
    <n v="-1"/>
    <n v="166"/>
    <n v="214"/>
    <n v="-28.5"/>
    <n v="-11.617916991859431"/>
    <n v="-2"/>
    <n v="-1"/>
    <n v="0.35389721179209888"/>
  </r>
  <r>
    <n v="10"/>
    <x v="0"/>
    <x v="9"/>
    <x v="8"/>
    <x v="26"/>
    <x v="1"/>
    <n v="24"/>
    <n v="14"/>
    <n v="10"/>
    <n v="1"/>
    <n v="-2.5"/>
    <n v="3"/>
    <n v="0.3"/>
    <n v="7.5"/>
    <n v="2.7386127875258306"/>
    <n v="1"/>
    <n v="190"/>
    <n v="228"/>
    <n v="-21"/>
    <n v="-8.8793042043336001"/>
    <n v="1"/>
    <n v="0"/>
    <n v="0.39362448385533999"/>
  </r>
  <r>
    <n v="11"/>
    <x v="0"/>
    <x v="10"/>
    <x v="8"/>
    <x v="20"/>
    <x v="0"/>
    <n v="14"/>
    <n v="33"/>
    <n v="-19"/>
    <n v="0"/>
    <n v="1"/>
    <n v="3"/>
    <n v="0.27272727272727271"/>
    <n v="-18"/>
    <n v="-4.2426406871192848"/>
    <n v="-1"/>
    <n v="204"/>
    <n v="261"/>
    <n v="-39"/>
    <n v="-13.121944891452884"/>
    <n v="-1"/>
    <n v="0"/>
    <n v="0.35801984367335654"/>
  </r>
  <r>
    <n v="12"/>
    <x v="0"/>
    <x v="11"/>
    <x v="8"/>
    <x v="16"/>
    <x v="1"/>
    <n v="19"/>
    <n v="16"/>
    <n v="3"/>
    <n v="1"/>
    <n v="2"/>
    <n v="4"/>
    <n v="0.33333333333333331"/>
    <n v="5"/>
    <n v="2.2360679774997898"/>
    <n v="1"/>
    <n v="223"/>
    <n v="277"/>
    <n v="-34"/>
    <n v="-10.885876913953094"/>
    <n v="1"/>
    <n v="0"/>
    <n v="0.37427400814932754"/>
  </r>
  <r>
    <n v="13"/>
    <x v="0"/>
    <x v="12"/>
    <x v="8"/>
    <x v="12"/>
    <x v="1"/>
    <n v="7"/>
    <n v="28"/>
    <n v="-21"/>
    <n v="0"/>
    <n v="6"/>
    <n v="4"/>
    <n v="0.30769230769230771"/>
    <n v="-15"/>
    <n v="-3.872983346207417"/>
    <n v="-1"/>
    <n v="230"/>
    <n v="305"/>
    <n v="-49"/>
    <n v="-14.75886026016051"/>
    <n v="-1"/>
    <n v="0"/>
    <n v="0.33874522046479372"/>
  </r>
  <r>
    <n v="14"/>
    <x v="0"/>
    <x v="13"/>
    <x v="8"/>
    <x v="29"/>
    <x v="0"/>
    <n v="16"/>
    <n v="19"/>
    <n v="-3"/>
    <n v="0"/>
    <n v="3"/>
    <n v="4"/>
    <n v="0.2857142857142857"/>
    <n v="0"/>
    <n v="0"/>
    <n v="-1"/>
    <n v="246"/>
    <n v="324"/>
    <n v="-49"/>
    <n v="-14.75886026016051"/>
    <n v="-2"/>
    <n v="-1"/>
    <n v="0.34237541432908436"/>
  </r>
  <r>
    <n v="15"/>
    <x v="0"/>
    <x v="14"/>
    <x v="8"/>
    <x v="31"/>
    <x v="1"/>
    <n v="6"/>
    <n v="16"/>
    <n v="-10"/>
    <n v="0"/>
    <n v="6.5"/>
    <n v="4"/>
    <n v="0.26666666666666666"/>
    <n v="-3.5"/>
    <n v="-1.8708286933869707"/>
    <n v="-1"/>
    <n v="252"/>
    <n v="340"/>
    <n v="-52.5"/>
    <n v="-16.629688953547483"/>
    <n v="-3"/>
    <n v="-2"/>
    <n v="0.32963106269129333"/>
  </r>
  <r>
    <n v="16"/>
    <x v="0"/>
    <x v="15"/>
    <x v="8"/>
    <x v="16"/>
    <x v="0"/>
    <n v="23"/>
    <n v="34"/>
    <n v="-11"/>
    <n v="0"/>
    <n v="-3"/>
    <n v="4"/>
    <n v="0.25"/>
    <n v="-14"/>
    <n v="-3.7416573867739413"/>
    <n v="-1"/>
    <n v="275"/>
    <n v="374"/>
    <n v="-66.5"/>
    <n v="-20.371346340321423"/>
    <n v="-4"/>
    <n v="-3"/>
    <n v="0.32547156359235668"/>
  </r>
  <r>
    <n v="1"/>
    <x v="0"/>
    <x v="0"/>
    <x v="9"/>
    <x v="6"/>
    <x v="0"/>
    <n v="19"/>
    <n v="13"/>
    <n v="6"/>
    <n v="1"/>
    <n v="-4.5"/>
    <n v="1"/>
    <n v="1"/>
    <n v="1.5"/>
    <n v="1.2247448713915889"/>
    <n v="1"/>
    <n v="19"/>
    <n v="13"/>
    <n v="1.5"/>
    <n v="1.2247448713915889"/>
    <n v="1"/>
    <n v="0"/>
    <n v="0.7108242142372303"/>
  </r>
  <r>
    <n v="2"/>
    <x v="0"/>
    <x v="1"/>
    <x v="9"/>
    <x v="27"/>
    <x v="1"/>
    <n v="31"/>
    <n v="24"/>
    <n v="7"/>
    <n v="1"/>
    <n v="3"/>
    <n v="2"/>
    <n v="1"/>
    <n v="10"/>
    <n v="3.1622776601683795"/>
    <n v="1"/>
    <n v="50"/>
    <n v="37"/>
    <n v="11.5"/>
    <n v="4.3870225315599685"/>
    <n v="2"/>
    <n v="1"/>
    <n v="0.6712003482334824"/>
  </r>
  <r>
    <n v="3"/>
    <x v="0"/>
    <x v="2"/>
    <x v="9"/>
    <x v="4"/>
    <x v="1"/>
    <n v="24"/>
    <n v="12"/>
    <n v="12"/>
    <n v="1"/>
    <n v="-3"/>
    <n v="3"/>
    <n v="1"/>
    <n v="9"/>
    <n v="3"/>
    <n v="1"/>
    <n v="74"/>
    <n v="49"/>
    <n v="20.5"/>
    <n v="7.3870225315599685"/>
    <n v="3"/>
    <n v="2"/>
    <n v="0.72651655185074415"/>
  </r>
  <r>
    <n v="4"/>
    <x v="0"/>
    <x v="3"/>
    <x v="9"/>
    <x v="10"/>
    <x v="0"/>
    <n v="23"/>
    <n v="20"/>
    <n v="3"/>
    <n v="1"/>
    <n v="-7"/>
    <n v="4"/>
    <n v="1"/>
    <n v="-4"/>
    <n v="-2"/>
    <n v="-1"/>
    <n v="97"/>
    <n v="69"/>
    <n v="16.5"/>
    <n v="5.3870225315599685"/>
    <n v="-1"/>
    <n v="0"/>
    <n v="0.69151947550136594"/>
  </r>
  <r>
    <n v="5"/>
    <x v="0"/>
    <x v="4"/>
    <x v="9"/>
    <x v="23"/>
    <x v="1"/>
    <n v="16"/>
    <n v="10"/>
    <n v="6"/>
    <n v="1"/>
    <n v="-4.5"/>
    <n v="5"/>
    <n v="1"/>
    <n v="1.5"/>
    <n v="1.2247448713915889"/>
    <n v="1"/>
    <n v="113"/>
    <n v="79"/>
    <n v="18"/>
    <n v="6.611767402951557"/>
    <n v="1"/>
    <n v="0"/>
    <n v="0.70021412682456297"/>
  </r>
  <r>
    <n v="6"/>
    <x v="0"/>
    <x v="5"/>
    <x v="9"/>
    <x v="7"/>
    <x v="1"/>
    <n v="26"/>
    <n v="23"/>
    <n v="3"/>
    <n v="1"/>
    <n v="-3"/>
    <n v="6"/>
    <n v="1"/>
    <n v="0"/>
    <n v="0"/>
    <n v="-1"/>
    <n v="139"/>
    <n v="102"/>
    <n v="18"/>
    <n v="6.611767402951557"/>
    <n v="-1"/>
    <n v="0"/>
    <n v="0.67557672238395061"/>
  </r>
  <r>
    <n v="7"/>
    <x v="0"/>
    <x v="7"/>
    <x v="9"/>
    <x v="12"/>
    <x v="0"/>
    <n v="29"/>
    <n v="10"/>
    <n v="19"/>
    <n v="1"/>
    <n v="2.5"/>
    <n v="7"/>
    <n v="1"/>
    <n v="21.5"/>
    <n v="4.636809247747852"/>
    <n v="1"/>
    <n v="168"/>
    <n v="112"/>
    <n v="39.5"/>
    <n v="11.248576650699409"/>
    <n v="1"/>
    <n v="0"/>
    <n v="0.72331243217550312"/>
  </r>
  <r>
    <n v="8"/>
    <x v="0"/>
    <x v="16"/>
    <x v="9"/>
    <x v="19"/>
    <x v="1"/>
    <n v="24"/>
    <n v="27"/>
    <n v="-3"/>
    <n v="0"/>
    <n v="-3"/>
    <n v="7"/>
    <n v="0.875"/>
    <n v="-6"/>
    <n v="-2.4494897427831779"/>
    <n v="-1"/>
    <n v="192"/>
    <n v="139"/>
    <n v="33.5"/>
    <n v="8.7990869079162302"/>
    <n v="-1"/>
    <n v="0"/>
    <n v="0.6825598264457442"/>
  </r>
  <r>
    <n v="9"/>
    <x v="0"/>
    <x v="8"/>
    <x v="9"/>
    <x v="27"/>
    <x v="0"/>
    <n v="13"/>
    <n v="29"/>
    <n v="-16"/>
    <n v="0"/>
    <n v="-3.5"/>
    <n v="7"/>
    <n v="0.77777777777777779"/>
    <n v="-19.5"/>
    <n v="-4.4158804331639239"/>
    <n v="-1"/>
    <n v="205"/>
    <n v="168"/>
    <n v="14"/>
    <n v="4.3832064747523063"/>
    <n v="-2"/>
    <n v="-1"/>
    <n v="0.61579527627713981"/>
  </r>
  <r>
    <n v="10"/>
    <x v="0"/>
    <x v="9"/>
    <x v="9"/>
    <x v="1"/>
    <x v="1"/>
    <n v="17"/>
    <n v="15"/>
    <n v="2"/>
    <n v="1"/>
    <n v="-2.5"/>
    <n v="8"/>
    <n v="0.8"/>
    <n v="-0.5"/>
    <n v="-0.70710678118654757"/>
    <n v="-1"/>
    <n v="222"/>
    <n v="183"/>
    <n v="13.5"/>
    <n v="3.6760996935657588"/>
    <n v="-3"/>
    <n v="-2"/>
    <n v="0.61250714857434818"/>
  </r>
  <r>
    <n v="11"/>
    <x v="0"/>
    <x v="10"/>
    <x v="9"/>
    <x v="28"/>
    <x v="0"/>
    <n v="30"/>
    <n v="24"/>
    <n v="6"/>
    <n v="1"/>
    <n v="2.5"/>
    <n v="9"/>
    <n v="0.81818181818181823"/>
    <n v="8.5"/>
    <n v="2.9154759474226504"/>
    <n v="1"/>
    <n v="252"/>
    <n v="207"/>
    <n v="22"/>
    <n v="6.5915756409884096"/>
    <n v="1"/>
    <n v="0"/>
    <n v="0.61448475872348685"/>
  </r>
  <r>
    <n v="12"/>
    <x v="0"/>
    <x v="11"/>
    <x v="9"/>
    <x v="25"/>
    <x v="1"/>
    <n v="17"/>
    <n v="3"/>
    <n v="14"/>
    <n v="1"/>
    <n v="-5.5"/>
    <n v="10"/>
    <n v="0.83333333333333337"/>
    <n v="8.5"/>
    <n v="2.9154759474226504"/>
    <n v="1"/>
    <n v="269"/>
    <n v="210"/>
    <n v="30.5"/>
    <n v="9.5070515884110591"/>
    <n v="2"/>
    <n v="1"/>
    <n v="0.64263543149125768"/>
  </r>
  <r>
    <n v="13"/>
    <x v="0"/>
    <x v="12"/>
    <x v="9"/>
    <x v="23"/>
    <x v="0"/>
    <n v="12"/>
    <n v="15"/>
    <n v="-3"/>
    <n v="0"/>
    <n v="-6"/>
    <n v="10"/>
    <n v="0.76923076923076927"/>
    <n v="-9"/>
    <n v="-3"/>
    <n v="-1"/>
    <n v="281"/>
    <n v="225"/>
    <n v="21.5"/>
    <n v="6.5070515884110591"/>
    <n v="-1"/>
    <n v="0"/>
    <n v="0.62872305828655406"/>
  </r>
  <r>
    <n v="14"/>
    <x v="0"/>
    <x v="13"/>
    <x v="9"/>
    <x v="5"/>
    <x v="1"/>
    <n v="27"/>
    <n v="34"/>
    <n v="-7"/>
    <n v="0"/>
    <n v="7"/>
    <n v="10"/>
    <n v="0.7142857142857143"/>
    <n v="0"/>
    <n v="0"/>
    <n v="-1"/>
    <n v="308"/>
    <n v="259"/>
    <n v="21.5"/>
    <n v="6.5070515884110591"/>
    <n v="-2"/>
    <n v="-1"/>
    <n v="0.60124468047334567"/>
  </r>
  <r>
    <n v="15"/>
    <x v="0"/>
    <x v="14"/>
    <x v="9"/>
    <x v="9"/>
    <x v="0"/>
    <n v="20"/>
    <n v="17"/>
    <n v="3"/>
    <n v="1"/>
    <n v="-4"/>
    <n v="11"/>
    <n v="0.73333333333333328"/>
    <n v="-1"/>
    <n v="-1"/>
    <n v="-1"/>
    <n v="328"/>
    <n v="276"/>
    <n v="20.5"/>
    <n v="5.5070515884110591"/>
    <n v="-3"/>
    <n v="-2"/>
    <n v="0.60087018550473903"/>
  </r>
  <r>
    <n v="16"/>
    <x v="0"/>
    <x v="15"/>
    <x v="9"/>
    <x v="25"/>
    <x v="0"/>
    <n v="27"/>
    <n v="20"/>
    <n v="7"/>
    <n v="1"/>
    <n v="-10"/>
    <n v="12"/>
    <n v="0.75"/>
    <n v="-3"/>
    <n v="-1.7320508075688772"/>
    <n v="-1"/>
    <n v="355"/>
    <n v="296"/>
    <n v="17.5"/>
    <n v="3.7750007808421819"/>
    <n v="-4"/>
    <n v="-3"/>
    <n v="0.60605686678554915"/>
  </r>
  <r>
    <n v="1"/>
    <x v="0"/>
    <x v="0"/>
    <x v="10"/>
    <x v="25"/>
    <x v="1"/>
    <n v="28"/>
    <n v="33"/>
    <n v="-5"/>
    <n v="0"/>
    <n v="3.5"/>
    <n v="0"/>
    <n v="0"/>
    <n v="-1.5"/>
    <n v="-1.2247448713915889"/>
    <n v="-1"/>
    <n v="28"/>
    <n v="33"/>
    <n v="-1.5"/>
    <n v="-1.2247448713915889"/>
    <n v="-5"/>
    <n v="-4"/>
    <n v="0.40386217259364099"/>
  </r>
  <r>
    <n v="2"/>
    <x v="0"/>
    <x v="1"/>
    <x v="10"/>
    <x v="10"/>
    <x v="1"/>
    <n v="16"/>
    <n v="26"/>
    <n v="-10"/>
    <n v="0"/>
    <n v="2.5"/>
    <n v="0"/>
    <n v="0"/>
    <n v="-7.5"/>
    <n v="-2.7386127875258306"/>
    <n v="-1"/>
    <n v="44"/>
    <n v="59"/>
    <n v="-9"/>
    <n v="-3.9633576589174195"/>
    <n v="-6"/>
    <n v="-5"/>
    <n v="0.33286968831384767"/>
  </r>
  <r>
    <n v="3"/>
    <x v="0"/>
    <x v="2"/>
    <x v="10"/>
    <x v="22"/>
    <x v="0"/>
    <n v="12"/>
    <n v="24"/>
    <n v="-12"/>
    <n v="0"/>
    <n v="3"/>
    <n v="0"/>
    <n v="0"/>
    <n v="-9"/>
    <n v="-3"/>
    <n v="-1"/>
    <n v="56"/>
    <n v="83"/>
    <n v="-18"/>
    <n v="-6.9633576589174195"/>
    <n v="-7"/>
    <n v="-6"/>
    <n v="0.28240386489856767"/>
  </r>
  <r>
    <n v="4"/>
    <x v="0"/>
    <x v="3"/>
    <x v="10"/>
    <x v="8"/>
    <x v="1"/>
    <n v="10"/>
    <n v="13"/>
    <n v="-3"/>
    <n v="0"/>
    <n v="9.5"/>
    <n v="0"/>
    <n v="0"/>
    <n v="6.5"/>
    <n v="2.5495097567963922"/>
    <n v="1"/>
    <n v="66"/>
    <n v="96"/>
    <n v="-11.5"/>
    <n v="-4.4138479021210273"/>
    <n v="1"/>
    <n v="0"/>
    <n v="0.29151788111619015"/>
  </r>
  <r>
    <n v="5"/>
    <x v="0"/>
    <x v="4"/>
    <x v="10"/>
    <x v="24"/>
    <x v="0"/>
    <n v="17"/>
    <n v="42"/>
    <n v="-25"/>
    <n v="0"/>
    <n v="4"/>
    <n v="0"/>
    <n v="0"/>
    <n v="-21"/>
    <n v="-4.5825756949558398"/>
    <n v="-1"/>
    <n v="83"/>
    <n v="138"/>
    <n v="-32.5"/>
    <n v="-8.9964235970768662"/>
    <n v="-1"/>
    <n v="0"/>
    <n v="0.23059776254266784"/>
  </r>
  <r>
    <n v="6"/>
    <x v="0"/>
    <x v="5"/>
    <x v="10"/>
    <x v="1"/>
    <x v="0"/>
    <n v="37"/>
    <n v="34"/>
    <n v="3"/>
    <n v="1"/>
    <n v="-3.5"/>
    <n v="1"/>
    <n v="0.16666666666666666"/>
    <n v="-0.5"/>
    <n v="-0.70710678118654757"/>
    <n v="-1"/>
    <n v="120"/>
    <n v="172"/>
    <n v="-33"/>
    <n v="-9.7035303782634141"/>
    <n v="-2"/>
    <n v="-1"/>
    <n v="0.29876065811937863"/>
  </r>
  <r>
    <n v="7"/>
    <x v="0"/>
    <x v="6"/>
    <x v="10"/>
    <x v="10"/>
    <x v="0"/>
    <n v="19"/>
    <n v="28"/>
    <n v="-9"/>
    <n v="0"/>
    <n v="-1"/>
    <n v="1"/>
    <n v="0.14285714285714285"/>
    <n v="-10"/>
    <n v="-3.1622776601683795"/>
    <n v="-1"/>
    <n v="139"/>
    <n v="200"/>
    <n v="-43"/>
    <n v="-12.865808038431794"/>
    <n v="-3"/>
    <n v="-2"/>
    <n v="0.29685716834192116"/>
  </r>
  <r>
    <n v="8"/>
    <x v="0"/>
    <x v="7"/>
    <x v="10"/>
    <x v="27"/>
    <x v="1"/>
    <n v="10"/>
    <n v="45"/>
    <n v="-35"/>
    <n v="0"/>
    <n v="3"/>
    <n v="1"/>
    <n v="0.125"/>
    <n v="-32"/>
    <n v="-5.6568542494923806"/>
    <n v="-1"/>
    <n v="149"/>
    <n v="245"/>
    <n v="-75"/>
    <n v="-18.522662287924174"/>
    <n v="-4"/>
    <n v="-3"/>
    <n v="0.23529875673391579"/>
  </r>
  <r>
    <n v="9"/>
    <x v="0"/>
    <x v="8"/>
    <x v="10"/>
    <x v="12"/>
    <x v="1"/>
    <n v="18"/>
    <n v="16"/>
    <n v="2"/>
    <n v="1"/>
    <n v="10.5"/>
    <n v="2"/>
    <n v="0.22222222222222221"/>
    <n v="12.5"/>
    <n v="3.5355339059327378"/>
    <n v="1"/>
    <n v="167"/>
    <n v="261"/>
    <n v="-62.5"/>
    <n v="-14.987128381991436"/>
    <n v="1"/>
    <n v="0"/>
    <n v="0.25764057552662178"/>
  </r>
  <r>
    <n v="10"/>
    <x v="0"/>
    <x v="9"/>
    <x v="10"/>
    <x v="23"/>
    <x v="0"/>
    <n v="18"/>
    <n v="13"/>
    <n v="5"/>
    <n v="1"/>
    <n v="1"/>
    <n v="3"/>
    <n v="0.3"/>
    <n v="6"/>
    <n v="2.4494897427831779"/>
    <n v="1"/>
    <n v="185"/>
    <n v="274"/>
    <n v="-56.5"/>
    <n v="-12.537638639208257"/>
    <n v="2"/>
    <n v="1"/>
    <n v="0.28274818150676645"/>
  </r>
  <r>
    <n v="11"/>
    <x v="0"/>
    <x v="10"/>
    <x v="10"/>
    <x v="11"/>
    <x v="0"/>
    <n v="45"/>
    <n v="14"/>
    <n v="31"/>
    <n v="1"/>
    <n v="-3"/>
    <n v="4"/>
    <n v="0.36363636363636365"/>
    <n v="28"/>
    <n v="5.2915026221291814"/>
    <n v="1"/>
    <n v="230"/>
    <n v="288"/>
    <n v="-28.5"/>
    <n v="-7.2461360170790758"/>
    <n v="3"/>
    <n v="2"/>
    <n v="0.36982482801461208"/>
  </r>
  <r>
    <n v="12"/>
    <x v="0"/>
    <x v="11"/>
    <x v="10"/>
    <x v="12"/>
    <x v="0"/>
    <n v="23"/>
    <n v="27"/>
    <n v="-4"/>
    <n v="0"/>
    <n v="2.5"/>
    <n v="4"/>
    <n v="0.33333333333333331"/>
    <n v="-1.5"/>
    <n v="-1.2247448713915889"/>
    <n v="-1"/>
    <n v="253"/>
    <n v="315"/>
    <n v="-30"/>
    <n v="-8.4708808884706652"/>
    <n v="-1"/>
    <n v="0"/>
    <n v="0.37297756158033996"/>
  </r>
  <r>
    <n v="13"/>
    <x v="0"/>
    <x v="12"/>
    <x v="10"/>
    <x v="3"/>
    <x v="1"/>
    <n v="14"/>
    <n v="21"/>
    <n v="-7"/>
    <n v="0"/>
    <n v="-3"/>
    <n v="4"/>
    <n v="0.30769230769230771"/>
    <n v="-10"/>
    <n v="-3.1622776601683795"/>
    <n v="-1"/>
    <n v="267"/>
    <n v="336"/>
    <n v="-40"/>
    <n v="-11.633158548639045"/>
    <n v="-2"/>
    <n v="-1"/>
    <n v="0.36707769879734259"/>
  </r>
  <r>
    <n v="14"/>
    <x v="0"/>
    <x v="13"/>
    <x v="10"/>
    <x v="0"/>
    <x v="1"/>
    <n v="35"/>
    <n v="27"/>
    <n v="8"/>
    <n v="1"/>
    <n v="2.5"/>
    <n v="5"/>
    <n v="0.35714285714285715"/>
    <n v="10.5"/>
    <n v="3.2403703492039302"/>
    <n v="1"/>
    <n v="302"/>
    <n v="363"/>
    <n v="-29.5"/>
    <n v="-8.392788199435115"/>
    <n v="1"/>
    <n v="0"/>
    <n v="0.39268909054823642"/>
  </r>
  <r>
    <n v="15"/>
    <x v="0"/>
    <x v="14"/>
    <x v="10"/>
    <x v="2"/>
    <x v="0"/>
    <n v="32"/>
    <n v="17"/>
    <n v="15"/>
    <n v="1"/>
    <n v="-8.5"/>
    <n v="6"/>
    <n v="0.4"/>
    <n v="6.5"/>
    <n v="2.5495097567963922"/>
    <n v="1"/>
    <n v="334"/>
    <n v="380"/>
    <n v="-23"/>
    <n v="-5.8432784426387228"/>
    <n v="2"/>
    <n v="1"/>
    <n v="0.42413982184604843"/>
  </r>
  <r>
    <n v="16"/>
    <x v="0"/>
    <x v="15"/>
    <x v="10"/>
    <x v="1"/>
    <x v="1"/>
    <n v="24"/>
    <n v="20"/>
    <n v="4"/>
    <n v="1"/>
    <n v="-2.5"/>
    <n v="7"/>
    <n v="0.4375"/>
    <n v="1.5"/>
    <n v="1.2247448713915889"/>
    <n v="1"/>
    <n v="358"/>
    <n v="400"/>
    <n v="-21.5"/>
    <n v="-4.6185335712471343"/>
    <n v="3"/>
    <n v="2"/>
    <n v="0.43464904165073887"/>
  </r>
  <r>
    <n v="1"/>
    <x v="0"/>
    <x v="0"/>
    <x v="11"/>
    <x v="1"/>
    <x v="1"/>
    <n v="31"/>
    <n v="23"/>
    <n v="8"/>
    <n v="1"/>
    <n v="-6"/>
    <n v="1"/>
    <n v="1"/>
    <n v="2"/>
    <n v="1.4142135623730951"/>
    <n v="1"/>
    <n v="31"/>
    <n v="23"/>
    <n v="2"/>
    <n v="1.4142135623730951"/>
    <n v="4"/>
    <n v="3"/>
    <n v="0.66983267763166943"/>
  </r>
  <r>
    <n v="2"/>
    <x v="0"/>
    <x v="1"/>
    <x v="11"/>
    <x v="8"/>
    <x v="0"/>
    <n v="27"/>
    <n v="17"/>
    <n v="10"/>
    <n v="1"/>
    <n v="-3.5"/>
    <n v="2"/>
    <n v="1"/>
    <n v="6.5"/>
    <n v="2.5495097567963922"/>
    <n v="1"/>
    <n v="58"/>
    <n v="40"/>
    <n v="8.5"/>
    <n v="3.9637233191694872"/>
    <n v="5"/>
    <n v="4"/>
    <n v="0.70694770652731231"/>
  </r>
  <r>
    <n v="3"/>
    <x v="0"/>
    <x v="2"/>
    <x v="11"/>
    <x v="27"/>
    <x v="0"/>
    <n v="38"/>
    <n v="28"/>
    <n v="10"/>
    <n v="1"/>
    <n v="-5.5"/>
    <n v="3"/>
    <n v="1"/>
    <n v="4.5"/>
    <n v="2.1213203435596424"/>
    <n v="1"/>
    <n v="96"/>
    <n v="68"/>
    <n v="13"/>
    <n v="6.0850436627291291"/>
    <n v="6"/>
    <n v="5"/>
    <n v="0.69365694469122829"/>
  </r>
  <r>
    <n v="4"/>
    <x v="0"/>
    <x v="3"/>
    <x v="11"/>
    <x v="2"/>
    <x v="1"/>
    <n v="17"/>
    <n v="3"/>
    <n v="14"/>
    <n v="1"/>
    <n v="-7.5"/>
    <n v="4"/>
    <n v="1"/>
    <n v="6.5"/>
    <n v="2.5495097567963922"/>
    <n v="1"/>
    <n v="113"/>
    <n v="71"/>
    <n v="19.5"/>
    <n v="8.6345534195255205"/>
    <n v="7"/>
    <n v="6"/>
    <n v="0.75051443403272811"/>
  </r>
  <r>
    <n v="5"/>
    <x v="0"/>
    <x v="4"/>
    <x v="11"/>
    <x v="3"/>
    <x v="0"/>
    <n v="24"/>
    <n v="10"/>
    <n v="14"/>
    <n v="1"/>
    <n v="-8.5"/>
    <n v="5"/>
    <n v="1"/>
    <n v="5.5"/>
    <n v="2.3452078799117149"/>
    <n v="1"/>
    <n v="137"/>
    <n v="81"/>
    <n v="25"/>
    <n v="10.979761299437236"/>
    <n v="8"/>
    <n v="7"/>
    <n v="0.77652170471095705"/>
  </r>
  <r>
    <n v="6"/>
    <x v="0"/>
    <x v="5"/>
    <x v="11"/>
    <x v="25"/>
    <x v="0"/>
    <n v="27"/>
    <n v="20"/>
    <n v="7"/>
    <n v="1"/>
    <n v="-10"/>
    <n v="6"/>
    <n v="1"/>
    <n v="-3"/>
    <n v="-1.7320508075688772"/>
    <n v="-1"/>
    <n v="164"/>
    <n v="101"/>
    <n v="22"/>
    <n v="9.247710491868359"/>
    <n v="-1"/>
    <n v="0"/>
    <n v="0.75930040164075163"/>
  </r>
  <r>
    <n v="7"/>
    <x v="0"/>
    <x v="7"/>
    <x v="11"/>
    <x v="22"/>
    <x v="1"/>
    <n v="10"/>
    <n v="29"/>
    <n v="-19"/>
    <n v="0"/>
    <n v="-2.5"/>
    <n v="6"/>
    <n v="0.8571428571428571"/>
    <n v="-21.5"/>
    <n v="-4.636809247747852"/>
    <n v="-1"/>
    <n v="174"/>
    <n v="130"/>
    <n v="0.5"/>
    <n v="4.6109012441205071"/>
    <n v="-2"/>
    <n v="-1"/>
    <n v="0.66616808739791311"/>
  </r>
  <r>
    <n v="8"/>
    <x v="0"/>
    <x v="16"/>
    <x v="11"/>
    <x v="20"/>
    <x v="1"/>
    <n v="29"/>
    <n v="37"/>
    <n v="-8"/>
    <n v="0"/>
    <n v="-2.5"/>
    <n v="6"/>
    <n v="0.75"/>
    <n v="-10.5"/>
    <n v="-3.2403703492039302"/>
    <n v="-1"/>
    <n v="203"/>
    <n v="167"/>
    <n v="-10"/>
    <n v="1.3705308949165769"/>
    <n v="-3"/>
    <n v="-2"/>
    <n v="0.61364331332681099"/>
  </r>
  <r>
    <n v="9"/>
    <x v="0"/>
    <x v="8"/>
    <x v="11"/>
    <x v="4"/>
    <x v="0"/>
    <n v="16"/>
    <n v="18"/>
    <n v="-2"/>
    <n v="0"/>
    <n v="-10.5"/>
    <n v="6"/>
    <n v="0.66666666666666663"/>
    <n v="-12.5"/>
    <n v="-3.5355339059327378"/>
    <n v="-1"/>
    <n v="219"/>
    <n v="185"/>
    <n v="-22.5"/>
    <n v="-2.1650030110161609"/>
    <n v="-4"/>
    <n v="-3"/>
    <n v="0.59865322887427197"/>
  </r>
  <r>
    <n v="10"/>
    <x v="0"/>
    <x v="9"/>
    <x v="11"/>
    <x v="10"/>
    <x v="1"/>
    <n v="30"/>
    <n v="13"/>
    <n v="17"/>
    <n v="1"/>
    <n v="1"/>
    <n v="7"/>
    <n v="0.7"/>
    <n v="18"/>
    <n v="4.2426406871192848"/>
    <n v="1"/>
    <n v="249"/>
    <n v="198"/>
    <n v="-4.5"/>
    <n v="2.0776376761031239"/>
    <n v="1"/>
    <n v="0"/>
    <n v="0.63254964856257934"/>
  </r>
  <r>
    <n v="11"/>
    <x v="0"/>
    <x v="10"/>
    <x v="11"/>
    <x v="1"/>
    <x v="0"/>
    <n v="13"/>
    <n v="17"/>
    <n v="-4"/>
    <n v="0"/>
    <n v="-7.5"/>
    <n v="7"/>
    <n v="0.63636363636363635"/>
    <n v="-11.5"/>
    <n v="-3.3911649915626341"/>
    <n v="-1"/>
    <n v="262"/>
    <n v="215"/>
    <n v="-16"/>
    <n v="-1.3135273154595102"/>
    <n v="-1"/>
    <n v="0"/>
    <n v="0.61504390040031864"/>
  </r>
  <r>
    <n v="12"/>
    <x v="0"/>
    <x v="11"/>
    <x v="11"/>
    <x v="4"/>
    <x v="1"/>
    <n v="27"/>
    <n v="23"/>
    <n v="4"/>
    <n v="1"/>
    <n v="-2.5"/>
    <n v="8"/>
    <n v="0.66666666666666663"/>
    <n v="1.5"/>
    <n v="1.2247448713915889"/>
    <n v="1"/>
    <n v="289"/>
    <n v="238"/>
    <n v="-14.5"/>
    <n v="-8.878244406792124E-2"/>
    <n v="1"/>
    <n v="0"/>
    <n v="0.61304970140278037"/>
  </r>
  <r>
    <n v="13"/>
    <x v="0"/>
    <x v="12"/>
    <x v="11"/>
    <x v="14"/>
    <x v="0"/>
    <n v="28"/>
    <n v="7"/>
    <n v="21"/>
    <n v="1"/>
    <n v="-6"/>
    <n v="9"/>
    <n v="0.69230769230769229"/>
    <n v="15"/>
    <n v="3.872983346207417"/>
    <n v="1"/>
    <n v="317"/>
    <n v="245"/>
    <n v="0.5"/>
    <n v="3.7842009021394958"/>
    <n v="2"/>
    <n v="1"/>
    <n v="0.64808113502757514"/>
  </r>
  <r>
    <n v="14"/>
    <x v="0"/>
    <x v="13"/>
    <x v="11"/>
    <x v="23"/>
    <x v="1"/>
    <n v="30"/>
    <n v="20"/>
    <n v="10"/>
    <n v="1"/>
    <n v="-4"/>
    <n v="10"/>
    <n v="0.7142857142857143"/>
    <n v="6"/>
    <n v="2.4494897427831779"/>
    <n v="1"/>
    <n v="347"/>
    <n v="265"/>
    <n v="6.5"/>
    <n v="6.2336906449226737"/>
    <n v="3"/>
    <n v="2"/>
    <n v="0.65451381611338977"/>
  </r>
  <r>
    <n v="15"/>
    <x v="0"/>
    <x v="14"/>
    <x v="11"/>
    <x v="24"/>
    <x v="1"/>
    <n v="8"/>
    <n v="38"/>
    <n v="-30"/>
    <n v="0"/>
    <n v="6"/>
    <n v="10"/>
    <n v="0.66666666666666663"/>
    <n v="-24"/>
    <n v="-4.8989794855663558"/>
    <n v="-1"/>
    <n v="355"/>
    <n v="303"/>
    <n v="-17.5"/>
    <n v="1.3347111593563179"/>
    <n v="-1"/>
    <n v="0"/>
    <n v="0.59275650191176876"/>
  </r>
  <r>
    <n v="16"/>
    <x v="0"/>
    <x v="15"/>
    <x v="11"/>
    <x v="10"/>
    <x v="0"/>
    <n v="13"/>
    <n v="20"/>
    <n v="-7"/>
    <n v="0"/>
    <n v="-3"/>
    <n v="10"/>
    <n v="0.625"/>
    <n v="-10"/>
    <n v="-3.1622776601683795"/>
    <n v="-1"/>
    <n v="368"/>
    <n v="323"/>
    <n v="-27.5"/>
    <n v="-1.8275665008120616"/>
    <n v="-2"/>
    <n v="-1"/>
    <n v="0.57667058467300703"/>
  </r>
  <r>
    <n v="1"/>
    <x v="0"/>
    <x v="0"/>
    <x v="12"/>
    <x v="27"/>
    <x v="0"/>
    <n v="20"/>
    <n v="27"/>
    <n v="-7"/>
    <n v="0"/>
    <n v="1"/>
    <n v="0"/>
    <n v="0"/>
    <n v="-6"/>
    <n v="-2.4494897427831779"/>
    <n v="-1"/>
    <n v="20"/>
    <n v="27"/>
    <n v="-6"/>
    <n v="-2.4494897427831779"/>
    <n v="-3"/>
    <n v="-2"/>
    <n v="0.32932316207636725"/>
  </r>
  <r>
    <n v="2"/>
    <x v="0"/>
    <x v="1"/>
    <x v="12"/>
    <x v="20"/>
    <x v="1"/>
    <n v="17"/>
    <n v="24"/>
    <n v="-7"/>
    <n v="0"/>
    <n v="3"/>
    <n v="0"/>
    <n v="0"/>
    <n v="-4"/>
    <n v="-2"/>
    <n v="-1"/>
    <n v="37"/>
    <n v="51"/>
    <n v="-10"/>
    <n v="-4.4494897427831779"/>
    <n v="-4"/>
    <n v="-3"/>
    <n v="0.31852658572315429"/>
  </r>
  <r>
    <n v="3"/>
    <x v="0"/>
    <x v="2"/>
    <x v="12"/>
    <x v="18"/>
    <x v="0"/>
    <n v="19"/>
    <n v="9"/>
    <n v="10"/>
    <n v="1"/>
    <n v="-6"/>
    <n v="1"/>
    <n v="0.33333333333333331"/>
    <n v="4"/>
    <n v="2"/>
    <n v="1"/>
    <n v="56"/>
    <n v="60"/>
    <n v="-6"/>
    <n v="-2.4494897427831779"/>
    <n v="1"/>
    <n v="0"/>
    <n v="0.45921255941274186"/>
  </r>
  <r>
    <n v="4"/>
    <x v="0"/>
    <x v="3"/>
    <x v="12"/>
    <x v="30"/>
    <x v="1"/>
    <n v="21"/>
    <n v="48"/>
    <n v="-27"/>
    <n v="0"/>
    <n v="4"/>
    <n v="1"/>
    <n v="0.25"/>
    <n v="-23"/>
    <n v="-4.7958315233127191"/>
    <n v="-1"/>
    <n v="77"/>
    <n v="108"/>
    <n v="-29"/>
    <n v="-7.245321266095897"/>
    <n v="-1"/>
    <n v="0"/>
    <n v="0.3096337388794187"/>
  </r>
  <r>
    <n v="5"/>
    <x v="0"/>
    <x v="4"/>
    <x v="12"/>
    <x v="19"/>
    <x v="0"/>
    <n v="20"/>
    <n v="27"/>
    <n v="-7"/>
    <n v="0"/>
    <n v="-4.5"/>
    <n v="1"/>
    <n v="0.2"/>
    <n v="-11.5"/>
    <n v="-3.3911649915626341"/>
    <n v="-1"/>
    <n v="97"/>
    <n v="135"/>
    <n v="-40.5"/>
    <n v="-10.636486257658531"/>
    <n v="-2"/>
    <n v="-1"/>
    <n v="0.31357977797216791"/>
  </r>
  <r>
    <n v="6"/>
    <x v="0"/>
    <x v="5"/>
    <x v="12"/>
    <x v="21"/>
    <x v="1"/>
    <n v="31"/>
    <n v="20"/>
    <n v="11"/>
    <n v="1"/>
    <n v="2.5"/>
    <n v="2"/>
    <n v="0.33333333333333331"/>
    <n v="13.5"/>
    <n v="3.6742346141747673"/>
    <n v="1"/>
    <n v="128"/>
    <n v="155"/>
    <n v="-27"/>
    <n v="-6.9622516434837634"/>
    <n v="1"/>
    <n v="0"/>
    <n v="0.38850379722088441"/>
  </r>
  <r>
    <n v="7"/>
    <x v="0"/>
    <x v="6"/>
    <x v="12"/>
    <x v="26"/>
    <x v="1"/>
    <n v="26"/>
    <n v="44"/>
    <n v="-18"/>
    <n v="0"/>
    <n v="4"/>
    <n v="2"/>
    <n v="0.2857142857142857"/>
    <n v="-14"/>
    <n v="-3.7416573867739413"/>
    <n v="-1"/>
    <n v="154"/>
    <n v="199"/>
    <n v="-41"/>
    <n v="-10.703909030257705"/>
    <n v="-1"/>
    <n v="0"/>
    <n v="0.35261719022761651"/>
  </r>
  <r>
    <n v="8"/>
    <x v="0"/>
    <x v="7"/>
    <x v="12"/>
    <x v="17"/>
    <x v="0"/>
    <n v="20"/>
    <n v="6"/>
    <n v="14"/>
    <n v="1"/>
    <n v="-3.5"/>
    <n v="3"/>
    <n v="0.375"/>
    <n v="10.5"/>
    <n v="3.2403703492039302"/>
    <n v="1"/>
    <n v="174"/>
    <n v="205"/>
    <n v="-30.5"/>
    <n v="-7.4635386810537749"/>
    <n v="1"/>
    <n v="0"/>
    <n v="0.40406096743289832"/>
  </r>
  <r>
    <n v="9"/>
    <x v="0"/>
    <x v="8"/>
    <x v="12"/>
    <x v="9"/>
    <x v="1"/>
    <n v="10"/>
    <n v="6"/>
    <n v="4"/>
    <n v="1"/>
    <n v="10"/>
    <n v="4"/>
    <n v="0.44444444444444442"/>
    <n v="14"/>
    <n v="3.7416573867739413"/>
    <n v="1"/>
    <n v="184"/>
    <n v="211"/>
    <n v="-16.5"/>
    <n v="-3.7218812942798336"/>
    <n v="2"/>
    <n v="1"/>
    <n v="0.41957798785232142"/>
  </r>
  <r>
    <n v="10"/>
    <x v="0"/>
    <x v="9"/>
    <x v="12"/>
    <x v="29"/>
    <x v="0"/>
    <n v="24"/>
    <n v="17"/>
    <n v="7"/>
    <n v="1"/>
    <n v="4"/>
    <n v="5"/>
    <n v="0.5"/>
    <n v="11"/>
    <n v="3.3166247903553998"/>
    <n v="1"/>
    <n v="208"/>
    <n v="228"/>
    <n v="-5.5"/>
    <n v="-0.4052565039244338"/>
    <n v="3"/>
    <n v="2"/>
    <n v="0.44581762049316487"/>
  </r>
  <r>
    <n v="11"/>
    <x v="0"/>
    <x v="10"/>
    <x v="12"/>
    <x v="0"/>
    <x v="0"/>
    <n v="24"/>
    <n v="6"/>
    <n v="18"/>
    <n v="1"/>
    <n v="-3.5"/>
    <n v="6"/>
    <n v="0.54545454545454541"/>
    <n v="14.5"/>
    <n v="3.8078865529319543"/>
    <n v="1"/>
    <n v="232"/>
    <n v="234"/>
    <n v="9"/>
    <n v="3.4026300490075205"/>
    <n v="4"/>
    <n v="3"/>
    <n v="0.49491430725738306"/>
  </r>
  <r>
    <n v="12"/>
    <x v="0"/>
    <x v="11"/>
    <x v="12"/>
    <x v="31"/>
    <x v="1"/>
    <n v="21"/>
    <n v="30"/>
    <n v="-9"/>
    <n v="0"/>
    <n v="3"/>
    <n v="6"/>
    <n v="0.5"/>
    <n v="-6"/>
    <n v="-2.4494897427831779"/>
    <n v="-1"/>
    <n v="253"/>
    <n v="264"/>
    <n v="3"/>
    <n v="0.95314030622434265"/>
    <n v="-1"/>
    <n v="0"/>
    <n v="0.47480478619380684"/>
  </r>
  <r>
    <n v="13"/>
    <x v="0"/>
    <x v="12"/>
    <x v="12"/>
    <x v="28"/>
    <x v="0"/>
    <n v="6"/>
    <n v="27"/>
    <n v="-21"/>
    <n v="0"/>
    <n v="5"/>
    <n v="6"/>
    <n v="0.46153846153846156"/>
    <n v="-16"/>
    <n v="-4"/>
    <n v="-1"/>
    <n v="259"/>
    <n v="291"/>
    <n v="-13"/>
    <n v="-3.0468596937756574"/>
    <n v="-2"/>
    <n v="-1"/>
    <n v="0.43141173203378291"/>
  </r>
  <r>
    <n v="14"/>
    <x v="0"/>
    <x v="13"/>
    <x v="12"/>
    <x v="19"/>
    <x v="1"/>
    <n v="16"/>
    <n v="10"/>
    <n v="6"/>
    <n v="1"/>
    <n v="2"/>
    <n v="7"/>
    <n v="0.5"/>
    <n v="8"/>
    <n v="2.8284271247461903"/>
    <n v="1"/>
    <n v="275"/>
    <n v="301"/>
    <n v="-5"/>
    <n v="-0.21843256902946706"/>
    <n v="1"/>
    <n v="0"/>
    <n v="0.44667758167996413"/>
  </r>
  <r>
    <n v="15"/>
    <x v="0"/>
    <x v="14"/>
    <x v="12"/>
    <x v="17"/>
    <x v="1"/>
    <n v="34"/>
    <n v="6"/>
    <n v="28"/>
    <n v="1"/>
    <n v="-3.5"/>
    <n v="8"/>
    <n v="0.53333333333333333"/>
    <n v="24.5"/>
    <n v="4.9497474683058327"/>
    <n v="1"/>
    <n v="309"/>
    <n v="307"/>
    <n v="19.5"/>
    <n v="4.7313148992763656"/>
    <n v="2"/>
    <n v="1"/>
    <n v="0.50384734018256105"/>
  </r>
  <r>
    <n v="16"/>
    <x v="0"/>
    <x v="15"/>
    <x v="12"/>
    <x v="21"/>
    <x v="0"/>
    <n v="30"/>
    <n v="6"/>
    <n v="24"/>
    <n v="1"/>
    <n v="-5.5"/>
    <n v="9"/>
    <n v="0.5625"/>
    <n v="18.5"/>
    <n v="4.3011626335213133"/>
    <n v="1"/>
    <n v="339"/>
    <n v="313"/>
    <n v="38"/>
    <n v="9.0324775327976781"/>
    <n v="3"/>
    <n v="2"/>
    <n v="0.54713925881770298"/>
  </r>
  <r>
    <n v="1"/>
    <x v="0"/>
    <x v="0"/>
    <x v="13"/>
    <x v="31"/>
    <x v="1"/>
    <n v="14"/>
    <n v="27"/>
    <n v="-13"/>
    <n v="0"/>
    <n v="-1"/>
    <n v="0"/>
    <n v="0"/>
    <n v="-14"/>
    <n v="-3.7416573867739413"/>
    <n v="-1"/>
    <n v="14"/>
    <n v="27"/>
    <n v="-14"/>
    <n v="-3.7416573867739413"/>
    <n v="-1"/>
    <n v="0"/>
    <n v="0.17413974012420499"/>
  </r>
  <r>
    <n v="2"/>
    <x v="0"/>
    <x v="1"/>
    <x v="13"/>
    <x v="29"/>
    <x v="0"/>
    <n v="7"/>
    <n v="20"/>
    <n v="-13"/>
    <n v="0"/>
    <n v="-6"/>
    <n v="0"/>
    <n v="0"/>
    <n v="-19"/>
    <n v="-4.358898943540674"/>
    <n v="-1"/>
    <n v="21"/>
    <n v="47"/>
    <n v="-33"/>
    <n v="-8.1005563303146157"/>
    <n v="-2"/>
    <n v="-1"/>
    <n v="0.12905595768471026"/>
  </r>
  <r>
    <n v="3"/>
    <x v="0"/>
    <x v="2"/>
    <x v="13"/>
    <x v="17"/>
    <x v="1"/>
    <n v="35"/>
    <n v="33"/>
    <n v="2"/>
    <n v="1"/>
    <n v="-3"/>
    <n v="1"/>
    <n v="0.33333333333333331"/>
    <n v="-1"/>
    <n v="-1"/>
    <n v="-1"/>
    <n v="56"/>
    <n v="80"/>
    <n v="-34"/>
    <n v="-9.1005563303146157"/>
    <n v="-3"/>
    <n v="-2"/>
    <n v="0.30041559537722179"/>
  </r>
  <r>
    <n v="4"/>
    <x v="0"/>
    <x v="3"/>
    <x v="13"/>
    <x v="21"/>
    <x v="0"/>
    <n v="16"/>
    <n v="13"/>
    <n v="3"/>
    <n v="1"/>
    <n v="-4"/>
    <n v="2"/>
    <n v="0.5"/>
    <n v="-1"/>
    <n v="-1"/>
    <n v="-1"/>
    <n v="72"/>
    <n v="93"/>
    <n v="-35"/>
    <n v="-10.100556330314616"/>
    <n v="-4"/>
    <n v="-3"/>
    <n v="0.35284382843330403"/>
  </r>
  <r>
    <n v="5"/>
    <x v="0"/>
    <x v="4"/>
    <x v="13"/>
    <x v="15"/>
    <x v="1"/>
    <n v="27"/>
    <n v="20"/>
    <n v="7"/>
    <n v="1"/>
    <n v="4.5"/>
    <n v="3"/>
    <n v="0.6"/>
    <n v="11.5"/>
    <n v="3.3911649915626341"/>
    <n v="1"/>
    <n v="99"/>
    <n v="113"/>
    <n v="-23.5"/>
    <n v="-6.7093913387519812"/>
    <n v="1"/>
    <n v="0"/>
    <n v="0.42226673733433323"/>
  </r>
  <r>
    <n v="6"/>
    <x v="0"/>
    <x v="5"/>
    <x v="13"/>
    <x v="28"/>
    <x v="0"/>
    <n v="27"/>
    <n v="34"/>
    <n v="-7"/>
    <n v="0"/>
    <n v="8.5"/>
    <n v="3"/>
    <n v="0.5"/>
    <n v="1.5"/>
    <n v="1.2247448713915889"/>
    <n v="1"/>
    <n v="126"/>
    <n v="147"/>
    <n v="-22"/>
    <n v="-5.4846464673603919"/>
    <n v="2"/>
    <n v="1"/>
    <n v="0.4096682185604692"/>
  </r>
  <r>
    <n v="7"/>
    <x v="0"/>
    <x v="6"/>
    <x v="13"/>
    <x v="0"/>
    <x v="0"/>
    <n v="21"/>
    <n v="27"/>
    <n v="-6"/>
    <n v="0"/>
    <n v="-5.5"/>
    <n v="3"/>
    <n v="0.42857142857142855"/>
    <n v="-11.5"/>
    <n v="-3.3911649915626341"/>
    <n v="-1"/>
    <n v="147"/>
    <n v="174"/>
    <n v="-33.5"/>
    <n v="-8.8758114589230264"/>
    <n v="-1"/>
    <n v="0"/>
    <n v="0.40139983915393346"/>
  </r>
  <r>
    <n v="8"/>
    <x v="0"/>
    <x v="7"/>
    <x v="13"/>
    <x v="20"/>
    <x v="1"/>
    <n v="26"/>
    <n v="29"/>
    <n v="-3"/>
    <n v="0"/>
    <n v="5"/>
    <n v="3"/>
    <n v="0.375"/>
    <n v="2"/>
    <n v="1.4142135623730951"/>
    <n v="1"/>
    <n v="173"/>
    <n v="203"/>
    <n v="-31.5"/>
    <n v="-7.4615978965499314"/>
    <n v="1"/>
    <n v="0"/>
    <n v="0.40636880918757773"/>
  </r>
  <r>
    <n v="9"/>
    <x v="0"/>
    <x v="16"/>
    <x v="13"/>
    <x v="22"/>
    <x v="0"/>
    <n v="27"/>
    <n v="24"/>
    <n v="3"/>
    <n v="1"/>
    <n v="3"/>
    <n v="4"/>
    <n v="0.44444444444444442"/>
    <n v="6"/>
    <n v="2.4494897427831779"/>
    <n v="1"/>
    <n v="200"/>
    <n v="227"/>
    <n v="-25.5"/>
    <n v="-5.0121081537667536"/>
    <n v="2"/>
    <n v="1"/>
    <n v="0.42552829935149683"/>
  </r>
  <r>
    <n v="10"/>
    <x v="0"/>
    <x v="9"/>
    <x v="13"/>
    <x v="30"/>
    <x v="1"/>
    <n v="24"/>
    <n v="21"/>
    <n v="3"/>
    <n v="1"/>
    <n v="3.5"/>
    <n v="5"/>
    <n v="0.5"/>
    <n v="6.5"/>
    <n v="2.5495097567963922"/>
    <n v="1"/>
    <n v="224"/>
    <n v="248"/>
    <n v="-19"/>
    <n v="-2.4625983969703613"/>
    <n v="3"/>
    <n v="2"/>
    <n v="0.43998449442744231"/>
  </r>
  <r>
    <n v="11"/>
    <x v="0"/>
    <x v="10"/>
    <x v="13"/>
    <x v="18"/>
    <x v="0"/>
    <n v="25"/>
    <n v="12"/>
    <n v="13"/>
    <n v="1"/>
    <n v="-3"/>
    <n v="6"/>
    <n v="0.54545454545454541"/>
    <n v="10"/>
    <n v="3.1622776601683795"/>
    <n v="1"/>
    <n v="249"/>
    <n v="260"/>
    <n v="-9"/>
    <n v="0.69967926319801821"/>
    <n v="4"/>
    <n v="3"/>
    <n v="0.474409355071154"/>
  </r>
  <r>
    <n v="12"/>
    <x v="0"/>
    <x v="11"/>
    <x v="13"/>
    <x v="5"/>
    <x v="1"/>
    <n v="10"/>
    <n v="45"/>
    <n v="-35"/>
    <n v="0"/>
    <n v="9.5"/>
    <n v="6"/>
    <n v="0.5"/>
    <n v="-25.5"/>
    <n v="-5.0497524691810387"/>
    <n v="-1"/>
    <n v="259"/>
    <n v="305"/>
    <n v="-34.5"/>
    <n v="-4.3500732059830209"/>
    <n v="-1"/>
    <n v="0"/>
    <n v="0.40432976924331215"/>
  </r>
  <r>
    <n v="13"/>
    <x v="0"/>
    <x v="12"/>
    <x v="13"/>
    <x v="21"/>
    <x v="1"/>
    <n v="16"/>
    <n v="51"/>
    <n v="-35"/>
    <n v="0"/>
    <n v="1"/>
    <n v="6"/>
    <n v="0.46153846153846156"/>
    <n v="-34"/>
    <n v="-5.8309518948453007"/>
    <n v="-1"/>
    <n v="275"/>
    <n v="356"/>
    <n v="-68.5"/>
    <n v="-10.181025100828322"/>
    <n v="-2"/>
    <n v="-1"/>
    <n v="0.35163996398030212"/>
  </r>
  <r>
    <n v="14"/>
    <x v="0"/>
    <x v="13"/>
    <x v="13"/>
    <x v="15"/>
    <x v="0"/>
    <n v="10"/>
    <n v="16"/>
    <n v="-6"/>
    <n v="0"/>
    <n v="-2"/>
    <n v="6"/>
    <n v="0.42857142857142855"/>
    <n v="-8"/>
    <n v="-2.8284271247461903"/>
    <n v="-1"/>
    <n v="285"/>
    <n v="372"/>
    <n v="-76.5"/>
    <n v="-13.009452225574512"/>
    <n v="-3"/>
    <n v="-2"/>
    <n v="0.34719790199113953"/>
  </r>
  <r>
    <n v="15"/>
    <x v="0"/>
    <x v="14"/>
    <x v="13"/>
    <x v="26"/>
    <x v="1"/>
    <n v="18"/>
    <n v="12"/>
    <n v="6"/>
    <n v="1"/>
    <n v="2.5"/>
    <n v="7"/>
    <n v="0.46666666666666667"/>
    <n v="8.5"/>
    <n v="2.9154759474226504"/>
    <n v="1"/>
    <n v="303"/>
    <n v="384"/>
    <n v="-68"/>
    <n v="-10.09397627815186"/>
    <n v="1"/>
    <n v="0"/>
    <n v="0.36320598736824966"/>
  </r>
  <r>
    <n v="16"/>
    <x v="0"/>
    <x v="15"/>
    <x v="13"/>
    <x v="17"/>
    <x v="0"/>
    <n v="30"/>
    <n v="24"/>
    <n v="6"/>
    <n v="1"/>
    <n v="-4.5"/>
    <n v="8"/>
    <n v="0.5"/>
    <n v="1.5"/>
    <n v="1.2247448713915889"/>
    <n v="1"/>
    <n v="333"/>
    <n v="408"/>
    <n v="-66.5"/>
    <n v="-8.8692314067602709"/>
    <n v="2"/>
    <n v="1"/>
    <n v="0.38192029135193917"/>
  </r>
  <r>
    <n v="1"/>
    <x v="0"/>
    <x v="0"/>
    <x v="14"/>
    <x v="20"/>
    <x v="0"/>
    <n v="9"/>
    <n v="20"/>
    <n v="-11"/>
    <n v="0"/>
    <n v="3"/>
    <n v="0"/>
    <n v="0"/>
    <n v="-8"/>
    <n v="-2.8284271247461903"/>
    <n v="-1"/>
    <n v="9"/>
    <n v="20"/>
    <n v="-8"/>
    <n v="-2.8284271247461903"/>
    <n v="-1"/>
    <n v="0"/>
    <n v="0.13096386741139954"/>
  </r>
  <r>
    <n v="2"/>
    <x v="0"/>
    <x v="1"/>
    <x v="14"/>
    <x v="26"/>
    <x v="0"/>
    <n v="23"/>
    <n v="20"/>
    <n v="3"/>
    <n v="1"/>
    <n v="5.5"/>
    <n v="1"/>
    <n v="0.5"/>
    <n v="8.5"/>
    <n v="2.9154759474226504"/>
    <n v="1"/>
    <n v="32"/>
    <n v="40"/>
    <n v="0.5"/>
    <n v="8.704882267646008E-2"/>
    <n v="1"/>
    <n v="0"/>
    <n v="0.37078509665363246"/>
  </r>
  <r>
    <n v="3"/>
    <x v="0"/>
    <x v="2"/>
    <x v="14"/>
    <x v="28"/>
    <x v="1"/>
    <n v="17"/>
    <n v="51"/>
    <n v="-34"/>
    <n v="0"/>
    <n v="14"/>
    <n v="1"/>
    <n v="0.33333333333333331"/>
    <n v="-20"/>
    <n v="-4.4721359549995796"/>
    <n v="-1"/>
    <n v="49"/>
    <n v="91"/>
    <n v="-19.5"/>
    <n v="-4.38508713232312"/>
    <n v="-1"/>
    <n v="0"/>
    <n v="0.18738030928241586"/>
  </r>
  <r>
    <n v="4"/>
    <x v="0"/>
    <x v="3"/>
    <x v="14"/>
    <x v="19"/>
    <x v="1"/>
    <n v="13"/>
    <n v="16"/>
    <n v="-3"/>
    <n v="0"/>
    <n v="4"/>
    <n v="1"/>
    <n v="0.25"/>
    <n v="1"/>
    <n v="1"/>
    <n v="1"/>
    <n v="62"/>
    <n v="107"/>
    <n v="-18.5"/>
    <n v="-3.38508713232312"/>
    <n v="1"/>
    <n v="0"/>
    <n v="0.21529547729252763"/>
  </r>
  <r>
    <n v="5"/>
    <x v="0"/>
    <x v="4"/>
    <x v="14"/>
    <x v="18"/>
    <x v="1"/>
    <n v="31"/>
    <n v="38"/>
    <n v="-7"/>
    <n v="0"/>
    <n v="1"/>
    <n v="1"/>
    <n v="0.2"/>
    <n v="-6"/>
    <n v="-2.4494897427831779"/>
    <n v="-1"/>
    <n v="93"/>
    <n v="145"/>
    <n v="-24.5"/>
    <n v="-5.8345768751062979"/>
    <n v="-1"/>
    <n v="0"/>
    <n v="0.25872649291363226"/>
  </r>
  <r>
    <n v="6"/>
    <x v="0"/>
    <x v="5"/>
    <x v="14"/>
    <x v="15"/>
    <x v="0"/>
    <n v="20"/>
    <n v="31"/>
    <n v="-11"/>
    <n v="0"/>
    <n v="-2.5"/>
    <n v="1"/>
    <n v="0.16666666666666666"/>
    <n v="-13.5"/>
    <n v="-3.6742346141747673"/>
    <n v="-1"/>
    <n v="113"/>
    <n v="176"/>
    <n v="-38"/>
    <n v="-9.5088114892810651"/>
    <n v="-2"/>
    <n v="-1"/>
    <n v="0.25919861383616766"/>
  </r>
  <r>
    <n v="7"/>
    <x v="0"/>
    <x v="6"/>
    <x v="14"/>
    <x v="31"/>
    <x v="0"/>
    <n v="34"/>
    <n v="31"/>
    <n v="3"/>
    <n v="1"/>
    <n v="3"/>
    <n v="2"/>
    <n v="0.2857142857142857"/>
    <n v="6"/>
    <n v="2.4494897427831779"/>
    <n v="1"/>
    <n v="147"/>
    <n v="207"/>
    <n v="-32"/>
    <n v="-7.0593217464978872"/>
    <n v="1"/>
    <n v="0"/>
    <n v="0.30763094213602038"/>
  </r>
  <r>
    <n v="8"/>
    <x v="0"/>
    <x v="16"/>
    <x v="14"/>
    <x v="29"/>
    <x v="1"/>
    <n v="23"/>
    <n v="28"/>
    <n v="-5"/>
    <n v="0"/>
    <n v="7.5"/>
    <n v="2"/>
    <n v="0.25"/>
    <n v="2.5"/>
    <n v="1.5811388300841898"/>
    <n v="1"/>
    <n v="170"/>
    <n v="235"/>
    <n v="-29.5"/>
    <n v="-5.4781829164136973"/>
    <n v="2"/>
    <n v="1"/>
    <n v="0.31704713913312998"/>
  </r>
  <r>
    <n v="9"/>
    <x v="0"/>
    <x v="8"/>
    <x v="14"/>
    <x v="6"/>
    <x v="1"/>
    <n v="22"/>
    <n v="20"/>
    <n v="2"/>
    <n v="1"/>
    <n v="5"/>
    <n v="3"/>
    <n v="0.33333333333333331"/>
    <n v="7"/>
    <n v="2.6457513110645907"/>
    <n v="1"/>
    <n v="192"/>
    <n v="255"/>
    <n v="-22.5"/>
    <n v="-2.8324316053491065"/>
    <n v="3"/>
    <n v="2"/>
    <n v="0.33793043555644459"/>
  </r>
  <r>
    <n v="10"/>
    <x v="0"/>
    <x v="9"/>
    <x v="14"/>
    <x v="17"/>
    <x v="0"/>
    <n v="19"/>
    <n v="13"/>
    <n v="6"/>
    <n v="1"/>
    <n v="-3"/>
    <n v="4"/>
    <n v="0.4"/>
    <n v="3"/>
    <n v="1.7320508075688772"/>
    <n v="1"/>
    <n v="211"/>
    <n v="268"/>
    <n v="-19.5"/>
    <n v="-1.1003807977802293"/>
    <n v="4"/>
    <n v="3"/>
    <n v="0.36199046250613293"/>
  </r>
  <r>
    <n v="11"/>
    <x v="0"/>
    <x v="10"/>
    <x v="14"/>
    <x v="25"/>
    <x v="0"/>
    <n v="25"/>
    <n v="31"/>
    <n v="-6"/>
    <n v="0"/>
    <n v="-5"/>
    <n v="4"/>
    <n v="0.36363636363636365"/>
    <n v="-11"/>
    <n v="-3.3166247903553998"/>
    <n v="-1"/>
    <n v="236"/>
    <n v="299"/>
    <n v="-30.5"/>
    <n v="-4.4170055881356287"/>
    <n v="-1"/>
    <n v="0"/>
    <n v="0.36336934051167891"/>
  </r>
  <r>
    <n v="12"/>
    <x v="0"/>
    <x v="11"/>
    <x v="14"/>
    <x v="17"/>
    <x v="1"/>
    <n v="39"/>
    <n v="42"/>
    <n v="-3"/>
    <n v="0"/>
    <n v="3"/>
    <n v="4"/>
    <n v="0.33333333333333331"/>
    <n v="0"/>
    <n v="0"/>
    <n v="-1"/>
    <n v="275"/>
    <n v="341"/>
    <n v="-30.5"/>
    <n v="-4.4170055881356287"/>
    <n v="-2"/>
    <n v="-1"/>
    <n v="0.37523713639082878"/>
  </r>
  <r>
    <n v="13"/>
    <x v="0"/>
    <x v="12"/>
    <x v="14"/>
    <x v="19"/>
    <x v="0"/>
    <n v="51"/>
    <n v="16"/>
    <n v="35"/>
    <n v="1"/>
    <n v="-1"/>
    <n v="5"/>
    <n v="0.38461538461538464"/>
    <n v="34"/>
    <n v="5.8309518948453007"/>
    <n v="1"/>
    <n v="326"/>
    <n v="357"/>
    <n v="3.5"/>
    <n v="1.413946306709672"/>
    <n v="1"/>
    <n v="0"/>
    <n v="0.44638516853497023"/>
  </r>
  <r>
    <n v="14"/>
    <x v="0"/>
    <x v="13"/>
    <x v="14"/>
    <x v="30"/>
    <x v="0"/>
    <n v="17"/>
    <n v="23"/>
    <n v="-6"/>
    <n v="0"/>
    <n v="-2"/>
    <n v="5"/>
    <n v="0.35714285714285715"/>
    <n v="-8"/>
    <n v="-2.8284271247461903"/>
    <n v="-1"/>
    <n v="343"/>
    <n v="380"/>
    <n v="-4.5"/>
    <n v="-1.4144808180365183"/>
    <n v="-1"/>
    <n v="0"/>
    <n v="0.43960021747183797"/>
  </r>
  <r>
    <n v="15"/>
    <x v="0"/>
    <x v="14"/>
    <x v="14"/>
    <x v="0"/>
    <x v="1"/>
    <n v="27"/>
    <n v="38"/>
    <n v="-11"/>
    <n v="0"/>
    <n v="2"/>
    <n v="5"/>
    <n v="0.33333333333333331"/>
    <n v="-9"/>
    <n v="-3"/>
    <n v="-1"/>
    <n v="370"/>
    <n v="418"/>
    <n v="-13.5"/>
    <n v="-4.4144808180365178"/>
    <n v="-2"/>
    <n v="-1"/>
    <n v="0.42822694097430092"/>
  </r>
  <r>
    <n v="16"/>
    <x v="0"/>
    <x v="15"/>
    <x v="14"/>
    <x v="15"/>
    <x v="1"/>
    <n v="6"/>
    <n v="30"/>
    <n v="-24"/>
    <n v="0"/>
    <n v="5.5"/>
    <n v="5"/>
    <n v="0.3125"/>
    <n v="-18.5"/>
    <n v="-4.3011626335213133"/>
    <n v="-1"/>
    <n v="376"/>
    <n v="448"/>
    <n v="-32"/>
    <n v="-8.7156434515578312"/>
    <n v="-3"/>
    <n v="-2"/>
    <n v="0.39765784668537563"/>
  </r>
  <r>
    <n v="1"/>
    <x v="0"/>
    <x v="0"/>
    <x v="15"/>
    <x v="15"/>
    <x v="1"/>
    <n v="27"/>
    <n v="20"/>
    <n v="7"/>
    <n v="1"/>
    <n v="-1"/>
    <n v="1"/>
    <n v="1"/>
    <n v="6"/>
    <n v="2.4494897427831779"/>
    <n v="1"/>
    <n v="27"/>
    <n v="20"/>
    <n v="6"/>
    <n v="2.4494897427831779"/>
    <n v="1"/>
    <n v="0"/>
    <n v="0.67067683792363275"/>
  </r>
  <r>
    <n v="2"/>
    <x v="0"/>
    <x v="1"/>
    <x v="15"/>
    <x v="22"/>
    <x v="0"/>
    <n v="24"/>
    <n v="31"/>
    <n v="-7"/>
    <n v="0"/>
    <n v="-3"/>
    <n v="1"/>
    <n v="0.5"/>
    <n v="-10"/>
    <n v="-3.1622776601683795"/>
    <n v="-1"/>
    <n v="51"/>
    <n v="51"/>
    <n v="-4"/>
    <n v="-0.71278791738520164"/>
    <n v="-1"/>
    <n v="0"/>
    <n v="0.5"/>
  </r>
  <r>
    <n v="3"/>
    <x v="0"/>
    <x v="2"/>
    <x v="15"/>
    <x v="12"/>
    <x v="1"/>
    <n v="28"/>
    <n v="38"/>
    <n v="-10"/>
    <n v="0"/>
    <n v="5.5"/>
    <n v="1"/>
    <n v="0.33333333333333331"/>
    <n v="-4.5"/>
    <n v="-2.1213203435596424"/>
    <n v="-1"/>
    <n v="79"/>
    <n v="89"/>
    <n v="-8.5"/>
    <n v="-2.834108260944844"/>
    <n v="-2"/>
    <n v="-1"/>
    <n v="0.42984666388143272"/>
  </r>
  <r>
    <n v="4"/>
    <x v="0"/>
    <x v="3"/>
    <x v="15"/>
    <x v="9"/>
    <x v="1"/>
    <n v="21"/>
    <n v="36"/>
    <n v="-15"/>
    <n v="0"/>
    <n v="3.5"/>
    <n v="1"/>
    <n v="0.25"/>
    <n v="-11.5"/>
    <n v="-3.3911649915626341"/>
    <n v="-1"/>
    <n v="100"/>
    <n v="125"/>
    <n v="-20"/>
    <n v="-6.2252732525074777"/>
    <n v="-3"/>
    <n v="-2"/>
    <n v="0.37078509665363252"/>
  </r>
  <r>
    <n v="5"/>
    <x v="0"/>
    <x v="4"/>
    <x v="15"/>
    <x v="1"/>
    <x v="0"/>
    <n v="17"/>
    <n v="18"/>
    <n v="-1"/>
    <n v="0"/>
    <n v="-9"/>
    <n v="1"/>
    <n v="0.2"/>
    <n v="-10"/>
    <n v="-3.1622776601683795"/>
    <n v="-1"/>
    <n v="117"/>
    <n v="143"/>
    <n v="-30"/>
    <n v="-9.3875509126758576"/>
    <n v="-4"/>
    <n v="-3"/>
    <n v="0.38329412863305862"/>
  </r>
  <r>
    <n v="6"/>
    <x v="0"/>
    <x v="5"/>
    <x v="15"/>
    <x v="10"/>
    <x v="1"/>
    <n v="10"/>
    <n v="16"/>
    <n v="-6"/>
    <n v="0"/>
    <n v="3"/>
    <n v="1"/>
    <n v="0.16666666666666666"/>
    <n v="-3"/>
    <n v="-1.7320508075688772"/>
    <n v="-1"/>
    <n v="127"/>
    <n v="159"/>
    <n v="-33"/>
    <n v="-11.119601720244734"/>
    <n v="-5"/>
    <n v="-4"/>
    <n v="0.36991544682157712"/>
  </r>
  <r>
    <n v="7"/>
    <x v="0"/>
    <x v="6"/>
    <x v="15"/>
    <x v="5"/>
    <x v="0"/>
    <n v="23"/>
    <n v="13"/>
    <n v="10"/>
    <n v="1"/>
    <n v="-3"/>
    <n v="2"/>
    <n v="0.2857142857142857"/>
    <n v="7"/>
    <n v="2.6457513110645907"/>
    <n v="1"/>
    <n v="150"/>
    <n v="172"/>
    <n v="-26"/>
    <n v="-8.4738504091801445"/>
    <n v="1"/>
    <n v="0"/>
    <n v="0.41961446157989085"/>
  </r>
  <r>
    <n v="8"/>
    <x v="0"/>
    <x v="7"/>
    <x v="15"/>
    <x v="4"/>
    <x v="0"/>
    <n v="45"/>
    <n v="10"/>
    <n v="35"/>
    <n v="1"/>
    <n v="-3"/>
    <n v="3"/>
    <n v="0.375"/>
    <n v="32"/>
    <n v="5.6568542494923806"/>
    <n v="1"/>
    <n v="195"/>
    <n v="182"/>
    <n v="6"/>
    <n v="-2.816996159687764"/>
    <n v="2"/>
    <n v="1"/>
    <n v="0.54078744058725858"/>
  </r>
  <r>
    <n v="9"/>
    <x v="0"/>
    <x v="8"/>
    <x v="15"/>
    <x v="22"/>
    <x v="1"/>
    <n v="29"/>
    <n v="13"/>
    <n v="16"/>
    <n v="1"/>
    <n v="3.5"/>
    <n v="4"/>
    <n v="0.44444444444444442"/>
    <n v="19.5"/>
    <n v="4.4158804331639239"/>
    <n v="1"/>
    <n v="224"/>
    <n v="195"/>
    <n v="25.5"/>
    <n v="1.5988842734761599"/>
    <n v="3"/>
    <n v="2"/>
    <n v="0.58141679538847435"/>
  </r>
  <r>
    <n v="10"/>
    <x v="0"/>
    <x v="9"/>
    <x v="15"/>
    <x v="25"/>
    <x v="1"/>
    <n v="33"/>
    <n v="3"/>
    <n v="30"/>
    <n v="1"/>
    <n v="-3"/>
    <n v="5"/>
    <n v="0.5"/>
    <n v="27"/>
    <n v="5.196152422706632"/>
    <n v="1"/>
    <n v="257"/>
    <n v="198"/>
    <n v="52.5"/>
    <n v="6.7950366961827919"/>
    <n v="4"/>
    <n v="3"/>
    <n v="0.64979027290369651"/>
  </r>
  <r>
    <n v="11"/>
    <x v="0"/>
    <x v="10"/>
    <x v="15"/>
    <x v="31"/>
    <x v="0"/>
    <n v="30"/>
    <n v="22"/>
    <n v="8"/>
    <n v="1"/>
    <n v="-4"/>
    <n v="6"/>
    <n v="0.54545454545454541"/>
    <n v="4"/>
    <n v="2"/>
    <n v="1"/>
    <n v="287"/>
    <n v="220"/>
    <n v="56.5"/>
    <n v="8.795036696182791"/>
    <n v="5"/>
    <n v="4"/>
    <n v="0.6525065964686585"/>
  </r>
  <r>
    <n v="12"/>
    <x v="0"/>
    <x v="11"/>
    <x v="15"/>
    <x v="23"/>
    <x v="1"/>
    <n v="34"/>
    <n v="20"/>
    <n v="14"/>
    <n v="1"/>
    <n v="-3"/>
    <n v="7"/>
    <n v="0.58333333333333337"/>
    <n v="11"/>
    <n v="3.3166247903553998"/>
    <n v="1"/>
    <n v="321"/>
    <n v="240"/>
    <n v="67.5"/>
    <n v="12.111661486538191"/>
    <n v="6"/>
    <n v="5"/>
    <n v="0.66578920916607676"/>
  </r>
  <r>
    <n v="13"/>
    <x v="0"/>
    <x v="12"/>
    <x v="15"/>
    <x v="25"/>
    <x v="0"/>
    <n v="10"/>
    <n v="3"/>
    <n v="7"/>
    <n v="1"/>
    <n v="-11.5"/>
    <n v="8"/>
    <n v="0.61538461538461542"/>
    <n v="-4.5"/>
    <n v="-2.1213203435596424"/>
    <n v="-1"/>
    <n v="331"/>
    <n v="243"/>
    <n v="63"/>
    <n v="9.9903411429785489"/>
    <n v="-1"/>
    <n v="0"/>
    <n v="0.67534595102566508"/>
  </r>
  <r>
    <n v="14"/>
    <x v="0"/>
    <x v="13"/>
    <x v="15"/>
    <x v="6"/>
    <x v="1"/>
    <n v="34"/>
    <n v="14"/>
    <n v="20"/>
    <n v="1"/>
    <n v="-6.5"/>
    <n v="9"/>
    <n v="0.6428571428571429"/>
    <n v="13.5"/>
    <n v="3.6742346141747673"/>
    <n v="1"/>
    <n v="365"/>
    <n v="257"/>
    <n v="76.5"/>
    <n v="13.664575757153315"/>
    <n v="1"/>
    <n v="0"/>
    <n v="0.6966606780448692"/>
  </r>
  <r>
    <n v="15"/>
    <x v="0"/>
    <x v="14"/>
    <x v="15"/>
    <x v="7"/>
    <x v="0"/>
    <n v="17"/>
    <n v="13"/>
    <n v="4"/>
    <n v="1"/>
    <n v="-11.5"/>
    <n v="10"/>
    <n v="0.66666666666666663"/>
    <n v="-7.5"/>
    <n v="-2.7386127875258306"/>
    <n v="-1"/>
    <n v="382"/>
    <n v="270"/>
    <n v="69"/>
    <n v="10.925962969627484"/>
    <n v="-1"/>
    <n v="0"/>
    <n v="0.69474275639284022"/>
  </r>
  <r>
    <n v="16"/>
    <x v="0"/>
    <x v="15"/>
    <x v="15"/>
    <x v="23"/>
    <x v="0"/>
    <n v="23"/>
    <n v="17"/>
    <n v="6"/>
    <n v="1"/>
    <n v="-6.5"/>
    <n v="11"/>
    <n v="0.6875"/>
    <n v="-0.5"/>
    <n v="-0.70710678118654757"/>
    <n v="-1"/>
    <n v="405"/>
    <n v="287"/>
    <n v="68.5"/>
    <n v="10.218856188440936"/>
    <n v="-2"/>
    <n v="-1"/>
    <n v="0.6934375072968666"/>
  </r>
  <r>
    <n v="1"/>
    <x v="0"/>
    <x v="0"/>
    <x v="16"/>
    <x v="4"/>
    <x v="0"/>
    <n v="33"/>
    <n v="28"/>
    <n v="5"/>
    <n v="1"/>
    <n v="-3.5"/>
    <n v="1"/>
    <n v="1"/>
    <n v="1.5"/>
    <n v="1.2247448713915889"/>
    <n v="1"/>
    <n v="33"/>
    <n v="28"/>
    <n v="1.5"/>
    <n v="1.2247448713915889"/>
    <n v="1"/>
    <n v="0"/>
    <n v="0.59613782740635901"/>
  </r>
  <r>
    <n v="2"/>
    <x v="0"/>
    <x v="1"/>
    <x v="16"/>
    <x v="9"/>
    <x v="1"/>
    <n v="19"/>
    <n v="24"/>
    <n v="-5"/>
    <n v="0"/>
    <n v="3.5"/>
    <n v="1"/>
    <n v="0.5"/>
    <n v="-1.5"/>
    <n v="-1.2247448713915889"/>
    <n v="-1"/>
    <n v="52"/>
    <n v="52"/>
    <n v="0"/>
    <n v="0"/>
    <n v="-1"/>
    <n v="0"/>
    <n v="0.5"/>
  </r>
  <r>
    <n v="3"/>
    <x v="0"/>
    <x v="2"/>
    <x v="16"/>
    <x v="10"/>
    <x v="1"/>
    <n v="14"/>
    <n v="31"/>
    <n v="-17"/>
    <n v="0"/>
    <n v="2"/>
    <n v="1"/>
    <n v="0.33333333333333331"/>
    <n v="-15"/>
    <n v="-3.872983346207417"/>
    <n v="-1"/>
    <n v="66"/>
    <n v="83"/>
    <n v="-15"/>
    <n v="-3.872983346207417"/>
    <n v="-2"/>
    <n v="-1"/>
    <n v="0.36745035143742066"/>
  </r>
  <r>
    <n v="4"/>
    <x v="0"/>
    <x v="3"/>
    <x v="16"/>
    <x v="7"/>
    <x v="0"/>
    <n v="30"/>
    <n v="27"/>
    <n v="3"/>
    <n v="1"/>
    <n v="-5"/>
    <n v="2"/>
    <n v="0.5"/>
    <n v="-2"/>
    <n v="-1.4142135623730951"/>
    <n v="-1"/>
    <n v="96"/>
    <n v="110"/>
    <n v="-17"/>
    <n v="-5.2871969085805119"/>
    <n v="-3"/>
    <n v="-2"/>
    <n v="0.42003413827079317"/>
  </r>
  <r>
    <n v="5"/>
    <x v="0"/>
    <x v="4"/>
    <x v="16"/>
    <x v="5"/>
    <x v="0"/>
    <n v="20"/>
    <n v="24"/>
    <n v="-4"/>
    <n v="0"/>
    <n v="-4"/>
    <n v="2"/>
    <n v="0.4"/>
    <n v="-8"/>
    <n v="-2.8284271247461903"/>
    <n v="-1"/>
    <n v="116"/>
    <n v="134"/>
    <n v="-25"/>
    <n v="-8.1156240333267018"/>
    <n v="-4"/>
    <n v="-3"/>
    <n v="0.4153549213724213"/>
  </r>
  <r>
    <n v="6"/>
    <x v="0"/>
    <x v="5"/>
    <x v="16"/>
    <x v="12"/>
    <x v="1"/>
    <n v="20"/>
    <n v="27"/>
    <n v="-7"/>
    <n v="0"/>
    <n v="10"/>
    <n v="2"/>
    <n v="0.33333333333333331"/>
    <n v="3"/>
    <n v="1.7320508075688772"/>
    <n v="1"/>
    <n v="136"/>
    <n v="161"/>
    <n v="-22"/>
    <n v="-6.383573225757825"/>
    <n v="1"/>
    <n v="0"/>
    <n v="0.40132765280577781"/>
  </r>
  <r>
    <n v="7"/>
    <x v="0"/>
    <x v="6"/>
    <x v="16"/>
    <x v="23"/>
    <x v="0"/>
    <n v="29"/>
    <n v="37"/>
    <n v="-8"/>
    <n v="0"/>
    <n v="-3.5"/>
    <n v="2"/>
    <n v="0.2857142857142857"/>
    <n v="-11.5"/>
    <n v="-3.3911649915626341"/>
    <n v="-1"/>
    <n v="165"/>
    <n v="198"/>
    <n v="-33.5"/>
    <n v="-9.7747382173204596"/>
    <n v="-1"/>
    <n v="0"/>
    <n v="0.39362448385534038"/>
  </r>
  <r>
    <n v="8"/>
    <x v="0"/>
    <x v="7"/>
    <x v="16"/>
    <x v="6"/>
    <x v="1"/>
    <n v="26"/>
    <n v="29"/>
    <n v="-3"/>
    <n v="0"/>
    <n v="4.5"/>
    <n v="2"/>
    <n v="0.25"/>
    <n v="1.5"/>
    <n v="1.2247448713915889"/>
    <n v="1"/>
    <n v="191"/>
    <n v="227"/>
    <n v="-32"/>
    <n v="-8.5499933459288702"/>
    <n v="1"/>
    <n v="0"/>
    <n v="0.39909352545703469"/>
  </r>
  <r>
    <n v="9"/>
    <x v="0"/>
    <x v="16"/>
    <x v="16"/>
    <x v="1"/>
    <x v="0"/>
    <n v="19"/>
    <n v="22"/>
    <n v="-3"/>
    <n v="0"/>
    <n v="-3.5"/>
    <n v="2"/>
    <n v="0.22222222222222221"/>
    <n v="-6.5"/>
    <n v="-2.5495097567963922"/>
    <n v="-1"/>
    <n v="210"/>
    <n v="249"/>
    <n v="-38.5"/>
    <n v="-11.099503102725262"/>
    <n v="-1"/>
    <n v="0"/>
    <n v="0.40041925502906689"/>
  </r>
  <r>
    <n v="10"/>
    <x v="0"/>
    <x v="9"/>
    <x v="16"/>
    <x v="27"/>
    <x v="0"/>
    <n v="3"/>
    <n v="33"/>
    <n v="-30"/>
    <n v="0"/>
    <n v="3"/>
    <n v="2"/>
    <n v="0.2"/>
    <n v="-27"/>
    <n v="-5.196152422706632"/>
    <n v="-1"/>
    <n v="213"/>
    <n v="282"/>
    <n v="-65.5"/>
    <n v="-16.295655525431894"/>
    <n v="-2"/>
    <n v="-1"/>
    <n v="0.33960447024922641"/>
  </r>
  <r>
    <n v="11"/>
    <x v="0"/>
    <x v="10"/>
    <x v="16"/>
    <x v="21"/>
    <x v="1"/>
    <n v="31"/>
    <n v="25"/>
    <n v="6"/>
    <n v="1"/>
    <n v="5"/>
    <n v="3"/>
    <n v="0.27272727272727271"/>
    <n v="11"/>
    <n v="3.3166247903553998"/>
    <n v="1"/>
    <n v="244"/>
    <n v="307"/>
    <n v="-54.5"/>
    <n v="-12.979030735076494"/>
    <n v="1"/>
    <n v="0"/>
    <n v="0.36717845775383967"/>
  </r>
  <r>
    <n v="12"/>
    <x v="0"/>
    <x v="11"/>
    <x v="16"/>
    <x v="22"/>
    <x v="0"/>
    <n v="3"/>
    <n v="17"/>
    <n v="-14"/>
    <n v="0"/>
    <n v="5.5"/>
    <n v="3"/>
    <n v="0.25"/>
    <n v="-8.5"/>
    <n v="-2.9154759474226504"/>
    <n v="-1"/>
    <n v="247"/>
    <n v="324"/>
    <n v="-63"/>
    <n v="-15.894506682499145"/>
    <n v="-1"/>
    <n v="0"/>
    <n v="0.34454345763082406"/>
  </r>
  <r>
    <n v="13"/>
    <x v="0"/>
    <x v="12"/>
    <x v="16"/>
    <x v="27"/>
    <x v="1"/>
    <n v="3"/>
    <n v="10"/>
    <n v="-7"/>
    <n v="0"/>
    <n v="11.5"/>
    <n v="3"/>
    <n v="0.23076923076923078"/>
    <n v="4.5"/>
    <n v="2.1213203435596424"/>
    <n v="1"/>
    <n v="250"/>
    <n v="334"/>
    <n v="-58.5"/>
    <n v="-13.773186338939503"/>
    <n v="1"/>
    <n v="0"/>
    <n v="0.33480281297196507"/>
  </r>
  <r>
    <n v="14"/>
    <x v="0"/>
    <x v="13"/>
    <x v="16"/>
    <x v="26"/>
    <x v="0"/>
    <n v="30"/>
    <n v="14"/>
    <n v="16"/>
    <n v="1"/>
    <n v="-1"/>
    <n v="4"/>
    <n v="0.2857142857142857"/>
    <n v="15"/>
    <n v="3.872983346207417"/>
    <n v="1"/>
    <n v="280"/>
    <n v="348"/>
    <n v="-43.5"/>
    <n v="-9.9002029927320869"/>
    <n v="2"/>
    <n v="1"/>
    <n v="0.37395927645829458"/>
  </r>
  <r>
    <n v="15"/>
    <x v="0"/>
    <x v="14"/>
    <x v="16"/>
    <x v="23"/>
    <x v="1"/>
    <n v="20"/>
    <n v="23"/>
    <n v="-3"/>
    <n v="0"/>
    <n v="4"/>
    <n v="4"/>
    <n v="0.26666666666666666"/>
    <n v="1"/>
    <n v="1"/>
    <n v="1"/>
    <n v="300"/>
    <n v="371"/>
    <n v="-42.5"/>
    <n v="-8.9002029927320869"/>
    <n v="3"/>
    <n v="2"/>
    <n v="0.37673390663819978"/>
  </r>
  <r>
    <n v="16"/>
    <x v="0"/>
    <x v="15"/>
    <x v="16"/>
    <x v="22"/>
    <x v="1"/>
    <n v="20"/>
    <n v="27"/>
    <n v="-7"/>
    <n v="0"/>
    <n v="10"/>
    <n v="4"/>
    <n v="0.25"/>
    <n v="3"/>
    <n v="1.7320508075688772"/>
    <n v="1"/>
    <n v="320"/>
    <n v="398"/>
    <n v="-39.5"/>
    <n v="-7.1681521851632102"/>
    <n v="4"/>
    <n v="3"/>
    <n v="0.37356090630064426"/>
  </r>
  <r>
    <n v="1"/>
    <x v="0"/>
    <x v="0"/>
    <x v="17"/>
    <x v="8"/>
    <x v="0"/>
    <n v="34"/>
    <n v="31"/>
    <n v="3"/>
    <n v="1"/>
    <n v="3.5"/>
    <n v="1"/>
    <n v="1"/>
    <n v="6.5"/>
    <n v="2.5495097567963922"/>
    <n v="1"/>
    <n v="34"/>
    <n v="31"/>
    <n v="6.5"/>
    <n v="2.5495097567963922"/>
    <n v="5"/>
    <n v="4"/>
    <n v="0.55451363818266797"/>
  </r>
  <r>
    <n v="2"/>
    <x v="0"/>
    <x v="1"/>
    <x v="17"/>
    <x v="16"/>
    <x v="1"/>
    <n v="10"/>
    <n v="24"/>
    <n v="-14"/>
    <n v="0"/>
    <n v="-3"/>
    <n v="1"/>
    <n v="0.5"/>
    <n v="-17"/>
    <n v="-4.1231056256176606"/>
    <n v="-1"/>
    <n v="44"/>
    <n v="55"/>
    <n v="-10.5"/>
    <n v="-1.5735958688212683"/>
    <n v="-1"/>
    <n v="0"/>
    <n v="0.37078509665363291"/>
  </r>
  <r>
    <n v="3"/>
    <x v="0"/>
    <x v="2"/>
    <x v="17"/>
    <x v="5"/>
    <x v="0"/>
    <n v="6"/>
    <n v="12"/>
    <n v="-6"/>
    <n v="0"/>
    <n v="-1"/>
    <n v="1"/>
    <n v="0.33333333333333331"/>
    <n v="-7"/>
    <n v="-2.6457513110645907"/>
    <n v="-1"/>
    <n v="50"/>
    <n v="67"/>
    <n v="-17.5"/>
    <n v="-4.2193471798858591"/>
    <n v="-2"/>
    <n v="-1"/>
    <n v="0.33322671863176223"/>
  </r>
  <r>
    <n v="4"/>
    <x v="0"/>
    <x v="3"/>
    <x v="17"/>
    <x v="24"/>
    <x v="1"/>
    <n v="24"/>
    <n v="22"/>
    <n v="2"/>
    <n v="1"/>
    <n v="7"/>
    <n v="2"/>
    <n v="0.5"/>
    <n v="9"/>
    <n v="3"/>
    <n v="1"/>
    <n v="74"/>
    <n v="89"/>
    <n v="-8.5"/>
    <n v="-1.2193471798858591"/>
    <n v="1"/>
    <n v="0"/>
    <n v="0.39235258304165838"/>
  </r>
  <r>
    <n v="5"/>
    <x v="0"/>
    <x v="4"/>
    <x v="17"/>
    <x v="12"/>
    <x v="1"/>
    <n v="10"/>
    <n v="24"/>
    <n v="-14"/>
    <n v="0"/>
    <n v="8.5"/>
    <n v="2"/>
    <n v="0.4"/>
    <n v="-5.5"/>
    <n v="-2.3452078799117149"/>
    <n v="-1"/>
    <n v="84"/>
    <n v="113"/>
    <n v="-14"/>
    <n v="-3.5645550597975739"/>
    <n v="-1"/>
    <n v="0"/>
    <n v="0.33117548459259438"/>
  </r>
  <r>
    <n v="6"/>
    <x v="0"/>
    <x v="6"/>
    <x v="17"/>
    <x v="7"/>
    <x v="0"/>
    <n v="24"/>
    <n v="6"/>
    <n v="18"/>
    <n v="1"/>
    <n v="-6"/>
    <n v="3"/>
    <n v="0.5"/>
    <n v="12"/>
    <n v="3.4641016151377544"/>
    <n v="1"/>
    <n v="108"/>
    <n v="119"/>
    <n v="-2"/>
    <n v="-0.10045344465981954"/>
    <n v="1"/>
    <n v="0"/>
    <n v="0.44278380745973395"/>
  </r>
  <r>
    <n v="7"/>
    <x v="0"/>
    <x v="7"/>
    <x v="17"/>
    <x v="2"/>
    <x v="0"/>
    <n v="27"/>
    <n v="6"/>
    <n v="21"/>
    <n v="1"/>
    <n v="-7.5"/>
    <n v="4"/>
    <n v="0.5714285714285714"/>
    <n v="13.5"/>
    <n v="3.6742346141747673"/>
    <n v="1"/>
    <n v="135"/>
    <n v="125"/>
    <n v="11.5"/>
    <n v="3.5737811695149477"/>
    <n v="2"/>
    <n v="1"/>
    <n v="0.54547341581041031"/>
  </r>
  <r>
    <n v="8"/>
    <x v="0"/>
    <x v="16"/>
    <x v="17"/>
    <x v="10"/>
    <x v="1"/>
    <n v="18"/>
    <n v="21"/>
    <n v="-3"/>
    <n v="0"/>
    <n v="2"/>
    <n v="4"/>
    <n v="0.5"/>
    <n v="-1"/>
    <n v="-1"/>
    <n v="-1"/>
    <n v="153"/>
    <n v="146"/>
    <n v="10.5"/>
    <n v="2.5737811695149477"/>
    <n v="-1"/>
    <n v="0"/>
    <n v="0.52771909535764583"/>
  </r>
  <r>
    <n v="9"/>
    <x v="0"/>
    <x v="8"/>
    <x v="17"/>
    <x v="1"/>
    <x v="0"/>
    <n v="13"/>
    <n v="37"/>
    <n v="-24"/>
    <n v="0"/>
    <n v="-7.5"/>
    <n v="4"/>
    <n v="0.44444444444444442"/>
    <n v="-31.5"/>
    <n v="-5.6124860801609122"/>
    <n v="-1"/>
    <n v="166"/>
    <n v="183"/>
    <n v="-21"/>
    <n v="-3.0387049106459645"/>
    <n v="-2"/>
    <n v="-1"/>
    <n v="0.44248789108555314"/>
  </r>
  <r>
    <n v="10"/>
    <x v="0"/>
    <x v="9"/>
    <x v="17"/>
    <x v="6"/>
    <x v="1"/>
    <n v="13"/>
    <n v="16"/>
    <n v="-3"/>
    <n v="0"/>
    <n v="3"/>
    <n v="4"/>
    <n v="0.4"/>
    <n v="0"/>
    <n v="0"/>
    <n v="-1"/>
    <n v="179"/>
    <n v="199"/>
    <n v="-21"/>
    <n v="-3.0387049106459645"/>
    <n v="-3"/>
    <n v="-2"/>
    <n v="0.43757047107389563"/>
  </r>
  <r>
    <n v="11"/>
    <x v="0"/>
    <x v="10"/>
    <x v="17"/>
    <x v="9"/>
    <x v="1"/>
    <n v="7"/>
    <n v="31"/>
    <n v="-24"/>
    <n v="0"/>
    <n v="9.5"/>
    <n v="4"/>
    <n v="0.36363636363636365"/>
    <n v="-14.5"/>
    <n v="-3.8078865529319543"/>
    <n v="-1"/>
    <n v="186"/>
    <n v="230"/>
    <n v="-35.5"/>
    <n v="-6.8465914635779193"/>
    <n v="-4"/>
    <n v="-3"/>
    <n v="0.37678229610816666"/>
  </r>
  <r>
    <n v="12"/>
    <x v="0"/>
    <x v="11"/>
    <x v="17"/>
    <x v="24"/>
    <x v="0"/>
    <n v="3"/>
    <n v="27"/>
    <n v="-24"/>
    <n v="0"/>
    <n v="3.5"/>
    <n v="4"/>
    <n v="0.33333333333333331"/>
    <n v="-20.5"/>
    <n v="-4.5276925690687087"/>
    <n v="-1"/>
    <n v="189"/>
    <n v="257"/>
    <n v="-56"/>
    <n v="-11.374284032646628"/>
    <n v="-5"/>
    <n v="-4"/>
    <n v="0.32555254450846566"/>
  </r>
  <r>
    <n v="13"/>
    <x v="0"/>
    <x v="12"/>
    <x v="17"/>
    <x v="4"/>
    <x v="0"/>
    <n v="21"/>
    <n v="14"/>
    <n v="7"/>
    <n v="1"/>
    <n v="3"/>
    <n v="5"/>
    <n v="0.38461538461538464"/>
    <n v="10"/>
    <n v="3.1622776601683795"/>
    <n v="1"/>
    <n v="210"/>
    <n v="271"/>
    <n v="-46"/>
    <n v="-8.2120063724782479"/>
    <n v="1"/>
    <n v="0"/>
    <n v="0.35334300013369119"/>
  </r>
  <r>
    <n v="14"/>
    <x v="0"/>
    <x v="13"/>
    <x v="17"/>
    <x v="18"/>
    <x v="0"/>
    <n v="31"/>
    <n v="23"/>
    <n v="8"/>
    <n v="1"/>
    <n v="-1"/>
    <n v="6"/>
    <n v="0.42857142857142855"/>
    <n v="7"/>
    <n v="2.6457513110645907"/>
    <n v="1"/>
    <n v="241"/>
    <n v="294"/>
    <n v="-39"/>
    <n v="-5.5662550614136572"/>
    <n v="2"/>
    <n v="1"/>
    <n v="0.38435229721181585"/>
  </r>
  <r>
    <n v="15"/>
    <x v="0"/>
    <x v="14"/>
    <x v="17"/>
    <x v="8"/>
    <x v="1"/>
    <n v="23"/>
    <n v="17"/>
    <n v="6"/>
    <n v="1"/>
    <n v="11.5"/>
    <n v="7"/>
    <n v="0.46666666666666667"/>
    <n v="17.5"/>
    <n v="4.1833001326703778"/>
    <n v="1"/>
    <n v="264"/>
    <n v="311"/>
    <n v="-21.5"/>
    <n v="-1.3829549287432794"/>
    <n v="3"/>
    <n v="2"/>
    <n v="0.40412424147226644"/>
  </r>
  <r>
    <n v="16"/>
    <x v="0"/>
    <x v="15"/>
    <x v="17"/>
    <x v="2"/>
    <x v="1"/>
    <n v="16"/>
    <n v="19"/>
    <n v="-3"/>
    <n v="0"/>
    <n v="-3"/>
    <n v="7"/>
    <n v="0.4375"/>
    <n v="-6"/>
    <n v="-2.4494897427831779"/>
    <n v="-1"/>
    <n v="280"/>
    <n v="330"/>
    <n v="-27.5"/>
    <n v="-3.8324446715264573"/>
    <n v="-1"/>
    <n v="0"/>
    <n v="0.40386217259364054"/>
  </r>
  <r>
    <n v="1"/>
    <x v="0"/>
    <x v="0"/>
    <x v="18"/>
    <x v="16"/>
    <x v="1"/>
    <n v="17"/>
    <n v="10"/>
    <n v="7"/>
    <n v="1"/>
    <n v="-4"/>
    <n v="1"/>
    <n v="1"/>
    <n v="3"/>
    <n v="1.7320508075688772"/>
    <n v="1"/>
    <n v="17"/>
    <n v="10"/>
    <n v="3"/>
    <n v="1.7320508075688772"/>
    <n v="1"/>
    <n v="0"/>
    <n v="0.77861078060485478"/>
  </r>
  <r>
    <n v="2"/>
    <x v="0"/>
    <x v="1"/>
    <x v="18"/>
    <x v="21"/>
    <x v="1"/>
    <n v="20"/>
    <n v="23"/>
    <n v="-3"/>
    <n v="0"/>
    <n v="-5.5"/>
    <n v="1"/>
    <n v="0.5"/>
    <n v="-8.5"/>
    <n v="-2.9154759474226504"/>
    <n v="-1"/>
    <n v="37"/>
    <n v="33"/>
    <n v="-5.5"/>
    <n v="-1.1834251398537732"/>
    <n v="-1"/>
    <n v="0"/>
    <n v="0.56737582805384612"/>
  </r>
  <r>
    <n v="3"/>
    <x v="0"/>
    <x v="2"/>
    <x v="18"/>
    <x v="31"/>
    <x v="0"/>
    <n v="14"/>
    <n v="41"/>
    <n v="-27"/>
    <n v="0"/>
    <n v="-1"/>
    <n v="1"/>
    <n v="0.33333333333333331"/>
    <n v="-28"/>
    <n v="-5.2915026221291814"/>
    <n v="-1"/>
    <n v="51"/>
    <n v="74"/>
    <n v="-33.5"/>
    <n v="-6.4749277619829542"/>
    <n v="-2"/>
    <n v="-1"/>
    <n v="0.29272053519598629"/>
  </r>
  <r>
    <n v="4"/>
    <x v="0"/>
    <x v="3"/>
    <x v="18"/>
    <x v="29"/>
    <x v="0"/>
    <n v="14"/>
    <n v="27"/>
    <n v="-13"/>
    <n v="0"/>
    <n v="2.5"/>
    <n v="1"/>
    <n v="0.25"/>
    <n v="-10.5"/>
    <n v="-3.2403703492039302"/>
    <n v="-1"/>
    <n v="65"/>
    <n v="101"/>
    <n v="-44"/>
    <n v="-9.7152981111868844"/>
    <n v="-3"/>
    <n v="-2"/>
    <n v="0.26027537272007301"/>
  </r>
  <r>
    <n v="5"/>
    <x v="0"/>
    <x v="5"/>
    <x v="18"/>
    <x v="17"/>
    <x v="1"/>
    <n v="38"/>
    <n v="10"/>
    <n v="28"/>
    <n v="1"/>
    <n v="2.5"/>
    <n v="2"/>
    <n v="0.4"/>
    <n v="30.5"/>
    <n v="5.5226805085936306"/>
    <n v="1"/>
    <n v="103"/>
    <n v="111"/>
    <n v="-13.5"/>
    <n v="-4.1926176025932538"/>
    <n v="1"/>
    <n v="0"/>
    <n v="0.45579599021726286"/>
  </r>
  <r>
    <n v="6"/>
    <x v="0"/>
    <x v="6"/>
    <x v="18"/>
    <x v="15"/>
    <x v="0"/>
    <n v="44"/>
    <n v="26"/>
    <n v="18"/>
    <n v="1"/>
    <n v="-4"/>
    <n v="3"/>
    <n v="0.5"/>
    <n v="14"/>
    <n v="3.7416573867739413"/>
    <n v="1"/>
    <n v="147"/>
    <n v="137"/>
    <n v="0.5"/>
    <n v="-0.45096021581931245"/>
    <n v="2"/>
    <n v="1"/>
    <n v="0.54164589976433153"/>
  </r>
  <r>
    <n v="7"/>
    <x v="0"/>
    <x v="7"/>
    <x v="18"/>
    <x v="28"/>
    <x v="1"/>
    <n v="7"/>
    <n v="36"/>
    <n v="-29"/>
    <n v="0"/>
    <n v="8"/>
    <n v="3"/>
    <n v="0.42857142857142855"/>
    <n v="-21"/>
    <n v="-4.5825756949558398"/>
    <n v="-1"/>
    <n v="154"/>
    <n v="173"/>
    <n v="-20.5"/>
    <n v="-5.0335359107751518"/>
    <n v="-1"/>
    <n v="0"/>
    <n v="0.43150254909955632"/>
  </r>
  <r>
    <n v="8"/>
    <x v="0"/>
    <x v="16"/>
    <x v="18"/>
    <x v="31"/>
    <x v="1"/>
    <n v="17"/>
    <n v="33"/>
    <n v="-16"/>
    <n v="0"/>
    <n v="3.5"/>
    <n v="3"/>
    <n v="0.375"/>
    <n v="-12.5"/>
    <n v="-3.5355339059327378"/>
    <n v="-1"/>
    <n v="171"/>
    <n v="206"/>
    <n v="-33"/>
    <n v="-8.5690698167078896"/>
    <n v="-2"/>
    <n v="-1"/>
    <n v="0.39142555775273868"/>
  </r>
  <r>
    <n v="9"/>
    <x v="0"/>
    <x v="8"/>
    <x v="18"/>
    <x v="11"/>
    <x v="1"/>
    <n v="20"/>
    <n v="19"/>
    <n v="1"/>
    <n v="1"/>
    <n v="5.5"/>
    <n v="4"/>
    <n v="0.44444444444444442"/>
    <n v="6.5"/>
    <n v="2.5495097567963922"/>
    <n v="1"/>
    <n v="191"/>
    <n v="225"/>
    <n v="-26.5"/>
    <n v="-6.0195600599114973"/>
    <n v="1"/>
    <n v="0"/>
    <n v="0.40413384941767733"/>
  </r>
  <r>
    <n v="10"/>
    <x v="0"/>
    <x v="9"/>
    <x v="18"/>
    <x v="14"/>
    <x v="0"/>
    <n v="14"/>
    <n v="24"/>
    <n v="-10"/>
    <n v="0"/>
    <n v="2.5"/>
    <n v="4"/>
    <n v="0.4"/>
    <n v="-7.5"/>
    <n v="-2.7386127875258306"/>
    <n v="-1"/>
    <n v="205"/>
    <n v="249"/>
    <n v="-34"/>
    <n v="-8.7581728474373275"/>
    <n v="-1"/>
    <n v="0"/>
    <n v="0.38678901108843422"/>
  </r>
  <r>
    <n v="11"/>
    <x v="0"/>
    <x v="10"/>
    <x v="18"/>
    <x v="29"/>
    <x v="1"/>
    <n v="20"/>
    <n v="38"/>
    <n v="-18"/>
    <n v="0"/>
    <n v="4"/>
    <n v="4"/>
    <n v="0.36363636363636365"/>
    <n v="-14"/>
    <n v="-3.7416573867739413"/>
    <n v="-1"/>
    <n v="225"/>
    <n v="287"/>
    <n v="-48"/>
    <n v="-12.499830234211268"/>
    <n v="-2"/>
    <n v="-1"/>
    <n v="0.35966581439112155"/>
  </r>
  <r>
    <n v="12"/>
    <x v="0"/>
    <x v="11"/>
    <x v="18"/>
    <x v="6"/>
    <x v="0"/>
    <n v="15"/>
    <n v="13"/>
    <n v="2"/>
    <n v="1"/>
    <n v="-3"/>
    <n v="5"/>
    <n v="0.41666666666666669"/>
    <n v="-1"/>
    <n v="-1"/>
    <n v="-1"/>
    <n v="240"/>
    <n v="300"/>
    <n v="-49"/>
    <n v="-13.499830234211268"/>
    <n v="-3"/>
    <n v="-2"/>
    <n v="0.37078509665363296"/>
  </r>
  <r>
    <n v="13"/>
    <x v="0"/>
    <x v="12"/>
    <x v="18"/>
    <x v="13"/>
    <x v="0"/>
    <n v="24"/>
    <n v="31"/>
    <n v="-7"/>
    <n v="0"/>
    <n v="2"/>
    <n v="5"/>
    <n v="0.38461538461538464"/>
    <n v="-5"/>
    <n v="-2.2360679774997898"/>
    <n v="-1"/>
    <n v="264"/>
    <n v="331"/>
    <n v="-54"/>
    <n v="-15.735898211711058"/>
    <n v="-4"/>
    <n v="-3"/>
    <n v="0.36911364278049053"/>
  </r>
  <r>
    <n v="14"/>
    <x v="0"/>
    <x v="13"/>
    <x v="18"/>
    <x v="25"/>
    <x v="1"/>
    <n v="14"/>
    <n v="30"/>
    <n v="-16"/>
    <n v="0"/>
    <n v="1"/>
    <n v="5"/>
    <n v="0.35714285714285715"/>
    <n v="-15"/>
    <n v="-3.872983346207417"/>
    <n v="-1"/>
    <n v="278"/>
    <n v="361"/>
    <n v="-69"/>
    <n v="-19.608881557918476"/>
    <n v="-5"/>
    <n v="-4"/>
    <n v="0.34996826136668047"/>
  </r>
  <r>
    <n v="15"/>
    <x v="0"/>
    <x v="14"/>
    <x v="18"/>
    <x v="19"/>
    <x v="0"/>
    <n v="12"/>
    <n v="18"/>
    <n v="-6"/>
    <n v="0"/>
    <n v="-2.5"/>
    <n v="5"/>
    <n v="0.33333333333333331"/>
    <n v="-8.5"/>
    <n v="-2.9154759474226504"/>
    <n v="-1"/>
    <n v="290"/>
    <n v="379"/>
    <n v="-77.5"/>
    <n v="-22.524357505341126"/>
    <n v="-6"/>
    <n v="-5"/>
    <n v="0.3465264248196554"/>
  </r>
  <r>
    <n v="16"/>
    <x v="0"/>
    <x v="15"/>
    <x v="18"/>
    <x v="28"/>
    <x v="0"/>
    <n v="20"/>
    <n v="10"/>
    <n v="10"/>
    <n v="1"/>
    <n v="10"/>
    <n v="6"/>
    <n v="0.375"/>
    <n v="20"/>
    <n v="4.4721359549995796"/>
    <n v="1"/>
    <n v="310"/>
    <n v="389"/>
    <n v="-57.5"/>
    <n v="-18.052221550341546"/>
    <n v="1"/>
    <n v="0"/>
    <n v="0.36865139650720719"/>
  </r>
  <r>
    <n v="1"/>
    <x v="0"/>
    <x v="0"/>
    <x v="19"/>
    <x v="2"/>
    <x v="1"/>
    <n v="3"/>
    <n v="20"/>
    <n v="-17"/>
    <n v="0"/>
    <n v="-3"/>
    <n v="0"/>
    <n v="0"/>
    <n v="-20"/>
    <n v="-4.4721359549995796"/>
    <n v="-1"/>
    <n v="3"/>
    <n v="20"/>
    <n v="-20"/>
    <n v="-4.4721359549995796"/>
    <n v="-1"/>
    <n v="0"/>
    <n v="1.1028590732136707E-2"/>
  </r>
  <r>
    <n v="2"/>
    <x v="0"/>
    <x v="1"/>
    <x v="19"/>
    <x v="4"/>
    <x v="0"/>
    <n v="26"/>
    <n v="16"/>
    <n v="10"/>
    <n v="1"/>
    <n v="-2.5"/>
    <n v="1"/>
    <n v="0.5"/>
    <n v="7.5"/>
    <n v="2.7386127875258306"/>
    <n v="1"/>
    <n v="29"/>
    <n v="36"/>
    <n v="-12.5"/>
    <n v="-1.733523167473749"/>
    <n v="1"/>
    <n v="0"/>
    <n v="0.37461965304061889"/>
  </r>
  <r>
    <n v="3"/>
    <x v="0"/>
    <x v="2"/>
    <x v="19"/>
    <x v="25"/>
    <x v="0"/>
    <n v="31"/>
    <n v="14"/>
    <n v="17"/>
    <n v="1"/>
    <n v="-2"/>
    <n v="2"/>
    <n v="0.66666666666666663"/>
    <n v="15"/>
    <n v="3.872983346207417"/>
    <n v="1"/>
    <n v="60"/>
    <n v="50"/>
    <n v="2.5"/>
    <n v="2.139460178733668"/>
    <n v="2"/>
    <n v="1"/>
    <n v="0.60637551614465968"/>
  </r>
  <r>
    <n v="4"/>
    <x v="0"/>
    <x v="3"/>
    <x v="19"/>
    <x v="22"/>
    <x v="1"/>
    <n v="20"/>
    <n v="23"/>
    <n v="-3"/>
    <n v="0"/>
    <n v="7"/>
    <n v="2"/>
    <n v="0.5"/>
    <n v="4"/>
    <n v="2"/>
    <n v="1"/>
    <n v="80"/>
    <n v="73"/>
    <n v="6.5"/>
    <n v="4.1394601787336676"/>
    <n v="3"/>
    <n v="2"/>
    <n v="0.55404163671645101"/>
  </r>
  <r>
    <n v="5"/>
    <x v="0"/>
    <x v="5"/>
    <x v="19"/>
    <x v="27"/>
    <x v="0"/>
    <n v="16"/>
    <n v="10"/>
    <n v="6"/>
    <n v="1"/>
    <n v="-3"/>
    <n v="3"/>
    <n v="0.6"/>
    <n v="3"/>
    <n v="1.7320508075688772"/>
    <n v="1"/>
    <n v="96"/>
    <n v="83"/>
    <n v="9.5"/>
    <n v="5.8715109863025443"/>
    <n v="4"/>
    <n v="3"/>
    <n v="0.5853688844106385"/>
  </r>
  <r>
    <n v="6"/>
    <x v="0"/>
    <x v="6"/>
    <x v="19"/>
    <x v="4"/>
    <x v="1"/>
    <n v="28"/>
    <n v="19"/>
    <n v="9"/>
    <n v="1"/>
    <n v="1"/>
    <n v="4"/>
    <n v="0.66666666666666663"/>
    <n v="10"/>
    <n v="3.1622776601683795"/>
    <n v="1"/>
    <n v="124"/>
    <n v="102"/>
    <n v="19.5"/>
    <n v="9.0337886464709243"/>
    <n v="5"/>
    <n v="4"/>
    <n v="0.61369758263661611"/>
  </r>
  <r>
    <n v="7"/>
    <x v="0"/>
    <x v="7"/>
    <x v="19"/>
    <x v="1"/>
    <x v="1"/>
    <n v="23"/>
    <n v="20"/>
    <n v="3"/>
    <n v="1"/>
    <n v="-1.5"/>
    <n v="5"/>
    <n v="0.7142857142857143"/>
    <n v="1.5"/>
    <n v="1.2247448713915889"/>
    <n v="1"/>
    <n v="147"/>
    <n v="122"/>
    <n v="21"/>
    <n v="10.258533517862514"/>
    <n v="6"/>
    <n v="5"/>
    <n v="0.60868674457336114"/>
  </r>
  <r>
    <n v="8"/>
    <x v="0"/>
    <x v="16"/>
    <x v="19"/>
    <x v="3"/>
    <x v="0"/>
    <n v="21"/>
    <n v="18"/>
    <n v="3"/>
    <n v="1"/>
    <n v="-2"/>
    <n v="6"/>
    <n v="0.75"/>
    <n v="1"/>
    <n v="1"/>
    <n v="1"/>
    <n v="168"/>
    <n v="140"/>
    <n v="22"/>
    <n v="11.258533517862514"/>
    <n v="7"/>
    <n v="6"/>
    <n v="0.60637551614466012"/>
  </r>
  <r>
    <n v="9"/>
    <x v="0"/>
    <x v="8"/>
    <x v="19"/>
    <x v="23"/>
    <x v="1"/>
    <n v="30"/>
    <n v="14"/>
    <n v="16"/>
    <n v="1"/>
    <n v="3"/>
    <n v="7"/>
    <n v="0.77777777777777779"/>
    <n v="19"/>
    <n v="4.358898943540674"/>
    <n v="1"/>
    <n v="198"/>
    <n v="154"/>
    <n v="41"/>
    <n v="15.617432461403187"/>
    <n v="8"/>
    <n v="7"/>
    <n v="0.64465249244827105"/>
  </r>
  <r>
    <n v="10"/>
    <x v="0"/>
    <x v="9"/>
    <x v="19"/>
    <x v="12"/>
    <x v="0"/>
    <n v="13"/>
    <n v="30"/>
    <n v="-17"/>
    <n v="0"/>
    <n v="-1"/>
    <n v="7"/>
    <n v="0.7"/>
    <n v="-18"/>
    <n v="-4.2426406871192848"/>
    <n v="-1"/>
    <n v="211"/>
    <n v="184"/>
    <n v="23"/>
    <n v="11.374791774283903"/>
    <n v="-1"/>
    <n v="0"/>
    <n v="0.58042201214767863"/>
  </r>
  <r>
    <n v="11"/>
    <x v="0"/>
    <x v="10"/>
    <x v="19"/>
    <x v="30"/>
    <x v="1"/>
    <n v="20"/>
    <n v="10"/>
    <n v="10"/>
    <n v="1"/>
    <n v="2"/>
    <n v="8"/>
    <n v="0.72727272727272729"/>
    <n v="12"/>
    <n v="3.4641016151377544"/>
    <n v="1"/>
    <n v="231"/>
    <n v="194"/>
    <n v="35"/>
    <n v="14.838893389421656"/>
    <n v="1"/>
    <n v="0"/>
    <n v="0.60197620714118572"/>
  </r>
  <r>
    <n v="12"/>
    <x v="0"/>
    <x v="11"/>
    <x v="19"/>
    <x v="8"/>
    <x v="0"/>
    <n v="7"/>
    <n v="38"/>
    <n v="-31"/>
    <n v="0"/>
    <n v="3"/>
    <n v="8"/>
    <n v="0.66666666666666663"/>
    <n v="-28"/>
    <n v="-5.2915026221291814"/>
    <n v="-1"/>
    <n v="238"/>
    <n v="232"/>
    <n v="7"/>
    <n v="9.5473907672924749"/>
    <n v="-1"/>
    <n v="0"/>
    <n v="0.51512386650144193"/>
  </r>
  <r>
    <n v="13"/>
    <x v="0"/>
    <x v="12"/>
    <x v="19"/>
    <x v="24"/>
    <x v="1"/>
    <n v="20"/>
    <n v="23"/>
    <n v="-3"/>
    <n v="0"/>
    <n v="10"/>
    <n v="8"/>
    <n v="0.61538461538461542"/>
    <n v="7"/>
    <n v="2.6457513110645907"/>
    <n v="1"/>
    <n v="258"/>
    <n v="255"/>
    <n v="14"/>
    <n v="12.193142078357067"/>
    <n v="1"/>
    <n v="0"/>
    <n v="0.50692945986223359"/>
  </r>
  <r>
    <n v="14"/>
    <x v="0"/>
    <x v="13"/>
    <x v="19"/>
    <x v="1"/>
    <x v="0"/>
    <n v="38"/>
    <n v="17"/>
    <n v="21"/>
    <n v="1"/>
    <n v="-4"/>
    <n v="9"/>
    <n v="0.6428571428571429"/>
    <n v="17"/>
    <n v="4.1231056256176606"/>
    <n v="1"/>
    <n v="296"/>
    <n v="272"/>
    <n v="31"/>
    <n v="16.316247703974728"/>
    <n v="2"/>
    <n v="1"/>
    <n v="0.54993325185603159"/>
  </r>
  <r>
    <n v="15"/>
    <x v="0"/>
    <x v="14"/>
    <x v="19"/>
    <x v="13"/>
    <x v="0"/>
    <n v="49"/>
    <n v="17"/>
    <n v="32"/>
    <n v="1"/>
    <n v="-7"/>
    <n v="10"/>
    <n v="0.66666666666666663"/>
    <n v="25"/>
    <n v="5"/>
    <n v="1"/>
    <n v="345"/>
    <n v="289"/>
    <n v="56"/>
    <n v="21.316247703974728"/>
    <n v="3"/>
    <n v="2"/>
    <n v="0.60342797646931157"/>
  </r>
  <r>
    <n v="16"/>
    <x v="0"/>
    <x v="15"/>
    <x v="19"/>
    <x v="12"/>
    <x v="1"/>
    <n v="20"/>
    <n v="13"/>
    <n v="7"/>
    <n v="1"/>
    <n v="3"/>
    <n v="11"/>
    <n v="0.6875"/>
    <n v="10"/>
    <n v="3.1622776601683795"/>
    <n v="1"/>
    <n v="365"/>
    <n v="302"/>
    <n v="66"/>
    <n v="24.478525364143106"/>
    <n v="4"/>
    <n v="3"/>
    <n v="0.61041207806511666"/>
  </r>
  <r>
    <n v="1"/>
    <x v="0"/>
    <x v="0"/>
    <x v="20"/>
    <x v="14"/>
    <x v="1"/>
    <n v="26"/>
    <n v="27"/>
    <n v="-1"/>
    <n v="0"/>
    <n v="7"/>
    <n v="0"/>
    <n v="0"/>
    <n v="6"/>
    <n v="2.4494897427831779"/>
    <n v="1"/>
    <n v="26"/>
    <n v="27"/>
    <n v="6"/>
    <n v="2.4494897427831779"/>
    <n v="5"/>
    <n v="4"/>
    <n v="0.4776537518018551"/>
  </r>
  <r>
    <n v="2"/>
    <x v="0"/>
    <x v="1"/>
    <x v="20"/>
    <x v="30"/>
    <x v="0"/>
    <n v="20"/>
    <n v="24"/>
    <n v="-4"/>
    <n v="0"/>
    <n v="-2"/>
    <n v="0"/>
    <n v="0"/>
    <n v="-6"/>
    <n v="-2.4494897427831779"/>
    <n v="-1"/>
    <n v="46"/>
    <n v="51"/>
    <n v="0"/>
    <n v="0"/>
    <n v="-1"/>
    <n v="0"/>
    <n v="0.43916620885194085"/>
  </r>
  <r>
    <n v="3"/>
    <x v="0"/>
    <x v="2"/>
    <x v="20"/>
    <x v="16"/>
    <x v="0"/>
    <n v="32"/>
    <n v="21"/>
    <n v="11"/>
    <n v="1"/>
    <n v="-3"/>
    <n v="1"/>
    <n v="0.33333333333333331"/>
    <n v="8"/>
    <n v="2.8284271247461903"/>
    <n v="1"/>
    <n v="78"/>
    <n v="72"/>
    <n v="8"/>
    <n v="2.8284271247461903"/>
    <n v="1"/>
    <n v="0"/>
    <n v="0.54728359148612116"/>
  </r>
  <r>
    <n v="4"/>
    <x v="0"/>
    <x v="3"/>
    <x v="20"/>
    <x v="31"/>
    <x v="1"/>
    <n v="24"/>
    <n v="10"/>
    <n v="14"/>
    <n v="1"/>
    <n v="6.5"/>
    <n v="2"/>
    <n v="0.5"/>
    <n v="20.5"/>
    <n v="4.5276925690687087"/>
    <n v="1"/>
    <n v="102"/>
    <n v="82"/>
    <n v="28.5"/>
    <n v="7.3561196938148985"/>
    <n v="2"/>
    <n v="1"/>
    <n v="0.62650706242390708"/>
  </r>
  <r>
    <n v="5"/>
    <x v="0"/>
    <x v="4"/>
    <x v="20"/>
    <x v="2"/>
    <x v="0"/>
    <n v="30"/>
    <n v="27"/>
    <n v="3"/>
    <n v="1"/>
    <n v="-7.5"/>
    <n v="3"/>
    <n v="0.6"/>
    <n v="-4.5"/>
    <n v="-2.1213203435596424"/>
    <n v="-1"/>
    <n v="132"/>
    <n v="109"/>
    <n v="24"/>
    <n v="5.2347993502552566"/>
    <n v="-1"/>
    <n v="0"/>
    <n v="0.61152952696412333"/>
  </r>
  <r>
    <n v="6"/>
    <x v="0"/>
    <x v="5"/>
    <x v="20"/>
    <x v="11"/>
    <x v="1"/>
    <n v="7"/>
    <n v="27"/>
    <n v="-20"/>
    <n v="0"/>
    <n v="3.5"/>
    <n v="3"/>
    <n v="0.5"/>
    <n v="-16.5"/>
    <n v="-4.0620192023179804"/>
    <n v="-1"/>
    <n v="139"/>
    <n v="136"/>
    <n v="7.5"/>
    <n v="1.1727801479372761"/>
    <n v="-2"/>
    <n v="-1"/>
    <n v="0.51292490556438997"/>
  </r>
  <r>
    <n v="7"/>
    <x v="0"/>
    <x v="6"/>
    <x v="20"/>
    <x v="14"/>
    <x v="0"/>
    <n v="27"/>
    <n v="20"/>
    <n v="7"/>
    <n v="1"/>
    <n v="-3"/>
    <n v="4"/>
    <n v="0.5714285714285714"/>
    <n v="4"/>
    <n v="2"/>
    <n v="1"/>
    <n v="166"/>
    <n v="156"/>
    <n v="11.5"/>
    <n v="3.1727801479372761"/>
    <n v="1"/>
    <n v="0"/>
    <n v="0.53674670530139446"/>
  </r>
  <r>
    <n v="8"/>
    <x v="0"/>
    <x v="7"/>
    <x v="20"/>
    <x v="0"/>
    <x v="1"/>
    <n v="49"/>
    <n v="52"/>
    <n v="-3"/>
    <n v="0"/>
    <n v="3"/>
    <n v="4"/>
    <n v="0.5"/>
    <n v="0"/>
    <n v="0"/>
    <n v="-1"/>
    <n v="215"/>
    <n v="208"/>
    <n v="11.5"/>
    <n v="3.1727801479372761"/>
    <n v="-1"/>
    <n v="0"/>
    <n v="0.51960166822732601"/>
  </r>
  <r>
    <n v="9"/>
    <x v="0"/>
    <x v="16"/>
    <x v="20"/>
    <x v="18"/>
    <x v="1"/>
    <n v="32"/>
    <n v="18"/>
    <n v="14"/>
    <n v="1"/>
    <n v="-1.5"/>
    <n v="5"/>
    <n v="0.55555555555555558"/>
    <n v="12.5"/>
    <n v="3.5355339059327378"/>
    <n v="1"/>
    <n v="247"/>
    <n v="226"/>
    <n v="24"/>
    <n v="6.7083140538700139"/>
    <n v="1"/>
    <n v="0"/>
    <n v="0.55245191402560045"/>
  </r>
  <r>
    <n v="10"/>
    <x v="0"/>
    <x v="8"/>
    <x v="20"/>
    <x v="28"/>
    <x v="0"/>
    <n v="26"/>
    <n v="27"/>
    <n v="-1"/>
    <n v="0"/>
    <n v="7"/>
    <n v="5"/>
    <n v="0.5"/>
    <n v="6"/>
    <n v="2.4494897427831779"/>
    <n v="1"/>
    <n v="273"/>
    <n v="253"/>
    <n v="30"/>
    <n v="9.1578037966531909"/>
    <n v="2"/>
    <n v="1"/>
    <n v="0.54495702326444651"/>
  </r>
  <r>
    <n v="11"/>
    <x v="0"/>
    <x v="10"/>
    <x v="20"/>
    <x v="16"/>
    <x v="1"/>
    <n v="14"/>
    <n v="20"/>
    <n v="-6"/>
    <n v="0"/>
    <n v="-1"/>
    <n v="5"/>
    <n v="0.45454545454545453"/>
    <n v="-7"/>
    <n v="-2.6457513110645907"/>
    <n v="-1"/>
    <n v="287"/>
    <n v="273"/>
    <n v="23"/>
    <n v="6.5120524855886002"/>
    <n v="-1"/>
    <n v="0"/>
    <n v="0.52959653436796872"/>
  </r>
  <r>
    <n v="12"/>
    <x v="0"/>
    <x v="11"/>
    <x v="20"/>
    <x v="29"/>
    <x v="0"/>
    <n v="20"/>
    <n v="23"/>
    <n v="-3"/>
    <n v="0"/>
    <n v="2.5"/>
    <n v="5"/>
    <n v="0.41666666666666669"/>
    <n v="-0.5"/>
    <n v="-0.70710678118654757"/>
    <n v="-1"/>
    <n v="307"/>
    <n v="296"/>
    <n v="22.5"/>
    <n v="5.8049457044020523"/>
    <n v="-2"/>
    <n v="-1"/>
    <n v="0.52160585082198041"/>
  </r>
  <r>
    <n v="13"/>
    <x v="0"/>
    <x v="12"/>
    <x v="20"/>
    <x v="26"/>
    <x v="1"/>
    <n v="31"/>
    <n v="24"/>
    <n v="7"/>
    <n v="1"/>
    <n v="-2"/>
    <n v="6"/>
    <n v="0.46153846153846156"/>
    <n v="5"/>
    <n v="2.2360679774997898"/>
    <n v="1"/>
    <n v="338"/>
    <n v="320"/>
    <n v="27.5"/>
    <n v="8.0410136819018412"/>
    <n v="1"/>
    <n v="0"/>
    <n v="0.53237912679519672"/>
  </r>
  <r>
    <n v="14"/>
    <x v="0"/>
    <x v="13"/>
    <x v="20"/>
    <x v="20"/>
    <x v="0"/>
    <n v="35"/>
    <n v="38"/>
    <n v="-3"/>
    <n v="0"/>
    <n v="4.5"/>
    <n v="6"/>
    <n v="0.42857142857142855"/>
    <n v="1.5"/>
    <n v="1.2247448713915889"/>
    <n v="1"/>
    <n v="373"/>
    <n v="358"/>
    <n v="29"/>
    <n v="9.2657585532934306"/>
    <n v="2"/>
    <n v="1"/>
    <n v="0.52430025954698523"/>
  </r>
  <r>
    <n v="15"/>
    <x v="0"/>
    <x v="14"/>
    <x v="20"/>
    <x v="10"/>
    <x v="1"/>
    <n v="17"/>
    <n v="49"/>
    <n v="-32"/>
    <n v="0"/>
    <n v="7"/>
    <n v="6"/>
    <n v="0.4"/>
    <n v="-25"/>
    <n v="-5"/>
    <n v="-1"/>
    <n v="390"/>
    <n v="407"/>
    <n v="4"/>
    <n v="4.2657585532934306"/>
    <n v="-1"/>
    <n v="0"/>
    <n v="0.47474164942182007"/>
  </r>
  <r>
    <n v="16"/>
    <x v="0"/>
    <x v="15"/>
    <x v="20"/>
    <x v="11"/>
    <x v="0"/>
    <n v="30"/>
    <n v="35"/>
    <n v="-5"/>
    <n v="0"/>
    <n v="-3.5"/>
    <n v="6"/>
    <n v="0.375"/>
    <n v="-8.5"/>
    <n v="-2.9154759474226504"/>
    <n v="-1"/>
    <n v="420"/>
    <n v="442"/>
    <n v="-4.5"/>
    <n v="1.3502826058707802"/>
    <n v="-2"/>
    <n v="-1"/>
    <n v="0.46978666555430998"/>
  </r>
  <r>
    <n v="1"/>
    <x v="0"/>
    <x v="0"/>
    <x v="21"/>
    <x v="7"/>
    <x v="0"/>
    <n v="31"/>
    <n v="10"/>
    <n v="21"/>
    <n v="1"/>
    <n v="-3.5"/>
    <n v="1"/>
    <n v="1"/>
    <n v="17.5"/>
    <n v="4.1833001326703778"/>
    <n v="1"/>
    <n v="31"/>
    <n v="10"/>
    <n v="17.5"/>
    <n v="4.1833001326703778"/>
    <n v="1"/>
    <n v="0"/>
    <n v="0.93592151757439446"/>
  </r>
  <r>
    <n v="2"/>
    <x v="0"/>
    <x v="1"/>
    <x v="21"/>
    <x v="19"/>
    <x v="1"/>
    <n v="20"/>
    <n v="7"/>
    <n v="13"/>
    <n v="1"/>
    <n v="6"/>
    <n v="2"/>
    <n v="1"/>
    <n v="19"/>
    <n v="4.358898943540674"/>
    <n v="1"/>
    <n v="51"/>
    <n v="17"/>
    <n v="36.5"/>
    <n v="8.5421990762110518"/>
    <n v="2"/>
    <n v="1"/>
    <n v="0.93110003972779454"/>
  </r>
  <r>
    <n v="3"/>
    <x v="0"/>
    <x v="2"/>
    <x v="21"/>
    <x v="11"/>
    <x v="0"/>
    <n v="17"/>
    <n v="24"/>
    <n v="-7"/>
    <n v="0"/>
    <n v="-3"/>
    <n v="2"/>
    <n v="0.66666666666666663"/>
    <n v="-10"/>
    <n v="-3.1622776601683795"/>
    <n v="-1"/>
    <n v="68"/>
    <n v="41"/>
    <n v="26.5"/>
    <n v="5.3799214160426718"/>
    <n v="-1"/>
    <n v="0"/>
    <n v="0.76835884884316719"/>
  </r>
  <r>
    <n v="4"/>
    <x v="0"/>
    <x v="3"/>
    <x v="21"/>
    <x v="26"/>
    <x v="1"/>
    <n v="27"/>
    <n v="14"/>
    <n v="13"/>
    <n v="1"/>
    <n v="-2.5"/>
    <n v="3"/>
    <n v="0.75"/>
    <n v="10.5"/>
    <n v="3.2403703492039302"/>
    <n v="1"/>
    <n v="95"/>
    <n v="55"/>
    <n v="37"/>
    <n v="8.620291765246602"/>
    <n v="1"/>
    <n v="0"/>
    <n v="0.78504436668427691"/>
  </r>
  <r>
    <n v="5"/>
    <x v="0"/>
    <x v="5"/>
    <x v="21"/>
    <x v="16"/>
    <x v="0"/>
    <n v="34"/>
    <n v="20"/>
    <n v="14"/>
    <n v="1"/>
    <n v="-7.5"/>
    <n v="4"/>
    <n v="0.8"/>
    <n v="6.5"/>
    <n v="2.5495097567963922"/>
    <n v="1"/>
    <n v="129"/>
    <n v="75"/>
    <n v="43.5"/>
    <n v="11.169801522042995"/>
    <n v="2"/>
    <n v="1"/>
    <n v="0.78335205735347901"/>
  </r>
  <r>
    <n v="6"/>
    <x v="0"/>
    <x v="6"/>
    <x v="21"/>
    <x v="28"/>
    <x v="1"/>
    <n v="23"/>
    <n v="30"/>
    <n v="-7"/>
    <n v="0"/>
    <n v="7"/>
    <n v="4"/>
    <n v="0.66666666666666663"/>
    <n v="0"/>
    <n v="0"/>
    <n v="-1"/>
    <n v="152"/>
    <n v="105"/>
    <n v="43.5"/>
    <n v="11.169801522042995"/>
    <n v="-1"/>
    <n v="0"/>
    <n v="0.70614015560117327"/>
  </r>
  <r>
    <n v="7"/>
    <x v="0"/>
    <x v="7"/>
    <x v="21"/>
    <x v="23"/>
    <x v="1"/>
    <n v="20"/>
    <n v="34"/>
    <n v="-14"/>
    <n v="0"/>
    <n v="-3"/>
    <n v="4"/>
    <n v="0.5714285714285714"/>
    <n v="-17"/>
    <n v="-4.1231056256176606"/>
    <n v="-1"/>
    <n v="172"/>
    <n v="139"/>
    <n v="26.5"/>
    <n v="7.0466958964253346"/>
    <n v="-2"/>
    <n v="-1"/>
    <n v="0.62360045983540902"/>
  </r>
  <r>
    <n v="8"/>
    <x v="0"/>
    <x v="16"/>
    <x v="21"/>
    <x v="21"/>
    <x v="0"/>
    <n v="28"/>
    <n v="23"/>
    <n v="5"/>
    <n v="1"/>
    <n v="-7.5"/>
    <n v="5"/>
    <n v="0.625"/>
    <n v="-2.5"/>
    <n v="-1.5811388300841898"/>
    <n v="-1"/>
    <n v="200"/>
    <n v="162"/>
    <n v="24"/>
    <n v="5.4655570663411446"/>
    <n v="-3"/>
    <n v="-2"/>
    <n v="0.62232039734488898"/>
  </r>
  <r>
    <n v="9"/>
    <x v="0"/>
    <x v="8"/>
    <x v="21"/>
    <x v="31"/>
    <x v="0"/>
    <n v="17"/>
    <n v="22"/>
    <n v="-5"/>
    <n v="0"/>
    <n v="-2.5"/>
    <n v="5"/>
    <n v="0.55555555555555558"/>
    <n v="-7.5"/>
    <n v="-2.7386127875258306"/>
    <n v="-1"/>
    <n v="217"/>
    <n v="184"/>
    <n v="16.5"/>
    <n v="2.726944278815314"/>
    <n v="-4"/>
    <n v="-3"/>
    <n v="0.59651353344484481"/>
  </r>
  <r>
    <n v="10"/>
    <x v="0"/>
    <x v="9"/>
    <x v="21"/>
    <x v="15"/>
    <x v="1"/>
    <n v="17"/>
    <n v="24"/>
    <n v="-7"/>
    <n v="0"/>
    <n v="-4"/>
    <n v="5"/>
    <n v="0.5"/>
    <n v="-11"/>
    <n v="-3.3166247903553998"/>
    <n v="-1"/>
    <n v="234"/>
    <n v="208"/>
    <n v="5.5"/>
    <n v="-0.58968051154008583"/>
    <n v="-5"/>
    <n v="-4"/>
    <n v="0.56933679165296947"/>
  </r>
  <r>
    <n v="11"/>
    <x v="0"/>
    <x v="10"/>
    <x v="21"/>
    <x v="26"/>
    <x v="0"/>
    <n v="38"/>
    <n v="20"/>
    <n v="18"/>
    <n v="1"/>
    <n v="-4"/>
    <n v="6"/>
    <n v="0.54545454545454541"/>
    <n v="14"/>
    <n v="3.7416573867739413"/>
    <n v="1"/>
    <n v="272"/>
    <n v="228"/>
    <n v="19.5"/>
    <n v="3.1519768752338555"/>
    <n v="1"/>
    <n v="0"/>
    <n v="0.6030528660157034"/>
  </r>
  <r>
    <n v="12"/>
    <x v="0"/>
    <x v="11"/>
    <x v="21"/>
    <x v="13"/>
    <x v="1"/>
    <n v="23"/>
    <n v="20"/>
    <n v="3"/>
    <n v="1"/>
    <n v="-2.5"/>
    <n v="7"/>
    <n v="0.58333333333333337"/>
    <n v="0.5"/>
    <n v="0.70710678118654757"/>
    <n v="1"/>
    <n v="295"/>
    <n v="248"/>
    <n v="20"/>
    <n v="3.859083656420403"/>
    <n v="2"/>
    <n v="1"/>
    <n v="0.60140086378495838"/>
  </r>
  <r>
    <n v="13"/>
    <x v="0"/>
    <x v="12"/>
    <x v="21"/>
    <x v="17"/>
    <x v="0"/>
    <n v="30"/>
    <n v="8"/>
    <n v="22"/>
    <n v="1"/>
    <n v="-8"/>
    <n v="8"/>
    <n v="0.61538461538461542"/>
    <n v="14"/>
    <n v="3.7416573867739413"/>
    <n v="1"/>
    <n v="325"/>
    <n v="256"/>
    <n v="34"/>
    <n v="7.6007410431943443"/>
    <n v="3"/>
    <n v="2"/>
    <n v="0.63774615640245791"/>
  </r>
  <r>
    <n v="14"/>
    <x v="0"/>
    <x v="13"/>
    <x v="21"/>
    <x v="14"/>
    <x v="1"/>
    <n v="19"/>
    <n v="16"/>
    <n v="3"/>
    <n v="1"/>
    <n v="-3"/>
    <n v="9"/>
    <n v="0.6428571428571429"/>
    <n v="0"/>
    <n v="0"/>
    <n v="-1"/>
    <n v="344"/>
    <n v="272"/>
    <n v="34"/>
    <n v="7.6007410431943443"/>
    <n v="-1"/>
    <n v="0"/>
    <n v="0.63565849444994693"/>
  </r>
  <r>
    <n v="15"/>
    <x v="0"/>
    <x v="14"/>
    <x v="21"/>
    <x v="28"/>
    <x v="0"/>
    <n v="26"/>
    <n v="20"/>
    <n v="6"/>
    <n v="1"/>
    <n v="2.5"/>
    <n v="10"/>
    <n v="0.66666666666666663"/>
    <n v="8.5"/>
    <n v="2.9154759474226504"/>
    <n v="1"/>
    <n v="370"/>
    <n v="292"/>
    <n v="42.5"/>
    <n v="10.516216990616995"/>
    <n v="1"/>
    <n v="0"/>
    <n v="0.63670600583646308"/>
  </r>
  <r>
    <n v="16"/>
    <x v="0"/>
    <x v="15"/>
    <x v="21"/>
    <x v="31"/>
    <x v="1"/>
    <n v="17"/>
    <n v="22"/>
    <n v="-5"/>
    <n v="0"/>
    <n v="-3"/>
    <n v="10"/>
    <n v="0.625"/>
    <n v="-8"/>
    <n v="-2.8284271247461903"/>
    <n v="-1"/>
    <n v="387"/>
    <n v="314"/>
    <n v="34.5"/>
    <n v="7.6877898658708048"/>
    <n v="-1"/>
    <n v="0"/>
    <n v="0.62137891739680928"/>
  </r>
  <r>
    <n v="1"/>
    <x v="0"/>
    <x v="0"/>
    <x v="22"/>
    <x v="5"/>
    <x v="0"/>
    <n v="28"/>
    <n v="21"/>
    <n v="7"/>
    <n v="1"/>
    <n v="-7"/>
    <n v="1"/>
    <n v="1"/>
    <n v="0"/>
    <n v="0"/>
    <n v="-1"/>
    <n v="28"/>
    <n v="21"/>
    <n v="0"/>
    <n v="0"/>
    <n v="-2"/>
    <n v="-1"/>
    <n v="0.66414177276322039"/>
  </r>
  <r>
    <n v="2"/>
    <x v="0"/>
    <x v="1"/>
    <x v="22"/>
    <x v="31"/>
    <x v="1"/>
    <n v="40"/>
    <n v="32"/>
    <n v="8"/>
    <n v="1"/>
    <n v="1"/>
    <n v="2"/>
    <n v="1"/>
    <n v="9"/>
    <n v="3"/>
    <n v="1"/>
    <n v="68"/>
    <n v="53"/>
    <n v="9"/>
    <n v="3"/>
    <n v="1"/>
    <n v="0"/>
    <n v="0.64351230510001711"/>
  </r>
  <r>
    <n v="3"/>
    <x v="0"/>
    <x v="2"/>
    <x v="22"/>
    <x v="21"/>
    <x v="0"/>
    <n v="51"/>
    <n v="17"/>
    <n v="34"/>
    <n v="1"/>
    <n v="-14"/>
    <n v="3"/>
    <n v="1"/>
    <n v="20"/>
    <n v="4.4721359549995796"/>
    <n v="1"/>
    <n v="119"/>
    <n v="70"/>
    <n v="29"/>
    <n v="7.4721359549995796"/>
    <n v="2"/>
    <n v="1"/>
    <n v="0.77861078060485467"/>
  </r>
  <r>
    <n v="4"/>
    <x v="0"/>
    <x v="4"/>
    <x v="22"/>
    <x v="14"/>
    <x v="1"/>
    <n v="30"/>
    <n v="6"/>
    <n v="24"/>
    <n v="1"/>
    <n v="-8.5"/>
    <n v="4"/>
    <n v="1"/>
    <n v="15.5"/>
    <n v="3.9370039370059056"/>
    <n v="1"/>
    <n v="149"/>
    <n v="76"/>
    <n v="44.5"/>
    <n v="11.409139892005484"/>
    <n v="3"/>
    <n v="2"/>
    <n v="0.83139057271583272"/>
  </r>
  <r>
    <n v="5"/>
    <x v="0"/>
    <x v="5"/>
    <x v="22"/>
    <x v="19"/>
    <x v="1"/>
    <n v="34"/>
    <n v="27"/>
    <n v="7"/>
    <n v="1"/>
    <n v="-8.5"/>
    <n v="5"/>
    <n v="1"/>
    <n v="-1.5"/>
    <n v="-1.2247448713915889"/>
    <n v="-1"/>
    <n v="183"/>
    <n v="103"/>
    <n v="43"/>
    <n v="10.184395020613895"/>
    <n v="-1"/>
    <n v="0"/>
    <n v="0.79611288043172668"/>
  </r>
  <r>
    <n v="6"/>
    <x v="0"/>
    <x v="6"/>
    <x v="22"/>
    <x v="29"/>
    <x v="0"/>
    <n v="30"/>
    <n v="23"/>
    <n v="7"/>
    <n v="1"/>
    <n v="-7"/>
    <n v="6"/>
    <n v="1"/>
    <n v="0"/>
    <n v="0"/>
    <n v="-1"/>
    <n v="213"/>
    <n v="126"/>
    <n v="43"/>
    <n v="10.184395020613895"/>
    <n v="-2"/>
    <n v="-1"/>
    <n v="0.77630714393353417"/>
  </r>
  <r>
    <n v="7"/>
    <x v="0"/>
    <x v="7"/>
    <x v="22"/>
    <x v="26"/>
    <x v="0"/>
    <n v="36"/>
    <n v="7"/>
    <n v="29"/>
    <n v="1"/>
    <n v="-8"/>
    <n v="7"/>
    <n v="1"/>
    <n v="21"/>
    <n v="4.5825756949558398"/>
    <n v="1"/>
    <n v="249"/>
    <n v="133"/>
    <n v="64"/>
    <n v="14.766970715569734"/>
    <n v="1"/>
    <n v="0"/>
    <n v="0.81551263409477015"/>
  </r>
  <r>
    <n v="8"/>
    <x v="0"/>
    <x v="16"/>
    <x v="22"/>
    <x v="16"/>
    <x v="0"/>
    <n v="27"/>
    <n v="10"/>
    <n v="17"/>
    <n v="1"/>
    <n v="-14"/>
    <n v="8"/>
    <n v="1"/>
    <n v="3"/>
    <n v="1.7320508075688772"/>
    <n v="1"/>
    <n v="276"/>
    <n v="143"/>
    <n v="67"/>
    <n v="16.499021523138612"/>
    <n v="2"/>
    <n v="1"/>
    <n v="0.82612483258270397"/>
  </r>
  <r>
    <n v="9"/>
    <x v="0"/>
    <x v="8"/>
    <x v="22"/>
    <x v="13"/>
    <x v="1"/>
    <n v="27"/>
    <n v="26"/>
    <n v="1"/>
    <n v="1"/>
    <n v="-7"/>
    <n v="9"/>
    <n v="1"/>
    <n v="-6"/>
    <n v="-2.4494897427831779"/>
    <n v="-1"/>
    <n v="303"/>
    <n v="169"/>
    <n v="61"/>
    <n v="14.049531780355434"/>
    <n v="-1"/>
    <n v="0"/>
    <n v="0.79958246298106983"/>
  </r>
  <r>
    <n v="10"/>
    <x v="0"/>
    <x v="9"/>
    <x v="22"/>
    <x v="31"/>
    <x v="0"/>
    <n v="20"/>
    <n v="13"/>
    <n v="7"/>
    <n v="1"/>
    <n v="-7"/>
    <n v="10"/>
    <n v="1"/>
    <n v="0"/>
    <n v="0"/>
    <n v="-1"/>
    <n v="323"/>
    <n v="182"/>
    <n v="61"/>
    <n v="14.049531780355434"/>
    <n v="-2"/>
    <n v="-1"/>
    <n v="0.79568495112372795"/>
  </r>
  <r>
    <n v="11"/>
    <x v="0"/>
    <x v="10"/>
    <x v="22"/>
    <x v="22"/>
    <x v="1"/>
    <n v="24"/>
    <n v="30"/>
    <n v="-6"/>
    <n v="0"/>
    <n v="-2.5"/>
    <n v="10"/>
    <n v="0.90909090909090906"/>
    <n v="-8.5"/>
    <n v="-2.9154759474226504"/>
    <n v="-1"/>
    <n v="347"/>
    <n v="212"/>
    <n v="52.5"/>
    <n v="11.134055832932784"/>
    <n v="-3"/>
    <n v="-2"/>
    <n v="0.76274536215387478"/>
  </r>
  <r>
    <n v="12"/>
    <x v="0"/>
    <x v="11"/>
    <x v="22"/>
    <x v="11"/>
    <x v="0"/>
    <n v="28"/>
    <n v="35"/>
    <n v="-7"/>
    <n v="0"/>
    <n v="-8"/>
    <n v="10"/>
    <n v="0.83333333333333337"/>
    <n v="-15"/>
    <n v="-3.872983346207417"/>
    <n v="-1"/>
    <n v="375"/>
    <n v="247"/>
    <n v="37.5"/>
    <n v="7.2610724867253671"/>
    <n v="-4"/>
    <n v="-3"/>
    <n v="0.72900185954232632"/>
  </r>
  <r>
    <n v="13"/>
    <x v="0"/>
    <x v="12"/>
    <x v="22"/>
    <x v="15"/>
    <x v="1"/>
    <n v="27"/>
    <n v="6"/>
    <n v="21"/>
    <n v="1"/>
    <n v="-5"/>
    <n v="11"/>
    <n v="0.84615384615384615"/>
    <n v="16"/>
    <n v="4"/>
    <n v="1"/>
    <n v="402"/>
    <n v="253"/>
    <n v="53.5"/>
    <n v="11.261072486725368"/>
    <n v="1"/>
    <n v="0"/>
    <n v="0.74978357629124381"/>
  </r>
  <r>
    <n v="14"/>
    <x v="0"/>
    <x v="13"/>
    <x v="22"/>
    <x v="17"/>
    <x v="0"/>
    <n v="33"/>
    <n v="16"/>
    <n v="17"/>
    <n v="1"/>
    <n v="-14"/>
    <n v="12"/>
    <n v="0.8571428571428571"/>
    <n v="3"/>
    <n v="1.7320508075688772"/>
    <n v="1"/>
    <n v="435"/>
    <n v="269"/>
    <n v="56.5"/>
    <n v="12.993123294294245"/>
    <n v="2"/>
    <n v="1"/>
    <n v="0.75751511712745756"/>
  </r>
  <r>
    <n v="15"/>
    <x v="0"/>
    <x v="14"/>
    <x v="22"/>
    <x v="29"/>
    <x v="1"/>
    <n v="20"/>
    <n v="26"/>
    <n v="-6"/>
    <n v="0"/>
    <n v="-2.5"/>
    <n v="12"/>
    <n v="0.8"/>
    <n v="-8.5"/>
    <n v="-2.9154759474226504"/>
    <n v="-1"/>
    <n v="455"/>
    <n v="295"/>
    <n v="48"/>
    <n v="10.077647346871593"/>
    <n v="-1"/>
    <n v="0"/>
    <n v="0.73632868402818341"/>
  </r>
  <r>
    <n v="16"/>
    <x v="0"/>
    <x v="15"/>
    <x v="22"/>
    <x v="26"/>
    <x v="1"/>
    <n v="10"/>
    <n v="20"/>
    <n v="-10"/>
    <n v="0"/>
    <n v="-10"/>
    <n v="12"/>
    <n v="0.75"/>
    <n v="-20"/>
    <n v="-4.4721359549995796"/>
    <n v="-1"/>
    <n v="465"/>
    <n v="315"/>
    <n v="28"/>
    <n v="5.6055113918720139"/>
    <n v="-2"/>
    <n v="-1"/>
    <n v="0.7156593912751491"/>
  </r>
  <r>
    <n v="1"/>
    <x v="0"/>
    <x v="0"/>
    <x v="23"/>
    <x v="24"/>
    <x v="1"/>
    <n v="19"/>
    <n v="31"/>
    <n v="-12"/>
    <n v="0"/>
    <n v="2"/>
    <n v="0"/>
    <n v="0"/>
    <n v="-10"/>
    <n v="-3.1622776601683795"/>
    <n v="-1"/>
    <n v="19"/>
    <n v="31"/>
    <n v="-10"/>
    <n v="-3.1622776601683795"/>
    <n v="-3"/>
    <n v="-2"/>
    <n v="0.23862562373782431"/>
  </r>
  <r>
    <n v="2"/>
    <x v="0"/>
    <x v="1"/>
    <x v="23"/>
    <x v="18"/>
    <x v="0"/>
    <n v="19"/>
    <n v="26"/>
    <n v="-7"/>
    <n v="0"/>
    <n v="-9"/>
    <n v="0"/>
    <n v="0"/>
    <n v="-16"/>
    <n v="-4"/>
    <n v="-1"/>
    <n v="38"/>
    <n v="57"/>
    <n v="-26"/>
    <n v="-7.16227766016838"/>
    <n v="-4"/>
    <n v="-3"/>
    <n v="0.27668756782449688"/>
  </r>
  <r>
    <n v="3"/>
    <x v="0"/>
    <x v="2"/>
    <x v="23"/>
    <x v="20"/>
    <x v="1"/>
    <n v="22"/>
    <n v="27"/>
    <n v="-5"/>
    <n v="0"/>
    <n v="10"/>
    <n v="0"/>
    <n v="0"/>
    <n v="5"/>
    <n v="2.2360679774997898"/>
    <n v="1"/>
    <n v="60"/>
    <n v="84"/>
    <n v="-21"/>
    <n v="-4.9262096826685902"/>
    <n v="1"/>
    <n v="0"/>
    <n v="0.3105735649712974"/>
  </r>
  <r>
    <n v="4"/>
    <x v="0"/>
    <x v="3"/>
    <x v="23"/>
    <x v="14"/>
    <x v="0"/>
    <n v="26"/>
    <n v="20"/>
    <n v="6"/>
    <n v="1"/>
    <n v="-3"/>
    <n v="1"/>
    <n v="0.25"/>
    <n v="3"/>
    <n v="1.7320508075688772"/>
    <n v="1"/>
    <n v="86"/>
    <n v="104"/>
    <n v="-18"/>
    <n v="-3.194158875099713"/>
    <n v="2"/>
    <n v="1"/>
    <n v="0.38926487290722062"/>
  </r>
  <r>
    <n v="5"/>
    <x v="0"/>
    <x v="4"/>
    <x v="23"/>
    <x v="11"/>
    <x v="1"/>
    <n v="17"/>
    <n v="39"/>
    <n v="-22"/>
    <n v="0"/>
    <n v="6.5"/>
    <n v="1"/>
    <n v="0.2"/>
    <n v="-15.5"/>
    <n v="-3.9370039370059056"/>
    <n v="-1"/>
    <n v="103"/>
    <n v="143"/>
    <n v="-33.5"/>
    <n v="-7.1311628121056181"/>
    <n v="-1"/>
    <n v="0"/>
    <n v="0.31483002166562157"/>
  </r>
  <r>
    <n v="6"/>
    <x v="0"/>
    <x v="5"/>
    <x v="23"/>
    <x v="30"/>
    <x v="0"/>
    <n v="31"/>
    <n v="21"/>
    <n v="10"/>
    <n v="1"/>
    <n v="3"/>
    <n v="2"/>
    <n v="0.33333333333333331"/>
    <n v="13"/>
    <n v="3.6055512754639891"/>
    <n v="1"/>
    <n v="134"/>
    <n v="164"/>
    <n v="-20.5"/>
    <n v="-3.525611536641629"/>
    <n v="1"/>
    <n v="0"/>
    <n v="0.38253479363643189"/>
  </r>
  <r>
    <n v="7"/>
    <x v="0"/>
    <x v="6"/>
    <x v="23"/>
    <x v="19"/>
    <x v="1"/>
    <n v="27"/>
    <n v="21"/>
    <n v="6"/>
    <n v="1"/>
    <n v="5.5"/>
    <n v="3"/>
    <n v="0.42857142857142855"/>
    <n v="11.5"/>
    <n v="3.3911649915626341"/>
    <n v="1"/>
    <n v="161"/>
    <n v="185"/>
    <n v="-9"/>
    <n v="-0.13444654507899489"/>
    <n v="2"/>
    <n v="1"/>
    <n v="0.41840731316945912"/>
  </r>
  <r>
    <n v="8"/>
    <x v="0"/>
    <x v="7"/>
    <x v="23"/>
    <x v="13"/>
    <x v="0"/>
    <n v="52"/>
    <n v="49"/>
    <n v="3"/>
    <n v="1"/>
    <n v="-3"/>
    <n v="4"/>
    <n v="0.5"/>
    <n v="0"/>
    <n v="0"/>
    <n v="-1"/>
    <n v="213"/>
    <n v="234"/>
    <n v="-9"/>
    <n v="-0.13444654507899489"/>
    <n v="-1"/>
    <n v="0"/>
    <n v="0.44451727048852185"/>
  </r>
  <r>
    <n v="9"/>
    <x v="0"/>
    <x v="16"/>
    <x v="23"/>
    <x v="17"/>
    <x v="0"/>
    <n v="28"/>
    <n v="34"/>
    <n v="-6"/>
    <n v="0"/>
    <n v="-6.5"/>
    <n v="4"/>
    <n v="0.44444444444444442"/>
    <n v="-12.5"/>
    <n v="-3.5355339059327378"/>
    <n v="-1"/>
    <n v="241"/>
    <n v="268"/>
    <n v="-21.5"/>
    <n v="-3.6699804510117326"/>
    <n v="-2"/>
    <n v="-1"/>
    <n v="0.43741239671996973"/>
  </r>
  <r>
    <n v="10"/>
    <x v="0"/>
    <x v="8"/>
    <x v="23"/>
    <x v="16"/>
    <x v="1"/>
    <n v="14"/>
    <n v="47"/>
    <n v="-33"/>
    <n v="0"/>
    <n v="-1"/>
    <n v="4"/>
    <n v="0.4"/>
    <n v="-34"/>
    <n v="-5.8309518948453007"/>
    <n v="-1"/>
    <n v="255"/>
    <n v="315"/>
    <n v="-55.5"/>
    <n v="-9.5009323458570343"/>
    <n v="-3"/>
    <n v="-2"/>
    <n v="0.37735208464512848"/>
  </r>
  <r>
    <n v="11"/>
    <x v="0"/>
    <x v="10"/>
    <x v="23"/>
    <x v="15"/>
    <x v="1"/>
    <n v="6"/>
    <n v="24"/>
    <n v="-18"/>
    <n v="0"/>
    <n v="3.5"/>
    <n v="4"/>
    <n v="0.36363636363636365"/>
    <n v="-14.5"/>
    <n v="-3.8078865529319543"/>
    <n v="-1"/>
    <n v="261"/>
    <n v="339"/>
    <n v="-70"/>
    <n v="-13.308818898788989"/>
    <n v="-4"/>
    <n v="-3"/>
    <n v="0.34984811785073516"/>
  </r>
  <r>
    <n v="12"/>
    <x v="0"/>
    <x v="11"/>
    <x v="23"/>
    <x v="20"/>
    <x v="0"/>
    <n v="38"/>
    <n v="41"/>
    <n v="-3"/>
    <n v="0"/>
    <n v="5.5"/>
    <n v="4"/>
    <n v="0.33333333333333331"/>
    <n v="2.5"/>
    <n v="1.5811388300841898"/>
    <n v="1"/>
    <n v="299"/>
    <n v="380"/>
    <n v="-67.5"/>
    <n v="-11.7276800687048"/>
    <n v="1"/>
    <n v="0"/>
    <n v="0.3616627502151249"/>
  </r>
  <r>
    <n v="13"/>
    <x v="0"/>
    <x v="12"/>
    <x v="23"/>
    <x v="18"/>
    <x v="1"/>
    <n v="24"/>
    <n v="17"/>
    <n v="7"/>
    <n v="1"/>
    <n v="5.5"/>
    <n v="5"/>
    <n v="0.38461538461538464"/>
    <n v="12.5"/>
    <n v="3.5355339059327378"/>
    <n v="1"/>
    <n v="323"/>
    <n v="397"/>
    <n v="-55"/>
    <n v="-8.1921461627720618"/>
    <n v="2"/>
    <n v="1"/>
    <n v="0.38015438812164243"/>
  </r>
  <r>
    <n v="14"/>
    <x v="0"/>
    <x v="13"/>
    <x v="23"/>
    <x v="4"/>
    <x v="0"/>
    <n v="27"/>
    <n v="35"/>
    <n v="-8"/>
    <n v="0"/>
    <n v="-2.5"/>
    <n v="5"/>
    <n v="0.35714285714285715"/>
    <n v="-10.5"/>
    <n v="-3.2403703492039302"/>
    <n v="-1"/>
    <n v="350"/>
    <n v="432"/>
    <n v="-65.5"/>
    <n v="-11.432516511975992"/>
    <n v="-1"/>
    <n v="0"/>
    <n v="0.37780694893553934"/>
  </r>
  <r>
    <n v="15"/>
    <x v="0"/>
    <x v="14"/>
    <x v="23"/>
    <x v="21"/>
    <x v="0"/>
    <n v="38"/>
    <n v="27"/>
    <n v="11"/>
    <n v="1"/>
    <n v="-2"/>
    <n v="6"/>
    <n v="0.4"/>
    <n v="9"/>
    <n v="3"/>
    <n v="1"/>
    <n v="388"/>
    <n v="459"/>
    <n v="-56.5"/>
    <n v="-8.4325165119759919"/>
    <n v="1"/>
    <n v="0"/>
    <n v="0.40172894079866395"/>
  </r>
  <r>
    <n v="16"/>
    <x v="0"/>
    <x v="15"/>
    <x v="23"/>
    <x v="30"/>
    <x v="1"/>
    <n v="20"/>
    <n v="17"/>
    <n v="3"/>
    <n v="1"/>
    <n v="5.5"/>
    <n v="7"/>
    <n v="0.4375"/>
    <n v="8.5"/>
    <n v="2.9154759474226504"/>
    <n v="1"/>
    <n v="408"/>
    <n v="476"/>
    <n v="-48"/>
    <n v="-5.5170405645533416"/>
    <n v="2"/>
    <n v="1"/>
    <n v="0.40966821856046831"/>
  </r>
  <r>
    <n v="1"/>
    <x v="0"/>
    <x v="0"/>
    <x v="24"/>
    <x v="9"/>
    <x v="0"/>
    <n v="13"/>
    <n v="33"/>
    <n v="-20"/>
    <n v="0"/>
    <n v="3"/>
    <n v="0"/>
    <n v="0"/>
    <n v="-17"/>
    <n v="-4.1231056256176606"/>
    <n v="-1"/>
    <n v="13"/>
    <n v="33"/>
    <n v="-17"/>
    <n v="-4.1231056256176606"/>
    <n v="-1"/>
    <n v="0"/>
    <n v="9.9052859751504171E-2"/>
  </r>
  <r>
    <n v="2"/>
    <x v="0"/>
    <x v="1"/>
    <x v="24"/>
    <x v="6"/>
    <x v="0"/>
    <n v="37"/>
    <n v="33"/>
    <n v="4"/>
    <n v="1"/>
    <n v="6"/>
    <n v="1"/>
    <n v="0.5"/>
    <n v="10"/>
    <n v="3.1622776601683795"/>
    <n v="1"/>
    <n v="50"/>
    <n v="66"/>
    <n v="-7"/>
    <n v="-0.96082796544928106"/>
    <n v="1"/>
    <n v="0"/>
    <n v="0.34119190044468256"/>
  </r>
  <r>
    <n v="3"/>
    <x v="0"/>
    <x v="2"/>
    <x v="24"/>
    <x v="7"/>
    <x v="1"/>
    <n v="27"/>
    <n v="20"/>
    <n v="7"/>
    <n v="1"/>
    <n v="3.5"/>
    <n v="2"/>
    <n v="0.66666666666666663"/>
    <n v="10.5"/>
    <n v="3.2403703492039302"/>
    <n v="1"/>
    <n v="77"/>
    <n v="86"/>
    <n v="3.5"/>
    <n v="2.2795423837546491"/>
    <n v="2"/>
    <n v="1"/>
    <n v="0.43487600019286904"/>
  </r>
  <r>
    <n v="4"/>
    <x v="0"/>
    <x v="3"/>
    <x v="24"/>
    <x v="1"/>
    <x v="1"/>
    <n v="20"/>
    <n v="22"/>
    <n v="-2"/>
    <n v="0"/>
    <n v="-3"/>
    <n v="2"/>
    <n v="0.5"/>
    <n v="-5"/>
    <n v="-2.2360679774997898"/>
    <n v="-1"/>
    <n v="97"/>
    <n v="108"/>
    <n v="-1.5"/>
    <n v="4.3474406254859321E-2"/>
    <n v="-1"/>
    <n v="0"/>
    <n v="0.43669505460454017"/>
  </r>
  <r>
    <n v="5"/>
    <x v="0"/>
    <x v="4"/>
    <x v="24"/>
    <x v="22"/>
    <x v="0"/>
    <n v="10"/>
    <n v="16"/>
    <n v="-6"/>
    <n v="0"/>
    <n v="4.5"/>
    <n v="2"/>
    <n v="0.4"/>
    <n v="-1.5"/>
    <n v="-1.2247448713915889"/>
    <n v="-1"/>
    <n v="107"/>
    <n v="124"/>
    <n v="-3"/>
    <n v="-1.1812704651367296"/>
    <n v="-2"/>
    <n v="-1"/>
    <n v="0.4135126548323127"/>
  </r>
  <r>
    <n v="6"/>
    <x v="0"/>
    <x v="6"/>
    <x v="24"/>
    <x v="25"/>
    <x v="1"/>
    <n v="37"/>
    <n v="29"/>
    <n v="8"/>
    <n v="1"/>
    <n v="3.5"/>
    <n v="3"/>
    <n v="0.5"/>
    <n v="11.5"/>
    <n v="3.3911649915626341"/>
    <n v="1"/>
    <n v="144"/>
    <n v="153"/>
    <n v="8.5"/>
    <n v="2.2098945264259044"/>
    <n v="1"/>
    <n v="0"/>
    <n v="0.46414157892781832"/>
  </r>
  <r>
    <n v="7"/>
    <x v="0"/>
    <x v="7"/>
    <x v="24"/>
    <x v="29"/>
    <x v="0"/>
    <n v="34"/>
    <n v="20"/>
    <n v="14"/>
    <n v="1"/>
    <n v="3"/>
    <n v="4"/>
    <n v="0.5714285714285714"/>
    <n v="17"/>
    <n v="4.1231056256176606"/>
    <n v="1"/>
    <n v="178"/>
    <n v="173"/>
    <n v="25.5"/>
    <n v="6.3330001520435655"/>
    <n v="2"/>
    <n v="1"/>
    <n v="0.51687507211681916"/>
  </r>
  <r>
    <n v="8"/>
    <x v="0"/>
    <x v="16"/>
    <x v="24"/>
    <x v="5"/>
    <x v="1"/>
    <n v="35"/>
    <n v="38"/>
    <n v="-3"/>
    <n v="0"/>
    <n v="5.5"/>
    <n v="4"/>
    <n v="0.5"/>
    <n v="2.5"/>
    <n v="1.5811388300841898"/>
    <n v="1"/>
    <n v="213"/>
    <n v="211"/>
    <n v="28"/>
    <n v="7.9141389821277555"/>
    <n v="3"/>
    <n v="2"/>
    <n v="0.50558943124938294"/>
  </r>
  <r>
    <n v="9"/>
    <x v="0"/>
    <x v="8"/>
    <x v="24"/>
    <x v="10"/>
    <x v="0"/>
    <n v="14"/>
    <n v="30"/>
    <n v="-16"/>
    <n v="0"/>
    <n v="-3"/>
    <n v="4"/>
    <n v="0.44444444444444442"/>
    <n v="-19"/>
    <n v="-4.358898943540674"/>
    <n v="-1"/>
    <n v="227"/>
    <n v="241"/>
    <n v="9"/>
    <n v="3.5552400385870815"/>
    <n v="-1"/>
    <n v="0"/>
    <n v="0.46460002980186582"/>
  </r>
  <r>
    <n v="10"/>
    <x v="0"/>
    <x v="9"/>
    <x v="24"/>
    <x v="4"/>
    <x v="1"/>
    <n v="13"/>
    <n v="18"/>
    <n v="-5"/>
    <n v="0"/>
    <n v="-1"/>
    <n v="4"/>
    <n v="0.4"/>
    <n v="-6"/>
    <n v="-2.4494897427831779"/>
    <n v="-1"/>
    <n v="240"/>
    <n v="259"/>
    <n v="3"/>
    <n v="1.1057502958039036"/>
    <n v="-2"/>
    <n v="-1"/>
    <n v="0.4549801912838895"/>
  </r>
  <r>
    <n v="11"/>
    <x v="0"/>
    <x v="10"/>
    <x v="24"/>
    <x v="17"/>
    <x v="1"/>
    <n v="24"/>
    <n v="21"/>
    <n v="3"/>
    <n v="1"/>
    <n v="-1"/>
    <n v="5"/>
    <n v="0.45454545454545453"/>
    <n v="2"/>
    <n v="1.4142135623730951"/>
    <n v="1"/>
    <n v="264"/>
    <n v="280"/>
    <n v="5"/>
    <n v="2.5199638581769985"/>
    <n v="1"/>
    <n v="0"/>
    <n v="0.46519339205413318"/>
  </r>
  <r>
    <n v="12"/>
    <x v="0"/>
    <x v="11"/>
    <x v="24"/>
    <x v="27"/>
    <x v="0"/>
    <n v="20"/>
    <n v="34"/>
    <n v="-14"/>
    <n v="0"/>
    <n v="3"/>
    <n v="5"/>
    <n v="0.41666666666666669"/>
    <n v="-11"/>
    <n v="-3.3166247903553998"/>
    <n v="-1"/>
    <n v="284"/>
    <n v="314"/>
    <n v="-6"/>
    <n v="-0.79666093217840128"/>
    <n v="-1"/>
    <n v="0"/>
    <n v="0.44078114341723879"/>
  </r>
  <r>
    <n v="13"/>
    <x v="0"/>
    <x v="12"/>
    <x v="24"/>
    <x v="22"/>
    <x v="1"/>
    <n v="15"/>
    <n v="12"/>
    <n v="3"/>
    <n v="1"/>
    <n v="6"/>
    <n v="6"/>
    <n v="0.46153846153846156"/>
    <n v="9"/>
    <n v="3"/>
    <n v="1"/>
    <n v="299"/>
    <n v="326"/>
    <n v="3"/>
    <n v="2.2033390678215987"/>
    <n v="1"/>
    <n v="0"/>
    <n v="0.44895457710501402"/>
  </r>
  <r>
    <n v="14"/>
    <x v="0"/>
    <x v="13"/>
    <x v="24"/>
    <x v="12"/>
    <x v="0"/>
    <n v="20"/>
    <n v="30"/>
    <n v="-10"/>
    <n v="0"/>
    <n v="4"/>
    <n v="6"/>
    <n v="0.42857142857142855"/>
    <n v="-6"/>
    <n v="-2.4494897427831779"/>
    <n v="-1"/>
    <n v="319"/>
    <n v="356"/>
    <n v="-3"/>
    <n v="-0.24615067496157916"/>
    <n v="-1"/>
    <n v="0"/>
    <n v="0.43534332509757251"/>
  </r>
  <r>
    <n v="15"/>
    <x v="0"/>
    <x v="14"/>
    <x v="24"/>
    <x v="25"/>
    <x v="0"/>
    <n v="23"/>
    <n v="20"/>
    <n v="3"/>
    <n v="1"/>
    <n v="-4"/>
    <n v="7"/>
    <n v="0.46666666666666667"/>
    <n v="-1"/>
    <n v="-1"/>
    <n v="-1"/>
    <n v="342"/>
    <n v="376"/>
    <n v="-4"/>
    <n v="-1.2461506749615792"/>
    <n v="-2"/>
    <n v="-1"/>
    <n v="0.44407872851293906"/>
  </r>
  <r>
    <n v="16"/>
    <x v="0"/>
    <x v="15"/>
    <x v="24"/>
    <x v="27"/>
    <x v="1"/>
    <n v="17"/>
    <n v="23"/>
    <n v="-6"/>
    <n v="0"/>
    <n v="6.5"/>
    <n v="7"/>
    <n v="0.4375"/>
    <n v="0.5"/>
    <n v="0.70710678118654757"/>
    <n v="1"/>
    <n v="359"/>
    <n v="399"/>
    <n v="-3.5"/>
    <n v="-0.53904389377503159"/>
    <n v="1"/>
    <n v="0"/>
    <n v="0.43773378593689061"/>
  </r>
  <r>
    <n v="1"/>
    <x v="0"/>
    <x v="0"/>
    <x v="25"/>
    <x v="30"/>
    <x v="1"/>
    <n v="24"/>
    <n v="26"/>
    <n v="-2"/>
    <n v="0"/>
    <n v="-3.5"/>
    <n v="0"/>
    <n v="0"/>
    <n v="-5.5"/>
    <n v="-2.3452078799117149"/>
    <n v="-1"/>
    <n v="24"/>
    <n v="26"/>
    <n v="-5.5"/>
    <n v="-2.3452078799117149"/>
    <n v="-1"/>
    <n v="0"/>
    <n v="0.45271640851387868"/>
  </r>
  <r>
    <n v="2"/>
    <x v="0"/>
    <x v="1"/>
    <x v="25"/>
    <x v="14"/>
    <x v="0"/>
    <n v="10"/>
    <n v="20"/>
    <n v="-10"/>
    <n v="0"/>
    <n v="-6.5"/>
    <n v="0"/>
    <n v="0"/>
    <n v="-16.5"/>
    <n v="-4.0620192023179804"/>
    <n v="-1"/>
    <n v="34"/>
    <n v="46"/>
    <n v="-22"/>
    <n v="-6.4072270822296957"/>
    <n v="-2"/>
    <n v="-1"/>
    <n v="0.3281849702113292"/>
  </r>
  <r>
    <n v="3"/>
    <x v="0"/>
    <x v="2"/>
    <x v="25"/>
    <x v="29"/>
    <x v="1"/>
    <n v="24"/>
    <n v="17"/>
    <n v="7"/>
    <n v="1"/>
    <n v="3"/>
    <n v="1"/>
    <n v="0.33333333333333331"/>
    <n v="10"/>
    <n v="3.1622776601683795"/>
    <n v="1"/>
    <n v="58"/>
    <n v="63"/>
    <n v="-12"/>
    <n v="-3.2449494220613162"/>
    <n v="1"/>
    <n v="0"/>
    <n v="0.45116137419443719"/>
  </r>
  <r>
    <n v="4"/>
    <x v="0"/>
    <x v="3"/>
    <x v="25"/>
    <x v="16"/>
    <x v="1"/>
    <n v="20"/>
    <n v="23"/>
    <n v="-3"/>
    <n v="0"/>
    <n v="-3"/>
    <n v="1"/>
    <n v="0.25"/>
    <n v="-6"/>
    <n v="-2.4494897427831779"/>
    <n v="-1"/>
    <n v="78"/>
    <n v="86"/>
    <n v="-18"/>
    <n v="-5.6944391648444945"/>
    <n v="-1"/>
    <n v="0"/>
    <n v="0.44240597869080867"/>
  </r>
  <r>
    <n v="5"/>
    <x v="0"/>
    <x v="4"/>
    <x v="25"/>
    <x v="0"/>
    <x v="0"/>
    <n v="39"/>
    <n v="17"/>
    <n v="22"/>
    <n v="1"/>
    <n v="-6.5"/>
    <n v="2"/>
    <n v="0.4"/>
    <n v="15.5"/>
    <n v="3.9370039370059056"/>
    <n v="1"/>
    <n v="117"/>
    <n v="103"/>
    <n v="-2.5"/>
    <n v="-1.757435227838589"/>
    <n v="1"/>
    <n v="0"/>
    <n v="0.57494224131015725"/>
  </r>
  <r>
    <n v="6"/>
    <x v="0"/>
    <x v="5"/>
    <x v="25"/>
    <x v="13"/>
    <x v="0"/>
    <n v="27"/>
    <n v="7"/>
    <n v="20"/>
    <n v="1"/>
    <n v="-3.5"/>
    <n v="3"/>
    <n v="0.5"/>
    <n v="16.5"/>
    <n v="4.0620192023179804"/>
    <n v="1"/>
    <n v="144"/>
    <n v="110"/>
    <n v="14"/>
    <n v="2.3045839744793915"/>
    <n v="2"/>
    <n v="1"/>
    <n v="0.65437338147385471"/>
  </r>
  <r>
    <n v="7"/>
    <x v="0"/>
    <x v="6"/>
    <x v="25"/>
    <x v="20"/>
    <x v="1"/>
    <n v="16"/>
    <n v="27"/>
    <n v="-11"/>
    <n v="0"/>
    <n v="3"/>
    <n v="3"/>
    <n v="0.42857142857142855"/>
    <n v="-8"/>
    <n v="-2.8284271247461903"/>
    <n v="-1"/>
    <n v="160"/>
    <n v="137"/>
    <n v="6"/>
    <n v="-0.52384315026679884"/>
    <n v="-1"/>
    <n v="0"/>
    <n v="0.59092900197619447"/>
  </r>
  <r>
    <n v="8"/>
    <x v="0"/>
    <x v="16"/>
    <x v="25"/>
    <x v="14"/>
    <x v="1"/>
    <n v="33"/>
    <n v="27"/>
    <n v="6"/>
    <n v="1"/>
    <n v="-3"/>
    <n v="4"/>
    <n v="0.5"/>
    <n v="3"/>
    <n v="1.7320508075688772"/>
    <n v="1"/>
    <n v="193"/>
    <n v="164"/>
    <n v="9"/>
    <n v="1.2082076573020784"/>
    <n v="1"/>
    <n v="0"/>
    <n v="0.59529346761052404"/>
  </r>
  <r>
    <n v="9"/>
    <x v="0"/>
    <x v="8"/>
    <x v="25"/>
    <x v="26"/>
    <x v="0"/>
    <n v="19"/>
    <n v="20"/>
    <n v="-1"/>
    <n v="0"/>
    <n v="-5.5"/>
    <n v="4"/>
    <n v="0.44444444444444442"/>
    <n v="-6.5"/>
    <n v="-2.5495097567963922"/>
    <n v="-1"/>
    <n v="212"/>
    <n v="184"/>
    <n v="2.5"/>
    <n v="-1.3413020994943139"/>
    <n v="-1"/>
    <n v="0"/>
    <n v="0.58314847515887558"/>
  </r>
  <r>
    <n v="10"/>
    <x v="0"/>
    <x v="9"/>
    <x v="25"/>
    <x v="18"/>
    <x v="0"/>
    <n v="17"/>
    <n v="45"/>
    <n v="-28"/>
    <n v="0"/>
    <n v="-6.5"/>
    <n v="4"/>
    <n v="0.4"/>
    <n v="-34.5"/>
    <n v="-5.873670062235365"/>
    <n v="-1"/>
    <n v="229"/>
    <n v="229"/>
    <n v="-32"/>
    <n v="-7.2149721617296789"/>
    <n v="-2"/>
    <n v="-1"/>
    <n v="0.5"/>
  </r>
  <r>
    <n v="11"/>
    <x v="0"/>
    <x v="10"/>
    <x v="25"/>
    <x v="4"/>
    <x v="1"/>
    <n v="14"/>
    <n v="45"/>
    <n v="-31"/>
    <n v="0"/>
    <n v="3"/>
    <n v="4"/>
    <n v="0.36363636363636365"/>
    <n v="-28"/>
    <n v="-5.2915026221291814"/>
    <n v="-1"/>
    <n v="243"/>
    <n v="274"/>
    <n v="-60"/>
    <n v="-12.506474783858859"/>
    <n v="-3"/>
    <n v="-2"/>
    <n v="0.42933667978216677"/>
  </r>
  <r>
    <n v="12"/>
    <x v="0"/>
    <x v="11"/>
    <x v="25"/>
    <x v="28"/>
    <x v="1"/>
    <n v="35"/>
    <n v="28"/>
    <n v="7"/>
    <n v="1"/>
    <n v="8"/>
    <n v="5"/>
    <n v="0.41666666666666669"/>
    <n v="15"/>
    <n v="3.872983346207417"/>
    <n v="1"/>
    <n v="278"/>
    <n v="302"/>
    <n v="-45"/>
    <n v="-8.6334914376514433"/>
    <n v="1"/>
    <n v="0"/>
    <n v="0.45109436428408889"/>
  </r>
  <r>
    <n v="13"/>
    <x v="0"/>
    <x v="12"/>
    <x v="25"/>
    <x v="31"/>
    <x v="0"/>
    <n v="23"/>
    <n v="20"/>
    <n v="3"/>
    <n v="1"/>
    <n v="-1"/>
    <n v="6"/>
    <n v="0.46153846153846156"/>
    <n v="2"/>
    <n v="1.4142135623730951"/>
    <n v="1"/>
    <n v="301"/>
    <n v="322"/>
    <n v="-43"/>
    <n v="-7.2192778752783484"/>
    <n v="2"/>
    <n v="1"/>
    <n v="0.46012589529362591"/>
  </r>
  <r>
    <n v="14"/>
    <x v="0"/>
    <x v="13"/>
    <x v="25"/>
    <x v="24"/>
    <x v="0"/>
    <n v="17"/>
    <n v="40"/>
    <n v="-23"/>
    <n v="0"/>
    <n v="3.5"/>
    <n v="6"/>
    <n v="0.42857142857142855"/>
    <n v="-19.5"/>
    <n v="-4.4158804331639239"/>
    <n v="-1"/>
    <n v="318"/>
    <n v="362"/>
    <n v="-62.5"/>
    <n v="-11.635158308442271"/>
    <n v="-1"/>
    <n v="0"/>
    <n v="0.42381420528540542"/>
  </r>
  <r>
    <n v="15"/>
    <x v="0"/>
    <x v="14"/>
    <x v="25"/>
    <x v="16"/>
    <x v="0"/>
    <n v="24"/>
    <n v="38"/>
    <n v="-14"/>
    <n v="0"/>
    <n v="-3.5"/>
    <n v="6"/>
    <n v="0.4"/>
    <n v="-17.5"/>
    <n v="-4.1833001326703778"/>
    <n v="-1"/>
    <n v="342"/>
    <n v="400"/>
    <n v="-80"/>
    <n v="-15.81845844111265"/>
    <n v="-2"/>
    <n v="-1"/>
    <n v="0.40823429406340467"/>
  </r>
  <r>
    <n v="16"/>
    <x v="0"/>
    <x v="15"/>
    <x v="25"/>
    <x v="13"/>
    <x v="1"/>
    <n v="35"/>
    <n v="30"/>
    <n v="5"/>
    <n v="1"/>
    <n v="3.5"/>
    <n v="7"/>
    <n v="0.4375"/>
    <n v="8.5"/>
    <n v="2.9154759474226504"/>
    <n v="1"/>
    <n v="377"/>
    <n v="430"/>
    <n v="-71.5"/>
    <n v="-12.902982493690001"/>
    <n v="1"/>
    <n v="0"/>
    <n v="0.42268767781448513"/>
  </r>
  <r>
    <n v="1"/>
    <x v="0"/>
    <x v="0"/>
    <x v="26"/>
    <x v="28"/>
    <x v="1"/>
    <n v="21"/>
    <n v="28"/>
    <n v="-7"/>
    <n v="0"/>
    <n v="7"/>
    <n v="0"/>
    <n v="0"/>
    <n v="0"/>
    <n v="0"/>
    <n v="-1"/>
    <n v="21"/>
    <n v="28"/>
    <n v="0"/>
    <n v="0"/>
    <n v="-1"/>
    <n v="0"/>
    <n v="0.33585822723677966"/>
  </r>
  <r>
    <n v="2"/>
    <x v="0"/>
    <x v="1"/>
    <x v="26"/>
    <x v="2"/>
    <x v="0"/>
    <n v="43"/>
    <n v="18"/>
    <n v="25"/>
    <n v="1"/>
    <n v="-6"/>
    <n v="1"/>
    <n v="0.5"/>
    <n v="19"/>
    <n v="4.358898943540674"/>
    <n v="1"/>
    <n v="64"/>
    <n v="46"/>
    <n v="19"/>
    <n v="4.358898943540674"/>
    <n v="1"/>
    <n v="0"/>
    <n v="0.68625587699100532"/>
  </r>
  <r>
    <n v="3"/>
    <x v="0"/>
    <x v="2"/>
    <x v="26"/>
    <x v="3"/>
    <x v="1"/>
    <n v="12"/>
    <n v="6"/>
    <n v="6"/>
    <n v="1"/>
    <n v="1"/>
    <n v="2"/>
    <n v="0.66666666666666663"/>
    <n v="7"/>
    <n v="2.6457513110645907"/>
    <n v="1"/>
    <n v="76"/>
    <n v="52"/>
    <n v="26"/>
    <n v="7.0046502546052647"/>
    <n v="2"/>
    <n v="1"/>
    <n v="0.71082421423723052"/>
  </r>
  <r>
    <n v="4"/>
    <x v="0"/>
    <x v="3"/>
    <x v="26"/>
    <x v="6"/>
    <x v="0"/>
    <n v="20"/>
    <n v="23"/>
    <n v="-3"/>
    <n v="0"/>
    <n v="3"/>
    <n v="2"/>
    <n v="0.5"/>
    <n v="0"/>
    <n v="0"/>
    <n v="-1"/>
    <n v="96"/>
    <n v="75"/>
    <n v="26"/>
    <n v="7.0046502546052647"/>
    <n v="-1"/>
    <n v="0"/>
    <n v="0.6422305081490024"/>
  </r>
  <r>
    <n v="5"/>
    <x v="0"/>
    <x v="4"/>
    <x v="26"/>
    <x v="25"/>
    <x v="1"/>
    <n v="24"/>
    <n v="20"/>
    <n v="4"/>
    <n v="1"/>
    <n v="4"/>
    <n v="3"/>
    <n v="0.6"/>
    <n v="8"/>
    <n v="2.8284271247461903"/>
    <n v="1"/>
    <n v="120"/>
    <n v="95"/>
    <n v="34"/>
    <n v="9.8330773793514545"/>
    <n v="1"/>
    <n v="0"/>
    <n v="0.63498598954814711"/>
  </r>
  <r>
    <n v="6"/>
    <x v="0"/>
    <x v="5"/>
    <x v="26"/>
    <x v="24"/>
    <x v="0"/>
    <n v="25"/>
    <n v="13"/>
    <n v="12"/>
    <n v="1"/>
    <n v="5.5"/>
    <n v="4"/>
    <n v="0.66666666666666663"/>
    <n v="17.5"/>
    <n v="4.1833001326703778"/>
    <n v="1"/>
    <n v="145"/>
    <n v="108"/>
    <n v="51.5"/>
    <n v="14.016377512021833"/>
    <n v="2"/>
    <n v="1"/>
    <n v="0.66779033442739577"/>
  </r>
  <r>
    <n v="7"/>
    <x v="0"/>
    <x v="6"/>
    <x v="26"/>
    <x v="27"/>
    <x v="1"/>
    <n v="13"/>
    <n v="23"/>
    <n v="-10"/>
    <n v="0"/>
    <n v="3"/>
    <n v="4"/>
    <n v="0.5714285714285714"/>
    <n v="-7"/>
    <n v="-2.6457513110645907"/>
    <n v="-1"/>
    <n v="158"/>
    <n v="131"/>
    <n v="44.5"/>
    <n v="11.370626200957243"/>
    <n v="-1"/>
    <n v="0"/>
    <n v="0.60924329824727652"/>
  </r>
  <r>
    <n v="8"/>
    <x v="0"/>
    <x v="7"/>
    <x v="26"/>
    <x v="9"/>
    <x v="0"/>
    <n v="10"/>
    <n v="16"/>
    <n v="-6"/>
    <n v="0"/>
    <n v="-1"/>
    <n v="4"/>
    <n v="0.5"/>
    <n v="-7"/>
    <n v="-2.6457513110645907"/>
    <n v="-1"/>
    <n v="168"/>
    <n v="147"/>
    <n v="37.5"/>
    <n v="8.7248748898926536"/>
    <n v="-2"/>
    <n v="-1"/>
    <n v="0.57846357785217384"/>
  </r>
  <r>
    <n v="9"/>
    <x v="0"/>
    <x v="16"/>
    <x v="26"/>
    <x v="23"/>
    <x v="0"/>
    <n v="38"/>
    <n v="35"/>
    <n v="3"/>
    <n v="1"/>
    <n v="-5.5"/>
    <n v="5"/>
    <n v="0.55555555555555558"/>
    <n v="-2.5"/>
    <n v="-1.5811388300841898"/>
    <n v="-1"/>
    <n v="206"/>
    <n v="182"/>
    <n v="35"/>
    <n v="7.1437360598084636"/>
    <n v="-3"/>
    <n v="-2"/>
    <n v="0.57287006687805597"/>
  </r>
  <r>
    <n v="10"/>
    <x v="0"/>
    <x v="8"/>
    <x v="26"/>
    <x v="7"/>
    <x v="0"/>
    <n v="30"/>
    <n v="9"/>
    <n v="21"/>
    <n v="1"/>
    <n v="-7"/>
    <n v="6"/>
    <n v="0.6"/>
    <n v="14"/>
    <n v="3.7416573867739413"/>
    <n v="1"/>
    <n v="236"/>
    <n v="191"/>
    <n v="49"/>
    <n v="10.885393446582405"/>
    <n v="1"/>
    <n v="0"/>
    <n v="0.62278671851792688"/>
  </r>
  <r>
    <n v="11"/>
    <x v="0"/>
    <x v="10"/>
    <x v="26"/>
    <x v="8"/>
    <x v="1"/>
    <n v="30"/>
    <n v="39"/>
    <n v="-9"/>
    <n v="0"/>
    <n v="3"/>
    <n v="6"/>
    <n v="0.54545454545454541"/>
    <n v="-6"/>
    <n v="-2.4494897427831779"/>
    <n v="-1"/>
    <n v="266"/>
    <n v="230"/>
    <n v="43"/>
    <n v="8.4359037037992266"/>
    <n v="-1"/>
    <n v="0"/>
    <n v="0.58531677712817864"/>
  </r>
  <r>
    <n v="12"/>
    <x v="0"/>
    <x v="11"/>
    <x v="26"/>
    <x v="19"/>
    <x v="0"/>
    <n v="45"/>
    <n v="10"/>
    <n v="35"/>
    <n v="1"/>
    <n v="-9.5"/>
    <n v="7"/>
    <n v="0.58333333333333337"/>
    <n v="25.5"/>
    <n v="5.0497524691810387"/>
    <n v="1"/>
    <n v="311"/>
    <n v="240"/>
    <n v="68.5"/>
    <n v="13.485656172980265"/>
    <n v="1"/>
    <n v="0"/>
    <n v="0.64889713279015793"/>
  </r>
  <r>
    <n v="13"/>
    <x v="0"/>
    <x v="12"/>
    <x v="26"/>
    <x v="9"/>
    <x v="1"/>
    <n v="33"/>
    <n v="20"/>
    <n v="13"/>
    <n v="1"/>
    <n v="1"/>
    <n v="8"/>
    <n v="0.61538461538461542"/>
    <n v="14"/>
    <n v="3.7416573867739413"/>
    <n v="1"/>
    <n v="344"/>
    <n v="260"/>
    <n v="82.5"/>
    <n v="17.227313559754208"/>
    <n v="2"/>
    <n v="1"/>
    <n v="0.6600473569117038"/>
  </r>
  <r>
    <n v="14"/>
    <x v="0"/>
    <x v="13"/>
    <x v="26"/>
    <x v="22"/>
    <x v="0"/>
    <n v="34"/>
    <n v="27"/>
    <n v="7"/>
    <n v="1"/>
    <n v="-7"/>
    <n v="9"/>
    <n v="0.6428571428571429"/>
    <n v="0"/>
    <n v="0"/>
    <n v="-1"/>
    <n v="378"/>
    <n v="287"/>
    <n v="82.5"/>
    <n v="17.227313559754208"/>
    <n v="-1"/>
    <n v="0"/>
    <n v="0.65762458567091564"/>
  </r>
  <r>
    <n v="15"/>
    <x v="0"/>
    <x v="14"/>
    <x v="26"/>
    <x v="6"/>
    <x v="1"/>
    <n v="17"/>
    <n v="20"/>
    <n v="-3"/>
    <n v="0"/>
    <n v="-11.5"/>
    <n v="9"/>
    <n v="0.6"/>
    <n v="-14.5"/>
    <n v="-3.8078865529319543"/>
    <n v="-1"/>
    <n v="395"/>
    <n v="307"/>
    <n v="68"/>
    <n v="13.419427006822254"/>
    <n v="-2"/>
    <n v="-1"/>
    <n v="0.64504523814494386"/>
  </r>
  <r>
    <n v="16"/>
    <x v="0"/>
    <x v="15"/>
    <x v="26"/>
    <x v="7"/>
    <x v="1"/>
    <n v="28"/>
    <n v="12"/>
    <n v="16"/>
    <n v="1"/>
    <n v="-13"/>
    <n v="10"/>
    <n v="0.625"/>
    <n v="3"/>
    <n v="1.7320508075688772"/>
    <n v="1"/>
    <n v="423"/>
    <n v="319"/>
    <n v="71"/>
    <n v="15.15147781439113"/>
    <n v="1"/>
    <n v="0"/>
    <n v="0.66122749669891578"/>
  </r>
  <r>
    <n v="1"/>
    <x v="0"/>
    <x v="0"/>
    <x v="27"/>
    <x v="10"/>
    <x v="0"/>
    <n v="20"/>
    <n v="3"/>
    <n v="17"/>
    <n v="1"/>
    <n v="3"/>
    <n v="1"/>
    <n v="1"/>
    <n v="20"/>
    <n v="4.4721359549995796"/>
    <n v="1"/>
    <n v="20"/>
    <n v="3"/>
    <n v="20"/>
    <n v="4.4721359549995796"/>
    <n v="2"/>
    <n v="1"/>
    <n v="0.9889714092678632"/>
  </r>
  <r>
    <n v="2"/>
    <x v="0"/>
    <x v="1"/>
    <x v="27"/>
    <x v="5"/>
    <x v="1"/>
    <n v="18"/>
    <n v="43"/>
    <n v="-25"/>
    <n v="0"/>
    <n v="6"/>
    <n v="1"/>
    <n v="0.5"/>
    <n v="-19"/>
    <n v="-4.358898943540674"/>
    <n v="-1"/>
    <n v="38"/>
    <n v="46"/>
    <n v="1"/>
    <n v="0.11323701145890563"/>
    <n v="-1"/>
    <n v="0"/>
    <n v="0.38869503107455333"/>
  </r>
  <r>
    <n v="3"/>
    <x v="0"/>
    <x v="2"/>
    <x v="27"/>
    <x v="24"/>
    <x v="1"/>
    <n v="7"/>
    <n v="47"/>
    <n v="-40"/>
    <n v="0"/>
    <n v="7"/>
    <n v="1"/>
    <n v="0.33333333333333331"/>
    <n v="-33"/>
    <n v="-5.7445626465380286"/>
    <n v="-1"/>
    <n v="45"/>
    <n v="93"/>
    <n v="-32"/>
    <n v="-5.631325635079123"/>
    <n v="-2"/>
    <n v="-1"/>
    <n v="0.15181054471469116"/>
  </r>
  <r>
    <n v="4"/>
    <x v="0"/>
    <x v="3"/>
    <x v="27"/>
    <x v="12"/>
    <x v="0"/>
    <n v="3"/>
    <n v="17"/>
    <n v="-14"/>
    <n v="0"/>
    <n v="7.5"/>
    <n v="1"/>
    <n v="0.25"/>
    <n v="-6.5"/>
    <n v="-2.5495097567963922"/>
    <n v="-1"/>
    <n v="48"/>
    <n v="110"/>
    <n v="-38.5"/>
    <n v="-8.1808353918755152"/>
    <n v="-3"/>
    <n v="-2"/>
    <n v="0.12288468557979908"/>
  </r>
  <r>
    <n v="5"/>
    <x v="0"/>
    <x v="4"/>
    <x v="27"/>
    <x v="13"/>
    <x v="1"/>
    <n v="27"/>
    <n v="30"/>
    <n v="-3"/>
    <n v="0"/>
    <n v="7.5"/>
    <n v="1"/>
    <n v="0.2"/>
    <n v="4.5"/>
    <n v="2.1213203435596424"/>
    <n v="1"/>
    <n v="75"/>
    <n v="140"/>
    <n v="-34"/>
    <n v="-6.0595150483158733"/>
    <n v="1"/>
    <n v="0"/>
    <n v="0.18554137699694451"/>
  </r>
  <r>
    <n v="6"/>
    <x v="0"/>
    <x v="5"/>
    <x v="27"/>
    <x v="6"/>
    <x v="0"/>
    <n v="25"/>
    <n v="20"/>
    <n v="5"/>
    <n v="1"/>
    <n v="2.5"/>
    <n v="2"/>
    <n v="0.33333333333333331"/>
    <n v="7.5"/>
    <n v="2.7386127875258306"/>
    <n v="1"/>
    <n v="100"/>
    <n v="160"/>
    <n v="-26.5"/>
    <n v="-3.3209022607900427"/>
    <n v="2"/>
    <n v="1"/>
    <n v="0.2471429227731802"/>
  </r>
  <r>
    <n v="7"/>
    <x v="0"/>
    <x v="6"/>
    <x v="27"/>
    <x v="8"/>
    <x v="0"/>
    <n v="3"/>
    <n v="20"/>
    <n v="-17"/>
    <n v="0"/>
    <n v="6.5"/>
    <n v="2"/>
    <n v="0.2857142857142857"/>
    <n v="-10.5"/>
    <n v="-3.2403703492039302"/>
    <n v="-1"/>
    <n v="103"/>
    <n v="180"/>
    <n v="-37"/>
    <n v="-6.5612726099939724"/>
    <n v="-1"/>
    <n v="0"/>
    <n v="0.21031959893410537"/>
  </r>
  <r>
    <n v="8"/>
    <x v="0"/>
    <x v="7"/>
    <x v="27"/>
    <x v="3"/>
    <x v="1"/>
    <n v="6"/>
    <n v="27"/>
    <n v="-21"/>
    <n v="0"/>
    <n v="7.5"/>
    <n v="2"/>
    <n v="0.25"/>
    <n v="-13.5"/>
    <n v="-3.6742346141747673"/>
    <n v="-1"/>
    <n v="109"/>
    <n v="207"/>
    <n v="-50.5"/>
    <n v="-10.235507224168739"/>
    <n v="-2"/>
    <n v="-1"/>
    <n v="0.17945429531088905"/>
  </r>
  <r>
    <n v="9"/>
    <x v="0"/>
    <x v="16"/>
    <x v="27"/>
    <x v="30"/>
    <x v="0"/>
    <n v="17"/>
    <n v="16"/>
    <n v="1"/>
    <n v="1"/>
    <n v="9.5"/>
    <n v="3"/>
    <n v="0.33333333333333331"/>
    <n v="10.5"/>
    <n v="3.2403703492039302"/>
    <n v="1"/>
    <n v="126"/>
    <n v="223"/>
    <n v="-40"/>
    <n v="-6.9951368749648086"/>
    <n v="1"/>
    <n v="0"/>
    <n v="0.20537887593694837"/>
  </r>
  <r>
    <n v="10"/>
    <x v="0"/>
    <x v="9"/>
    <x v="27"/>
    <x v="8"/>
    <x v="1"/>
    <n v="13"/>
    <n v="29"/>
    <n v="-16"/>
    <n v="0"/>
    <n v="14"/>
    <n v="3"/>
    <n v="0.3"/>
    <n v="-2"/>
    <n v="-1.4142135623730951"/>
    <n v="-1"/>
    <n v="139"/>
    <n v="252"/>
    <n v="-42"/>
    <n v="-8.4093504373379044"/>
    <n v="-1"/>
    <n v="0"/>
    <n v="0.19622716131509121"/>
  </r>
  <r>
    <n v="11"/>
    <x v="0"/>
    <x v="10"/>
    <x v="27"/>
    <x v="24"/>
    <x v="0"/>
    <n v="13"/>
    <n v="19"/>
    <n v="-6"/>
    <n v="0"/>
    <n v="7.5"/>
    <n v="3"/>
    <n v="0.27272727272727271"/>
    <n v="1.5"/>
    <n v="1.2247448713915889"/>
    <n v="1"/>
    <n v="152"/>
    <n v="271"/>
    <n v="-40.5"/>
    <n v="-7.1846055659463151"/>
    <n v="1"/>
    <n v="0"/>
    <n v="0.20255122694185698"/>
  </r>
  <r>
    <n v="12"/>
    <x v="0"/>
    <x v="11"/>
    <x v="27"/>
    <x v="1"/>
    <x v="1"/>
    <n v="26"/>
    <n v="20"/>
    <n v="6"/>
    <n v="1"/>
    <n v="6"/>
    <n v="4"/>
    <n v="0.33333333333333331"/>
    <n v="12"/>
    <n v="3.4641016151377544"/>
    <n v="1"/>
    <n v="178"/>
    <n v="291"/>
    <n v="-28.5"/>
    <n v="-3.7205039508085607"/>
    <n v="2"/>
    <n v="1"/>
    <n v="0.23776916605430348"/>
  </r>
  <r>
    <n v="13"/>
    <x v="0"/>
    <x v="12"/>
    <x v="27"/>
    <x v="7"/>
    <x v="1"/>
    <n v="10"/>
    <n v="24"/>
    <n v="-14"/>
    <n v="0"/>
    <n v="2.5"/>
    <n v="4"/>
    <n v="0.30769230769230771"/>
    <n v="-11.5"/>
    <n v="-3.3911649915626341"/>
    <n v="-1"/>
    <n v="188"/>
    <n v="315"/>
    <n v="-40"/>
    <n v="-7.1116689423711943"/>
    <n v="-1"/>
    <n v="0"/>
    <n v="0.2273685824637412"/>
  </r>
  <r>
    <n v="14"/>
    <x v="0"/>
    <x v="13"/>
    <x v="27"/>
    <x v="9"/>
    <x v="0"/>
    <n v="14"/>
    <n v="24"/>
    <n v="-10"/>
    <n v="0"/>
    <n v="7"/>
    <n v="4"/>
    <n v="0.2857142857142857"/>
    <n v="-3"/>
    <n v="-1.7320508075688772"/>
    <n v="-1"/>
    <n v="202"/>
    <n v="339"/>
    <n v="-43"/>
    <n v="-8.843719749940071"/>
    <n v="-2"/>
    <n v="-1"/>
    <n v="0.22670240214602724"/>
  </r>
  <r>
    <n v="15"/>
    <x v="0"/>
    <x v="14"/>
    <x v="27"/>
    <x v="4"/>
    <x v="1"/>
    <n v="17"/>
    <n v="32"/>
    <n v="-15"/>
    <n v="0"/>
    <n v="8.5"/>
    <n v="4"/>
    <n v="0.26666666666666666"/>
    <n v="-6.5"/>
    <n v="-2.5495097567963922"/>
    <n v="-1"/>
    <n v="219"/>
    <n v="371"/>
    <n v="-49.5"/>
    <n v="-11.393229506736464"/>
    <n v="-3"/>
    <n v="-2"/>
    <n v="0.2228215281403437"/>
  </r>
  <r>
    <n v="16"/>
    <x v="0"/>
    <x v="15"/>
    <x v="27"/>
    <x v="3"/>
    <x v="0"/>
    <n v="19"/>
    <n v="16"/>
    <n v="3"/>
    <n v="1"/>
    <n v="3"/>
    <n v="5"/>
    <n v="0.3125"/>
    <n v="6"/>
    <n v="2.4494897427831779"/>
    <n v="1"/>
    <n v="238"/>
    <n v="387"/>
    <n v="-43.5"/>
    <n v="-8.9437397639532854"/>
    <n v="1"/>
    <n v="0"/>
    <n v="0.24009020548790561"/>
  </r>
  <r>
    <n v="1"/>
    <x v="0"/>
    <x v="0"/>
    <x v="28"/>
    <x v="3"/>
    <x v="1"/>
    <n v="31"/>
    <n v="34"/>
    <n v="-3"/>
    <n v="0"/>
    <n v="-3.5"/>
    <n v="0"/>
    <n v="0"/>
    <n v="-6.5"/>
    <n v="-2.5495097567963922"/>
    <n v="-1"/>
    <n v="31"/>
    <n v="34"/>
    <n v="-6.5"/>
    <n v="-2.5495097567963922"/>
    <n v="-1"/>
    <n v="0"/>
    <n v="0.44548636181733214"/>
  </r>
  <r>
    <n v="2"/>
    <x v="0"/>
    <x v="1"/>
    <x v="28"/>
    <x v="12"/>
    <x v="1"/>
    <n v="17"/>
    <n v="27"/>
    <n v="-10"/>
    <n v="0"/>
    <n v="3.5"/>
    <n v="0"/>
    <n v="0"/>
    <n v="-6.5"/>
    <n v="-2.5495097567963922"/>
    <n v="-1"/>
    <n v="48"/>
    <n v="61"/>
    <n v="-13"/>
    <n v="-5.0990195135927845"/>
    <n v="-2"/>
    <n v="-1"/>
    <n v="0.36169274855297479"/>
  </r>
  <r>
    <n v="3"/>
    <x v="0"/>
    <x v="2"/>
    <x v="28"/>
    <x v="1"/>
    <x v="0"/>
    <n v="26"/>
    <n v="0"/>
    <n v="26"/>
    <n v="1"/>
    <n v="-16.5"/>
    <n v="1"/>
    <n v="0.33333333333333331"/>
    <n v="9.5"/>
    <n v="3.082207001484488"/>
    <n v="1"/>
    <n v="74"/>
    <n v="61"/>
    <n v="-3.5"/>
    <n v="-2.0168125121082965"/>
    <n v="1"/>
    <n v="0"/>
    <n v="0.61250714857434907"/>
  </r>
  <r>
    <n v="4"/>
    <x v="0"/>
    <x v="3"/>
    <x v="28"/>
    <x v="4"/>
    <x v="0"/>
    <n v="13"/>
    <n v="10"/>
    <n v="3"/>
    <n v="1"/>
    <n v="-9.5"/>
    <n v="2"/>
    <n v="0.5"/>
    <n v="-6.5"/>
    <n v="-2.5495097567963922"/>
    <n v="-1"/>
    <n v="87"/>
    <n v="71"/>
    <n v="-10"/>
    <n v="-4.5663222689046883"/>
    <n v="-1"/>
    <n v="0"/>
    <n v="0.61813764261039039"/>
  </r>
  <r>
    <n v="5"/>
    <x v="0"/>
    <x v="4"/>
    <x v="28"/>
    <x v="9"/>
    <x v="1"/>
    <n v="24"/>
    <n v="27"/>
    <n v="-3"/>
    <n v="0"/>
    <n v="3"/>
    <n v="2"/>
    <n v="0.4"/>
    <n v="0"/>
    <n v="0"/>
    <n v="-1"/>
    <n v="111"/>
    <n v="98"/>
    <n v="-10"/>
    <n v="-4.5663222689046883"/>
    <n v="-2"/>
    <n v="-1"/>
    <n v="0.57327203960645445"/>
  </r>
  <r>
    <n v="6"/>
    <x v="0"/>
    <x v="5"/>
    <x v="28"/>
    <x v="20"/>
    <x v="0"/>
    <n v="23"/>
    <n v="27"/>
    <n v="-4"/>
    <n v="0"/>
    <n v="-7"/>
    <n v="2"/>
    <n v="0.33333333333333331"/>
    <n v="-11"/>
    <n v="-3.3166247903553998"/>
    <n v="-1"/>
    <n v="134"/>
    <n v="125"/>
    <n v="-21"/>
    <n v="-7.8829470592600881"/>
    <n v="-3"/>
    <n v="-2"/>
    <n v="0.54110123788597253"/>
  </r>
  <r>
    <n v="7"/>
    <x v="0"/>
    <x v="6"/>
    <x v="28"/>
    <x v="2"/>
    <x v="1"/>
    <n v="20"/>
    <n v="3"/>
    <n v="17"/>
    <n v="1"/>
    <n v="-6.5"/>
    <n v="3"/>
    <n v="0.42857142857142855"/>
    <n v="10.5"/>
    <n v="3.2403703492039302"/>
    <n v="1"/>
    <n v="154"/>
    <n v="128"/>
    <n v="-10.5"/>
    <n v="-4.6425767100561579"/>
    <n v="1"/>
    <n v="0"/>
    <n v="0.60784576201371743"/>
  </r>
  <r>
    <n v="8"/>
    <x v="0"/>
    <x v="7"/>
    <x v="28"/>
    <x v="14"/>
    <x v="1"/>
    <n v="13"/>
    <n v="12"/>
    <n v="1"/>
    <n v="1"/>
    <n v="-4.5"/>
    <n v="4"/>
    <n v="0.5"/>
    <n v="-3.5"/>
    <n v="-1.8708286933869707"/>
    <n v="-1"/>
    <n v="167"/>
    <n v="140"/>
    <n v="-14"/>
    <n v="-6.5134054034431283"/>
    <n v="-1"/>
    <n v="0"/>
    <n v="0.60299326777979723"/>
  </r>
  <r>
    <n v="9"/>
    <x v="0"/>
    <x v="8"/>
    <x v="28"/>
    <x v="24"/>
    <x v="0"/>
    <n v="32"/>
    <n v="39"/>
    <n v="-7"/>
    <n v="0"/>
    <n v="-3"/>
    <n v="4"/>
    <n v="0.44444444444444442"/>
    <n v="-10"/>
    <n v="-3.1622776601683795"/>
    <n v="-1"/>
    <n v="199"/>
    <n v="179"/>
    <n v="-24"/>
    <n v="-9.6756830636115083"/>
    <n v="-2"/>
    <n v="-1"/>
    <n v="0.56242952892610432"/>
  </r>
  <r>
    <n v="10"/>
    <x v="0"/>
    <x v="9"/>
    <x v="28"/>
    <x v="2"/>
    <x v="0"/>
    <n v="29"/>
    <n v="13"/>
    <n v="16"/>
    <n v="1"/>
    <n v="-14"/>
    <n v="5"/>
    <n v="0.5"/>
    <n v="2"/>
    <n v="1.4142135623730951"/>
    <n v="1"/>
    <n v="228"/>
    <n v="192"/>
    <n v="-22"/>
    <n v="-8.2614695012384125"/>
    <n v="1"/>
    <n v="0"/>
    <n v="0.6004367205901926"/>
  </r>
  <r>
    <n v="11"/>
    <x v="0"/>
    <x v="10"/>
    <x v="28"/>
    <x v="5"/>
    <x v="0"/>
    <n v="39"/>
    <n v="30"/>
    <n v="9"/>
    <n v="1"/>
    <n v="-3"/>
    <n v="6"/>
    <n v="0.54545454545454541"/>
    <n v="6"/>
    <n v="2.4494897427831779"/>
    <n v="1"/>
    <n v="267"/>
    <n v="222"/>
    <n v="-16"/>
    <n v="-5.8119797584552346"/>
    <n v="2"/>
    <n v="1"/>
    <n v="0.60764741695834212"/>
  </r>
  <r>
    <n v="12"/>
    <x v="0"/>
    <x v="11"/>
    <x v="28"/>
    <x v="10"/>
    <x v="1"/>
    <n v="38"/>
    <n v="7"/>
    <n v="31"/>
    <n v="1"/>
    <n v="-3"/>
    <n v="7"/>
    <n v="0.58333333333333337"/>
    <n v="28"/>
    <n v="5.2915026221291814"/>
    <n v="1"/>
    <n v="305"/>
    <n v="229"/>
    <n v="12"/>
    <n v="-0.52047713632605319"/>
    <n v="3"/>
    <n v="2"/>
    <n v="0.66356408766233232"/>
  </r>
  <r>
    <n v="13"/>
    <x v="0"/>
    <x v="12"/>
    <x v="28"/>
    <x v="6"/>
    <x v="1"/>
    <n v="35"/>
    <n v="6"/>
    <n v="29"/>
    <n v="1"/>
    <n v="-10.5"/>
    <n v="8"/>
    <n v="0.61538461538461542"/>
    <n v="18.5"/>
    <n v="4.3011626335213133"/>
    <n v="1"/>
    <n v="340"/>
    <n v="235"/>
    <n v="30.5"/>
    <n v="3.7806854971952601"/>
    <n v="4"/>
    <n v="3"/>
    <n v="0.70586464491963696"/>
  </r>
  <r>
    <n v="14"/>
    <x v="0"/>
    <x v="13"/>
    <x v="28"/>
    <x v="7"/>
    <x v="0"/>
    <n v="30"/>
    <n v="13"/>
    <n v="17"/>
    <n v="1"/>
    <n v="-14"/>
    <n v="9"/>
    <n v="0.6428571428571429"/>
    <n v="3"/>
    <n v="1.7320508075688772"/>
    <n v="1"/>
    <n v="370"/>
    <n v="248"/>
    <n v="33.5"/>
    <n v="5.5127363047641378"/>
    <n v="5"/>
    <n v="4"/>
    <n v="0.72074820797038985"/>
  </r>
  <r>
    <n v="15"/>
    <x v="0"/>
    <x v="14"/>
    <x v="28"/>
    <x v="3"/>
    <x v="0"/>
    <n v="17"/>
    <n v="23"/>
    <n v="-6"/>
    <n v="0"/>
    <n v="-11.5"/>
    <n v="9"/>
    <n v="0.6"/>
    <n v="-17.5"/>
    <n v="-4.1833001326703778"/>
    <n v="-1"/>
    <n v="387"/>
    <n v="271"/>
    <n v="16"/>
    <n v="1.32943617209376"/>
    <n v="-1"/>
    <n v="0"/>
    <n v="0.69940054024943343"/>
  </r>
  <r>
    <n v="16"/>
    <x v="0"/>
    <x v="15"/>
    <x v="28"/>
    <x v="24"/>
    <x v="1"/>
    <n v="36"/>
    <n v="6"/>
    <n v="30"/>
    <n v="1"/>
    <n v="6"/>
    <n v="10"/>
    <n v="0.625"/>
    <n v="36"/>
    <n v="6"/>
    <n v="1"/>
    <n v="423"/>
    <n v="277"/>
    <n v="52"/>
    <n v="7.32943617209376"/>
    <n v="1"/>
    <n v="0"/>
    <n v="0.73171683137318189"/>
  </r>
  <r>
    <n v="1"/>
    <x v="0"/>
    <x v="0"/>
    <x v="29"/>
    <x v="17"/>
    <x v="0"/>
    <n v="14"/>
    <n v="42"/>
    <n v="-28"/>
    <n v="0"/>
    <n v="-3"/>
    <n v="0"/>
    <n v="0"/>
    <n v="-31"/>
    <n v="-5.5677643628300215"/>
    <n v="-1"/>
    <n v="14"/>
    <n v="42"/>
    <n v="-31"/>
    <n v="-5.5677643628300215"/>
    <n v="-1"/>
    <n v="0"/>
    <n v="6.8899960272205352E-2"/>
  </r>
  <r>
    <n v="2"/>
    <x v="0"/>
    <x v="1"/>
    <x v="29"/>
    <x v="0"/>
    <x v="1"/>
    <n v="26"/>
    <n v="19"/>
    <n v="7"/>
    <n v="1"/>
    <n v="9"/>
    <n v="1"/>
    <n v="0.5"/>
    <n v="16"/>
    <n v="4"/>
    <n v="1"/>
    <n v="40"/>
    <n v="61"/>
    <n v="-15"/>
    <n v="-1.5677643628300215"/>
    <n v="1"/>
    <n v="0"/>
    <n v="0.26891650117542332"/>
  </r>
  <r>
    <n v="3"/>
    <x v="0"/>
    <x v="2"/>
    <x v="29"/>
    <x v="15"/>
    <x v="1"/>
    <n v="9"/>
    <n v="19"/>
    <n v="-10"/>
    <n v="0"/>
    <n v="6"/>
    <n v="1"/>
    <n v="0.33333333333333331"/>
    <n v="-4"/>
    <n v="-2"/>
    <n v="-1"/>
    <n v="49"/>
    <n v="80"/>
    <n v="-19"/>
    <n v="-3.5677643628300215"/>
    <n v="-1"/>
    <n v="0"/>
    <n v="0.23834236332154887"/>
  </r>
  <r>
    <n v="4"/>
    <x v="0"/>
    <x v="3"/>
    <x v="29"/>
    <x v="20"/>
    <x v="0"/>
    <n v="23"/>
    <n v="37"/>
    <n v="-14"/>
    <n v="0"/>
    <n v="3"/>
    <n v="1"/>
    <n v="0.25"/>
    <n v="-11"/>
    <n v="-3.3166247903553998"/>
    <n v="-1"/>
    <n v="72"/>
    <n v="117"/>
    <n v="-30"/>
    <n v="-6.8843891531854213"/>
    <n v="-2"/>
    <n v="-1"/>
    <n v="0.24036973457774499"/>
  </r>
  <r>
    <n v="5"/>
    <x v="0"/>
    <x v="4"/>
    <x v="29"/>
    <x v="21"/>
    <x v="0"/>
    <n v="38"/>
    <n v="31"/>
    <n v="7"/>
    <n v="1"/>
    <n v="-1"/>
    <n v="2"/>
    <n v="0.4"/>
    <n v="6"/>
    <n v="2.4494897427831779"/>
    <n v="1"/>
    <n v="110"/>
    <n v="148"/>
    <n v="-24"/>
    <n v="-4.4348994104022434"/>
    <n v="1"/>
    <n v="0"/>
    <n v="0.33109103167091974"/>
  </r>
  <r>
    <n v="6"/>
    <x v="0"/>
    <x v="6"/>
    <x v="29"/>
    <x v="16"/>
    <x v="1"/>
    <n v="30"/>
    <n v="31"/>
    <n v="-1"/>
    <n v="0"/>
    <n v="3"/>
    <n v="2"/>
    <n v="0.33333333333333331"/>
    <n v="2"/>
    <n v="1.4142135623730951"/>
    <n v="1"/>
    <n v="140"/>
    <n v="179"/>
    <n v="-22"/>
    <n v="-3.0206858480291485"/>
    <n v="2"/>
    <n v="1"/>
    <n v="0.35837782333340418"/>
  </r>
  <r>
    <n v="7"/>
    <x v="0"/>
    <x v="7"/>
    <x v="29"/>
    <x v="30"/>
    <x v="1"/>
    <n v="23"/>
    <n v="20"/>
    <n v="3"/>
    <n v="1"/>
    <n v="8"/>
    <n v="3"/>
    <n v="0.42857142857142855"/>
    <n v="11"/>
    <n v="3.3166247903553998"/>
    <n v="1"/>
    <n v="163"/>
    <n v="199"/>
    <n v="-11"/>
    <n v="0.29593894232625129"/>
    <n v="3"/>
    <n v="2"/>
    <n v="0.38391956692107365"/>
  </r>
  <r>
    <n v="8"/>
    <x v="0"/>
    <x v="16"/>
    <x v="29"/>
    <x v="13"/>
    <x v="0"/>
    <n v="18"/>
    <n v="32"/>
    <n v="-14"/>
    <n v="0"/>
    <n v="1.5"/>
    <n v="3"/>
    <n v="0.375"/>
    <n v="-12.5"/>
    <n v="-3.5355339059327378"/>
    <n v="-1"/>
    <n v="181"/>
    <n v="231"/>
    <n v="-23.5"/>
    <n v="-3.2395949636064865"/>
    <n v="-1"/>
    <n v="0"/>
    <n v="0.35937174024209151"/>
  </r>
  <r>
    <n v="9"/>
    <x v="0"/>
    <x v="8"/>
    <x v="29"/>
    <x v="14"/>
    <x v="0"/>
    <n v="10"/>
    <n v="6"/>
    <n v="4"/>
    <n v="1"/>
    <n v="1"/>
    <n v="4"/>
    <n v="0.44444444444444442"/>
    <n v="5"/>
    <n v="2.2360679774997898"/>
    <n v="1"/>
    <n v="191"/>
    <n v="237"/>
    <n v="-18.5"/>
    <n v="-1.0035269861066967"/>
    <n v="1"/>
    <n v="0"/>
    <n v="0.37486198994729153"/>
  </r>
  <r>
    <n v="10"/>
    <x v="0"/>
    <x v="9"/>
    <x v="29"/>
    <x v="11"/>
    <x v="1"/>
    <n v="45"/>
    <n v="17"/>
    <n v="28"/>
    <n v="1"/>
    <n v="6.5"/>
    <n v="5"/>
    <n v="0.5"/>
    <n v="34.5"/>
    <n v="5.873670062235365"/>
    <n v="1"/>
    <n v="236"/>
    <n v="254"/>
    <n v="16"/>
    <n v="4.8701430761286684"/>
    <n v="2"/>
    <n v="1"/>
    <n v="0.45655958905830379"/>
  </r>
  <r>
    <n v="11"/>
    <x v="0"/>
    <x v="10"/>
    <x v="29"/>
    <x v="19"/>
    <x v="1"/>
    <n v="12"/>
    <n v="25"/>
    <n v="-13"/>
    <n v="0"/>
    <n v="3"/>
    <n v="5"/>
    <n v="0.45454545454545453"/>
    <n v="-10"/>
    <n v="-3.1622776601683795"/>
    <n v="-1"/>
    <n v="248"/>
    <n v="279"/>
    <n v="6"/>
    <n v="1.7078654159602888"/>
    <n v="-1"/>
    <n v="0"/>
    <n v="0.43066320834703092"/>
  </r>
  <r>
    <n v="12"/>
    <x v="0"/>
    <x v="11"/>
    <x v="29"/>
    <x v="30"/>
    <x v="0"/>
    <n v="23"/>
    <n v="19"/>
    <n v="4"/>
    <n v="1"/>
    <n v="-1"/>
    <n v="6"/>
    <n v="0.5"/>
    <n v="3"/>
    <n v="1.7320508075688772"/>
    <n v="1"/>
    <n v="271"/>
    <n v="298"/>
    <n v="9"/>
    <n v="3.439916223529166"/>
    <n v="1"/>
    <n v="0"/>
    <n v="0.44396390243085521"/>
  </r>
  <r>
    <n v="13"/>
    <x v="0"/>
    <x v="12"/>
    <x v="29"/>
    <x v="0"/>
    <x v="0"/>
    <n v="17"/>
    <n v="24"/>
    <n v="-7"/>
    <n v="0"/>
    <n v="-5.5"/>
    <n v="6"/>
    <n v="0.46153846153846156"/>
    <n v="-12.5"/>
    <n v="-3.5355339059327378"/>
    <n v="-1"/>
    <n v="288"/>
    <n v="322"/>
    <n v="-3.5"/>
    <n v="-9.5617682403571713E-2"/>
    <n v="-1"/>
    <n v="0"/>
    <n v="0.43426499971192667"/>
  </r>
  <r>
    <n v="14"/>
    <x v="0"/>
    <x v="13"/>
    <x v="29"/>
    <x v="3"/>
    <x v="1"/>
    <n v="23"/>
    <n v="31"/>
    <n v="-8"/>
    <n v="0"/>
    <n v="1"/>
    <n v="6"/>
    <n v="0.42857142857142855"/>
    <n v="-7"/>
    <n v="-2.6457513110645907"/>
    <n v="-1"/>
    <n v="311"/>
    <n v="353"/>
    <n v="-10.5"/>
    <n v="-2.7413689934681624"/>
    <n v="-2"/>
    <n v="-1"/>
    <n v="0.42550368049047166"/>
  </r>
  <r>
    <n v="15"/>
    <x v="0"/>
    <x v="14"/>
    <x v="29"/>
    <x v="1"/>
    <x v="0"/>
    <n v="21"/>
    <n v="26"/>
    <n v="-5"/>
    <n v="0"/>
    <n v="-3"/>
    <n v="6"/>
    <n v="0.4"/>
    <n v="-8"/>
    <n v="-2.8284271247461903"/>
    <n v="-1"/>
    <n v="332"/>
    <n v="379"/>
    <n v="-18.5"/>
    <n v="-5.5697961182143523"/>
    <n v="-3"/>
    <n v="-2"/>
    <n v="0.42218968665657808"/>
  </r>
  <r>
    <n v="16"/>
    <x v="0"/>
    <x v="15"/>
    <x v="29"/>
    <x v="20"/>
    <x v="1"/>
    <n v="10"/>
    <n v="38"/>
    <n v="-28"/>
    <n v="0"/>
    <n v="10"/>
    <n v="6"/>
    <n v="0.375"/>
    <n v="-18"/>
    <n v="-4.2426406871192848"/>
    <n v="-1"/>
    <n v="342"/>
    <n v="417"/>
    <n v="-36.5"/>
    <n v="-9.8124368053336362"/>
    <n v="-4"/>
    <n v="-3"/>
    <n v="0.38463685949603416"/>
  </r>
  <r>
    <n v="1"/>
    <x v="0"/>
    <x v="0"/>
    <x v="30"/>
    <x v="18"/>
    <x v="1"/>
    <n v="42"/>
    <n v="14"/>
    <n v="28"/>
    <n v="1"/>
    <n v="3"/>
    <n v="1"/>
    <n v="1"/>
    <n v="31"/>
    <n v="5.5677643628300215"/>
    <n v="1"/>
    <n v="42"/>
    <n v="14"/>
    <n v="31"/>
    <n v="5.5677643628300215"/>
    <n v="1"/>
    <n v="0"/>
    <n v="0.93110003972779465"/>
  </r>
  <r>
    <n v="2"/>
    <x v="0"/>
    <x v="1"/>
    <x v="30"/>
    <x v="7"/>
    <x v="1"/>
    <n v="14"/>
    <n v="28"/>
    <n v="-14"/>
    <n v="0"/>
    <n v="0"/>
    <n v="1"/>
    <n v="0.5"/>
    <n v="-14"/>
    <n v="-3.7416573867739413"/>
    <n v="-1"/>
    <n v="56"/>
    <n v="42"/>
    <n v="17"/>
    <n v="1.8261069760560802"/>
    <n v="-1"/>
    <n v="0"/>
    <n v="0.66414177276322006"/>
  </r>
  <r>
    <n v="3"/>
    <x v="0"/>
    <x v="2"/>
    <x v="30"/>
    <x v="19"/>
    <x v="0"/>
    <n v="33"/>
    <n v="35"/>
    <n v="-2"/>
    <n v="0"/>
    <n v="3"/>
    <n v="1"/>
    <n v="0.33333333333333331"/>
    <n v="1"/>
    <n v="1"/>
    <n v="1"/>
    <n v="89"/>
    <n v="77"/>
    <n v="18"/>
    <n v="2.8261069760560802"/>
    <n v="1"/>
    <n v="0"/>
    <n v="0.58497961148149058"/>
  </r>
  <r>
    <n v="4"/>
    <x v="0"/>
    <x v="4"/>
    <x v="30"/>
    <x v="31"/>
    <x v="0"/>
    <n v="13"/>
    <n v="14"/>
    <n v="-1"/>
    <n v="0"/>
    <n v="0"/>
    <n v="1"/>
    <n v="0.25"/>
    <n v="-1"/>
    <n v="-1"/>
    <n v="-1"/>
    <n v="102"/>
    <n v="91"/>
    <n v="17"/>
    <n v="1.8261069760560802"/>
    <n v="-1"/>
    <n v="0"/>
    <n v="0.56720301683904173"/>
  </r>
  <r>
    <n v="5"/>
    <x v="0"/>
    <x v="5"/>
    <x v="30"/>
    <x v="26"/>
    <x v="0"/>
    <n v="10"/>
    <n v="38"/>
    <n v="-28"/>
    <n v="0"/>
    <n v="-2.5"/>
    <n v="1"/>
    <n v="0.2"/>
    <n v="-30.5"/>
    <n v="-5.5226805085936306"/>
    <n v="-1"/>
    <n v="112"/>
    <n v="129"/>
    <n v="-13.5"/>
    <n v="-3.6965735325375504"/>
    <n v="-2"/>
    <n v="-1"/>
    <n v="0.4170456791258394"/>
  </r>
  <r>
    <n v="6"/>
    <x v="0"/>
    <x v="6"/>
    <x v="30"/>
    <x v="30"/>
    <x v="0"/>
    <n v="7"/>
    <n v="10"/>
    <n v="-3"/>
    <n v="0"/>
    <n v="6"/>
    <n v="1"/>
    <n v="0.16666666666666666"/>
    <n v="3"/>
    <n v="1.7320508075688772"/>
    <n v="1"/>
    <n v="119"/>
    <n v="139"/>
    <n v="-10.5"/>
    <n v="-1.9645227249686732"/>
    <n v="1"/>
    <n v="0"/>
    <n v="0.40898073961149167"/>
  </r>
  <r>
    <n v="7"/>
    <x v="0"/>
    <x v="7"/>
    <x v="30"/>
    <x v="15"/>
    <x v="1"/>
    <n v="6"/>
    <n v="20"/>
    <n v="-14"/>
    <n v="0"/>
    <n v="3.5"/>
    <n v="1"/>
    <n v="0.14285714285714285"/>
    <n v="-10.5"/>
    <n v="-3.2403703492039302"/>
    <n v="-1"/>
    <n v="125"/>
    <n v="159"/>
    <n v="-21"/>
    <n v="-5.2048930741726034"/>
    <n v="-1"/>
    <n v="0"/>
    <n v="0.36119081518685991"/>
  </r>
  <r>
    <n v="8"/>
    <x v="0"/>
    <x v="16"/>
    <x v="30"/>
    <x v="0"/>
    <x v="1"/>
    <n v="34"/>
    <n v="28"/>
    <n v="6"/>
    <n v="1"/>
    <n v="6.5"/>
    <n v="2"/>
    <n v="0.25"/>
    <n v="12.5"/>
    <n v="3.5355339059327378"/>
    <n v="1"/>
    <n v="159"/>
    <n v="187"/>
    <n v="-8.5"/>
    <n v="-1.6693591682398656"/>
    <n v="1"/>
    <n v="0"/>
    <n v="0.4050602152393103"/>
  </r>
  <r>
    <n v="9"/>
    <x v="0"/>
    <x v="8"/>
    <x v="30"/>
    <x v="20"/>
    <x v="0"/>
    <n v="10"/>
    <n v="27"/>
    <n v="-17"/>
    <n v="0"/>
    <n v="3.5"/>
    <n v="2"/>
    <n v="0.22222222222222221"/>
    <n v="-13.5"/>
    <n v="-3.6742346141747673"/>
    <n v="-1"/>
    <n v="169"/>
    <n v="214"/>
    <n v="-22"/>
    <n v="-5.3435937824146329"/>
    <n v="-1"/>
    <n v="0"/>
    <n v="0.36366241715729541"/>
  </r>
  <r>
    <n v="10"/>
    <x v="0"/>
    <x v="9"/>
    <x v="30"/>
    <x v="21"/>
    <x v="1"/>
    <n v="13"/>
    <n v="19"/>
    <n v="-6"/>
    <n v="0"/>
    <n v="3"/>
    <n v="2"/>
    <n v="0.2"/>
    <n v="-3"/>
    <n v="-1.7320508075688772"/>
    <n v="-1"/>
    <n v="182"/>
    <n v="233"/>
    <n v="-25"/>
    <n v="-7.0756445899835096"/>
    <n v="-2"/>
    <n v="-1"/>
    <n v="0.35767600322128928"/>
  </r>
  <r>
    <n v="11"/>
    <x v="0"/>
    <x v="10"/>
    <x v="30"/>
    <x v="23"/>
    <x v="0"/>
    <n v="21"/>
    <n v="24"/>
    <n v="-3"/>
    <n v="0"/>
    <n v="1"/>
    <n v="2"/>
    <n v="0.18181818181818182"/>
    <n v="-2"/>
    <n v="-1.4142135623730951"/>
    <n v="-1"/>
    <n v="203"/>
    <n v="257"/>
    <n v="-27"/>
    <n v="-8.4898581523566055"/>
    <n v="-3"/>
    <n v="-2"/>
    <n v="0.36377605974065758"/>
  </r>
  <r>
    <n v="12"/>
    <x v="0"/>
    <x v="11"/>
    <x v="30"/>
    <x v="21"/>
    <x v="0"/>
    <n v="42"/>
    <n v="39"/>
    <n v="3"/>
    <n v="1"/>
    <n v="-3"/>
    <n v="3"/>
    <n v="0.25"/>
    <n v="0"/>
    <n v="0"/>
    <n v="-1"/>
    <n v="245"/>
    <n v="296"/>
    <n v="-27"/>
    <n v="-8.4898581523566055"/>
    <n v="-4"/>
    <n v="-3"/>
    <n v="0.38979596536442457"/>
  </r>
  <r>
    <n v="13"/>
    <x v="0"/>
    <x v="12"/>
    <x v="30"/>
    <x v="29"/>
    <x v="1"/>
    <n v="8"/>
    <n v="30"/>
    <n v="-22"/>
    <n v="0"/>
    <n v="8"/>
    <n v="3"/>
    <n v="0.23076923076923078"/>
    <n v="-14"/>
    <n v="-3.7416573867739413"/>
    <n v="-1"/>
    <n v="253"/>
    <n v="326"/>
    <n v="-41"/>
    <n v="-12.231515539130546"/>
    <n v="-5"/>
    <n v="-4"/>
    <n v="0.35415755283882167"/>
  </r>
  <r>
    <n v="14"/>
    <x v="0"/>
    <x v="13"/>
    <x v="30"/>
    <x v="28"/>
    <x v="1"/>
    <n v="16"/>
    <n v="33"/>
    <n v="-17"/>
    <n v="0"/>
    <n v="14"/>
    <n v="3"/>
    <n v="0.21428571428571427"/>
    <n v="-3"/>
    <n v="-1.7320508075688772"/>
    <n v="-1"/>
    <n v="269"/>
    <n v="359"/>
    <n v="-44"/>
    <n v="-13.963566346699423"/>
    <n v="-6"/>
    <n v="-5"/>
    <n v="0.33536732609414982"/>
  </r>
  <r>
    <n v="15"/>
    <x v="0"/>
    <x v="14"/>
    <x v="30"/>
    <x v="15"/>
    <x v="0"/>
    <n v="6"/>
    <n v="34"/>
    <n v="-28"/>
    <n v="0"/>
    <n v="3.5"/>
    <n v="3"/>
    <n v="0.2"/>
    <n v="-24.5"/>
    <n v="-4.9497474683058327"/>
    <n v="-1"/>
    <n v="275"/>
    <n v="393"/>
    <n v="-68.5"/>
    <n v="-18.913313815005257"/>
    <n v="-7"/>
    <n v="-6"/>
    <n v="0.30023453451365739"/>
  </r>
  <r>
    <n v="16"/>
    <x v="0"/>
    <x v="15"/>
    <x v="30"/>
    <x v="19"/>
    <x v="1"/>
    <n v="24"/>
    <n v="30"/>
    <n v="-6"/>
    <n v="0"/>
    <n v="4.5"/>
    <n v="3"/>
    <n v="0.1875"/>
    <n v="-1.5"/>
    <n v="-1.2247448713915889"/>
    <n v="-1"/>
    <n v="299"/>
    <n v="423"/>
    <n v="-70"/>
    <n v="-20.138058686396846"/>
    <n v="-8"/>
    <n v="-7"/>
    <n v="0.30529245012206813"/>
  </r>
  <r>
    <n v="1"/>
    <x v="0"/>
    <x v="0"/>
    <x v="31"/>
    <x v="26"/>
    <x v="0"/>
    <n v="10"/>
    <n v="17"/>
    <n v="-7"/>
    <n v="0"/>
    <n v="4"/>
    <n v="0"/>
    <n v="0"/>
    <n v="-3"/>
    <n v="-1.7320508075688772"/>
    <n v="-1"/>
    <n v="10"/>
    <n v="17"/>
    <n v="-3"/>
    <n v="-1.7320508075688772"/>
    <n v="-9"/>
    <n v="-8"/>
    <n v="0.2213892193951453"/>
  </r>
  <r>
    <n v="2"/>
    <x v="0"/>
    <x v="1"/>
    <x v="31"/>
    <x v="3"/>
    <x v="0"/>
    <n v="24"/>
    <n v="10"/>
    <n v="14"/>
    <n v="1"/>
    <n v="3"/>
    <n v="1"/>
    <n v="0.5"/>
    <n v="17"/>
    <n v="4.1231056256176606"/>
    <n v="1"/>
    <n v="34"/>
    <n v="27"/>
    <n v="14"/>
    <n v="2.3910548180487834"/>
    <n v="1"/>
    <n v="0"/>
    <n v="0.63328627560572159"/>
  </r>
  <r>
    <n v="3"/>
    <x v="0"/>
    <x v="2"/>
    <x v="31"/>
    <x v="13"/>
    <x v="1"/>
    <n v="21"/>
    <n v="32"/>
    <n v="-11"/>
    <n v="0"/>
    <n v="3"/>
    <n v="1"/>
    <n v="0.33333333333333331"/>
    <n v="-8"/>
    <n v="-2.8284271247461903"/>
    <n v="-1"/>
    <n v="55"/>
    <n v="59"/>
    <n v="6"/>
    <n v="-0.4373723066974069"/>
    <n v="-1"/>
    <n v="0"/>
    <n v="0.45849967269271075"/>
  </r>
  <r>
    <n v="4"/>
    <x v="0"/>
    <x v="3"/>
    <x v="31"/>
    <x v="11"/>
    <x v="0"/>
    <n v="23"/>
    <n v="20"/>
    <n v="3"/>
    <n v="1"/>
    <n v="3"/>
    <n v="2"/>
    <n v="0.5"/>
    <n v="6"/>
    <n v="2.4494897427831779"/>
    <n v="1"/>
    <n v="78"/>
    <n v="79"/>
    <n v="12"/>
    <n v="2.012117436085771"/>
    <n v="1"/>
    <n v="0"/>
    <n v="0.49245270051489037"/>
  </r>
  <r>
    <n v="5"/>
    <x v="0"/>
    <x v="4"/>
    <x v="31"/>
    <x v="30"/>
    <x v="1"/>
    <n v="19"/>
    <n v="25"/>
    <n v="-6"/>
    <n v="0"/>
    <n v="7"/>
    <n v="2"/>
    <n v="0.4"/>
    <n v="1"/>
    <n v="1"/>
    <n v="1"/>
    <n v="97"/>
    <n v="104"/>
    <n v="13"/>
    <n v="3.012117436085771"/>
    <n v="2"/>
    <n v="1"/>
    <n v="0.45880821860976612"/>
  </r>
  <r>
    <n v="6"/>
    <x v="0"/>
    <x v="5"/>
    <x v="31"/>
    <x v="29"/>
    <x v="1"/>
    <n v="20"/>
    <n v="34"/>
    <n v="-14"/>
    <n v="0"/>
    <n v="7.5"/>
    <n v="2"/>
    <n v="0.33333333333333331"/>
    <n v="-6.5"/>
    <n v="-2.5495097567963922"/>
    <n v="-1"/>
    <n v="117"/>
    <n v="138"/>
    <n v="6.5"/>
    <n v="0.46260767928937874"/>
    <n v="-1"/>
    <n v="0"/>
    <n v="0.40341907028202423"/>
  </r>
  <r>
    <n v="7"/>
    <x v="0"/>
    <x v="6"/>
    <x v="31"/>
    <x v="18"/>
    <x v="0"/>
    <n v="31"/>
    <n v="30"/>
    <n v="1"/>
    <n v="1"/>
    <n v="-3"/>
    <n v="3"/>
    <n v="0.42857142857142855"/>
    <n v="-2"/>
    <n v="-1.4142135623730951"/>
    <n v="-1"/>
    <n v="148"/>
    <n v="168"/>
    <n v="4.5"/>
    <n v="-0.95160588308371641"/>
    <n v="-2"/>
    <n v="-1"/>
    <n v="0.42545932575520051"/>
  </r>
  <r>
    <n v="8"/>
    <x v="0"/>
    <x v="16"/>
    <x v="31"/>
    <x v="28"/>
    <x v="1"/>
    <n v="10"/>
    <n v="27"/>
    <n v="-17"/>
    <n v="0"/>
    <n v="14"/>
    <n v="3"/>
    <n v="0.375"/>
    <n v="-3"/>
    <n v="-1.7320508075688772"/>
    <n v="-1"/>
    <n v="158"/>
    <n v="195"/>
    <n v="1.5"/>
    <n v="-2.6836566906525938"/>
    <n v="-3"/>
    <n v="-2"/>
    <n v="0.37785592501358439"/>
  </r>
  <r>
    <n v="9"/>
    <x v="0"/>
    <x v="8"/>
    <x v="31"/>
    <x v="0"/>
    <x v="0"/>
    <n v="47"/>
    <n v="14"/>
    <n v="33"/>
    <n v="1"/>
    <n v="1"/>
    <n v="4"/>
    <n v="0.44444444444444442"/>
    <n v="34"/>
    <n v="5.8309518948453007"/>
    <n v="1"/>
    <n v="205"/>
    <n v="209"/>
    <n v="35.5"/>
    <n v="3.1472952041927069"/>
    <n v="1"/>
    <n v="0"/>
    <n v="0.48855236923567708"/>
  </r>
  <r>
    <n v="10"/>
    <x v="0"/>
    <x v="9"/>
    <x v="31"/>
    <x v="20"/>
    <x v="1"/>
    <n v="16"/>
    <n v="44"/>
    <n v="-28"/>
    <n v="0"/>
    <n v="7"/>
    <n v="4"/>
    <n v="0.4"/>
    <n v="-21"/>
    <n v="-4.5825756949558398"/>
    <n v="-1"/>
    <n v="221"/>
    <n v="253"/>
    <n v="14.5"/>
    <n v="-1.4352804907631329"/>
    <n v="-1"/>
    <n v="0"/>
    <n v="0.42055694844993796"/>
  </r>
  <r>
    <n v="11"/>
    <x v="0"/>
    <x v="10"/>
    <x v="31"/>
    <x v="13"/>
    <x v="0"/>
    <n v="20"/>
    <n v="14"/>
    <n v="6"/>
    <n v="1"/>
    <n v="1"/>
    <n v="5"/>
    <n v="0.45454545454545453"/>
    <n v="7"/>
    <n v="2.6457513110645907"/>
    <n v="1"/>
    <n v="241"/>
    <n v="267"/>
    <n v="21.5"/>
    <n v="1.2104708203014578"/>
    <n v="1"/>
    <n v="0"/>
    <n v="0.43959384217348946"/>
  </r>
  <r>
    <n v="12"/>
    <x v="0"/>
    <x v="11"/>
    <x v="31"/>
    <x v="14"/>
    <x v="0"/>
    <n v="16"/>
    <n v="19"/>
    <n v="-3"/>
    <n v="0"/>
    <n v="-2"/>
    <n v="5"/>
    <n v="0.41666666666666669"/>
    <n v="-5"/>
    <n v="-2.2360679774997898"/>
    <n v="-1"/>
    <n v="257"/>
    <n v="286"/>
    <n v="16.5"/>
    <n v="-1.025597157198332"/>
    <n v="-1"/>
    <n v="0"/>
    <n v="0.4369892146710983"/>
  </r>
  <r>
    <n v="13"/>
    <x v="0"/>
    <x v="12"/>
    <x v="31"/>
    <x v="1"/>
    <x v="1"/>
    <n v="24"/>
    <n v="21"/>
    <n v="3"/>
    <n v="1"/>
    <n v="4"/>
    <n v="6"/>
    <n v="0.46153846153846156"/>
    <n v="7"/>
    <n v="2.6457513110645907"/>
    <n v="1"/>
    <n v="281"/>
    <n v="307"/>
    <n v="23.5"/>
    <n v="1.6201541538662587"/>
    <n v="1"/>
    <n v="0"/>
    <n v="0.44775919991813612"/>
  </r>
  <r>
    <n v="14"/>
    <x v="0"/>
    <x v="13"/>
    <x v="31"/>
    <x v="31"/>
    <x v="0"/>
    <n v="35"/>
    <n v="25"/>
    <n v="10"/>
    <n v="1"/>
    <n v="2"/>
    <n v="7"/>
    <n v="0.5"/>
    <n v="12"/>
    <n v="3.4641016151377544"/>
    <n v="1"/>
    <n v="316"/>
    <n v="332"/>
    <n v="35.5"/>
    <n v="5.0842557690040131"/>
    <n v="2"/>
    <n v="1"/>
    <n v="0.47076816574431873"/>
  </r>
  <r>
    <n v="15"/>
    <x v="0"/>
    <x v="14"/>
    <x v="31"/>
    <x v="11"/>
    <x v="1"/>
    <n v="38"/>
    <n v="24"/>
    <n v="14"/>
    <n v="1"/>
    <n v="3.5"/>
    <n v="8"/>
    <n v="0.53333333333333333"/>
    <n v="17.5"/>
    <n v="4.1833001326703778"/>
    <n v="1"/>
    <n v="354"/>
    <n v="356"/>
    <n v="53"/>
    <n v="9.2675559016743918"/>
    <n v="3"/>
    <n v="2"/>
    <n v="0.49666201259311171"/>
  </r>
  <r>
    <n v="16"/>
    <x v="0"/>
    <x v="15"/>
    <x v="31"/>
    <x v="14"/>
    <x v="1"/>
    <n v="34"/>
    <n v="23"/>
    <n v="11"/>
    <n v="1"/>
    <n v="3"/>
    <n v="9"/>
    <n v="0.5625"/>
    <n v="14"/>
    <n v="3.7416573867739413"/>
    <n v="1"/>
    <n v="388"/>
    <n v="379"/>
    <n v="67"/>
    <n v="13.009213288448333"/>
    <n v="4"/>
    <n v="3"/>
    <n v="0.513901878275833"/>
  </r>
  <r>
    <n v="1"/>
    <x v="1"/>
    <x v="0"/>
    <x v="0"/>
    <x v="28"/>
    <x v="0"/>
    <n v="21"/>
    <n v="23"/>
    <n v="-2"/>
    <n v="0"/>
    <n v="-9.5"/>
    <n v="0"/>
    <n v="0"/>
    <n v="-11.5"/>
    <n v="-3.3911649915626341"/>
    <n v="-1"/>
    <n v="21"/>
    <n v="23"/>
    <n v="-11.5"/>
    <n v="-3.3911649915626341"/>
    <n v="-1"/>
    <n v="0"/>
    <n v="0.44630705217803668"/>
  </r>
  <r>
    <n v="2"/>
    <x v="1"/>
    <x v="1"/>
    <x v="0"/>
    <x v="18"/>
    <x v="0"/>
    <n v="40"/>
    <n v="7"/>
    <n v="33"/>
    <n v="1"/>
    <n v="-7"/>
    <n v="1"/>
    <n v="0.5"/>
    <n v="26"/>
    <n v="5.0990195135927845"/>
    <n v="1"/>
    <n v="61"/>
    <n v="30"/>
    <n v="14.5"/>
    <n v="1.7078545220301504"/>
    <n v="1"/>
    <n v="0"/>
    <n v="0.84316035740057682"/>
  </r>
  <r>
    <n v="3"/>
    <x v="1"/>
    <x v="2"/>
    <x v="0"/>
    <x v="31"/>
    <x v="1"/>
    <n v="18"/>
    <n v="33"/>
    <n v="-15"/>
    <n v="0"/>
    <n v="-4.5"/>
    <n v="1"/>
    <n v="0.33333333333333331"/>
    <n v="-19.5"/>
    <n v="-4.4158804331639239"/>
    <n v="-1"/>
    <n v="79"/>
    <n v="63"/>
    <n v="-5"/>
    <n v="-2.7080259111337734"/>
    <n v="-1"/>
    <n v="0"/>
    <n v="0.63096574646409698"/>
  </r>
  <r>
    <n v="4"/>
    <x v="1"/>
    <x v="3"/>
    <x v="0"/>
    <x v="3"/>
    <x v="0"/>
    <n v="13"/>
    <n v="17"/>
    <n v="-4"/>
    <n v="0"/>
    <n v="-10"/>
    <n v="1"/>
    <n v="0.25"/>
    <n v="-14"/>
    <n v="-3.7416573867739413"/>
    <n v="-1"/>
    <n v="92"/>
    <n v="80"/>
    <n v="-19"/>
    <n v="-6.4496832979077148"/>
    <n v="-2"/>
    <n v="-1"/>
    <n v="0.58206003643636361"/>
  </r>
  <r>
    <n v="5"/>
    <x v="1"/>
    <x v="4"/>
    <x v="0"/>
    <x v="2"/>
    <x v="1"/>
    <n v="33"/>
    <n v="21"/>
    <n v="12"/>
    <n v="1"/>
    <n v="-3.5"/>
    <n v="2"/>
    <n v="0.4"/>
    <n v="8.5"/>
    <n v="2.9154759474226504"/>
    <n v="1"/>
    <n v="125"/>
    <n v="101"/>
    <n v="-10.5"/>
    <n v="-3.5342073504850644"/>
    <n v="1"/>
    <n v="0"/>
    <n v="0.62369651391632552"/>
  </r>
  <r>
    <n v="6"/>
    <x v="1"/>
    <x v="5"/>
    <x v="0"/>
    <x v="29"/>
    <x v="0"/>
    <n v="28"/>
    <n v="3"/>
    <n v="25"/>
    <n v="1"/>
    <n v="-7"/>
    <n v="3"/>
    <n v="0.5"/>
    <n v="18"/>
    <n v="4.2426406871192848"/>
    <n v="1"/>
    <n v="153"/>
    <n v="104"/>
    <n v="7.5"/>
    <n v="0.70843333663422037"/>
    <n v="2"/>
    <n v="1"/>
    <n v="0.71400822755638449"/>
  </r>
  <r>
    <n v="7"/>
    <x v="1"/>
    <x v="6"/>
    <x v="0"/>
    <x v="8"/>
    <x v="0"/>
    <n v="6"/>
    <n v="6"/>
    <n v="0"/>
    <n v="0"/>
    <n v="-1.5"/>
    <n v="3"/>
    <n v="0.42857142857142855"/>
    <n v="-1.5"/>
    <n v="-1.2247448713915889"/>
    <n v="-1"/>
    <n v="159"/>
    <n v="110"/>
    <n v="6"/>
    <n v="-0.51631153475736857"/>
    <n v="-1"/>
    <n v="0"/>
    <n v="0.70540373612596274"/>
  </r>
  <r>
    <n v="8"/>
    <x v="1"/>
    <x v="7"/>
    <x v="0"/>
    <x v="20"/>
    <x v="1"/>
    <n v="20"/>
    <n v="30"/>
    <n v="-10"/>
    <n v="0"/>
    <n v="2.5"/>
    <n v="3"/>
    <n v="0.375"/>
    <n v="-7.5"/>
    <n v="-2.7386127875258306"/>
    <n v="-1"/>
    <n v="179"/>
    <n v="140"/>
    <n v="-1.5"/>
    <n v="-3.2549243222831992"/>
    <n v="-2"/>
    <n v="-1"/>
    <n v="0.64162217666659582"/>
  </r>
  <r>
    <n v="9"/>
    <x v="1"/>
    <x v="8"/>
    <x v="0"/>
    <x v="2"/>
    <x v="0"/>
    <n v="23"/>
    <n v="20"/>
    <n v="3"/>
    <n v="1"/>
    <n v="-13.5"/>
    <n v="4"/>
    <n v="0.44444444444444442"/>
    <n v="-10.5"/>
    <n v="-3.2403703492039302"/>
    <n v="-1"/>
    <n v="202"/>
    <n v="160"/>
    <n v="-12"/>
    <n v="-6.4952946714871294"/>
    <n v="-3"/>
    <n v="-2"/>
    <n v="0.63469976541407058"/>
  </r>
  <r>
    <n v="10"/>
    <x v="1"/>
    <x v="9"/>
    <x v="0"/>
    <x v="10"/>
    <x v="1"/>
    <n v="24"/>
    <n v="30"/>
    <n v="-6"/>
    <n v="0"/>
    <n v="1"/>
    <n v="4"/>
    <n v="0.4"/>
    <n v="-5"/>
    <n v="-2.2360679774997898"/>
    <n v="-1"/>
    <n v="226"/>
    <n v="190"/>
    <n v="-17"/>
    <n v="-8.73136264898692"/>
    <n v="-4"/>
    <n v="-3"/>
    <n v="0.6013805909447183"/>
  </r>
  <r>
    <n v="11"/>
    <x v="1"/>
    <x v="10"/>
    <x v="0"/>
    <x v="30"/>
    <x v="1"/>
    <n v="19"/>
    <n v="38"/>
    <n v="-19"/>
    <n v="0"/>
    <n v="4"/>
    <n v="4"/>
    <n v="0.36363636363636365"/>
    <n v="-15"/>
    <n v="-3.872983346207417"/>
    <n v="-1"/>
    <n v="245"/>
    <n v="228"/>
    <n v="-32"/>
    <n v="-12.604345995194336"/>
    <n v="-5"/>
    <n v="-4"/>
    <n v="0.54250536536563887"/>
  </r>
  <r>
    <n v="12"/>
    <x v="1"/>
    <x v="11"/>
    <x v="0"/>
    <x v="16"/>
    <x v="0"/>
    <n v="31"/>
    <n v="23"/>
    <n v="8"/>
    <n v="1"/>
    <n v="-2.5"/>
    <n v="5"/>
    <n v="0.41666666666666669"/>
    <n v="5.5"/>
    <n v="2.3452078799117149"/>
    <n v="1"/>
    <n v="276"/>
    <n v="251"/>
    <n v="-26.5"/>
    <n v="-10.259138115282621"/>
    <n v="1"/>
    <n v="0"/>
    <n v="0.55602045362159058"/>
  </r>
  <r>
    <n v="13"/>
    <x v="1"/>
    <x v="12"/>
    <x v="0"/>
    <x v="26"/>
    <x v="1"/>
    <n v="23"/>
    <n v="26"/>
    <n v="-3"/>
    <n v="0"/>
    <n v="-2"/>
    <n v="5"/>
    <n v="0.38461538461538464"/>
    <n v="-5"/>
    <n v="-2.2360679774997898"/>
    <n v="-1"/>
    <n v="299"/>
    <n v="277"/>
    <n v="-31.5"/>
    <n v="-12.495206092782411"/>
    <n v="-1"/>
    <n v="0"/>
    <n v="0.54515904745163757"/>
  </r>
  <r>
    <n v="14"/>
    <x v="1"/>
    <x v="13"/>
    <x v="0"/>
    <x v="0"/>
    <x v="0"/>
    <n v="41"/>
    <n v="48"/>
    <n v="-7"/>
    <n v="0"/>
    <n v="-3"/>
    <n v="5"/>
    <n v="0.35714285714285715"/>
    <n v="-10"/>
    <n v="-3.1622776601683795"/>
    <n v="-1"/>
    <n v="340"/>
    <n v="325"/>
    <n v="-41.5"/>
    <n v="-15.657483752950791"/>
    <n v="-2"/>
    <n v="-1"/>
    <n v="0.52670841144745317"/>
  </r>
  <r>
    <n v="15"/>
    <x v="1"/>
    <x v="14"/>
    <x v="0"/>
    <x v="8"/>
    <x v="1"/>
    <n v="34"/>
    <n v="31"/>
    <n v="3"/>
    <n v="1"/>
    <n v="9"/>
    <n v="6"/>
    <n v="0.4"/>
    <n v="12"/>
    <n v="3.4641016151377544"/>
    <n v="1"/>
    <n v="374"/>
    <n v="356"/>
    <n v="-29.5"/>
    <n v="-12.193382137813035"/>
    <n v="1"/>
    <n v="0"/>
    <n v="0.52919186555478803"/>
  </r>
  <r>
    <n v="16"/>
    <x v="1"/>
    <x v="15"/>
    <x v="0"/>
    <x v="3"/>
    <x v="1"/>
    <n v="44"/>
    <n v="6"/>
    <n v="38"/>
    <n v="1"/>
    <n v="-7"/>
    <n v="7"/>
    <n v="0.4375"/>
    <n v="31"/>
    <n v="5.5677643628300215"/>
    <n v="1"/>
    <n v="418"/>
    <n v="362"/>
    <n v="1.5"/>
    <n v="-6.6256177749830139"/>
    <n v="2"/>
    <n v="1"/>
    <n v="0.58440772161181342"/>
  </r>
  <r>
    <n v="1"/>
    <x v="1"/>
    <x v="0"/>
    <x v="1"/>
    <x v="18"/>
    <x v="0"/>
    <n v="24"/>
    <n v="31"/>
    <n v="-7"/>
    <n v="0"/>
    <n v="-2.5"/>
    <n v="0"/>
    <n v="0"/>
    <n v="-9.5"/>
    <n v="-3.082207001484488"/>
    <n v="-1"/>
    <n v="24"/>
    <n v="31"/>
    <n v="-9.5"/>
    <n v="-3.082207001484488"/>
    <n v="-1"/>
    <n v="0"/>
    <n v="0.35284382843330442"/>
  </r>
  <r>
    <n v="2"/>
    <x v="1"/>
    <x v="1"/>
    <x v="1"/>
    <x v="23"/>
    <x v="1"/>
    <n v="35"/>
    <n v="28"/>
    <n v="7"/>
    <n v="1"/>
    <n v="4"/>
    <n v="1"/>
    <n v="0.5"/>
    <n v="11"/>
    <n v="3.3166247903553998"/>
    <n v="1"/>
    <n v="59"/>
    <n v="59"/>
    <n v="1.5"/>
    <n v="0.2344177888709118"/>
    <n v="1"/>
    <n v="0"/>
    <n v="0.5"/>
  </r>
  <r>
    <n v="3"/>
    <x v="1"/>
    <x v="2"/>
    <x v="1"/>
    <x v="0"/>
    <x v="1"/>
    <n v="45"/>
    <n v="32"/>
    <n v="13"/>
    <n v="1"/>
    <n v="2.5"/>
    <n v="2"/>
    <n v="0.66666666666666663"/>
    <n v="15.5"/>
    <n v="3.9370039370059056"/>
    <n v="1"/>
    <n v="104"/>
    <n v="91"/>
    <n v="17"/>
    <n v="4.1714217258768169"/>
    <n v="2"/>
    <n v="1"/>
    <n v="0.57846357785217384"/>
  </r>
  <r>
    <n v="4"/>
    <x v="1"/>
    <x v="3"/>
    <x v="1"/>
    <x v="20"/>
    <x v="0"/>
    <n v="48"/>
    <n v="33"/>
    <n v="15"/>
    <n v="1"/>
    <n v="3"/>
    <n v="3"/>
    <n v="0.75"/>
    <n v="18"/>
    <n v="4.2426406871192848"/>
    <n v="1"/>
    <n v="152"/>
    <n v="124"/>
    <n v="35"/>
    <n v="8.4140624129961026"/>
    <n v="3"/>
    <n v="2"/>
    <n v="0.61834500683657545"/>
  </r>
  <r>
    <n v="5"/>
    <x v="1"/>
    <x v="4"/>
    <x v="1"/>
    <x v="22"/>
    <x v="1"/>
    <n v="23"/>
    <n v="16"/>
    <n v="7"/>
    <n v="1"/>
    <n v="3.5"/>
    <n v="4"/>
    <n v="0.8"/>
    <n v="10.5"/>
    <n v="3.2403703492039302"/>
    <n v="1"/>
    <n v="175"/>
    <n v="140"/>
    <n v="45.5"/>
    <n v="11.654432762200033"/>
    <n v="4"/>
    <n v="3"/>
    <n v="0.62921490334636798"/>
  </r>
  <r>
    <n v="6"/>
    <x v="1"/>
    <x v="5"/>
    <x v="1"/>
    <x v="8"/>
    <x v="1"/>
    <n v="24"/>
    <n v="26"/>
    <n v="-2"/>
    <n v="0"/>
    <n v="6.5"/>
    <n v="4"/>
    <n v="0.66666666666666663"/>
    <n v="4.5"/>
    <n v="2.1213203435596424"/>
    <n v="1"/>
    <n v="199"/>
    <n v="166"/>
    <n v="50"/>
    <n v="13.775753105759675"/>
    <n v="5"/>
    <n v="4"/>
    <n v="0.60580713367686556"/>
  </r>
  <r>
    <n v="7"/>
    <x v="1"/>
    <x v="6"/>
    <x v="1"/>
    <x v="25"/>
    <x v="0"/>
    <n v="30"/>
    <n v="33"/>
    <n v="-3"/>
    <n v="0"/>
    <n v="-4.5"/>
    <n v="4"/>
    <n v="0.5714285714285714"/>
    <n v="-7.5"/>
    <n v="-2.7386127875258306"/>
    <n v="-1"/>
    <n v="229"/>
    <n v="199"/>
    <n v="42.5"/>
    <n v="11.037140318233844"/>
    <n v="-1"/>
    <n v="0"/>
    <n v="0.58243775876090564"/>
  </r>
  <r>
    <n v="8"/>
    <x v="1"/>
    <x v="7"/>
    <x v="1"/>
    <x v="12"/>
    <x v="0"/>
    <n v="33"/>
    <n v="32"/>
    <n v="1"/>
    <n v="1"/>
    <n v="-3"/>
    <n v="5"/>
    <n v="0.625"/>
    <n v="-2"/>
    <n v="-1.4142135623730951"/>
    <n v="-1"/>
    <n v="262"/>
    <n v="231"/>
    <n v="40.5"/>
    <n v="9.6229267558607479"/>
    <n v="-2"/>
    <n v="-1"/>
    <n v="0.57406270697158612"/>
  </r>
  <r>
    <n v="9"/>
    <x v="1"/>
    <x v="16"/>
    <x v="1"/>
    <x v="18"/>
    <x v="1"/>
    <n v="43"/>
    <n v="28"/>
    <n v="15"/>
    <n v="1"/>
    <n v="-4.5"/>
    <n v="6"/>
    <n v="0.66666666666666663"/>
    <n v="10.5"/>
    <n v="3.2403703492039302"/>
    <n v="1"/>
    <n v="305"/>
    <n v="259"/>
    <n v="51"/>
    <n v="12.863297105064678"/>
    <n v="1"/>
    <n v="0"/>
    <n v="0.5956702307566879"/>
  </r>
  <r>
    <n v="10"/>
    <x v="1"/>
    <x v="8"/>
    <x v="1"/>
    <x v="11"/>
    <x v="1"/>
    <n v="15"/>
    <n v="24"/>
    <n v="-9"/>
    <n v="0"/>
    <n v="1"/>
    <n v="6"/>
    <n v="0.6"/>
    <n v="-8"/>
    <n v="-2.8284271247461903"/>
    <n v="-1"/>
    <n v="320"/>
    <n v="283"/>
    <n v="43"/>
    <n v="10.034869980318488"/>
    <n v="-1"/>
    <n v="0"/>
    <n v="0.57229272985172763"/>
  </r>
  <r>
    <n v="11"/>
    <x v="1"/>
    <x v="10"/>
    <x v="1"/>
    <x v="24"/>
    <x v="0"/>
    <n v="38"/>
    <n v="19"/>
    <n v="19"/>
    <n v="1"/>
    <n v="-4"/>
    <n v="7"/>
    <n v="0.63636363636363635"/>
    <n v="15"/>
    <n v="3.872983346207417"/>
    <n v="1"/>
    <n v="358"/>
    <n v="302"/>
    <n v="58"/>
    <n v="13.907853326525906"/>
    <n v="1"/>
    <n v="0"/>
    <n v="0.59944452094807366"/>
  </r>
  <r>
    <n v="12"/>
    <x v="1"/>
    <x v="11"/>
    <x v="1"/>
    <x v="27"/>
    <x v="0"/>
    <n v="28"/>
    <n v="29"/>
    <n v="-1"/>
    <n v="0"/>
    <n v="-4.5"/>
    <n v="7"/>
    <n v="0.58333333333333337"/>
    <n v="-5.5"/>
    <n v="-2.3452078799117149"/>
    <n v="-1"/>
    <n v="386"/>
    <n v="331"/>
    <n v="52.5"/>
    <n v="11.562645446614191"/>
    <n v="-1"/>
    <n v="0"/>
    <n v="0.59008433307546393"/>
  </r>
  <r>
    <n v="13"/>
    <x v="1"/>
    <x v="12"/>
    <x v="1"/>
    <x v="3"/>
    <x v="1"/>
    <n v="42"/>
    <n v="14"/>
    <n v="28"/>
    <n v="1"/>
    <n v="-5"/>
    <n v="8"/>
    <n v="0.61538461538461542"/>
    <n v="23"/>
    <n v="4.7958315233127191"/>
    <n v="1"/>
    <n v="428"/>
    <n v="345"/>
    <n v="75.5"/>
    <n v="16.358476969926912"/>
    <n v="1"/>
    <n v="0"/>
    <n v="0.62502251880731163"/>
  </r>
  <r>
    <n v="14"/>
    <x v="1"/>
    <x v="13"/>
    <x v="1"/>
    <x v="2"/>
    <x v="0"/>
    <n v="41"/>
    <n v="13"/>
    <n v="28"/>
    <n v="1"/>
    <n v="-13.5"/>
    <n v="9"/>
    <n v="0.6428571428571429"/>
    <n v="14.5"/>
    <n v="3.8078865529319543"/>
    <n v="1"/>
    <n v="469"/>
    <n v="358"/>
    <n v="90"/>
    <n v="20.166363522858866"/>
    <n v="2"/>
    <n v="1"/>
    <n v="0.65476824047453386"/>
  </r>
  <r>
    <n v="15"/>
    <x v="1"/>
    <x v="14"/>
    <x v="1"/>
    <x v="20"/>
    <x v="1"/>
    <n v="33"/>
    <n v="16"/>
    <n v="17"/>
    <n v="1"/>
    <n v="-3"/>
    <n v="10"/>
    <n v="0.66666666666666663"/>
    <n v="14"/>
    <n v="3.7416573867739413"/>
    <n v="1"/>
    <n v="502"/>
    <n v="374"/>
    <n v="104"/>
    <n v="23.908020909632807"/>
    <n v="3"/>
    <n v="2"/>
    <n v="0.66765456880522933"/>
  </r>
  <r>
    <n v="16"/>
    <x v="1"/>
    <x v="15"/>
    <x v="1"/>
    <x v="0"/>
    <x v="0"/>
    <n v="38"/>
    <n v="32"/>
    <n v="6"/>
    <n v="1"/>
    <n v="-7.5"/>
    <n v="11"/>
    <n v="0.6875"/>
    <n v="-1.5"/>
    <n v="-1.2247448713915889"/>
    <n v="-1"/>
    <n v="540"/>
    <n v="406"/>
    <n v="102.5"/>
    <n v="22.683276038241218"/>
    <n v="-1"/>
    <n v="0"/>
    <n v="0.66283683410040051"/>
  </r>
  <r>
    <n v="1"/>
    <x v="1"/>
    <x v="0"/>
    <x v="2"/>
    <x v="31"/>
    <x v="0"/>
    <n v="13"/>
    <n v="7"/>
    <n v="6"/>
    <n v="1"/>
    <n v="-3"/>
    <n v="1"/>
    <n v="1"/>
    <n v="3"/>
    <n v="1.7320508075688772"/>
    <n v="1"/>
    <n v="13"/>
    <n v="7"/>
    <n v="3"/>
    <n v="1.7320508075688772"/>
    <n v="1"/>
    <n v="0"/>
    <n v="0.81261969071758433"/>
  </r>
  <r>
    <n v="2"/>
    <x v="1"/>
    <x v="1"/>
    <x v="2"/>
    <x v="7"/>
    <x v="1"/>
    <n v="25"/>
    <n v="20"/>
    <n v="5"/>
    <n v="1"/>
    <n v="-4.5"/>
    <n v="2"/>
    <n v="1"/>
    <n v="0.5"/>
    <n v="0.70710678118654757"/>
    <n v="1"/>
    <n v="38"/>
    <n v="27"/>
    <n v="3.5"/>
    <n v="2.4391575887554247"/>
    <n v="2"/>
    <n v="1"/>
    <n v="0.69209796005647251"/>
  </r>
  <r>
    <n v="3"/>
    <x v="1"/>
    <x v="2"/>
    <x v="2"/>
    <x v="21"/>
    <x v="1"/>
    <n v="19"/>
    <n v="17"/>
    <n v="2"/>
    <n v="1"/>
    <n v="-2.5"/>
    <n v="3"/>
    <n v="1"/>
    <n v="-0.5"/>
    <n v="-0.70710678118654757"/>
    <n v="-1"/>
    <n v="57"/>
    <n v="44"/>
    <n v="3"/>
    <n v="1.7320508075688772"/>
    <n v="-1"/>
    <n v="0"/>
    <n v="0.64873925764029072"/>
  </r>
  <r>
    <n v="4"/>
    <x v="1"/>
    <x v="3"/>
    <x v="2"/>
    <x v="23"/>
    <x v="0"/>
    <n v="27"/>
    <n v="28"/>
    <n v="-1"/>
    <n v="0"/>
    <n v="-3.5"/>
    <n v="3"/>
    <n v="0.75"/>
    <n v="-4.5"/>
    <n v="-2.1213203435596424"/>
    <n v="-1"/>
    <n v="84"/>
    <n v="72"/>
    <n v="-1.5"/>
    <n v="-0.38926953599076519"/>
    <n v="-2"/>
    <n v="-1"/>
    <n v="0.59033178143953124"/>
  </r>
  <r>
    <n v="5"/>
    <x v="1"/>
    <x v="4"/>
    <x v="2"/>
    <x v="16"/>
    <x v="0"/>
    <n v="10"/>
    <n v="16"/>
    <n v="-6"/>
    <n v="0"/>
    <n v="-3.5"/>
    <n v="3"/>
    <n v="0.6"/>
    <n v="-9.5"/>
    <n v="-3.082207001484488"/>
    <n v="-1"/>
    <n v="94"/>
    <n v="88"/>
    <n v="-11"/>
    <n v="-3.4714765374752532"/>
    <n v="-3"/>
    <n v="-2"/>
    <n v="0.53900070959487134"/>
  </r>
  <r>
    <n v="6"/>
    <x v="1"/>
    <x v="5"/>
    <x v="2"/>
    <x v="13"/>
    <x v="1"/>
    <n v="23"/>
    <n v="27"/>
    <n v="-4"/>
    <n v="0"/>
    <n v="3.5"/>
    <n v="3"/>
    <n v="0.5"/>
    <n v="-0.5"/>
    <n v="-0.70710678118654757"/>
    <n v="-1"/>
    <n v="117"/>
    <n v="115"/>
    <n v="-11.5"/>
    <n v="-4.1785833186618007"/>
    <n v="-4"/>
    <n v="-3"/>
    <n v="0.51021434903264307"/>
  </r>
  <r>
    <n v="7"/>
    <x v="1"/>
    <x v="6"/>
    <x v="2"/>
    <x v="29"/>
    <x v="1"/>
    <n v="16"/>
    <n v="24"/>
    <n v="-8"/>
    <n v="0"/>
    <n v="2.5"/>
    <n v="3"/>
    <n v="0.42857142857142855"/>
    <n v="-5.5"/>
    <n v="-2.3452078799117149"/>
    <n v="-1"/>
    <n v="133"/>
    <n v="139"/>
    <n v="-17"/>
    <n v="-6.523791198573516"/>
    <n v="-5"/>
    <n v="-4"/>
    <n v="0.4738798531218914"/>
  </r>
  <r>
    <n v="8"/>
    <x v="1"/>
    <x v="16"/>
    <x v="2"/>
    <x v="5"/>
    <x v="0"/>
    <n v="21"/>
    <n v="14"/>
    <n v="7"/>
    <n v="1"/>
    <n v="3"/>
    <n v="4"/>
    <n v="0.5"/>
    <n v="10"/>
    <n v="3.1622776601683795"/>
    <n v="1"/>
    <n v="154"/>
    <n v="153"/>
    <n v="-7"/>
    <n v="-3.3615135384051364"/>
    <n v="1"/>
    <n v="0"/>
    <n v="0.50385987182668013"/>
  </r>
  <r>
    <n v="9"/>
    <x v="1"/>
    <x v="8"/>
    <x v="2"/>
    <x v="7"/>
    <x v="0"/>
    <n v="28"/>
    <n v="7"/>
    <n v="21"/>
    <n v="1"/>
    <n v="-7.5"/>
    <n v="5"/>
    <n v="0.55555555555555558"/>
    <n v="13.5"/>
    <n v="3.6742346141747673"/>
    <n v="1"/>
    <n v="182"/>
    <n v="160"/>
    <n v="6.5"/>
    <n v="0.31272107576963082"/>
    <n v="2"/>
    <n v="1"/>
    <n v="0.5757459139033041"/>
  </r>
  <r>
    <n v="10"/>
    <x v="1"/>
    <x v="9"/>
    <x v="2"/>
    <x v="14"/>
    <x v="1"/>
    <n v="17"/>
    <n v="27"/>
    <n v="-10"/>
    <n v="0"/>
    <n v="7"/>
    <n v="5"/>
    <n v="0.5"/>
    <n v="-3"/>
    <n v="-1.7320508075688772"/>
    <n v="-1"/>
    <n v="199"/>
    <n v="187"/>
    <n v="3.5"/>
    <n v="-1.4193297317992464"/>
    <n v="-1"/>
    <n v="0"/>
    <n v="0.53678467176296929"/>
  </r>
  <r>
    <n v="11"/>
    <x v="1"/>
    <x v="10"/>
    <x v="2"/>
    <x v="9"/>
    <x v="0"/>
    <n v="19"/>
    <n v="14"/>
    <n v="5"/>
    <n v="1"/>
    <n v="-3.5"/>
    <n v="6"/>
    <n v="0.54545454545454541"/>
    <n v="1.5"/>
    <n v="1.2247448713915889"/>
    <n v="1"/>
    <n v="218"/>
    <n v="201"/>
    <n v="5"/>
    <n v="-0.19458486040765743"/>
    <n v="1"/>
    <n v="0"/>
    <n v="0.54795728684784428"/>
  </r>
  <r>
    <n v="12"/>
    <x v="1"/>
    <x v="11"/>
    <x v="2"/>
    <x v="26"/>
    <x v="0"/>
    <n v="38"/>
    <n v="6"/>
    <n v="32"/>
    <n v="1"/>
    <n v="-3.5"/>
    <n v="7"/>
    <n v="0.58333333333333337"/>
    <n v="28.5"/>
    <n v="5.3385391260156556"/>
    <n v="1"/>
    <n v="256"/>
    <n v="207"/>
    <n v="33.5"/>
    <n v="5.1439542656079986"/>
    <n v="2"/>
    <n v="1"/>
    <n v="0.62328783138846311"/>
  </r>
  <r>
    <n v="13"/>
    <x v="1"/>
    <x v="12"/>
    <x v="2"/>
    <x v="28"/>
    <x v="1"/>
    <n v="23"/>
    <n v="30"/>
    <n v="-7"/>
    <n v="0"/>
    <n v="6"/>
    <n v="7"/>
    <n v="0.53846153846153844"/>
    <n v="-1"/>
    <n v="-1"/>
    <n v="-1"/>
    <n v="279"/>
    <n v="237"/>
    <n v="32.5"/>
    <n v="4.1439542656079986"/>
    <n v="-1"/>
    <n v="0"/>
    <n v="0.5954806659107662"/>
  </r>
  <r>
    <n v="14"/>
    <x v="1"/>
    <x v="13"/>
    <x v="2"/>
    <x v="11"/>
    <x v="0"/>
    <n v="27"/>
    <n v="26"/>
    <n v="1"/>
    <n v="1"/>
    <n v="-5"/>
    <n v="8"/>
    <n v="0.5714285714285714"/>
    <n v="-4"/>
    <n v="-2"/>
    <n v="-1"/>
    <n v="306"/>
    <n v="263"/>
    <n v="28.5"/>
    <n v="2.1439542656079986"/>
    <n v="-2"/>
    <n v="-1"/>
    <n v="0.58877210378154643"/>
  </r>
  <r>
    <n v="15"/>
    <x v="1"/>
    <x v="14"/>
    <x v="2"/>
    <x v="5"/>
    <x v="1"/>
    <n v="27"/>
    <n v="31"/>
    <n v="-4"/>
    <n v="0"/>
    <n v="5.5"/>
    <n v="8"/>
    <n v="0.53333333333333333"/>
    <n v="1.5"/>
    <n v="1.2247448713915889"/>
    <n v="1"/>
    <n v="333"/>
    <n v="294"/>
    <n v="30"/>
    <n v="3.3686991369995876"/>
    <n v="1"/>
    <n v="0"/>
    <n v="0.57327203960645534"/>
  </r>
  <r>
    <n v="16"/>
    <x v="1"/>
    <x v="15"/>
    <x v="2"/>
    <x v="9"/>
    <x v="1"/>
    <n v="10"/>
    <n v="27"/>
    <n v="-17"/>
    <n v="0"/>
    <n v="-2.5"/>
    <n v="8"/>
    <n v="0.5"/>
    <n v="-19.5"/>
    <n v="-4.4158804331639239"/>
    <n v="-1"/>
    <n v="343"/>
    <n v="321"/>
    <n v="10.5"/>
    <n v="-1.0471812961643363"/>
    <n v="-1"/>
    <n v="0"/>
    <n v="0.5391958376766266"/>
  </r>
  <r>
    <n v="1"/>
    <x v="1"/>
    <x v="0"/>
    <x v="3"/>
    <x v="6"/>
    <x v="1"/>
    <n v="7"/>
    <n v="13"/>
    <n v="-6"/>
    <n v="0"/>
    <n v="3"/>
    <n v="0"/>
    <n v="0"/>
    <n v="-3"/>
    <n v="-1.7320508075688772"/>
    <n v="-1"/>
    <n v="7"/>
    <n v="13"/>
    <n v="-3"/>
    <n v="-1.7320508075688772"/>
    <n v="-2"/>
    <n v="-1"/>
    <n v="0.18738030928241575"/>
  </r>
  <r>
    <n v="2"/>
    <x v="1"/>
    <x v="1"/>
    <x v="3"/>
    <x v="29"/>
    <x v="0"/>
    <n v="31"/>
    <n v="37"/>
    <n v="-6"/>
    <n v="0"/>
    <n v="-1"/>
    <n v="0"/>
    <n v="0"/>
    <n v="-7"/>
    <n v="-2.6457513110645907"/>
    <n v="-1"/>
    <n v="38"/>
    <n v="50"/>
    <n v="-10"/>
    <n v="-4.3778021186334684"/>
    <n v="-3"/>
    <n v="-2"/>
    <n v="0.34289595104583659"/>
  </r>
  <r>
    <n v="3"/>
    <x v="1"/>
    <x v="2"/>
    <x v="3"/>
    <x v="24"/>
    <x v="0"/>
    <n v="33"/>
    <n v="18"/>
    <n v="15"/>
    <n v="1"/>
    <n v="4.5"/>
    <n v="1"/>
    <n v="0.33333333333333331"/>
    <n v="19.5"/>
    <n v="4.4158804331639239"/>
    <n v="1"/>
    <n v="71"/>
    <n v="68"/>
    <n v="9.5"/>
    <n v="3.8078314530455515E-2"/>
    <n v="1"/>
    <n v="0"/>
    <n v="0.52555721921215093"/>
  </r>
  <r>
    <n v="4"/>
    <x v="1"/>
    <x v="3"/>
    <x v="3"/>
    <x v="28"/>
    <x v="1"/>
    <n v="16"/>
    <n v="0"/>
    <n v="16"/>
    <n v="1"/>
    <n v="3.5"/>
    <n v="2"/>
    <n v="0.5"/>
    <n v="19.5"/>
    <n v="4.4158804331639239"/>
    <n v="1"/>
    <n v="87"/>
    <n v="68"/>
    <n v="29"/>
    <n v="4.4539587476943794"/>
    <n v="2"/>
    <n v="1"/>
    <n v="0.64198015632664307"/>
  </r>
  <r>
    <n v="5"/>
    <x v="1"/>
    <x v="4"/>
    <x v="3"/>
    <x v="3"/>
    <x v="1"/>
    <n v="30"/>
    <n v="19"/>
    <n v="11"/>
    <n v="1"/>
    <n v="-2.5"/>
    <n v="3"/>
    <n v="0.6"/>
    <n v="8.5"/>
    <n v="2.9154759474226504"/>
    <n v="1"/>
    <n v="117"/>
    <n v="87"/>
    <n v="37.5"/>
    <n v="7.3694346951170298"/>
    <n v="3"/>
    <n v="2"/>
    <n v="0.66866427886695445"/>
  </r>
  <r>
    <n v="6"/>
    <x v="1"/>
    <x v="5"/>
    <x v="3"/>
    <x v="2"/>
    <x v="0"/>
    <n v="45"/>
    <n v="16"/>
    <n v="29"/>
    <n v="1"/>
    <n v="-7.5"/>
    <n v="4"/>
    <n v="0.66666666666666663"/>
    <n v="21.5"/>
    <n v="4.636809247747852"/>
    <n v="1"/>
    <n v="162"/>
    <n v="103"/>
    <n v="59"/>
    <n v="12.006243942864881"/>
    <n v="4"/>
    <n v="3"/>
    <n v="0.7452231448096851"/>
  </r>
  <r>
    <n v="7"/>
    <x v="1"/>
    <x v="6"/>
    <x v="3"/>
    <x v="26"/>
    <x v="1"/>
    <n v="25"/>
    <n v="28"/>
    <n v="-3"/>
    <n v="0"/>
    <n v="-2.5"/>
    <n v="4"/>
    <n v="0.5714285714285714"/>
    <n v="-5.5"/>
    <n v="-2.3452078799117149"/>
    <n v="-1"/>
    <n v="187"/>
    <n v="131"/>
    <n v="53.5"/>
    <n v="9.6610360629531655"/>
    <n v="-1"/>
    <n v="0"/>
    <n v="0.69920389798005922"/>
  </r>
  <r>
    <n v="8"/>
    <x v="1"/>
    <x v="7"/>
    <x v="3"/>
    <x v="28"/>
    <x v="0"/>
    <n v="25"/>
    <n v="41"/>
    <n v="-16"/>
    <n v="0"/>
    <n v="5.5"/>
    <n v="4"/>
    <n v="0.5"/>
    <n v="-10.5"/>
    <n v="-3.2403703492039302"/>
    <n v="-1"/>
    <n v="212"/>
    <n v="172"/>
    <n v="43"/>
    <n v="6.4206657137492353"/>
    <n v="-2"/>
    <n v="-1"/>
    <n v="0.62141242240094607"/>
  </r>
  <r>
    <n v="9"/>
    <x v="1"/>
    <x v="16"/>
    <x v="3"/>
    <x v="8"/>
    <x v="1"/>
    <n v="25"/>
    <n v="31"/>
    <n v="-6"/>
    <n v="0"/>
    <n v="6"/>
    <n v="4"/>
    <n v="0.44444444444444442"/>
    <n v="0"/>
    <n v="0"/>
    <n v="-1"/>
    <n v="237"/>
    <n v="203"/>
    <n v="43"/>
    <n v="6.4206657137492353"/>
    <n v="-3"/>
    <n v="-2"/>
    <n v="0.59073492937029337"/>
  </r>
  <r>
    <n v="10"/>
    <x v="1"/>
    <x v="9"/>
    <x v="3"/>
    <x v="9"/>
    <x v="1"/>
    <n v="16"/>
    <n v="12"/>
    <n v="4"/>
    <n v="1"/>
    <n v="2.5"/>
    <n v="5"/>
    <n v="0.5"/>
    <n v="6.5"/>
    <n v="2.5495097567963922"/>
    <n v="1"/>
    <n v="253"/>
    <n v="215"/>
    <n v="49.5"/>
    <n v="8.9701754705456267"/>
    <n v="1"/>
    <n v="0"/>
    <n v="0.5952521849238539"/>
  </r>
  <r>
    <n v="11"/>
    <x v="1"/>
    <x v="10"/>
    <x v="3"/>
    <x v="21"/>
    <x v="0"/>
    <n v="28"/>
    <n v="21"/>
    <n v="7"/>
    <n v="1"/>
    <n v="-8.5"/>
    <n v="6"/>
    <n v="0.54545454545454541"/>
    <n v="-1.5"/>
    <n v="-1.2247448713915889"/>
    <n v="-1"/>
    <n v="281"/>
    <n v="236"/>
    <n v="48"/>
    <n v="7.7454305991540373"/>
    <n v="-1"/>
    <n v="0"/>
    <n v="0.60195537401060673"/>
  </r>
  <r>
    <n v="12"/>
    <x v="1"/>
    <x v="11"/>
    <x v="3"/>
    <x v="23"/>
    <x v="1"/>
    <n v="24"/>
    <n v="38"/>
    <n v="-14"/>
    <n v="0"/>
    <n v="3"/>
    <n v="6"/>
    <n v="0.5"/>
    <n v="-11"/>
    <n v="-3.3166247903553998"/>
    <n v="-1"/>
    <n v="305"/>
    <n v="274"/>
    <n v="37"/>
    <n v="4.4288058087986375"/>
    <n v="-2"/>
    <n v="-1"/>
    <n v="0.5631670147778699"/>
  </r>
  <r>
    <n v="13"/>
    <x v="1"/>
    <x v="12"/>
    <x v="3"/>
    <x v="5"/>
    <x v="0"/>
    <n v="20"/>
    <n v="27"/>
    <n v="-7"/>
    <n v="0"/>
    <n v="1.5"/>
    <n v="6"/>
    <n v="0.46153846153846156"/>
    <n v="-5.5"/>
    <n v="-2.3452078799117149"/>
    <n v="-1"/>
    <n v="325"/>
    <n v="301"/>
    <n v="31.5"/>
    <n v="2.0835979288869226"/>
    <n v="-3"/>
    <n v="-2"/>
    <n v="0.545328789964445"/>
  </r>
  <r>
    <n v="14"/>
    <x v="1"/>
    <x v="13"/>
    <x v="3"/>
    <x v="7"/>
    <x v="0"/>
    <n v="33"/>
    <n v="13"/>
    <n v="20"/>
    <n v="1"/>
    <n v="-10.5"/>
    <n v="7"/>
    <n v="0.5"/>
    <n v="9.5"/>
    <n v="3.082207001484488"/>
    <n v="1"/>
    <n v="358"/>
    <n v="314"/>
    <n v="41"/>
    <n v="5.1658049303714106"/>
    <n v="1"/>
    <n v="0"/>
    <n v="0.57708095962715156"/>
  </r>
  <r>
    <n v="15"/>
    <x v="1"/>
    <x v="14"/>
    <x v="3"/>
    <x v="26"/>
    <x v="0"/>
    <n v="31"/>
    <n v="34"/>
    <n v="-3"/>
    <n v="0"/>
    <n v="-4.5"/>
    <n v="7"/>
    <n v="0.46666666666666667"/>
    <n v="-7.5"/>
    <n v="-2.7386127875258306"/>
    <n v="-1"/>
    <n v="389"/>
    <n v="348"/>
    <n v="33.5"/>
    <n v="2.42719214284558"/>
    <n v="-1"/>
    <n v="0"/>
    <n v="0.56561027533638775"/>
  </r>
  <r>
    <n v="16"/>
    <x v="1"/>
    <x v="15"/>
    <x v="3"/>
    <x v="29"/>
    <x v="1"/>
    <n v="10"/>
    <n v="30"/>
    <n v="-20"/>
    <n v="0"/>
    <n v="-3.5"/>
    <n v="7"/>
    <n v="0.4375"/>
    <n v="-23.5"/>
    <n v="-4.8476798574163293"/>
    <n v="-1"/>
    <n v="399"/>
    <n v="378"/>
    <n v="10"/>
    <n v="-2.4204877145707493"/>
    <n v="-2"/>
    <n v="-1"/>
    <n v="0.53199106697649345"/>
  </r>
  <r>
    <n v="1"/>
    <x v="1"/>
    <x v="0"/>
    <x v="4"/>
    <x v="22"/>
    <x v="1"/>
    <n v="20"/>
    <n v="21"/>
    <n v="-1"/>
    <n v="0"/>
    <n v="-3"/>
    <n v="0"/>
    <n v="0"/>
    <n v="-4"/>
    <n v="-2"/>
    <n v="-1"/>
    <n v="20"/>
    <n v="21"/>
    <n v="-4"/>
    <n v="-2"/>
    <n v="-3"/>
    <n v="-2"/>
    <n v="0.47112399545439476"/>
  </r>
  <r>
    <n v="2"/>
    <x v="1"/>
    <x v="1"/>
    <x v="4"/>
    <x v="2"/>
    <x v="0"/>
    <n v="46"/>
    <n v="27"/>
    <n v="19"/>
    <n v="1"/>
    <n v="-12.5"/>
    <n v="1"/>
    <n v="0.5"/>
    <n v="6.5"/>
    <n v="2.5495097567963922"/>
    <n v="1"/>
    <n v="66"/>
    <n v="48"/>
    <n v="2.5"/>
    <n v="0.54950975679639225"/>
    <n v="1"/>
    <n v="0"/>
    <n v="0.68020963001162638"/>
  </r>
  <r>
    <n v="3"/>
    <x v="1"/>
    <x v="2"/>
    <x v="4"/>
    <x v="10"/>
    <x v="0"/>
    <n v="10"/>
    <n v="22"/>
    <n v="-12"/>
    <n v="0"/>
    <n v="-6"/>
    <n v="1"/>
    <n v="0.33333333333333331"/>
    <n v="-18"/>
    <n v="-4.2426406871192848"/>
    <n v="-1"/>
    <n v="76"/>
    <n v="70"/>
    <n v="-15.5"/>
    <n v="-3.6931309303228925"/>
    <n v="-1"/>
    <n v="0"/>
    <n v="0.5485724076986529"/>
  </r>
  <r>
    <n v="4"/>
    <x v="1"/>
    <x v="3"/>
    <x v="4"/>
    <x v="30"/>
    <x v="1"/>
    <n v="33"/>
    <n v="48"/>
    <n v="-15"/>
    <n v="0"/>
    <n v="-3"/>
    <n v="1"/>
    <n v="0.25"/>
    <n v="-18"/>
    <n v="-4.2426406871192848"/>
    <n v="-1"/>
    <n v="109"/>
    <n v="118"/>
    <n v="-33.5"/>
    <n v="-7.9357716174421773"/>
    <n v="-2"/>
    <n v="-1"/>
    <n v="0.45313098503812793"/>
  </r>
  <r>
    <n v="5"/>
    <x v="1"/>
    <x v="4"/>
    <x v="4"/>
    <x v="18"/>
    <x v="0"/>
    <n v="14"/>
    <n v="17"/>
    <n v="-3"/>
    <n v="0"/>
    <n v="-5.5"/>
    <n v="1"/>
    <n v="0.2"/>
    <n v="-8.5"/>
    <n v="-2.9154759474226504"/>
    <n v="-1"/>
    <n v="123"/>
    <n v="135"/>
    <n v="-42"/>
    <n v="-10.851247564864828"/>
    <n v="-3"/>
    <n v="-2"/>
    <n v="0.44506656788987764"/>
  </r>
  <r>
    <n v="6"/>
    <x v="1"/>
    <x v="5"/>
    <x v="4"/>
    <x v="0"/>
    <x v="1"/>
    <n v="38"/>
    <n v="41"/>
    <n v="-3"/>
    <n v="0"/>
    <n v="-2.5"/>
    <n v="1"/>
    <n v="0.16666666666666666"/>
    <n v="-5.5"/>
    <n v="-2.3452078799117149"/>
    <n v="-1"/>
    <n v="161"/>
    <n v="176"/>
    <n v="-47.5"/>
    <n v="-13.196455444776543"/>
    <n v="-4"/>
    <n v="-3"/>
    <n v="0.44741548679211701"/>
  </r>
  <r>
    <n v="7"/>
    <x v="1"/>
    <x v="7"/>
    <x v="4"/>
    <x v="24"/>
    <x v="0"/>
    <n v="30"/>
    <n v="20"/>
    <n v="10"/>
    <n v="1"/>
    <n v="-2.5"/>
    <n v="2"/>
    <n v="0.2857142857142857"/>
    <n v="7.5"/>
    <n v="2.7386127875258306"/>
    <n v="1"/>
    <n v="191"/>
    <n v="196"/>
    <n v="-40"/>
    <n v="-10.457842657250712"/>
    <n v="1"/>
    <n v="0"/>
    <n v="0.48469385440645635"/>
  </r>
  <r>
    <n v="8"/>
    <x v="1"/>
    <x v="16"/>
    <x v="4"/>
    <x v="3"/>
    <x v="1"/>
    <n v="13"/>
    <n v="10"/>
    <n v="3"/>
    <n v="1"/>
    <n v="-3"/>
    <n v="3"/>
    <n v="0.375"/>
    <n v="0"/>
    <n v="0"/>
    <n v="-1"/>
    <n v="204"/>
    <n v="206"/>
    <n v="-40"/>
    <n v="-10.457842657250712"/>
    <n v="-1"/>
    <n v="0"/>
    <n v="0.49421972386982677"/>
  </r>
  <r>
    <n v="9"/>
    <x v="1"/>
    <x v="8"/>
    <x v="4"/>
    <x v="27"/>
    <x v="0"/>
    <n v="17"/>
    <n v="20"/>
    <n v="-3"/>
    <n v="0"/>
    <n v="-3"/>
    <n v="3"/>
    <n v="0.33333333333333331"/>
    <n v="-6"/>
    <n v="-2.4494897427831779"/>
    <n v="-1"/>
    <n v="221"/>
    <n v="226"/>
    <n v="-46"/>
    <n v="-12.907332400033891"/>
    <n v="-2"/>
    <n v="-1"/>
    <n v="0.48674751823649226"/>
  </r>
  <r>
    <n v="10"/>
    <x v="1"/>
    <x v="9"/>
    <x v="4"/>
    <x v="0"/>
    <x v="0"/>
    <n v="23"/>
    <n v="20"/>
    <n v="3"/>
    <n v="1"/>
    <n v="-3"/>
    <n v="4"/>
    <n v="0.4"/>
    <n v="0"/>
    <n v="0"/>
    <n v="-1"/>
    <n v="244"/>
    <n v="246"/>
    <n v="-46"/>
    <n v="-12.907332400033891"/>
    <n v="-3"/>
    <n v="-2"/>
    <n v="0.49516338931060833"/>
  </r>
  <r>
    <n v="11"/>
    <x v="1"/>
    <x v="10"/>
    <x v="4"/>
    <x v="23"/>
    <x v="1"/>
    <n v="32"/>
    <n v="35"/>
    <n v="-3"/>
    <n v="0"/>
    <n v="3.5"/>
    <n v="4"/>
    <n v="0.36363636363636365"/>
    <n v="0.5"/>
    <n v="0.70710678118654757"/>
    <n v="1"/>
    <n v="276"/>
    <n v="281"/>
    <n v="-45.5"/>
    <n v="-12.200225618847343"/>
    <n v="1"/>
    <n v="0"/>
    <n v="0.4893639760598853"/>
  </r>
  <r>
    <n v="12"/>
    <x v="1"/>
    <x v="11"/>
    <x v="4"/>
    <x v="8"/>
    <x v="1"/>
    <n v="7"/>
    <n v="40"/>
    <n v="-33"/>
    <n v="0"/>
    <n v="9"/>
    <n v="4"/>
    <n v="0.33333333333333331"/>
    <n v="-24"/>
    <n v="-4.8989794855663558"/>
    <n v="-1"/>
    <n v="283"/>
    <n v="321"/>
    <n v="-69.5"/>
    <n v="-17.099205104413699"/>
    <n v="-1"/>
    <n v="0"/>
    <n v="0.425898216511996"/>
  </r>
  <r>
    <n v="13"/>
    <x v="1"/>
    <x v="12"/>
    <x v="4"/>
    <x v="25"/>
    <x v="0"/>
    <n v="28"/>
    <n v="16"/>
    <n v="12"/>
    <n v="1"/>
    <n v="-1"/>
    <n v="5"/>
    <n v="0.38461538461538464"/>
    <n v="11"/>
    <n v="3.3166247903553998"/>
    <n v="1"/>
    <n v="311"/>
    <n v="337"/>
    <n v="-58.5"/>
    <n v="-13.782580314058299"/>
    <n v="1"/>
    <n v="0"/>
    <n v="0.45257119149551861"/>
  </r>
  <r>
    <n v="14"/>
    <x v="1"/>
    <x v="13"/>
    <x v="4"/>
    <x v="16"/>
    <x v="1"/>
    <n v="26"/>
    <n v="15"/>
    <n v="11"/>
    <n v="1"/>
    <n v="7"/>
    <n v="6"/>
    <n v="0.42857142857142855"/>
    <n v="18"/>
    <n v="4.2426406871192848"/>
    <n v="1"/>
    <n v="337"/>
    <n v="352"/>
    <n v="-40.5"/>
    <n v="-9.5399396269390131"/>
    <n v="2"/>
    <n v="1"/>
    <n v="0.47422054455465706"/>
  </r>
  <r>
    <n v="15"/>
    <x v="1"/>
    <x v="14"/>
    <x v="4"/>
    <x v="30"/>
    <x v="0"/>
    <n v="16"/>
    <n v="33"/>
    <n v="-17"/>
    <n v="0"/>
    <n v="3"/>
    <n v="6"/>
    <n v="0.4"/>
    <n v="-14"/>
    <n v="-3.7416573867739413"/>
    <n v="-1"/>
    <n v="353"/>
    <n v="385"/>
    <n v="-54.5"/>
    <n v="-13.281597013712954"/>
    <n v="-1"/>
    <n v="0"/>
    <n v="0.44876609902508602"/>
  </r>
  <r>
    <n v="16"/>
    <x v="1"/>
    <x v="15"/>
    <x v="4"/>
    <x v="18"/>
    <x v="1"/>
    <n v="16"/>
    <n v="17"/>
    <n v="-1"/>
    <n v="0"/>
    <n v="3"/>
    <n v="6"/>
    <n v="0.375"/>
    <n v="2"/>
    <n v="1.4142135623730951"/>
    <n v="1"/>
    <n v="369"/>
    <n v="402"/>
    <n v="-52.5"/>
    <n v="-11.867383451339858"/>
    <n v="1"/>
    <n v="0"/>
    <n v="0.4494227223160438"/>
  </r>
  <r>
    <n v="1"/>
    <x v="1"/>
    <x v="0"/>
    <x v="5"/>
    <x v="15"/>
    <x v="1"/>
    <n v="14"/>
    <n v="23"/>
    <n v="-9"/>
    <n v="0"/>
    <n v="4.5"/>
    <n v="0"/>
    <n v="0"/>
    <n v="-4.5"/>
    <n v="-2.1213203435596424"/>
    <n v="-1"/>
    <n v="14"/>
    <n v="23"/>
    <n v="-4.5"/>
    <n v="-2.1213203435596424"/>
    <n v="-1"/>
    <n v="0"/>
    <n v="0.23567210592339943"/>
  </r>
  <r>
    <n v="2"/>
    <x v="1"/>
    <x v="1"/>
    <x v="5"/>
    <x v="11"/>
    <x v="0"/>
    <n v="14"/>
    <n v="29"/>
    <n v="-15"/>
    <n v="0"/>
    <n v="-3"/>
    <n v="0"/>
    <n v="0"/>
    <n v="-18"/>
    <n v="-4.2426406871192848"/>
    <n v="-1"/>
    <n v="28"/>
    <n v="52"/>
    <n v="-22.5"/>
    <n v="-6.3639610306789276"/>
    <n v="-2"/>
    <n v="-1"/>
    <n v="0.18738030928241586"/>
  </r>
  <r>
    <n v="3"/>
    <x v="1"/>
    <x v="2"/>
    <x v="5"/>
    <x v="14"/>
    <x v="1"/>
    <n v="17"/>
    <n v="31"/>
    <n v="-14"/>
    <n v="0"/>
    <n v="6.5"/>
    <n v="0"/>
    <n v="0"/>
    <n v="-7.5"/>
    <n v="-2.7386127875258306"/>
    <n v="-1"/>
    <n v="45"/>
    <n v="83"/>
    <n v="-30"/>
    <n v="-9.1025738182047586"/>
    <n v="-3"/>
    <n v="-2"/>
    <n v="0.1898689173351423"/>
  </r>
  <r>
    <n v="4"/>
    <x v="1"/>
    <x v="3"/>
    <x v="5"/>
    <x v="4"/>
    <x v="0"/>
    <n v="17"/>
    <n v="14"/>
    <n v="3"/>
    <n v="1"/>
    <n v="3"/>
    <n v="1"/>
    <n v="0.25"/>
    <n v="6"/>
    <n v="2.4494897427831779"/>
    <n v="1"/>
    <n v="62"/>
    <n v="97"/>
    <n v="-24"/>
    <n v="-6.6530840754215808"/>
    <n v="1"/>
    <n v="0"/>
    <n v="0.25716490804692821"/>
  </r>
  <r>
    <n v="5"/>
    <x v="1"/>
    <x v="4"/>
    <x v="5"/>
    <x v="19"/>
    <x v="1"/>
    <n v="23"/>
    <n v="29"/>
    <n v="-6"/>
    <n v="0"/>
    <n v="3.5"/>
    <n v="1"/>
    <n v="0.2"/>
    <n v="-2.5"/>
    <n v="-1.5811388300841898"/>
    <n v="-1"/>
    <n v="85"/>
    <n v="126"/>
    <n v="-26.5"/>
    <n v="-8.2342229055057707"/>
    <n v="-1"/>
    <n v="0"/>
    <n v="0.28233579744072324"/>
  </r>
  <r>
    <n v="6"/>
    <x v="1"/>
    <x v="5"/>
    <x v="5"/>
    <x v="21"/>
    <x v="0"/>
    <n v="16"/>
    <n v="17"/>
    <n v="-1"/>
    <n v="0"/>
    <n v="-2.5"/>
    <n v="1"/>
    <n v="0.16666666666666666"/>
    <n v="-3.5"/>
    <n v="-1.8708286933869707"/>
    <n v="-1"/>
    <n v="101"/>
    <n v="143"/>
    <n v="-30"/>
    <n v="-10.105051598892741"/>
    <n v="-2"/>
    <n v="-1"/>
    <n v="0.30489273431276048"/>
  </r>
  <r>
    <n v="7"/>
    <x v="1"/>
    <x v="6"/>
    <x v="5"/>
    <x v="12"/>
    <x v="1"/>
    <n v="10"/>
    <n v="26"/>
    <n v="-16"/>
    <n v="0"/>
    <n v="7.5"/>
    <n v="1"/>
    <n v="0.14285714285714285"/>
    <n v="-8.5"/>
    <n v="-2.9154759474226504"/>
    <n v="-1"/>
    <n v="111"/>
    <n v="169"/>
    <n v="-38.5"/>
    <n v="-13.020527546315392"/>
    <n v="-3"/>
    <n v="-2"/>
    <n v="0.269674750469514"/>
  </r>
  <r>
    <n v="8"/>
    <x v="1"/>
    <x v="7"/>
    <x v="5"/>
    <x v="10"/>
    <x v="0"/>
    <n v="20"/>
    <n v="10"/>
    <n v="10"/>
    <n v="1"/>
    <n v="5"/>
    <n v="2"/>
    <n v="0.25"/>
    <n v="15"/>
    <n v="3.872983346207417"/>
    <n v="1"/>
    <n v="131"/>
    <n v="179"/>
    <n v="-23.5"/>
    <n v="-9.1475442001079763"/>
    <n v="1"/>
    <n v="0"/>
    <n v="0.32302891900559344"/>
  </r>
  <r>
    <n v="9"/>
    <x v="1"/>
    <x v="8"/>
    <x v="5"/>
    <x v="18"/>
    <x v="1"/>
    <n v="10"/>
    <n v="36"/>
    <n v="-26"/>
    <n v="0"/>
    <n v="-2.5"/>
    <n v="2"/>
    <n v="0.22222222222222221"/>
    <n v="-28.5"/>
    <n v="-5.3385391260156556"/>
    <n v="-1"/>
    <n v="141"/>
    <n v="215"/>
    <n v="-52"/>
    <n v="-14.486083326123632"/>
    <n v="-1"/>
    <n v="0"/>
    <n v="0.2689706808925727"/>
  </r>
  <r>
    <n v="10"/>
    <x v="1"/>
    <x v="9"/>
    <x v="5"/>
    <x v="13"/>
    <x v="1"/>
    <n v="16"/>
    <n v="22"/>
    <n v="-6"/>
    <n v="0"/>
    <n v="7"/>
    <n v="2"/>
    <n v="0.2"/>
    <n v="1"/>
    <n v="1"/>
    <n v="1"/>
    <n v="157"/>
    <n v="237"/>
    <n v="-51"/>
    <n v="-13.486083326123632"/>
    <n v="1"/>
    <n v="0"/>
    <n v="0.27368619650590226"/>
  </r>
  <r>
    <n v="11"/>
    <x v="1"/>
    <x v="10"/>
    <x v="5"/>
    <x v="17"/>
    <x v="0"/>
    <n v="21"/>
    <n v="27"/>
    <n v="-6"/>
    <n v="0"/>
    <n v="6.5"/>
    <n v="2"/>
    <n v="0.18181818181818182"/>
    <n v="0.5"/>
    <n v="0.70710678118654757"/>
    <n v="1"/>
    <n v="178"/>
    <n v="264"/>
    <n v="-50.5"/>
    <n v="-12.778976544937084"/>
    <n v="2"/>
    <n v="1"/>
    <n v="0.28207900026839705"/>
  </r>
  <r>
    <n v="12"/>
    <x v="1"/>
    <x v="11"/>
    <x v="5"/>
    <x v="2"/>
    <x v="0"/>
    <n v="26"/>
    <n v="6"/>
    <n v="20"/>
    <n v="1"/>
    <n v="1"/>
    <n v="3"/>
    <n v="0.25"/>
    <n v="21"/>
    <n v="4.5825756949558398"/>
    <n v="1"/>
    <n v="204"/>
    <n v="270"/>
    <n v="-29.5"/>
    <n v="-8.1964008499812451"/>
    <n v="3"/>
    <n v="2"/>
    <n v="0.33977082633672645"/>
  </r>
  <r>
    <n v="13"/>
    <x v="1"/>
    <x v="12"/>
    <x v="5"/>
    <x v="4"/>
    <x v="1"/>
    <n v="17"/>
    <n v="20"/>
    <n v="-3"/>
    <n v="0"/>
    <n v="7.5"/>
    <n v="3"/>
    <n v="0.23076923076923078"/>
    <n v="4.5"/>
    <n v="2.1213203435596424"/>
    <n v="1"/>
    <n v="221"/>
    <n v="290"/>
    <n v="-25"/>
    <n v="-6.0750805064216031"/>
    <n v="4"/>
    <n v="3"/>
    <n v="0.34434917437541102"/>
  </r>
  <r>
    <n v="14"/>
    <x v="1"/>
    <x v="13"/>
    <x v="5"/>
    <x v="12"/>
    <x v="0"/>
    <n v="27"/>
    <n v="30"/>
    <n v="-3"/>
    <n v="0"/>
    <n v="4.5"/>
    <n v="3"/>
    <n v="0.21428571428571427"/>
    <n v="1.5"/>
    <n v="1.2247448713915889"/>
    <n v="1"/>
    <n v="248"/>
    <n v="320"/>
    <n v="-23.5"/>
    <n v="-4.8503356350300137"/>
    <n v="5"/>
    <n v="4"/>
    <n v="0.35340746627151726"/>
  </r>
  <r>
    <n v="15"/>
    <x v="1"/>
    <x v="14"/>
    <x v="5"/>
    <x v="16"/>
    <x v="0"/>
    <n v="21"/>
    <n v="41"/>
    <n v="-20"/>
    <n v="0"/>
    <n v="3"/>
    <n v="3"/>
    <n v="0.2"/>
    <n v="-17"/>
    <n v="-4.1231056256176606"/>
    <n v="-1"/>
    <n v="269"/>
    <n v="361"/>
    <n v="-40.5"/>
    <n v="-8.9734412606476752"/>
    <n v="-1"/>
    <n v="0"/>
    <n v="0.33243891026653699"/>
  </r>
  <r>
    <n v="16"/>
    <x v="1"/>
    <x v="15"/>
    <x v="5"/>
    <x v="10"/>
    <x v="1"/>
    <n v="10"/>
    <n v="38"/>
    <n v="-28"/>
    <n v="0"/>
    <n v="6"/>
    <n v="3"/>
    <n v="0.1875"/>
    <n v="-22"/>
    <n v="-4.6904157598234297"/>
    <n v="-1"/>
    <n v="279"/>
    <n v="399"/>
    <n v="-62.5"/>
    <n v="-13.663857020471106"/>
    <n v="-2"/>
    <n v="-1"/>
    <n v="0.29988057089659187"/>
  </r>
  <r>
    <n v="1"/>
    <x v="1"/>
    <x v="0"/>
    <x v="6"/>
    <x v="29"/>
    <x v="1"/>
    <n v="23"/>
    <n v="22"/>
    <n v="1"/>
    <n v="1"/>
    <n v="-1"/>
    <n v="1"/>
    <n v="1"/>
    <n v="0"/>
    <n v="0"/>
    <n v="-1"/>
    <n v="23"/>
    <n v="22"/>
    <n v="0"/>
    <n v="0"/>
    <n v="-3"/>
    <n v="-2"/>
    <n v="0.52631333669508362"/>
  </r>
  <r>
    <n v="2"/>
    <x v="1"/>
    <x v="1"/>
    <x v="6"/>
    <x v="5"/>
    <x v="1"/>
    <n v="16"/>
    <n v="24"/>
    <n v="-8"/>
    <n v="0"/>
    <n v="3"/>
    <n v="1"/>
    <n v="0.5"/>
    <n v="-5"/>
    <n v="-2.2360679774997898"/>
    <n v="-1"/>
    <n v="39"/>
    <n v="46"/>
    <n v="-5"/>
    <n v="-2.2360679774997898"/>
    <n v="-4"/>
    <n v="-3"/>
    <n v="0.40341907028202423"/>
  </r>
  <r>
    <n v="3"/>
    <x v="1"/>
    <x v="2"/>
    <x v="6"/>
    <x v="22"/>
    <x v="0"/>
    <n v="17"/>
    <n v="29"/>
    <n v="-12"/>
    <n v="0"/>
    <n v="-3.5"/>
    <n v="1"/>
    <n v="0.33333333333333331"/>
    <n v="-15.5"/>
    <n v="-3.9370039370059056"/>
    <n v="-1"/>
    <n v="56"/>
    <n v="75"/>
    <n v="-20.5"/>
    <n v="-6.1730719145056954"/>
    <n v="-5"/>
    <n v="-4"/>
    <n v="0.33350754686669437"/>
  </r>
  <r>
    <n v="4"/>
    <x v="1"/>
    <x v="3"/>
    <x v="6"/>
    <x v="26"/>
    <x v="0"/>
    <n v="22"/>
    <n v="7"/>
    <n v="15"/>
    <n v="1"/>
    <n v="-7.5"/>
    <n v="2"/>
    <n v="0.5"/>
    <n v="7.5"/>
    <n v="2.7386127875258306"/>
    <n v="1"/>
    <n v="78"/>
    <n v="82"/>
    <n v="-13"/>
    <n v="-3.4344591269798648"/>
    <n v="1"/>
    <n v="0"/>
    <n v="0.47040346563203123"/>
  </r>
  <r>
    <n v="5"/>
    <x v="1"/>
    <x v="4"/>
    <x v="6"/>
    <x v="14"/>
    <x v="1"/>
    <n v="14"/>
    <n v="28"/>
    <n v="-14"/>
    <n v="0"/>
    <n v="-2.5"/>
    <n v="2"/>
    <n v="0.4"/>
    <n v="-16.5"/>
    <n v="-4.0620192023179804"/>
    <n v="-1"/>
    <n v="92"/>
    <n v="110"/>
    <n v="-29.5"/>
    <n v="-7.4964783292978456"/>
    <n v="-1"/>
    <n v="0"/>
    <n v="0.39567964511865888"/>
  </r>
  <r>
    <n v="6"/>
    <x v="1"/>
    <x v="5"/>
    <x v="6"/>
    <x v="28"/>
    <x v="1"/>
    <n v="17"/>
    <n v="35"/>
    <n v="-18"/>
    <n v="0"/>
    <n v="7.5"/>
    <n v="2"/>
    <n v="0.33333333333333331"/>
    <n v="-10.5"/>
    <n v="-3.2403703492039302"/>
    <n v="-1"/>
    <n v="109"/>
    <n v="145"/>
    <n v="-40"/>
    <n v="-10.736848678501776"/>
    <n v="-2"/>
    <n v="-1"/>
    <n v="0.33707319346372083"/>
  </r>
  <r>
    <n v="7"/>
    <x v="1"/>
    <x v="6"/>
    <x v="6"/>
    <x v="7"/>
    <x v="0"/>
    <n v="31"/>
    <n v="17"/>
    <n v="14"/>
    <n v="1"/>
    <n v="-11"/>
    <n v="3"/>
    <n v="0.42857142857142855"/>
    <n v="3"/>
    <n v="1.7320508075688772"/>
    <n v="1"/>
    <n v="140"/>
    <n v="162"/>
    <n v="-37"/>
    <n v="-9.0047978709328991"/>
    <n v="1"/>
    <n v="0"/>
    <n v="0.41437439797289727"/>
  </r>
  <r>
    <n v="8"/>
    <x v="1"/>
    <x v="7"/>
    <x v="6"/>
    <x v="16"/>
    <x v="0"/>
    <n v="27"/>
    <n v="27"/>
    <n v="0"/>
    <n v="0"/>
    <n v="-3"/>
    <n v="3"/>
    <n v="0.375"/>
    <n v="-3"/>
    <n v="-1.7320508075688772"/>
    <n v="-1"/>
    <n v="167"/>
    <n v="189"/>
    <n v="-40"/>
    <n v="-10.736848678501776"/>
    <n v="-1"/>
    <n v="0"/>
    <n v="0.42719736647453843"/>
  </r>
  <r>
    <n v="9"/>
    <x v="1"/>
    <x v="8"/>
    <x v="6"/>
    <x v="13"/>
    <x v="1"/>
    <n v="20"/>
    <n v="21"/>
    <n v="-1"/>
    <n v="0"/>
    <n v="-1"/>
    <n v="3"/>
    <n v="0.33333333333333331"/>
    <n v="-2"/>
    <n v="-1.4142135623730951"/>
    <n v="-1"/>
    <n v="187"/>
    <n v="210"/>
    <n v="-42"/>
    <n v="-12.151062240874872"/>
    <n v="-2"/>
    <n v="-1"/>
    <n v="0.43170027474752676"/>
  </r>
  <r>
    <n v="10"/>
    <x v="1"/>
    <x v="9"/>
    <x v="6"/>
    <x v="31"/>
    <x v="0"/>
    <n v="12"/>
    <n v="16"/>
    <n v="-4"/>
    <n v="0"/>
    <n v="-2.5"/>
    <n v="3"/>
    <n v="0.3"/>
    <n v="-6.5"/>
    <n v="-2.5495097567963922"/>
    <n v="-1"/>
    <n v="199"/>
    <n v="226"/>
    <n v="-48.5"/>
    <n v="-14.700571997671265"/>
    <n v="-3"/>
    <n v="-2"/>
    <n v="0.42518215708330759"/>
  </r>
  <r>
    <n v="11"/>
    <x v="1"/>
    <x v="10"/>
    <x v="6"/>
    <x v="6"/>
    <x v="1"/>
    <n v="14"/>
    <n v="19"/>
    <n v="-5"/>
    <n v="0"/>
    <n v="3.5"/>
    <n v="3"/>
    <n v="0.27272727272727271"/>
    <n v="-1.5"/>
    <n v="-1.2247448713915889"/>
    <n v="-1"/>
    <n v="213"/>
    <n v="245"/>
    <n v="-50"/>
    <n v="-15.925316869062854"/>
    <n v="-4"/>
    <n v="-3"/>
    <n v="0.41782229484585459"/>
  </r>
  <r>
    <n v="12"/>
    <x v="1"/>
    <x v="11"/>
    <x v="6"/>
    <x v="11"/>
    <x v="0"/>
    <n v="32"/>
    <n v="14"/>
    <n v="18"/>
    <n v="1"/>
    <n v="-1.5"/>
    <n v="4"/>
    <n v="0.33333333333333331"/>
    <n v="16.5"/>
    <n v="4.0620192023179804"/>
    <n v="1"/>
    <n v="245"/>
    <n v="259"/>
    <n v="-33.5"/>
    <n v="-11.863297666744874"/>
    <n v="1"/>
    <n v="0"/>
    <n v="0.46712237142445789"/>
  </r>
  <r>
    <n v="13"/>
    <x v="1"/>
    <x v="12"/>
    <x v="6"/>
    <x v="7"/>
    <x v="1"/>
    <n v="23"/>
    <n v="10"/>
    <n v="13"/>
    <n v="1"/>
    <n v="-4.5"/>
    <n v="5"/>
    <n v="0.38461538461538464"/>
    <n v="8.5"/>
    <n v="2.9154759474226504"/>
    <n v="1"/>
    <n v="268"/>
    <n v="269"/>
    <n v="-25"/>
    <n v="-8.9478217193222243"/>
    <n v="2"/>
    <n v="1"/>
    <n v="0.49779330786604764"/>
  </r>
  <r>
    <n v="14"/>
    <x v="1"/>
    <x v="13"/>
    <x v="6"/>
    <x v="5"/>
    <x v="0"/>
    <n v="20"/>
    <n v="24"/>
    <n v="-4"/>
    <n v="0"/>
    <n v="3"/>
    <n v="5"/>
    <n v="0.35714285714285715"/>
    <n v="-1"/>
    <n v="-1"/>
    <n v="-1"/>
    <n v="288"/>
    <n v="293"/>
    <n v="-26"/>
    <n v="-9.9478217193222243"/>
    <n v="-1"/>
    <n v="0"/>
    <n v="0.48980322759201789"/>
  </r>
  <r>
    <n v="15"/>
    <x v="1"/>
    <x v="14"/>
    <x v="6"/>
    <x v="15"/>
    <x v="1"/>
    <n v="10"/>
    <n v="12"/>
    <n v="-2"/>
    <n v="0"/>
    <n v="3"/>
    <n v="5"/>
    <n v="0.33333333333333331"/>
    <n v="1"/>
    <n v="1"/>
    <n v="1"/>
    <n v="298"/>
    <n v="305"/>
    <n v="-25"/>
    <n v="-8.9478217193222243"/>
    <n v="1"/>
    <n v="0"/>
    <n v="0.4862466333825633"/>
  </r>
  <r>
    <n v="16"/>
    <x v="1"/>
    <x v="15"/>
    <x v="6"/>
    <x v="6"/>
    <x v="0"/>
    <n v="27"/>
    <n v="10"/>
    <n v="17"/>
    <n v="1"/>
    <n v="2.5"/>
    <n v="6"/>
    <n v="0.375"/>
    <n v="19.5"/>
    <n v="4.4158804331639239"/>
    <n v="1"/>
    <n v="325"/>
    <n v="315"/>
    <n v="-5.5"/>
    <n v="-4.5319412861583004"/>
    <n v="2"/>
    <n v="1"/>
    <n v="0.51850867102584375"/>
  </r>
  <r>
    <n v="1"/>
    <x v="1"/>
    <x v="0"/>
    <x v="7"/>
    <x v="11"/>
    <x v="1"/>
    <n v="10"/>
    <n v="29"/>
    <n v="-19"/>
    <n v="0"/>
    <n v="4"/>
    <n v="0"/>
    <n v="0"/>
    <n v="-15"/>
    <n v="-3.872983346207417"/>
    <n v="-1"/>
    <n v="10"/>
    <n v="29"/>
    <n v="-15"/>
    <n v="-3.872983346207417"/>
    <n v="-1"/>
    <n v="0"/>
    <n v="7.4236390920151926E-2"/>
  </r>
  <r>
    <n v="2"/>
    <x v="1"/>
    <x v="1"/>
    <x v="7"/>
    <x v="6"/>
    <x v="0"/>
    <n v="20"/>
    <n v="25"/>
    <n v="-5"/>
    <n v="0"/>
    <n v="4.5"/>
    <n v="0"/>
    <n v="0"/>
    <n v="-0.5"/>
    <n v="-0.70710678118654757"/>
    <n v="-1"/>
    <n v="30"/>
    <n v="54"/>
    <n v="-15.5"/>
    <n v="-4.5800901273939649"/>
    <n v="-2"/>
    <n v="-1"/>
    <n v="0.19892058761843007"/>
  </r>
  <r>
    <n v="3"/>
    <x v="1"/>
    <x v="2"/>
    <x v="7"/>
    <x v="26"/>
    <x v="1"/>
    <n v="24"/>
    <n v="30"/>
    <n v="-6"/>
    <n v="0"/>
    <n v="9.5"/>
    <n v="0"/>
    <n v="0"/>
    <n v="3.5"/>
    <n v="1.8708286933869707"/>
    <n v="1"/>
    <n v="54"/>
    <n v="84"/>
    <n v="-12"/>
    <n v="-2.7092614340069945"/>
    <n v="1"/>
    <n v="0"/>
    <n v="0.25977398073804703"/>
  </r>
  <r>
    <n v="4"/>
    <x v="1"/>
    <x v="3"/>
    <x v="7"/>
    <x v="16"/>
    <x v="1"/>
    <n v="20"/>
    <n v="31"/>
    <n v="-11"/>
    <n v="0"/>
    <n v="7.5"/>
    <n v="0"/>
    <n v="0"/>
    <n v="-3.5"/>
    <n v="-1.8708286933869707"/>
    <n v="-1"/>
    <n v="74"/>
    <n v="115"/>
    <n v="-15.5"/>
    <n v="-4.5800901273939649"/>
    <n v="-1"/>
    <n v="0"/>
    <n v="0.26021432965368935"/>
  </r>
  <r>
    <n v="5"/>
    <x v="1"/>
    <x v="4"/>
    <x v="7"/>
    <x v="28"/>
    <x v="0"/>
    <n v="13"/>
    <n v="33"/>
    <n v="-20"/>
    <n v="0"/>
    <n v="10"/>
    <n v="0"/>
    <n v="0"/>
    <n v="-10"/>
    <n v="-3.1622776601683795"/>
    <n v="-1"/>
    <n v="87"/>
    <n v="148"/>
    <n v="-25.5"/>
    <n v="-7.742367787562344"/>
    <n v="-2"/>
    <n v="-1"/>
    <n v="0.22111321474606258"/>
  </r>
  <r>
    <n v="6"/>
    <x v="1"/>
    <x v="5"/>
    <x v="7"/>
    <x v="17"/>
    <x v="1"/>
    <n v="26"/>
    <n v="28"/>
    <n v="-2"/>
    <n v="0"/>
    <n v="7.5"/>
    <n v="0"/>
    <n v="0"/>
    <n v="5.5"/>
    <n v="2.3452078799117149"/>
    <n v="1"/>
    <n v="113"/>
    <n v="176"/>
    <n v="-20"/>
    <n v="-5.3971599076506287"/>
    <n v="1"/>
    <n v="0"/>
    <n v="0.25919861383616766"/>
  </r>
  <r>
    <n v="7"/>
    <x v="1"/>
    <x v="6"/>
    <x v="7"/>
    <x v="9"/>
    <x v="1"/>
    <n v="17"/>
    <n v="31"/>
    <n v="-14"/>
    <n v="0"/>
    <n v="11"/>
    <n v="0"/>
    <n v="0"/>
    <n v="-3"/>
    <n v="-1.7320508075688772"/>
    <n v="-1"/>
    <n v="130"/>
    <n v="207"/>
    <n v="-23"/>
    <n v="-7.1292107152195054"/>
    <n v="-1"/>
    <n v="0"/>
    <n v="0.24927421572878344"/>
  </r>
  <r>
    <n v="8"/>
    <x v="1"/>
    <x v="7"/>
    <x v="7"/>
    <x v="29"/>
    <x v="0"/>
    <n v="28"/>
    <n v="31"/>
    <n v="-3"/>
    <n v="0"/>
    <n v="2.5"/>
    <n v="0"/>
    <n v="0"/>
    <n v="-0.5"/>
    <n v="-0.70710678118654757"/>
    <n v="-1"/>
    <n v="158"/>
    <n v="238"/>
    <n v="-23.5"/>
    <n v="-7.8363174964060534"/>
    <n v="-2"/>
    <n v="-1"/>
    <n v="0.27469491959889764"/>
  </r>
  <r>
    <n v="9"/>
    <x v="1"/>
    <x v="16"/>
    <x v="7"/>
    <x v="14"/>
    <x v="0"/>
    <n v="10"/>
    <n v="35"/>
    <n v="-25"/>
    <n v="0"/>
    <n v="7"/>
    <n v="0"/>
    <n v="0"/>
    <n v="-18"/>
    <n v="-4.2426406871192848"/>
    <n v="-1"/>
    <n v="168"/>
    <n v="273"/>
    <n v="-41.5"/>
    <n v="-12.078958183525337"/>
    <n v="-3"/>
    <n v="-2"/>
    <n v="0.24036973457774496"/>
  </r>
  <r>
    <n v="10"/>
    <x v="1"/>
    <x v="8"/>
    <x v="7"/>
    <x v="6"/>
    <x v="1"/>
    <n v="7"/>
    <n v="28"/>
    <n v="-21"/>
    <n v="0"/>
    <n v="7.5"/>
    <n v="0"/>
    <n v="0"/>
    <n v="-13.5"/>
    <n v="-3.6742346141747673"/>
    <n v="-1"/>
    <n v="175"/>
    <n v="301"/>
    <n v="-55"/>
    <n v="-15.753192797700105"/>
    <n v="-4"/>
    <n v="-3"/>
    <n v="0.21664794264652132"/>
  </r>
  <r>
    <n v="11"/>
    <x v="1"/>
    <x v="9"/>
    <x v="7"/>
    <x v="5"/>
    <x v="0"/>
    <n v="9"/>
    <n v="24"/>
    <n v="-15"/>
    <n v="0"/>
    <n v="8"/>
    <n v="0"/>
    <n v="0"/>
    <n v="-7"/>
    <n v="-2.6457513110645907"/>
    <n v="-1"/>
    <n v="184"/>
    <n v="325"/>
    <n v="-62"/>
    <n v="-18.398944108764695"/>
    <n v="-5"/>
    <n v="-4"/>
    <n v="0.20615368723601729"/>
  </r>
  <r>
    <n v="12"/>
    <x v="1"/>
    <x v="10"/>
    <x v="7"/>
    <x v="13"/>
    <x v="0"/>
    <n v="13"/>
    <n v="27"/>
    <n v="-14"/>
    <n v="0"/>
    <n v="6.5"/>
    <n v="0"/>
    <n v="0"/>
    <n v="-7.5"/>
    <n v="-2.7386127875258306"/>
    <n v="-1"/>
    <n v="197"/>
    <n v="352"/>
    <n v="-69.5"/>
    <n v="-21.137556896290526"/>
    <n v="-6"/>
    <n v="-5"/>
    <n v="0.20171448752218424"/>
  </r>
  <r>
    <n v="13"/>
    <x v="1"/>
    <x v="12"/>
    <x v="7"/>
    <x v="9"/>
    <x v="0"/>
    <n v="10"/>
    <n v="23"/>
    <n v="-13"/>
    <n v="0"/>
    <n v="4.5"/>
    <n v="0"/>
    <n v="0"/>
    <n v="-8.5"/>
    <n v="-2.9154759474226504"/>
    <n v="-1"/>
    <n v="207"/>
    <n v="375"/>
    <n v="-78"/>
    <n v="-24.053032843713176"/>
    <n v="-7"/>
    <n v="-6"/>
    <n v="0.19650688594811028"/>
  </r>
  <r>
    <n v="14"/>
    <x v="1"/>
    <x v="13"/>
    <x v="7"/>
    <x v="31"/>
    <x v="1"/>
    <n v="13"/>
    <n v="33"/>
    <n v="-20"/>
    <n v="0"/>
    <n v="10.5"/>
    <n v="0"/>
    <n v="0"/>
    <n v="-9.5"/>
    <n v="-3.082207001484488"/>
    <n v="-1"/>
    <n v="220"/>
    <n v="408"/>
    <n v="-87.5"/>
    <n v="-27.135239845197663"/>
    <n v="-8"/>
    <n v="-7"/>
    <n v="0.18788590997290111"/>
  </r>
  <r>
    <n v="15"/>
    <x v="1"/>
    <x v="14"/>
    <x v="7"/>
    <x v="25"/>
    <x v="0"/>
    <n v="20"/>
    <n v="17"/>
    <n v="3"/>
    <n v="1"/>
    <n v="4.5"/>
    <n v="1"/>
    <n v="6.6666666666666666E-2"/>
    <n v="7.5"/>
    <n v="2.7386127875258306"/>
    <n v="1"/>
    <n v="240"/>
    <n v="425"/>
    <n v="-80"/>
    <n v="-24.396627057671832"/>
    <n v="1"/>
    <n v="0"/>
    <n v="0.20516221644556848"/>
  </r>
  <r>
    <n v="16"/>
    <x v="1"/>
    <x v="15"/>
    <x v="7"/>
    <x v="5"/>
    <x v="1"/>
    <n v="24"/>
    <n v="27"/>
    <n v="-3"/>
    <n v="0"/>
    <n v="3"/>
    <n v="1"/>
    <n v="6.25E-2"/>
    <n v="0"/>
    <n v="0"/>
    <n v="-1"/>
    <n v="264"/>
    <n v="452"/>
    <n v="-80"/>
    <n v="-24.396627057671832"/>
    <n v="-1"/>
    <n v="0"/>
    <n v="0.21850029772998936"/>
  </r>
  <r>
    <n v="1"/>
    <x v="1"/>
    <x v="0"/>
    <x v="8"/>
    <x v="13"/>
    <x v="0"/>
    <n v="19"/>
    <n v="20"/>
    <n v="-1"/>
    <n v="0"/>
    <n v="1"/>
    <n v="0"/>
    <n v="0"/>
    <n v="0"/>
    <n v="0"/>
    <n v="-1"/>
    <n v="19"/>
    <n v="20"/>
    <n v="0"/>
    <n v="0"/>
    <n v="-2"/>
    <n v="-1"/>
    <n v="0.46964609489650455"/>
  </r>
  <r>
    <n v="2"/>
    <x v="1"/>
    <x v="1"/>
    <x v="8"/>
    <x v="16"/>
    <x v="1"/>
    <n v="27"/>
    <n v="23"/>
    <n v="4"/>
    <n v="1"/>
    <n v="3"/>
    <n v="1"/>
    <n v="0.5"/>
    <n v="7"/>
    <n v="2.6457513110645907"/>
    <n v="1"/>
    <n v="46"/>
    <n v="43"/>
    <n v="7"/>
    <n v="2.6457513110645907"/>
    <n v="1"/>
    <n v="0"/>
    <n v="0.53987410470637365"/>
  </r>
  <r>
    <n v="3"/>
    <x v="1"/>
    <x v="2"/>
    <x v="8"/>
    <x v="1"/>
    <x v="0"/>
    <n v="31"/>
    <n v="17"/>
    <n v="14"/>
    <n v="1"/>
    <n v="-6.5"/>
    <n v="2"/>
    <n v="0.66666666666666663"/>
    <n v="7.5"/>
    <n v="2.7386127875258306"/>
    <n v="1"/>
    <n v="77"/>
    <n v="60"/>
    <n v="14.5"/>
    <n v="5.3843640985904209"/>
    <n v="2"/>
    <n v="1"/>
    <n v="0.64364553452538853"/>
  </r>
  <r>
    <n v="4"/>
    <x v="1"/>
    <x v="3"/>
    <x v="8"/>
    <x v="2"/>
    <x v="1"/>
    <n v="24"/>
    <n v="17"/>
    <n v="7"/>
    <n v="1"/>
    <n v="-1.5"/>
    <n v="3"/>
    <n v="0.75"/>
    <n v="5.5"/>
    <n v="2.3452078799117149"/>
    <n v="1"/>
    <n v="101"/>
    <n v="77"/>
    <n v="20"/>
    <n v="7.7295719785021362"/>
    <n v="3"/>
    <n v="2"/>
    <n v="0.65543508800547312"/>
  </r>
  <r>
    <n v="5"/>
    <x v="1"/>
    <x v="4"/>
    <x v="8"/>
    <x v="9"/>
    <x v="0"/>
    <n v="28"/>
    <n v="14"/>
    <n v="14"/>
    <n v="1"/>
    <n v="2.5"/>
    <n v="4"/>
    <n v="0.8"/>
    <n v="16.5"/>
    <n v="4.0620192023179804"/>
    <n v="1"/>
    <n v="129"/>
    <n v="91"/>
    <n v="36.5"/>
    <n v="11.791591180820117"/>
    <n v="4"/>
    <n v="3"/>
    <n v="0.69572411054249839"/>
  </r>
  <r>
    <n v="6"/>
    <x v="1"/>
    <x v="5"/>
    <x v="8"/>
    <x v="12"/>
    <x v="1"/>
    <n v="30"/>
    <n v="16"/>
    <n v="14"/>
    <n v="1"/>
    <n v="5.5"/>
    <n v="5"/>
    <n v="0.83333333333333337"/>
    <n v="19.5"/>
    <n v="4.4158804331639239"/>
    <n v="1"/>
    <n v="159"/>
    <n v="107"/>
    <n v="56"/>
    <n v="16.20747161398404"/>
    <n v="5"/>
    <n v="4"/>
    <n v="0.71883671010380368"/>
  </r>
  <r>
    <n v="7"/>
    <x v="1"/>
    <x v="7"/>
    <x v="8"/>
    <x v="11"/>
    <x v="0"/>
    <n v="29"/>
    <n v="23"/>
    <n v="6"/>
    <n v="1"/>
    <n v="-5"/>
    <n v="6"/>
    <n v="0.8571428571428571"/>
    <n v="1"/>
    <n v="1"/>
    <n v="1"/>
    <n v="188"/>
    <n v="130"/>
    <n v="57"/>
    <n v="17.20747161398404"/>
    <n v="6"/>
    <n v="5"/>
    <n v="0.70564189432278412"/>
  </r>
  <r>
    <n v="8"/>
    <x v="1"/>
    <x v="16"/>
    <x v="8"/>
    <x v="7"/>
    <x v="1"/>
    <n v="35"/>
    <n v="10"/>
    <n v="25"/>
    <n v="1"/>
    <n v="-7"/>
    <n v="7"/>
    <n v="0.875"/>
    <n v="18"/>
    <n v="4.2426406871192848"/>
    <n v="1"/>
    <n v="223"/>
    <n v="140"/>
    <n v="75"/>
    <n v="21.450112301103324"/>
    <n v="7"/>
    <n v="6"/>
    <n v="0.75087876780442819"/>
  </r>
  <r>
    <n v="9"/>
    <x v="1"/>
    <x v="8"/>
    <x v="8"/>
    <x v="5"/>
    <x v="1"/>
    <n v="35"/>
    <n v="30"/>
    <n v="5"/>
    <n v="1"/>
    <n v="3"/>
    <n v="8"/>
    <n v="0.88888888888888884"/>
    <n v="8"/>
    <n v="2.8284271247461903"/>
    <n v="1"/>
    <n v="258"/>
    <n v="170"/>
    <n v="83"/>
    <n v="24.278539425849516"/>
    <n v="8"/>
    <n v="7"/>
    <n v="0.7288255219764973"/>
  </r>
  <r>
    <n v="10"/>
    <x v="1"/>
    <x v="9"/>
    <x v="8"/>
    <x v="6"/>
    <x v="0"/>
    <n v="27"/>
    <n v="17"/>
    <n v="10"/>
    <n v="1"/>
    <n v="-7"/>
    <n v="9"/>
    <n v="0.9"/>
    <n v="3"/>
    <n v="1.7320508075688772"/>
    <n v="1"/>
    <n v="285"/>
    <n v="187"/>
    <n v="86"/>
    <n v="26.010590233418394"/>
    <n v="9"/>
    <n v="8"/>
    <n v="0.73079738514852799"/>
  </r>
  <r>
    <n v="11"/>
    <x v="1"/>
    <x v="10"/>
    <x v="8"/>
    <x v="16"/>
    <x v="0"/>
    <n v="31"/>
    <n v="26"/>
    <n v="5"/>
    <n v="1"/>
    <n v="-5.5"/>
    <n v="10"/>
    <n v="0.90909090909090906"/>
    <n v="-0.5"/>
    <n v="-0.70710678118654757"/>
    <n v="-1"/>
    <n v="316"/>
    <n v="213"/>
    <n v="85.5"/>
    <n v="25.303483452231848"/>
    <n v="-1"/>
    <n v="0"/>
    <n v="0.71805752297834058"/>
  </r>
  <r>
    <n v="12"/>
    <x v="1"/>
    <x v="11"/>
    <x v="8"/>
    <x v="10"/>
    <x v="1"/>
    <n v="17"/>
    <n v="15"/>
    <n v="2"/>
    <n v="1"/>
    <n v="-3"/>
    <n v="11"/>
    <n v="0.91666666666666663"/>
    <n v="-1"/>
    <n v="-1"/>
    <n v="-1"/>
    <n v="333"/>
    <n v="228"/>
    <n v="84.5"/>
    <n v="24.303483452231848"/>
    <n v="-2"/>
    <n v="-1"/>
    <n v="0.71048661149285164"/>
  </r>
  <r>
    <n v="13"/>
    <x v="1"/>
    <x v="12"/>
    <x v="8"/>
    <x v="13"/>
    <x v="1"/>
    <n v="7"/>
    <n v="10"/>
    <n v="-3"/>
    <n v="0"/>
    <n v="-3.5"/>
    <n v="11"/>
    <n v="0.84615384615384615"/>
    <n v="-6.5"/>
    <n v="-2.5495097567963922"/>
    <n v="-1"/>
    <n v="340"/>
    <n v="238"/>
    <n v="78"/>
    <n v="21.753973695435455"/>
    <n v="-3"/>
    <n v="-2"/>
    <n v="0.69958440462277816"/>
  </r>
  <r>
    <n v="14"/>
    <x v="1"/>
    <x v="13"/>
    <x v="8"/>
    <x v="18"/>
    <x v="0"/>
    <n v="26"/>
    <n v="20"/>
    <n v="6"/>
    <n v="1"/>
    <n v="-6.5"/>
    <n v="12"/>
    <n v="0.8571428571428571"/>
    <n v="-0.5"/>
    <n v="-0.70710678118654757"/>
    <n v="-1"/>
    <n v="366"/>
    <n v="258"/>
    <n v="77.5"/>
    <n v="21.046866914248909"/>
    <n v="-4"/>
    <n v="-3"/>
    <n v="0.69608564768925485"/>
  </r>
  <r>
    <n v="15"/>
    <x v="1"/>
    <x v="14"/>
    <x v="8"/>
    <x v="4"/>
    <x v="0"/>
    <n v="42"/>
    <n v="21"/>
    <n v="21"/>
    <n v="1"/>
    <n v="-6.5"/>
    <n v="13"/>
    <n v="0.8666666666666667"/>
    <n v="14.5"/>
    <n v="3.8078865529319543"/>
    <n v="1"/>
    <n v="408"/>
    <n v="279"/>
    <n v="92"/>
    <n v="24.854753467180863"/>
    <n v="1"/>
    <n v="0"/>
    <n v="0.71109975779077483"/>
  </r>
  <r>
    <n v="16"/>
    <x v="1"/>
    <x v="15"/>
    <x v="8"/>
    <x v="11"/>
    <x v="1"/>
    <n v="13"/>
    <n v="27"/>
    <n v="-14"/>
    <n v="0"/>
    <n v="6.5"/>
    <n v="13"/>
    <n v="0.8125"/>
    <n v="-7.5"/>
    <n v="-2.7386127875258306"/>
    <n v="-1"/>
    <n v="421"/>
    <n v="306"/>
    <n v="84.5"/>
    <n v="22.116140679655032"/>
    <n v="-1"/>
    <n v="0"/>
    <n v="0.68051577923300999"/>
  </r>
  <r>
    <n v="1"/>
    <x v="1"/>
    <x v="0"/>
    <x v="9"/>
    <x v="20"/>
    <x v="0"/>
    <n v="21"/>
    <n v="20"/>
    <n v="1"/>
    <n v="1"/>
    <n v="3"/>
    <n v="1"/>
    <n v="1"/>
    <n v="4"/>
    <n v="2"/>
    <n v="1"/>
    <n v="21"/>
    <n v="20"/>
    <n v="4"/>
    <n v="2"/>
    <n v="1"/>
    <n v="0"/>
    <n v="0.52887600454560535"/>
  </r>
  <r>
    <n v="2"/>
    <x v="1"/>
    <x v="1"/>
    <x v="9"/>
    <x v="19"/>
    <x v="0"/>
    <n v="34"/>
    <n v="20"/>
    <n v="14"/>
    <n v="1"/>
    <n v="-6.5"/>
    <n v="2"/>
    <n v="1"/>
    <n v="7.5"/>
    <n v="2.7386127875258306"/>
    <n v="1"/>
    <n v="55"/>
    <n v="40"/>
    <n v="11.5"/>
    <n v="4.738612787525831"/>
    <n v="2"/>
    <n v="1"/>
    <n v="0.68020963001162627"/>
  </r>
  <r>
    <n v="3"/>
    <x v="1"/>
    <x v="2"/>
    <x v="9"/>
    <x v="9"/>
    <x v="1"/>
    <n v="29"/>
    <n v="17"/>
    <n v="12"/>
    <n v="1"/>
    <n v="3.5"/>
    <n v="3"/>
    <n v="1"/>
    <n v="15.5"/>
    <n v="3.9370039370059056"/>
    <n v="1"/>
    <n v="84"/>
    <n v="57"/>
    <n v="27"/>
    <n v="8.6756167245317357"/>
    <n v="3"/>
    <n v="2"/>
    <n v="0.71483918326081053"/>
  </r>
  <r>
    <n v="4"/>
    <x v="1"/>
    <x v="3"/>
    <x v="9"/>
    <x v="18"/>
    <x v="1"/>
    <n v="27"/>
    <n v="7"/>
    <n v="20"/>
    <n v="1"/>
    <n v="-3.5"/>
    <n v="4"/>
    <n v="1"/>
    <n v="16.5"/>
    <n v="4.0620192023179804"/>
    <n v="1"/>
    <n v="111"/>
    <n v="64"/>
    <n v="43.5"/>
    <n v="12.737635926849716"/>
    <n v="4"/>
    <n v="3"/>
    <n v="0.78668092246181354"/>
  </r>
  <r>
    <n v="5"/>
    <x v="1"/>
    <x v="4"/>
    <x v="9"/>
    <x v="30"/>
    <x v="0"/>
    <n v="16"/>
    <n v="23"/>
    <n v="-7"/>
    <n v="0"/>
    <n v="-3.5"/>
    <n v="4"/>
    <n v="0.8"/>
    <n v="-10.5"/>
    <n v="-3.2403703492039302"/>
    <n v="-1"/>
    <n v="127"/>
    <n v="87"/>
    <n v="33"/>
    <n v="9.4972655776457859"/>
    <n v="-1"/>
    <n v="0"/>
    <n v="0.71023407433691821"/>
  </r>
  <r>
    <n v="6"/>
    <x v="1"/>
    <x v="5"/>
    <x v="9"/>
    <x v="25"/>
    <x v="1"/>
    <n v="13"/>
    <n v="21"/>
    <n v="-8"/>
    <n v="0"/>
    <n v="-3"/>
    <n v="4"/>
    <n v="0.66666666666666663"/>
    <n v="-11"/>
    <n v="-3.3166247903553998"/>
    <n v="-1"/>
    <n v="140"/>
    <n v="108"/>
    <n v="22"/>
    <n v="6.1806407872903861"/>
    <n v="-2"/>
    <n v="-1"/>
    <n v="0.64908998443321098"/>
  </r>
  <r>
    <n v="7"/>
    <x v="1"/>
    <x v="6"/>
    <x v="9"/>
    <x v="15"/>
    <x v="0"/>
    <n v="27"/>
    <n v="9"/>
    <n v="18"/>
    <n v="1"/>
    <n v="-8.5"/>
    <n v="5"/>
    <n v="0.7142857142857143"/>
    <n v="9.5"/>
    <n v="3.082207001484488"/>
    <n v="1"/>
    <n v="167"/>
    <n v="117"/>
    <n v="31.5"/>
    <n v="9.2628477887748737"/>
    <n v="1"/>
    <n v="0"/>
    <n v="0.69915832939841649"/>
  </r>
  <r>
    <n v="8"/>
    <x v="1"/>
    <x v="7"/>
    <x v="9"/>
    <x v="25"/>
    <x v="0"/>
    <n v="27"/>
    <n v="19"/>
    <n v="8"/>
    <n v="1"/>
    <n v="-3.5"/>
    <n v="6"/>
    <n v="0.75"/>
    <n v="4.5"/>
    <n v="2.1213203435596424"/>
    <n v="1"/>
    <n v="194"/>
    <n v="136"/>
    <n v="36"/>
    <n v="11.384168132334516"/>
    <n v="2"/>
    <n v="1"/>
    <n v="0.69885086505695204"/>
  </r>
  <r>
    <n v="9"/>
    <x v="1"/>
    <x v="16"/>
    <x v="9"/>
    <x v="23"/>
    <x v="1"/>
    <n v="20"/>
    <n v="30"/>
    <n v="-10"/>
    <n v="0"/>
    <n v="1"/>
    <n v="6"/>
    <n v="0.66666666666666663"/>
    <n v="-9"/>
    <n v="-3"/>
    <n v="-1"/>
    <n v="214"/>
    <n v="166"/>
    <n v="27"/>
    <n v="8.3841681323345156"/>
    <n v="-1"/>
    <n v="0"/>
    <n v="0.64610278820790112"/>
  </r>
  <r>
    <n v="10"/>
    <x v="1"/>
    <x v="8"/>
    <x v="9"/>
    <x v="0"/>
    <x v="1"/>
    <n v="25"/>
    <n v="23"/>
    <n v="2"/>
    <n v="1"/>
    <n v="3"/>
    <n v="7"/>
    <n v="0.7"/>
    <n v="5"/>
    <n v="2.2360679774997898"/>
    <n v="1"/>
    <n v="239"/>
    <n v="189"/>
    <n v="32"/>
    <n v="10.620236109834305"/>
    <n v="1"/>
    <n v="0"/>
    <n v="0.63559094925028736"/>
  </r>
  <r>
    <n v="11"/>
    <x v="1"/>
    <x v="10"/>
    <x v="9"/>
    <x v="27"/>
    <x v="0"/>
    <n v="27"/>
    <n v="30"/>
    <n v="-3"/>
    <n v="0"/>
    <n v="-3.5"/>
    <n v="7"/>
    <n v="0.63636363636363635"/>
    <n v="-6.5"/>
    <n v="-2.5495097567963922"/>
    <n v="-1"/>
    <n v="266"/>
    <n v="219"/>
    <n v="25.5"/>
    <n v="8.0707263530379123"/>
    <n v="-1"/>
    <n v="0"/>
    <n v="0.6132006804214476"/>
  </r>
  <r>
    <n v="12"/>
    <x v="1"/>
    <x v="11"/>
    <x v="9"/>
    <x v="21"/>
    <x v="1"/>
    <n v="20"/>
    <n v="10"/>
    <n v="10"/>
    <n v="1"/>
    <n v="-3.5"/>
    <n v="8"/>
    <n v="0.66666666666666663"/>
    <n v="6.5"/>
    <n v="2.5495097567963922"/>
    <n v="1"/>
    <n v="286"/>
    <n v="229"/>
    <n v="32"/>
    <n v="10.620236109834305"/>
    <n v="1"/>
    <n v="0"/>
    <n v="0.6287316555151905"/>
  </r>
  <r>
    <n v="13"/>
    <x v="1"/>
    <x v="12"/>
    <x v="9"/>
    <x v="17"/>
    <x v="1"/>
    <n v="10"/>
    <n v="13"/>
    <n v="-3"/>
    <n v="0"/>
    <n v="2"/>
    <n v="8"/>
    <n v="0.61538461538461542"/>
    <n v="-1"/>
    <n v="-1"/>
    <n v="-1"/>
    <n v="296"/>
    <n v="242"/>
    <n v="31"/>
    <n v="9.6202361098343054"/>
    <n v="-1"/>
    <n v="0"/>
    <n v="0.61712652740208662"/>
  </r>
  <r>
    <n v="14"/>
    <x v="1"/>
    <x v="13"/>
    <x v="9"/>
    <x v="28"/>
    <x v="0"/>
    <n v="3"/>
    <n v="16"/>
    <n v="-13"/>
    <n v="0"/>
    <n v="3"/>
    <n v="8"/>
    <n v="0.5714285714285714"/>
    <n v="-10"/>
    <n v="-3.1622776601683795"/>
    <n v="-1"/>
    <n v="299"/>
    <n v="258"/>
    <n v="21"/>
    <n v="6.4579584496659255"/>
    <n v="-2"/>
    <n v="-1"/>
    <n v="0.58650531089631075"/>
  </r>
  <r>
    <n v="15"/>
    <x v="1"/>
    <x v="14"/>
    <x v="9"/>
    <x v="27"/>
    <x v="1"/>
    <n v="10"/>
    <n v="33"/>
    <n v="-23"/>
    <n v="0"/>
    <n v="3.5"/>
    <n v="8"/>
    <n v="0.53333333333333333"/>
    <n v="-19.5"/>
    <n v="-4.4158804331639239"/>
    <n v="-1"/>
    <n v="309"/>
    <n v="291"/>
    <n v="1.5"/>
    <n v="2.0420780165020016"/>
    <n v="-3"/>
    <n v="-2"/>
    <n v="0.53550083363060463"/>
  </r>
  <r>
    <n v="16"/>
    <x v="1"/>
    <x v="15"/>
    <x v="9"/>
    <x v="23"/>
    <x v="0"/>
    <n v="24"/>
    <n v="6"/>
    <n v="18"/>
    <n v="1"/>
    <n v="-1"/>
    <n v="9"/>
    <n v="0.5625"/>
    <n v="17"/>
    <n v="4.1231056256176606"/>
    <n v="1"/>
    <n v="333"/>
    <n v="297"/>
    <n v="18.5"/>
    <n v="6.1651836421196622"/>
    <n v="1"/>
    <n v="0"/>
    <n v="0.56737582805384612"/>
  </r>
  <r>
    <n v="1"/>
    <x v="1"/>
    <x v="0"/>
    <x v="10"/>
    <x v="19"/>
    <x v="1"/>
    <n v="39"/>
    <n v="35"/>
    <n v="4"/>
    <n v="1"/>
    <n v="2.5"/>
    <n v="1"/>
    <n v="1"/>
    <n v="6.5"/>
    <n v="2.5495097567963922"/>
    <n v="1"/>
    <n v="39"/>
    <n v="35"/>
    <n v="6.5"/>
    <n v="2.5495097567963922"/>
    <n v="2"/>
    <n v="1"/>
    <n v="0.56376740684830307"/>
  </r>
  <r>
    <n v="2"/>
    <x v="1"/>
    <x v="1"/>
    <x v="10"/>
    <x v="17"/>
    <x v="0"/>
    <n v="15"/>
    <n v="16"/>
    <n v="-1"/>
    <n v="0"/>
    <n v="-6"/>
    <n v="1"/>
    <n v="0.5"/>
    <n v="-7"/>
    <n v="-2.6457513110645907"/>
    <n v="-1"/>
    <n v="54"/>
    <n v="51"/>
    <n v="-0.5"/>
    <n v="-9.624155426819847E-2"/>
    <n v="-1"/>
    <n v="0"/>
    <n v="0.53381466525428023"/>
  </r>
  <r>
    <n v="3"/>
    <x v="1"/>
    <x v="2"/>
    <x v="10"/>
    <x v="12"/>
    <x v="1"/>
    <n v="27"/>
    <n v="34"/>
    <n v="-7"/>
    <n v="0"/>
    <n v="6.5"/>
    <n v="1"/>
    <n v="0.33333333333333331"/>
    <n v="-0.5"/>
    <n v="-0.70710678118654757"/>
    <n v="-1"/>
    <n v="81"/>
    <n v="85"/>
    <n v="-1"/>
    <n v="-0.80334833545474604"/>
    <n v="-2"/>
    <n v="-1"/>
    <n v="0.47147127421112439"/>
  </r>
  <r>
    <n v="4"/>
    <x v="1"/>
    <x v="3"/>
    <x v="10"/>
    <x v="1"/>
    <x v="1"/>
    <n v="14"/>
    <n v="17"/>
    <n v="-3"/>
    <n v="0"/>
    <n v="-3"/>
    <n v="1"/>
    <n v="0.25"/>
    <n v="-6"/>
    <n v="-2.4494897427831779"/>
    <n v="-1"/>
    <n v="95"/>
    <n v="102"/>
    <n v="-7"/>
    <n v="-3.2528380782379238"/>
    <n v="-3"/>
    <n v="-2"/>
    <n v="0.45797504815121831"/>
  </r>
  <r>
    <n v="5"/>
    <x v="1"/>
    <x v="4"/>
    <x v="10"/>
    <x v="11"/>
    <x v="0"/>
    <n v="24"/>
    <n v="23"/>
    <n v="1"/>
    <n v="1"/>
    <n v="3.5"/>
    <n v="2"/>
    <n v="0.4"/>
    <n v="4.5"/>
    <n v="2.1213203435596424"/>
    <n v="1"/>
    <n v="119"/>
    <n v="125"/>
    <n v="-2.5"/>
    <n v="-1.1315177346782814"/>
    <n v="1"/>
    <n v="0"/>
    <n v="0.47088774515091214"/>
  </r>
  <r>
    <n v="6"/>
    <x v="1"/>
    <x v="5"/>
    <x v="10"/>
    <x v="3"/>
    <x v="0"/>
    <n v="31"/>
    <n v="28"/>
    <n v="3"/>
    <n v="1"/>
    <n v="-2.5"/>
    <n v="3"/>
    <n v="0.5"/>
    <n v="0.5"/>
    <n v="0.70710678118654757"/>
    <n v="1"/>
    <n v="150"/>
    <n v="153"/>
    <n v="-2"/>
    <n v="-0.42441095349173386"/>
    <n v="2"/>
    <n v="1"/>
    <n v="0.48826909648845274"/>
  </r>
  <r>
    <n v="7"/>
    <x v="1"/>
    <x v="6"/>
    <x v="10"/>
    <x v="16"/>
    <x v="0"/>
    <n v="20"/>
    <n v="17"/>
    <n v="3"/>
    <n v="1"/>
    <n v="1"/>
    <n v="4"/>
    <n v="0.5714285714285714"/>
    <n v="4"/>
    <n v="2"/>
    <n v="1"/>
    <n v="170"/>
    <n v="170"/>
    <n v="2"/>
    <n v="1.575589046508266"/>
    <n v="3"/>
    <n v="2"/>
    <n v="0.5"/>
  </r>
  <r>
    <n v="8"/>
    <x v="1"/>
    <x v="7"/>
    <x v="10"/>
    <x v="15"/>
    <x v="1"/>
    <n v="13"/>
    <n v="20"/>
    <n v="-7"/>
    <n v="0"/>
    <n v="1"/>
    <n v="4"/>
    <n v="0.5"/>
    <n v="-6"/>
    <n v="-2.4494897427831779"/>
    <n v="-1"/>
    <n v="183"/>
    <n v="190"/>
    <n v="-4"/>
    <n v="-0.87390069627491185"/>
    <n v="-1"/>
    <n v="0"/>
    <n v="0.47777344067111527"/>
  </r>
  <r>
    <n v="9"/>
    <x v="1"/>
    <x v="16"/>
    <x v="10"/>
    <x v="10"/>
    <x v="1"/>
    <n v="22"/>
    <n v="16"/>
    <n v="6"/>
    <n v="1"/>
    <n v="5"/>
    <n v="5"/>
    <n v="0.55555555555555558"/>
    <n v="11"/>
    <n v="3.3166247903553998"/>
    <n v="1"/>
    <n v="205"/>
    <n v="206"/>
    <n v="7"/>
    <n v="2.442724094080488"/>
    <n v="1"/>
    <n v="0"/>
    <n v="0.4971168145886149"/>
  </r>
  <r>
    <n v="10"/>
    <x v="1"/>
    <x v="9"/>
    <x v="10"/>
    <x v="21"/>
    <x v="0"/>
    <n v="26"/>
    <n v="19"/>
    <n v="7"/>
    <n v="1"/>
    <n v="-5.5"/>
    <n v="6"/>
    <n v="0.6"/>
    <n v="1.5"/>
    <n v="1.2247448713915889"/>
    <n v="1"/>
    <n v="231"/>
    <n v="225"/>
    <n v="8.5"/>
    <n v="3.6674689654720769"/>
    <n v="2"/>
    <n v="1"/>
    <n v="0.51558795206181962"/>
  </r>
  <r>
    <n v="11"/>
    <x v="1"/>
    <x v="10"/>
    <x v="10"/>
    <x v="10"/>
    <x v="0"/>
    <n v="16"/>
    <n v="13"/>
    <n v="3"/>
    <n v="1"/>
    <n v="-2"/>
    <n v="7"/>
    <n v="0.63636363636363635"/>
    <n v="1"/>
    <n v="1"/>
    <n v="1"/>
    <n v="247"/>
    <n v="238"/>
    <n v="9.5"/>
    <n v="4.6674689654720769"/>
    <n v="3"/>
    <n v="2"/>
    <n v="0.52197804400062719"/>
  </r>
  <r>
    <n v="12"/>
    <x v="1"/>
    <x v="11"/>
    <x v="10"/>
    <x v="0"/>
    <x v="1"/>
    <n v="28"/>
    <n v="13"/>
    <n v="15"/>
    <n v="1"/>
    <n v="6.5"/>
    <n v="8"/>
    <n v="0.66666666666666663"/>
    <n v="21.5"/>
    <n v="4.636809247747852"/>
    <n v="1"/>
    <n v="275"/>
    <n v="251"/>
    <n v="31"/>
    <n v="9.3042782132199289"/>
    <n v="4"/>
    <n v="3"/>
    <n v="0.55389580255312665"/>
  </r>
  <r>
    <n v="13"/>
    <x v="1"/>
    <x v="12"/>
    <x v="10"/>
    <x v="1"/>
    <x v="0"/>
    <n v="20"/>
    <n v="17"/>
    <n v="3"/>
    <n v="1"/>
    <n v="-7.5"/>
    <n v="9"/>
    <n v="0.69230769230769229"/>
    <n v="-4.5"/>
    <n v="-2.1213203435596424"/>
    <n v="-1"/>
    <n v="295"/>
    <n v="268"/>
    <n v="26.5"/>
    <n v="7.1829578696602869"/>
    <n v="-1"/>
    <n v="0"/>
    <n v="0.55662909681117134"/>
  </r>
  <r>
    <n v="14"/>
    <x v="1"/>
    <x v="13"/>
    <x v="10"/>
    <x v="13"/>
    <x v="1"/>
    <n v="6"/>
    <n v="17"/>
    <n v="-11"/>
    <n v="0"/>
    <n v="4"/>
    <n v="9"/>
    <n v="0.6428571428571429"/>
    <n v="-7"/>
    <n v="-2.6457513110645907"/>
    <n v="-1"/>
    <n v="301"/>
    <n v="285"/>
    <n v="19.5"/>
    <n v="4.5372065585956962"/>
    <n v="-2"/>
    <n v="-1"/>
    <n v="0.53231787374859219"/>
  </r>
  <r>
    <n v="15"/>
    <x v="1"/>
    <x v="14"/>
    <x v="10"/>
    <x v="14"/>
    <x v="1"/>
    <n v="21"/>
    <n v="42"/>
    <n v="-21"/>
    <n v="0"/>
    <n v="6.5"/>
    <n v="9"/>
    <n v="0.6"/>
    <n v="-14.5"/>
    <n v="-3.8078865529319543"/>
    <n v="-1"/>
    <n v="322"/>
    <n v="327"/>
    <n v="5"/>
    <n v="0.72932000566374189"/>
    <n v="-3"/>
    <n v="-2"/>
    <n v="0.49087140394462275"/>
  </r>
  <r>
    <n v="16"/>
    <x v="1"/>
    <x v="15"/>
    <x v="10"/>
    <x v="12"/>
    <x v="0"/>
    <n v="24"/>
    <n v="31"/>
    <n v="-7"/>
    <n v="0"/>
    <n v="3.5"/>
    <n v="9"/>
    <n v="0.5625"/>
    <n v="-3.5"/>
    <n v="-1.8708286933869707"/>
    <n v="-1"/>
    <n v="346"/>
    <n v="358"/>
    <n v="1.5"/>
    <n v="-1.1415086877232288"/>
    <n v="-4"/>
    <n v="-3"/>
    <n v="0.47981016382379205"/>
  </r>
  <r>
    <n v="1"/>
    <x v="1"/>
    <x v="0"/>
    <x v="11"/>
    <x v="21"/>
    <x v="1"/>
    <n v="27"/>
    <n v="23"/>
    <n v="4"/>
    <n v="1"/>
    <n v="-4.5"/>
    <n v="1"/>
    <n v="1"/>
    <n v="-0.5"/>
    <n v="-0.70710678118654757"/>
    <n v="-1"/>
    <n v="27"/>
    <n v="23"/>
    <n v="-0.5"/>
    <n v="-0.70710678118654757"/>
    <n v="-5"/>
    <n v="-4"/>
    <n v="0.59387601664351997"/>
  </r>
  <r>
    <n v="2"/>
    <x v="1"/>
    <x v="1"/>
    <x v="11"/>
    <x v="10"/>
    <x v="1"/>
    <n v="14"/>
    <n v="17"/>
    <n v="-3"/>
    <n v="0"/>
    <n v="-1"/>
    <n v="1"/>
    <n v="0.5"/>
    <n v="-4"/>
    <n v="-2"/>
    <n v="-1"/>
    <n v="41"/>
    <n v="40"/>
    <n v="-4.5"/>
    <n v="-2.7071067811865475"/>
    <n v="-6"/>
    <n v="-5"/>
    <n v="0.51462619892351902"/>
  </r>
  <r>
    <n v="3"/>
    <x v="1"/>
    <x v="2"/>
    <x v="11"/>
    <x v="4"/>
    <x v="0"/>
    <n v="34"/>
    <n v="27"/>
    <n v="7"/>
    <n v="1"/>
    <n v="-6.5"/>
    <n v="2"/>
    <n v="0.66666666666666663"/>
    <n v="0.5"/>
    <n v="0.70710678118654757"/>
    <n v="1"/>
    <n v="75"/>
    <n v="67"/>
    <n v="-4"/>
    <n v="-2"/>
    <n v="1"/>
    <n v="0"/>
    <n v="0.56643615773785461"/>
  </r>
  <r>
    <n v="4"/>
    <x v="1"/>
    <x v="4"/>
    <x v="11"/>
    <x v="13"/>
    <x v="0"/>
    <n v="23"/>
    <n v="16"/>
    <n v="7"/>
    <n v="1"/>
    <n v="-7"/>
    <n v="3"/>
    <n v="0.75"/>
    <n v="0"/>
    <n v="0"/>
    <n v="-1"/>
    <n v="98"/>
    <n v="83"/>
    <n v="-4"/>
    <n v="-2"/>
    <n v="-1"/>
    <n v="0"/>
    <n v="0.59717805643311062"/>
  </r>
  <r>
    <n v="5"/>
    <x v="1"/>
    <x v="5"/>
    <x v="11"/>
    <x v="14"/>
    <x v="0"/>
    <n v="16"/>
    <n v="30"/>
    <n v="-14"/>
    <n v="0"/>
    <n v="-5.5"/>
    <n v="3"/>
    <n v="0.6"/>
    <n v="-19.5"/>
    <n v="-4.4158804331639239"/>
    <n v="-1"/>
    <n v="114"/>
    <n v="113"/>
    <n v="-23.5"/>
    <n v="-6.4158804331639239"/>
    <n v="-2"/>
    <n v="-1"/>
    <n v="0.50522010841359155"/>
  </r>
  <r>
    <n v="6"/>
    <x v="1"/>
    <x v="6"/>
    <x v="11"/>
    <x v="1"/>
    <x v="0"/>
    <n v="26"/>
    <n v="10"/>
    <n v="16"/>
    <n v="1"/>
    <n v="-7.5"/>
    <n v="4"/>
    <n v="0.66666666666666663"/>
    <n v="8.5"/>
    <n v="2.9154759474226504"/>
    <n v="1"/>
    <n v="140"/>
    <n v="123"/>
    <n v="-15"/>
    <n v="-3.5004044857412735"/>
    <n v="1"/>
    <n v="0"/>
    <n v="0.57610780024708319"/>
  </r>
  <r>
    <n v="7"/>
    <x v="1"/>
    <x v="7"/>
    <x v="11"/>
    <x v="30"/>
    <x v="1"/>
    <n v="32"/>
    <n v="33"/>
    <n v="-1"/>
    <n v="0"/>
    <n v="3"/>
    <n v="4"/>
    <n v="0.5714285714285714"/>
    <n v="2"/>
    <n v="1.4142135623730951"/>
    <n v="1"/>
    <n v="172"/>
    <n v="156"/>
    <n v="-13"/>
    <n v="-2.0861909233681786"/>
    <n v="2"/>
    <n v="1"/>
    <n v="0.55759402130919133"/>
  </r>
  <r>
    <n v="8"/>
    <x v="1"/>
    <x v="16"/>
    <x v="11"/>
    <x v="19"/>
    <x v="0"/>
    <n v="26"/>
    <n v="31"/>
    <n v="-5"/>
    <n v="0"/>
    <n v="-7"/>
    <n v="4"/>
    <n v="0.5"/>
    <n v="-12"/>
    <n v="-3.4641016151377544"/>
    <n v="-1"/>
    <n v="198"/>
    <n v="187"/>
    <n v="-25"/>
    <n v="-5.550292538505933"/>
    <n v="-1"/>
    <n v="0"/>
    <n v="0.53381466525427979"/>
  </r>
  <r>
    <n v="9"/>
    <x v="1"/>
    <x v="8"/>
    <x v="11"/>
    <x v="17"/>
    <x v="1"/>
    <n v="25"/>
    <n v="47"/>
    <n v="-22"/>
    <n v="0"/>
    <n v="-3"/>
    <n v="4"/>
    <n v="0.44444444444444442"/>
    <n v="-25"/>
    <n v="-5"/>
    <n v="-1"/>
    <n v="223"/>
    <n v="234"/>
    <n v="-50"/>
    <n v="-10.550292538505932"/>
    <n v="-2"/>
    <n v="-1"/>
    <n v="0.47150243162445588"/>
  </r>
  <r>
    <n v="10"/>
    <x v="1"/>
    <x v="9"/>
    <x v="11"/>
    <x v="16"/>
    <x v="1"/>
    <n v="24"/>
    <n v="42"/>
    <n v="-18"/>
    <n v="0"/>
    <n v="3"/>
    <n v="4"/>
    <n v="0.4"/>
    <n v="-15"/>
    <n v="-3.872983346207417"/>
    <n v="-1"/>
    <n v="247"/>
    <n v="276"/>
    <n v="-65"/>
    <n v="-14.423275884713348"/>
    <n v="-3"/>
    <n v="-2"/>
    <n v="0.43460188801136329"/>
  </r>
  <r>
    <n v="11"/>
    <x v="1"/>
    <x v="10"/>
    <x v="11"/>
    <x v="11"/>
    <x v="1"/>
    <n v="27"/>
    <n v="13"/>
    <n v="14"/>
    <n v="1"/>
    <n v="4"/>
    <n v="5"/>
    <n v="0.45454545454545453"/>
    <n v="18"/>
    <n v="4.2426406871192848"/>
    <n v="1"/>
    <n v="274"/>
    <n v="289"/>
    <n v="-47"/>
    <n v="-10.180635197594064"/>
    <n v="1"/>
    <n v="0"/>
    <n v="0.46846251390790844"/>
  </r>
  <r>
    <n v="12"/>
    <x v="1"/>
    <x v="11"/>
    <x v="11"/>
    <x v="15"/>
    <x v="0"/>
    <n v="21"/>
    <n v="13"/>
    <n v="8"/>
    <n v="1"/>
    <n v="-7"/>
    <n v="6"/>
    <n v="0.5"/>
    <n v="1"/>
    <n v="1"/>
    <n v="1"/>
    <n v="295"/>
    <n v="302"/>
    <n v="-46"/>
    <n v="-9.1806351975940643"/>
    <n v="2"/>
    <n v="1"/>
    <n v="0.48610846677889125"/>
  </r>
  <r>
    <n v="13"/>
    <x v="1"/>
    <x v="12"/>
    <x v="11"/>
    <x v="8"/>
    <x v="0"/>
    <n v="38"/>
    <n v="10"/>
    <n v="28"/>
    <n v="1"/>
    <n v="3"/>
    <n v="7"/>
    <n v="0.53846153846153844"/>
    <n v="31"/>
    <n v="5.5677643628300215"/>
    <n v="1"/>
    <n v="333"/>
    <n v="312"/>
    <n v="-15"/>
    <n v="-3.6128708347640428"/>
    <n v="3"/>
    <n v="2"/>
    <n v="0.53851856509025686"/>
  </r>
  <r>
    <n v="14"/>
    <x v="1"/>
    <x v="13"/>
    <x v="11"/>
    <x v="1"/>
    <x v="1"/>
    <n v="30"/>
    <n v="27"/>
    <n v="3"/>
    <n v="1"/>
    <n v="-4.5"/>
    <n v="8"/>
    <n v="0.5714285714285714"/>
    <n v="-1.5"/>
    <n v="-1.2247448713915889"/>
    <n v="-1"/>
    <n v="363"/>
    <n v="339"/>
    <n v="-16.5"/>
    <n v="-4.8376157061556313"/>
    <n v="-1"/>
    <n v="0"/>
    <n v="0.54044008695479084"/>
  </r>
  <r>
    <n v="15"/>
    <x v="1"/>
    <x v="14"/>
    <x v="11"/>
    <x v="10"/>
    <x v="0"/>
    <n v="38"/>
    <n v="25"/>
    <n v="13"/>
    <n v="1"/>
    <n v="-6.5"/>
    <n v="9"/>
    <n v="0.6"/>
    <n v="6.5"/>
    <n v="2.5495097567963922"/>
    <n v="1"/>
    <n v="401"/>
    <n v="364"/>
    <n v="-10"/>
    <n v="-2.2881059493592391"/>
    <n v="1"/>
    <n v="0"/>
    <n v="0.5571081844156246"/>
  </r>
  <r>
    <n v="16"/>
    <x v="1"/>
    <x v="15"/>
    <x v="11"/>
    <x v="4"/>
    <x v="1"/>
    <n v="31"/>
    <n v="24"/>
    <n v="7"/>
    <n v="1"/>
    <n v="-3.5"/>
    <n v="10"/>
    <n v="0.625"/>
    <n v="3.5"/>
    <n v="1.8708286933869707"/>
    <n v="1"/>
    <n v="432"/>
    <n v="388"/>
    <n v="-6.5"/>
    <n v="-0.41727725597226839"/>
    <n v="2"/>
    <n v="1"/>
    <n v="0.56330494539545983"/>
  </r>
  <r>
    <n v="1"/>
    <x v="1"/>
    <x v="0"/>
    <x v="12"/>
    <x v="1"/>
    <x v="0"/>
    <n v="23"/>
    <n v="14"/>
    <n v="9"/>
    <n v="1"/>
    <n v="-4.5"/>
    <n v="1"/>
    <n v="1"/>
    <n v="4.5"/>
    <n v="2.1213203435596424"/>
    <n v="1"/>
    <n v="23"/>
    <n v="14"/>
    <n v="4.5"/>
    <n v="2.1213203435596424"/>
    <n v="3"/>
    <n v="2"/>
    <n v="0.76432789407660062"/>
  </r>
  <r>
    <n v="2"/>
    <x v="1"/>
    <x v="1"/>
    <x v="12"/>
    <x v="27"/>
    <x v="0"/>
    <n v="19"/>
    <n v="12"/>
    <n v="7"/>
    <n v="1"/>
    <n v="0"/>
    <n v="2"/>
    <n v="1"/>
    <n v="7"/>
    <n v="2.6457513110645907"/>
    <n v="1"/>
    <n v="42"/>
    <n v="26"/>
    <n v="11.5"/>
    <n v="4.7670716546242335"/>
    <n v="4"/>
    <n v="3"/>
    <n v="0.75705267787208708"/>
  </r>
  <r>
    <n v="3"/>
    <x v="1"/>
    <x v="2"/>
    <x v="12"/>
    <x v="28"/>
    <x v="1"/>
    <n v="0"/>
    <n v="27"/>
    <n v="-27"/>
    <n v="0"/>
    <n v="1"/>
    <n v="2"/>
    <n v="0.66666666666666663"/>
    <n v="-26"/>
    <n v="-5.0990195135927845"/>
    <n v="-1"/>
    <n v="42"/>
    <n v="53"/>
    <n v="-14.5"/>
    <n v="-0.33194785896855095"/>
    <n v="-1"/>
    <n v="0"/>
    <n v="0.36555940994466218"/>
  </r>
  <r>
    <n v="4"/>
    <x v="1"/>
    <x v="3"/>
    <x v="12"/>
    <x v="17"/>
    <x v="0"/>
    <n v="27"/>
    <n v="20"/>
    <n v="7"/>
    <n v="1"/>
    <n v="-3.5"/>
    <n v="3"/>
    <n v="0.75"/>
    <n v="3.5"/>
    <n v="1.8708286933869707"/>
    <n v="1"/>
    <n v="69"/>
    <n v="73"/>
    <n v="-11"/>
    <n v="1.5388808344184197"/>
    <n v="1"/>
    <n v="0"/>
    <n v="0.46666042777368943"/>
  </r>
  <r>
    <n v="5"/>
    <x v="1"/>
    <x v="4"/>
    <x v="12"/>
    <x v="10"/>
    <x v="1"/>
    <n v="13"/>
    <n v="31"/>
    <n v="-18"/>
    <n v="0"/>
    <n v="6"/>
    <n v="3"/>
    <n v="0.6"/>
    <n v="-12"/>
    <n v="-3.4641016151377544"/>
    <n v="-1"/>
    <n v="82"/>
    <n v="104"/>
    <n v="-23"/>
    <n v="-1.9252207807193347"/>
    <n v="-1"/>
    <n v="0"/>
    <n v="0.3627884516385112"/>
  </r>
  <r>
    <n v="6"/>
    <x v="1"/>
    <x v="5"/>
    <x v="12"/>
    <x v="19"/>
    <x v="0"/>
    <n v="26"/>
    <n v="23"/>
    <n v="3"/>
    <n v="1"/>
    <n v="-3"/>
    <n v="4"/>
    <n v="0.66666666666666663"/>
    <n v="0"/>
    <n v="0"/>
    <n v="-1"/>
    <n v="108"/>
    <n v="127"/>
    <n v="-23"/>
    <n v="-1.9252207807193347"/>
    <n v="-2"/>
    <n v="-1"/>
    <n v="0.40514506363015729"/>
  </r>
  <r>
    <n v="7"/>
    <x v="1"/>
    <x v="6"/>
    <x v="12"/>
    <x v="22"/>
    <x v="1"/>
    <n v="9"/>
    <n v="27"/>
    <n v="-18"/>
    <n v="0"/>
    <n v="8.5"/>
    <n v="4"/>
    <n v="0.5714285714285714"/>
    <n v="-9.5"/>
    <n v="-3.082207001484488"/>
    <n v="-1"/>
    <n v="117"/>
    <n v="154"/>
    <n v="-32.5"/>
    <n v="-5.0074277822038225"/>
    <n v="-3"/>
    <n v="-2"/>
    <n v="0.34271343987386582"/>
  </r>
  <r>
    <n v="8"/>
    <x v="1"/>
    <x v="7"/>
    <x v="12"/>
    <x v="4"/>
    <x v="0"/>
    <n v="20"/>
    <n v="13"/>
    <n v="7"/>
    <n v="1"/>
    <n v="-1"/>
    <n v="5"/>
    <n v="0.625"/>
    <n v="6"/>
    <n v="2.4494897427831779"/>
    <n v="1"/>
    <n v="137"/>
    <n v="167"/>
    <n v="-26.5"/>
    <n v="-2.5579380394206446"/>
    <n v="1"/>
    <n v="0"/>
    <n v="0.38478417672845788"/>
  </r>
  <r>
    <n v="9"/>
    <x v="1"/>
    <x v="8"/>
    <x v="12"/>
    <x v="21"/>
    <x v="1"/>
    <n v="24"/>
    <n v="21"/>
    <n v="3"/>
    <n v="1"/>
    <n v="2.5"/>
    <n v="6"/>
    <n v="0.66666666666666663"/>
    <n v="5.5"/>
    <n v="2.3452078799117149"/>
    <n v="1"/>
    <n v="161"/>
    <n v="188"/>
    <n v="-21"/>
    <n v="-0.21273015950892971"/>
    <n v="2"/>
    <n v="1"/>
    <n v="0.40915996825600753"/>
  </r>
  <r>
    <n v="10"/>
    <x v="1"/>
    <x v="9"/>
    <x v="12"/>
    <x v="23"/>
    <x v="1"/>
    <n v="20"/>
    <n v="27"/>
    <n v="-7"/>
    <n v="0"/>
    <n v="6.5"/>
    <n v="6"/>
    <n v="0.6"/>
    <n v="-0.5"/>
    <n v="-0.70710678118654757"/>
    <n v="-1"/>
    <n v="181"/>
    <n v="215"/>
    <n v="-21.5"/>
    <n v="-0.91983694069547728"/>
    <n v="-1"/>
    <n v="0"/>
    <n v="0.39939797829729895"/>
  </r>
  <r>
    <n v="11"/>
    <x v="1"/>
    <x v="10"/>
    <x v="12"/>
    <x v="25"/>
    <x v="0"/>
    <n v="13"/>
    <n v="21"/>
    <n v="-8"/>
    <n v="0"/>
    <n v="2.5"/>
    <n v="6"/>
    <n v="0.54545454545454541"/>
    <n v="-5.5"/>
    <n v="-2.3452078799117149"/>
    <n v="-1"/>
    <n v="194"/>
    <n v="236"/>
    <n v="-27"/>
    <n v="-3.265044820607192"/>
    <n v="-2"/>
    <n v="-1"/>
    <n v="0.38592890543904801"/>
  </r>
  <r>
    <n v="12"/>
    <x v="1"/>
    <x v="11"/>
    <x v="12"/>
    <x v="12"/>
    <x v="1"/>
    <n v="13"/>
    <n v="21"/>
    <n v="-8"/>
    <n v="0"/>
    <n v="7"/>
    <n v="6"/>
    <n v="0.5"/>
    <n v="-1"/>
    <n v="-1"/>
    <n v="-1"/>
    <n v="207"/>
    <n v="257"/>
    <n v="-28"/>
    <n v="-4.2650448206071925"/>
    <n v="-3"/>
    <n v="-2"/>
    <n v="0.37454515174446784"/>
  </r>
  <r>
    <n v="13"/>
    <x v="1"/>
    <x v="12"/>
    <x v="12"/>
    <x v="19"/>
    <x v="1"/>
    <n v="22"/>
    <n v="17"/>
    <n v="5"/>
    <n v="1"/>
    <n v="6.5"/>
    <n v="7"/>
    <n v="0.53846153846153844"/>
    <n v="11.5"/>
    <n v="3.3911649915626341"/>
    <n v="1"/>
    <n v="229"/>
    <n v="274"/>
    <n v="-16.5"/>
    <n v="-0.87387982904455841"/>
    <n v="1"/>
    <n v="0"/>
    <n v="0.39527490924570541"/>
  </r>
  <r>
    <n v="14"/>
    <x v="1"/>
    <x v="13"/>
    <x v="12"/>
    <x v="21"/>
    <x v="0"/>
    <n v="21"/>
    <n v="20"/>
    <n v="1"/>
    <n v="1"/>
    <n v="-3.5"/>
    <n v="8"/>
    <n v="0.5714285714285714"/>
    <n v="-2.5"/>
    <n v="-1.5811388300841898"/>
    <n v="-1"/>
    <n v="250"/>
    <n v="294"/>
    <n v="-19"/>
    <n v="-2.4550186591287479"/>
    <n v="-1"/>
    <n v="0"/>
    <n v="0.40510908568090565"/>
  </r>
  <r>
    <n v="15"/>
    <x v="1"/>
    <x v="14"/>
    <x v="12"/>
    <x v="9"/>
    <x v="0"/>
    <n v="12"/>
    <n v="10"/>
    <n v="2"/>
    <n v="1"/>
    <n v="-3"/>
    <n v="9"/>
    <n v="0.6"/>
    <n v="-1"/>
    <n v="-1"/>
    <n v="-1"/>
    <n v="262"/>
    <n v="304"/>
    <n v="-20"/>
    <n v="-3.4550186591287479"/>
    <n v="-2"/>
    <n v="-1"/>
    <n v="0.41280559565729369"/>
  </r>
  <r>
    <n v="16"/>
    <x v="1"/>
    <x v="15"/>
    <x v="12"/>
    <x v="17"/>
    <x v="1"/>
    <n v="17"/>
    <n v="24"/>
    <n v="-7"/>
    <n v="0"/>
    <n v="3"/>
    <n v="9"/>
    <n v="0.5625"/>
    <n v="-4"/>
    <n v="-2"/>
    <n v="-1"/>
    <n v="279"/>
    <n v="328"/>
    <n v="-24"/>
    <n v="-5.4550186591287479"/>
    <n v="-3"/>
    <n v="-2"/>
    <n v="0.4052901693404985"/>
  </r>
  <r>
    <n v="1"/>
    <x v="1"/>
    <x v="0"/>
    <x v="13"/>
    <x v="4"/>
    <x v="0"/>
    <n v="35"/>
    <n v="39"/>
    <n v="-4"/>
    <n v="0"/>
    <n v="-2.5"/>
    <n v="0"/>
    <n v="0"/>
    <n v="-6.5"/>
    <n v="-2.5495097567963922"/>
    <n v="-1"/>
    <n v="35"/>
    <n v="39"/>
    <n v="-6.5"/>
    <n v="-2.5495097567963922"/>
    <n v="-4"/>
    <n v="-3"/>
    <n v="0.43623259315169705"/>
  </r>
  <r>
    <n v="2"/>
    <x v="1"/>
    <x v="1"/>
    <x v="13"/>
    <x v="22"/>
    <x v="1"/>
    <n v="20"/>
    <n v="34"/>
    <n v="-14"/>
    <n v="0"/>
    <n v="6.5"/>
    <n v="0"/>
    <n v="0"/>
    <n v="-7.5"/>
    <n v="-2.7386127875258306"/>
    <n v="-1"/>
    <n v="55"/>
    <n v="73"/>
    <n v="-14"/>
    <n v="-5.2881225443222224"/>
    <n v="-5"/>
    <n v="-4"/>
    <n v="0.33827089494196477"/>
  </r>
  <r>
    <n v="3"/>
    <x v="1"/>
    <x v="2"/>
    <x v="13"/>
    <x v="25"/>
    <x v="0"/>
    <n v="26"/>
    <n v="22"/>
    <n v="4"/>
    <n v="1"/>
    <n v="-1.5"/>
    <n v="1"/>
    <n v="0.33333333333333331"/>
    <n v="2.5"/>
    <n v="1.5811388300841898"/>
    <n v="1"/>
    <n v="81"/>
    <n v="95"/>
    <n v="-11.5"/>
    <n v="-3.7069837142380324"/>
    <n v="1"/>
    <n v="0"/>
    <n v="0.40664706668700756"/>
  </r>
  <r>
    <n v="4"/>
    <x v="1"/>
    <x v="3"/>
    <x v="13"/>
    <x v="21"/>
    <x v="1"/>
    <n v="27"/>
    <n v="30"/>
    <n v="-3"/>
    <n v="0"/>
    <n v="-1"/>
    <n v="1"/>
    <n v="0.25"/>
    <n v="-4"/>
    <n v="-2"/>
    <n v="-1"/>
    <n v="108"/>
    <n v="125"/>
    <n v="-15.5"/>
    <n v="-5.7069837142380324"/>
    <n v="-1"/>
    <n v="0"/>
    <n v="0.41424293218775338"/>
  </r>
  <r>
    <n v="5"/>
    <x v="1"/>
    <x v="4"/>
    <x v="13"/>
    <x v="1"/>
    <x v="0"/>
    <n v="29"/>
    <n v="23"/>
    <n v="6"/>
    <n v="1"/>
    <n v="-3.5"/>
    <n v="2"/>
    <n v="0.4"/>
    <n v="2.5"/>
    <n v="1.5811388300841898"/>
    <n v="1"/>
    <n v="137"/>
    <n v="148"/>
    <n v="-13"/>
    <n v="-4.1258448841538424"/>
    <n v="1"/>
    <n v="0"/>
    <n v="0.45436775675194385"/>
  </r>
  <r>
    <n v="6"/>
    <x v="1"/>
    <x v="5"/>
    <x v="13"/>
    <x v="15"/>
    <x v="1"/>
    <n v="23"/>
    <n v="26"/>
    <n v="-3"/>
    <n v="0"/>
    <n v="3"/>
    <n v="2"/>
    <n v="0.33333333333333331"/>
    <n v="0"/>
    <n v="0"/>
    <n v="-1"/>
    <n v="160"/>
    <n v="174"/>
    <n v="-13"/>
    <n v="-4.1258448841538424"/>
    <n v="-1"/>
    <n v="0"/>
    <n v="0.45046325887694261"/>
  </r>
  <r>
    <n v="7"/>
    <x v="1"/>
    <x v="6"/>
    <x v="13"/>
    <x v="17"/>
    <x v="1"/>
    <n v="34"/>
    <n v="26"/>
    <n v="8"/>
    <n v="1"/>
    <n v="3.5"/>
    <n v="3"/>
    <n v="0.42857142857142855"/>
    <n v="11.5"/>
    <n v="3.3911649915626341"/>
    <n v="1"/>
    <n v="194"/>
    <n v="200"/>
    <n v="-1.5"/>
    <n v="-0.73467989259120836"/>
    <n v="1"/>
    <n v="0"/>
    <n v="0.48196075265936572"/>
  </r>
  <r>
    <n v="8"/>
    <x v="1"/>
    <x v="7"/>
    <x v="13"/>
    <x v="27"/>
    <x v="0"/>
    <n v="14"/>
    <n v="30"/>
    <n v="-16"/>
    <n v="0"/>
    <n v="2.5"/>
    <n v="3"/>
    <n v="0.375"/>
    <n v="-13.5"/>
    <n v="-3.6742346141747673"/>
    <n v="-1"/>
    <n v="208"/>
    <n v="230"/>
    <n v="-15"/>
    <n v="-4.4089145067659761"/>
    <n v="-1"/>
    <n v="0"/>
    <n v="0.44070959235280377"/>
  </r>
  <r>
    <n v="9"/>
    <x v="1"/>
    <x v="16"/>
    <x v="13"/>
    <x v="12"/>
    <x v="1"/>
    <n v="31"/>
    <n v="26"/>
    <n v="5"/>
    <n v="1"/>
    <n v="7"/>
    <n v="4"/>
    <n v="0.44444444444444442"/>
    <n v="12"/>
    <n v="3.4641016151377544"/>
    <n v="1"/>
    <n v="239"/>
    <n v="256"/>
    <n v="-3"/>
    <n v="-0.94481289162822168"/>
    <n v="1"/>
    <n v="0"/>
    <n v="0.4593767589068522"/>
  </r>
  <r>
    <n v="10"/>
    <x v="1"/>
    <x v="9"/>
    <x v="13"/>
    <x v="17"/>
    <x v="0"/>
    <n v="24"/>
    <n v="17"/>
    <n v="7"/>
    <n v="1"/>
    <n v="-3"/>
    <n v="5"/>
    <n v="0.5"/>
    <n v="4"/>
    <n v="2"/>
    <n v="1"/>
    <n v="263"/>
    <n v="273"/>
    <n v="1"/>
    <n v="1.0551871083717783"/>
    <n v="2"/>
    <n v="1"/>
    <n v="0.47790362702772593"/>
  </r>
  <r>
    <n v="11"/>
    <x v="1"/>
    <x v="10"/>
    <x v="13"/>
    <x v="5"/>
    <x v="0"/>
    <n v="7"/>
    <n v="28"/>
    <n v="-21"/>
    <n v="0"/>
    <n v="8"/>
    <n v="5"/>
    <n v="0.45454545454545453"/>
    <n v="-13"/>
    <n v="-3.6055512754639891"/>
    <n v="-1"/>
    <n v="270"/>
    <n v="301"/>
    <n v="-12"/>
    <n v="-2.5503641670922108"/>
    <n v="-1"/>
    <n v="0"/>
    <n v="0.43595591570247305"/>
  </r>
  <r>
    <n v="12"/>
    <x v="1"/>
    <x v="11"/>
    <x v="13"/>
    <x v="29"/>
    <x v="1"/>
    <n v="41"/>
    <n v="10"/>
    <n v="31"/>
    <n v="1"/>
    <n v="1.5"/>
    <n v="6"/>
    <n v="0.5"/>
    <n v="32.5"/>
    <n v="5.7008771254956896"/>
    <n v="1"/>
    <n v="311"/>
    <n v="311"/>
    <n v="20.5"/>
    <n v="3.1505129584034788"/>
    <n v="1"/>
    <n v="0"/>
    <n v="0.5"/>
  </r>
  <r>
    <n v="13"/>
    <x v="1"/>
    <x v="12"/>
    <x v="13"/>
    <x v="15"/>
    <x v="0"/>
    <n v="17"/>
    <n v="22"/>
    <n v="-5"/>
    <n v="0"/>
    <n v="-6.5"/>
    <n v="6"/>
    <n v="0.46153846153846156"/>
    <n v="-11.5"/>
    <n v="-3.3911649915626341"/>
    <n v="-1"/>
    <n v="328"/>
    <n v="333"/>
    <n v="9"/>
    <n v="-0.24065203315915529"/>
    <n v="-1"/>
    <n v="0"/>
    <n v="0.49103709786909655"/>
  </r>
  <r>
    <n v="14"/>
    <x v="1"/>
    <x v="13"/>
    <x v="13"/>
    <x v="10"/>
    <x v="1"/>
    <n v="34"/>
    <n v="6"/>
    <n v="28"/>
    <n v="1"/>
    <n v="5"/>
    <n v="7"/>
    <n v="0.5"/>
    <n v="33"/>
    <n v="5.7445626465380286"/>
    <n v="1"/>
    <n v="362"/>
    <n v="339"/>
    <n v="42"/>
    <n v="5.5039106133788733"/>
    <n v="1"/>
    <n v="0"/>
    <n v="0.53881587165463674"/>
  </r>
  <r>
    <n v="15"/>
    <x v="1"/>
    <x v="14"/>
    <x v="13"/>
    <x v="23"/>
    <x v="1"/>
    <n v="25"/>
    <n v="33"/>
    <n v="-8"/>
    <n v="0"/>
    <n v="3.5"/>
    <n v="7"/>
    <n v="0.46666666666666667"/>
    <n v="-4.5"/>
    <n v="-2.1213203435596424"/>
    <n v="-1"/>
    <n v="387"/>
    <n v="372"/>
    <n v="37.5"/>
    <n v="3.3825902698192309"/>
    <n v="-1"/>
    <n v="0"/>
    <n v="0.52340490483684277"/>
  </r>
  <r>
    <n v="16"/>
    <x v="1"/>
    <x v="15"/>
    <x v="13"/>
    <x v="21"/>
    <x v="0"/>
    <n v="24"/>
    <n v="20"/>
    <n v="4"/>
    <n v="1"/>
    <n v="-6"/>
    <n v="8"/>
    <n v="0.5"/>
    <n v="-2"/>
    <n v="-1.4142135623730951"/>
    <n v="-1"/>
    <n v="411"/>
    <n v="392"/>
    <n v="35.5"/>
    <n v="1.9683767074461358"/>
    <n v="-2"/>
    <n v="-1"/>
    <n v="0.52801446944048003"/>
  </r>
  <r>
    <n v="1"/>
    <x v="1"/>
    <x v="0"/>
    <x v="14"/>
    <x v="12"/>
    <x v="0"/>
    <n v="23"/>
    <n v="27"/>
    <n v="-4"/>
    <n v="0"/>
    <n v="4.5"/>
    <n v="0"/>
    <n v="0"/>
    <n v="0.5"/>
    <n v="0.70710678118654757"/>
    <n v="1"/>
    <n v="23"/>
    <n v="27"/>
    <n v="0.5"/>
    <n v="0.70710678118654757"/>
    <n v="1"/>
    <n v="0"/>
    <n v="0.40612398335648003"/>
  </r>
  <r>
    <n v="2"/>
    <x v="1"/>
    <x v="1"/>
    <x v="14"/>
    <x v="25"/>
    <x v="1"/>
    <n v="14"/>
    <n v="38"/>
    <n v="-24"/>
    <n v="0"/>
    <n v="3"/>
    <n v="0"/>
    <n v="0"/>
    <n v="-21"/>
    <n v="-4.5825756949558398"/>
    <n v="-1"/>
    <n v="37"/>
    <n v="65"/>
    <n v="-20.5"/>
    <n v="-3.8754689137692924"/>
    <n v="-1"/>
    <n v="0"/>
    <n v="0.20826385498731081"/>
  </r>
  <r>
    <n v="3"/>
    <x v="1"/>
    <x v="2"/>
    <x v="14"/>
    <x v="6"/>
    <x v="0"/>
    <n v="17"/>
    <n v="19"/>
    <n v="-2"/>
    <n v="0"/>
    <n v="2.5"/>
    <n v="0"/>
    <n v="0"/>
    <n v="0.5"/>
    <n v="0.70710678118654757"/>
    <n v="1"/>
    <n v="54"/>
    <n v="84"/>
    <n v="-20"/>
    <n v="-3.1683621325827449"/>
    <n v="1"/>
    <n v="0"/>
    <n v="0.25977398073804703"/>
  </r>
  <r>
    <n v="4"/>
    <x v="1"/>
    <x v="3"/>
    <x v="14"/>
    <x v="19"/>
    <x v="0"/>
    <n v="30"/>
    <n v="27"/>
    <n v="3"/>
    <n v="1"/>
    <n v="1"/>
    <n v="1"/>
    <n v="0.25"/>
    <n v="4"/>
    <n v="2"/>
    <n v="1"/>
    <n v="84"/>
    <n v="111"/>
    <n v="-16"/>
    <n v="-1.1683621325827449"/>
    <n v="2"/>
    <n v="1"/>
    <n v="0.34061590094357069"/>
  </r>
  <r>
    <n v="5"/>
    <x v="1"/>
    <x v="5"/>
    <x v="14"/>
    <x v="1"/>
    <x v="1"/>
    <n v="17"/>
    <n v="16"/>
    <n v="1"/>
    <n v="1"/>
    <n v="2.5"/>
    <n v="2"/>
    <n v="0.4"/>
    <n v="3.5"/>
    <n v="1.8708286933869707"/>
    <n v="1"/>
    <n v="101"/>
    <n v="127"/>
    <n v="-12.5"/>
    <n v="0.70246656080422576"/>
    <n v="3"/>
    <n v="2"/>
    <n v="0.36751606943821896"/>
  </r>
  <r>
    <n v="6"/>
    <x v="1"/>
    <x v="6"/>
    <x v="14"/>
    <x v="23"/>
    <x v="0"/>
    <n v="16"/>
    <n v="33"/>
    <n v="-17"/>
    <n v="0"/>
    <n v="-2"/>
    <n v="2"/>
    <n v="0.33333333333333331"/>
    <n v="-19"/>
    <n v="-4.358898943540674"/>
    <n v="-1"/>
    <n v="117"/>
    <n v="160"/>
    <n v="-31.5"/>
    <n v="-3.6564323827364484"/>
    <n v="-1"/>
    <n v="0"/>
    <n v="0.32260853538710554"/>
  </r>
  <r>
    <n v="7"/>
    <x v="1"/>
    <x v="7"/>
    <x v="14"/>
    <x v="17"/>
    <x v="1"/>
    <n v="22"/>
    <n v="36"/>
    <n v="-14"/>
    <n v="0"/>
    <n v="3"/>
    <n v="2"/>
    <n v="0.2857142857142857"/>
    <n v="-11"/>
    <n v="-3.3166247903553998"/>
    <n v="-1"/>
    <n v="139"/>
    <n v="196"/>
    <n v="-42.5"/>
    <n v="-6.9730571730918482"/>
    <n v="-2"/>
    <n v="-1"/>
    <n v="0.3069476084604007"/>
  </r>
  <r>
    <n v="8"/>
    <x v="1"/>
    <x v="16"/>
    <x v="14"/>
    <x v="27"/>
    <x v="1"/>
    <n v="14"/>
    <n v="19"/>
    <n v="-5"/>
    <n v="0"/>
    <n v="7"/>
    <n v="2"/>
    <n v="0.25"/>
    <n v="2"/>
    <n v="1.4142135623730951"/>
    <n v="1"/>
    <n v="153"/>
    <n v="215"/>
    <n v="-40.5"/>
    <n v="-5.5588436107187533"/>
    <n v="1"/>
    <n v="0"/>
    <n v="0.30868499755453349"/>
  </r>
  <r>
    <n v="9"/>
    <x v="1"/>
    <x v="8"/>
    <x v="14"/>
    <x v="15"/>
    <x v="0"/>
    <n v="21"/>
    <n v="24"/>
    <n v="-3"/>
    <n v="0"/>
    <n v="-2.5"/>
    <n v="2"/>
    <n v="0.22222222222222221"/>
    <n v="-5.5"/>
    <n v="-2.3452078799117149"/>
    <n v="-1"/>
    <n v="174"/>
    <n v="239"/>
    <n v="-46"/>
    <n v="-7.9040514906304686"/>
    <n v="-1"/>
    <n v="0"/>
    <n v="0.32032958914301846"/>
  </r>
  <r>
    <n v="10"/>
    <x v="1"/>
    <x v="9"/>
    <x v="14"/>
    <x v="4"/>
    <x v="1"/>
    <n v="19"/>
    <n v="26"/>
    <n v="-7"/>
    <n v="0"/>
    <n v="5.5"/>
    <n v="2"/>
    <n v="0.2"/>
    <n v="-1.5"/>
    <n v="-1.2247448713915889"/>
    <n v="-1"/>
    <n v="193"/>
    <n v="265"/>
    <n v="-47.5"/>
    <n v="-9.128796362022058"/>
    <n v="-2"/>
    <n v="-1"/>
    <n v="0.32051982205906088"/>
  </r>
  <r>
    <n v="11"/>
    <x v="1"/>
    <x v="10"/>
    <x v="14"/>
    <x v="31"/>
    <x v="1"/>
    <n v="21"/>
    <n v="28"/>
    <n v="-7"/>
    <n v="0"/>
    <n v="8.5"/>
    <n v="2"/>
    <n v="0.18181818181818182"/>
    <n v="1.5"/>
    <n v="1.2247448713915889"/>
    <n v="1"/>
    <n v="214"/>
    <n v="293"/>
    <n v="-46"/>
    <n v="-7.9040514906304686"/>
    <n v="1"/>
    <n v="0"/>
    <n v="0.32198904382805288"/>
  </r>
  <r>
    <n v="12"/>
    <x v="1"/>
    <x v="11"/>
    <x v="14"/>
    <x v="22"/>
    <x v="0"/>
    <n v="10"/>
    <n v="20"/>
    <n v="-10"/>
    <n v="0"/>
    <n v="3.5"/>
    <n v="2"/>
    <n v="0.16666666666666666"/>
    <n v="-6.5"/>
    <n v="-2.5495097567963922"/>
    <n v="-1"/>
    <n v="224"/>
    <n v="313"/>
    <n v="-52.5"/>
    <n v="-10.453561247426862"/>
    <n v="-1"/>
    <n v="0"/>
    <n v="0.31154623281629201"/>
  </r>
  <r>
    <n v="13"/>
    <x v="1"/>
    <x v="12"/>
    <x v="14"/>
    <x v="10"/>
    <x v="0"/>
    <n v="16"/>
    <n v="25"/>
    <n v="-9"/>
    <n v="0"/>
    <n v="3"/>
    <n v="2"/>
    <n v="0.15384615384615385"/>
    <n v="-6"/>
    <n v="-2.4494897427831779"/>
    <n v="-1"/>
    <n v="240"/>
    <n v="338"/>
    <n v="-58.5"/>
    <n v="-12.903050990210041"/>
    <n v="-2"/>
    <n v="-1"/>
    <n v="0.30756998345837661"/>
  </r>
  <r>
    <n v="14"/>
    <x v="1"/>
    <x v="13"/>
    <x v="14"/>
    <x v="15"/>
    <x v="1"/>
    <n v="20"/>
    <n v="21"/>
    <n v="-1"/>
    <n v="0"/>
    <n v="3.5"/>
    <n v="2"/>
    <n v="0.14285714285714285"/>
    <n v="2.5"/>
    <n v="1.5811388300841898"/>
    <n v="1"/>
    <n v="260"/>
    <n v="359"/>
    <n v="-56"/>
    <n v="-11.321912160125851"/>
    <n v="1"/>
    <n v="0"/>
    <n v="0.31763569038602291"/>
  </r>
  <r>
    <n v="15"/>
    <x v="1"/>
    <x v="14"/>
    <x v="14"/>
    <x v="17"/>
    <x v="0"/>
    <n v="38"/>
    <n v="17"/>
    <n v="21"/>
    <n v="1"/>
    <n v="4.5"/>
    <n v="3"/>
    <n v="0.2"/>
    <n v="25.5"/>
    <n v="5.0497524691810387"/>
    <n v="1"/>
    <n v="298"/>
    <n v="376"/>
    <n v="-30.5"/>
    <n v="-6.2721596909448127"/>
    <n v="2"/>
    <n v="1"/>
    <n v="0.36562902131061292"/>
  </r>
  <r>
    <n v="16"/>
    <x v="1"/>
    <x v="15"/>
    <x v="14"/>
    <x v="19"/>
    <x v="1"/>
    <n v="20"/>
    <n v="24"/>
    <n v="-4"/>
    <n v="0"/>
    <n v="6"/>
    <n v="3"/>
    <n v="0.1875"/>
    <n v="2"/>
    <n v="1.4142135623730951"/>
    <n v="1"/>
    <n v="318"/>
    <n v="400"/>
    <n v="-28.5"/>
    <n v="-4.8579461285717178"/>
    <n v="3"/>
    <n v="2"/>
    <n v="0.36732515058323334"/>
  </r>
  <r>
    <n v="1"/>
    <x v="1"/>
    <x v="0"/>
    <x v="15"/>
    <x v="25"/>
    <x v="0"/>
    <n v="33"/>
    <n v="27"/>
    <n v="6"/>
    <n v="1"/>
    <n v="-6.5"/>
    <n v="1"/>
    <n v="1"/>
    <n v="-0.5"/>
    <n v="-0.70710678118654757"/>
    <n v="-1"/>
    <n v="33"/>
    <n v="27"/>
    <n v="-0.5"/>
    <n v="-0.70710678118654757"/>
    <n v="-1"/>
    <n v="0"/>
    <n v="0.61670587136694144"/>
  </r>
  <r>
    <n v="2"/>
    <x v="1"/>
    <x v="1"/>
    <x v="15"/>
    <x v="15"/>
    <x v="1"/>
    <n v="12"/>
    <n v="19"/>
    <n v="-7"/>
    <n v="0"/>
    <n v="0"/>
    <n v="1"/>
    <n v="0.5"/>
    <n v="-7"/>
    <n v="-2.6457513110645907"/>
    <n v="-1"/>
    <n v="45"/>
    <n v="46"/>
    <n v="-7.5"/>
    <n v="-3.3528580922511382"/>
    <n v="-2"/>
    <n v="-1"/>
    <n v="0.48698044154156078"/>
  </r>
  <r>
    <n v="3"/>
    <x v="1"/>
    <x v="2"/>
    <x v="15"/>
    <x v="29"/>
    <x v="0"/>
    <n v="24"/>
    <n v="3"/>
    <n v="21"/>
    <n v="1"/>
    <n v="-3"/>
    <n v="2"/>
    <n v="0.66666666666666663"/>
    <n v="18"/>
    <n v="4.2426406871192848"/>
    <n v="1"/>
    <n v="69"/>
    <n v="49"/>
    <n v="10.5"/>
    <n v="0.88978259486814659"/>
    <n v="1"/>
    <n v="0"/>
    <n v="0.69236905786398006"/>
  </r>
  <r>
    <n v="4"/>
    <x v="1"/>
    <x v="3"/>
    <x v="15"/>
    <x v="5"/>
    <x v="1"/>
    <n v="14"/>
    <n v="43"/>
    <n v="-29"/>
    <n v="0"/>
    <n v="3.5"/>
    <n v="2"/>
    <n v="0.5"/>
    <n v="-25.5"/>
    <n v="-5.0497524691810387"/>
    <n v="-1"/>
    <n v="83"/>
    <n v="92"/>
    <n v="-15"/>
    <n v="-4.1599698743128926"/>
    <n v="-1"/>
    <n v="0"/>
    <n v="0.43930412948855629"/>
  </r>
  <r>
    <n v="5"/>
    <x v="1"/>
    <x v="5"/>
    <x v="15"/>
    <x v="23"/>
    <x v="1"/>
    <n v="26"/>
    <n v="10"/>
    <n v="16"/>
    <n v="1"/>
    <n v="-2"/>
    <n v="3"/>
    <n v="0.6"/>
    <n v="14"/>
    <n v="3.7416573867739413"/>
    <n v="1"/>
    <n v="109"/>
    <n v="102"/>
    <n v="-1"/>
    <n v="-0.41831248753895123"/>
    <n v="1"/>
    <n v="0"/>
    <n v="0.53924632893017865"/>
  </r>
  <r>
    <n v="6"/>
    <x v="1"/>
    <x v="6"/>
    <x v="15"/>
    <x v="0"/>
    <x v="0"/>
    <n v="27"/>
    <n v="21"/>
    <n v="6"/>
    <n v="1"/>
    <n v="-6.5"/>
    <n v="4"/>
    <n v="0.66666666666666663"/>
    <n v="-0.5"/>
    <n v="-0.70710678118654757"/>
    <n v="-1"/>
    <n v="136"/>
    <n v="123"/>
    <n v="-1.5"/>
    <n v="-1.1254192687254987"/>
    <n v="-1"/>
    <n v="0"/>
    <n v="0.55924910718291254"/>
  </r>
  <r>
    <n v="7"/>
    <x v="1"/>
    <x v="7"/>
    <x v="15"/>
    <x v="19"/>
    <x v="1"/>
    <n v="30"/>
    <n v="14"/>
    <n v="16"/>
    <n v="1"/>
    <n v="-2.5"/>
    <n v="5"/>
    <n v="0.7142857142857143"/>
    <n v="13.5"/>
    <n v="3.6742346141747673"/>
    <n v="1"/>
    <n v="166"/>
    <n v="137"/>
    <n v="12"/>
    <n v="2.5488153454492686"/>
    <n v="1"/>
    <n v="0"/>
    <n v="0.61184073136174111"/>
  </r>
  <r>
    <n v="8"/>
    <x v="1"/>
    <x v="16"/>
    <x v="15"/>
    <x v="21"/>
    <x v="0"/>
    <n v="19"/>
    <n v="14"/>
    <n v="5"/>
    <n v="1"/>
    <n v="-7"/>
    <n v="6"/>
    <n v="0.75"/>
    <n v="-2"/>
    <n v="-1.4142135623730951"/>
    <n v="-1"/>
    <n v="185"/>
    <n v="151"/>
    <n v="10"/>
    <n v="1.1346017830761734"/>
    <n v="-1"/>
    <n v="0"/>
    <n v="0.61805246494102095"/>
  </r>
  <r>
    <n v="9"/>
    <x v="1"/>
    <x v="8"/>
    <x v="15"/>
    <x v="20"/>
    <x v="1"/>
    <n v="20"/>
    <n v="17"/>
    <n v="3"/>
    <n v="1"/>
    <n v="3"/>
    <n v="7"/>
    <n v="0.77777777777777779"/>
    <n v="6"/>
    <n v="2.4494897427831779"/>
    <n v="1"/>
    <n v="205"/>
    <n v="168"/>
    <n v="16"/>
    <n v="3.5840915258593515"/>
    <n v="1"/>
    <n v="0"/>
    <n v="0.61579527627713981"/>
  </r>
  <r>
    <n v="10"/>
    <x v="1"/>
    <x v="9"/>
    <x v="15"/>
    <x v="18"/>
    <x v="0"/>
    <n v="17"/>
    <n v="19"/>
    <n v="-2"/>
    <n v="0"/>
    <n v="-7"/>
    <n v="7"/>
    <n v="0.7"/>
    <n v="-9"/>
    <n v="-3"/>
    <n v="-1"/>
    <n v="222"/>
    <n v="187"/>
    <n v="7"/>
    <n v="0.58409152585935153"/>
    <n v="-1"/>
    <n v="0"/>
    <n v="0.60027665567079869"/>
  </r>
  <r>
    <n v="11"/>
    <x v="1"/>
    <x v="10"/>
    <x v="15"/>
    <x v="22"/>
    <x v="1"/>
    <n v="30"/>
    <n v="27"/>
    <n v="3"/>
    <n v="1"/>
    <n v="3.5"/>
    <n v="8"/>
    <n v="0.72727272727272729"/>
    <n v="6.5"/>
    <n v="2.5495097567963922"/>
    <n v="1"/>
    <n v="252"/>
    <n v="214"/>
    <n v="13.5"/>
    <n v="3.1336012826557438"/>
    <n v="1"/>
    <n v="0"/>
    <n v="0.59565273970132737"/>
  </r>
  <r>
    <n v="12"/>
    <x v="1"/>
    <x v="11"/>
    <x v="15"/>
    <x v="30"/>
    <x v="1"/>
    <n v="29"/>
    <n v="28"/>
    <n v="1"/>
    <n v="1"/>
    <n v="4.5"/>
    <n v="9"/>
    <n v="0.75"/>
    <n v="5.5"/>
    <n v="2.3452078799117149"/>
    <n v="1"/>
    <n v="281"/>
    <n v="242"/>
    <n v="19"/>
    <n v="5.4788091625674582"/>
    <n v="2"/>
    <n v="1"/>
    <n v="0.58761586335352656"/>
  </r>
  <r>
    <n v="13"/>
    <x v="1"/>
    <x v="12"/>
    <x v="15"/>
    <x v="23"/>
    <x v="0"/>
    <n v="21"/>
    <n v="13"/>
    <n v="8"/>
    <n v="1"/>
    <n v="-3.5"/>
    <n v="10"/>
    <n v="0.76923076923076927"/>
    <n v="4.5"/>
    <n v="2.1213203435596424"/>
    <n v="1"/>
    <n v="302"/>
    <n v="255"/>
    <n v="23.5"/>
    <n v="7.6001295061271001"/>
    <n v="3"/>
    <n v="2"/>
    <n v="0.5989080623544667"/>
  </r>
  <r>
    <n v="14"/>
    <x v="1"/>
    <x v="13"/>
    <x v="15"/>
    <x v="17"/>
    <x v="0"/>
    <n v="17"/>
    <n v="19"/>
    <n v="-2"/>
    <n v="0"/>
    <n v="-6"/>
    <n v="10"/>
    <n v="0.7142857142857143"/>
    <n v="-8"/>
    <n v="-2.8284271247461903"/>
    <n v="-1"/>
    <n v="319"/>
    <n v="274"/>
    <n v="15.5"/>
    <n v="4.7717023813809103"/>
    <n v="-1"/>
    <n v="0"/>
    <n v="0.58913466969661121"/>
  </r>
  <r>
    <n v="15"/>
    <x v="1"/>
    <x v="14"/>
    <x v="15"/>
    <x v="22"/>
    <x v="0"/>
    <n v="33"/>
    <n v="10"/>
    <n v="23"/>
    <n v="1"/>
    <n v="-3.5"/>
    <n v="11"/>
    <n v="0.73333333333333328"/>
    <n v="19.5"/>
    <n v="4.4158804331639239"/>
    <n v="1"/>
    <n v="352"/>
    <n v="284"/>
    <n v="35"/>
    <n v="9.1875828145448342"/>
    <n v="1"/>
    <n v="0"/>
    <n v="0.62451033748109674"/>
  </r>
  <r>
    <n v="16"/>
    <x v="1"/>
    <x v="15"/>
    <x v="15"/>
    <x v="25"/>
    <x v="1"/>
    <n v="37"/>
    <n v="27"/>
    <n v="10"/>
    <n v="1"/>
    <n v="-5.5"/>
    <n v="12"/>
    <n v="0.75"/>
    <n v="4.5"/>
    <n v="2.1213203435596424"/>
    <n v="1"/>
    <n v="389"/>
    <n v="311"/>
    <n v="39.5"/>
    <n v="11.308903158104476"/>
    <n v="2"/>
    <n v="1"/>
    <n v="0.62957030057634678"/>
  </r>
  <r>
    <n v="1"/>
    <x v="1"/>
    <x v="0"/>
    <x v="16"/>
    <x v="27"/>
    <x v="1"/>
    <n v="27"/>
    <n v="33"/>
    <n v="-6"/>
    <n v="0"/>
    <n v="6.5"/>
    <n v="0"/>
    <n v="0"/>
    <n v="0.5"/>
    <n v="0.70710678118654757"/>
    <n v="1"/>
    <n v="27"/>
    <n v="33"/>
    <n v="0.5"/>
    <n v="0.70710678118654757"/>
    <n v="3"/>
    <n v="2"/>
    <n v="0.38329412863305862"/>
  </r>
  <r>
    <n v="2"/>
    <x v="1"/>
    <x v="1"/>
    <x v="16"/>
    <x v="21"/>
    <x v="0"/>
    <n v="38"/>
    <n v="14"/>
    <n v="24"/>
    <n v="1"/>
    <n v="-3"/>
    <n v="1"/>
    <n v="0.5"/>
    <n v="21"/>
    <n v="4.5825756949558398"/>
    <n v="1"/>
    <n v="65"/>
    <n v="47"/>
    <n v="21.5"/>
    <n v="5.2896824761423877"/>
    <n v="4"/>
    <n v="3"/>
    <n v="0.68318507232975056"/>
  </r>
  <r>
    <n v="3"/>
    <x v="1"/>
    <x v="2"/>
    <x v="16"/>
    <x v="19"/>
    <x v="1"/>
    <n v="22"/>
    <n v="26"/>
    <n v="-4"/>
    <n v="0"/>
    <n v="1.5"/>
    <n v="1"/>
    <n v="0.33333333333333331"/>
    <n v="-2.5"/>
    <n v="-1.5811388300841898"/>
    <n v="-1"/>
    <n v="87"/>
    <n v="73"/>
    <n v="19"/>
    <n v="3.7085436460581978"/>
    <n v="-1"/>
    <n v="0"/>
    <n v="0.60248099228482854"/>
  </r>
  <r>
    <n v="4"/>
    <x v="1"/>
    <x v="3"/>
    <x v="16"/>
    <x v="0"/>
    <x v="0"/>
    <n v="34"/>
    <n v="35"/>
    <n v="-1"/>
    <n v="0"/>
    <n v="-3.5"/>
    <n v="1"/>
    <n v="0.25"/>
    <n v="-4.5"/>
    <n v="-2.1213203435596424"/>
    <n v="-1"/>
    <n v="121"/>
    <n v="108"/>
    <n v="14.5"/>
    <n v="1.5872233024985554"/>
    <n v="-2"/>
    <n v="-1"/>
    <n v="0.56693886896451084"/>
  </r>
  <r>
    <n v="5"/>
    <x v="1"/>
    <x v="4"/>
    <x v="16"/>
    <x v="23"/>
    <x v="1"/>
    <n v="31"/>
    <n v="34"/>
    <n v="-3"/>
    <n v="0"/>
    <n v="3.5"/>
    <n v="1"/>
    <n v="0.2"/>
    <n v="0.5"/>
    <n v="0.70710678118654757"/>
    <n v="1"/>
    <n v="152"/>
    <n v="142"/>
    <n v="15"/>
    <n v="2.2943300836851028"/>
    <n v="1"/>
    <n v="0"/>
    <n v="0.54023449508887911"/>
  </r>
  <r>
    <n v="6"/>
    <x v="1"/>
    <x v="5"/>
    <x v="16"/>
    <x v="22"/>
    <x v="0"/>
    <n v="21"/>
    <n v="13"/>
    <n v="8"/>
    <n v="1"/>
    <n v="3"/>
    <n v="2"/>
    <n v="0.33333333333333331"/>
    <n v="11"/>
    <n v="3.3166247903553998"/>
    <n v="1"/>
    <n v="173"/>
    <n v="155"/>
    <n v="26"/>
    <n v="5.6109548740405026"/>
    <n v="2"/>
    <n v="1"/>
    <n v="0.56473057500751767"/>
  </r>
  <r>
    <n v="7"/>
    <x v="1"/>
    <x v="6"/>
    <x v="16"/>
    <x v="30"/>
    <x v="1"/>
    <n v="33"/>
    <n v="30"/>
    <n v="3"/>
    <n v="1"/>
    <n v="4.5"/>
    <n v="3"/>
    <n v="0.42857142857142855"/>
    <n v="7.5"/>
    <n v="2.7386127875258306"/>
    <n v="1"/>
    <n v="206"/>
    <n v="185"/>
    <n v="33.5"/>
    <n v="8.3495676615663328"/>
    <n v="3"/>
    <n v="2"/>
    <n v="0.56336330017544523"/>
  </r>
  <r>
    <n v="8"/>
    <x v="1"/>
    <x v="7"/>
    <x v="16"/>
    <x v="22"/>
    <x v="1"/>
    <n v="19"/>
    <n v="27"/>
    <n v="-8"/>
    <n v="0"/>
    <n v="3.5"/>
    <n v="3"/>
    <n v="0.375"/>
    <n v="-4.5"/>
    <n v="-2.1213203435596424"/>
    <n v="-1"/>
    <n v="225"/>
    <n v="212"/>
    <n v="29"/>
    <n v="6.2282473180066908"/>
    <n v="-1"/>
    <n v="0"/>
    <n v="0.53520377593449686"/>
  </r>
  <r>
    <n v="9"/>
    <x v="1"/>
    <x v="16"/>
    <x v="16"/>
    <x v="17"/>
    <x v="0"/>
    <n v="43"/>
    <n v="35"/>
    <n v="8"/>
    <n v="1"/>
    <n v="-3.5"/>
    <n v="4"/>
    <n v="0.44444444444444442"/>
    <n v="4.5"/>
    <n v="2.1213203435596424"/>
    <n v="1"/>
    <n v="268"/>
    <n v="247"/>
    <n v="33.5"/>
    <n v="8.3495676615663328"/>
    <n v="1"/>
    <n v="0"/>
    <n v="0.54819707894015268"/>
  </r>
  <r>
    <n v="10"/>
    <x v="1"/>
    <x v="8"/>
    <x v="16"/>
    <x v="26"/>
    <x v="0"/>
    <n v="24"/>
    <n v="31"/>
    <n v="-7"/>
    <n v="0"/>
    <n v="-4"/>
    <n v="4"/>
    <n v="0.4"/>
    <n v="-11"/>
    <n v="-3.3166247903553998"/>
    <n v="-1"/>
    <n v="292"/>
    <n v="278"/>
    <n v="22.5"/>
    <n v="5.032942871210933"/>
    <n v="-1"/>
    <n v="0"/>
    <n v="0.52907826862135476"/>
  </r>
  <r>
    <n v="11"/>
    <x v="1"/>
    <x v="10"/>
    <x v="16"/>
    <x v="15"/>
    <x v="1"/>
    <n v="21"/>
    <n v="13"/>
    <n v="8"/>
    <n v="1"/>
    <n v="-2.5"/>
    <n v="5"/>
    <n v="0.45454545454545453"/>
    <n v="5.5"/>
    <n v="2.3452078799117149"/>
    <n v="1"/>
    <n v="313"/>
    <n v="291"/>
    <n v="28"/>
    <n v="7.3781507511226483"/>
    <n v="1"/>
    <n v="0"/>
    <n v="0.54307431762258074"/>
  </r>
  <r>
    <n v="12"/>
    <x v="1"/>
    <x v="11"/>
    <x v="16"/>
    <x v="18"/>
    <x v="0"/>
    <n v="21"/>
    <n v="28"/>
    <n v="-7"/>
    <n v="0"/>
    <n v="-3"/>
    <n v="5"/>
    <n v="0.41666666666666669"/>
    <n v="-10"/>
    <n v="-3.1622776601683795"/>
    <n v="-1"/>
    <n v="334"/>
    <n v="319"/>
    <n v="18"/>
    <n v="4.2158730909542683"/>
    <n v="-1"/>
    <n v="0"/>
    <n v="0.52719843530853383"/>
  </r>
  <r>
    <n v="13"/>
    <x v="1"/>
    <x v="12"/>
    <x v="16"/>
    <x v="20"/>
    <x v="1"/>
    <n v="16"/>
    <n v="28"/>
    <n v="-12"/>
    <n v="0"/>
    <n v="1"/>
    <n v="5"/>
    <n v="0.38461538461538464"/>
    <n v="-11"/>
    <n v="-3.3166247903553998"/>
    <n v="-1"/>
    <n v="350"/>
    <n v="347"/>
    <n v="7"/>
    <n v="0.89924830059886851"/>
    <n v="-2"/>
    <n v="-1"/>
    <n v="0.50510028500423743"/>
  </r>
  <r>
    <n v="14"/>
    <x v="1"/>
    <x v="13"/>
    <x v="16"/>
    <x v="23"/>
    <x v="0"/>
    <n v="16"/>
    <n v="19"/>
    <n v="-3"/>
    <n v="0"/>
    <n v="2.5"/>
    <n v="5"/>
    <n v="0.35714285714285715"/>
    <n v="-0.5"/>
    <n v="-0.70710678118654757"/>
    <n v="-1"/>
    <n v="366"/>
    <n v="366"/>
    <n v="6.5"/>
    <n v="0.19214151941232094"/>
    <n v="-3"/>
    <n v="-2"/>
    <n v="0.5"/>
  </r>
  <r>
    <n v="15"/>
    <x v="1"/>
    <x v="14"/>
    <x v="16"/>
    <x v="7"/>
    <x v="1"/>
    <n v="17"/>
    <n v="20"/>
    <n v="-3"/>
    <n v="0"/>
    <n v="-4.5"/>
    <n v="5"/>
    <n v="0.33333333333333331"/>
    <n v="-7.5"/>
    <n v="-2.7386127875258306"/>
    <n v="-1"/>
    <n v="383"/>
    <n v="386"/>
    <n v="-1"/>
    <n v="-2.5464712681135095"/>
    <n v="-4"/>
    <n v="-3"/>
    <n v="0.49537722140725216"/>
  </r>
  <r>
    <n v="16"/>
    <x v="1"/>
    <x v="15"/>
    <x v="16"/>
    <x v="27"/>
    <x v="0"/>
    <n v="27"/>
    <n v="37"/>
    <n v="-10"/>
    <n v="0"/>
    <n v="5.5"/>
    <n v="5"/>
    <n v="0.3125"/>
    <n v="-4.5"/>
    <n v="-2.1213203435596424"/>
    <n v="-1"/>
    <n v="410"/>
    <n v="423"/>
    <n v="-5.5"/>
    <n v="-4.6677916116731524"/>
    <n v="-5"/>
    <n v="-4"/>
    <n v="0.48151353160762311"/>
  </r>
  <r>
    <n v="1"/>
    <x v="1"/>
    <x v="0"/>
    <x v="17"/>
    <x v="2"/>
    <x v="1"/>
    <n v="0"/>
    <n v="28"/>
    <n v="-28"/>
    <n v="0"/>
    <n v="-2.5"/>
    <n v="0"/>
    <n v="0"/>
    <n v="-30.5"/>
    <n v="-5.5226805085936306"/>
    <n v="-1"/>
    <n v="0"/>
    <n v="28"/>
    <n v="-30.5"/>
    <n v="-5.5226805085936306"/>
    <n v="-6"/>
    <n v="-5"/>
    <n v="0"/>
  </r>
  <r>
    <n v="2"/>
    <x v="1"/>
    <x v="1"/>
    <x v="17"/>
    <x v="8"/>
    <x v="0"/>
    <n v="9"/>
    <n v="3"/>
    <n v="6"/>
    <n v="1"/>
    <n v="5.5"/>
    <n v="1"/>
    <n v="0.5"/>
    <n v="11.5"/>
    <n v="3.3911649915626341"/>
    <n v="1"/>
    <n v="9"/>
    <n v="31"/>
    <n v="-19"/>
    <n v="-2.1315155170309965"/>
    <n v="1"/>
    <n v="0"/>
    <n v="5.0636099730027084E-2"/>
  </r>
  <r>
    <n v="3"/>
    <x v="1"/>
    <x v="2"/>
    <x v="17"/>
    <x v="18"/>
    <x v="1"/>
    <n v="37"/>
    <n v="32"/>
    <n v="5"/>
    <n v="1"/>
    <n v="3.5"/>
    <n v="2"/>
    <n v="0.66666666666666663"/>
    <n v="8.5"/>
    <n v="2.9154759474226504"/>
    <n v="1"/>
    <n v="46"/>
    <n v="63"/>
    <n v="-10.5"/>
    <n v="0.78396043039165386"/>
    <n v="2"/>
    <n v="1"/>
    <n v="0.32183553199014248"/>
  </r>
  <r>
    <n v="4"/>
    <x v="1"/>
    <x v="3"/>
    <x v="17"/>
    <x v="24"/>
    <x v="1"/>
    <n v="17"/>
    <n v="13"/>
    <n v="4"/>
    <n v="1"/>
    <n v="10"/>
    <n v="3"/>
    <n v="0.75"/>
    <n v="14"/>
    <n v="3.7416573867739413"/>
    <n v="1"/>
    <n v="63"/>
    <n v="76"/>
    <n v="3.5"/>
    <n v="4.5256178171655952"/>
    <n v="3"/>
    <n v="2"/>
    <n v="0.39064335432287417"/>
  </r>
  <r>
    <n v="5"/>
    <x v="1"/>
    <x v="4"/>
    <x v="17"/>
    <x v="31"/>
    <x v="0"/>
    <n v="19"/>
    <n v="30"/>
    <n v="-11"/>
    <n v="0"/>
    <n v="2.5"/>
    <n v="3"/>
    <n v="0.6"/>
    <n v="-8.5"/>
    <n v="-2.9154759474226504"/>
    <n v="-1"/>
    <n v="82"/>
    <n v="106"/>
    <n v="-5"/>
    <n v="1.6101418697429448"/>
    <n v="-1"/>
    <n v="0"/>
    <n v="0.35241832370099224"/>
  </r>
  <r>
    <n v="6"/>
    <x v="1"/>
    <x v="5"/>
    <x v="17"/>
    <x v="4"/>
    <x v="1"/>
    <n v="28"/>
    <n v="31"/>
    <n v="-3"/>
    <n v="0"/>
    <n v="2.5"/>
    <n v="3"/>
    <n v="0.5"/>
    <n v="-0.5"/>
    <n v="-0.70710678118654757"/>
    <n v="-1"/>
    <n v="110"/>
    <n v="137"/>
    <n v="-5.5"/>
    <n v="0.90303508855639725"/>
    <n v="-2"/>
    <n v="-1"/>
    <n v="0.37280165052399328"/>
  </r>
  <r>
    <n v="7"/>
    <x v="1"/>
    <x v="6"/>
    <x v="17"/>
    <x v="13"/>
    <x v="0"/>
    <n v="10"/>
    <n v="17"/>
    <n v="-7"/>
    <n v="0"/>
    <n v="3"/>
    <n v="3"/>
    <n v="0.42857142857142855"/>
    <n v="-4"/>
    <n v="-2"/>
    <n v="-1"/>
    <n v="120"/>
    <n v="154"/>
    <n v="-9.5"/>
    <n v="-1.0969649114436026"/>
    <n v="-3"/>
    <n v="-2"/>
    <n v="0.35635446547461141"/>
  </r>
  <r>
    <n v="8"/>
    <x v="1"/>
    <x v="16"/>
    <x v="17"/>
    <x v="20"/>
    <x v="0"/>
    <n v="10"/>
    <n v="13"/>
    <n v="-3"/>
    <n v="0"/>
    <n v="3"/>
    <n v="3"/>
    <n v="0.375"/>
    <n v="0"/>
    <n v="0"/>
    <n v="-1"/>
    <n v="130"/>
    <n v="167"/>
    <n v="-9.5"/>
    <n v="-1.0969649114436026"/>
    <n v="-4"/>
    <n v="-3"/>
    <n v="0.35581186697681949"/>
  </r>
  <r>
    <n v="9"/>
    <x v="1"/>
    <x v="8"/>
    <x v="17"/>
    <x v="29"/>
    <x v="1"/>
    <n v="9"/>
    <n v="6"/>
    <n v="3"/>
    <n v="1"/>
    <n v="-1.5"/>
    <n v="4"/>
    <n v="0.44444444444444442"/>
    <n v="1.5"/>
    <n v="1.2247448713915889"/>
    <n v="1"/>
    <n v="139"/>
    <n v="173"/>
    <n v="-8"/>
    <n v="0.1277799599479863"/>
    <n v="1"/>
    <n v="0"/>
    <n v="0.37318015992145454"/>
  </r>
  <r>
    <n v="10"/>
    <x v="1"/>
    <x v="9"/>
    <x v="17"/>
    <x v="26"/>
    <x v="0"/>
    <n v="10"/>
    <n v="14"/>
    <n v="-4"/>
    <n v="0"/>
    <n v="0"/>
    <n v="4"/>
    <n v="0.4"/>
    <n v="-4"/>
    <n v="-2"/>
    <n v="-1"/>
    <n v="149"/>
    <n v="187"/>
    <n v="-12"/>
    <n v="-1.8722200400520137"/>
    <n v="-1"/>
    <n v="0"/>
    <n v="0.36856575478694753"/>
  </r>
  <r>
    <n v="11"/>
    <x v="1"/>
    <x v="10"/>
    <x v="17"/>
    <x v="0"/>
    <x v="1"/>
    <n v="21"/>
    <n v="49"/>
    <n v="-28"/>
    <n v="0"/>
    <n v="7.5"/>
    <n v="4"/>
    <n v="0.36363636363636365"/>
    <n v="-20.5"/>
    <n v="-4.5276925690687087"/>
    <n v="-1"/>
    <n v="170"/>
    <n v="236"/>
    <n v="-32.5"/>
    <n v="-6.3999126091207224"/>
    <n v="-2"/>
    <n v="-1"/>
    <n v="0.3148720847768729"/>
  </r>
  <r>
    <n v="12"/>
    <x v="1"/>
    <x v="11"/>
    <x v="17"/>
    <x v="28"/>
    <x v="1"/>
    <n v="10"/>
    <n v="26"/>
    <n v="-16"/>
    <n v="0"/>
    <n v="13"/>
    <n v="4"/>
    <n v="0.33333333333333331"/>
    <n v="-3"/>
    <n v="-1.7320508075688772"/>
    <n v="-1"/>
    <n v="180"/>
    <n v="262"/>
    <n v="-35.5"/>
    <n v="-8.1319634166895991"/>
    <n v="-3"/>
    <n v="-2"/>
    <n v="0.2911781931557374"/>
  </r>
  <r>
    <n v="13"/>
    <x v="1"/>
    <x v="12"/>
    <x v="17"/>
    <x v="30"/>
    <x v="0"/>
    <n v="14"/>
    <n v="42"/>
    <n v="-28"/>
    <n v="0"/>
    <n v="5"/>
    <n v="4"/>
    <n v="0.30769230769230771"/>
    <n v="-23"/>
    <n v="-4.7958315233127191"/>
    <n v="-1"/>
    <n v="194"/>
    <n v="304"/>
    <n v="-58.5"/>
    <n v="-12.927794940002318"/>
    <n v="-4"/>
    <n v="-3"/>
    <n v="0.25644437181914637"/>
  </r>
  <r>
    <n v="14"/>
    <x v="1"/>
    <x v="13"/>
    <x v="17"/>
    <x v="8"/>
    <x v="1"/>
    <n v="3"/>
    <n v="24"/>
    <n v="-21"/>
    <n v="0"/>
    <n v="15"/>
    <n v="4"/>
    <n v="0.2857142857142857"/>
    <n v="-6"/>
    <n v="-2.4494897427831779"/>
    <n v="-1"/>
    <n v="197"/>
    <n v="328"/>
    <n v="-64.5"/>
    <n v="-15.377284682785497"/>
    <n v="-5"/>
    <n v="-4"/>
    <n v="0.23001094339756506"/>
  </r>
  <r>
    <n v="15"/>
    <x v="1"/>
    <x v="14"/>
    <x v="17"/>
    <x v="2"/>
    <x v="0"/>
    <n v="21"/>
    <n v="22"/>
    <n v="-1"/>
    <n v="0"/>
    <n v="-5.5"/>
    <n v="4"/>
    <n v="0.26666666666666666"/>
    <n v="-6.5"/>
    <n v="-2.5495097567963922"/>
    <n v="-1"/>
    <n v="218"/>
    <n v="350"/>
    <n v="-71"/>
    <n v="-17.92679443958189"/>
    <n v="-6"/>
    <n v="-5"/>
    <n v="0.24563154682762034"/>
  </r>
  <r>
    <n v="16"/>
    <x v="1"/>
    <x v="15"/>
    <x v="17"/>
    <x v="24"/>
    <x v="0"/>
    <n v="6"/>
    <n v="44"/>
    <n v="-38"/>
    <n v="0"/>
    <n v="7"/>
    <n v="4"/>
    <n v="0.25"/>
    <n v="-31"/>
    <n v="-5.5677643628300215"/>
    <n v="-1"/>
    <n v="224"/>
    <n v="394"/>
    <n v="-102"/>
    <n v="-23.494558802411913"/>
    <n v="-7"/>
    <n v="-6"/>
    <n v="0.20778144710702118"/>
  </r>
  <r>
    <n v="1"/>
    <x v="1"/>
    <x v="0"/>
    <x v="18"/>
    <x v="8"/>
    <x v="1"/>
    <n v="10"/>
    <n v="12"/>
    <n v="-2"/>
    <n v="0"/>
    <n v="10.5"/>
    <n v="0"/>
    <n v="0"/>
    <n v="8.5"/>
    <n v="2.9154759474226504"/>
    <n v="1"/>
    <n v="10"/>
    <n v="12"/>
    <n v="8.5"/>
    <n v="2.9154759474226504"/>
    <n v="1"/>
    <n v="0"/>
    <n v="0.39362448385534038"/>
  </r>
  <r>
    <n v="2"/>
    <x v="1"/>
    <x v="1"/>
    <x v="18"/>
    <x v="28"/>
    <x v="1"/>
    <n v="24"/>
    <n v="31"/>
    <n v="-7"/>
    <n v="0"/>
    <n v="6"/>
    <n v="0"/>
    <n v="0"/>
    <n v="-1"/>
    <n v="-1"/>
    <n v="-1"/>
    <n v="34"/>
    <n v="43"/>
    <n v="7.5"/>
    <n v="1.9154759474226504"/>
    <n v="-1"/>
    <n v="0"/>
    <n v="0.36434150555005274"/>
  </r>
  <r>
    <n v="3"/>
    <x v="1"/>
    <x v="2"/>
    <x v="18"/>
    <x v="7"/>
    <x v="0"/>
    <n v="30"/>
    <n v="24"/>
    <n v="6"/>
    <n v="1"/>
    <n v="-9.5"/>
    <n v="1"/>
    <n v="0.33333333333333331"/>
    <n v="-3.5"/>
    <n v="-1.8708286933869707"/>
    <n v="-1"/>
    <n v="64"/>
    <n v="67"/>
    <n v="4"/>
    <n v="4.4647254035679707E-2"/>
    <n v="-2"/>
    <n v="-1"/>
    <n v="0.47288447920939353"/>
  </r>
  <r>
    <n v="4"/>
    <x v="1"/>
    <x v="3"/>
    <x v="18"/>
    <x v="9"/>
    <x v="1"/>
    <n v="7"/>
    <n v="22"/>
    <n v="-15"/>
    <n v="0"/>
    <n v="7.5"/>
    <n v="1"/>
    <n v="0.25"/>
    <n v="-7.5"/>
    <n v="-2.7386127875258306"/>
    <n v="-1"/>
    <n v="71"/>
    <n v="89"/>
    <n v="-3.5"/>
    <n v="-2.6939655334901511"/>
    <n v="-3"/>
    <n v="-2"/>
    <n v="0.36923108333739096"/>
  </r>
  <r>
    <n v="5"/>
    <x v="1"/>
    <x v="4"/>
    <x v="18"/>
    <x v="17"/>
    <x v="0"/>
    <n v="17"/>
    <n v="30"/>
    <n v="-13"/>
    <n v="0"/>
    <n v="-2.5"/>
    <n v="1"/>
    <n v="0.2"/>
    <n v="-15.5"/>
    <n v="-3.9370039370059056"/>
    <n v="-1"/>
    <n v="88"/>
    <n v="119"/>
    <n v="-19"/>
    <n v="-6.6309694704960567"/>
    <n v="-4"/>
    <n v="-3"/>
    <n v="0.3284432562339652"/>
  </r>
  <r>
    <n v="6"/>
    <x v="1"/>
    <x v="5"/>
    <x v="18"/>
    <x v="5"/>
    <x v="0"/>
    <n v="30"/>
    <n v="15"/>
    <n v="15"/>
    <n v="1"/>
    <n v="7.5"/>
    <n v="2"/>
    <n v="0.33333333333333331"/>
    <n v="22.5"/>
    <n v="4.7434164902525691"/>
    <n v="1"/>
    <n v="118"/>
    <n v="134"/>
    <n v="3.5"/>
    <n v="-1.8875529802434876"/>
    <n v="1"/>
    <n v="0"/>
    <n v="0.42522559962503487"/>
  </r>
  <r>
    <n v="7"/>
    <x v="1"/>
    <x v="6"/>
    <x v="18"/>
    <x v="31"/>
    <x v="0"/>
    <n v="28"/>
    <n v="25"/>
    <n v="3"/>
    <n v="1"/>
    <n v="2.5"/>
    <n v="3"/>
    <n v="0.42857142857142855"/>
    <n v="5.5"/>
    <n v="2.3452078799117149"/>
    <n v="1"/>
    <n v="146"/>
    <n v="159"/>
    <n v="9"/>
    <n v="0.45765489966822726"/>
    <n v="2"/>
    <n v="1"/>
    <n v="0.44963259617743689"/>
  </r>
  <r>
    <n v="8"/>
    <x v="1"/>
    <x v="16"/>
    <x v="18"/>
    <x v="29"/>
    <x v="0"/>
    <n v="27"/>
    <n v="23"/>
    <n v="4"/>
    <n v="1"/>
    <n v="-3.5"/>
    <n v="4"/>
    <n v="0.5"/>
    <n v="0.5"/>
    <n v="0.70710678118654757"/>
    <n v="1"/>
    <n v="173"/>
    <n v="182"/>
    <n v="9.5"/>
    <n v="1.1647616808547747"/>
    <n v="3"/>
    <n v="2"/>
    <n v="0.46998743103829094"/>
  </r>
  <r>
    <n v="9"/>
    <x v="1"/>
    <x v="8"/>
    <x v="18"/>
    <x v="25"/>
    <x v="1"/>
    <n v="31"/>
    <n v="24"/>
    <n v="7"/>
    <n v="1"/>
    <n v="4"/>
    <n v="5"/>
    <n v="0.55555555555555558"/>
    <n v="11"/>
    <n v="3.3166247903553998"/>
    <n v="1"/>
    <n v="204"/>
    <n v="206"/>
    <n v="20.5"/>
    <n v="4.4813864712101745"/>
    <n v="4"/>
    <n v="3"/>
    <n v="0.49421972386982677"/>
  </r>
  <r>
    <n v="10"/>
    <x v="1"/>
    <x v="9"/>
    <x v="18"/>
    <x v="3"/>
    <x v="1"/>
    <n v="14"/>
    <n v="10"/>
    <n v="4"/>
    <n v="1"/>
    <n v="0"/>
    <n v="6"/>
    <n v="0.6"/>
    <n v="4"/>
    <n v="2"/>
    <n v="1"/>
    <n v="218"/>
    <n v="216"/>
    <n v="24.5"/>
    <n v="6.4813864712101745"/>
    <n v="5"/>
    <n v="4"/>
    <n v="0.5054606510280385"/>
  </r>
  <r>
    <n v="11"/>
    <x v="1"/>
    <x v="10"/>
    <x v="18"/>
    <x v="2"/>
    <x v="0"/>
    <n v="31"/>
    <n v="24"/>
    <n v="7"/>
    <n v="1"/>
    <n v="-7"/>
    <n v="7"/>
    <n v="0.63636363636363635"/>
    <n v="0"/>
    <n v="0"/>
    <n v="-1"/>
    <n v="249"/>
    <n v="240"/>
    <n v="24.5"/>
    <n v="6.4813864712101745"/>
    <n v="-1"/>
    <n v="0"/>
    <n v="0.52179845260254187"/>
  </r>
  <r>
    <n v="12"/>
    <x v="1"/>
    <x v="11"/>
    <x v="18"/>
    <x v="6"/>
    <x v="1"/>
    <n v="6"/>
    <n v="38"/>
    <n v="-32"/>
    <n v="0"/>
    <n v="3.5"/>
    <n v="7"/>
    <n v="0.58333333333333337"/>
    <n v="-28.5"/>
    <n v="-5.3385391260156556"/>
    <n v="-1"/>
    <n v="255"/>
    <n v="278"/>
    <n v="-4"/>
    <n v="1.1428473451945189"/>
    <n v="-2"/>
    <n v="-1"/>
    <n v="0.44901100531943949"/>
  </r>
  <r>
    <n v="13"/>
    <x v="1"/>
    <x v="12"/>
    <x v="18"/>
    <x v="24"/>
    <x v="0"/>
    <n v="26"/>
    <n v="23"/>
    <n v="3"/>
    <n v="1"/>
    <n v="2"/>
    <n v="8"/>
    <n v="0.61538461538461542"/>
    <n v="5"/>
    <n v="2.2360679774997898"/>
    <n v="1"/>
    <n v="281"/>
    <n v="301"/>
    <n v="1"/>
    <n v="3.3789153226943087"/>
    <n v="1"/>
    <n v="0"/>
    <n v="0.45935221316022518"/>
  </r>
  <r>
    <n v="14"/>
    <x v="1"/>
    <x v="13"/>
    <x v="18"/>
    <x v="29"/>
    <x v="1"/>
    <n v="34"/>
    <n v="13"/>
    <n v="21"/>
    <n v="1"/>
    <n v="-2.5"/>
    <n v="9"/>
    <n v="0.6428571428571429"/>
    <n v="18.5"/>
    <n v="4.3011626335213133"/>
    <n v="1"/>
    <n v="315"/>
    <n v="314"/>
    <n v="19.5"/>
    <n v="7.6800779562156221"/>
    <n v="2"/>
    <n v="1"/>
    <n v="0.5018839354381549"/>
  </r>
  <r>
    <n v="15"/>
    <x v="1"/>
    <x v="14"/>
    <x v="18"/>
    <x v="31"/>
    <x v="1"/>
    <n v="34"/>
    <n v="31"/>
    <n v="3"/>
    <n v="1"/>
    <n v="4.5"/>
    <n v="10"/>
    <n v="0.66666666666666663"/>
    <n v="7.5"/>
    <n v="2.7386127875258306"/>
    <n v="1"/>
    <n v="349"/>
    <n v="345"/>
    <n v="27"/>
    <n v="10.418690743741452"/>
    <n v="3"/>
    <n v="2"/>
    <n v="0.50682962202084536"/>
  </r>
  <r>
    <n v="16"/>
    <x v="1"/>
    <x v="15"/>
    <x v="18"/>
    <x v="28"/>
    <x v="0"/>
    <n v="14"/>
    <n v="35"/>
    <n v="-21"/>
    <n v="0"/>
    <n v="7.5"/>
    <n v="10"/>
    <n v="0.625"/>
    <n v="-13.5"/>
    <n v="-3.6742346141747673"/>
    <n v="-1"/>
    <n v="363"/>
    <n v="380"/>
    <n v="13.5"/>
    <n v="6.7444561295666849"/>
    <n v="-1"/>
    <n v="0"/>
    <n v="0.47290876978790286"/>
  </r>
  <r>
    <n v="1"/>
    <x v="1"/>
    <x v="0"/>
    <x v="19"/>
    <x v="17"/>
    <x v="1"/>
    <n v="25"/>
    <n v="16"/>
    <n v="9"/>
    <n v="1"/>
    <n v="-2.5"/>
    <n v="1"/>
    <n v="1"/>
    <n v="6.5"/>
    <n v="2.5495097567963922"/>
    <n v="1"/>
    <n v="25"/>
    <n v="16"/>
    <n v="6.5"/>
    <n v="2.5495097567963922"/>
    <n v="1"/>
    <n v="0"/>
    <n v="0.74225084991235757"/>
  </r>
  <r>
    <n v="2"/>
    <x v="1"/>
    <x v="1"/>
    <x v="19"/>
    <x v="12"/>
    <x v="0"/>
    <n v="17"/>
    <n v="14"/>
    <n v="3"/>
    <n v="1"/>
    <n v="1"/>
    <n v="2"/>
    <n v="1"/>
    <n v="4"/>
    <n v="2"/>
    <n v="1"/>
    <n v="42"/>
    <n v="30"/>
    <n v="10.5"/>
    <n v="4.5495097567963922"/>
    <n v="2"/>
    <n v="1"/>
    <n v="0.68942643502870293"/>
  </r>
  <r>
    <n v="3"/>
    <x v="1"/>
    <x v="2"/>
    <x v="19"/>
    <x v="20"/>
    <x v="1"/>
    <n v="22"/>
    <n v="10"/>
    <n v="12"/>
    <n v="1"/>
    <n v="6"/>
    <n v="3"/>
    <n v="1"/>
    <n v="18"/>
    <n v="4.2426406871192848"/>
    <n v="1"/>
    <n v="64"/>
    <n v="40"/>
    <n v="28.5"/>
    <n v="8.792150443915677"/>
    <n v="3"/>
    <n v="2"/>
    <n v="0.75285707722681972"/>
  </r>
  <r>
    <n v="4"/>
    <x v="1"/>
    <x v="3"/>
    <x v="19"/>
    <x v="13"/>
    <x v="0"/>
    <n v="24"/>
    <n v="10"/>
    <n v="14"/>
    <n v="1"/>
    <n v="-3.5"/>
    <n v="4"/>
    <n v="1"/>
    <n v="10.5"/>
    <n v="3.2403703492039302"/>
    <n v="1"/>
    <n v="88"/>
    <n v="50"/>
    <n v="39"/>
    <n v="12.032520793119607"/>
    <n v="4"/>
    <n v="3"/>
    <n v="0.79245601794818354"/>
  </r>
  <r>
    <n v="5"/>
    <x v="1"/>
    <x v="4"/>
    <x v="19"/>
    <x v="15"/>
    <x v="0"/>
    <n v="31"/>
    <n v="13"/>
    <n v="18"/>
    <n v="1"/>
    <n v="-6"/>
    <n v="5"/>
    <n v="1"/>
    <n v="12"/>
    <n v="3.4641016151377544"/>
    <n v="1"/>
    <n v="119"/>
    <n v="63"/>
    <n v="51"/>
    <n v="15.496622408257362"/>
    <n v="5"/>
    <n v="4"/>
    <n v="0.81865973902954559"/>
  </r>
  <r>
    <n v="6"/>
    <x v="1"/>
    <x v="6"/>
    <x v="19"/>
    <x v="11"/>
    <x v="1"/>
    <n v="10"/>
    <n v="21"/>
    <n v="-11"/>
    <n v="0"/>
    <n v="-3"/>
    <n v="5"/>
    <n v="0.83333333333333337"/>
    <n v="-14"/>
    <n v="-3.7416573867739413"/>
    <n v="-1"/>
    <n v="129"/>
    <n v="84"/>
    <n v="37"/>
    <n v="11.754965021483422"/>
    <n v="-1"/>
    <n v="0"/>
    <n v="0.7343331220660464"/>
  </r>
  <r>
    <n v="7"/>
    <x v="1"/>
    <x v="7"/>
    <x v="19"/>
    <x v="1"/>
    <x v="1"/>
    <n v="10"/>
    <n v="20"/>
    <n v="-10"/>
    <n v="0"/>
    <n v="-5"/>
    <n v="5"/>
    <n v="0.7142857142857143"/>
    <n v="-15"/>
    <n v="-3.872983346207417"/>
    <n v="-1"/>
    <n v="139"/>
    <n v="104"/>
    <n v="22"/>
    <n v="7.8819816752760046"/>
    <n v="-2"/>
    <n v="-1"/>
    <n v="0.6654098441976255"/>
  </r>
  <r>
    <n v="8"/>
    <x v="1"/>
    <x v="16"/>
    <x v="19"/>
    <x v="4"/>
    <x v="0"/>
    <n v="16"/>
    <n v="22"/>
    <n v="-6"/>
    <n v="0"/>
    <n v="-5"/>
    <n v="5"/>
    <n v="0.625"/>
    <n v="-11"/>
    <n v="-3.3166247903553998"/>
    <n v="-1"/>
    <n v="155"/>
    <n v="126"/>
    <n v="11"/>
    <n v="4.5653568849206048"/>
    <n v="-3"/>
    <n v="-2"/>
    <n v="0.62032535257476729"/>
  </r>
  <r>
    <n v="9"/>
    <x v="1"/>
    <x v="8"/>
    <x v="19"/>
    <x v="16"/>
    <x v="1"/>
    <n v="20"/>
    <n v="26"/>
    <n v="-6"/>
    <n v="0"/>
    <n v="2.5"/>
    <n v="5"/>
    <n v="0.55555555555555558"/>
    <n v="-3.5"/>
    <n v="-1.8708286933869707"/>
    <n v="-1"/>
    <n v="175"/>
    <n v="152"/>
    <n v="7.5"/>
    <n v="2.6945281915336343"/>
    <n v="-4"/>
    <n v="-3"/>
    <n v="0.58271916999463036"/>
  </r>
  <r>
    <n v="10"/>
    <x v="1"/>
    <x v="9"/>
    <x v="19"/>
    <x v="24"/>
    <x v="0"/>
    <n v="30"/>
    <n v="24"/>
    <n v="6"/>
    <n v="1"/>
    <n v="-1"/>
    <n v="6"/>
    <n v="0.6"/>
    <n v="5"/>
    <n v="2.2360679774997898"/>
    <n v="1"/>
    <n v="205"/>
    <n v="176"/>
    <n v="12.5"/>
    <n v="4.9305961690334241"/>
    <n v="1"/>
    <n v="0"/>
    <n v="0.58940024602466556"/>
  </r>
  <r>
    <n v="11"/>
    <x v="1"/>
    <x v="10"/>
    <x v="19"/>
    <x v="4"/>
    <x v="1"/>
    <n v="13"/>
    <n v="16"/>
    <n v="-3"/>
    <n v="0"/>
    <n v="2"/>
    <n v="6"/>
    <n v="0.54545454545454541"/>
    <n v="-1"/>
    <n v="-1"/>
    <n v="-1"/>
    <n v="218"/>
    <n v="192"/>
    <n v="11.5"/>
    <n v="3.9305961690334241"/>
    <n v="-1"/>
    <n v="0"/>
    <n v="0.57468433354982695"/>
  </r>
  <r>
    <n v="12"/>
    <x v="1"/>
    <x v="11"/>
    <x v="19"/>
    <x v="14"/>
    <x v="0"/>
    <n v="15"/>
    <n v="17"/>
    <n v="-2"/>
    <n v="0"/>
    <n v="3"/>
    <n v="6"/>
    <n v="0.5"/>
    <n v="1"/>
    <n v="1"/>
    <n v="1"/>
    <n v="233"/>
    <n v="209"/>
    <n v="12.5"/>
    <n v="4.9305961690334241"/>
    <n v="1"/>
    <n v="0"/>
    <n v="0.56405334804458951"/>
  </r>
  <r>
    <n v="13"/>
    <x v="1"/>
    <x v="12"/>
    <x v="19"/>
    <x v="21"/>
    <x v="1"/>
    <n v="25"/>
    <n v="16"/>
    <n v="9"/>
    <n v="1"/>
    <n v="-3"/>
    <n v="7"/>
    <n v="0.53846153846153844"/>
    <n v="6"/>
    <n v="2.4494897427831779"/>
    <n v="1"/>
    <n v="258"/>
    <n v="225"/>
    <n v="18.5"/>
    <n v="7.380085911816602"/>
    <n v="2"/>
    <n v="1"/>
    <n v="0.58038553842010954"/>
  </r>
  <r>
    <n v="14"/>
    <x v="1"/>
    <x v="13"/>
    <x v="19"/>
    <x v="19"/>
    <x v="0"/>
    <n v="6"/>
    <n v="34"/>
    <n v="-28"/>
    <n v="0"/>
    <n v="-5"/>
    <n v="7"/>
    <n v="0.5"/>
    <n v="-33"/>
    <n v="-5.7445626465380286"/>
    <n v="-1"/>
    <n v="264"/>
    <n v="259"/>
    <n v="-14.5"/>
    <n v="1.6355232652785734"/>
    <n v="-1"/>
    <n v="0"/>
    <n v="0.51132727863110594"/>
  </r>
  <r>
    <n v="15"/>
    <x v="1"/>
    <x v="14"/>
    <x v="19"/>
    <x v="12"/>
    <x v="1"/>
    <n v="25"/>
    <n v="38"/>
    <n v="-13"/>
    <n v="0"/>
    <n v="6.5"/>
    <n v="7"/>
    <n v="0.46666666666666667"/>
    <n v="-6.5"/>
    <n v="-2.5495097567963922"/>
    <n v="-1"/>
    <n v="289"/>
    <n v="297"/>
    <n v="-21"/>
    <n v="-0.91398649151781886"/>
    <n v="-2"/>
    <n v="-1"/>
    <n v="0.48382716424514793"/>
  </r>
  <r>
    <n v="16"/>
    <x v="1"/>
    <x v="15"/>
    <x v="19"/>
    <x v="1"/>
    <x v="0"/>
    <n v="38"/>
    <n v="10"/>
    <n v="28"/>
    <n v="1"/>
    <n v="-6"/>
    <n v="8"/>
    <n v="0.5"/>
    <n v="22"/>
    <n v="4.6904157598234297"/>
    <n v="1"/>
    <n v="327"/>
    <n v="307"/>
    <n v="1"/>
    <n v="3.7764292683056109"/>
    <n v="1"/>
    <n v="0"/>
    <n v="0.5373245478873675"/>
  </r>
  <r>
    <n v="1"/>
    <x v="1"/>
    <x v="0"/>
    <x v="20"/>
    <x v="14"/>
    <x v="1"/>
    <n v="20"/>
    <n v="19"/>
    <n v="1"/>
    <n v="1"/>
    <n v="-1"/>
    <n v="1"/>
    <n v="1"/>
    <n v="0"/>
    <n v="0"/>
    <n v="-1"/>
    <n v="20"/>
    <n v="19"/>
    <n v="0"/>
    <n v="0"/>
    <n v="-1"/>
    <n v="0"/>
    <n v="0.53035390510349545"/>
  </r>
  <r>
    <n v="2"/>
    <x v="1"/>
    <x v="1"/>
    <x v="20"/>
    <x v="0"/>
    <x v="0"/>
    <n v="16"/>
    <n v="13"/>
    <n v="3"/>
    <n v="1"/>
    <n v="-3.5"/>
    <n v="2"/>
    <n v="1"/>
    <n v="-0.5"/>
    <n v="-0.70710678118654757"/>
    <n v="-1"/>
    <n v="36"/>
    <n v="32"/>
    <n v="-0.5"/>
    <n v="-0.70710678118654757"/>
    <n v="-2"/>
    <n v="-1"/>
    <n v="0.56933679165296958"/>
  </r>
  <r>
    <n v="3"/>
    <x v="1"/>
    <x v="2"/>
    <x v="20"/>
    <x v="16"/>
    <x v="0"/>
    <n v="27"/>
    <n v="29"/>
    <n v="-2"/>
    <n v="0"/>
    <n v="-3.5"/>
    <n v="2"/>
    <n v="0.66666666666666663"/>
    <n v="-5.5"/>
    <n v="-2.3452078799117149"/>
    <n v="-1"/>
    <n v="63"/>
    <n v="61"/>
    <n v="-6"/>
    <n v="-3.0523146610982623"/>
    <n v="-3"/>
    <n v="-2"/>
    <n v="0.51910525454594025"/>
  </r>
  <r>
    <n v="4"/>
    <x v="1"/>
    <x v="3"/>
    <x v="20"/>
    <x v="10"/>
    <x v="1"/>
    <n v="10"/>
    <n v="24"/>
    <n v="-14"/>
    <n v="0"/>
    <n v="3.5"/>
    <n v="2"/>
    <n v="0.5"/>
    <n v="-10.5"/>
    <n v="-3.2403703492039302"/>
    <n v="-1"/>
    <n v="73"/>
    <n v="85"/>
    <n v="-16.5"/>
    <n v="-6.2926850103021925"/>
    <n v="-4"/>
    <n v="-3"/>
    <n v="0.41079143270232504"/>
  </r>
  <r>
    <n v="5"/>
    <x v="1"/>
    <x v="4"/>
    <x v="20"/>
    <x v="12"/>
    <x v="1"/>
    <n v="16"/>
    <n v="23"/>
    <n v="-7"/>
    <n v="0"/>
    <n v="7"/>
    <n v="2"/>
    <n v="0.4"/>
    <n v="0"/>
    <n v="0"/>
    <n v="-1"/>
    <n v="89"/>
    <n v="108"/>
    <n v="-16.5"/>
    <n v="-6.2926850103021925"/>
    <n v="-5"/>
    <n v="-4"/>
    <n v="0.38732207404018348"/>
  </r>
  <r>
    <n v="6"/>
    <x v="1"/>
    <x v="5"/>
    <x v="20"/>
    <x v="6"/>
    <x v="0"/>
    <n v="27"/>
    <n v="23"/>
    <n v="4"/>
    <n v="1"/>
    <n v="-3.5"/>
    <n v="3"/>
    <n v="0.5"/>
    <n v="0.5"/>
    <n v="0.70710678118654757"/>
    <n v="1"/>
    <n v="116"/>
    <n v="131"/>
    <n v="-16"/>
    <n v="-5.5855782291156446"/>
    <n v="1"/>
    <n v="0"/>
    <n v="0.42844241368741476"/>
  </r>
  <r>
    <n v="7"/>
    <x v="1"/>
    <x v="6"/>
    <x v="20"/>
    <x v="3"/>
    <x v="1"/>
    <n v="17"/>
    <n v="10"/>
    <n v="7"/>
    <n v="1"/>
    <n v="-3"/>
    <n v="4"/>
    <n v="0.5714285714285714"/>
    <n v="4"/>
    <n v="2"/>
    <n v="1"/>
    <n v="133"/>
    <n v="141"/>
    <n v="-12"/>
    <n v="-3.5855782291156446"/>
    <n v="2"/>
    <n v="1"/>
    <n v="0.46544678681397844"/>
  </r>
  <r>
    <n v="8"/>
    <x v="1"/>
    <x v="16"/>
    <x v="20"/>
    <x v="11"/>
    <x v="0"/>
    <n v="28"/>
    <n v="23"/>
    <n v="5"/>
    <n v="1"/>
    <n v="-3"/>
    <n v="5"/>
    <n v="0.625"/>
    <n v="2"/>
    <n v="1.4142135623730951"/>
    <n v="1"/>
    <n v="161"/>
    <n v="164"/>
    <n v="-10"/>
    <n v="-2.1713646667425497"/>
    <n v="3"/>
    <n v="2"/>
    <n v="0.48906297263047233"/>
  </r>
  <r>
    <n v="9"/>
    <x v="1"/>
    <x v="8"/>
    <x v="20"/>
    <x v="9"/>
    <x v="0"/>
    <n v="21"/>
    <n v="20"/>
    <n v="1"/>
    <n v="1"/>
    <n v="1"/>
    <n v="6"/>
    <n v="0.66666666666666663"/>
    <n v="2"/>
    <n v="1.4142135623730951"/>
    <n v="1"/>
    <n v="182"/>
    <n v="184"/>
    <n v="-8"/>
    <n v="-0.75715110436945454"/>
    <n v="4"/>
    <n v="3"/>
    <n v="0.49352488772283054"/>
  </r>
  <r>
    <n v="10"/>
    <x v="1"/>
    <x v="9"/>
    <x v="20"/>
    <x v="1"/>
    <x v="0"/>
    <n v="22"/>
    <n v="16"/>
    <n v="6"/>
    <n v="1"/>
    <n v="-7"/>
    <n v="7"/>
    <n v="0.7"/>
    <n v="-1"/>
    <n v="-1"/>
    <n v="-1"/>
    <n v="204"/>
    <n v="200"/>
    <n v="-9"/>
    <n v="-1.7571511043694545"/>
    <n v="-1"/>
    <n v="0"/>
    <n v="0.51173090351154771"/>
  </r>
  <r>
    <n v="11"/>
    <x v="1"/>
    <x v="10"/>
    <x v="20"/>
    <x v="7"/>
    <x v="1"/>
    <n v="27"/>
    <n v="13"/>
    <n v="14"/>
    <n v="1"/>
    <n v="-6.5"/>
    <n v="8"/>
    <n v="0.72727272727272729"/>
    <n v="7.5"/>
    <n v="2.7386127875258306"/>
    <n v="1"/>
    <n v="231"/>
    <n v="213"/>
    <n v="-1.5"/>
    <n v="0.98146168315637605"/>
    <n v="1"/>
    <n v="0"/>
    <n v="0.54791935736673603"/>
  </r>
  <r>
    <n v="12"/>
    <x v="1"/>
    <x v="11"/>
    <x v="20"/>
    <x v="5"/>
    <x v="1"/>
    <n v="14"/>
    <n v="24"/>
    <n v="-10"/>
    <n v="0"/>
    <n v="6.5"/>
    <n v="8"/>
    <n v="0.66666666666666663"/>
    <n v="-3.5"/>
    <n v="-1.8708286933869707"/>
    <n v="-1"/>
    <n v="245"/>
    <n v="237"/>
    <n v="-5"/>
    <n v="-0.88936701023059461"/>
    <n v="-1"/>
    <n v="0"/>
    <n v="0.51965971529468491"/>
  </r>
  <r>
    <n v="13"/>
    <x v="1"/>
    <x v="12"/>
    <x v="20"/>
    <x v="14"/>
    <x v="0"/>
    <n v="10"/>
    <n v="7"/>
    <n v="3"/>
    <n v="1"/>
    <n v="3.5"/>
    <n v="9"/>
    <n v="0.69230769230769229"/>
    <n v="6.5"/>
    <n v="2.5495097567963922"/>
    <n v="1"/>
    <n v="255"/>
    <n v="244"/>
    <n v="1.5"/>
    <n v="1.6601427465657976"/>
    <n v="1"/>
    <n v="0"/>
    <n v="0.52610272463408425"/>
  </r>
  <r>
    <n v="14"/>
    <x v="1"/>
    <x v="13"/>
    <x v="20"/>
    <x v="4"/>
    <x v="0"/>
    <n v="17"/>
    <n v="6"/>
    <n v="11"/>
    <n v="1"/>
    <n v="-4"/>
    <n v="10"/>
    <n v="0.7142857142857143"/>
    <n v="7"/>
    <n v="2.6457513110645907"/>
    <n v="1"/>
    <n v="272"/>
    <n v="250"/>
    <n v="8.5"/>
    <n v="4.3058940576303879"/>
    <n v="2"/>
    <n v="1"/>
    <n v="0.54980640445424878"/>
  </r>
  <r>
    <n v="15"/>
    <x v="1"/>
    <x v="14"/>
    <x v="20"/>
    <x v="11"/>
    <x v="1"/>
    <n v="19"/>
    <n v="24"/>
    <n v="-5"/>
    <n v="0"/>
    <n v="1"/>
    <n v="10"/>
    <n v="0.66666666666666663"/>
    <n v="-4"/>
    <n v="-2"/>
    <n v="-1"/>
    <n v="291"/>
    <n v="274"/>
    <n v="4.5"/>
    <n v="2.3058940576303879"/>
    <n v="-1"/>
    <n v="0"/>
    <n v="0.53560526493560057"/>
  </r>
  <r>
    <n v="16"/>
    <x v="1"/>
    <x v="15"/>
    <x v="20"/>
    <x v="16"/>
    <x v="1"/>
    <n v="19"/>
    <n v="10"/>
    <n v="9"/>
    <n v="1"/>
    <n v="9"/>
    <n v="11"/>
    <n v="0.6875"/>
    <n v="18"/>
    <n v="4.2426406871192848"/>
    <n v="1"/>
    <n v="310"/>
    <n v="284"/>
    <n v="22.5"/>
    <n v="6.5485347447496727"/>
    <n v="1"/>
    <n v="0"/>
    <n v="0.55171623238588319"/>
  </r>
  <r>
    <n v="1"/>
    <x v="1"/>
    <x v="0"/>
    <x v="21"/>
    <x v="9"/>
    <x v="0"/>
    <n v="22"/>
    <n v="23"/>
    <n v="-1"/>
    <n v="0"/>
    <n v="1"/>
    <n v="0"/>
    <n v="0"/>
    <n v="0"/>
    <n v="0"/>
    <n v="-1"/>
    <n v="22"/>
    <n v="23"/>
    <n v="0"/>
    <n v="0"/>
    <n v="-1"/>
    <n v="0"/>
    <n v="0.47368666330491638"/>
  </r>
  <r>
    <n v="2"/>
    <x v="1"/>
    <x v="1"/>
    <x v="21"/>
    <x v="31"/>
    <x v="1"/>
    <n v="37"/>
    <n v="31"/>
    <n v="6"/>
    <n v="1"/>
    <n v="1"/>
    <n v="1"/>
    <n v="0.5"/>
    <n v="7"/>
    <n v="2.6457513110645907"/>
    <n v="1"/>
    <n v="59"/>
    <n v="54"/>
    <n v="7"/>
    <n v="2.6457513110645907"/>
    <n v="1"/>
    <n v="0"/>
    <n v="0.55227614873540964"/>
  </r>
  <r>
    <n v="3"/>
    <x v="1"/>
    <x v="2"/>
    <x v="21"/>
    <x v="27"/>
    <x v="1"/>
    <n v="3"/>
    <n v="24"/>
    <n v="-21"/>
    <n v="0"/>
    <n v="3"/>
    <n v="1"/>
    <n v="0.33333333333333331"/>
    <n v="-18"/>
    <n v="-4.2426406871192848"/>
    <n v="-1"/>
    <n v="62"/>
    <n v="78"/>
    <n v="-11"/>
    <n v="-1.5968893760546941"/>
    <n v="-1"/>
    <n v="0"/>
    <n v="0.36723632647782911"/>
  </r>
  <r>
    <n v="4"/>
    <x v="1"/>
    <x v="3"/>
    <x v="21"/>
    <x v="8"/>
    <x v="0"/>
    <n v="17"/>
    <n v="27"/>
    <n v="-10"/>
    <n v="0"/>
    <n v="1"/>
    <n v="1"/>
    <n v="0.25"/>
    <n v="-9"/>
    <n v="-3"/>
    <n v="-1"/>
    <n v="79"/>
    <n v="105"/>
    <n v="-20"/>
    <n v="-4.5968893760546941"/>
    <n v="-2"/>
    <n v="-1"/>
    <n v="0.33753587163796916"/>
  </r>
  <r>
    <n v="5"/>
    <x v="1"/>
    <x v="4"/>
    <x v="21"/>
    <x v="5"/>
    <x v="1"/>
    <n v="13"/>
    <n v="31"/>
    <n v="-18"/>
    <n v="0"/>
    <n v="9.5"/>
    <n v="1"/>
    <n v="0.2"/>
    <n v="-8.5"/>
    <n v="-2.9154759474226504"/>
    <n v="-1"/>
    <n v="92"/>
    <n v="136"/>
    <n v="-28.5"/>
    <n v="-7.5123653234773444"/>
    <n v="-3"/>
    <n v="-2"/>
    <n v="0.28366516633880606"/>
  </r>
  <r>
    <n v="6"/>
    <x v="1"/>
    <x v="5"/>
    <x v="21"/>
    <x v="24"/>
    <x v="1"/>
    <n v="3"/>
    <n v="28"/>
    <n v="-25"/>
    <n v="0"/>
    <n v="7"/>
    <n v="1"/>
    <n v="0.16666666666666666"/>
    <n v="-18"/>
    <n v="-4.2426406871192848"/>
    <n v="-1"/>
    <n v="95"/>
    <n v="164"/>
    <n v="-46.5"/>
    <n v="-11.755006010596629"/>
    <n v="-4"/>
    <n v="-3"/>
    <n v="0.21517734932819291"/>
  </r>
  <r>
    <n v="7"/>
    <x v="1"/>
    <x v="6"/>
    <x v="21"/>
    <x v="6"/>
    <x v="0"/>
    <n v="24"/>
    <n v="16"/>
    <n v="8"/>
    <n v="1"/>
    <n v="-2.5"/>
    <n v="2"/>
    <n v="0.2857142857142857"/>
    <n v="5.5"/>
    <n v="2.3452078799117149"/>
    <n v="1"/>
    <n v="119"/>
    <n v="180"/>
    <n v="-41"/>
    <n v="-9.4097981306849139"/>
    <n v="1"/>
    <n v="0"/>
    <n v="0.27273603878085845"/>
  </r>
  <r>
    <n v="8"/>
    <x v="1"/>
    <x v="7"/>
    <x v="21"/>
    <x v="7"/>
    <x v="1"/>
    <n v="31"/>
    <n v="28"/>
    <n v="3"/>
    <n v="1"/>
    <n v="-2.5"/>
    <n v="3"/>
    <n v="0.375"/>
    <n v="0.5"/>
    <n v="0.70710678118654757"/>
    <n v="1"/>
    <n v="150"/>
    <n v="208"/>
    <n v="-40.5"/>
    <n v="-8.702691349498366"/>
    <n v="2"/>
    <n v="1"/>
    <n v="0.31545040929073254"/>
  </r>
  <r>
    <n v="9"/>
    <x v="1"/>
    <x v="16"/>
    <x v="21"/>
    <x v="26"/>
    <x v="1"/>
    <n v="23"/>
    <n v="27"/>
    <n v="-4"/>
    <n v="0"/>
    <n v="3.5"/>
    <n v="3"/>
    <n v="0.33333333333333331"/>
    <n v="-0.5"/>
    <n v="-0.70710678118654757"/>
    <n v="-1"/>
    <n v="173"/>
    <n v="235"/>
    <n v="-41"/>
    <n v="-9.4097981306849139"/>
    <n v="-1"/>
    <n v="0"/>
    <n v="0.32609144256166023"/>
  </r>
  <r>
    <n v="10"/>
    <x v="1"/>
    <x v="8"/>
    <x v="21"/>
    <x v="3"/>
    <x v="0"/>
    <n v="6"/>
    <n v="9"/>
    <n v="-3"/>
    <n v="0"/>
    <n v="1.5"/>
    <n v="3"/>
    <n v="0.3"/>
    <n v="-1.5"/>
    <n v="-1.2247448713915889"/>
    <n v="-1"/>
    <n v="179"/>
    <n v="244"/>
    <n v="-42.5"/>
    <n v="-10.634543002076503"/>
    <n v="-2"/>
    <n v="-1"/>
    <n v="0.32427717657656313"/>
  </r>
  <r>
    <n v="11"/>
    <x v="1"/>
    <x v="10"/>
    <x v="21"/>
    <x v="28"/>
    <x v="0"/>
    <n v="17"/>
    <n v="22"/>
    <n v="-5"/>
    <n v="0"/>
    <n v="9.5"/>
    <n v="3"/>
    <n v="0.27272727272727271"/>
    <n v="4.5"/>
    <n v="2.1213203435596424"/>
    <n v="1"/>
    <n v="196"/>
    <n v="266"/>
    <n v="-38"/>
    <n v="-8.5132226585168613"/>
    <n v="1"/>
    <n v="0"/>
    <n v="0.32656675077158526"/>
  </r>
  <r>
    <n v="12"/>
    <x v="1"/>
    <x v="11"/>
    <x v="21"/>
    <x v="19"/>
    <x v="0"/>
    <n v="10"/>
    <n v="41"/>
    <n v="-31"/>
    <n v="0"/>
    <n v="-1.5"/>
    <n v="3"/>
    <n v="0.25"/>
    <n v="-32.5"/>
    <n v="-5.7008771254956896"/>
    <n v="-1"/>
    <n v="206"/>
    <n v="307"/>
    <n v="-70.5"/>
    <n v="-14.21409978401255"/>
    <n v="-1"/>
    <n v="0"/>
    <n v="0.27977808554159039"/>
  </r>
  <r>
    <n v="13"/>
    <x v="1"/>
    <x v="12"/>
    <x v="21"/>
    <x v="2"/>
    <x v="1"/>
    <n v="23"/>
    <n v="17"/>
    <n v="6"/>
    <n v="1"/>
    <n v="3"/>
    <n v="4"/>
    <n v="0.30769230769230771"/>
    <n v="9"/>
    <n v="3"/>
    <n v="1"/>
    <n v="229"/>
    <n v="324"/>
    <n v="-61.5"/>
    <n v="-11.21409978401255"/>
    <n v="1"/>
    <n v="0"/>
    <n v="0.30524575255079833"/>
  </r>
  <r>
    <n v="14"/>
    <x v="1"/>
    <x v="13"/>
    <x v="21"/>
    <x v="26"/>
    <x v="0"/>
    <n v="13"/>
    <n v="34"/>
    <n v="-21"/>
    <n v="0"/>
    <n v="2.5"/>
    <n v="4"/>
    <n v="0.2857142857142857"/>
    <n v="-18.5"/>
    <n v="-4.3011626335213133"/>
    <n v="-1"/>
    <n v="242"/>
    <n v="358"/>
    <n v="-80"/>
    <n v="-15.515262417533863"/>
    <n v="-1"/>
    <n v="0"/>
    <n v="0.28331424748647377"/>
  </r>
  <r>
    <n v="15"/>
    <x v="1"/>
    <x v="14"/>
    <x v="21"/>
    <x v="28"/>
    <x v="1"/>
    <n v="3"/>
    <n v="41"/>
    <n v="-38"/>
    <n v="0"/>
    <n v="17"/>
    <n v="4"/>
    <n v="0.26666666666666666"/>
    <n v="-21"/>
    <n v="-4.5825756949558398"/>
    <n v="-1"/>
    <n v="245"/>
    <n v="399"/>
    <n v="-101"/>
    <n v="-20.097838112489704"/>
    <n v="-2"/>
    <n v="-1"/>
    <n v="0.23942097773267115"/>
  </r>
  <r>
    <n v="16"/>
    <x v="1"/>
    <x v="15"/>
    <x v="21"/>
    <x v="31"/>
    <x v="0"/>
    <n v="30"/>
    <n v="10"/>
    <n v="20"/>
    <n v="1"/>
    <n v="3.5"/>
    <n v="5"/>
    <n v="0.3125"/>
    <n v="23.5"/>
    <n v="4.8476798574163293"/>
    <n v="1"/>
    <n v="275"/>
    <n v="409"/>
    <n v="-77.5"/>
    <n v="-15.250158255073375"/>
    <n v="1"/>
    <n v="0"/>
    <n v="0.28074737299868902"/>
  </r>
  <r>
    <n v="1"/>
    <x v="1"/>
    <x v="0"/>
    <x v="22"/>
    <x v="24"/>
    <x v="1"/>
    <n v="23"/>
    <n v="21"/>
    <n v="2"/>
    <n v="1"/>
    <n v="9.5"/>
    <n v="1"/>
    <n v="1"/>
    <n v="11.5"/>
    <n v="3.3911649915626341"/>
    <n v="1"/>
    <n v="23"/>
    <n v="21"/>
    <n v="11.5"/>
    <n v="3.3911649915626341"/>
    <n v="2"/>
    <n v="1"/>
    <n v="0.55369294782196332"/>
  </r>
  <r>
    <n v="2"/>
    <x v="1"/>
    <x v="1"/>
    <x v="22"/>
    <x v="26"/>
    <x v="0"/>
    <n v="31"/>
    <n v="24"/>
    <n v="7"/>
    <n v="1"/>
    <n v="-6"/>
    <n v="2"/>
    <n v="1"/>
    <n v="1"/>
    <n v="1"/>
    <n v="1"/>
    <n v="54"/>
    <n v="45"/>
    <n v="12.5"/>
    <n v="4.3911649915626345"/>
    <n v="3"/>
    <n v="2"/>
    <n v="0.60637551614466012"/>
  </r>
  <r>
    <n v="3"/>
    <x v="1"/>
    <x v="2"/>
    <x v="22"/>
    <x v="15"/>
    <x v="0"/>
    <n v="27"/>
    <n v="0"/>
    <n v="27"/>
    <n v="1"/>
    <n v="-1"/>
    <n v="3"/>
    <n v="1"/>
    <n v="26"/>
    <n v="5.0990195135927845"/>
    <n v="1"/>
    <n v="81"/>
    <n v="45"/>
    <n v="38.5"/>
    <n v="9.490184505155419"/>
    <n v="4"/>
    <n v="3"/>
    <n v="0.80107941238156988"/>
  </r>
  <r>
    <n v="4"/>
    <x v="1"/>
    <x v="3"/>
    <x v="22"/>
    <x v="31"/>
    <x v="0"/>
    <n v="0"/>
    <n v="16"/>
    <n v="-16"/>
    <n v="0"/>
    <n v="-3.5"/>
    <n v="3"/>
    <n v="0.75"/>
    <n v="-19.5"/>
    <n v="-4.4158804331639239"/>
    <n v="-1"/>
    <n v="81"/>
    <n v="61"/>
    <n v="19"/>
    <n v="5.0743040719914951"/>
    <n v="-1"/>
    <n v="0"/>
    <n v="0.66196728118166048"/>
  </r>
  <r>
    <n v="5"/>
    <x v="1"/>
    <x v="4"/>
    <x v="22"/>
    <x v="7"/>
    <x v="1"/>
    <n v="33"/>
    <n v="13"/>
    <n v="20"/>
    <n v="1"/>
    <n v="-10"/>
    <n v="4"/>
    <n v="0.8"/>
    <n v="10"/>
    <n v="3.1622776601683795"/>
    <n v="1"/>
    <n v="114"/>
    <n v="74"/>
    <n v="29"/>
    <n v="8.2365817321598751"/>
    <n v="1"/>
    <n v="0"/>
    <n v="0.73578135701261593"/>
  </r>
  <r>
    <n v="6"/>
    <x v="1"/>
    <x v="5"/>
    <x v="22"/>
    <x v="9"/>
    <x v="0"/>
    <n v="35"/>
    <n v="17"/>
    <n v="18"/>
    <n v="1"/>
    <n v="-7.5"/>
    <n v="5"/>
    <n v="0.83333333333333337"/>
    <n v="10.5"/>
    <n v="3.2403703492039302"/>
    <n v="1"/>
    <n v="149"/>
    <n v="91"/>
    <n v="39.5"/>
    <n v="11.476952081363805"/>
    <n v="2"/>
    <n v="1"/>
    <n v="0.76289470850308849"/>
  </r>
  <r>
    <n v="7"/>
    <x v="1"/>
    <x v="6"/>
    <x v="22"/>
    <x v="5"/>
    <x v="1"/>
    <n v="27"/>
    <n v="16"/>
    <n v="11"/>
    <n v="1"/>
    <n v="-7"/>
    <n v="6"/>
    <n v="0.8571428571428571"/>
    <n v="4"/>
    <n v="2"/>
    <n v="1"/>
    <n v="176"/>
    <n v="107"/>
    <n v="43.5"/>
    <n v="13.476952081363805"/>
    <n v="3"/>
    <n v="2"/>
    <n v="0.76484759044279349"/>
  </r>
  <r>
    <n v="8"/>
    <x v="1"/>
    <x v="7"/>
    <x v="22"/>
    <x v="31"/>
    <x v="1"/>
    <n v="41"/>
    <n v="25"/>
    <n v="16"/>
    <n v="1"/>
    <n v="-5.5"/>
    <n v="7"/>
    <n v="0.875"/>
    <n v="10.5"/>
    <n v="3.2403703492039302"/>
    <n v="1"/>
    <n v="217"/>
    <n v="132"/>
    <n v="54"/>
    <n v="16.717322430567734"/>
    <n v="4"/>
    <n v="3"/>
    <n v="0.76460891731759451"/>
  </r>
  <r>
    <n v="9"/>
    <x v="1"/>
    <x v="8"/>
    <x v="22"/>
    <x v="8"/>
    <x v="0"/>
    <n v="24"/>
    <n v="31"/>
    <n v="-7"/>
    <n v="0"/>
    <n v="-7.5"/>
    <n v="7"/>
    <n v="0.77777777777777779"/>
    <n v="-14.5"/>
    <n v="-3.8078865529319543"/>
    <n v="-1"/>
    <n v="241"/>
    <n v="163"/>
    <n v="39.5"/>
    <n v="12.909435877635779"/>
    <n v="-1"/>
    <n v="0"/>
    <n v="0.71642171460790061"/>
  </r>
  <r>
    <n v="10"/>
    <x v="1"/>
    <x v="9"/>
    <x v="22"/>
    <x v="2"/>
    <x v="1"/>
    <n v="30"/>
    <n v="17"/>
    <n v="13"/>
    <n v="1"/>
    <n v="-11"/>
    <n v="8"/>
    <n v="0.8"/>
    <n v="2"/>
    <n v="1.4142135623730951"/>
    <n v="1"/>
    <n v="271"/>
    <n v="180"/>
    <n v="41.5"/>
    <n v="14.323649440008875"/>
    <n v="1"/>
    <n v="0"/>
    <n v="0.72506246211380787"/>
  </r>
  <r>
    <n v="11"/>
    <x v="1"/>
    <x v="10"/>
    <x v="22"/>
    <x v="29"/>
    <x v="1"/>
    <n v="22"/>
    <n v="17"/>
    <n v="5"/>
    <n v="1"/>
    <n v="-9.5"/>
    <n v="9"/>
    <n v="0.81818181818181823"/>
    <n v="-4.5"/>
    <n v="-2.1213203435596424"/>
    <n v="-1"/>
    <n v="293"/>
    <n v="197"/>
    <n v="37"/>
    <n v="12.202329096449233"/>
    <n v="-1"/>
    <n v="0"/>
    <n v="0.71926450586705015"/>
  </r>
  <r>
    <n v="12"/>
    <x v="1"/>
    <x v="11"/>
    <x v="22"/>
    <x v="3"/>
    <x v="0"/>
    <n v="26"/>
    <n v="10"/>
    <n v="16"/>
    <n v="1"/>
    <n v="-13"/>
    <n v="10"/>
    <n v="0.83333333333333337"/>
    <n v="3"/>
    <n v="1.7320508075688772"/>
    <n v="1"/>
    <n v="319"/>
    <n v="207"/>
    <n v="40"/>
    <n v="13.93437990401811"/>
    <n v="1"/>
    <n v="0"/>
    <n v="0.73593749892491089"/>
  </r>
  <r>
    <n v="13"/>
    <x v="1"/>
    <x v="12"/>
    <x v="22"/>
    <x v="6"/>
    <x v="0"/>
    <n v="30"/>
    <n v="23"/>
    <n v="7"/>
    <n v="1"/>
    <n v="-6"/>
    <n v="11"/>
    <n v="0.84615384615384615"/>
    <n v="1"/>
    <n v="1"/>
    <n v="1"/>
    <n v="349"/>
    <n v="230"/>
    <n v="41"/>
    <n v="14.93437990401811"/>
    <n v="2"/>
    <n v="1"/>
    <n v="0.72874657245980867"/>
  </r>
  <r>
    <n v="14"/>
    <x v="1"/>
    <x v="13"/>
    <x v="22"/>
    <x v="22"/>
    <x v="1"/>
    <n v="16"/>
    <n v="3"/>
    <n v="13"/>
    <n v="1"/>
    <n v="-3"/>
    <n v="12"/>
    <n v="0.8571428571428571"/>
    <n v="10"/>
    <n v="3.1622776601683795"/>
    <n v="1"/>
    <n v="365"/>
    <n v="233"/>
    <n v="51"/>
    <n v="18.09665756418649"/>
    <n v="3"/>
    <n v="2"/>
    <n v="0.743415219656826"/>
  </r>
  <r>
    <n v="15"/>
    <x v="1"/>
    <x v="14"/>
    <x v="22"/>
    <x v="29"/>
    <x v="0"/>
    <n v="41"/>
    <n v="3"/>
    <n v="38"/>
    <n v="1"/>
    <n v="-17"/>
    <n v="13"/>
    <n v="0.8666666666666667"/>
    <n v="21"/>
    <n v="4.5825756949558398"/>
    <n v="1"/>
    <n v="406"/>
    <n v="236"/>
    <n v="72"/>
    <n v="22.679233259142329"/>
    <n v="4"/>
    <n v="3"/>
    <n v="0.78343130916003356"/>
  </r>
  <r>
    <n v="16"/>
    <x v="1"/>
    <x v="15"/>
    <x v="22"/>
    <x v="26"/>
    <x v="1"/>
    <n v="35"/>
    <n v="14"/>
    <n v="21"/>
    <n v="1"/>
    <n v="-7.5"/>
    <n v="14"/>
    <n v="0.875"/>
    <n v="13.5"/>
    <n v="3.6742346141747673"/>
    <n v="1"/>
    <n v="441"/>
    <n v="250"/>
    <n v="85.5"/>
    <n v="26.353467873317097"/>
    <n v="5"/>
    <n v="4"/>
    <n v="0.79333951288911819"/>
  </r>
  <r>
    <n v="1"/>
    <x v="1"/>
    <x v="0"/>
    <x v="23"/>
    <x v="23"/>
    <x v="0"/>
    <n v="34"/>
    <n v="35"/>
    <n v="-1"/>
    <n v="0"/>
    <n v="-2.5"/>
    <n v="0"/>
    <n v="0"/>
    <n v="-3.5"/>
    <n v="-1.8708286933869707"/>
    <n v="-1"/>
    <n v="34"/>
    <n v="35"/>
    <n v="-3.5"/>
    <n v="-1.8708286933869707"/>
    <n v="-1"/>
    <n v="0"/>
    <n v="0.4828316364085451"/>
  </r>
  <r>
    <n v="2"/>
    <x v="1"/>
    <x v="1"/>
    <x v="23"/>
    <x v="13"/>
    <x v="1"/>
    <n v="13"/>
    <n v="16"/>
    <n v="-3"/>
    <n v="0"/>
    <n v="3.5"/>
    <n v="0"/>
    <n v="0"/>
    <n v="0.5"/>
    <n v="0.70710678118654757"/>
    <n v="1"/>
    <n v="47"/>
    <n v="51"/>
    <n v="-3"/>
    <n v="-1.163721912200423"/>
    <n v="1"/>
    <n v="0"/>
    <n v="0.45175632166603025"/>
  </r>
  <r>
    <n v="3"/>
    <x v="1"/>
    <x v="2"/>
    <x v="23"/>
    <x v="30"/>
    <x v="0"/>
    <n v="32"/>
    <n v="45"/>
    <n v="-13"/>
    <n v="0"/>
    <n v="-2.5"/>
    <n v="0"/>
    <n v="0"/>
    <n v="-15.5"/>
    <n v="-3.9370039370059056"/>
    <n v="-1"/>
    <n v="79"/>
    <n v="96"/>
    <n v="-18.5"/>
    <n v="-5.100725849206329"/>
    <n v="-1"/>
    <n v="0"/>
    <n v="0.38653191480368004"/>
  </r>
  <r>
    <n v="4"/>
    <x v="1"/>
    <x v="3"/>
    <x v="23"/>
    <x v="25"/>
    <x v="1"/>
    <n v="35"/>
    <n v="34"/>
    <n v="1"/>
    <n v="1"/>
    <n v="3.5"/>
    <n v="1"/>
    <n v="0.25"/>
    <n v="4.5"/>
    <n v="2.1213203435596424"/>
    <n v="1"/>
    <n v="114"/>
    <n v="130"/>
    <n v="-14"/>
    <n v="-2.9794055056466866"/>
    <n v="1"/>
    <n v="0"/>
    <n v="0.42280567346042397"/>
  </r>
  <r>
    <n v="5"/>
    <x v="1"/>
    <x v="5"/>
    <x v="23"/>
    <x v="20"/>
    <x v="0"/>
    <n v="41"/>
    <n v="38"/>
    <n v="3"/>
    <n v="1"/>
    <n v="2.5"/>
    <n v="2"/>
    <n v="0.4"/>
    <n v="5.5"/>
    <n v="2.3452078799117149"/>
    <n v="1"/>
    <n v="155"/>
    <n v="168"/>
    <n v="-8.5"/>
    <n v="-0.63419762573497174"/>
    <n v="2"/>
    <n v="1"/>
    <n v="0.45242508199509596"/>
  </r>
  <r>
    <n v="6"/>
    <x v="1"/>
    <x v="6"/>
    <x v="23"/>
    <x v="27"/>
    <x v="1"/>
    <n v="21"/>
    <n v="27"/>
    <n v="-6"/>
    <n v="0"/>
    <n v="6.5"/>
    <n v="2"/>
    <n v="0.33333333333333331"/>
    <n v="0.5"/>
    <n v="0.70710678118654757"/>
    <n v="1"/>
    <n v="176"/>
    <n v="195"/>
    <n v="-8"/>
    <n v="7.2909155451575836E-2"/>
    <n v="3"/>
    <n v="2"/>
    <n v="0.43955657020433075"/>
  </r>
  <r>
    <n v="7"/>
    <x v="1"/>
    <x v="7"/>
    <x v="23"/>
    <x v="8"/>
    <x v="0"/>
    <n v="25"/>
    <n v="20"/>
    <n v="5"/>
    <n v="1"/>
    <n v="1"/>
    <n v="3"/>
    <n v="0.42857142857142855"/>
    <n v="6"/>
    <n v="2.4494897427831779"/>
    <n v="1"/>
    <n v="201"/>
    <n v="215"/>
    <n v="-2"/>
    <n v="2.5223988982347536"/>
    <n v="4"/>
    <n v="3"/>
    <n v="0.46018957360710216"/>
  </r>
  <r>
    <n v="8"/>
    <x v="1"/>
    <x v="16"/>
    <x v="23"/>
    <x v="2"/>
    <x v="1"/>
    <n v="41"/>
    <n v="23"/>
    <n v="18"/>
    <n v="1"/>
    <n v="-5"/>
    <n v="4"/>
    <n v="0.5"/>
    <n v="13"/>
    <n v="3.6055512754639891"/>
    <n v="1"/>
    <n v="242"/>
    <n v="238"/>
    <n v="11"/>
    <n v="6.1279501736987427"/>
    <n v="5"/>
    <n v="4"/>
    <n v="0.50987394475290992"/>
  </r>
  <r>
    <n v="9"/>
    <x v="1"/>
    <x v="8"/>
    <x v="23"/>
    <x v="22"/>
    <x v="0"/>
    <n v="23"/>
    <n v="25"/>
    <n v="-2"/>
    <n v="0"/>
    <n v="-3"/>
    <n v="4"/>
    <n v="0.44444444444444442"/>
    <n v="-5"/>
    <n v="-2.2360679774997898"/>
    <n v="-1"/>
    <n v="265"/>
    <n v="263"/>
    <n v="6"/>
    <n v="3.8918821961989529"/>
    <n v="-1"/>
    <n v="0"/>
    <n v="0.50448853725179998"/>
  </r>
  <r>
    <n v="10"/>
    <x v="1"/>
    <x v="9"/>
    <x v="23"/>
    <x v="20"/>
    <x v="1"/>
    <n v="20"/>
    <n v="23"/>
    <n v="-3"/>
    <n v="0"/>
    <n v="3"/>
    <n v="4"/>
    <n v="0.4"/>
    <n v="0"/>
    <n v="0"/>
    <n v="-1"/>
    <n v="285"/>
    <n v="286"/>
    <n v="6"/>
    <n v="3.8918821961989529"/>
    <n v="-2"/>
    <n v="-1"/>
    <n v="0.49792470331587574"/>
  </r>
  <r>
    <n v="11"/>
    <x v="1"/>
    <x v="10"/>
    <x v="23"/>
    <x v="3"/>
    <x v="0"/>
    <n v="49"/>
    <n v="21"/>
    <n v="28"/>
    <n v="1"/>
    <n v="-7.5"/>
    <n v="5"/>
    <n v="0.45454545454545453"/>
    <n v="20.5"/>
    <n v="4.5276925690687087"/>
    <n v="1"/>
    <n v="334"/>
    <n v="307"/>
    <n v="26.5"/>
    <n v="8.4195747652676616"/>
    <n v="1"/>
    <n v="0"/>
    <n v="0.54977830337356115"/>
  </r>
  <r>
    <n v="12"/>
    <x v="1"/>
    <x v="11"/>
    <x v="23"/>
    <x v="4"/>
    <x v="0"/>
    <n v="13"/>
    <n v="28"/>
    <n v="-15"/>
    <n v="0"/>
    <n v="-6.5"/>
    <n v="5"/>
    <n v="0.41666666666666669"/>
    <n v="-21.5"/>
    <n v="-4.636809247747852"/>
    <n v="-1"/>
    <n v="347"/>
    <n v="335"/>
    <n v="5"/>
    <n v="3.7827655175198096"/>
    <n v="-1"/>
    <n v="0"/>
    <n v="0.52084051062417991"/>
  </r>
  <r>
    <n v="13"/>
    <x v="1"/>
    <x v="12"/>
    <x v="23"/>
    <x v="18"/>
    <x v="1"/>
    <n v="11"/>
    <n v="16"/>
    <n v="-5"/>
    <n v="0"/>
    <n v="2"/>
    <n v="5"/>
    <n v="0.38461538461538464"/>
    <n v="-3"/>
    <n v="-1.7320508075688772"/>
    <n v="-1"/>
    <n v="358"/>
    <n v="351"/>
    <n v="2"/>
    <n v="2.0507147099509324"/>
    <n v="-2"/>
    <n v="-1"/>
    <n v="0.51169782204602388"/>
  </r>
  <r>
    <n v="14"/>
    <x v="1"/>
    <x v="13"/>
    <x v="23"/>
    <x v="24"/>
    <x v="1"/>
    <n v="48"/>
    <n v="41"/>
    <n v="7"/>
    <n v="1"/>
    <n v="3"/>
    <n v="6"/>
    <n v="0.42857142857142855"/>
    <n v="10"/>
    <n v="3.1622776601683795"/>
    <n v="1"/>
    <n v="406"/>
    <n v="392"/>
    <n v="12"/>
    <n v="5.2129923701193119"/>
    <n v="1"/>
    <n v="0"/>
    <n v="0.52077963124073756"/>
  </r>
  <r>
    <n v="15"/>
    <x v="1"/>
    <x v="14"/>
    <x v="23"/>
    <x v="18"/>
    <x v="0"/>
    <n v="31"/>
    <n v="24"/>
    <n v="7"/>
    <n v="1"/>
    <n v="-3"/>
    <n v="7"/>
    <n v="0.46666666666666667"/>
    <n v="4"/>
    <n v="2"/>
    <n v="1"/>
    <n v="437"/>
    <n v="416"/>
    <n v="16"/>
    <n v="7.2129923701193119"/>
    <n v="2"/>
    <n v="1"/>
    <n v="0.52914632054056332"/>
  </r>
  <r>
    <n v="16"/>
    <x v="1"/>
    <x v="15"/>
    <x v="23"/>
    <x v="30"/>
    <x v="1"/>
    <n v="32"/>
    <n v="38"/>
    <n v="-6"/>
    <n v="0"/>
    <n v="7.5"/>
    <n v="7"/>
    <n v="0.4375"/>
    <n v="1.5"/>
    <n v="1.2247448713915889"/>
    <n v="1"/>
    <n v="469"/>
    <n v="454"/>
    <n v="17.5"/>
    <n v="8.4377372415109004"/>
    <n v="3"/>
    <n v="2"/>
    <n v="0.51925003084729715"/>
  </r>
  <r>
    <n v="1"/>
    <x v="1"/>
    <x v="0"/>
    <x v="24"/>
    <x v="0"/>
    <x v="1"/>
    <n v="35"/>
    <n v="34"/>
    <n v="1"/>
    <n v="1"/>
    <n v="2.5"/>
    <n v="1"/>
    <n v="1"/>
    <n v="3.5"/>
    <n v="1.8708286933869707"/>
    <n v="1"/>
    <n v="35"/>
    <n v="34"/>
    <n v="3.5"/>
    <n v="1.8708286933869707"/>
    <n v="4"/>
    <n v="3"/>
    <n v="0.5171683635914549"/>
  </r>
  <r>
    <n v="2"/>
    <x v="1"/>
    <x v="1"/>
    <x v="24"/>
    <x v="30"/>
    <x v="0"/>
    <n v="28"/>
    <n v="35"/>
    <n v="-7"/>
    <n v="0"/>
    <n v="-4"/>
    <n v="1"/>
    <n v="0.5"/>
    <n v="-11"/>
    <n v="-3.3166247903553998"/>
    <n v="-1"/>
    <n v="63"/>
    <n v="69"/>
    <n v="-7.5"/>
    <n v="-1.4457960969684291"/>
    <n v="-1"/>
    <n v="0"/>
    <n v="0.44630705217803651"/>
  </r>
  <r>
    <n v="3"/>
    <x v="1"/>
    <x v="2"/>
    <x v="24"/>
    <x v="17"/>
    <x v="1"/>
    <n v="17"/>
    <n v="10"/>
    <n v="7"/>
    <n v="1"/>
    <n v="-2"/>
    <n v="2"/>
    <n v="0.66666666666666663"/>
    <n v="5"/>
    <n v="2.2360679774997898"/>
    <n v="1"/>
    <n v="80"/>
    <n v="79"/>
    <n v="-2.5"/>
    <n v="0.79027188053136066"/>
    <n v="1"/>
    <n v="0"/>
    <n v="0.50745237653138031"/>
  </r>
  <r>
    <n v="4"/>
    <x v="1"/>
    <x v="3"/>
    <x v="24"/>
    <x v="6"/>
    <x v="1"/>
    <n v="28"/>
    <n v="27"/>
    <n v="1"/>
    <n v="1"/>
    <n v="3.5"/>
    <n v="3"/>
    <n v="0.75"/>
    <n v="4.5"/>
    <n v="2.1213203435596424"/>
    <n v="1"/>
    <n v="108"/>
    <n v="106"/>
    <n v="2"/>
    <n v="2.9115922240910033"/>
    <n v="2"/>
    <n v="1"/>
    <n v="0.51107327790679202"/>
  </r>
  <r>
    <n v="5"/>
    <x v="1"/>
    <x v="4"/>
    <x v="24"/>
    <x v="25"/>
    <x v="0"/>
    <n v="34"/>
    <n v="31"/>
    <n v="3"/>
    <n v="1"/>
    <n v="-3.5"/>
    <n v="4"/>
    <n v="0.8"/>
    <n v="-0.5"/>
    <n v="-0.70710678118654757"/>
    <n v="-1"/>
    <n v="142"/>
    <n v="137"/>
    <n v="1.5"/>
    <n v="2.2044854429044558"/>
    <n v="-1"/>
    <n v="0"/>
    <n v="0.52122606817727868"/>
  </r>
  <r>
    <n v="6"/>
    <x v="1"/>
    <x v="5"/>
    <x v="24"/>
    <x v="27"/>
    <x v="0"/>
    <n v="10"/>
    <n v="26"/>
    <n v="-16"/>
    <n v="0"/>
    <n v="2"/>
    <n v="4"/>
    <n v="0.66666666666666663"/>
    <n v="-14"/>
    <n v="-3.7416573867739413"/>
    <n v="-1"/>
    <n v="152"/>
    <n v="163"/>
    <n v="-12.5"/>
    <n v="-1.5371719438694855"/>
    <n v="-2"/>
    <n v="-1"/>
    <n v="0.45869655136619292"/>
  </r>
  <r>
    <n v="7"/>
    <x v="1"/>
    <x v="6"/>
    <x v="24"/>
    <x v="21"/>
    <x v="1"/>
    <n v="33"/>
    <n v="16"/>
    <n v="17"/>
    <n v="1"/>
    <n v="2"/>
    <n v="5"/>
    <n v="0.7142857142857143"/>
    <n v="19"/>
    <n v="4.358898943540674"/>
    <n v="1"/>
    <n v="185"/>
    <n v="179"/>
    <n v="6.5"/>
    <n v="2.8217269996711885"/>
    <n v="1"/>
    <n v="0"/>
    <n v="0.51952480303499038"/>
  </r>
  <r>
    <n v="8"/>
    <x v="1"/>
    <x v="7"/>
    <x v="24"/>
    <x v="18"/>
    <x v="1"/>
    <n v="30"/>
    <n v="24"/>
    <n v="6"/>
    <n v="1"/>
    <n v="0"/>
    <n v="6"/>
    <n v="0.75"/>
    <n v="6"/>
    <n v="2.4494897427831779"/>
    <n v="1"/>
    <n v="215"/>
    <n v="203"/>
    <n v="12.5"/>
    <n v="5.2712167424543663"/>
    <n v="2"/>
    <n v="1"/>
    <n v="0.53397604905965124"/>
  </r>
  <r>
    <n v="9"/>
    <x v="1"/>
    <x v="16"/>
    <x v="24"/>
    <x v="22"/>
    <x v="0"/>
    <n v="30"/>
    <n v="20"/>
    <n v="10"/>
    <n v="1"/>
    <n v="-1"/>
    <n v="7"/>
    <n v="0.77777777777777779"/>
    <n v="9"/>
    <n v="3"/>
    <n v="1"/>
    <n v="245"/>
    <n v="223"/>
    <n v="21.5"/>
    <n v="8.2712167424543672"/>
    <n v="3"/>
    <n v="2"/>
    <n v="0.55551637232533135"/>
  </r>
  <r>
    <n v="10"/>
    <x v="1"/>
    <x v="9"/>
    <x v="24"/>
    <x v="15"/>
    <x v="0"/>
    <n v="27"/>
    <n v="20"/>
    <n v="7"/>
    <n v="1"/>
    <n v="-6.5"/>
    <n v="8"/>
    <n v="0.8"/>
    <n v="0.5"/>
    <n v="0.70710678118654757"/>
    <n v="1"/>
    <n v="272"/>
    <n v="243"/>
    <n v="22"/>
    <n v="8.9783235236409151"/>
    <n v="4"/>
    <n v="3"/>
    <n v="0.56640422026853832"/>
  </r>
  <r>
    <n v="11"/>
    <x v="1"/>
    <x v="10"/>
    <x v="24"/>
    <x v="20"/>
    <x v="0"/>
    <n v="35"/>
    <n v="32"/>
    <n v="3"/>
    <n v="1"/>
    <n v="-3.5"/>
    <n v="9"/>
    <n v="0.81818181818181823"/>
    <n v="-0.5"/>
    <n v="-0.70710678118654757"/>
    <n v="-1"/>
    <n v="307"/>
    <n v="275"/>
    <n v="21.5"/>
    <n v="8.2712167424543672"/>
    <n v="-1"/>
    <n v="0"/>
    <n v="0.56485301107199937"/>
  </r>
  <r>
    <n v="12"/>
    <x v="1"/>
    <x v="11"/>
    <x v="24"/>
    <x v="31"/>
    <x v="0"/>
    <n v="38"/>
    <n v="24"/>
    <n v="14"/>
    <n v="1"/>
    <n v="-3"/>
    <n v="10"/>
    <n v="0.83333333333333337"/>
    <n v="11"/>
    <n v="3.3166247903553998"/>
    <n v="1"/>
    <n v="345"/>
    <n v="299"/>
    <n v="32.5"/>
    <n v="11.587841532809767"/>
    <n v="1"/>
    <n v="0"/>
    <n v="0.58398378992297639"/>
  </r>
  <r>
    <n v="13"/>
    <x v="1"/>
    <x v="12"/>
    <x v="24"/>
    <x v="27"/>
    <x v="1"/>
    <n v="13"/>
    <n v="21"/>
    <n v="-8"/>
    <n v="0"/>
    <n v="3.5"/>
    <n v="10"/>
    <n v="0.76923076923076927"/>
    <n v="-4.5"/>
    <n v="-2.1213203435596424"/>
    <n v="-1"/>
    <n v="358"/>
    <n v="320"/>
    <n v="28"/>
    <n v="9.4665211892501251"/>
    <n v="-1"/>
    <n v="0"/>
    <n v="0.56609650454778238"/>
  </r>
  <r>
    <n v="14"/>
    <x v="1"/>
    <x v="13"/>
    <x v="24"/>
    <x v="25"/>
    <x v="1"/>
    <n v="19"/>
    <n v="16"/>
    <n v="3"/>
    <n v="1"/>
    <n v="-2.5"/>
    <n v="11"/>
    <n v="0.7857142857142857"/>
    <n v="0.5"/>
    <n v="0.70710678118654757"/>
    <n v="1"/>
    <n v="377"/>
    <n v="336"/>
    <n v="28.5"/>
    <n v="10.173627970436673"/>
    <n v="1"/>
    <n v="0"/>
    <n v="0.56779677176098298"/>
  </r>
  <r>
    <n v="15"/>
    <x v="1"/>
    <x v="14"/>
    <x v="24"/>
    <x v="19"/>
    <x v="0"/>
    <n v="33"/>
    <n v="25"/>
    <n v="8"/>
    <n v="1"/>
    <n v="-3.5"/>
    <n v="12"/>
    <n v="0.8"/>
    <n v="4.5"/>
    <n v="2.1213203435596424"/>
    <n v="1"/>
    <n v="410"/>
    <n v="361"/>
    <n v="33"/>
    <n v="12.294948313996315"/>
    <n v="2"/>
    <n v="1"/>
    <n v="0.57484624064146705"/>
  </r>
  <r>
    <n v="16"/>
    <x v="1"/>
    <x v="15"/>
    <x v="24"/>
    <x v="22"/>
    <x v="1"/>
    <n v="6"/>
    <n v="24"/>
    <n v="-18"/>
    <n v="0"/>
    <n v="1"/>
    <n v="12"/>
    <n v="0.75"/>
    <n v="-17"/>
    <n v="-4.1231056256176606"/>
    <n v="-1"/>
    <n v="416"/>
    <n v="385"/>
    <n v="16"/>
    <n v="8.1718426883786535"/>
    <n v="-1"/>
    <n v="0"/>
    <n v="0.54575596870085119"/>
  </r>
  <r>
    <n v="1"/>
    <x v="1"/>
    <x v="0"/>
    <x v="25"/>
    <x v="7"/>
    <x v="0"/>
    <n v="29"/>
    <n v="10"/>
    <n v="19"/>
    <n v="1"/>
    <n v="-4"/>
    <n v="1"/>
    <n v="1"/>
    <n v="15"/>
    <n v="3.872983346207417"/>
    <n v="1"/>
    <n v="29"/>
    <n v="10"/>
    <n v="15"/>
    <n v="3.872983346207417"/>
    <n v="1"/>
    <n v="0"/>
    <n v="0.925763609079848"/>
  </r>
  <r>
    <n v="2"/>
    <x v="1"/>
    <x v="1"/>
    <x v="25"/>
    <x v="1"/>
    <x v="1"/>
    <n v="29"/>
    <n v="14"/>
    <n v="15"/>
    <n v="1"/>
    <n v="3"/>
    <n v="2"/>
    <n v="1"/>
    <n v="18"/>
    <n v="4.2426406871192848"/>
    <n v="1"/>
    <n v="58"/>
    <n v="24"/>
    <n v="33"/>
    <n v="8.1156240333267018"/>
    <n v="2"/>
    <n v="1"/>
    <n v="0.89005102099408728"/>
  </r>
  <r>
    <n v="3"/>
    <x v="1"/>
    <x v="2"/>
    <x v="25"/>
    <x v="5"/>
    <x v="0"/>
    <n v="34"/>
    <n v="3"/>
    <n v="31"/>
    <n v="1"/>
    <n v="4"/>
    <n v="3"/>
    <n v="1"/>
    <n v="35"/>
    <n v="5.9160797830996161"/>
    <n v="1"/>
    <n v="92"/>
    <n v="27"/>
    <n v="68"/>
    <n v="14.031703816426319"/>
    <n v="3"/>
    <n v="2"/>
    <n v="0.94811792608172574"/>
  </r>
  <r>
    <n v="4"/>
    <x v="1"/>
    <x v="4"/>
    <x v="25"/>
    <x v="4"/>
    <x v="1"/>
    <n v="23"/>
    <n v="24"/>
    <n v="-1"/>
    <n v="0"/>
    <n v="-3.5"/>
    <n v="3"/>
    <n v="0.75"/>
    <n v="-4.5"/>
    <n v="-2.1213203435596424"/>
    <n v="-1"/>
    <n v="115"/>
    <n v="51"/>
    <n v="63.5"/>
    <n v="11.910383472866677"/>
    <n v="-1"/>
    <n v="0"/>
    <n v="0.8729239147423985"/>
  </r>
  <r>
    <n v="5"/>
    <x v="1"/>
    <x v="5"/>
    <x v="25"/>
    <x v="16"/>
    <x v="1"/>
    <n v="20"/>
    <n v="27"/>
    <n v="-7"/>
    <n v="0"/>
    <n v="-3"/>
    <n v="3"/>
    <n v="0.6"/>
    <n v="-10"/>
    <n v="-3.1622776601683795"/>
    <n v="-1"/>
    <n v="135"/>
    <n v="78"/>
    <n v="53.5"/>
    <n v="8.7481058126982969"/>
    <n v="-2"/>
    <n v="-1"/>
    <n v="0.78585203212297872"/>
  </r>
  <r>
    <n v="6"/>
    <x v="1"/>
    <x v="6"/>
    <x v="25"/>
    <x v="10"/>
    <x v="0"/>
    <n v="21"/>
    <n v="10"/>
    <n v="11"/>
    <n v="1"/>
    <n v="3"/>
    <n v="4"/>
    <n v="0.66666666666666663"/>
    <n v="14"/>
    <n v="3.7416573867739413"/>
    <n v="1"/>
    <n v="156"/>
    <n v="88"/>
    <n v="67.5"/>
    <n v="12.489763199472238"/>
    <n v="1"/>
    <n v="0"/>
    <n v="0.79525059903692907"/>
  </r>
  <r>
    <n v="7"/>
    <x v="1"/>
    <x v="7"/>
    <x v="25"/>
    <x v="14"/>
    <x v="1"/>
    <n v="23"/>
    <n v="29"/>
    <n v="-6"/>
    <n v="0"/>
    <n v="5"/>
    <n v="4"/>
    <n v="0.5714285714285714"/>
    <n v="-1"/>
    <n v="-1"/>
    <n v="-1"/>
    <n v="179"/>
    <n v="117"/>
    <n v="66.5"/>
    <n v="11.489763199472238"/>
    <n v="-1"/>
    <n v="0"/>
    <n v="0.7325800079564827"/>
  </r>
  <r>
    <n v="8"/>
    <x v="1"/>
    <x v="16"/>
    <x v="25"/>
    <x v="13"/>
    <x v="1"/>
    <n v="23"/>
    <n v="28"/>
    <n v="-5"/>
    <n v="0"/>
    <n v="3"/>
    <n v="4"/>
    <n v="0.5"/>
    <n v="-2"/>
    <n v="-1.4142135623730951"/>
    <n v="-1"/>
    <n v="202"/>
    <n v="145"/>
    <n v="64.5"/>
    <n v="10.075549637099142"/>
    <n v="-2"/>
    <n v="-1"/>
    <n v="0.68691492134100596"/>
  </r>
  <r>
    <n v="9"/>
    <x v="1"/>
    <x v="8"/>
    <x v="25"/>
    <x v="30"/>
    <x v="0"/>
    <n v="24"/>
    <n v="15"/>
    <n v="9"/>
    <n v="1"/>
    <n v="-1"/>
    <n v="5"/>
    <n v="0.55555555555555558"/>
    <n v="8"/>
    <n v="2.8284271247461903"/>
    <n v="1"/>
    <n v="226"/>
    <n v="160"/>
    <n v="72.5"/>
    <n v="12.903976761845332"/>
    <n v="1"/>
    <n v="0"/>
    <n v="0.69391911468921563"/>
  </r>
  <r>
    <n v="10"/>
    <x v="1"/>
    <x v="9"/>
    <x v="25"/>
    <x v="8"/>
    <x v="1"/>
    <n v="15"/>
    <n v="26"/>
    <n v="-11"/>
    <n v="0"/>
    <n v="6.5"/>
    <n v="5"/>
    <n v="0.5"/>
    <n v="-4.5"/>
    <n v="-2.1213203435596424"/>
    <n v="-1"/>
    <n v="241"/>
    <n v="186"/>
    <n v="68"/>
    <n v="10.78265641828569"/>
    <n v="-1"/>
    <n v="0"/>
    <n v="0.64884112158542084"/>
  </r>
  <r>
    <n v="11"/>
    <x v="1"/>
    <x v="10"/>
    <x v="25"/>
    <x v="12"/>
    <x v="0"/>
    <n v="13"/>
    <n v="27"/>
    <n v="-14"/>
    <n v="0"/>
    <n v="-4"/>
    <n v="5"/>
    <n v="0.45454545454545453"/>
    <n v="-18"/>
    <n v="-4.2426406871192848"/>
    <n v="-1"/>
    <n v="254"/>
    <n v="213"/>
    <n v="50"/>
    <n v="6.5400157311664051"/>
    <n v="-2"/>
    <n v="-1"/>
    <n v="0.60281777662984093"/>
  </r>
  <r>
    <n v="12"/>
    <x v="1"/>
    <x v="11"/>
    <x v="25"/>
    <x v="9"/>
    <x v="1"/>
    <n v="14"/>
    <n v="32"/>
    <n v="-18"/>
    <n v="0"/>
    <n v="1.5"/>
    <n v="5"/>
    <n v="0.41666666666666669"/>
    <n v="-16.5"/>
    <n v="-4.0620192023179804"/>
    <n v="-1"/>
    <n v="268"/>
    <n v="245"/>
    <n v="33.5"/>
    <n v="2.4779965288484247"/>
    <n v="-3"/>
    <n v="-2"/>
    <n v="0.55296484371464727"/>
  </r>
  <r>
    <n v="13"/>
    <x v="1"/>
    <x v="12"/>
    <x v="25"/>
    <x v="16"/>
    <x v="0"/>
    <n v="22"/>
    <n v="27"/>
    <n v="-5"/>
    <n v="0"/>
    <n v="2"/>
    <n v="5"/>
    <n v="0.38461538461538464"/>
    <n v="-3"/>
    <n v="-1.7320508075688772"/>
    <n v="-1"/>
    <n v="290"/>
    <n v="272"/>
    <n v="30.5"/>
    <n v="0.7459457212795475"/>
    <n v="-4"/>
    <n v="-3"/>
    <n v="0.53789391986531099"/>
  </r>
  <r>
    <n v="14"/>
    <x v="1"/>
    <x v="13"/>
    <x v="25"/>
    <x v="6"/>
    <x v="1"/>
    <n v="26"/>
    <n v="27"/>
    <n v="-1"/>
    <n v="0"/>
    <n v="5"/>
    <n v="5"/>
    <n v="0.35714285714285715"/>
    <n v="4"/>
    <n v="2"/>
    <n v="1"/>
    <n v="316"/>
    <n v="299"/>
    <n v="34.5"/>
    <n v="2.7459457212795475"/>
    <n v="1"/>
    <n v="0"/>
    <n v="0.53271762750161034"/>
  </r>
  <r>
    <n v="15"/>
    <x v="1"/>
    <x v="14"/>
    <x v="25"/>
    <x v="13"/>
    <x v="0"/>
    <n v="24"/>
    <n v="19"/>
    <n v="5"/>
    <n v="1"/>
    <n v="-1"/>
    <n v="6"/>
    <n v="0.4"/>
    <n v="4"/>
    <n v="2"/>
    <n v="1"/>
    <n v="340"/>
    <n v="318"/>
    <n v="38.5"/>
    <n v="4.7459457212795471"/>
    <n v="2"/>
    <n v="1"/>
    <n v="0.53955202472744712"/>
  </r>
  <r>
    <n v="16"/>
    <x v="1"/>
    <x v="15"/>
    <x v="25"/>
    <x v="14"/>
    <x v="0"/>
    <n v="27"/>
    <n v="13"/>
    <n v="14"/>
    <n v="1"/>
    <n v="-6.5"/>
    <n v="7"/>
    <n v="0.4375"/>
    <n v="7.5"/>
    <n v="2.7386127875258306"/>
    <n v="1"/>
    <n v="367"/>
    <n v="331"/>
    <n v="46"/>
    <n v="7.4845585088053781"/>
    <n v="3"/>
    <n v="2"/>
    <n v="0.56086836889506542"/>
  </r>
  <r>
    <n v="1"/>
    <x v="1"/>
    <x v="0"/>
    <x v="26"/>
    <x v="16"/>
    <x v="1"/>
    <n v="38"/>
    <n v="16"/>
    <n v="22"/>
    <n v="1"/>
    <n v="-2.5"/>
    <n v="1"/>
    <n v="1"/>
    <n v="19.5"/>
    <n v="4.4158804331639239"/>
    <n v="1"/>
    <n v="38"/>
    <n v="16"/>
    <n v="19.5"/>
    <n v="4.4158804331639239"/>
    <n v="4"/>
    <n v="3"/>
    <n v="0.88595205720804504"/>
  </r>
  <r>
    <n v="2"/>
    <x v="1"/>
    <x v="1"/>
    <x v="26"/>
    <x v="9"/>
    <x v="0"/>
    <n v="24"/>
    <n v="16"/>
    <n v="8"/>
    <n v="1"/>
    <n v="-3"/>
    <n v="2"/>
    <n v="1"/>
    <n v="5"/>
    <n v="2.2360679774997898"/>
    <n v="1"/>
    <n v="62"/>
    <n v="32"/>
    <n v="24.5"/>
    <n v="6.6519484106637137"/>
    <n v="5"/>
    <n v="4"/>
    <n v="0.82742897800291315"/>
  </r>
  <r>
    <n v="3"/>
    <x v="1"/>
    <x v="2"/>
    <x v="26"/>
    <x v="11"/>
    <x v="1"/>
    <n v="3"/>
    <n v="34"/>
    <n v="-31"/>
    <n v="0"/>
    <n v="-4"/>
    <n v="2"/>
    <n v="0.66666666666666663"/>
    <n v="-35"/>
    <n v="-5.9160797830996161"/>
    <n v="-1"/>
    <n v="65"/>
    <n v="66"/>
    <n v="-10.5"/>
    <n v="0.73586862756409754"/>
    <n v="-1"/>
    <n v="0"/>
    <n v="0.49095500960615818"/>
  </r>
  <r>
    <n v="4"/>
    <x v="1"/>
    <x v="3"/>
    <x v="26"/>
    <x v="27"/>
    <x v="0"/>
    <n v="43"/>
    <n v="14"/>
    <n v="29"/>
    <n v="1"/>
    <n v="-3.5"/>
    <n v="3"/>
    <n v="0.75"/>
    <n v="25.5"/>
    <n v="5.0497524691810387"/>
    <n v="1"/>
    <n v="108"/>
    <n v="80"/>
    <n v="15"/>
    <n v="5.7856210967451362"/>
    <n v="1"/>
    <n v="0"/>
    <n v="0.67067683792363297"/>
  </r>
  <r>
    <n v="5"/>
    <x v="1"/>
    <x v="4"/>
    <x v="26"/>
    <x v="29"/>
    <x v="0"/>
    <n v="31"/>
    <n v="13"/>
    <n v="18"/>
    <n v="1"/>
    <n v="-9.5"/>
    <n v="4"/>
    <n v="0.8"/>
    <n v="8.5"/>
    <n v="2.9154759474226504"/>
    <n v="1"/>
    <n v="139"/>
    <n v="93"/>
    <n v="23.5"/>
    <n v="8.7010970441677866"/>
    <n v="2"/>
    <n v="1"/>
    <n v="0.72160610359548372"/>
  </r>
  <r>
    <n v="6"/>
    <x v="1"/>
    <x v="5"/>
    <x v="26"/>
    <x v="26"/>
    <x v="1"/>
    <n v="15"/>
    <n v="30"/>
    <n v="-15"/>
    <n v="0"/>
    <n v="-7.5"/>
    <n v="4"/>
    <n v="0.66666666666666663"/>
    <n v="-22.5"/>
    <n v="-4.7434164902525691"/>
    <n v="-1"/>
    <n v="154"/>
    <n v="123"/>
    <n v="1"/>
    <n v="3.9576805539152176"/>
    <n v="-1"/>
    <n v="0"/>
    <n v="0.63011279739026693"/>
  </r>
  <r>
    <n v="7"/>
    <x v="1"/>
    <x v="6"/>
    <x v="26"/>
    <x v="28"/>
    <x v="0"/>
    <n v="16"/>
    <n v="27"/>
    <n v="-11"/>
    <n v="0"/>
    <n v="7"/>
    <n v="4"/>
    <n v="0.5714285714285714"/>
    <n v="-4"/>
    <n v="-2"/>
    <n v="-1"/>
    <n v="170"/>
    <n v="150"/>
    <n v="-3"/>
    <n v="1.9576805539152176"/>
    <n v="-2"/>
    <n v="-1"/>
    <n v="0.57362011252062239"/>
  </r>
  <r>
    <n v="8"/>
    <x v="1"/>
    <x v="16"/>
    <x v="26"/>
    <x v="6"/>
    <x v="1"/>
    <n v="14"/>
    <n v="21"/>
    <n v="-7"/>
    <n v="0"/>
    <n v="-3"/>
    <n v="4"/>
    <n v="0.5"/>
    <n v="-10"/>
    <n v="-3.1622776601683795"/>
    <n v="-1"/>
    <n v="184"/>
    <n v="171"/>
    <n v="-13"/>
    <n v="-1.204597106253162"/>
    <n v="-3"/>
    <n v="-2"/>
    <n v="0.54330500796810632"/>
  </r>
  <r>
    <n v="9"/>
    <x v="1"/>
    <x v="8"/>
    <x v="26"/>
    <x v="14"/>
    <x v="0"/>
    <n v="30"/>
    <n v="35"/>
    <n v="-5"/>
    <n v="0"/>
    <n v="-3"/>
    <n v="4"/>
    <n v="0.44444444444444442"/>
    <n v="-8"/>
    <n v="-2.8284271247461903"/>
    <n v="-1"/>
    <n v="214"/>
    <n v="206"/>
    <n v="-21"/>
    <n v="-4.0330242309993523"/>
    <n v="-4"/>
    <n v="-3"/>
    <n v="0.52255883322099805"/>
  </r>
  <r>
    <n v="10"/>
    <x v="1"/>
    <x v="9"/>
    <x v="26"/>
    <x v="7"/>
    <x v="1"/>
    <n v="24"/>
    <n v="9"/>
    <n v="15"/>
    <n v="1"/>
    <n v="-8"/>
    <n v="5"/>
    <n v="0.5"/>
    <n v="7"/>
    <n v="2.6457513110645907"/>
    <n v="1"/>
    <n v="238"/>
    <n v="215"/>
    <n v="-14"/>
    <n v="-1.3872729199347615"/>
    <n v="1"/>
    <n v="0"/>
    <n v="0.55992788068726052"/>
  </r>
  <r>
    <n v="11"/>
    <x v="1"/>
    <x v="10"/>
    <x v="26"/>
    <x v="19"/>
    <x v="1"/>
    <n v="28"/>
    <n v="7"/>
    <n v="21"/>
    <n v="1"/>
    <n v="-8"/>
    <n v="6"/>
    <n v="0.54545454545454541"/>
    <n v="13"/>
    <n v="3.6055512754639891"/>
    <n v="1"/>
    <n v="266"/>
    <n v="222"/>
    <n v="-1"/>
    <n v="2.2182783555292276"/>
    <n v="2"/>
    <n v="1"/>
    <n v="0.60552518472932992"/>
  </r>
  <r>
    <n v="12"/>
    <x v="1"/>
    <x v="11"/>
    <x v="26"/>
    <x v="13"/>
    <x v="0"/>
    <n v="24"/>
    <n v="14"/>
    <n v="10"/>
    <n v="1"/>
    <n v="-6.5"/>
    <n v="7"/>
    <n v="0.58333333333333337"/>
    <n v="3.5"/>
    <n v="1.8708286933869707"/>
    <n v="1"/>
    <n v="290"/>
    <n v="236"/>
    <n v="2.5"/>
    <n v="4.0891070489161985"/>
    <n v="3"/>
    <n v="2"/>
    <n v="0.61971445471718201"/>
  </r>
  <r>
    <n v="13"/>
    <x v="1"/>
    <x v="12"/>
    <x v="26"/>
    <x v="31"/>
    <x v="1"/>
    <n v="27"/>
    <n v="20"/>
    <n v="7"/>
    <n v="1"/>
    <n v="-1.5"/>
    <n v="8"/>
    <n v="0.61538461538461542"/>
    <n v="5.5"/>
    <n v="2.3452078799117149"/>
    <n v="1"/>
    <n v="317"/>
    <n v="256"/>
    <n v="8"/>
    <n v="6.4343149288279129"/>
    <n v="4"/>
    <n v="3"/>
    <n v="0.62399189034929115"/>
  </r>
  <r>
    <n v="14"/>
    <x v="1"/>
    <x v="13"/>
    <x v="26"/>
    <x v="9"/>
    <x v="1"/>
    <n v="24"/>
    <n v="20"/>
    <n v="4"/>
    <n v="1"/>
    <n v="-3"/>
    <n v="9"/>
    <n v="0.6428571428571429"/>
    <n v="1"/>
    <n v="1"/>
    <n v="1"/>
    <n v="341"/>
    <n v="276"/>
    <n v="9"/>
    <n v="7.4343149288279129"/>
    <n v="5"/>
    <n v="4"/>
    <n v="0.62274397699887163"/>
  </r>
  <r>
    <n v="15"/>
    <x v="1"/>
    <x v="14"/>
    <x v="26"/>
    <x v="6"/>
    <x v="0"/>
    <n v="31"/>
    <n v="27"/>
    <n v="4"/>
    <n v="1"/>
    <n v="-5.5"/>
    <n v="10"/>
    <n v="0.66666666666666663"/>
    <n v="-1.5"/>
    <n v="-1.2247448713915889"/>
    <n v="-1"/>
    <n v="372"/>
    <n v="303"/>
    <n v="7.5"/>
    <n v="6.2095700574363235"/>
    <n v="-1"/>
    <n v="0"/>
    <n v="0.61921831285217122"/>
  </r>
  <r>
    <n v="16"/>
    <x v="1"/>
    <x v="15"/>
    <x v="26"/>
    <x v="7"/>
    <x v="0"/>
    <n v="27"/>
    <n v="24"/>
    <n v="3"/>
    <n v="1"/>
    <n v="-3"/>
    <n v="11"/>
    <n v="0.6875"/>
    <n v="0"/>
    <n v="0"/>
    <n v="-1"/>
    <n v="399"/>
    <n v="327"/>
    <n v="7.5"/>
    <n v="6.2095700574363235"/>
    <n v="-2"/>
    <n v="-1"/>
    <n v="0.61577018157229546"/>
  </r>
  <r>
    <n v="1"/>
    <x v="1"/>
    <x v="0"/>
    <x v="27"/>
    <x v="3"/>
    <x v="0"/>
    <n v="28"/>
    <n v="0"/>
    <n v="28"/>
    <n v="1"/>
    <n v="2.5"/>
    <n v="1"/>
    <n v="1"/>
    <n v="30.5"/>
    <n v="5.5226805085936306"/>
    <n v="1"/>
    <n v="28"/>
    <n v="0"/>
    <n v="30.5"/>
    <n v="5.5226805085936306"/>
    <n v="1"/>
    <n v="0"/>
    <n v="1"/>
  </r>
  <r>
    <n v="2"/>
    <x v="1"/>
    <x v="1"/>
    <x v="27"/>
    <x v="20"/>
    <x v="1"/>
    <n v="27"/>
    <n v="46"/>
    <n v="-19"/>
    <n v="0"/>
    <n v="12.5"/>
    <n v="1"/>
    <n v="0.5"/>
    <n v="-6.5"/>
    <n v="-2.5495097567963922"/>
    <n v="-1"/>
    <n v="55"/>
    <n v="46"/>
    <n v="24"/>
    <n v="2.9731707517972383"/>
    <n v="-1"/>
    <n v="0"/>
    <n v="0.60432035488134117"/>
  </r>
  <r>
    <n v="3"/>
    <x v="1"/>
    <x v="2"/>
    <x v="27"/>
    <x v="8"/>
    <x v="1"/>
    <n v="18"/>
    <n v="37"/>
    <n v="-19"/>
    <n v="0"/>
    <n v="10"/>
    <n v="1"/>
    <n v="0.33333333333333331"/>
    <n v="-9"/>
    <n v="-3"/>
    <n v="-1"/>
    <n v="73"/>
    <n v="83"/>
    <n v="15"/>
    <n v="-2.6829248202761669E-2"/>
    <n v="-2"/>
    <n v="-1"/>
    <n v="0.42451560043532549"/>
  </r>
  <r>
    <n v="4"/>
    <x v="1"/>
    <x v="3"/>
    <x v="27"/>
    <x v="14"/>
    <x v="0"/>
    <n v="17"/>
    <n v="24"/>
    <n v="-7"/>
    <n v="0"/>
    <n v="1.5"/>
    <n v="1"/>
    <n v="0.25"/>
    <n v="-5.5"/>
    <n v="-2.3452078799117149"/>
    <n v="-1"/>
    <n v="90"/>
    <n v="107"/>
    <n v="9.5"/>
    <n v="-2.3720371281144765"/>
    <n v="-3"/>
    <n v="-2"/>
    <n v="0.39889883279141719"/>
  </r>
  <r>
    <n v="5"/>
    <x v="1"/>
    <x v="4"/>
    <x v="27"/>
    <x v="24"/>
    <x v="0"/>
    <n v="21"/>
    <n v="33"/>
    <n v="-12"/>
    <n v="0"/>
    <n v="3.5"/>
    <n v="1"/>
    <n v="0.2"/>
    <n v="-8.5"/>
    <n v="-2.9154759474226504"/>
    <n v="-1"/>
    <n v="111"/>
    <n v="140"/>
    <n v="1"/>
    <n v="-5.2875130755371273"/>
    <n v="-4"/>
    <n v="-3"/>
    <n v="0.36583982477081667"/>
  </r>
  <r>
    <n v="6"/>
    <x v="1"/>
    <x v="5"/>
    <x v="27"/>
    <x v="31"/>
    <x v="1"/>
    <n v="16"/>
    <n v="45"/>
    <n v="-29"/>
    <n v="0"/>
    <n v="7.5"/>
    <n v="1"/>
    <n v="0.16666666666666666"/>
    <n v="-21.5"/>
    <n v="-4.636809247747852"/>
    <n v="-1"/>
    <n v="127"/>
    <n v="185"/>
    <n v="-20.5"/>
    <n v="-9.9243223232849793"/>
    <n v="-5"/>
    <n v="-4"/>
    <n v="0.29079627086878546"/>
  </r>
  <r>
    <n v="7"/>
    <x v="1"/>
    <x v="6"/>
    <x v="27"/>
    <x v="18"/>
    <x v="0"/>
    <n v="17"/>
    <n v="34"/>
    <n v="-17"/>
    <n v="0"/>
    <n v="-1"/>
    <n v="1"/>
    <n v="0.14285714285714285"/>
    <n v="-18"/>
    <n v="-4.2426406871192848"/>
    <n v="-1"/>
    <n v="144"/>
    <n v="219"/>
    <n v="-38.5"/>
    <n v="-14.166963010404263"/>
    <n v="-6"/>
    <n v="-5"/>
    <n v="0.27019322035858528"/>
  </r>
  <r>
    <n v="8"/>
    <x v="1"/>
    <x v="16"/>
    <x v="27"/>
    <x v="0"/>
    <x v="0"/>
    <n v="23"/>
    <n v="41"/>
    <n v="-18"/>
    <n v="0"/>
    <n v="5"/>
    <n v="1"/>
    <n v="0.125"/>
    <n v="-13"/>
    <n v="-3.6055512754639891"/>
    <n v="-1"/>
    <n v="167"/>
    <n v="260"/>
    <n v="-51.5"/>
    <n v="-17.772514285868251"/>
    <n v="-7"/>
    <n v="-6"/>
    <n v="0.25938449045965817"/>
  </r>
  <r>
    <n v="9"/>
    <x v="1"/>
    <x v="8"/>
    <x v="27"/>
    <x v="24"/>
    <x v="1"/>
    <n v="20"/>
    <n v="23"/>
    <n v="-3"/>
    <n v="0"/>
    <n v="13.5"/>
    <n v="1"/>
    <n v="0.1111111111111111"/>
    <n v="10.5"/>
    <n v="3.2403703492039302"/>
    <n v="1"/>
    <n v="187"/>
    <n v="283"/>
    <n v="-41"/>
    <n v="-14.532143936664321"/>
    <n v="1"/>
    <n v="0"/>
    <n v="0.27249874303201244"/>
  </r>
  <r>
    <n v="10"/>
    <x v="1"/>
    <x v="9"/>
    <x v="27"/>
    <x v="28"/>
    <x v="0"/>
    <n v="17"/>
    <n v="30"/>
    <n v="-13"/>
    <n v="0"/>
    <n v="11"/>
    <n v="1"/>
    <n v="0.1"/>
    <n v="-2"/>
    <n v="-1.4142135623730951"/>
    <n v="-1"/>
    <n v="204"/>
    <n v="313"/>
    <n v="-43"/>
    <n v="-15.946357499037417"/>
    <n v="-1"/>
    <n v="0"/>
    <n v="0.26608895164748564"/>
  </r>
  <r>
    <n v="11"/>
    <x v="1"/>
    <x v="10"/>
    <x v="27"/>
    <x v="26"/>
    <x v="1"/>
    <n v="24"/>
    <n v="31"/>
    <n v="-7"/>
    <n v="0"/>
    <n v="7"/>
    <n v="1"/>
    <n v="9.0909090909090912E-2"/>
    <n v="0"/>
    <n v="0"/>
    <n v="-1"/>
    <n v="228"/>
    <n v="344"/>
    <n v="-43"/>
    <n v="-15.946357499037417"/>
    <n v="-2"/>
    <n v="-1"/>
    <n v="0.2739304459686589"/>
  </r>
  <r>
    <n v="12"/>
    <x v="1"/>
    <x v="11"/>
    <x v="27"/>
    <x v="1"/>
    <x v="1"/>
    <n v="6"/>
    <n v="26"/>
    <n v="-20"/>
    <n v="0"/>
    <n v="-1"/>
    <n v="1"/>
    <n v="8.3333333333333329E-2"/>
    <n v="-21"/>
    <n v="-4.5825756949558398"/>
    <n v="-1"/>
    <n v="234"/>
    <n v="370"/>
    <n v="-64"/>
    <n v="-20.528933193993257"/>
    <n v="-3"/>
    <n v="-2"/>
    <n v="0.25239280420355553"/>
  </r>
  <r>
    <n v="13"/>
    <x v="1"/>
    <x v="12"/>
    <x v="27"/>
    <x v="29"/>
    <x v="0"/>
    <n v="17"/>
    <n v="23"/>
    <n v="-6"/>
    <n v="0"/>
    <n v="-3"/>
    <n v="1"/>
    <n v="7.6923076923076927E-2"/>
    <n v="-9"/>
    <n v="-3"/>
    <n v="-1"/>
    <n v="251"/>
    <n v="393"/>
    <n v="-73"/>
    <n v="-23.528933193993257"/>
    <n v="-4"/>
    <n v="-3"/>
    <n v="0.25681189061675347"/>
  </r>
  <r>
    <n v="14"/>
    <x v="1"/>
    <x v="13"/>
    <x v="27"/>
    <x v="30"/>
    <x v="1"/>
    <n v="13"/>
    <n v="41"/>
    <n v="-28"/>
    <n v="0"/>
    <n v="13.5"/>
    <n v="1"/>
    <n v="7.1428571428571425E-2"/>
    <n v="-14.5"/>
    <n v="-3.8078865529319543"/>
    <n v="-1"/>
    <n v="264"/>
    <n v="434"/>
    <n v="-87.5"/>
    <n v="-27.336819746925212"/>
    <n v="-5"/>
    <n v="-4"/>
    <n v="0.23539108268240547"/>
  </r>
  <r>
    <n v="15"/>
    <x v="1"/>
    <x v="14"/>
    <x v="27"/>
    <x v="3"/>
    <x v="1"/>
    <n v="22"/>
    <n v="21"/>
    <n v="1"/>
    <n v="1"/>
    <n v="5.5"/>
    <n v="2"/>
    <n v="0.13333333333333333"/>
    <n v="6.5"/>
    <n v="2.5495097567963922"/>
    <n v="1"/>
    <n v="286"/>
    <n v="455"/>
    <n v="-81"/>
    <n v="-24.787309990128819"/>
    <n v="1"/>
    <n v="0"/>
    <n v="0.24966415006287992"/>
  </r>
  <r>
    <n v="16"/>
    <x v="1"/>
    <x v="15"/>
    <x v="27"/>
    <x v="8"/>
    <x v="0"/>
    <n v="23"/>
    <n v="25"/>
    <n v="-2"/>
    <n v="0"/>
    <n v="11.5"/>
    <n v="2"/>
    <n v="0.125"/>
    <n v="9.5"/>
    <n v="3.082207001484488"/>
    <n v="1"/>
    <n v="309"/>
    <n v="480"/>
    <n v="-71.5"/>
    <n v="-21.705102988644331"/>
    <n v="2"/>
    <n v="1"/>
    <n v="0.26040700061616295"/>
  </r>
  <r>
    <n v="1"/>
    <x v="1"/>
    <x v="0"/>
    <x v="28"/>
    <x v="26"/>
    <x v="0"/>
    <n v="12"/>
    <n v="10"/>
    <n v="2"/>
    <n v="1"/>
    <n v="-10.5"/>
    <n v="1"/>
    <n v="1"/>
    <n v="-8.5"/>
    <n v="-2.9154759474226504"/>
    <n v="-1"/>
    <n v="12"/>
    <n v="10"/>
    <n v="-8.5"/>
    <n v="-2.9154759474226504"/>
    <n v="-1"/>
    <n v="0"/>
    <n v="0.60637551614465968"/>
  </r>
  <r>
    <n v="2"/>
    <x v="1"/>
    <x v="1"/>
    <x v="28"/>
    <x v="3"/>
    <x v="1"/>
    <n v="3"/>
    <n v="9"/>
    <n v="-6"/>
    <n v="0"/>
    <n v="-5.5"/>
    <n v="1"/>
    <n v="0.5"/>
    <n v="-11.5"/>
    <n v="-3.3911649915626341"/>
    <n v="-1"/>
    <n v="15"/>
    <n v="19"/>
    <n v="-20"/>
    <n v="-6.306640938985284"/>
    <n v="-2"/>
    <n v="-1"/>
    <n v="0.36349160532820141"/>
  </r>
  <r>
    <n v="3"/>
    <x v="1"/>
    <x v="2"/>
    <x v="28"/>
    <x v="2"/>
    <x v="0"/>
    <n v="37"/>
    <n v="18"/>
    <n v="19"/>
    <n v="1"/>
    <n v="-10"/>
    <n v="2"/>
    <n v="0.66666666666666663"/>
    <n v="9"/>
    <n v="3"/>
    <n v="1"/>
    <n v="52"/>
    <n v="37"/>
    <n v="-11"/>
    <n v="-3.306640938985284"/>
    <n v="1"/>
    <n v="0"/>
    <n v="0.69137857177285778"/>
  </r>
  <r>
    <n v="4"/>
    <x v="1"/>
    <x v="3"/>
    <x v="28"/>
    <x v="29"/>
    <x v="1"/>
    <n v="27"/>
    <n v="17"/>
    <n v="10"/>
    <n v="1"/>
    <n v="-1"/>
    <n v="3"/>
    <n v="0.75"/>
    <n v="9"/>
    <n v="3"/>
    <n v="1"/>
    <n v="79"/>
    <n v="54"/>
    <n v="-2"/>
    <n v="-0.306640938985284"/>
    <n v="2"/>
    <n v="1"/>
    <n v="0.71129856764887878"/>
  </r>
  <r>
    <n v="5"/>
    <x v="1"/>
    <x v="5"/>
    <x v="28"/>
    <x v="30"/>
    <x v="0"/>
    <n v="26"/>
    <n v="24"/>
    <n v="2"/>
    <n v="1"/>
    <n v="-6.5"/>
    <n v="4"/>
    <n v="0.8"/>
    <n v="-4.5"/>
    <n v="-2.1213203435596424"/>
    <n v="-1"/>
    <n v="105"/>
    <n v="78"/>
    <n v="-6.5"/>
    <n v="-2.4279612825449264"/>
    <n v="-1"/>
    <n v="0"/>
    <n v="0.66918164908755373"/>
  </r>
  <r>
    <n v="6"/>
    <x v="1"/>
    <x v="6"/>
    <x v="28"/>
    <x v="24"/>
    <x v="1"/>
    <n v="6"/>
    <n v="6"/>
    <n v="0"/>
    <n v="0"/>
    <n v="1.5"/>
    <n v="4"/>
    <n v="0.66666666666666663"/>
    <n v="1.5"/>
    <n v="1.2247448713915889"/>
    <n v="1"/>
    <n v="111"/>
    <n v="84"/>
    <n v="-5"/>
    <n v="-1.2032164111533374"/>
    <n v="1"/>
    <n v="0"/>
    <n v="0.65938409905642925"/>
  </r>
  <r>
    <n v="7"/>
    <x v="1"/>
    <x v="7"/>
    <x v="28"/>
    <x v="0"/>
    <x v="1"/>
    <n v="20"/>
    <n v="25"/>
    <n v="-5"/>
    <n v="0"/>
    <n v="-1"/>
    <n v="4"/>
    <n v="0.5714285714285714"/>
    <n v="-6"/>
    <n v="-2.4494897427831779"/>
    <n v="-1"/>
    <n v="131"/>
    <n v="109"/>
    <n v="-11"/>
    <n v="-3.6527061539365153"/>
    <n v="-1"/>
    <n v="0"/>
    <n v="0.60723947848243676"/>
  </r>
  <r>
    <n v="8"/>
    <x v="1"/>
    <x v="16"/>
    <x v="28"/>
    <x v="31"/>
    <x v="0"/>
    <n v="31"/>
    <n v="25"/>
    <n v="6"/>
    <n v="1"/>
    <n v="-6"/>
    <n v="5"/>
    <n v="0.625"/>
    <n v="0"/>
    <n v="0"/>
    <n v="-1"/>
    <n v="162"/>
    <n v="134"/>
    <n v="-11"/>
    <n v="-3.6527061539365153"/>
    <n v="-2"/>
    <n v="-1"/>
    <n v="0.61057336999273881"/>
  </r>
  <r>
    <n v="9"/>
    <x v="1"/>
    <x v="8"/>
    <x v="28"/>
    <x v="28"/>
    <x v="1"/>
    <n v="31"/>
    <n v="24"/>
    <n v="7"/>
    <n v="1"/>
    <n v="7.5"/>
    <n v="6"/>
    <n v="0.66666666666666663"/>
    <n v="14.5"/>
    <n v="3.8078865529319543"/>
    <n v="1"/>
    <n v="193"/>
    <n v="158"/>
    <n v="3.5"/>
    <n v="0.15518039899543901"/>
    <n v="1"/>
    <n v="0"/>
    <n v="0.61638339130529163"/>
  </r>
  <r>
    <n v="10"/>
    <x v="1"/>
    <x v="9"/>
    <x v="28"/>
    <x v="11"/>
    <x v="0"/>
    <n v="26"/>
    <n v="15"/>
    <n v="11"/>
    <n v="1"/>
    <n v="-6.5"/>
    <n v="7"/>
    <n v="0.7"/>
    <n v="4.5"/>
    <n v="2.1213203435596424"/>
    <n v="1"/>
    <n v="219"/>
    <n v="173"/>
    <n v="8"/>
    <n v="2.2765007425550814"/>
    <n v="2"/>
    <n v="1"/>
    <n v="0.63617458818827022"/>
  </r>
  <r>
    <n v="11"/>
    <x v="1"/>
    <x v="10"/>
    <x v="28"/>
    <x v="18"/>
    <x v="1"/>
    <n v="5"/>
    <n v="14"/>
    <n v="-9"/>
    <n v="0"/>
    <n v="-5"/>
    <n v="7"/>
    <n v="0.63636363636363635"/>
    <n v="-14"/>
    <n v="-3.7416573867739413"/>
    <n v="-1"/>
    <n v="224"/>
    <n v="187"/>
    <n v="-6"/>
    <n v="-1.4651566442188599"/>
    <n v="-1"/>
    <n v="0"/>
    <n v="0.60536581849392934"/>
  </r>
  <r>
    <n v="12"/>
    <x v="1"/>
    <x v="11"/>
    <x v="28"/>
    <x v="20"/>
    <x v="0"/>
    <n v="40"/>
    <n v="7"/>
    <n v="33"/>
    <n v="1"/>
    <n v="-9"/>
    <n v="8"/>
    <n v="0.66666666666666663"/>
    <n v="24"/>
    <n v="4.8989794855663558"/>
    <n v="1"/>
    <n v="264"/>
    <n v="194"/>
    <n v="18"/>
    <n v="3.4338228413474958"/>
    <n v="1"/>
    <n v="0"/>
    <n v="0.67484379189123089"/>
  </r>
  <r>
    <n v="13"/>
    <x v="1"/>
    <x v="12"/>
    <x v="28"/>
    <x v="12"/>
    <x v="1"/>
    <n v="10"/>
    <n v="38"/>
    <n v="-28"/>
    <n v="0"/>
    <n v="-3"/>
    <n v="8"/>
    <n v="0.61538461538461542"/>
    <n v="-31"/>
    <n v="-5.5677643628300215"/>
    <n v="-1"/>
    <n v="274"/>
    <n v="232"/>
    <n v="-13"/>
    <n v="-2.1339415214825257"/>
    <n v="-1"/>
    <n v="0"/>
    <n v="0.5973284810080397"/>
  </r>
  <r>
    <n v="14"/>
    <x v="1"/>
    <x v="13"/>
    <x v="28"/>
    <x v="3"/>
    <x v="0"/>
    <n v="24"/>
    <n v="3"/>
    <n v="21"/>
    <n v="1"/>
    <n v="-15"/>
    <n v="9"/>
    <n v="0.6428571428571429"/>
    <n v="6"/>
    <n v="2.4494897427831779"/>
    <n v="1"/>
    <n v="298"/>
    <n v="235"/>
    <n v="-7"/>
    <n v="0.31554822130065219"/>
    <n v="1"/>
    <n v="0"/>
    <n v="0.63712186685782024"/>
  </r>
  <r>
    <n v="15"/>
    <x v="1"/>
    <x v="14"/>
    <x v="28"/>
    <x v="24"/>
    <x v="0"/>
    <n v="31"/>
    <n v="34"/>
    <n v="-3"/>
    <n v="0"/>
    <n v="-9"/>
    <n v="9"/>
    <n v="0.6"/>
    <n v="-12"/>
    <n v="-3.4641016151377544"/>
    <n v="-1"/>
    <n v="329"/>
    <n v="269"/>
    <n v="-19"/>
    <n v="-3.1485533938371022"/>
    <n v="-1"/>
    <n v="0"/>
    <n v="0.61708432758730114"/>
  </r>
  <r>
    <n v="16"/>
    <x v="1"/>
    <x v="15"/>
    <x v="28"/>
    <x v="2"/>
    <x v="1"/>
    <n v="25"/>
    <n v="23"/>
    <n v="2"/>
    <n v="1"/>
    <n v="-11.5"/>
    <n v="10"/>
    <n v="0.625"/>
    <n v="-9.5"/>
    <n v="-3.082207001484488"/>
    <n v="-1"/>
    <n v="354"/>
    <n v="292"/>
    <n v="-28.5"/>
    <n v="-6.2307603953215907"/>
    <n v="-2"/>
    <n v="-1"/>
    <n v="0.61214251859695223"/>
  </r>
  <r>
    <n v="1"/>
    <x v="1"/>
    <x v="0"/>
    <x v="29"/>
    <x v="30"/>
    <x v="1"/>
    <n v="31"/>
    <n v="24"/>
    <n v="7"/>
    <n v="1"/>
    <n v="2.5"/>
    <n v="1"/>
    <n v="1"/>
    <n v="9.5"/>
    <n v="3.082207001484488"/>
    <n v="1"/>
    <n v="31"/>
    <n v="24"/>
    <n v="9.5"/>
    <n v="3.082207001484488"/>
    <n v="1"/>
    <n v="0"/>
    <n v="0.64715617156669558"/>
  </r>
  <r>
    <n v="2"/>
    <x v="1"/>
    <x v="1"/>
    <x v="29"/>
    <x v="24"/>
    <x v="1"/>
    <n v="7"/>
    <n v="40"/>
    <n v="-33"/>
    <n v="0"/>
    <n v="7"/>
    <n v="1"/>
    <n v="0.5"/>
    <n v="-26"/>
    <n v="-5.0990195135927845"/>
    <n v="-1"/>
    <n v="38"/>
    <n v="64"/>
    <n v="-16.5"/>
    <n v="-2.0168125121082965"/>
    <n v="-1"/>
    <n v="0"/>
    <n v="0.22522483476243474"/>
  </r>
  <r>
    <n v="3"/>
    <x v="1"/>
    <x v="2"/>
    <x v="29"/>
    <x v="3"/>
    <x v="0"/>
    <n v="32"/>
    <n v="37"/>
    <n v="-5"/>
    <n v="0"/>
    <n v="-3.5"/>
    <n v="1"/>
    <n v="0.33333333333333331"/>
    <n v="-8.5"/>
    <n v="-2.9154759474226504"/>
    <n v="-1"/>
    <n v="70"/>
    <n v="101"/>
    <n v="-25"/>
    <n v="-4.9322884595309464"/>
    <n v="-2"/>
    <n v="-1"/>
    <n v="0.29548284486953719"/>
  </r>
  <r>
    <n v="4"/>
    <x v="1"/>
    <x v="3"/>
    <x v="29"/>
    <x v="22"/>
    <x v="0"/>
    <n v="7"/>
    <n v="27"/>
    <n v="-20"/>
    <n v="0"/>
    <n v="3.5"/>
    <n v="1"/>
    <n v="0.25"/>
    <n v="-16.5"/>
    <n v="-4.0620192023179804"/>
    <n v="-1"/>
    <n v="77"/>
    <n v="128"/>
    <n v="-41.5"/>
    <n v="-8.9943076618489268"/>
    <n v="-3"/>
    <n v="-2"/>
    <n v="0.2306769233345298"/>
  </r>
  <r>
    <n v="5"/>
    <x v="1"/>
    <x v="4"/>
    <x v="29"/>
    <x v="20"/>
    <x v="1"/>
    <n v="17"/>
    <n v="14"/>
    <n v="3"/>
    <n v="1"/>
    <n v="5.5"/>
    <n v="2"/>
    <n v="0.4"/>
    <n v="8.5"/>
    <n v="2.9154759474226504"/>
    <n v="1"/>
    <n v="94"/>
    <n v="142"/>
    <n v="-33"/>
    <n v="-6.0788317144262765"/>
    <n v="1"/>
    <n v="0"/>
    <n v="0.27334809577941044"/>
  </r>
  <r>
    <n v="6"/>
    <x v="1"/>
    <x v="6"/>
    <x v="29"/>
    <x v="2"/>
    <x v="1"/>
    <n v="34"/>
    <n v="17"/>
    <n v="17"/>
    <n v="1"/>
    <n v="1"/>
    <n v="3"/>
    <n v="0.5"/>
    <n v="18"/>
    <n v="4.2426406871192848"/>
    <n v="1"/>
    <n v="128"/>
    <n v="159"/>
    <n v="-15"/>
    <n v="-1.8361910273069917"/>
    <n v="2"/>
    <n v="1"/>
    <n v="0.3742583542442291"/>
  </r>
  <r>
    <n v="7"/>
    <x v="1"/>
    <x v="7"/>
    <x v="29"/>
    <x v="23"/>
    <x v="0"/>
    <n v="24"/>
    <n v="30"/>
    <n v="-6"/>
    <n v="0"/>
    <n v="0"/>
    <n v="3"/>
    <n v="0.42857142857142855"/>
    <n v="-6"/>
    <n v="-2.4494897427831779"/>
    <n v="-1"/>
    <n v="152"/>
    <n v="189"/>
    <n v="-21"/>
    <n v="-4.2856807700901696"/>
    <n v="-1"/>
    <n v="0"/>
    <n v="0.37370762105489458"/>
  </r>
  <r>
    <n v="8"/>
    <x v="1"/>
    <x v="16"/>
    <x v="29"/>
    <x v="30"/>
    <x v="0"/>
    <n v="28"/>
    <n v="43"/>
    <n v="-15"/>
    <n v="0"/>
    <n v="4.5"/>
    <n v="3"/>
    <n v="0.375"/>
    <n v="-10.5"/>
    <n v="-3.2403703492039302"/>
    <n v="-1"/>
    <n v="180"/>
    <n v="232"/>
    <n v="-31.5"/>
    <n v="-7.5260511192940998"/>
    <n v="-2"/>
    <n v="-1"/>
    <n v="0.35400977776777892"/>
  </r>
  <r>
    <n v="9"/>
    <x v="1"/>
    <x v="8"/>
    <x v="29"/>
    <x v="1"/>
    <x v="0"/>
    <n v="36"/>
    <n v="10"/>
    <n v="26"/>
    <n v="1"/>
    <n v="2.5"/>
    <n v="4"/>
    <n v="0.44444444444444442"/>
    <n v="28.5"/>
    <n v="5.3385391260156556"/>
    <n v="1"/>
    <n v="216"/>
    <n v="242"/>
    <n v="-3"/>
    <n v="-2.1875119932784441"/>
    <n v="1"/>
    <n v="0"/>
    <n v="0.43306113103548916"/>
  </r>
  <r>
    <n v="10"/>
    <x v="1"/>
    <x v="9"/>
    <x v="29"/>
    <x v="27"/>
    <x v="1"/>
    <n v="19"/>
    <n v="17"/>
    <n v="2"/>
    <n v="1"/>
    <n v="7"/>
    <n v="5"/>
    <n v="0.5"/>
    <n v="9"/>
    <n v="3"/>
    <n v="1"/>
    <n v="235"/>
    <n v="259"/>
    <n v="6"/>
    <n v="0.81248800672155586"/>
    <n v="2"/>
    <n v="1"/>
    <n v="0.44263746244922131"/>
  </r>
  <r>
    <n v="11"/>
    <x v="1"/>
    <x v="10"/>
    <x v="29"/>
    <x v="8"/>
    <x v="0"/>
    <n v="14"/>
    <n v="5"/>
    <n v="9"/>
    <n v="1"/>
    <n v="5"/>
    <n v="6"/>
    <n v="0.54545454545454541"/>
    <n v="14"/>
    <n v="3.7416573867739413"/>
    <n v="1"/>
    <n v="249"/>
    <n v="264"/>
    <n v="20"/>
    <n v="4.5541453934954976"/>
    <n v="3"/>
    <n v="2"/>
    <n v="0.46539640305944369"/>
  </r>
  <r>
    <n v="12"/>
    <x v="1"/>
    <x v="11"/>
    <x v="29"/>
    <x v="25"/>
    <x v="1"/>
    <n v="28"/>
    <n v="21"/>
    <n v="7"/>
    <n v="1"/>
    <n v="3"/>
    <n v="7"/>
    <n v="0.58333333333333337"/>
    <n v="10"/>
    <n v="3.1622776601683795"/>
    <n v="1"/>
    <n v="277"/>
    <n v="285"/>
    <n v="30"/>
    <n v="7.7164230536638776"/>
    <n v="4"/>
    <n v="3"/>
    <n v="0.48313693111972916"/>
  </r>
  <r>
    <n v="13"/>
    <x v="1"/>
    <x v="12"/>
    <x v="29"/>
    <x v="0"/>
    <x v="0"/>
    <n v="16"/>
    <n v="11"/>
    <n v="5"/>
    <n v="1"/>
    <n v="-2"/>
    <n v="8"/>
    <n v="0.61538461538461542"/>
    <n v="3"/>
    <n v="1.7320508075688772"/>
    <n v="1"/>
    <n v="293"/>
    <n v="296"/>
    <n v="33"/>
    <n v="9.4484738612327543"/>
    <n v="5"/>
    <n v="4"/>
    <n v="0.49396458731081933"/>
  </r>
  <r>
    <n v="14"/>
    <x v="1"/>
    <x v="13"/>
    <x v="29"/>
    <x v="14"/>
    <x v="1"/>
    <n v="20"/>
    <n v="26"/>
    <n v="-6"/>
    <n v="0"/>
    <n v="6.5"/>
    <n v="8"/>
    <n v="0.5714285714285714"/>
    <n v="0.5"/>
    <n v="0.70710678118654757"/>
    <n v="1"/>
    <n v="313"/>
    <n v="322"/>
    <n v="33.5"/>
    <n v="10.155580642419302"/>
    <n v="6"/>
    <n v="5"/>
    <n v="0.48320991492234311"/>
  </r>
  <r>
    <n v="15"/>
    <x v="1"/>
    <x v="14"/>
    <x v="29"/>
    <x v="0"/>
    <x v="1"/>
    <n v="24"/>
    <n v="31"/>
    <n v="-7"/>
    <n v="0"/>
    <n v="3"/>
    <n v="8"/>
    <n v="0.53333333333333333"/>
    <n v="-4"/>
    <n v="-2"/>
    <n v="-1"/>
    <n v="337"/>
    <n v="353"/>
    <n v="29.5"/>
    <n v="8.1555806424193023"/>
    <n v="-1"/>
    <n v="0"/>
    <n v="0.47254445743173612"/>
  </r>
  <r>
    <n v="16"/>
    <x v="1"/>
    <x v="15"/>
    <x v="29"/>
    <x v="20"/>
    <x v="0"/>
    <n v="17"/>
    <n v="16"/>
    <n v="1"/>
    <n v="1"/>
    <n v="-3"/>
    <n v="9"/>
    <n v="0.5625"/>
    <n v="-2"/>
    <n v="-1.4142135623730951"/>
    <n v="-1"/>
    <n v="354"/>
    <n v="369"/>
    <n v="27.5"/>
    <n v="6.7413670800462073"/>
    <n v="-2"/>
    <n v="-1"/>
    <n v="0.47543121192454019"/>
  </r>
  <r>
    <n v="1"/>
    <x v="1"/>
    <x v="0"/>
    <x v="30"/>
    <x v="10"/>
    <x v="0"/>
    <n v="16"/>
    <n v="25"/>
    <n v="-9"/>
    <n v="0"/>
    <n v="2.5"/>
    <n v="0"/>
    <n v="0"/>
    <n v="-6.5"/>
    <n v="-2.5495097567963922"/>
    <n v="-1"/>
    <n v="16"/>
    <n v="25"/>
    <n v="-6.5"/>
    <n v="-2.5495097567963922"/>
    <n v="-3"/>
    <n v="-2"/>
    <n v="0.25774915008764243"/>
  </r>
  <r>
    <n v="2"/>
    <x v="1"/>
    <x v="1"/>
    <x v="30"/>
    <x v="4"/>
    <x v="1"/>
    <n v="16"/>
    <n v="15"/>
    <n v="1"/>
    <n v="1"/>
    <n v="6"/>
    <n v="1"/>
    <n v="0.5"/>
    <n v="7"/>
    <n v="2.6457513110645907"/>
    <n v="1"/>
    <n v="32"/>
    <n v="40"/>
    <n v="0.5"/>
    <n v="9.624155426819847E-2"/>
    <n v="1"/>
    <n v="0"/>
    <n v="0.37078509665363246"/>
  </r>
  <r>
    <n v="3"/>
    <x v="1"/>
    <x v="2"/>
    <x v="30"/>
    <x v="23"/>
    <x v="0"/>
    <n v="10"/>
    <n v="17"/>
    <n v="-7"/>
    <n v="0"/>
    <n v="2"/>
    <n v="1"/>
    <n v="0.33333333333333331"/>
    <n v="-5"/>
    <n v="-2.2360679774997898"/>
    <n v="-1"/>
    <n v="42"/>
    <n v="57"/>
    <n v="-4.5"/>
    <n v="-2.1398264232315913"/>
    <n v="-1"/>
    <n v="0"/>
    <n v="0.32656675077158565"/>
  </r>
  <r>
    <n v="4"/>
    <x v="1"/>
    <x v="3"/>
    <x v="30"/>
    <x v="15"/>
    <x v="1"/>
    <n v="20"/>
    <n v="27"/>
    <n v="-7"/>
    <n v="0"/>
    <n v="3.5"/>
    <n v="1"/>
    <n v="0.25"/>
    <n v="-3.5"/>
    <n v="-1.8708286933869707"/>
    <n v="-1"/>
    <n v="62"/>
    <n v="84"/>
    <n v="-8"/>
    <n v="-4.0106551166185618"/>
    <n v="-2"/>
    <n v="-1"/>
    <n v="0.32745303159864092"/>
  </r>
  <r>
    <n v="5"/>
    <x v="1"/>
    <x v="4"/>
    <x v="30"/>
    <x v="26"/>
    <x v="1"/>
    <n v="30"/>
    <n v="17"/>
    <n v="13"/>
    <n v="1"/>
    <n v="2.5"/>
    <n v="2"/>
    <n v="0.4"/>
    <n v="15.5"/>
    <n v="3.9370039370059056"/>
    <n v="1"/>
    <n v="92"/>
    <n v="101"/>
    <n v="7.5"/>
    <n v="-7.3651179612656215E-2"/>
    <n v="1"/>
    <n v="0"/>
    <n v="0.44492520098352878"/>
  </r>
  <r>
    <n v="6"/>
    <x v="1"/>
    <x v="5"/>
    <x v="30"/>
    <x v="7"/>
    <x v="0"/>
    <n v="28"/>
    <n v="26"/>
    <n v="2"/>
    <n v="1"/>
    <n v="-7.5"/>
    <n v="3"/>
    <n v="0.5"/>
    <n v="-5.5"/>
    <n v="-2.3452078799117149"/>
    <n v="-1"/>
    <n v="120"/>
    <n v="127"/>
    <n v="2"/>
    <n v="-2.4188590595243711"/>
    <n v="-1"/>
    <n v="0"/>
    <n v="0.46645845903692978"/>
  </r>
  <r>
    <n v="7"/>
    <x v="1"/>
    <x v="6"/>
    <x v="30"/>
    <x v="19"/>
    <x v="0"/>
    <n v="26"/>
    <n v="34"/>
    <n v="-8"/>
    <n v="0"/>
    <n v="-3.5"/>
    <n v="3"/>
    <n v="0.42857142857142855"/>
    <n v="-11.5"/>
    <n v="-3.3911649915626341"/>
    <n v="-1"/>
    <n v="146"/>
    <n v="161"/>
    <n v="-9.5"/>
    <n v="-5.8100240510870051"/>
    <n v="-2"/>
    <n v="-1"/>
    <n v="0.44231286316556051"/>
  </r>
  <r>
    <n v="8"/>
    <x v="1"/>
    <x v="7"/>
    <x v="30"/>
    <x v="21"/>
    <x v="0"/>
    <n v="36"/>
    <n v="22"/>
    <n v="14"/>
    <n v="1"/>
    <n v="-3"/>
    <n v="4"/>
    <n v="0.5"/>
    <n v="11"/>
    <n v="3.3166247903553998"/>
    <n v="1"/>
    <n v="182"/>
    <n v="183"/>
    <n v="1.5"/>
    <n v="-2.4933992607316053"/>
    <n v="1"/>
    <n v="0"/>
    <n v="0.49675346216032595"/>
  </r>
  <r>
    <n v="9"/>
    <x v="1"/>
    <x v="16"/>
    <x v="30"/>
    <x v="25"/>
    <x v="1"/>
    <n v="35"/>
    <n v="43"/>
    <n v="-8"/>
    <n v="0"/>
    <n v="3.5"/>
    <n v="4"/>
    <n v="0.44444444444444442"/>
    <n v="-4.5"/>
    <n v="-2.1213203435596424"/>
    <n v="-1"/>
    <n v="217"/>
    <n v="226"/>
    <n v="-3"/>
    <n v="-4.6147196042912473"/>
    <n v="-1"/>
    <n v="0"/>
    <n v="0.47594078950073015"/>
  </r>
  <r>
    <n v="10"/>
    <x v="1"/>
    <x v="8"/>
    <x v="30"/>
    <x v="12"/>
    <x v="0"/>
    <n v="47"/>
    <n v="25"/>
    <n v="22"/>
    <n v="1"/>
    <n v="3"/>
    <n v="5"/>
    <n v="0.5"/>
    <n v="25"/>
    <n v="5"/>
    <n v="1"/>
    <n v="264"/>
    <n v="251"/>
    <n v="22"/>
    <n v="0.38528039570875272"/>
    <n v="1"/>
    <n v="0"/>
    <n v="0.52988331914343278"/>
  </r>
  <r>
    <n v="11"/>
    <x v="1"/>
    <x v="9"/>
    <x v="30"/>
    <x v="19"/>
    <x v="1"/>
    <n v="17"/>
    <n v="24"/>
    <n v="-7"/>
    <n v="0"/>
    <n v="3"/>
    <n v="5"/>
    <n v="0.45454545454545453"/>
    <n v="-4"/>
    <n v="-2"/>
    <n v="-1"/>
    <n v="281"/>
    <n v="275"/>
    <n v="18"/>
    <n v="-1.6147196042912473"/>
    <n v="-1"/>
    <n v="0"/>
    <n v="0.51278547842240274"/>
  </r>
  <r>
    <n v="12"/>
    <x v="1"/>
    <x v="10"/>
    <x v="30"/>
    <x v="1"/>
    <x v="1"/>
    <n v="27"/>
    <n v="21"/>
    <n v="6"/>
    <n v="1"/>
    <n v="-6.5"/>
    <n v="6"/>
    <n v="0.5"/>
    <n v="-0.5"/>
    <n v="-0.70710678118654757"/>
    <n v="-1"/>
    <n v="308"/>
    <n v="296"/>
    <n v="17.5"/>
    <n v="-2.3218263854777947"/>
    <n v="-2"/>
    <n v="-1"/>
    <n v="0.52352875418404243"/>
  </r>
  <r>
    <n v="13"/>
    <x v="1"/>
    <x v="12"/>
    <x v="30"/>
    <x v="22"/>
    <x v="0"/>
    <n v="13"/>
    <n v="10"/>
    <n v="3"/>
    <n v="1"/>
    <n v="-2"/>
    <n v="7"/>
    <n v="0.53846153846153844"/>
    <n v="1"/>
    <n v="1"/>
    <n v="1"/>
    <n v="321"/>
    <n v="306"/>
    <n v="18.5"/>
    <n v="-1.3218263854777947"/>
    <n v="1"/>
    <n v="0"/>
    <n v="0.52832433579849725"/>
  </r>
  <r>
    <n v="14"/>
    <x v="1"/>
    <x v="13"/>
    <x v="30"/>
    <x v="27"/>
    <x v="1"/>
    <n v="19"/>
    <n v="17"/>
    <n v="2"/>
    <n v="1"/>
    <n v="6"/>
    <n v="8"/>
    <n v="0.5714285714285714"/>
    <n v="8"/>
    <n v="2.8284271247461903"/>
    <n v="1"/>
    <n v="340"/>
    <n v="323"/>
    <n v="26.5"/>
    <n v="1.5066007392683956"/>
    <n v="2"/>
    <n v="1"/>
    <n v="0.53035390510349567"/>
  </r>
  <r>
    <n v="15"/>
    <x v="1"/>
    <x v="14"/>
    <x v="30"/>
    <x v="21"/>
    <x v="1"/>
    <n v="17"/>
    <n v="38"/>
    <n v="-21"/>
    <n v="0"/>
    <n v="-4.5"/>
    <n v="8"/>
    <n v="0.53333333333333333"/>
    <n v="-25.5"/>
    <n v="-5.0497524691810387"/>
    <n v="-1"/>
    <n v="357"/>
    <n v="361"/>
    <n v="1"/>
    <n v="-3.5431517299126432"/>
    <n v="-1"/>
    <n v="0"/>
    <n v="0.49339864399664357"/>
  </r>
  <r>
    <n v="16"/>
    <x v="1"/>
    <x v="15"/>
    <x v="30"/>
    <x v="15"/>
    <x v="0"/>
    <n v="24"/>
    <n v="17"/>
    <n v="7"/>
    <n v="1"/>
    <n v="-3"/>
    <n v="9"/>
    <n v="0.5625"/>
    <n v="4"/>
    <n v="2"/>
    <n v="1"/>
    <n v="381"/>
    <n v="378"/>
    <n v="5"/>
    <n v="-1.5431517299126432"/>
    <n v="1"/>
    <n v="0"/>
    <n v="0.50468368185695567"/>
  </r>
  <r>
    <n v="1"/>
    <x v="1"/>
    <x v="0"/>
    <x v="31"/>
    <x v="5"/>
    <x v="0"/>
    <n v="16"/>
    <n v="38"/>
    <n v="-22"/>
    <n v="0"/>
    <n v="2.5"/>
    <n v="0"/>
    <n v="0"/>
    <n v="-19.5"/>
    <n v="-4.4158804331639239"/>
    <n v="-1"/>
    <n v="16"/>
    <n v="38"/>
    <n v="-19.5"/>
    <n v="-4.4158804331639239"/>
    <n v="-1"/>
    <n v="0"/>
    <n v="0.11404794279195499"/>
  </r>
  <r>
    <n v="2"/>
    <x v="1"/>
    <x v="1"/>
    <x v="31"/>
    <x v="14"/>
    <x v="0"/>
    <n v="23"/>
    <n v="27"/>
    <n v="-4"/>
    <n v="0"/>
    <n v="-3"/>
    <n v="0"/>
    <n v="0"/>
    <n v="-7"/>
    <n v="-2.6457513110645907"/>
    <n v="-1"/>
    <n v="39"/>
    <n v="65"/>
    <n v="-26.5"/>
    <n v="-7.0616317442285146"/>
    <n v="-2"/>
    <n v="-1"/>
    <n v="0.22958487107056028"/>
  </r>
  <r>
    <n v="3"/>
    <x v="1"/>
    <x v="2"/>
    <x v="31"/>
    <x v="13"/>
    <x v="1"/>
    <n v="29"/>
    <n v="27"/>
    <n v="2"/>
    <n v="1"/>
    <n v="3.5"/>
    <n v="1"/>
    <n v="0.33333333333333331"/>
    <n v="5.5"/>
    <n v="2.3452078799117149"/>
    <n v="1"/>
    <n v="68"/>
    <n v="92"/>
    <n v="-21"/>
    <n v="-4.7164238643168002"/>
    <n v="1"/>
    <n v="0"/>
    <n v="0.32818497021132925"/>
  </r>
  <r>
    <n v="4"/>
    <x v="1"/>
    <x v="3"/>
    <x v="31"/>
    <x v="7"/>
    <x v="0"/>
    <n v="31"/>
    <n v="20"/>
    <n v="11"/>
    <n v="1"/>
    <n v="-7.5"/>
    <n v="2"/>
    <n v="0.5"/>
    <n v="3.5"/>
    <n v="1.8708286933869707"/>
    <n v="1"/>
    <n v="99"/>
    <n v="112"/>
    <n v="-17.5"/>
    <n v="-2.8455951709298297"/>
    <n v="2"/>
    <n v="1"/>
    <n v="0.42741438270789778"/>
  </r>
  <r>
    <n v="5"/>
    <x v="1"/>
    <x v="4"/>
    <x v="31"/>
    <x v="6"/>
    <x v="1"/>
    <n v="16"/>
    <n v="10"/>
    <n v="6"/>
    <n v="1"/>
    <n v="3.5"/>
    <n v="3"/>
    <n v="0.6"/>
    <n v="9.5"/>
    <n v="3.082207001484488"/>
    <n v="1"/>
    <n v="115"/>
    <n v="122"/>
    <n v="-8"/>
    <n v="0.23661183055465829"/>
    <n v="3"/>
    <n v="2"/>
    <n v="0.46504692164088807"/>
  </r>
  <r>
    <n v="6"/>
    <x v="1"/>
    <x v="5"/>
    <x v="31"/>
    <x v="11"/>
    <x v="0"/>
    <n v="27"/>
    <n v="20"/>
    <n v="7"/>
    <n v="1"/>
    <n v="3"/>
    <n v="4"/>
    <n v="0.66666666666666663"/>
    <n v="10"/>
    <n v="3.1622776601683795"/>
    <n v="1"/>
    <n v="142"/>
    <n v="142"/>
    <n v="2"/>
    <n v="3.3988894907230378"/>
    <n v="4"/>
    <n v="3"/>
    <n v="0.5"/>
  </r>
  <r>
    <n v="7"/>
    <x v="1"/>
    <x v="6"/>
    <x v="31"/>
    <x v="4"/>
    <x v="1"/>
    <n v="17"/>
    <n v="20"/>
    <n v="-3"/>
    <n v="0"/>
    <n v="-1"/>
    <n v="4"/>
    <n v="0.5714285714285714"/>
    <n v="-4"/>
    <n v="-2"/>
    <n v="-1"/>
    <n v="159"/>
    <n v="162"/>
    <n v="-2"/>
    <n v="1.3988894907230378"/>
    <n v="-1"/>
    <n v="0"/>
    <n v="0.48892672209320881"/>
  </r>
  <r>
    <n v="8"/>
    <x v="1"/>
    <x v="7"/>
    <x v="31"/>
    <x v="9"/>
    <x v="1"/>
    <n v="27"/>
    <n v="27"/>
    <n v="0"/>
    <n v="0"/>
    <n v="3"/>
    <n v="4"/>
    <n v="0.5"/>
    <n v="3"/>
    <n v="1.7320508075688772"/>
    <n v="1"/>
    <n v="186"/>
    <n v="189"/>
    <n v="1"/>
    <n v="3.130940298291915"/>
    <n v="1"/>
    <n v="0"/>
    <n v="0.49052093362345928"/>
  </r>
  <r>
    <n v="9"/>
    <x v="1"/>
    <x v="8"/>
    <x v="31"/>
    <x v="10"/>
    <x v="0"/>
    <n v="26"/>
    <n v="20"/>
    <n v="6"/>
    <n v="1"/>
    <n v="-2.5"/>
    <n v="5"/>
    <n v="0.55555555555555558"/>
    <n v="3.5"/>
    <n v="1.8708286933869707"/>
    <n v="1"/>
    <n v="212"/>
    <n v="209"/>
    <n v="4.5"/>
    <n v="5.0017689916788859"/>
    <n v="2"/>
    <n v="1"/>
    <n v="0.50844352069762633"/>
  </r>
  <r>
    <n v="10"/>
    <x v="1"/>
    <x v="9"/>
    <x v="31"/>
    <x v="12"/>
    <x v="0"/>
    <n v="42"/>
    <n v="24"/>
    <n v="18"/>
    <n v="1"/>
    <n v="-3"/>
    <n v="6"/>
    <n v="0.6"/>
    <n v="15"/>
    <n v="3.872983346207417"/>
    <n v="1"/>
    <n v="254"/>
    <n v="233"/>
    <n v="19.5"/>
    <n v="8.8747523378863029"/>
    <n v="3"/>
    <n v="2"/>
    <n v="0.5509527850427548"/>
  </r>
  <r>
    <n v="11"/>
    <x v="1"/>
    <x v="10"/>
    <x v="31"/>
    <x v="14"/>
    <x v="1"/>
    <n v="26"/>
    <n v="31"/>
    <n v="-5"/>
    <n v="0"/>
    <n v="5.5"/>
    <n v="6"/>
    <n v="0.54545454545454541"/>
    <n v="0.5"/>
    <n v="0.70710678118654757"/>
    <n v="1"/>
    <n v="280"/>
    <n v="264"/>
    <n v="20"/>
    <n v="9.5818591190728508"/>
    <n v="4"/>
    <n v="3"/>
    <n v="0.53480660794586687"/>
  </r>
  <r>
    <n v="12"/>
    <x v="1"/>
    <x v="11"/>
    <x v="31"/>
    <x v="24"/>
    <x v="1"/>
    <n v="23"/>
    <n v="31"/>
    <n v="-8"/>
    <n v="0"/>
    <n v="2.5"/>
    <n v="6"/>
    <n v="0.5"/>
    <n v="-5.5"/>
    <n v="-2.3452078799117149"/>
    <n v="-1"/>
    <n v="303"/>
    <n v="295"/>
    <n v="14.5"/>
    <n v="7.2366512391611355"/>
    <n v="-1"/>
    <n v="0"/>
    <n v="0.51584847779178955"/>
  </r>
  <r>
    <n v="13"/>
    <x v="1"/>
    <x v="12"/>
    <x v="31"/>
    <x v="11"/>
    <x v="1"/>
    <n v="27"/>
    <n v="22"/>
    <n v="5"/>
    <n v="1"/>
    <n v="-2"/>
    <n v="7"/>
    <n v="0.53846153846153844"/>
    <n v="3"/>
    <n v="1.7320508075688772"/>
    <n v="1"/>
    <n v="330"/>
    <n v="317"/>
    <n v="17.5"/>
    <n v="8.9687020467300123"/>
    <n v="1"/>
    <n v="0"/>
    <n v="0.52379510834655441"/>
  </r>
  <r>
    <n v="14"/>
    <x v="1"/>
    <x v="13"/>
    <x v="31"/>
    <x v="20"/>
    <x v="0"/>
    <n v="15"/>
    <n v="26"/>
    <n v="-11"/>
    <n v="0"/>
    <n v="-7"/>
    <n v="7"/>
    <n v="0.5"/>
    <n v="-18"/>
    <n v="-4.2426406871192848"/>
    <n v="-1"/>
    <n v="345"/>
    <n v="343"/>
    <n v="-0.5"/>
    <n v="4.7260613596107275"/>
    <n v="-1"/>
    <n v="0"/>
    <n v="0.5034447226430806"/>
  </r>
  <r>
    <n v="15"/>
    <x v="1"/>
    <x v="14"/>
    <x v="31"/>
    <x v="1"/>
    <x v="1"/>
    <n v="41"/>
    <n v="21"/>
    <n v="20"/>
    <n v="1"/>
    <n v="-3"/>
    <n v="8"/>
    <n v="0.53333333333333333"/>
    <n v="17"/>
    <n v="4.1231056256176606"/>
    <n v="1"/>
    <n v="386"/>
    <n v="364"/>
    <n v="16.5"/>
    <n v="8.8491669852283881"/>
    <n v="1"/>
    <n v="0"/>
    <n v="0.53471403609942514"/>
  </r>
  <r>
    <n v="16"/>
    <x v="1"/>
    <x v="15"/>
    <x v="31"/>
    <x v="13"/>
    <x v="0"/>
    <n v="10"/>
    <n v="19"/>
    <n v="-9"/>
    <n v="0"/>
    <n v="-9"/>
    <n v="8"/>
    <n v="0.5"/>
    <n v="-18"/>
    <n v="-4.2426406871192848"/>
    <n v="-1"/>
    <n v="396"/>
    <n v="383"/>
    <n v="-1.5"/>
    <n v="4.6065262981091033"/>
    <n v="-1"/>
    <n v="0"/>
    <n v="0.51976688140342309"/>
  </r>
  <r>
    <n v="1"/>
    <x v="2"/>
    <x v="0"/>
    <x v="0"/>
    <x v="4"/>
    <x v="1"/>
    <n v="23"/>
    <n v="35"/>
    <n v="-12"/>
    <n v="0"/>
    <n v="-2.5"/>
    <n v="0"/>
    <n v="0"/>
    <n v="-14.5"/>
    <n v="-3.8078865529319543"/>
    <n v="-1"/>
    <n v="23"/>
    <n v="35"/>
    <n v="-14.5"/>
    <n v="-3.8078865529319543"/>
    <n v="-2"/>
    <n v="-1"/>
    <n v="0.26991505066896643"/>
  </r>
  <r>
    <n v="2"/>
    <x v="2"/>
    <x v="1"/>
    <x v="0"/>
    <x v="19"/>
    <x v="1"/>
    <n v="16"/>
    <n v="13"/>
    <n v="3"/>
    <n v="1"/>
    <n v="-6.5"/>
    <n v="1"/>
    <n v="0.5"/>
    <n v="-3.5"/>
    <n v="-1.8708286933869707"/>
    <n v="-1"/>
    <n v="39"/>
    <n v="48"/>
    <n v="-18"/>
    <n v="-5.6787152463189248"/>
    <n v="-3"/>
    <n v="-2"/>
    <n v="0.37939773962586537"/>
  </r>
  <r>
    <n v="3"/>
    <x v="2"/>
    <x v="2"/>
    <x v="0"/>
    <x v="14"/>
    <x v="0"/>
    <n v="17"/>
    <n v="28"/>
    <n v="-11"/>
    <n v="0"/>
    <n v="3"/>
    <n v="1"/>
    <n v="0.33333333333333331"/>
    <n v="-8"/>
    <n v="-2.8284271247461903"/>
    <n v="-1"/>
    <n v="56"/>
    <n v="76"/>
    <n v="-26"/>
    <n v="-8.5071423710651146"/>
    <n v="-4"/>
    <n v="-3"/>
    <n v="0.32656675077158565"/>
  </r>
  <r>
    <n v="4"/>
    <x v="2"/>
    <x v="3"/>
    <x v="0"/>
    <x v="2"/>
    <x v="0"/>
    <n v="18"/>
    <n v="15"/>
    <n v="3"/>
    <n v="1"/>
    <n v="-6"/>
    <n v="2"/>
    <n v="0.5"/>
    <n v="-3"/>
    <n v="-1.7320508075688772"/>
    <n v="-1"/>
    <n v="74"/>
    <n v="91"/>
    <n v="-29"/>
    <n v="-10.239193178633991"/>
    <n v="-5"/>
    <n v="-4"/>
    <n v="0.37986936043150105"/>
  </r>
  <r>
    <n v="5"/>
    <x v="2"/>
    <x v="4"/>
    <x v="0"/>
    <x v="11"/>
    <x v="1"/>
    <n v="7"/>
    <n v="34"/>
    <n v="-27"/>
    <n v="0"/>
    <n v="6"/>
    <n v="2"/>
    <n v="0.4"/>
    <n v="-21"/>
    <n v="-4.5825756949558398"/>
    <n v="-1"/>
    <n v="81"/>
    <n v="125"/>
    <n v="-50"/>
    <n v="-14.821768873589832"/>
    <n v="-6"/>
    <n v="-5"/>
    <n v="0.26342176072042384"/>
  </r>
  <r>
    <n v="6"/>
    <x v="2"/>
    <x v="5"/>
    <x v="0"/>
    <x v="18"/>
    <x v="0"/>
    <n v="38"/>
    <n v="33"/>
    <n v="5"/>
    <n v="1"/>
    <n v="2.5"/>
    <n v="3"/>
    <n v="0.5"/>
    <n v="7.5"/>
    <n v="2.7386127875258306"/>
    <n v="1"/>
    <n v="119"/>
    <n v="158"/>
    <n v="-42.5"/>
    <n v="-12.083156086064001"/>
    <n v="1"/>
    <n v="0"/>
    <n v="0.33808774272880371"/>
  </r>
  <r>
    <n v="7"/>
    <x v="2"/>
    <x v="6"/>
    <x v="0"/>
    <x v="3"/>
    <x v="1"/>
    <n v="0"/>
    <n v="33"/>
    <n v="-33"/>
    <n v="0"/>
    <n v="3"/>
    <n v="3"/>
    <n v="0.42857142857142855"/>
    <n v="-30"/>
    <n v="-5.4772255750516612"/>
    <n v="-1"/>
    <n v="119"/>
    <n v="191"/>
    <n v="-72.5"/>
    <n v="-17.560381661115663"/>
    <n v="-1"/>
    <n v="0"/>
    <n v="0.24575811375950757"/>
  </r>
  <r>
    <n v="8"/>
    <x v="2"/>
    <x v="16"/>
    <x v="0"/>
    <x v="2"/>
    <x v="1"/>
    <n v="20"/>
    <n v="10"/>
    <n v="10"/>
    <n v="1"/>
    <n v="-2.5"/>
    <n v="4"/>
    <n v="0.5"/>
    <n v="7.5"/>
    <n v="2.7386127875258306"/>
    <n v="1"/>
    <n v="139"/>
    <n v="201"/>
    <n v="-65"/>
    <n v="-14.821768873589832"/>
    <n v="1"/>
    <n v="0"/>
    <n v="0.29439578463380478"/>
  </r>
  <r>
    <n v="9"/>
    <x v="2"/>
    <x v="8"/>
    <x v="0"/>
    <x v="8"/>
    <x v="0"/>
    <n v="16"/>
    <n v="22"/>
    <n v="-6"/>
    <n v="0"/>
    <n v="6"/>
    <n v="4"/>
    <n v="0.44444444444444442"/>
    <n v="0"/>
    <n v="0"/>
    <n v="-1"/>
    <n v="155"/>
    <n v="223"/>
    <n v="-65"/>
    <n v="-14.821768873589832"/>
    <n v="-1"/>
    <n v="0"/>
    <n v="0.29690504681043439"/>
  </r>
  <r>
    <n v="10"/>
    <x v="2"/>
    <x v="9"/>
    <x v="0"/>
    <x v="15"/>
    <x v="1"/>
    <n v="21"/>
    <n v="31"/>
    <n v="-10"/>
    <n v="0"/>
    <n v="2.5"/>
    <n v="4"/>
    <n v="0.4"/>
    <n v="-7.5"/>
    <n v="-2.7386127875258306"/>
    <n v="-1"/>
    <n v="176"/>
    <n v="254"/>
    <n v="-72.5"/>
    <n v="-17.560381661115663"/>
    <n v="-2"/>
    <n v="-1"/>
    <n v="0.29537185025405843"/>
  </r>
  <r>
    <n v="11"/>
    <x v="2"/>
    <x v="10"/>
    <x v="0"/>
    <x v="21"/>
    <x v="0"/>
    <n v="27"/>
    <n v="24"/>
    <n v="3"/>
    <n v="1"/>
    <n v="6"/>
    <n v="5"/>
    <n v="0.45454545454545453"/>
    <n v="9"/>
    <n v="3"/>
    <n v="1"/>
    <n v="203"/>
    <n v="278"/>
    <n v="-63.5"/>
    <n v="-14.560381661115663"/>
    <n v="1"/>
    <n v="0"/>
    <n v="0.32187598139151685"/>
  </r>
  <r>
    <n v="12"/>
    <x v="2"/>
    <x v="11"/>
    <x v="0"/>
    <x v="3"/>
    <x v="0"/>
    <n v="16"/>
    <n v="32"/>
    <n v="-16"/>
    <n v="0"/>
    <n v="7"/>
    <n v="5"/>
    <n v="0.41666666666666669"/>
    <n v="-9"/>
    <n v="-3"/>
    <n v="-1"/>
    <n v="219"/>
    <n v="310"/>
    <n v="-72.5"/>
    <n v="-17.560381661115663"/>
    <n v="-1"/>
    <n v="0"/>
    <n v="0.30500502883269576"/>
  </r>
  <r>
    <n v="13"/>
    <x v="2"/>
    <x v="12"/>
    <x v="0"/>
    <x v="17"/>
    <x v="0"/>
    <n v="12"/>
    <n v="7"/>
    <n v="5"/>
    <n v="1"/>
    <n v="2.5"/>
    <n v="6"/>
    <n v="0.46153846153846156"/>
    <n v="7.5"/>
    <n v="2.7386127875258306"/>
    <n v="1"/>
    <n v="231"/>
    <n v="317"/>
    <n v="-65"/>
    <n v="-14.821768873589832"/>
    <n v="1"/>
    <n v="0"/>
    <n v="0.32080665188741608"/>
  </r>
  <r>
    <n v="14"/>
    <x v="2"/>
    <x v="13"/>
    <x v="0"/>
    <x v="16"/>
    <x v="1"/>
    <n v="15"/>
    <n v="20"/>
    <n v="-5"/>
    <n v="0"/>
    <n v="4"/>
    <n v="6"/>
    <n v="0.42857142857142855"/>
    <n v="-1"/>
    <n v="-1"/>
    <n v="-1"/>
    <n v="246"/>
    <n v="337"/>
    <n v="-66"/>
    <n v="-15.821768873589832"/>
    <n v="-1"/>
    <n v="0"/>
    <n v="0.32170205748224395"/>
  </r>
  <r>
    <n v="15"/>
    <x v="2"/>
    <x v="14"/>
    <x v="0"/>
    <x v="13"/>
    <x v="0"/>
    <n v="23"/>
    <n v="0"/>
    <n v="23"/>
    <n v="1"/>
    <n v="-3"/>
    <n v="7"/>
    <n v="0.46666666666666667"/>
    <n v="20"/>
    <n v="4.4721359549995796"/>
    <n v="1"/>
    <n v="269"/>
    <n v="337"/>
    <n v="-46"/>
    <n v="-11.349632918590252"/>
    <n v="1"/>
    <n v="0"/>
    <n v="0.36955401327973175"/>
  </r>
  <r>
    <n v="16"/>
    <x v="2"/>
    <x v="15"/>
    <x v="0"/>
    <x v="8"/>
    <x v="1"/>
    <n v="26"/>
    <n v="24"/>
    <n v="2"/>
    <n v="1"/>
    <n v="8"/>
    <n v="8"/>
    <n v="0.5"/>
    <n v="10"/>
    <n v="3.1622776601683795"/>
    <n v="1"/>
    <n v="295"/>
    <n v="361"/>
    <n v="-36"/>
    <n v="-8.1873552584218725"/>
    <n v="2"/>
    <n v="1"/>
    <n v="0.38260422554278789"/>
  </r>
  <r>
    <n v="1"/>
    <x v="2"/>
    <x v="0"/>
    <x v="1"/>
    <x v="1"/>
    <x v="1"/>
    <n v="23"/>
    <n v="17"/>
    <n v="6"/>
    <n v="1"/>
    <n v="-6.5"/>
    <n v="1"/>
    <n v="1"/>
    <n v="-0.5"/>
    <n v="-0.70710678118654757"/>
    <n v="-1"/>
    <n v="23"/>
    <n v="17"/>
    <n v="-0.5"/>
    <n v="-0.70710678118654757"/>
    <n v="-1"/>
    <n v="0"/>
    <n v="0.6718150297886708"/>
  </r>
  <r>
    <n v="2"/>
    <x v="2"/>
    <x v="1"/>
    <x v="1"/>
    <x v="12"/>
    <x v="0"/>
    <n v="34"/>
    <n v="23"/>
    <n v="11"/>
    <n v="1"/>
    <n v="-3"/>
    <n v="2"/>
    <n v="1"/>
    <n v="8"/>
    <n v="2.8284271247461903"/>
    <n v="1"/>
    <n v="57"/>
    <n v="40"/>
    <n v="7.5"/>
    <n v="2.1213203435596428"/>
    <n v="1"/>
    <n v="0"/>
    <n v="0.69833613723312471"/>
  </r>
  <r>
    <n v="3"/>
    <x v="2"/>
    <x v="2"/>
    <x v="1"/>
    <x v="4"/>
    <x v="1"/>
    <n v="30"/>
    <n v="26"/>
    <n v="4"/>
    <n v="1"/>
    <n v="-3"/>
    <n v="3"/>
    <n v="1"/>
    <n v="1"/>
    <n v="1"/>
    <n v="1"/>
    <n v="87"/>
    <n v="66"/>
    <n v="8.5"/>
    <n v="3.1213203435596428"/>
    <n v="2"/>
    <n v="1"/>
    <n v="0.65807342733863128"/>
  </r>
  <r>
    <n v="4"/>
    <x v="2"/>
    <x v="3"/>
    <x v="1"/>
    <x v="31"/>
    <x v="0"/>
    <n v="17"/>
    <n v="23"/>
    <n v="-6"/>
    <n v="0"/>
    <n v="-8"/>
    <n v="3"/>
    <n v="0.75"/>
    <n v="-14"/>
    <n v="-3.7416573867739413"/>
    <n v="-1"/>
    <n v="104"/>
    <n v="89"/>
    <n v="-5.5"/>
    <n v="-0.6203370432142985"/>
    <n v="-1"/>
    <n v="0"/>
    <n v="0.59125072915398491"/>
  </r>
  <r>
    <n v="5"/>
    <x v="2"/>
    <x v="5"/>
    <x v="1"/>
    <x v="26"/>
    <x v="0"/>
    <n v="17"/>
    <n v="20"/>
    <n v="-3"/>
    <n v="0"/>
    <n v="-14"/>
    <n v="3"/>
    <n v="0.6"/>
    <n v="-17"/>
    <n v="-4.1231056256176606"/>
    <n v="-1"/>
    <n v="121"/>
    <n v="109"/>
    <n v="-22.5"/>
    <n v="-4.7434426688319586"/>
    <n v="-2"/>
    <n v="-1"/>
    <n v="0.56156823804031442"/>
  </r>
  <r>
    <n v="6"/>
    <x v="2"/>
    <x v="6"/>
    <x v="1"/>
    <x v="28"/>
    <x v="1"/>
    <n v="7"/>
    <n v="23"/>
    <n v="-16"/>
    <n v="0"/>
    <n v="2.5"/>
    <n v="3"/>
    <n v="0.5"/>
    <n v="-13.5"/>
    <n v="-3.6742346141747673"/>
    <n v="-1"/>
    <n v="128"/>
    <n v="132"/>
    <n v="-36"/>
    <n v="-8.417677283006725"/>
    <n v="-3"/>
    <n v="-2"/>
    <n v="0.48177586878459622"/>
  </r>
  <r>
    <n v="7"/>
    <x v="2"/>
    <x v="7"/>
    <x v="1"/>
    <x v="29"/>
    <x v="1"/>
    <n v="25"/>
    <n v="20"/>
    <n v="5"/>
    <n v="1"/>
    <n v="-6.5"/>
    <n v="4"/>
    <n v="0.5714285714285714"/>
    <n v="-1.5"/>
    <n v="-1.2247448713915889"/>
    <n v="-1"/>
    <n v="153"/>
    <n v="152"/>
    <n v="-37.5"/>
    <n v="-9.6424221543983144"/>
    <n v="-4"/>
    <n v="-3"/>
    <n v="0.50388518162689477"/>
  </r>
  <r>
    <n v="8"/>
    <x v="2"/>
    <x v="16"/>
    <x v="1"/>
    <x v="20"/>
    <x v="1"/>
    <n v="17"/>
    <n v="20"/>
    <n v="-3"/>
    <n v="0"/>
    <n v="-3"/>
    <n v="4"/>
    <n v="0.5"/>
    <n v="-6"/>
    <n v="-2.4494897427831779"/>
    <n v="-1"/>
    <n v="170"/>
    <n v="172"/>
    <n v="-43.5"/>
    <n v="-12.091911897181493"/>
    <n v="-5"/>
    <n v="-4"/>
    <n v="0.49307054013776686"/>
  </r>
  <r>
    <n v="9"/>
    <x v="2"/>
    <x v="8"/>
    <x v="1"/>
    <x v="14"/>
    <x v="0"/>
    <n v="27"/>
    <n v="7"/>
    <n v="20"/>
    <n v="1"/>
    <n v="-3.5"/>
    <n v="5"/>
    <n v="0.55555555555555558"/>
    <n v="16.5"/>
    <n v="4.0620192023179804"/>
    <n v="1"/>
    <n v="197"/>
    <n v="179"/>
    <n v="-27"/>
    <n v="-8.0298926948635128"/>
    <n v="1"/>
    <n v="0"/>
    <n v="0.55652939665378431"/>
  </r>
  <r>
    <n v="10"/>
    <x v="2"/>
    <x v="9"/>
    <x v="1"/>
    <x v="8"/>
    <x v="1"/>
    <n v="34"/>
    <n v="31"/>
    <n v="3"/>
    <n v="1"/>
    <n v="0"/>
    <n v="6"/>
    <n v="0.6"/>
    <n v="3"/>
    <n v="1.7320508075688772"/>
    <n v="1"/>
    <n v="231"/>
    <n v="210"/>
    <n v="-24"/>
    <n v="-6.297841887294636"/>
    <n v="2"/>
    <n v="1"/>
    <n v="0.5562323840988862"/>
  </r>
  <r>
    <n v="11"/>
    <x v="2"/>
    <x v="10"/>
    <x v="1"/>
    <x v="18"/>
    <x v="0"/>
    <n v="34"/>
    <n v="20"/>
    <n v="14"/>
    <n v="1"/>
    <n v="-10"/>
    <n v="7"/>
    <n v="0.63636363636363635"/>
    <n v="4"/>
    <n v="2"/>
    <n v="1"/>
    <n v="265"/>
    <n v="230"/>
    <n v="-20"/>
    <n v="-4.297841887294636"/>
    <n v="3"/>
    <n v="2"/>
    <n v="0.58314847515887558"/>
  </r>
  <r>
    <n v="12"/>
    <x v="2"/>
    <x v="11"/>
    <x v="1"/>
    <x v="10"/>
    <x v="0"/>
    <n v="9"/>
    <n v="14"/>
    <n v="-5"/>
    <n v="0"/>
    <n v="-2"/>
    <n v="7"/>
    <n v="0.58333333333333337"/>
    <n v="-7"/>
    <n v="-2.6457513110645907"/>
    <n v="-1"/>
    <n v="274"/>
    <n v="244"/>
    <n v="-27"/>
    <n v="-6.9435931983592267"/>
    <n v="-1"/>
    <n v="0"/>
    <n v="0.5682770297286327"/>
  </r>
  <r>
    <n v="13"/>
    <x v="2"/>
    <x v="12"/>
    <x v="1"/>
    <x v="0"/>
    <x v="0"/>
    <n v="20"/>
    <n v="17"/>
    <n v="3"/>
    <n v="1"/>
    <n v="-2.5"/>
    <n v="8"/>
    <n v="0.61538461538461542"/>
    <n v="0.5"/>
    <n v="0.70710678118654757"/>
    <n v="1"/>
    <n v="294"/>
    <n v="261"/>
    <n v="-26.5"/>
    <n v="-6.2364864171726788"/>
    <n v="1"/>
    <n v="0"/>
    <n v="0.57007831531949171"/>
  </r>
  <r>
    <n v="14"/>
    <x v="2"/>
    <x v="13"/>
    <x v="1"/>
    <x v="18"/>
    <x v="1"/>
    <n v="24"/>
    <n v="21"/>
    <n v="3"/>
    <n v="1"/>
    <n v="-7"/>
    <n v="9"/>
    <n v="0.6428571428571429"/>
    <n v="-4"/>
    <n v="-2"/>
    <n v="-1"/>
    <n v="318"/>
    <n v="282"/>
    <n v="-30.5"/>
    <n v="-8.2364864171726779"/>
    <n v="-1"/>
    <n v="0"/>
    <n v="0.57070840763603659"/>
  </r>
  <r>
    <n v="15"/>
    <x v="2"/>
    <x v="14"/>
    <x v="1"/>
    <x v="0"/>
    <x v="1"/>
    <n v="13"/>
    <n v="23"/>
    <n v="-10"/>
    <n v="0"/>
    <n v="5"/>
    <n v="9"/>
    <n v="0.6"/>
    <n v="-5"/>
    <n v="-2.2360679774997898"/>
    <n v="-1"/>
    <n v="331"/>
    <n v="305"/>
    <n v="-35.5"/>
    <n v="-10.472554394672468"/>
    <n v="-2"/>
    <n v="-1"/>
    <n v="0.54831914443132579"/>
  </r>
  <r>
    <n v="16"/>
    <x v="2"/>
    <x v="15"/>
    <x v="1"/>
    <x v="20"/>
    <x v="0"/>
    <n v="22"/>
    <n v="10"/>
    <n v="12"/>
    <n v="1"/>
    <n v="-5"/>
    <n v="10"/>
    <n v="0.625"/>
    <n v="7"/>
    <n v="2.6457513110645907"/>
    <n v="1"/>
    <n v="353"/>
    <n v="315"/>
    <n v="-28.5"/>
    <n v="-7.826803083607877"/>
    <n v="1"/>
    <n v="0"/>
    <n v="0.5670762455832169"/>
  </r>
  <r>
    <n v="1"/>
    <x v="2"/>
    <x v="0"/>
    <x v="2"/>
    <x v="9"/>
    <x v="1"/>
    <n v="20"/>
    <n v="0"/>
    <n v="20"/>
    <n v="1"/>
    <n v="2.5"/>
    <n v="1"/>
    <n v="1"/>
    <n v="22.5"/>
    <n v="4.7434164902525691"/>
    <n v="1"/>
    <n v="20"/>
    <n v="0"/>
    <n v="22.5"/>
    <n v="4.7434164902525691"/>
    <n v="2"/>
    <n v="1"/>
    <n v="1"/>
  </r>
  <r>
    <n v="2"/>
    <x v="2"/>
    <x v="1"/>
    <x v="2"/>
    <x v="7"/>
    <x v="0"/>
    <n v="24"/>
    <n v="10"/>
    <n v="14"/>
    <n v="1"/>
    <n v="-7.5"/>
    <n v="2"/>
    <n v="1"/>
    <n v="6.5"/>
    <n v="2.5495097567963922"/>
    <n v="1"/>
    <n v="44"/>
    <n v="10"/>
    <n v="29"/>
    <n v="7.2929262470489613"/>
    <n v="3"/>
    <n v="2"/>
    <n v="0.97101047679446983"/>
  </r>
  <r>
    <n v="3"/>
    <x v="2"/>
    <x v="2"/>
    <x v="2"/>
    <x v="21"/>
    <x v="1"/>
    <n v="7"/>
    <n v="44"/>
    <n v="-37"/>
    <n v="0"/>
    <n v="-3"/>
    <n v="2"/>
    <n v="0.66666666666666663"/>
    <n v="-40"/>
    <n v="-6.324555320336759"/>
    <n v="-1"/>
    <n v="51"/>
    <n v="54"/>
    <n v="-11"/>
    <n v="0.96837092671220226"/>
    <n v="-1"/>
    <n v="0"/>
    <n v="0.46618533474571971"/>
  </r>
  <r>
    <n v="4"/>
    <x v="2"/>
    <x v="3"/>
    <x v="2"/>
    <x v="5"/>
    <x v="0"/>
    <n v="9"/>
    <n v="26"/>
    <n v="-17"/>
    <n v="0"/>
    <n v="3.5"/>
    <n v="2"/>
    <n v="0.5"/>
    <n v="-13.5"/>
    <n v="-3.6742346141747673"/>
    <n v="-1"/>
    <n v="60"/>
    <n v="80"/>
    <n v="-24.5"/>
    <n v="-2.705863687462565"/>
    <n v="-2"/>
    <n v="-1"/>
    <n v="0.33585822723677988"/>
  </r>
  <r>
    <n v="5"/>
    <x v="2"/>
    <x v="4"/>
    <x v="2"/>
    <x v="23"/>
    <x v="1"/>
    <n v="30"/>
    <n v="17"/>
    <n v="13"/>
    <n v="1"/>
    <n v="3"/>
    <n v="3"/>
    <n v="0.6"/>
    <n v="16"/>
    <n v="4"/>
    <n v="1"/>
    <n v="90"/>
    <n v="97"/>
    <n v="-8.5"/>
    <n v="1.294136312537435"/>
    <n v="1"/>
    <n v="0"/>
    <n v="0.45573714803055476"/>
  </r>
  <r>
    <n v="6"/>
    <x v="2"/>
    <x v="5"/>
    <x v="2"/>
    <x v="1"/>
    <x v="0"/>
    <n v="24"/>
    <n v="27"/>
    <n v="-3"/>
    <n v="0"/>
    <n v="-5"/>
    <n v="3"/>
    <n v="0.5"/>
    <n v="-8"/>
    <n v="-2.8284271247461903"/>
    <n v="-1"/>
    <n v="114"/>
    <n v="124"/>
    <n v="-16.5"/>
    <n v="-1.5342908122087553"/>
    <n v="-1"/>
    <n v="0"/>
    <n v="0.4503449666324022"/>
  </r>
  <r>
    <n v="7"/>
    <x v="2"/>
    <x v="6"/>
    <x v="2"/>
    <x v="10"/>
    <x v="1"/>
    <n v="16"/>
    <n v="24"/>
    <n v="-8"/>
    <n v="0"/>
    <n v="5.5"/>
    <n v="3"/>
    <n v="0.42857142857142855"/>
    <n v="-2.5"/>
    <n v="-1.5811388300841898"/>
    <n v="-1"/>
    <n v="130"/>
    <n v="148"/>
    <n v="-19"/>
    <n v="-3.1154296422929448"/>
    <n v="-2"/>
    <n v="-1"/>
    <n v="0.42376501613200951"/>
  </r>
  <r>
    <n v="8"/>
    <x v="2"/>
    <x v="7"/>
    <x v="2"/>
    <x v="26"/>
    <x v="0"/>
    <n v="40"/>
    <n v="0"/>
    <n v="40"/>
    <n v="1"/>
    <n v="-3"/>
    <n v="4"/>
    <n v="0.5"/>
    <n v="37"/>
    <n v="6.0827625302982193"/>
    <n v="1"/>
    <n v="170"/>
    <n v="148"/>
    <n v="18"/>
    <n v="2.9673328880052745"/>
    <n v="1"/>
    <n v="0"/>
    <n v="0.58138199724014539"/>
  </r>
  <r>
    <n v="9"/>
    <x v="2"/>
    <x v="16"/>
    <x v="2"/>
    <x v="17"/>
    <x v="1"/>
    <n v="20"/>
    <n v="23"/>
    <n v="-3"/>
    <n v="0"/>
    <n v="3"/>
    <n v="4"/>
    <n v="0.44444444444444442"/>
    <n v="0"/>
    <n v="0"/>
    <n v="-1"/>
    <n v="190"/>
    <n v="171"/>
    <n v="18"/>
    <n v="2.9673328880052745"/>
    <n v="-1"/>
    <n v="0"/>
    <n v="0.56210374775620375"/>
  </r>
  <r>
    <n v="10"/>
    <x v="2"/>
    <x v="9"/>
    <x v="2"/>
    <x v="12"/>
    <x v="1"/>
    <n v="23"/>
    <n v="0"/>
    <n v="23"/>
    <n v="1"/>
    <n v="-2.5"/>
    <n v="5"/>
    <n v="0.5"/>
    <n v="20.5"/>
    <n v="4.5276925690687087"/>
    <n v="1"/>
    <n v="213"/>
    <n v="171"/>
    <n v="38.5"/>
    <n v="7.4950254570739832"/>
    <n v="1"/>
    <n v="0"/>
    <n v="0.62726930579591822"/>
  </r>
  <r>
    <n v="11"/>
    <x v="2"/>
    <x v="10"/>
    <x v="2"/>
    <x v="15"/>
    <x v="0"/>
    <n v="23"/>
    <n v="16"/>
    <n v="7"/>
    <n v="1"/>
    <n v="-7.5"/>
    <n v="6"/>
    <n v="0.54545454545454541"/>
    <n v="-0.5"/>
    <n v="-0.70710678118654757"/>
    <n v="-1"/>
    <n v="236"/>
    <n v="187"/>
    <n v="38"/>
    <n v="6.7879186758874352"/>
    <n v="-1"/>
    <n v="0"/>
    <n v="0.63449604546603977"/>
  </r>
  <r>
    <n v="12"/>
    <x v="2"/>
    <x v="11"/>
    <x v="2"/>
    <x v="4"/>
    <x v="0"/>
    <n v="44"/>
    <n v="20"/>
    <n v="24"/>
    <n v="1"/>
    <n v="-2.5"/>
    <n v="7"/>
    <n v="0.58333333333333337"/>
    <n v="21.5"/>
    <n v="4.636809247747852"/>
    <n v="1"/>
    <n v="280"/>
    <n v="207"/>
    <n v="59.5"/>
    <n v="11.424727923635288"/>
    <n v="1"/>
    <n v="0"/>
    <n v="0.67170525532529635"/>
  </r>
  <r>
    <n v="13"/>
    <x v="2"/>
    <x v="12"/>
    <x v="2"/>
    <x v="5"/>
    <x v="1"/>
    <n v="38"/>
    <n v="39"/>
    <n v="-1"/>
    <n v="0"/>
    <n v="6"/>
    <n v="7"/>
    <n v="0.53846153846153844"/>
    <n v="5"/>
    <n v="2.2360679774997898"/>
    <n v="1"/>
    <n v="318"/>
    <n v="246"/>
    <n v="64.5"/>
    <n v="13.660795901135078"/>
    <n v="2"/>
    <n v="1"/>
    <n v="0.6475816762990082"/>
  </r>
  <r>
    <n v="14"/>
    <x v="2"/>
    <x v="13"/>
    <x v="2"/>
    <x v="7"/>
    <x v="1"/>
    <n v="27"/>
    <n v="10"/>
    <n v="17"/>
    <n v="1"/>
    <n v="-6.5"/>
    <n v="8"/>
    <n v="0.5714285714285714"/>
    <n v="10.5"/>
    <n v="3.2403703492039302"/>
    <n v="1"/>
    <n v="345"/>
    <n v="256"/>
    <n v="75"/>
    <n v="16.90116625033901"/>
    <n v="3"/>
    <n v="2"/>
    <n v="0.66976662403131526"/>
  </r>
  <r>
    <n v="15"/>
    <x v="2"/>
    <x v="14"/>
    <x v="2"/>
    <x v="19"/>
    <x v="0"/>
    <n v="23"/>
    <n v="16"/>
    <n v="7"/>
    <n v="1"/>
    <n v="-13.5"/>
    <n v="9"/>
    <n v="0.6"/>
    <n v="-6.5"/>
    <n v="-2.5495097567963922"/>
    <n v="-1"/>
    <n v="368"/>
    <n v="272"/>
    <n v="68.5"/>
    <n v="14.351656493542617"/>
    <n v="-1"/>
    <n v="0"/>
    <n v="0.6718150297886708"/>
  </r>
  <r>
    <n v="16"/>
    <x v="2"/>
    <x v="15"/>
    <x v="2"/>
    <x v="9"/>
    <x v="0"/>
    <n v="27"/>
    <n v="31"/>
    <n v="-4"/>
    <n v="0"/>
    <n v="-8"/>
    <n v="9"/>
    <n v="0.5625"/>
    <n v="-12"/>
    <n v="-3.4641016151377544"/>
    <n v="-1"/>
    <n v="395"/>
    <n v="303"/>
    <n v="56.5"/>
    <n v="10.887554878404863"/>
    <n v="-2"/>
    <n v="-1"/>
    <n v="0.65212941742501251"/>
  </r>
  <r>
    <n v="1"/>
    <x v="2"/>
    <x v="0"/>
    <x v="3"/>
    <x v="29"/>
    <x v="0"/>
    <n v="21"/>
    <n v="12"/>
    <n v="9"/>
    <n v="1"/>
    <n v="-7"/>
    <n v="1"/>
    <n v="1"/>
    <n v="2"/>
    <n v="1.4142135623730951"/>
    <n v="1"/>
    <n v="21"/>
    <n v="12"/>
    <n v="2"/>
    <n v="1.4142135623730951"/>
    <n v="1"/>
    <n v="0"/>
    <n v="0.79022619853151421"/>
  </r>
  <r>
    <n v="2"/>
    <x v="2"/>
    <x v="1"/>
    <x v="3"/>
    <x v="20"/>
    <x v="1"/>
    <n v="3"/>
    <n v="9"/>
    <n v="-6"/>
    <n v="0"/>
    <n v="6"/>
    <n v="1"/>
    <n v="0.5"/>
    <n v="0"/>
    <n v="0"/>
    <n v="-1"/>
    <n v="24"/>
    <n v="21"/>
    <n v="2"/>
    <n v="1.4142135623730951"/>
    <n v="-1"/>
    <n v="0"/>
    <n v="0.57846357785217362"/>
  </r>
  <r>
    <n v="3"/>
    <x v="2"/>
    <x v="2"/>
    <x v="3"/>
    <x v="22"/>
    <x v="0"/>
    <n v="26"/>
    <n v="16"/>
    <n v="10"/>
    <n v="1"/>
    <n v="3"/>
    <n v="2"/>
    <n v="0.66666666666666663"/>
    <n v="13"/>
    <n v="3.6055512754639891"/>
    <n v="1"/>
    <n v="50"/>
    <n v="37"/>
    <n v="15"/>
    <n v="5.0197648378370845"/>
    <n v="1"/>
    <n v="0"/>
    <n v="0.6712003482334824"/>
  </r>
  <r>
    <n v="4"/>
    <x v="2"/>
    <x v="3"/>
    <x v="3"/>
    <x v="30"/>
    <x v="1"/>
    <n v="23"/>
    <n v="17"/>
    <n v="6"/>
    <n v="1"/>
    <n v="8"/>
    <n v="3"/>
    <n v="0.75"/>
    <n v="14"/>
    <n v="3.7416573867739413"/>
    <n v="1"/>
    <n v="73"/>
    <n v="54"/>
    <n v="29"/>
    <n v="8.7614222246110263"/>
    <n v="2"/>
    <n v="1"/>
    <n v="0.67139400042516795"/>
  </r>
  <r>
    <n v="5"/>
    <x v="2"/>
    <x v="4"/>
    <x v="3"/>
    <x v="9"/>
    <x v="1"/>
    <n v="16"/>
    <n v="20"/>
    <n v="-4"/>
    <n v="0"/>
    <n v="3"/>
    <n v="3"/>
    <n v="0.6"/>
    <n v="-1"/>
    <n v="-1"/>
    <n v="-1"/>
    <n v="89"/>
    <n v="74"/>
    <n v="28"/>
    <n v="7.7614222246110263"/>
    <n v="-1"/>
    <n v="0"/>
    <n v="0.60764741695834168"/>
  </r>
  <r>
    <n v="6"/>
    <x v="2"/>
    <x v="6"/>
    <x v="3"/>
    <x v="18"/>
    <x v="0"/>
    <n v="30"/>
    <n v="27"/>
    <n v="3"/>
    <n v="1"/>
    <n v="-3"/>
    <n v="4"/>
    <n v="0.66666666666666663"/>
    <n v="0"/>
    <n v="0"/>
    <n v="-1"/>
    <n v="119"/>
    <n v="101"/>
    <n v="28"/>
    <n v="7.7614222246110263"/>
    <n v="-2"/>
    <n v="-1"/>
    <n v="0.595966594304149"/>
  </r>
  <r>
    <n v="7"/>
    <x v="2"/>
    <x v="7"/>
    <x v="3"/>
    <x v="23"/>
    <x v="0"/>
    <n v="34"/>
    <n v="14"/>
    <n v="20"/>
    <n v="1"/>
    <n v="-1.5"/>
    <n v="5"/>
    <n v="0.7142857142857143"/>
    <n v="18.5"/>
    <n v="4.3011626335213133"/>
    <n v="1"/>
    <n v="153"/>
    <n v="115"/>
    <n v="46.5"/>
    <n v="12.06258485813234"/>
    <n v="1"/>
    <n v="0"/>
    <n v="0.66299031858722435"/>
  </r>
  <r>
    <n v="8"/>
    <x v="2"/>
    <x v="16"/>
    <x v="3"/>
    <x v="29"/>
    <x v="1"/>
    <n v="21"/>
    <n v="34"/>
    <n v="-13"/>
    <n v="0"/>
    <n v="-3"/>
    <n v="5"/>
    <n v="0.625"/>
    <n v="-16"/>
    <n v="-4"/>
    <n v="-1"/>
    <n v="174"/>
    <n v="149"/>
    <n v="30.5"/>
    <n v="8.0625848581323396"/>
    <n v="-1"/>
    <n v="0"/>
    <n v="0.59088093662119157"/>
  </r>
  <r>
    <n v="9"/>
    <x v="2"/>
    <x v="8"/>
    <x v="3"/>
    <x v="0"/>
    <x v="0"/>
    <n v="10"/>
    <n v="47"/>
    <n v="-37"/>
    <n v="0"/>
    <n v="2"/>
    <n v="5"/>
    <n v="0.55555555555555558"/>
    <n v="-35"/>
    <n v="-5.9160797830996161"/>
    <n v="-1"/>
    <n v="184"/>
    <n v="196"/>
    <n v="-4.5"/>
    <n v="2.1465050750327235"/>
    <n v="-2"/>
    <n v="-1"/>
    <n v="0.46263628343486501"/>
  </r>
  <r>
    <n v="10"/>
    <x v="2"/>
    <x v="9"/>
    <x v="3"/>
    <x v="25"/>
    <x v="1"/>
    <n v="24"/>
    <n v="54"/>
    <n v="-30"/>
    <n v="0"/>
    <n v="6.5"/>
    <n v="5"/>
    <n v="0.5"/>
    <n v="-23.5"/>
    <n v="-4.8476798574163293"/>
    <n v="-1"/>
    <n v="208"/>
    <n v="250"/>
    <n v="-28"/>
    <n v="-2.7011747823836059"/>
    <n v="-3"/>
    <n v="-2"/>
    <n v="0.39271903495071098"/>
  </r>
  <r>
    <n v="11"/>
    <x v="2"/>
    <x v="10"/>
    <x v="3"/>
    <x v="27"/>
    <x v="1"/>
    <n v="16"/>
    <n v="10"/>
    <n v="6"/>
    <n v="1"/>
    <n v="8.5"/>
    <n v="6"/>
    <n v="0.54545454545454541"/>
    <n v="14.5"/>
    <n v="3.8078865529319543"/>
    <n v="1"/>
    <n v="224"/>
    <n v="260"/>
    <n v="-13.5"/>
    <n v="1.1067117705483485"/>
    <n v="1"/>
    <n v="0"/>
    <n v="0.41260317384937373"/>
  </r>
  <r>
    <n v="12"/>
    <x v="2"/>
    <x v="11"/>
    <x v="3"/>
    <x v="28"/>
    <x v="0"/>
    <n v="3"/>
    <n v="23"/>
    <n v="-20"/>
    <n v="0"/>
    <n v="7.5"/>
    <n v="6"/>
    <n v="0.5"/>
    <n v="-12.5"/>
    <n v="-3.5355339059327378"/>
    <n v="-1"/>
    <n v="227"/>
    <n v="283"/>
    <n v="-26"/>
    <n v="-2.4288221353843893"/>
    <n v="-1"/>
    <n v="0"/>
    <n v="0.3722497010042386"/>
  </r>
  <r>
    <n v="13"/>
    <x v="2"/>
    <x v="12"/>
    <x v="3"/>
    <x v="19"/>
    <x v="0"/>
    <n v="13"/>
    <n v="7"/>
    <n v="6"/>
    <n v="1"/>
    <n v="-3"/>
    <n v="7"/>
    <n v="0.53846153846153844"/>
    <n v="3"/>
    <n v="1.7320508075688772"/>
    <n v="1"/>
    <n v="240"/>
    <n v="290"/>
    <n v="-23"/>
    <n v="-0.6967713278155121"/>
    <n v="1"/>
    <n v="0"/>
    <n v="0.38971662187928596"/>
  </r>
  <r>
    <n v="14"/>
    <x v="2"/>
    <x v="13"/>
    <x v="3"/>
    <x v="26"/>
    <x v="0"/>
    <n v="24"/>
    <n v="16"/>
    <n v="8"/>
    <n v="1"/>
    <n v="-3.5"/>
    <n v="8"/>
    <n v="0.5714285714285714"/>
    <n v="4.5"/>
    <n v="2.1213203435596424"/>
    <n v="1"/>
    <n v="264"/>
    <n v="306"/>
    <n v="-18.5"/>
    <n v="1.4245490157441303"/>
    <n v="2"/>
    <n v="1"/>
    <n v="0.41340732162281518"/>
  </r>
  <r>
    <n v="15"/>
    <x v="2"/>
    <x v="14"/>
    <x v="3"/>
    <x v="28"/>
    <x v="1"/>
    <n v="16"/>
    <n v="37"/>
    <n v="-21"/>
    <n v="0"/>
    <n v="10.5"/>
    <n v="8"/>
    <n v="0.53333333333333333"/>
    <n v="-10.5"/>
    <n v="-3.2403703492039302"/>
    <n v="-1"/>
    <n v="280"/>
    <n v="343"/>
    <n v="-29"/>
    <n v="-1.8158213334597999"/>
    <n v="-1"/>
    <n v="0"/>
    <n v="0.38202314718411462"/>
  </r>
  <r>
    <n v="16"/>
    <x v="2"/>
    <x v="15"/>
    <x v="3"/>
    <x v="26"/>
    <x v="1"/>
    <n v="22"/>
    <n v="16"/>
    <n v="6"/>
    <n v="1"/>
    <n v="-2"/>
    <n v="9"/>
    <n v="0.5625"/>
    <n v="4"/>
    <n v="2"/>
    <n v="1"/>
    <n v="302"/>
    <n v="359"/>
    <n v="-25"/>
    <n v="0.1841786665402001"/>
    <n v="1"/>
    <n v="0"/>
    <n v="0.39896918337649911"/>
  </r>
  <r>
    <n v="1"/>
    <x v="2"/>
    <x v="0"/>
    <x v="4"/>
    <x v="2"/>
    <x v="1"/>
    <n v="23"/>
    <n v="3"/>
    <n v="20"/>
    <n v="1"/>
    <n v="-4"/>
    <n v="1"/>
    <n v="1"/>
    <n v="16"/>
    <n v="4"/>
    <n v="1"/>
    <n v="23"/>
    <n v="3"/>
    <n v="16"/>
    <n v="4"/>
    <n v="2"/>
    <n v="1"/>
    <n v="0.99205637462561225"/>
  </r>
  <r>
    <n v="2"/>
    <x v="2"/>
    <x v="1"/>
    <x v="4"/>
    <x v="31"/>
    <x v="0"/>
    <n v="9"/>
    <n v="3"/>
    <n v="6"/>
    <n v="1"/>
    <n v="-6"/>
    <n v="2"/>
    <n v="1"/>
    <n v="0"/>
    <n v="0"/>
    <n v="-1"/>
    <n v="32"/>
    <n v="6"/>
    <n v="16"/>
    <n v="4"/>
    <n v="-1"/>
    <n v="0"/>
    <n v="0.98142746345645948"/>
  </r>
  <r>
    <n v="3"/>
    <x v="2"/>
    <x v="2"/>
    <x v="4"/>
    <x v="0"/>
    <x v="0"/>
    <n v="13"/>
    <n v="34"/>
    <n v="-21"/>
    <n v="0"/>
    <n v="-5.5"/>
    <n v="2"/>
    <n v="0.66666666666666663"/>
    <n v="-26.5"/>
    <n v="-5.1478150704935004"/>
    <n v="-1"/>
    <n v="45"/>
    <n v="40"/>
    <n v="-10.5"/>
    <n v="-1.1478150704935004"/>
    <n v="-2"/>
    <n v="-1"/>
    <n v="0.56933679165296913"/>
  </r>
  <r>
    <n v="4"/>
    <x v="2"/>
    <x v="3"/>
    <x v="4"/>
    <x v="28"/>
    <x v="1"/>
    <n v="33"/>
    <n v="30"/>
    <n v="3"/>
    <n v="1"/>
    <n v="9"/>
    <n v="3"/>
    <n v="0.75"/>
    <n v="12"/>
    <n v="3.4641016151377544"/>
    <n v="1"/>
    <n v="78"/>
    <n v="70"/>
    <n v="1.5"/>
    <n v="2.316286544644254"/>
    <n v="1"/>
    <n v="0"/>
    <n v="0.56376740684830251"/>
  </r>
  <r>
    <n v="5"/>
    <x v="2"/>
    <x v="4"/>
    <x v="4"/>
    <x v="4"/>
    <x v="1"/>
    <n v="27"/>
    <n v="24"/>
    <n v="3"/>
    <n v="1"/>
    <n v="2"/>
    <n v="4"/>
    <n v="0.8"/>
    <n v="5"/>
    <n v="2.2360679774997898"/>
    <n v="1"/>
    <n v="105"/>
    <n v="94"/>
    <n v="6.5"/>
    <n v="4.5523545221440438"/>
    <n v="2"/>
    <n v="1"/>
    <n v="0.56519604351871333"/>
  </r>
  <r>
    <n v="6"/>
    <x v="2"/>
    <x v="5"/>
    <x v="4"/>
    <x v="11"/>
    <x v="0"/>
    <n v="23"/>
    <n v="28"/>
    <n v="-5"/>
    <n v="0"/>
    <n v="-3"/>
    <n v="4"/>
    <n v="0.66666666666666663"/>
    <n v="-8"/>
    <n v="-2.8284271247461903"/>
    <n v="-1"/>
    <n v="128"/>
    <n v="122"/>
    <n v="-1.5"/>
    <n v="1.7239273973978535"/>
    <n v="-1"/>
    <n v="0"/>
    <n v="0.52841481340031515"/>
  </r>
  <r>
    <n v="7"/>
    <x v="2"/>
    <x v="6"/>
    <x v="4"/>
    <x v="1"/>
    <x v="1"/>
    <n v="3"/>
    <n v="17"/>
    <n v="-14"/>
    <n v="0"/>
    <n v="-2.5"/>
    <n v="4"/>
    <n v="0.5714285714285714"/>
    <n v="-16.5"/>
    <n v="-4.0620192023179804"/>
    <n v="-1"/>
    <n v="131"/>
    <n v="139"/>
    <n v="-18"/>
    <n v="-2.3380918049201269"/>
    <n v="-2"/>
    <n v="-1"/>
    <n v="0.46493625839055847"/>
  </r>
  <r>
    <n v="8"/>
    <x v="2"/>
    <x v="7"/>
    <x v="4"/>
    <x v="18"/>
    <x v="1"/>
    <n v="17"/>
    <n v="3"/>
    <n v="14"/>
    <n v="1"/>
    <n v="1.5"/>
    <n v="5"/>
    <n v="0.625"/>
    <n v="15.5"/>
    <n v="3.9370039370059056"/>
    <n v="1"/>
    <n v="148"/>
    <n v="142"/>
    <n v="-2.5"/>
    <n v="1.5989121320857786"/>
    <n v="1"/>
    <n v="0"/>
    <n v="0.52450110146266804"/>
  </r>
  <r>
    <n v="9"/>
    <x v="2"/>
    <x v="16"/>
    <x v="4"/>
    <x v="30"/>
    <x v="0"/>
    <n v="20"/>
    <n v="17"/>
    <n v="3"/>
    <n v="1"/>
    <n v="3"/>
    <n v="6"/>
    <n v="0.66666666666666663"/>
    <n v="6"/>
    <n v="2.4494897427831779"/>
    <n v="1"/>
    <n v="168"/>
    <n v="159"/>
    <n v="3.5"/>
    <n v="4.0484018748689561"/>
    <n v="2"/>
    <n v="1"/>
    <n v="0.53257670454351635"/>
  </r>
  <r>
    <n v="10"/>
    <x v="2"/>
    <x v="8"/>
    <x v="4"/>
    <x v="26"/>
    <x v="0"/>
    <n v="45"/>
    <n v="21"/>
    <n v="24"/>
    <n v="1"/>
    <n v="-8"/>
    <n v="7"/>
    <n v="0.7"/>
    <n v="16"/>
    <n v="4"/>
    <n v="1"/>
    <n v="213"/>
    <n v="180"/>
    <n v="19.5"/>
    <n v="8.0484018748689561"/>
    <n v="3"/>
    <n v="2"/>
    <n v="0.59843648873547117"/>
  </r>
  <r>
    <n v="11"/>
    <x v="2"/>
    <x v="10"/>
    <x v="4"/>
    <x v="29"/>
    <x v="1"/>
    <n v="35"/>
    <n v="27"/>
    <n v="8"/>
    <n v="1"/>
    <n v="-5.5"/>
    <n v="8"/>
    <n v="0.72727272727272729"/>
    <n v="2.5"/>
    <n v="1.5811388300841898"/>
    <n v="1"/>
    <n v="248"/>
    <n v="207"/>
    <n v="22"/>
    <n v="9.6295407049531452"/>
    <n v="4"/>
    <n v="3"/>
    <n v="0.60546349191198923"/>
  </r>
  <r>
    <n v="12"/>
    <x v="2"/>
    <x v="11"/>
    <x v="4"/>
    <x v="0"/>
    <x v="1"/>
    <n v="21"/>
    <n v="31"/>
    <n v="-10"/>
    <n v="0"/>
    <n v="5.5"/>
    <n v="8"/>
    <n v="0.66666666666666663"/>
    <n v="-4.5"/>
    <n v="-2.1213203435596424"/>
    <n v="-1"/>
    <n v="269"/>
    <n v="238"/>
    <n v="17.5"/>
    <n v="7.5082203613935032"/>
    <n v="-1"/>
    <n v="0"/>
    <n v="0.57204129438973172"/>
  </r>
  <r>
    <n v="13"/>
    <x v="2"/>
    <x v="12"/>
    <x v="4"/>
    <x v="10"/>
    <x v="0"/>
    <n v="31"/>
    <n v="24"/>
    <n v="7"/>
    <n v="1"/>
    <n v="2.5"/>
    <n v="9"/>
    <n v="0.69230769230769229"/>
    <n v="9.5"/>
    <n v="3.082207001484488"/>
    <n v="1"/>
    <n v="300"/>
    <n v="262"/>
    <n v="27"/>
    <n v="10.590427362877991"/>
    <n v="1"/>
    <n v="0"/>
    <n v="0.57956501424315299"/>
  </r>
  <r>
    <n v="14"/>
    <x v="2"/>
    <x v="13"/>
    <x v="4"/>
    <x v="12"/>
    <x v="0"/>
    <n v="31"/>
    <n v="24"/>
    <n v="7"/>
    <n v="1"/>
    <n v="-2.5"/>
    <n v="10"/>
    <n v="0.7142857142857143"/>
    <n v="4.5"/>
    <n v="2.1213203435596424"/>
    <n v="1"/>
    <n v="331"/>
    <n v="286"/>
    <n v="31.5"/>
    <n v="12.711747706437633"/>
    <n v="2"/>
    <n v="1"/>
    <n v="0.58572489477762724"/>
  </r>
  <r>
    <n v="15"/>
    <x v="2"/>
    <x v="14"/>
    <x v="4"/>
    <x v="18"/>
    <x v="0"/>
    <n v="22"/>
    <n v="19"/>
    <n v="3"/>
    <n v="1"/>
    <n v="-10"/>
    <n v="11"/>
    <n v="0.73333333333333328"/>
    <n v="-7"/>
    <n v="-2.6457513110645907"/>
    <n v="-1"/>
    <n v="353"/>
    <n v="305"/>
    <n v="24.5"/>
    <n v="10.065996395373041"/>
    <n v="-1"/>
    <n v="0"/>
    <n v="0.58574198372105513"/>
  </r>
  <r>
    <n v="16"/>
    <x v="2"/>
    <x v="15"/>
    <x v="4"/>
    <x v="30"/>
    <x v="1"/>
    <n v="10"/>
    <n v="22"/>
    <n v="-12"/>
    <n v="0"/>
    <n v="5"/>
    <n v="11"/>
    <n v="0.6875"/>
    <n v="-7"/>
    <n v="-2.6457513110645907"/>
    <n v="-1"/>
    <n v="363"/>
    <n v="327"/>
    <n v="17.5"/>
    <n v="7.4202450843084504"/>
    <n v="-2"/>
    <n v="-1"/>
    <n v="0.56156823804031397"/>
  </r>
  <r>
    <n v="1"/>
    <x v="2"/>
    <x v="0"/>
    <x v="5"/>
    <x v="30"/>
    <x v="0"/>
    <n v="17"/>
    <n v="23"/>
    <n v="-6"/>
    <n v="0"/>
    <n v="6.5"/>
    <n v="0"/>
    <n v="0"/>
    <n v="0.5"/>
    <n v="0.70710678118654757"/>
    <n v="1"/>
    <n v="17"/>
    <n v="23"/>
    <n v="0.5"/>
    <n v="0.70710678118654757"/>
    <n v="1"/>
    <n v="0"/>
    <n v="0.32818497021132925"/>
  </r>
  <r>
    <n v="2"/>
    <x v="2"/>
    <x v="1"/>
    <x v="5"/>
    <x v="18"/>
    <x v="1"/>
    <n v="7"/>
    <n v="29"/>
    <n v="-22"/>
    <n v="0"/>
    <n v="7"/>
    <n v="0"/>
    <n v="0"/>
    <n v="-15"/>
    <n v="-3.872983346207417"/>
    <n v="-1"/>
    <n v="24"/>
    <n v="52"/>
    <n v="-14.5"/>
    <n v="-3.1658765650208696"/>
    <n v="-1"/>
    <n v="0"/>
    <n v="0.13794547371863491"/>
  </r>
  <r>
    <n v="3"/>
    <x v="2"/>
    <x v="2"/>
    <x v="5"/>
    <x v="5"/>
    <x v="0"/>
    <n v="23"/>
    <n v="17"/>
    <n v="6"/>
    <n v="1"/>
    <n v="6.5"/>
    <n v="1"/>
    <n v="0.33333333333333331"/>
    <n v="12.5"/>
    <n v="3.5355339059327378"/>
    <n v="1"/>
    <n v="47"/>
    <n v="69"/>
    <n v="-2"/>
    <n v="0.36965734091186819"/>
    <n v="1"/>
    <n v="0"/>
    <n v="0.28700339787130347"/>
  </r>
  <r>
    <n v="4"/>
    <x v="2"/>
    <x v="3"/>
    <x v="5"/>
    <x v="12"/>
    <x v="1"/>
    <n v="14"/>
    <n v="35"/>
    <n v="-21"/>
    <n v="0"/>
    <n v="7"/>
    <n v="1"/>
    <n v="0.25"/>
    <n v="-14"/>
    <n v="-3.7416573867739413"/>
    <n v="-1"/>
    <n v="61"/>
    <n v="104"/>
    <n v="-16"/>
    <n v="-3.3720000458620731"/>
    <n v="-1"/>
    <n v="0"/>
    <n v="0.22021131248694642"/>
  </r>
  <r>
    <n v="5"/>
    <x v="2"/>
    <x v="4"/>
    <x v="5"/>
    <x v="10"/>
    <x v="0"/>
    <n v="17"/>
    <n v="20"/>
    <n v="-3"/>
    <n v="0"/>
    <n v="3.5"/>
    <n v="1"/>
    <n v="0.2"/>
    <n v="0.5"/>
    <n v="0.70710678118654757"/>
    <n v="1"/>
    <n v="78"/>
    <n v="124"/>
    <n v="-15.5"/>
    <n v="-2.6648932646755257"/>
    <n v="1"/>
    <n v="0"/>
    <n v="0.24998966841204631"/>
  </r>
  <r>
    <n v="6"/>
    <x v="2"/>
    <x v="5"/>
    <x v="5"/>
    <x v="6"/>
    <x v="1"/>
    <n v="27"/>
    <n v="24"/>
    <n v="3"/>
    <n v="1"/>
    <n v="5"/>
    <n v="2"/>
    <n v="0.33333333333333331"/>
    <n v="8"/>
    <n v="2.8284271247461903"/>
    <n v="1"/>
    <n v="105"/>
    <n v="148"/>
    <n v="-7.5"/>
    <n v="0.16353386007066462"/>
    <n v="2"/>
    <n v="1"/>
    <n v="0.30714366662861547"/>
  </r>
  <r>
    <n v="7"/>
    <x v="2"/>
    <x v="6"/>
    <x v="5"/>
    <x v="20"/>
    <x v="0"/>
    <n v="17"/>
    <n v="3"/>
    <n v="14"/>
    <n v="1"/>
    <n v="2.5"/>
    <n v="3"/>
    <n v="0.42857142857142855"/>
    <n v="16.5"/>
    <n v="4.0620192023179804"/>
    <n v="1"/>
    <n v="122"/>
    <n v="151"/>
    <n v="9"/>
    <n v="4.225553062388645"/>
    <n v="3"/>
    <n v="2"/>
    <n v="0.37626701342078339"/>
  </r>
  <r>
    <n v="8"/>
    <x v="2"/>
    <x v="7"/>
    <x v="5"/>
    <x v="0"/>
    <x v="1"/>
    <n v="12"/>
    <n v="20"/>
    <n v="-8"/>
    <n v="0"/>
    <n v="8.5"/>
    <n v="3"/>
    <n v="0.375"/>
    <n v="0.5"/>
    <n v="0.70710678118654757"/>
    <n v="1"/>
    <n v="134"/>
    <n v="171"/>
    <n v="9.5"/>
    <n v="4.9326598435751929"/>
    <n v="4"/>
    <n v="3"/>
    <n v="0.35942462590001129"/>
  </r>
  <r>
    <n v="9"/>
    <x v="2"/>
    <x v="8"/>
    <x v="5"/>
    <x v="12"/>
    <x v="0"/>
    <n v="16"/>
    <n v="23"/>
    <n v="-7"/>
    <n v="0"/>
    <n v="-4.5"/>
    <n v="3"/>
    <n v="0.33333333333333331"/>
    <n v="-11.5"/>
    <n v="-3.3911649915626341"/>
    <n v="-1"/>
    <n v="150"/>
    <n v="194"/>
    <n v="-2"/>
    <n v="1.5414948520125589"/>
    <n v="-1"/>
    <n v="0"/>
    <n v="0.35214629886732873"/>
  </r>
  <r>
    <n v="10"/>
    <x v="2"/>
    <x v="9"/>
    <x v="5"/>
    <x v="4"/>
    <x v="0"/>
    <n v="24"/>
    <n v="27"/>
    <n v="-3"/>
    <n v="0"/>
    <n v="3"/>
    <n v="3"/>
    <n v="0.3"/>
    <n v="0"/>
    <n v="0"/>
    <n v="-1"/>
    <n v="174"/>
    <n v="221"/>
    <n v="-2"/>
    <n v="1.5414948520125589"/>
    <n v="-2"/>
    <n v="-1"/>
    <n v="0.36200220056560617"/>
  </r>
  <r>
    <n v="11"/>
    <x v="2"/>
    <x v="10"/>
    <x v="5"/>
    <x v="11"/>
    <x v="1"/>
    <n v="3"/>
    <n v="31"/>
    <n v="-28"/>
    <n v="0"/>
    <n v="14"/>
    <n v="3"/>
    <n v="0.27272727272727271"/>
    <n v="-14"/>
    <n v="-3.7416573867739413"/>
    <n v="-1"/>
    <n v="177"/>
    <n v="252"/>
    <n v="-16"/>
    <n v="-2.2001625347613825"/>
    <n v="-3"/>
    <n v="-2"/>
    <n v="0.30210962819538284"/>
  </r>
  <r>
    <n v="12"/>
    <x v="2"/>
    <x v="11"/>
    <x v="5"/>
    <x v="2"/>
    <x v="0"/>
    <n v="14"/>
    <n v="15"/>
    <n v="-1"/>
    <n v="0"/>
    <n v="-2.5"/>
    <n v="3"/>
    <n v="0.25"/>
    <n v="-3.5"/>
    <n v="-1.8708286933869707"/>
    <n v="-1"/>
    <n v="191"/>
    <n v="267"/>
    <n v="-19.5"/>
    <n v="-4.0709912281483529"/>
    <n v="-4"/>
    <n v="-3"/>
    <n v="0.31133374402876152"/>
  </r>
  <r>
    <n v="13"/>
    <x v="2"/>
    <x v="12"/>
    <x v="5"/>
    <x v="9"/>
    <x v="1"/>
    <n v="33"/>
    <n v="7"/>
    <n v="26"/>
    <n v="1"/>
    <n v="6"/>
    <n v="4"/>
    <n v="0.30769230769230771"/>
    <n v="32"/>
    <n v="5.6568542494923806"/>
    <n v="1"/>
    <n v="224"/>
    <n v="274"/>
    <n v="12.5"/>
    <n v="1.5858630213440277"/>
    <n v="1"/>
    <n v="0"/>
    <n v="0.38283969119144423"/>
  </r>
  <r>
    <n v="14"/>
    <x v="2"/>
    <x v="13"/>
    <x v="5"/>
    <x v="4"/>
    <x v="1"/>
    <n v="10"/>
    <n v="20"/>
    <n v="-10"/>
    <n v="0"/>
    <n v="4.5"/>
    <n v="4"/>
    <n v="0.2857142857142857"/>
    <n v="-5.5"/>
    <n v="-2.3452078799117149"/>
    <n v="-1"/>
    <n v="234"/>
    <n v="294"/>
    <n v="7"/>
    <n v="-0.75934485856768719"/>
    <n v="-1"/>
    <n v="0"/>
    <n v="0.36796126550095626"/>
  </r>
  <r>
    <n v="15"/>
    <x v="2"/>
    <x v="14"/>
    <x v="5"/>
    <x v="7"/>
    <x v="0"/>
    <n v="20"/>
    <n v="3"/>
    <n v="17"/>
    <n v="1"/>
    <n v="-5.5"/>
    <n v="5"/>
    <n v="0.33333333333333331"/>
    <n v="11.5"/>
    <n v="3.3911649915626341"/>
    <n v="1"/>
    <n v="254"/>
    <n v="297"/>
    <n v="18.5"/>
    <n v="2.6318201329949469"/>
    <n v="1"/>
    <n v="0"/>
    <n v="0.40838083771223016"/>
  </r>
  <r>
    <n v="16"/>
    <x v="2"/>
    <x v="15"/>
    <x v="5"/>
    <x v="10"/>
    <x v="1"/>
    <n v="10"/>
    <n v="23"/>
    <n v="-13"/>
    <n v="0"/>
    <n v="13.5"/>
    <n v="5"/>
    <n v="0.3125"/>
    <n v="0.5"/>
    <n v="0.70710678118654757"/>
    <n v="1"/>
    <n v="264"/>
    <n v="320"/>
    <n v="19"/>
    <n v="3.3389269141814943"/>
    <n v="2"/>
    <n v="1"/>
    <n v="0.38795382942332041"/>
  </r>
  <r>
    <n v="1"/>
    <x v="2"/>
    <x v="0"/>
    <x v="6"/>
    <x v="6"/>
    <x v="0"/>
    <n v="0"/>
    <n v="20"/>
    <n v="-20"/>
    <n v="0"/>
    <n v="-2.5"/>
    <n v="0"/>
    <n v="0"/>
    <n v="-22.5"/>
    <n v="-4.7434164902525691"/>
    <n v="-1"/>
    <n v="0"/>
    <n v="20"/>
    <n v="-22.5"/>
    <n v="-4.7434164902525691"/>
    <n v="-1"/>
    <n v="0"/>
    <n v="0"/>
  </r>
  <r>
    <n v="2"/>
    <x v="2"/>
    <x v="1"/>
    <x v="6"/>
    <x v="15"/>
    <x v="0"/>
    <n v="9"/>
    <n v="13"/>
    <n v="-4"/>
    <n v="0"/>
    <n v="-5.5"/>
    <n v="0"/>
    <n v="0"/>
    <n v="-9.5"/>
    <n v="-3.082207001484488"/>
    <n v="-1"/>
    <n v="9"/>
    <n v="33"/>
    <n v="-32"/>
    <n v="-7.8256234917370566"/>
    <n v="-2"/>
    <n v="-1"/>
    <n v="4.3969202896823344E-2"/>
  </r>
  <r>
    <n v="3"/>
    <x v="2"/>
    <x v="2"/>
    <x v="6"/>
    <x v="12"/>
    <x v="1"/>
    <n v="24"/>
    <n v="27"/>
    <n v="-3"/>
    <n v="0"/>
    <n v="7"/>
    <n v="0"/>
    <n v="0"/>
    <n v="4"/>
    <n v="2"/>
    <n v="1"/>
    <n v="33"/>
    <n v="60"/>
    <n v="-28"/>
    <n v="-5.8256234917370566"/>
    <n v="1"/>
    <n v="0"/>
    <n v="0.19515215798225105"/>
  </r>
  <r>
    <n v="4"/>
    <x v="2"/>
    <x v="3"/>
    <x v="6"/>
    <x v="7"/>
    <x v="1"/>
    <n v="31"/>
    <n v="7"/>
    <n v="24"/>
    <n v="1"/>
    <n v="-3"/>
    <n v="1"/>
    <n v="0.25"/>
    <n v="21"/>
    <n v="4.5825756949558398"/>
    <n v="1"/>
    <n v="64"/>
    <n v="67"/>
    <n v="-7"/>
    <n v="-1.2430477967812168"/>
    <n v="2"/>
    <n v="1"/>
    <n v="0.47288447920939353"/>
  </r>
  <r>
    <n v="5"/>
    <x v="2"/>
    <x v="4"/>
    <x v="6"/>
    <x v="31"/>
    <x v="0"/>
    <n v="20"/>
    <n v="16"/>
    <n v="4"/>
    <n v="1"/>
    <n v="-3"/>
    <n v="2"/>
    <n v="0.4"/>
    <n v="1"/>
    <n v="1"/>
    <n v="1"/>
    <n v="84"/>
    <n v="83"/>
    <n v="-6"/>
    <n v="-0.2430477967812168"/>
    <n v="3"/>
    <n v="2"/>
    <n v="0.50709541684650528"/>
  </r>
  <r>
    <n v="6"/>
    <x v="2"/>
    <x v="6"/>
    <x v="6"/>
    <x v="5"/>
    <x v="1"/>
    <n v="14"/>
    <n v="29"/>
    <n v="-15"/>
    <n v="0"/>
    <n v="4"/>
    <n v="2"/>
    <n v="0.33333333333333331"/>
    <n v="-11"/>
    <n v="-3.3166247903553998"/>
    <n v="-1"/>
    <n v="98"/>
    <n v="112"/>
    <n v="-17"/>
    <n v="-3.5596725871366166"/>
    <n v="-1"/>
    <n v="0"/>
    <n v="0.42153642214782705"/>
  </r>
  <r>
    <n v="7"/>
    <x v="2"/>
    <x v="7"/>
    <x v="6"/>
    <x v="19"/>
    <x v="0"/>
    <n v="24"/>
    <n v="23"/>
    <n v="1"/>
    <n v="1"/>
    <n v="-11"/>
    <n v="3"/>
    <n v="0.42857142857142855"/>
    <n v="-10"/>
    <n v="-3.1622776601683795"/>
    <n v="-1"/>
    <n v="122"/>
    <n v="135"/>
    <n v="-27"/>
    <n v="-6.7219502473049957"/>
    <n v="-2"/>
    <n v="-1"/>
    <n v="0.44029341136270672"/>
  </r>
  <r>
    <n v="8"/>
    <x v="2"/>
    <x v="16"/>
    <x v="6"/>
    <x v="21"/>
    <x v="1"/>
    <n v="7"/>
    <n v="23"/>
    <n v="-16"/>
    <n v="0"/>
    <n v="5.5"/>
    <n v="3"/>
    <n v="0.375"/>
    <n v="-10.5"/>
    <n v="-3.2403703492039302"/>
    <n v="-1"/>
    <n v="129"/>
    <n v="158"/>
    <n v="-37.5"/>
    <n v="-9.9623205965089259"/>
    <n v="-3"/>
    <n v="-2"/>
    <n v="0.38211167464440371"/>
  </r>
  <r>
    <n v="9"/>
    <x v="2"/>
    <x v="8"/>
    <x v="6"/>
    <x v="17"/>
    <x v="1"/>
    <n v="20"/>
    <n v="24"/>
    <n v="-4"/>
    <n v="0"/>
    <n v="4.5"/>
    <n v="3"/>
    <n v="0.33333333333333331"/>
    <n v="0.5"/>
    <n v="0.70710678118654757"/>
    <n v="1"/>
    <n v="149"/>
    <n v="182"/>
    <n v="-37"/>
    <n v="-9.255213815322378"/>
    <n v="1"/>
    <n v="0"/>
    <n v="0.38363609658450121"/>
  </r>
  <r>
    <n v="10"/>
    <x v="2"/>
    <x v="9"/>
    <x v="6"/>
    <x v="22"/>
    <x v="1"/>
    <n v="20"/>
    <n v="17"/>
    <n v="3"/>
    <n v="1"/>
    <n v="2.5"/>
    <n v="4"/>
    <n v="0.4"/>
    <n v="5.5"/>
    <n v="2.3452078799117149"/>
    <n v="1"/>
    <n v="169"/>
    <n v="199"/>
    <n v="-31.5"/>
    <n v="-6.9100059354106627"/>
    <n v="2"/>
    <n v="1"/>
    <n v="0.40437406762899397"/>
  </r>
  <r>
    <n v="11"/>
    <x v="2"/>
    <x v="10"/>
    <x v="6"/>
    <x v="7"/>
    <x v="0"/>
    <n v="30"/>
    <n v="16"/>
    <n v="14"/>
    <n v="1"/>
    <n v="-7.5"/>
    <n v="5"/>
    <n v="0.45454545454545453"/>
    <n v="6.5"/>
    <n v="2.5495097567963922"/>
    <n v="1"/>
    <n v="199"/>
    <n v="215"/>
    <n v="-25"/>
    <n v="-4.3604961786142704"/>
    <n v="3"/>
    <n v="2"/>
    <n v="0.45430791070948207"/>
  </r>
  <r>
    <n v="12"/>
    <x v="2"/>
    <x v="11"/>
    <x v="6"/>
    <x v="5"/>
    <x v="0"/>
    <n v="20"/>
    <n v="23"/>
    <n v="-3"/>
    <n v="0"/>
    <n v="4.5"/>
    <n v="5"/>
    <n v="0.41666666666666669"/>
    <n v="1.5"/>
    <n v="1.2247448713915889"/>
    <n v="1"/>
    <n v="219"/>
    <n v="238"/>
    <n v="-23.5"/>
    <n v="-3.1357513072226815"/>
    <n v="4"/>
    <n v="3"/>
    <n v="0.45086372644451572"/>
  </r>
  <r>
    <n v="13"/>
    <x v="2"/>
    <x v="12"/>
    <x v="6"/>
    <x v="1"/>
    <x v="0"/>
    <n v="7"/>
    <n v="33"/>
    <n v="-26"/>
    <n v="0"/>
    <n v="-6"/>
    <n v="5"/>
    <n v="0.38461538461538464"/>
    <n v="-32"/>
    <n v="-5.6568542494923806"/>
    <n v="-1"/>
    <n v="226"/>
    <n v="271"/>
    <n v="-55.5"/>
    <n v="-8.7926055567150616"/>
    <n v="-1"/>
    <n v="0"/>
    <n v="0.39404188465497131"/>
  </r>
  <r>
    <n v="14"/>
    <x v="2"/>
    <x v="13"/>
    <x v="6"/>
    <x v="10"/>
    <x v="1"/>
    <n v="7"/>
    <n v="34"/>
    <n v="-27"/>
    <n v="0"/>
    <n v="12.5"/>
    <n v="5"/>
    <n v="0.35714285714285715"/>
    <n v="-14.5"/>
    <n v="-3.8078865529319543"/>
    <n v="-1"/>
    <n v="233"/>
    <n v="305"/>
    <n v="-70"/>
    <n v="-12.600492109647016"/>
    <n v="-2"/>
    <n v="-1"/>
    <n v="0.34565857178452103"/>
  </r>
  <r>
    <n v="15"/>
    <x v="2"/>
    <x v="14"/>
    <x v="6"/>
    <x v="4"/>
    <x v="0"/>
    <n v="26"/>
    <n v="17"/>
    <n v="9"/>
    <n v="1"/>
    <n v="3"/>
    <n v="6"/>
    <n v="0.4"/>
    <n v="12"/>
    <n v="3.4641016151377544"/>
    <n v="1"/>
    <n v="259"/>
    <n v="322"/>
    <n v="-58"/>
    <n v="-9.1363904945092607"/>
    <n v="1"/>
    <n v="0"/>
    <n v="0.37378695216643654"/>
  </r>
  <r>
    <n v="16"/>
    <x v="2"/>
    <x v="15"/>
    <x v="6"/>
    <x v="6"/>
    <x v="1"/>
    <n v="31"/>
    <n v="27"/>
    <n v="4"/>
    <n v="1"/>
    <n v="8"/>
    <n v="7"/>
    <n v="0.4375"/>
    <n v="12"/>
    <n v="3.4641016151377544"/>
    <n v="1"/>
    <n v="290"/>
    <n v="349"/>
    <n v="-46"/>
    <n v="-5.6722888793715063"/>
    <n v="2"/>
    <n v="1"/>
    <n v="0.39200247250514936"/>
  </r>
  <r>
    <n v="1"/>
    <x v="2"/>
    <x v="0"/>
    <x v="7"/>
    <x v="5"/>
    <x v="0"/>
    <n v="18"/>
    <n v="21"/>
    <n v="-3"/>
    <n v="0"/>
    <n v="10"/>
    <n v="0"/>
    <n v="0"/>
    <n v="7"/>
    <n v="2.6457513110645907"/>
    <n v="1"/>
    <n v="18"/>
    <n v="21"/>
    <n v="7"/>
    <n v="2.6457513110645907"/>
    <n v="3"/>
    <n v="2"/>
    <n v="0.40966821856046848"/>
  </r>
  <r>
    <n v="2"/>
    <x v="2"/>
    <x v="1"/>
    <x v="7"/>
    <x v="6"/>
    <x v="1"/>
    <n v="10"/>
    <n v="24"/>
    <n v="-14"/>
    <n v="0"/>
    <n v="7.5"/>
    <n v="0"/>
    <n v="0"/>
    <n v="-6.5"/>
    <n v="-2.5495097567963922"/>
    <n v="-1"/>
    <n v="28"/>
    <n v="45"/>
    <n v="0.5"/>
    <n v="9.624155426819847E-2"/>
    <n v="-1"/>
    <n v="0"/>
    <n v="0.24518393526652338"/>
  </r>
  <r>
    <n v="3"/>
    <x v="2"/>
    <x v="2"/>
    <x v="7"/>
    <x v="19"/>
    <x v="1"/>
    <n v="28"/>
    <n v="31"/>
    <n v="-3"/>
    <n v="0"/>
    <n v="-1"/>
    <n v="0"/>
    <n v="0"/>
    <n v="-4"/>
    <n v="-2"/>
    <n v="-1"/>
    <n v="56"/>
    <n v="76"/>
    <n v="-3.5"/>
    <n v="-1.9037584457318015"/>
    <n v="-2"/>
    <n v="-1"/>
    <n v="0.32656675077158565"/>
  </r>
  <r>
    <n v="4"/>
    <x v="2"/>
    <x v="3"/>
    <x v="7"/>
    <x v="9"/>
    <x v="0"/>
    <n v="7"/>
    <n v="31"/>
    <n v="-24"/>
    <n v="0"/>
    <n v="3"/>
    <n v="0"/>
    <n v="0"/>
    <n v="-21"/>
    <n v="-4.5825756949558398"/>
    <n v="-1"/>
    <n v="63"/>
    <n v="107"/>
    <n v="-24.5"/>
    <n v="-6.4863341406876414"/>
    <n v="-3"/>
    <n v="-2"/>
    <n v="0.22177108133547757"/>
  </r>
  <r>
    <n v="5"/>
    <x v="2"/>
    <x v="4"/>
    <x v="7"/>
    <x v="29"/>
    <x v="0"/>
    <n v="14"/>
    <n v="17"/>
    <n v="-3"/>
    <n v="0"/>
    <n v="2"/>
    <n v="0"/>
    <n v="0"/>
    <n v="-1"/>
    <n v="-1"/>
    <n v="-1"/>
    <n v="77"/>
    <n v="124"/>
    <n v="-25.5"/>
    <n v="-7.4863341406876414"/>
    <n v="-4"/>
    <n v="-3"/>
    <n v="0.24429982148825499"/>
  </r>
  <r>
    <n v="6"/>
    <x v="2"/>
    <x v="5"/>
    <x v="7"/>
    <x v="15"/>
    <x v="1"/>
    <n v="17"/>
    <n v="33"/>
    <n v="-16"/>
    <n v="0"/>
    <n v="7.5"/>
    <n v="0"/>
    <n v="0"/>
    <n v="-8.5"/>
    <n v="-2.9154759474226504"/>
    <n v="-1"/>
    <n v="94"/>
    <n v="157"/>
    <n v="-34"/>
    <n v="-10.401810088110292"/>
    <n v="-5"/>
    <n v="-4"/>
    <n v="0.22869512747928183"/>
  </r>
  <r>
    <n v="7"/>
    <x v="2"/>
    <x v="6"/>
    <x v="7"/>
    <x v="17"/>
    <x v="0"/>
    <n v="9"/>
    <n v="12"/>
    <n v="-3"/>
    <n v="0"/>
    <n v="5.5"/>
    <n v="0"/>
    <n v="0"/>
    <n v="2.5"/>
    <n v="1.5811388300841898"/>
    <n v="1"/>
    <n v="103"/>
    <n v="169"/>
    <n v="-31.5"/>
    <n v="-8.8206712580261026"/>
    <n v="1"/>
    <n v="0"/>
    <n v="0.23621349828683227"/>
  </r>
  <r>
    <n v="8"/>
    <x v="2"/>
    <x v="7"/>
    <x v="7"/>
    <x v="10"/>
    <x v="0"/>
    <n v="16"/>
    <n v="33"/>
    <n v="-17"/>
    <n v="0"/>
    <n v="11"/>
    <n v="0"/>
    <n v="0"/>
    <n v="-6"/>
    <n v="-2.4494897427831779"/>
    <n v="-1"/>
    <n v="119"/>
    <n v="202"/>
    <n v="-37.5"/>
    <n v="-11.270161000809281"/>
    <n v="-1"/>
    <n v="0"/>
    <n v="0.22199609286732763"/>
  </r>
  <r>
    <n v="9"/>
    <x v="2"/>
    <x v="8"/>
    <x v="7"/>
    <x v="4"/>
    <x v="1"/>
    <n v="24"/>
    <n v="38"/>
    <n v="-14"/>
    <n v="0"/>
    <n v="10.5"/>
    <n v="0"/>
    <n v="0"/>
    <n v="-3.5"/>
    <n v="-1.8708286933869707"/>
    <n v="-1"/>
    <n v="143"/>
    <n v="240"/>
    <n v="-41"/>
    <n v="-13.140989694196252"/>
    <n v="-2"/>
    <n v="-1"/>
    <n v="0.22667669192547463"/>
  </r>
  <r>
    <n v="10"/>
    <x v="2"/>
    <x v="9"/>
    <x v="7"/>
    <x v="21"/>
    <x v="0"/>
    <n v="7"/>
    <n v="19"/>
    <n v="-12"/>
    <n v="0"/>
    <n v="7"/>
    <n v="0"/>
    <n v="0"/>
    <n v="-5"/>
    <n v="-2.2360679774997898"/>
    <n v="-1"/>
    <n v="150"/>
    <n v="259"/>
    <n v="-46"/>
    <n v="-15.377057671696042"/>
    <n v="-3"/>
    <n v="-2"/>
    <n v="0.21509601992050281"/>
  </r>
  <r>
    <n v="11"/>
    <x v="2"/>
    <x v="10"/>
    <x v="7"/>
    <x v="9"/>
    <x v="1"/>
    <n v="16"/>
    <n v="30"/>
    <n v="-14"/>
    <n v="0"/>
    <n v="7.5"/>
    <n v="0"/>
    <n v="0"/>
    <n v="-6.5"/>
    <n v="-2.5495097567963922"/>
    <n v="-1"/>
    <n v="166"/>
    <n v="289"/>
    <n v="-52.5"/>
    <n v="-17.926567428492433"/>
    <n v="-4"/>
    <n v="-3"/>
    <n v="0.21181489803836781"/>
  </r>
  <r>
    <n v="12"/>
    <x v="2"/>
    <x v="11"/>
    <x v="7"/>
    <x v="25"/>
    <x v="1"/>
    <n v="10"/>
    <n v="19"/>
    <n v="-9"/>
    <n v="0"/>
    <n v="13"/>
    <n v="0"/>
    <n v="0"/>
    <n v="4"/>
    <n v="2"/>
    <n v="1"/>
    <n v="176"/>
    <n v="308"/>
    <n v="-48.5"/>
    <n v="-15.926567428492433"/>
    <n v="1"/>
    <n v="0"/>
    <n v="0.20977380146848593"/>
  </r>
  <r>
    <n v="13"/>
    <x v="2"/>
    <x v="12"/>
    <x v="7"/>
    <x v="12"/>
    <x v="0"/>
    <n v="21"/>
    <n v="27"/>
    <n v="-6"/>
    <n v="0"/>
    <n v="2.5"/>
    <n v="0"/>
    <n v="0"/>
    <n v="-3.5"/>
    <n v="-1.8708286933869707"/>
    <n v="-1"/>
    <n v="197"/>
    <n v="335"/>
    <n v="-52"/>
    <n v="-17.797396121879405"/>
    <n v="-1"/>
    <n v="0"/>
    <n v="0.22126727562334508"/>
  </r>
  <r>
    <n v="14"/>
    <x v="2"/>
    <x v="13"/>
    <x v="7"/>
    <x v="6"/>
    <x v="0"/>
    <n v="10"/>
    <n v="27"/>
    <n v="-17"/>
    <n v="0"/>
    <n v="6.5"/>
    <n v="0"/>
    <n v="0"/>
    <n v="-10.5"/>
    <n v="-3.2403703492039302"/>
    <n v="-1"/>
    <n v="207"/>
    <n v="362"/>
    <n v="-62.5"/>
    <n v="-21.037766471083337"/>
    <n v="-2"/>
    <n v="-1"/>
    <n v="0.21004515702409765"/>
  </r>
  <r>
    <n v="15"/>
    <x v="2"/>
    <x v="14"/>
    <x v="7"/>
    <x v="1"/>
    <x v="1"/>
    <n v="3"/>
    <n v="20"/>
    <n v="-17"/>
    <n v="0"/>
    <n v="5.5"/>
    <n v="0"/>
    <n v="0"/>
    <n v="-11.5"/>
    <n v="-3.3911649915626341"/>
    <n v="-1"/>
    <n v="210"/>
    <n v="382"/>
    <n v="-74"/>
    <n v="-24.42893146264597"/>
    <n v="-3"/>
    <n v="-2"/>
    <n v="0.19497499890492551"/>
  </r>
  <r>
    <n v="16"/>
    <x v="2"/>
    <x v="15"/>
    <x v="7"/>
    <x v="5"/>
    <x v="1"/>
    <n v="24"/>
    <n v="28"/>
    <n v="-4"/>
    <n v="0"/>
    <n v="5"/>
    <n v="0"/>
    <n v="0"/>
    <n v="1"/>
    <n v="1"/>
    <n v="1"/>
    <n v="234"/>
    <n v="410"/>
    <n v="-73"/>
    <n v="-23.42893146264597"/>
    <n v="1"/>
    <n v="0"/>
    <n v="0.20929479933743159"/>
  </r>
  <r>
    <n v="1"/>
    <x v="2"/>
    <x v="0"/>
    <x v="8"/>
    <x v="13"/>
    <x v="0"/>
    <n v="19"/>
    <n v="3"/>
    <n v="16"/>
    <n v="1"/>
    <n v="-6"/>
    <n v="1"/>
    <n v="1"/>
    <n v="10"/>
    <n v="3.1622776601683795"/>
    <n v="1"/>
    <n v="19"/>
    <n v="3"/>
    <n v="10"/>
    <n v="3.1622776601683795"/>
    <n v="2"/>
    <n v="1"/>
    <n v="0.98756355103359128"/>
  </r>
  <r>
    <n v="2"/>
    <x v="2"/>
    <x v="1"/>
    <x v="8"/>
    <x v="22"/>
    <x v="1"/>
    <n v="17"/>
    <n v="42"/>
    <n v="-25"/>
    <n v="0"/>
    <n v="-2.5"/>
    <n v="1"/>
    <n v="0.5"/>
    <n v="-27.5"/>
    <n v="-5.2440442408507577"/>
    <n v="-1"/>
    <n v="36"/>
    <n v="45"/>
    <n v="-17.5"/>
    <n v="-2.0817665806823782"/>
    <n v="-1"/>
    <n v="0"/>
    <n v="0.37078509665363291"/>
  </r>
  <r>
    <n v="3"/>
    <x v="2"/>
    <x v="2"/>
    <x v="8"/>
    <x v="24"/>
    <x v="1"/>
    <n v="28"/>
    <n v="17"/>
    <n v="11"/>
    <n v="1"/>
    <n v="-3"/>
    <n v="2"/>
    <n v="0.66666666666666663"/>
    <n v="8"/>
    <n v="2.8284271247461903"/>
    <n v="1"/>
    <n v="64"/>
    <n v="62"/>
    <n v="-9.5"/>
    <n v="0.7466605440638121"/>
    <n v="1"/>
    <n v="0"/>
    <n v="0.51880223350346288"/>
  </r>
  <r>
    <n v="4"/>
    <x v="2"/>
    <x v="3"/>
    <x v="8"/>
    <x v="3"/>
    <x v="0"/>
    <n v="30"/>
    <n v="35"/>
    <n v="-5"/>
    <n v="0"/>
    <n v="-5"/>
    <n v="2"/>
    <n v="0.5"/>
    <n v="-10"/>
    <n v="-3.1622776601683795"/>
    <n v="-1"/>
    <n v="94"/>
    <n v="97"/>
    <n v="-19.5"/>
    <n v="-2.4156171161045674"/>
    <n v="-1"/>
    <n v="0"/>
    <n v="0.48139449829690656"/>
  </r>
  <r>
    <n v="5"/>
    <x v="2"/>
    <x v="4"/>
    <x v="8"/>
    <x v="12"/>
    <x v="0"/>
    <n v="31"/>
    <n v="35"/>
    <n v="-4"/>
    <n v="0"/>
    <n v="-2.5"/>
    <n v="2"/>
    <n v="0.4"/>
    <n v="-6.5"/>
    <n v="-2.5495097567963922"/>
    <n v="-1"/>
    <n v="125"/>
    <n v="132"/>
    <n v="-26"/>
    <n v="-4.9651268729009601"/>
    <n v="-2"/>
    <n v="-1"/>
    <n v="0.4677605408527058"/>
  </r>
  <r>
    <n v="6"/>
    <x v="2"/>
    <x v="6"/>
    <x v="8"/>
    <x v="2"/>
    <x v="1"/>
    <n v="40"/>
    <n v="10"/>
    <n v="30"/>
    <n v="1"/>
    <n v="-6"/>
    <n v="3"/>
    <n v="0.5"/>
    <n v="24"/>
    <n v="4.8989794855663558"/>
    <n v="1"/>
    <n v="165"/>
    <n v="142"/>
    <n v="-2"/>
    <n v="-6.6147387334604346E-2"/>
    <n v="1"/>
    <n v="0"/>
    <n v="0.58801866523317425"/>
  </r>
  <r>
    <n v="7"/>
    <x v="2"/>
    <x v="7"/>
    <x v="8"/>
    <x v="16"/>
    <x v="1"/>
    <n v="33"/>
    <n v="19"/>
    <n v="14"/>
    <n v="1"/>
    <n v="-3"/>
    <n v="4"/>
    <n v="0.5714285714285714"/>
    <n v="11"/>
    <n v="3.3166247903553998"/>
    <n v="1"/>
    <n v="198"/>
    <n v="161"/>
    <n v="9"/>
    <n v="3.2504774030207955"/>
    <n v="2"/>
    <n v="1"/>
    <n v="0.62016874398115818"/>
  </r>
  <r>
    <n v="8"/>
    <x v="2"/>
    <x v="16"/>
    <x v="8"/>
    <x v="27"/>
    <x v="0"/>
    <n v="28"/>
    <n v="17"/>
    <n v="11"/>
    <n v="1"/>
    <n v="-2.5"/>
    <n v="5"/>
    <n v="0.625"/>
    <n v="8.5"/>
    <n v="2.9154759474226504"/>
    <n v="1"/>
    <n v="226"/>
    <n v="178"/>
    <n v="17.5"/>
    <n v="6.1659533504434458"/>
    <n v="3"/>
    <n v="2"/>
    <n v="0.63780293960179191"/>
  </r>
  <r>
    <n v="9"/>
    <x v="2"/>
    <x v="8"/>
    <x v="8"/>
    <x v="30"/>
    <x v="1"/>
    <n v="7"/>
    <n v="27"/>
    <n v="-20"/>
    <n v="0"/>
    <n v="3.5"/>
    <n v="5"/>
    <n v="0.55555555555555558"/>
    <n v="-16.5"/>
    <n v="-4.0620192023179804"/>
    <n v="-1"/>
    <n v="233"/>
    <n v="205"/>
    <n v="1"/>
    <n v="2.1039341481254654"/>
    <n v="-1"/>
    <n v="0"/>
    <n v="0.57528017930953412"/>
  </r>
  <r>
    <n v="10"/>
    <x v="2"/>
    <x v="9"/>
    <x v="8"/>
    <x v="11"/>
    <x v="0"/>
    <n v="9"/>
    <n v="37"/>
    <n v="-28"/>
    <n v="0"/>
    <n v="6"/>
    <n v="5"/>
    <n v="0.5"/>
    <n v="-22"/>
    <n v="-4.6904157598234297"/>
    <n v="-1"/>
    <n v="242"/>
    <n v="242"/>
    <n v="-21"/>
    <n v="-2.5864816116979643"/>
    <n v="-2"/>
    <n v="-1"/>
    <n v="0.5"/>
  </r>
  <r>
    <n v="11"/>
    <x v="2"/>
    <x v="10"/>
    <x v="8"/>
    <x v="25"/>
    <x v="0"/>
    <n v="6"/>
    <n v="28"/>
    <n v="-22"/>
    <n v="0"/>
    <n v="1"/>
    <n v="5"/>
    <n v="0.45454545454545453"/>
    <n v="-21"/>
    <n v="-4.5825756949558398"/>
    <n v="-1"/>
    <n v="248"/>
    <n v="270"/>
    <n v="-42"/>
    <n v="-7.1690573066538041"/>
    <n v="-3"/>
    <n v="-2"/>
    <n v="0.44981111052650541"/>
  </r>
  <r>
    <n v="12"/>
    <x v="2"/>
    <x v="11"/>
    <x v="8"/>
    <x v="16"/>
    <x v="0"/>
    <n v="38"/>
    <n v="14"/>
    <n v="24"/>
    <n v="1"/>
    <n v="1.5"/>
    <n v="6"/>
    <n v="0.5"/>
    <n v="25.5"/>
    <n v="5.0497524691810387"/>
    <n v="1"/>
    <n v="286"/>
    <n v="284"/>
    <n v="-16.5"/>
    <n v="-2.1193048374727654"/>
    <n v="1"/>
    <n v="0"/>
    <n v="0.5041578159589819"/>
  </r>
  <r>
    <n v="13"/>
    <x v="2"/>
    <x v="12"/>
    <x v="8"/>
    <x v="13"/>
    <x v="1"/>
    <n v="30"/>
    <n v="10"/>
    <n v="20"/>
    <n v="1"/>
    <n v="-4"/>
    <n v="7"/>
    <n v="0.53846153846153844"/>
    <n v="16"/>
    <n v="4"/>
    <n v="1"/>
    <n v="316"/>
    <n v="294"/>
    <n v="-0.5"/>
    <n v="1.8806951625272346"/>
    <n v="2"/>
    <n v="1"/>
    <n v="0.54265233657795919"/>
  </r>
  <r>
    <n v="14"/>
    <x v="2"/>
    <x v="13"/>
    <x v="8"/>
    <x v="23"/>
    <x v="1"/>
    <n v="20"/>
    <n v="17"/>
    <n v="3"/>
    <n v="1"/>
    <n v="-3"/>
    <n v="8"/>
    <n v="0.5714285714285714"/>
    <n v="0"/>
    <n v="0"/>
    <n v="-1"/>
    <n v="336"/>
    <n v="311"/>
    <n v="-0.5"/>
    <n v="1.8806951625272346"/>
    <n v="-1"/>
    <n v="0"/>
    <n v="0.54568330207243265"/>
  </r>
  <r>
    <n v="15"/>
    <x v="2"/>
    <x v="14"/>
    <x v="8"/>
    <x v="8"/>
    <x v="0"/>
    <n v="12"/>
    <n v="21"/>
    <n v="-9"/>
    <n v="0"/>
    <n v="-4.5"/>
    <n v="8"/>
    <n v="0.53333333333333333"/>
    <n v="-13.5"/>
    <n v="-3.6742346141747673"/>
    <n v="-1"/>
    <n v="348"/>
    <n v="332"/>
    <n v="-14"/>
    <n v="-1.7935394516475327"/>
    <n v="-2"/>
    <n v="-1"/>
    <n v="0.52785861817236845"/>
  </r>
  <r>
    <n v="16"/>
    <x v="2"/>
    <x v="15"/>
    <x v="8"/>
    <x v="11"/>
    <x v="1"/>
    <n v="6"/>
    <n v="0"/>
    <n v="6"/>
    <n v="1"/>
    <n v="-3.5"/>
    <n v="9"/>
    <n v="0.5625"/>
    <n v="2.5"/>
    <n v="1.5811388300841898"/>
    <n v="1"/>
    <n v="354"/>
    <n v="332"/>
    <n v="-11.5"/>
    <n v="-0.21240062156334294"/>
    <n v="1"/>
    <n v="0"/>
    <n v="0.53794286609962849"/>
  </r>
  <r>
    <n v="1"/>
    <x v="2"/>
    <x v="0"/>
    <x v="9"/>
    <x v="25"/>
    <x v="0"/>
    <n v="24"/>
    <n v="21"/>
    <n v="3"/>
    <n v="1"/>
    <n v="-3"/>
    <n v="1"/>
    <n v="1"/>
    <n v="0"/>
    <n v="0"/>
    <n v="-1"/>
    <n v="24"/>
    <n v="21"/>
    <n v="0"/>
    <n v="0"/>
    <n v="-1"/>
    <n v="0"/>
    <n v="0.57846357785217362"/>
  </r>
  <r>
    <n v="2"/>
    <x v="2"/>
    <x v="1"/>
    <x v="9"/>
    <x v="14"/>
    <x v="0"/>
    <n v="42"/>
    <n v="17"/>
    <n v="25"/>
    <n v="1"/>
    <n v="2.5"/>
    <n v="2"/>
    <n v="1"/>
    <n v="27.5"/>
    <n v="5.2440442408507577"/>
    <n v="1"/>
    <n v="66"/>
    <n v="38"/>
    <n v="27.5"/>
    <n v="5.2440442408507577"/>
    <n v="1"/>
    <n v="0"/>
    <n v="0.78724572024976691"/>
  </r>
  <r>
    <n v="3"/>
    <x v="2"/>
    <x v="2"/>
    <x v="9"/>
    <x v="31"/>
    <x v="1"/>
    <n v="16"/>
    <n v="26"/>
    <n v="-10"/>
    <n v="0"/>
    <n v="-3"/>
    <n v="2"/>
    <n v="0.66666666666666663"/>
    <n v="-13"/>
    <n v="-3.6055512754639891"/>
    <n v="-1"/>
    <n v="82"/>
    <n v="64"/>
    <n v="14.5"/>
    <n v="1.6384929653867686"/>
    <n v="-1"/>
    <n v="0"/>
    <n v="0.6427618665974606"/>
  </r>
  <r>
    <n v="4"/>
    <x v="2"/>
    <x v="3"/>
    <x v="9"/>
    <x v="23"/>
    <x v="0"/>
    <n v="16"/>
    <n v="10"/>
    <n v="6"/>
    <n v="1"/>
    <n v="-3.5"/>
    <n v="3"/>
    <n v="0.75"/>
    <n v="2.5"/>
    <n v="1.5811388300841898"/>
    <n v="1"/>
    <n v="98"/>
    <n v="74"/>
    <n v="17"/>
    <n v="3.2196317954709581"/>
    <n v="1"/>
    <n v="0"/>
    <n v="0.66054831674589043"/>
  </r>
  <r>
    <n v="5"/>
    <x v="2"/>
    <x v="5"/>
    <x v="9"/>
    <x v="13"/>
    <x v="0"/>
    <n v="10"/>
    <n v="23"/>
    <n v="-13"/>
    <n v="0"/>
    <n v="-13.5"/>
    <n v="3"/>
    <n v="0.6"/>
    <n v="-26.5"/>
    <n v="-5.1478150704935004"/>
    <n v="-1"/>
    <n v="108"/>
    <n v="97"/>
    <n v="-9.5"/>
    <n v="-1.9281832750225423"/>
    <n v="-1"/>
    <n v="0"/>
    <n v="0.56330494539545983"/>
  </r>
  <r>
    <n v="6"/>
    <x v="2"/>
    <x v="6"/>
    <x v="9"/>
    <x v="25"/>
    <x v="1"/>
    <n v="0"/>
    <n v="21"/>
    <n v="-21"/>
    <n v="0"/>
    <n v="0"/>
    <n v="3"/>
    <n v="0.5"/>
    <n v="-21"/>
    <n v="-4.5825756949558398"/>
    <n v="-1"/>
    <n v="108"/>
    <n v="118"/>
    <n v="-30.5"/>
    <n v="-6.5107589699783821"/>
    <n v="-2"/>
    <n v="-1"/>
    <n v="0.44772385126459024"/>
  </r>
  <r>
    <n v="7"/>
    <x v="2"/>
    <x v="7"/>
    <x v="9"/>
    <x v="27"/>
    <x v="1"/>
    <n v="19"/>
    <n v="29"/>
    <n v="-10"/>
    <n v="0"/>
    <n v="7"/>
    <n v="3"/>
    <n v="0.42857142857142855"/>
    <n v="-3"/>
    <n v="-1.7320508075688772"/>
    <n v="-1"/>
    <n v="127"/>
    <n v="147"/>
    <n v="-33.5"/>
    <n v="-8.2428097775472597"/>
    <n v="-3"/>
    <n v="-2"/>
    <n v="0.41420670888732547"/>
  </r>
  <r>
    <n v="8"/>
    <x v="2"/>
    <x v="16"/>
    <x v="9"/>
    <x v="11"/>
    <x v="1"/>
    <n v="23"/>
    <n v="51"/>
    <n v="-28"/>
    <n v="0"/>
    <n v="7"/>
    <n v="3"/>
    <n v="0.375"/>
    <n v="-21"/>
    <n v="-4.5825756949558398"/>
    <n v="-1"/>
    <n v="150"/>
    <n v="198"/>
    <n v="-54.5"/>
    <n v="-12.8253854725031"/>
    <n v="-4"/>
    <n v="-3"/>
    <n v="0.34119190044468256"/>
  </r>
  <r>
    <n v="9"/>
    <x v="2"/>
    <x v="8"/>
    <x v="9"/>
    <x v="28"/>
    <x v="0"/>
    <n v="16"/>
    <n v="41"/>
    <n v="-25"/>
    <n v="0"/>
    <n v="7"/>
    <n v="3"/>
    <n v="0.33333333333333331"/>
    <n v="-18"/>
    <n v="-4.2426406871192848"/>
    <n v="-1"/>
    <n v="166"/>
    <n v="239"/>
    <n v="-72.5"/>
    <n v="-17.068026159622384"/>
    <n v="-5"/>
    <n v="-4"/>
    <n v="0.29654445165246213"/>
  </r>
  <r>
    <n v="10"/>
    <x v="2"/>
    <x v="9"/>
    <x v="9"/>
    <x v="9"/>
    <x v="0"/>
    <n v="17"/>
    <n v="20"/>
    <n v="-3"/>
    <n v="0"/>
    <n v="-2.5"/>
    <n v="3"/>
    <n v="0.3"/>
    <n v="-5.5"/>
    <n v="-2.3452078799117149"/>
    <n v="-1"/>
    <n v="183"/>
    <n v="259"/>
    <n v="-78"/>
    <n v="-19.4132340395341"/>
    <n v="-6"/>
    <n v="-5"/>
    <n v="0.30508474254324425"/>
  </r>
  <r>
    <n v="11"/>
    <x v="2"/>
    <x v="10"/>
    <x v="9"/>
    <x v="23"/>
    <x v="1"/>
    <n v="14"/>
    <n v="21"/>
    <n v="-7"/>
    <n v="0"/>
    <n v="3.5"/>
    <n v="3"/>
    <n v="0.27272727272727271"/>
    <n v="-3.5"/>
    <n v="-1.8708286933869707"/>
    <n v="-1"/>
    <n v="197"/>
    <n v="280"/>
    <n v="-81.5"/>
    <n v="-21.284062732921072"/>
    <n v="-7"/>
    <n v="-6"/>
    <n v="0.3029565139151737"/>
  </r>
  <r>
    <n v="12"/>
    <x v="2"/>
    <x v="11"/>
    <x v="9"/>
    <x v="26"/>
    <x v="1"/>
    <n v="9"/>
    <n v="35"/>
    <n v="-26"/>
    <n v="0"/>
    <n v="-1"/>
    <n v="3"/>
    <n v="0.25"/>
    <n v="-27"/>
    <n v="-5.196152422706632"/>
    <n v="-1"/>
    <n v="206"/>
    <n v="315"/>
    <n v="-108.5"/>
    <n v="-26.480215155627704"/>
    <n v="-8"/>
    <n v="-7"/>
    <n v="0.26765935993154788"/>
  </r>
  <r>
    <n v="13"/>
    <x v="2"/>
    <x v="12"/>
    <x v="9"/>
    <x v="29"/>
    <x v="0"/>
    <n v="23"/>
    <n v="0"/>
    <n v="23"/>
    <n v="1"/>
    <n v="1"/>
    <n v="4"/>
    <n v="0.30769230769230771"/>
    <n v="24"/>
    <n v="4.8989794855663558"/>
    <n v="1"/>
    <n v="229"/>
    <n v="315"/>
    <n v="-84.5"/>
    <n v="-21.581235670061346"/>
    <n v="1"/>
    <n v="0"/>
    <n v="0.3195857874792471"/>
  </r>
  <r>
    <n v="14"/>
    <x v="2"/>
    <x v="13"/>
    <x v="9"/>
    <x v="19"/>
    <x v="1"/>
    <n v="25"/>
    <n v="13"/>
    <n v="12"/>
    <n v="1"/>
    <n v="-2.5"/>
    <n v="5"/>
    <n v="0.35714285714285715"/>
    <n v="9.5"/>
    <n v="3.082207001484488"/>
    <n v="1"/>
    <n v="254"/>
    <n v="328"/>
    <n v="-75"/>
    <n v="-18.499028668576859"/>
    <n v="2"/>
    <n v="1"/>
    <n v="0.35298131750538381"/>
  </r>
  <r>
    <n v="15"/>
    <x v="2"/>
    <x v="14"/>
    <x v="9"/>
    <x v="16"/>
    <x v="1"/>
    <n v="11"/>
    <n v="27"/>
    <n v="-16"/>
    <n v="0"/>
    <n v="3"/>
    <n v="5"/>
    <n v="0.33333333333333331"/>
    <n v="-13"/>
    <n v="-3.6055512754639891"/>
    <n v="-1"/>
    <n v="265"/>
    <n v="355"/>
    <n v="-88"/>
    <n v="-22.104579944040847"/>
    <n v="-1"/>
    <n v="0"/>
    <n v="0.33337504732500295"/>
  </r>
  <r>
    <n v="16"/>
    <x v="2"/>
    <x v="15"/>
    <x v="9"/>
    <x v="27"/>
    <x v="0"/>
    <n v="24"/>
    <n v="27"/>
    <n v="-3"/>
    <n v="0"/>
    <n v="-3"/>
    <n v="5"/>
    <n v="0.3125"/>
    <n v="-6"/>
    <n v="-2.4494897427831779"/>
    <n v="-1"/>
    <n v="289"/>
    <n v="382"/>
    <n v="-94"/>
    <n v="-24.554069686824025"/>
    <n v="-2"/>
    <n v="-1"/>
    <n v="0.34046659865174417"/>
  </r>
  <r>
    <n v="1"/>
    <x v="2"/>
    <x v="0"/>
    <x v="10"/>
    <x v="24"/>
    <x v="0"/>
    <n v="35"/>
    <n v="23"/>
    <n v="12"/>
    <n v="1"/>
    <n v="2.5"/>
    <n v="1"/>
    <n v="1"/>
    <n v="14.5"/>
    <n v="3.8078865529319543"/>
    <n v="1"/>
    <n v="35"/>
    <n v="23"/>
    <n v="14.5"/>
    <n v="3.8078865529319543"/>
    <n v="1"/>
    <n v="0"/>
    <n v="0.73008494933103363"/>
  </r>
  <r>
    <n v="2"/>
    <x v="2"/>
    <x v="1"/>
    <x v="10"/>
    <x v="13"/>
    <x v="1"/>
    <n v="24"/>
    <n v="10"/>
    <n v="14"/>
    <n v="1"/>
    <n v="3"/>
    <n v="2"/>
    <n v="1"/>
    <n v="17"/>
    <n v="4.1231056256176606"/>
    <n v="1"/>
    <n v="59"/>
    <n v="33"/>
    <n v="31.5"/>
    <n v="7.9309921785496149"/>
    <n v="2"/>
    <n v="1"/>
    <n v="0.79851532267974956"/>
  </r>
  <r>
    <n v="3"/>
    <x v="2"/>
    <x v="2"/>
    <x v="10"/>
    <x v="30"/>
    <x v="0"/>
    <n v="26"/>
    <n v="30"/>
    <n v="-4"/>
    <n v="0"/>
    <n v="3"/>
    <n v="2"/>
    <n v="0.66666666666666663"/>
    <n v="-1"/>
    <n v="-1"/>
    <n v="-1"/>
    <n v="85"/>
    <n v="63"/>
    <n v="30.5"/>
    <n v="6.9309921785496149"/>
    <n v="-1"/>
    <n v="0"/>
    <n v="0.67036893730870672"/>
  </r>
  <r>
    <n v="4"/>
    <x v="2"/>
    <x v="3"/>
    <x v="10"/>
    <x v="10"/>
    <x v="1"/>
    <n v="14"/>
    <n v="7"/>
    <n v="7"/>
    <n v="1"/>
    <n v="2.5"/>
    <n v="3"/>
    <n v="0.75"/>
    <n v="9.5"/>
    <n v="3.082207001484488"/>
    <n v="1"/>
    <n v="99"/>
    <n v="70"/>
    <n v="40"/>
    <n v="10.013199180034103"/>
    <n v="1"/>
    <n v="0"/>
    <n v="0.69455472380597005"/>
  </r>
  <r>
    <n v="5"/>
    <x v="2"/>
    <x v="4"/>
    <x v="10"/>
    <x v="20"/>
    <x v="0"/>
    <n v="24"/>
    <n v="27"/>
    <n v="-3"/>
    <n v="0"/>
    <n v="-2"/>
    <n v="3"/>
    <n v="0.6"/>
    <n v="-5"/>
    <n v="-2.2360679774997898"/>
    <n v="-1"/>
    <n v="123"/>
    <n v="97"/>
    <n v="35"/>
    <n v="7.7771312025343136"/>
    <n v="-1"/>
    <n v="0"/>
    <n v="0.63710291044962464"/>
  </r>
  <r>
    <n v="6"/>
    <x v="2"/>
    <x v="5"/>
    <x v="10"/>
    <x v="0"/>
    <x v="1"/>
    <n v="38"/>
    <n v="52"/>
    <n v="-14"/>
    <n v="0"/>
    <n v="6"/>
    <n v="3"/>
    <n v="0.5"/>
    <n v="-8"/>
    <n v="-2.8284271247461903"/>
    <n v="-1"/>
    <n v="161"/>
    <n v="149"/>
    <n v="27"/>
    <n v="4.9487040777881237"/>
    <n v="-2"/>
    <n v="-1"/>
    <n v="0.54576544747569844"/>
  </r>
  <r>
    <n v="7"/>
    <x v="2"/>
    <x v="7"/>
    <x v="10"/>
    <x v="5"/>
    <x v="0"/>
    <n v="15"/>
    <n v="20"/>
    <n v="-5"/>
    <n v="0"/>
    <n v="3"/>
    <n v="3"/>
    <n v="0.42857142857142855"/>
    <n v="-2"/>
    <n v="-1.4142135623730951"/>
    <n v="-1"/>
    <n v="176"/>
    <n v="169"/>
    <n v="25"/>
    <n v="3.5344905154150288"/>
    <n v="-3"/>
    <n v="-2"/>
    <n v="0.52402825561746702"/>
  </r>
  <r>
    <n v="8"/>
    <x v="2"/>
    <x v="16"/>
    <x v="10"/>
    <x v="12"/>
    <x v="1"/>
    <n v="30"/>
    <n v="17"/>
    <n v="13"/>
    <n v="1"/>
    <n v="-2.5"/>
    <n v="4"/>
    <n v="0.5"/>
    <n v="10.5"/>
    <n v="3.2403703492039302"/>
    <n v="1"/>
    <n v="206"/>
    <n v="186"/>
    <n v="35.5"/>
    <n v="6.774860864618959"/>
    <n v="1"/>
    <n v="0"/>
    <n v="0.56021801459229026"/>
  </r>
  <r>
    <n v="9"/>
    <x v="2"/>
    <x v="8"/>
    <x v="10"/>
    <x v="7"/>
    <x v="0"/>
    <n v="38"/>
    <n v="24"/>
    <n v="14"/>
    <n v="1"/>
    <n v="-10.5"/>
    <n v="5"/>
    <n v="0.55555555555555558"/>
    <n v="3.5"/>
    <n v="1.8708286933869707"/>
    <n v="1"/>
    <n v="244"/>
    <n v="210"/>
    <n v="39"/>
    <n v="8.6456895580059303"/>
    <n v="2"/>
    <n v="1"/>
    <n v="0.58798552454535757"/>
  </r>
  <r>
    <n v="10"/>
    <x v="2"/>
    <x v="9"/>
    <x v="10"/>
    <x v="1"/>
    <x v="1"/>
    <n v="27"/>
    <n v="24"/>
    <n v="3"/>
    <n v="1"/>
    <n v="-3"/>
    <n v="6"/>
    <n v="0.6"/>
    <n v="0"/>
    <n v="0"/>
    <n v="-1"/>
    <n v="271"/>
    <n v="234"/>
    <n v="39"/>
    <n v="8.6456895580059303"/>
    <n v="-1"/>
    <n v="0"/>
    <n v="0.58611080413362993"/>
  </r>
  <r>
    <n v="11"/>
    <x v="2"/>
    <x v="10"/>
    <x v="10"/>
    <x v="10"/>
    <x v="0"/>
    <n v="23"/>
    <n v="30"/>
    <n v="-7"/>
    <n v="0"/>
    <n v="2.5"/>
    <n v="6"/>
    <n v="0.54545454545454541"/>
    <n v="-4.5"/>
    <n v="-2.1213203435596424"/>
    <n v="-1"/>
    <n v="294"/>
    <n v="264"/>
    <n v="34.5"/>
    <n v="6.5243692144462884"/>
    <n v="-2"/>
    <n v="-1"/>
    <n v="0.56342761425869814"/>
  </r>
  <r>
    <n v="12"/>
    <x v="2"/>
    <x v="11"/>
    <x v="10"/>
    <x v="6"/>
    <x v="1"/>
    <n v="20"/>
    <n v="44"/>
    <n v="-24"/>
    <n v="0"/>
    <n v="2.5"/>
    <n v="6"/>
    <n v="0.5"/>
    <n v="-21.5"/>
    <n v="-4.636809247747852"/>
    <n v="-1"/>
    <n v="314"/>
    <n v="308"/>
    <n v="13"/>
    <n v="1.8875599666984364"/>
    <n v="-3"/>
    <n v="-2"/>
    <n v="0.51142923148779773"/>
  </r>
  <r>
    <n v="13"/>
    <x v="2"/>
    <x v="12"/>
    <x v="10"/>
    <x v="18"/>
    <x v="1"/>
    <n v="24"/>
    <n v="21"/>
    <n v="3"/>
    <n v="1"/>
    <n v="0"/>
    <n v="7"/>
    <n v="0.53846153846153844"/>
    <n v="3"/>
    <n v="1.7320508075688772"/>
    <n v="1"/>
    <n v="338"/>
    <n v="329"/>
    <n v="16"/>
    <n v="3.6196107742673136"/>
    <n v="1"/>
    <n v="0"/>
    <n v="0.51598502638829424"/>
  </r>
  <r>
    <n v="14"/>
    <x v="2"/>
    <x v="13"/>
    <x v="10"/>
    <x v="1"/>
    <x v="0"/>
    <n v="20"/>
    <n v="10"/>
    <n v="10"/>
    <n v="1"/>
    <n v="-4.5"/>
    <n v="8"/>
    <n v="0.5714285714285714"/>
    <n v="5.5"/>
    <n v="2.3452078799117149"/>
    <n v="1"/>
    <n v="358"/>
    <n v="339"/>
    <n v="21.5"/>
    <n v="5.9648186541790285"/>
    <n v="2"/>
    <n v="1"/>
    <n v="0.5322658300001657"/>
  </r>
  <r>
    <n v="15"/>
    <x v="2"/>
    <x v="14"/>
    <x v="10"/>
    <x v="9"/>
    <x v="1"/>
    <n v="17"/>
    <n v="26"/>
    <n v="-9"/>
    <n v="0"/>
    <n v="-3"/>
    <n v="8"/>
    <n v="0.53333333333333333"/>
    <n v="-12"/>
    <n v="-3.4641016151377544"/>
    <n v="-1"/>
    <n v="375"/>
    <n v="365"/>
    <n v="9.5"/>
    <n v="2.5007170390412741"/>
    <n v="-1"/>
    <n v="0"/>
    <n v="0.51600901445313496"/>
  </r>
  <r>
    <n v="16"/>
    <x v="2"/>
    <x v="15"/>
    <x v="10"/>
    <x v="12"/>
    <x v="0"/>
    <n v="35"/>
    <n v="11"/>
    <n v="24"/>
    <n v="1"/>
    <n v="-7.5"/>
    <n v="9"/>
    <n v="0.5625"/>
    <n v="16.5"/>
    <n v="4.0620192023179804"/>
    <n v="1"/>
    <n v="410"/>
    <n v="376"/>
    <n v="26"/>
    <n v="6.5627362413592545"/>
    <n v="1"/>
    <n v="0"/>
    <n v="0.5511123851293076"/>
  </r>
  <r>
    <n v="1"/>
    <x v="2"/>
    <x v="0"/>
    <x v="11"/>
    <x v="8"/>
    <x v="0"/>
    <n v="17"/>
    <n v="9"/>
    <n v="8"/>
    <n v="1"/>
    <n v="-2.5"/>
    <n v="1"/>
    <n v="1"/>
    <n v="5.5"/>
    <n v="2.3452078799117149"/>
    <n v="1"/>
    <n v="17"/>
    <n v="9"/>
    <n v="5.5"/>
    <n v="2.3452078799117149"/>
    <n v="2"/>
    <n v="1"/>
    <n v="0.81865973902954536"/>
  </r>
  <r>
    <n v="2"/>
    <x v="2"/>
    <x v="1"/>
    <x v="11"/>
    <x v="30"/>
    <x v="1"/>
    <n v="23"/>
    <n v="34"/>
    <n v="-11"/>
    <n v="0"/>
    <n v="3"/>
    <n v="1"/>
    <n v="0.5"/>
    <n v="-8"/>
    <n v="-2.8284271247461903"/>
    <n v="-1"/>
    <n v="40"/>
    <n v="43"/>
    <n v="-2.5"/>
    <n v="-0.48321924483447543"/>
    <n v="-1"/>
    <n v="0"/>
    <n v="0.45725460448181937"/>
  </r>
  <r>
    <n v="3"/>
    <x v="2"/>
    <x v="2"/>
    <x v="11"/>
    <x v="9"/>
    <x v="0"/>
    <n v="27"/>
    <n v="24"/>
    <n v="3"/>
    <n v="1"/>
    <n v="-7"/>
    <n v="2"/>
    <n v="0.66666666666666663"/>
    <n v="-4"/>
    <n v="-2"/>
    <n v="-1"/>
    <n v="67"/>
    <n v="67"/>
    <n v="-6.5"/>
    <n v="-2.4832192448344754"/>
    <n v="-2"/>
    <n v="-1"/>
    <n v="0.5"/>
  </r>
  <r>
    <n v="4"/>
    <x v="2"/>
    <x v="3"/>
    <x v="11"/>
    <x v="1"/>
    <x v="0"/>
    <n v="35"/>
    <n v="14"/>
    <n v="21"/>
    <n v="1"/>
    <n v="-7"/>
    <n v="3"/>
    <n v="0.75"/>
    <n v="14"/>
    <n v="3.7416573867739413"/>
    <n v="1"/>
    <n v="102"/>
    <n v="81"/>
    <n v="7.5"/>
    <n v="1.2584381419394659"/>
    <n v="1"/>
    <n v="0"/>
    <n v="0.6332862756057217"/>
  </r>
  <r>
    <n v="5"/>
    <x v="2"/>
    <x v="4"/>
    <x v="11"/>
    <x v="14"/>
    <x v="1"/>
    <n v="35"/>
    <n v="31"/>
    <n v="4"/>
    <n v="1"/>
    <n v="2.5"/>
    <n v="4"/>
    <n v="0.8"/>
    <n v="6.5"/>
    <n v="2.5495097567963922"/>
    <n v="1"/>
    <n v="137"/>
    <n v="112"/>
    <n v="14"/>
    <n v="3.8079478987358581"/>
    <n v="2"/>
    <n v="1"/>
    <n v="0.61716030880855577"/>
  </r>
  <r>
    <n v="6"/>
    <x v="2"/>
    <x v="5"/>
    <x v="11"/>
    <x v="10"/>
    <x v="1"/>
    <n v="10"/>
    <n v="23"/>
    <n v="-13"/>
    <n v="0"/>
    <n v="-3"/>
    <n v="4"/>
    <n v="0.66666666666666663"/>
    <n v="-16"/>
    <n v="-4"/>
    <n v="-1"/>
    <n v="147"/>
    <n v="135"/>
    <n v="-2"/>
    <n v="-0.19205210126414185"/>
    <n v="-1"/>
    <n v="0"/>
    <n v="0.55028542780935297"/>
  </r>
  <r>
    <n v="7"/>
    <x v="2"/>
    <x v="6"/>
    <x v="11"/>
    <x v="0"/>
    <x v="0"/>
    <n v="17"/>
    <n v="26"/>
    <n v="-9"/>
    <n v="0"/>
    <n v="3.5"/>
    <n v="4"/>
    <n v="0.5714285714285714"/>
    <n v="-5.5"/>
    <n v="-2.3452078799117149"/>
    <n v="-1"/>
    <n v="164"/>
    <n v="161"/>
    <n v="-7.5"/>
    <n v="-2.5372599811758567"/>
    <n v="-2"/>
    <n v="-1"/>
    <n v="0.51093702736952762"/>
  </r>
  <r>
    <n v="8"/>
    <x v="2"/>
    <x v="16"/>
    <x v="11"/>
    <x v="4"/>
    <x v="0"/>
    <n v="17"/>
    <n v="30"/>
    <n v="-13"/>
    <n v="0"/>
    <n v="2.5"/>
    <n v="4"/>
    <n v="0.5"/>
    <n v="-10.5"/>
    <n v="-3.2403703492039302"/>
    <n v="-1"/>
    <n v="181"/>
    <n v="191"/>
    <n v="-18"/>
    <n v="-5.7776303303797869"/>
    <n v="-3"/>
    <n v="-2"/>
    <n v="0.46818054490862587"/>
  </r>
  <r>
    <n v="9"/>
    <x v="2"/>
    <x v="8"/>
    <x v="11"/>
    <x v="1"/>
    <x v="1"/>
    <n v="23"/>
    <n v="16"/>
    <n v="7"/>
    <n v="1"/>
    <n v="4.5"/>
    <n v="5"/>
    <n v="0.55555555555555558"/>
    <n v="11.5"/>
    <n v="3.3911649915626341"/>
    <n v="1"/>
    <n v="204"/>
    <n v="207"/>
    <n v="-6.5"/>
    <n v="-2.3864653388171528"/>
    <n v="1"/>
    <n v="0"/>
    <n v="0.49135107412926521"/>
  </r>
  <r>
    <n v="10"/>
    <x v="2"/>
    <x v="9"/>
    <x v="11"/>
    <x v="6"/>
    <x v="0"/>
    <n v="0"/>
    <n v="23"/>
    <n v="-23"/>
    <n v="0"/>
    <n v="2.5"/>
    <n v="5"/>
    <n v="0.5"/>
    <n v="-20.5"/>
    <n v="-4.5276925690687087"/>
    <n v="-1"/>
    <n v="204"/>
    <n v="230"/>
    <n v="-27"/>
    <n v="-6.9141579078858619"/>
    <n v="-1"/>
    <n v="0"/>
    <n v="0.42939901420375098"/>
  </r>
  <r>
    <n v="11"/>
    <x v="2"/>
    <x v="10"/>
    <x v="11"/>
    <x v="5"/>
    <x v="1"/>
    <n v="28"/>
    <n v="31"/>
    <n v="-3"/>
    <n v="0"/>
    <n v="14"/>
    <n v="5"/>
    <n v="0.45454545454545453"/>
    <n v="11"/>
    <n v="3.3166247903553998"/>
    <n v="1"/>
    <n v="232"/>
    <n v="261"/>
    <n v="-16"/>
    <n v="-3.5975331175304621"/>
    <n v="1"/>
    <n v="0"/>
    <n v="0.43066320834703042"/>
  </r>
  <r>
    <n v="12"/>
    <x v="2"/>
    <x v="11"/>
    <x v="11"/>
    <x v="18"/>
    <x v="0"/>
    <n v="26"/>
    <n v="20"/>
    <n v="6"/>
    <n v="1"/>
    <n v="-3"/>
    <n v="6"/>
    <n v="0.5"/>
    <n v="3"/>
    <n v="1.7320508075688772"/>
    <n v="1"/>
    <n v="258"/>
    <n v="281"/>
    <n v="-13"/>
    <n v="-1.8654823099615849"/>
    <n v="2"/>
    <n v="1"/>
    <n v="0.44957541201430173"/>
  </r>
  <r>
    <n v="13"/>
    <x v="2"/>
    <x v="12"/>
    <x v="11"/>
    <x v="7"/>
    <x v="1"/>
    <n v="27"/>
    <n v="21"/>
    <n v="6"/>
    <n v="1"/>
    <n v="-2.5"/>
    <n v="7"/>
    <n v="0.53846153846153844"/>
    <n v="3.5"/>
    <n v="1.8708286933869707"/>
    <n v="1"/>
    <n v="285"/>
    <n v="302"/>
    <n v="-9.5"/>
    <n v="5.3463834253857367E-3"/>
    <n v="3"/>
    <n v="2"/>
    <n v="0.46572566748834254"/>
  </r>
  <r>
    <n v="14"/>
    <x v="2"/>
    <x v="13"/>
    <x v="11"/>
    <x v="20"/>
    <x v="1"/>
    <n v="24"/>
    <n v="31"/>
    <n v="-7"/>
    <n v="0"/>
    <n v="2.5"/>
    <n v="7"/>
    <n v="0.5"/>
    <n v="-4.5"/>
    <n v="-2.1213203435596424"/>
    <n v="-1"/>
    <n v="309"/>
    <n v="333"/>
    <n v="-14"/>
    <n v="-2.1159739601342569"/>
    <n v="-1"/>
    <n v="0"/>
    <n v="0.45579599021726286"/>
  </r>
  <r>
    <n v="15"/>
    <x v="2"/>
    <x v="14"/>
    <x v="11"/>
    <x v="10"/>
    <x v="0"/>
    <n v="0"/>
    <n v="16"/>
    <n v="-16"/>
    <n v="0"/>
    <n v="8.5"/>
    <n v="7"/>
    <n v="0.46666666666666667"/>
    <n v="-7.5"/>
    <n v="-2.7386127875258306"/>
    <n v="-1"/>
    <n v="309"/>
    <n v="349"/>
    <n v="-21.5"/>
    <n v="-4.8545867476600879"/>
    <n v="-2"/>
    <n v="-1"/>
    <n v="0.42837073251414559"/>
  </r>
  <r>
    <n v="16"/>
    <x v="2"/>
    <x v="15"/>
    <x v="11"/>
    <x v="4"/>
    <x v="1"/>
    <n v="11"/>
    <n v="35"/>
    <n v="-24"/>
    <n v="0"/>
    <n v="7.5"/>
    <n v="7"/>
    <n v="0.4375"/>
    <n v="-16.5"/>
    <n v="-4.0620192023179804"/>
    <n v="-1"/>
    <n v="320"/>
    <n v="384"/>
    <n v="-38"/>
    <n v="-8.9166059499780683"/>
    <n v="-3"/>
    <n v="-2"/>
    <n v="0.39362448385534032"/>
  </r>
  <r>
    <n v="1"/>
    <x v="2"/>
    <x v="0"/>
    <x v="12"/>
    <x v="21"/>
    <x v="0"/>
    <n v="7"/>
    <n v="29"/>
    <n v="-22"/>
    <n v="0"/>
    <n v="-6"/>
    <n v="0"/>
    <n v="0"/>
    <n v="-28"/>
    <n v="-5.2915026221291814"/>
    <n v="-1"/>
    <n v="7"/>
    <n v="29"/>
    <n v="-28"/>
    <n v="-5.2915026221291814"/>
    <n v="-4"/>
    <n v="-3"/>
    <n v="3.32886303223641E-2"/>
  </r>
  <r>
    <n v="2"/>
    <x v="2"/>
    <x v="1"/>
    <x v="12"/>
    <x v="9"/>
    <x v="1"/>
    <n v="13"/>
    <n v="9"/>
    <n v="4"/>
    <n v="1"/>
    <n v="5.5"/>
    <n v="1"/>
    <n v="0.5"/>
    <n v="9.5"/>
    <n v="3.082207001484488"/>
    <n v="1"/>
    <n v="20"/>
    <n v="38"/>
    <n v="-18.5"/>
    <n v="-2.2092956206446934"/>
    <n v="1"/>
    <n v="0"/>
    <n v="0.17928580676299052"/>
  </r>
  <r>
    <n v="3"/>
    <x v="2"/>
    <x v="2"/>
    <x v="12"/>
    <x v="28"/>
    <x v="1"/>
    <n v="33"/>
    <n v="36"/>
    <n v="-3"/>
    <n v="0"/>
    <n v="13.5"/>
    <n v="1"/>
    <n v="0.33333333333333331"/>
    <n v="10.5"/>
    <n v="3.2403703492039302"/>
    <n v="1"/>
    <n v="53"/>
    <n v="74"/>
    <n v="-8"/>
    <n v="1.0310747285592368"/>
    <n v="2"/>
    <n v="1"/>
    <n v="0.31194488208035226"/>
  </r>
  <r>
    <n v="4"/>
    <x v="2"/>
    <x v="3"/>
    <x v="12"/>
    <x v="17"/>
    <x v="0"/>
    <n v="57"/>
    <n v="14"/>
    <n v="43"/>
    <n v="1"/>
    <n v="2.5"/>
    <n v="2"/>
    <n v="0.5"/>
    <n v="45.5"/>
    <n v="6.7453687816160208"/>
    <n v="1"/>
    <n v="110"/>
    <n v="88"/>
    <n v="37.5"/>
    <n v="7.7764435101752571"/>
    <n v="3"/>
    <n v="2"/>
    <n v="0.62921490334636709"/>
  </r>
  <r>
    <n v="5"/>
    <x v="2"/>
    <x v="4"/>
    <x v="12"/>
    <x v="27"/>
    <x v="0"/>
    <n v="34"/>
    <n v="42"/>
    <n v="-8"/>
    <n v="0"/>
    <n v="2"/>
    <n v="2"/>
    <n v="0.4"/>
    <n v="-6"/>
    <n v="-2.4494897427831779"/>
    <n v="-1"/>
    <n v="144"/>
    <n v="130"/>
    <n v="31.5"/>
    <n v="5.3269537673920793"/>
    <n v="-1"/>
    <n v="0"/>
    <n v="0.56030522143765216"/>
  </r>
  <r>
    <n v="6"/>
    <x v="2"/>
    <x v="5"/>
    <x v="12"/>
    <x v="7"/>
    <x v="0"/>
    <n v="33"/>
    <n v="17"/>
    <n v="16"/>
    <n v="1"/>
    <n v="-7.5"/>
    <n v="3"/>
    <n v="0.5"/>
    <n v="8.5"/>
    <n v="2.9154759474226504"/>
    <n v="1"/>
    <n v="177"/>
    <n v="147"/>
    <n v="40"/>
    <n v="8.2424297148147296"/>
    <n v="1"/>
    <n v="0"/>
    <n v="0.60829468532134112"/>
  </r>
  <r>
    <n v="7"/>
    <x v="2"/>
    <x v="7"/>
    <x v="12"/>
    <x v="8"/>
    <x v="1"/>
    <n v="38"/>
    <n v="41"/>
    <n v="-3"/>
    <n v="0"/>
    <n v="6"/>
    <n v="3"/>
    <n v="0.42857142857142855"/>
    <n v="3"/>
    <n v="1.7320508075688772"/>
    <n v="1"/>
    <n v="215"/>
    <n v="188"/>
    <n v="43"/>
    <n v="9.9744805223836064"/>
    <n v="2"/>
    <n v="1"/>
    <n v="0.57884765063169341"/>
  </r>
  <r>
    <n v="8"/>
    <x v="2"/>
    <x v="16"/>
    <x v="12"/>
    <x v="19"/>
    <x v="0"/>
    <n v="14"/>
    <n v="20"/>
    <n v="-6"/>
    <n v="0"/>
    <n v="-6"/>
    <n v="3"/>
    <n v="0.375"/>
    <n v="-12"/>
    <n v="-3.4641016151377544"/>
    <n v="-1"/>
    <n v="229"/>
    <n v="208"/>
    <n v="31"/>
    <n v="6.510378907245852"/>
    <n v="-1"/>
    <n v="0"/>
    <n v="0.55674346979866352"/>
  </r>
  <r>
    <n v="9"/>
    <x v="2"/>
    <x v="8"/>
    <x v="12"/>
    <x v="3"/>
    <x v="1"/>
    <n v="7"/>
    <n v="33"/>
    <n v="-26"/>
    <n v="0"/>
    <n v="13"/>
    <n v="3"/>
    <n v="0.33333333333333331"/>
    <n v="-13"/>
    <n v="-3.6055512754639891"/>
    <n v="-1"/>
    <n v="236"/>
    <n v="241"/>
    <n v="18"/>
    <n v="2.9048276317818629"/>
    <n v="-2"/>
    <n v="-1"/>
    <n v="0.48758071637430372"/>
  </r>
  <r>
    <n v="10"/>
    <x v="2"/>
    <x v="9"/>
    <x v="12"/>
    <x v="24"/>
    <x v="0"/>
    <n v="31"/>
    <n v="21"/>
    <n v="10"/>
    <n v="1"/>
    <n v="-2.5"/>
    <n v="4"/>
    <n v="0.4"/>
    <n v="7.5"/>
    <n v="2.7386127875258306"/>
    <n v="1"/>
    <n v="267"/>
    <n v="262"/>
    <n v="25.5"/>
    <n v="5.6434404193076935"/>
    <n v="1"/>
    <n v="0"/>
    <n v="0.51119883840528668"/>
  </r>
  <r>
    <n v="11"/>
    <x v="2"/>
    <x v="10"/>
    <x v="12"/>
    <x v="6"/>
    <x v="1"/>
    <n v="16"/>
    <n v="23"/>
    <n v="-7"/>
    <n v="0"/>
    <n v="7.5"/>
    <n v="4"/>
    <n v="0.36363636363636365"/>
    <n v="0.5"/>
    <n v="0.70710678118654757"/>
    <n v="1"/>
    <n v="283"/>
    <n v="285"/>
    <n v="26"/>
    <n v="6.3505472004942414"/>
    <n v="2"/>
    <n v="1"/>
    <n v="0.49582754440167481"/>
  </r>
  <r>
    <n v="12"/>
    <x v="2"/>
    <x v="11"/>
    <x v="12"/>
    <x v="17"/>
    <x v="1"/>
    <n v="13"/>
    <n v="24"/>
    <n v="-11"/>
    <n v="0"/>
    <n v="6.5"/>
    <n v="4"/>
    <n v="0.33333333333333331"/>
    <n v="-4.5"/>
    <n v="-2.1213203435596424"/>
    <n v="-1"/>
    <n v="296"/>
    <n v="309"/>
    <n v="21.5"/>
    <n v="4.2292268569345985"/>
    <n v="-1"/>
    <n v="0"/>
    <n v="0.47455526937429937"/>
  </r>
  <r>
    <n v="13"/>
    <x v="2"/>
    <x v="12"/>
    <x v="12"/>
    <x v="2"/>
    <x v="0"/>
    <n v="16"/>
    <n v="26"/>
    <n v="-10"/>
    <n v="0"/>
    <n v="-1.5"/>
    <n v="4"/>
    <n v="0.30769230769230771"/>
    <n v="-11.5"/>
    <n v="-3.3911649915626341"/>
    <n v="-1"/>
    <n v="312"/>
    <n v="335"/>
    <n v="10"/>
    <n v="0.83806186537196448"/>
    <n v="-2"/>
    <n v="-1"/>
    <n v="0.45795656200030721"/>
  </r>
  <r>
    <n v="14"/>
    <x v="2"/>
    <x v="13"/>
    <x v="12"/>
    <x v="21"/>
    <x v="1"/>
    <n v="7"/>
    <n v="45"/>
    <n v="-38"/>
    <n v="0"/>
    <n v="10.5"/>
    <n v="4"/>
    <n v="0.2857142857142857"/>
    <n v="-27.5"/>
    <n v="-5.2440442408507577"/>
    <n v="-1"/>
    <n v="319"/>
    <n v="380"/>
    <n v="-17.5"/>
    <n v="-4.4059823754787928"/>
    <n v="-3"/>
    <n v="-2"/>
    <n v="0.39778497861758311"/>
  </r>
  <r>
    <n v="15"/>
    <x v="2"/>
    <x v="14"/>
    <x v="12"/>
    <x v="5"/>
    <x v="0"/>
    <n v="6"/>
    <n v="34"/>
    <n v="-28"/>
    <n v="0"/>
    <n v="9"/>
    <n v="4"/>
    <n v="0.26666666666666666"/>
    <n v="-19"/>
    <n v="-4.358898943540674"/>
    <n v="-1"/>
    <n v="325"/>
    <n v="414"/>
    <n v="-36.5"/>
    <n v="-8.7648813190194659"/>
    <n v="-4"/>
    <n v="-3"/>
    <n v="0.36039810505218595"/>
  </r>
  <r>
    <n v="16"/>
    <x v="2"/>
    <x v="15"/>
    <x v="12"/>
    <x v="19"/>
    <x v="1"/>
    <n v="13"/>
    <n v="22"/>
    <n v="-9"/>
    <n v="0"/>
    <n v="5.5"/>
    <n v="4"/>
    <n v="0.25"/>
    <n v="-3.5"/>
    <n v="-1.8708286933869707"/>
    <n v="-1"/>
    <n v="338"/>
    <n v="436"/>
    <n v="-40"/>
    <n v="-10.635710012406436"/>
    <n v="-5"/>
    <n v="-4"/>
    <n v="0.35356773431520089"/>
  </r>
  <r>
    <n v="1"/>
    <x v="2"/>
    <x v="0"/>
    <x v="13"/>
    <x v="3"/>
    <x v="1"/>
    <n v="9"/>
    <n v="46"/>
    <n v="-37"/>
    <n v="0"/>
    <n v="3.5"/>
    <n v="0"/>
    <n v="0"/>
    <n v="-33.5"/>
    <n v="-5.7879184513951127"/>
    <n v="-1"/>
    <n v="9"/>
    <n v="46"/>
    <n v="-33.5"/>
    <n v="-5.7879184513951127"/>
    <n v="-6"/>
    <n v="-5"/>
    <n v="2.050320276119932E-2"/>
  </r>
  <r>
    <n v="2"/>
    <x v="2"/>
    <x v="1"/>
    <x v="13"/>
    <x v="24"/>
    <x v="0"/>
    <n v="13"/>
    <n v="16"/>
    <n v="-3"/>
    <n v="0"/>
    <n v="6.5"/>
    <n v="0"/>
    <n v="0"/>
    <n v="3.5"/>
    <n v="1.8708286933869707"/>
    <n v="1"/>
    <n v="22"/>
    <n v="62"/>
    <n v="-30"/>
    <n v="-3.9170897580081423"/>
    <n v="1"/>
    <n v="0"/>
    <n v="7.9034516899524787E-2"/>
  </r>
  <r>
    <n v="3"/>
    <x v="2"/>
    <x v="2"/>
    <x v="13"/>
    <x v="7"/>
    <x v="0"/>
    <n v="31"/>
    <n v="28"/>
    <n v="3"/>
    <n v="1"/>
    <n v="1"/>
    <n v="1"/>
    <n v="0.33333333333333331"/>
    <n v="4"/>
    <n v="2"/>
    <n v="1"/>
    <n v="53"/>
    <n v="90"/>
    <n v="-26"/>
    <n v="-1.9170897580081423"/>
    <n v="2"/>
    <n v="1"/>
    <n v="0.22184322360000416"/>
  </r>
  <r>
    <n v="4"/>
    <x v="2"/>
    <x v="3"/>
    <x v="13"/>
    <x v="8"/>
    <x v="1"/>
    <n v="18"/>
    <n v="46"/>
    <n v="-28"/>
    <n v="0"/>
    <n v="12.5"/>
    <n v="1"/>
    <n v="0.25"/>
    <n v="-15.5"/>
    <n v="-3.9370039370059056"/>
    <n v="-1"/>
    <n v="71"/>
    <n v="136"/>
    <n v="-41.5"/>
    <n v="-5.8540936950140479"/>
    <n v="-1"/>
    <n v="0"/>
    <n v="0.17647120883928699"/>
  </r>
  <r>
    <n v="5"/>
    <x v="2"/>
    <x v="4"/>
    <x v="13"/>
    <x v="2"/>
    <x v="0"/>
    <n v="26"/>
    <n v="23"/>
    <n v="3"/>
    <n v="1"/>
    <n v="-1.5"/>
    <n v="2"/>
    <n v="0.4"/>
    <n v="1.5"/>
    <n v="1.2247448713915889"/>
    <n v="1"/>
    <n v="97"/>
    <n v="159"/>
    <n v="-40"/>
    <n v="-4.6293488236224594"/>
    <n v="1"/>
    <n v="0"/>
    <n v="0.23663129365872568"/>
  </r>
  <r>
    <n v="6"/>
    <x v="2"/>
    <x v="5"/>
    <x v="13"/>
    <x v="17"/>
    <x v="1"/>
    <n v="22"/>
    <n v="36"/>
    <n v="-14"/>
    <n v="0"/>
    <n v="7"/>
    <n v="2"/>
    <n v="0.33333333333333331"/>
    <n v="-7"/>
    <n v="-2.6457513110645907"/>
    <n v="-1"/>
    <n v="119"/>
    <n v="195"/>
    <n v="-47"/>
    <n v="-7.2751001346870501"/>
    <n v="-1"/>
    <n v="0"/>
    <n v="0.23676709900666218"/>
  </r>
  <r>
    <n v="7"/>
    <x v="2"/>
    <x v="6"/>
    <x v="13"/>
    <x v="21"/>
    <x v="0"/>
    <n v="0"/>
    <n v="27"/>
    <n v="-27"/>
    <n v="0"/>
    <n v="3"/>
    <n v="2"/>
    <n v="0.2857142857142857"/>
    <n v="-24"/>
    <n v="-4.8989794855663558"/>
    <n v="-1"/>
    <n v="119"/>
    <n v="222"/>
    <n v="-71"/>
    <n v="-12.174079620253405"/>
    <n v="-2"/>
    <n v="-1"/>
    <n v="0.18575651039080901"/>
  </r>
  <r>
    <n v="8"/>
    <x v="2"/>
    <x v="7"/>
    <x v="13"/>
    <x v="9"/>
    <x v="1"/>
    <n v="23"/>
    <n v="24"/>
    <n v="-1"/>
    <n v="0"/>
    <n v="11"/>
    <n v="2"/>
    <n v="0.25"/>
    <n v="10"/>
    <n v="3.1622776601683795"/>
    <n v="1"/>
    <n v="142"/>
    <n v="246"/>
    <n v="-61"/>
    <n v="-9.011801960085025"/>
    <n v="1"/>
    <n v="0"/>
    <n v="0.21377388017053564"/>
  </r>
  <r>
    <n v="9"/>
    <x v="2"/>
    <x v="16"/>
    <x v="13"/>
    <x v="15"/>
    <x v="1"/>
    <n v="20"/>
    <n v="14"/>
    <n v="6"/>
    <n v="1"/>
    <n v="6"/>
    <n v="3"/>
    <n v="0.33333333333333331"/>
    <n v="12"/>
    <n v="3.4641016151377544"/>
    <n v="1"/>
    <n v="162"/>
    <n v="260"/>
    <n v="-49"/>
    <n v="-5.5477003449472706"/>
    <n v="2"/>
    <n v="1"/>
    <n v="0.24578651121467976"/>
  </r>
  <r>
    <n v="10"/>
    <x v="2"/>
    <x v="8"/>
    <x v="13"/>
    <x v="5"/>
    <x v="0"/>
    <n v="17"/>
    <n v="20"/>
    <n v="-3"/>
    <n v="0"/>
    <n v="10.5"/>
    <n v="3"/>
    <n v="0.3"/>
    <n v="7.5"/>
    <n v="2.7386127875258306"/>
    <n v="1"/>
    <n v="179"/>
    <n v="280"/>
    <n v="-41.5"/>
    <n v="-2.80908755742144"/>
    <n v="3"/>
    <n v="2"/>
    <n v="0.25724314819439953"/>
  </r>
  <r>
    <n v="11"/>
    <x v="2"/>
    <x v="10"/>
    <x v="13"/>
    <x v="17"/>
    <x v="0"/>
    <n v="16"/>
    <n v="20"/>
    <n v="-4"/>
    <n v="0"/>
    <n v="3"/>
    <n v="3"/>
    <n v="0.27272727272727271"/>
    <n v="-1"/>
    <n v="-1"/>
    <n v="-1"/>
    <n v="195"/>
    <n v="300"/>
    <n v="-42.5"/>
    <n v="-3.80908755742144"/>
    <n v="-1"/>
    <n v="0"/>
    <n v="0.26484132033945013"/>
  </r>
  <r>
    <n v="12"/>
    <x v="2"/>
    <x v="11"/>
    <x v="13"/>
    <x v="21"/>
    <x v="1"/>
    <n v="10"/>
    <n v="30"/>
    <n v="-20"/>
    <n v="0"/>
    <n v="10"/>
    <n v="3"/>
    <n v="0.25"/>
    <n v="-10"/>
    <n v="-3.1622776601683795"/>
    <n v="-1"/>
    <n v="205"/>
    <n v="330"/>
    <n v="-52.5"/>
    <n v="-6.9713652175898195"/>
    <n v="-2"/>
    <n v="-1"/>
    <n v="0.24447202200425225"/>
  </r>
  <r>
    <n v="13"/>
    <x v="2"/>
    <x v="12"/>
    <x v="13"/>
    <x v="31"/>
    <x v="1"/>
    <n v="7"/>
    <n v="13"/>
    <n v="-6"/>
    <n v="0"/>
    <n v="3"/>
    <n v="3"/>
    <n v="0.23076923076923078"/>
    <n v="-3"/>
    <n v="-1.7320508075688772"/>
    <n v="-1"/>
    <n v="212"/>
    <n v="343"/>
    <n v="-55.5"/>
    <n v="-8.7034160251586972"/>
    <n v="-3"/>
    <n v="-2"/>
    <n v="0.24226313915179057"/>
  </r>
  <r>
    <n v="14"/>
    <x v="2"/>
    <x v="13"/>
    <x v="13"/>
    <x v="22"/>
    <x v="0"/>
    <n v="13"/>
    <n v="25"/>
    <n v="-12"/>
    <n v="0"/>
    <n v="2.5"/>
    <n v="3"/>
    <n v="0.21428571428571427"/>
    <n v="-9.5"/>
    <n v="-3.082207001484488"/>
    <n v="-1"/>
    <n v="225"/>
    <n v="368"/>
    <n v="-65"/>
    <n v="-11.785623026643185"/>
    <n v="-4"/>
    <n v="-3"/>
    <n v="0.23757901568209766"/>
  </r>
  <r>
    <n v="15"/>
    <x v="2"/>
    <x v="14"/>
    <x v="13"/>
    <x v="6"/>
    <x v="1"/>
    <n v="16"/>
    <n v="23"/>
    <n v="-7"/>
    <n v="0"/>
    <n v="13.5"/>
    <n v="3"/>
    <n v="0.2"/>
    <n v="6.5"/>
    <n v="2.5495097567963922"/>
    <n v="1"/>
    <n v="241"/>
    <n v="391"/>
    <n v="-58.5"/>
    <n v="-9.2361132698467934"/>
    <n v="1"/>
    <n v="0"/>
    <n v="0.24106158671765546"/>
  </r>
  <r>
    <n v="16"/>
    <x v="2"/>
    <x v="15"/>
    <x v="13"/>
    <x v="15"/>
    <x v="0"/>
    <n v="22"/>
    <n v="13"/>
    <n v="9"/>
    <n v="1"/>
    <n v="-5.5"/>
    <n v="4"/>
    <n v="0.25"/>
    <n v="3.5"/>
    <n v="1.8708286933869707"/>
    <n v="1"/>
    <n v="263"/>
    <n v="404"/>
    <n v="-55"/>
    <n v="-7.3652845764598229"/>
    <n v="2"/>
    <n v="1"/>
    <n v="0.26554425990101921"/>
  </r>
  <r>
    <n v="1"/>
    <x v="2"/>
    <x v="0"/>
    <x v="14"/>
    <x v="15"/>
    <x v="1"/>
    <n v="29"/>
    <n v="7"/>
    <n v="22"/>
    <n v="1"/>
    <n v="6"/>
    <n v="1"/>
    <n v="1"/>
    <n v="28"/>
    <n v="5.2915026221291814"/>
    <n v="1"/>
    <n v="29"/>
    <n v="7"/>
    <n v="28"/>
    <n v="5.2915026221291814"/>
    <n v="3"/>
    <n v="2"/>
    <n v="0.96671136967763582"/>
  </r>
  <r>
    <n v="2"/>
    <x v="2"/>
    <x v="1"/>
    <x v="14"/>
    <x v="17"/>
    <x v="0"/>
    <n v="16"/>
    <n v="37"/>
    <n v="-21"/>
    <n v="0"/>
    <n v="1.5"/>
    <n v="1"/>
    <n v="0.5"/>
    <n v="-19.5"/>
    <n v="-4.4158804331639239"/>
    <n v="-1"/>
    <n v="45"/>
    <n v="44"/>
    <n v="8.5"/>
    <n v="0.87562218896525756"/>
    <n v="-1"/>
    <n v="0"/>
    <n v="0.5133120203917616"/>
  </r>
  <r>
    <n v="3"/>
    <x v="2"/>
    <x v="2"/>
    <x v="14"/>
    <x v="6"/>
    <x v="0"/>
    <n v="44"/>
    <n v="7"/>
    <n v="37"/>
    <n v="1"/>
    <n v="3"/>
    <n v="2"/>
    <n v="0.66666666666666663"/>
    <n v="40"/>
    <n v="6.324555320336759"/>
    <n v="1"/>
    <n v="89"/>
    <n v="51"/>
    <n v="48.5"/>
    <n v="7.2001775093020166"/>
    <n v="1"/>
    <n v="0"/>
    <n v="0.78912204641288786"/>
  </r>
  <r>
    <n v="4"/>
    <x v="2"/>
    <x v="3"/>
    <x v="14"/>
    <x v="29"/>
    <x v="1"/>
    <n v="20"/>
    <n v="23"/>
    <n v="-3"/>
    <n v="0"/>
    <n v="-4"/>
    <n v="2"/>
    <n v="0.5"/>
    <n v="-7"/>
    <n v="-2.6457513110645907"/>
    <n v="-1"/>
    <n v="109"/>
    <n v="74"/>
    <n v="41.5"/>
    <n v="4.5544261982374259"/>
    <n v="-1"/>
    <n v="0"/>
    <n v="0.71460590818954672"/>
  </r>
  <r>
    <n v="5"/>
    <x v="2"/>
    <x v="4"/>
    <x v="14"/>
    <x v="5"/>
    <x v="1"/>
    <n v="30"/>
    <n v="9"/>
    <n v="21"/>
    <n v="1"/>
    <n v="7.5"/>
    <n v="3"/>
    <n v="0.6"/>
    <n v="28.5"/>
    <n v="5.3385391260156556"/>
    <n v="1"/>
    <n v="139"/>
    <n v="83"/>
    <n v="70"/>
    <n v="9.8929653242530815"/>
    <n v="1"/>
    <n v="0"/>
    <n v="0.77242428257878337"/>
  </r>
  <r>
    <n v="6"/>
    <x v="2"/>
    <x v="5"/>
    <x v="14"/>
    <x v="3"/>
    <x v="0"/>
    <n v="17"/>
    <n v="27"/>
    <n v="-10"/>
    <n v="0"/>
    <n v="0"/>
    <n v="3"/>
    <n v="0.5"/>
    <n v="-10"/>
    <n v="-3.1622776601683795"/>
    <n v="-1"/>
    <n v="156"/>
    <n v="110"/>
    <n v="60"/>
    <n v="6.7306876640847015"/>
    <n v="-1"/>
    <n v="0"/>
    <n v="0.6959361637292093"/>
  </r>
  <r>
    <n v="7"/>
    <x v="2"/>
    <x v="6"/>
    <x v="14"/>
    <x v="19"/>
    <x v="1"/>
    <n v="27"/>
    <n v="0"/>
    <n v="27"/>
    <n v="1"/>
    <n v="-3"/>
    <n v="4"/>
    <n v="0.5714285714285714"/>
    <n v="24"/>
    <n v="4.8989794855663558"/>
    <n v="1"/>
    <n v="183"/>
    <n v="110"/>
    <n v="84"/>
    <n v="11.629667149651057"/>
    <n v="1"/>
    <n v="0"/>
    <n v="0.76965137232509129"/>
  </r>
  <r>
    <n v="8"/>
    <x v="2"/>
    <x v="16"/>
    <x v="14"/>
    <x v="9"/>
    <x v="0"/>
    <n v="23"/>
    <n v="7"/>
    <n v="16"/>
    <n v="1"/>
    <n v="-5.5"/>
    <n v="5"/>
    <n v="0.625"/>
    <n v="10.5"/>
    <n v="3.2403703492039302"/>
    <n v="1"/>
    <n v="206"/>
    <n v="117"/>
    <n v="94.5"/>
    <n v="14.870037498854987"/>
    <n v="2"/>
    <n v="1"/>
    <n v="0.79260738237831807"/>
  </r>
  <r>
    <n v="9"/>
    <x v="2"/>
    <x v="8"/>
    <x v="14"/>
    <x v="25"/>
    <x v="0"/>
    <n v="20"/>
    <n v="17"/>
    <n v="3"/>
    <n v="1"/>
    <n v="-5"/>
    <n v="6"/>
    <n v="0.66666666666666663"/>
    <n v="-2"/>
    <n v="-1.4142135623730951"/>
    <n v="-1"/>
    <n v="226"/>
    <n v="134"/>
    <n v="92.5"/>
    <n v="13.455823936481892"/>
    <n v="-1"/>
    <n v="0"/>
    <n v="0.77535291189750433"/>
  </r>
  <r>
    <n v="10"/>
    <x v="2"/>
    <x v="9"/>
    <x v="14"/>
    <x v="7"/>
    <x v="1"/>
    <n v="19"/>
    <n v="7"/>
    <n v="12"/>
    <n v="1"/>
    <n v="-7"/>
    <n v="7"/>
    <n v="0.7"/>
    <n v="5"/>
    <n v="2.2360679774997898"/>
    <n v="1"/>
    <n v="245"/>
    <n v="141"/>
    <n v="97.5"/>
    <n v="15.691891913981681"/>
    <n v="1"/>
    <n v="0"/>
    <n v="0.78741625524344294"/>
  </r>
  <r>
    <n v="11"/>
    <x v="2"/>
    <x v="10"/>
    <x v="14"/>
    <x v="24"/>
    <x v="1"/>
    <n v="24"/>
    <n v="27"/>
    <n v="-3"/>
    <n v="0"/>
    <n v="-6"/>
    <n v="7"/>
    <n v="0.63636363636363635"/>
    <n v="-9"/>
    <n v="-3"/>
    <n v="-1"/>
    <n v="269"/>
    <n v="168"/>
    <n v="88.5"/>
    <n v="12.691891913981681"/>
    <n v="-1"/>
    <n v="0"/>
    <n v="0.75318491170940505"/>
  </r>
  <r>
    <n v="12"/>
    <x v="2"/>
    <x v="11"/>
    <x v="14"/>
    <x v="19"/>
    <x v="0"/>
    <n v="30"/>
    <n v="10"/>
    <n v="20"/>
    <n v="1"/>
    <n v="-10"/>
    <n v="8"/>
    <n v="0.66666666666666663"/>
    <n v="10"/>
    <n v="3.1622776601683795"/>
    <n v="1"/>
    <n v="299"/>
    <n v="178"/>
    <n v="98.5"/>
    <n v="15.854169574150061"/>
    <n v="1"/>
    <n v="0"/>
    <n v="0.77368277186672219"/>
  </r>
  <r>
    <n v="13"/>
    <x v="2"/>
    <x v="12"/>
    <x v="14"/>
    <x v="8"/>
    <x v="0"/>
    <n v="30"/>
    <n v="24"/>
    <n v="6"/>
    <n v="1"/>
    <n v="-2.5"/>
    <n v="9"/>
    <n v="0.69230769230769229"/>
    <n v="3.5"/>
    <n v="1.8708286933869707"/>
    <n v="1"/>
    <n v="329"/>
    <n v="202"/>
    <n v="102"/>
    <n v="17.724998267537032"/>
    <n v="2"/>
    <n v="1"/>
    <n v="0.76061650113929125"/>
  </r>
  <r>
    <n v="14"/>
    <x v="2"/>
    <x v="13"/>
    <x v="14"/>
    <x v="15"/>
    <x v="0"/>
    <n v="45"/>
    <n v="7"/>
    <n v="38"/>
    <n v="1"/>
    <n v="-10.5"/>
    <n v="10"/>
    <n v="0.7142857142857143"/>
    <n v="27.5"/>
    <n v="5.2440442408507577"/>
    <n v="1"/>
    <n v="374"/>
    <n v="209"/>
    <n v="129.5"/>
    <n v="22.96904250838779"/>
    <n v="3"/>
    <n v="2"/>
    <n v="0.79885510465128373"/>
  </r>
  <r>
    <n v="15"/>
    <x v="2"/>
    <x v="14"/>
    <x v="14"/>
    <x v="2"/>
    <x v="1"/>
    <n v="33"/>
    <n v="44"/>
    <n v="-11"/>
    <n v="0"/>
    <n v="-4"/>
    <n v="10"/>
    <n v="0.66666666666666663"/>
    <n v="-15"/>
    <n v="-3.872983346207417"/>
    <n v="-1"/>
    <n v="407"/>
    <n v="253"/>
    <n v="114.5"/>
    <n v="19.096059162180374"/>
    <n v="-1"/>
    <n v="0"/>
    <n v="0.7552393937346783"/>
  </r>
  <r>
    <n v="16"/>
    <x v="2"/>
    <x v="15"/>
    <x v="14"/>
    <x v="17"/>
    <x v="1"/>
    <n v="10"/>
    <n v="15"/>
    <n v="-5"/>
    <n v="0"/>
    <n v="2.5"/>
    <n v="10"/>
    <n v="0.625"/>
    <n v="-2.5"/>
    <n v="-1.5811388300841898"/>
    <n v="-1"/>
    <n v="417"/>
    <n v="268"/>
    <n v="112"/>
    <n v="17.514920332096185"/>
    <n v="-2"/>
    <n v="-1"/>
    <n v="0.74034744807293629"/>
  </r>
  <r>
    <n v="1"/>
    <x v="2"/>
    <x v="0"/>
    <x v="15"/>
    <x v="28"/>
    <x v="1"/>
    <n v="42"/>
    <n v="27"/>
    <n v="15"/>
    <n v="1"/>
    <n v="8"/>
    <n v="1"/>
    <n v="1"/>
    <n v="23"/>
    <n v="4.7958315233127191"/>
    <n v="1"/>
    <n v="42"/>
    <n v="27"/>
    <n v="23"/>
    <n v="4.7958315233127191"/>
    <n v="1"/>
    <n v="0"/>
    <n v="0.74022601926195331"/>
  </r>
  <r>
    <n v="2"/>
    <x v="2"/>
    <x v="1"/>
    <x v="15"/>
    <x v="11"/>
    <x v="0"/>
    <n v="27"/>
    <n v="20"/>
    <n v="7"/>
    <n v="1"/>
    <n v="-4.5"/>
    <n v="2"/>
    <n v="1"/>
    <n v="2.5"/>
    <n v="1.5811388300841898"/>
    <n v="1"/>
    <n v="69"/>
    <n v="47"/>
    <n v="25.5"/>
    <n v="6.3769703533969091"/>
    <n v="2"/>
    <n v="1"/>
    <n v="0.71299660212869653"/>
  </r>
  <r>
    <n v="3"/>
    <x v="2"/>
    <x v="2"/>
    <x v="15"/>
    <x v="25"/>
    <x v="1"/>
    <n v="24"/>
    <n v="10"/>
    <n v="14"/>
    <n v="1"/>
    <n v="-3"/>
    <n v="3"/>
    <n v="1"/>
    <n v="11"/>
    <n v="3.3166247903553998"/>
    <n v="1"/>
    <n v="93"/>
    <n v="57"/>
    <n v="36.5"/>
    <n v="9.693595143752308"/>
    <n v="3"/>
    <n v="2"/>
    <n v="0.76137437626217563"/>
  </r>
  <r>
    <n v="4"/>
    <x v="2"/>
    <x v="3"/>
    <x v="15"/>
    <x v="16"/>
    <x v="0"/>
    <n v="29"/>
    <n v="20"/>
    <n v="9"/>
    <n v="1"/>
    <n v="-6.5"/>
    <n v="4"/>
    <n v="1"/>
    <n v="2.5"/>
    <n v="1.5811388300841898"/>
    <n v="1"/>
    <n v="122"/>
    <n v="77"/>
    <n v="39"/>
    <n v="11.274733973836497"/>
    <n v="4"/>
    <n v="3"/>
    <n v="0.74851558883392466"/>
  </r>
  <r>
    <n v="5"/>
    <x v="2"/>
    <x v="4"/>
    <x v="15"/>
    <x v="15"/>
    <x v="1"/>
    <n v="42"/>
    <n v="34"/>
    <n v="8"/>
    <n v="1"/>
    <n v="-2"/>
    <n v="5"/>
    <n v="1"/>
    <n v="6"/>
    <n v="2.4494897427831779"/>
    <n v="1"/>
    <n v="164"/>
    <n v="111"/>
    <n v="45"/>
    <n v="13.724223716619676"/>
    <n v="5"/>
    <n v="4"/>
    <n v="0.71607948615722106"/>
  </r>
  <r>
    <n v="6"/>
    <x v="2"/>
    <x v="5"/>
    <x v="15"/>
    <x v="5"/>
    <x v="0"/>
    <n v="13"/>
    <n v="19"/>
    <n v="-6"/>
    <n v="0"/>
    <n v="-3.5"/>
    <n v="5"/>
    <n v="0.83333333333333337"/>
    <n v="-9.5"/>
    <n v="-3.082207001484488"/>
    <n v="-1"/>
    <n v="177"/>
    <n v="130"/>
    <n v="35.5"/>
    <n v="10.642016715135188"/>
    <n v="-1"/>
    <n v="0"/>
    <n v="0.67511641370867148"/>
  </r>
  <r>
    <n v="7"/>
    <x v="2"/>
    <x v="6"/>
    <x v="15"/>
    <x v="23"/>
    <x v="1"/>
    <n v="30"/>
    <n v="31"/>
    <n v="-1"/>
    <n v="0"/>
    <n v="-3"/>
    <n v="5"/>
    <n v="0.7142857142857143"/>
    <n v="-4"/>
    <n v="-2"/>
    <n v="-1"/>
    <n v="207"/>
    <n v="161"/>
    <n v="31.5"/>
    <n v="8.6420167151351883"/>
    <n v="-2"/>
    <n v="-1"/>
    <n v="0.64465249244827105"/>
  </r>
  <r>
    <n v="8"/>
    <x v="2"/>
    <x v="7"/>
    <x v="15"/>
    <x v="22"/>
    <x v="0"/>
    <n v="29"/>
    <n v="19"/>
    <n v="10"/>
    <n v="1"/>
    <n v="-7"/>
    <n v="6"/>
    <n v="0.75"/>
    <n v="3"/>
    <n v="1.7320508075688772"/>
    <n v="1"/>
    <n v="236"/>
    <n v="180"/>
    <n v="34.5"/>
    <n v="10.374067522704065"/>
    <n v="1"/>
    <n v="0"/>
    <n v="0.65519946855121958"/>
  </r>
  <r>
    <n v="9"/>
    <x v="2"/>
    <x v="16"/>
    <x v="15"/>
    <x v="14"/>
    <x v="1"/>
    <n v="17"/>
    <n v="28"/>
    <n v="-11"/>
    <n v="0"/>
    <n v="2.5"/>
    <n v="6"/>
    <n v="0.66666666666666663"/>
    <n v="-8.5"/>
    <n v="-2.9154759474226504"/>
    <n v="-1"/>
    <n v="253"/>
    <n v="208"/>
    <n v="26"/>
    <n v="7.4585915752814147"/>
    <n v="-1"/>
    <n v="0"/>
    <n v="0.61400243656648679"/>
  </r>
  <r>
    <n v="10"/>
    <x v="2"/>
    <x v="9"/>
    <x v="15"/>
    <x v="13"/>
    <x v="1"/>
    <n v="9"/>
    <n v="12"/>
    <n v="-3"/>
    <n v="0"/>
    <n v="-10"/>
    <n v="6"/>
    <n v="0.6"/>
    <n v="-13"/>
    <n v="-3.6055512754639891"/>
    <n v="-1"/>
    <n v="262"/>
    <n v="220"/>
    <n v="13"/>
    <n v="3.8530402998174256"/>
    <n v="-2"/>
    <n v="-1"/>
    <n v="0.602065587341861"/>
  </r>
  <r>
    <n v="11"/>
    <x v="2"/>
    <x v="10"/>
    <x v="15"/>
    <x v="31"/>
    <x v="0"/>
    <n v="10"/>
    <n v="16"/>
    <n v="-6"/>
    <n v="0"/>
    <n v="-8.5"/>
    <n v="6"/>
    <n v="0.54545454545454541"/>
    <n v="-14.5"/>
    <n v="-3.8078865529319543"/>
    <n v="-1"/>
    <n v="272"/>
    <n v="236"/>
    <n v="-1.5"/>
    <n v="4.5153746885471246E-2"/>
    <n v="-3"/>
    <n v="-2"/>
    <n v="0.58333267285149049"/>
  </r>
  <r>
    <n v="12"/>
    <x v="2"/>
    <x v="11"/>
    <x v="15"/>
    <x v="29"/>
    <x v="1"/>
    <n v="31"/>
    <n v="38"/>
    <n v="-7"/>
    <n v="0"/>
    <n v="-4"/>
    <n v="6"/>
    <n v="0.5"/>
    <n v="-11"/>
    <n v="-3.3166247903553998"/>
    <n v="-1"/>
    <n v="303"/>
    <n v="274"/>
    <n v="-12.5"/>
    <n v="-3.2714710434699286"/>
    <n v="-4"/>
    <n v="-3"/>
    <n v="0.55932748443967151"/>
  </r>
  <r>
    <n v="13"/>
    <x v="2"/>
    <x v="12"/>
    <x v="15"/>
    <x v="23"/>
    <x v="0"/>
    <n v="26"/>
    <n v="15"/>
    <n v="11"/>
    <n v="1"/>
    <n v="-4.5"/>
    <n v="7"/>
    <n v="0.53846153846153844"/>
    <n v="6.5"/>
    <n v="2.5495097567963922"/>
    <n v="1"/>
    <n v="329"/>
    <n v="289"/>
    <n v="-6"/>
    <n v="-0.72196128667353632"/>
    <n v="1"/>
    <n v="0"/>
    <n v="0.57620792202760773"/>
  </r>
  <r>
    <n v="14"/>
    <x v="2"/>
    <x v="13"/>
    <x v="15"/>
    <x v="25"/>
    <x v="0"/>
    <n v="30"/>
    <n v="13"/>
    <n v="17"/>
    <n v="1"/>
    <n v="-1"/>
    <n v="8"/>
    <n v="0.5714285714285714"/>
    <n v="16"/>
    <n v="4"/>
    <n v="1"/>
    <n v="359"/>
    <n v="302"/>
    <n v="10"/>
    <n v="3.2780387133264637"/>
    <n v="2"/>
    <n v="1"/>
    <n v="0.60103081662350089"/>
  </r>
  <r>
    <n v="15"/>
    <x v="2"/>
    <x v="14"/>
    <x v="15"/>
    <x v="26"/>
    <x v="0"/>
    <n v="29"/>
    <n v="13"/>
    <n v="16"/>
    <n v="1"/>
    <n v="-11"/>
    <n v="9"/>
    <n v="0.6"/>
    <n v="5"/>
    <n v="2.2360679774997898"/>
    <n v="1"/>
    <n v="388"/>
    <n v="315"/>
    <n v="15"/>
    <n v="5.514106690826253"/>
    <n v="3"/>
    <n v="2"/>
    <n v="0.62104486404833092"/>
  </r>
  <r>
    <n v="16"/>
    <x v="2"/>
    <x v="15"/>
    <x v="15"/>
    <x v="22"/>
    <x v="1"/>
    <n v="27"/>
    <n v="24"/>
    <n v="3"/>
    <n v="1"/>
    <n v="3"/>
    <n v="10"/>
    <n v="0.625"/>
    <n v="6"/>
    <n v="2.4494897427831779"/>
    <n v="1"/>
    <n v="415"/>
    <n v="339"/>
    <n v="21"/>
    <n v="7.9635964336094309"/>
    <n v="4"/>
    <n v="3"/>
    <n v="0.61760614534853331"/>
  </r>
  <r>
    <n v="1"/>
    <x v="2"/>
    <x v="0"/>
    <x v="16"/>
    <x v="22"/>
    <x v="1"/>
    <n v="21"/>
    <n v="24"/>
    <n v="-3"/>
    <n v="0"/>
    <n v="3"/>
    <n v="0"/>
    <n v="0"/>
    <n v="0"/>
    <n v="0"/>
    <n v="-1"/>
    <n v="21"/>
    <n v="24"/>
    <n v="0"/>
    <n v="0"/>
    <n v="-1"/>
    <n v="0"/>
    <n v="0.42153642214782638"/>
  </r>
  <r>
    <n v="2"/>
    <x v="2"/>
    <x v="1"/>
    <x v="16"/>
    <x v="26"/>
    <x v="0"/>
    <n v="17"/>
    <n v="19"/>
    <n v="-2"/>
    <n v="0"/>
    <n v="-3.5"/>
    <n v="0"/>
    <n v="0"/>
    <n v="-5.5"/>
    <n v="-2.3452078799117149"/>
    <n v="-1"/>
    <n v="38"/>
    <n v="43"/>
    <n v="-5.5"/>
    <n v="-2.3452078799117149"/>
    <n v="-2"/>
    <n v="-1"/>
    <n v="0.42727812291817791"/>
  </r>
  <r>
    <n v="3"/>
    <x v="2"/>
    <x v="2"/>
    <x v="16"/>
    <x v="27"/>
    <x v="0"/>
    <n v="10"/>
    <n v="24"/>
    <n v="-14"/>
    <n v="0"/>
    <n v="3"/>
    <n v="0"/>
    <n v="0"/>
    <n v="-11"/>
    <n v="-3.3166247903553998"/>
    <n v="-1"/>
    <n v="48"/>
    <n v="67"/>
    <n v="-16.5"/>
    <n v="-5.6618326702671151"/>
    <n v="-3"/>
    <n v="-2"/>
    <n v="0.31208813124983426"/>
  </r>
  <r>
    <n v="4"/>
    <x v="2"/>
    <x v="3"/>
    <x v="16"/>
    <x v="11"/>
    <x v="0"/>
    <n v="24"/>
    <n v="26"/>
    <n v="-2"/>
    <n v="0"/>
    <n v="-2"/>
    <n v="0"/>
    <n v="0"/>
    <n v="-4"/>
    <n v="-2"/>
    <n v="-1"/>
    <n v="72"/>
    <n v="93"/>
    <n v="-20.5"/>
    <n v="-7.6618326702671151"/>
    <n v="-4"/>
    <n v="-3"/>
    <n v="0.35284382843330403"/>
  </r>
  <r>
    <n v="5"/>
    <x v="2"/>
    <x v="4"/>
    <x v="16"/>
    <x v="13"/>
    <x v="1"/>
    <n v="27"/>
    <n v="22"/>
    <n v="5"/>
    <n v="1"/>
    <n v="3"/>
    <n v="1"/>
    <n v="0.2"/>
    <n v="8"/>
    <n v="2.8284271247461903"/>
    <n v="1"/>
    <n v="99"/>
    <n v="115"/>
    <n v="-12.5"/>
    <n v="-4.8334055455209253"/>
    <n v="1"/>
    <n v="0"/>
    <n v="0.41215711176993475"/>
  </r>
  <r>
    <n v="6"/>
    <x v="2"/>
    <x v="5"/>
    <x v="16"/>
    <x v="23"/>
    <x v="1"/>
    <n v="17"/>
    <n v="16"/>
    <n v="1"/>
    <n v="1"/>
    <n v="3"/>
    <n v="2"/>
    <n v="0.33333333333333331"/>
    <n v="4"/>
    <n v="2"/>
    <n v="1"/>
    <n v="116"/>
    <n v="131"/>
    <n v="-8.5"/>
    <n v="-2.8334055455209253"/>
    <n v="2"/>
    <n v="1"/>
    <n v="0.42844241368741476"/>
  </r>
  <r>
    <n v="7"/>
    <x v="2"/>
    <x v="6"/>
    <x v="16"/>
    <x v="22"/>
    <x v="0"/>
    <n v="21"/>
    <n v="0"/>
    <n v="21"/>
    <n v="1"/>
    <n v="0"/>
    <n v="3"/>
    <n v="0.42857142857142855"/>
    <n v="21"/>
    <n v="4.5825756949558398"/>
    <n v="1"/>
    <n v="137"/>
    <n v="131"/>
    <n v="12.5"/>
    <n v="1.7491701494349146"/>
    <n v="3"/>
    <n v="2"/>
    <n v="0.52650940332174423"/>
  </r>
  <r>
    <n v="8"/>
    <x v="2"/>
    <x v="7"/>
    <x v="16"/>
    <x v="28"/>
    <x v="1"/>
    <n v="13"/>
    <n v="21"/>
    <n v="-8"/>
    <n v="0"/>
    <n v="6.5"/>
    <n v="3"/>
    <n v="0.375"/>
    <n v="-1.5"/>
    <n v="-1.2247448713915889"/>
    <n v="-1"/>
    <n v="150"/>
    <n v="152"/>
    <n v="11"/>
    <n v="0.52442527804332562"/>
    <n v="-1"/>
    <n v="0"/>
    <n v="0.49215284752638006"/>
  </r>
  <r>
    <n v="9"/>
    <x v="2"/>
    <x v="8"/>
    <x v="16"/>
    <x v="21"/>
    <x v="1"/>
    <n v="17"/>
    <n v="20"/>
    <n v="-3"/>
    <n v="0"/>
    <n v="5"/>
    <n v="3"/>
    <n v="0.33333333333333331"/>
    <n v="2"/>
    <n v="1.4142135623730951"/>
    <n v="1"/>
    <n v="167"/>
    <n v="172"/>
    <n v="13"/>
    <n v="1.9386388404164208"/>
    <n v="1"/>
    <n v="0"/>
    <n v="0.48252797318078244"/>
  </r>
  <r>
    <n v="10"/>
    <x v="2"/>
    <x v="9"/>
    <x v="16"/>
    <x v="31"/>
    <x v="0"/>
    <n v="54"/>
    <n v="24"/>
    <n v="30"/>
    <n v="1"/>
    <n v="-6.5"/>
    <n v="4"/>
    <n v="0.4"/>
    <n v="23.5"/>
    <n v="4.8476798574163293"/>
    <n v="1"/>
    <n v="221"/>
    <n v="196"/>
    <n v="36.5"/>
    <n v="6.7863186978327503"/>
    <n v="2"/>
    <n v="1"/>
    <n v="0.57065250774419041"/>
  </r>
  <r>
    <n v="11"/>
    <x v="2"/>
    <x v="10"/>
    <x v="16"/>
    <x v="14"/>
    <x v="1"/>
    <n v="28"/>
    <n v="6"/>
    <n v="22"/>
    <n v="1"/>
    <n v="-1"/>
    <n v="5"/>
    <n v="0.45454545454545453"/>
    <n v="21"/>
    <n v="4.5825756949558398"/>
    <n v="1"/>
    <n v="249"/>
    <n v="202"/>
    <n v="57.5"/>
    <n v="11.36889439278859"/>
    <n v="3"/>
    <n v="2"/>
    <n v="0.62146449813994598"/>
  </r>
  <r>
    <n v="12"/>
    <x v="2"/>
    <x v="11"/>
    <x v="16"/>
    <x v="7"/>
    <x v="0"/>
    <n v="19"/>
    <n v="10"/>
    <n v="9"/>
    <n v="1"/>
    <n v="-13"/>
    <n v="6"/>
    <n v="0.5"/>
    <n v="-4"/>
    <n v="-2"/>
    <n v="-1"/>
    <n v="268"/>
    <n v="212"/>
    <n v="53.5"/>
    <n v="9.3688943927885902"/>
    <n v="-1"/>
    <n v="0"/>
    <n v="0.63541756323511367"/>
  </r>
  <r>
    <n v="13"/>
    <x v="2"/>
    <x v="12"/>
    <x v="16"/>
    <x v="16"/>
    <x v="0"/>
    <n v="30"/>
    <n v="13"/>
    <n v="17"/>
    <n v="1"/>
    <n v="-6.5"/>
    <n v="7"/>
    <n v="0.53846153846153844"/>
    <n v="10.5"/>
    <n v="3.2403703492039302"/>
    <n v="1"/>
    <n v="298"/>
    <n v="225"/>
    <n v="64"/>
    <n v="12.60926474199252"/>
    <n v="1"/>
    <n v="0"/>
    <n v="0.66059651348105208"/>
  </r>
  <r>
    <n v="14"/>
    <x v="2"/>
    <x v="13"/>
    <x v="16"/>
    <x v="27"/>
    <x v="1"/>
    <n v="13"/>
    <n v="30"/>
    <n v="-17"/>
    <n v="0"/>
    <n v="1"/>
    <n v="7"/>
    <n v="0.5"/>
    <n v="-16"/>
    <n v="-4"/>
    <n v="-1"/>
    <n v="311"/>
    <n v="255"/>
    <n v="48"/>
    <n v="8.6092647419925203"/>
    <n v="-1"/>
    <n v="0"/>
    <n v="0.61550554803748203"/>
  </r>
  <r>
    <n v="15"/>
    <x v="2"/>
    <x v="14"/>
    <x v="16"/>
    <x v="29"/>
    <x v="1"/>
    <n v="14"/>
    <n v="7"/>
    <n v="7"/>
    <n v="1"/>
    <n v="-6.5"/>
    <n v="8"/>
    <n v="0.53333333333333333"/>
    <n v="0.5"/>
    <n v="0.70710678118654757"/>
    <n v="1"/>
    <n v="325"/>
    <n v="262"/>
    <n v="48.5"/>
    <n v="9.3163715231790682"/>
    <n v="1"/>
    <n v="0"/>
    <n v="0.62496802705836918"/>
  </r>
  <r>
    <n v="16"/>
    <x v="2"/>
    <x v="15"/>
    <x v="16"/>
    <x v="23"/>
    <x v="0"/>
    <n v="30"/>
    <n v="10"/>
    <n v="20"/>
    <n v="1"/>
    <n v="-6.5"/>
    <n v="9"/>
    <n v="0.5625"/>
    <n v="13.5"/>
    <n v="3.6742346141747673"/>
    <n v="1"/>
    <n v="355"/>
    <n v="272"/>
    <n v="62"/>
    <n v="12.990606137353836"/>
    <n v="2"/>
    <n v="1"/>
    <n v="0.65275431527995809"/>
  </r>
  <r>
    <n v="1"/>
    <x v="2"/>
    <x v="0"/>
    <x v="17"/>
    <x v="19"/>
    <x v="0"/>
    <n v="46"/>
    <n v="9"/>
    <n v="37"/>
    <n v="1"/>
    <n v="-3.5"/>
    <n v="1"/>
    <n v="1"/>
    <n v="33.5"/>
    <n v="5.7879184513951127"/>
    <n v="1"/>
    <n v="46"/>
    <n v="9"/>
    <n v="33.5"/>
    <n v="5.7879184513951127"/>
    <n v="3"/>
    <n v="2"/>
    <n v="0.97949679723880068"/>
  </r>
  <r>
    <n v="2"/>
    <x v="2"/>
    <x v="1"/>
    <x v="17"/>
    <x v="16"/>
    <x v="0"/>
    <n v="20"/>
    <n v="27"/>
    <n v="-7"/>
    <n v="0"/>
    <n v="-3"/>
    <n v="1"/>
    <n v="0.5"/>
    <n v="-10"/>
    <n v="-3.1622776601683795"/>
    <n v="-1"/>
    <n v="66"/>
    <n v="36"/>
    <n v="23.5"/>
    <n v="2.6256407912267332"/>
    <n v="-1"/>
    <n v="0"/>
    <n v="0.80791856649622007"/>
  </r>
  <r>
    <n v="3"/>
    <x v="2"/>
    <x v="2"/>
    <x v="17"/>
    <x v="2"/>
    <x v="1"/>
    <n v="41"/>
    <n v="39"/>
    <n v="2"/>
    <n v="1"/>
    <n v="-3"/>
    <n v="2"/>
    <n v="0.66666666666666663"/>
    <n v="-1"/>
    <n v="-1"/>
    <n v="-1"/>
    <n v="107"/>
    <n v="75"/>
    <n v="22.5"/>
    <n v="1.6256407912267332"/>
    <n v="-2"/>
    <n v="-1"/>
    <n v="0.69891941758797904"/>
  </r>
  <r>
    <n v="4"/>
    <x v="2"/>
    <x v="3"/>
    <x v="17"/>
    <x v="14"/>
    <x v="1"/>
    <n v="35"/>
    <n v="30"/>
    <n v="5"/>
    <n v="1"/>
    <n v="5"/>
    <n v="3"/>
    <n v="0.75"/>
    <n v="10"/>
    <n v="3.1622776601683795"/>
    <n v="1"/>
    <n v="142"/>
    <n v="105"/>
    <n v="32.5"/>
    <n v="4.7879184513951127"/>
    <n v="1"/>
    <n v="0"/>
    <n v="0.67159857721183291"/>
  </r>
  <r>
    <n v="5"/>
    <x v="2"/>
    <x v="4"/>
    <x v="17"/>
    <x v="8"/>
    <x v="0"/>
    <n v="10"/>
    <n v="16"/>
    <n v="-6"/>
    <n v="0"/>
    <n v="-2.5"/>
    <n v="3"/>
    <n v="0.6"/>
    <n v="-8.5"/>
    <n v="-2.9154759474226504"/>
    <n v="-1"/>
    <n v="152"/>
    <n v="121"/>
    <n v="24"/>
    <n v="1.8724425039724624"/>
    <n v="-1"/>
    <n v="0"/>
    <n v="0.63194575820314325"/>
  </r>
  <r>
    <n v="6"/>
    <x v="2"/>
    <x v="5"/>
    <x v="17"/>
    <x v="21"/>
    <x v="1"/>
    <n v="27"/>
    <n v="17"/>
    <n v="10"/>
    <n v="1"/>
    <n v="0"/>
    <n v="4"/>
    <n v="0.66666666666666663"/>
    <n v="10"/>
    <n v="3.1622776601683795"/>
    <n v="1"/>
    <n v="179"/>
    <n v="138"/>
    <n v="34"/>
    <n v="5.0347201641408414"/>
    <n v="1"/>
    <n v="0"/>
    <n v="0.64942509872564791"/>
  </r>
  <r>
    <n v="7"/>
    <x v="2"/>
    <x v="6"/>
    <x v="17"/>
    <x v="24"/>
    <x v="0"/>
    <n v="33"/>
    <n v="0"/>
    <n v="33"/>
    <n v="1"/>
    <n v="-3"/>
    <n v="5"/>
    <n v="0.7142857142857143"/>
    <n v="30"/>
    <n v="5.4772255750516612"/>
    <n v="1"/>
    <n v="212"/>
    <n v="138"/>
    <n v="64"/>
    <n v="10.511945739192502"/>
    <n v="2"/>
    <n v="1"/>
    <n v="0.73448890032944492"/>
  </r>
  <r>
    <n v="8"/>
    <x v="2"/>
    <x v="16"/>
    <x v="17"/>
    <x v="13"/>
    <x v="1"/>
    <n v="51"/>
    <n v="17"/>
    <n v="34"/>
    <n v="1"/>
    <n v="-6"/>
    <n v="6"/>
    <n v="0.75"/>
    <n v="28"/>
    <n v="5.2915026221291814"/>
    <n v="1"/>
    <n v="263"/>
    <n v="155"/>
    <n v="92"/>
    <n v="15.803448361321683"/>
    <n v="3"/>
    <n v="2"/>
    <n v="0.77783386962574597"/>
  </r>
  <r>
    <n v="9"/>
    <x v="2"/>
    <x v="8"/>
    <x v="17"/>
    <x v="15"/>
    <x v="0"/>
    <n v="33"/>
    <n v="7"/>
    <n v="26"/>
    <n v="1"/>
    <n v="-13"/>
    <n v="7"/>
    <n v="0.77777777777777779"/>
    <n v="13"/>
    <n v="3.6055512754639891"/>
    <n v="1"/>
    <n v="296"/>
    <n v="162"/>
    <n v="105"/>
    <n v="19.408999636785673"/>
    <n v="4"/>
    <n v="3"/>
    <n v="0.80667506888869767"/>
  </r>
  <r>
    <n v="10"/>
    <x v="2"/>
    <x v="9"/>
    <x v="17"/>
    <x v="10"/>
    <x v="1"/>
    <n v="7"/>
    <n v="24"/>
    <n v="-17"/>
    <n v="0"/>
    <n v="1.5"/>
    <n v="7"/>
    <n v="0.7"/>
    <n v="-15.5"/>
    <n v="-3.9370039370059056"/>
    <n v="-1"/>
    <n v="303"/>
    <n v="186"/>
    <n v="89.5"/>
    <n v="15.471995699779768"/>
    <n v="-1"/>
    <n v="0"/>
    <n v="0.76070110409240554"/>
  </r>
  <r>
    <n v="11"/>
    <x v="2"/>
    <x v="10"/>
    <x v="17"/>
    <x v="0"/>
    <x v="0"/>
    <n v="26"/>
    <n v="20"/>
    <n v="6"/>
    <n v="1"/>
    <n v="-2.5"/>
    <n v="8"/>
    <n v="0.72727272727272729"/>
    <n v="3.5"/>
    <n v="1.8708286933869707"/>
    <n v="1"/>
    <n v="329"/>
    <n v="206"/>
    <n v="93"/>
    <n v="17.34282439316674"/>
    <n v="1"/>
    <n v="0"/>
    <n v="0.75205273199529776"/>
  </r>
  <r>
    <n v="12"/>
    <x v="2"/>
    <x v="11"/>
    <x v="17"/>
    <x v="24"/>
    <x v="1"/>
    <n v="32"/>
    <n v="16"/>
    <n v="16"/>
    <n v="1"/>
    <n v="-7"/>
    <n v="9"/>
    <n v="0.75"/>
    <n v="9"/>
    <n v="3"/>
    <n v="1"/>
    <n v="361"/>
    <n v="222"/>
    <n v="102"/>
    <n v="20.34282439316674"/>
    <n v="2"/>
    <n v="1"/>
    <n v="0.75992992518621261"/>
  </r>
  <r>
    <n v="13"/>
    <x v="2"/>
    <x v="12"/>
    <x v="17"/>
    <x v="11"/>
    <x v="0"/>
    <n v="35"/>
    <n v="43"/>
    <n v="-8"/>
    <n v="0"/>
    <n v="1"/>
    <n v="9"/>
    <n v="0.69230769230769229"/>
    <n v="-7"/>
    <n v="-2.6457513110645907"/>
    <n v="-1"/>
    <n v="396"/>
    <n v="265"/>
    <n v="95"/>
    <n v="17.69707308210215"/>
    <n v="-1"/>
    <n v="0"/>
    <n v="0.72151560741832399"/>
  </r>
  <r>
    <n v="14"/>
    <x v="2"/>
    <x v="13"/>
    <x v="17"/>
    <x v="8"/>
    <x v="1"/>
    <n v="42"/>
    <n v="7"/>
    <n v="35"/>
    <n v="1"/>
    <n v="1"/>
    <n v="10"/>
    <n v="0.7142857142857143"/>
    <n v="36"/>
    <n v="6"/>
    <n v="1"/>
    <n v="438"/>
    <n v="272"/>
    <n v="131"/>
    <n v="23.69707308210215"/>
    <n v="1"/>
    <n v="0"/>
    <n v="0.75567423140669931"/>
  </r>
  <r>
    <n v="15"/>
    <x v="2"/>
    <x v="14"/>
    <x v="17"/>
    <x v="17"/>
    <x v="1"/>
    <n v="27"/>
    <n v="23"/>
    <n v="4"/>
    <n v="1"/>
    <n v="-5.5"/>
    <n v="11"/>
    <n v="0.73333333333333328"/>
    <n v="-1.5"/>
    <n v="-1.2247448713915889"/>
    <n v="-1"/>
    <n v="465"/>
    <n v="295"/>
    <n v="129.5"/>
    <n v="22.472328210710561"/>
    <n v="-1"/>
    <n v="0"/>
    <n v="0.74620945992151777"/>
  </r>
  <r>
    <n v="16"/>
    <x v="2"/>
    <x v="15"/>
    <x v="17"/>
    <x v="2"/>
    <x v="0"/>
    <n v="13"/>
    <n v="34"/>
    <n v="-21"/>
    <n v="0"/>
    <n v="6.5"/>
    <n v="11"/>
    <n v="0.6875"/>
    <n v="-14.5"/>
    <n v="-3.8078865529319543"/>
    <n v="-1"/>
    <n v="478"/>
    <n v="329"/>
    <n v="115"/>
    <n v="18.664441657778607"/>
    <n v="-2"/>
    <n v="-1"/>
    <n v="0.70792355870958945"/>
  </r>
  <r>
    <n v="1"/>
    <x v="2"/>
    <x v="1"/>
    <x v="18"/>
    <x v="25"/>
    <x v="1"/>
    <n v="19"/>
    <n v="17"/>
    <n v="2"/>
    <n v="1"/>
    <n v="3.5"/>
    <n v="1"/>
    <n v="1"/>
    <n v="5.5"/>
    <n v="2.3452078799117149"/>
    <n v="1"/>
    <n v="19"/>
    <n v="17"/>
    <n v="5.5"/>
    <n v="2.3452078799117149"/>
    <n v="1"/>
    <n v="0"/>
    <n v="0.56552221310126838"/>
  </r>
  <r>
    <n v="2"/>
    <x v="2"/>
    <x v="2"/>
    <x v="18"/>
    <x v="29"/>
    <x v="1"/>
    <n v="6"/>
    <n v="20"/>
    <n v="-14"/>
    <n v="0"/>
    <n v="-5.5"/>
    <n v="1"/>
    <n v="0.5"/>
    <n v="-19.5"/>
    <n v="-4.4158804331639239"/>
    <n v="-1"/>
    <n v="25"/>
    <n v="37"/>
    <n v="-14"/>
    <n v="-2.070672553252209"/>
    <n v="-1"/>
    <n v="0"/>
    <n v="0.28309927356831011"/>
  </r>
  <r>
    <n v="3"/>
    <x v="2"/>
    <x v="3"/>
    <x v="18"/>
    <x v="0"/>
    <x v="0"/>
    <n v="0"/>
    <n v="20"/>
    <n v="-20"/>
    <n v="0"/>
    <n v="3.5"/>
    <n v="1"/>
    <n v="0.33333333333333331"/>
    <n v="-16.5"/>
    <n v="-4.0620192023179804"/>
    <n v="-1"/>
    <n v="25"/>
    <n v="57"/>
    <n v="-30.5"/>
    <n v="-6.132691755570189"/>
    <n v="-2"/>
    <n v="-1"/>
    <n v="0.12419442923246965"/>
  </r>
  <r>
    <n v="4"/>
    <x v="2"/>
    <x v="4"/>
    <x v="18"/>
    <x v="17"/>
    <x v="0"/>
    <n v="16"/>
    <n v="10"/>
    <n v="6"/>
    <n v="1"/>
    <n v="-1"/>
    <n v="2"/>
    <n v="0.5"/>
    <n v="5"/>
    <n v="2.2360679774997898"/>
    <n v="1"/>
    <n v="41"/>
    <n v="67"/>
    <n v="-25.5"/>
    <n v="-3.8966237780703992"/>
    <n v="1"/>
    <n v="0"/>
    <n v="0.23794925526071159"/>
  </r>
  <r>
    <n v="5"/>
    <x v="2"/>
    <x v="5"/>
    <x v="18"/>
    <x v="30"/>
    <x v="1"/>
    <n v="20"/>
    <n v="17"/>
    <n v="3"/>
    <n v="1"/>
    <n v="14"/>
    <n v="3"/>
    <n v="0.6"/>
    <n v="17"/>
    <n v="4.1231056256176606"/>
    <n v="1"/>
    <n v="61"/>
    <n v="84"/>
    <n v="-8.5"/>
    <n v="0.22648184754726142"/>
    <n v="2"/>
    <n v="1"/>
    <n v="0.31902312514534958"/>
  </r>
  <r>
    <n v="6"/>
    <x v="2"/>
    <x v="6"/>
    <x v="18"/>
    <x v="29"/>
    <x v="0"/>
    <n v="31"/>
    <n v="28"/>
    <n v="3"/>
    <n v="1"/>
    <n v="-3"/>
    <n v="4"/>
    <n v="0.66666666666666663"/>
    <n v="0"/>
    <n v="0"/>
    <n v="-1"/>
    <n v="92"/>
    <n v="112"/>
    <n v="-8.5"/>
    <n v="0.22648184754726142"/>
    <n v="-1"/>
    <n v="0"/>
    <n v="0.3855152412765141"/>
  </r>
  <r>
    <n v="7"/>
    <x v="2"/>
    <x v="7"/>
    <x v="18"/>
    <x v="6"/>
    <x v="1"/>
    <n v="0"/>
    <n v="40"/>
    <n v="-40"/>
    <n v="0"/>
    <n v="3"/>
    <n v="4"/>
    <n v="0.5714285714285714"/>
    <n v="-37"/>
    <n v="-6.0827625302982193"/>
    <n v="-1"/>
    <n v="92"/>
    <n v="152"/>
    <n v="-45.5"/>
    <n v="-5.8562806827509579"/>
    <n v="-2"/>
    <n v="-1"/>
    <n v="0.23326646419142491"/>
  </r>
  <r>
    <n v="8"/>
    <x v="2"/>
    <x v="16"/>
    <x v="18"/>
    <x v="23"/>
    <x v="0"/>
    <n v="24"/>
    <n v="27"/>
    <n v="-3"/>
    <n v="0"/>
    <n v="3"/>
    <n v="4"/>
    <n v="0.5"/>
    <n v="0"/>
    <n v="0"/>
    <n v="-1"/>
    <n v="116"/>
    <n v="179"/>
    <n v="-45.5"/>
    <n v="-5.8562806827509579"/>
    <n v="-3"/>
    <n v="-2"/>
    <n v="0.26345347702982563"/>
  </r>
  <r>
    <n v="9"/>
    <x v="2"/>
    <x v="8"/>
    <x v="18"/>
    <x v="20"/>
    <x v="1"/>
    <n v="21"/>
    <n v="45"/>
    <n v="-24"/>
    <n v="0"/>
    <n v="8"/>
    <n v="4"/>
    <n v="0.44444444444444442"/>
    <n v="-16"/>
    <n v="-4"/>
    <n v="-1"/>
    <n v="137"/>
    <n v="224"/>
    <n v="-61.5"/>
    <n v="-9.8562806827509579"/>
    <n v="-4"/>
    <n v="-3"/>
    <n v="0.23771530364716709"/>
  </r>
  <r>
    <n v="10"/>
    <x v="2"/>
    <x v="9"/>
    <x v="18"/>
    <x v="18"/>
    <x v="0"/>
    <n v="20"/>
    <n v="30"/>
    <n v="-10"/>
    <n v="0"/>
    <n v="1"/>
    <n v="4"/>
    <n v="0.4"/>
    <n v="-9"/>
    <n v="-3"/>
    <n v="-1"/>
    <n v="157"/>
    <n v="254"/>
    <n v="-70.5"/>
    <n v="-12.856280682750958"/>
    <n v="-5"/>
    <n v="-4"/>
    <n v="0.24228737780355242"/>
  </r>
  <r>
    <n v="11"/>
    <x v="2"/>
    <x v="10"/>
    <x v="18"/>
    <x v="28"/>
    <x v="1"/>
    <n v="17"/>
    <n v="35"/>
    <n v="-18"/>
    <n v="0"/>
    <n v="17"/>
    <n v="4"/>
    <n v="0.36363636363636365"/>
    <n v="-1"/>
    <n v="-1"/>
    <n v="-1"/>
    <n v="174"/>
    <n v="289"/>
    <n v="-71.5"/>
    <n v="-13.856280682750958"/>
    <n v="-6"/>
    <n v="-5"/>
    <n v="0.23103607464181916"/>
  </r>
  <r>
    <n v="12"/>
    <x v="2"/>
    <x v="11"/>
    <x v="18"/>
    <x v="22"/>
    <x v="0"/>
    <n v="35"/>
    <n v="9"/>
    <n v="26"/>
    <n v="1"/>
    <n v="1"/>
    <n v="5"/>
    <n v="0.41666666666666669"/>
    <n v="27"/>
    <n v="5.196152422706632"/>
    <n v="1"/>
    <n v="209"/>
    <n v="298"/>
    <n v="-44.5"/>
    <n v="-8.6601282600443259"/>
    <n v="1"/>
    <n v="0"/>
    <n v="0.30137066172182314"/>
  </r>
  <r>
    <n v="13"/>
    <x v="2"/>
    <x v="12"/>
    <x v="18"/>
    <x v="28"/>
    <x v="0"/>
    <n v="27"/>
    <n v="20"/>
    <n v="7"/>
    <n v="1"/>
    <n v="10.5"/>
    <n v="6"/>
    <n v="0.46153846153846156"/>
    <n v="17.5"/>
    <n v="4.1833001326703778"/>
    <n v="1"/>
    <n v="236"/>
    <n v="318"/>
    <n v="-27"/>
    <n v="-4.4768281273739481"/>
    <n v="2"/>
    <n v="1"/>
    <n v="0.33031064415491962"/>
  </r>
  <r>
    <n v="14"/>
    <x v="2"/>
    <x v="13"/>
    <x v="18"/>
    <x v="31"/>
    <x v="1"/>
    <n v="16"/>
    <n v="24"/>
    <n v="-8"/>
    <n v="0"/>
    <n v="3.5"/>
    <n v="6"/>
    <n v="0.42857142857142855"/>
    <n v="-4.5"/>
    <n v="-2.1213203435596424"/>
    <n v="-1"/>
    <n v="252"/>
    <n v="342"/>
    <n v="-31.5"/>
    <n v="-6.5981484709335909"/>
    <n v="-1"/>
    <n v="0"/>
    <n v="0.32656675077158603"/>
  </r>
  <r>
    <n v="15"/>
    <x v="2"/>
    <x v="14"/>
    <x v="18"/>
    <x v="27"/>
    <x v="1"/>
    <n v="13"/>
    <n v="29"/>
    <n v="-16"/>
    <n v="0"/>
    <n v="11"/>
    <n v="6"/>
    <n v="0.4"/>
    <n v="-5"/>
    <n v="-2.2360679774997898"/>
    <n v="-1"/>
    <n v="265"/>
    <n v="371"/>
    <n v="-36.5"/>
    <n v="-8.8342164484333807"/>
    <n v="-2"/>
    <n v="-1"/>
    <n v="0.31057356497129707"/>
  </r>
  <r>
    <n v="16"/>
    <x v="2"/>
    <x v="15"/>
    <x v="18"/>
    <x v="31"/>
    <x v="0"/>
    <n v="16"/>
    <n v="22"/>
    <n v="-6"/>
    <n v="0"/>
    <n v="2"/>
    <n v="6"/>
    <n v="0.375"/>
    <n v="-4"/>
    <n v="-2"/>
    <n v="-1"/>
    <n v="281"/>
    <n v="393"/>
    <n v="-40.5"/>
    <n v="-10.834216448433381"/>
    <n v="-3"/>
    <n v="-2"/>
    <n v="0.31109003540401992"/>
  </r>
  <r>
    <n v="1"/>
    <x v="2"/>
    <x v="0"/>
    <x v="19"/>
    <x v="0"/>
    <x v="0"/>
    <n v="29"/>
    <n v="19"/>
    <n v="10"/>
    <n v="1"/>
    <n v="-3"/>
    <n v="1"/>
    <n v="1"/>
    <n v="7"/>
    <n v="2.6457513110645907"/>
    <n v="1"/>
    <n v="29"/>
    <n v="19"/>
    <n v="7"/>
    <n v="2.6457513110645907"/>
    <n v="1"/>
    <n v="0"/>
    <n v="0.73148515719336027"/>
  </r>
  <r>
    <n v="2"/>
    <x v="2"/>
    <x v="1"/>
    <x v="19"/>
    <x v="5"/>
    <x v="1"/>
    <n v="9"/>
    <n v="26"/>
    <n v="-17"/>
    <n v="0"/>
    <n v="8.5"/>
    <n v="1"/>
    <n v="0.5"/>
    <n v="-8.5"/>
    <n v="-2.9154759474226504"/>
    <n v="-1"/>
    <n v="38"/>
    <n v="45"/>
    <n v="-1.5"/>
    <n v="-0.26972463635805966"/>
    <n v="-1"/>
    <n v="0"/>
    <n v="0.40114154998318324"/>
  </r>
  <r>
    <n v="3"/>
    <x v="2"/>
    <x v="2"/>
    <x v="19"/>
    <x v="18"/>
    <x v="0"/>
    <n v="34"/>
    <n v="17"/>
    <n v="17"/>
    <n v="1"/>
    <n v="0"/>
    <n v="2"/>
    <n v="0.66666666666666663"/>
    <n v="17"/>
    <n v="4.1231056256176606"/>
    <n v="1"/>
    <n v="72"/>
    <n v="62"/>
    <n v="15.5"/>
    <n v="3.8533809892596009"/>
    <n v="1"/>
    <n v="0"/>
    <n v="0.58768178689246386"/>
  </r>
  <r>
    <n v="4"/>
    <x v="2"/>
    <x v="3"/>
    <x v="19"/>
    <x v="4"/>
    <x v="0"/>
    <n v="7"/>
    <n v="14"/>
    <n v="-7"/>
    <n v="0"/>
    <n v="-2.5"/>
    <n v="2"/>
    <n v="0.5"/>
    <n v="-9.5"/>
    <n v="-3.082207001484488"/>
    <n v="-1"/>
    <n v="79"/>
    <n v="76"/>
    <n v="6"/>
    <n v="0.77117398777511292"/>
    <n v="-1"/>
    <n v="0"/>
    <n v="0.5229222694419543"/>
  </r>
  <r>
    <n v="5"/>
    <x v="2"/>
    <x v="4"/>
    <x v="19"/>
    <x v="1"/>
    <x v="1"/>
    <n v="20"/>
    <n v="17"/>
    <n v="3"/>
    <n v="1"/>
    <n v="-3.5"/>
    <n v="3"/>
    <n v="0.6"/>
    <n v="-0.5"/>
    <n v="-0.70710678118654757"/>
    <n v="-1"/>
    <n v="99"/>
    <n v="93"/>
    <n v="5.5"/>
    <n v="6.4067206588565351E-2"/>
    <n v="-2"/>
    <n v="-1"/>
    <n v="0.53697568519832306"/>
  </r>
  <r>
    <n v="6"/>
    <x v="2"/>
    <x v="5"/>
    <x v="19"/>
    <x v="12"/>
    <x v="0"/>
    <n v="23"/>
    <n v="10"/>
    <n v="13"/>
    <n v="1"/>
    <n v="3"/>
    <n v="4"/>
    <n v="0.66666666666666663"/>
    <n v="16"/>
    <n v="4"/>
    <n v="1"/>
    <n v="122"/>
    <n v="103"/>
    <n v="21.5"/>
    <n v="4.0640672065885655"/>
    <n v="1"/>
    <n v="0"/>
    <n v="0.59898126507909022"/>
  </r>
  <r>
    <n v="7"/>
    <x v="2"/>
    <x v="6"/>
    <x v="19"/>
    <x v="6"/>
    <x v="0"/>
    <n v="24"/>
    <n v="16"/>
    <n v="8"/>
    <n v="1"/>
    <n v="-5.5"/>
    <n v="5"/>
    <n v="0.7142857142857143"/>
    <n v="2.5"/>
    <n v="1.5811388300841898"/>
    <n v="1"/>
    <n v="146"/>
    <n v="119"/>
    <n v="24"/>
    <n v="5.6452060366727554"/>
    <n v="2"/>
    <n v="1"/>
    <n v="0.61883940827948258"/>
  </r>
  <r>
    <n v="8"/>
    <x v="2"/>
    <x v="7"/>
    <x v="19"/>
    <x v="7"/>
    <x v="1"/>
    <n v="33"/>
    <n v="16"/>
    <n v="17"/>
    <n v="1"/>
    <n v="-11"/>
    <n v="6"/>
    <n v="0.75"/>
    <n v="6"/>
    <n v="2.4494897427831779"/>
    <n v="1"/>
    <n v="179"/>
    <n v="135"/>
    <n v="30"/>
    <n v="8.0946957794559324"/>
    <n v="3"/>
    <n v="2"/>
    <n v="0.6611903072199079"/>
  </r>
  <r>
    <n v="9"/>
    <x v="2"/>
    <x v="8"/>
    <x v="19"/>
    <x v="16"/>
    <x v="1"/>
    <n v="38"/>
    <n v="30"/>
    <n v="8"/>
    <n v="1"/>
    <n v="-1"/>
    <n v="7"/>
    <n v="0.77777777777777779"/>
    <n v="7"/>
    <n v="2.6457513110645907"/>
    <n v="1"/>
    <n v="217"/>
    <n v="165"/>
    <n v="37"/>
    <n v="10.740447090520522"/>
    <n v="4"/>
    <n v="3"/>
    <n v="0.65684502819384849"/>
  </r>
  <r>
    <n v="10"/>
    <x v="2"/>
    <x v="9"/>
    <x v="19"/>
    <x v="3"/>
    <x v="0"/>
    <n v="24"/>
    <n v="7"/>
    <n v="17"/>
    <n v="1"/>
    <n v="-1.5"/>
    <n v="8"/>
    <n v="0.8"/>
    <n v="15.5"/>
    <n v="3.9370039370059056"/>
    <n v="1"/>
    <n v="241"/>
    <n v="172"/>
    <n v="52.5"/>
    <n v="14.677451027526427"/>
    <n v="5"/>
    <n v="4"/>
    <n v="0.68984758037461391"/>
  </r>
  <r>
    <n v="11"/>
    <x v="2"/>
    <x v="10"/>
    <x v="19"/>
    <x v="4"/>
    <x v="1"/>
    <n v="30"/>
    <n v="23"/>
    <n v="7"/>
    <n v="1"/>
    <n v="-2.5"/>
    <n v="9"/>
    <n v="0.81818181818181823"/>
    <n v="4.5"/>
    <n v="2.1213203435596424"/>
    <n v="1"/>
    <n v="271"/>
    <n v="195"/>
    <n v="57"/>
    <n v="16.798771371086069"/>
    <n v="6"/>
    <n v="5"/>
    <n v="0.68568284066045104"/>
  </r>
  <r>
    <n v="12"/>
    <x v="2"/>
    <x v="11"/>
    <x v="19"/>
    <x v="30"/>
    <x v="1"/>
    <n v="14"/>
    <n v="9"/>
    <n v="5"/>
    <n v="1"/>
    <n v="2"/>
    <n v="10"/>
    <n v="0.83333333333333337"/>
    <n v="7"/>
    <n v="2.6457513110645907"/>
    <n v="1"/>
    <n v="285"/>
    <n v="204"/>
    <n v="64"/>
    <n v="19.444522682150659"/>
    <n v="7"/>
    <n v="6"/>
    <n v="0.68835821741582992"/>
  </r>
  <r>
    <n v="13"/>
    <x v="2"/>
    <x v="12"/>
    <x v="19"/>
    <x v="20"/>
    <x v="1"/>
    <n v="24"/>
    <n v="31"/>
    <n v="-7"/>
    <n v="0"/>
    <n v="-2.5"/>
    <n v="10"/>
    <n v="0.76923076923076927"/>
    <n v="-9.5"/>
    <n v="-3.082207001484488"/>
    <n v="-1"/>
    <n v="309"/>
    <n v="235"/>
    <n v="54.5"/>
    <n v="16.362315680666171"/>
    <n v="-1"/>
    <n v="0"/>
    <n v="0.65674025547792525"/>
  </r>
  <r>
    <n v="14"/>
    <x v="2"/>
    <x v="13"/>
    <x v="19"/>
    <x v="9"/>
    <x v="0"/>
    <n v="34"/>
    <n v="7"/>
    <n v="27"/>
    <n v="1"/>
    <n v="-12.5"/>
    <n v="11"/>
    <n v="0.7857142857142857"/>
    <n v="14.5"/>
    <n v="3.8078865529319543"/>
    <n v="1"/>
    <n v="343"/>
    <n v="242"/>
    <n v="69"/>
    <n v="20.170202233598125"/>
    <n v="1"/>
    <n v="0"/>
    <n v="0.6956437422179248"/>
  </r>
  <r>
    <n v="15"/>
    <x v="2"/>
    <x v="14"/>
    <x v="19"/>
    <x v="12"/>
    <x v="1"/>
    <n v="16"/>
    <n v="0"/>
    <n v="16"/>
    <n v="1"/>
    <n v="-8.5"/>
    <n v="12"/>
    <n v="0.8"/>
    <n v="7.5"/>
    <n v="2.7386127875258306"/>
    <n v="1"/>
    <n v="359"/>
    <n v="242"/>
    <n v="76.5"/>
    <n v="22.908815021123957"/>
    <n v="2"/>
    <n v="1"/>
    <n v="0.71802614936628018"/>
  </r>
  <r>
    <n v="16"/>
    <x v="2"/>
    <x v="15"/>
    <x v="19"/>
    <x v="1"/>
    <x v="0"/>
    <n v="23"/>
    <n v="10"/>
    <n v="13"/>
    <n v="1"/>
    <n v="-13.5"/>
    <n v="13"/>
    <n v="0.8125"/>
    <n v="-0.5"/>
    <n v="-0.70710678118654757"/>
    <n v="-1"/>
    <n v="382"/>
    <n v="252"/>
    <n v="76"/>
    <n v="22.20170823993741"/>
    <n v="-1"/>
    <n v="0"/>
    <n v="0.72827731656437633"/>
  </r>
  <r>
    <n v="1"/>
    <x v="2"/>
    <x v="0"/>
    <x v="20"/>
    <x v="14"/>
    <x v="1"/>
    <n v="3"/>
    <n v="19"/>
    <n v="-16"/>
    <n v="0"/>
    <n v="6"/>
    <n v="0"/>
    <n v="0"/>
    <n v="-10"/>
    <n v="-3.1622776601683795"/>
    <n v="-1"/>
    <n v="3"/>
    <n v="19"/>
    <n v="-10"/>
    <n v="-3.1622776601683795"/>
    <n v="-2"/>
    <n v="-1"/>
    <n v="1.2436448966408567E-2"/>
  </r>
  <r>
    <n v="2"/>
    <x v="2"/>
    <x v="1"/>
    <x v="20"/>
    <x v="4"/>
    <x v="0"/>
    <n v="10"/>
    <n v="24"/>
    <n v="-14"/>
    <n v="0"/>
    <n v="-3"/>
    <n v="0"/>
    <n v="0"/>
    <n v="-17"/>
    <n v="-4.1231056256176606"/>
    <n v="-1"/>
    <n v="13"/>
    <n v="43"/>
    <n v="-27"/>
    <n v="-7.2853832857860397"/>
    <n v="-3"/>
    <n v="-2"/>
    <n v="5.5455898424004189E-2"/>
  </r>
  <r>
    <n v="3"/>
    <x v="2"/>
    <x v="2"/>
    <x v="20"/>
    <x v="11"/>
    <x v="1"/>
    <n v="24"/>
    <n v="27"/>
    <n v="-3"/>
    <n v="0"/>
    <n v="5"/>
    <n v="0"/>
    <n v="0"/>
    <n v="2"/>
    <n v="1.4142135623730951"/>
    <n v="1"/>
    <n v="37"/>
    <n v="70"/>
    <n v="-25"/>
    <n v="-5.8711697234129447"/>
    <n v="1"/>
    <n v="0"/>
    <n v="0.18078201044550674"/>
  </r>
  <r>
    <n v="4"/>
    <x v="2"/>
    <x v="3"/>
    <x v="20"/>
    <x v="18"/>
    <x v="1"/>
    <n v="23"/>
    <n v="25"/>
    <n v="-2"/>
    <n v="0"/>
    <n v="2.5"/>
    <n v="0"/>
    <n v="0"/>
    <n v="0.5"/>
    <n v="0.70710678118654757"/>
    <n v="1"/>
    <n v="60"/>
    <n v="95"/>
    <n v="-24.5"/>
    <n v="-5.1640629422263968"/>
    <n v="2"/>
    <n v="1"/>
    <n v="0.25178937074277902"/>
  </r>
  <r>
    <n v="5"/>
    <x v="2"/>
    <x v="4"/>
    <x v="20"/>
    <x v="25"/>
    <x v="0"/>
    <n v="22"/>
    <n v="27"/>
    <n v="-5"/>
    <n v="0"/>
    <n v="-3"/>
    <n v="0"/>
    <n v="0"/>
    <n v="-8"/>
    <n v="-2.8284271247461903"/>
    <n v="-1"/>
    <n v="82"/>
    <n v="122"/>
    <n v="-32.5"/>
    <n v="-7.9924900669725876"/>
    <n v="-1"/>
    <n v="0"/>
    <n v="0.28057620161747032"/>
  </r>
  <r>
    <n v="6"/>
    <x v="2"/>
    <x v="5"/>
    <x v="20"/>
    <x v="22"/>
    <x v="1"/>
    <n v="23"/>
    <n v="10"/>
    <n v="13"/>
    <n v="1"/>
    <n v="13.5"/>
    <n v="1"/>
    <n v="0.16666666666666666"/>
    <n v="26.5"/>
    <n v="5.1478150704935004"/>
    <n v="1"/>
    <n v="105"/>
    <n v="132"/>
    <n v="-6"/>
    <n v="-2.8446749964790872"/>
    <n v="1"/>
    <n v="0"/>
    <n v="0.36764002954406166"/>
  </r>
  <r>
    <n v="7"/>
    <x v="2"/>
    <x v="6"/>
    <x v="20"/>
    <x v="8"/>
    <x v="0"/>
    <n v="7"/>
    <n v="24"/>
    <n v="-17"/>
    <n v="0"/>
    <n v="3.5"/>
    <n v="1"/>
    <n v="0.14285714285714285"/>
    <n v="-13.5"/>
    <n v="-3.6742346141747673"/>
    <n v="-1"/>
    <n v="112"/>
    <n v="156"/>
    <n v="-19.5"/>
    <n v="-6.5189096106538544"/>
    <n v="-1"/>
    <n v="0"/>
    <n v="0.31317521017450084"/>
  </r>
  <r>
    <n v="8"/>
    <x v="2"/>
    <x v="16"/>
    <x v="20"/>
    <x v="3"/>
    <x v="0"/>
    <n v="17"/>
    <n v="51"/>
    <n v="-34"/>
    <n v="0"/>
    <n v="6"/>
    <n v="1"/>
    <n v="0.125"/>
    <n v="-28"/>
    <n v="-5.2915026221291814"/>
    <n v="-1"/>
    <n v="129"/>
    <n v="207"/>
    <n v="-47.5"/>
    <n v="-11.810412232783037"/>
    <n v="-2"/>
    <n v="-1"/>
    <n v="0.24586512062440902"/>
  </r>
  <r>
    <n v="9"/>
    <x v="2"/>
    <x v="8"/>
    <x v="20"/>
    <x v="2"/>
    <x v="1"/>
    <n v="21"/>
    <n v="31"/>
    <n v="-10"/>
    <n v="0"/>
    <n v="-2.5"/>
    <n v="1"/>
    <n v="0.1111111111111111"/>
    <n v="-12.5"/>
    <n v="-3.5355339059327378"/>
    <n v="-1"/>
    <n v="150"/>
    <n v="238"/>
    <n v="-60"/>
    <n v="-15.345946138715775"/>
    <n v="-3"/>
    <n v="-2"/>
    <n v="0.25085154661351444"/>
  </r>
  <r>
    <n v="10"/>
    <x v="2"/>
    <x v="9"/>
    <x v="20"/>
    <x v="27"/>
    <x v="0"/>
    <n v="12"/>
    <n v="9"/>
    <n v="3"/>
    <n v="1"/>
    <n v="10"/>
    <n v="2"/>
    <n v="0.2"/>
    <n v="13"/>
    <n v="3.6055512754639891"/>
    <n v="1"/>
    <n v="162"/>
    <n v="247"/>
    <n v="-47"/>
    <n v="-11.740394863251785"/>
    <n v="1"/>
    <n v="0"/>
    <n v="0.26901082252684538"/>
  </r>
  <r>
    <n v="11"/>
    <x v="2"/>
    <x v="10"/>
    <x v="20"/>
    <x v="16"/>
    <x v="1"/>
    <n v="10"/>
    <n v="20"/>
    <n v="-10"/>
    <n v="0"/>
    <n v="7"/>
    <n v="2"/>
    <n v="0.18181818181818182"/>
    <n v="-3"/>
    <n v="-1.7320508075688772"/>
    <n v="-1"/>
    <n v="172"/>
    <n v="267"/>
    <n v="-50"/>
    <n v="-13.472445670820662"/>
    <n v="-1"/>
    <n v="0"/>
    <n v="0.2607223697479546"/>
  </r>
  <r>
    <n v="12"/>
    <x v="2"/>
    <x v="11"/>
    <x v="20"/>
    <x v="23"/>
    <x v="1"/>
    <n v="17"/>
    <n v="24"/>
    <n v="-7"/>
    <n v="0"/>
    <n v="10"/>
    <n v="2"/>
    <n v="0.16666666666666666"/>
    <n v="3"/>
    <n v="1.7320508075688772"/>
    <n v="1"/>
    <n v="189"/>
    <n v="291"/>
    <n v="-47"/>
    <n v="-11.740394863251785"/>
    <n v="1"/>
    <n v="0"/>
    <n v="0.2644754053125723"/>
  </r>
  <r>
    <n v="13"/>
    <x v="2"/>
    <x v="12"/>
    <x v="20"/>
    <x v="14"/>
    <x v="0"/>
    <n v="10"/>
    <n v="30"/>
    <n v="-20"/>
    <n v="0"/>
    <n v="4"/>
    <n v="2"/>
    <n v="0.15384615384615385"/>
    <n v="-16"/>
    <n v="-4"/>
    <n v="-1"/>
    <n v="199"/>
    <n v="321"/>
    <n v="-63"/>
    <n v="-15.740394863251785"/>
    <n v="-1"/>
    <n v="0"/>
    <n v="0.24357416297062792"/>
  </r>
  <r>
    <n v="14"/>
    <x v="2"/>
    <x v="13"/>
    <x v="20"/>
    <x v="11"/>
    <x v="0"/>
    <n v="29"/>
    <n v="34"/>
    <n v="-5"/>
    <n v="0"/>
    <n v="7.5"/>
    <n v="2"/>
    <n v="0.14285714285714285"/>
    <n v="2.5"/>
    <n v="1.5811388300841898"/>
    <n v="1"/>
    <n v="228"/>
    <n v="355"/>
    <n v="-60.5"/>
    <n v="-14.159256033167596"/>
    <n v="1"/>
    <n v="0"/>
    <n v="0.25934609253443008"/>
  </r>
  <r>
    <n v="15"/>
    <x v="2"/>
    <x v="14"/>
    <x v="20"/>
    <x v="24"/>
    <x v="1"/>
    <n v="0"/>
    <n v="23"/>
    <n v="-23"/>
    <n v="0"/>
    <n v="3"/>
    <n v="2"/>
    <n v="0.13333333333333333"/>
    <n v="-20"/>
    <n v="-4.4721359549995796"/>
    <n v="-1"/>
    <n v="228"/>
    <n v="378"/>
    <n v="-80.5"/>
    <n v="-18.631391988167174"/>
    <n v="-1"/>
    <n v="0"/>
    <n v="0.23180446635242041"/>
  </r>
  <r>
    <n v="16"/>
    <x v="2"/>
    <x v="15"/>
    <x v="20"/>
    <x v="16"/>
    <x v="0"/>
    <n v="18"/>
    <n v="10"/>
    <n v="8"/>
    <n v="1"/>
    <n v="5"/>
    <n v="3"/>
    <n v="0.1875"/>
    <n v="13"/>
    <n v="3.6055512754639891"/>
    <n v="1"/>
    <n v="246"/>
    <n v="388"/>
    <n v="-67.5"/>
    <n v="-15.025840712703184"/>
    <n v="1"/>
    <n v="0"/>
    <n v="0.25351606268499888"/>
  </r>
  <r>
    <n v="1"/>
    <x v="2"/>
    <x v="0"/>
    <x v="21"/>
    <x v="31"/>
    <x v="1"/>
    <n v="12"/>
    <n v="21"/>
    <n v="-9"/>
    <n v="0"/>
    <n v="7"/>
    <n v="0"/>
    <n v="0"/>
    <n v="-2"/>
    <n v="-1.4142135623730951"/>
    <n v="-1"/>
    <n v="12"/>
    <n v="21"/>
    <n v="-2"/>
    <n v="-1.4142135623730951"/>
    <n v="-1"/>
    <n v="0"/>
    <n v="0.20977380146848576"/>
  </r>
  <r>
    <n v="2"/>
    <x v="2"/>
    <x v="1"/>
    <x v="21"/>
    <x v="23"/>
    <x v="1"/>
    <n v="20"/>
    <n v="45"/>
    <n v="-25"/>
    <n v="0"/>
    <n v="13.5"/>
    <n v="0"/>
    <n v="0"/>
    <n v="-11.5"/>
    <n v="-3.3911649915626341"/>
    <n v="-1"/>
    <n v="32"/>
    <n v="66"/>
    <n v="-13.5"/>
    <n v="-4.8053785539357294"/>
    <n v="-2"/>
    <n v="-1"/>
    <n v="0.15242745596869986"/>
  </r>
  <r>
    <n v="3"/>
    <x v="2"/>
    <x v="2"/>
    <x v="21"/>
    <x v="26"/>
    <x v="0"/>
    <n v="20"/>
    <n v="6"/>
    <n v="14"/>
    <n v="1"/>
    <n v="5.5"/>
    <n v="1"/>
    <n v="0.33333333333333331"/>
    <n v="19.5"/>
    <n v="4.4158804331639239"/>
    <n v="1"/>
    <n v="52"/>
    <n v="72"/>
    <n v="6"/>
    <n v="-0.38949812077180557"/>
    <n v="1"/>
    <n v="0"/>
    <n v="0.3162085327418957"/>
  </r>
  <r>
    <n v="4"/>
    <x v="2"/>
    <x v="3"/>
    <x v="21"/>
    <x v="21"/>
    <x v="0"/>
    <n v="23"/>
    <n v="20"/>
    <n v="3"/>
    <n v="1"/>
    <n v="4"/>
    <n v="2"/>
    <n v="0.5"/>
    <n v="7"/>
    <n v="2.6457513110645907"/>
    <n v="1"/>
    <n v="75"/>
    <n v="92"/>
    <n v="13"/>
    <n v="2.2562531902927851"/>
    <n v="2"/>
    <n v="1"/>
    <n v="0.38126271204332179"/>
  </r>
  <r>
    <n v="5"/>
    <x v="2"/>
    <x v="4"/>
    <x v="21"/>
    <x v="7"/>
    <x v="1"/>
    <n v="17"/>
    <n v="14"/>
    <n v="3"/>
    <n v="1"/>
    <n v="-2"/>
    <n v="3"/>
    <n v="0.6"/>
    <n v="1"/>
    <n v="1"/>
    <n v="1"/>
    <n v="92"/>
    <n v="106"/>
    <n v="14"/>
    <n v="3.2562531902927851"/>
    <n v="3"/>
    <n v="2"/>
    <n v="0.41685152484112437"/>
  </r>
  <r>
    <n v="6"/>
    <x v="2"/>
    <x v="5"/>
    <x v="21"/>
    <x v="28"/>
    <x v="0"/>
    <n v="17"/>
    <n v="24"/>
    <n v="-7"/>
    <n v="0"/>
    <n v="9"/>
    <n v="3"/>
    <n v="0.5"/>
    <n v="2"/>
    <n v="1.4142135623730951"/>
    <n v="1"/>
    <n v="109"/>
    <n v="130"/>
    <n v="16"/>
    <n v="4.6704667526658801"/>
    <n v="4"/>
    <n v="3"/>
    <n v="0.39710024914644954"/>
  </r>
  <r>
    <n v="7"/>
    <x v="2"/>
    <x v="6"/>
    <x v="21"/>
    <x v="26"/>
    <x v="1"/>
    <n v="28"/>
    <n v="31"/>
    <n v="-3"/>
    <n v="0"/>
    <n v="3"/>
    <n v="3"/>
    <n v="0.42857142857142855"/>
    <n v="0"/>
    <n v="0"/>
    <n v="-1"/>
    <n v="137"/>
    <n v="161"/>
    <n v="16"/>
    <n v="4.6704667526658801"/>
    <n v="-1"/>
    <n v="0"/>
    <n v="0.40550633816733667"/>
  </r>
  <r>
    <n v="8"/>
    <x v="2"/>
    <x v="7"/>
    <x v="21"/>
    <x v="30"/>
    <x v="0"/>
    <n v="20"/>
    <n v="25"/>
    <n v="-5"/>
    <n v="0"/>
    <n v="6.5"/>
    <n v="3"/>
    <n v="0.375"/>
    <n v="1.5"/>
    <n v="1.2247448713915889"/>
    <n v="1"/>
    <n v="157"/>
    <n v="186"/>
    <n v="17.5"/>
    <n v="5.8952116240574686"/>
    <n v="1"/>
    <n v="0"/>
    <n v="0.4008998682416951"/>
  </r>
  <r>
    <n v="9"/>
    <x v="2"/>
    <x v="16"/>
    <x v="21"/>
    <x v="31"/>
    <x v="0"/>
    <n v="34"/>
    <n v="21"/>
    <n v="13"/>
    <n v="1"/>
    <n v="3"/>
    <n v="4"/>
    <n v="0.44444444444444442"/>
    <n v="16"/>
    <n v="4"/>
    <n v="1"/>
    <n v="191"/>
    <n v="207"/>
    <n v="33.5"/>
    <n v="9.8952116240574686"/>
    <n v="2"/>
    <n v="1"/>
    <n v="0.4524799781658333"/>
  </r>
  <r>
    <n v="10"/>
    <x v="2"/>
    <x v="8"/>
    <x v="21"/>
    <x v="18"/>
    <x v="1"/>
    <n v="10"/>
    <n v="15"/>
    <n v="-5"/>
    <n v="0"/>
    <n v="1"/>
    <n v="4"/>
    <n v="0.4"/>
    <n v="-4"/>
    <n v="-2"/>
    <n v="-1"/>
    <n v="201"/>
    <n v="222"/>
    <n v="29.5"/>
    <n v="7.8952116240574686"/>
    <n v="-1"/>
    <n v="0"/>
    <n v="0.44139245429165219"/>
  </r>
  <r>
    <n v="11"/>
    <x v="2"/>
    <x v="10"/>
    <x v="21"/>
    <x v="20"/>
    <x v="0"/>
    <n v="27"/>
    <n v="35"/>
    <n v="-8"/>
    <n v="0"/>
    <n v="5.5"/>
    <n v="4"/>
    <n v="0.36363636363636365"/>
    <n v="-2.5"/>
    <n v="-1.5811388300841898"/>
    <n v="-1"/>
    <n v="228"/>
    <n v="257"/>
    <n v="27"/>
    <n v="6.3140727939732786"/>
    <n v="-2"/>
    <n v="-1"/>
    <n v="0.42953191475591995"/>
  </r>
  <r>
    <n v="12"/>
    <x v="2"/>
    <x v="11"/>
    <x v="21"/>
    <x v="27"/>
    <x v="0"/>
    <n v="38"/>
    <n v="31"/>
    <n v="7"/>
    <n v="1"/>
    <n v="4"/>
    <n v="5"/>
    <n v="0.41666666666666669"/>
    <n v="11"/>
    <n v="3.3166247903553998"/>
    <n v="1"/>
    <n v="266"/>
    <n v="288"/>
    <n v="38"/>
    <n v="9.6306975843286793"/>
    <n v="1"/>
    <n v="0"/>
    <n v="0.45305614776592412"/>
  </r>
  <r>
    <n v="13"/>
    <x v="2"/>
    <x v="12"/>
    <x v="21"/>
    <x v="22"/>
    <x v="1"/>
    <n v="0"/>
    <n v="23"/>
    <n v="-23"/>
    <n v="0"/>
    <n v="-1"/>
    <n v="5"/>
    <n v="0.38461538461538464"/>
    <n v="-24"/>
    <n v="-4.8989794855663558"/>
    <n v="-1"/>
    <n v="266"/>
    <n v="311"/>
    <n v="14"/>
    <n v="4.7317180987623235"/>
    <n v="-1"/>
    <n v="0"/>
    <n v="0.40843882587811936"/>
  </r>
  <r>
    <n v="14"/>
    <x v="2"/>
    <x v="13"/>
    <x v="21"/>
    <x v="0"/>
    <x v="1"/>
    <n v="19"/>
    <n v="31"/>
    <n v="-12"/>
    <n v="0"/>
    <n v="16.5"/>
    <n v="5"/>
    <n v="0.35714285714285715"/>
    <n v="4.5"/>
    <n v="2.1213203435596424"/>
    <n v="1"/>
    <n v="285"/>
    <n v="342"/>
    <n v="18.5"/>
    <n v="6.8530384423219655"/>
    <n v="1"/>
    <n v="0"/>
    <n v="0.39362448385534077"/>
  </r>
  <r>
    <n v="15"/>
    <x v="2"/>
    <x v="14"/>
    <x v="21"/>
    <x v="25"/>
    <x v="0"/>
    <n v="7"/>
    <n v="14"/>
    <n v="-7"/>
    <n v="0"/>
    <n v="6.5"/>
    <n v="5"/>
    <n v="0.33333333333333331"/>
    <n v="-0.5"/>
    <n v="-0.70710678118654757"/>
    <n v="-1"/>
    <n v="292"/>
    <n v="356"/>
    <n v="18"/>
    <n v="6.1459316611354176"/>
    <n v="-1"/>
    <n v="0"/>
    <n v="0.38469214689598946"/>
  </r>
  <r>
    <n v="16"/>
    <x v="2"/>
    <x v="15"/>
    <x v="21"/>
    <x v="28"/>
    <x v="1"/>
    <n v="6"/>
    <n v="26"/>
    <n v="-20"/>
    <n v="0"/>
    <n v="16.5"/>
    <n v="5"/>
    <n v="0.3125"/>
    <n v="-3.5"/>
    <n v="-1.8708286933869707"/>
    <n v="-1"/>
    <n v="298"/>
    <n v="382"/>
    <n v="14.5"/>
    <n v="4.2751029677484471"/>
    <n v="-2"/>
    <n v="-1"/>
    <n v="0.3569709997572274"/>
  </r>
  <r>
    <n v="1"/>
    <x v="2"/>
    <x v="0"/>
    <x v="22"/>
    <x v="27"/>
    <x v="0"/>
    <n v="27"/>
    <n v="42"/>
    <n v="-15"/>
    <n v="0"/>
    <n v="-8"/>
    <n v="0"/>
    <n v="0"/>
    <n v="-23"/>
    <n v="-4.7958315233127191"/>
    <n v="-1"/>
    <n v="27"/>
    <n v="42"/>
    <n v="-23"/>
    <n v="-4.7958315233127191"/>
    <n v="-3"/>
    <n v="-2"/>
    <n v="0.25977398073804669"/>
  </r>
  <r>
    <n v="2"/>
    <x v="2"/>
    <x v="1"/>
    <x v="22"/>
    <x v="0"/>
    <x v="1"/>
    <n v="36"/>
    <n v="20"/>
    <n v="16"/>
    <n v="1"/>
    <n v="-6"/>
    <n v="1"/>
    <n v="0.5"/>
    <n v="10"/>
    <n v="3.1622776601683795"/>
    <n v="1"/>
    <n v="63"/>
    <n v="62"/>
    <n v="-13"/>
    <n v="-1.6335538631443396"/>
    <n v="1"/>
    <n v="0"/>
    <n v="0.50947906637654117"/>
  </r>
  <r>
    <n v="3"/>
    <x v="2"/>
    <x v="2"/>
    <x v="22"/>
    <x v="15"/>
    <x v="0"/>
    <n v="36"/>
    <n v="33"/>
    <n v="3"/>
    <n v="1"/>
    <n v="-13.5"/>
    <n v="2"/>
    <n v="0.66666666666666663"/>
    <n v="-10.5"/>
    <n v="-3.2403703492039302"/>
    <n v="-1"/>
    <n v="99"/>
    <n v="95"/>
    <n v="-23.5"/>
    <n v="-4.8739242123482693"/>
    <n v="-1"/>
    <n v="0"/>
    <n v="0.52441701551663322"/>
  </r>
  <r>
    <n v="4"/>
    <x v="2"/>
    <x v="3"/>
    <x v="22"/>
    <x v="20"/>
    <x v="0"/>
    <n v="30"/>
    <n v="33"/>
    <n v="-3"/>
    <n v="0"/>
    <n v="-9"/>
    <n v="2"/>
    <n v="0.5"/>
    <n v="-12"/>
    <n v="-3.4641016151377544"/>
    <n v="-1"/>
    <n v="129"/>
    <n v="128"/>
    <n v="-35.5"/>
    <n v="-8.3380258274860246"/>
    <n v="-2"/>
    <n v="-1"/>
    <n v="0.5046107875087178"/>
  </r>
  <r>
    <n v="5"/>
    <x v="2"/>
    <x v="4"/>
    <x v="22"/>
    <x v="18"/>
    <x v="1"/>
    <n v="19"/>
    <n v="14"/>
    <n v="5"/>
    <n v="1"/>
    <n v="-3.5"/>
    <n v="3"/>
    <n v="0.6"/>
    <n v="1.5"/>
    <n v="1.2247448713915889"/>
    <n v="1"/>
    <n v="148"/>
    <n v="142"/>
    <n v="-34"/>
    <n v="-7.1132809560944352"/>
    <n v="1"/>
    <n v="0"/>
    <n v="0.52450110146266804"/>
  </r>
  <r>
    <n v="6"/>
    <x v="2"/>
    <x v="5"/>
    <x v="22"/>
    <x v="29"/>
    <x v="1"/>
    <n v="24"/>
    <n v="17"/>
    <n v="7"/>
    <n v="1"/>
    <n v="-9"/>
    <n v="4"/>
    <n v="0.66666666666666663"/>
    <n v="-2"/>
    <n v="-1.4142135623730951"/>
    <n v="-1"/>
    <n v="172"/>
    <n v="159"/>
    <n v="-36"/>
    <n v="-8.527494518467531"/>
    <n v="-1"/>
    <n v="0"/>
    <n v="0.54643058289620583"/>
  </r>
  <r>
    <n v="7"/>
    <x v="2"/>
    <x v="6"/>
    <x v="22"/>
    <x v="30"/>
    <x v="0"/>
    <n v="23"/>
    <n v="7"/>
    <n v="16"/>
    <n v="1"/>
    <n v="-2.5"/>
    <n v="5"/>
    <n v="0.7142857142857143"/>
    <n v="13.5"/>
    <n v="3.6742346141747673"/>
    <n v="1"/>
    <n v="195"/>
    <n v="166"/>
    <n v="-22.5"/>
    <n v="-4.8532599042927638"/>
    <n v="1"/>
    <n v="0"/>
    <n v="0.59425843799091771"/>
  </r>
  <r>
    <n v="8"/>
    <x v="2"/>
    <x v="7"/>
    <x v="22"/>
    <x v="25"/>
    <x v="0"/>
    <n v="21"/>
    <n v="13"/>
    <n v="8"/>
    <n v="1"/>
    <n v="-6.5"/>
    <n v="6"/>
    <n v="0.75"/>
    <n v="1.5"/>
    <n v="1.2247448713915889"/>
    <n v="1"/>
    <n v="216"/>
    <n v="179"/>
    <n v="-21"/>
    <n v="-3.6285150329011748"/>
    <n v="2"/>
    <n v="1"/>
    <n v="0.60952248852965252"/>
  </r>
  <r>
    <n v="9"/>
    <x v="2"/>
    <x v="8"/>
    <x v="22"/>
    <x v="22"/>
    <x v="1"/>
    <n v="41"/>
    <n v="16"/>
    <n v="25"/>
    <n v="1"/>
    <n v="-7"/>
    <n v="7"/>
    <n v="0.77777777777777779"/>
    <n v="18"/>
    <n v="4.2426406871192848"/>
    <n v="1"/>
    <n v="257"/>
    <n v="195"/>
    <n v="-3"/>
    <n v="0.61412565421810994"/>
    <n v="3"/>
    <n v="2"/>
    <n v="0.65797911030901413"/>
  </r>
  <r>
    <n v="10"/>
    <x v="2"/>
    <x v="9"/>
    <x v="22"/>
    <x v="23"/>
    <x v="1"/>
    <n v="33"/>
    <n v="8"/>
    <n v="25"/>
    <n v="1"/>
    <n v="-7"/>
    <n v="8"/>
    <n v="0.8"/>
    <n v="18"/>
    <n v="4.2426406871192848"/>
    <n v="1"/>
    <n v="290"/>
    <n v="203"/>
    <n v="15"/>
    <n v="4.8567663413373943"/>
    <n v="4"/>
    <n v="3"/>
    <n v="0.69958440462277849"/>
  </r>
  <r>
    <n v="11"/>
    <x v="2"/>
    <x v="10"/>
    <x v="22"/>
    <x v="26"/>
    <x v="0"/>
    <n v="35"/>
    <n v="17"/>
    <n v="18"/>
    <n v="1"/>
    <n v="-17"/>
    <n v="9"/>
    <n v="0.81818181818181823"/>
    <n v="1"/>
    <n v="1"/>
    <n v="1"/>
    <n v="325"/>
    <n v="220"/>
    <n v="16"/>
    <n v="5.8567663413373943"/>
    <n v="5"/>
    <n v="4"/>
    <n v="0.71601270241654136"/>
  </r>
  <r>
    <n v="12"/>
    <x v="2"/>
    <x v="11"/>
    <x v="22"/>
    <x v="31"/>
    <x v="1"/>
    <n v="23"/>
    <n v="3"/>
    <n v="20"/>
    <n v="1"/>
    <n v="-7.5"/>
    <n v="10"/>
    <n v="0.83333333333333337"/>
    <n v="12.5"/>
    <n v="3.5355339059327378"/>
    <n v="1"/>
    <n v="348"/>
    <n v="223"/>
    <n v="28.5"/>
    <n v="9.392300247270132"/>
    <n v="6"/>
    <n v="5"/>
    <n v="0.74168077054982973"/>
  </r>
  <r>
    <n v="13"/>
    <x v="2"/>
    <x v="12"/>
    <x v="22"/>
    <x v="26"/>
    <x v="1"/>
    <n v="20"/>
    <n v="27"/>
    <n v="-7"/>
    <n v="0"/>
    <n v="-10.5"/>
    <n v="10"/>
    <n v="0.76923076923076927"/>
    <n v="-17.5"/>
    <n v="-4.1833001326703778"/>
    <n v="-1"/>
    <n v="368"/>
    <n v="250"/>
    <n v="11"/>
    <n v="5.2090001145997542"/>
    <n v="-1"/>
    <n v="0"/>
    <n v="0.71428641964288353"/>
  </r>
  <r>
    <n v="14"/>
    <x v="2"/>
    <x v="13"/>
    <x v="22"/>
    <x v="5"/>
    <x v="1"/>
    <n v="27"/>
    <n v="24"/>
    <n v="3"/>
    <n v="1"/>
    <n v="-2.5"/>
    <n v="11"/>
    <n v="0.7857142857142857"/>
    <n v="0.5"/>
    <n v="0.70710678118654757"/>
    <n v="1"/>
    <n v="395"/>
    <n v="274"/>
    <n v="11.5"/>
    <n v="5.9161068957863021"/>
    <n v="1"/>
    <n v="0"/>
    <n v="0.70408891988825384"/>
  </r>
  <r>
    <n v="15"/>
    <x v="2"/>
    <x v="14"/>
    <x v="22"/>
    <x v="31"/>
    <x v="0"/>
    <n v="37"/>
    <n v="16"/>
    <n v="21"/>
    <n v="1"/>
    <n v="-10.5"/>
    <n v="12"/>
    <n v="0.8"/>
    <n v="10.5"/>
    <n v="3.2403703492039302"/>
    <n v="1"/>
    <n v="432"/>
    <n v="290"/>
    <n v="22"/>
    <n v="9.1564772449902314"/>
    <n v="2"/>
    <n v="1"/>
    <n v="0.72001799201002969"/>
  </r>
  <r>
    <n v="16"/>
    <x v="2"/>
    <x v="15"/>
    <x v="22"/>
    <x v="29"/>
    <x v="0"/>
    <n v="26"/>
    <n v="6"/>
    <n v="20"/>
    <n v="1"/>
    <n v="-16.5"/>
    <n v="13"/>
    <n v="0.8125"/>
    <n v="3.5"/>
    <n v="1.8708286933869707"/>
    <n v="1"/>
    <n v="458"/>
    <n v="296"/>
    <n v="25.5"/>
    <n v="11.027305938377202"/>
    <n v="3"/>
    <n v="2"/>
    <n v="0.7377928124075307"/>
  </r>
  <r>
    <n v="1"/>
    <x v="2"/>
    <x v="0"/>
    <x v="23"/>
    <x v="10"/>
    <x v="1"/>
    <n v="19"/>
    <n v="29"/>
    <n v="-10"/>
    <n v="0"/>
    <n v="3"/>
    <n v="0"/>
    <n v="0"/>
    <n v="-7"/>
    <n v="-2.6457513110645907"/>
    <n v="-1"/>
    <n v="19"/>
    <n v="29"/>
    <n v="-7"/>
    <n v="-2.6457513110645907"/>
    <n v="-1"/>
    <n v="0"/>
    <n v="0.26851484280663979"/>
  </r>
  <r>
    <n v="2"/>
    <x v="2"/>
    <x v="1"/>
    <x v="23"/>
    <x v="28"/>
    <x v="0"/>
    <n v="20"/>
    <n v="36"/>
    <n v="-16"/>
    <n v="0"/>
    <n v="6"/>
    <n v="0"/>
    <n v="0"/>
    <n v="-10"/>
    <n v="-3.1622776601683795"/>
    <n v="-1"/>
    <n v="39"/>
    <n v="65"/>
    <n v="-17"/>
    <n v="-5.8080289712329698"/>
    <n v="-2"/>
    <n v="-1"/>
    <n v="0.22958487107056028"/>
  </r>
  <r>
    <n v="3"/>
    <x v="2"/>
    <x v="2"/>
    <x v="23"/>
    <x v="20"/>
    <x v="1"/>
    <n v="34"/>
    <n v="13"/>
    <n v="21"/>
    <n v="1"/>
    <n v="5.5"/>
    <n v="1"/>
    <n v="0.33333333333333331"/>
    <n v="26.5"/>
    <n v="5.1478150704935004"/>
    <n v="1"/>
    <n v="73"/>
    <n v="78"/>
    <n v="9.5"/>
    <n v="-0.66021390073946939"/>
    <n v="1"/>
    <n v="0"/>
    <n v="0.46082768055013956"/>
  </r>
  <r>
    <n v="4"/>
    <x v="2"/>
    <x v="3"/>
    <x v="23"/>
    <x v="26"/>
    <x v="1"/>
    <n v="20"/>
    <n v="0"/>
    <n v="20"/>
    <n v="1"/>
    <n v="-3.5"/>
    <n v="2"/>
    <n v="0.5"/>
    <n v="16.5"/>
    <n v="4.0620192023179804"/>
    <n v="1"/>
    <n v="93"/>
    <n v="78"/>
    <n v="26"/>
    <n v="3.401805301578511"/>
    <n v="2"/>
    <n v="1"/>
    <n v="0.60273184242954236"/>
  </r>
  <r>
    <n v="5"/>
    <x v="2"/>
    <x v="5"/>
    <x v="23"/>
    <x v="4"/>
    <x v="0"/>
    <n v="52"/>
    <n v="38"/>
    <n v="14"/>
    <n v="1"/>
    <n v="-6"/>
    <n v="3"/>
    <n v="0.6"/>
    <n v="8"/>
    <n v="2.8284271247461903"/>
    <n v="1"/>
    <n v="145"/>
    <n v="116"/>
    <n v="34"/>
    <n v="6.2302324263247009"/>
    <n v="3"/>
    <n v="2"/>
    <n v="0.62921490334636709"/>
  </r>
  <r>
    <n v="6"/>
    <x v="2"/>
    <x v="6"/>
    <x v="23"/>
    <x v="12"/>
    <x v="1"/>
    <n v="26"/>
    <n v="17"/>
    <n v="9"/>
    <n v="1"/>
    <n v="-3.5"/>
    <n v="4"/>
    <n v="0.66666666666666663"/>
    <n v="5.5"/>
    <n v="2.3452078799117149"/>
    <n v="1"/>
    <n v="171"/>
    <n v="133"/>
    <n v="39.5"/>
    <n v="8.5754403062364162"/>
    <n v="4"/>
    <n v="3"/>
    <n v="0.64465249244827139"/>
  </r>
  <r>
    <n v="7"/>
    <x v="2"/>
    <x v="7"/>
    <x v="23"/>
    <x v="1"/>
    <x v="0"/>
    <n v="20"/>
    <n v="12"/>
    <n v="8"/>
    <n v="1"/>
    <n v="-8.5"/>
    <n v="5"/>
    <n v="0.7142857142857143"/>
    <n v="-0.5"/>
    <n v="-0.70710678118654757"/>
    <n v="-1"/>
    <n v="191"/>
    <n v="145"/>
    <n v="39"/>
    <n v="7.8683335250498683"/>
    <n v="-1"/>
    <n v="0"/>
    <n v="0.65769272827763092"/>
  </r>
  <r>
    <n v="8"/>
    <x v="2"/>
    <x v="16"/>
    <x v="23"/>
    <x v="18"/>
    <x v="0"/>
    <n v="30"/>
    <n v="10"/>
    <n v="20"/>
    <n v="1"/>
    <n v="-7"/>
    <n v="6"/>
    <n v="0.75"/>
    <n v="13"/>
    <n v="3.6055512754639891"/>
    <n v="1"/>
    <n v="221"/>
    <n v="155"/>
    <n v="52"/>
    <n v="11.473884800513858"/>
    <n v="1"/>
    <n v="0"/>
    <n v="0.69861853495663484"/>
  </r>
  <r>
    <n v="9"/>
    <x v="2"/>
    <x v="8"/>
    <x v="23"/>
    <x v="31"/>
    <x v="1"/>
    <n v="47"/>
    <n v="10"/>
    <n v="37"/>
    <n v="1"/>
    <n v="-2"/>
    <n v="7"/>
    <n v="0.77777777777777779"/>
    <n v="35"/>
    <n v="5.9160797830996161"/>
    <n v="1"/>
    <n v="268"/>
    <n v="165"/>
    <n v="87"/>
    <n v="17.389964583613473"/>
    <n v="2"/>
    <n v="1"/>
    <n v="0.75942841533886085"/>
  </r>
  <r>
    <n v="10"/>
    <x v="2"/>
    <x v="9"/>
    <x v="23"/>
    <x v="16"/>
    <x v="0"/>
    <n v="34"/>
    <n v="31"/>
    <n v="3"/>
    <n v="1"/>
    <n v="-9.5"/>
    <n v="8"/>
    <n v="0.8"/>
    <n v="-6.5"/>
    <n v="-2.5495097567963922"/>
    <n v="-1"/>
    <n v="302"/>
    <n v="196"/>
    <n v="80.5"/>
    <n v="14.84045482681708"/>
    <n v="-1"/>
    <n v="0"/>
    <n v="0.73586382346950496"/>
  </r>
  <r>
    <n v="11"/>
    <x v="2"/>
    <x v="10"/>
    <x v="23"/>
    <x v="3"/>
    <x v="1"/>
    <n v="20"/>
    <n v="26"/>
    <n v="-6"/>
    <n v="0"/>
    <n v="2.5"/>
    <n v="8"/>
    <n v="0.72727272727272729"/>
    <n v="-3.5"/>
    <n v="-1.8708286933869707"/>
    <n v="-1"/>
    <n v="322"/>
    <n v="222"/>
    <n v="77"/>
    <n v="12.96962613343011"/>
    <n v="-2"/>
    <n v="-1"/>
    <n v="0.70710019118830192"/>
  </r>
  <r>
    <n v="12"/>
    <x v="2"/>
    <x v="11"/>
    <x v="23"/>
    <x v="20"/>
    <x v="0"/>
    <n v="31"/>
    <n v="21"/>
    <n v="10"/>
    <n v="1"/>
    <n v="-5.5"/>
    <n v="9"/>
    <n v="0.75"/>
    <n v="4.5"/>
    <n v="2.1213203435596424"/>
    <n v="1"/>
    <n v="353"/>
    <n v="243"/>
    <n v="81.5"/>
    <n v="15.090946476989751"/>
    <n v="1"/>
    <n v="0"/>
    <n v="0.70785182734460594"/>
  </r>
  <r>
    <n v="13"/>
    <x v="2"/>
    <x v="12"/>
    <x v="23"/>
    <x v="30"/>
    <x v="1"/>
    <n v="17"/>
    <n v="20"/>
    <n v="-3"/>
    <n v="0"/>
    <n v="2.5"/>
    <n v="9"/>
    <n v="0.69230769230769229"/>
    <n v="-0.5"/>
    <n v="-0.70710678118654757"/>
    <n v="-1"/>
    <n v="370"/>
    <n v="263"/>
    <n v="81"/>
    <n v="14.383839695803204"/>
    <n v="-1"/>
    <n v="0"/>
    <n v="0.69189574421264999"/>
  </r>
  <r>
    <n v="14"/>
    <x v="2"/>
    <x v="13"/>
    <x v="23"/>
    <x v="29"/>
    <x v="0"/>
    <n v="31"/>
    <n v="19"/>
    <n v="12"/>
    <n v="1"/>
    <n v="-16.5"/>
    <n v="10"/>
    <n v="0.7142857142857143"/>
    <n v="-4.5"/>
    <n v="-2.1213203435596424"/>
    <n v="-1"/>
    <n v="401"/>
    <n v="282"/>
    <n v="76.5"/>
    <n v="12.262519352243562"/>
    <n v="-2"/>
    <n v="-1"/>
    <n v="0.69727790158040492"/>
  </r>
  <r>
    <n v="15"/>
    <x v="2"/>
    <x v="14"/>
    <x v="23"/>
    <x v="30"/>
    <x v="0"/>
    <n v="23"/>
    <n v="13"/>
    <n v="10"/>
    <n v="1"/>
    <n v="-5"/>
    <n v="11"/>
    <n v="0.73333333333333328"/>
    <n v="5"/>
    <n v="2.2360679774997898"/>
    <n v="1"/>
    <n v="424"/>
    <n v="295"/>
    <n v="81.5"/>
    <n v="14.498587329743351"/>
    <n v="1"/>
    <n v="0"/>
    <n v="0.70260563931803599"/>
  </r>
  <r>
    <n v="16"/>
    <x v="2"/>
    <x v="15"/>
    <x v="23"/>
    <x v="18"/>
    <x v="1"/>
    <n v="24"/>
    <n v="31"/>
    <n v="-7"/>
    <n v="0"/>
    <n v="-6"/>
    <n v="11"/>
    <n v="0.6875"/>
    <n v="-13"/>
    <n v="-3.6055512754639891"/>
    <n v="-1"/>
    <n v="448"/>
    <n v="326"/>
    <n v="68.5"/>
    <n v="10.893036054279362"/>
    <n v="-1"/>
    <n v="0"/>
    <n v="0.67992195590145743"/>
  </r>
  <r>
    <n v="1"/>
    <x v="2"/>
    <x v="0"/>
    <x v="24"/>
    <x v="17"/>
    <x v="1"/>
    <n v="26"/>
    <n v="16"/>
    <n v="10"/>
    <n v="1"/>
    <n v="2.5"/>
    <n v="1"/>
    <n v="1"/>
    <n v="12.5"/>
    <n v="3.5355339059327378"/>
    <n v="1"/>
    <n v="26"/>
    <n v="16"/>
    <n v="12.5"/>
    <n v="3.5355339059327378"/>
    <n v="1"/>
    <n v="0"/>
    <n v="0.75963026542225498"/>
  </r>
  <r>
    <n v="2"/>
    <x v="2"/>
    <x v="1"/>
    <x v="24"/>
    <x v="29"/>
    <x v="0"/>
    <n v="45"/>
    <n v="20"/>
    <n v="25"/>
    <n v="1"/>
    <n v="-13.5"/>
    <n v="2"/>
    <n v="1"/>
    <n v="11.5"/>
    <n v="3.3911649915626341"/>
    <n v="1"/>
    <n v="71"/>
    <n v="36"/>
    <n v="24"/>
    <n v="6.9266988974953723"/>
    <n v="2"/>
    <n v="1"/>
    <n v="0.83335743083020963"/>
  </r>
  <r>
    <n v="3"/>
    <x v="2"/>
    <x v="2"/>
    <x v="24"/>
    <x v="16"/>
    <x v="1"/>
    <n v="10"/>
    <n v="27"/>
    <n v="-17"/>
    <n v="0"/>
    <n v="-3.5"/>
    <n v="2"/>
    <n v="0.66666666666666663"/>
    <n v="-20.5"/>
    <n v="-4.5276925690687087"/>
    <n v="-1"/>
    <n v="81"/>
    <n v="63"/>
    <n v="3.5"/>
    <n v="2.3990063284266636"/>
    <n v="-1"/>
    <n v="0"/>
    <n v="0.64465249244827139"/>
  </r>
  <r>
    <n v="4"/>
    <x v="2"/>
    <x v="3"/>
    <x v="24"/>
    <x v="22"/>
    <x v="1"/>
    <n v="10"/>
    <n v="16"/>
    <n v="-6"/>
    <n v="0"/>
    <n v="3.5"/>
    <n v="2"/>
    <n v="0.5"/>
    <n v="-2.5"/>
    <n v="-1.5811388300841898"/>
    <n v="-1"/>
    <n v="91"/>
    <n v="79"/>
    <n v="1"/>
    <n v="0.81786749834247385"/>
    <n v="-2"/>
    <n v="-1"/>
    <n v="0.58301085621430193"/>
  </r>
  <r>
    <n v="5"/>
    <x v="2"/>
    <x v="4"/>
    <x v="24"/>
    <x v="6"/>
    <x v="0"/>
    <n v="17"/>
    <n v="30"/>
    <n v="-13"/>
    <n v="0"/>
    <n v="-3"/>
    <n v="2"/>
    <n v="0.4"/>
    <n v="-16"/>
    <n v="-4"/>
    <n v="-1"/>
    <n v="108"/>
    <n v="109"/>
    <n v="-15"/>
    <n v="-3.1821325016575264"/>
    <n v="-3"/>
    <n v="-2"/>
    <n v="0.49453934897196145"/>
  </r>
  <r>
    <n v="6"/>
    <x v="2"/>
    <x v="5"/>
    <x v="24"/>
    <x v="25"/>
    <x v="0"/>
    <n v="16"/>
    <n v="17"/>
    <n v="-1"/>
    <n v="0"/>
    <n v="-3"/>
    <n v="2"/>
    <n v="0.33333333333333331"/>
    <n v="-4"/>
    <n v="-2"/>
    <n v="-1"/>
    <n v="124"/>
    <n v="126"/>
    <n v="-19"/>
    <n v="-5.1821325016575264"/>
    <n v="-4"/>
    <n v="-3"/>
    <n v="0.49052093362345878"/>
  </r>
  <r>
    <n v="7"/>
    <x v="2"/>
    <x v="6"/>
    <x v="24"/>
    <x v="27"/>
    <x v="0"/>
    <n v="31"/>
    <n v="30"/>
    <n v="1"/>
    <n v="1"/>
    <n v="3"/>
    <n v="3"/>
    <n v="0.42857142857142855"/>
    <n v="4"/>
    <n v="2"/>
    <n v="1"/>
    <n v="155"/>
    <n v="156"/>
    <n v="-15"/>
    <n v="-3.1821325016575264"/>
    <n v="1"/>
    <n v="0"/>
    <n v="0.49618977123694469"/>
  </r>
  <r>
    <n v="8"/>
    <x v="2"/>
    <x v="7"/>
    <x v="24"/>
    <x v="31"/>
    <x v="1"/>
    <n v="14"/>
    <n v="34"/>
    <n v="-20"/>
    <n v="0"/>
    <n v="1.5"/>
    <n v="3"/>
    <n v="0.375"/>
    <n v="-18.5"/>
    <n v="-4.3011626335213133"/>
    <n v="-1"/>
    <n v="169"/>
    <n v="190"/>
    <n v="-33.5"/>
    <n v="-7.4832951351788397"/>
    <n v="-1"/>
    <n v="0"/>
    <n v="0.43104543046031624"/>
  </r>
  <r>
    <n v="9"/>
    <x v="2"/>
    <x v="16"/>
    <x v="24"/>
    <x v="26"/>
    <x v="1"/>
    <n v="27"/>
    <n v="24"/>
    <n v="3"/>
    <n v="1"/>
    <n v="-3"/>
    <n v="4"/>
    <n v="0.44444444444444442"/>
    <n v="0"/>
    <n v="0"/>
    <n v="-1"/>
    <n v="196"/>
    <n v="214"/>
    <n v="-33.5"/>
    <n v="-7.4832951351788397"/>
    <n v="-2"/>
    <n v="-1"/>
    <n v="0.44812943840378894"/>
  </r>
  <r>
    <n v="10"/>
    <x v="2"/>
    <x v="9"/>
    <x v="24"/>
    <x v="28"/>
    <x v="0"/>
    <n v="8"/>
    <n v="33"/>
    <n v="-25"/>
    <n v="0"/>
    <n v="7"/>
    <n v="4"/>
    <n v="0.4"/>
    <n v="-18"/>
    <n v="-4.2426406871192848"/>
    <n v="-1"/>
    <n v="204"/>
    <n v="247"/>
    <n v="-51.5"/>
    <n v="-11.725935822298124"/>
    <n v="-3"/>
    <n v="-2"/>
    <n v="0.38857502960670759"/>
  </r>
  <r>
    <n v="11"/>
    <x v="2"/>
    <x v="10"/>
    <x v="24"/>
    <x v="22"/>
    <x v="0"/>
    <n v="21"/>
    <n v="14"/>
    <n v="7"/>
    <n v="1"/>
    <n v="-3.5"/>
    <n v="5"/>
    <n v="0.45454545454545453"/>
    <n v="3.5"/>
    <n v="1.8708286933869707"/>
    <n v="1"/>
    <n v="225"/>
    <n v="261"/>
    <n v="-48"/>
    <n v="-9.855107128911154"/>
    <n v="1"/>
    <n v="0"/>
    <n v="0.41295680303820476"/>
  </r>
  <r>
    <n v="12"/>
    <x v="2"/>
    <x v="11"/>
    <x v="24"/>
    <x v="13"/>
    <x v="0"/>
    <n v="24"/>
    <n v="17"/>
    <n v="7"/>
    <n v="1"/>
    <n v="-10"/>
    <n v="6"/>
    <n v="0.5"/>
    <n v="-3"/>
    <n v="-1.7320508075688772"/>
    <n v="-1"/>
    <n v="249"/>
    <n v="278"/>
    <n v="-51"/>
    <n v="-11.587157936480031"/>
    <n v="-1"/>
    <n v="0"/>
    <n v="0.43509364879470247"/>
  </r>
  <r>
    <n v="13"/>
    <x v="2"/>
    <x v="12"/>
    <x v="24"/>
    <x v="27"/>
    <x v="1"/>
    <n v="15"/>
    <n v="26"/>
    <n v="-11"/>
    <n v="0"/>
    <n v="4.5"/>
    <n v="6"/>
    <n v="0.46153846153846156"/>
    <n v="-6.5"/>
    <n v="-2.5495097567963922"/>
    <n v="-1"/>
    <n v="264"/>
    <n v="304"/>
    <n v="-57.5"/>
    <n v="-14.136667693276422"/>
    <n v="-2"/>
    <n v="-1"/>
    <n v="0.41718105270473815"/>
  </r>
  <r>
    <n v="14"/>
    <x v="2"/>
    <x v="13"/>
    <x v="24"/>
    <x v="14"/>
    <x v="0"/>
    <n v="17"/>
    <n v="20"/>
    <n v="-3"/>
    <n v="0"/>
    <n v="3"/>
    <n v="6"/>
    <n v="0.42857142857142855"/>
    <n v="0"/>
    <n v="0"/>
    <n v="-1"/>
    <n v="281"/>
    <n v="324"/>
    <n v="-57.5"/>
    <n v="-14.136667693276422"/>
    <n v="-3"/>
    <n v="-2"/>
    <n v="0.41642622448156624"/>
  </r>
  <r>
    <n v="15"/>
    <x v="2"/>
    <x v="14"/>
    <x v="24"/>
    <x v="11"/>
    <x v="1"/>
    <n v="10"/>
    <n v="19"/>
    <n v="-9"/>
    <n v="0"/>
    <n v="10"/>
    <n v="6"/>
    <n v="0.4"/>
    <n v="1"/>
    <n v="1"/>
    <n v="1"/>
    <n v="291"/>
    <n v="343"/>
    <n v="-56.5"/>
    <n v="-13.136667693276422"/>
    <n v="1"/>
    <n v="0"/>
    <n v="0.4038027586530627"/>
  </r>
  <r>
    <n v="16"/>
    <x v="2"/>
    <x v="15"/>
    <x v="24"/>
    <x v="25"/>
    <x v="1"/>
    <n v="10"/>
    <n v="30"/>
    <n v="-20"/>
    <n v="0"/>
    <n v="6.5"/>
    <n v="6"/>
    <n v="0.375"/>
    <n v="-13.5"/>
    <n v="-3.6742346141747673"/>
    <n v="-1"/>
    <n v="301"/>
    <n v="373"/>
    <n v="-70"/>
    <n v="-16.81090230745119"/>
    <n v="-1"/>
    <n v="0"/>
    <n v="0.37559458582805993"/>
  </r>
  <r>
    <n v="1"/>
    <x v="2"/>
    <x v="0"/>
    <x v="25"/>
    <x v="16"/>
    <x v="1"/>
    <n v="30"/>
    <n v="17"/>
    <n v="13"/>
    <n v="1"/>
    <n v="-1"/>
    <n v="1"/>
    <n v="1"/>
    <n v="12"/>
    <n v="3.4641016151377544"/>
    <n v="1"/>
    <n v="30"/>
    <n v="17"/>
    <n v="12"/>
    <n v="3.4641016151377544"/>
    <n v="1"/>
    <n v="0"/>
    <n v="0.79349492717369996"/>
  </r>
  <r>
    <n v="2"/>
    <x v="2"/>
    <x v="1"/>
    <x v="25"/>
    <x v="27"/>
    <x v="1"/>
    <n v="20"/>
    <n v="27"/>
    <n v="-7"/>
    <n v="0"/>
    <n v="4.5"/>
    <n v="1"/>
    <n v="0.5"/>
    <n v="-2.5"/>
    <n v="-1.5811388300841898"/>
    <n v="-1"/>
    <n v="50"/>
    <n v="44"/>
    <n v="9.5"/>
    <n v="1.8829627850535646"/>
    <n v="-1"/>
    <n v="0"/>
    <n v="0.57516719733522992"/>
  </r>
  <r>
    <n v="3"/>
    <x v="2"/>
    <x v="2"/>
    <x v="25"/>
    <x v="13"/>
    <x v="0"/>
    <n v="27"/>
    <n v="24"/>
    <n v="3"/>
    <n v="1"/>
    <n v="-5"/>
    <n v="2"/>
    <n v="0.66666666666666663"/>
    <n v="-2"/>
    <n v="-1.4142135623730951"/>
    <n v="-1"/>
    <n v="77"/>
    <n v="68"/>
    <n v="7.5"/>
    <n v="0.46874922268046948"/>
    <n v="-2"/>
    <n v="-1"/>
    <n v="0.57311838845234186"/>
  </r>
  <r>
    <n v="4"/>
    <x v="2"/>
    <x v="3"/>
    <x v="25"/>
    <x v="25"/>
    <x v="1"/>
    <n v="26"/>
    <n v="24"/>
    <n v="2"/>
    <n v="1"/>
    <n v="2"/>
    <n v="3"/>
    <n v="0.75"/>
    <n v="4"/>
    <n v="2"/>
    <n v="1"/>
    <n v="103"/>
    <n v="92"/>
    <n v="11.5"/>
    <n v="2.4687492226804695"/>
    <n v="1"/>
    <n v="0"/>
    <n v="0.56652050323402825"/>
  </r>
  <r>
    <n v="5"/>
    <x v="2"/>
    <x v="4"/>
    <x v="25"/>
    <x v="24"/>
    <x v="0"/>
    <n v="34"/>
    <n v="7"/>
    <n v="27"/>
    <n v="1"/>
    <n v="-6"/>
    <n v="4"/>
    <n v="0.8"/>
    <n v="21"/>
    <n v="4.5825756949558398"/>
    <n v="1"/>
    <n v="137"/>
    <n v="99"/>
    <n v="32.5"/>
    <n v="7.0513249176363093"/>
    <n v="2"/>
    <n v="1"/>
    <n v="0.68350374998936014"/>
  </r>
  <r>
    <n v="6"/>
    <x v="2"/>
    <x v="5"/>
    <x v="25"/>
    <x v="20"/>
    <x v="1"/>
    <n v="28"/>
    <n v="23"/>
    <n v="5"/>
    <n v="1"/>
    <n v="3"/>
    <n v="5"/>
    <n v="0.83333333333333337"/>
    <n v="8"/>
    <n v="2.8284271247461903"/>
    <n v="1"/>
    <n v="165"/>
    <n v="122"/>
    <n v="40.5"/>
    <n v="9.8797520423824992"/>
    <n v="3"/>
    <n v="2"/>
    <n v="0.67162874838786202"/>
  </r>
  <r>
    <n v="7"/>
    <x v="2"/>
    <x v="6"/>
    <x v="25"/>
    <x v="16"/>
    <x v="0"/>
    <n v="34"/>
    <n v="24"/>
    <n v="10"/>
    <n v="1"/>
    <n v="-5"/>
    <n v="6"/>
    <n v="0.8571428571428571"/>
    <n v="5"/>
    <n v="2.2360679774997898"/>
    <n v="1"/>
    <n v="199"/>
    <n v="146"/>
    <n v="45.5"/>
    <n v="12.115820019882289"/>
    <n v="4"/>
    <n v="3"/>
    <n v="0.67567908678426336"/>
  </r>
  <r>
    <n v="8"/>
    <x v="2"/>
    <x v="7"/>
    <x v="25"/>
    <x v="2"/>
    <x v="0"/>
    <n v="33"/>
    <n v="10"/>
    <n v="23"/>
    <n v="1"/>
    <n v="-13"/>
    <n v="7"/>
    <n v="0.875"/>
    <n v="10"/>
    <n v="3.1622776601683795"/>
    <n v="1"/>
    <n v="232"/>
    <n v="156"/>
    <n v="55.5"/>
    <n v="15.278097680050669"/>
    <n v="5"/>
    <n v="4"/>
    <n v="0.71922262257341207"/>
  </r>
  <r>
    <n v="9"/>
    <x v="2"/>
    <x v="16"/>
    <x v="25"/>
    <x v="22"/>
    <x v="0"/>
    <n v="51"/>
    <n v="23"/>
    <n v="28"/>
    <n v="1"/>
    <n v="-7"/>
    <n v="8"/>
    <n v="0.88888888888888884"/>
    <n v="21"/>
    <n v="4.5825756949558398"/>
    <n v="1"/>
    <n v="283"/>
    <n v="179"/>
    <n v="76.5"/>
    <n v="19.86067337500651"/>
    <n v="6"/>
    <n v="5"/>
    <n v="0.74755317126176957"/>
  </r>
  <r>
    <n v="10"/>
    <x v="2"/>
    <x v="9"/>
    <x v="25"/>
    <x v="14"/>
    <x v="1"/>
    <n v="37"/>
    <n v="9"/>
    <n v="28"/>
    <n v="1"/>
    <n v="-6"/>
    <n v="9"/>
    <n v="0.9"/>
    <n v="22"/>
    <n v="4.6904157598234297"/>
    <n v="1"/>
    <n v="320"/>
    <n v="188"/>
    <n v="98.5"/>
    <n v="24.55108913482994"/>
    <n v="7"/>
    <n v="6"/>
    <n v="0.77912134198673622"/>
  </r>
  <r>
    <n v="11"/>
    <x v="2"/>
    <x v="10"/>
    <x v="25"/>
    <x v="1"/>
    <x v="0"/>
    <n v="31"/>
    <n v="3"/>
    <n v="28"/>
    <n v="1"/>
    <n v="-14"/>
    <n v="10"/>
    <n v="0.90909090909090906"/>
    <n v="14"/>
    <n v="3.7416573867739413"/>
    <n v="1"/>
    <n v="351"/>
    <n v="191"/>
    <n v="112.5"/>
    <n v="28.292746521603881"/>
    <n v="8"/>
    <n v="7"/>
    <n v="0.80879128698574199"/>
  </r>
  <r>
    <n v="12"/>
    <x v="2"/>
    <x v="11"/>
    <x v="25"/>
    <x v="8"/>
    <x v="1"/>
    <n v="10"/>
    <n v="24"/>
    <n v="-14"/>
    <n v="0"/>
    <n v="-3.5"/>
    <n v="10"/>
    <n v="0.83333333333333337"/>
    <n v="-17.5"/>
    <n v="-4.1833001326703778"/>
    <n v="-1"/>
    <n v="361"/>
    <n v="215"/>
    <n v="95"/>
    <n v="24.109446388933502"/>
    <n v="-1"/>
    <n v="0"/>
    <n v="0.77350839352597756"/>
  </r>
  <r>
    <n v="13"/>
    <x v="2"/>
    <x v="12"/>
    <x v="25"/>
    <x v="3"/>
    <x v="1"/>
    <n v="43"/>
    <n v="35"/>
    <n v="8"/>
    <n v="1"/>
    <n v="-1"/>
    <n v="11"/>
    <n v="0.84615384615384615"/>
    <n v="7"/>
    <n v="2.6457513110645907"/>
    <n v="1"/>
    <n v="404"/>
    <n v="250"/>
    <n v="102"/>
    <n v="26.755197699998092"/>
    <n v="1"/>
    <n v="0"/>
    <n v="0.75721866474936794"/>
  </r>
  <r>
    <n v="14"/>
    <x v="2"/>
    <x v="13"/>
    <x v="25"/>
    <x v="13"/>
    <x v="1"/>
    <n v="34"/>
    <n v="29"/>
    <n v="5"/>
    <n v="1"/>
    <n v="-7.5"/>
    <n v="12"/>
    <n v="0.8571428571428571"/>
    <n v="-2.5"/>
    <n v="-1.5811388300841898"/>
    <n v="-1"/>
    <n v="438"/>
    <n v="279"/>
    <n v="99.5"/>
    <n v="25.174058869913903"/>
    <n v="-1"/>
    <n v="0"/>
    <n v="0.74438517634671808"/>
  </r>
  <r>
    <n v="15"/>
    <x v="2"/>
    <x v="14"/>
    <x v="25"/>
    <x v="23"/>
    <x v="0"/>
    <n v="19"/>
    <n v="10"/>
    <n v="9"/>
    <n v="1"/>
    <n v="-10"/>
    <n v="13"/>
    <n v="0.8666666666666667"/>
    <n v="-1"/>
    <n v="-1"/>
    <n v="-1"/>
    <n v="457"/>
    <n v="289"/>
    <n v="98.5"/>
    <n v="24.174058869913903"/>
    <n v="-2"/>
    <n v="-1"/>
    <n v="0.7476406502465176"/>
  </r>
  <r>
    <n v="16"/>
    <x v="2"/>
    <x v="15"/>
    <x v="25"/>
    <x v="14"/>
    <x v="0"/>
    <n v="0"/>
    <n v="6"/>
    <n v="-6"/>
    <n v="0"/>
    <n v="3.5"/>
    <n v="13"/>
    <n v="0.8125"/>
    <n v="-2.5"/>
    <n v="-1.5811388300841898"/>
    <n v="-1"/>
    <n v="457"/>
    <n v="295"/>
    <n v="96"/>
    <n v="22.592920039829714"/>
    <n v="-3"/>
    <n v="-2"/>
    <n v="0.73834184883591225"/>
  </r>
  <r>
    <n v="1"/>
    <x v="2"/>
    <x v="0"/>
    <x v="26"/>
    <x v="7"/>
    <x v="1"/>
    <n v="21"/>
    <n v="18"/>
    <n v="3"/>
    <n v="1"/>
    <n v="-10"/>
    <n v="1"/>
    <n v="1"/>
    <n v="-7"/>
    <n v="-2.6457513110645907"/>
    <n v="-1"/>
    <n v="21"/>
    <n v="18"/>
    <n v="-7"/>
    <n v="-2.6457513110645907"/>
    <n v="-4"/>
    <n v="-3"/>
    <n v="0.59033178143953158"/>
  </r>
  <r>
    <n v="2"/>
    <x v="2"/>
    <x v="1"/>
    <x v="26"/>
    <x v="10"/>
    <x v="0"/>
    <n v="26"/>
    <n v="9"/>
    <n v="17"/>
    <n v="1"/>
    <n v="-8.5"/>
    <n v="2"/>
    <n v="1"/>
    <n v="8.5"/>
    <n v="2.9154759474226504"/>
    <n v="1"/>
    <n v="47"/>
    <n v="27"/>
    <n v="1.5"/>
    <n v="0.26972463635805966"/>
    <n v="1"/>
    <n v="0"/>
    <n v="0.78813438685900428"/>
  </r>
  <r>
    <n v="3"/>
    <x v="2"/>
    <x v="2"/>
    <x v="26"/>
    <x v="1"/>
    <x v="1"/>
    <n v="17"/>
    <n v="23"/>
    <n v="-6"/>
    <n v="0"/>
    <n v="-6.5"/>
    <n v="2"/>
    <n v="0.66666666666666663"/>
    <n v="-12.5"/>
    <n v="-3.5355339059327378"/>
    <n v="-1"/>
    <n v="64"/>
    <n v="50"/>
    <n v="-11"/>
    <n v="-3.2658092695746781"/>
    <n v="-1"/>
    <n v="0"/>
    <n v="0.64223050814900251"/>
  </r>
  <r>
    <n v="4"/>
    <x v="2"/>
    <x v="3"/>
    <x v="26"/>
    <x v="6"/>
    <x v="1"/>
    <n v="26"/>
    <n v="9"/>
    <n v="17"/>
    <n v="1"/>
    <n v="-3.5"/>
    <n v="3"/>
    <n v="0.75"/>
    <n v="13.5"/>
    <n v="3.6742346141747673"/>
    <n v="1"/>
    <n v="90"/>
    <n v="59"/>
    <n v="2.5"/>
    <n v="0.40842534460008917"/>
    <n v="1"/>
    <n v="0"/>
    <n v="0.73121292571455776"/>
  </r>
  <r>
    <n v="5"/>
    <x v="2"/>
    <x v="4"/>
    <x v="26"/>
    <x v="21"/>
    <x v="0"/>
    <n v="9"/>
    <n v="30"/>
    <n v="-21"/>
    <n v="0"/>
    <n v="-7.5"/>
    <n v="3"/>
    <n v="0.6"/>
    <n v="-28.5"/>
    <n v="-5.3385391260156556"/>
    <n v="-1"/>
    <n v="99"/>
    <n v="89"/>
    <n v="-26"/>
    <n v="-4.9301137814155664"/>
    <n v="-1"/>
    <n v="0"/>
    <n v="0.56275873093176454"/>
  </r>
  <r>
    <n v="6"/>
    <x v="2"/>
    <x v="5"/>
    <x v="26"/>
    <x v="27"/>
    <x v="1"/>
    <n v="19"/>
    <n v="13"/>
    <n v="6"/>
    <n v="1"/>
    <n v="3.5"/>
    <n v="4"/>
    <n v="0.66666666666666663"/>
    <n v="9.5"/>
    <n v="3.082207001484488"/>
    <n v="1"/>
    <n v="118"/>
    <n v="102"/>
    <n v="-16.5"/>
    <n v="-1.8479067799310784"/>
    <n v="1"/>
    <n v="0"/>
    <n v="0.58548635689653894"/>
  </r>
  <r>
    <n v="7"/>
    <x v="2"/>
    <x v="6"/>
    <x v="26"/>
    <x v="9"/>
    <x v="0"/>
    <n v="29"/>
    <n v="14"/>
    <n v="15"/>
    <n v="1"/>
    <n v="-4"/>
    <n v="5"/>
    <n v="0.7142857142857143"/>
    <n v="11"/>
    <n v="3.3166247903553998"/>
    <n v="1"/>
    <n v="147"/>
    <n v="116"/>
    <n v="-5.5"/>
    <n v="1.4687180104243214"/>
    <n v="2"/>
    <n v="1"/>
    <n v="0.63675709307613793"/>
  </r>
  <r>
    <n v="8"/>
    <x v="2"/>
    <x v="7"/>
    <x v="26"/>
    <x v="4"/>
    <x v="1"/>
    <n v="20"/>
    <n v="15"/>
    <n v="5"/>
    <n v="1"/>
    <n v="-3"/>
    <n v="6"/>
    <n v="0.75"/>
    <n v="2"/>
    <n v="1.4142135623730951"/>
    <n v="1"/>
    <n v="167"/>
    <n v="131"/>
    <n v="-3.5"/>
    <n v="2.8829315727974167"/>
    <n v="3"/>
    <n v="2"/>
    <n v="0.64001463822721183"/>
  </r>
  <r>
    <n v="9"/>
    <x v="2"/>
    <x v="8"/>
    <x v="26"/>
    <x v="19"/>
    <x v="1"/>
    <n v="20"/>
    <n v="17"/>
    <n v="3"/>
    <n v="1"/>
    <n v="-10.5"/>
    <n v="7"/>
    <n v="0.77777777777777779"/>
    <n v="-7.5"/>
    <n v="-2.7386127875258306"/>
    <n v="-1"/>
    <n v="187"/>
    <n v="148"/>
    <n v="-11"/>
    <n v="0.14431878527158615"/>
    <n v="-1"/>
    <n v="0"/>
    <n v="0.63514060354799562"/>
  </r>
  <r>
    <n v="10"/>
    <x v="2"/>
    <x v="9"/>
    <x v="26"/>
    <x v="17"/>
    <x v="0"/>
    <n v="40"/>
    <n v="17"/>
    <n v="23"/>
    <n v="1"/>
    <n v="-7"/>
    <n v="8"/>
    <n v="0.8"/>
    <n v="16"/>
    <n v="4"/>
    <n v="1"/>
    <n v="227"/>
    <n v="165"/>
    <n v="5"/>
    <n v="4.1443187852715866"/>
    <n v="1"/>
    <n v="0"/>
    <n v="0.68049352520778505"/>
  </r>
  <r>
    <n v="11"/>
    <x v="2"/>
    <x v="10"/>
    <x v="26"/>
    <x v="12"/>
    <x v="0"/>
    <n v="31"/>
    <n v="28"/>
    <n v="3"/>
    <n v="1"/>
    <n v="-14"/>
    <n v="9"/>
    <n v="0.81818181818181823"/>
    <n v="-11"/>
    <n v="-3.3166247903553998"/>
    <n v="-1"/>
    <n v="258"/>
    <n v="193"/>
    <n v="-6"/>
    <n v="0.82769399491618678"/>
    <n v="-1"/>
    <n v="0"/>
    <n v="0.66550817201944568"/>
  </r>
  <r>
    <n v="12"/>
    <x v="2"/>
    <x v="11"/>
    <x v="26"/>
    <x v="9"/>
    <x v="1"/>
    <n v="23"/>
    <n v="20"/>
    <n v="3"/>
    <n v="1"/>
    <n v="-4.5"/>
    <n v="10"/>
    <n v="0.83333333333333337"/>
    <n v="-1.5"/>
    <n v="-1.2247448713915889"/>
    <n v="-1"/>
    <n v="281"/>
    <n v="213"/>
    <n v="-7.5"/>
    <n v="-0.39705087647540216"/>
    <n v="-2"/>
    <n v="-1"/>
    <n v="0.65850478794982426"/>
  </r>
  <r>
    <n v="13"/>
    <x v="2"/>
    <x v="12"/>
    <x v="26"/>
    <x v="6"/>
    <x v="0"/>
    <n v="39"/>
    <n v="38"/>
    <n v="1"/>
    <n v="1"/>
    <n v="-6"/>
    <n v="11"/>
    <n v="0.84615384615384615"/>
    <n v="-5"/>
    <n v="-2.2360679774997898"/>
    <n v="-1"/>
    <n v="320"/>
    <n v="251"/>
    <n v="-12.5"/>
    <n v="-2.633118853975192"/>
    <n v="-3"/>
    <n v="-2"/>
    <n v="0.64005371586480664"/>
  </r>
  <r>
    <n v="14"/>
    <x v="2"/>
    <x v="13"/>
    <x v="26"/>
    <x v="28"/>
    <x v="0"/>
    <n v="24"/>
    <n v="27"/>
    <n v="-3"/>
    <n v="0"/>
    <n v="2.5"/>
    <n v="11"/>
    <n v="0.7857142857142857"/>
    <n v="-0.5"/>
    <n v="-0.70710678118654757"/>
    <n v="-1"/>
    <n v="344"/>
    <n v="278"/>
    <n v="-13"/>
    <n v="-3.3402256351617394"/>
    <n v="-4"/>
    <n v="-3"/>
    <n v="0.62360045983540902"/>
  </r>
  <r>
    <n v="15"/>
    <x v="2"/>
    <x v="14"/>
    <x v="26"/>
    <x v="15"/>
    <x v="1"/>
    <n v="34"/>
    <n v="6"/>
    <n v="28"/>
    <n v="1"/>
    <n v="-9"/>
    <n v="12"/>
    <n v="0.8"/>
    <n v="19"/>
    <n v="4.358898943540674"/>
    <n v="1"/>
    <n v="378"/>
    <n v="284"/>
    <n v="6"/>
    <n v="1.0186733083789345"/>
    <n v="1"/>
    <n v="0"/>
    <n v="0.66320959968452842"/>
  </r>
  <r>
    <n v="16"/>
    <x v="2"/>
    <x v="15"/>
    <x v="26"/>
    <x v="7"/>
    <x v="0"/>
    <n v="28"/>
    <n v="24"/>
    <n v="4"/>
    <n v="1"/>
    <n v="-5"/>
    <n v="13"/>
    <n v="0.8125"/>
    <n v="-1"/>
    <n v="-1"/>
    <n v="-1"/>
    <n v="406"/>
    <n v="308"/>
    <n v="5"/>
    <n v="1.867330837893455E-2"/>
    <n v="-1"/>
    <n v="0"/>
    <n v="0.65807342733863172"/>
  </r>
  <r>
    <n v="1"/>
    <x v="2"/>
    <x v="0"/>
    <x v="27"/>
    <x v="20"/>
    <x v="0"/>
    <n v="3"/>
    <n v="23"/>
    <n v="-20"/>
    <n v="0"/>
    <n v="4"/>
    <n v="0"/>
    <n v="0"/>
    <n v="-16"/>
    <n v="-4"/>
    <n v="-1"/>
    <n v="3"/>
    <n v="23"/>
    <n v="-16"/>
    <n v="-4"/>
    <n v="-2"/>
    <n v="-1"/>
    <n v="7.9436253743876903E-3"/>
  </r>
  <r>
    <n v="2"/>
    <x v="2"/>
    <x v="1"/>
    <x v="27"/>
    <x v="8"/>
    <x v="1"/>
    <n v="9"/>
    <n v="12"/>
    <n v="-3"/>
    <n v="0"/>
    <n v="13.5"/>
    <n v="0"/>
    <n v="0"/>
    <n v="10.5"/>
    <n v="3.2403703492039302"/>
    <n v="1"/>
    <n v="12"/>
    <n v="35"/>
    <n v="-5.5"/>
    <n v="-0.75962965079606981"/>
    <n v="1"/>
    <n v="0"/>
    <n v="7.3308364574042773E-2"/>
  </r>
  <r>
    <n v="3"/>
    <x v="2"/>
    <x v="2"/>
    <x v="27"/>
    <x v="3"/>
    <x v="0"/>
    <n v="39"/>
    <n v="41"/>
    <n v="-2"/>
    <n v="0"/>
    <n v="3"/>
    <n v="0"/>
    <n v="0"/>
    <n v="1"/>
    <n v="1"/>
    <n v="1"/>
    <n v="51"/>
    <n v="76"/>
    <n v="-4.5"/>
    <n v="0.24037034920393019"/>
    <n v="2"/>
    <n v="1"/>
    <n v="0.27980858893574934"/>
  </r>
  <r>
    <n v="4"/>
    <x v="2"/>
    <x v="3"/>
    <x v="27"/>
    <x v="24"/>
    <x v="1"/>
    <n v="15"/>
    <n v="18"/>
    <n v="-3"/>
    <n v="0"/>
    <n v="6"/>
    <n v="0"/>
    <n v="0"/>
    <n v="3"/>
    <n v="1.7320508075688772"/>
    <n v="1"/>
    <n v="66"/>
    <n v="94"/>
    <n v="-1.5"/>
    <n v="1.9724211567728074"/>
    <n v="3"/>
    <n v="2"/>
    <n v="0.30192942807243495"/>
  </r>
  <r>
    <n v="5"/>
    <x v="2"/>
    <x v="4"/>
    <x v="27"/>
    <x v="19"/>
    <x v="1"/>
    <n v="23"/>
    <n v="26"/>
    <n v="-3"/>
    <n v="0"/>
    <n v="1.5"/>
    <n v="0"/>
    <n v="0"/>
    <n v="-1.5"/>
    <n v="-1.2247448713915889"/>
    <n v="-1"/>
    <n v="89"/>
    <n v="120"/>
    <n v="-3"/>
    <n v="0.74767628538121844"/>
    <n v="-1"/>
    <n v="0"/>
    <n v="0.32997740923376179"/>
  </r>
  <r>
    <n v="6"/>
    <x v="2"/>
    <x v="5"/>
    <x v="27"/>
    <x v="16"/>
    <x v="1"/>
    <n v="24"/>
    <n v="26"/>
    <n v="-2"/>
    <n v="0"/>
    <n v="10.5"/>
    <n v="0"/>
    <n v="0"/>
    <n v="8.5"/>
    <n v="2.9154759474226504"/>
    <n v="1"/>
    <n v="113"/>
    <n v="146"/>
    <n v="5.5"/>
    <n v="3.6631522328038688"/>
    <n v="1"/>
    <n v="0"/>
    <n v="0.35268937605391831"/>
  </r>
  <r>
    <n v="7"/>
    <x v="2"/>
    <x v="6"/>
    <x v="27"/>
    <x v="14"/>
    <x v="0"/>
    <n v="10"/>
    <n v="40"/>
    <n v="-30"/>
    <n v="0"/>
    <n v="6"/>
    <n v="0"/>
    <n v="0"/>
    <n v="-24"/>
    <n v="-4.8989794855663558"/>
    <n v="-1"/>
    <n v="123"/>
    <n v="186"/>
    <n v="-18.5"/>
    <n v="-1.2358272527624869"/>
    <n v="-1"/>
    <n v="0"/>
    <n v="0.27286347087504403"/>
  </r>
  <r>
    <n v="8"/>
    <x v="2"/>
    <x v="7"/>
    <x v="27"/>
    <x v="11"/>
    <x v="1"/>
    <n v="10"/>
    <n v="33"/>
    <n v="-23"/>
    <n v="0"/>
    <n v="13"/>
    <n v="0"/>
    <n v="0"/>
    <n v="-10"/>
    <n v="-3.1622776601683795"/>
    <n v="-1"/>
    <n v="133"/>
    <n v="219"/>
    <n v="-28.5"/>
    <n v="-4.3981049129308669"/>
    <n v="-2"/>
    <n v="-1"/>
    <n v="0.23469770903903403"/>
  </r>
  <r>
    <n v="9"/>
    <x v="2"/>
    <x v="16"/>
    <x v="27"/>
    <x v="24"/>
    <x v="0"/>
    <n v="10"/>
    <n v="20"/>
    <n v="-10"/>
    <n v="0"/>
    <n v="2.5"/>
    <n v="0"/>
    <n v="0"/>
    <n v="-7.5"/>
    <n v="-2.7386127875258306"/>
    <n v="-1"/>
    <n v="143"/>
    <n v="239"/>
    <n v="-36"/>
    <n v="-7.136717700456698"/>
    <n v="-3"/>
    <n v="-2"/>
    <n v="0.22841603039374478"/>
  </r>
  <r>
    <n v="10"/>
    <x v="2"/>
    <x v="8"/>
    <x v="27"/>
    <x v="13"/>
    <x v="0"/>
    <n v="31"/>
    <n v="21"/>
    <n v="10"/>
    <n v="1"/>
    <n v="2.5"/>
    <n v="1"/>
    <n v="0.1"/>
    <n v="12.5"/>
    <n v="3.5355339059327378"/>
    <n v="1"/>
    <n v="174"/>
    <n v="260"/>
    <n v="-23.5"/>
    <n v="-3.6011837945239602"/>
    <n v="1"/>
    <n v="0"/>
    <n v="0.27851203883832953"/>
  </r>
  <r>
    <n v="11"/>
    <x v="2"/>
    <x v="10"/>
    <x v="27"/>
    <x v="8"/>
    <x v="0"/>
    <n v="13"/>
    <n v="24"/>
    <n v="-11"/>
    <n v="0"/>
    <n v="7"/>
    <n v="1"/>
    <n v="9.0909090909090912E-2"/>
    <n v="-4"/>
    <n v="-2"/>
    <n v="-1"/>
    <n v="187"/>
    <n v="284"/>
    <n v="-27.5"/>
    <n v="-5.6011837945239602"/>
    <n v="-1"/>
    <n v="0"/>
    <n v="0.27084462584098323"/>
  </r>
  <r>
    <n v="12"/>
    <x v="2"/>
    <x v="11"/>
    <x v="27"/>
    <x v="1"/>
    <x v="1"/>
    <n v="15"/>
    <n v="14"/>
    <n v="1"/>
    <n v="1"/>
    <n v="2.5"/>
    <n v="2"/>
    <n v="0.16666666666666666"/>
    <n v="3.5"/>
    <n v="1.8708286933869707"/>
    <n v="1"/>
    <n v="202"/>
    <n v="298"/>
    <n v="-24"/>
    <n v="-3.7303551011369898"/>
    <n v="1"/>
    <n v="0"/>
    <n v="0.28464887148212065"/>
  </r>
  <r>
    <n v="13"/>
    <x v="2"/>
    <x v="12"/>
    <x v="27"/>
    <x v="15"/>
    <x v="1"/>
    <n v="26"/>
    <n v="16"/>
    <n v="10"/>
    <n v="1"/>
    <n v="1.5"/>
    <n v="3"/>
    <n v="0.23076923076923078"/>
    <n v="11.5"/>
    <n v="3.3911649915626341"/>
    <n v="1"/>
    <n v="228"/>
    <n v="314"/>
    <n v="-12.5"/>
    <n v="-0.33919010957435569"/>
    <n v="2"/>
    <n v="1"/>
    <n v="0.31896936299768036"/>
  </r>
  <r>
    <n v="14"/>
    <x v="2"/>
    <x v="13"/>
    <x v="27"/>
    <x v="17"/>
    <x v="0"/>
    <n v="25"/>
    <n v="23"/>
    <n v="2"/>
    <n v="1"/>
    <n v="-2.5"/>
    <n v="4"/>
    <n v="0.2857142857142857"/>
    <n v="-0.5"/>
    <n v="-0.70710678118654757"/>
    <n v="-1"/>
    <n v="253"/>
    <n v="337"/>
    <n v="-13"/>
    <n v="-1.0462968907609032"/>
    <n v="-1"/>
    <n v="0"/>
    <n v="0.33638106403054924"/>
  </r>
  <r>
    <n v="15"/>
    <x v="2"/>
    <x v="14"/>
    <x v="27"/>
    <x v="21"/>
    <x v="0"/>
    <n v="44"/>
    <n v="33"/>
    <n v="11"/>
    <n v="1"/>
    <n v="4"/>
    <n v="5"/>
    <n v="0.33333333333333331"/>
    <n v="15"/>
    <n v="3.872983346207417"/>
    <n v="1"/>
    <n v="297"/>
    <n v="370"/>
    <n v="2"/>
    <n v="2.8266864554465139"/>
    <n v="1"/>
    <n v="0"/>
    <n v="0.3726518709304823"/>
  </r>
  <r>
    <n v="16"/>
    <x v="2"/>
    <x v="15"/>
    <x v="27"/>
    <x v="3"/>
    <x v="1"/>
    <n v="34"/>
    <n v="13"/>
    <n v="21"/>
    <n v="1"/>
    <n v="-6.5"/>
    <n v="6"/>
    <n v="0.375"/>
    <n v="14.5"/>
    <n v="3.8078865529319543"/>
    <n v="1"/>
    <n v="331"/>
    <n v="383"/>
    <n v="16.5"/>
    <n v="6.6345730083784682"/>
    <n v="2"/>
    <n v="1"/>
    <n v="0.4143958495728417"/>
  </r>
  <r>
    <n v="1"/>
    <x v="2"/>
    <x v="0"/>
    <x v="28"/>
    <x v="12"/>
    <x v="1"/>
    <n v="9"/>
    <n v="17"/>
    <n v="-8"/>
    <n v="0"/>
    <n v="2.5"/>
    <n v="0"/>
    <n v="0"/>
    <n v="-5.5"/>
    <n v="-2.3452078799117149"/>
    <n v="-1"/>
    <n v="9"/>
    <n v="17"/>
    <n v="-5.5"/>
    <n v="-2.3452078799117149"/>
    <n v="-1"/>
    <n v="0"/>
    <n v="0.18134026097045458"/>
  </r>
  <r>
    <n v="2"/>
    <x v="2"/>
    <x v="1"/>
    <x v="28"/>
    <x v="2"/>
    <x v="0"/>
    <n v="12"/>
    <n v="9"/>
    <n v="3"/>
    <n v="1"/>
    <n v="-13.5"/>
    <n v="1"/>
    <n v="0.5"/>
    <n v="-10.5"/>
    <n v="-3.2403703492039302"/>
    <n v="-1"/>
    <n v="21"/>
    <n v="26"/>
    <n v="-16"/>
    <n v="-5.5855782291156455"/>
    <n v="-2"/>
    <n v="-1"/>
    <n v="0.3760916502787951"/>
  </r>
  <r>
    <n v="3"/>
    <x v="2"/>
    <x v="2"/>
    <x v="28"/>
    <x v="17"/>
    <x v="1"/>
    <n v="27"/>
    <n v="33"/>
    <n v="-6"/>
    <n v="0"/>
    <n v="2"/>
    <n v="1"/>
    <n v="0.33333333333333331"/>
    <n v="-4"/>
    <n v="-2"/>
    <n v="-1"/>
    <n v="48"/>
    <n v="59"/>
    <n v="-20"/>
    <n v="-7.5855782291156455"/>
    <n v="-3"/>
    <n v="-2"/>
    <n v="0.3801250830847655"/>
  </r>
  <r>
    <n v="4"/>
    <x v="2"/>
    <x v="3"/>
    <x v="28"/>
    <x v="19"/>
    <x v="0"/>
    <n v="46"/>
    <n v="18"/>
    <n v="28"/>
    <n v="1"/>
    <n v="-12.5"/>
    <n v="2"/>
    <n v="0.5"/>
    <n v="15.5"/>
    <n v="3.9370039370059056"/>
    <n v="1"/>
    <n v="94"/>
    <n v="77"/>
    <n v="-4.5"/>
    <n v="-3.6485742921097399"/>
    <n v="1"/>
    <n v="0"/>
    <n v="0.61604384798488998"/>
  </r>
  <r>
    <n v="5"/>
    <x v="2"/>
    <x v="4"/>
    <x v="28"/>
    <x v="3"/>
    <x v="1"/>
    <n v="16"/>
    <n v="10"/>
    <n v="6"/>
    <n v="1"/>
    <n v="2.5"/>
    <n v="3"/>
    <n v="0.6"/>
    <n v="8.5"/>
    <n v="2.9154759474226504"/>
    <n v="1"/>
    <n v="110"/>
    <n v="87"/>
    <n v="4"/>
    <n v="-0.73309834468708956"/>
    <n v="2"/>
    <n v="1"/>
    <n v="0.63551174093585727"/>
  </r>
  <r>
    <n v="6"/>
    <x v="2"/>
    <x v="6"/>
    <x v="28"/>
    <x v="13"/>
    <x v="1"/>
    <n v="24"/>
    <n v="7"/>
    <n v="17"/>
    <n v="1"/>
    <n v="-3.5"/>
    <n v="4"/>
    <n v="0.66666666666666663"/>
    <n v="13.5"/>
    <n v="3.6742346141747673"/>
    <n v="1"/>
    <n v="134"/>
    <n v="94"/>
    <n v="17.5"/>
    <n v="2.9411362694876777"/>
    <n v="3"/>
    <n v="2"/>
    <n v="0.69852243437204742"/>
  </r>
  <r>
    <n v="7"/>
    <x v="2"/>
    <x v="7"/>
    <x v="28"/>
    <x v="15"/>
    <x v="0"/>
    <n v="41"/>
    <n v="38"/>
    <n v="3"/>
    <n v="1"/>
    <n v="-6"/>
    <n v="5"/>
    <n v="0.7142857142857143"/>
    <n v="-3"/>
    <n v="-1.7320508075688772"/>
    <n v="-1"/>
    <n v="175"/>
    <n v="132"/>
    <n v="14.5"/>
    <n v="1.2090854619188005"/>
    <n v="-1"/>
    <n v="0"/>
    <n v="0.66112288957470744"/>
  </r>
  <r>
    <n v="8"/>
    <x v="2"/>
    <x v="16"/>
    <x v="28"/>
    <x v="16"/>
    <x v="0"/>
    <n v="14"/>
    <n v="17"/>
    <n v="-3"/>
    <n v="0"/>
    <n v="-8"/>
    <n v="5"/>
    <n v="0.625"/>
    <n v="-11"/>
    <n v="-3.3166247903553998"/>
    <n v="-1"/>
    <n v="189"/>
    <n v="149"/>
    <n v="3.5"/>
    <n v="-2.1075393284365993"/>
    <n v="-2"/>
    <n v="-1"/>
    <n v="0.63728225327115184"/>
  </r>
  <r>
    <n v="9"/>
    <x v="2"/>
    <x v="8"/>
    <x v="28"/>
    <x v="24"/>
    <x v="1"/>
    <n v="22"/>
    <n v="16"/>
    <n v="6"/>
    <n v="1"/>
    <n v="-6"/>
    <n v="6"/>
    <n v="0.66666666666666663"/>
    <n v="0"/>
    <n v="0"/>
    <n v="-1"/>
    <n v="211"/>
    <n v="165"/>
    <n v="3.5"/>
    <n v="-2.1075393284365993"/>
    <n v="-3"/>
    <n v="-2"/>
    <n v="0.6417144211557434"/>
  </r>
  <r>
    <n v="10"/>
    <x v="2"/>
    <x v="9"/>
    <x v="28"/>
    <x v="30"/>
    <x v="0"/>
    <n v="31"/>
    <n v="34"/>
    <n v="-3"/>
    <n v="0"/>
    <n v="0"/>
    <n v="6"/>
    <n v="0.6"/>
    <n v="-3"/>
    <n v="-1.7320508075688772"/>
    <n v="-1"/>
    <n v="242"/>
    <n v="199"/>
    <n v="0.5"/>
    <n v="-3.8395901360054765"/>
    <n v="-4"/>
    <n v="-3"/>
    <n v="0.61387969400856357"/>
  </r>
  <r>
    <n v="11"/>
    <x v="2"/>
    <x v="10"/>
    <x v="28"/>
    <x v="2"/>
    <x v="1"/>
    <n v="24"/>
    <n v="13"/>
    <n v="11"/>
    <n v="1"/>
    <n v="-7"/>
    <n v="7"/>
    <n v="0.63636363636363635"/>
    <n v="4"/>
    <n v="2"/>
    <n v="1"/>
    <n v="266"/>
    <n v="212"/>
    <n v="4.5"/>
    <n v="-1.8395901360054765"/>
    <n v="1"/>
    <n v="0"/>
    <n v="0.63129508890829378"/>
  </r>
  <r>
    <n v="12"/>
    <x v="2"/>
    <x v="11"/>
    <x v="28"/>
    <x v="11"/>
    <x v="0"/>
    <n v="24"/>
    <n v="10"/>
    <n v="14"/>
    <n v="1"/>
    <n v="3.5"/>
    <n v="8"/>
    <n v="0.66666666666666663"/>
    <n v="17.5"/>
    <n v="4.1833001326703778"/>
    <n v="1"/>
    <n v="290"/>
    <n v="222"/>
    <n v="22"/>
    <n v="2.3437099966649013"/>
    <n v="2"/>
    <n v="1"/>
    <n v="0.65323109649890176"/>
  </r>
  <r>
    <n v="13"/>
    <x v="2"/>
    <x v="12"/>
    <x v="28"/>
    <x v="21"/>
    <x v="1"/>
    <n v="24"/>
    <n v="30"/>
    <n v="-6"/>
    <n v="0"/>
    <n v="2.5"/>
    <n v="8"/>
    <n v="0.61538461538461542"/>
    <n v="-3.5"/>
    <n v="-1.8708286933869707"/>
    <n v="-1"/>
    <n v="314"/>
    <n v="252"/>
    <n v="18.5"/>
    <n v="0.47288130327793065"/>
    <n v="-1"/>
    <n v="0"/>
    <n v="0.62745507475627982"/>
  </r>
  <r>
    <n v="14"/>
    <x v="2"/>
    <x v="13"/>
    <x v="28"/>
    <x v="3"/>
    <x v="0"/>
    <n v="7"/>
    <n v="42"/>
    <n v="-35"/>
    <n v="0"/>
    <n v="-1"/>
    <n v="8"/>
    <n v="0.5714285714285714"/>
    <n v="-36"/>
    <n v="-6"/>
    <n v="-1"/>
    <n v="321"/>
    <n v="294"/>
    <n v="-17.5"/>
    <n v="-5.5271186967220691"/>
    <n v="-2"/>
    <n v="-1"/>
    <n v="0.55187056159621151"/>
  </r>
  <r>
    <n v="15"/>
    <x v="2"/>
    <x v="14"/>
    <x v="28"/>
    <x v="14"/>
    <x v="1"/>
    <n v="21"/>
    <n v="12"/>
    <n v="9"/>
    <n v="1"/>
    <n v="4.5"/>
    <n v="9"/>
    <n v="0.6"/>
    <n v="13.5"/>
    <n v="3.6742346141747673"/>
    <n v="1"/>
    <n v="342"/>
    <n v="306"/>
    <n v="-4"/>
    <n v="-1.8528840825473019"/>
    <n v="1"/>
    <n v="0"/>
    <n v="0.56552221310126838"/>
  </r>
  <r>
    <n v="16"/>
    <x v="2"/>
    <x v="15"/>
    <x v="28"/>
    <x v="24"/>
    <x v="0"/>
    <n v="24"/>
    <n v="26"/>
    <n v="-2"/>
    <n v="0"/>
    <n v="-8"/>
    <n v="9"/>
    <n v="0.5625"/>
    <n v="-10"/>
    <n v="-3.1622776601683795"/>
    <n v="-1"/>
    <n v="366"/>
    <n v="332"/>
    <n v="-14"/>
    <n v="-5.0151617427156818"/>
    <n v="-1"/>
    <n v="0"/>
    <n v="0.5575121089144468"/>
  </r>
  <r>
    <n v="1"/>
    <x v="2"/>
    <x v="1"/>
    <x v="29"/>
    <x v="1"/>
    <x v="0"/>
    <n v="29"/>
    <n v="7"/>
    <n v="22"/>
    <n v="1"/>
    <n v="-7"/>
    <n v="1"/>
    <n v="1"/>
    <n v="15"/>
    <n v="3.872983346207417"/>
    <n v="1"/>
    <n v="29"/>
    <n v="7"/>
    <n v="15"/>
    <n v="3.872983346207417"/>
    <n v="1"/>
    <n v="0"/>
    <n v="0.96671136967763582"/>
  </r>
  <r>
    <n v="2"/>
    <x v="2"/>
    <x v="2"/>
    <x v="29"/>
    <x v="10"/>
    <x v="1"/>
    <n v="17"/>
    <n v="34"/>
    <n v="-17"/>
    <n v="0"/>
    <n v="0"/>
    <n v="1"/>
    <n v="0.5"/>
    <n v="-17"/>
    <n v="-4.1231056256176606"/>
    <n v="-1"/>
    <n v="46"/>
    <n v="41"/>
    <n v="-2"/>
    <n v="-0.25012227941024356"/>
    <n v="-1"/>
    <n v="0"/>
    <n v="0.56775914276529349"/>
  </r>
  <r>
    <n v="3"/>
    <x v="2"/>
    <x v="3"/>
    <x v="29"/>
    <x v="13"/>
    <x v="0"/>
    <n v="25"/>
    <n v="23"/>
    <n v="2"/>
    <n v="1"/>
    <n v="-2.5"/>
    <n v="2"/>
    <n v="0.66666666666666663"/>
    <n v="-0.5"/>
    <n v="-0.70710678118654757"/>
    <n v="-1"/>
    <n v="71"/>
    <n v="64"/>
    <n v="-2.5"/>
    <n v="-0.95722906059679114"/>
    <n v="-2"/>
    <n v="-1"/>
    <n v="0.56119132719078257"/>
  </r>
  <r>
    <n v="4"/>
    <x v="2"/>
    <x v="4"/>
    <x v="29"/>
    <x v="28"/>
    <x v="0"/>
    <n v="14"/>
    <n v="19"/>
    <n v="-5"/>
    <n v="0"/>
    <n v="3.5"/>
    <n v="2"/>
    <n v="0.5"/>
    <n v="-1.5"/>
    <n v="-1.2247448713915889"/>
    <n v="-1"/>
    <n v="85"/>
    <n v="83"/>
    <n v="-4"/>
    <n v="-2.18197393198838"/>
    <n v="-3"/>
    <n v="-2"/>
    <n v="0.51410406670111608"/>
  </r>
  <r>
    <n v="5"/>
    <x v="2"/>
    <x v="5"/>
    <x v="29"/>
    <x v="24"/>
    <x v="1"/>
    <n v="33"/>
    <n v="38"/>
    <n v="-5"/>
    <n v="0"/>
    <n v="-2.5"/>
    <n v="2"/>
    <n v="0.4"/>
    <n v="-7.5"/>
    <n v="-2.7386127875258306"/>
    <n v="-1"/>
    <n v="118"/>
    <n v="121"/>
    <n v="-11.5"/>
    <n v="-4.9205867195142101"/>
    <n v="-4"/>
    <n v="-3"/>
    <n v="0.48512912884012838"/>
  </r>
  <r>
    <n v="6"/>
    <x v="2"/>
    <x v="6"/>
    <x v="29"/>
    <x v="31"/>
    <x v="1"/>
    <n v="27"/>
    <n v="30"/>
    <n v="-3"/>
    <n v="0"/>
    <n v="3"/>
    <n v="2"/>
    <n v="0.33333333333333331"/>
    <n v="0"/>
    <n v="0"/>
    <n v="-1"/>
    <n v="145"/>
    <n v="151"/>
    <n v="-11.5"/>
    <n v="-4.9205867195142101"/>
    <n v="-5"/>
    <n v="-4"/>
    <n v="0.4759949083544957"/>
  </r>
  <r>
    <n v="7"/>
    <x v="2"/>
    <x v="7"/>
    <x v="29"/>
    <x v="20"/>
    <x v="0"/>
    <n v="3"/>
    <n v="17"/>
    <n v="-14"/>
    <n v="0"/>
    <n v="-1.5"/>
    <n v="2"/>
    <n v="0.2857142857142857"/>
    <n v="-15.5"/>
    <n v="-3.9370039370059056"/>
    <n v="-1"/>
    <n v="148"/>
    <n v="168"/>
    <n v="-27"/>
    <n v="-8.8575906565201166"/>
    <n v="-6"/>
    <n v="-5"/>
    <n v="0.42545932575520051"/>
  </r>
  <r>
    <n v="8"/>
    <x v="2"/>
    <x v="16"/>
    <x v="29"/>
    <x v="0"/>
    <x v="1"/>
    <n v="10"/>
    <n v="30"/>
    <n v="-20"/>
    <n v="0"/>
    <n v="7"/>
    <n v="2"/>
    <n v="0.25"/>
    <n v="-13"/>
    <n v="-3.6055512754639891"/>
    <n v="-1"/>
    <n v="158"/>
    <n v="198"/>
    <n v="-40"/>
    <n v="-12.463141931984106"/>
    <n v="-7"/>
    <n v="-6"/>
    <n v="0.36938813040639101"/>
  </r>
  <r>
    <n v="9"/>
    <x v="2"/>
    <x v="8"/>
    <x v="29"/>
    <x v="29"/>
    <x v="0"/>
    <n v="15"/>
    <n v="10"/>
    <n v="5"/>
    <n v="1"/>
    <n v="-1"/>
    <n v="3"/>
    <n v="0.33333333333333331"/>
    <n v="4"/>
    <n v="2"/>
    <n v="1"/>
    <n v="173"/>
    <n v="208"/>
    <n v="-36"/>
    <n v="-10.463141931984106"/>
    <n v="1"/>
    <n v="0"/>
    <n v="0.39253611720021742"/>
  </r>
  <r>
    <n v="10"/>
    <x v="2"/>
    <x v="9"/>
    <x v="29"/>
    <x v="26"/>
    <x v="1"/>
    <n v="30"/>
    <n v="20"/>
    <n v="10"/>
    <n v="1"/>
    <n v="-1"/>
    <n v="4"/>
    <n v="0.4"/>
    <n v="9"/>
    <n v="3"/>
    <n v="1"/>
    <n v="203"/>
    <n v="228"/>
    <n v="-27"/>
    <n v="-7.4631419319841061"/>
    <n v="2"/>
    <n v="1"/>
    <n v="0.43161844643852043"/>
  </r>
  <r>
    <n v="11"/>
    <x v="2"/>
    <x v="10"/>
    <x v="29"/>
    <x v="30"/>
    <x v="1"/>
    <n v="20"/>
    <n v="34"/>
    <n v="-14"/>
    <n v="0"/>
    <n v="10"/>
    <n v="4"/>
    <n v="0.36363636363636365"/>
    <n v="-4"/>
    <n v="-2"/>
    <n v="-1"/>
    <n v="223"/>
    <n v="262"/>
    <n v="-31"/>
    <n v="-9.4631419319841061"/>
    <n v="-1"/>
    <n v="0"/>
    <n v="0.40564958459585343"/>
  </r>
  <r>
    <n v="12"/>
    <x v="2"/>
    <x v="11"/>
    <x v="29"/>
    <x v="12"/>
    <x v="1"/>
    <n v="20"/>
    <n v="26"/>
    <n v="-6"/>
    <n v="0"/>
    <n v="3"/>
    <n v="4"/>
    <n v="0.33333333333333331"/>
    <n v="-3"/>
    <n v="-1.7320508075688772"/>
    <n v="-1"/>
    <n v="243"/>
    <n v="288"/>
    <n v="-34"/>
    <n v="-11.195192739552983"/>
    <n v="-2"/>
    <n v="-1"/>
    <n v="0.40067324217892936"/>
  </r>
  <r>
    <n v="13"/>
    <x v="2"/>
    <x v="12"/>
    <x v="29"/>
    <x v="4"/>
    <x v="0"/>
    <n v="21"/>
    <n v="24"/>
    <n v="-3"/>
    <n v="0"/>
    <n v="0"/>
    <n v="4"/>
    <n v="0.30769230769230771"/>
    <n v="-3"/>
    <n v="-1.7320508075688772"/>
    <n v="-1"/>
    <n v="264"/>
    <n v="312"/>
    <n v="-37"/>
    <n v="-12.92724354712186"/>
    <n v="-3"/>
    <n v="-2"/>
    <n v="0.40229343469567636"/>
  </r>
  <r>
    <n v="14"/>
    <x v="2"/>
    <x v="13"/>
    <x v="29"/>
    <x v="30"/>
    <x v="0"/>
    <n v="21"/>
    <n v="24"/>
    <n v="-3"/>
    <n v="0"/>
    <n v="7"/>
    <n v="4"/>
    <n v="0.2857142857142857"/>
    <n v="4"/>
    <n v="2"/>
    <n v="1"/>
    <n v="285"/>
    <n v="336"/>
    <n v="-33"/>
    <n v="-10.92724354712186"/>
    <n v="1"/>
    <n v="0"/>
    <n v="0.40368020677148703"/>
  </r>
  <r>
    <n v="15"/>
    <x v="2"/>
    <x v="14"/>
    <x v="29"/>
    <x v="20"/>
    <x v="1"/>
    <n v="19"/>
    <n v="22"/>
    <n v="-3"/>
    <n v="0"/>
    <n v="10"/>
    <n v="4"/>
    <n v="0.26666666666666666"/>
    <n v="7"/>
    <n v="2.6457513110645907"/>
    <n v="1"/>
    <n v="304"/>
    <n v="358"/>
    <n v="-26"/>
    <n v="-8.281492236057268"/>
    <n v="2"/>
    <n v="1"/>
    <n v="0.40431745692811566"/>
  </r>
  <r>
    <n v="16"/>
    <x v="2"/>
    <x v="15"/>
    <x v="29"/>
    <x v="0"/>
    <x v="0"/>
    <n v="31"/>
    <n v="24"/>
    <n v="7"/>
    <n v="1"/>
    <n v="6"/>
    <n v="5"/>
    <n v="0.3125"/>
    <n v="13"/>
    <n v="3.6055512754639891"/>
    <n v="1"/>
    <n v="335"/>
    <n v="382"/>
    <n v="-13"/>
    <n v="-4.6759409605932785"/>
    <n v="3"/>
    <n v="2"/>
    <n v="0.42283223582072232"/>
  </r>
  <r>
    <n v="1"/>
    <x v="2"/>
    <x v="0"/>
    <x v="30"/>
    <x v="23"/>
    <x v="0"/>
    <n v="16"/>
    <n v="26"/>
    <n v="-10"/>
    <n v="0"/>
    <n v="-2.5"/>
    <n v="0"/>
    <n v="0"/>
    <n v="-12.5"/>
    <n v="-3.5355339059327378"/>
    <n v="-1"/>
    <n v="16"/>
    <n v="26"/>
    <n v="-12.5"/>
    <n v="-3.5355339059327378"/>
    <n v="-1"/>
    <n v="0"/>
    <n v="0.24036973457774496"/>
  </r>
  <r>
    <n v="2"/>
    <x v="2"/>
    <x v="1"/>
    <x v="30"/>
    <x v="21"/>
    <x v="1"/>
    <n v="37"/>
    <n v="16"/>
    <n v="21"/>
    <n v="1"/>
    <n v="-1.5"/>
    <n v="1"/>
    <n v="0.5"/>
    <n v="19.5"/>
    <n v="4.4158804331639239"/>
    <n v="1"/>
    <n v="53"/>
    <n v="42"/>
    <n v="7"/>
    <n v="0.88034652723118612"/>
    <n v="1"/>
    <n v="0"/>
    <n v="0.63444059005533793"/>
  </r>
  <r>
    <n v="3"/>
    <x v="2"/>
    <x v="2"/>
    <x v="30"/>
    <x v="8"/>
    <x v="0"/>
    <n v="33"/>
    <n v="27"/>
    <n v="6"/>
    <n v="1"/>
    <n v="-2"/>
    <n v="2"/>
    <n v="0.66666666666666663"/>
    <n v="4"/>
    <n v="2"/>
    <n v="1"/>
    <n v="86"/>
    <n v="69"/>
    <n v="11"/>
    <n v="2.8803465272311861"/>
    <n v="2"/>
    <n v="1"/>
    <n v="0.62760846074101406"/>
  </r>
  <r>
    <n v="4"/>
    <x v="2"/>
    <x v="3"/>
    <x v="30"/>
    <x v="15"/>
    <x v="1"/>
    <n v="14"/>
    <n v="57"/>
    <n v="-43"/>
    <n v="0"/>
    <n v="-2.5"/>
    <n v="2"/>
    <n v="0.5"/>
    <n v="-45.5"/>
    <n v="-6.7453687816160208"/>
    <n v="-1"/>
    <n v="100"/>
    <n v="126"/>
    <n v="-34.5"/>
    <n v="-3.8650222543848347"/>
    <n v="-1"/>
    <n v="0"/>
    <n v="0.36639011715823605"/>
  </r>
  <r>
    <n v="5"/>
    <x v="2"/>
    <x v="4"/>
    <x v="30"/>
    <x v="26"/>
    <x v="1"/>
    <n v="10"/>
    <n v="16"/>
    <n v="-6"/>
    <n v="0"/>
    <n v="1"/>
    <n v="2"/>
    <n v="0.4"/>
    <n v="-5"/>
    <n v="-2.2360679774997898"/>
    <n v="-1"/>
    <n v="110"/>
    <n v="142"/>
    <n v="-39.5"/>
    <n v="-6.1010902318846245"/>
    <n v="-2"/>
    <n v="-1"/>
    <n v="0.3531613928082431"/>
  </r>
  <r>
    <n v="6"/>
    <x v="2"/>
    <x v="5"/>
    <x v="30"/>
    <x v="19"/>
    <x v="0"/>
    <n v="36"/>
    <n v="22"/>
    <n v="14"/>
    <n v="1"/>
    <n v="-7"/>
    <n v="3"/>
    <n v="0.5"/>
    <n v="7"/>
    <n v="2.6457513110645907"/>
    <n v="1"/>
    <n v="146"/>
    <n v="164"/>
    <n v="-32.5"/>
    <n v="-3.4553389208200338"/>
    <n v="1"/>
    <n v="0"/>
    <n v="0.43154858684493114"/>
  </r>
  <r>
    <n v="7"/>
    <x v="2"/>
    <x v="6"/>
    <x v="30"/>
    <x v="7"/>
    <x v="1"/>
    <n v="12"/>
    <n v="9"/>
    <n v="3"/>
    <n v="1"/>
    <n v="-5.5"/>
    <n v="4"/>
    <n v="0.5714285714285714"/>
    <n v="-2.5"/>
    <n v="-1.5811388300841898"/>
    <n v="-1"/>
    <n v="158"/>
    <n v="173"/>
    <n v="-35"/>
    <n v="-5.0364777509042238"/>
    <n v="-1"/>
    <n v="0"/>
    <n v="0.44646824330078311"/>
  </r>
  <r>
    <n v="8"/>
    <x v="2"/>
    <x v="16"/>
    <x v="30"/>
    <x v="6"/>
    <x v="0"/>
    <n v="23"/>
    <n v="20"/>
    <n v="3"/>
    <n v="1"/>
    <n v="-3"/>
    <n v="5"/>
    <n v="0.625"/>
    <n v="0"/>
    <n v="0"/>
    <n v="-1"/>
    <n v="181"/>
    <n v="193"/>
    <n v="-35"/>
    <n v="-5.0364777509042238"/>
    <n v="-2"/>
    <n v="-1"/>
    <n v="0.46203874649968418"/>
  </r>
  <r>
    <n v="9"/>
    <x v="2"/>
    <x v="8"/>
    <x v="30"/>
    <x v="9"/>
    <x v="0"/>
    <n v="24"/>
    <n v="20"/>
    <n v="4"/>
    <n v="1"/>
    <n v="-4.5"/>
    <n v="6"/>
    <n v="0.66666666666666663"/>
    <n v="-0.5"/>
    <n v="-0.70710678118654757"/>
    <n v="-1"/>
    <n v="205"/>
    <n v="213"/>
    <n v="-35.5"/>
    <n v="-5.7435845320907717"/>
    <n v="-3"/>
    <n v="-2"/>
    <n v="0.47733335110085673"/>
  </r>
  <r>
    <n v="10"/>
    <x v="2"/>
    <x v="9"/>
    <x v="30"/>
    <x v="5"/>
    <x v="1"/>
    <n v="17"/>
    <n v="40"/>
    <n v="-23"/>
    <n v="0"/>
    <n v="7"/>
    <n v="6"/>
    <n v="0.6"/>
    <n v="-16"/>
    <n v="-4"/>
    <n v="-1"/>
    <n v="222"/>
    <n v="253"/>
    <n v="-51.5"/>
    <n v="-9.7435845320907717"/>
    <n v="-4"/>
    <n v="-3"/>
    <n v="0.42316656138382192"/>
  </r>
  <r>
    <n v="11"/>
    <x v="2"/>
    <x v="10"/>
    <x v="30"/>
    <x v="19"/>
    <x v="1"/>
    <n v="20"/>
    <n v="16"/>
    <n v="4"/>
    <n v="1"/>
    <n v="-3"/>
    <n v="7"/>
    <n v="0.63636363636363635"/>
    <n v="1"/>
    <n v="1"/>
    <n v="1"/>
    <n v="242"/>
    <n v="269"/>
    <n v="-50.5"/>
    <n v="-8.7435845320907717"/>
    <n v="1"/>
    <n v="0"/>
    <n v="0.43765525918615611"/>
  </r>
  <r>
    <n v="12"/>
    <x v="2"/>
    <x v="11"/>
    <x v="30"/>
    <x v="15"/>
    <x v="0"/>
    <n v="24"/>
    <n v="13"/>
    <n v="11"/>
    <n v="1"/>
    <n v="-6.5"/>
    <n v="8"/>
    <n v="0.66666666666666663"/>
    <n v="4.5"/>
    <n v="2.1213203435596424"/>
    <n v="1"/>
    <n v="266"/>
    <n v="282"/>
    <n v="-46"/>
    <n v="-6.6222641885311297"/>
    <n v="2"/>
    <n v="1"/>
    <n v="0.4654467868139785"/>
  </r>
  <r>
    <n v="13"/>
    <x v="2"/>
    <x v="12"/>
    <x v="30"/>
    <x v="24"/>
    <x v="1"/>
    <n v="7"/>
    <n v="12"/>
    <n v="-5"/>
    <n v="0"/>
    <n v="-2.5"/>
    <n v="8"/>
    <n v="0.61538461538461542"/>
    <n v="-7.5"/>
    <n v="-2.7386127875258306"/>
    <n v="-1"/>
    <n v="273"/>
    <n v="294"/>
    <n v="-53.5"/>
    <n v="-9.3608769760569608"/>
    <n v="-1"/>
    <n v="0"/>
    <n v="0.45620355460010381"/>
  </r>
  <r>
    <n v="14"/>
    <x v="2"/>
    <x v="13"/>
    <x v="30"/>
    <x v="2"/>
    <x v="1"/>
    <n v="23"/>
    <n v="25"/>
    <n v="-2"/>
    <n v="0"/>
    <n v="2.5"/>
    <n v="8"/>
    <n v="0.5714285714285714"/>
    <n v="0.5"/>
    <n v="0.70710678118654757"/>
    <n v="1"/>
    <n v="296"/>
    <n v="319"/>
    <n v="-53"/>
    <n v="-8.6537701948704129"/>
    <n v="1"/>
    <n v="0"/>
    <n v="0.4557780982580325"/>
  </r>
  <r>
    <n v="15"/>
    <x v="2"/>
    <x v="14"/>
    <x v="30"/>
    <x v="3"/>
    <x v="0"/>
    <n v="23"/>
    <n v="27"/>
    <n v="-4"/>
    <n v="0"/>
    <n v="5.5"/>
    <n v="8"/>
    <n v="0.53333333333333333"/>
    <n v="1.5"/>
    <n v="1.2247448713915889"/>
    <n v="1"/>
    <n v="319"/>
    <n v="346"/>
    <n v="-51.5"/>
    <n v="-7.4290253234788235"/>
    <n v="2"/>
    <n v="1"/>
    <n v="0.45200894774347627"/>
  </r>
  <r>
    <n v="16"/>
    <x v="2"/>
    <x v="15"/>
    <x v="30"/>
    <x v="21"/>
    <x v="0"/>
    <n v="15"/>
    <n v="10"/>
    <n v="5"/>
    <n v="1"/>
    <n v="-2.5"/>
    <n v="9"/>
    <n v="0.5625"/>
    <n v="2.5"/>
    <n v="1.5811388300841898"/>
    <n v="1"/>
    <n v="334"/>
    <n v="356"/>
    <n v="-49"/>
    <n v="-5.8478864933946335"/>
    <n v="3"/>
    <n v="2"/>
    <n v="0.46227640351598642"/>
  </r>
  <r>
    <n v="1"/>
    <x v="2"/>
    <x v="0"/>
    <x v="31"/>
    <x v="11"/>
    <x v="0"/>
    <n v="17"/>
    <n v="30"/>
    <n v="-13"/>
    <n v="0"/>
    <n v="1"/>
    <n v="0"/>
    <n v="0"/>
    <n v="-12"/>
    <n v="-3.4641016151377544"/>
    <n v="-1"/>
    <n v="17"/>
    <n v="30"/>
    <n v="-12"/>
    <n v="-3.4641016151377544"/>
    <n v="-1"/>
    <n v="0"/>
    <n v="0.20650507282630007"/>
  </r>
  <r>
    <n v="2"/>
    <x v="2"/>
    <x v="1"/>
    <x v="31"/>
    <x v="3"/>
    <x v="1"/>
    <n v="27"/>
    <n v="20"/>
    <n v="7"/>
    <n v="1"/>
    <n v="3"/>
    <n v="1"/>
    <n v="0.5"/>
    <n v="10"/>
    <n v="3.1622776601683795"/>
    <n v="1"/>
    <n v="44"/>
    <n v="50"/>
    <n v="-2"/>
    <n v="-0.30182395496937486"/>
    <n v="1"/>
    <n v="0"/>
    <n v="0.42483280266476997"/>
  </r>
  <r>
    <n v="3"/>
    <x v="2"/>
    <x v="2"/>
    <x v="31"/>
    <x v="23"/>
    <x v="0"/>
    <n v="27"/>
    <n v="10"/>
    <n v="17"/>
    <n v="1"/>
    <n v="3.5"/>
    <n v="2"/>
    <n v="0.66666666666666663"/>
    <n v="20.5"/>
    <n v="4.5276925690687087"/>
    <n v="1"/>
    <n v="71"/>
    <n v="60"/>
    <n v="18.5"/>
    <n v="4.2258686140993333"/>
    <n v="2"/>
    <n v="1"/>
    <n v="0.59843648873547084"/>
  </r>
  <r>
    <n v="4"/>
    <x v="2"/>
    <x v="3"/>
    <x v="31"/>
    <x v="27"/>
    <x v="1"/>
    <n v="20"/>
    <n v="29"/>
    <n v="-9"/>
    <n v="0"/>
    <n v="6.5"/>
    <n v="2"/>
    <n v="0.5"/>
    <n v="-2.5"/>
    <n v="-1.5811388300841898"/>
    <n v="-1"/>
    <n v="91"/>
    <n v="89"/>
    <n v="16"/>
    <n v="2.6447297840151434"/>
    <n v="-1"/>
    <n v="0"/>
    <n v="0.51316416556266775"/>
  </r>
  <r>
    <n v="5"/>
    <x v="2"/>
    <x v="5"/>
    <x v="31"/>
    <x v="2"/>
    <x v="0"/>
    <n v="26"/>
    <n v="24"/>
    <n v="2"/>
    <n v="1"/>
    <n v="-10.5"/>
    <n v="3"/>
    <n v="0.6"/>
    <n v="-8.5"/>
    <n v="-2.9154759474226504"/>
    <n v="-1"/>
    <n v="117"/>
    <n v="113"/>
    <n v="7.5"/>
    <n v="-0.27074616340750701"/>
    <n v="-2"/>
    <n v="-1"/>
    <n v="0.52059910765777029"/>
  </r>
  <r>
    <n v="6"/>
    <x v="2"/>
    <x v="6"/>
    <x v="31"/>
    <x v="11"/>
    <x v="1"/>
    <n v="24"/>
    <n v="34"/>
    <n v="-10"/>
    <n v="0"/>
    <n v="5"/>
    <n v="3"/>
    <n v="0.5"/>
    <n v="-5"/>
    <n v="-2.2360679774997898"/>
    <n v="-1"/>
    <n v="141"/>
    <n v="147"/>
    <n v="2.5"/>
    <n v="-2.5068141409072968"/>
    <n v="-3"/>
    <n v="-2"/>
    <n v="0.47532897834359078"/>
  </r>
  <r>
    <n v="7"/>
    <x v="2"/>
    <x v="7"/>
    <x v="31"/>
    <x v="14"/>
    <x v="0"/>
    <n v="19"/>
    <n v="33"/>
    <n v="-14"/>
    <n v="0"/>
    <n v="3"/>
    <n v="3"/>
    <n v="0.42857142857142855"/>
    <n v="-11"/>
    <n v="-3.3166247903553998"/>
    <n v="-1"/>
    <n v="160"/>
    <n v="180"/>
    <n v="-8.5"/>
    <n v="-5.8234389312626966"/>
    <n v="-4"/>
    <n v="-3"/>
    <n v="0.43066320834703042"/>
  </r>
  <r>
    <n v="8"/>
    <x v="2"/>
    <x v="16"/>
    <x v="31"/>
    <x v="8"/>
    <x v="1"/>
    <n v="17"/>
    <n v="14"/>
    <n v="3"/>
    <n v="1"/>
    <n v="8"/>
    <n v="4"/>
    <n v="0.5"/>
    <n v="11"/>
    <n v="3.3166247903553998"/>
    <n v="1"/>
    <n v="177"/>
    <n v="194"/>
    <n v="2.5"/>
    <n v="-2.5068141409072968"/>
    <n v="1"/>
    <n v="0"/>
    <n v="0.44587566180458976"/>
  </r>
  <r>
    <n v="9"/>
    <x v="2"/>
    <x v="8"/>
    <x v="31"/>
    <x v="10"/>
    <x v="0"/>
    <n v="30"/>
    <n v="38"/>
    <n v="-8"/>
    <n v="0"/>
    <n v="1"/>
    <n v="4"/>
    <n v="0.44444444444444442"/>
    <n v="-7"/>
    <n v="-2.6457513110645907"/>
    <n v="-1"/>
    <n v="207"/>
    <n v="232"/>
    <n v="-4.5"/>
    <n v="-5.1525654519718875"/>
    <n v="-1"/>
    <n v="0"/>
    <n v="0.43285209662415203"/>
  </r>
  <r>
    <n v="10"/>
    <x v="2"/>
    <x v="9"/>
    <x v="31"/>
    <x v="0"/>
    <x v="1"/>
    <n v="31"/>
    <n v="34"/>
    <n v="-3"/>
    <n v="0"/>
    <n v="9.5"/>
    <n v="4"/>
    <n v="0.4"/>
    <n v="6.5"/>
    <n v="2.5495097567963922"/>
    <n v="1"/>
    <n v="238"/>
    <n v="266"/>
    <n v="2"/>
    <n v="-2.6030556951754953"/>
    <n v="1"/>
    <n v="0"/>
    <n v="0.43447778689873162"/>
  </r>
  <r>
    <n v="11"/>
    <x v="2"/>
    <x v="10"/>
    <x v="31"/>
    <x v="13"/>
    <x v="0"/>
    <n v="20"/>
    <n v="10"/>
    <n v="10"/>
    <n v="1"/>
    <n v="-7"/>
    <n v="5"/>
    <n v="0.45454545454545453"/>
    <n v="3"/>
    <n v="1.7320508075688772"/>
    <n v="1"/>
    <n v="258"/>
    <n v="276"/>
    <n v="5"/>
    <n v="-0.87100488760661809"/>
    <n v="2"/>
    <n v="1"/>
    <n v="0.46012589529362635"/>
  </r>
  <r>
    <n v="12"/>
    <x v="2"/>
    <x v="11"/>
    <x v="31"/>
    <x v="14"/>
    <x v="1"/>
    <n v="14"/>
    <n v="38"/>
    <n v="-24"/>
    <n v="0"/>
    <n v="-1.5"/>
    <n v="5"/>
    <n v="0.41666666666666669"/>
    <n v="-25.5"/>
    <n v="-5.0497524691810387"/>
    <n v="-1"/>
    <n v="272"/>
    <n v="314"/>
    <n v="-20.5"/>
    <n v="-5.9207573567876572"/>
    <n v="-1"/>
    <n v="0"/>
    <n v="0.41573405985856987"/>
  </r>
  <r>
    <n v="13"/>
    <x v="2"/>
    <x v="12"/>
    <x v="31"/>
    <x v="25"/>
    <x v="1"/>
    <n v="13"/>
    <n v="30"/>
    <n v="-17"/>
    <n v="0"/>
    <n v="6.5"/>
    <n v="5"/>
    <n v="0.38461538461538464"/>
    <n v="-10.5"/>
    <n v="-3.2403703492039302"/>
    <n v="-1"/>
    <n v="285"/>
    <n v="344"/>
    <n v="-31"/>
    <n v="-9.1611277059915874"/>
    <n v="-2"/>
    <n v="-1"/>
    <n v="0.39033093315113293"/>
  </r>
  <r>
    <n v="14"/>
    <x v="2"/>
    <x v="13"/>
    <x v="31"/>
    <x v="24"/>
    <x v="0"/>
    <n v="20"/>
    <n v="15"/>
    <n v="5"/>
    <n v="1"/>
    <n v="-4"/>
    <n v="6"/>
    <n v="0.42857142857142855"/>
    <n v="1"/>
    <n v="1"/>
    <n v="1"/>
    <n v="305"/>
    <n v="359"/>
    <n v="-30"/>
    <n v="-8.1611277059915874"/>
    <n v="1"/>
    <n v="0"/>
    <n v="0.40459984912274727"/>
  </r>
  <r>
    <n v="15"/>
    <x v="2"/>
    <x v="14"/>
    <x v="31"/>
    <x v="22"/>
    <x v="0"/>
    <n v="27"/>
    <n v="11"/>
    <n v="16"/>
    <n v="1"/>
    <n v="-3"/>
    <n v="7"/>
    <n v="0.46666666666666667"/>
    <n v="13"/>
    <n v="3.6055512754639891"/>
    <n v="1"/>
    <n v="332"/>
    <n v="370"/>
    <n v="-17"/>
    <n v="-4.5555764305275979"/>
    <n v="2"/>
    <n v="1"/>
    <n v="0.43614257086411679"/>
  </r>
  <r>
    <n v="16"/>
    <x v="2"/>
    <x v="15"/>
    <x v="31"/>
    <x v="13"/>
    <x v="1"/>
    <n v="10"/>
    <n v="18"/>
    <n v="-8"/>
    <n v="0"/>
    <n v="-5"/>
    <n v="7"/>
    <n v="0.4375"/>
    <n v="-13"/>
    <n v="-3.6055512754639891"/>
    <n v="-1"/>
    <n v="342"/>
    <n v="388"/>
    <n v="-30"/>
    <n v="-8.1611277059915874"/>
    <n v="-1"/>
    <n v="0"/>
    <n v="0.42578210486032869"/>
  </r>
  <r>
    <n v="1"/>
    <x v="3"/>
    <x v="0"/>
    <x v="0"/>
    <x v="16"/>
    <x v="0"/>
    <n v="6"/>
    <n v="24"/>
    <n v="-18"/>
    <n v="0"/>
    <n v="-2"/>
    <n v="0"/>
    <n v="0"/>
    <n v="-20"/>
    <n v="-4.4721359549995796"/>
    <n v="-1"/>
    <n v="6"/>
    <n v="24"/>
    <n v="-20"/>
    <n v="-4.4721359549995796"/>
    <n v="-2"/>
    <n v="-1"/>
    <n v="3.6071375036451692E-2"/>
  </r>
  <r>
    <n v="2"/>
    <x v="3"/>
    <x v="1"/>
    <x v="0"/>
    <x v="3"/>
    <x v="1"/>
    <n v="0"/>
    <n v="34"/>
    <n v="-34"/>
    <n v="0"/>
    <n v="11"/>
    <n v="0"/>
    <n v="0"/>
    <n v="-23"/>
    <n v="-4.7958315233127191"/>
    <n v="-1"/>
    <n v="6"/>
    <n v="58"/>
    <n v="-43"/>
    <n v="-9.2679674783122987"/>
    <n v="-3"/>
    <n v="-2"/>
    <n v="4.6014121926376836E-3"/>
  </r>
  <r>
    <n v="3"/>
    <x v="3"/>
    <x v="2"/>
    <x v="0"/>
    <x v="1"/>
    <x v="0"/>
    <n v="14"/>
    <n v="16"/>
    <n v="-2"/>
    <n v="0"/>
    <n v="5.5"/>
    <n v="0"/>
    <n v="0"/>
    <n v="3.5"/>
    <n v="1.8708286933869707"/>
    <n v="1"/>
    <n v="20"/>
    <n v="74"/>
    <n v="-39.5"/>
    <n v="-7.3971387849253283"/>
    <n v="1"/>
    <n v="0"/>
    <n v="4.3076378958734944E-2"/>
  </r>
  <r>
    <n v="4"/>
    <x v="3"/>
    <x v="3"/>
    <x v="0"/>
    <x v="8"/>
    <x v="0"/>
    <n v="17"/>
    <n v="20"/>
    <n v="-3"/>
    <n v="0"/>
    <n v="3.5"/>
    <n v="0"/>
    <n v="0"/>
    <n v="0.5"/>
    <n v="0.70710678118654757"/>
    <n v="1"/>
    <n v="37"/>
    <n v="94"/>
    <n v="-39"/>
    <n v="-6.6900320037387804"/>
    <n v="2"/>
    <n v="1"/>
    <n v="9.8879844904936898E-2"/>
  </r>
  <r>
    <n v="5"/>
    <x v="3"/>
    <x v="4"/>
    <x v="0"/>
    <x v="2"/>
    <x v="1"/>
    <n v="28"/>
    <n v="18"/>
    <n v="10"/>
    <n v="1"/>
    <n v="3"/>
    <n v="1"/>
    <n v="0.2"/>
    <n v="13"/>
    <n v="3.6055512754639891"/>
    <n v="1"/>
    <n v="65"/>
    <n v="112"/>
    <n v="-26"/>
    <n v="-3.0844807282747913"/>
    <n v="3"/>
    <n v="2"/>
    <n v="0.2159299196948655"/>
  </r>
  <r>
    <n v="6"/>
    <x v="3"/>
    <x v="5"/>
    <x v="0"/>
    <x v="10"/>
    <x v="1"/>
    <n v="17"/>
    <n v="27"/>
    <n v="-10"/>
    <n v="0"/>
    <n v="10"/>
    <n v="1"/>
    <n v="0.16666666666666666"/>
    <n v="0"/>
    <n v="0"/>
    <n v="-1"/>
    <n v="82"/>
    <n v="139"/>
    <n v="-26"/>
    <n v="-3.0844807282747913"/>
    <n v="-1"/>
    <n v="0"/>
    <n v="0.22256538758605135"/>
  </r>
  <r>
    <n v="7"/>
    <x v="3"/>
    <x v="6"/>
    <x v="0"/>
    <x v="22"/>
    <x v="0"/>
    <n v="10"/>
    <n v="45"/>
    <n v="-35"/>
    <n v="0"/>
    <n v="1"/>
    <n v="1"/>
    <n v="0.14285714285714285"/>
    <n v="-34"/>
    <n v="-5.8309518948453007"/>
    <n v="-1"/>
    <n v="92"/>
    <n v="184"/>
    <n v="-60"/>
    <n v="-8.9154326231200915"/>
    <n v="-2"/>
    <n v="-1"/>
    <n v="0.16209001924460356"/>
  </r>
  <r>
    <n v="8"/>
    <x v="3"/>
    <x v="7"/>
    <x v="0"/>
    <x v="2"/>
    <x v="0"/>
    <n v="18"/>
    <n v="15"/>
    <n v="3"/>
    <n v="1"/>
    <n v="2.5"/>
    <n v="2"/>
    <n v="0.25"/>
    <n v="5.5"/>
    <n v="2.3452078799117149"/>
    <n v="1"/>
    <n v="110"/>
    <n v="199"/>
    <n v="-54.5"/>
    <n v="-6.5702247432083762"/>
    <n v="1"/>
    <n v="0"/>
    <n v="0.19702483994337305"/>
  </r>
  <r>
    <n v="9"/>
    <x v="3"/>
    <x v="8"/>
    <x v="0"/>
    <x v="27"/>
    <x v="1"/>
    <n v="14"/>
    <n v="26"/>
    <n v="-12"/>
    <n v="0"/>
    <n v="16"/>
    <n v="2"/>
    <n v="0.22222222222222221"/>
    <n v="4"/>
    <n v="2"/>
    <n v="1"/>
    <n v="124"/>
    <n v="225"/>
    <n v="-50.5"/>
    <n v="-4.5702247432083762"/>
    <n v="2"/>
    <n v="1"/>
    <n v="0.19590451652271393"/>
  </r>
  <r>
    <n v="10"/>
    <x v="3"/>
    <x v="9"/>
    <x v="0"/>
    <x v="23"/>
    <x v="0"/>
    <n v="21"/>
    <n v="23"/>
    <n v="-2"/>
    <n v="0"/>
    <n v="-4.5"/>
    <n v="2"/>
    <n v="0.2"/>
    <n v="-6.5"/>
    <n v="-2.5495097567963922"/>
    <n v="-1"/>
    <n v="145"/>
    <n v="248"/>
    <n v="-57"/>
    <n v="-7.1197345000047685"/>
    <n v="-1"/>
    <n v="0"/>
    <n v="0.21892069290663074"/>
  </r>
  <r>
    <n v="11"/>
    <x v="3"/>
    <x v="10"/>
    <x v="0"/>
    <x v="25"/>
    <x v="1"/>
    <n v="10"/>
    <n v="45"/>
    <n v="-35"/>
    <n v="0"/>
    <n v="14"/>
    <n v="2"/>
    <n v="0.18181818181818182"/>
    <n v="-21"/>
    <n v="-4.5825756949558398"/>
    <n v="-1"/>
    <n v="155"/>
    <n v="293"/>
    <n v="-78"/>
    <n v="-11.702310194960608"/>
    <n v="-2"/>
    <n v="-1"/>
    <n v="0.18107346348868"/>
  </r>
  <r>
    <n v="12"/>
    <x v="3"/>
    <x v="11"/>
    <x v="0"/>
    <x v="12"/>
    <x v="1"/>
    <n v="20"/>
    <n v="17"/>
    <n v="3"/>
    <n v="1"/>
    <n v="13.5"/>
    <n v="3"/>
    <n v="0.25"/>
    <n v="16.5"/>
    <n v="4.0620192023179804"/>
    <n v="1"/>
    <n v="175"/>
    <n v="310"/>
    <n v="-61.5"/>
    <n v="-7.6402909926426279"/>
    <n v="1"/>
    <n v="0"/>
    <n v="0.20503236036788533"/>
  </r>
  <r>
    <n v="13"/>
    <x v="3"/>
    <x v="12"/>
    <x v="0"/>
    <x v="4"/>
    <x v="0"/>
    <n v="3"/>
    <n v="17"/>
    <n v="-14"/>
    <n v="0"/>
    <n v="2.5"/>
    <n v="3"/>
    <n v="0.23076923076923078"/>
    <n v="-11.5"/>
    <n v="-3.3911649915626341"/>
    <n v="-1"/>
    <n v="178"/>
    <n v="327"/>
    <n v="-73"/>
    <n v="-11.031455984205262"/>
    <n v="-1"/>
    <n v="0"/>
    <n v="0.19133195664923444"/>
  </r>
  <r>
    <n v="14"/>
    <x v="3"/>
    <x v="13"/>
    <x v="0"/>
    <x v="30"/>
    <x v="1"/>
    <n v="14"/>
    <n v="40"/>
    <n v="-26"/>
    <n v="0"/>
    <n v="9"/>
    <n v="3"/>
    <n v="0.21428571428571427"/>
    <n v="-17"/>
    <n v="-4.1231056256176606"/>
    <n v="-1"/>
    <n v="192"/>
    <n v="367"/>
    <n v="-90"/>
    <n v="-15.154561609822924"/>
    <n v="-2"/>
    <n v="-1"/>
    <n v="0.17719862531634281"/>
  </r>
  <r>
    <n v="15"/>
    <x v="3"/>
    <x v="14"/>
    <x v="0"/>
    <x v="3"/>
    <x v="0"/>
    <n v="9"/>
    <n v="31"/>
    <n v="-22"/>
    <n v="0"/>
    <n v="14"/>
    <n v="3"/>
    <n v="0.2"/>
    <n v="-8"/>
    <n v="-2.8284271247461903"/>
    <n v="-1"/>
    <n v="201"/>
    <n v="398"/>
    <n v="-98"/>
    <n v="-17.982988734569116"/>
    <n v="-3"/>
    <n v="-2"/>
    <n v="0.16533473885980909"/>
  </r>
  <r>
    <n v="16"/>
    <x v="3"/>
    <x v="15"/>
    <x v="0"/>
    <x v="8"/>
    <x v="1"/>
    <n v="24"/>
    <n v="27"/>
    <n v="-3"/>
    <n v="0"/>
    <n v="14.5"/>
    <n v="3"/>
    <n v="0.1875"/>
    <n v="11.5"/>
    <n v="3.3911649915626341"/>
    <n v="1"/>
    <n v="225"/>
    <n v="425"/>
    <n v="-86.5"/>
    <n v="-14.591823743006481"/>
    <n v="1"/>
    <n v="0"/>
    <n v="0.18134026097045419"/>
  </r>
  <r>
    <n v="1"/>
    <x v="3"/>
    <x v="0"/>
    <x v="1"/>
    <x v="11"/>
    <x v="1"/>
    <n v="12"/>
    <n v="18"/>
    <n v="-6"/>
    <n v="0"/>
    <n v="0"/>
    <n v="0"/>
    <n v="0"/>
    <n v="-6"/>
    <n v="-2.4494897427831779"/>
    <n v="-1"/>
    <n v="12"/>
    <n v="18"/>
    <n v="-6"/>
    <n v="-2.4494897427831779"/>
    <n v="-1"/>
    <n v="0"/>
    <n v="0.27668756782449727"/>
  </r>
  <r>
    <n v="2"/>
    <x v="3"/>
    <x v="1"/>
    <x v="1"/>
    <x v="20"/>
    <x v="0"/>
    <n v="31"/>
    <n v="24"/>
    <n v="7"/>
    <n v="1"/>
    <n v="-5.5"/>
    <n v="1"/>
    <n v="0.5"/>
    <n v="1.5"/>
    <n v="1.2247448713915889"/>
    <n v="1"/>
    <n v="43"/>
    <n v="42"/>
    <n v="-4.5"/>
    <n v="-1.2247448713915889"/>
    <n v="1"/>
    <n v="0"/>
    <n v="0.51393820759628295"/>
  </r>
  <r>
    <n v="3"/>
    <x v="3"/>
    <x v="2"/>
    <x v="1"/>
    <x v="0"/>
    <x v="0"/>
    <n v="37"/>
    <n v="43"/>
    <n v="-6"/>
    <n v="0"/>
    <n v="-1.5"/>
    <n v="1"/>
    <n v="0.33333333333333331"/>
    <n v="-7.5"/>
    <n v="-2.7386127875258306"/>
    <n v="-1"/>
    <n v="80"/>
    <n v="85"/>
    <n v="-12"/>
    <n v="-3.9633576589174195"/>
    <n v="-1"/>
    <n v="0"/>
    <n v="0.46414157892781782"/>
  </r>
  <r>
    <n v="4"/>
    <x v="3"/>
    <x v="3"/>
    <x v="1"/>
    <x v="9"/>
    <x v="0"/>
    <n v="36"/>
    <n v="37"/>
    <n v="-1"/>
    <n v="0"/>
    <n v="-3.5"/>
    <n v="1"/>
    <n v="0.25"/>
    <n v="-4.5"/>
    <n v="-2.1213203435596424"/>
    <n v="-1"/>
    <n v="116"/>
    <n v="122"/>
    <n v="-16.5"/>
    <n v="-6.0846780024770624"/>
    <n v="-2"/>
    <n v="-1"/>
    <n v="0.47015523921398661"/>
  </r>
  <r>
    <n v="5"/>
    <x v="3"/>
    <x v="4"/>
    <x v="1"/>
    <x v="5"/>
    <x v="1"/>
    <n v="17"/>
    <n v="41"/>
    <n v="-24"/>
    <n v="0"/>
    <n v="3.5"/>
    <n v="1"/>
    <n v="0.2"/>
    <n v="-20.5"/>
    <n v="-4.5276925690687087"/>
    <n v="-1"/>
    <n v="133"/>
    <n v="163"/>
    <n v="-37"/>
    <n v="-10.612370571545771"/>
    <n v="-3"/>
    <n v="-2"/>
    <n v="0.38176567643332332"/>
  </r>
  <r>
    <n v="6"/>
    <x v="3"/>
    <x v="5"/>
    <x v="1"/>
    <x v="18"/>
    <x v="0"/>
    <n v="34"/>
    <n v="29"/>
    <n v="5"/>
    <n v="1"/>
    <n v="-3"/>
    <n v="2"/>
    <n v="0.33333333333333331"/>
    <n v="2"/>
    <n v="1.4142135623730951"/>
    <n v="1"/>
    <n v="167"/>
    <n v="192"/>
    <n v="-35"/>
    <n v="-9.1981570091726752"/>
    <n v="1"/>
    <n v="0"/>
    <n v="0.41809009244239315"/>
  </r>
  <r>
    <n v="7"/>
    <x v="3"/>
    <x v="6"/>
    <x v="1"/>
    <x v="13"/>
    <x v="0"/>
    <n v="23"/>
    <n v="20"/>
    <n v="3"/>
    <n v="1"/>
    <n v="-4"/>
    <n v="3"/>
    <n v="0.42857142857142855"/>
    <n v="-1"/>
    <n v="-1"/>
    <n v="-1"/>
    <n v="190"/>
    <n v="212"/>
    <n v="-36"/>
    <n v="-10.198157009172675"/>
    <n v="-1"/>
    <n v="0"/>
    <n v="0.43544669465998592"/>
  </r>
  <r>
    <n v="8"/>
    <x v="3"/>
    <x v="16"/>
    <x v="1"/>
    <x v="16"/>
    <x v="1"/>
    <n v="38"/>
    <n v="14"/>
    <n v="24"/>
    <n v="1"/>
    <n v="1.5"/>
    <n v="4"/>
    <n v="0.5"/>
    <n v="25.5"/>
    <n v="5.0497524691810387"/>
    <n v="1"/>
    <n v="228"/>
    <n v="226"/>
    <n v="-10.5"/>
    <n v="-5.1484045399916365"/>
    <n v="1"/>
    <n v="0"/>
    <n v="0.50522010841359144"/>
  </r>
  <r>
    <n v="9"/>
    <x v="3"/>
    <x v="8"/>
    <x v="1"/>
    <x v="7"/>
    <x v="1"/>
    <n v="16"/>
    <n v="28"/>
    <n v="-12"/>
    <n v="0"/>
    <n v="-5.5"/>
    <n v="4"/>
    <n v="0.44444444444444442"/>
    <n v="-17.5"/>
    <n v="-4.1833001326703778"/>
    <n v="-1"/>
    <n v="244"/>
    <n v="254"/>
    <n v="-28"/>
    <n v="-9.3317046726620134"/>
    <n v="-1"/>
    <n v="0"/>
    <n v="0.47621957536578474"/>
  </r>
  <r>
    <n v="10"/>
    <x v="3"/>
    <x v="9"/>
    <x v="1"/>
    <x v="14"/>
    <x v="0"/>
    <n v="19"/>
    <n v="22"/>
    <n v="-3"/>
    <n v="0"/>
    <n v="-3.5"/>
    <n v="4"/>
    <n v="0.4"/>
    <n v="-6.5"/>
    <n v="-2.5495097567963922"/>
    <n v="-1"/>
    <n v="263"/>
    <n v="276"/>
    <n v="-34.5"/>
    <n v="-11.881214429458407"/>
    <n v="-2"/>
    <n v="-1"/>
    <n v="0.47144485702974281"/>
  </r>
  <r>
    <n v="11"/>
    <x v="3"/>
    <x v="10"/>
    <x v="1"/>
    <x v="0"/>
    <x v="1"/>
    <n v="17"/>
    <n v="31"/>
    <n v="-14"/>
    <n v="0"/>
    <n v="12.5"/>
    <n v="4"/>
    <n v="0.36363636363636365"/>
    <n v="-1.5"/>
    <n v="-1.2247448713915889"/>
    <n v="-1"/>
    <n v="280"/>
    <n v="307"/>
    <n v="-36"/>
    <n v="-13.105959300849996"/>
    <n v="-3"/>
    <n v="-2"/>
    <n v="0.44567089114513342"/>
  </r>
  <r>
    <n v="12"/>
    <x v="3"/>
    <x v="11"/>
    <x v="1"/>
    <x v="6"/>
    <x v="0"/>
    <n v="16"/>
    <n v="26"/>
    <n v="-10"/>
    <n v="0"/>
    <n v="-2.5"/>
    <n v="4"/>
    <n v="0.33333333333333331"/>
    <n v="-12.5"/>
    <n v="-3.5355339059327378"/>
    <n v="-1"/>
    <n v="296"/>
    <n v="333"/>
    <n v="-48.5"/>
    <n v="-16.641493206782734"/>
    <n v="-4"/>
    <n v="-3"/>
    <n v="0.43066320834703048"/>
  </r>
  <r>
    <n v="13"/>
    <x v="3"/>
    <x v="12"/>
    <x v="1"/>
    <x v="12"/>
    <x v="1"/>
    <n v="20"/>
    <n v="34"/>
    <n v="-14"/>
    <n v="0"/>
    <n v="4"/>
    <n v="4"/>
    <n v="0.30769230769230771"/>
    <n v="-10"/>
    <n v="-3.1622776601683795"/>
    <n v="-1"/>
    <n v="316"/>
    <n v="367"/>
    <n v="-58.5"/>
    <n v="-19.803770866951112"/>
    <n v="-5"/>
    <n v="-4"/>
    <n v="0.41226773460170113"/>
  </r>
  <r>
    <n v="14"/>
    <x v="3"/>
    <x v="13"/>
    <x v="1"/>
    <x v="24"/>
    <x v="0"/>
    <n v="40"/>
    <n v="14"/>
    <n v="26"/>
    <n v="1"/>
    <n v="-9"/>
    <n v="5"/>
    <n v="0.35714285714285715"/>
    <n v="17"/>
    <n v="4.1231056256176606"/>
    <n v="1"/>
    <n v="356"/>
    <n v="381"/>
    <n v="-41.5"/>
    <n v="-15.68066524133345"/>
    <n v="1"/>
    <n v="0"/>
    <n v="0.45987430299199705"/>
  </r>
  <r>
    <n v="15"/>
    <x v="3"/>
    <x v="14"/>
    <x v="1"/>
    <x v="20"/>
    <x v="1"/>
    <n v="24"/>
    <n v="10"/>
    <n v="14"/>
    <n v="1"/>
    <n v="-3"/>
    <n v="6"/>
    <n v="0.4"/>
    <n v="11"/>
    <n v="3.3166247903553998"/>
    <n v="1"/>
    <n v="380"/>
    <n v="391"/>
    <n v="-30.5"/>
    <n v="-12.364040450978051"/>
    <n v="2"/>
    <n v="1"/>
    <n v="0.4830986796162372"/>
  </r>
  <r>
    <n v="16"/>
    <x v="3"/>
    <x v="15"/>
    <x v="1"/>
    <x v="18"/>
    <x v="1"/>
    <n v="34"/>
    <n v="32"/>
    <n v="2"/>
    <n v="1"/>
    <n v="-2.5"/>
    <n v="7"/>
    <n v="0.4375"/>
    <n v="-0.5"/>
    <n v="-0.70710678118654757"/>
    <n v="-1"/>
    <n v="414"/>
    <n v="423"/>
    <n v="-31"/>
    <n v="-13.071147232164599"/>
    <n v="-1"/>
    <n v="0"/>
    <n v="0.48726033133091418"/>
  </r>
  <r>
    <n v="1"/>
    <x v="3"/>
    <x v="0"/>
    <x v="2"/>
    <x v="31"/>
    <x v="0"/>
    <n v="47"/>
    <n v="3"/>
    <n v="44"/>
    <n v="1"/>
    <n v="-7.5"/>
    <n v="1"/>
    <n v="1"/>
    <n v="36.5"/>
    <n v="6.0415229867972862"/>
    <n v="1"/>
    <n v="47"/>
    <n v="3"/>
    <n v="36.5"/>
    <n v="6.0415229867972862"/>
    <n v="1"/>
    <n v="0"/>
    <n v="0.99853017157338753"/>
  </r>
  <r>
    <n v="2"/>
    <x v="3"/>
    <x v="1"/>
    <x v="2"/>
    <x v="9"/>
    <x v="1"/>
    <n v="23"/>
    <n v="34"/>
    <n v="-11"/>
    <n v="0"/>
    <n v="-1"/>
    <n v="1"/>
    <n v="0.5"/>
    <n v="-12"/>
    <n v="-3.4641016151377544"/>
    <n v="-1"/>
    <n v="70"/>
    <n v="37"/>
    <n v="24.5"/>
    <n v="2.5774213716595318"/>
    <n v="-1"/>
    <n v="0"/>
    <n v="0.81921798955449321"/>
  </r>
  <r>
    <n v="3"/>
    <x v="3"/>
    <x v="2"/>
    <x v="2"/>
    <x v="22"/>
    <x v="0"/>
    <n v="27"/>
    <n v="14"/>
    <n v="13"/>
    <n v="1"/>
    <n v="-5.5"/>
    <n v="2"/>
    <n v="0.66666666666666663"/>
    <n v="7.5"/>
    <n v="2.7386127875258306"/>
    <n v="1"/>
    <n v="97"/>
    <n v="51"/>
    <n v="32"/>
    <n v="5.3160341591853619"/>
    <n v="1"/>
    <n v="0"/>
    <n v="0.82107360960674469"/>
  </r>
  <r>
    <n v="4"/>
    <x v="3"/>
    <x v="3"/>
    <x v="2"/>
    <x v="5"/>
    <x v="1"/>
    <n v="26"/>
    <n v="14"/>
    <n v="12"/>
    <n v="1"/>
    <n v="3"/>
    <n v="3"/>
    <n v="0.75"/>
    <n v="15"/>
    <n v="3.872983346207417"/>
    <n v="1"/>
    <n v="123"/>
    <n v="65"/>
    <n v="47"/>
    <n v="9.1890175053927798"/>
    <n v="2"/>
    <n v="1"/>
    <n v="0.81929511038782243"/>
  </r>
  <r>
    <n v="5"/>
    <x v="3"/>
    <x v="4"/>
    <x v="2"/>
    <x v="7"/>
    <x v="1"/>
    <n v="9"/>
    <n v="12"/>
    <n v="-3"/>
    <n v="0"/>
    <n v="-3"/>
    <n v="3"/>
    <n v="0.6"/>
    <n v="-6"/>
    <n v="-2.4494897427831779"/>
    <n v="-1"/>
    <n v="132"/>
    <n v="77"/>
    <n v="41"/>
    <n v="6.739527762609602"/>
    <n v="-1"/>
    <n v="0"/>
    <n v="0.78201057426746601"/>
  </r>
  <r>
    <n v="6"/>
    <x v="3"/>
    <x v="5"/>
    <x v="2"/>
    <x v="17"/>
    <x v="1"/>
    <n v="21"/>
    <n v="0"/>
    <n v="21"/>
    <n v="1"/>
    <n v="-2.5"/>
    <n v="4"/>
    <n v="0.66666666666666663"/>
    <n v="18.5"/>
    <n v="4.3011626335213133"/>
    <n v="1"/>
    <n v="153"/>
    <n v="77"/>
    <n v="59.5"/>
    <n v="11.040690396130916"/>
    <n v="1"/>
    <n v="0"/>
    <n v="0.83580204084929433"/>
  </r>
  <r>
    <n v="7"/>
    <x v="3"/>
    <x v="6"/>
    <x v="2"/>
    <x v="0"/>
    <x v="0"/>
    <n v="23"/>
    <n v="24"/>
    <n v="-1"/>
    <n v="0"/>
    <n v="-2.5"/>
    <n v="4"/>
    <n v="0.5714285714285714"/>
    <n v="-3.5"/>
    <n v="-1.8708286933869707"/>
    <n v="-1"/>
    <n v="176"/>
    <n v="101"/>
    <n v="56"/>
    <n v="9.1698617027439457"/>
    <n v="-1"/>
    <n v="0"/>
    <n v="0.78855069885382412"/>
  </r>
  <r>
    <n v="8"/>
    <x v="3"/>
    <x v="7"/>
    <x v="2"/>
    <x v="20"/>
    <x v="1"/>
    <n v="21"/>
    <n v="36"/>
    <n v="-15"/>
    <n v="0"/>
    <n v="-2.5"/>
    <n v="4"/>
    <n v="0.5"/>
    <n v="-17.5"/>
    <n v="-4.1833001326703778"/>
    <n v="-1"/>
    <n v="197"/>
    <n v="137"/>
    <n v="38.5"/>
    <n v="4.9865615700735679"/>
    <n v="-2"/>
    <n v="-1"/>
    <n v="0.70283571578102111"/>
  </r>
  <r>
    <n v="9"/>
    <x v="3"/>
    <x v="16"/>
    <x v="2"/>
    <x v="5"/>
    <x v="0"/>
    <n v="16"/>
    <n v="23"/>
    <n v="-7"/>
    <n v="0"/>
    <n v="-1.5"/>
    <n v="4"/>
    <n v="0.44444444444444442"/>
    <n v="-8.5"/>
    <n v="-2.9154759474226504"/>
    <n v="-1"/>
    <n v="213"/>
    <n v="160"/>
    <n v="30"/>
    <n v="2.0710856226509176"/>
    <n v="-3"/>
    <n v="-2"/>
    <n v="0.66331461482120047"/>
  </r>
  <r>
    <n v="10"/>
    <x v="3"/>
    <x v="9"/>
    <x v="2"/>
    <x v="9"/>
    <x v="0"/>
    <n v="24"/>
    <n v="21"/>
    <n v="3"/>
    <n v="1"/>
    <n v="-6.5"/>
    <n v="5"/>
    <n v="0.5"/>
    <n v="-3.5"/>
    <n v="-1.8708286933869707"/>
    <n v="-1"/>
    <n v="237"/>
    <n v="181"/>
    <n v="26.5"/>
    <n v="0.20025692926394689"/>
    <n v="-4"/>
    <n v="-3"/>
    <n v="0.65449675011210251"/>
  </r>
  <r>
    <n v="11"/>
    <x v="3"/>
    <x v="10"/>
    <x v="2"/>
    <x v="23"/>
    <x v="0"/>
    <n v="34"/>
    <n v="17"/>
    <n v="17"/>
    <n v="1"/>
    <n v="-13"/>
    <n v="6"/>
    <n v="0.54545454545454541"/>
    <n v="4"/>
    <n v="2"/>
    <n v="1"/>
    <n v="271"/>
    <n v="198"/>
    <n v="30.5"/>
    <n v="2.2002569292639471"/>
    <n v="1"/>
    <n v="0"/>
    <n v="0.6778325288469047"/>
  </r>
  <r>
    <n v="12"/>
    <x v="3"/>
    <x v="11"/>
    <x v="2"/>
    <x v="30"/>
    <x v="1"/>
    <n v="26"/>
    <n v="16"/>
    <n v="10"/>
    <n v="1"/>
    <n v="2.5"/>
    <n v="7"/>
    <n v="0.58333333333333337"/>
    <n v="12.5"/>
    <n v="3.5355339059327378"/>
    <n v="1"/>
    <n v="297"/>
    <n v="214"/>
    <n v="43"/>
    <n v="5.7357908351966849"/>
    <n v="2"/>
    <n v="1"/>
    <n v="0.68498615008500008"/>
  </r>
  <r>
    <n v="13"/>
    <x v="3"/>
    <x v="12"/>
    <x v="2"/>
    <x v="27"/>
    <x v="1"/>
    <n v="24"/>
    <n v="27"/>
    <n v="-3"/>
    <n v="0"/>
    <n v="6.5"/>
    <n v="7"/>
    <n v="0.53846153846153844"/>
    <n v="3.5"/>
    <n v="1.8708286933869707"/>
    <n v="1"/>
    <n v="321"/>
    <n v="241"/>
    <n v="46.5"/>
    <n v="7.6066195285836553"/>
    <n v="3"/>
    <n v="2"/>
    <n v="0.66359287859267402"/>
  </r>
  <r>
    <n v="14"/>
    <x v="3"/>
    <x v="13"/>
    <x v="2"/>
    <x v="18"/>
    <x v="0"/>
    <n v="20"/>
    <n v="12"/>
    <n v="8"/>
    <n v="1"/>
    <n v="-8.5"/>
    <n v="8"/>
    <n v="0.5714285714285714"/>
    <n v="-0.5"/>
    <n v="-0.70710678118654757"/>
    <n v="-1"/>
    <n v="341"/>
    <n v="253"/>
    <n v="46"/>
    <n v="6.8995127473971074"/>
    <n v="-1"/>
    <n v="0"/>
    <n v="0.66983267763166932"/>
  </r>
  <r>
    <n v="15"/>
    <x v="3"/>
    <x v="14"/>
    <x v="2"/>
    <x v="25"/>
    <x v="1"/>
    <n v="22"/>
    <n v="10"/>
    <n v="12"/>
    <n v="1"/>
    <n v="4"/>
    <n v="9"/>
    <n v="0.6"/>
    <n v="16"/>
    <n v="4"/>
    <n v="1"/>
    <n v="363"/>
    <n v="263"/>
    <n v="62"/>
    <n v="10.899512747397107"/>
    <n v="1"/>
    <n v="0"/>
    <n v="0.68216293527535687"/>
  </r>
  <r>
    <n v="16"/>
    <x v="3"/>
    <x v="15"/>
    <x v="2"/>
    <x v="7"/>
    <x v="0"/>
    <n v="26"/>
    <n v="24"/>
    <n v="2"/>
    <n v="1"/>
    <n v="-7"/>
    <n v="10"/>
    <n v="0.625"/>
    <n v="-5"/>
    <n v="-2.2360679774997898"/>
    <n v="-1"/>
    <n v="389"/>
    <n v="287"/>
    <n v="57"/>
    <n v="8.6634447698973176"/>
    <n v="-1"/>
    <n v="0"/>
    <n v="0.67276338723870988"/>
  </r>
  <r>
    <n v="1"/>
    <x v="3"/>
    <x v="0"/>
    <x v="3"/>
    <x v="6"/>
    <x v="1"/>
    <n v="3"/>
    <n v="47"/>
    <n v="-44"/>
    <n v="0"/>
    <n v="7.5"/>
    <n v="0"/>
    <n v="0"/>
    <n v="-36.5"/>
    <n v="-6.0415229867972862"/>
    <n v="-1"/>
    <n v="3"/>
    <n v="47"/>
    <n v="-36.5"/>
    <n v="-6.0415229867972862"/>
    <n v="-2"/>
    <n v="-1"/>
    <n v="1.4698284266125997E-3"/>
  </r>
  <r>
    <n v="2"/>
    <x v="3"/>
    <x v="1"/>
    <x v="3"/>
    <x v="25"/>
    <x v="0"/>
    <n v="20"/>
    <n v="31"/>
    <n v="-11"/>
    <n v="0"/>
    <n v="7.5"/>
    <n v="0"/>
    <n v="0"/>
    <n v="-3.5"/>
    <n v="-1.8708286933869707"/>
    <n v="-1"/>
    <n v="23"/>
    <n v="78"/>
    <n v="-40"/>
    <n v="-7.9123516801842566"/>
    <n v="-3"/>
    <n v="-2"/>
    <n v="5.2437116715139176E-2"/>
  </r>
  <r>
    <n v="3"/>
    <x v="3"/>
    <x v="2"/>
    <x v="3"/>
    <x v="10"/>
    <x v="1"/>
    <n v="27"/>
    <n v="6"/>
    <n v="21"/>
    <n v="1"/>
    <n v="16.5"/>
    <n v="1"/>
    <n v="0.33333333333333331"/>
    <n v="37.5"/>
    <n v="6.1237243569579451"/>
    <n v="1"/>
    <n v="50"/>
    <n v="84"/>
    <n v="-2.5"/>
    <n v="-1.7886273232263115"/>
    <n v="1"/>
    <n v="0"/>
    <n v="0.22626172072398346"/>
  </r>
  <r>
    <n v="4"/>
    <x v="3"/>
    <x v="3"/>
    <x v="3"/>
    <x v="12"/>
    <x v="1"/>
    <n v="0"/>
    <n v="22"/>
    <n v="-22"/>
    <n v="0"/>
    <n v="9"/>
    <n v="1"/>
    <n v="0.25"/>
    <n v="-13"/>
    <n v="-3.6055512754639891"/>
    <n v="-1"/>
    <n v="50"/>
    <n v="106"/>
    <n v="-15.5"/>
    <n v="-5.394178598690301"/>
    <n v="-1"/>
    <n v="0"/>
    <n v="0.14419745154793495"/>
  </r>
  <r>
    <n v="5"/>
    <x v="3"/>
    <x v="4"/>
    <x v="3"/>
    <x v="17"/>
    <x v="0"/>
    <n v="13"/>
    <n v="12"/>
    <n v="1"/>
    <n v="1"/>
    <n v="6"/>
    <n v="2"/>
    <n v="0.4"/>
    <n v="7"/>
    <n v="2.6457513110645907"/>
    <n v="1"/>
    <n v="63"/>
    <n v="118"/>
    <n v="-8.5"/>
    <n v="-2.7484272876257103"/>
    <n v="1"/>
    <n v="0"/>
    <n v="0.18432834213832425"/>
  </r>
  <r>
    <n v="6"/>
    <x v="3"/>
    <x v="5"/>
    <x v="3"/>
    <x v="15"/>
    <x v="1"/>
    <n v="13"/>
    <n v="20"/>
    <n v="-7"/>
    <n v="0"/>
    <n v="10"/>
    <n v="2"/>
    <n v="0.33333333333333331"/>
    <n v="3"/>
    <n v="1.7320508075688772"/>
    <n v="1"/>
    <n v="76"/>
    <n v="138"/>
    <n v="-5.5"/>
    <n v="-1.0163764800568331"/>
    <n v="2"/>
    <n v="1"/>
    <n v="0.19564275030502895"/>
  </r>
  <r>
    <n v="7"/>
    <x v="3"/>
    <x v="6"/>
    <x v="3"/>
    <x v="19"/>
    <x v="1"/>
    <n v="5"/>
    <n v="37"/>
    <n v="-32"/>
    <n v="0"/>
    <n v="7"/>
    <n v="2"/>
    <n v="0.2857142857142857"/>
    <n v="-25"/>
    <n v="-5"/>
    <n v="-1"/>
    <n v="81"/>
    <n v="175"/>
    <n v="-30.5"/>
    <n v="-6.0163764800568327"/>
    <n v="-1"/>
    <n v="0"/>
    <n v="0.13875153055218392"/>
  </r>
  <r>
    <n v="8"/>
    <x v="3"/>
    <x v="7"/>
    <x v="3"/>
    <x v="28"/>
    <x v="0"/>
    <n v="6"/>
    <n v="25"/>
    <n v="-19"/>
    <n v="0"/>
    <n v="13.5"/>
    <n v="2"/>
    <n v="0.25"/>
    <n v="-5.5"/>
    <n v="-2.3452078799117149"/>
    <n v="-1"/>
    <n v="87"/>
    <n v="200"/>
    <n v="-36"/>
    <n v="-8.361584359968548"/>
    <n v="-2"/>
    <n v="-1"/>
    <n v="0.12208739411195732"/>
  </r>
  <r>
    <n v="9"/>
    <x v="3"/>
    <x v="16"/>
    <x v="3"/>
    <x v="1"/>
    <x v="0"/>
    <n v="9"/>
    <n v="41"/>
    <n v="-32"/>
    <n v="0"/>
    <n v="10"/>
    <n v="2"/>
    <n v="0.22222222222222221"/>
    <n v="-22"/>
    <n v="-4.6904157598234297"/>
    <n v="-1"/>
    <n v="96"/>
    <n v="241"/>
    <n v="-58"/>
    <n v="-13.052000119791977"/>
    <n v="-3"/>
    <n v="-2"/>
    <n v="0.10142746508148304"/>
  </r>
  <r>
    <n v="10"/>
    <x v="3"/>
    <x v="8"/>
    <x v="3"/>
    <x v="29"/>
    <x v="1"/>
    <n v="41"/>
    <n v="10"/>
    <n v="31"/>
    <n v="1"/>
    <n v="7"/>
    <n v="3"/>
    <n v="0.3"/>
    <n v="38"/>
    <n v="6.164414002968976"/>
    <n v="1"/>
    <n v="137"/>
    <n v="251"/>
    <n v="-20"/>
    <n v="-6.8875861168230008"/>
    <n v="1"/>
    <n v="0"/>
    <n v="0.19232568798580207"/>
  </r>
  <r>
    <n v="11"/>
    <x v="3"/>
    <x v="10"/>
    <x v="3"/>
    <x v="21"/>
    <x v="0"/>
    <n v="24"/>
    <n v="21"/>
    <n v="3"/>
    <n v="1"/>
    <n v="3"/>
    <n v="4"/>
    <n v="0.36363636363636365"/>
    <n v="6"/>
    <n v="2.4494897427831779"/>
    <n v="1"/>
    <n v="161"/>
    <n v="272"/>
    <n v="-14"/>
    <n v="-4.4380963740398229"/>
    <n v="2"/>
    <n v="1"/>
    <n v="0.22394506184621168"/>
  </r>
  <r>
    <n v="12"/>
    <x v="3"/>
    <x v="11"/>
    <x v="3"/>
    <x v="26"/>
    <x v="1"/>
    <n v="17"/>
    <n v="21"/>
    <n v="-4"/>
    <n v="0"/>
    <n v="3.5"/>
    <n v="4"/>
    <n v="0.33333333333333331"/>
    <n v="-0.5"/>
    <n v="-0.70710678118654757"/>
    <n v="-1"/>
    <n v="178"/>
    <n v="293"/>
    <n v="-14.5"/>
    <n v="-5.1452031552263708"/>
    <n v="-1"/>
    <n v="0"/>
    <n v="0.2348397236204991"/>
  </r>
  <r>
    <n v="13"/>
    <x v="3"/>
    <x v="12"/>
    <x v="3"/>
    <x v="29"/>
    <x v="0"/>
    <n v="23"/>
    <n v="27"/>
    <n v="-4"/>
    <n v="0"/>
    <n v="-4.5"/>
    <n v="4"/>
    <n v="0.30769230769230771"/>
    <n v="-8.5"/>
    <n v="-2.9154759474226504"/>
    <n v="-1"/>
    <n v="201"/>
    <n v="320"/>
    <n v="-23"/>
    <n v="-8.0606791026490221"/>
    <n v="-2"/>
    <n v="-1"/>
    <n v="0.24934884661985959"/>
  </r>
  <r>
    <n v="14"/>
    <x v="3"/>
    <x v="13"/>
    <x v="3"/>
    <x v="4"/>
    <x v="0"/>
    <n v="14"/>
    <n v="13"/>
    <n v="1"/>
    <n v="1"/>
    <n v="-2.5"/>
    <n v="5"/>
    <n v="0.35714285714285715"/>
    <n v="-1.5"/>
    <n v="-1.2247448713915889"/>
    <n v="-1"/>
    <n v="215"/>
    <n v="333"/>
    <n v="-24.5"/>
    <n v="-9.2854239740406115"/>
    <n v="-3"/>
    <n v="-2"/>
    <n v="0.26175137126617631"/>
  </r>
  <r>
    <n v="15"/>
    <x v="3"/>
    <x v="14"/>
    <x v="3"/>
    <x v="28"/>
    <x v="1"/>
    <n v="12"/>
    <n v="24"/>
    <n v="-12"/>
    <n v="0"/>
    <n v="13.5"/>
    <n v="5"/>
    <n v="0.33333333333333331"/>
    <n v="1.5"/>
    <n v="1.2247448713915889"/>
    <n v="1"/>
    <n v="227"/>
    <n v="357"/>
    <n v="-23"/>
    <n v="-8.0606791026490221"/>
    <n v="1"/>
    <n v="0"/>
    <n v="0.25481356763814422"/>
  </r>
  <r>
    <n v="16"/>
    <x v="3"/>
    <x v="15"/>
    <x v="3"/>
    <x v="26"/>
    <x v="0"/>
    <n v="42"/>
    <n v="17"/>
    <n v="25"/>
    <n v="1"/>
    <n v="-5.5"/>
    <n v="6"/>
    <n v="0.375"/>
    <n v="19.5"/>
    <n v="4.4158804331639239"/>
    <n v="1"/>
    <n v="269"/>
    <n v="374"/>
    <n v="-3.5"/>
    <n v="-3.6447986694850982"/>
    <n v="2"/>
    <n v="1"/>
    <n v="0.31410003613909576"/>
  </r>
  <r>
    <n v="1"/>
    <x v="3"/>
    <x v="0"/>
    <x v="4"/>
    <x v="14"/>
    <x v="0"/>
    <n v="16"/>
    <n v="8"/>
    <n v="8"/>
    <n v="1"/>
    <n v="-3"/>
    <n v="1"/>
    <n v="1"/>
    <n v="5"/>
    <n v="2.2360679774997898"/>
    <n v="1"/>
    <n v="16"/>
    <n v="8"/>
    <n v="5"/>
    <n v="2.2360679774997898"/>
    <n v="3"/>
    <n v="2"/>
    <n v="0.83790998075539636"/>
  </r>
  <r>
    <n v="2"/>
    <x v="3"/>
    <x v="1"/>
    <x v="4"/>
    <x v="30"/>
    <x v="1"/>
    <n v="24"/>
    <n v="31"/>
    <n v="-7"/>
    <n v="0"/>
    <n v="5.5"/>
    <n v="1"/>
    <n v="0.5"/>
    <n v="-1.5"/>
    <n v="-1.2247448713915889"/>
    <n v="-1"/>
    <n v="40"/>
    <n v="39"/>
    <n v="3.5"/>
    <n v="1.0113231061082009"/>
    <n v="-1"/>
    <n v="0"/>
    <n v="0.51499630212938852"/>
  </r>
  <r>
    <n v="3"/>
    <x v="3"/>
    <x v="2"/>
    <x v="4"/>
    <x v="9"/>
    <x v="0"/>
    <n v="31"/>
    <n v="21"/>
    <n v="10"/>
    <n v="1"/>
    <n v="-3"/>
    <n v="2"/>
    <n v="0.66666666666666663"/>
    <n v="7"/>
    <n v="2.6457513110645907"/>
    <n v="1"/>
    <n v="71"/>
    <n v="60"/>
    <n v="10.5"/>
    <n v="3.6570744171727916"/>
    <n v="1"/>
    <n v="0"/>
    <n v="0.59843648873547084"/>
  </r>
  <r>
    <n v="4"/>
    <x v="3"/>
    <x v="4"/>
    <x v="4"/>
    <x v="13"/>
    <x v="0"/>
    <n v="33"/>
    <n v="31"/>
    <n v="2"/>
    <n v="1"/>
    <n v="-6.5"/>
    <n v="3"/>
    <n v="0.75"/>
    <n v="-4.5"/>
    <n v="-2.1213203435596424"/>
    <n v="-1"/>
    <n v="104"/>
    <n v="91"/>
    <n v="6"/>
    <n v="1.5357540736131492"/>
    <n v="-1"/>
    <n v="0"/>
    <n v="0.57846357785217384"/>
  </r>
  <r>
    <n v="5"/>
    <x v="3"/>
    <x v="5"/>
    <x v="4"/>
    <x v="16"/>
    <x v="1"/>
    <n v="17"/>
    <n v="23"/>
    <n v="-6"/>
    <n v="0"/>
    <n v="-1"/>
    <n v="3"/>
    <n v="0.6"/>
    <n v="-7"/>
    <n v="-2.6457513110645907"/>
    <n v="-1"/>
    <n v="121"/>
    <n v="114"/>
    <n v="-1"/>
    <n v="-1.1099972374514415"/>
    <n v="-2"/>
    <n v="-1"/>
    <n v="0.53524974365572064"/>
  </r>
  <r>
    <n v="6"/>
    <x v="3"/>
    <x v="6"/>
    <x v="4"/>
    <x v="11"/>
    <x v="1"/>
    <n v="21"/>
    <n v="17"/>
    <n v="4"/>
    <n v="1"/>
    <n v="5"/>
    <n v="4"/>
    <n v="0.66666666666666663"/>
    <n v="9"/>
    <n v="3"/>
    <n v="1"/>
    <n v="142"/>
    <n v="131"/>
    <n v="8"/>
    <n v="1.8900027625485585"/>
    <n v="1"/>
    <n v="0"/>
    <n v="0.54762827161377214"/>
  </r>
  <r>
    <n v="7"/>
    <x v="3"/>
    <x v="7"/>
    <x v="4"/>
    <x v="6"/>
    <x v="0"/>
    <n v="36"/>
    <n v="21"/>
    <n v="15"/>
    <n v="1"/>
    <n v="2.5"/>
    <n v="5"/>
    <n v="0.7142857142857143"/>
    <n v="17.5"/>
    <n v="4.1833001326703778"/>
    <n v="1"/>
    <n v="178"/>
    <n v="152"/>
    <n v="25.5"/>
    <n v="6.0733028952189363"/>
    <n v="2"/>
    <n v="1"/>
    <n v="0.59248074217361413"/>
  </r>
  <r>
    <n v="8"/>
    <x v="3"/>
    <x v="16"/>
    <x v="4"/>
    <x v="18"/>
    <x v="0"/>
    <n v="42"/>
    <n v="28"/>
    <n v="14"/>
    <n v="1"/>
    <n v="-6"/>
    <n v="6"/>
    <n v="0.75"/>
    <n v="8"/>
    <n v="2.8284271247461903"/>
    <n v="1"/>
    <n v="220"/>
    <n v="180"/>
    <n v="33.5"/>
    <n v="8.901730019965127"/>
    <n v="3"/>
    <n v="2"/>
    <n v="0.61670587136694177"/>
  </r>
  <r>
    <n v="9"/>
    <x v="3"/>
    <x v="8"/>
    <x v="4"/>
    <x v="5"/>
    <x v="1"/>
    <n v="21"/>
    <n v="52"/>
    <n v="-31"/>
    <n v="0"/>
    <n v="3.5"/>
    <n v="6"/>
    <n v="0.66666666666666663"/>
    <n v="-27.5"/>
    <n v="-5.2440442408507577"/>
    <n v="-1"/>
    <n v="241"/>
    <n v="232"/>
    <n v="6"/>
    <n v="3.6576857791143693"/>
    <n v="-1"/>
    <n v="0"/>
    <n v="0.52253501324485074"/>
  </r>
  <r>
    <n v="10"/>
    <x v="3"/>
    <x v="9"/>
    <x v="4"/>
    <x v="4"/>
    <x v="1"/>
    <n v="19"/>
    <n v="20"/>
    <n v="-1"/>
    <n v="0"/>
    <n v="-4"/>
    <n v="6"/>
    <n v="0.6"/>
    <n v="-5"/>
    <n v="-2.2360679774997898"/>
    <n v="-1"/>
    <n v="260"/>
    <n v="252"/>
    <n v="1"/>
    <n v="1.4216178016145795"/>
    <n v="-2"/>
    <n v="-1"/>
    <n v="0.51850867102584364"/>
  </r>
  <r>
    <n v="11"/>
    <x v="3"/>
    <x v="10"/>
    <x v="4"/>
    <x v="8"/>
    <x v="0"/>
    <n v="27"/>
    <n v="30"/>
    <n v="-3"/>
    <n v="0"/>
    <n v="-3"/>
    <n v="6"/>
    <n v="0.54545454545454541"/>
    <n v="-6"/>
    <n v="-2.4494897427831779"/>
    <n v="-1"/>
    <n v="287"/>
    <n v="282"/>
    <n v="-5"/>
    <n v="-1.0278719411685984"/>
    <n v="-3"/>
    <n v="-2"/>
    <n v="0.51041176799934829"/>
  </r>
  <r>
    <n v="12"/>
    <x v="3"/>
    <x v="11"/>
    <x v="4"/>
    <x v="18"/>
    <x v="1"/>
    <n v="17"/>
    <n v="24"/>
    <n v="-7"/>
    <n v="0"/>
    <n v="-3.5"/>
    <n v="6"/>
    <n v="0.5"/>
    <n v="-10.5"/>
    <n v="-3.2403703492039302"/>
    <n v="-1"/>
    <n v="304"/>
    <n v="306"/>
    <n v="-15.5"/>
    <n v="-4.2682422903725286"/>
    <n v="-4"/>
    <n v="-3"/>
    <n v="0.49611481837310528"/>
  </r>
  <r>
    <n v="13"/>
    <x v="3"/>
    <x v="12"/>
    <x v="4"/>
    <x v="7"/>
    <x v="1"/>
    <n v="20"/>
    <n v="26"/>
    <n v="-6"/>
    <n v="0"/>
    <n v="-1"/>
    <n v="6"/>
    <n v="0.46153846153846156"/>
    <n v="-7"/>
    <n v="-2.6457513110645907"/>
    <n v="-1"/>
    <n v="324"/>
    <n v="332"/>
    <n v="-22.5"/>
    <n v="-6.9139936014371193"/>
    <n v="-5"/>
    <n v="-4"/>
    <n v="0.48555208722482357"/>
  </r>
  <r>
    <n v="14"/>
    <x v="3"/>
    <x v="13"/>
    <x v="4"/>
    <x v="0"/>
    <x v="0"/>
    <n v="9"/>
    <n v="12"/>
    <n v="-3"/>
    <n v="0"/>
    <n v="6"/>
    <n v="6"/>
    <n v="0.42857142857142855"/>
    <n v="3"/>
    <n v="1.7320508075688772"/>
    <n v="1"/>
    <n v="333"/>
    <n v="344"/>
    <n v="-19.5"/>
    <n v="-5.1819427938682416"/>
    <n v="1"/>
    <n v="0"/>
    <n v="0.48075375731505049"/>
  </r>
  <r>
    <n v="15"/>
    <x v="3"/>
    <x v="14"/>
    <x v="4"/>
    <x v="30"/>
    <x v="0"/>
    <n v="10"/>
    <n v="24"/>
    <n v="-14"/>
    <n v="0"/>
    <n v="3"/>
    <n v="6"/>
    <n v="0.4"/>
    <n v="-11"/>
    <n v="-3.3166247903553998"/>
    <n v="-1"/>
    <n v="343"/>
    <n v="368"/>
    <n v="-30.5"/>
    <n v="-8.4985675842236414"/>
    <n v="-1"/>
    <n v="0"/>
    <n v="0.45841245136414055"/>
  </r>
  <r>
    <n v="16"/>
    <x v="3"/>
    <x v="15"/>
    <x v="4"/>
    <x v="0"/>
    <x v="1"/>
    <n v="33"/>
    <n v="14"/>
    <n v="19"/>
    <n v="1"/>
    <n v="7.5"/>
    <n v="7"/>
    <n v="0.4375"/>
    <n v="26.5"/>
    <n v="5.1478150704935004"/>
    <n v="1"/>
    <n v="376"/>
    <n v="382"/>
    <n v="-4"/>
    <n v="-3.350752513730141"/>
    <n v="1"/>
    <n v="0"/>
    <n v="0.49062095714615939"/>
  </r>
  <r>
    <n v="1"/>
    <x v="3"/>
    <x v="0"/>
    <x v="5"/>
    <x v="12"/>
    <x v="1"/>
    <n v="23"/>
    <n v="24"/>
    <n v="-1"/>
    <n v="0"/>
    <n v="7"/>
    <n v="0"/>
    <n v="0"/>
    <n v="6"/>
    <n v="2.4494897427831779"/>
    <n v="1"/>
    <n v="23"/>
    <n v="24"/>
    <n v="6"/>
    <n v="2.4494897427831779"/>
    <n v="2"/>
    <n v="1"/>
    <n v="0.47480478619380678"/>
  </r>
  <r>
    <n v="2"/>
    <x v="3"/>
    <x v="1"/>
    <x v="5"/>
    <x v="8"/>
    <x v="0"/>
    <n v="24"/>
    <n v="17"/>
    <n v="7"/>
    <n v="1"/>
    <n v="-4.5"/>
    <n v="1"/>
    <n v="0.5"/>
    <n v="2.5"/>
    <n v="1.5811388300841898"/>
    <n v="1"/>
    <n v="47"/>
    <n v="41"/>
    <n v="8.5"/>
    <n v="4.0306285728673679"/>
    <n v="3"/>
    <n v="2"/>
    <n v="0.58022181224629821"/>
  </r>
  <r>
    <n v="3"/>
    <x v="3"/>
    <x v="2"/>
    <x v="5"/>
    <x v="24"/>
    <x v="1"/>
    <n v="16"/>
    <n v="14"/>
    <n v="2"/>
    <n v="1"/>
    <n v="-5.5"/>
    <n v="2"/>
    <n v="0.66666666666666663"/>
    <n v="-3.5"/>
    <n v="-1.8708286933869707"/>
    <n v="-1"/>
    <n v="63"/>
    <n v="55"/>
    <n v="5"/>
    <n v="2.1597998794803974"/>
    <n v="-1"/>
    <n v="0"/>
    <n v="0.57977496039092447"/>
  </r>
  <r>
    <n v="4"/>
    <x v="3"/>
    <x v="3"/>
    <x v="5"/>
    <x v="18"/>
    <x v="0"/>
    <n v="48"/>
    <n v="10"/>
    <n v="38"/>
    <n v="1"/>
    <n v="-3"/>
    <n v="3"/>
    <n v="0.75"/>
    <n v="35"/>
    <n v="5.9160797830996161"/>
    <n v="1"/>
    <n v="111"/>
    <n v="65"/>
    <n v="40"/>
    <n v="8.0758796625800144"/>
    <n v="1"/>
    <n v="0"/>
    <n v="0.78044966896630685"/>
  </r>
  <r>
    <n v="5"/>
    <x v="3"/>
    <x v="5"/>
    <x v="5"/>
    <x v="26"/>
    <x v="1"/>
    <n v="28"/>
    <n v="31"/>
    <n v="-3"/>
    <n v="0"/>
    <n v="-7"/>
    <n v="3"/>
    <n v="0.6"/>
    <n v="-10"/>
    <n v="-3.1622776601683795"/>
    <n v="-1"/>
    <n v="139"/>
    <n v="96"/>
    <n v="30"/>
    <n v="4.9136020024116345"/>
    <n v="-1"/>
    <n v="0"/>
    <n v="0.70624124315084391"/>
  </r>
  <r>
    <n v="6"/>
    <x v="3"/>
    <x v="6"/>
    <x v="5"/>
    <x v="28"/>
    <x v="0"/>
    <n v="31"/>
    <n v="38"/>
    <n v="-7"/>
    <n v="0"/>
    <n v="2"/>
    <n v="3"/>
    <n v="0.5"/>
    <n v="-5"/>
    <n v="-2.2360679774997898"/>
    <n v="-1"/>
    <n v="170"/>
    <n v="134"/>
    <n v="25"/>
    <n v="2.6775340249118447"/>
    <n v="-2"/>
    <n v="-1"/>
    <n v="0.63736876714326862"/>
  </r>
  <r>
    <n v="7"/>
    <x v="3"/>
    <x v="7"/>
    <x v="5"/>
    <x v="29"/>
    <x v="0"/>
    <n v="24"/>
    <n v="10"/>
    <n v="14"/>
    <n v="1"/>
    <n v="-8.5"/>
    <n v="4"/>
    <n v="0.5714285714285714"/>
    <n v="5.5"/>
    <n v="2.3452078799117149"/>
    <n v="1"/>
    <n v="194"/>
    <n v="144"/>
    <n v="30.5"/>
    <n v="5.02274190482356"/>
    <n v="1"/>
    <n v="0"/>
    <n v="0.66959775211975581"/>
  </r>
  <r>
    <n v="8"/>
    <x v="3"/>
    <x v="16"/>
    <x v="5"/>
    <x v="31"/>
    <x v="1"/>
    <n v="41"/>
    <n v="9"/>
    <n v="32"/>
    <n v="1"/>
    <n v="-10"/>
    <n v="5"/>
    <n v="0.625"/>
    <n v="22"/>
    <n v="4.6904157598234297"/>
    <n v="1"/>
    <n v="235"/>
    <n v="153"/>
    <n v="52.5"/>
    <n v="9.7131576646469888"/>
    <n v="2"/>
    <n v="1"/>
    <n v="0.73440338872814215"/>
  </r>
  <r>
    <n v="9"/>
    <x v="3"/>
    <x v="8"/>
    <x v="5"/>
    <x v="4"/>
    <x v="0"/>
    <n v="34"/>
    <n v="22"/>
    <n v="12"/>
    <n v="1"/>
    <n v="-7"/>
    <n v="6"/>
    <n v="0.66666666666666663"/>
    <n v="5"/>
    <n v="2.2360679774997898"/>
    <n v="1"/>
    <n v="269"/>
    <n v="175"/>
    <n v="57.5"/>
    <n v="11.949225642146779"/>
    <n v="3"/>
    <n v="2"/>
    <n v="0.73476280104979053"/>
  </r>
  <r>
    <n v="10"/>
    <x v="3"/>
    <x v="9"/>
    <x v="5"/>
    <x v="10"/>
    <x v="0"/>
    <n v="25"/>
    <n v="20"/>
    <n v="5"/>
    <n v="1"/>
    <n v="-2.5"/>
    <n v="7"/>
    <n v="0.7"/>
    <n v="2.5"/>
    <n v="1.5811388300841898"/>
    <n v="1"/>
    <n v="294"/>
    <n v="195"/>
    <n v="60"/>
    <n v="13.530364472230968"/>
    <n v="4"/>
    <n v="3"/>
    <n v="0.72573200491164658"/>
  </r>
  <r>
    <n v="11"/>
    <x v="3"/>
    <x v="10"/>
    <x v="5"/>
    <x v="4"/>
    <x v="1"/>
    <n v="23"/>
    <n v="16"/>
    <n v="7"/>
    <n v="1"/>
    <n v="-3"/>
    <n v="8"/>
    <n v="0.72727272727272729"/>
    <n v="4"/>
    <n v="2"/>
    <n v="1"/>
    <n v="317"/>
    <n v="211"/>
    <n v="64"/>
    <n v="15.530364472230968"/>
    <n v="5"/>
    <n v="4"/>
    <n v="0.7240605227989465"/>
  </r>
  <r>
    <n v="12"/>
    <x v="3"/>
    <x v="11"/>
    <x v="5"/>
    <x v="13"/>
    <x v="1"/>
    <n v="27"/>
    <n v="30"/>
    <n v="-3"/>
    <n v="0"/>
    <n v="-3.5"/>
    <n v="8"/>
    <n v="0.66666666666666663"/>
    <n v="-6.5"/>
    <n v="-2.5495097567963922"/>
    <n v="-1"/>
    <n v="344"/>
    <n v="241"/>
    <n v="57.5"/>
    <n v="12.980854715434575"/>
    <n v="-1"/>
    <n v="0"/>
    <n v="0.69917071502183692"/>
  </r>
  <r>
    <n v="13"/>
    <x v="3"/>
    <x v="12"/>
    <x v="5"/>
    <x v="3"/>
    <x v="0"/>
    <n v="15"/>
    <n v="6"/>
    <n v="9"/>
    <n v="1"/>
    <n v="3"/>
    <n v="9"/>
    <n v="0.69230769230769229"/>
    <n v="12"/>
    <n v="3.4641016151377544"/>
    <n v="1"/>
    <n v="359"/>
    <n v="247"/>
    <n v="69.5"/>
    <n v="16.444956330572328"/>
    <n v="1"/>
    <n v="0"/>
    <n v="0.70811026312018577"/>
  </r>
  <r>
    <n v="14"/>
    <x v="3"/>
    <x v="13"/>
    <x v="5"/>
    <x v="12"/>
    <x v="0"/>
    <n v="24"/>
    <n v="17"/>
    <n v="7"/>
    <n v="1"/>
    <n v="-5.5"/>
    <n v="10"/>
    <n v="0.7142857142857143"/>
    <n v="1.5"/>
    <n v="1.2247448713915889"/>
    <n v="1"/>
    <n v="383"/>
    <n v="264"/>
    <n v="71"/>
    <n v="17.669701201963917"/>
    <n v="2"/>
    <n v="1"/>
    <n v="0.70720410421179314"/>
  </r>
  <r>
    <n v="15"/>
    <x v="3"/>
    <x v="14"/>
    <x v="5"/>
    <x v="2"/>
    <x v="1"/>
    <n v="14"/>
    <n v="9"/>
    <n v="5"/>
    <n v="1"/>
    <n v="-3.5"/>
    <n v="11"/>
    <n v="0.73333333333333328"/>
    <n v="1.5"/>
    <n v="1.2247448713915889"/>
    <n v="1"/>
    <n v="397"/>
    <n v="273"/>
    <n v="72.5"/>
    <n v="18.894446073355507"/>
    <n v="3"/>
    <n v="2"/>
    <n v="0.70837003100481499"/>
  </r>
  <r>
    <n v="16"/>
    <x v="3"/>
    <x v="15"/>
    <x v="5"/>
    <x v="10"/>
    <x v="1"/>
    <n v="24"/>
    <n v="10"/>
    <n v="14"/>
    <n v="1"/>
    <n v="6"/>
    <n v="12"/>
    <n v="0.75"/>
    <n v="20"/>
    <n v="4.4721359549995796"/>
    <n v="1"/>
    <n v="421"/>
    <n v="283"/>
    <n v="92.5"/>
    <n v="23.366582028355086"/>
    <n v="4"/>
    <n v="3"/>
    <n v="0.71936836785310132"/>
  </r>
  <r>
    <n v="1"/>
    <x v="3"/>
    <x v="0"/>
    <x v="6"/>
    <x v="19"/>
    <x v="1"/>
    <n v="34"/>
    <n v="23"/>
    <n v="11"/>
    <n v="1"/>
    <n v="-1"/>
    <n v="1"/>
    <n v="1"/>
    <n v="10"/>
    <n v="3.1622776601683795"/>
    <n v="1"/>
    <n v="34"/>
    <n v="23"/>
    <n v="10"/>
    <n v="3.1622776601683795"/>
    <n v="5"/>
    <n v="4"/>
    <n v="0.71633483366119388"/>
  </r>
  <r>
    <n v="2"/>
    <x v="3"/>
    <x v="1"/>
    <x v="6"/>
    <x v="6"/>
    <x v="0"/>
    <n v="34"/>
    <n v="23"/>
    <n v="11"/>
    <n v="1"/>
    <n v="1"/>
    <n v="2"/>
    <n v="1"/>
    <n v="12"/>
    <n v="3.4641016151377544"/>
    <n v="1"/>
    <n v="68"/>
    <n v="46"/>
    <n v="22"/>
    <n v="6.6263792753061335"/>
    <n v="6"/>
    <n v="5"/>
    <n v="0.71633483366119388"/>
  </r>
  <r>
    <n v="3"/>
    <x v="3"/>
    <x v="2"/>
    <x v="6"/>
    <x v="20"/>
    <x v="1"/>
    <n v="21"/>
    <n v="31"/>
    <n v="-10"/>
    <n v="0"/>
    <n v="3"/>
    <n v="2"/>
    <n v="0.66666666666666663"/>
    <n v="-7"/>
    <n v="-2.6457513110645907"/>
    <n v="-1"/>
    <n v="89"/>
    <n v="77"/>
    <n v="15"/>
    <n v="3.9806279642415427"/>
    <n v="-1"/>
    <n v="0"/>
    <n v="0.58497961148149058"/>
  </r>
  <r>
    <n v="4"/>
    <x v="3"/>
    <x v="3"/>
    <x v="6"/>
    <x v="30"/>
    <x v="1"/>
    <n v="37"/>
    <n v="36"/>
    <n v="1"/>
    <n v="1"/>
    <n v="3.5"/>
    <n v="3"/>
    <n v="0.75"/>
    <n v="4.5"/>
    <n v="2.1213203435596424"/>
    <n v="1"/>
    <n v="126"/>
    <n v="113"/>
    <n v="19.5"/>
    <n v="6.1019483078011856"/>
    <n v="1"/>
    <n v="0"/>
    <n v="0.56416400628336727"/>
  </r>
  <r>
    <n v="5"/>
    <x v="3"/>
    <x v="4"/>
    <x v="6"/>
    <x v="26"/>
    <x v="0"/>
    <n v="27"/>
    <n v="17"/>
    <n v="10"/>
    <n v="1"/>
    <n v="-6"/>
    <n v="4"/>
    <n v="0.8"/>
    <n v="4"/>
    <n v="2"/>
    <n v="1"/>
    <n v="153"/>
    <n v="130"/>
    <n v="23.5"/>
    <n v="8.1019483078011856"/>
    <n v="2"/>
    <n v="1"/>
    <n v="0.59533897939701241"/>
  </r>
  <r>
    <n v="6"/>
    <x v="3"/>
    <x v="5"/>
    <x v="6"/>
    <x v="5"/>
    <x v="0"/>
    <n v="21"/>
    <n v="28"/>
    <n v="-7"/>
    <n v="0"/>
    <n v="-1.5"/>
    <n v="4"/>
    <n v="0.66666666666666663"/>
    <n v="-8.5"/>
    <n v="-2.9154759474226504"/>
    <n v="-1"/>
    <n v="174"/>
    <n v="158"/>
    <n v="15"/>
    <n v="5.1864723603785352"/>
    <n v="-1"/>
    <n v="0"/>
    <n v="0.55690508785803772"/>
  </r>
  <r>
    <n v="7"/>
    <x v="3"/>
    <x v="6"/>
    <x v="6"/>
    <x v="27"/>
    <x v="1"/>
    <n v="10"/>
    <n v="45"/>
    <n v="-35"/>
    <n v="0"/>
    <n v="6.5"/>
    <n v="4"/>
    <n v="0.5714285714285714"/>
    <n v="-28.5"/>
    <n v="-5.3385391260156556"/>
    <n v="-1"/>
    <n v="184"/>
    <n v="203"/>
    <n v="-13.5"/>
    <n v="-0.1520667656371204"/>
    <n v="-2"/>
    <n v="-1"/>
    <n v="0.44203666411589121"/>
  </r>
  <r>
    <n v="8"/>
    <x v="3"/>
    <x v="7"/>
    <x v="6"/>
    <x v="18"/>
    <x v="0"/>
    <n v="37"/>
    <n v="34"/>
    <n v="3"/>
    <n v="1"/>
    <n v="-3.5"/>
    <n v="5"/>
    <n v="0.625"/>
    <n v="-0.5"/>
    <n v="-0.70710678118654757"/>
    <n v="-1"/>
    <n v="221"/>
    <n v="237"/>
    <n v="-14"/>
    <n v="-0.85917354682366798"/>
    <n v="-3"/>
    <n v="-2"/>
    <n v="0.45868021605062548"/>
  </r>
  <r>
    <n v="9"/>
    <x v="3"/>
    <x v="8"/>
    <x v="6"/>
    <x v="0"/>
    <x v="0"/>
    <n v="14"/>
    <n v="51"/>
    <n v="-37"/>
    <n v="0"/>
    <n v="6"/>
    <n v="5"/>
    <n v="0.55555555555555558"/>
    <n v="-31"/>
    <n v="-5.5677643628300215"/>
    <n v="-1"/>
    <n v="235"/>
    <n v="288"/>
    <n v="-45"/>
    <n v="-6.4269379096536898"/>
    <n v="-4"/>
    <n v="-3"/>
    <n v="0.38178027975721318"/>
  </r>
  <r>
    <n v="10"/>
    <x v="3"/>
    <x v="9"/>
    <x v="6"/>
    <x v="6"/>
    <x v="1"/>
    <n v="21"/>
    <n v="24"/>
    <n v="-3"/>
    <n v="0"/>
    <n v="6.5"/>
    <n v="5"/>
    <n v="0.5"/>
    <n v="3.5"/>
    <n v="1.8708286933869707"/>
    <n v="1"/>
    <n v="256"/>
    <n v="312"/>
    <n v="-41.5"/>
    <n v="-4.5561092162667194"/>
    <n v="1"/>
    <n v="0"/>
    <n v="0.38488917675807277"/>
  </r>
  <r>
    <n v="11"/>
    <x v="3"/>
    <x v="10"/>
    <x v="6"/>
    <x v="7"/>
    <x v="0"/>
    <n v="20"/>
    <n v="35"/>
    <n v="-15"/>
    <n v="0"/>
    <n v="0"/>
    <n v="5"/>
    <n v="0.45454545454545453"/>
    <n v="-15"/>
    <n v="-3.872983346207417"/>
    <n v="-1"/>
    <n v="276"/>
    <n v="347"/>
    <n v="-56.5"/>
    <n v="-8.4290925624741355"/>
    <n v="-1"/>
    <n v="0"/>
    <n v="0.36759466206465313"/>
  </r>
  <r>
    <n v="12"/>
    <x v="3"/>
    <x v="11"/>
    <x v="6"/>
    <x v="22"/>
    <x v="0"/>
    <n v="10"/>
    <n v="24"/>
    <n v="-14"/>
    <n v="0"/>
    <n v="4"/>
    <n v="5"/>
    <n v="0.41666666666666669"/>
    <n v="-10"/>
    <n v="-3.1622776601683795"/>
    <n v="-1"/>
    <n v="286"/>
    <n v="371"/>
    <n v="-66.5"/>
    <n v="-11.591370222642515"/>
    <n v="-2"/>
    <n v="-1"/>
    <n v="0.35053274422764225"/>
  </r>
  <r>
    <n v="13"/>
    <x v="3"/>
    <x v="12"/>
    <x v="6"/>
    <x v="25"/>
    <x v="1"/>
    <n v="21"/>
    <n v="26"/>
    <n v="-5"/>
    <n v="0"/>
    <n v="16.5"/>
    <n v="5"/>
    <n v="0.38461538461538464"/>
    <n v="11.5"/>
    <n v="3.3911649915626341"/>
    <n v="1"/>
    <n v="307"/>
    <n v="397"/>
    <n v="-55"/>
    <n v="-8.200205231079881"/>
    <n v="1"/>
    <n v="0"/>
    <n v="0.35221893419654043"/>
  </r>
  <r>
    <n v="14"/>
    <x v="3"/>
    <x v="13"/>
    <x v="6"/>
    <x v="23"/>
    <x v="0"/>
    <n v="30"/>
    <n v="16"/>
    <n v="14"/>
    <n v="1"/>
    <n v="-3"/>
    <n v="6"/>
    <n v="0.42857142857142855"/>
    <n v="11"/>
    <n v="3.3166247903553998"/>
    <n v="1"/>
    <n v="337"/>
    <n v="413"/>
    <n v="-44"/>
    <n v="-4.8835804407244812"/>
    <n v="2"/>
    <n v="1"/>
    <n v="0.38178604325053822"/>
  </r>
  <r>
    <n v="15"/>
    <x v="3"/>
    <x v="14"/>
    <x v="6"/>
    <x v="7"/>
    <x v="1"/>
    <n v="18"/>
    <n v="26"/>
    <n v="-8"/>
    <n v="0"/>
    <n v="10"/>
    <n v="6"/>
    <n v="0.4"/>
    <n v="2"/>
    <n v="1.4142135623730951"/>
    <n v="1"/>
    <n v="355"/>
    <n v="439"/>
    <n v="-42"/>
    <n v="-3.4693668783513862"/>
    <n v="3"/>
    <n v="2"/>
    <n v="0.3767550336151429"/>
  </r>
  <r>
    <n v="16"/>
    <x v="3"/>
    <x v="15"/>
    <x v="6"/>
    <x v="5"/>
    <x v="1"/>
    <n v="13"/>
    <n v="16"/>
    <n v="-3"/>
    <n v="0"/>
    <n v="14"/>
    <n v="6"/>
    <n v="0.375"/>
    <n v="11"/>
    <n v="3.3166247903553998"/>
    <n v="1"/>
    <n v="368"/>
    <n v="455"/>
    <n v="-31"/>
    <n v="-0.15274208799598643"/>
    <n v="4"/>
    <n v="3"/>
    <n v="0.37684805335183463"/>
  </r>
  <r>
    <n v="1"/>
    <x v="3"/>
    <x v="0"/>
    <x v="7"/>
    <x v="5"/>
    <x v="0"/>
    <n v="21"/>
    <n v="21"/>
    <n v="0"/>
    <n v="0"/>
    <n v="3.5"/>
    <n v="0"/>
    <n v="0"/>
    <n v="3.5"/>
    <n v="1.8708286933869707"/>
    <n v="1"/>
    <n v="21"/>
    <n v="21"/>
    <n v="3.5"/>
    <n v="1.8708286933869707"/>
    <n v="5"/>
    <n v="4"/>
    <n v="0.5"/>
  </r>
  <r>
    <n v="2"/>
    <x v="3"/>
    <x v="1"/>
    <x v="7"/>
    <x v="0"/>
    <x v="1"/>
    <n v="18"/>
    <n v="21"/>
    <n v="-3"/>
    <n v="0"/>
    <n v="9.5"/>
    <n v="0"/>
    <n v="0"/>
    <n v="6.5"/>
    <n v="2.5495097567963922"/>
    <n v="1"/>
    <n v="39"/>
    <n v="42"/>
    <n v="10"/>
    <n v="4.4203384501833627"/>
    <n v="6"/>
    <n v="5"/>
    <n v="0.45620355460010292"/>
  </r>
  <r>
    <n v="3"/>
    <x v="3"/>
    <x v="2"/>
    <x v="7"/>
    <x v="29"/>
    <x v="0"/>
    <n v="21"/>
    <n v="17"/>
    <n v="4"/>
    <n v="1"/>
    <n v="-3"/>
    <n v="1"/>
    <n v="0.33333333333333331"/>
    <n v="1"/>
    <n v="1"/>
    <n v="1"/>
    <n v="60"/>
    <n v="59"/>
    <n v="11"/>
    <n v="5.4203384501833627"/>
    <n v="7"/>
    <n v="6"/>
    <n v="0.50995690112122805"/>
  </r>
  <r>
    <n v="4"/>
    <x v="3"/>
    <x v="3"/>
    <x v="7"/>
    <x v="23"/>
    <x v="1"/>
    <n v="42"/>
    <n v="45"/>
    <n v="-3"/>
    <n v="0"/>
    <n v="2.5"/>
    <n v="1"/>
    <n v="0.25"/>
    <n v="-0.5"/>
    <n v="-0.70710678118654757"/>
    <n v="-1"/>
    <n v="102"/>
    <n v="104"/>
    <n v="10.5"/>
    <n v="4.7132316689968148"/>
    <n v="-1"/>
    <n v="0"/>
    <n v="0.48849681429347619"/>
  </r>
  <r>
    <n v="5"/>
    <x v="3"/>
    <x v="4"/>
    <x v="7"/>
    <x v="6"/>
    <x v="0"/>
    <n v="12"/>
    <n v="9"/>
    <n v="3"/>
    <n v="1"/>
    <n v="3"/>
    <n v="2"/>
    <n v="0.4"/>
    <n v="6"/>
    <n v="2.4494897427831779"/>
    <n v="1"/>
    <n v="114"/>
    <n v="113"/>
    <n v="16.5"/>
    <n v="7.1627214117799927"/>
    <n v="1"/>
    <n v="0"/>
    <n v="0.50522010841359155"/>
  </r>
  <r>
    <n v="6"/>
    <x v="3"/>
    <x v="5"/>
    <x v="7"/>
    <x v="25"/>
    <x v="0"/>
    <n v="14"/>
    <n v="38"/>
    <n v="-24"/>
    <n v="0"/>
    <n v="-1"/>
    <n v="2"/>
    <n v="0.33333333333333331"/>
    <n v="-25"/>
    <n v="-5"/>
    <n v="-1"/>
    <n v="128"/>
    <n v="151"/>
    <n v="-8.5"/>
    <n v="2.1627214117799927"/>
    <n v="-1"/>
    <n v="0"/>
    <n v="0.40332220847405481"/>
  </r>
  <r>
    <n v="7"/>
    <x v="3"/>
    <x v="6"/>
    <x v="7"/>
    <x v="18"/>
    <x v="1"/>
    <n v="23"/>
    <n v="26"/>
    <n v="-3"/>
    <n v="0"/>
    <n v="3.5"/>
    <n v="2"/>
    <n v="0.2857142857142857"/>
    <n v="0.5"/>
    <n v="0.70710678118654757"/>
    <n v="1"/>
    <n v="151"/>
    <n v="177"/>
    <n v="-8"/>
    <n v="2.8698281929665401"/>
    <n v="1"/>
    <n v="0"/>
    <n v="0.40696610525469612"/>
  </r>
  <r>
    <n v="8"/>
    <x v="3"/>
    <x v="7"/>
    <x v="7"/>
    <x v="5"/>
    <x v="1"/>
    <n v="18"/>
    <n v="33"/>
    <n v="-15"/>
    <n v="0"/>
    <n v="8.5"/>
    <n v="2"/>
    <n v="0.25"/>
    <n v="-6.5"/>
    <n v="-2.5495097567963922"/>
    <n v="-1"/>
    <n v="169"/>
    <n v="210"/>
    <n v="-14.5"/>
    <n v="0.32031843617014788"/>
    <n v="-1"/>
    <n v="0"/>
    <n v="0.37407250640811829"/>
  </r>
  <r>
    <n v="9"/>
    <x v="3"/>
    <x v="16"/>
    <x v="7"/>
    <x v="27"/>
    <x v="0"/>
    <n v="21"/>
    <n v="37"/>
    <n v="-16"/>
    <n v="0"/>
    <n v="8"/>
    <n v="2"/>
    <n v="0.22222222222222221"/>
    <n v="-8"/>
    <n v="-2.8284271247461903"/>
    <n v="-1"/>
    <n v="190"/>
    <n v="247"/>
    <n v="-22.5"/>
    <n v="-2.5081086885760424"/>
    <n v="-2"/>
    <n v="-1"/>
    <n v="0.34937142863332371"/>
  </r>
  <r>
    <n v="10"/>
    <x v="3"/>
    <x v="8"/>
    <x v="7"/>
    <x v="30"/>
    <x v="0"/>
    <n v="28"/>
    <n v="16"/>
    <n v="12"/>
    <n v="1"/>
    <n v="5.5"/>
    <n v="3"/>
    <n v="0.3"/>
    <n v="17.5"/>
    <n v="4.1833001326703778"/>
    <n v="1"/>
    <n v="218"/>
    <n v="263"/>
    <n v="-5"/>
    <n v="1.6751914440943354"/>
    <n v="1"/>
    <n v="0"/>
    <n v="0.39060930485319229"/>
  </r>
  <r>
    <n v="11"/>
    <x v="3"/>
    <x v="10"/>
    <x v="7"/>
    <x v="9"/>
    <x v="1"/>
    <n v="35"/>
    <n v="20"/>
    <n v="15"/>
    <n v="1"/>
    <n v="0"/>
    <n v="4"/>
    <n v="0.36363636363636365"/>
    <n v="15"/>
    <n v="3.872983346207417"/>
    <n v="1"/>
    <n v="253"/>
    <n v="283"/>
    <n v="10"/>
    <n v="5.5481747903017524"/>
    <n v="2"/>
    <n v="1"/>
    <n v="0.43399348675399008"/>
  </r>
  <r>
    <n v="12"/>
    <x v="3"/>
    <x v="11"/>
    <x v="7"/>
    <x v="15"/>
    <x v="1"/>
    <n v="13"/>
    <n v="29"/>
    <n v="-16"/>
    <n v="0"/>
    <n v="5.5"/>
    <n v="4"/>
    <n v="0.33333333333333331"/>
    <n v="-10.5"/>
    <n v="-3.2403703492039302"/>
    <n v="-1"/>
    <n v="266"/>
    <n v="312"/>
    <n v="-0.5"/>
    <n v="2.3078044410978222"/>
    <n v="-1"/>
    <n v="0"/>
    <n v="0.40660181038685722"/>
  </r>
  <r>
    <n v="13"/>
    <x v="3"/>
    <x v="12"/>
    <x v="7"/>
    <x v="20"/>
    <x v="0"/>
    <n v="26"/>
    <n v="20"/>
    <n v="6"/>
    <n v="1"/>
    <n v="1"/>
    <n v="5"/>
    <n v="0.38461538461538464"/>
    <n v="7"/>
    <n v="2.6457513110645907"/>
    <n v="1"/>
    <n v="292"/>
    <n v="332"/>
    <n v="6.5"/>
    <n v="4.953555752162413"/>
    <n v="1"/>
    <n v="0"/>
    <n v="0.42451560043532593"/>
  </r>
  <r>
    <n v="14"/>
    <x v="3"/>
    <x v="13"/>
    <x v="7"/>
    <x v="22"/>
    <x v="1"/>
    <n v="17"/>
    <n v="16"/>
    <n v="1"/>
    <n v="1"/>
    <n v="1.5"/>
    <n v="6"/>
    <n v="0.42857142857142855"/>
    <n v="2.5"/>
    <n v="1.5811388300841898"/>
    <n v="1"/>
    <n v="309"/>
    <n v="348"/>
    <n v="9"/>
    <n v="6.5346945822466029"/>
    <n v="2"/>
    <n v="1"/>
    <n v="0.43003679022079128"/>
  </r>
  <r>
    <n v="15"/>
    <x v="3"/>
    <x v="14"/>
    <x v="7"/>
    <x v="9"/>
    <x v="0"/>
    <n v="26"/>
    <n v="18"/>
    <n v="8"/>
    <n v="1"/>
    <n v="-10"/>
    <n v="7"/>
    <n v="0.46666666666666667"/>
    <n v="-2"/>
    <n v="-1.4142135623730951"/>
    <n v="-1"/>
    <n v="335"/>
    <n v="366"/>
    <n v="7"/>
    <n v="5.120481019873508"/>
    <n v="-1"/>
    <n v="0"/>
    <n v="0.44775350174636719"/>
  </r>
  <r>
    <n v="16"/>
    <x v="3"/>
    <x v="15"/>
    <x v="7"/>
    <x v="6"/>
    <x v="1"/>
    <n v="24"/>
    <n v="26"/>
    <n v="-2"/>
    <n v="0"/>
    <n v="7"/>
    <n v="7"/>
    <n v="0.4375"/>
    <n v="5"/>
    <n v="2.2360679774997898"/>
    <n v="1"/>
    <n v="359"/>
    <n v="392"/>
    <n v="12"/>
    <n v="7.3565489973732978"/>
    <n v="1"/>
    <n v="0"/>
    <n v="0.44808366523825122"/>
  </r>
  <r>
    <n v="1"/>
    <x v="3"/>
    <x v="0"/>
    <x v="8"/>
    <x v="20"/>
    <x v="1"/>
    <n v="8"/>
    <n v="16"/>
    <n v="-8"/>
    <n v="0"/>
    <n v="3"/>
    <n v="0"/>
    <n v="0"/>
    <n v="-5"/>
    <n v="-2.2360679774997898"/>
    <n v="-1"/>
    <n v="8"/>
    <n v="16"/>
    <n v="-5"/>
    <n v="-2.2360679774997898"/>
    <n v="-1"/>
    <n v="0"/>
    <n v="0.16209001924460359"/>
  </r>
  <r>
    <n v="2"/>
    <x v="3"/>
    <x v="1"/>
    <x v="8"/>
    <x v="13"/>
    <x v="0"/>
    <n v="20"/>
    <n v="13"/>
    <n v="7"/>
    <n v="1"/>
    <n v="-3"/>
    <n v="1"/>
    <n v="0.5"/>
    <n v="4"/>
    <n v="2"/>
    <n v="1"/>
    <n v="28"/>
    <n v="29"/>
    <n v="-1"/>
    <n v="-0.23606797749978981"/>
    <n v="1"/>
    <n v="0"/>
    <n v="0.47922036875926233"/>
  </r>
  <r>
    <n v="3"/>
    <x v="3"/>
    <x v="2"/>
    <x v="8"/>
    <x v="8"/>
    <x v="1"/>
    <n v="13"/>
    <n v="24"/>
    <n v="-11"/>
    <n v="0"/>
    <n v="1"/>
    <n v="1"/>
    <n v="0.33333333333333331"/>
    <n v="-10"/>
    <n v="-3.1622776601683795"/>
    <n v="-1"/>
    <n v="41"/>
    <n v="53"/>
    <n v="-11"/>
    <n v="-3.3983456376681693"/>
    <n v="-1"/>
    <n v="0"/>
    <n v="0.3524183237009918"/>
  </r>
  <r>
    <n v="4"/>
    <x v="3"/>
    <x v="3"/>
    <x v="8"/>
    <x v="4"/>
    <x v="0"/>
    <n v="26"/>
    <n v="24"/>
    <n v="2"/>
    <n v="1"/>
    <n v="-2.5"/>
    <n v="2"/>
    <n v="0.5"/>
    <n v="-0.5"/>
    <n v="-0.70710678118654757"/>
    <n v="-1"/>
    <n v="67"/>
    <n v="77"/>
    <n v="-11.5"/>
    <n v="-4.1054524188547168"/>
    <n v="-2"/>
    <n v="-1"/>
    <n v="0.41831426637329477"/>
  </r>
  <r>
    <n v="5"/>
    <x v="3"/>
    <x v="4"/>
    <x v="8"/>
    <x v="15"/>
    <x v="1"/>
    <n v="16"/>
    <n v="19"/>
    <n v="-3"/>
    <n v="0"/>
    <n v="3.5"/>
    <n v="2"/>
    <n v="0.4"/>
    <n v="0.5"/>
    <n v="0.70710678118654757"/>
    <n v="1"/>
    <n v="83"/>
    <n v="96"/>
    <n v="-11"/>
    <n v="-3.3983456376681693"/>
    <n v="1"/>
    <n v="0"/>
    <n v="0.41463111558936139"/>
  </r>
  <r>
    <n v="6"/>
    <x v="3"/>
    <x v="5"/>
    <x v="8"/>
    <x v="21"/>
    <x v="0"/>
    <n v="40"/>
    <n v="7"/>
    <n v="33"/>
    <n v="1"/>
    <n v="3"/>
    <n v="3"/>
    <n v="0.5"/>
    <n v="36"/>
    <n v="6"/>
    <n v="1"/>
    <n v="123"/>
    <n v="103"/>
    <n v="25"/>
    <n v="2.6016543623318307"/>
    <n v="2"/>
    <n v="1"/>
    <n v="0.60361945121540483"/>
  </r>
  <r>
    <n v="7"/>
    <x v="3"/>
    <x v="6"/>
    <x v="8"/>
    <x v="16"/>
    <x v="1"/>
    <n v="17"/>
    <n v="20"/>
    <n v="-3"/>
    <n v="0"/>
    <n v="-1.5"/>
    <n v="3"/>
    <n v="0.42857142857142855"/>
    <n v="-4.5"/>
    <n v="-2.1213203435596424"/>
    <n v="-1"/>
    <n v="140"/>
    <n v="123"/>
    <n v="20.5"/>
    <n v="0.48033401877218829"/>
    <n v="-1"/>
    <n v="0"/>
    <n v="0.57610780024708319"/>
  </r>
  <r>
    <n v="8"/>
    <x v="3"/>
    <x v="16"/>
    <x v="8"/>
    <x v="17"/>
    <x v="0"/>
    <n v="14"/>
    <n v="28"/>
    <n v="-14"/>
    <n v="0"/>
    <n v="-4.5"/>
    <n v="3"/>
    <n v="0.375"/>
    <n v="-18.5"/>
    <n v="-4.3011626335213133"/>
    <n v="-1"/>
    <n v="154"/>
    <n v="151"/>
    <n v="2"/>
    <n v="-3.8208286147491251"/>
    <n v="-2"/>
    <n v="-1"/>
    <n v="0.51165400253255056"/>
  </r>
  <r>
    <n v="9"/>
    <x v="3"/>
    <x v="8"/>
    <x v="8"/>
    <x v="11"/>
    <x v="1"/>
    <n v="27"/>
    <n v="20"/>
    <n v="7"/>
    <n v="1"/>
    <n v="7.5"/>
    <n v="4"/>
    <n v="0.44444444444444442"/>
    <n v="14.5"/>
    <n v="3.8078865529319543"/>
    <n v="1"/>
    <n v="181"/>
    <n v="171"/>
    <n v="16.5"/>
    <n v="-1.2942061817170725E-2"/>
    <n v="1"/>
    <n v="0"/>
    <n v="0.5336230144330868"/>
  </r>
  <r>
    <n v="10"/>
    <x v="3"/>
    <x v="9"/>
    <x v="8"/>
    <x v="30"/>
    <x v="1"/>
    <n v="22"/>
    <n v="19"/>
    <n v="3"/>
    <n v="1"/>
    <n v="3.5"/>
    <n v="5"/>
    <n v="0.5"/>
    <n v="6.5"/>
    <n v="2.5495097567963922"/>
    <n v="1"/>
    <n v="203"/>
    <n v="190"/>
    <n v="23"/>
    <n v="2.5365676949792215"/>
    <n v="2"/>
    <n v="1"/>
    <n v="0.539132583494353"/>
  </r>
  <r>
    <n v="11"/>
    <x v="3"/>
    <x v="10"/>
    <x v="8"/>
    <x v="16"/>
    <x v="0"/>
    <n v="31"/>
    <n v="23"/>
    <n v="8"/>
    <n v="1"/>
    <n v="-7"/>
    <n v="6"/>
    <n v="0.54545454545454541"/>
    <n v="1"/>
    <n v="1"/>
    <n v="1"/>
    <n v="234"/>
    <n v="213"/>
    <n v="24"/>
    <n v="3.5365676949792215"/>
    <n v="3"/>
    <n v="2"/>
    <n v="0.55548272951147815"/>
  </r>
  <r>
    <n v="12"/>
    <x v="3"/>
    <x v="11"/>
    <x v="8"/>
    <x v="0"/>
    <x v="0"/>
    <n v="13"/>
    <n v="10"/>
    <n v="3"/>
    <n v="1"/>
    <n v="7.5"/>
    <n v="7"/>
    <n v="0.58333333333333337"/>
    <n v="10.5"/>
    <n v="3.2403703492039302"/>
    <n v="1"/>
    <n v="247"/>
    <n v="223"/>
    <n v="34.5"/>
    <n v="6.7769380441831517"/>
    <n v="4"/>
    <n v="3"/>
    <n v="0.56026885469908794"/>
  </r>
  <r>
    <n v="13"/>
    <x v="3"/>
    <x v="12"/>
    <x v="8"/>
    <x v="11"/>
    <x v="0"/>
    <n v="29"/>
    <n v="23"/>
    <n v="6"/>
    <n v="1"/>
    <n v="-3.5"/>
    <n v="8"/>
    <n v="0.61538461538461542"/>
    <n v="2.5"/>
    <n v="1.5811388300841898"/>
    <n v="1"/>
    <n v="276"/>
    <n v="246"/>
    <n v="37"/>
    <n v="8.3580768742673417"/>
    <n v="5"/>
    <n v="4"/>
    <n v="0.5677591427652936"/>
  </r>
  <r>
    <n v="14"/>
    <x v="3"/>
    <x v="13"/>
    <x v="8"/>
    <x v="19"/>
    <x v="1"/>
    <n v="0"/>
    <n v="23"/>
    <n v="-23"/>
    <n v="0"/>
    <n v="3"/>
    <n v="8"/>
    <n v="0.5714285714285714"/>
    <n v="-20"/>
    <n v="-4.4721359549995796"/>
    <n v="-1"/>
    <n v="276"/>
    <n v="269"/>
    <n v="17"/>
    <n v="3.8859409192677621"/>
    <n v="-1"/>
    <n v="0"/>
    <n v="0.5152163204017175"/>
  </r>
  <r>
    <n v="15"/>
    <x v="3"/>
    <x v="14"/>
    <x v="8"/>
    <x v="18"/>
    <x v="0"/>
    <n v="27"/>
    <n v="20"/>
    <n v="7"/>
    <n v="1"/>
    <n v="-7"/>
    <n v="9"/>
    <n v="0.6"/>
    <n v="0"/>
    <n v="0"/>
    <n v="-1"/>
    <n v="303"/>
    <n v="289"/>
    <n v="17"/>
    <n v="3.8859409192677621"/>
    <n v="-2"/>
    <n v="-1"/>
    <n v="0.52799955143859945"/>
  </r>
  <r>
    <n v="16"/>
    <x v="3"/>
    <x v="15"/>
    <x v="8"/>
    <x v="13"/>
    <x v="1"/>
    <n v="36"/>
    <n v="35"/>
    <n v="1"/>
    <n v="1"/>
    <n v="7.5"/>
    <n v="10"/>
    <n v="0.625"/>
    <n v="8.5"/>
    <n v="2.9154759474226504"/>
    <n v="1"/>
    <n v="339"/>
    <n v="324"/>
    <n v="25.5"/>
    <n v="6.8014168666904125"/>
    <n v="1"/>
    <n v="0"/>
    <n v="0.52678885317798696"/>
  </r>
  <r>
    <n v="1"/>
    <x v="3"/>
    <x v="0"/>
    <x v="9"/>
    <x v="8"/>
    <x v="0"/>
    <n v="27"/>
    <n v="24"/>
    <n v="3"/>
    <n v="1"/>
    <n v="-3"/>
    <n v="1"/>
    <n v="1"/>
    <n v="0"/>
    <n v="0"/>
    <n v="-1"/>
    <n v="27"/>
    <n v="24"/>
    <n v="0"/>
    <n v="0"/>
    <n v="-1"/>
    <n v="0"/>
    <n v="0.56933679165296958"/>
  </r>
  <r>
    <n v="2"/>
    <x v="3"/>
    <x v="1"/>
    <x v="9"/>
    <x v="23"/>
    <x v="0"/>
    <n v="20"/>
    <n v="19"/>
    <n v="1"/>
    <n v="1"/>
    <n v="-6"/>
    <n v="2"/>
    <n v="1"/>
    <n v="-5"/>
    <n v="-2.2360679774997898"/>
    <n v="-1"/>
    <n v="47"/>
    <n v="43"/>
    <n v="-5"/>
    <n v="-2.2360679774997898"/>
    <n v="-2"/>
    <n v="-1"/>
    <n v="0.55250708257883274"/>
  </r>
  <r>
    <n v="3"/>
    <x v="3"/>
    <x v="2"/>
    <x v="9"/>
    <x v="6"/>
    <x v="1"/>
    <n v="14"/>
    <n v="27"/>
    <n v="-13"/>
    <n v="0"/>
    <n v="5.5"/>
    <n v="2"/>
    <n v="0.66666666666666663"/>
    <n v="-7.5"/>
    <n v="-2.7386127875258306"/>
    <n v="-1"/>
    <n v="61"/>
    <n v="70"/>
    <n v="-12.5"/>
    <n v="-4.9746807650256208"/>
    <n v="-3"/>
    <n v="-2"/>
    <n v="0.41917459761461406"/>
  </r>
  <r>
    <n v="4"/>
    <x v="3"/>
    <x v="3"/>
    <x v="9"/>
    <x v="27"/>
    <x v="0"/>
    <n v="23"/>
    <n v="27"/>
    <n v="-4"/>
    <n v="0"/>
    <n v="3.5"/>
    <n v="2"/>
    <n v="0.5"/>
    <n v="-0.5"/>
    <n v="-0.70710678118654757"/>
    <n v="-1"/>
    <n v="84"/>
    <n v="97"/>
    <n v="-13"/>
    <n v="-5.6817875462121687"/>
    <n v="-4"/>
    <n v="-3"/>
    <n v="0.41555949235519868"/>
  </r>
  <r>
    <n v="5"/>
    <x v="3"/>
    <x v="4"/>
    <x v="9"/>
    <x v="29"/>
    <x v="1"/>
    <n v="16"/>
    <n v="34"/>
    <n v="-18"/>
    <n v="0"/>
    <n v="-1"/>
    <n v="2"/>
    <n v="0.4"/>
    <n v="-19"/>
    <n v="-4.358898943540674"/>
    <n v="-1"/>
    <n v="100"/>
    <n v="131"/>
    <n v="-32"/>
    <n v="-10.040686489752844"/>
    <n v="-5"/>
    <n v="-4"/>
    <n v="0.34525460603716862"/>
  </r>
  <r>
    <n v="6"/>
    <x v="3"/>
    <x v="5"/>
    <x v="9"/>
    <x v="3"/>
    <x v="0"/>
    <n v="20"/>
    <n v="23"/>
    <n v="-3"/>
    <n v="0"/>
    <n v="7"/>
    <n v="2"/>
    <n v="0.33333333333333331"/>
    <n v="4"/>
    <n v="2"/>
    <n v="1"/>
    <n v="120"/>
    <n v="154"/>
    <n v="-28"/>
    <n v="-8.0406864897528436"/>
    <n v="1"/>
    <n v="0"/>
    <n v="0.35635446547461141"/>
  </r>
  <r>
    <n v="7"/>
    <x v="3"/>
    <x v="6"/>
    <x v="9"/>
    <x v="24"/>
    <x v="1"/>
    <n v="45"/>
    <n v="10"/>
    <n v="35"/>
    <n v="1"/>
    <n v="-1"/>
    <n v="3"/>
    <n v="0.42857142857142855"/>
    <n v="34"/>
    <n v="5.8309518948453007"/>
    <n v="1"/>
    <n v="165"/>
    <n v="164"/>
    <n v="6"/>
    <n v="-2.2097345949075429"/>
    <n v="2"/>
    <n v="1"/>
    <n v="0.50360177249838489"/>
  </r>
  <r>
    <n v="8"/>
    <x v="3"/>
    <x v="7"/>
    <x v="9"/>
    <x v="27"/>
    <x v="1"/>
    <n v="23"/>
    <n v="30"/>
    <n v="-7"/>
    <n v="0"/>
    <n v="9"/>
    <n v="3"/>
    <n v="0.375"/>
    <n v="2"/>
    <n v="1.4142135623730951"/>
    <n v="1"/>
    <n v="188"/>
    <n v="194"/>
    <n v="8"/>
    <n v="-0.79552103253444773"/>
    <n v="3"/>
    <n v="2"/>
    <n v="0.4813944982969065"/>
  </r>
  <r>
    <n v="9"/>
    <x v="3"/>
    <x v="16"/>
    <x v="9"/>
    <x v="15"/>
    <x v="0"/>
    <n v="17"/>
    <n v="19"/>
    <n v="-2"/>
    <n v="0"/>
    <n v="-1"/>
    <n v="3"/>
    <n v="0.33333333333333331"/>
    <n v="-3"/>
    <n v="-1.7320508075688772"/>
    <n v="-1"/>
    <n v="205"/>
    <n v="213"/>
    <n v="5"/>
    <n v="-2.5275718401033247"/>
    <n v="-1"/>
    <n v="0"/>
    <n v="0.47733335110085673"/>
  </r>
  <r>
    <n v="10"/>
    <x v="3"/>
    <x v="9"/>
    <x v="9"/>
    <x v="25"/>
    <x v="1"/>
    <n v="23"/>
    <n v="22"/>
    <n v="1"/>
    <n v="1"/>
    <n v="7"/>
    <n v="4"/>
    <n v="0.4"/>
    <n v="8"/>
    <n v="2.8284271247461903"/>
    <n v="1"/>
    <n v="228"/>
    <n v="235"/>
    <n v="13"/>
    <n v="0.30085528464286559"/>
    <n v="1"/>
    <n v="0"/>
    <n v="0.48209053318471345"/>
  </r>
  <r>
    <n v="11"/>
    <x v="3"/>
    <x v="10"/>
    <x v="9"/>
    <x v="5"/>
    <x v="0"/>
    <n v="24"/>
    <n v="17"/>
    <n v="7"/>
    <n v="1"/>
    <n v="3"/>
    <n v="5"/>
    <n v="0.45454545454545453"/>
    <n v="10"/>
    <n v="3.1622776601683795"/>
    <n v="1"/>
    <n v="252"/>
    <n v="252"/>
    <n v="23"/>
    <n v="3.4631329448112451"/>
    <n v="2"/>
    <n v="1"/>
    <n v="0.5"/>
  </r>
  <r>
    <n v="12"/>
    <x v="3"/>
    <x v="11"/>
    <x v="9"/>
    <x v="9"/>
    <x v="1"/>
    <n v="24"/>
    <n v="10"/>
    <n v="14"/>
    <n v="1"/>
    <n v="-4"/>
    <n v="6"/>
    <n v="0.5"/>
    <n v="10"/>
    <n v="3.1622776601683795"/>
    <n v="1"/>
    <n v="276"/>
    <n v="262"/>
    <n v="33"/>
    <n v="6.6254106049796242"/>
    <n v="3"/>
    <n v="2"/>
    <n v="0.53080433153806217"/>
  </r>
  <r>
    <n v="13"/>
    <x v="3"/>
    <x v="12"/>
    <x v="9"/>
    <x v="2"/>
    <x v="1"/>
    <n v="14"/>
    <n v="20"/>
    <n v="-6"/>
    <n v="0"/>
    <n v="-3"/>
    <n v="6"/>
    <n v="0.46153846153846156"/>
    <n v="-9"/>
    <n v="-3"/>
    <n v="-1"/>
    <n v="290"/>
    <n v="282"/>
    <n v="24"/>
    <n v="3.6254106049796242"/>
    <n v="-1"/>
    <n v="0"/>
    <n v="0.51656843899697802"/>
  </r>
  <r>
    <n v="14"/>
    <x v="3"/>
    <x v="13"/>
    <x v="9"/>
    <x v="7"/>
    <x v="0"/>
    <n v="16"/>
    <n v="17"/>
    <n v="-1"/>
    <n v="0"/>
    <n v="-1.5"/>
    <n v="6"/>
    <n v="0.42857142857142855"/>
    <n v="-2.5"/>
    <n v="-1.5811388300841898"/>
    <n v="-1"/>
    <n v="306"/>
    <n v="299"/>
    <n v="21.5"/>
    <n v="2.0442717748954342"/>
    <n v="-2"/>
    <n v="-1"/>
    <n v="0.51370791970322627"/>
  </r>
  <r>
    <n v="15"/>
    <x v="3"/>
    <x v="14"/>
    <x v="9"/>
    <x v="23"/>
    <x v="1"/>
    <n v="14"/>
    <n v="27"/>
    <n v="-13"/>
    <n v="0"/>
    <n v="-2.5"/>
    <n v="6"/>
    <n v="0.4"/>
    <n v="-15.5"/>
    <n v="-3.9370039370059056"/>
    <n v="-1"/>
    <n v="320"/>
    <n v="326"/>
    <n v="6"/>
    <n v="-1.8927321621104714"/>
    <n v="-3"/>
    <n v="-2"/>
    <n v="0.48899526902213147"/>
  </r>
  <r>
    <n v="16"/>
    <x v="3"/>
    <x v="15"/>
    <x v="9"/>
    <x v="25"/>
    <x v="0"/>
    <n v="9"/>
    <n v="23"/>
    <n v="-14"/>
    <n v="0"/>
    <n v="7"/>
    <n v="6"/>
    <n v="0.375"/>
    <n v="-7"/>
    <n v="-2.6457513110645907"/>
    <n v="-1"/>
    <n v="329"/>
    <n v="349"/>
    <n v="-1"/>
    <n v="-4.5384834731750621"/>
    <n v="-4"/>
    <n v="-3"/>
    <n v="0.46509099186464026"/>
  </r>
  <r>
    <n v="1"/>
    <x v="3"/>
    <x v="0"/>
    <x v="10"/>
    <x v="29"/>
    <x v="0"/>
    <n v="17"/>
    <n v="48"/>
    <n v="-31"/>
    <n v="0"/>
    <n v="-7"/>
    <n v="0"/>
    <n v="0"/>
    <n v="-38"/>
    <n v="-6.164414002968976"/>
    <n v="-1"/>
    <n v="17"/>
    <n v="48"/>
    <n v="-38"/>
    <n v="-6.164414002968976"/>
    <n v="-5"/>
    <n v="-4"/>
    <n v="7.8708105880499354E-2"/>
  </r>
  <r>
    <n v="2"/>
    <x v="3"/>
    <x v="1"/>
    <x v="10"/>
    <x v="2"/>
    <x v="1"/>
    <n v="27"/>
    <n v="30"/>
    <n v="-3"/>
    <n v="0"/>
    <n v="6"/>
    <n v="0"/>
    <n v="0"/>
    <n v="3"/>
    <n v="1.7320508075688772"/>
    <n v="1"/>
    <n v="44"/>
    <n v="78"/>
    <n v="-35"/>
    <n v="-4.4323631954000984"/>
    <n v="1"/>
    <n v="0"/>
    <n v="0.20474940096307093"/>
  </r>
  <r>
    <n v="3"/>
    <x v="3"/>
    <x v="2"/>
    <x v="10"/>
    <x v="28"/>
    <x v="0"/>
    <n v="26"/>
    <n v="10"/>
    <n v="16"/>
    <n v="1"/>
    <n v="7"/>
    <n v="1"/>
    <n v="0.33333333333333331"/>
    <n v="23"/>
    <n v="4.7958315233127191"/>
    <n v="1"/>
    <n v="70"/>
    <n v="88"/>
    <n v="-12"/>
    <n v="0.36346832791262074"/>
    <n v="2"/>
    <n v="1"/>
    <n v="0.36764002954406205"/>
  </r>
  <r>
    <n v="4"/>
    <x v="3"/>
    <x v="3"/>
    <x v="10"/>
    <x v="14"/>
    <x v="1"/>
    <n v="24"/>
    <n v="26"/>
    <n v="-2"/>
    <n v="0"/>
    <n v="2.5"/>
    <n v="1"/>
    <n v="0.25"/>
    <n v="0.5"/>
    <n v="0.70710678118654757"/>
    <n v="1"/>
    <n v="94"/>
    <n v="114"/>
    <n v="-11.5"/>
    <n v="1.0705751090991682"/>
    <n v="3"/>
    <n v="2"/>
    <n v="0.38765461820963781"/>
  </r>
  <r>
    <n v="5"/>
    <x v="3"/>
    <x v="4"/>
    <x v="10"/>
    <x v="12"/>
    <x v="0"/>
    <n v="31"/>
    <n v="23"/>
    <n v="8"/>
    <n v="1"/>
    <n v="-1"/>
    <n v="2"/>
    <n v="0.4"/>
    <n v="7"/>
    <n v="2.6457513110645907"/>
    <n v="1"/>
    <n v="125"/>
    <n v="137"/>
    <n v="-4.5"/>
    <n v="3.7163264201637589"/>
    <n v="4"/>
    <n v="3"/>
    <n v="0.44589980911958094"/>
  </r>
  <r>
    <n v="6"/>
    <x v="3"/>
    <x v="6"/>
    <x v="10"/>
    <x v="26"/>
    <x v="1"/>
    <n v="32"/>
    <n v="21"/>
    <n v="11"/>
    <n v="1"/>
    <n v="-3"/>
    <n v="3"/>
    <n v="0.5"/>
    <n v="8"/>
    <n v="2.8284271247461903"/>
    <n v="1"/>
    <n v="157"/>
    <n v="158"/>
    <n v="3.5"/>
    <n v="6.5447535449099492"/>
    <n v="5"/>
    <n v="4"/>
    <n v="0.49623815358377349"/>
  </r>
  <r>
    <n v="7"/>
    <x v="3"/>
    <x v="7"/>
    <x v="10"/>
    <x v="8"/>
    <x v="0"/>
    <n v="14"/>
    <n v="28"/>
    <n v="-14"/>
    <n v="0"/>
    <n v="-3"/>
    <n v="3"/>
    <n v="0.42857142857142855"/>
    <n v="-17"/>
    <n v="-4.1231056256176606"/>
    <n v="-1"/>
    <n v="171"/>
    <n v="186"/>
    <n v="-13.5"/>
    <n v="2.4216479192922886"/>
    <n v="-1"/>
    <n v="0"/>
    <n v="0.45034496663240176"/>
  </r>
  <r>
    <n v="8"/>
    <x v="3"/>
    <x v="16"/>
    <x v="10"/>
    <x v="10"/>
    <x v="1"/>
    <n v="9"/>
    <n v="24"/>
    <n v="-15"/>
    <n v="0"/>
    <n v="5"/>
    <n v="3"/>
    <n v="0.375"/>
    <n v="-10"/>
    <n v="-3.1622776601683795"/>
    <n v="-1"/>
    <n v="180"/>
    <n v="210"/>
    <n v="-23.5"/>
    <n v="-0.7406297408760909"/>
    <n v="-2"/>
    <n v="-1"/>
    <n v="0.4096682185604687"/>
  </r>
  <r>
    <n v="9"/>
    <x v="3"/>
    <x v="8"/>
    <x v="10"/>
    <x v="1"/>
    <x v="1"/>
    <n v="22"/>
    <n v="34"/>
    <n v="-12"/>
    <n v="0"/>
    <n v="7"/>
    <n v="3"/>
    <n v="0.33333333333333331"/>
    <n v="-5"/>
    <n v="-2.2360679774997898"/>
    <n v="-1"/>
    <n v="202"/>
    <n v="244"/>
    <n v="-28.5"/>
    <n v="-2.9766977183758807"/>
    <n v="-3"/>
    <n v="-2"/>
    <n v="0.38990911815522961"/>
  </r>
  <r>
    <n v="10"/>
    <x v="3"/>
    <x v="9"/>
    <x v="10"/>
    <x v="20"/>
    <x v="0"/>
    <n v="20"/>
    <n v="19"/>
    <n v="1"/>
    <n v="1"/>
    <n v="4"/>
    <n v="4"/>
    <n v="0.4"/>
    <n v="5"/>
    <n v="2.2360679774997898"/>
    <n v="1"/>
    <n v="222"/>
    <n v="263"/>
    <n v="-23.5"/>
    <n v="-0.7406297408760909"/>
    <n v="1"/>
    <n v="0"/>
    <n v="0.40091365383572963"/>
  </r>
  <r>
    <n v="11"/>
    <x v="3"/>
    <x v="10"/>
    <x v="10"/>
    <x v="1"/>
    <x v="0"/>
    <n v="16"/>
    <n v="23"/>
    <n v="-7"/>
    <n v="0"/>
    <n v="3"/>
    <n v="4"/>
    <n v="0.36363636363636365"/>
    <n v="-4"/>
    <n v="-2"/>
    <n v="-1"/>
    <n v="238"/>
    <n v="286"/>
    <n v="-27.5"/>
    <n v="-2.7406297408760909"/>
    <n v="-1"/>
    <n v="0"/>
    <n v="0.39283304688382936"/>
  </r>
  <r>
    <n v="12"/>
    <x v="3"/>
    <x v="11"/>
    <x v="10"/>
    <x v="3"/>
    <x v="0"/>
    <n v="16"/>
    <n v="30"/>
    <n v="-14"/>
    <n v="0"/>
    <n v="10"/>
    <n v="4"/>
    <n v="0.33333333333333331"/>
    <n v="-4"/>
    <n v="-2"/>
    <n v="-1"/>
    <n v="254"/>
    <n v="316"/>
    <n v="-31.5"/>
    <n v="-4.7406297408760913"/>
    <n v="-2"/>
    <n v="-1"/>
    <n v="0.37340732665218995"/>
  </r>
  <r>
    <n v="13"/>
    <x v="3"/>
    <x v="12"/>
    <x v="10"/>
    <x v="24"/>
    <x v="1"/>
    <n v="17"/>
    <n v="3"/>
    <n v="14"/>
    <n v="1"/>
    <n v="-2.5"/>
    <n v="5"/>
    <n v="0.38461538461538464"/>
    <n v="11.5"/>
    <n v="3.3911649915626341"/>
    <n v="1"/>
    <n v="271"/>
    <n v="319"/>
    <n v="-20"/>
    <n v="-1.3494647493134573"/>
    <n v="1"/>
    <n v="0"/>
    <n v="0.4045646403355237"/>
  </r>
  <r>
    <n v="14"/>
    <x v="3"/>
    <x v="13"/>
    <x v="10"/>
    <x v="31"/>
    <x v="1"/>
    <n v="13"/>
    <n v="14"/>
    <n v="-1"/>
    <n v="0"/>
    <n v="2.5"/>
    <n v="5"/>
    <n v="0.35714285714285715"/>
    <n v="1.5"/>
    <n v="1.2247448713915889"/>
    <n v="1"/>
    <n v="284"/>
    <n v="333"/>
    <n v="-18.5"/>
    <n v="-0.12471987792186834"/>
    <n v="2"/>
    <n v="1"/>
    <n v="0.40679546072185069"/>
  </r>
  <r>
    <n v="15"/>
    <x v="3"/>
    <x v="14"/>
    <x v="10"/>
    <x v="10"/>
    <x v="0"/>
    <n v="9"/>
    <n v="27"/>
    <n v="-18"/>
    <n v="0"/>
    <n v="6.5"/>
    <n v="5"/>
    <n v="0.33333333333333331"/>
    <n v="-11.5"/>
    <n v="-3.3911649915626341"/>
    <n v="-1"/>
    <n v="293"/>
    <n v="360"/>
    <n v="-30"/>
    <n v="-3.5158848694845024"/>
    <n v="-1"/>
    <n v="0"/>
    <n v="0.38035128445467348"/>
  </r>
  <r>
    <n v="16"/>
    <x v="3"/>
    <x v="15"/>
    <x v="10"/>
    <x v="12"/>
    <x v="1"/>
    <n v="31"/>
    <n v="0"/>
    <n v="31"/>
    <n v="1"/>
    <n v="7.5"/>
    <n v="6"/>
    <n v="0.375"/>
    <n v="38.5"/>
    <n v="6.2048368229954285"/>
    <n v="1"/>
    <n v="324"/>
    <n v="360"/>
    <n v="8.5"/>
    <n v="2.6889519535109261"/>
    <n v="1"/>
    <n v="0"/>
    <n v="0.43789625224379575"/>
  </r>
  <r>
    <n v="1"/>
    <x v="3"/>
    <x v="0"/>
    <x v="11"/>
    <x v="1"/>
    <x v="0"/>
    <n v="24"/>
    <n v="23"/>
    <n v="1"/>
    <n v="1"/>
    <n v="-7"/>
    <n v="1"/>
    <n v="1"/>
    <n v="-6"/>
    <n v="-2.4494897427831779"/>
    <n v="-1"/>
    <n v="24"/>
    <n v="23"/>
    <n v="-6"/>
    <n v="-2.4494897427831779"/>
    <n v="-1"/>
    <n v="0"/>
    <n v="0.52519521380619316"/>
  </r>
  <r>
    <n v="2"/>
    <x v="3"/>
    <x v="1"/>
    <x v="11"/>
    <x v="10"/>
    <x v="0"/>
    <n v="29"/>
    <n v="29"/>
    <n v="0"/>
    <n v="0"/>
    <n v="1.5"/>
    <n v="1"/>
    <n v="0.5"/>
    <n v="1.5"/>
    <n v="1.2247448713915889"/>
    <n v="1"/>
    <n v="53"/>
    <n v="52"/>
    <n v="-4.5"/>
    <n v="-1.2247448713915889"/>
    <n v="1"/>
    <n v="0"/>
    <n v="0.51128413916152016"/>
  </r>
  <r>
    <n v="3"/>
    <x v="3"/>
    <x v="2"/>
    <x v="11"/>
    <x v="16"/>
    <x v="1"/>
    <n v="17"/>
    <n v="31"/>
    <n v="-14"/>
    <n v="0"/>
    <n v="-2.5"/>
    <n v="1"/>
    <n v="0.33333333333333331"/>
    <n v="-16.5"/>
    <n v="-4.0620192023179804"/>
    <n v="-1"/>
    <n v="70"/>
    <n v="83"/>
    <n v="-21"/>
    <n v="-5.2867640737095698"/>
    <n v="-1"/>
    <n v="0"/>
    <n v="0.40041925502906733"/>
  </r>
  <r>
    <n v="4"/>
    <x v="3"/>
    <x v="3"/>
    <x v="11"/>
    <x v="31"/>
    <x v="0"/>
    <n v="22"/>
    <n v="0"/>
    <n v="22"/>
    <n v="1"/>
    <n v="-9"/>
    <n v="2"/>
    <n v="0.5"/>
    <n v="13"/>
    <n v="3.6055512754639891"/>
    <n v="1"/>
    <n v="92"/>
    <n v="83"/>
    <n v="-8"/>
    <n v="-1.6812127982455807"/>
    <n v="1"/>
    <n v="0"/>
    <n v="0.56069587051144365"/>
  </r>
  <r>
    <n v="5"/>
    <x v="3"/>
    <x v="4"/>
    <x v="11"/>
    <x v="4"/>
    <x v="1"/>
    <n v="23"/>
    <n v="31"/>
    <n v="-8"/>
    <n v="0"/>
    <n v="1"/>
    <n v="2"/>
    <n v="0.4"/>
    <n v="-7"/>
    <n v="-2.6457513110645907"/>
    <n v="-1"/>
    <n v="115"/>
    <n v="114"/>
    <n v="-15"/>
    <n v="-4.3269641093101718"/>
    <n v="-1"/>
    <n v="0"/>
    <n v="0.50517452063464807"/>
  </r>
  <r>
    <n v="6"/>
    <x v="3"/>
    <x v="5"/>
    <x v="11"/>
    <x v="2"/>
    <x v="0"/>
    <n v="33"/>
    <n v="30"/>
    <n v="3"/>
    <n v="1"/>
    <n v="-9"/>
    <n v="3"/>
    <n v="0.5"/>
    <n v="-6"/>
    <n v="-2.4494897427831779"/>
    <n v="-1"/>
    <n v="148"/>
    <n v="144"/>
    <n v="-21"/>
    <n v="-6.7764538520933497"/>
    <n v="-2"/>
    <n v="-1"/>
    <n v="0.51622819025357813"/>
  </r>
  <r>
    <n v="7"/>
    <x v="3"/>
    <x v="7"/>
    <x v="11"/>
    <x v="3"/>
    <x v="1"/>
    <n v="27"/>
    <n v="29"/>
    <n v="-2"/>
    <n v="0"/>
    <n v="7.5"/>
    <n v="3"/>
    <n v="0.42857142857142855"/>
    <n v="5.5"/>
    <n v="2.3452078799117149"/>
    <n v="1"/>
    <n v="175"/>
    <n v="173"/>
    <n v="-15.5"/>
    <n v="-4.4312459721816353"/>
    <n v="1"/>
    <n v="0"/>
    <n v="0.50680999866813203"/>
  </r>
  <r>
    <n v="8"/>
    <x v="3"/>
    <x v="16"/>
    <x v="11"/>
    <x v="28"/>
    <x v="1"/>
    <n v="17"/>
    <n v="31"/>
    <n v="-14"/>
    <n v="0"/>
    <n v="5"/>
    <n v="3"/>
    <n v="0.375"/>
    <n v="-9"/>
    <n v="-3"/>
    <n v="-1"/>
    <n v="192"/>
    <n v="204"/>
    <n v="-24.5"/>
    <n v="-7.4312459721816353"/>
    <n v="-1"/>
    <n v="0"/>
    <n v="0.46414157892781788"/>
  </r>
  <r>
    <n v="9"/>
    <x v="3"/>
    <x v="8"/>
    <x v="11"/>
    <x v="26"/>
    <x v="0"/>
    <n v="31"/>
    <n v="12"/>
    <n v="19"/>
    <n v="1"/>
    <n v="-12.5"/>
    <n v="4"/>
    <n v="0.44444444444444442"/>
    <n v="6.5"/>
    <n v="2.5495097567963922"/>
    <n v="1"/>
    <n v="223"/>
    <n v="216"/>
    <n v="-18"/>
    <n v="-4.881736215385243"/>
    <n v="1"/>
    <n v="0"/>
    <n v="0.51888782602849415"/>
  </r>
  <r>
    <n v="10"/>
    <x v="3"/>
    <x v="9"/>
    <x v="11"/>
    <x v="8"/>
    <x v="1"/>
    <n v="24"/>
    <n v="27"/>
    <n v="-3"/>
    <n v="0"/>
    <n v="3"/>
    <n v="4"/>
    <n v="0.4"/>
    <n v="0"/>
    <n v="0"/>
    <n v="-1"/>
    <n v="247"/>
    <n v="243"/>
    <n v="-18"/>
    <n v="-4.881736215385243"/>
    <n v="-1"/>
    <n v="0"/>
    <n v="0.50967247743350785"/>
  </r>
  <r>
    <n v="11"/>
    <x v="3"/>
    <x v="10"/>
    <x v="11"/>
    <x v="10"/>
    <x v="1"/>
    <n v="17"/>
    <n v="24"/>
    <n v="-7"/>
    <n v="0"/>
    <n v="3.5"/>
    <n v="4"/>
    <n v="0.36363636363636365"/>
    <n v="-3.5"/>
    <n v="-1.8708286933869707"/>
    <n v="-1"/>
    <n v="264"/>
    <n v="267"/>
    <n v="-21.5"/>
    <n v="-6.7525649087722135"/>
    <n v="-2"/>
    <n v="-1"/>
    <n v="0.49330541360113234"/>
  </r>
  <r>
    <n v="12"/>
    <x v="3"/>
    <x v="11"/>
    <x v="11"/>
    <x v="24"/>
    <x v="0"/>
    <n v="17"/>
    <n v="20"/>
    <n v="-3"/>
    <n v="0"/>
    <n v="-13.5"/>
    <n v="4"/>
    <n v="0.33333333333333331"/>
    <n v="-16.5"/>
    <n v="-4.0620192023179804"/>
    <n v="-1"/>
    <n v="281"/>
    <n v="287"/>
    <n v="-38"/>
    <n v="-10.814584111090195"/>
    <n v="-3"/>
    <n v="-2"/>
    <n v="0.48748454356461224"/>
  </r>
  <r>
    <n v="13"/>
    <x v="3"/>
    <x v="12"/>
    <x v="11"/>
    <x v="30"/>
    <x v="0"/>
    <n v="34"/>
    <n v="20"/>
    <n v="14"/>
    <n v="1"/>
    <n v="-4"/>
    <n v="5"/>
    <n v="0.38461538461538464"/>
    <n v="10"/>
    <n v="3.1622776601683795"/>
    <n v="1"/>
    <n v="315"/>
    <n v="307"/>
    <n v="-28"/>
    <n v="-7.6523064509218148"/>
    <n v="1"/>
    <n v="0"/>
    <n v="0.51523727848214496"/>
  </r>
  <r>
    <n v="14"/>
    <x v="3"/>
    <x v="13"/>
    <x v="11"/>
    <x v="1"/>
    <x v="1"/>
    <n v="17"/>
    <n v="24"/>
    <n v="-7"/>
    <n v="0"/>
    <n v="5.5"/>
    <n v="5"/>
    <n v="0.35714285714285715"/>
    <n v="-1.5"/>
    <n v="-1.2247448713915889"/>
    <n v="-1"/>
    <n v="332"/>
    <n v="331"/>
    <n v="-29.5"/>
    <n v="-8.8770513223134042"/>
    <n v="-1"/>
    <n v="0"/>
    <n v="0.50178732405917714"/>
  </r>
  <r>
    <n v="15"/>
    <x v="3"/>
    <x v="14"/>
    <x v="11"/>
    <x v="29"/>
    <x v="1"/>
    <n v="44"/>
    <n v="38"/>
    <n v="6"/>
    <n v="1"/>
    <n v="-3"/>
    <n v="6"/>
    <n v="0.4"/>
    <n v="3"/>
    <n v="1.7320508075688772"/>
    <n v="1"/>
    <n v="376"/>
    <n v="369"/>
    <n v="-26.5"/>
    <n v="-7.1450005147445275"/>
    <n v="1"/>
    <n v="0"/>
    <n v="0.51113271563795104"/>
  </r>
  <r>
    <n v="16"/>
    <x v="3"/>
    <x v="15"/>
    <x v="11"/>
    <x v="4"/>
    <x v="0"/>
    <n v="0"/>
    <n v="31"/>
    <n v="-31"/>
    <n v="0"/>
    <n v="-7.5"/>
    <n v="6"/>
    <n v="0.375"/>
    <n v="-38.5"/>
    <n v="-6.2048368229954285"/>
    <n v="-1"/>
    <n v="376"/>
    <n v="400"/>
    <n v="-65"/>
    <n v="-13.349837337739956"/>
    <n v="-1"/>
    <n v="0"/>
    <n v="0.46340438119621991"/>
  </r>
  <r>
    <n v="1"/>
    <x v="3"/>
    <x v="0"/>
    <x v="12"/>
    <x v="28"/>
    <x v="1"/>
    <n v="20"/>
    <n v="27"/>
    <n v="-7"/>
    <n v="0"/>
    <n v="6.5"/>
    <n v="0"/>
    <n v="0"/>
    <n v="-0.5"/>
    <n v="-0.70710678118654757"/>
    <n v="-1"/>
    <n v="20"/>
    <n v="27"/>
    <n v="-0.5"/>
    <n v="-0.70710678118654757"/>
    <n v="-2"/>
    <n v="-1"/>
    <n v="0.32932316207636725"/>
  </r>
  <r>
    <n v="2"/>
    <x v="3"/>
    <x v="1"/>
    <x v="12"/>
    <x v="17"/>
    <x v="1"/>
    <n v="17"/>
    <n v="20"/>
    <n v="-3"/>
    <n v="0"/>
    <n v="-3"/>
    <n v="0"/>
    <n v="0"/>
    <n v="-6"/>
    <n v="-2.4494897427831779"/>
    <n v="-1"/>
    <n v="37"/>
    <n v="47"/>
    <n v="-6.5"/>
    <n v="-3.1565965239697253"/>
    <n v="-3"/>
    <n v="-2"/>
    <n v="0.36193526748514276"/>
  </r>
  <r>
    <n v="3"/>
    <x v="3"/>
    <x v="2"/>
    <x v="12"/>
    <x v="13"/>
    <x v="0"/>
    <n v="22"/>
    <n v="27"/>
    <n v="-5"/>
    <n v="0"/>
    <n v="-6"/>
    <n v="0"/>
    <n v="0"/>
    <n v="-11"/>
    <n v="-3.3166247903553998"/>
    <n v="-1"/>
    <n v="59"/>
    <n v="74"/>
    <n v="-17.5"/>
    <n v="-6.4732213143251247"/>
    <n v="-4"/>
    <n v="-3"/>
    <n v="0.36891587684512983"/>
  </r>
  <r>
    <n v="4"/>
    <x v="3"/>
    <x v="3"/>
    <x v="12"/>
    <x v="19"/>
    <x v="1"/>
    <n v="37"/>
    <n v="34"/>
    <n v="3"/>
    <n v="1"/>
    <n v="-1"/>
    <n v="1"/>
    <n v="0.25"/>
    <n v="2"/>
    <n v="1.4142135623730951"/>
    <n v="1"/>
    <n v="96"/>
    <n v="108"/>
    <n v="-15.5"/>
    <n v="-5.0590077519520298"/>
    <n v="1"/>
    <n v="0"/>
    <n v="0.43066320834702998"/>
  </r>
  <r>
    <n v="5"/>
    <x v="3"/>
    <x v="4"/>
    <x v="12"/>
    <x v="14"/>
    <x v="0"/>
    <n v="19"/>
    <n v="16"/>
    <n v="3"/>
    <n v="1"/>
    <n v="-3.5"/>
    <n v="2"/>
    <n v="0.4"/>
    <n v="-0.5"/>
    <n v="-0.70710678118654757"/>
    <n v="-1"/>
    <n v="115"/>
    <n v="124"/>
    <n v="-16"/>
    <n v="-5.7661145331385777"/>
    <n v="-1"/>
    <n v="0"/>
    <n v="0.45547372476524056"/>
  </r>
  <r>
    <n v="6"/>
    <x v="3"/>
    <x v="5"/>
    <x v="12"/>
    <x v="31"/>
    <x v="0"/>
    <n v="20"/>
    <n v="13"/>
    <n v="7"/>
    <n v="1"/>
    <n v="-10"/>
    <n v="3"/>
    <n v="0.5"/>
    <n v="-3"/>
    <n v="-1.7320508075688772"/>
    <n v="-1"/>
    <n v="135"/>
    <n v="137"/>
    <n v="-19"/>
    <n v="-7.4981653407074553"/>
    <n v="-2"/>
    <n v="-1"/>
    <n v="0.49128748962937407"/>
  </r>
  <r>
    <n v="7"/>
    <x v="3"/>
    <x v="6"/>
    <x v="12"/>
    <x v="21"/>
    <x v="1"/>
    <n v="20"/>
    <n v="7"/>
    <n v="13"/>
    <n v="1"/>
    <n v="3.5"/>
    <n v="4"/>
    <n v="0.5714285714285714"/>
    <n v="16.5"/>
    <n v="4.0620192023179804"/>
    <n v="1"/>
    <n v="155"/>
    <n v="144"/>
    <n v="-2.5"/>
    <n v="-3.4361461383894749"/>
    <n v="1"/>
    <n v="0"/>
    <n v="0.5435047141865742"/>
  </r>
  <r>
    <n v="8"/>
    <x v="3"/>
    <x v="7"/>
    <x v="12"/>
    <x v="26"/>
    <x v="0"/>
    <n v="42"/>
    <n v="23"/>
    <n v="19"/>
    <n v="1"/>
    <n v="-7.5"/>
    <n v="5"/>
    <n v="0.625"/>
    <n v="11.5"/>
    <n v="3.3911649915626341"/>
    <n v="1"/>
    <n v="197"/>
    <n v="167"/>
    <n v="9"/>
    <n v="-4.4981146826840845E-2"/>
    <n v="2"/>
    <n v="1"/>
    <n v="0.59665517325017081"/>
  </r>
  <r>
    <n v="9"/>
    <x v="3"/>
    <x v="16"/>
    <x v="12"/>
    <x v="22"/>
    <x v="1"/>
    <n v="19"/>
    <n v="17"/>
    <n v="2"/>
    <n v="1"/>
    <n v="1"/>
    <n v="6"/>
    <n v="0.66666666666666663"/>
    <n v="3"/>
    <n v="1.7320508075688772"/>
    <n v="1"/>
    <n v="216"/>
    <n v="184"/>
    <n v="12"/>
    <n v="1.6870696607420363"/>
    <n v="3"/>
    <n v="2"/>
    <n v="0.59387601664351997"/>
  </r>
  <r>
    <n v="10"/>
    <x v="3"/>
    <x v="9"/>
    <x v="12"/>
    <x v="16"/>
    <x v="1"/>
    <n v="23"/>
    <n v="21"/>
    <n v="2"/>
    <n v="1"/>
    <n v="-3"/>
    <n v="7"/>
    <n v="0.7"/>
    <n v="-1"/>
    <n v="-1"/>
    <n v="-1"/>
    <n v="239"/>
    <n v="205"/>
    <n v="11"/>
    <n v="0.68706966074203635"/>
    <n v="-1"/>
    <n v="0"/>
    <n v="0.58993216718653896"/>
  </r>
  <r>
    <n v="11"/>
    <x v="3"/>
    <x v="10"/>
    <x v="12"/>
    <x v="17"/>
    <x v="0"/>
    <n v="34"/>
    <n v="17"/>
    <n v="17"/>
    <n v="1"/>
    <n v="-3.5"/>
    <n v="8"/>
    <n v="0.72727272727272729"/>
    <n v="13.5"/>
    <n v="3.6742346141747673"/>
    <n v="1"/>
    <n v="273"/>
    <n v="222"/>
    <n v="24.5"/>
    <n v="4.3613042749168036"/>
    <n v="1"/>
    <n v="0"/>
    <n v="0.6201306395684999"/>
  </r>
  <r>
    <n v="12"/>
    <x v="3"/>
    <x v="11"/>
    <x v="12"/>
    <x v="7"/>
    <x v="0"/>
    <n v="29"/>
    <n v="13"/>
    <n v="16"/>
    <n v="1"/>
    <n v="-5.5"/>
    <n v="9"/>
    <n v="0.75"/>
    <n v="10.5"/>
    <n v="3.2403703492039302"/>
    <n v="1"/>
    <n v="302"/>
    <n v="235"/>
    <n v="35"/>
    <n v="7.6016746241207338"/>
    <n v="2"/>
    <n v="1"/>
    <n v="0.64439569542968134"/>
  </r>
  <r>
    <n v="13"/>
    <x v="3"/>
    <x v="12"/>
    <x v="12"/>
    <x v="19"/>
    <x v="0"/>
    <n v="21"/>
    <n v="24"/>
    <n v="-3"/>
    <n v="0"/>
    <n v="-4"/>
    <n v="9"/>
    <n v="0.69230769230769229"/>
    <n v="-7"/>
    <n v="-2.6457513110645907"/>
    <n v="-1"/>
    <n v="323"/>
    <n v="259"/>
    <n v="28"/>
    <n v="4.9559233130561431"/>
    <n v="-1"/>
    <n v="0"/>
    <n v="0.62793159177835467"/>
  </r>
  <r>
    <n v="14"/>
    <x v="3"/>
    <x v="13"/>
    <x v="12"/>
    <x v="29"/>
    <x v="1"/>
    <n v="29"/>
    <n v="22"/>
    <n v="7"/>
    <n v="1"/>
    <n v="-7"/>
    <n v="10"/>
    <n v="0.7142857142857143"/>
    <n v="0"/>
    <n v="0"/>
    <n v="-1"/>
    <n v="352"/>
    <n v="281"/>
    <n v="28"/>
    <n v="4.9559233130561431"/>
    <n v="-2"/>
    <n v="-1"/>
    <n v="0.630393504301759"/>
  </r>
  <r>
    <n v="15"/>
    <x v="3"/>
    <x v="14"/>
    <x v="12"/>
    <x v="11"/>
    <x v="1"/>
    <n v="30"/>
    <n v="32"/>
    <n v="-2"/>
    <n v="0"/>
    <n v="2"/>
    <n v="10"/>
    <n v="0.66666666666666663"/>
    <n v="0"/>
    <n v="0"/>
    <n v="-1"/>
    <n v="382"/>
    <n v="313"/>
    <n v="28"/>
    <n v="4.9559233130561431"/>
    <n v="-3"/>
    <n v="-2"/>
    <n v="0.61589138974033808"/>
  </r>
  <r>
    <n v="16"/>
    <x v="3"/>
    <x v="15"/>
    <x v="12"/>
    <x v="21"/>
    <x v="0"/>
    <n v="20"/>
    <n v="3"/>
    <n v="17"/>
    <n v="1"/>
    <n v="-7"/>
    <n v="11"/>
    <n v="0.6875"/>
    <n v="10"/>
    <n v="3.1622776601683795"/>
    <n v="1"/>
    <n v="402"/>
    <n v="316"/>
    <n v="38"/>
    <n v="8.1182009732245231"/>
    <n v="1"/>
    <n v="0"/>
    <n v="0.63887447986127244"/>
  </r>
  <r>
    <n v="1"/>
    <x v="3"/>
    <x v="0"/>
    <x v="13"/>
    <x v="9"/>
    <x v="0"/>
    <n v="23"/>
    <n v="34"/>
    <n v="-11"/>
    <n v="0"/>
    <n v="1"/>
    <n v="0"/>
    <n v="0"/>
    <n v="-10"/>
    <n v="-3.1622776601683795"/>
    <n v="-1"/>
    <n v="23"/>
    <n v="34"/>
    <n v="-10"/>
    <n v="-3.1622776601683795"/>
    <n v="-1"/>
    <n v="0"/>
    <n v="0.28366516633880606"/>
  </r>
  <r>
    <n v="2"/>
    <x v="3"/>
    <x v="1"/>
    <x v="13"/>
    <x v="16"/>
    <x v="1"/>
    <n v="21"/>
    <n v="9"/>
    <n v="12"/>
    <n v="1"/>
    <n v="6"/>
    <n v="1"/>
    <n v="0.5"/>
    <n v="18"/>
    <n v="4.2426406871192848"/>
    <n v="1"/>
    <n v="44"/>
    <n v="43"/>
    <n v="8"/>
    <n v="1.0803630269509052"/>
    <n v="1"/>
    <n v="0"/>
    <n v="0.51361792083131663"/>
  </r>
  <r>
    <n v="3"/>
    <x v="3"/>
    <x v="2"/>
    <x v="13"/>
    <x v="11"/>
    <x v="1"/>
    <n v="16"/>
    <n v="20"/>
    <n v="-4"/>
    <n v="0"/>
    <n v="6.5"/>
    <n v="1"/>
    <n v="0.33333333333333331"/>
    <n v="2.5"/>
    <n v="1.5811388300841898"/>
    <n v="1"/>
    <n v="60"/>
    <n v="63"/>
    <n v="10.5"/>
    <n v="2.6615018570350948"/>
    <n v="2"/>
    <n v="1"/>
    <n v="0.47112399545439476"/>
  </r>
  <r>
    <n v="4"/>
    <x v="3"/>
    <x v="3"/>
    <x v="13"/>
    <x v="15"/>
    <x v="0"/>
    <n v="34"/>
    <n v="37"/>
    <n v="-3"/>
    <n v="0"/>
    <n v="1"/>
    <n v="1"/>
    <n v="0.25"/>
    <n v="-2"/>
    <n v="-1.4142135623730951"/>
    <n v="-1"/>
    <n v="94"/>
    <n v="100"/>
    <n v="8.5"/>
    <n v="1.2472882946619996"/>
    <n v="-1"/>
    <n v="0"/>
    <n v="0.46340438119621957"/>
  </r>
  <r>
    <n v="5"/>
    <x v="3"/>
    <x v="4"/>
    <x v="13"/>
    <x v="28"/>
    <x v="1"/>
    <n v="24"/>
    <n v="38"/>
    <n v="-14"/>
    <n v="0"/>
    <n v="10.5"/>
    <n v="1"/>
    <n v="0.2"/>
    <n v="-3.5"/>
    <n v="-1.8708286933869707"/>
    <n v="-1"/>
    <n v="118"/>
    <n v="138"/>
    <n v="5"/>
    <n v="-0.62354039872497102"/>
    <n v="-2"/>
    <n v="-1"/>
    <n v="0.40828281755273826"/>
  </r>
  <r>
    <n v="6"/>
    <x v="3"/>
    <x v="5"/>
    <x v="13"/>
    <x v="29"/>
    <x v="1"/>
    <n v="34"/>
    <n v="42"/>
    <n v="-8"/>
    <n v="0"/>
    <n v="2.5"/>
    <n v="1"/>
    <n v="0.16666666666666666"/>
    <n v="-5.5"/>
    <n v="-2.3452078799117149"/>
    <n v="-1"/>
    <n v="152"/>
    <n v="180"/>
    <n v="-0.5"/>
    <n v="-2.9687482786366859"/>
    <n v="-3"/>
    <n v="-2"/>
    <n v="0.40114154998318319"/>
  </r>
  <r>
    <n v="7"/>
    <x v="3"/>
    <x v="6"/>
    <x v="13"/>
    <x v="31"/>
    <x v="0"/>
    <n v="37"/>
    <n v="5"/>
    <n v="32"/>
    <n v="1"/>
    <n v="-7"/>
    <n v="2"/>
    <n v="0.2857142857142857"/>
    <n v="25"/>
    <n v="5"/>
    <n v="1"/>
    <n v="189"/>
    <n v="185"/>
    <n v="24.5"/>
    <n v="2.0312517213633141"/>
    <n v="1"/>
    <n v="0"/>
    <n v="0.5126715661440181"/>
  </r>
  <r>
    <n v="8"/>
    <x v="3"/>
    <x v="7"/>
    <x v="13"/>
    <x v="23"/>
    <x v="1"/>
    <n v="42"/>
    <n v="28"/>
    <n v="14"/>
    <n v="1"/>
    <n v="-3.5"/>
    <n v="3"/>
    <n v="0.375"/>
    <n v="10.5"/>
    <n v="3.2403703492039302"/>
    <n v="1"/>
    <n v="231"/>
    <n v="213"/>
    <n v="35"/>
    <n v="5.2716220705672443"/>
    <n v="2"/>
    <n v="1"/>
    <n v="0.54791935736673603"/>
  </r>
  <r>
    <n v="9"/>
    <x v="3"/>
    <x v="8"/>
    <x v="13"/>
    <x v="21"/>
    <x v="0"/>
    <n v="29"/>
    <n v="26"/>
    <n v="3"/>
    <n v="1"/>
    <n v="-3"/>
    <n v="4"/>
    <n v="0.44444444444444442"/>
    <n v="0"/>
    <n v="0"/>
    <n v="-1"/>
    <n v="260"/>
    <n v="239"/>
    <n v="35"/>
    <n v="5.2716220705672443"/>
    <n v="-1"/>
    <n v="0"/>
    <n v="0.54973420836637521"/>
  </r>
  <r>
    <n v="10"/>
    <x v="3"/>
    <x v="9"/>
    <x v="13"/>
    <x v="17"/>
    <x v="0"/>
    <n v="38"/>
    <n v="10"/>
    <n v="28"/>
    <n v="1"/>
    <n v="-1.5"/>
    <n v="5"/>
    <n v="0.5"/>
    <n v="26.5"/>
    <n v="5.1478150704935004"/>
    <n v="1"/>
    <n v="298"/>
    <n v="249"/>
    <n v="61.5"/>
    <n v="10.419437141060744"/>
    <n v="1"/>
    <n v="0"/>
    <n v="0.60485792175650122"/>
  </r>
  <r>
    <n v="11"/>
    <x v="3"/>
    <x v="10"/>
    <x v="13"/>
    <x v="26"/>
    <x v="0"/>
    <n v="27"/>
    <n v="24"/>
    <n v="3"/>
    <n v="1"/>
    <n v="-9"/>
    <n v="6"/>
    <n v="0.54545454545454541"/>
    <n v="-6"/>
    <n v="-2.4494897427831779"/>
    <n v="-1"/>
    <n v="325"/>
    <n v="273"/>
    <n v="55.5"/>
    <n v="7.9699473982775659"/>
    <n v="-1"/>
    <n v="0"/>
    <n v="0.60185913007524416"/>
  </r>
  <r>
    <n v="12"/>
    <x v="3"/>
    <x v="11"/>
    <x v="13"/>
    <x v="21"/>
    <x v="1"/>
    <n v="0"/>
    <n v="6"/>
    <n v="-6"/>
    <n v="0"/>
    <n v="-4"/>
    <n v="6"/>
    <n v="0.5"/>
    <n v="-10"/>
    <n v="-3.1622776601683795"/>
    <n v="-1"/>
    <n v="325"/>
    <n v="279"/>
    <n v="45.5"/>
    <n v="4.8076697381091869"/>
    <n v="-2"/>
    <n v="-1"/>
    <n v="0.58945038347628542"/>
  </r>
  <r>
    <n v="13"/>
    <x v="3"/>
    <x v="12"/>
    <x v="13"/>
    <x v="15"/>
    <x v="1"/>
    <n v="24"/>
    <n v="21"/>
    <n v="3"/>
    <n v="1"/>
    <n v="4"/>
    <n v="7"/>
    <n v="0.53846153846153844"/>
    <n v="7"/>
    <n v="2.6457513110645907"/>
    <n v="1"/>
    <n v="349"/>
    <n v="300"/>
    <n v="52.5"/>
    <n v="7.4534210491737776"/>
    <n v="1"/>
    <n v="0"/>
    <n v="0.58869083523386956"/>
  </r>
  <r>
    <n v="14"/>
    <x v="3"/>
    <x v="13"/>
    <x v="13"/>
    <x v="14"/>
    <x v="0"/>
    <n v="23"/>
    <n v="0"/>
    <n v="23"/>
    <n v="1"/>
    <n v="-3"/>
    <n v="8"/>
    <n v="0.5714285714285714"/>
    <n v="20"/>
    <n v="4.4721359549995796"/>
    <n v="1"/>
    <n v="372"/>
    <n v="300"/>
    <n v="72.5"/>
    <n v="11.925557004173356"/>
    <n v="2"/>
    <n v="1"/>
    <n v="0.62476286360917133"/>
  </r>
  <r>
    <n v="15"/>
    <x v="3"/>
    <x v="14"/>
    <x v="13"/>
    <x v="13"/>
    <x v="0"/>
    <n v="28"/>
    <n v="27"/>
    <n v="1"/>
    <n v="1"/>
    <n v="-9.5"/>
    <n v="9"/>
    <n v="0.6"/>
    <n v="-8.5"/>
    <n v="-2.9154759474226504"/>
    <n v="-1"/>
    <n v="400"/>
    <n v="327"/>
    <n v="64"/>
    <n v="9.0100810567507068"/>
    <n v="-1"/>
    <n v="0"/>
    <n v="0.61717280815864239"/>
  </r>
  <r>
    <n v="16"/>
    <x v="3"/>
    <x v="15"/>
    <x v="13"/>
    <x v="17"/>
    <x v="1"/>
    <n v="33"/>
    <n v="17"/>
    <n v="16"/>
    <n v="1"/>
    <n v="-5.5"/>
    <n v="10"/>
    <n v="0.625"/>
    <n v="10.5"/>
    <n v="3.2403703492039302"/>
    <n v="1"/>
    <n v="433"/>
    <n v="344"/>
    <n v="74.5"/>
    <n v="12.250451405954637"/>
    <n v="1"/>
    <n v="0"/>
    <n v="0.63305090094658512"/>
  </r>
  <r>
    <n v="1"/>
    <x v="3"/>
    <x v="0"/>
    <x v="14"/>
    <x v="13"/>
    <x v="1"/>
    <n v="20"/>
    <n v="15"/>
    <n v="5"/>
    <n v="1"/>
    <n v="-3"/>
    <n v="1"/>
    <n v="1"/>
    <n v="2"/>
    <n v="1.4142135623730951"/>
    <n v="1"/>
    <n v="20"/>
    <n v="15"/>
    <n v="2"/>
    <n v="1.4142135623730951"/>
    <n v="2"/>
    <n v="1"/>
    <n v="0.66414177276322039"/>
  </r>
  <r>
    <n v="2"/>
    <x v="3"/>
    <x v="1"/>
    <x v="14"/>
    <x v="28"/>
    <x v="0"/>
    <n v="31"/>
    <n v="20"/>
    <n v="11"/>
    <n v="1"/>
    <n v="2"/>
    <n v="2"/>
    <n v="1"/>
    <n v="13"/>
    <n v="3.6055512754639891"/>
    <n v="1"/>
    <n v="51"/>
    <n v="35"/>
    <n v="15"/>
    <n v="5.0197648378370845"/>
    <n v="3"/>
    <n v="2"/>
    <n v="0.70935465539934817"/>
  </r>
  <r>
    <n v="3"/>
    <x v="3"/>
    <x v="2"/>
    <x v="14"/>
    <x v="17"/>
    <x v="0"/>
    <n v="6"/>
    <n v="9"/>
    <n v="-3"/>
    <n v="0"/>
    <n v="-10"/>
    <n v="2"/>
    <n v="0.66666666666666663"/>
    <n v="-13"/>
    <n v="-3.6055512754639891"/>
    <n v="-1"/>
    <n v="57"/>
    <n v="44"/>
    <n v="2"/>
    <n v="1.4142135623730954"/>
    <n v="-1"/>
    <n v="0"/>
    <n v="0.64873925764029072"/>
  </r>
  <r>
    <n v="4"/>
    <x v="3"/>
    <x v="3"/>
    <x v="14"/>
    <x v="29"/>
    <x v="0"/>
    <n v="31"/>
    <n v="12"/>
    <n v="19"/>
    <n v="1"/>
    <n v="-7.5"/>
    <n v="3"/>
    <n v="0.75"/>
    <n v="11.5"/>
    <n v="3.3911649915626341"/>
    <n v="1"/>
    <n v="88"/>
    <n v="56"/>
    <n v="13.5"/>
    <n v="4.8053785539357294"/>
    <n v="1"/>
    <n v="0"/>
    <n v="0.74482595716419342"/>
  </r>
  <r>
    <n v="5"/>
    <x v="3"/>
    <x v="4"/>
    <x v="14"/>
    <x v="27"/>
    <x v="1"/>
    <n v="14"/>
    <n v="30"/>
    <n v="-16"/>
    <n v="0"/>
    <n v="3"/>
    <n v="3"/>
    <n v="0.6"/>
    <n v="-13"/>
    <n v="-3.6055512754639891"/>
    <n v="-1"/>
    <n v="102"/>
    <n v="86"/>
    <n v="0.5"/>
    <n v="1.1998272784717403"/>
    <n v="-1"/>
    <n v="0"/>
    <n v="0.59974014003322973"/>
  </r>
  <r>
    <n v="6"/>
    <x v="3"/>
    <x v="5"/>
    <x v="14"/>
    <x v="14"/>
    <x v="1"/>
    <n v="7"/>
    <n v="40"/>
    <n v="-33"/>
    <n v="0"/>
    <n v="-3"/>
    <n v="3"/>
    <n v="0.5"/>
    <n v="-36"/>
    <n v="-6"/>
    <n v="-1"/>
    <n v="109"/>
    <n v="126"/>
    <n v="-35.5"/>
    <n v="-4.8001727215282592"/>
    <n v="-2"/>
    <n v="-1"/>
    <n v="0.41496108088396361"/>
  </r>
  <r>
    <n v="7"/>
    <x v="3"/>
    <x v="6"/>
    <x v="14"/>
    <x v="15"/>
    <x v="0"/>
    <n v="7"/>
    <n v="20"/>
    <n v="-13"/>
    <n v="0"/>
    <n v="-3.5"/>
    <n v="3"/>
    <n v="0.42857142857142855"/>
    <n v="-16.5"/>
    <n v="-4.0620192023179804"/>
    <n v="-1"/>
    <n v="116"/>
    <n v="146"/>
    <n v="-52"/>
    <n v="-8.8621919238462397"/>
    <n v="-3"/>
    <n v="-2"/>
    <n v="0.36699294557113005"/>
  </r>
  <r>
    <n v="8"/>
    <x v="3"/>
    <x v="7"/>
    <x v="14"/>
    <x v="11"/>
    <x v="0"/>
    <n v="18"/>
    <n v="24"/>
    <n v="-6"/>
    <n v="0"/>
    <n v="4"/>
    <n v="3"/>
    <n v="0.375"/>
    <n v="-2"/>
    <n v="-1.4142135623730951"/>
    <n v="-1"/>
    <n v="134"/>
    <n v="170"/>
    <n v="-54"/>
    <n v="-10.276405486219335"/>
    <n v="-4"/>
    <n v="-3"/>
    <n v="0.36263123285673143"/>
  </r>
  <r>
    <n v="9"/>
    <x v="3"/>
    <x v="8"/>
    <x v="14"/>
    <x v="19"/>
    <x v="1"/>
    <n v="26"/>
    <n v="29"/>
    <n v="-3"/>
    <n v="0"/>
    <n v="3"/>
    <n v="3"/>
    <n v="0.33333333333333331"/>
    <n v="0"/>
    <n v="0"/>
    <n v="-1"/>
    <n v="160"/>
    <n v="199"/>
    <n v="-54"/>
    <n v="-10.276405486219335"/>
    <n v="-5"/>
    <n v="-4"/>
    <n v="0.3735609063006442"/>
  </r>
  <r>
    <n v="10"/>
    <x v="3"/>
    <x v="9"/>
    <x v="14"/>
    <x v="5"/>
    <x v="0"/>
    <n v="16"/>
    <n v="20"/>
    <n v="-4"/>
    <n v="0"/>
    <n v="4"/>
    <n v="3"/>
    <n v="0.3"/>
    <n v="0"/>
    <n v="0"/>
    <n v="-1"/>
    <n v="176"/>
    <n v="219"/>
    <n v="-54"/>
    <n v="-10.276405486219335"/>
    <n v="-6"/>
    <n v="-5"/>
    <n v="0.37330763603843897"/>
  </r>
  <r>
    <n v="11"/>
    <x v="3"/>
    <x v="10"/>
    <x v="14"/>
    <x v="31"/>
    <x v="1"/>
    <n v="21"/>
    <n v="24"/>
    <n v="-3"/>
    <n v="0"/>
    <n v="-3"/>
    <n v="3"/>
    <n v="0.27272727272727271"/>
    <n v="-6"/>
    <n v="-2.4494897427831779"/>
    <n v="-1"/>
    <n v="197"/>
    <n v="243"/>
    <n v="-60"/>
    <n v="-12.725895229002514"/>
    <n v="-7"/>
    <n v="-6"/>
    <n v="0.37816062429653413"/>
  </r>
  <r>
    <n v="12"/>
    <x v="3"/>
    <x v="11"/>
    <x v="14"/>
    <x v="19"/>
    <x v="0"/>
    <n v="6"/>
    <n v="0"/>
    <n v="6"/>
    <n v="1"/>
    <n v="4"/>
    <n v="4"/>
    <n v="0.33333333333333331"/>
    <n v="10"/>
    <n v="3.1622776601683795"/>
    <n v="1"/>
    <n v="203"/>
    <n v="243"/>
    <n v="-50"/>
    <n v="-9.5636175688341343"/>
    <n v="1"/>
    <n v="0"/>
    <n v="0.39502037106650573"/>
  </r>
  <r>
    <n v="13"/>
    <x v="3"/>
    <x v="12"/>
    <x v="14"/>
    <x v="17"/>
    <x v="1"/>
    <n v="9"/>
    <n v="30"/>
    <n v="-21"/>
    <n v="0"/>
    <n v="5.5"/>
    <n v="4"/>
    <n v="0.30769230769230771"/>
    <n v="-15.5"/>
    <n v="-3.9370039370059056"/>
    <n v="-1"/>
    <n v="212"/>
    <n v="273"/>
    <n v="-65.5"/>
    <n v="-13.500621505840041"/>
    <n v="-1"/>
    <n v="0"/>
    <n v="0.35449500711061904"/>
  </r>
  <r>
    <n v="14"/>
    <x v="3"/>
    <x v="13"/>
    <x v="14"/>
    <x v="16"/>
    <x v="0"/>
    <n v="13"/>
    <n v="16"/>
    <n v="-3"/>
    <n v="0"/>
    <n v="-7.5"/>
    <n v="4"/>
    <n v="0.2857142857142857"/>
    <n v="-10.5"/>
    <n v="-3.2403703492039302"/>
    <n v="-1"/>
    <n v="225"/>
    <n v="289"/>
    <n v="-76"/>
    <n v="-16.740991855043973"/>
    <n v="-2"/>
    <n v="-1"/>
    <n v="0.35588416079344148"/>
  </r>
  <r>
    <n v="15"/>
    <x v="3"/>
    <x v="14"/>
    <x v="14"/>
    <x v="26"/>
    <x v="1"/>
    <n v="17"/>
    <n v="7"/>
    <n v="10"/>
    <n v="1"/>
    <n v="3"/>
    <n v="5"/>
    <n v="0.33333333333333331"/>
    <n v="13"/>
    <n v="3.6055512754639891"/>
    <n v="1"/>
    <n v="242"/>
    <n v="296"/>
    <n v="-63"/>
    <n v="-13.135440579579983"/>
    <n v="1"/>
    <n v="0"/>
    <n v="0.38287347259791349"/>
  </r>
  <r>
    <n v="16"/>
    <x v="3"/>
    <x v="15"/>
    <x v="14"/>
    <x v="15"/>
    <x v="1"/>
    <n v="3"/>
    <n v="20"/>
    <n v="-17"/>
    <n v="0"/>
    <n v="7"/>
    <n v="5"/>
    <n v="0.3125"/>
    <n v="-10"/>
    <n v="-3.1622776601683795"/>
    <n v="-1"/>
    <n v="245"/>
    <n v="316"/>
    <n v="-73"/>
    <n v="-16.297718239748363"/>
    <n v="-1"/>
    <n v="0"/>
    <n v="0.35362859179938455"/>
  </r>
  <r>
    <n v="1"/>
    <x v="3"/>
    <x v="0"/>
    <x v="15"/>
    <x v="25"/>
    <x v="1"/>
    <n v="38"/>
    <n v="28"/>
    <n v="10"/>
    <n v="1"/>
    <n v="3"/>
    <n v="1"/>
    <n v="1"/>
    <n v="13"/>
    <n v="3.6055512754639891"/>
    <n v="1"/>
    <n v="38"/>
    <n v="28"/>
    <n v="13"/>
    <n v="3.6055512754639891"/>
    <n v="1"/>
    <n v="0"/>
    <n v="0.6734332492284143"/>
  </r>
  <r>
    <n v="2"/>
    <x v="3"/>
    <x v="1"/>
    <x v="15"/>
    <x v="5"/>
    <x v="1"/>
    <n v="42"/>
    <n v="37"/>
    <n v="5"/>
    <n v="1"/>
    <n v="4"/>
    <n v="2"/>
    <n v="1"/>
    <n v="9"/>
    <n v="3"/>
    <n v="1"/>
    <n v="80"/>
    <n v="65"/>
    <n v="22"/>
    <n v="6.6055512754639896"/>
    <n v="2"/>
    <n v="1"/>
    <n v="0.62060226037413424"/>
  </r>
  <r>
    <n v="3"/>
    <x v="3"/>
    <x v="2"/>
    <x v="15"/>
    <x v="2"/>
    <x v="0"/>
    <n v="38"/>
    <n v="27"/>
    <n v="11"/>
    <n v="1"/>
    <n v="-6"/>
    <n v="3"/>
    <n v="1"/>
    <n v="5"/>
    <n v="2.2360679774997898"/>
    <n v="1"/>
    <n v="118"/>
    <n v="92"/>
    <n v="27"/>
    <n v="8.8416192529637794"/>
    <n v="3"/>
    <n v="2"/>
    <n v="0.64333844511282967"/>
  </r>
  <r>
    <n v="4"/>
    <x v="3"/>
    <x v="3"/>
    <x v="15"/>
    <x v="22"/>
    <x v="1"/>
    <n v="27"/>
    <n v="23"/>
    <n v="4"/>
    <n v="1"/>
    <n v="-3.5"/>
    <n v="4"/>
    <n v="1"/>
    <n v="0.5"/>
    <n v="0.70710678118654757"/>
    <n v="1"/>
    <n v="145"/>
    <n v="115"/>
    <n v="27.5"/>
    <n v="9.5487260341503273"/>
    <n v="4"/>
    <n v="3"/>
    <n v="0.63398937331273797"/>
  </r>
  <r>
    <n v="5"/>
    <x v="3"/>
    <x v="4"/>
    <x v="15"/>
    <x v="21"/>
    <x v="0"/>
    <n v="30"/>
    <n v="14"/>
    <n v="16"/>
    <n v="1"/>
    <n v="-3"/>
    <n v="5"/>
    <n v="1"/>
    <n v="13"/>
    <n v="3.6055512754639891"/>
    <n v="1"/>
    <n v="175"/>
    <n v="129"/>
    <n v="40.5"/>
    <n v="13.154277309614317"/>
    <n v="5"/>
    <n v="4"/>
    <n v="0.67322051714948372"/>
  </r>
  <r>
    <n v="6"/>
    <x v="3"/>
    <x v="5"/>
    <x v="15"/>
    <x v="28"/>
    <x v="1"/>
    <n v="40"/>
    <n v="43"/>
    <n v="-3"/>
    <n v="0"/>
    <n v="3.5"/>
    <n v="5"/>
    <n v="0.83333333333333337"/>
    <n v="0.5"/>
    <n v="0.70710678118654757"/>
    <n v="1"/>
    <n v="215"/>
    <n v="172"/>
    <n v="41"/>
    <n v="13.861384090800865"/>
    <n v="6"/>
    <n v="5"/>
    <n v="0.62921490334636709"/>
  </r>
  <r>
    <n v="7"/>
    <x v="3"/>
    <x v="6"/>
    <x v="15"/>
    <x v="9"/>
    <x v="0"/>
    <n v="45"/>
    <n v="10"/>
    <n v="35"/>
    <n v="1"/>
    <n v="-6.5"/>
    <n v="6"/>
    <n v="0.8571428571428571"/>
    <n v="28.5"/>
    <n v="5.3385391260156556"/>
    <n v="1"/>
    <n v="260"/>
    <n v="182"/>
    <n v="69.5"/>
    <n v="19.199923216816522"/>
    <n v="7"/>
    <n v="6"/>
    <n v="0.69958440462277849"/>
  </r>
  <r>
    <n v="8"/>
    <x v="3"/>
    <x v="7"/>
    <x v="15"/>
    <x v="22"/>
    <x v="0"/>
    <n v="30"/>
    <n v="23"/>
    <n v="7"/>
    <n v="1"/>
    <n v="-9"/>
    <n v="7"/>
    <n v="0.875"/>
    <n v="-2"/>
    <n v="-1.4142135623730951"/>
    <n v="-1"/>
    <n v="290"/>
    <n v="205"/>
    <n v="67.5"/>
    <n v="17.785709654443426"/>
    <n v="-1"/>
    <n v="0"/>
    <n v="0.69467856534667005"/>
  </r>
  <r>
    <n v="9"/>
    <x v="3"/>
    <x v="16"/>
    <x v="15"/>
    <x v="7"/>
    <x v="1"/>
    <n v="37"/>
    <n v="21"/>
    <n v="16"/>
    <n v="1"/>
    <n v="-8"/>
    <n v="8"/>
    <n v="0.88888888888888884"/>
    <n v="8"/>
    <n v="2.8284271247461903"/>
    <n v="1"/>
    <n v="327"/>
    <n v="226"/>
    <n v="75.5"/>
    <n v="20.614136779189618"/>
    <n v="1"/>
    <n v="0"/>
    <n v="0.70589666126353112"/>
  </r>
  <r>
    <n v="10"/>
    <x v="3"/>
    <x v="8"/>
    <x v="15"/>
    <x v="24"/>
    <x v="0"/>
    <n v="26"/>
    <n v="14"/>
    <n v="12"/>
    <n v="1"/>
    <n v="-16"/>
    <n v="9"/>
    <n v="0.9"/>
    <n v="-4"/>
    <n v="-2"/>
    <n v="-1"/>
    <n v="353"/>
    <n v="240"/>
    <n v="71.5"/>
    <n v="18.614136779189618"/>
    <n v="-1"/>
    <n v="0"/>
    <n v="0.71390276756846716"/>
  </r>
  <r>
    <n v="11"/>
    <x v="3"/>
    <x v="9"/>
    <x v="15"/>
    <x v="3"/>
    <x v="1"/>
    <n v="51"/>
    <n v="54"/>
    <n v="-3"/>
    <n v="0"/>
    <n v="3"/>
    <n v="9"/>
    <n v="0.81818181818181823"/>
    <n v="0"/>
    <n v="0"/>
    <n v="-1"/>
    <n v="404"/>
    <n v="294"/>
    <n v="71.5"/>
    <n v="18.614136779189618"/>
    <n v="-2"/>
    <n v="-1"/>
    <n v="0.67989062647992626"/>
  </r>
  <r>
    <n v="12"/>
    <x v="3"/>
    <x v="11"/>
    <x v="15"/>
    <x v="23"/>
    <x v="1"/>
    <n v="40"/>
    <n v="33"/>
    <n v="7"/>
    <n v="1"/>
    <n v="-14"/>
    <n v="10"/>
    <n v="0.83333333333333337"/>
    <n v="-7"/>
    <n v="-2.6457513110645907"/>
    <n v="-1"/>
    <n v="444"/>
    <n v="327"/>
    <n v="64.5"/>
    <n v="15.968385468125028"/>
    <n v="-3"/>
    <n v="-2"/>
    <n v="0.67368481046638562"/>
  </r>
  <r>
    <n v="13"/>
    <x v="3"/>
    <x v="12"/>
    <x v="15"/>
    <x v="6"/>
    <x v="0"/>
    <n v="27"/>
    <n v="24"/>
    <n v="3"/>
    <n v="1"/>
    <n v="-6.5"/>
    <n v="11"/>
    <n v="0.84615384615384615"/>
    <n v="-3.5"/>
    <n v="-1.8708286933869707"/>
    <n v="-1"/>
    <n v="471"/>
    <n v="351"/>
    <n v="61"/>
    <n v="14.097556774738058"/>
    <n v="-4"/>
    <n v="-3"/>
    <n v="0.66751127531822185"/>
  </r>
  <r>
    <n v="14"/>
    <x v="3"/>
    <x v="13"/>
    <x v="15"/>
    <x v="25"/>
    <x v="0"/>
    <n v="28"/>
    <n v="29"/>
    <n v="-1"/>
    <n v="0"/>
    <n v="-3.5"/>
    <n v="11"/>
    <n v="0.7857142857142857"/>
    <n v="-4.5"/>
    <n v="-2.1213203435596424"/>
    <n v="-1"/>
    <n v="499"/>
    <n v="380"/>
    <n v="56.5"/>
    <n v="11.976236431178416"/>
    <n v="-5"/>
    <n v="-4"/>
    <n v="0.65603417519586416"/>
  </r>
  <r>
    <n v="15"/>
    <x v="3"/>
    <x v="14"/>
    <x v="15"/>
    <x v="8"/>
    <x v="1"/>
    <n v="31"/>
    <n v="38"/>
    <n v="-7"/>
    <n v="0"/>
    <n v="-1"/>
    <n v="11"/>
    <n v="0.73333333333333328"/>
    <n v="-8"/>
    <n v="-2.8284271247461903"/>
    <n v="-1"/>
    <n v="530"/>
    <n v="418"/>
    <n v="48.5"/>
    <n v="9.1478093064322259"/>
    <n v="-6"/>
    <n v="-5"/>
    <n v="0.63706027725359216"/>
  </r>
  <r>
    <n v="16"/>
    <x v="3"/>
    <x v="15"/>
    <x v="15"/>
    <x v="23"/>
    <x v="0"/>
    <n v="35"/>
    <n v="3"/>
    <n v="32"/>
    <n v="1"/>
    <n v="-14"/>
    <n v="12"/>
    <n v="0.75"/>
    <n v="18"/>
    <n v="4.2426406871192848"/>
    <n v="1"/>
    <n v="565"/>
    <n v="421"/>
    <n v="66.5"/>
    <n v="13.39044999355151"/>
    <n v="1"/>
    <n v="0"/>
    <n v="0.66757493214160724"/>
  </r>
  <r>
    <n v="1"/>
    <x v="3"/>
    <x v="0"/>
    <x v="16"/>
    <x v="27"/>
    <x v="0"/>
    <n v="28"/>
    <n v="38"/>
    <n v="-10"/>
    <n v="0"/>
    <n v="-3"/>
    <n v="0"/>
    <n v="0"/>
    <n v="-13"/>
    <n v="-3.6055512754639891"/>
    <n v="-1"/>
    <n v="28"/>
    <n v="38"/>
    <n v="-13"/>
    <n v="-3.6055512754639891"/>
    <n v="-1"/>
    <n v="0"/>
    <n v="0.32656675077158565"/>
  </r>
  <r>
    <n v="2"/>
    <x v="3"/>
    <x v="1"/>
    <x v="16"/>
    <x v="31"/>
    <x v="1"/>
    <n v="31"/>
    <n v="20"/>
    <n v="11"/>
    <n v="1"/>
    <n v="-7.5"/>
    <n v="1"/>
    <n v="0.5"/>
    <n v="3.5"/>
    <n v="1.8708286933869707"/>
    <n v="1"/>
    <n v="59"/>
    <n v="58"/>
    <n v="-9.5"/>
    <n v="-1.7347225820770185"/>
    <n v="1"/>
    <n v="0"/>
    <n v="0.51012706661587948"/>
  </r>
  <r>
    <n v="3"/>
    <x v="3"/>
    <x v="2"/>
    <x v="16"/>
    <x v="3"/>
    <x v="1"/>
    <n v="23"/>
    <n v="35"/>
    <n v="-12"/>
    <n v="0"/>
    <n v="7"/>
    <n v="1"/>
    <n v="0.33333333333333331"/>
    <n v="-5"/>
    <n v="-2.2360679774997898"/>
    <n v="-1"/>
    <n v="82"/>
    <n v="93"/>
    <n v="-14.5"/>
    <n v="-3.970790559576808"/>
    <n v="-1"/>
    <n v="0"/>
    <n v="0.42596426743248589"/>
  </r>
  <r>
    <n v="4"/>
    <x v="3"/>
    <x v="3"/>
    <x v="16"/>
    <x v="2"/>
    <x v="0"/>
    <n v="29"/>
    <n v="27"/>
    <n v="2"/>
    <n v="1"/>
    <n v="-10"/>
    <n v="2"/>
    <n v="0.5"/>
    <n v="-8"/>
    <n v="-2.8284271247461903"/>
    <n v="-1"/>
    <n v="111"/>
    <n v="120"/>
    <n v="-22.5"/>
    <n v="-6.7992176843229988"/>
    <n v="-2"/>
    <n v="-1"/>
    <n v="0.45393875461340588"/>
  </r>
  <r>
    <n v="5"/>
    <x v="3"/>
    <x v="4"/>
    <x v="16"/>
    <x v="23"/>
    <x v="0"/>
    <n v="26"/>
    <n v="10"/>
    <n v="16"/>
    <n v="1"/>
    <n v="-5.5"/>
    <n v="3"/>
    <n v="0.6"/>
    <n v="10.5"/>
    <n v="3.2403703492039302"/>
    <n v="1"/>
    <n v="137"/>
    <n v="130"/>
    <n v="-12"/>
    <n v="-3.5588473351190686"/>
    <n v="1"/>
    <n v="0"/>
    <n v="0.53103458983334961"/>
  </r>
  <r>
    <n v="6"/>
    <x v="3"/>
    <x v="5"/>
    <x v="16"/>
    <x v="7"/>
    <x v="1"/>
    <n v="38"/>
    <n v="14"/>
    <n v="24"/>
    <n v="1"/>
    <n v="1"/>
    <n v="4"/>
    <n v="0.66666666666666663"/>
    <n v="25"/>
    <n v="5"/>
    <n v="1"/>
    <n v="175"/>
    <n v="144"/>
    <n v="13"/>
    <n v="1.4411526648809314"/>
    <n v="2"/>
    <n v="1"/>
    <n v="0.6135087358746123"/>
  </r>
  <r>
    <n v="7"/>
    <x v="3"/>
    <x v="6"/>
    <x v="16"/>
    <x v="17"/>
    <x v="0"/>
    <n v="20"/>
    <n v="19"/>
    <n v="1"/>
    <n v="1"/>
    <n v="-6.5"/>
    <n v="5"/>
    <n v="0.7142857142857143"/>
    <n v="-5.5"/>
    <n v="-2.3452078799117149"/>
    <n v="-1"/>
    <n v="195"/>
    <n v="163"/>
    <n v="7.5"/>
    <n v="-0.90405521503078345"/>
    <n v="-1"/>
    <n v="0"/>
    <n v="0.60463629005573971"/>
  </r>
  <r>
    <n v="8"/>
    <x v="3"/>
    <x v="16"/>
    <x v="16"/>
    <x v="8"/>
    <x v="1"/>
    <n v="25"/>
    <n v="17"/>
    <n v="8"/>
    <n v="1"/>
    <n v="1"/>
    <n v="6"/>
    <n v="0.75"/>
    <n v="9"/>
    <n v="3"/>
    <n v="1"/>
    <n v="220"/>
    <n v="180"/>
    <n v="16.5"/>
    <n v="2.0959447849692165"/>
    <n v="1"/>
    <n v="0"/>
    <n v="0.61670587136694177"/>
  </r>
  <r>
    <n v="9"/>
    <x v="3"/>
    <x v="8"/>
    <x v="16"/>
    <x v="23"/>
    <x v="1"/>
    <n v="20"/>
    <n v="6"/>
    <n v="14"/>
    <n v="1"/>
    <n v="-10"/>
    <n v="7"/>
    <n v="0.77777777777777779"/>
    <n v="4"/>
    <n v="2"/>
    <n v="1"/>
    <n v="240"/>
    <n v="186"/>
    <n v="20.5"/>
    <n v="4.0959447849692161"/>
    <n v="2"/>
    <n v="1"/>
    <n v="0.6465925337284828"/>
  </r>
  <r>
    <n v="10"/>
    <x v="3"/>
    <x v="9"/>
    <x v="16"/>
    <x v="22"/>
    <x v="0"/>
    <n v="22"/>
    <n v="23"/>
    <n v="-1"/>
    <n v="0"/>
    <n v="-7"/>
    <n v="7"/>
    <n v="0.7"/>
    <n v="-8"/>
    <n v="-2.8284271247461903"/>
    <n v="-1"/>
    <n v="262"/>
    <n v="209"/>
    <n v="12.5"/>
    <n v="1.2675176602230258"/>
    <n v="-1"/>
    <n v="0"/>
    <n v="0.63079858967797819"/>
  </r>
  <r>
    <n v="11"/>
    <x v="3"/>
    <x v="10"/>
    <x v="16"/>
    <x v="24"/>
    <x v="0"/>
    <n v="45"/>
    <n v="10"/>
    <n v="35"/>
    <n v="1"/>
    <n v="-14"/>
    <n v="8"/>
    <n v="0.72727272727272729"/>
    <n v="21"/>
    <n v="4.5825756949558398"/>
    <n v="1"/>
    <n v="307"/>
    <n v="219"/>
    <n v="33.5"/>
    <n v="5.8500933551788652"/>
    <n v="1"/>
    <n v="0"/>
    <n v="0.69008766265489963"/>
  </r>
  <r>
    <n v="12"/>
    <x v="3"/>
    <x v="11"/>
    <x v="16"/>
    <x v="5"/>
    <x v="1"/>
    <n v="33"/>
    <n v="30"/>
    <n v="3"/>
    <n v="1"/>
    <n v="3"/>
    <n v="9"/>
    <n v="0.75"/>
    <n v="6"/>
    <n v="2.4494897427831779"/>
    <n v="1"/>
    <n v="340"/>
    <n v="249"/>
    <n v="39.5"/>
    <n v="8.2995830979620422"/>
    <n v="2"/>
    <n v="1"/>
    <n v="0.67661038035576271"/>
  </r>
  <r>
    <n v="13"/>
    <x v="3"/>
    <x v="12"/>
    <x v="16"/>
    <x v="9"/>
    <x v="0"/>
    <n v="26"/>
    <n v="21"/>
    <n v="5"/>
    <n v="1"/>
    <n v="-16.5"/>
    <n v="10"/>
    <n v="0.76923076923076927"/>
    <n v="-11.5"/>
    <n v="-3.3911649915626341"/>
    <n v="-1"/>
    <n v="366"/>
    <n v="270"/>
    <n v="28"/>
    <n v="4.9084181063994077"/>
    <n v="-1"/>
    <n v="0"/>
    <n v="0.67282299397422485"/>
  </r>
  <r>
    <n v="14"/>
    <x v="3"/>
    <x v="13"/>
    <x v="16"/>
    <x v="27"/>
    <x v="1"/>
    <n v="29"/>
    <n v="28"/>
    <n v="1"/>
    <n v="1"/>
    <n v="3.5"/>
    <n v="11"/>
    <n v="0.7857142857142857"/>
    <n v="4.5"/>
    <n v="2.1213203435596424"/>
    <n v="1"/>
    <n v="395"/>
    <n v="298"/>
    <n v="32.5"/>
    <n v="7.0297384499590496"/>
    <n v="1"/>
    <n v="0"/>
    <n v="0.66102105578601733"/>
  </r>
  <r>
    <n v="15"/>
    <x v="3"/>
    <x v="14"/>
    <x v="16"/>
    <x v="6"/>
    <x v="0"/>
    <n v="10"/>
    <n v="22"/>
    <n v="-12"/>
    <n v="0"/>
    <n v="-4"/>
    <n v="11"/>
    <n v="0.73333333333333328"/>
    <n v="-16"/>
    <n v="-4"/>
    <n v="-1"/>
    <n v="405"/>
    <n v="320"/>
    <n v="16.5"/>
    <n v="3.0297384499590496"/>
    <n v="-1"/>
    <n v="0"/>
    <n v="0.63605715486893888"/>
  </r>
  <r>
    <n v="16"/>
    <x v="3"/>
    <x v="15"/>
    <x v="16"/>
    <x v="22"/>
    <x v="1"/>
    <n v="23"/>
    <n v="9"/>
    <n v="14"/>
    <n v="1"/>
    <n v="-7"/>
    <n v="12"/>
    <n v="0.75"/>
    <n v="7"/>
    <n v="2.6457513110645907"/>
    <n v="1"/>
    <n v="428"/>
    <n v="329"/>
    <n v="23.5"/>
    <n v="5.6754897610236403"/>
    <n v="1"/>
    <n v="0"/>
    <n v="0.65100622163912447"/>
  </r>
  <r>
    <n v="1"/>
    <x v="3"/>
    <x v="0"/>
    <x v="17"/>
    <x v="23"/>
    <x v="1"/>
    <n v="33"/>
    <n v="13"/>
    <n v="20"/>
    <n v="1"/>
    <n v="-6"/>
    <n v="1"/>
    <n v="1"/>
    <n v="14"/>
    <n v="3.7416573867739413"/>
    <n v="1"/>
    <n v="33"/>
    <n v="13"/>
    <n v="14"/>
    <n v="3.7416573867739413"/>
    <n v="2"/>
    <n v="1"/>
    <n v="0.90094714024849587"/>
  </r>
  <r>
    <n v="2"/>
    <x v="3"/>
    <x v="1"/>
    <x v="17"/>
    <x v="24"/>
    <x v="0"/>
    <n v="34"/>
    <n v="0"/>
    <n v="34"/>
    <n v="1"/>
    <n v="-11"/>
    <n v="2"/>
    <n v="1"/>
    <n v="23"/>
    <n v="4.7958315233127191"/>
    <n v="1"/>
    <n v="67"/>
    <n v="13"/>
    <n v="37"/>
    <n v="8.53748891008666"/>
    <n v="3"/>
    <n v="2"/>
    <n v="0.97988937757165095"/>
  </r>
  <r>
    <n v="3"/>
    <x v="3"/>
    <x v="2"/>
    <x v="17"/>
    <x v="25"/>
    <x v="0"/>
    <n v="35"/>
    <n v="23"/>
    <n v="12"/>
    <n v="1"/>
    <n v="-7"/>
    <n v="3"/>
    <n v="1"/>
    <n v="5"/>
    <n v="2.2360679774997898"/>
    <n v="1"/>
    <n v="102"/>
    <n v="36"/>
    <n v="42"/>
    <n v="10.77355688758645"/>
    <n v="4"/>
    <n v="3"/>
    <n v="0.92188552542570901"/>
  </r>
  <r>
    <n v="4"/>
    <x v="3"/>
    <x v="3"/>
    <x v="17"/>
    <x v="10"/>
    <x v="0"/>
    <n v="38"/>
    <n v="31"/>
    <n v="7"/>
    <n v="1"/>
    <n v="-7"/>
    <n v="4"/>
    <n v="1"/>
    <n v="0"/>
    <n v="0"/>
    <n v="-1"/>
    <n v="140"/>
    <n v="67"/>
    <n v="42"/>
    <n v="10.77355688758645"/>
    <n v="-1"/>
    <n v="0"/>
    <n v="0.85151978694343256"/>
  </r>
  <r>
    <n v="5"/>
    <x v="3"/>
    <x v="4"/>
    <x v="17"/>
    <x v="8"/>
    <x v="1"/>
    <n v="33"/>
    <n v="31"/>
    <n v="2"/>
    <n v="1"/>
    <n v="-7.5"/>
    <n v="5"/>
    <n v="1"/>
    <n v="-5.5"/>
    <n v="-2.3452078799117149"/>
    <n v="-1"/>
    <n v="173"/>
    <n v="98"/>
    <n v="36.5"/>
    <n v="8.4283490076747345"/>
    <n v="-2"/>
    <n v="-1"/>
    <n v="0.79362696528421384"/>
  </r>
  <r>
    <n v="6"/>
    <x v="3"/>
    <x v="5"/>
    <x v="17"/>
    <x v="22"/>
    <x v="1"/>
    <n v="23"/>
    <n v="20"/>
    <n v="3"/>
    <n v="1"/>
    <n v="-7"/>
    <n v="6"/>
    <n v="1"/>
    <n v="-4"/>
    <n v="-2"/>
    <n v="-1"/>
    <n v="196"/>
    <n v="118"/>
    <n v="32.5"/>
    <n v="6.4283490076747345"/>
    <n v="-3"/>
    <n v="-2"/>
    <n v="0.76898861730222934"/>
  </r>
  <r>
    <n v="7"/>
    <x v="3"/>
    <x v="6"/>
    <x v="17"/>
    <x v="2"/>
    <x v="1"/>
    <n v="39"/>
    <n v="10"/>
    <n v="29"/>
    <n v="1"/>
    <n v="-9"/>
    <n v="7"/>
    <n v="1"/>
    <n v="20"/>
    <n v="4.4721359549995796"/>
    <n v="1"/>
    <n v="235"/>
    <n v="128"/>
    <n v="52.5"/>
    <n v="10.900484962674314"/>
    <n v="1"/>
    <n v="0"/>
    <n v="0.8084400857557309"/>
  </r>
  <r>
    <n v="8"/>
    <x v="3"/>
    <x v="7"/>
    <x v="17"/>
    <x v="12"/>
    <x v="0"/>
    <n v="29"/>
    <n v="27"/>
    <n v="2"/>
    <n v="1"/>
    <n v="-7.5"/>
    <n v="8"/>
    <n v="1"/>
    <n v="-5.5"/>
    <n v="-2.3452078799117149"/>
    <n v="-1"/>
    <n v="264"/>
    <n v="155"/>
    <n v="47"/>
    <n v="8.5552770827625988"/>
    <n v="-1"/>
    <n v="0"/>
    <n v="0.77938427802228982"/>
  </r>
  <r>
    <n v="9"/>
    <x v="3"/>
    <x v="16"/>
    <x v="17"/>
    <x v="0"/>
    <x v="1"/>
    <n v="35"/>
    <n v="45"/>
    <n v="-10"/>
    <n v="0"/>
    <n v="-2"/>
    <n v="8"/>
    <n v="0.88888888888888884"/>
    <n v="-12"/>
    <n v="-3.4641016151377544"/>
    <n v="-1"/>
    <n v="299"/>
    <n v="200"/>
    <n v="35"/>
    <n v="5.0911754676248444"/>
    <n v="-2"/>
    <n v="-1"/>
    <n v="0.72172595672823381"/>
  </r>
  <r>
    <n v="10"/>
    <x v="3"/>
    <x v="8"/>
    <x v="17"/>
    <x v="8"/>
    <x v="0"/>
    <n v="36"/>
    <n v="31"/>
    <n v="5"/>
    <n v="1"/>
    <n v="-9.5"/>
    <n v="9"/>
    <n v="0.9"/>
    <n v="-4.5"/>
    <n v="-2.1213203435596424"/>
    <n v="-1"/>
    <n v="335"/>
    <n v="231"/>
    <n v="30.5"/>
    <n v="2.969855124065202"/>
    <n v="-3"/>
    <n v="-2"/>
    <n v="0.70702099008959607"/>
  </r>
  <r>
    <n v="11"/>
    <x v="3"/>
    <x v="9"/>
    <x v="17"/>
    <x v="27"/>
    <x v="0"/>
    <n v="54"/>
    <n v="51"/>
    <n v="3"/>
    <n v="1"/>
    <n v="-3"/>
    <n v="10"/>
    <n v="0.90909090909090906"/>
    <n v="0"/>
    <n v="0"/>
    <n v="-1"/>
    <n v="389"/>
    <n v="282"/>
    <n v="30.5"/>
    <n v="2.969855124065202"/>
    <n v="-4"/>
    <n v="-3"/>
    <n v="0.68186660876064187"/>
  </r>
  <r>
    <n v="12"/>
    <x v="3"/>
    <x v="11"/>
    <x v="17"/>
    <x v="4"/>
    <x v="1"/>
    <n v="30"/>
    <n v="16"/>
    <n v="14"/>
    <n v="1"/>
    <n v="-10"/>
    <n v="11"/>
    <n v="0.91666666666666663"/>
    <n v="4"/>
    <n v="2"/>
    <n v="1"/>
    <n v="419"/>
    <n v="298"/>
    <n v="34.5"/>
    <n v="4.9698551240652016"/>
    <n v="1"/>
    <n v="0"/>
    <n v="0.69160691161796128"/>
  </r>
  <r>
    <n v="13"/>
    <x v="3"/>
    <x v="12"/>
    <x v="17"/>
    <x v="1"/>
    <x v="1"/>
    <n v="6"/>
    <n v="15"/>
    <n v="-9"/>
    <n v="0"/>
    <n v="-3"/>
    <n v="11"/>
    <n v="0.84615384615384615"/>
    <n v="-12"/>
    <n v="-3.4641016151377544"/>
    <n v="-1"/>
    <n v="425"/>
    <n v="313"/>
    <n v="22.5"/>
    <n v="1.5057535089274472"/>
    <n v="-1"/>
    <n v="0"/>
    <n v="0.67369605723582016"/>
  </r>
  <r>
    <n v="14"/>
    <x v="3"/>
    <x v="13"/>
    <x v="17"/>
    <x v="11"/>
    <x v="0"/>
    <n v="23"/>
    <n v="30"/>
    <n v="-7"/>
    <n v="0"/>
    <n v="-13.5"/>
    <n v="11"/>
    <n v="0.7857142857142857"/>
    <n v="-20.5"/>
    <n v="-4.5276925690687087"/>
    <n v="-1"/>
    <n v="448"/>
    <n v="343"/>
    <n v="2"/>
    <n v="-3.0219390601412615"/>
    <n v="-2"/>
    <n v="-1"/>
    <n v="0.65315552743886651"/>
  </r>
  <r>
    <n v="15"/>
    <x v="3"/>
    <x v="14"/>
    <x v="17"/>
    <x v="24"/>
    <x v="1"/>
    <n v="31"/>
    <n v="9"/>
    <n v="22"/>
    <n v="1"/>
    <n v="-14"/>
    <n v="12"/>
    <n v="0.8"/>
    <n v="8"/>
    <n v="2.8284271247461903"/>
    <n v="1"/>
    <n v="479"/>
    <n v="352"/>
    <n v="10"/>
    <n v="-0.19351193539507117"/>
    <n v="1"/>
    <n v="0"/>
    <n v="0.67483259917211313"/>
  </r>
  <r>
    <n v="16"/>
    <x v="3"/>
    <x v="15"/>
    <x v="17"/>
    <x v="2"/>
    <x v="0"/>
    <n v="48"/>
    <n v="32"/>
    <n v="16"/>
    <n v="1"/>
    <n v="-10.5"/>
    <n v="13"/>
    <n v="0.8125"/>
    <n v="5.5"/>
    <n v="2.3452078799117149"/>
    <n v="1"/>
    <n v="527"/>
    <n v="384"/>
    <n v="15.5"/>
    <n v="2.1516959445166437"/>
    <n v="2"/>
    <n v="1"/>
    <n v="0.67923152561085076"/>
  </r>
  <r>
    <n v="1"/>
    <x v="3"/>
    <x v="0"/>
    <x v="18"/>
    <x v="17"/>
    <x v="0"/>
    <n v="27"/>
    <n v="20"/>
    <n v="7"/>
    <n v="1"/>
    <n v="0"/>
    <n v="1"/>
    <n v="1"/>
    <n v="7"/>
    <n v="2.6457513110645907"/>
    <n v="1"/>
    <n v="27"/>
    <n v="20"/>
    <n v="7"/>
    <n v="2.6457513110645907"/>
    <n v="3"/>
    <n v="2"/>
    <n v="0.67067683792363275"/>
  </r>
  <r>
    <n v="2"/>
    <x v="3"/>
    <x v="1"/>
    <x v="18"/>
    <x v="29"/>
    <x v="1"/>
    <n v="20"/>
    <n v="12"/>
    <n v="8"/>
    <n v="1"/>
    <n v="3"/>
    <n v="2"/>
    <n v="1"/>
    <n v="11"/>
    <n v="3.3166247903553998"/>
    <n v="1"/>
    <n v="47"/>
    <n v="32"/>
    <n v="18"/>
    <n v="5.9623761014199905"/>
    <n v="4"/>
    <n v="3"/>
    <n v="0.71321614844288128"/>
  </r>
  <r>
    <n v="3"/>
    <x v="3"/>
    <x v="2"/>
    <x v="18"/>
    <x v="23"/>
    <x v="0"/>
    <n v="28"/>
    <n v="20"/>
    <n v="8"/>
    <n v="1"/>
    <n v="-3"/>
    <n v="3"/>
    <n v="1"/>
    <n v="5"/>
    <n v="2.2360679774997898"/>
    <n v="1"/>
    <n v="75"/>
    <n v="52"/>
    <n v="23"/>
    <n v="8.1984440789197812"/>
    <n v="5"/>
    <n v="4"/>
    <n v="0.70432920599685545"/>
  </r>
  <r>
    <n v="4"/>
    <x v="3"/>
    <x v="3"/>
    <x v="18"/>
    <x v="28"/>
    <x v="1"/>
    <n v="7"/>
    <n v="38"/>
    <n v="-31"/>
    <n v="0"/>
    <n v="6.5"/>
    <n v="3"/>
    <n v="0.75"/>
    <n v="-24.5"/>
    <n v="-4.9497474683058327"/>
    <n v="-1"/>
    <n v="82"/>
    <n v="90"/>
    <n v="-1.5"/>
    <n v="3.2486966106139485"/>
    <n v="-1"/>
    <n v="0"/>
    <n v="0.44506656788987814"/>
  </r>
  <r>
    <n v="5"/>
    <x v="3"/>
    <x v="4"/>
    <x v="18"/>
    <x v="9"/>
    <x v="1"/>
    <n v="17"/>
    <n v="27"/>
    <n v="-10"/>
    <n v="0"/>
    <n v="6"/>
    <n v="3"/>
    <n v="0.6"/>
    <n v="-4"/>
    <n v="-2"/>
    <n v="-1"/>
    <n v="99"/>
    <n v="117"/>
    <n v="-5.5"/>
    <n v="1.2486966106139485"/>
    <n v="-2"/>
    <n v="-1"/>
    <n v="0.40229343469567591"/>
  </r>
  <r>
    <n v="6"/>
    <x v="3"/>
    <x v="5"/>
    <x v="18"/>
    <x v="1"/>
    <x v="0"/>
    <n v="31"/>
    <n v="28"/>
    <n v="3"/>
    <n v="1"/>
    <n v="7"/>
    <n v="4"/>
    <n v="0.66666666666666663"/>
    <n v="10"/>
    <n v="3.1622776601683795"/>
    <n v="1"/>
    <n v="130"/>
    <n v="145"/>
    <n v="4.5"/>
    <n v="4.4109742707823276"/>
    <n v="1"/>
    <n v="0"/>
    <n v="0.43565814674655318"/>
  </r>
  <r>
    <n v="7"/>
    <x v="3"/>
    <x v="6"/>
    <x v="18"/>
    <x v="4"/>
    <x v="0"/>
    <n v="21"/>
    <n v="32"/>
    <n v="-11"/>
    <n v="0"/>
    <n v="3"/>
    <n v="4"/>
    <n v="0.5714285714285714"/>
    <n v="-8"/>
    <n v="-2.8284271247461903"/>
    <n v="-1"/>
    <n v="151"/>
    <n v="177"/>
    <n v="-3.5"/>
    <n v="1.5825471460361373"/>
    <n v="-1"/>
    <n v="0"/>
    <n v="0.40696610525469612"/>
  </r>
  <r>
    <n v="8"/>
    <x v="3"/>
    <x v="7"/>
    <x v="18"/>
    <x v="15"/>
    <x v="1"/>
    <n v="23"/>
    <n v="42"/>
    <n v="-19"/>
    <n v="0"/>
    <n v="7.5"/>
    <n v="4"/>
    <n v="0.5"/>
    <n v="-11.5"/>
    <n v="-3.3911649915626341"/>
    <n v="-1"/>
    <n v="174"/>
    <n v="219"/>
    <n v="-15"/>
    <n v="-1.8086178455264967"/>
    <n v="-2"/>
    <n v="-1"/>
    <n v="0.36699294557112999"/>
  </r>
  <r>
    <n v="9"/>
    <x v="3"/>
    <x v="16"/>
    <x v="18"/>
    <x v="29"/>
    <x v="0"/>
    <n v="13"/>
    <n v="6"/>
    <n v="7"/>
    <n v="1"/>
    <n v="-3"/>
    <n v="5"/>
    <n v="0.55555555555555558"/>
    <n v="4"/>
    <n v="2"/>
    <n v="1"/>
    <n v="187"/>
    <n v="225"/>
    <n v="-11"/>
    <n v="0.19138215447350326"/>
    <n v="1"/>
    <n v="0"/>
    <n v="0.39211500570790359"/>
  </r>
  <r>
    <n v="10"/>
    <x v="3"/>
    <x v="8"/>
    <x v="18"/>
    <x v="12"/>
    <x v="1"/>
    <n v="12"/>
    <n v="31"/>
    <n v="-19"/>
    <n v="0"/>
    <n v="12.5"/>
    <n v="5"/>
    <n v="0.5"/>
    <n v="-6.5"/>
    <n v="-2.5495097567963922"/>
    <n v="-1"/>
    <n v="199"/>
    <n v="256"/>
    <n v="-17.5"/>
    <n v="-2.358127602322889"/>
    <n v="-1"/>
    <n v="0"/>
    <n v="0.3550445182310889"/>
  </r>
  <r>
    <n v="11"/>
    <x v="3"/>
    <x v="10"/>
    <x v="18"/>
    <x v="19"/>
    <x v="1"/>
    <n v="24"/>
    <n v="27"/>
    <n v="-3"/>
    <n v="0"/>
    <n v="9"/>
    <n v="5"/>
    <n v="0.45454545454545453"/>
    <n v="6"/>
    <n v="2.4494897427831779"/>
    <n v="1"/>
    <n v="223"/>
    <n v="283"/>
    <n v="-11.5"/>
    <n v="9.1362140460288899E-2"/>
    <n v="1"/>
    <n v="0"/>
    <n v="0.36245788507084864"/>
  </r>
  <r>
    <n v="12"/>
    <x v="3"/>
    <x v="11"/>
    <x v="18"/>
    <x v="31"/>
    <x v="0"/>
    <n v="21"/>
    <n v="17"/>
    <n v="4"/>
    <n v="1"/>
    <n v="-3.5"/>
    <n v="6"/>
    <n v="0.5"/>
    <n v="0.5"/>
    <n v="0.70710678118654757"/>
    <n v="1"/>
    <n v="244"/>
    <n v="300"/>
    <n v="-11"/>
    <n v="0.79846892164683647"/>
    <n v="2"/>
    <n v="1"/>
    <n v="0.37996995069973016"/>
  </r>
  <r>
    <n v="13"/>
    <x v="3"/>
    <x v="12"/>
    <x v="18"/>
    <x v="28"/>
    <x v="0"/>
    <n v="34"/>
    <n v="33"/>
    <n v="1"/>
    <n v="1"/>
    <n v="9"/>
    <n v="7"/>
    <n v="0.53846153846153844"/>
    <n v="10"/>
    <n v="3.1622776601683795"/>
    <n v="1"/>
    <n v="278"/>
    <n v="333"/>
    <n v="-1"/>
    <n v="3.9607465818152159"/>
    <n v="3"/>
    <n v="2"/>
    <n v="0.39464327379765507"/>
  </r>
  <r>
    <n v="14"/>
    <x v="3"/>
    <x v="13"/>
    <x v="18"/>
    <x v="10"/>
    <x v="1"/>
    <n v="17"/>
    <n v="41"/>
    <n v="-24"/>
    <n v="0"/>
    <n v="7.5"/>
    <n v="7"/>
    <n v="0.5"/>
    <n v="-16.5"/>
    <n v="-4.0620192023179804"/>
    <n v="-1"/>
    <n v="295"/>
    <n v="374"/>
    <n v="-17.5"/>
    <n v="-0.10127262050276453"/>
    <n v="-1"/>
    <n v="0"/>
    <n v="0.36300281546415991"/>
  </r>
  <r>
    <n v="15"/>
    <x v="3"/>
    <x v="14"/>
    <x v="18"/>
    <x v="21"/>
    <x v="0"/>
    <n v="7"/>
    <n v="17"/>
    <n v="-10"/>
    <n v="0"/>
    <n v="-3"/>
    <n v="7"/>
    <n v="0.46666666666666667"/>
    <n v="-13"/>
    <n v="-3.6055512754639891"/>
    <n v="-1"/>
    <n v="302"/>
    <n v="391"/>
    <n v="-30.5"/>
    <n v="-3.7068238959667537"/>
    <n v="-2"/>
    <n v="-1"/>
    <n v="0.35157463520740684"/>
  </r>
  <r>
    <n v="16"/>
    <x v="3"/>
    <x v="15"/>
    <x v="18"/>
    <x v="31"/>
    <x v="1"/>
    <n v="17"/>
    <n v="42"/>
    <n v="-25"/>
    <n v="0"/>
    <n v="5.5"/>
    <n v="7"/>
    <n v="0.4375"/>
    <n v="-19.5"/>
    <n v="-4.4158804331639239"/>
    <n v="-1"/>
    <n v="319"/>
    <n v="433"/>
    <n v="-50"/>
    <n v="-8.1227043291306771"/>
    <n v="-3"/>
    <n v="-2"/>
    <n v="0.32648076921502961"/>
  </r>
  <r>
    <n v="1"/>
    <x v="3"/>
    <x v="0"/>
    <x v="19"/>
    <x v="2"/>
    <x v="0"/>
    <n v="24"/>
    <n v="16"/>
    <n v="8"/>
    <n v="1"/>
    <n v="-6"/>
    <n v="1"/>
    <n v="1"/>
    <n v="2"/>
    <n v="1.4142135623730951"/>
    <n v="1"/>
    <n v="24"/>
    <n v="16"/>
    <n v="2"/>
    <n v="1.4142135623730951"/>
    <n v="1"/>
    <n v="0"/>
    <n v="0.72331243217550301"/>
  </r>
  <r>
    <n v="2"/>
    <x v="3"/>
    <x v="1"/>
    <x v="19"/>
    <x v="12"/>
    <x v="1"/>
    <n v="29"/>
    <n v="29"/>
    <n v="0"/>
    <n v="0"/>
    <n v="-1.5"/>
    <n v="1"/>
    <n v="0.5"/>
    <n v="-1.5"/>
    <n v="-1.2247448713915889"/>
    <n v="-1"/>
    <n v="53"/>
    <n v="45"/>
    <n v="0.5"/>
    <n v="0.1894686909815062"/>
    <n v="-1"/>
    <n v="0"/>
    <n v="0.595753399781631"/>
  </r>
  <r>
    <n v="3"/>
    <x v="3"/>
    <x v="2"/>
    <x v="19"/>
    <x v="31"/>
    <x v="0"/>
    <n v="6"/>
    <n v="27"/>
    <n v="-21"/>
    <n v="0"/>
    <n v="-16.5"/>
    <n v="1"/>
    <n v="0.33333333333333331"/>
    <n v="-37.5"/>
    <n v="-6.1237243569579451"/>
    <n v="-1"/>
    <n v="59"/>
    <n v="72"/>
    <n v="-37"/>
    <n v="-5.9342556659764387"/>
    <n v="-2"/>
    <n v="-1"/>
    <n v="0.38415836689407634"/>
  </r>
  <r>
    <n v="4"/>
    <x v="3"/>
    <x v="3"/>
    <x v="19"/>
    <x v="3"/>
    <x v="1"/>
    <n v="31"/>
    <n v="38"/>
    <n v="-7"/>
    <n v="0"/>
    <n v="7"/>
    <n v="1"/>
    <n v="0.25"/>
    <n v="0"/>
    <n v="0"/>
    <n v="-1"/>
    <n v="90"/>
    <n v="110"/>
    <n v="-37"/>
    <n v="-5.9342556659764387"/>
    <n v="-3"/>
    <n v="-2"/>
    <n v="0.38329412863305823"/>
  </r>
  <r>
    <n v="5"/>
    <x v="3"/>
    <x v="4"/>
    <x v="19"/>
    <x v="11"/>
    <x v="1"/>
    <n v="23"/>
    <n v="21"/>
    <n v="2"/>
    <n v="1"/>
    <n v="3.5"/>
    <n v="2"/>
    <n v="0.4"/>
    <n v="5.5"/>
    <n v="2.3452078799117149"/>
    <n v="1"/>
    <n v="113"/>
    <n v="131"/>
    <n v="-31.5"/>
    <n v="-3.5890477860647239"/>
    <n v="1"/>
    <n v="0"/>
    <n v="0.41330760641896214"/>
  </r>
  <r>
    <n v="6"/>
    <x v="3"/>
    <x v="5"/>
    <x v="19"/>
    <x v="24"/>
    <x v="0"/>
    <n v="27"/>
    <n v="17"/>
    <n v="10"/>
    <n v="1"/>
    <n v="-10"/>
    <n v="3"/>
    <n v="0.5"/>
    <n v="0"/>
    <n v="0"/>
    <n v="-1"/>
    <n v="140"/>
    <n v="148"/>
    <n v="-31.5"/>
    <n v="-3.5890477860647239"/>
    <n v="-1"/>
    <n v="0"/>
    <n v="0.46712237142445706"/>
  </r>
  <r>
    <n v="7"/>
    <x v="3"/>
    <x v="6"/>
    <x v="19"/>
    <x v="29"/>
    <x v="1"/>
    <n v="37"/>
    <n v="17"/>
    <n v="20"/>
    <n v="1"/>
    <n v="-3.5"/>
    <n v="4"/>
    <n v="0.5714285714285714"/>
    <n v="16.5"/>
    <n v="4.0620192023179804"/>
    <n v="1"/>
    <n v="177"/>
    <n v="165"/>
    <n v="-15"/>
    <n v="0.47297141625325656"/>
    <n v="1"/>
    <n v="0"/>
    <n v="0.54150032730728925"/>
  </r>
  <r>
    <n v="8"/>
    <x v="3"/>
    <x v="7"/>
    <x v="19"/>
    <x v="0"/>
    <x v="0"/>
    <n v="20"/>
    <n v="30"/>
    <n v="-10"/>
    <n v="0"/>
    <n v="2.5"/>
    <n v="4"/>
    <n v="0.5"/>
    <n v="-7.5"/>
    <n v="-2.7386127875258306"/>
    <n v="-1"/>
    <n v="197"/>
    <n v="195"/>
    <n v="-22.5"/>
    <n v="-2.265641371272574"/>
    <n v="-1"/>
    <n v="0"/>
    <n v="0.50604567617482277"/>
  </r>
  <r>
    <n v="9"/>
    <x v="3"/>
    <x v="16"/>
    <x v="19"/>
    <x v="4"/>
    <x v="0"/>
    <n v="24"/>
    <n v="9"/>
    <n v="15"/>
    <n v="1"/>
    <n v="-5"/>
    <n v="5"/>
    <n v="0.55555555555555558"/>
    <n v="10"/>
    <n v="3.1622776601683795"/>
    <n v="1"/>
    <n v="221"/>
    <n v="204"/>
    <n v="-12.5"/>
    <n v="0.89663628889580549"/>
    <n v="1"/>
    <n v="0"/>
    <n v="0.54728359148612116"/>
  </r>
  <r>
    <n v="10"/>
    <x v="3"/>
    <x v="9"/>
    <x v="19"/>
    <x v="1"/>
    <x v="1"/>
    <n v="20"/>
    <n v="25"/>
    <n v="-5"/>
    <n v="0"/>
    <n v="2.5"/>
    <n v="5"/>
    <n v="0.5"/>
    <n v="-2.5"/>
    <n v="-1.5811388300841898"/>
    <n v="-1"/>
    <n v="241"/>
    <n v="229"/>
    <n v="-15"/>
    <n v="-0.68450254118838427"/>
    <n v="-1"/>
    <n v="0"/>
    <n v="0.53022499896955633"/>
  </r>
  <r>
    <n v="11"/>
    <x v="3"/>
    <x v="10"/>
    <x v="19"/>
    <x v="12"/>
    <x v="0"/>
    <n v="24"/>
    <n v="17"/>
    <n v="7"/>
    <n v="1"/>
    <n v="-3.5"/>
    <n v="6"/>
    <n v="0.54545454545454541"/>
    <n v="3.5"/>
    <n v="1.8708286933869707"/>
    <n v="1"/>
    <n v="265"/>
    <n v="246"/>
    <n v="-11.5"/>
    <n v="1.1863261521985864"/>
    <n v="1"/>
    <n v="0"/>
    <n v="0.54396713383044859"/>
  </r>
  <r>
    <n v="12"/>
    <x v="3"/>
    <x v="11"/>
    <x v="19"/>
    <x v="28"/>
    <x v="1"/>
    <n v="10"/>
    <n v="24"/>
    <n v="-14"/>
    <n v="0"/>
    <n v="6"/>
    <n v="6"/>
    <n v="0.5"/>
    <n v="-8"/>
    <n v="-2.8284271247461903"/>
    <n v="-1"/>
    <n v="275"/>
    <n v="270"/>
    <n v="-19.5"/>
    <n v="-1.6421009725476039"/>
    <n v="-1"/>
    <n v="0"/>
    <n v="0.51087015161609084"/>
  </r>
  <r>
    <n v="13"/>
    <x v="3"/>
    <x v="12"/>
    <x v="19"/>
    <x v="8"/>
    <x v="1"/>
    <n v="7"/>
    <n v="21"/>
    <n v="-14"/>
    <n v="0"/>
    <n v="3"/>
    <n v="6"/>
    <n v="0.46153846153846156"/>
    <n v="-11"/>
    <n v="-3.3166247903553998"/>
    <n v="-1"/>
    <n v="282"/>
    <n v="291"/>
    <n v="-30.5"/>
    <n v="-4.9587257629030042"/>
    <n v="-2"/>
    <n v="-1"/>
    <n v="0.48139449829690695"/>
  </r>
  <r>
    <n v="14"/>
    <x v="3"/>
    <x v="13"/>
    <x v="19"/>
    <x v="26"/>
    <x v="0"/>
    <n v="41"/>
    <n v="17"/>
    <n v="24"/>
    <n v="1"/>
    <n v="-7.5"/>
    <n v="7"/>
    <n v="0.5"/>
    <n v="16.5"/>
    <n v="4.0620192023179804"/>
    <n v="1"/>
    <n v="323"/>
    <n v="308"/>
    <n v="-14"/>
    <n v="-0.89670656058502374"/>
    <n v="1"/>
    <n v="0"/>
    <n v="0.52814509673564725"/>
  </r>
  <r>
    <n v="15"/>
    <x v="3"/>
    <x v="14"/>
    <x v="19"/>
    <x v="4"/>
    <x v="1"/>
    <n v="27"/>
    <n v="9"/>
    <n v="18"/>
    <n v="1"/>
    <n v="-6.5"/>
    <n v="8"/>
    <n v="0.53333333333333333"/>
    <n v="11.5"/>
    <n v="3.3911649915626341"/>
    <n v="1"/>
    <n v="350"/>
    <n v="317"/>
    <n v="-2.5"/>
    <n v="2.4944584309776103"/>
    <n v="2"/>
    <n v="1"/>
    <n v="0.55840821524717021"/>
  </r>
  <r>
    <n v="16"/>
    <x v="3"/>
    <x v="15"/>
    <x v="19"/>
    <x v="1"/>
    <x v="0"/>
    <n v="10"/>
    <n v="24"/>
    <n v="-14"/>
    <n v="0"/>
    <n v="-6"/>
    <n v="8"/>
    <n v="0.5"/>
    <n v="-20"/>
    <n v="-4.4721359549995796"/>
    <n v="-1"/>
    <n v="360"/>
    <n v="341"/>
    <n v="-22.5"/>
    <n v="-1.9776775240219693"/>
    <n v="-1"/>
    <n v="0"/>
    <n v="0.53208213381263569"/>
  </r>
  <r>
    <n v="1"/>
    <x v="3"/>
    <x v="0"/>
    <x v="20"/>
    <x v="21"/>
    <x v="0"/>
    <n v="15"/>
    <n v="20"/>
    <n v="-5"/>
    <n v="0"/>
    <n v="3"/>
    <n v="0"/>
    <n v="0"/>
    <n v="-2"/>
    <n v="-1.4142135623730951"/>
    <n v="-1"/>
    <n v="15"/>
    <n v="20"/>
    <n v="-2"/>
    <n v="-1.4142135623730951"/>
    <n v="-2"/>
    <n v="-1"/>
    <n v="0.33585822723677972"/>
  </r>
  <r>
    <n v="2"/>
    <x v="3"/>
    <x v="1"/>
    <x v="20"/>
    <x v="14"/>
    <x v="1"/>
    <n v="13"/>
    <n v="20"/>
    <n v="-7"/>
    <n v="0"/>
    <n v="3"/>
    <n v="0"/>
    <n v="0"/>
    <n v="-4"/>
    <n v="-2"/>
    <n v="-1"/>
    <n v="28"/>
    <n v="40"/>
    <n v="-6"/>
    <n v="-3.4142135623730949"/>
    <n v="-3"/>
    <n v="-2"/>
    <n v="0.30041559537722146"/>
  </r>
  <r>
    <n v="3"/>
    <x v="3"/>
    <x v="2"/>
    <x v="20"/>
    <x v="15"/>
    <x v="1"/>
    <n v="27"/>
    <n v="22"/>
    <n v="5"/>
    <n v="1"/>
    <n v="6"/>
    <n v="1"/>
    <n v="0.33333333333333331"/>
    <n v="11"/>
    <n v="3.3166247903553998"/>
    <n v="1"/>
    <n v="55"/>
    <n v="62"/>
    <n v="5"/>
    <n v="-9.7588772017695113E-2"/>
    <n v="1"/>
    <n v="0"/>
    <n v="0.42949083206993566"/>
  </r>
  <r>
    <n v="4"/>
    <x v="3"/>
    <x v="3"/>
    <x v="20"/>
    <x v="0"/>
    <x v="0"/>
    <n v="18"/>
    <n v="33"/>
    <n v="-15"/>
    <n v="0"/>
    <n v="3"/>
    <n v="1"/>
    <n v="0.25"/>
    <n v="-12"/>
    <n v="-3.4641016151377544"/>
    <n v="-1"/>
    <n v="73"/>
    <n v="95"/>
    <n v="-7"/>
    <n v="-3.5616903871554495"/>
    <n v="-1"/>
    <n v="0"/>
    <n v="0.34880426228577688"/>
  </r>
  <r>
    <n v="5"/>
    <x v="3"/>
    <x v="4"/>
    <x v="20"/>
    <x v="20"/>
    <x v="1"/>
    <n v="31"/>
    <n v="33"/>
    <n v="-2"/>
    <n v="0"/>
    <n v="6.5"/>
    <n v="1"/>
    <n v="0.2"/>
    <n v="4.5"/>
    <n v="2.1213203435596424"/>
    <n v="1"/>
    <n v="104"/>
    <n v="128"/>
    <n v="-2.5"/>
    <n v="-1.4403700435958071"/>
    <n v="1"/>
    <n v="0"/>
    <n v="0.37939773962586576"/>
  </r>
  <r>
    <n v="6"/>
    <x v="3"/>
    <x v="5"/>
    <x v="20"/>
    <x v="11"/>
    <x v="0"/>
    <n v="13"/>
    <n v="34"/>
    <n v="-21"/>
    <n v="0"/>
    <n v="1.5"/>
    <n v="1"/>
    <n v="0.16666666666666666"/>
    <n v="-19.5"/>
    <n v="-4.4158804331639239"/>
    <n v="-1"/>
    <n v="117"/>
    <n v="162"/>
    <n v="-22"/>
    <n v="-5.8562504767597314"/>
    <n v="-1"/>
    <n v="0"/>
    <n v="0.31620853274189609"/>
  </r>
  <r>
    <n v="7"/>
    <x v="3"/>
    <x v="6"/>
    <x v="20"/>
    <x v="30"/>
    <x v="1"/>
    <n v="20"/>
    <n v="23"/>
    <n v="-3"/>
    <n v="0"/>
    <n v="4"/>
    <n v="1"/>
    <n v="0.14285714285714285"/>
    <n v="1"/>
    <n v="1"/>
    <n v="1"/>
    <n v="137"/>
    <n v="185"/>
    <n v="-21"/>
    <n v="-4.8562504767597314"/>
    <n v="1"/>
    <n v="0"/>
    <n v="0.32918168261304981"/>
  </r>
  <r>
    <n v="8"/>
    <x v="3"/>
    <x v="7"/>
    <x v="20"/>
    <x v="16"/>
    <x v="0"/>
    <n v="13"/>
    <n v="20"/>
    <n v="-7"/>
    <n v="0"/>
    <n v="1"/>
    <n v="1"/>
    <n v="0.125"/>
    <n v="-6"/>
    <n v="-2.4494897427831779"/>
    <n v="-1"/>
    <n v="150"/>
    <n v="205"/>
    <n v="-27"/>
    <n v="-7.3057402195429093"/>
    <n v="-1"/>
    <n v="0"/>
    <n v="0.32293242258051197"/>
  </r>
  <r>
    <n v="9"/>
    <x v="3"/>
    <x v="8"/>
    <x v="20"/>
    <x v="2"/>
    <x v="1"/>
    <n v="27"/>
    <n v="23"/>
    <n v="4"/>
    <n v="1"/>
    <n v="3"/>
    <n v="2"/>
    <n v="0.22222222222222221"/>
    <n v="7"/>
    <n v="2.6457513110645907"/>
    <n v="1"/>
    <n v="177"/>
    <n v="228"/>
    <n v="-20"/>
    <n v="-4.6599889084783186"/>
    <n v="1"/>
    <n v="0"/>
    <n v="0.3543267011408136"/>
  </r>
  <r>
    <n v="10"/>
    <x v="3"/>
    <x v="9"/>
    <x v="20"/>
    <x v="18"/>
    <x v="0"/>
    <n v="38"/>
    <n v="35"/>
    <n v="3"/>
    <n v="1"/>
    <n v="-3"/>
    <n v="3"/>
    <n v="0.3"/>
    <n v="0"/>
    <n v="0"/>
    <n v="-1"/>
    <n v="215"/>
    <n v="263"/>
    <n v="-20"/>
    <n v="-4.6599889084783186"/>
    <n v="-1"/>
    <n v="0"/>
    <n v="0.38282068072392023"/>
  </r>
  <r>
    <n v="11"/>
    <x v="3"/>
    <x v="10"/>
    <x v="20"/>
    <x v="11"/>
    <x v="1"/>
    <n v="22"/>
    <n v="25"/>
    <n v="-3"/>
    <n v="0"/>
    <n v="5"/>
    <n v="3"/>
    <n v="0.27272727272727271"/>
    <n v="2"/>
    <n v="1.4142135623730951"/>
    <n v="1"/>
    <n v="237"/>
    <n v="288"/>
    <n v="-18"/>
    <n v="-3.2457753461052237"/>
    <n v="1"/>
    <n v="0"/>
    <n v="0.38653191480368004"/>
  </r>
  <r>
    <n v="12"/>
    <x v="3"/>
    <x v="11"/>
    <x v="20"/>
    <x v="1"/>
    <x v="0"/>
    <n v="30"/>
    <n v="27"/>
    <n v="3"/>
    <n v="1"/>
    <n v="3.5"/>
    <n v="4"/>
    <n v="0.33333333333333331"/>
    <n v="6.5"/>
    <n v="2.5495097567963922"/>
    <n v="1"/>
    <n v="267"/>
    <n v="315"/>
    <n v="-11.5"/>
    <n v="-0.69626558930883142"/>
    <n v="2"/>
    <n v="1"/>
    <n v="0.40327977096937107"/>
  </r>
  <r>
    <n v="13"/>
    <x v="3"/>
    <x v="12"/>
    <x v="20"/>
    <x v="16"/>
    <x v="1"/>
    <n v="40"/>
    <n v="16"/>
    <n v="24"/>
    <n v="1"/>
    <n v="-3"/>
    <n v="5"/>
    <n v="0.38461538461538464"/>
    <n v="21"/>
    <n v="4.5825756949558398"/>
    <n v="1"/>
    <n v="307"/>
    <n v="331"/>
    <n v="9.5"/>
    <n v="3.8863101056470084"/>
    <n v="3"/>
    <n v="2"/>
    <n v="0.45552004944579239"/>
  </r>
  <r>
    <n v="14"/>
    <x v="3"/>
    <x v="13"/>
    <x v="20"/>
    <x v="17"/>
    <x v="0"/>
    <n v="0"/>
    <n v="17"/>
    <n v="-17"/>
    <n v="0"/>
    <n v="2.5"/>
    <n v="5"/>
    <n v="0.35714285714285715"/>
    <n v="-14.5"/>
    <n v="-3.8078865529319543"/>
    <n v="-1"/>
    <n v="307"/>
    <n v="348"/>
    <n v="-5"/>
    <n v="7.8423552715054079E-2"/>
    <n v="-1"/>
    <n v="0"/>
    <n v="0.42626883557731382"/>
  </r>
  <r>
    <n v="15"/>
    <x v="3"/>
    <x v="14"/>
    <x v="20"/>
    <x v="19"/>
    <x v="1"/>
    <n v="27"/>
    <n v="28"/>
    <n v="-1"/>
    <n v="0"/>
    <n v="9.5"/>
    <n v="5"/>
    <n v="0.33333333333333331"/>
    <n v="8.5"/>
    <n v="2.9154759474226504"/>
    <n v="1"/>
    <n v="334"/>
    <n v="376"/>
    <n v="3.5"/>
    <n v="2.9938995001377045"/>
    <n v="1"/>
    <n v="0"/>
    <n v="0.43027674848341246"/>
  </r>
  <r>
    <n v="16"/>
    <x v="3"/>
    <x v="15"/>
    <x v="20"/>
    <x v="14"/>
    <x v="0"/>
    <n v="35"/>
    <n v="36"/>
    <n v="-1"/>
    <n v="0"/>
    <n v="-7.5"/>
    <n v="5"/>
    <n v="0.3125"/>
    <n v="-8.5"/>
    <n v="-2.9154759474226504"/>
    <n v="-1"/>
    <n v="369"/>
    <n v="412"/>
    <n v="-5"/>
    <n v="7.8423552715054079E-2"/>
    <n v="-1"/>
    <n v="0"/>
    <n v="0.43505957888151409"/>
  </r>
  <r>
    <n v="1"/>
    <x v="3"/>
    <x v="0"/>
    <x v="21"/>
    <x v="4"/>
    <x v="1"/>
    <n v="48"/>
    <n v="17"/>
    <n v="31"/>
    <n v="1"/>
    <n v="7"/>
    <n v="1"/>
    <n v="1"/>
    <n v="38"/>
    <n v="6.164414002968976"/>
    <n v="1"/>
    <n v="48"/>
    <n v="17"/>
    <n v="38"/>
    <n v="6.164414002968976"/>
    <n v="1"/>
    <n v="0"/>
    <n v="0.92129189411950063"/>
  </r>
  <r>
    <n v="2"/>
    <x v="3"/>
    <x v="1"/>
    <x v="21"/>
    <x v="26"/>
    <x v="0"/>
    <n v="12"/>
    <n v="20"/>
    <n v="-8"/>
    <n v="0"/>
    <n v="-3"/>
    <n v="1"/>
    <n v="0.5"/>
    <n v="-11"/>
    <n v="-3.3166247903553998"/>
    <n v="-1"/>
    <n v="60"/>
    <n v="37"/>
    <n v="27"/>
    <n v="2.8477892126135762"/>
    <n v="-1"/>
    <n v="0"/>
    <n v="0.75872850165222494"/>
  </r>
  <r>
    <n v="3"/>
    <x v="3"/>
    <x v="2"/>
    <x v="21"/>
    <x v="7"/>
    <x v="1"/>
    <n v="17"/>
    <n v="21"/>
    <n v="-4"/>
    <n v="0"/>
    <n v="3"/>
    <n v="1"/>
    <n v="0.33333333333333331"/>
    <n v="-1"/>
    <n v="-1"/>
    <n v="-1"/>
    <n v="77"/>
    <n v="58"/>
    <n v="26"/>
    <n v="1.8477892126135762"/>
    <n v="-2"/>
    <n v="-1"/>
    <n v="0.66185437640843126"/>
  </r>
  <r>
    <n v="4"/>
    <x v="3"/>
    <x v="3"/>
    <x v="21"/>
    <x v="21"/>
    <x v="1"/>
    <n v="12"/>
    <n v="31"/>
    <n v="-19"/>
    <n v="0"/>
    <n v="7.5"/>
    <n v="1"/>
    <n v="0.25"/>
    <n v="-11.5"/>
    <n v="-3.3911649915626341"/>
    <n v="-1"/>
    <n v="89"/>
    <n v="89"/>
    <n v="14.5"/>
    <n v="-1.5433757789490579"/>
    <n v="-3"/>
    <n v="-2"/>
    <n v="0.5"/>
  </r>
  <r>
    <n v="5"/>
    <x v="3"/>
    <x v="4"/>
    <x v="21"/>
    <x v="22"/>
    <x v="0"/>
    <n v="34"/>
    <n v="16"/>
    <n v="18"/>
    <n v="1"/>
    <n v="1"/>
    <n v="2"/>
    <n v="0.4"/>
    <n v="19"/>
    <n v="4.358898943540674"/>
    <n v="1"/>
    <n v="123"/>
    <n v="105"/>
    <n v="33.5"/>
    <n v="2.8155231645916161"/>
    <n v="1"/>
    <n v="0"/>
    <n v="0.59266440125024911"/>
  </r>
  <r>
    <n v="6"/>
    <x v="3"/>
    <x v="5"/>
    <x v="21"/>
    <x v="19"/>
    <x v="0"/>
    <n v="42"/>
    <n v="34"/>
    <n v="8"/>
    <n v="1"/>
    <n v="-2.5"/>
    <n v="3"/>
    <n v="0.5"/>
    <n v="5.5"/>
    <n v="2.3452078799117149"/>
    <n v="1"/>
    <n v="165"/>
    <n v="139"/>
    <n v="39"/>
    <n v="5.160731044503331"/>
    <n v="2"/>
    <n v="1"/>
    <n v="0.60022136600849263"/>
  </r>
  <r>
    <n v="7"/>
    <x v="3"/>
    <x v="6"/>
    <x v="21"/>
    <x v="10"/>
    <x v="0"/>
    <n v="17"/>
    <n v="37"/>
    <n v="-20"/>
    <n v="0"/>
    <n v="3.5"/>
    <n v="3"/>
    <n v="0.42857142857142855"/>
    <n v="-16.5"/>
    <n v="-4.0620192023179804"/>
    <n v="-1"/>
    <n v="182"/>
    <n v="176"/>
    <n v="22.5"/>
    <n v="1.0987118421853506"/>
    <n v="-1"/>
    <n v="0"/>
    <n v="0.51985175392893834"/>
  </r>
  <r>
    <n v="8"/>
    <x v="3"/>
    <x v="7"/>
    <x v="21"/>
    <x v="1"/>
    <x v="1"/>
    <n v="10"/>
    <n v="24"/>
    <n v="-14"/>
    <n v="0"/>
    <n v="8.5"/>
    <n v="3"/>
    <n v="0.375"/>
    <n v="-5.5"/>
    <n v="-2.3452078799117149"/>
    <n v="-1"/>
    <n v="192"/>
    <n v="200"/>
    <n v="17"/>
    <n v="-1.2464960377263643"/>
    <n v="-2"/>
    <n v="-1"/>
    <n v="0.47583181689228321"/>
  </r>
  <r>
    <n v="9"/>
    <x v="3"/>
    <x v="16"/>
    <x v="21"/>
    <x v="26"/>
    <x v="1"/>
    <n v="6"/>
    <n v="13"/>
    <n v="-7"/>
    <n v="0"/>
    <n v="3"/>
    <n v="3"/>
    <n v="0.33333333333333331"/>
    <n v="-4"/>
    <n v="-2"/>
    <n v="-1"/>
    <n v="198"/>
    <n v="213"/>
    <n v="13"/>
    <n v="-3.2464960377263643"/>
    <n v="-3"/>
    <n v="-2"/>
    <n v="0.45684028428161394"/>
  </r>
  <r>
    <n v="10"/>
    <x v="3"/>
    <x v="8"/>
    <x v="21"/>
    <x v="31"/>
    <x v="0"/>
    <n v="10"/>
    <n v="41"/>
    <n v="-31"/>
    <n v="0"/>
    <n v="-7"/>
    <n v="3"/>
    <n v="0.3"/>
    <n v="-38"/>
    <n v="-6.164414002968976"/>
    <n v="-1"/>
    <n v="208"/>
    <n v="254"/>
    <n v="-25"/>
    <n v="-9.4109100406953399"/>
    <n v="-4"/>
    <n v="-3"/>
    <n v="0.38378416392666392"/>
  </r>
  <r>
    <n v="11"/>
    <x v="3"/>
    <x v="10"/>
    <x v="21"/>
    <x v="28"/>
    <x v="0"/>
    <n v="13"/>
    <n v="27"/>
    <n v="-14"/>
    <n v="0"/>
    <n v="13"/>
    <n v="3"/>
    <n v="0.27272727272727271"/>
    <n v="-1"/>
    <n v="-1"/>
    <n v="-1"/>
    <n v="221"/>
    <n v="281"/>
    <n v="-26"/>
    <n v="-10.41091004069534"/>
    <n v="-5"/>
    <n v="-4"/>
    <n v="0.36140875585058158"/>
  </r>
  <r>
    <n v="12"/>
    <x v="3"/>
    <x v="11"/>
    <x v="21"/>
    <x v="17"/>
    <x v="1"/>
    <n v="22"/>
    <n v="26"/>
    <n v="-4"/>
    <n v="0"/>
    <n v="10"/>
    <n v="3"/>
    <n v="0.25"/>
    <n v="6"/>
    <n v="2.4494897427831779"/>
    <n v="1"/>
    <n v="243"/>
    <n v="307"/>
    <n v="-20"/>
    <n v="-7.961420297912162"/>
    <n v="1"/>
    <n v="0"/>
    <n v="0.3649198337557702"/>
  </r>
  <r>
    <n v="13"/>
    <x v="3"/>
    <x v="12"/>
    <x v="21"/>
    <x v="31"/>
    <x v="1"/>
    <n v="27"/>
    <n v="23"/>
    <n v="4"/>
    <n v="1"/>
    <n v="4.5"/>
    <n v="4"/>
    <n v="0.30769230769230771"/>
    <n v="8.5"/>
    <n v="2.9154759474226504"/>
    <n v="1"/>
    <n v="270"/>
    <n v="330"/>
    <n v="-11.5"/>
    <n v="-5.0459443504895116"/>
    <n v="2"/>
    <n v="1"/>
    <n v="0.38329412863305862"/>
  </r>
  <r>
    <n v="14"/>
    <x v="3"/>
    <x v="13"/>
    <x v="21"/>
    <x v="15"/>
    <x v="0"/>
    <n v="22"/>
    <n v="29"/>
    <n v="-7"/>
    <n v="0"/>
    <n v="7"/>
    <n v="4"/>
    <n v="0.2857142857142857"/>
    <n v="0"/>
    <n v="0"/>
    <n v="-1"/>
    <n v="292"/>
    <n v="359"/>
    <n v="-11.5"/>
    <n v="-5.0459443504895116"/>
    <n v="-1"/>
    <n v="0"/>
    <n v="0.37999544727081236"/>
  </r>
  <r>
    <n v="15"/>
    <x v="3"/>
    <x v="14"/>
    <x v="21"/>
    <x v="12"/>
    <x v="0"/>
    <n v="38"/>
    <n v="44"/>
    <n v="-6"/>
    <n v="0"/>
    <n v="3"/>
    <n v="4"/>
    <n v="0.26666666666666666"/>
    <n v="-3"/>
    <n v="-1.7320508075688772"/>
    <n v="-1"/>
    <n v="330"/>
    <n v="403"/>
    <n v="-14.5"/>
    <n v="-6.7779951580583884"/>
    <n v="-2"/>
    <n v="-1"/>
    <n v="0.3837574175771612"/>
  </r>
  <r>
    <n v="16"/>
    <x v="3"/>
    <x v="15"/>
    <x v="21"/>
    <x v="28"/>
    <x v="1"/>
    <n v="3"/>
    <n v="38"/>
    <n v="-35"/>
    <n v="0"/>
    <n v="14"/>
    <n v="4"/>
    <n v="0.25"/>
    <n v="-21"/>
    <n v="-4.5825756949558398"/>
    <n v="-1"/>
    <n v="333"/>
    <n v="441"/>
    <n v="-35.5"/>
    <n v="-11.360570853014227"/>
    <n v="-3"/>
    <n v="-2"/>
    <n v="0.33945168325410957"/>
  </r>
  <r>
    <n v="1"/>
    <x v="3"/>
    <x v="0"/>
    <x v="22"/>
    <x v="15"/>
    <x v="0"/>
    <n v="27"/>
    <n v="20"/>
    <n v="7"/>
    <n v="1"/>
    <n v="-6.5"/>
    <n v="1"/>
    <n v="1"/>
    <n v="0.5"/>
    <n v="0.70710678118654757"/>
    <n v="1"/>
    <n v="27"/>
    <n v="20"/>
    <n v="0.5"/>
    <n v="0.70710678118654757"/>
    <n v="1"/>
    <n v="0"/>
    <n v="0.67067683792363275"/>
  </r>
  <r>
    <n v="2"/>
    <x v="3"/>
    <x v="1"/>
    <x v="22"/>
    <x v="21"/>
    <x v="1"/>
    <n v="20"/>
    <n v="31"/>
    <n v="-11"/>
    <n v="0"/>
    <n v="-2"/>
    <n v="1"/>
    <n v="0.5"/>
    <n v="-13"/>
    <n v="-3.6055512754639891"/>
    <n v="-1"/>
    <n v="47"/>
    <n v="51"/>
    <n v="-12.5"/>
    <n v="-2.8984444942774417"/>
    <n v="-1"/>
    <n v="0"/>
    <n v="0.45175632166603025"/>
  </r>
  <r>
    <n v="3"/>
    <x v="3"/>
    <x v="2"/>
    <x v="22"/>
    <x v="4"/>
    <x v="1"/>
    <n v="10"/>
    <n v="26"/>
    <n v="-16"/>
    <n v="0"/>
    <n v="-7"/>
    <n v="1"/>
    <n v="0.33333333333333331"/>
    <n v="-23"/>
    <n v="-4.7958315233127191"/>
    <n v="-1"/>
    <n v="57"/>
    <n v="77"/>
    <n v="-35.5"/>
    <n v="-7.6942760175901608"/>
    <n v="-2"/>
    <n v="-1"/>
    <n v="0.32898323162487986"/>
  </r>
  <r>
    <n v="4"/>
    <x v="3"/>
    <x v="3"/>
    <x v="22"/>
    <x v="26"/>
    <x v="0"/>
    <n v="38"/>
    <n v="7"/>
    <n v="31"/>
    <n v="1"/>
    <n v="-6.5"/>
    <n v="2"/>
    <n v="0.5"/>
    <n v="24.5"/>
    <n v="4.9497474683058327"/>
    <n v="1"/>
    <n v="95"/>
    <n v="84"/>
    <n v="-11"/>
    <n v="-2.7445285492843281"/>
    <n v="1"/>
    <n v="0"/>
    <n v="0.57240062445237117"/>
  </r>
  <r>
    <n v="5"/>
    <x v="3"/>
    <x v="4"/>
    <x v="22"/>
    <x v="19"/>
    <x v="0"/>
    <n v="38"/>
    <n v="24"/>
    <n v="14"/>
    <n v="1"/>
    <n v="-10.5"/>
    <n v="3"/>
    <n v="0.6"/>
    <n v="3.5"/>
    <n v="1.8708286933869707"/>
    <n v="1"/>
    <n v="133"/>
    <n v="108"/>
    <n v="-7.5"/>
    <n v="-0.87369985589735744"/>
    <n v="2"/>
    <n v="1"/>
    <n v="0.62092504674476512"/>
  </r>
  <r>
    <n v="6"/>
    <x v="3"/>
    <x v="5"/>
    <x v="22"/>
    <x v="27"/>
    <x v="0"/>
    <n v="43"/>
    <n v="40"/>
    <n v="3"/>
    <n v="1"/>
    <n v="-3.5"/>
    <n v="4"/>
    <n v="0.66666666666666663"/>
    <n v="-0.5"/>
    <n v="-0.70710678118654757"/>
    <n v="-1"/>
    <n v="176"/>
    <n v="148"/>
    <n v="-8"/>
    <n v="-1.5808066370839051"/>
    <n v="-1"/>
    <n v="0"/>
    <n v="0.60124468047334567"/>
  </r>
  <r>
    <n v="7"/>
    <x v="3"/>
    <x v="6"/>
    <x v="22"/>
    <x v="1"/>
    <x v="1"/>
    <n v="38"/>
    <n v="31"/>
    <n v="7"/>
    <n v="1"/>
    <n v="-2"/>
    <n v="5"/>
    <n v="0.7142857142857143"/>
    <n v="5"/>
    <n v="2.2360679774997898"/>
    <n v="1"/>
    <n v="214"/>
    <n v="179"/>
    <n v="-3"/>
    <n v="0.65526134041588469"/>
    <n v="1"/>
    <n v="0"/>
    <n v="0.60426278749393703"/>
  </r>
  <r>
    <n v="8"/>
    <x v="3"/>
    <x v="7"/>
    <x v="22"/>
    <x v="31"/>
    <x v="1"/>
    <n v="25"/>
    <n v="6"/>
    <n v="19"/>
    <n v="1"/>
    <n v="-13.5"/>
    <n v="6"/>
    <n v="0.75"/>
    <n v="5.5"/>
    <n v="2.3452078799117149"/>
    <n v="1"/>
    <n v="239"/>
    <n v="185"/>
    <n v="2.5"/>
    <n v="3.0004692203275996"/>
    <n v="2"/>
    <n v="1"/>
    <n v="0.64725052164656638"/>
  </r>
  <r>
    <n v="9"/>
    <x v="3"/>
    <x v="16"/>
    <x v="22"/>
    <x v="12"/>
    <x v="0"/>
    <n v="31"/>
    <n v="17"/>
    <n v="14"/>
    <n v="1"/>
    <n v="-5"/>
    <n v="7"/>
    <n v="0.77777777777777779"/>
    <n v="9"/>
    <n v="3"/>
    <n v="1"/>
    <n v="270"/>
    <n v="202"/>
    <n v="11.5"/>
    <n v="6.0004692203275996"/>
    <n v="3"/>
    <n v="2"/>
    <n v="0.66544742680943814"/>
  </r>
  <r>
    <n v="10"/>
    <x v="3"/>
    <x v="8"/>
    <x v="22"/>
    <x v="17"/>
    <x v="1"/>
    <n v="10"/>
    <n v="34"/>
    <n v="-24"/>
    <n v="0"/>
    <n v="-6.5"/>
    <n v="7"/>
    <n v="0.7"/>
    <n v="-30.5"/>
    <n v="-5.5226805085936306"/>
    <n v="-1"/>
    <n v="280"/>
    <n v="236"/>
    <n v="-19"/>
    <n v="0.47778871173396897"/>
    <n v="-1"/>
    <n v="0"/>
    <n v="0.5999291675482028"/>
  </r>
  <r>
    <n v="11"/>
    <x v="3"/>
    <x v="10"/>
    <x v="22"/>
    <x v="29"/>
    <x v="1"/>
    <n v="27"/>
    <n v="13"/>
    <n v="14"/>
    <n v="1"/>
    <n v="-13"/>
    <n v="8"/>
    <n v="0.72727272727272729"/>
    <n v="1"/>
    <n v="1"/>
    <n v="1"/>
    <n v="307"/>
    <n v="249"/>
    <n v="-18"/>
    <n v="1.477788711733969"/>
    <n v="1"/>
    <n v="0"/>
    <n v="0.62158137921571877"/>
  </r>
  <r>
    <n v="12"/>
    <x v="3"/>
    <x v="11"/>
    <x v="22"/>
    <x v="10"/>
    <x v="0"/>
    <n v="24"/>
    <n v="10"/>
    <n v="14"/>
    <n v="1"/>
    <n v="-6"/>
    <n v="9"/>
    <n v="0.75"/>
    <n v="8"/>
    <n v="2.8284271247461903"/>
    <n v="1"/>
    <n v="331"/>
    <n v="259"/>
    <n v="-10"/>
    <n v="4.3062158364801597"/>
    <n v="2"/>
    <n v="1"/>
    <n v="0.64137523195786839"/>
  </r>
  <r>
    <n v="13"/>
    <x v="3"/>
    <x v="12"/>
    <x v="22"/>
    <x v="26"/>
    <x v="1"/>
    <n v="33"/>
    <n v="34"/>
    <n v="-1"/>
    <n v="0"/>
    <n v="-9"/>
    <n v="9"/>
    <n v="0.69230769230769229"/>
    <n v="-10"/>
    <n v="-3.1622776601683795"/>
    <n v="-1"/>
    <n v="364"/>
    <n v="293"/>
    <n v="-20"/>
    <n v="1.1439381763117802"/>
    <n v="-1"/>
    <n v="0"/>
    <n v="0.62580120963479324"/>
  </r>
  <r>
    <n v="14"/>
    <x v="3"/>
    <x v="13"/>
    <x v="22"/>
    <x v="5"/>
    <x v="1"/>
    <n v="10"/>
    <n v="17"/>
    <n v="-7"/>
    <n v="0"/>
    <n v="-2.5"/>
    <n v="9"/>
    <n v="0.6428571428571429"/>
    <n v="-9.5"/>
    <n v="-3.082207001484488"/>
    <n v="-1"/>
    <n v="374"/>
    <n v="310"/>
    <n v="-29.5"/>
    <n v="-1.9382688251727078"/>
    <n v="-2"/>
    <n v="-1"/>
    <n v="0.60940453371677039"/>
  </r>
  <r>
    <n v="15"/>
    <x v="3"/>
    <x v="14"/>
    <x v="22"/>
    <x v="31"/>
    <x v="0"/>
    <n v="24"/>
    <n v="12"/>
    <n v="12"/>
    <n v="1"/>
    <n v="-13.5"/>
    <n v="10"/>
    <n v="0.66666666666666663"/>
    <n v="-1.5"/>
    <n v="-1.2247448713915889"/>
    <n v="-1"/>
    <n v="398"/>
    <n v="322"/>
    <n v="-31"/>
    <n v="-3.1630136965642968"/>
    <n v="-3"/>
    <n v="-2"/>
    <n v="0.62297716045846674"/>
  </r>
  <r>
    <n v="16"/>
    <x v="3"/>
    <x v="15"/>
    <x v="22"/>
    <x v="29"/>
    <x v="0"/>
    <n v="38"/>
    <n v="3"/>
    <n v="35"/>
    <n v="1"/>
    <n v="-14"/>
    <n v="11"/>
    <n v="0.6875"/>
    <n v="21"/>
    <n v="4.5825756949558398"/>
    <n v="1"/>
    <n v="436"/>
    <n v="325"/>
    <n v="-10"/>
    <n v="1.4195619983915431"/>
    <n v="1"/>
    <n v="0"/>
    <n v="0.66737723252621273"/>
  </r>
  <r>
    <n v="1"/>
    <x v="3"/>
    <x v="0"/>
    <x v="23"/>
    <x v="18"/>
    <x v="0"/>
    <n v="40"/>
    <n v="48"/>
    <n v="-8"/>
    <n v="0"/>
    <n v="-10"/>
    <n v="0"/>
    <n v="0"/>
    <n v="-18"/>
    <n v="-4.2426406871192848"/>
    <n v="-1"/>
    <n v="40"/>
    <n v="48"/>
    <n v="-18"/>
    <n v="-4.2426406871192848"/>
    <n v="-1"/>
    <n v="0"/>
    <n v="0.39362448385534032"/>
  </r>
  <r>
    <n v="2"/>
    <x v="3"/>
    <x v="1"/>
    <x v="23"/>
    <x v="7"/>
    <x v="0"/>
    <n v="21"/>
    <n v="18"/>
    <n v="3"/>
    <n v="1"/>
    <n v="-9.5"/>
    <n v="1"/>
    <n v="0.5"/>
    <n v="-6.5"/>
    <n v="-2.5495097567963922"/>
    <n v="-1"/>
    <n v="61"/>
    <n v="66"/>
    <n v="-24.5"/>
    <n v="-6.792150443915677"/>
    <n v="-2"/>
    <n v="-1"/>
    <n v="0.45345746086089384"/>
  </r>
  <r>
    <n v="3"/>
    <x v="3"/>
    <x v="2"/>
    <x v="23"/>
    <x v="30"/>
    <x v="1"/>
    <n v="43"/>
    <n v="37"/>
    <n v="6"/>
    <n v="1"/>
    <n v="1.5"/>
    <n v="2"/>
    <n v="0.66666666666666663"/>
    <n v="7.5"/>
    <n v="2.7386127875258306"/>
    <n v="1"/>
    <n v="104"/>
    <n v="103"/>
    <n v="-17"/>
    <n v="-4.053537656389846"/>
    <n v="1"/>
    <n v="0"/>
    <n v="0.50572443208270912"/>
  </r>
  <r>
    <n v="4"/>
    <x v="3"/>
    <x v="3"/>
    <x v="23"/>
    <x v="13"/>
    <x v="1"/>
    <n v="33"/>
    <n v="18"/>
    <n v="15"/>
    <n v="1"/>
    <n v="-3"/>
    <n v="3"/>
    <n v="0.75"/>
    <n v="12"/>
    <n v="3.4641016151377544"/>
    <n v="1"/>
    <n v="137"/>
    <n v="121"/>
    <n v="-5"/>
    <n v="-0.58943604125209159"/>
    <n v="2"/>
    <n v="1"/>
    <n v="0.57305615048156999"/>
  </r>
  <r>
    <n v="5"/>
    <x v="3"/>
    <x v="4"/>
    <x v="23"/>
    <x v="16"/>
    <x v="0"/>
    <n v="43"/>
    <n v="19"/>
    <n v="24"/>
    <n v="1"/>
    <n v="-5.5"/>
    <n v="4"/>
    <n v="0.8"/>
    <n v="18.5"/>
    <n v="4.3011626335213133"/>
    <n v="1"/>
    <n v="180"/>
    <n v="140"/>
    <n v="13.5"/>
    <n v="3.7117265922692217"/>
    <n v="3"/>
    <n v="2"/>
    <n v="0.64465249244827183"/>
  </r>
  <r>
    <n v="6"/>
    <x v="3"/>
    <x v="6"/>
    <x v="23"/>
    <x v="6"/>
    <x v="1"/>
    <n v="24"/>
    <n v="23"/>
    <n v="1"/>
    <n v="1"/>
    <n v="2.5"/>
    <n v="5"/>
    <n v="0.83333333333333337"/>
    <n v="3.5"/>
    <n v="1.8708286933869707"/>
    <n v="1"/>
    <n v="204"/>
    <n v="163"/>
    <n v="17"/>
    <n v="5.5825552856561922"/>
    <n v="4"/>
    <n v="3"/>
    <n v="0.62989267334778642"/>
  </r>
  <r>
    <n v="7"/>
    <x v="3"/>
    <x v="7"/>
    <x v="23"/>
    <x v="10"/>
    <x v="1"/>
    <n v="30"/>
    <n v="20"/>
    <n v="10"/>
    <n v="1"/>
    <n v="-2.5"/>
    <n v="6"/>
    <n v="0.8571428571428571"/>
    <n v="7.5"/>
    <n v="2.7386127875258306"/>
    <n v="1"/>
    <n v="234"/>
    <n v="183"/>
    <n v="24.5"/>
    <n v="8.3211680731820223"/>
    <n v="5"/>
    <n v="4"/>
    <n v="0.64167208266362585"/>
  </r>
  <r>
    <n v="8"/>
    <x v="3"/>
    <x v="16"/>
    <x v="23"/>
    <x v="3"/>
    <x v="0"/>
    <n v="45"/>
    <n v="35"/>
    <n v="10"/>
    <n v="1"/>
    <n v="2"/>
    <n v="7"/>
    <n v="0.875"/>
    <n v="12"/>
    <n v="3.4641016151377544"/>
    <n v="1"/>
    <n v="279"/>
    <n v="218"/>
    <n v="36.5"/>
    <n v="11.785269688319776"/>
    <n v="6"/>
    <n v="5"/>
    <n v="0.64215243742204187"/>
  </r>
  <r>
    <n v="9"/>
    <x v="3"/>
    <x v="8"/>
    <x v="23"/>
    <x v="9"/>
    <x v="1"/>
    <n v="51"/>
    <n v="14"/>
    <n v="37"/>
    <n v="1"/>
    <n v="-6"/>
    <n v="8"/>
    <n v="0.88888888888888884"/>
    <n v="31"/>
    <n v="5.5677643628300215"/>
    <n v="1"/>
    <n v="330"/>
    <n v="232"/>
    <n v="67.5"/>
    <n v="17.353034051149798"/>
    <n v="7"/>
    <n v="6"/>
    <n v="0.69742842274896455"/>
  </r>
  <r>
    <n v="10"/>
    <x v="3"/>
    <x v="9"/>
    <x v="23"/>
    <x v="11"/>
    <x v="0"/>
    <n v="48"/>
    <n v="7"/>
    <n v="41"/>
    <n v="1"/>
    <n v="-7"/>
    <n v="9"/>
    <n v="0.9"/>
    <n v="34"/>
    <n v="5.8309518948453007"/>
    <n v="1"/>
    <n v="378"/>
    <n v="239"/>
    <n v="101.5"/>
    <n v="23.183985945995097"/>
    <n v="8"/>
    <n v="7"/>
    <n v="0.7477184213105752"/>
  </r>
  <r>
    <n v="11"/>
    <x v="3"/>
    <x v="10"/>
    <x v="23"/>
    <x v="30"/>
    <x v="0"/>
    <n v="31"/>
    <n v="17"/>
    <n v="14"/>
    <n v="1"/>
    <n v="-12.5"/>
    <n v="10"/>
    <n v="0.90909090909090906"/>
    <n v="1.5"/>
    <n v="1.2247448713915889"/>
    <n v="1"/>
    <n v="409"/>
    <n v="256"/>
    <n v="103"/>
    <n v="24.408730817386687"/>
    <n v="9"/>
    <n v="8"/>
    <n v="0.75221008375924459"/>
  </r>
  <r>
    <n v="12"/>
    <x v="3"/>
    <x v="11"/>
    <x v="23"/>
    <x v="14"/>
    <x v="1"/>
    <n v="10"/>
    <n v="13"/>
    <n v="-3"/>
    <n v="0"/>
    <n v="-7.5"/>
    <n v="10"/>
    <n v="0.83333333333333337"/>
    <n v="-10.5"/>
    <n v="-3.2403703492039302"/>
    <n v="-1"/>
    <n v="419"/>
    <n v="269"/>
    <n v="92.5"/>
    <n v="21.168360468182755"/>
    <n v="-1"/>
    <n v="0"/>
    <n v="0.74083022047952973"/>
  </r>
  <r>
    <n v="13"/>
    <x v="3"/>
    <x v="12"/>
    <x v="23"/>
    <x v="18"/>
    <x v="1"/>
    <n v="28"/>
    <n v="14"/>
    <n v="14"/>
    <n v="1"/>
    <n v="-9.5"/>
    <n v="11"/>
    <n v="0.84615384615384615"/>
    <n v="4.5"/>
    <n v="2.1213203435596424"/>
    <n v="1"/>
    <n v="447"/>
    <n v="283"/>
    <n v="97"/>
    <n v="23.289680811742397"/>
    <n v="1"/>
    <n v="0"/>
    <n v="0.74712830816740783"/>
  </r>
  <r>
    <n v="14"/>
    <x v="3"/>
    <x v="13"/>
    <x v="23"/>
    <x v="20"/>
    <x v="1"/>
    <n v="12"/>
    <n v="9"/>
    <n v="3"/>
    <n v="1"/>
    <n v="-6"/>
    <n v="12"/>
    <n v="0.8571428571428571"/>
    <n v="-3"/>
    <n v="-1.7320508075688772"/>
    <n v="-1"/>
    <n v="459"/>
    <n v="292"/>
    <n v="94"/>
    <n v="21.557630004173518"/>
    <n v="-1"/>
    <n v="0"/>
    <n v="0.74496614749374257"/>
  </r>
  <r>
    <n v="15"/>
    <x v="3"/>
    <x v="14"/>
    <x v="23"/>
    <x v="5"/>
    <x v="0"/>
    <n v="31"/>
    <n v="28"/>
    <n v="3"/>
    <n v="1"/>
    <n v="-6.5"/>
    <n v="13"/>
    <n v="0.8666666666666667"/>
    <n v="-3.5"/>
    <n v="-1.8708286933869707"/>
    <n v="-1"/>
    <n v="490"/>
    <n v="320"/>
    <n v="90.5"/>
    <n v="19.686801310786546"/>
    <n v="-2"/>
    <n v="-1"/>
    <n v="0.73298492477662114"/>
  </r>
  <r>
    <n v="16"/>
    <x v="3"/>
    <x v="15"/>
    <x v="23"/>
    <x v="20"/>
    <x v="0"/>
    <n v="14"/>
    <n v="33"/>
    <n v="-19"/>
    <n v="0"/>
    <n v="-7.5"/>
    <n v="13"/>
    <n v="0.8125"/>
    <n v="-26.5"/>
    <n v="-5.1478150704935004"/>
    <n v="-1"/>
    <n v="504"/>
    <n v="353"/>
    <n v="64"/>
    <n v="14.538986240293045"/>
    <n v="-3"/>
    <n v="-2"/>
    <n v="0.69930204300487186"/>
  </r>
  <r>
    <n v="1"/>
    <x v="3"/>
    <x v="0"/>
    <x v="24"/>
    <x v="3"/>
    <x v="0"/>
    <n v="13"/>
    <n v="33"/>
    <n v="-20"/>
    <n v="0"/>
    <n v="6"/>
    <n v="0"/>
    <n v="0"/>
    <n v="-14"/>
    <n v="-3.7416573867739413"/>
    <n v="-1"/>
    <n v="13"/>
    <n v="33"/>
    <n v="-14"/>
    <n v="-3.7416573867739413"/>
    <n v="-4"/>
    <n v="-3"/>
    <n v="9.9052859751504171E-2"/>
  </r>
  <r>
    <n v="2"/>
    <x v="3"/>
    <x v="1"/>
    <x v="24"/>
    <x v="22"/>
    <x v="1"/>
    <n v="19"/>
    <n v="20"/>
    <n v="-1"/>
    <n v="0"/>
    <n v="6"/>
    <n v="0"/>
    <n v="0"/>
    <n v="5"/>
    <n v="2.2360679774997898"/>
    <n v="1"/>
    <n v="32"/>
    <n v="53"/>
    <n v="-9"/>
    <n v="-1.5055894092741515"/>
    <n v="1"/>
    <n v="0"/>
    <n v="0.23222361761929719"/>
  </r>
  <r>
    <n v="3"/>
    <x v="3"/>
    <x v="2"/>
    <x v="24"/>
    <x v="26"/>
    <x v="1"/>
    <n v="20"/>
    <n v="28"/>
    <n v="-8"/>
    <n v="0"/>
    <n v="3"/>
    <n v="0"/>
    <n v="0"/>
    <n v="-5"/>
    <n v="-2.2360679774997898"/>
    <n v="-1"/>
    <n v="52"/>
    <n v="81"/>
    <n v="-14"/>
    <n v="-3.7416573867739413"/>
    <n v="-1"/>
    <n v="0"/>
    <n v="0.25914889556850607"/>
  </r>
  <r>
    <n v="4"/>
    <x v="3"/>
    <x v="3"/>
    <x v="24"/>
    <x v="7"/>
    <x v="0"/>
    <n v="45"/>
    <n v="42"/>
    <n v="3"/>
    <n v="1"/>
    <n v="-2.5"/>
    <n v="1"/>
    <n v="0.25"/>
    <n v="0.5"/>
    <n v="0.70710678118654757"/>
    <n v="1"/>
    <n v="97"/>
    <n v="123"/>
    <n v="-13.5"/>
    <n v="-3.0345506055873939"/>
    <n v="1"/>
    <n v="0"/>
    <n v="0.3628970895503752"/>
  </r>
  <r>
    <n v="5"/>
    <x v="3"/>
    <x v="4"/>
    <x v="24"/>
    <x v="25"/>
    <x v="1"/>
    <n v="10"/>
    <n v="26"/>
    <n v="-16"/>
    <n v="0"/>
    <n v="5.5"/>
    <n v="1"/>
    <n v="0.2"/>
    <n v="-10.5"/>
    <n v="-3.2403703492039302"/>
    <n v="-1"/>
    <n v="107"/>
    <n v="149"/>
    <n v="-24"/>
    <n v="-6.2749209547913241"/>
    <n v="-1"/>
    <n v="0"/>
    <n v="0.31329739897998676"/>
  </r>
  <r>
    <n v="6"/>
    <x v="3"/>
    <x v="5"/>
    <x v="24"/>
    <x v="8"/>
    <x v="0"/>
    <n v="3"/>
    <n v="27"/>
    <n v="-24"/>
    <n v="0"/>
    <n v="3"/>
    <n v="1"/>
    <n v="0.16666666666666666"/>
    <n v="-21"/>
    <n v="-4.5825756949558398"/>
    <n v="-1"/>
    <n v="110"/>
    <n v="176"/>
    <n v="-45"/>
    <n v="-10.857496649747164"/>
    <n v="-2"/>
    <n v="-1"/>
    <n v="0.2471429227731802"/>
  </r>
  <r>
    <n v="7"/>
    <x v="3"/>
    <x v="7"/>
    <x v="24"/>
    <x v="19"/>
    <x v="0"/>
    <n v="28"/>
    <n v="42"/>
    <n v="-14"/>
    <n v="0"/>
    <n v="3.5"/>
    <n v="1"/>
    <n v="0.14285714285714285"/>
    <n v="-10.5"/>
    <n v="-3.2403703492039302"/>
    <n v="-1"/>
    <n v="138"/>
    <n v="218"/>
    <n v="-55.5"/>
    <n v="-14.097866998951094"/>
    <n v="-3"/>
    <n v="-2"/>
    <n v="0.25281363063611367"/>
  </r>
  <r>
    <n v="8"/>
    <x v="3"/>
    <x v="16"/>
    <x v="24"/>
    <x v="2"/>
    <x v="1"/>
    <n v="3"/>
    <n v="34"/>
    <n v="-31"/>
    <n v="0"/>
    <n v="-1.5"/>
    <n v="1"/>
    <n v="0.125"/>
    <n v="-32.5"/>
    <n v="-5.7008771254956896"/>
    <n v="-1"/>
    <n v="141"/>
    <n v="252"/>
    <n v="-88"/>
    <n v="-19.798744124446785"/>
    <n v="-4"/>
    <n v="-3"/>
    <n v="0.20162224388245778"/>
  </r>
  <r>
    <n v="9"/>
    <x v="3"/>
    <x v="8"/>
    <x v="24"/>
    <x v="25"/>
    <x v="0"/>
    <n v="6"/>
    <n v="20"/>
    <n v="-14"/>
    <n v="0"/>
    <n v="10"/>
    <n v="1"/>
    <n v="0.1111111111111111"/>
    <n v="-4"/>
    <n v="-2"/>
    <n v="-1"/>
    <n v="147"/>
    <n v="272"/>
    <n v="-92"/>
    <n v="-21.798744124446785"/>
    <n v="-5"/>
    <n v="-4"/>
    <n v="0.1887082335296297"/>
  </r>
  <r>
    <n v="10"/>
    <x v="3"/>
    <x v="9"/>
    <x v="24"/>
    <x v="24"/>
    <x v="1"/>
    <n v="23"/>
    <n v="21"/>
    <n v="2"/>
    <n v="1"/>
    <n v="4.5"/>
    <n v="2"/>
    <n v="0.2"/>
    <n v="6.5"/>
    <n v="2.5495097567963922"/>
    <n v="1"/>
    <n v="170"/>
    <n v="293"/>
    <n v="-85.5"/>
    <n v="-19.249234367650391"/>
    <n v="1"/>
    <n v="0"/>
    <n v="0.21582458163526747"/>
  </r>
  <r>
    <n v="11"/>
    <x v="3"/>
    <x v="10"/>
    <x v="24"/>
    <x v="6"/>
    <x v="1"/>
    <n v="17"/>
    <n v="34"/>
    <n v="-17"/>
    <n v="0"/>
    <n v="13"/>
    <n v="2"/>
    <n v="0.18181818181818182"/>
    <n v="-4"/>
    <n v="-2"/>
    <n v="-1"/>
    <n v="187"/>
    <n v="327"/>
    <n v="-89.5"/>
    <n v="-21.249234367650391"/>
    <n v="-1"/>
    <n v="0"/>
    <n v="0.21007420535579371"/>
  </r>
  <r>
    <n v="12"/>
    <x v="3"/>
    <x v="11"/>
    <x v="24"/>
    <x v="27"/>
    <x v="0"/>
    <n v="33"/>
    <n v="40"/>
    <n v="-7"/>
    <n v="0"/>
    <n v="14"/>
    <n v="2"/>
    <n v="0.16666666666666666"/>
    <n v="7"/>
    <n v="2.6457513110645907"/>
    <n v="1"/>
    <n v="220"/>
    <n v="367"/>
    <n v="-82.5"/>
    <n v="-18.603483056585802"/>
    <n v="1"/>
    <n v="0"/>
    <n v="0.22920417938739512"/>
  </r>
  <r>
    <n v="13"/>
    <x v="3"/>
    <x v="12"/>
    <x v="24"/>
    <x v="5"/>
    <x v="0"/>
    <n v="24"/>
    <n v="21"/>
    <n v="3"/>
    <n v="1"/>
    <n v="10"/>
    <n v="3"/>
    <n v="0.23076923076923078"/>
    <n v="13"/>
    <n v="3.6055512754639891"/>
    <n v="1"/>
    <n v="244"/>
    <n v="388"/>
    <n v="-69.5"/>
    <n v="-14.997931781121812"/>
    <n v="2"/>
    <n v="1"/>
    <n v="0.24987220822782089"/>
  </r>
  <r>
    <n v="14"/>
    <x v="3"/>
    <x v="13"/>
    <x v="24"/>
    <x v="9"/>
    <x v="1"/>
    <n v="16"/>
    <n v="30"/>
    <n v="-14"/>
    <n v="0"/>
    <n v="3"/>
    <n v="3"/>
    <n v="0.21428571428571427"/>
    <n v="-11"/>
    <n v="-3.3166247903553998"/>
    <n v="-1"/>
    <n v="260"/>
    <n v="418"/>
    <n v="-80.5"/>
    <n v="-18.314556571477212"/>
    <n v="-1"/>
    <n v="0"/>
    <n v="0.24503403868542398"/>
  </r>
  <r>
    <n v="15"/>
    <x v="3"/>
    <x v="14"/>
    <x v="24"/>
    <x v="22"/>
    <x v="0"/>
    <n v="27"/>
    <n v="14"/>
    <n v="13"/>
    <n v="1"/>
    <n v="2.5"/>
    <n v="4"/>
    <n v="0.26666666666666666"/>
    <n v="15.5"/>
    <n v="3.9370039370059056"/>
    <n v="1"/>
    <n v="287"/>
    <n v="432"/>
    <n v="-65"/>
    <n v="-14.377552634471307"/>
    <n v="1"/>
    <n v="0"/>
    <n v="0.27504082678305131"/>
  </r>
  <r>
    <n v="16"/>
    <x v="3"/>
    <x v="15"/>
    <x v="24"/>
    <x v="27"/>
    <x v="1"/>
    <n v="3"/>
    <n v="35"/>
    <n v="-32"/>
    <n v="0"/>
    <n v="14"/>
    <n v="4"/>
    <n v="0.25"/>
    <n v="-18"/>
    <n v="-4.2426406871192848"/>
    <n v="-1"/>
    <n v="290"/>
    <n v="467"/>
    <n v="-83"/>
    <n v="-18.620193321590591"/>
    <n v="-1"/>
    <n v="0"/>
    <n v="0.24431198936200313"/>
  </r>
  <r>
    <n v="1"/>
    <x v="3"/>
    <x v="0"/>
    <x v="25"/>
    <x v="30"/>
    <x v="0"/>
    <n v="18"/>
    <n v="12"/>
    <n v="6"/>
    <n v="1"/>
    <n v="0"/>
    <n v="1"/>
    <n v="1"/>
    <n v="6"/>
    <n v="2.4494897427831779"/>
    <n v="1"/>
    <n v="18"/>
    <n v="12"/>
    <n v="6"/>
    <n v="2.4494897427831779"/>
    <n v="1"/>
    <n v="0"/>
    <n v="0.72331243217550278"/>
  </r>
  <r>
    <n v="2"/>
    <x v="3"/>
    <x v="1"/>
    <x v="25"/>
    <x v="18"/>
    <x v="1"/>
    <n v="21"/>
    <n v="27"/>
    <n v="-6"/>
    <n v="0"/>
    <n v="-3"/>
    <n v="1"/>
    <n v="0.5"/>
    <n v="-9"/>
    <n v="-3"/>
    <n v="-1"/>
    <n v="39"/>
    <n v="39"/>
    <n v="-3"/>
    <n v="-0.55051025721682212"/>
    <n v="-1"/>
    <n v="0"/>
    <n v="0.5"/>
  </r>
  <r>
    <n v="3"/>
    <x v="3"/>
    <x v="2"/>
    <x v="25"/>
    <x v="19"/>
    <x v="0"/>
    <n v="20"/>
    <n v="16"/>
    <n v="4"/>
    <n v="1"/>
    <n v="-6.5"/>
    <n v="2"/>
    <n v="0.66666666666666663"/>
    <n v="-2.5"/>
    <n v="-1.5811388300841898"/>
    <n v="-1"/>
    <n v="59"/>
    <n v="55"/>
    <n v="-5.5"/>
    <n v="-2.1316490873010121"/>
    <n v="-2"/>
    <n v="-1"/>
    <n v="0.54150032730728936"/>
  </r>
  <r>
    <n v="4"/>
    <x v="3"/>
    <x v="3"/>
    <x v="25"/>
    <x v="17"/>
    <x v="1"/>
    <n v="23"/>
    <n v="26"/>
    <n v="-3"/>
    <n v="0"/>
    <n v="-3"/>
    <n v="2"/>
    <n v="0.5"/>
    <n v="-6"/>
    <n v="-2.4494897427831779"/>
    <n v="-1"/>
    <n v="82"/>
    <n v="81"/>
    <n v="-11.5"/>
    <n v="-4.58113883008419"/>
    <n v="-3"/>
    <n v="-2"/>
    <n v="0.50726951757688121"/>
  </r>
  <r>
    <n v="5"/>
    <x v="3"/>
    <x v="4"/>
    <x v="25"/>
    <x v="10"/>
    <x v="0"/>
    <n v="21"/>
    <n v="23"/>
    <n v="-2"/>
    <n v="0"/>
    <n v="-3.5"/>
    <n v="2"/>
    <n v="0.4"/>
    <n v="-5.5"/>
    <n v="-2.3452078799117149"/>
    <n v="-1"/>
    <n v="103"/>
    <n v="104"/>
    <n v="-17"/>
    <n v="-6.9263467099959044"/>
    <n v="-4"/>
    <n v="-3"/>
    <n v="0.49427556791729088"/>
  </r>
  <r>
    <n v="6"/>
    <x v="3"/>
    <x v="5"/>
    <x v="25"/>
    <x v="13"/>
    <x v="1"/>
    <n v="34"/>
    <n v="13"/>
    <n v="21"/>
    <n v="1"/>
    <n v="-1.5"/>
    <n v="3"/>
    <n v="0.5"/>
    <n v="19.5"/>
    <n v="4.4158804331639239"/>
    <n v="1"/>
    <n v="137"/>
    <n v="117"/>
    <n v="2.5"/>
    <n v="-2.5104662768319805"/>
    <n v="1"/>
    <n v="0"/>
    <n v="0.59242578494204856"/>
  </r>
  <r>
    <n v="7"/>
    <x v="3"/>
    <x v="6"/>
    <x v="25"/>
    <x v="20"/>
    <x v="0"/>
    <n v="17"/>
    <n v="21"/>
    <n v="-4"/>
    <n v="0"/>
    <n v="-5"/>
    <n v="3"/>
    <n v="0.42857142857142855"/>
    <n v="-9"/>
    <n v="-3"/>
    <n v="-1"/>
    <n v="154"/>
    <n v="138"/>
    <n v="-6.5"/>
    <n v="-5.5104662768319805"/>
    <n v="-1"/>
    <n v="0"/>
    <n v="0.56463295695167992"/>
  </r>
  <r>
    <n v="8"/>
    <x v="3"/>
    <x v="7"/>
    <x v="25"/>
    <x v="21"/>
    <x v="1"/>
    <n v="24"/>
    <n v="18"/>
    <n v="6"/>
    <n v="1"/>
    <n v="-4"/>
    <n v="4"/>
    <n v="0.5"/>
    <n v="2"/>
    <n v="1.4142135623730951"/>
    <n v="1"/>
    <n v="178"/>
    <n v="156"/>
    <n v="-4.5"/>
    <n v="-4.0962527144588856"/>
    <n v="1"/>
    <n v="0"/>
    <n v="0.57753642331008814"/>
  </r>
  <r>
    <n v="9"/>
    <x v="3"/>
    <x v="8"/>
    <x v="25"/>
    <x v="14"/>
    <x v="0"/>
    <n v="20"/>
    <n v="27"/>
    <n v="-7"/>
    <n v="0"/>
    <n v="-7.5"/>
    <n v="4"/>
    <n v="0.44444444444444442"/>
    <n v="-14.5"/>
    <n v="-3.8078865529319543"/>
    <n v="-1"/>
    <n v="198"/>
    <n v="183"/>
    <n v="-19"/>
    <n v="-7.9041392673908399"/>
    <n v="-1"/>
    <n v="0"/>
    <n v="0.54654253913910555"/>
  </r>
  <r>
    <n v="10"/>
    <x v="3"/>
    <x v="9"/>
    <x v="25"/>
    <x v="0"/>
    <x v="1"/>
    <n v="7"/>
    <n v="48"/>
    <n v="-41"/>
    <n v="0"/>
    <n v="7"/>
    <n v="4"/>
    <n v="0.4"/>
    <n v="-34"/>
    <n v="-5.8309518948453007"/>
    <n v="-1"/>
    <n v="205"/>
    <n v="231"/>
    <n v="-53"/>
    <n v="-13.735091162236142"/>
    <n v="-2"/>
    <n v="-1"/>
    <n v="0.42971934105850584"/>
  </r>
  <r>
    <n v="11"/>
    <x v="3"/>
    <x v="10"/>
    <x v="25"/>
    <x v="13"/>
    <x v="0"/>
    <n v="25"/>
    <n v="22"/>
    <n v="3"/>
    <n v="1"/>
    <n v="-5"/>
    <n v="5"/>
    <n v="0.45454545454545453"/>
    <n v="-2"/>
    <n v="-1.4142135623730951"/>
    <n v="-1"/>
    <n v="230"/>
    <n v="253"/>
    <n v="-55"/>
    <n v="-15.149304724609237"/>
    <n v="-3"/>
    <n v="-2"/>
    <n v="0.4437676159011138"/>
  </r>
  <r>
    <n v="12"/>
    <x v="3"/>
    <x v="11"/>
    <x v="25"/>
    <x v="16"/>
    <x v="0"/>
    <n v="28"/>
    <n v="13"/>
    <n v="15"/>
    <n v="1"/>
    <n v="-5.5"/>
    <n v="6"/>
    <n v="0.5"/>
    <n v="9.5"/>
    <n v="3.082207001484488"/>
    <n v="1"/>
    <n v="258"/>
    <n v="266"/>
    <n v="-45.5"/>
    <n v="-12.06709772312475"/>
    <n v="1"/>
    <n v="0"/>
    <n v="0.48191488414222361"/>
  </r>
  <r>
    <n v="13"/>
    <x v="3"/>
    <x v="12"/>
    <x v="25"/>
    <x v="14"/>
    <x v="1"/>
    <n v="23"/>
    <n v="29"/>
    <n v="-6"/>
    <n v="0"/>
    <n v="3.5"/>
    <n v="6"/>
    <n v="0.46153846153846156"/>
    <n v="-2.5"/>
    <n v="-1.5811388300841898"/>
    <n v="-1"/>
    <n v="281"/>
    <n v="295"/>
    <n v="-48"/>
    <n v="-13.648236553208939"/>
    <n v="-1"/>
    <n v="0"/>
    <n v="0.47122407691878559"/>
  </r>
  <r>
    <n v="14"/>
    <x v="3"/>
    <x v="13"/>
    <x v="25"/>
    <x v="3"/>
    <x v="1"/>
    <n v="30"/>
    <n v="23"/>
    <n v="7"/>
    <n v="1"/>
    <n v="13.5"/>
    <n v="7"/>
    <n v="0.5"/>
    <n v="20.5"/>
    <n v="4.5276925690687087"/>
    <n v="1"/>
    <n v="311"/>
    <n v="318"/>
    <n v="-27.5"/>
    <n v="-9.1205439841402303"/>
    <n v="1"/>
    <n v="0"/>
    <n v="0.4868149136862322"/>
  </r>
  <r>
    <n v="15"/>
    <x v="3"/>
    <x v="14"/>
    <x v="25"/>
    <x v="15"/>
    <x v="0"/>
    <n v="32"/>
    <n v="30"/>
    <n v="2"/>
    <n v="1"/>
    <n v="-2"/>
    <n v="8"/>
    <n v="0.53333333333333333"/>
    <n v="0"/>
    <n v="0"/>
    <n v="-1"/>
    <n v="343"/>
    <n v="348"/>
    <n v="-27.5"/>
    <n v="-9.1205439841402303"/>
    <n v="-1"/>
    <n v="0"/>
    <n v="0.49142616118639604"/>
  </r>
  <r>
    <n v="16"/>
    <x v="3"/>
    <x v="15"/>
    <x v="25"/>
    <x v="16"/>
    <x v="1"/>
    <n v="24"/>
    <n v="0"/>
    <n v="24"/>
    <n v="1"/>
    <n v="-6"/>
    <n v="9"/>
    <n v="0.5625"/>
    <n v="18"/>
    <n v="4.2426406871192848"/>
    <n v="1"/>
    <n v="367"/>
    <n v="348"/>
    <n v="-9.5"/>
    <n v="-4.8779032970209455"/>
    <n v="1"/>
    <n v="0"/>
    <n v="0.53145532943074869"/>
  </r>
  <r>
    <n v="1"/>
    <x v="3"/>
    <x v="0"/>
    <x v="26"/>
    <x v="7"/>
    <x v="1"/>
    <n v="21"/>
    <n v="21"/>
    <n v="0"/>
    <n v="0"/>
    <n v="-3.5"/>
    <n v="0"/>
    <n v="0"/>
    <n v="-3.5"/>
    <n v="-1.8708286933869707"/>
    <n v="-1"/>
    <n v="21"/>
    <n v="21"/>
    <n v="-3.5"/>
    <n v="-1.8708286933869707"/>
    <n v="-1"/>
    <n v="0"/>
    <n v="0.5"/>
  </r>
  <r>
    <n v="2"/>
    <x v="3"/>
    <x v="1"/>
    <x v="26"/>
    <x v="27"/>
    <x v="0"/>
    <n v="37"/>
    <n v="42"/>
    <n v="-5"/>
    <n v="0"/>
    <n v="-4"/>
    <n v="0"/>
    <n v="0"/>
    <n v="-9"/>
    <n v="-3"/>
    <n v="-1"/>
    <n v="58"/>
    <n v="63"/>
    <n v="-12.5"/>
    <n v="-4.8708286933869704"/>
    <n v="-2"/>
    <n v="-1"/>
    <n v="0.45116137419443719"/>
  </r>
  <r>
    <n v="3"/>
    <x v="3"/>
    <x v="2"/>
    <x v="26"/>
    <x v="18"/>
    <x v="1"/>
    <n v="30"/>
    <n v="27"/>
    <n v="3"/>
    <n v="1"/>
    <n v="1"/>
    <n v="1"/>
    <n v="0.33333333333333331"/>
    <n v="4"/>
    <n v="2"/>
    <n v="1"/>
    <n v="88"/>
    <n v="90"/>
    <n v="-8.5"/>
    <n v="-2.8708286933869704"/>
    <n v="1"/>
    <n v="0"/>
    <n v="0.48668797960823851"/>
  </r>
  <r>
    <n v="4"/>
    <x v="3"/>
    <x v="3"/>
    <x v="26"/>
    <x v="6"/>
    <x v="0"/>
    <n v="14"/>
    <n v="26"/>
    <n v="-12"/>
    <n v="0"/>
    <n v="-3"/>
    <n v="1"/>
    <n v="0.25"/>
    <n v="-15"/>
    <n v="-3.872983346207417"/>
    <n v="-1"/>
    <n v="102"/>
    <n v="116"/>
    <n v="-23.5"/>
    <n v="-6.7438120395943875"/>
    <n v="-1"/>
    <n v="0"/>
    <n v="0.42437884089560407"/>
  </r>
  <r>
    <n v="5"/>
    <x v="3"/>
    <x v="4"/>
    <x v="26"/>
    <x v="30"/>
    <x v="0"/>
    <n v="41"/>
    <n v="17"/>
    <n v="24"/>
    <n v="1"/>
    <n v="-3.5"/>
    <n v="2"/>
    <n v="0.4"/>
    <n v="20.5"/>
    <n v="4.5276925690687087"/>
    <n v="1"/>
    <n v="143"/>
    <n v="133"/>
    <n v="-3"/>
    <n v="-2.2161194705256788"/>
    <n v="1"/>
    <n v="0"/>
    <n v="0.54284822953954115"/>
  </r>
  <r>
    <n v="6"/>
    <x v="3"/>
    <x v="5"/>
    <x v="26"/>
    <x v="9"/>
    <x v="1"/>
    <n v="28"/>
    <n v="21"/>
    <n v="7"/>
    <n v="1"/>
    <n v="1.5"/>
    <n v="3"/>
    <n v="0.5"/>
    <n v="8.5"/>
    <n v="2.9154759474226504"/>
    <n v="1"/>
    <n v="171"/>
    <n v="154"/>
    <n v="5.5"/>
    <n v="0.69935647689697156"/>
    <n v="2"/>
    <n v="1"/>
    <n v="0.56172478387927993"/>
  </r>
  <r>
    <n v="7"/>
    <x v="3"/>
    <x v="7"/>
    <x v="26"/>
    <x v="7"/>
    <x v="0"/>
    <n v="33"/>
    <n v="18"/>
    <n v="15"/>
    <n v="1"/>
    <n v="-8.5"/>
    <n v="4"/>
    <n v="0.5714285714285714"/>
    <n v="6.5"/>
    <n v="2.5495097567963922"/>
    <n v="1"/>
    <n v="204"/>
    <n v="172"/>
    <n v="12"/>
    <n v="3.2488662336933638"/>
    <n v="3"/>
    <n v="2"/>
    <n v="0.59974014003322973"/>
  </r>
  <r>
    <n v="8"/>
    <x v="3"/>
    <x v="16"/>
    <x v="26"/>
    <x v="6"/>
    <x v="1"/>
    <n v="23"/>
    <n v="16"/>
    <n v="7"/>
    <n v="1"/>
    <n v="1.5"/>
    <n v="5"/>
    <n v="0.625"/>
    <n v="8.5"/>
    <n v="2.9154759474226504"/>
    <n v="1"/>
    <n v="227"/>
    <n v="188"/>
    <n v="20.5"/>
    <n v="6.1643421811160142"/>
    <n v="4"/>
    <n v="3"/>
    <n v="0.609869592365608"/>
  </r>
  <r>
    <n v="9"/>
    <x v="3"/>
    <x v="8"/>
    <x v="26"/>
    <x v="20"/>
    <x v="0"/>
    <n v="52"/>
    <n v="21"/>
    <n v="31"/>
    <n v="1"/>
    <n v="-3.5"/>
    <n v="6"/>
    <n v="0.66666666666666663"/>
    <n v="27.5"/>
    <n v="5.2440442408507577"/>
    <n v="1"/>
    <n v="279"/>
    <n v="209"/>
    <n v="48"/>
    <n v="11.408386421966771"/>
    <n v="5"/>
    <n v="4"/>
    <n v="0.66477345261950338"/>
  </r>
  <r>
    <n v="10"/>
    <x v="3"/>
    <x v="9"/>
    <x v="26"/>
    <x v="21"/>
    <x v="1"/>
    <n v="20"/>
    <n v="16"/>
    <n v="4"/>
    <n v="1"/>
    <n v="-4"/>
    <n v="7"/>
    <n v="0.7"/>
    <n v="0"/>
    <n v="0"/>
    <n v="-1"/>
    <n v="299"/>
    <n v="225"/>
    <n v="48"/>
    <n v="11.408386421966771"/>
    <n v="-1"/>
    <n v="0"/>
    <n v="0.66237438880955313"/>
  </r>
  <r>
    <n v="11"/>
    <x v="3"/>
    <x v="10"/>
    <x v="26"/>
    <x v="22"/>
    <x v="1"/>
    <n v="17"/>
    <n v="24"/>
    <n v="-7"/>
    <n v="0"/>
    <n v="-3"/>
    <n v="7"/>
    <n v="0.63636363636363635"/>
    <n v="-10"/>
    <n v="-3.1622776601683795"/>
    <n v="-1"/>
    <n v="316"/>
    <n v="249"/>
    <n v="38"/>
    <n v="8.246108761798391"/>
    <n v="-2"/>
    <n v="-1"/>
    <n v="0.63754988677009128"/>
  </r>
  <r>
    <n v="12"/>
    <x v="3"/>
    <x v="11"/>
    <x v="26"/>
    <x v="25"/>
    <x v="0"/>
    <n v="30"/>
    <n v="33"/>
    <n v="-3"/>
    <n v="0"/>
    <n v="-3"/>
    <n v="7"/>
    <n v="0.58333333333333337"/>
    <n v="-6"/>
    <n v="-2.4494897427831779"/>
    <n v="-1"/>
    <n v="346"/>
    <n v="282"/>
    <n v="32"/>
    <n v="5.7966190190152131"/>
    <n v="-3"/>
    <n v="-2"/>
    <n v="0.61886656303155907"/>
  </r>
  <r>
    <n v="13"/>
    <x v="3"/>
    <x v="12"/>
    <x v="26"/>
    <x v="23"/>
    <x v="1"/>
    <n v="21"/>
    <n v="24"/>
    <n v="-3"/>
    <n v="0"/>
    <n v="-10"/>
    <n v="7"/>
    <n v="0.53846153846153844"/>
    <n v="-13"/>
    <n v="-3.6055512754639891"/>
    <n v="-1"/>
    <n v="367"/>
    <n v="306"/>
    <n v="19"/>
    <n v="2.191067743551224"/>
    <n v="-4"/>
    <n v="-3"/>
    <n v="0.60606728442842461"/>
  </r>
  <r>
    <n v="14"/>
    <x v="3"/>
    <x v="13"/>
    <x v="26"/>
    <x v="28"/>
    <x v="0"/>
    <n v="17"/>
    <n v="10"/>
    <n v="7"/>
    <n v="1"/>
    <n v="2.5"/>
    <n v="8"/>
    <n v="0.5714285714285714"/>
    <n v="9.5"/>
    <n v="3.082207001484488"/>
    <n v="1"/>
    <n v="384"/>
    <n v="316"/>
    <n v="28.5"/>
    <n v="5.273274745035712"/>
    <n v="1"/>
    <n v="0"/>
    <n v="0.6134680851963199"/>
  </r>
  <r>
    <n v="15"/>
    <x v="3"/>
    <x v="14"/>
    <x v="26"/>
    <x v="0"/>
    <x v="1"/>
    <n v="28"/>
    <n v="31"/>
    <n v="-3"/>
    <n v="0"/>
    <n v="6.5"/>
    <n v="8"/>
    <n v="0.53333333333333333"/>
    <n v="3.5"/>
    <n v="1.8708286933869707"/>
    <n v="1"/>
    <n v="412"/>
    <n v="347"/>
    <n v="32"/>
    <n v="7.1441034384226825"/>
    <n v="2"/>
    <n v="1"/>
    <n v="0.60035046908192236"/>
  </r>
  <r>
    <n v="16"/>
    <x v="3"/>
    <x v="15"/>
    <x v="26"/>
    <x v="9"/>
    <x v="0"/>
    <n v="16"/>
    <n v="13"/>
    <n v="3"/>
    <n v="1"/>
    <n v="-14"/>
    <n v="9"/>
    <n v="0.5625"/>
    <n v="-11"/>
    <n v="-3.3166247903553998"/>
    <n v="-1"/>
    <n v="428"/>
    <n v="360"/>
    <n v="21"/>
    <n v="3.8274786480672827"/>
    <n v="-1"/>
    <n v="0"/>
    <n v="0.60110116720858275"/>
  </r>
  <r>
    <n v="1"/>
    <x v="3"/>
    <x v="0"/>
    <x v="27"/>
    <x v="10"/>
    <x v="1"/>
    <n v="16"/>
    <n v="24"/>
    <n v="-8"/>
    <n v="0"/>
    <n v="6"/>
    <n v="0"/>
    <n v="0"/>
    <n v="-2"/>
    <n v="-1.4142135623730951"/>
    <n v="-1"/>
    <n v="16"/>
    <n v="24"/>
    <n v="-2"/>
    <n v="-1.4142135623730951"/>
    <n v="-2"/>
    <n v="-1"/>
    <n v="0.2766875678244971"/>
  </r>
  <r>
    <n v="2"/>
    <x v="3"/>
    <x v="1"/>
    <x v="27"/>
    <x v="4"/>
    <x v="0"/>
    <n v="30"/>
    <n v="27"/>
    <n v="3"/>
    <n v="1"/>
    <n v="-6"/>
    <n v="1"/>
    <n v="0.5"/>
    <n v="-3"/>
    <n v="-1.7320508075688772"/>
    <n v="-1"/>
    <n v="46"/>
    <n v="51"/>
    <n v="-5"/>
    <n v="-3.1462643699419726"/>
    <n v="-3"/>
    <n v="-2"/>
    <n v="0.43916620885194085"/>
  </r>
  <r>
    <n v="3"/>
    <x v="3"/>
    <x v="2"/>
    <x v="27"/>
    <x v="27"/>
    <x v="1"/>
    <n v="27"/>
    <n v="38"/>
    <n v="-11"/>
    <n v="0"/>
    <n v="6"/>
    <n v="1"/>
    <n v="0.33333333333333331"/>
    <n v="-5"/>
    <n v="-2.2360679774997898"/>
    <n v="-1"/>
    <n v="73"/>
    <n v="89"/>
    <n v="-10"/>
    <n v="-5.3823323474417624"/>
    <n v="-4"/>
    <n v="-3"/>
    <n v="0.38469214689598946"/>
  </r>
  <r>
    <n v="4"/>
    <x v="3"/>
    <x v="3"/>
    <x v="27"/>
    <x v="25"/>
    <x v="1"/>
    <n v="27"/>
    <n v="29"/>
    <n v="-2"/>
    <n v="0"/>
    <n v="10"/>
    <n v="1"/>
    <n v="0.25"/>
    <n v="8"/>
    <n v="2.8284271247461903"/>
    <n v="1"/>
    <n v="100"/>
    <n v="118"/>
    <n v="-2"/>
    <n v="-2.5539052226955721"/>
    <n v="1"/>
    <n v="0"/>
    <n v="0.40317115194047393"/>
  </r>
  <r>
    <n v="5"/>
    <x v="3"/>
    <x v="4"/>
    <x v="27"/>
    <x v="24"/>
    <x v="0"/>
    <n v="18"/>
    <n v="28"/>
    <n v="-10"/>
    <n v="0"/>
    <n v="-3"/>
    <n v="1"/>
    <n v="0.2"/>
    <n v="-13"/>
    <n v="-3.6055512754639891"/>
    <n v="-1"/>
    <n v="118"/>
    <n v="146"/>
    <n v="-15"/>
    <n v="-6.1594564981595612"/>
    <n v="-1"/>
    <n v="0"/>
    <n v="0.3764543624747746"/>
  </r>
  <r>
    <n v="6"/>
    <x v="3"/>
    <x v="5"/>
    <x v="27"/>
    <x v="12"/>
    <x v="1"/>
    <n v="30"/>
    <n v="33"/>
    <n v="-3"/>
    <n v="0"/>
    <n v="9"/>
    <n v="1"/>
    <n v="0.16666666666666666"/>
    <n v="6"/>
    <n v="2.4494897427831779"/>
    <n v="1"/>
    <n v="148"/>
    <n v="179"/>
    <n v="-9"/>
    <n v="-3.7099667553763833"/>
    <n v="1"/>
    <n v="0"/>
    <n v="0.38919166830664681"/>
  </r>
  <r>
    <n v="7"/>
    <x v="3"/>
    <x v="6"/>
    <x v="27"/>
    <x v="3"/>
    <x v="0"/>
    <n v="10"/>
    <n v="39"/>
    <n v="-29"/>
    <n v="0"/>
    <n v="9"/>
    <n v="1"/>
    <n v="0.14285714285714285"/>
    <n v="-20"/>
    <n v="-4.4721359549995796"/>
    <n v="-1"/>
    <n v="158"/>
    <n v="218"/>
    <n v="-29"/>
    <n v="-8.1821027103759629"/>
    <n v="-1"/>
    <n v="0"/>
    <n v="0.31801631028024469"/>
  </r>
  <r>
    <n v="8"/>
    <x v="3"/>
    <x v="7"/>
    <x v="27"/>
    <x v="24"/>
    <x v="1"/>
    <n v="15"/>
    <n v="18"/>
    <n v="-3"/>
    <n v="0"/>
    <n v="-2.5"/>
    <n v="1"/>
    <n v="0.125"/>
    <n v="-5.5"/>
    <n v="-2.3452078799117149"/>
    <n v="-1"/>
    <n v="173"/>
    <n v="236"/>
    <n v="-34.5"/>
    <n v="-10.527310590287678"/>
    <n v="-2"/>
    <n v="-1"/>
    <n v="0.32388376634701527"/>
  </r>
  <r>
    <n v="9"/>
    <x v="3"/>
    <x v="16"/>
    <x v="27"/>
    <x v="23"/>
    <x v="0"/>
    <n v="34"/>
    <n v="3"/>
    <n v="31"/>
    <n v="1"/>
    <n v="1.5"/>
    <n v="2"/>
    <n v="0.22222222222222221"/>
    <n v="32.5"/>
    <n v="5.7008771254956896"/>
    <n v="1"/>
    <n v="207"/>
    <n v="239"/>
    <n v="-2"/>
    <n v="-4.8264334647919886"/>
    <n v="1"/>
    <n v="0"/>
    <n v="0.41564550186363453"/>
  </r>
  <r>
    <n v="10"/>
    <x v="3"/>
    <x v="8"/>
    <x v="27"/>
    <x v="13"/>
    <x v="0"/>
    <n v="23"/>
    <n v="27"/>
    <n v="-4"/>
    <n v="0"/>
    <n v="-3"/>
    <n v="2"/>
    <n v="0.2"/>
    <n v="-7"/>
    <n v="-2.6457513110645907"/>
    <n v="-1"/>
    <n v="230"/>
    <n v="266"/>
    <n v="-9"/>
    <n v="-7.4721847758565794"/>
    <n v="-1"/>
    <n v="0"/>
    <n v="0.41468322287182124"/>
  </r>
  <r>
    <n v="11"/>
    <x v="3"/>
    <x v="10"/>
    <x v="27"/>
    <x v="18"/>
    <x v="1"/>
    <n v="9"/>
    <n v="27"/>
    <n v="-18"/>
    <n v="0"/>
    <n v="1.5"/>
    <n v="2"/>
    <n v="0.18181818181818182"/>
    <n v="-16.5"/>
    <n v="-4.0620192023179804"/>
    <n v="-1"/>
    <n v="239"/>
    <n v="293"/>
    <n v="-25.5"/>
    <n v="-11.53420397817456"/>
    <n v="-2"/>
    <n v="-1"/>
    <n v="0.38159341434761562"/>
  </r>
  <r>
    <n v="12"/>
    <x v="3"/>
    <x v="11"/>
    <x v="27"/>
    <x v="8"/>
    <x v="1"/>
    <n v="16"/>
    <n v="43"/>
    <n v="-27"/>
    <n v="0"/>
    <n v="10"/>
    <n v="2"/>
    <n v="0.16666666666666666"/>
    <n v="-17"/>
    <n v="-4.1231056256176606"/>
    <n v="-1"/>
    <n v="255"/>
    <n v="336"/>
    <n v="-42.5"/>
    <n v="-15.657309603792221"/>
    <n v="-3"/>
    <n v="-2"/>
    <n v="0.34214299033621448"/>
  </r>
  <r>
    <n v="13"/>
    <x v="3"/>
    <x v="12"/>
    <x v="27"/>
    <x v="22"/>
    <x v="0"/>
    <n v="20"/>
    <n v="14"/>
    <n v="6"/>
    <n v="1"/>
    <n v="3"/>
    <n v="3"/>
    <n v="0.23076923076923078"/>
    <n v="9"/>
    <n v="3"/>
    <n v="1"/>
    <n v="275"/>
    <n v="350"/>
    <n v="-33.5"/>
    <n v="-12.657309603792221"/>
    <n v="1"/>
    <n v="0"/>
    <n v="0.36087830762044959"/>
  </r>
  <r>
    <n v="14"/>
    <x v="3"/>
    <x v="13"/>
    <x v="27"/>
    <x v="8"/>
    <x v="0"/>
    <n v="26"/>
    <n v="23"/>
    <n v="3"/>
    <n v="1"/>
    <n v="4"/>
    <n v="4"/>
    <n v="0.2857142857142857"/>
    <n v="7"/>
    <n v="2.6457513110645907"/>
    <n v="1"/>
    <n v="301"/>
    <n v="373"/>
    <n v="-26.5"/>
    <n v="-10.011558292727631"/>
    <n v="2"/>
    <n v="1"/>
    <n v="0.37559458582805993"/>
  </r>
  <r>
    <n v="15"/>
    <x v="3"/>
    <x v="14"/>
    <x v="27"/>
    <x v="1"/>
    <x v="0"/>
    <n v="9"/>
    <n v="14"/>
    <n v="-5"/>
    <n v="0"/>
    <n v="3.5"/>
    <n v="4"/>
    <n v="0.26666666666666666"/>
    <n v="-1.5"/>
    <n v="-1.2247448713915889"/>
    <n v="-1"/>
    <n v="310"/>
    <n v="387"/>
    <n v="-28"/>
    <n v="-11.236303164119221"/>
    <n v="-1"/>
    <n v="0"/>
    <n v="0.37149929636569629"/>
  </r>
  <r>
    <n v="16"/>
    <x v="3"/>
    <x v="15"/>
    <x v="27"/>
    <x v="3"/>
    <x v="1"/>
    <n v="32"/>
    <n v="48"/>
    <n v="-16"/>
    <n v="0"/>
    <n v="10.5"/>
    <n v="4"/>
    <n v="0.25"/>
    <n v="-5.5"/>
    <n v="-2.3452078799117149"/>
    <n v="-1"/>
    <n v="342"/>
    <n v="435"/>
    <n v="-33.5"/>
    <n v="-13.581511044030936"/>
    <n v="-2"/>
    <n v="-1"/>
    <n v="0.36122098510155332"/>
  </r>
  <r>
    <n v="1"/>
    <x v="3"/>
    <x v="0"/>
    <x v="28"/>
    <x v="22"/>
    <x v="1"/>
    <n v="24"/>
    <n v="27"/>
    <n v="-3"/>
    <n v="0"/>
    <n v="3"/>
    <n v="0"/>
    <n v="0"/>
    <n v="0"/>
    <n v="0"/>
    <n v="-1"/>
    <n v="24"/>
    <n v="27"/>
    <n v="0"/>
    <n v="0"/>
    <n v="-3"/>
    <n v="-2"/>
    <n v="0.43066320834703042"/>
  </r>
  <r>
    <n v="2"/>
    <x v="3"/>
    <x v="1"/>
    <x v="28"/>
    <x v="1"/>
    <x v="1"/>
    <n v="17"/>
    <n v="24"/>
    <n v="-7"/>
    <n v="0"/>
    <n v="4.5"/>
    <n v="0"/>
    <n v="0"/>
    <n v="-2.5"/>
    <n v="-1.5811388300841898"/>
    <n v="-1"/>
    <n v="41"/>
    <n v="51"/>
    <n v="-2.5"/>
    <n v="-1.5811388300841898"/>
    <n v="-4"/>
    <n v="-3"/>
    <n v="0.37349293757609292"/>
  </r>
  <r>
    <n v="3"/>
    <x v="3"/>
    <x v="2"/>
    <x v="28"/>
    <x v="14"/>
    <x v="0"/>
    <n v="24"/>
    <n v="13"/>
    <n v="11"/>
    <n v="1"/>
    <n v="-1"/>
    <n v="1"/>
    <n v="0.33333333333333331"/>
    <n v="10"/>
    <n v="3.1622776601683795"/>
    <n v="1"/>
    <n v="65"/>
    <n v="64"/>
    <n v="7.5"/>
    <n v="1.5811388300841898"/>
    <n v="1"/>
    <n v="0"/>
    <n v="0.50918519706624921"/>
  </r>
  <r>
    <n v="4"/>
    <x v="3"/>
    <x v="3"/>
    <x v="28"/>
    <x v="24"/>
    <x v="1"/>
    <n v="20"/>
    <n v="17"/>
    <n v="3"/>
    <n v="1"/>
    <n v="-3.5"/>
    <n v="2"/>
    <n v="0.5"/>
    <n v="-0.5"/>
    <n v="-0.70710678118654757"/>
    <n v="-1"/>
    <n v="85"/>
    <n v="81"/>
    <n v="7"/>
    <n v="0.87403204889764219"/>
    <n v="-1"/>
    <n v="0"/>
    <n v="0.52852872578887566"/>
  </r>
  <r>
    <n v="5"/>
    <x v="3"/>
    <x v="4"/>
    <x v="28"/>
    <x v="3"/>
    <x v="0"/>
    <n v="31"/>
    <n v="33"/>
    <n v="-2"/>
    <n v="0"/>
    <n v="7.5"/>
    <n v="2"/>
    <n v="0.4"/>
    <n v="5.5"/>
    <n v="2.3452078799117149"/>
    <n v="1"/>
    <n v="116"/>
    <n v="114"/>
    <n v="12.5"/>
    <n v="3.2192399288093569"/>
    <n v="1"/>
    <n v="0"/>
    <n v="0.51030314887913419"/>
  </r>
  <r>
    <n v="6"/>
    <x v="3"/>
    <x v="5"/>
    <x v="28"/>
    <x v="23"/>
    <x v="1"/>
    <n v="27"/>
    <n v="3"/>
    <n v="24"/>
    <n v="1"/>
    <n v="-3"/>
    <n v="3"/>
    <n v="0.5"/>
    <n v="21"/>
    <n v="4.5825756949558398"/>
    <n v="1"/>
    <n v="143"/>
    <n v="117"/>
    <n v="33.5"/>
    <n v="7.8018156237651972"/>
    <n v="2"/>
    <n v="1"/>
    <n v="0.61670587136694133"/>
  </r>
  <r>
    <n v="7"/>
    <x v="3"/>
    <x v="7"/>
    <x v="28"/>
    <x v="4"/>
    <x v="1"/>
    <n v="28"/>
    <n v="14"/>
    <n v="14"/>
    <n v="1"/>
    <n v="3"/>
    <n v="4"/>
    <n v="0.5714285714285714"/>
    <n v="17"/>
    <n v="4.1231056256176606"/>
    <n v="1"/>
    <n v="171"/>
    <n v="131"/>
    <n v="50.5"/>
    <n v="11.924921249382859"/>
    <n v="3"/>
    <n v="2"/>
    <n v="0.65283516471599667"/>
  </r>
  <r>
    <n v="8"/>
    <x v="3"/>
    <x v="16"/>
    <x v="28"/>
    <x v="25"/>
    <x v="0"/>
    <n v="17"/>
    <n v="25"/>
    <n v="-8"/>
    <n v="0"/>
    <n v="-1"/>
    <n v="4"/>
    <n v="0.5"/>
    <n v="-9"/>
    <n v="-3"/>
    <n v="-1"/>
    <n v="188"/>
    <n v="156"/>
    <n v="41.5"/>
    <n v="8.9249212493828587"/>
    <n v="-1"/>
    <n v="0"/>
    <n v="0.60878519722483027"/>
  </r>
  <r>
    <n v="9"/>
    <x v="3"/>
    <x v="8"/>
    <x v="28"/>
    <x v="3"/>
    <x v="1"/>
    <n v="31"/>
    <n v="36"/>
    <n v="-5"/>
    <n v="0"/>
    <n v="9.5"/>
    <n v="4"/>
    <n v="0.44444444444444442"/>
    <n v="4.5"/>
    <n v="2.1213203435596424"/>
    <n v="1"/>
    <n v="219"/>
    <n v="192"/>
    <n v="46"/>
    <n v="11.046241592942501"/>
    <n v="1"/>
    <n v="0"/>
    <n v="0.57733333670911346"/>
  </r>
  <r>
    <n v="10"/>
    <x v="3"/>
    <x v="9"/>
    <x v="28"/>
    <x v="12"/>
    <x v="0"/>
    <n v="27"/>
    <n v="24"/>
    <n v="3"/>
    <n v="1"/>
    <n v="-3"/>
    <n v="5"/>
    <n v="0.5"/>
    <n v="0"/>
    <n v="0"/>
    <n v="-1"/>
    <n v="246"/>
    <n v="216"/>
    <n v="46"/>
    <n v="11.046241592942501"/>
    <n v="-1"/>
    <n v="0"/>
    <n v="0.57645216789015086"/>
  </r>
  <r>
    <n v="11"/>
    <x v="3"/>
    <x v="10"/>
    <x v="28"/>
    <x v="20"/>
    <x v="1"/>
    <n v="30"/>
    <n v="27"/>
    <n v="3"/>
    <n v="1"/>
    <n v="3"/>
    <n v="6"/>
    <n v="0.54545454545454541"/>
    <n v="6"/>
    <n v="2.4494897427831779"/>
    <n v="1"/>
    <n v="276"/>
    <n v="243"/>
    <n v="52"/>
    <n v="13.495731335725679"/>
    <n v="1"/>
    <n v="0"/>
    <n v="0.57488112168492933"/>
  </r>
  <r>
    <n v="12"/>
    <x v="3"/>
    <x v="11"/>
    <x v="28"/>
    <x v="2"/>
    <x v="0"/>
    <n v="43"/>
    <n v="16"/>
    <n v="27"/>
    <n v="1"/>
    <n v="-10"/>
    <n v="7"/>
    <n v="0.58333333333333337"/>
    <n v="17"/>
    <n v="4.1231056256176606"/>
    <n v="1"/>
    <n v="319"/>
    <n v="259"/>
    <n v="69"/>
    <n v="17.618836961343341"/>
    <n v="2"/>
    <n v="1"/>
    <n v="0.62100600881935886"/>
  </r>
  <r>
    <n v="13"/>
    <x v="3"/>
    <x v="12"/>
    <x v="28"/>
    <x v="10"/>
    <x v="0"/>
    <n v="21"/>
    <n v="7"/>
    <n v="14"/>
    <n v="1"/>
    <n v="-3"/>
    <n v="8"/>
    <n v="0.61538461538461542"/>
    <n v="11"/>
    <n v="3.3166247903553998"/>
    <n v="1"/>
    <n v="340"/>
    <n v="266"/>
    <n v="80"/>
    <n v="20.935461751698739"/>
    <n v="3"/>
    <n v="2"/>
    <n v="0.64146190051170737"/>
  </r>
  <r>
    <n v="14"/>
    <x v="3"/>
    <x v="13"/>
    <x v="28"/>
    <x v="2"/>
    <x v="1"/>
    <n v="23"/>
    <n v="26"/>
    <n v="-3"/>
    <n v="0"/>
    <n v="-4"/>
    <n v="8"/>
    <n v="0.5714285714285714"/>
    <n v="-7"/>
    <n v="-2.6457513110645907"/>
    <n v="-1"/>
    <n v="363"/>
    <n v="292"/>
    <n v="73"/>
    <n v="18.289710440634149"/>
    <n v="-1"/>
    <n v="0"/>
    <n v="0.62617174500921258"/>
  </r>
  <r>
    <n v="15"/>
    <x v="3"/>
    <x v="14"/>
    <x v="28"/>
    <x v="27"/>
    <x v="0"/>
    <n v="38"/>
    <n v="31"/>
    <n v="7"/>
    <n v="1"/>
    <n v="1"/>
    <n v="9"/>
    <n v="0.6"/>
    <n v="8"/>
    <n v="2.8284271247461903"/>
    <n v="1"/>
    <n v="401"/>
    <n v="323"/>
    <n v="81"/>
    <n v="21.118137565380341"/>
    <n v="1"/>
    <n v="0"/>
    <n v="0.62542809420638967"/>
  </r>
  <r>
    <n v="16"/>
    <x v="3"/>
    <x v="15"/>
    <x v="28"/>
    <x v="24"/>
    <x v="0"/>
    <n v="27"/>
    <n v="24"/>
    <n v="3"/>
    <n v="1"/>
    <n v="-14.5"/>
    <n v="10"/>
    <n v="0.625"/>
    <n v="-11.5"/>
    <n v="-3.3911649915626341"/>
    <n v="-1"/>
    <n v="428"/>
    <n v="347"/>
    <n v="69.5"/>
    <n v="17.726972573817708"/>
    <n v="-1"/>
    <n v="0"/>
    <n v="0.62180632677072267"/>
  </r>
  <r>
    <n v="1"/>
    <x v="3"/>
    <x v="0"/>
    <x v="29"/>
    <x v="0"/>
    <x v="1"/>
    <n v="48"/>
    <n v="40"/>
    <n v="8"/>
    <n v="1"/>
    <n v="10"/>
    <n v="1"/>
    <n v="1"/>
    <n v="18"/>
    <n v="4.2426406871192848"/>
    <n v="1"/>
    <n v="48"/>
    <n v="40"/>
    <n v="18"/>
    <n v="4.2426406871192848"/>
    <n v="1"/>
    <n v="0"/>
    <n v="0.60637551614465968"/>
  </r>
  <r>
    <n v="2"/>
    <x v="3"/>
    <x v="1"/>
    <x v="29"/>
    <x v="11"/>
    <x v="0"/>
    <n v="27"/>
    <n v="21"/>
    <n v="6"/>
    <n v="1"/>
    <n v="3"/>
    <n v="2"/>
    <n v="1"/>
    <n v="9"/>
    <n v="3"/>
    <n v="1"/>
    <n v="75"/>
    <n v="61"/>
    <n v="27"/>
    <n v="7.2426406871192848"/>
    <n v="2"/>
    <n v="1"/>
    <n v="0.62003004930026984"/>
  </r>
  <r>
    <n v="3"/>
    <x v="3"/>
    <x v="2"/>
    <x v="29"/>
    <x v="5"/>
    <x v="0"/>
    <n v="27"/>
    <n v="30"/>
    <n v="-3"/>
    <n v="0"/>
    <n v="-1"/>
    <n v="2"/>
    <n v="0.66666666666666663"/>
    <n v="-4"/>
    <n v="-2"/>
    <n v="-1"/>
    <n v="102"/>
    <n v="91"/>
    <n v="23"/>
    <n v="5.2426406871192848"/>
    <n v="-1"/>
    <n v="0"/>
    <n v="0.56720301683904173"/>
  </r>
  <r>
    <n v="4"/>
    <x v="3"/>
    <x v="3"/>
    <x v="29"/>
    <x v="1"/>
    <x v="1"/>
    <n v="10"/>
    <n v="48"/>
    <n v="-38"/>
    <n v="0"/>
    <n v="3"/>
    <n v="2"/>
    <n v="0.5"/>
    <n v="-35"/>
    <n v="-5.9160797830996161"/>
    <n v="-1"/>
    <n v="112"/>
    <n v="139"/>
    <n v="-12"/>
    <n v="-0.67343909598033136"/>
    <n v="-2"/>
    <n v="-1"/>
    <n v="0.37475738935885505"/>
  </r>
  <r>
    <n v="5"/>
    <x v="3"/>
    <x v="5"/>
    <x v="29"/>
    <x v="30"/>
    <x v="1"/>
    <n v="29"/>
    <n v="34"/>
    <n v="-5"/>
    <n v="0"/>
    <n v="3"/>
    <n v="2"/>
    <n v="0.4"/>
    <n v="-2"/>
    <n v="-1.4142135623730951"/>
    <n v="-1"/>
    <n v="141"/>
    <n v="173"/>
    <n v="-14"/>
    <n v="-2.0876526583534263"/>
    <n v="-3"/>
    <n v="-2"/>
    <n v="0.38113343696844088"/>
  </r>
  <r>
    <n v="6"/>
    <x v="3"/>
    <x v="6"/>
    <x v="29"/>
    <x v="7"/>
    <x v="0"/>
    <n v="26"/>
    <n v="23"/>
    <n v="3"/>
    <n v="1"/>
    <n v="-3.5"/>
    <n v="3"/>
    <n v="0.5"/>
    <n v="-0.5"/>
    <n v="-0.70710678118654757"/>
    <n v="-1"/>
    <n v="167"/>
    <n v="196"/>
    <n v="-14.5"/>
    <n v="-2.7947594395399737"/>
    <n v="-4"/>
    <n v="-3"/>
    <n v="0.40625077543461191"/>
  </r>
  <r>
    <n v="7"/>
    <x v="3"/>
    <x v="7"/>
    <x v="29"/>
    <x v="9"/>
    <x v="1"/>
    <n v="34"/>
    <n v="37"/>
    <n v="-3"/>
    <n v="0"/>
    <n v="3.5"/>
    <n v="3"/>
    <n v="0.42857142857142855"/>
    <n v="0.5"/>
    <n v="0.70710678118654757"/>
    <n v="1"/>
    <n v="201"/>
    <n v="233"/>
    <n v="-14"/>
    <n v="-2.0876526583534263"/>
    <n v="1"/>
    <n v="0"/>
    <n v="0.41335125982300891"/>
  </r>
  <r>
    <n v="8"/>
    <x v="3"/>
    <x v="16"/>
    <x v="29"/>
    <x v="20"/>
    <x v="1"/>
    <n v="28"/>
    <n v="42"/>
    <n v="-14"/>
    <n v="0"/>
    <n v="6"/>
    <n v="3"/>
    <n v="0.375"/>
    <n v="-8"/>
    <n v="-2.8284271247461903"/>
    <n v="-1"/>
    <n v="229"/>
    <n v="275"/>
    <n v="-22"/>
    <n v="-4.916079783099617"/>
    <n v="-1"/>
    <n v="0"/>
    <n v="0.39321300490419986"/>
  </r>
  <r>
    <n v="9"/>
    <x v="3"/>
    <x v="8"/>
    <x v="29"/>
    <x v="16"/>
    <x v="0"/>
    <n v="3"/>
    <n v="16"/>
    <n v="-13"/>
    <n v="0"/>
    <n v="-3.5"/>
    <n v="3"/>
    <n v="0.33333333333333331"/>
    <n v="-16.5"/>
    <n v="-4.0620192023179804"/>
    <n v="-1"/>
    <n v="232"/>
    <n v="291"/>
    <n v="-38.5"/>
    <n v="-8.9780989854175974"/>
    <n v="-2"/>
    <n v="-1"/>
    <n v="0.36888373855741152"/>
  </r>
  <r>
    <n v="10"/>
    <x v="3"/>
    <x v="9"/>
    <x v="29"/>
    <x v="13"/>
    <x v="1"/>
    <n v="35"/>
    <n v="38"/>
    <n v="-3"/>
    <n v="0"/>
    <n v="3"/>
    <n v="3"/>
    <n v="0.3"/>
    <n v="0"/>
    <n v="0"/>
    <n v="-1"/>
    <n v="267"/>
    <n v="329"/>
    <n v="-38.5"/>
    <n v="-8.9780989854175974"/>
    <n v="-3"/>
    <n v="-2"/>
    <n v="0.3787452167903082"/>
  </r>
  <r>
    <n v="11"/>
    <x v="3"/>
    <x v="10"/>
    <x v="29"/>
    <x v="2"/>
    <x v="0"/>
    <n v="27"/>
    <n v="9"/>
    <n v="18"/>
    <n v="1"/>
    <n v="-1.5"/>
    <n v="4"/>
    <n v="0.36363636363636365"/>
    <n v="16.5"/>
    <n v="4.0620192023179804"/>
    <n v="1"/>
    <n v="294"/>
    <n v="338"/>
    <n v="-22"/>
    <n v="-4.916079783099617"/>
    <n v="1"/>
    <n v="0"/>
    <n v="0.41811052233533963"/>
  </r>
  <r>
    <n v="12"/>
    <x v="3"/>
    <x v="11"/>
    <x v="29"/>
    <x v="20"/>
    <x v="0"/>
    <n v="24"/>
    <n v="17"/>
    <n v="7"/>
    <n v="1"/>
    <n v="3.5"/>
    <n v="5"/>
    <n v="0.41666666666666669"/>
    <n v="10.5"/>
    <n v="3.2403703492039302"/>
    <n v="1"/>
    <n v="318"/>
    <n v="355"/>
    <n v="-11.5"/>
    <n v="-1.6757094338956868"/>
    <n v="2"/>
    <n v="1"/>
    <n v="0.43515295594382331"/>
  </r>
  <r>
    <n v="13"/>
    <x v="3"/>
    <x v="12"/>
    <x v="29"/>
    <x v="0"/>
    <x v="0"/>
    <n v="14"/>
    <n v="28"/>
    <n v="-14"/>
    <n v="0"/>
    <n v="9.5"/>
    <n v="5"/>
    <n v="0.38461538461538464"/>
    <n v="-4.5"/>
    <n v="-2.1213203435596424"/>
    <n v="-1"/>
    <n v="332"/>
    <n v="383"/>
    <n v="-16"/>
    <n v="-3.7970297774553292"/>
    <n v="-1"/>
    <n v="0"/>
    <n v="0.41613184553056531"/>
  </r>
  <r>
    <n v="14"/>
    <x v="3"/>
    <x v="13"/>
    <x v="29"/>
    <x v="6"/>
    <x v="1"/>
    <n v="12"/>
    <n v="20"/>
    <n v="-8"/>
    <n v="0"/>
    <n v="8.5"/>
    <n v="5"/>
    <n v="0.35714285714285715"/>
    <n v="0.5"/>
    <n v="0.70710678118654757"/>
    <n v="1"/>
    <n v="344"/>
    <n v="403"/>
    <n v="-15.5"/>
    <n v="-3.0899229962687818"/>
    <n v="1"/>
    <n v="0"/>
    <n v="0.40729503434604492"/>
  </r>
  <r>
    <n v="15"/>
    <x v="3"/>
    <x v="14"/>
    <x v="29"/>
    <x v="14"/>
    <x v="1"/>
    <n v="20"/>
    <n v="27"/>
    <n v="-7"/>
    <n v="0"/>
    <n v="7"/>
    <n v="5"/>
    <n v="0.33333333333333331"/>
    <n v="0"/>
    <n v="0"/>
    <n v="-1"/>
    <n v="364"/>
    <n v="430"/>
    <n v="-15.5"/>
    <n v="-3.0899229962687818"/>
    <n v="-1"/>
    <n v="0"/>
    <n v="0.4025343691175341"/>
  </r>
  <r>
    <n v="16"/>
    <x v="3"/>
    <x v="15"/>
    <x v="29"/>
    <x v="30"/>
    <x v="0"/>
    <n v="32"/>
    <n v="34"/>
    <n v="-2"/>
    <n v="0"/>
    <n v="2.5"/>
    <n v="5"/>
    <n v="0.3125"/>
    <n v="0.5"/>
    <n v="0.70710678118654757"/>
    <n v="1"/>
    <n v="396"/>
    <n v="464"/>
    <n v="-15"/>
    <n v="-2.3828162150822343"/>
    <n v="1"/>
    <n v="0"/>
    <n v="0.40719466548768585"/>
  </r>
  <r>
    <n v="1"/>
    <x v="3"/>
    <x v="0"/>
    <x v="30"/>
    <x v="26"/>
    <x v="1"/>
    <n v="20"/>
    <n v="27"/>
    <n v="-7"/>
    <n v="0"/>
    <n v="0"/>
    <n v="0"/>
    <n v="0"/>
    <n v="-7"/>
    <n v="-2.6457513110645907"/>
    <n v="-1"/>
    <n v="20"/>
    <n v="27"/>
    <n v="-7"/>
    <n v="-2.6457513110645907"/>
    <n v="-1"/>
    <n v="0"/>
    <n v="0.32932316207636725"/>
  </r>
  <r>
    <n v="2"/>
    <x v="3"/>
    <x v="1"/>
    <x v="30"/>
    <x v="15"/>
    <x v="0"/>
    <n v="20"/>
    <n v="17"/>
    <n v="3"/>
    <n v="1"/>
    <n v="3"/>
    <n v="1"/>
    <n v="0.5"/>
    <n v="6"/>
    <n v="2.4494897427831779"/>
    <n v="1"/>
    <n v="40"/>
    <n v="44"/>
    <n v="-1"/>
    <n v="-0.19626156828141283"/>
    <n v="1"/>
    <n v="0"/>
    <n v="0.4437676159011138"/>
  </r>
  <r>
    <n v="3"/>
    <x v="3"/>
    <x v="2"/>
    <x v="30"/>
    <x v="21"/>
    <x v="1"/>
    <n v="9"/>
    <n v="6"/>
    <n v="3"/>
    <n v="1"/>
    <n v="10"/>
    <n v="2"/>
    <n v="0.66666666666666663"/>
    <n v="13"/>
    <n v="3.6055512754639891"/>
    <n v="1"/>
    <n v="49"/>
    <n v="50"/>
    <n v="12"/>
    <n v="3.4092897071825763"/>
    <n v="2"/>
    <n v="1"/>
    <n v="0.48803218221304739"/>
  </r>
  <r>
    <n v="4"/>
    <x v="3"/>
    <x v="3"/>
    <x v="30"/>
    <x v="11"/>
    <x v="0"/>
    <n v="26"/>
    <n v="23"/>
    <n v="3"/>
    <n v="1"/>
    <n v="3"/>
    <n v="3"/>
    <n v="0.75"/>
    <n v="6"/>
    <n v="2.4494897427831779"/>
    <n v="1"/>
    <n v="75"/>
    <n v="73"/>
    <n v="18"/>
    <n v="5.8587794499657537"/>
    <n v="3"/>
    <n v="2"/>
    <n v="0.51600901445313496"/>
  </r>
  <r>
    <n v="5"/>
    <x v="3"/>
    <x v="4"/>
    <x v="30"/>
    <x v="31"/>
    <x v="1"/>
    <n v="12"/>
    <n v="13"/>
    <n v="-1"/>
    <n v="0"/>
    <n v="-6"/>
    <n v="3"/>
    <n v="0.6"/>
    <n v="-7"/>
    <n v="-2.6457513110645907"/>
    <n v="-1"/>
    <n v="87"/>
    <n v="86"/>
    <n v="11"/>
    <n v="3.213028138901163"/>
    <n v="-1"/>
    <n v="0"/>
    <n v="0.50684935878589688"/>
  </r>
  <r>
    <n v="6"/>
    <x v="3"/>
    <x v="5"/>
    <x v="30"/>
    <x v="6"/>
    <x v="0"/>
    <n v="0"/>
    <n v="21"/>
    <n v="-21"/>
    <n v="0"/>
    <n v="2.5"/>
    <n v="3"/>
    <n v="0.5"/>
    <n v="-18.5"/>
    <n v="-4.3011626335213133"/>
    <n v="-1"/>
    <n v="87"/>
    <n v="107"/>
    <n v="-7.5"/>
    <n v="-1.0881344946201503"/>
    <n v="-2"/>
    <n v="-1"/>
    <n v="0.37979884858142943"/>
  </r>
  <r>
    <n v="7"/>
    <x v="3"/>
    <x v="6"/>
    <x v="30"/>
    <x v="25"/>
    <x v="1"/>
    <n v="19"/>
    <n v="20"/>
    <n v="-1"/>
    <n v="0"/>
    <n v="6.5"/>
    <n v="3"/>
    <n v="0.42857142857142855"/>
    <n v="5.5"/>
    <n v="2.3452078799117149"/>
    <n v="1"/>
    <n v="106"/>
    <n v="127"/>
    <n v="-2"/>
    <n v="1.2570733852915645"/>
    <n v="1"/>
    <n v="0"/>
    <n v="0.39451497265700969"/>
  </r>
  <r>
    <n v="8"/>
    <x v="3"/>
    <x v="16"/>
    <x v="30"/>
    <x v="14"/>
    <x v="1"/>
    <n v="28"/>
    <n v="14"/>
    <n v="14"/>
    <n v="1"/>
    <n v="4.5"/>
    <n v="4"/>
    <n v="0.5"/>
    <n v="18.5"/>
    <n v="4.3011626335213133"/>
    <n v="1"/>
    <n v="134"/>
    <n v="141"/>
    <n v="16.5"/>
    <n v="5.5582360188128774"/>
    <n v="2"/>
    <n v="1"/>
    <n v="0.46986640920714323"/>
  </r>
  <r>
    <n v="9"/>
    <x v="3"/>
    <x v="8"/>
    <x v="30"/>
    <x v="28"/>
    <x v="0"/>
    <n v="34"/>
    <n v="10"/>
    <n v="24"/>
    <n v="1"/>
    <n v="6.5"/>
    <n v="5"/>
    <n v="0.55555555555555558"/>
    <n v="30.5"/>
    <n v="5.5226805085936306"/>
    <n v="1"/>
    <n v="168"/>
    <n v="151"/>
    <n v="47"/>
    <n v="11.080916527406508"/>
    <n v="3"/>
    <n v="2"/>
    <n v="0.56287574667693663"/>
  </r>
  <r>
    <n v="10"/>
    <x v="3"/>
    <x v="9"/>
    <x v="30"/>
    <x v="19"/>
    <x v="1"/>
    <n v="10"/>
    <n v="38"/>
    <n v="-28"/>
    <n v="0"/>
    <n v="1.5"/>
    <n v="5"/>
    <n v="0.5"/>
    <n v="-26.5"/>
    <n v="-5.1478150704935004"/>
    <n v="-1"/>
    <n v="178"/>
    <n v="189"/>
    <n v="20.5"/>
    <n v="5.9331014569130076"/>
    <n v="-1"/>
    <n v="0"/>
    <n v="0.46453132148282089"/>
  </r>
  <r>
    <n v="11"/>
    <x v="3"/>
    <x v="10"/>
    <x v="30"/>
    <x v="15"/>
    <x v="1"/>
    <n v="17"/>
    <n v="34"/>
    <n v="-17"/>
    <n v="0"/>
    <n v="3.5"/>
    <n v="5"/>
    <n v="0.45454545454545453"/>
    <n v="-13.5"/>
    <n v="-3.6742346141747673"/>
    <n v="-1"/>
    <n v="195"/>
    <n v="223"/>
    <n v="7"/>
    <n v="2.2588668427382403"/>
    <n v="-2"/>
    <n v="-1"/>
    <n v="0.42116613053203827"/>
  </r>
  <r>
    <n v="12"/>
    <x v="3"/>
    <x v="11"/>
    <x v="30"/>
    <x v="29"/>
    <x v="0"/>
    <n v="26"/>
    <n v="22"/>
    <n v="4"/>
    <n v="1"/>
    <n v="-10"/>
    <n v="6"/>
    <n v="0.5"/>
    <n v="-6"/>
    <n v="-2.4494897427831779"/>
    <n v="-1"/>
    <n v="221"/>
    <n v="245"/>
    <n v="1"/>
    <n v="-0.19062290004493754"/>
    <n v="-3"/>
    <n v="-2"/>
    <n v="0.4392180021785671"/>
  </r>
  <r>
    <n v="13"/>
    <x v="3"/>
    <x v="12"/>
    <x v="30"/>
    <x v="21"/>
    <x v="0"/>
    <n v="30"/>
    <n v="9"/>
    <n v="21"/>
    <n v="1"/>
    <n v="-5.5"/>
    <n v="7"/>
    <n v="0.53846153846153844"/>
    <n v="15.5"/>
    <n v="3.9370039370059056"/>
    <n v="1"/>
    <n v="251"/>
    <n v="254"/>
    <n v="16.5"/>
    <n v="3.746381036960968"/>
    <n v="1"/>
    <n v="0"/>
    <n v="0.49296077834634383"/>
  </r>
  <r>
    <n v="14"/>
    <x v="3"/>
    <x v="13"/>
    <x v="30"/>
    <x v="13"/>
    <x v="1"/>
    <n v="17"/>
    <n v="0"/>
    <n v="17"/>
    <n v="1"/>
    <n v="-2.5"/>
    <n v="8"/>
    <n v="0.5714285714285714"/>
    <n v="14.5"/>
    <n v="3.8078865529319543"/>
    <n v="1"/>
    <n v="268"/>
    <n v="254"/>
    <n v="31"/>
    <n v="7.5542675898929224"/>
    <n v="2"/>
    <n v="1"/>
    <n v="0.53174646884969212"/>
  </r>
  <r>
    <n v="15"/>
    <x v="3"/>
    <x v="14"/>
    <x v="30"/>
    <x v="16"/>
    <x v="0"/>
    <n v="25"/>
    <n v="16"/>
    <n v="9"/>
    <n v="1"/>
    <n v="-11.5"/>
    <n v="9"/>
    <n v="0.6"/>
    <n v="-2.5"/>
    <n v="-1.5811388300841898"/>
    <n v="-1"/>
    <n v="293"/>
    <n v="270"/>
    <n v="28.5"/>
    <n v="5.9731287598087324"/>
    <n v="-1"/>
    <n v="0"/>
    <n v="0.5482863041690994"/>
  </r>
  <r>
    <n v="16"/>
    <x v="3"/>
    <x v="15"/>
    <x v="30"/>
    <x v="19"/>
    <x v="0"/>
    <n v="17"/>
    <n v="33"/>
    <n v="-16"/>
    <n v="0"/>
    <n v="5.5"/>
    <n v="9"/>
    <n v="0.5625"/>
    <n v="-10.5"/>
    <n v="-3.2403703492039302"/>
    <n v="-1"/>
    <n v="310"/>
    <n v="303"/>
    <n v="18"/>
    <n v="2.7327584106048022"/>
    <n v="-2"/>
    <n v="-1"/>
    <n v="0.51352909578436712"/>
  </r>
  <r>
    <n v="1"/>
    <x v="3"/>
    <x v="0"/>
    <x v="31"/>
    <x v="24"/>
    <x v="1"/>
    <n v="24"/>
    <n v="6"/>
    <n v="18"/>
    <n v="1"/>
    <n v="2"/>
    <n v="1"/>
    <n v="1"/>
    <n v="20"/>
    <n v="4.4721359549995796"/>
    <n v="1"/>
    <n v="24"/>
    <n v="6"/>
    <n v="20"/>
    <n v="4.4721359549995796"/>
    <n v="1"/>
    <n v="0"/>
    <n v="0.96392862496354825"/>
  </r>
  <r>
    <n v="2"/>
    <x v="3"/>
    <x v="1"/>
    <x v="31"/>
    <x v="19"/>
    <x v="0"/>
    <n v="9"/>
    <n v="21"/>
    <n v="-12"/>
    <n v="0"/>
    <n v="-6"/>
    <n v="1"/>
    <n v="0.5"/>
    <n v="-18"/>
    <n v="-4.2426406871192848"/>
    <n v="-1"/>
    <n v="33"/>
    <n v="27"/>
    <n v="2"/>
    <n v="0.22949526788029484"/>
    <n v="-1"/>
    <n v="0"/>
    <n v="0.61670587136694144"/>
  </r>
  <r>
    <n v="3"/>
    <x v="3"/>
    <x v="2"/>
    <x v="31"/>
    <x v="12"/>
    <x v="0"/>
    <n v="31"/>
    <n v="17"/>
    <n v="14"/>
    <n v="1"/>
    <n v="2.5"/>
    <n v="2"/>
    <n v="0.66666666666666663"/>
    <n v="16.5"/>
    <n v="4.0620192023179804"/>
    <n v="1"/>
    <n v="64"/>
    <n v="44"/>
    <n v="18.5"/>
    <n v="4.2915144701982753"/>
    <n v="1"/>
    <n v="0"/>
    <n v="0.70848211888380985"/>
  </r>
  <r>
    <n v="4"/>
    <x v="3"/>
    <x v="4"/>
    <x v="31"/>
    <x v="0"/>
    <x v="1"/>
    <n v="19"/>
    <n v="43"/>
    <n v="-24"/>
    <n v="0"/>
    <n v="5.5"/>
    <n v="2"/>
    <n v="0.5"/>
    <n v="-18.5"/>
    <n v="-4.3011626335213133"/>
    <n v="-1"/>
    <n v="83"/>
    <n v="87"/>
    <n v="0"/>
    <n v="-9.6481633230380837E-3"/>
    <n v="-1"/>
    <n v="0"/>
    <n v="0.47214138182763205"/>
  </r>
  <r>
    <n v="5"/>
    <x v="3"/>
    <x v="5"/>
    <x v="31"/>
    <x v="20"/>
    <x v="0"/>
    <n v="23"/>
    <n v="17"/>
    <n v="6"/>
    <n v="1"/>
    <n v="1"/>
    <n v="3"/>
    <n v="0.6"/>
    <n v="7"/>
    <n v="2.6457513110645907"/>
    <n v="1"/>
    <n v="106"/>
    <n v="104"/>
    <n v="7"/>
    <n v="2.6361031477415526"/>
    <n v="1"/>
    <n v="0"/>
    <n v="0.5112841391615196"/>
  </r>
  <r>
    <n v="6"/>
    <x v="3"/>
    <x v="6"/>
    <x v="31"/>
    <x v="14"/>
    <x v="0"/>
    <n v="20"/>
    <n v="17"/>
    <n v="3"/>
    <n v="1"/>
    <n v="1.5"/>
    <n v="4"/>
    <n v="0.66666666666666663"/>
    <n v="4.5"/>
    <n v="2.1213203435596424"/>
    <n v="1"/>
    <n v="126"/>
    <n v="121"/>
    <n v="11.5"/>
    <n v="4.7574234913011946"/>
    <n v="2"/>
    <n v="1"/>
    <n v="0.52397273696770352"/>
  </r>
  <r>
    <n v="7"/>
    <x v="3"/>
    <x v="7"/>
    <x v="31"/>
    <x v="13"/>
    <x v="1"/>
    <n v="20"/>
    <n v="13"/>
    <n v="7"/>
    <n v="1"/>
    <n v="-1"/>
    <n v="5"/>
    <n v="0.7142857142857143"/>
    <n v="6"/>
    <n v="2.4494897427831779"/>
    <n v="1"/>
    <n v="146"/>
    <n v="134"/>
    <n v="17.5"/>
    <n v="7.2069132340843725"/>
    <n v="3"/>
    <n v="2"/>
    <n v="0.55064259255430381"/>
  </r>
  <r>
    <n v="8"/>
    <x v="3"/>
    <x v="16"/>
    <x v="31"/>
    <x v="30"/>
    <x v="0"/>
    <n v="14"/>
    <n v="38"/>
    <n v="-24"/>
    <n v="0"/>
    <n v="-1.5"/>
    <n v="5"/>
    <n v="0.625"/>
    <n v="-25.5"/>
    <n v="-5.0497524691810387"/>
    <n v="-1"/>
    <n v="160"/>
    <n v="172"/>
    <n v="-8"/>
    <n v="2.1571607649033337"/>
    <n v="-1"/>
    <n v="0"/>
    <n v="0.45725460448181932"/>
  </r>
  <r>
    <n v="9"/>
    <x v="3"/>
    <x v="8"/>
    <x v="31"/>
    <x v="18"/>
    <x v="1"/>
    <n v="16"/>
    <n v="3"/>
    <n v="13"/>
    <n v="1"/>
    <n v="3.5"/>
    <n v="6"/>
    <n v="0.66666666666666663"/>
    <n v="16.5"/>
    <n v="4.0620192023179804"/>
    <n v="1"/>
    <n v="176"/>
    <n v="175"/>
    <n v="8.5"/>
    <n v="6.2191799672213142"/>
    <n v="1"/>
    <n v="0"/>
    <n v="0.50337602620443578"/>
  </r>
  <r>
    <n v="10"/>
    <x v="3"/>
    <x v="9"/>
    <x v="31"/>
    <x v="15"/>
    <x v="0"/>
    <n v="21"/>
    <n v="23"/>
    <n v="-2"/>
    <n v="0"/>
    <n v="3"/>
    <n v="6"/>
    <n v="0.6"/>
    <n v="1"/>
    <n v="1"/>
    <n v="1"/>
    <n v="197"/>
    <n v="198"/>
    <n v="9.5"/>
    <n v="7.2191799672213142"/>
    <n v="2"/>
    <n v="1"/>
    <n v="0.49700002959045864"/>
  </r>
  <r>
    <n v="11"/>
    <x v="3"/>
    <x v="10"/>
    <x v="31"/>
    <x v="14"/>
    <x v="1"/>
    <n v="23"/>
    <n v="31"/>
    <n v="-8"/>
    <n v="0"/>
    <n v="7"/>
    <n v="6"/>
    <n v="0.54545454545454541"/>
    <n v="-1"/>
    <n v="-1"/>
    <n v="-1"/>
    <n v="220"/>
    <n v="229"/>
    <n v="8.5"/>
    <n v="6.2191799672213142"/>
    <n v="-1"/>
    <n v="0"/>
    <n v="0.47626189342502034"/>
  </r>
  <r>
    <n v="12"/>
    <x v="3"/>
    <x v="11"/>
    <x v="31"/>
    <x v="11"/>
    <x v="1"/>
    <n v="13"/>
    <n v="28"/>
    <n v="-15"/>
    <n v="0"/>
    <n v="5.5"/>
    <n v="6"/>
    <n v="0.5"/>
    <n v="-9.5"/>
    <n v="-3.082207001484488"/>
    <n v="-1"/>
    <n v="233"/>
    <n v="257"/>
    <n v="-1"/>
    <n v="3.1369729657368262"/>
    <n v="-2"/>
    <n v="-1"/>
    <n v="0.44217262607008045"/>
  </r>
  <r>
    <n v="13"/>
    <x v="3"/>
    <x v="12"/>
    <x v="31"/>
    <x v="13"/>
    <x v="0"/>
    <n v="16"/>
    <n v="40"/>
    <n v="-24"/>
    <n v="0"/>
    <n v="3"/>
    <n v="6"/>
    <n v="0.46153846153846156"/>
    <n v="-21"/>
    <n v="-4.5825756949558398"/>
    <n v="-1"/>
    <n v="249"/>
    <n v="297"/>
    <n v="-22"/>
    <n v="-1.4456027292190137"/>
    <n v="-3"/>
    <n v="-2"/>
    <n v="0.39704766652613588"/>
  </r>
  <r>
    <n v="14"/>
    <x v="3"/>
    <x v="13"/>
    <x v="31"/>
    <x v="21"/>
    <x v="1"/>
    <n v="16"/>
    <n v="13"/>
    <n v="3"/>
    <n v="1"/>
    <n v="7.5"/>
    <n v="7"/>
    <n v="0.5"/>
    <n v="10.5"/>
    <n v="3.2403703492039302"/>
    <n v="1"/>
    <n v="265"/>
    <n v="310"/>
    <n v="-11.5"/>
    <n v="1.7947676199849165"/>
    <n v="1"/>
    <n v="0"/>
    <n v="0.40812628182644461"/>
  </r>
  <r>
    <n v="15"/>
    <x v="3"/>
    <x v="14"/>
    <x v="31"/>
    <x v="17"/>
    <x v="1"/>
    <n v="16"/>
    <n v="25"/>
    <n v="-9"/>
    <n v="0"/>
    <n v="11.5"/>
    <n v="7"/>
    <n v="0.46666666666666667"/>
    <n v="2.5"/>
    <n v="1.5811388300841898"/>
    <n v="1"/>
    <n v="281"/>
    <n v="335"/>
    <n v="-9"/>
    <n v="3.3759064500691061"/>
    <n v="2"/>
    <n v="1"/>
    <n v="0.39733330920117366"/>
  </r>
  <r>
    <n v="16"/>
    <x v="3"/>
    <x v="15"/>
    <x v="31"/>
    <x v="11"/>
    <x v="0"/>
    <n v="0"/>
    <n v="24"/>
    <n v="-24"/>
    <n v="0"/>
    <n v="6"/>
    <n v="7"/>
    <n v="0.4375"/>
    <n v="-18"/>
    <n v="-4.2426406871192848"/>
    <n v="-1"/>
    <n v="281"/>
    <n v="359"/>
    <n v="-27"/>
    <n v="-0.86673423705017871"/>
    <n v="-1"/>
    <n v="0"/>
    <n v="0.35880064329071931"/>
  </r>
  <r>
    <n v="1"/>
    <x v="4"/>
    <x v="0"/>
    <x v="0"/>
    <x v="4"/>
    <x v="0"/>
    <n v="27"/>
    <n v="27"/>
    <n v="0"/>
    <n v="0"/>
    <n v="3"/>
    <n v="0"/>
    <n v="0"/>
    <n v="3"/>
    <n v="1.7320508075688772"/>
    <n v="1"/>
    <n v="27"/>
    <n v="27"/>
    <n v="3"/>
    <n v="1.7320508075688772"/>
    <n v="1"/>
    <n v="0"/>
    <n v="0.5"/>
  </r>
  <r>
    <n v="2"/>
    <x v="4"/>
    <x v="1"/>
    <x v="0"/>
    <x v="6"/>
    <x v="1"/>
    <n v="17"/>
    <n v="23"/>
    <n v="-6"/>
    <n v="0"/>
    <n v="13"/>
    <n v="0"/>
    <n v="0"/>
    <n v="7"/>
    <n v="2.6457513110645907"/>
    <n v="1"/>
    <n v="44"/>
    <n v="50"/>
    <n v="10"/>
    <n v="4.3778021186334684"/>
    <n v="2"/>
    <n v="1"/>
    <n v="0.42483280266476997"/>
  </r>
  <r>
    <n v="3"/>
    <x v="4"/>
    <x v="2"/>
    <x v="0"/>
    <x v="20"/>
    <x v="0"/>
    <n v="20"/>
    <n v="38"/>
    <n v="-18"/>
    <n v="0"/>
    <n v="-2.5"/>
    <n v="0"/>
    <n v="0"/>
    <n v="-20.5"/>
    <n v="-4.5276925690687087"/>
    <n v="-1"/>
    <n v="64"/>
    <n v="88"/>
    <n v="-10.5"/>
    <n v="-0.1498904504352403"/>
    <n v="-1"/>
    <n v="0"/>
    <n v="0.31979036998837329"/>
  </r>
  <r>
    <n v="4"/>
    <x v="4"/>
    <x v="3"/>
    <x v="0"/>
    <x v="8"/>
    <x v="0"/>
    <n v="10"/>
    <n v="27"/>
    <n v="-17"/>
    <n v="0"/>
    <n v="5.5"/>
    <n v="0"/>
    <n v="0"/>
    <n v="-11.5"/>
    <n v="-3.3911649915626341"/>
    <n v="-1"/>
    <n v="74"/>
    <n v="115"/>
    <n v="-22"/>
    <n v="-3.5410554419978744"/>
    <n v="-2"/>
    <n v="-1"/>
    <n v="0.26021432965368935"/>
  </r>
  <r>
    <n v="5"/>
    <x v="4"/>
    <x v="4"/>
    <x v="0"/>
    <x v="9"/>
    <x v="1"/>
    <n v="26"/>
    <n v="23"/>
    <n v="3"/>
    <n v="1"/>
    <n v="3"/>
    <n v="1"/>
    <n v="0.2"/>
    <n v="6"/>
    <n v="2.4494897427831779"/>
    <n v="1"/>
    <n v="100"/>
    <n v="138"/>
    <n v="-16"/>
    <n v="-1.0915656992146965"/>
    <n v="1"/>
    <n v="0"/>
    <n v="0.31792201259882991"/>
  </r>
  <r>
    <n v="6"/>
    <x v="4"/>
    <x v="5"/>
    <x v="0"/>
    <x v="30"/>
    <x v="0"/>
    <n v="34"/>
    <n v="33"/>
    <n v="1"/>
    <n v="1"/>
    <n v="3"/>
    <n v="2"/>
    <n v="0.33333333333333331"/>
    <n v="4"/>
    <n v="2"/>
    <n v="1"/>
    <n v="134"/>
    <n v="171"/>
    <n v="-12"/>
    <n v="0.90843430078530352"/>
    <n v="2"/>
    <n v="1"/>
    <n v="0.35942462590001129"/>
  </r>
  <r>
    <n v="7"/>
    <x v="4"/>
    <x v="6"/>
    <x v="0"/>
    <x v="13"/>
    <x v="1"/>
    <n v="27"/>
    <n v="21"/>
    <n v="6"/>
    <n v="1"/>
    <n v="3.5"/>
    <n v="3"/>
    <n v="0.42857142857142855"/>
    <n v="9.5"/>
    <n v="3.082207001484488"/>
    <n v="1"/>
    <n v="161"/>
    <n v="192"/>
    <n v="-2.5"/>
    <n v="3.9906413022697915"/>
    <n v="3"/>
    <n v="2"/>
    <n v="0.3971544723593482"/>
  </r>
  <r>
    <n v="8"/>
    <x v="4"/>
    <x v="7"/>
    <x v="0"/>
    <x v="0"/>
    <x v="1"/>
    <n v="9"/>
    <n v="31"/>
    <n v="-22"/>
    <n v="0"/>
    <n v="12.5"/>
    <n v="3"/>
    <n v="0.375"/>
    <n v="-9.5"/>
    <n v="-3.082207001484488"/>
    <n v="-1"/>
    <n v="170"/>
    <n v="223"/>
    <n v="-12"/>
    <n v="0.90843430078530352"/>
    <n v="-1"/>
    <n v="0"/>
    <n v="0.34453374055755459"/>
  </r>
  <r>
    <n v="9"/>
    <x v="4"/>
    <x v="16"/>
    <x v="0"/>
    <x v="2"/>
    <x v="0"/>
    <n v="25"/>
    <n v="28"/>
    <n v="-3"/>
    <n v="0"/>
    <n v="10"/>
    <n v="3"/>
    <n v="0.33333333333333331"/>
    <n v="7"/>
    <n v="2.6457513110645907"/>
    <n v="1"/>
    <n v="195"/>
    <n v="251"/>
    <n v="-5"/>
    <n v="3.5541856118498942"/>
    <n v="1"/>
    <n v="0"/>
    <n v="0.35472940147906851"/>
  </r>
  <r>
    <n v="10"/>
    <x v="4"/>
    <x v="8"/>
    <x v="0"/>
    <x v="18"/>
    <x v="1"/>
    <n v="27"/>
    <n v="30"/>
    <n v="-3"/>
    <n v="0"/>
    <n v="5.5"/>
    <n v="3"/>
    <n v="0.3"/>
    <n v="2.5"/>
    <n v="1.5811388300841898"/>
    <n v="1"/>
    <n v="222"/>
    <n v="281"/>
    <n v="-2.5"/>
    <n v="5.1353244419340838"/>
    <n v="2"/>
    <n v="1"/>
    <n v="0.36388183106766597"/>
  </r>
  <r>
    <n v="11"/>
    <x v="4"/>
    <x v="9"/>
    <x v="0"/>
    <x v="2"/>
    <x v="1"/>
    <n v="26"/>
    <n v="36"/>
    <n v="-10"/>
    <n v="0"/>
    <n v="10"/>
    <n v="3"/>
    <n v="0.27272727272727271"/>
    <n v="0"/>
    <n v="0"/>
    <n v="-1"/>
    <n v="248"/>
    <n v="317"/>
    <n v="-2.5"/>
    <n v="5.1353244419340838"/>
    <n v="-1"/>
    <n v="0"/>
    <n v="0.35852517107228232"/>
  </r>
  <r>
    <n v="12"/>
    <x v="4"/>
    <x v="11"/>
    <x v="0"/>
    <x v="3"/>
    <x v="0"/>
    <n v="7"/>
    <n v="34"/>
    <n v="-27"/>
    <n v="0"/>
    <n v="2.5"/>
    <n v="3"/>
    <n v="0.25"/>
    <n v="-24.5"/>
    <n v="-4.9497474683058327"/>
    <n v="-1"/>
    <n v="255"/>
    <n v="351"/>
    <n v="-27"/>
    <n v="0.1855769736282511"/>
    <n v="-2"/>
    <n v="-1"/>
    <n v="0.3192395441657882"/>
  </r>
  <r>
    <n v="13"/>
    <x v="4"/>
    <x v="12"/>
    <x v="0"/>
    <x v="5"/>
    <x v="0"/>
    <n v="17"/>
    <n v="23"/>
    <n v="-6"/>
    <n v="0"/>
    <n v="2.5"/>
    <n v="3"/>
    <n v="0.23076923076923078"/>
    <n v="-3.5"/>
    <n v="-1.8708286933869707"/>
    <n v="-1"/>
    <n v="272"/>
    <n v="374"/>
    <n v="-30.5"/>
    <n v="-1.6852517197587196"/>
    <n v="-3"/>
    <n v="-2"/>
    <n v="0.31979036998837368"/>
  </r>
  <r>
    <n v="14"/>
    <x v="4"/>
    <x v="13"/>
    <x v="0"/>
    <x v="7"/>
    <x v="0"/>
    <n v="38"/>
    <n v="24"/>
    <n v="14"/>
    <n v="1"/>
    <n v="3"/>
    <n v="4"/>
    <n v="0.2857142857142857"/>
    <n v="17"/>
    <n v="4.1231056256176606"/>
    <n v="1"/>
    <n v="310"/>
    <n v="398"/>
    <n v="-13.5"/>
    <n v="2.4378539058589412"/>
    <n v="1"/>
    <n v="0"/>
    <n v="0.35612681320756717"/>
  </r>
  <r>
    <n v="15"/>
    <x v="4"/>
    <x v="14"/>
    <x v="0"/>
    <x v="8"/>
    <x v="1"/>
    <n v="27"/>
    <n v="13"/>
    <n v="14"/>
    <n v="1"/>
    <n v="8"/>
    <n v="5"/>
    <n v="0.33333333333333331"/>
    <n v="22"/>
    <n v="4.6904157598234297"/>
    <n v="1"/>
    <n v="337"/>
    <n v="411"/>
    <n v="8.5"/>
    <n v="7.128269665682371"/>
    <n v="2"/>
    <n v="1"/>
    <n v="0.38450515523332257"/>
  </r>
  <r>
    <n v="16"/>
    <x v="4"/>
    <x v="15"/>
    <x v="0"/>
    <x v="3"/>
    <x v="1"/>
    <n v="24"/>
    <n v="31"/>
    <n v="-7"/>
    <n v="0"/>
    <n v="7"/>
    <n v="5"/>
    <n v="0.3125"/>
    <n v="0"/>
    <n v="0"/>
    <n v="-1"/>
    <n v="361"/>
    <n v="442"/>
    <n v="8.5"/>
    <n v="7.128269665682371"/>
    <n v="-1"/>
    <n v="0"/>
    <n v="0.38230793520416639"/>
  </r>
  <r>
    <n v="1"/>
    <x v="4"/>
    <x v="0"/>
    <x v="1"/>
    <x v="10"/>
    <x v="1"/>
    <n v="12"/>
    <n v="28"/>
    <n v="-16"/>
    <n v="0"/>
    <n v="3.5"/>
    <n v="0"/>
    <n v="0"/>
    <n v="-12.5"/>
    <n v="-3.5355339059327378"/>
    <n v="-1"/>
    <n v="12"/>
    <n v="28"/>
    <n v="-12.5"/>
    <n v="-3.5355339059327378"/>
    <n v="-2"/>
    <n v="-1"/>
    <n v="0.11835551849095736"/>
  </r>
  <r>
    <n v="2"/>
    <x v="4"/>
    <x v="1"/>
    <x v="1"/>
    <x v="11"/>
    <x v="0"/>
    <n v="24"/>
    <n v="20"/>
    <n v="4"/>
    <n v="1"/>
    <n v="1"/>
    <n v="1"/>
    <n v="0.5"/>
    <n v="5"/>
    <n v="2.2360679774997898"/>
    <n v="1"/>
    <n v="36"/>
    <n v="48"/>
    <n v="-7.5"/>
    <n v="-1.2994659284329479"/>
    <n v="1"/>
    <n v="0"/>
    <n v="0.33585822723677944"/>
  </r>
  <r>
    <n v="3"/>
    <x v="4"/>
    <x v="2"/>
    <x v="1"/>
    <x v="19"/>
    <x v="1"/>
    <n v="24"/>
    <n v="27"/>
    <n v="-3"/>
    <n v="0"/>
    <n v="1.5"/>
    <n v="1"/>
    <n v="0.33333333333333331"/>
    <n v="-1.5"/>
    <n v="-1.2247448713915889"/>
    <n v="-1"/>
    <n v="60"/>
    <n v="75"/>
    <n v="-9"/>
    <n v="-2.5242107998245369"/>
    <n v="-1"/>
    <n v="0"/>
    <n v="0.37078509665363291"/>
  </r>
  <r>
    <n v="4"/>
    <x v="4"/>
    <x v="3"/>
    <x v="1"/>
    <x v="17"/>
    <x v="0"/>
    <n v="10"/>
    <n v="24"/>
    <n v="-14"/>
    <n v="0"/>
    <n v="-3.5"/>
    <n v="1"/>
    <n v="0.25"/>
    <n v="-17.5"/>
    <n v="-4.1833001326703778"/>
    <n v="-1"/>
    <n v="70"/>
    <n v="99"/>
    <n v="-26.5"/>
    <n v="-6.7075109324949143"/>
    <n v="-2"/>
    <n v="-1"/>
    <n v="0.30544527619402995"/>
  </r>
  <r>
    <n v="5"/>
    <x v="4"/>
    <x v="4"/>
    <x v="1"/>
    <x v="15"/>
    <x v="1"/>
    <n v="32"/>
    <n v="53"/>
    <n v="-21"/>
    <n v="0"/>
    <n v="4"/>
    <n v="1"/>
    <n v="0.2"/>
    <n v="-17"/>
    <n v="-4.1231056256176606"/>
    <n v="-1"/>
    <n v="102"/>
    <n v="152"/>
    <n v="-43.5"/>
    <n v="-10.830616558112574"/>
    <n v="-3"/>
    <n v="-2"/>
    <n v="0.27980858893574939"/>
  </r>
  <r>
    <n v="6"/>
    <x v="4"/>
    <x v="5"/>
    <x v="1"/>
    <x v="24"/>
    <x v="1"/>
    <n v="33"/>
    <n v="34"/>
    <n v="-1"/>
    <n v="0"/>
    <n v="-3"/>
    <n v="1"/>
    <n v="0.16666666666666666"/>
    <n v="-4"/>
    <n v="-2"/>
    <n v="-1"/>
    <n v="135"/>
    <n v="186"/>
    <n v="-47.5"/>
    <n v="-12.830616558112574"/>
    <n v="-4"/>
    <n v="-3"/>
    <n v="0.31875083769489654"/>
  </r>
  <r>
    <n v="7"/>
    <x v="4"/>
    <x v="6"/>
    <x v="1"/>
    <x v="3"/>
    <x v="0"/>
    <n v="10"/>
    <n v="37"/>
    <n v="-27"/>
    <n v="0"/>
    <n v="3"/>
    <n v="1"/>
    <n v="0.14285714285714285"/>
    <n v="-24"/>
    <n v="-4.8989794855663558"/>
    <n v="-1"/>
    <n v="145"/>
    <n v="223"/>
    <n v="-71.5"/>
    <n v="-17.729596043678931"/>
    <n v="-5"/>
    <n v="-4"/>
    <n v="0.26500049558636996"/>
  </r>
  <r>
    <n v="8"/>
    <x v="4"/>
    <x v="7"/>
    <x v="1"/>
    <x v="8"/>
    <x v="0"/>
    <n v="20"/>
    <n v="27"/>
    <n v="-7"/>
    <n v="0"/>
    <n v="7.5"/>
    <n v="1"/>
    <n v="0.125"/>
    <n v="0.5"/>
    <n v="0.70710678118654757"/>
    <n v="1"/>
    <n v="165"/>
    <n v="250"/>
    <n v="-71"/>
    <n v="-17.022489262492385"/>
    <n v="1"/>
    <n v="0"/>
    <n v="0.27194602017654185"/>
  </r>
  <r>
    <n v="9"/>
    <x v="4"/>
    <x v="8"/>
    <x v="1"/>
    <x v="0"/>
    <x v="1"/>
    <n v="26"/>
    <n v="9"/>
    <n v="17"/>
    <n v="1"/>
    <n v="14"/>
    <n v="2"/>
    <n v="0.22222222222222221"/>
    <n v="31"/>
    <n v="5.5677643628300215"/>
    <n v="1"/>
    <n v="191"/>
    <n v="259"/>
    <n v="-40"/>
    <n v="-11.454724899662363"/>
    <n v="2"/>
    <n v="1"/>
    <n v="0.32699794827919393"/>
  </r>
  <r>
    <n v="10"/>
    <x v="4"/>
    <x v="9"/>
    <x v="1"/>
    <x v="20"/>
    <x v="1"/>
    <n v="29"/>
    <n v="3"/>
    <n v="26"/>
    <n v="1"/>
    <n v="3.5"/>
    <n v="3"/>
    <n v="0.3"/>
    <n v="29.5"/>
    <n v="5.4313902456001077"/>
    <n v="1"/>
    <n v="220"/>
    <n v="262"/>
    <n v="-10.5"/>
    <n v="-6.0233346540622552"/>
    <n v="3"/>
    <n v="2"/>
    <n v="0.397934412658139"/>
  </r>
  <r>
    <n v="11"/>
    <x v="4"/>
    <x v="10"/>
    <x v="1"/>
    <x v="18"/>
    <x v="0"/>
    <n v="22"/>
    <n v="35"/>
    <n v="-13"/>
    <n v="0"/>
    <n v="-3.5"/>
    <n v="3"/>
    <n v="0.27272727272727271"/>
    <n v="-16.5"/>
    <n v="-4.0620192023179804"/>
    <n v="-1"/>
    <n v="242"/>
    <n v="297"/>
    <n v="-27"/>
    <n v="-10.085353856380236"/>
    <n v="-1"/>
    <n v="0"/>
    <n v="0.38098659018776121"/>
  </r>
  <r>
    <n v="12"/>
    <x v="4"/>
    <x v="11"/>
    <x v="1"/>
    <x v="0"/>
    <x v="0"/>
    <n v="18"/>
    <n v="26"/>
    <n v="-8"/>
    <n v="0"/>
    <n v="7"/>
    <n v="3"/>
    <n v="0.25"/>
    <n v="-1"/>
    <n v="-1"/>
    <n v="-1"/>
    <n v="260"/>
    <n v="323"/>
    <n v="-28"/>
    <n v="-11.085353856380236"/>
    <n v="-2"/>
    <n v="-1"/>
    <n v="0.37420465466352099"/>
  </r>
  <r>
    <n v="13"/>
    <x v="4"/>
    <x v="12"/>
    <x v="1"/>
    <x v="20"/>
    <x v="0"/>
    <n v="40"/>
    <n v="20"/>
    <n v="20"/>
    <n v="1"/>
    <n v="-3.5"/>
    <n v="4"/>
    <n v="0.30769230769230771"/>
    <n v="16.5"/>
    <n v="4.0620192023179804"/>
    <n v="1"/>
    <n v="300"/>
    <n v="343"/>
    <n v="-11.5"/>
    <n v="-7.0233346540622552"/>
    <n v="1"/>
    <n v="0"/>
    <n v="0.42129569554383228"/>
  </r>
  <r>
    <n v="14"/>
    <x v="4"/>
    <x v="13"/>
    <x v="1"/>
    <x v="2"/>
    <x v="1"/>
    <n v="29"/>
    <n v="22"/>
    <n v="7"/>
    <n v="1"/>
    <n v="10"/>
    <n v="5"/>
    <n v="0.35714285714285715"/>
    <n v="17"/>
    <n v="4.1231056256176606"/>
    <n v="1"/>
    <n v="329"/>
    <n v="365"/>
    <n v="5.5"/>
    <n v="-2.9002290284445946"/>
    <n v="2"/>
    <n v="1"/>
    <n v="0.43878368844743038"/>
  </r>
  <r>
    <n v="15"/>
    <x v="4"/>
    <x v="14"/>
    <x v="1"/>
    <x v="21"/>
    <x v="0"/>
    <n v="24"/>
    <n v="12"/>
    <n v="12"/>
    <n v="1"/>
    <n v="-7.5"/>
    <n v="6"/>
    <n v="0.4"/>
    <n v="4.5"/>
    <n v="2.1213203435596424"/>
    <n v="1"/>
    <n v="353"/>
    <n v="377"/>
    <n v="10"/>
    <n v="-0.77890868488495224"/>
    <n v="3"/>
    <n v="2"/>
    <n v="0.46110578636974697"/>
  </r>
  <r>
    <n v="16"/>
    <x v="4"/>
    <x v="15"/>
    <x v="1"/>
    <x v="18"/>
    <x v="1"/>
    <n v="28"/>
    <n v="22"/>
    <n v="6"/>
    <n v="1"/>
    <n v="1"/>
    <n v="7"/>
    <n v="0.4375"/>
    <n v="7"/>
    <n v="2.6457513110645907"/>
    <n v="1"/>
    <n v="381"/>
    <n v="399"/>
    <n v="17"/>
    <n v="1.8668426261796385"/>
    <n v="4"/>
    <n v="3"/>
    <n v="0.47267623855016766"/>
  </r>
  <r>
    <n v="1"/>
    <x v="4"/>
    <x v="0"/>
    <x v="2"/>
    <x v="26"/>
    <x v="1"/>
    <n v="59"/>
    <n v="10"/>
    <n v="49"/>
    <n v="1"/>
    <n v="-7"/>
    <n v="1"/>
    <n v="1"/>
    <n v="42"/>
    <n v="6.4807406984078604"/>
    <n v="1"/>
    <n v="59"/>
    <n v="10"/>
    <n v="42"/>
    <n v="6.4807406984078604"/>
    <n v="5"/>
    <n v="4"/>
    <n v="0.98532226545032842"/>
  </r>
  <r>
    <n v="2"/>
    <x v="4"/>
    <x v="1"/>
    <x v="2"/>
    <x v="24"/>
    <x v="0"/>
    <n v="23"/>
    <n v="17"/>
    <n v="6"/>
    <n v="1"/>
    <n v="-13"/>
    <n v="2"/>
    <n v="1"/>
    <n v="-7"/>
    <n v="-2.6457513110645907"/>
    <n v="-1"/>
    <n v="82"/>
    <n v="27"/>
    <n v="35"/>
    <n v="3.8349893873432697"/>
    <n v="-1"/>
    <n v="0"/>
    <n v="0.93294238326688272"/>
  </r>
  <r>
    <n v="3"/>
    <x v="4"/>
    <x v="2"/>
    <x v="2"/>
    <x v="27"/>
    <x v="1"/>
    <n v="28"/>
    <n v="33"/>
    <n v="-5"/>
    <n v="0"/>
    <n v="4.5"/>
    <n v="2"/>
    <n v="0.66666666666666663"/>
    <n v="-0.5"/>
    <n v="-0.70710678118654757"/>
    <n v="-1"/>
    <n v="110"/>
    <n v="60"/>
    <n v="34.5"/>
    <n v="3.1278826061567222"/>
    <n v="-2"/>
    <n v="-1"/>
    <n v="0.80791856649622007"/>
  </r>
  <r>
    <n v="4"/>
    <x v="4"/>
    <x v="3"/>
    <x v="2"/>
    <x v="7"/>
    <x v="0"/>
    <n v="25"/>
    <n v="40"/>
    <n v="-15"/>
    <n v="0"/>
    <n v="-7"/>
    <n v="2"/>
    <n v="0.5"/>
    <n v="-22"/>
    <n v="-4.6904157598234297"/>
    <n v="-1"/>
    <n v="135"/>
    <n v="100"/>
    <n v="12.5"/>
    <n v="-1.5625331536667075"/>
    <n v="-3"/>
    <n v="-2"/>
    <n v="0.67067683792363253"/>
  </r>
  <r>
    <n v="5"/>
    <x v="4"/>
    <x v="4"/>
    <x v="2"/>
    <x v="5"/>
    <x v="1"/>
    <n v="26"/>
    <n v="23"/>
    <n v="3"/>
    <n v="1"/>
    <n v="-3"/>
    <n v="3"/>
    <n v="0.6"/>
    <n v="0"/>
    <n v="0"/>
    <n v="-1"/>
    <n v="161"/>
    <n v="123"/>
    <n v="12.5"/>
    <n v="-1.5625331536667075"/>
    <n v="-4"/>
    <n v="-3"/>
    <n v="0.65431284933676459"/>
  </r>
  <r>
    <n v="6"/>
    <x v="4"/>
    <x v="5"/>
    <x v="2"/>
    <x v="9"/>
    <x v="0"/>
    <n v="23"/>
    <n v="17"/>
    <n v="6"/>
    <n v="1"/>
    <n v="-10.5"/>
    <n v="4"/>
    <n v="0.66666666666666663"/>
    <n v="-4.5"/>
    <n v="-2.1213203435596424"/>
    <n v="-1"/>
    <n v="184"/>
    <n v="140"/>
    <n v="8"/>
    <n v="-3.6838534972263499"/>
    <n v="-5"/>
    <n v="-4"/>
    <n v="0.65649314946341575"/>
  </r>
  <r>
    <n v="7"/>
    <x v="4"/>
    <x v="6"/>
    <x v="2"/>
    <x v="8"/>
    <x v="1"/>
    <n v="30"/>
    <n v="16"/>
    <n v="14"/>
    <n v="1"/>
    <n v="3"/>
    <n v="5"/>
    <n v="0.7142857142857143"/>
    <n v="17"/>
    <n v="4.1231056256176606"/>
    <n v="1"/>
    <n v="214"/>
    <n v="156"/>
    <n v="25"/>
    <n v="0.43925212839131067"/>
    <n v="1"/>
    <n v="0"/>
    <n v="0.67900532122596347"/>
  </r>
  <r>
    <n v="8"/>
    <x v="4"/>
    <x v="16"/>
    <x v="2"/>
    <x v="28"/>
    <x v="0"/>
    <n v="37"/>
    <n v="20"/>
    <n v="17"/>
    <n v="1"/>
    <n v="3"/>
    <n v="6"/>
    <n v="0.75"/>
    <n v="20"/>
    <n v="4.4721359549995796"/>
    <n v="1"/>
    <n v="251"/>
    <n v="176"/>
    <n v="45"/>
    <n v="4.9113880833908903"/>
    <n v="2"/>
    <n v="1"/>
    <n v="0.69873397195120923"/>
  </r>
  <r>
    <n v="9"/>
    <x v="4"/>
    <x v="8"/>
    <x v="2"/>
    <x v="9"/>
    <x v="1"/>
    <n v="49"/>
    <n v="13"/>
    <n v="36"/>
    <n v="1"/>
    <n v="-10.5"/>
    <n v="7"/>
    <n v="0.77777777777777779"/>
    <n v="25.5"/>
    <n v="5.0497524691810387"/>
    <n v="1"/>
    <n v="300"/>
    <n v="189"/>
    <n v="70.5"/>
    <n v="9.9611405525719299"/>
    <n v="3"/>
    <n v="2"/>
    <n v="0.74932659987357819"/>
  </r>
  <r>
    <n v="10"/>
    <x v="4"/>
    <x v="9"/>
    <x v="2"/>
    <x v="15"/>
    <x v="0"/>
    <n v="41"/>
    <n v="7"/>
    <n v="34"/>
    <n v="1"/>
    <n v="-4.5"/>
    <n v="8"/>
    <n v="0.8"/>
    <n v="29.5"/>
    <n v="5.4313902456001077"/>
    <n v="1"/>
    <n v="341"/>
    <n v="196"/>
    <n v="100"/>
    <n v="15.392530798172038"/>
    <n v="4"/>
    <n v="3"/>
    <n v="0.78791945339271652"/>
  </r>
  <r>
    <n v="11"/>
    <x v="4"/>
    <x v="10"/>
    <x v="2"/>
    <x v="3"/>
    <x v="1"/>
    <n v="45"/>
    <n v="6"/>
    <n v="39"/>
    <n v="1"/>
    <n v="-3.5"/>
    <n v="9"/>
    <n v="0.81818181818181823"/>
    <n v="35.5"/>
    <n v="5.9581876439064922"/>
    <n v="1"/>
    <n v="386"/>
    <n v="202"/>
    <n v="135.5"/>
    <n v="21.350718442078531"/>
    <n v="5"/>
    <n v="4"/>
    <n v="0.82269879248437239"/>
  </r>
  <r>
    <n v="12"/>
    <x v="4"/>
    <x v="11"/>
    <x v="2"/>
    <x v="2"/>
    <x v="0"/>
    <n v="20"/>
    <n v="17"/>
    <n v="3"/>
    <n v="1"/>
    <n v="-6"/>
    <n v="10"/>
    <n v="0.83333333333333337"/>
    <n v="-3"/>
    <n v="-1.7320508075688772"/>
    <n v="-1"/>
    <n v="406"/>
    <n v="219"/>
    <n v="132.5"/>
    <n v="19.618667634509652"/>
    <n v="-1"/>
    <n v="0"/>
    <n v="0.81198452191078563"/>
  </r>
  <r>
    <n v="13"/>
    <x v="4"/>
    <x v="12"/>
    <x v="2"/>
    <x v="31"/>
    <x v="1"/>
    <n v="24"/>
    <n v="17"/>
    <n v="7"/>
    <n v="1"/>
    <n v="-6.5"/>
    <n v="11"/>
    <n v="0.84615384615384615"/>
    <n v="0.5"/>
    <n v="0.70710678118654757"/>
    <n v="1"/>
    <n v="430"/>
    <n v="236"/>
    <n v="133"/>
    <n v="20.325774415696198"/>
    <n v="1"/>
    <n v="0"/>
    <n v="0.80563446995227883"/>
  </r>
  <r>
    <n v="14"/>
    <x v="4"/>
    <x v="13"/>
    <x v="2"/>
    <x v="29"/>
    <x v="0"/>
    <n v="42"/>
    <n v="21"/>
    <n v="21"/>
    <n v="1"/>
    <n v="-17"/>
    <n v="12"/>
    <n v="0.8571428571428571"/>
    <n v="4"/>
    <n v="2"/>
    <n v="1"/>
    <n v="472"/>
    <n v="257"/>
    <n v="137"/>
    <n v="22.325774415696198"/>
    <n v="2"/>
    <n v="1"/>
    <n v="0.80856765126162677"/>
  </r>
  <r>
    <n v="15"/>
    <x v="4"/>
    <x v="14"/>
    <x v="2"/>
    <x v="7"/>
    <x v="1"/>
    <n v="31"/>
    <n v="15"/>
    <n v="16"/>
    <n v="1"/>
    <n v="-10"/>
    <n v="13"/>
    <n v="0.8666666666666667"/>
    <n v="6"/>
    <n v="2.4494897427831779"/>
    <n v="1"/>
    <n v="503"/>
    <n v="272"/>
    <n v="143"/>
    <n v="24.775264158479377"/>
    <n v="3"/>
    <n v="2"/>
    <n v="0.8110807290854527"/>
  </r>
  <r>
    <n v="16"/>
    <x v="4"/>
    <x v="15"/>
    <x v="2"/>
    <x v="5"/>
    <x v="0"/>
    <n v="28"/>
    <n v="10"/>
    <n v="18"/>
    <n v="1"/>
    <n v="1"/>
    <n v="14"/>
    <n v="0.875"/>
    <n v="19"/>
    <n v="4.358898943540674"/>
    <n v="1"/>
    <n v="531"/>
    <n v="282"/>
    <n v="162"/>
    <n v="29.13416310202005"/>
    <n v="4"/>
    <n v="3"/>
    <n v="0.81755452435631604"/>
  </r>
  <r>
    <n v="1"/>
    <x v="4"/>
    <x v="0"/>
    <x v="3"/>
    <x v="29"/>
    <x v="1"/>
    <n v="17"/>
    <n v="16"/>
    <n v="1"/>
    <n v="1"/>
    <n v="2.5"/>
    <n v="1"/>
    <n v="1"/>
    <n v="3.5"/>
    <n v="1.8708286933869707"/>
    <n v="1"/>
    <n v="17"/>
    <n v="16"/>
    <n v="3.5"/>
    <n v="1.8708286933869707"/>
    <n v="5"/>
    <n v="4"/>
    <n v="0.53585842107218196"/>
  </r>
  <r>
    <n v="2"/>
    <x v="4"/>
    <x v="1"/>
    <x v="3"/>
    <x v="13"/>
    <x v="1"/>
    <n v="28"/>
    <n v="14"/>
    <n v="14"/>
    <n v="1"/>
    <n v="-1"/>
    <n v="2"/>
    <n v="1"/>
    <n v="13"/>
    <n v="3.6055512754639891"/>
    <n v="1"/>
    <n v="45"/>
    <n v="30"/>
    <n v="16.5"/>
    <n v="5.47637996885096"/>
    <n v="6"/>
    <n v="5"/>
    <n v="0.72331243217550278"/>
  </r>
  <r>
    <n v="3"/>
    <x v="4"/>
    <x v="2"/>
    <x v="3"/>
    <x v="9"/>
    <x v="0"/>
    <n v="21"/>
    <n v="17"/>
    <n v="4"/>
    <n v="1"/>
    <n v="-6"/>
    <n v="3"/>
    <n v="1"/>
    <n v="-2"/>
    <n v="-1.4142135623730951"/>
    <n v="-1"/>
    <n v="66"/>
    <n v="47"/>
    <n v="14.5"/>
    <n v="4.0621664064778651"/>
    <n v="-1"/>
    <n v="0"/>
    <n v="0.69096442140957415"/>
  </r>
  <r>
    <n v="4"/>
    <x v="4"/>
    <x v="3"/>
    <x v="3"/>
    <x v="28"/>
    <x v="0"/>
    <n v="10"/>
    <n v="16"/>
    <n v="-6"/>
    <n v="0"/>
    <n v="7"/>
    <n v="3"/>
    <n v="0.75"/>
    <n v="1"/>
    <n v="1"/>
    <n v="1"/>
    <n v="76"/>
    <n v="63"/>
    <n v="15.5"/>
    <n v="5.0621664064778651"/>
    <n v="1"/>
    <n v="0"/>
    <n v="0.60935664567712589"/>
  </r>
  <r>
    <n v="5"/>
    <x v="4"/>
    <x v="4"/>
    <x v="3"/>
    <x v="17"/>
    <x v="1"/>
    <n v="14"/>
    <n v="7"/>
    <n v="7"/>
    <n v="1"/>
    <n v="3"/>
    <n v="4"/>
    <n v="0.8"/>
    <n v="10"/>
    <n v="3.1622776601683795"/>
    <n v="1"/>
    <n v="90"/>
    <n v="70"/>
    <n v="25.5"/>
    <n v="8.2244440666462442"/>
    <n v="2"/>
    <n v="1"/>
    <n v="0.64465249244827094"/>
  </r>
  <r>
    <n v="6"/>
    <x v="4"/>
    <x v="6"/>
    <x v="3"/>
    <x v="26"/>
    <x v="0"/>
    <n v="31"/>
    <n v="21"/>
    <n v="10"/>
    <n v="1"/>
    <n v="-17"/>
    <n v="5"/>
    <n v="0.83333333333333337"/>
    <n v="-7"/>
    <n v="-2.6457513110645907"/>
    <n v="-1"/>
    <n v="121"/>
    <n v="91"/>
    <n v="18.5"/>
    <n v="5.5786927555816535"/>
    <n v="-1"/>
    <n v="0"/>
    <n v="0.66268589644376796"/>
  </r>
  <r>
    <n v="7"/>
    <x v="4"/>
    <x v="7"/>
    <x v="3"/>
    <x v="11"/>
    <x v="0"/>
    <n v="13"/>
    <n v="31"/>
    <n v="-18"/>
    <n v="0"/>
    <n v="-1"/>
    <n v="5"/>
    <n v="0.7142857142857143"/>
    <n v="-19"/>
    <n v="-4.358898943540674"/>
    <n v="-1"/>
    <n v="134"/>
    <n v="122"/>
    <n v="-0.5"/>
    <n v="1.2197938120409795"/>
    <n v="-2"/>
    <n v="-1"/>
    <n v="0.55535971941893147"/>
  </r>
  <r>
    <n v="8"/>
    <x v="4"/>
    <x v="16"/>
    <x v="3"/>
    <x v="16"/>
    <x v="0"/>
    <n v="24"/>
    <n v="9"/>
    <n v="15"/>
    <n v="1"/>
    <n v="-10.5"/>
    <n v="6"/>
    <n v="0.75"/>
    <n v="4.5"/>
    <n v="2.1213203435596424"/>
    <n v="1"/>
    <n v="158"/>
    <n v="131"/>
    <n v="4"/>
    <n v="3.3411141556006219"/>
    <n v="1"/>
    <n v="0"/>
    <n v="0.60924329824727652"/>
  </r>
  <r>
    <n v="9"/>
    <x v="4"/>
    <x v="8"/>
    <x v="3"/>
    <x v="7"/>
    <x v="1"/>
    <n v="16"/>
    <n v="19"/>
    <n v="-3"/>
    <n v="0"/>
    <n v="3"/>
    <n v="6"/>
    <n v="0.66666666666666663"/>
    <n v="0"/>
    <n v="0"/>
    <n v="-1"/>
    <n v="174"/>
    <n v="150"/>
    <n v="4"/>
    <n v="3.3411141556006219"/>
    <n v="-1"/>
    <n v="0"/>
    <n v="0.58704319696179474"/>
  </r>
  <r>
    <n v="10"/>
    <x v="4"/>
    <x v="9"/>
    <x v="3"/>
    <x v="26"/>
    <x v="1"/>
    <n v="37"/>
    <n v="20"/>
    <n v="17"/>
    <n v="1"/>
    <n v="-7"/>
    <n v="7"/>
    <n v="0.7"/>
    <n v="10"/>
    <n v="3.1622776601683795"/>
    <n v="1"/>
    <n v="211"/>
    <n v="170"/>
    <n v="14"/>
    <n v="6.5033918157690014"/>
    <n v="1"/>
    <n v="0"/>
    <n v="0.62528960915257736"/>
  </r>
  <r>
    <n v="11"/>
    <x v="4"/>
    <x v="10"/>
    <x v="3"/>
    <x v="22"/>
    <x v="0"/>
    <n v="20"/>
    <n v="3"/>
    <n v="17"/>
    <n v="1"/>
    <n v="-3.5"/>
    <n v="8"/>
    <n v="0.72727272727272729"/>
    <n v="13.5"/>
    <n v="3.6742346141747673"/>
    <n v="1"/>
    <n v="231"/>
    <n v="173"/>
    <n v="27.5"/>
    <n v="10.177626429943768"/>
    <n v="2"/>
    <n v="1"/>
    <n v="0.66490473160337038"/>
  </r>
  <r>
    <n v="12"/>
    <x v="4"/>
    <x v="11"/>
    <x v="3"/>
    <x v="14"/>
    <x v="1"/>
    <n v="26"/>
    <n v="15"/>
    <n v="11"/>
    <n v="1"/>
    <n v="6.5"/>
    <n v="9"/>
    <n v="0.75"/>
    <n v="17.5"/>
    <n v="4.1833001326703778"/>
    <n v="1"/>
    <n v="257"/>
    <n v="188"/>
    <n v="45"/>
    <n v="14.360926562614146"/>
    <n v="3"/>
    <n v="2"/>
    <n v="0.67720200137554498"/>
  </r>
  <r>
    <n v="13"/>
    <x v="4"/>
    <x v="12"/>
    <x v="3"/>
    <x v="6"/>
    <x v="0"/>
    <n v="17"/>
    <n v="24"/>
    <n v="-7"/>
    <n v="0"/>
    <n v="6.5"/>
    <n v="9"/>
    <n v="0.69230769230769229"/>
    <n v="-0.5"/>
    <n v="-0.70710678118654757"/>
    <n v="-1"/>
    <n v="274"/>
    <n v="212"/>
    <n v="44.5"/>
    <n v="13.653819781427599"/>
    <n v="-1"/>
    <n v="0"/>
    <n v="0.64748538537944478"/>
  </r>
  <r>
    <n v="14"/>
    <x v="4"/>
    <x v="13"/>
    <x v="3"/>
    <x v="5"/>
    <x v="1"/>
    <n v="17"/>
    <n v="10"/>
    <n v="7"/>
    <n v="1"/>
    <n v="1"/>
    <n v="10"/>
    <n v="0.7142857142857143"/>
    <n v="8"/>
    <n v="2.8284271247461903"/>
    <n v="1"/>
    <n v="291"/>
    <n v="222"/>
    <n v="52.5"/>
    <n v="16.482246906173788"/>
    <n v="1"/>
    <n v="0"/>
    <n v="0.65507681153337749"/>
  </r>
  <r>
    <n v="15"/>
    <x v="4"/>
    <x v="14"/>
    <x v="3"/>
    <x v="28"/>
    <x v="1"/>
    <n v="17"/>
    <n v="24"/>
    <n v="-7"/>
    <n v="0"/>
    <n v="6.5"/>
    <n v="10"/>
    <n v="0.66666666666666663"/>
    <n v="-0.5"/>
    <n v="-0.70710678118654757"/>
    <n v="-1"/>
    <n v="308"/>
    <n v="246"/>
    <n v="52"/>
    <n v="15.77514012498724"/>
    <n v="-1"/>
    <n v="0"/>
    <n v="0.63011279739026615"/>
  </r>
  <r>
    <n v="16"/>
    <x v="4"/>
    <x v="15"/>
    <x v="3"/>
    <x v="29"/>
    <x v="0"/>
    <n v="6"/>
    <n v="13"/>
    <n v="-7"/>
    <n v="0"/>
    <n v="1"/>
    <n v="10"/>
    <n v="0.625"/>
    <n v="-6"/>
    <n v="-2.4494897427831779"/>
    <n v="-1"/>
    <n v="314"/>
    <n v="259"/>
    <n v="46"/>
    <n v="13.325650382204064"/>
    <n v="-2"/>
    <n v="-1"/>
    <n v="0.61215479278520812"/>
  </r>
  <r>
    <n v="1"/>
    <x v="4"/>
    <x v="0"/>
    <x v="4"/>
    <x v="3"/>
    <x v="0"/>
    <n v="27"/>
    <n v="30"/>
    <n v="-3"/>
    <n v="0"/>
    <n v="1.5"/>
    <n v="0"/>
    <n v="0"/>
    <n v="-1.5"/>
    <n v="-1.2247448713915889"/>
    <n v="-1"/>
    <n v="27"/>
    <n v="30"/>
    <n v="-1.5"/>
    <n v="-1.2247448713915889"/>
    <n v="-3"/>
    <n v="-2"/>
    <n v="0.43789625224379619"/>
  </r>
  <r>
    <n v="2"/>
    <x v="4"/>
    <x v="1"/>
    <x v="4"/>
    <x v="18"/>
    <x v="0"/>
    <n v="14"/>
    <n v="20"/>
    <n v="-6"/>
    <n v="0"/>
    <n v="-6.5"/>
    <n v="0"/>
    <n v="0"/>
    <n v="-12.5"/>
    <n v="-3.5355339059327378"/>
    <n v="-1"/>
    <n v="41"/>
    <n v="50"/>
    <n v="-14"/>
    <n v="-4.7602787773243271"/>
    <n v="-4"/>
    <n v="-3"/>
    <n v="0.384538441814748"/>
  </r>
  <r>
    <n v="3"/>
    <x v="4"/>
    <x v="2"/>
    <x v="4"/>
    <x v="24"/>
    <x v="1"/>
    <n v="38"/>
    <n v="20"/>
    <n v="18"/>
    <n v="1"/>
    <n v="2.5"/>
    <n v="1"/>
    <n v="0.33333333333333331"/>
    <n v="20.5"/>
    <n v="4.5276925690687087"/>
    <n v="1"/>
    <n v="79"/>
    <n v="70"/>
    <n v="6.5"/>
    <n v="-0.23258620825561849"/>
    <n v="1"/>
    <n v="0"/>
    <n v="0.57117768311039785"/>
  </r>
  <r>
    <n v="4"/>
    <x v="4"/>
    <x v="3"/>
    <x v="4"/>
    <x v="15"/>
    <x v="1"/>
    <n v="16"/>
    <n v="10"/>
    <n v="6"/>
    <n v="1"/>
    <n v="5.5"/>
    <n v="2"/>
    <n v="0.5"/>
    <n v="11.5"/>
    <n v="3.3911649915626341"/>
    <n v="1"/>
    <n v="95"/>
    <n v="80"/>
    <n v="18"/>
    <n v="3.1585787833070156"/>
    <n v="2"/>
    <n v="1"/>
    <n v="0.60043672059019215"/>
  </r>
  <r>
    <n v="5"/>
    <x v="4"/>
    <x v="4"/>
    <x v="4"/>
    <x v="21"/>
    <x v="0"/>
    <n v="34"/>
    <n v="27"/>
    <n v="7"/>
    <n v="1"/>
    <n v="-3"/>
    <n v="3"/>
    <n v="0.6"/>
    <n v="4"/>
    <n v="2"/>
    <n v="1"/>
    <n v="129"/>
    <n v="107"/>
    <n v="22"/>
    <n v="5.158578783307016"/>
    <n v="3"/>
    <n v="2"/>
    <n v="0.60900960875895815"/>
  </r>
  <r>
    <n v="6"/>
    <x v="4"/>
    <x v="5"/>
    <x v="4"/>
    <x v="18"/>
    <x v="1"/>
    <n v="37"/>
    <n v="26"/>
    <n v="11"/>
    <n v="1"/>
    <n v="-2"/>
    <n v="4"/>
    <n v="0.66666666666666663"/>
    <n v="9"/>
    <n v="3"/>
    <n v="1"/>
    <n v="166"/>
    <n v="133"/>
    <n v="31"/>
    <n v="8.158578783307016"/>
    <n v="4"/>
    <n v="3"/>
    <n v="0.62838242212405349"/>
  </r>
  <r>
    <n v="7"/>
    <x v="4"/>
    <x v="7"/>
    <x v="4"/>
    <x v="2"/>
    <x v="1"/>
    <n v="13"/>
    <n v="51"/>
    <n v="-38"/>
    <n v="0"/>
    <n v="4"/>
    <n v="4"/>
    <n v="0.5714285714285714"/>
    <n v="-34"/>
    <n v="-5.8309518948453007"/>
    <n v="-1"/>
    <n v="179"/>
    <n v="184"/>
    <n v="-3"/>
    <n v="2.3276268884617153"/>
    <n v="-1"/>
    <n v="0"/>
    <n v="0.48368245028260143"/>
  </r>
  <r>
    <n v="8"/>
    <x v="4"/>
    <x v="16"/>
    <x v="4"/>
    <x v="17"/>
    <x v="0"/>
    <n v="30"/>
    <n v="20"/>
    <n v="10"/>
    <n v="1"/>
    <n v="-3.5"/>
    <n v="5"/>
    <n v="0.625"/>
    <n v="6.5"/>
    <n v="2.5495097567963922"/>
    <n v="1"/>
    <n v="209"/>
    <n v="204"/>
    <n v="3.5"/>
    <n v="4.8771366452581075"/>
    <n v="1"/>
    <n v="0"/>
    <n v="0.51434301176235664"/>
  </r>
  <r>
    <n v="9"/>
    <x v="4"/>
    <x v="8"/>
    <x v="4"/>
    <x v="12"/>
    <x v="1"/>
    <n v="16"/>
    <n v="24"/>
    <n v="-8"/>
    <n v="0"/>
    <n v="5"/>
    <n v="5"/>
    <n v="0.55555555555555558"/>
    <n v="-3"/>
    <n v="-1.7320508075688772"/>
    <n v="-1"/>
    <n v="225"/>
    <n v="228"/>
    <n v="0.5"/>
    <n v="3.1450858376892303"/>
    <n v="-1"/>
    <n v="0"/>
    <n v="0.49215284752637961"/>
  </r>
  <r>
    <n v="10"/>
    <x v="4"/>
    <x v="9"/>
    <x v="4"/>
    <x v="30"/>
    <x v="0"/>
    <n v="3"/>
    <n v="29"/>
    <n v="-26"/>
    <n v="0"/>
    <n v="-3.5"/>
    <n v="5"/>
    <n v="0.5"/>
    <n v="-29.5"/>
    <n v="-5.4313902456001077"/>
    <n v="-1"/>
    <n v="228"/>
    <n v="257"/>
    <n v="-29"/>
    <n v="-2.2863044079108774"/>
    <n v="-2"/>
    <n v="-1"/>
    <n v="0.42953191475591995"/>
  </r>
  <r>
    <n v="11"/>
    <x v="4"/>
    <x v="10"/>
    <x v="4"/>
    <x v="0"/>
    <x v="1"/>
    <n v="31"/>
    <n v="34"/>
    <n v="-3"/>
    <n v="0"/>
    <n v="10"/>
    <n v="5"/>
    <n v="0.45454545454545453"/>
    <n v="7"/>
    <n v="2.6457513110645907"/>
    <n v="1"/>
    <n v="259"/>
    <n v="291"/>
    <n v="-22"/>
    <n v="0.3594469031537133"/>
    <n v="1"/>
    <n v="0"/>
    <n v="0.43141173203378291"/>
  </r>
  <r>
    <n v="12"/>
    <x v="4"/>
    <x v="11"/>
    <x v="4"/>
    <x v="16"/>
    <x v="0"/>
    <n v="21"/>
    <n v="29"/>
    <n v="-8"/>
    <n v="0"/>
    <n v="-10.5"/>
    <n v="5"/>
    <n v="0.41666666666666669"/>
    <n v="-18.5"/>
    <n v="-4.3011626335213133"/>
    <n v="-1"/>
    <n v="280"/>
    <n v="320"/>
    <n v="-40.5"/>
    <n v="-3.9417157303676"/>
    <n v="-1"/>
    <n v="0"/>
    <n v="0.42153642214782616"/>
  </r>
  <r>
    <n v="13"/>
    <x v="4"/>
    <x v="12"/>
    <x v="4"/>
    <x v="30"/>
    <x v="1"/>
    <n v="20"/>
    <n v="40"/>
    <n v="-20"/>
    <n v="0"/>
    <n v="3.5"/>
    <n v="5"/>
    <n v="0.38461538461538464"/>
    <n v="-16.5"/>
    <n v="-4.0620192023179804"/>
    <n v="-1"/>
    <n v="300"/>
    <n v="360"/>
    <n v="-57"/>
    <n v="-8.00373493268558"/>
    <n v="-2"/>
    <n v="-1"/>
    <n v="0.39362448385534032"/>
  </r>
  <r>
    <n v="14"/>
    <x v="4"/>
    <x v="13"/>
    <x v="4"/>
    <x v="8"/>
    <x v="0"/>
    <n v="24"/>
    <n v="30"/>
    <n v="-6"/>
    <n v="0"/>
    <n v="6"/>
    <n v="5"/>
    <n v="0.35714285714285715"/>
    <n v="0"/>
    <n v="0"/>
    <n v="-1"/>
    <n v="324"/>
    <n v="390"/>
    <n v="-57"/>
    <n v="-8.00373493268558"/>
    <n v="-3"/>
    <n v="-2"/>
    <n v="0.39188260262086833"/>
  </r>
  <r>
    <n v="15"/>
    <x v="4"/>
    <x v="14"/>
    <x v="4"/>
    <x v="19"/>
    <x v="1"/>
    <n v="6"/>
    <n v="38"/>
    <n v="-32"/>
    <n v="0"/>
    <n v="7"/>
    <n v="5"/>
    <n v="0.33333333333333331"/>
    <n v="-25"/>
    <n v="-5"/>
    <n v="-1"/>
    <n v="330"/>
    <n v="428"/>
    <n v="-82"/>
    <n v="-13.00373493268558"/>
    <n v="-4"/>
    <n v="-3"/>
    <n v="0.35062971384792485"/>
  </r>
  <r>
    <n v="16"/>
    <x v="4"/>
    <x v="15"/>
    <x v="4"/>
    <x v="0"/>
    <x v="0"/>
    <n v="10"/>
    <n v="42"/>
    <n v="-32"/>
    <n v="0"/>
    <n v="14"/>
    <n v="5"/>
    <n v="0.3125"/>
    <n v="-18"/>
    <n v="-4.2426406871192848"/>
    <n v="-1"/>
    <n v="340"/>
    <n v="470"/>
    <n v="-100"/>
    <n v="-17.246375619804866"/>
    <n v="-5"/>
    <n v="-4"/>
    <n v="0.31704713913312998"/>
  </r>
  <r>
    <n v="1"/>
    <x v="4"/>
    <x v="0"/>
    <x v="5"/>
    <x v="12"/>
    <x v="0"/>
    <n v="3"/>
    <n v="10"/>
    <n v="-7"/>
    <n v="0"/>
    <n v="-3"/>
    <n v="0"/>
    <n v="0"/>
    <n v="-10"/>
    <n v="-3.1622776601683795"/>
    <n v="-1"/>
    <n v="3"/>
    <n v="10"/>
    <n v="-10"/>
    <n v="-3.1622776601683795"/>
    <n v="-6"/>
    <n v="-5"/>
    <n v="5.4505031592766526E-2"/>
  </r>
  <r>
    <n v="2"/>
    <x v="4"/>
    <x v="1"/>
    <x v="5"/>
    <x v="22"/>
    <x v="1"/>
    <n v="16"/>
    <n v="14"/>
    <n v="2"/>
    <n v="1"/>
    <n v="-3"/>
    <n v="1"/>
    <n v="0.5"/>
    <n v="-1"/>
    <n v="-1"/>
    <n v="-1"/>
    <n v="19"/>
    <n v="24"/>
    <n v="-11"/>
    <n v="-4.16227766016838"/>
    <n v="-7"/>
    <n v="-6"/>
    <n v="0.365014010451853"/>
  </r>
  <r>
    <n v="3"/>
    <x v="4"/>
    <x v="2"/>
    <x v="5"/>
    <x v="16"/>
    <x v="1"/>
    <n v="31"/>
    <n v="15"/>
    <n v="16"/>
    <n v="1"/>
    <n v="-5"/>
    <n v="2"/>
    <n v="0.66666666666666663"/>
    <n v="11"/>
    <n v="3.3166247903553998"/>
    <n v="1"/>
    <n v="50"/>
    <n v="39"/>
    <n v="0"/>
    <n v="-0.84565286981298016"/>
    <n v="1"/>
    <n v="0"/>
    <n v="0.64310202413078499"/>
  </r>
  <r>
    <n v="4"/>
    <x v="4"/>
    <x v="3"/>
    <x v="5"/>
    <x v="10"/>
    <x v="0"/>
    <n v="16"/>
    <n v="6"/>
    <n v="10"/>
    <n v="1"/>
    <n v="-1"/>
    <n v="3"/>
    <n v="0.75"/>
    <n v="9"/>
    <n v="3"/>
    <n v="1"/>
    <n v="66"/>
    <n v="45"/>
    <n v="9"/>
    <n v="2.1543471301870198"/>
    <n v="2"/>
    <n v="1"/>
    <n v="0.71252756830048714"/>
  </r>
  <r>
    <n v="5"/>
    <x v="4"/>
    <x v="4"/>
    <x v="5"/>
    <x v="23"/>
    <x v="1"/>
    <n v="21"/>
    <n v="24"/>
    <n v="-3"/>
    <n v="0"/>
    <n v="-6.5"/>
    <n v="3"/>
    <n v="0.6"/>
    <n v="-9.5"/>
    <n v="-3.082207001484488"/>
    <n v="-1"/>
    <n v="87"/>
    <n v="69"/>
    <n v="-0.5"/>
    <n v="-0.92785987129746816"/>
    <n v="-1"/>
    <n v="0"/>
    <n v="0.63398937331273753"/>
  </r>
  <r>
    <n v="6"/>
    <x v="4"/>
    <x v="6"/>
    <x v="5"/>
    <x v="0"/>
    <x v="0"/>
    <n v="25"/>
    <n v="36"/>
    <n v="-11"/>
    <n v="0"/>
    <n v="-4"/>
    <n v="3"/>
    <n v="0.5"/>
    <n v="-15"/>
    <n v="-3.872983346207417"/>
    <n v="-1"/>
    <n v="112"/>
    <n v="105"/>
    <n v="-15.5"/>
    <n v="-4.8008432175048856"/>
    <n v="-2"/>
    <n v="-1"/>
    <n v="0.53816469551900781"/>
  </r>
  <r>
    <n v="7"/>
    <x v="4"/>
    <x v="7"/>
    <x v="5"/>
    <x v="25"/>
    <x v="0"/>
    <n v="16"/>
    <n v="17"/>
    <n v="-1"/>
    <n v="0"/>
    <n v="-3.5"/>
    <n v="3"/>
    <n v="0.42857142857142855"/>
    <n v="-4.5"/>
    <n v="-2.1213203435596424"/>
    <n v="-1"/>
    <n v="128"/>
    <n v="122"/>
    <n v="-20"/>
    <n v="-6.9221635610645276"/>
    <n v="-3"/>
    <n v="-2"/>
    <n v="0.52841481340031515"/>
  </r>
  <r>
    <n v="8"/>
    <x v="4"/>
    <x v="16"/>
    <x v="5"/>
    <x v="11"/>
    <x v="1"/>
    <n v="14"/>
    <n v="22"/>
    <n v="-8"/>
    <n v="0"/>
    <n v="5"/>
    <n v="3"/>
    <n v="0.375"/>
    <n v="-3"/>
    <n v="-1.7320508075688772"/>
    <n v="-1"/>
    <n v="142"/>
    <n v="144"/>
    <n v="-23"/>
    <n v="-8.6542143686334043"/>
    <n v="-4"/>
    <n v="-3"/>
    <n v="0.49171391031094969"/>
  </r>
  <r>
    <n v="9"/>
    <x v="4"/>
    <x v="8"/>
    <x v="5"/>
    <x v="4"/>
    <x v="0"/>
    <n v="20"/>
    <n v="13"/>
    <n v="7"/>
    <n v="1"/>
    <n v="-6.5"/>
    <n v="4"/>
    <n v="0.44444444444444442"/>
    <n v="0.5"/>
    <n v="0.70710678118654757"/>
    <n v="1"/>
    <n v="162"/>
    <n v="157"/>
    <n v="-22.5"/>
    <n v="-7.9471075874468564"/>
    <n v="1"/>
    <n v="0"/>
    <n v="0.51856664815205755"/>
  </r>
  <r>
    <n v="10"/>
    <x v="4"/>
    <x v="9"/>
    <x v="5"/>
    <x v="3"/>
    <x v="1"/>
    <n v="7"/>
    <n v="17"/>
    <n v="-10"/>
    <n v="0"/>
    <n v="5.5"/>
    <n v="4"/>
    <n v="0.4"/>
    <n v="-4.5"/>
    <n v="-2.1213203435596424"/>
    <n v="-1"/>
    <n v="169"/>
    <n v="174"/>
    <n v="-27"/>
    <n v="-10.068427931006498"/>
    <n v="-1"/>
    <n v="0"/>
    <n v="0.48273159459314996"/>
  </r>
  <r>
    <n v="11"/>
    <x v="4"/>
    <x v="10"/>
    <x v="5"/>
    <x v="13"/>
    <x v="0"/>
    <n v="19"/>
    <n v="14"/>
    <n v="5"/>
    <n v="1"/>
    <n v="-6"/>
    <n v="5"/>
    <n v="0.45454545454545453"/>
    <n v="-1"/>
    <n v="-1"/>
    <n v="-1"/>
    <n v="188"/>
    <n v="188"/>
    <n v="-28"/>
    <n v="-11.068427931006498"/>
    <n v="-2"/>
    <n v="-1"/>
    <n v="0.5"/>
  </r>
  <r>
    <n v="12"/>
    <x v="4"/>
    <x v="11"/>
    <x v="5"/>
    <x v="4"/>
    <x v="1"/>
    <n v="24"/>
    <n v="20"/>
    <n v="4"/>
    <n v="1"/>
    <n v="-5.5"/>
    <n v="6"/>
    <n v="0.5"/>
    <n v="-1.5"/>
    <n v="-1.2247448713915889"/>
    <n v="-1"/>
    <n v="212"/>
    <n v="208"/>
    <n v="-29.5"/>
    <n v="-12.293172802398088"/>
    <n v="-3"/>
    <n v="-2"/>
    <n v="0.51128413916151971"/>
  </r>
  <r>
    <n v="13"/>
    <x v="4"/>
    <x v="12"/>
    <x v="5"/>
    <x v="14"/>
    <x v="0"/>
    <n v="31"/>
    <n v="24"/>
    <n v="7"/>
    <n v="1"/>
    <n v="3"/>
    <n v="7"/>
    <n v="0.53846153846153844"/>
    <n v="10"/>
    <n v="3.1622776601683795"/>
    <n v="1"/>
    <n v="243"/>
    <n v="232"/>
    <n v="-19.5"/>
    <n v="-9.1308951422297078"/>
    <n v="1"/>
    <n v="0"/>
    <n v="0.52741947646876819"/>
  </r>
  <r>
    <n v="14"/>
    <x v="4"/>
    <x v="13"/>
    <x v="5"/>
    <x v="12"/>
    <x v="1"/>
    <n v="13"/>
    <n v="21"/>
    <n v="-8"/>
    <n v="0"/>
    <n v="4.5"/>
    <n v="7"/>
    <n v="0.5"/>
    <n v="-3.5"/>
    <n v="-1.8708286933869707"/>
    <n v="-1"/>
    <n v="256"/>
    <n v="253"/>
    <n v="-23"/>
    <n v="-11.001723835616678"/>
    <n v="-1"/>
    <n v="0"/>
    <n v="0.50698390954306305"/>
  </r>
  <r>
    <n v="15"/>
    <x v="4"/>
    <x v="14"/>
    <x v="5"/>
    <x v="27"/>
    <x v="0"/>
    <n v="3"/>
    <n v="26"/>
    <n v="-23"/>
    <n v="0"/>
    <n v="7"/>
    <n v="7"/>
    <n v="0.46666666666666667"/>
    <n v="-16"/>
    <n v="-4"/>
    <n v="-1"/>
    <n v="259"/>
    <n v="279"/>
    <n v="-39"/>
    <n v="-15.001723835616678"/>
    <n v="-2"/>
    <n v="-1"/>
    <n v="0.45604143211560677"/>
  </r>
  <r>
    <n v="16"/>
    <x v="4"/>
    <x v="15"/>
    <x v="5"/>
    <x v="10"/>
    <x v="1"/>
    <n v="21"/>
    <n v="19"/>
    <n v="2"/>
    <n v="1"/>
    <n v="-5"/>
    <n v="8"/>
    <n v="0.5"/>
    <n v="-3"/>
    <n v="-1.7320508075688772"/>
    <n v="-1"/>
    <n v="280"/>
    <n v="298"/>
    <n v="-42"/>
    <n v="-16.733774643185555"/>
    <n v="-3"/>
    <n v="-2"/>
    <n v="0.46315187642107886"/>
  </r>
  <r>
    <n v="1"/>
    <x v="4"/>
    <x v="0"/>
    <x v="6"/>
    <x v="8"/>
    <x v="1"/>
    <n v="20"/>
    <n v="21"/>
    <n v="-1"/>
    <n v="0"/>
    <n v="9.5"/>
    <n v="0"/>
    <n v="0"/>
    <n v="8.5"/>
    <n v="2.9154759474226504"/>
    <n v="1"/>
    <n v="20"/>
    <n v="21"/>
    <n v="8.5"/>
    <n v="2.9154759474226504"/>
    <n v="1"/>
    <n v="0"/>
    <n v="0.47112399545439476"/>
  </r>
  <r>
    <n v="2"/>
    <x v="4"/>
    <x v="1"/>
    <x v="6"/>
    <x v="2"/>
    <x v="0"/>
    <n v="17"/>
    <n v="41"/>
    <n v="-24"/>
    <n v="0"/>
    <n v="-1"/>
    <n v="0"/>
    <n v="0"/>
    <n v="-25"/>
    <n v="-5"/>
    <n v="-1"/>
    <n v="37"/>
    <n v="62"/>
    <n v="-16.5"/>
    <n v="-2.0845240525773496"/>
    <n v="-1"/>
    <n v="0"/>
    <n v="0.22733286371973649"/>
  </r>
  <r>
    <n v="3"/>
    <x v="4"/>
    <x v="2"/>
    <x v="6"/>
    <x v="31"/>
    <x v="1"/>
    <n v="17"/>
    <n v="21"/>
    <n v="-4"/>
    <n v="0"/>
    <n v="6"/>
    <n v="0"/>
    <n v="0"/>
    <n v="2"/>
    <n v="1.4142135623730951"/>
    <n v="1"/>
    <n v="54"/>
    <n v="83"/>
    <n v="-14.5"/>
    <n v="-0.67031049020425448"/>
    <n v="1"/>
    <n v="0"/>
    <n v="0.26526899809821675"/>
  </r>
  <r>
    <n v="4"/>
    <x v="4"/>
    <x v="3"/>
    <x v="6"/>
    <x v="5"/>
    <x v="1"/>
    <n v="3"/>
    <n v="27"/>
    <n v="-24"/>
    <n v="0"/>
    <n v="3.5"/>
    <n v="0"/>
    <n v="0"/>
    <n v="-20.5"/>
    <n v="-4.5276925690687087"/>
    <n v="-1"/>
    <n v="57"/>
    <n v="110"/>
    <n v="-35"/>
    <n v="-5.1980030592729634"/>
    <n v="-1"/>
    <n v="0"/>
    <n v="0.1739184534640982"/>
  </r>
  <r>
    <n v="5"/>
    <x v="4"/>
    <x v="4"/>
    <x v="6"/>
    <x v="24"/>
    <x v="0"/>
    <n v="23"/>
    <n v="26"/>
    <n v="-3"/>
    <n v="0"/>
    <n v="-3"/>
    <n v="0"/>
    <n v="0"/>
    <n v="-6"/>
    <n v="-2.4494897427831779"/>
    <n v="-1"/>
    <n v="80"/>
    <n v="136"/>
    <n v="-41"/>
    <n v="-7.6474928020561412"/>
    <n v="-2"/>
    <n v="-1"/>
    <n v="0.221389219395145"/>
  </r>
  <r>
    <n v="6"/>
    <x v="4"/>
    <x v="5"/>
    <x v="6"/>
    <x v="6"/>
    <x v="1"/>
    <n v="17"/>
    <n v="23"/>
    <n v="-6"/>
    <n v="0"/>
    <n v="10.5"/>
    <n v="0"/>
    <n v="0"/>
    <n v="4.5"/>
    <n v="2.1213203435596424"/>
    <n v="1"/>
    <n v="97"/>
    <n v="159"/>
    <n v="-36.5"/>
    <n v="-5.5261724584964984"/>
    <n v="1"/>
    <n v="0"/>
    <n v="0.23663129365872568"/>
  </r>
  <r>
    <n v="7"/>
    <x v="4"/>
    <x v="6"/>
    <x v="6"/>
    <x v="21"/>
    <x v="0"/>
    <n v="17"/>
    <n v="27"/>
    <n v="-10"/>
    <n v="0"/>
    <n v="4.5"/>
    <n v="0"/>
    <n v="0"/>
    <n v="-5.5"/>
    <n v="-2.3452078799117149"/>
    <n v="-1"/>
    <n v="114"/>
    <n v="186"/>
    <n v="-42"/>
    <n v="-7.8713803384082137"/>
    <n v="-1"/>
    <n v="0"/>
    <n v="0.23862562373782428"/>
  </r>
  <r>
    <n v="8"/>
    <x v="4"/>
    <x v="7"/>
    <x v="6"/>
    <x v="3"/>
    <x v="1"/>
    <n v="10"/>
    <n v="24"/>
    <n v="-14"/>
    <n v="0"/>
    <n v="12"/>
    <n v="0"/>
    <n v="0"/>
    <n v="-2"/>
    <n v="-1.4142135623730951"/>
    <n v="-1"/>
    <n v="124"/>
    <n v="210"/>
    <n v="-44"/>
    <n v="-9.2855939007813095"/>
    <n v="-2"/>
    <n v="-1"/>
    <n v="0.22294647104903823"/>
  </r>
  <r>
    <n v="9"/>
    <x v="4"/>
    <x v="8"/>
    <x v="6"/>
    <x v="6"/>
    <x v="0"/>
    <n v="13"/>
    <n v="49"/>
    <n v="-36"/>
    <n v="0"/>
    <n v="10.5"/>
    <n v="0"/>
    <n v="0"/>
    <n v="-25.5"/>
    <n v="-5.0497524691810387"/>
    <n v="-1"/>
    <n v="137"/>
    <n v="259"/>
    <n v="-69.5"/>
    <n v="-14.335346369962348"/>
    <n v="-3"/>
    <n v="-2"/>
    <n v="0.18103844756759016"/>
  </r>
  <r>
    <n v="10"/>
    <x v="4"/>
    <x v="9"/>
    <x v="6"/>
    <x v="23"/>
    <x v="1"/>
    <n v="10"/>
    <n v="17"/>
    <n v="-7"/>
    <n v="0"/>
    <n v="13"/>
    <n v="0"/>
    <n v="0"/>
    <n v="6"/>
    <n v="2.4494897427831779"/>
    <n v="1"/>
    <n v="147"/>
    <n v="276"/>
    <n v="-63.5"/>
    <n v="-11.885856627179169"/>
    <n v="1"/>
    <n v="0"/>
    <n v="0.18346815233386518"/>
  </r>
  <r>
    <n v="11"/>
    <x v="4"/>
    <x v="10"/>
    <x v="6"/>
    <x v="5"/>
    <x v="0"/>
    <n v="10"/>
    <n v="16"/>
    <n v="-6"/>
    <n v="0"/>
    <n v="6"/>
    <n v="0"/>
    <n v="0"/>
    <n v="0"/>
    <n v="0"/>
    <n v="-1"/>
    <n v="157"/>
    <n v="292"/>
    <n v="-63.5"/>
    <n v="-11.885856627179169"/>
    <n v="-1"/>
    <n v="0"/>
    <n v="0.18685083348913423"/>
  </r>
  <r>
    <n v="12"/>
    <x v="4"/>
    <x v="11"/>
    <x v="6"/>
    <x v="29"/>
    <x v="0"/>
    <n v="22"/>
    <n v="6"/>
    <n v="16"/>
    <n v="1"/>
    <n v="2.5"/>
    <n v="1"/>
    <n v="8.3333333333333329E-2"/>
    <n v="18.5"/>
    <n v="4.3011626335213133"/>
    <n v="1"/>
    <n v="179"/>
    <n v="298"/>
    <n v="-45"/>
    <n v="-7.5846939936578561"/>
    <n v="1"/>
    <n v="0"/>
    <n v="0.23005384330598752"/>
  </r>
  <r>
    <n v="13"/>
    <x v="4"/>
    <x v="12"/>
    <x v="6"/>
    <x v="7"/>
    <x v="1"/>
    <n v="19"/>
    <n v="27"/>
    <n v="-8"/>
    <n v="0"/>
    <n v="6.5"/>
    <n v="1"/>
    <n v="7.6923076923076927E-2"/>
    <n v="-1.5"/>
    <n v="-1.2247448713915889"/>
    <n v="-1"/>
    <n v="198"/>
    <n v="325"/>
    <n v="-46.5"/>
    <n v="-8.8094388650494455"/>
    <n v="-1"/>
    <n v="0"/>
    <n v="0.23604745295641918"/>
  </r>
  <r>
    <n v="14"/>
    <x v="4"/>
    <x v="13"/>
    <x v="6"/>
    <x v="28"/>
    <x v="0"/>
    <n v="13"/>
    <n v="34"/>
    <n v="-21"/>
    <n v="0"/>
    <n v="10.5"/>
    <n v="1"/>
    <n v="7.1428571428571425E-2"/>
    <n v="-10.5"/>
    <n v="-3.2403703492039302"/>
    <n v="-1"/>
    <n v="211"/>
    <n v="359"/>
    <n v="-57"/>
    <n v="-12.049809214253376"/>
    <n v="-2"/>
    <n v="-1"/>
    <n v="0.22104787424078728"/>
  </r>
  <r>
    <n v="15"/>
    <x v="4"/>
    <x v="14"/>
    <x v="6"/>
    <x v="26"/>
    <x v="1"/>
    <n v="35"/>
    <n v="38"/>
    <n v="-3"/>
    <n v="0"/>
    <n v="-1.5"/>
    <n v="1"/>
    <n v="6.6666666666666666E-2"/>
    <n v="-4.5"/>
    <n v="-2.1213203435596424"/>
    <n v="-1"/>
    <n v="246"/>
    <n v="397"/>
    <n v="-61.5"/>
    <n v="-14.171129557813018"/>
    <n v="-3"/>
    <n v="-2"/>
    <n v="0.24336966824437328"/>
  </r>
  <r>
    <n v="16"/>
    <x v="4"/>
    <x v="15"/>
    <x v="6"/>
    <x v="7"/>
    <x v="0"/>
    <n v="33"/>
    <n v="23"/>
    <n v="10"/>
    <n v="1"/>
    <n v="2.5"/>
    <n v="2"/>
    <n v="0.125"/>
    <n v="12.5"/>
    <n v="3.5355339059327378"/>
    <n v="1"/>
    <n v="279"/>
    <n v="420"/>
    <n v="-49"/>
    <n v="-10.63559565188028"/>
    <n v="1"/>
    <n v="0"/>
    <n v="0.27499378241009576"/>
  </r>
  <r>
    <n v="1"/>
    <x v="4"/>
    <x v="0"/>
    <x v="7"/>
    <x v="17"/>
    <x v="0"/>
    <n v="13"/>
    <n v="43"/>
    <n v="-30"/>
    <n v="0"/>
    <n v="-5.5"/>
    <n v="0"/>
    <n v="0"/>
    <n v="-35.5"/>
    <n v="-5.9581876439064922"/>
    <n v="-1"/>
    <n v="13"/>
    <n v="43"/>
    <n v="-35.5"/>
    <n v="-5.9581876439064922"/>
    <n v="-1"/>
    <n v="0"/>
    <n v="5.5455898424004189E-2"/>
  </r>
  <r>
    <n v="2"/>
    <x v="4"/>
    <x v="1"/>
    <x v="7"/>
    <x v="29"/>
    <x v="1"/>
    <n v="23"/>
    <n v="3"/>
    <n v="20"/>
    <n v="1"/>
    <n v="-6.5"/>
    <n v="1"/>
    <n v="0.5"/>
    <n v="13.5"/>
    <n v="3.6742346141747673"/>
    <n v="1"/>
    <n v="36"/>
    <n v="46"/>
    <n v="-22"/>
    <n v="-2.283953029731725"/>
    <n v="1"/>
    <n v="0"/>
    <n v="0.35871627648839716"/>
  </r>
  <r>
    <n v="3"/>
    <x v="4"/>
    <x v="2"/>
    <x v="7"/>
    <x v="3"/>
    <x v="0"/>
    <n v="13"/>
    <n v="20"/>
    <n v="-7"/>
    <n v="0"/>
    <n v="4"/>
    <n v="1"/>
    <n v="0.33333333333333331"/>
    <n v="-3"/>
    <n v="-1.7320508075688772"/>
    <n v="-1"/>
    <n v="49"/>
    <n v="66"/>
    <n v="-25"/>
    <n v="-4.0160038373006017"/>
    <n v="-1"/>
    <n v="0"/>
    <n v="0.33051258456375782"/>
  </r>
  <r>
    <n v="4"/>
    <x v="4"/>
    <x v="3"/>
    <x v="7"/>
    <x v="6"/>
    <x v="1"/>
    <n v="40"/>
    <n v="25"/>
    <n v="15"/>
    <n v="1"/>
    <n v="7"/>
    <n v="2"/>
    <n v="0.5"/>
    <n v="22"/>
    <n v="4.6904157598234297"/>
    <n v="1"/>
    <n v="89"/>
    <n v="91"/>
    <n v="-3"/>
    <n v="0.674411922522828"/>
    <n v="1"/>
    <n v="0"/>
    <n v="0.4868358344373323"/>
  </r>
  <r>
    <n v="5"/>
    <x v="4"/>
    <x v="4"/>
    <x v="7"/>
    <x v="2"/>
    <x v="1"/>
    <n v="3"/>
    <n v="31"/>
    <n v="-28"/>
    <n v="0"/>
    <n v="5"/>
    <n v="2"/>
    <n v="0.4"/>
    <n v="-23"/>
    <n v="-4.7958315233127191"/>
    <n v="-1"/>
    <n v="92"/>
    <n v="122"/>
    <n v="-26"/>
    <n v="-4.1214196007898911"/>
    <n v="-1"/>
    <n v="0"/>
    <n v="0.33874522046479411"/>
  </r>
  <r>
    <n v="6"/>
    <x v="4"/>
    <x v="5"/>
    <x v="7"/>
    <x v="8"/>
    <x v="0"/>
    <n v="28"/>
    <n v="32"/>
    <n v="-4"/>
    <n v="0"/>
    <n v="-1"/>
    <n v="2"/>
    <n v="0.33333333333333331"/>
    <n v="-5"/>
    <n v="-2.2360679774997898"/>
    <n v="-1"/>
    <n v="120"/>
    <n v="154"/>
    <n v="-31"/>
    <n v="-6.3574875782896809"/>
    <n v="-2"/>
    <n v="-1"/>
    <n v="0.35635446547461141"/>
  </r>
  <r>
    <n v="7"/>
    <x v="4"/>
    <x v="7"/>
    <x v="7"/>
    <x v="28"/>
    <x v="1"/>
    <n v="13"/>
    <n v="27"/>
    <n v="-14"/>
    <n v="0"/>
    <n v="10"/>
    <n v="2"/>
    <n v="0.2857142857142857"/>
    <n v="-4"/>
    <n v="-2"/>
    <n v="-1"/>
    <n v="133"/>
    <n v="181"/>
    <n v="-35"/>
    <n v="-8.3574875782896818"/>
    <n v="-3"/>
    <n v="-2"/>
    <n v="0.32512658739895056"/>
  </r>
  <r>
    <n v="8"/>
    <x v="4"/>
    <x v="16"/>
    <x v="7"/>
    <x v="22"/>
    <x v="1"/>
    <n v="19"/>
    <n v="24"/>
    <n v="-5"/>
    <n v="0"/>
    <n v="-4"/>
    <n v="2"/>
    <n v="0.25"/>
    <n v="-9"/>
    <n v="-3"/>
    <n v="-1"/>
    <n v="152"/>
    <n v="205"/>
    <n v="-44"/>
    <n v="-11.357487578289682"/>
    <n v="-4"/>
    <n v="-3"/>
    <n v="0.32983380750286362"/>
  </r>
  <r>
    <n v="9"/>
    <x v="4"/>
    <x v="8"/>
    <x v="7"/>
    <x v="31"/>
    <x v="0"/>
    <n v="19"/>
    <n v="16"/>
    <n v="3"/>
    <n v="1"/>
    <n v="-3"/>
    <n v="3"/>
    <n v="0.33333333333333331"/>
    <n v="0"/>
    <n v="0"/>
    <n v="-1"/>
    <n v="171"/>
    <n v="221"/>
    <n v="-44"/>
    <n v="-11.357487578289682"/>
    <n v="-5"/>
    <n v="-4"/>
    <n v="0.35253770624652964"/>
  </r>
  <r>
    <n v="10"/>
    <x v="4"/>
    <x v="9"/>
    <x v="7"/>
    <x v="5"/>
    <x v="0"/>
    <n v="21"/>
    <n v="7"/>
    <n v="14"/>
    <n v="1"/>
    <n v="-3"/>
    <n v="4"/>
    <n v="0.4"/>
    <n v="11"/>
    <n v="3.3166247903553998"/>
    <n v="1"/>
    <n v="192"/>
    <n v="228"/>
    <n v="-33"/>
    <n v="-8.040862787934282"/>
    <n v="1"/>
    <n v="0"/>
    <n v="0.39956327940980746"/>
  </r>
  <r>
    <n v="11"/>
    <x v="4"/>
    <x v="10"/>
    <x v="7"/>
    <x v="26"/>
    <x v="0"/>
    <n v="41"/>
    <n v="24"/>
    <n v="17"/>
    <n v="1"/>
    <n v="-11"/>
    <n v="5"/>
    <n v="0.45454545454545453"/>
    <n v="6"/>
    <n v="2.4494897427831779"/>
    <n v="1"/>
    <n v="233"/>
    <n v="252"/>
    <n v="-27"/>
    <n v="-5.5913730451511041"/>
    <n v="2"/>
    <n v="1"/>
    <n v="0.45368668674877333"/>
  </r>
  <r>
    <n v="12"/>
    <x v="4"/>
    <x v="11"/>
    <x v="7"/>
    <x v="5"/>
    <x v="1"/>
    <n v="13"/>
    <n v="20"/>
    <n v="-7"/>
    <n v="0"/>
    <n v="-1"/>
    <n v="5"/>
    <n v="0.41666666666666669"/>
    <n v="-8"/>
    <n v="-2.8284271247461903"/>
    <n v="-1"/>
    <n v="246"/>
    <n v="272"/>
    <n v="-35"/>
    <n v="-8.4198001698972949"/>
    <n v="-1"/>
    <n v="0"/>
    <n v="0.4407508928170874"/>
  </r>
  <r>
    <n v="13"/>
    <x v="4"/>
    <x v="12"/>
    <x v="7"/>
    <x v="9"/>
    <x v="0"/>
    <n v="27"/>
    <n v="19"/>
    <n v="8"/>
    <n v="1"/>
    <n v="-6.5"/>
    <n v="6"/>
    <n v="0.46153846153846156"/>
    <n v="1.5"/>
    <n v="1.2247448713915889"/>
    <n v="1"/>
    <n v="273"/>
    <n v="291"/>
    <n v="-33.5"/>
    <n v="-7.1950552985057055"/>
    <n v="1"/>
    <n v="0"/>
    <n v="0.46224003446500639"/>
  </r>
  <r>
    <n v="14"/>
    <x v="4"/>
    <x v="13"/>
    <x v="7"/>
    <x v="24"/>
    <x v="1"/>
    <n v="24"/>
    <n v="38"/>
    <n v="-14"/>
    <n v="0"/>
    <n v="-3"/>
    <n v="6"/>
    <n v="0.42857142857142855"/>
    <n v="-17"/>
    <n v="-4.1231056256176606"/>
    <n v="-1"/>
    <n v="297"/>
    <n v="329"/>
    <n v="-50.5"/>
    <n v="-11.318160924123365"/>
    <n v="-1"/>
    <n v="0"/>
    <n v="0.4396674748109673"/>
  </r>
  <r>
    <n v="15"/>
    <x v="4"/>
    <x v="14"/>
    <x v="7"/>
    <x v="6"/>
    <x v="0"/>
    <n v="15"/>
    <n v="31"/>
    <n v="-16"/>
    <n v="0"/>
    <n v="10"/>
    <n v="6"/>
    <n v="0.4"/>
    <n v="-6"/>
    <n v="-2.4494897427831779"/>
    <n v="-1"/>
    <n v="312"/>
    <n v="360"/>
    <n v="-56.5"/>
    <n v="-13.767650666906544"/>
    <n v="-2"/>
    <n v="-1"/>
    <n v="0.4160162100770235"/>
  </r>
  <r>
    <n v="16"/>
    <x v="4"/>
    <x v="15"/>
    <x v="7"/>
    <x v="9"/>
    <x v="1"/>
    <n v="23"/>
    <n v="33"/>
    <n v="-10"/>
    <n v="0"/>
    <n v="-2.5"/>
    <n v="6"/>
    <n v="0.375"/>
    <n v="-12.5"/>
    <n v="-3.5355339059327378"/>
    <n v="-1"/>
    <n v="335"/>
    <n v="393"/>
    <n v="-69"/>
    <n v="-17.303184572839282"/>
    <n v="-3"/>
    <n v="-2"/>
    <n v="0.40650334512919717"/>
  </r>
  <r>
    <n v="1"/>
    <x v="4"/>
    <x v="0"/>
    <x v="8"/>
    <x v="13"/>
    <x v="0"/>
    <n v="35"/>
    <n v="17"/>
    <n v="18"/>
    <n v="1"/>
    <n v="-7"/>
    <n v="1"/>
    <n v="1"/>
    <n v="11"/>
    <n v="3.3166247903553998"/>
    <n v="1"/>
    <n v="35"/>
    <n v="17"/>
    <n v="11"/>
    <n v="3.3166247903553998"/>
    <n v="1"/>
    <n v="0"/>
    <n v="0.84702546380962451"/>
  </r>
  <r>
    <n v="2"/>
    <x v="4"/>
    <x v="1"/>
    <x v="8"/>
    <x v="16"/>
    <x v="1"/>
    <n v="31"/>
    <n v="21"/>
    <n v="10"/>
    <n v="1"/>
    <n v="-6"/>
    <n v="2"/>
    <n v="1"/>
    <n v="4"/>
    <n v="2"/>
    <n v="1"/>
    <n v="66"/>
    <n v="38"/>
    <n v="15"/>
    <n v="5.3166247903553998"/>
    <n v="2"/>
    <n v="1"/>
    <n v="0.78724572024976691"/>
  </r>
  <r>
    <n v="3"/>
    <x v="4"/>
    <x v="2"/>
    <x v="8"/>
    <x v="26"/>
    <x v="0"/>
    <n v="31"/>
    <n v="6"/>
    <n v="25"/>
    <n v="1"/>
    <n v="-22"/>
    <n v="3"/>
    <n v="1"/>
    <n v="3"/>
    <n v="1.7320508075688772"/>
    <n v="1"/>
    <n v="97"/>
    <n v="44"/>
    <n v="18"/>
    <n v="7.0486755979242766"/>
    <n v="3"/>
    <n v="2"/>
    <n v="0.8668668445152069"/>
  </r>
  <r>
    <n v="4"/>
    <x v="4"/>
    <x v="3"/>
    <x v="8"/>
    <x v="0"/>
    <x v="1"/>
    <n v="10"/>
    <n v="12"/>
    <n v="-2"/>
    <n v="0"/>
    <n v="-2.5"/>
    <n v="3"/>
    <n v="0.75"/>
    <n v="-4.5"/>
    <n v="-2.1213203435596424"/>
    <n v="-1"/>
    <n v="107"/>
    <n v="56"/>
    <n v="13.5"/>
    <n v="4.9273552543646346"/>
    <n v="-1"/>
    <n v="0"/>
    <n v="0.82266680306277096"/>
  </r>
  <r>
    <n v="5"/>
    <x v="4"/>
    <x v="4"/>
    <x v="8"/>
    <x v="12"/>
    <x v="0"/>
    <n v="24"/>
    <n v="34"/>
    <n v="-10"/>
    <n v="0"/>
    <n v="-3.5"/>
    <n v="3"/>
    <n v="0.6"/>
    <n v="-13.5"/>
    <n v="-3.6742346141747673"/>
    <n v="-1"/>
    <n v="131"/>
    <n v="90"/>
    <n v="0"/>
    <n v="1.2531206401898674"/>
    <n v="-2"/>
    <n v="-1"/>
    <n v="0.70882180684426266"/>
  </r>
  <r>
    <n v="6"/>
    <x v="4"/>
    <x v="5"/>
    <x v="8"/>
    <x v="29"/>
    <x v="1"/>
    <n v="22"/>
    <n v="24"/>
    <n v="-2"/>
    <n v="0"/>
    <n v="-7"/>
    <n v="3"/>
    <n v="0.5"/>
    <n v="-9"/>
    <n v="-3"/>
    <n v="-1"/>
    <n v="153"/>
    <n v="114"/>
    <n v="-9"/>
    <n v="-1.7468793598101326"/>
    <n v="-3"/>
    <n v="-2"/>
    <n v="0.6675994279592542"/>
  </r>
  <r>
    <n v="7"/>
    <x v="4"/>
    <x v="6"/>
    <x v="8"/>
    <x v="11"/>
    <x v="0"/>
    <n v="37"/>
    <n v="10"/>
    <n v="27"/>
    <n v="1"/>
    <n v="-3"/>
    <n v="4"/>
    <n v="0.5714285714285714"/>
    <n v="24"/>
    <n v="4.8989794855663558"/>
    <n v="1"/>
    <n v="190"/>
    <n v="124"/>
    <n v="15"/>
    <n v="3.1521001257562231"/>
    <n v="1"/>
    <n v="0"/>
    <n v="0.7332900798557852"/>
  </r>
  <r>
    <n v="8"/>
    <x v="4"/>
    <x v="16"/>
    <x v="8"/>
    <x v="13"/>
    <x v="1"/>
    <n v="37"/>
    <n v="18"/>
    <n v="19"/>
    <n v="1"/>
    <n v="-6.5"/>
    <n v="5"/>
    <n v="0.625"/>
    <n v="12.5"/>
    <n v="3.5355339059327378"/>
    <n v="1"/>
    <n v="227"/>
    <n v="142"/>
    <n v="27.5"/>
    <n v="6.6876340316889609"/>
    <n v="2"/>
    <n v="1"/>
    <n v="0.7524685235193278"/>
  </r>
  <r>
    <n v="9"/>
    <x v="4"/>
    <x v="8"/>
    <x v="8"/>
    <x v="10"/>
    <x v="0"/>
    <n v="24"/>
    <n v="28"/>
    <n v="-4"/>
    <n v="0"/>
    <n v="-3"/>
    <n v="5"/>
    <n v="0.55555555555555558"/>
    <n v="-7"/>
    <n v="-2.6457513110645907"/>
    <n v="-1"/>
    <n v="251"/>
    <n v="170"/>
    <n v="20.5"/>
    <n v="4.0418827206243702"/>
    <n v="-1"/>
    <n v="0"/>
    <n v="0.71575088676185672"/>
  </r>
  <r>
    <n v="10"/>
    <x v="4"/>
    <x v="9"/>
    <x v="8"/>
    <x v="4"/>
    <x v="1"/>
    <n v="35"/>
    <n v="27"/>
    <n v="8"/>
    <n v="1"/>
    <n v="-7"/>
    <n v="6"/>
    <n v="0.6"/>
    <n v="1"/>
    <n v="1"/>
    <n v="1"/>
    <n v="286"/>
    <n v="197"/>
    <n v="21.5"/>
    <n v="5.0418827206243702"/>
    <n v="1"/>
    <n v="0"/>
    <n v="0.70754858630518169"/>
  </r>
  <r>
    <n v="11"/>
    <x v="4"/>
    <x v="10"/>
    <x v="8"/>
    <x v="28"/>
    <x v="1"/>
    <n v="9"/>
    <n v="13"/>
    <n v="-4"/>
    <n v="0"/>
    <n v="5.5"/>
    <n v="6"/>
    <n v="0.54545454545454541"/>
    <n v="1.5"/>
    <n v="1.2247448713915889"/>
    <n v="1"/>
    <n v="295"/>
    <n v="210"/>
    <n v="23"/>
    <n v="6.2666275920159595"/>
    <n v="2"/>
    <n v="1"/>
    <n v="0.69114692442639791"/>
  </r>
  <r>
    <n v="12"/>
    <x v="4"/>
    <x v="11"/>
    <x v="8"/>
    <x v="31"/>
    <x v="0"/>
    <n v="15"/>
    <n v="26"/>
    <n v="-11"/>
    <n v="0"/>
    <n v="-6.5"/>
    <n v="6"/>
    <n v="0.5"/>
    <n v="-17.5"/>
    <n v="-4.1833001326703778"/>
    <n v="-1"/>
    <n v="310"/>
    <n v="236"/>
    <n v="5.5"/>
    <n v="2.0833274593455817"/>
    <n v="-1"/>
    <n v="0"/>
    <n v="0.65619761753908334"/>
  </r>
  <r>
    <n v="13"/>
    <x v="4"/>
    <x v="12"/>
    <x v="8"/>
    <x v="1"/>
    <x v="1"/>
    <n v="24"/>
    <n v="31"/>
    <n v="-7"/>
    <n v="0"/>
    <n v="-3"/>
    <n v="6"/>
    <n v="0.46153846153846156"/>
    <n v="-10"/>
    <n v="-3.1622776601683795"/>
    <n v="-1"/>
    <n v="334"/>
    <n v="267"/>
    <n v="-4.5"/>
    <n v="-1.0789502008227978"/>
    <n v="-2"/>
    <n v="-1"/>
    <n v="0.62962883253775825"/>
  </r>
  <r>
    <n v="14"/>
    <x v="4"/>
    <x v="13"/>
    <x v="8"/>
    <x v="3"/>
    <x v="0"/>
    <n v="44"/>
    <n v="21"/>
    <n v="23"/>
    <n v="1"/>
    <n v="1"/>
    <n v="7"/>
    <n v="0.5"/>
    <n v="24"/>
    <n v="4.8989794855663558"/>
    <n v="1"/>
    <n v="378"/>
    <n v="288"/>
    <n v="19.5"/>
    <n v="3.820029284743558"/>
    <n v="1"/>
    <n v="0"/>
    <n v="0.65576612333874185"/>
  </r>
  <r>
    <n v="15"/>
    <x v="4"/>
    <x v="14"/>
    <x v="8"/>
    <x v="11"/>
    <x v="1"/>
    <n v="9"/>
    <n v="17"/>
    <n v="-8"/>
    <n v="0"/>
    <n v="-2"/>
    <n v="7"/>
    <n v="0.46666666666666667"/>
    <n v="-10"/>
    <n v="-3.1622776601683795"/>
    <n v="-1"/>
    <n v="387"/>
    <n v="305"/>
    <n v="9.5"/>
    <n v="0.65775162457517844"/>
    <n v="-1"/>
    <n v="0"/>
    <n v="0.63745327366703108"/>
  </r>
  <r>
    <n v="16"/>
    <x v="4"/>
    <x v="15"/>
    <x v="8"/>
    <x v="16"/>
    <x v="0"/>
    <n v="47"/>
    <n v="16"/>
    <n v="31"/>
    <n v="1"/>
    <n v="-12.5"/>
    <n v="8"/>
    <n v="0.5"/>
    <n v="18.5"/>
    <n v="4.3011626335213133"/>
    <n v="1"/>
    <n v="434"/>
    <n v="321"/>
    <n v="28"/>
    <n v="4.9589142580964918"/>
    <n v="1"/>
    <n v="0"/>
    <n v="0.67146093403804685"/>
  </r>
  <r>
    <n v="1"/>
    <x v="4"/>
    <x v="0"/>
    <x v="9"/>
    <x v="23"/>
    <x v="1"/>
    <n v="16"/>
    <n v="24"/>
    <n v="-8"/>
    <n v="0"/>
    <n v="-3"/>
    <n v="0"/>
    <n v="0"/>
    <n v="-11"/>
    <n v="-3.3166247903553998"/>
    <n v="-1"/>
    <n v="16"/>
    <n v="24"/>
    <n v="-11"/>
    <n v="-3.3166247903553998"/>
    <n v="-1"/>
    <n v="0"/>
    <n v="0.2766875678244971"/>
  </r>
  <r>
    <n v="2"/>
    <x v="4"/>
    <x v="1"/>
    <x v="9"/>
    <x v="1"/>
    <x v="0"/>
    <n v="14"/>
    <n v="16"/>
    <n v="-2"/>
    <n v="0"/>
    <n v="3"/>
    <n v="0"/>
    <n v="0"/>
    <n v="1"/>
    <n v="1"/>
    <n v="1"/>
    <n v="30"/>
    <n v="40"/>
    <n v="-10"/>
    <n v="-2.3166247903553998"/>
    <n v="1"/>
    <n v="0"/>
    <n v="0.33585822723677949"/>
  </r>
  <r>
    <n v="3"/>
    <x v="4"/>
    <x v="2"/>
    <x v="9"/>
    <x v="12"/>
    <x v="1"/>
    <n v="16"/>
    <n v="27"/>
    <n v="-11"/>
    <n v="0"/>
    <n v="7"/>
    <n v="0"/>
    <n v="0"/>
    <n v="-4"/>
    <n v="-2"/>
    <n v="-1"/>
    <n v="46"/>
    <n v="67"/>
    <n v="-14"/>
    <n v="-4.3166247903553998"/>
    <n v="-1"/>
    <n v="0"/>
    <n v="0.29085371285517814"/>
  </r>
  <r>
    <n v="4"/>
    <x v="4"/>
    <x v="3"/>
    <x v="9"/>
    <x v="21"/>
    <x v="0"/>
    <n v="24"/>
    <n v="26"/>
    <n v="-2"/>
    <n v="0"/>
    <n v="-2.5"/>
    <n v="0"/>
    <n v="0"/>
    <n v="-4.5"/>
    <n v="-2.1213203435596424"/>
    <n v="-1"/>
    <n v="70"/>
    <n v="93"/>
    <n v="-18.5"/>
    <n v="-6.4379451339150418"/>
    <n v="-2"/>
    <n v="-1"/>
    <n v="0.33775225379611362"/>
  </r>
  <r>
    <n v="5"/>
    <x v="4"/>
    <x v="4"/>
    <x v="9"/>
    <x v="25"/>
    <x v="1"/>
    <n v="20"/>
    <n v="13"/>
    <n v="7"/>
    <n v="1"/>
    <n v="4.5"/>
    <n v="1"/>
    <n v="0.2"/>
    <n v="11.5"/>
    <n v="3.3911649915626341"/>
    <n v="1"/>
    <n v="90"/>
    <n v="106"/>
    <n v="-7"/>
    <n v="-3.0467801423524077"/>
    <n v="1"/>
    <n v="0"/>
    <n v="0.40424660021836939"/>
  </r>
  <r>
    <n v="6"/>
    <x v="4"/>
    <x v="5"/>
    <x v="9"/>
    <x v="17"/>
    <x v="0"/>
    <n v="16"/>
    <n v="0"/>
    <n v="16"/>
    <n v="1"/>
    <n v="-1"/>
    <n v="2"/>
    <n v="0.33333333333333331"/>
    <n v="15"/>
    <n v="3.872983346207417"/>
    <n v="1"/>
    <n v="106"/>
    <n v="106"/>
    <n v="8"/>
    <n v="0.82620320385500934"/>
    <n v="2"/>
    <n v="1"/>
    <n v="0.5"/>
  </r>
  <r>
    <n v="7"/>
    <x v="4"/>
    <x v="6"/>
    <x v="9"/>
    <x v="27"/>
    <x v="0"/>
    <n v="6"/>
    <n v="30"/>
    <n v="-24"/>
    <n v="0"/>
    <n v="3"/>
    <n v="2"/>
    <n v="0.2857142857142857"/>
    <n v="-21"/>
    <n v="-4.5825756949558398"/>
    <n v="-1"/>
    <n v="112"/>
    <n v="136"/>
    <n v="-13"/>
    <n v="-3.7563724911008305"/>
    <n v="-1"/>
    <n v="0"/>
    <n v="0.38695029859721886"/>
  </r>
  <r>
    <n v="8"/>
    <x v="4"/>
    <x v="7"/>
    <x v="9"/>
    <x v="19"/>
    <x v="1"/>
    <n v="13"/>
    <n v="15"/>
    <n v="-2"/>
    <n v="0"/>
    <n v="6"/>
    <n v="2"/>
    <n v="0.25"/>
    <n v="4"/>
    <n v="2"/>
    <n v="1"/>
    <n v="125"/>
    <n v="151"/>
    <n v="-9"/>
    <n v="-1.7563724911008305"/>
    <n v="1"/>
    <n v="0"/>
    <n v="0.38987215110835072"/>
  </r>
  <r>
    <n v="9"/>
    <x v="4"/>
    <x v="16"/>
    <x v="9"/>
    <x v="7"/>
    <x v="0"/>
    <n v="24"/>
    <n v="19"/>
    <n v="5"/>
    <n v="1"/>
    <n v="4"/>
    <n v="3"/>
    <n v="0.33333333333333331"/>
    <n v="9"/>
    <n v="3"/>
    <n v="1"/>
    <n v="149"/>
    <n v="170"/>
    <n v="0"/>
    <n v="1.2436275088991695"/>
    <n v="2"/>
    <n v="1"/>
    <n v="0.42250718438316598"/>
  </r>
  <r>
    <n v="10"/>
    <x v="4"/>
    <x v="9"/>
    <x v="9"/>
    <x v="10"/>
    <x v="1"/>
    <n v="23"/>
    <n v="27"/>
    <n v="-4"/>
    <n v="0"/>
    <n v="10"/>
    <n v="3"/>
    <n v="0.3"/>
    <n v="6"/>
    <n v="2.4494897427831779"/>
    <n v="1"/>
    <n v="172"/>
    <n v="197"/>
    <n v="6"/>
    <n v="3.6931172516823474"/>
    <n v="3"/>
    <n v="2"/>
    <n v="0.42027832993149028"/>
  </r>
  <r>
    <n v="11"/>
    <x v="4"/>
    <x v="10"/>
    <x v="9"/>
    <x v="31"/>
    <x v="1"/>
    <n v="3"/>
    <n v="20"/>
    <n v="-17"/>
    <n v="0"/>
    <n v="3.5"/>
    <n v="3"/>
    <n v="0.27272727272727271"/>
    <n v="-13.5"/>
    <n v="-3.6742346141747673"/>
    <n v="-1"/>
    <n v="175"/>
    <n v="217"/>
    <n v="-7.5"/>
    <n v="1.8882637507580124E-2"/>
    <n v="-1"/>
    <n v="0"/>
    <n v="0.37523713639082878"/>
  </r>
  <r>
    <n v="12"/>
    <x v="4"/>
    <x v="11"/>
    <x v="9"/>
    <x v="25"/>
    <x v="0"/>
    <n v="23"/>
    <n v="20"/>
    <n v="3"/>
    <n v="1"/>
    <n v="4.5"/>
    <n v="4"/>
    <n v="0.33333333333333331"/>
    <n v="7.5"/>
    <n v="2.7386127875258306"/>
    <n v="1"/>
    <n v="198"/>
    <n v="237"/>
    <n v="0"/>
    <n v="2.7574954250334107"/>
    <n v="1"/>
    <n v="0"/>
    <n v="0.39505568764787252"/>
  </r>
  <r>
    <n v="13"/>
    <x v="4"/>
    <x v="12"/>
    <x v="9"/>
    <x v="15"/>
    <x v="1"/>
    <n v="38"/>
    <n v="24"/>
    <n v="14"/>
    <n v="1"/>
    <n v="8"/>
    <n v="5"/>
    <n v="0.38461538461538464"/>
    <n v="22"/>
    <n v="4.6904157598234297"/>
    <n v="1"/>
    <n v="236"/>
    <n v="261"/>
    <n v="22"/>
    <n v="7.4479111848568404"/>
    <n v="2"/>
    <n v="1"/>
    <n v="0.4406235034112711"/>
  </r>
  <r>
    <n v="14"/>
    <x v="4"/>
    <x v="13"/>
    <x v="9"/>
    <x v="27"/>
    <x v="1"/>
    <n v="3"/>
    <n v="23"/>
    <n v="-20"/>
    <n v="0"/>
    <n v="9"/>
    <n v="5"/>
    <n v="0.35714285714285715"/>
    <n v="-11"/>
    <n v="-3.3166247903553998"/>
    <n v="-1"/>
    <n v="239"/>
    <n v="284"/>
    <n v="11"/>
    <n v="4.1312863945014406"/>
    <n v="-1"/>
    <n v="0"/>
    <n v="0.39918782333364489"/>
  </r>
  <r>
    <n v="15"/>
    <x v="4"/>
    <x v="14"/>
    <x v="9"/>
    <x v="4"/>
    <x v="0"/>
    <n v="27"/>
    <n v="17"/>
    <n v="10"/>
    <n v="1"/>
    <n v="-8"/>
    <n v="6"/>
    <n v="0.4"/>
    <n v="2"/>
    <n v="1.4142135623730951"/>
    <n v="1"/>
    <n v="266"/>
    <n v="301"/>
    <n v="13"/>
    <n v="5.5454999568745356"/>
    <n v="1"/>
    <n v="0"/>
    <n v="0.42727812291817835"/>
  </r>
  <r>
    <n v="16"/>
    <x v="4"/>
    <x v="15"/>
    <x v="9"/>
    <x v="23"/>
    <x v="0"/>
    <n v="16"/>
    <n v="15"/>
    <n v="1"/>
    <n v="1"/>
    <n v="-4.5"/>
    <n v="7"/>
    <n v="0.4375"/>
    <n v="-3.5"/>
    <n v="-1.8708286933869707"/>
    <n v="-1"/>
    <n v="282"/>
    <n v="316"/>
    <n v="9.5"/>
    <n v="3.6746712634875651"/>
    <n v="-1"/>
    <n v="0"/>
    <n v="0.43295882523541862"/>
  </r>
  <r>
    <n v="1"/>
    <x v="4"/>
    <x v="0"/>
    <x v="10"/>
    <x v="24"/>
    <x v="1"/>
    <n v="27"/>
    <n v="27"/>
    <n v="0"/>
    <n v="0"/>
    <n v="-3"/>
    <n v="0"/>
    <n v="0"/>
    <n v="-3"/>
    <n v="-1.7320508075688772"/>
    <n v="-1"/>
    <n v="27"/>
    <n v="27"/>
    <n v="-3"/>
    <n v="-1.7320508075688772"/>
    <n v="-2"/>
    <n v="-1"/>
    <n v="0.5"/>
  </r>
  <r>
    <n v="2"/>
    <x v="4"/>
    <x v="1"/>
    <x v="10"/>
    <x v="25"/>
    <x v="0"/>
    <n v="13"/>
    <n v="10"/>
    <n v="3"/>
    <n v="1"/>
    <n v="1"/>
    <n v="1"/>
    <n v="0.5"/>
    <n v="4"/>
    <n v="2"/>
    <n v="1"/>
    <n v="40"/>
    <n v="37"/>
    <n v="1"/>
    <n v="0.26794919243112281"/>
    <n v="1"/>
    <n v="0"/>
    <n v="0.54606124538659417"/>
  </r>
  <r>
    <n v="3"/>
    <x v="4"/>
    <x v="2"/>
    <x v="10"/>
    <x v="11"/>
    <x v="1"/>
    <n v="27"/>
    <n v="24"/>
    <n v="3"/>
    <n v="1"/>
    <n v="4"/>
    <n v="2"/>
    <n v="0.66666666666666663"/>
    <n v="7"/>
    <n v="2.6457513110645907"/>
    <n v="1"/>
    <n v="67"/>
    <n v="61"/>
    <n v="8"/>
    <n v="2.9137005034957135"/>
    <n v="2"/>
    <n v="1"/>
    <n v="0.55535971941893159"/>
  </r>
  <r>
    <n v="4"/>
    <x v="4"/>
    <x v="3"/>
    <x v="10"/>
    <x v="27"/>
    <x v="0"/>
    <n v="30"/>
    <n v="34"/>
    <n v="-4"/>
    <n v="0"/>
    <n v="7"/>
    <n v="2"/>
    <n v="0.5"/>
    <n v="3"/>
    <n v="1.7320508075688772"/>
    <n v="1"/>
    <n v="97"/>
    <n v="95"/>
    <n v="11"/>
    <n v="4.6457513110645907"/>
    <n v="3"/>
    <n v="2"/>
    <n v="0.51234168910308342"/>
  </r>
  <r>
    <n v="5"/>
    <x v="4"/>
    <x v="5"/>
    <x v="10"/>
    <x v="12"/>
    <x v="1"/>
    <n v="22"/>
    <n v="23"/>
    <n v="-1"/>
    <n v="0"/>
    <n v="3.5"/>
    <n v="2"/>
    <n v="0.4"/>
    <n v="2.5"/>
    <n v="1.5811388300841898"/>
    <n v="1"/>
    <n v="119"/>
    <n v="118"/>
    <n v="13.5"/>
    <n v="6.2268901411487807"/>
    <n v="4"/>
    <n v="3"/>
    <n v="0.50499986300970756"/>
  </r>
  <r>
    <n v="6"/>
    <x v="4"/>
    <x v="6"/>
    <x v="10"/>
    <x v="10"/>
    <x v="0"/>
    <n v="30"/>
    <n v="42"/>
    <n v="-12"/>
    <n v="0"/>
    <n v="2.5"/>
    <n v="2"/>
    <n v="0.33333333333333331"/>
    <n v="-9.5"/>
    <n v="-3.082207001484488"/>
    <n v="-1"/>
    <n v="149"/>
    <n v="160"/>
    <n v="4"/>
    <n v="3.1446831396642927"/>
    <n v="-1"/>
    <n v="0"/>
    <n v="0.45789763429019653"/>
  </r>
  <r>
    <n v="7"/>
    <x v="4"/>
    <x v="7"/>
    <x v="10"/>
    <x v="13"/>
    <x v="0"/>
    <n v="31"/>
    <n v="26"/>
    <n v="5"/>
    <n v="1"/>
    <n v="-6.5"/>
    <n v="3"/>
    <n v="0.42857142857142855"/>
    <n v="-1.5"/>
    <n v="-1.2247448713915889"/>
    <n v="-1"/>
    <n v="180"/>
    <n v="186"/>
    <n v="2.5"/>
    <n v="1.9199382682727038"/>
    <n v="-2"/>
    <n v="-1"/>
    <n v="0.48058180142290569"/>
  </r>
  <r>
    <n v="8"/>
    <x v="4"/>
    <x v="16"/>
    <x v="10"/>
    <x v="23"/>
    <x v="1"/>
    <n v="24"/>
    <n v="31"/>
    <n v="-7"/>
    <n v="0"/>
    <n v="2.5"/>
    <n v="3"/>
    <n v="0.375"/>
    <n v="-4.5"/>
    <n v="-2.1213203435596424"/>
    <n v="-1"/>
    <n v="204"/>
    <n v="217"/>
    <n v="-2"/>
    <n v="-0.20138207528693863"/>
    <n v="-3"/>
    <n v="-2"/>
    <n v="0.46346216157879"/>
  </r>
  <r>
    <n v="9"/>
    <x v="4"/>
    <x v="8"/>
    <x v="10"/>
    <x v="1"/>
    <x v="1"/>
    <n v="13"/>
    <n v="20"/>
    <n v="-7"/>
    <n v="0"/>
    <n v="6.5"/>
    <n v="3"/>
    <n v="0.33333333333333331"/>
    <n v="-0.5"/>
    <n v="-0.70710678118654757"/>
    <n v="-1"/>
    <n v="217"/>
    <n v="237"/>
    <n v="-2.5"/>
    <n v="-0.90848885647348621"/>
    <n v="-4"/>
    <n v="-3"/>
    <n v="0.44795276872927275"/>
  </r>
  <r>
    <n v="10"/>
    <x v="4"/>
    <x v="9"/>
    <x v="10"/>
    <x v="14"/>
    <x v="0"/>
    <n v="27"/>
    <n v="35"/>
    <n v="-8"/>
    <n v="0"/>
    <n v="7"/>
    <n v="3"/>
    <n v="0.3"/>
    <n v="-1"/>
    <n v="-1"/>
    <n v="-1"/>
    <n v="244"/>
    <n v="272"/>
    <n v="-3.5"/>
    <n v="-1.9084888564734861"/>
    <n v="-5"/>
    <n v="-4"/>
    <n v="0.43598765688158725"/>
  </r>
  <r>
    <n v="11"/>
    <x v="4"/>
    <x v="10"/>
    <x v="10"/>
    <x v="16"/>
    <x v="1"/>
    <n v="16"/>
    <n v="19"/>
    <n v="-3"/>
    <n v="0"/>
    <n v="-4"/>
    <n v="3"/>
    <n v="0.27272727272727271"/>
    <n v="-7"/>
    <n v="-2.6457513110645907"/>
    <n v="-1"/>
    <n v="260"/>
    <n v="291"/>
    <n v="-10.5"/>
    <n v="-4.5542401675380768"/>
    <n v="-6"/>
    <n v="-5"/>
    <n v="0.43365339583962059"/>
  </r>
  <r>
    <n v="12"/>
    <x v="4"/>
    <x v="11"/>
    <x v="10"/>
    <x v="1"/>
    <x v="0"/>
    <n v="20"/>
    <n v="24"/>
    <n v="-4"/>
    <n v="0"/>
    <n v="5.5"/>
    <n v="3"/>
    <n v="0.25"/>
    <n v="1.5"/>
    <n v="1.2247448713915889"/>
    <n v="1"/>
    <n v="280"/>
    <n v="315"/>
    <n v="-9"/>
    <n v="-3.3294952961464879"/>
    <n v="1"/>
    <n v="0"/>
    <n v="0.43066320834702998"/>
  </r>
  <r>
    <n v="13"/>
    <x v="4"/>
    <x v="12"/>
    <x v="10"/>
    <x v="10"/>
    <x v="1"/>
    <n v="7"/>
    <n v="20"/>
    <n v="-13"/>
    <n v="0"/>
    <n v="12"/>
    <n v="3"/>
    <n v="0.23076923076923078"/>
    <n v="-1"/>
    <n v="-1"/>
    <n v="-1"/>
    <n v="287"/>
    <n v="335"/>
    <n v="-10"/>
    <n v="-4.3294952961464883"/>
    <n v="-1"/>
    <n v="0"/>
    <n v="0.40938302319340292"/>
  </r>
  <r>
    <n v="14"/>
    <x v="4"/>
    <x v="13"/>
    <x v="10"/>
    <x v="18"/>
    <x v="0"/>
    <n v="17"/>
    <n v="38"/>
    <n v="-21"/>
    <n v="0"/>
    <n v="6"/>
    <n v="3"/>
    <n v="0.21428571428571427"/>
    <n v="-15"/>
    <n v="-3.872983346207417"/>
    <n v="-1"/>
    <n v="304"/>
    <n v="373"/>
    <n v="-25"/>
    <n v="-8.2024786423539062"/>
    <n v="-2"/>
    <n v="-1"/>
    <n v="0.38112280787380165"/>
  </r>
  <r>
    <n v="15"/>
    <x v="4"/>
    <x v="14"/>
    <x v="10"/>
    <x v="22"/>
    <x v="1"/>
    <n v="17"/>
    <n v="27"/>
    <n v="-10"/>
    <n v="0"/>
    <n v="8"/>
    <n v="3"/>
    <n v="0.2"/>
    <n v="-2"/>
    <n v="-1.4142135623730951"/>
    <n v="-1"/>
    <n v="321"/>
    <n v="400"/>
    <n v="-27"/>
    <n v="-9.616692204727002"/>
    <n v="-3"/>
    <n v="-2"/>
    <n v="0.3725119486746945"/>
  </r>
  <r>
    <n v="16"/>
    <x v="4"/>
    <x v="15"/>
    <x v="10"/>
    <x v="12"/>
    <x v="0"/>
    <n v="20"/>
    <n v="23"/>
    <n v="-3"/>
    <n v="0"/>
    <n v="13.5"/>
    <n v="3"/>
    <n v="0.1875"/>
    <n v="10.5"/>
    <n v="3.2403703492039302"/>
    <n v="1"/>
    <n v="341"/>
    <n v="423"/>
    <n v="-16.5"/>
    <n v="-6.3763218555230718"/>
    <n v="1"/>
    <n v="0"/>
    <n v="0.37502696068175373"/>
  </r>
  <r>
    <n v="1"/>
    <x v="4"/>
    <x v="0"/>
    <x v="11"/>
    <x v="1"/>
    <x v="1"/>
    <n v="10"/>
    <n v="3"/>
    <n v="7"/>
    <n v="1"/>
    <n v="3"/>
    <n v="1"/>
    <n v="1"/>
    <n v="10"/>
    <n v="3.1622776601683795"/>
    <n v="1"/>
    <n v="10"/>
    <n v="3"/>
    <n v="10"/>
    <n v="3.1622776601683795"/>
    <n v="2"/>
    <n v="1"/>
    <n v="0.94549496840723346"/>
  </r>
  <r>
    <n v="2"/>
    <x v="4"/>
    <x v="1"/>
    <x v="11"/>
    <x v="10"/>
    <x v="0"/>
    <n v="21"/>
    <n v="16"/>
    <n v="5"/>
    <n v="1"/>
    <n v="-3"/>
    <n v="2"/>
    <n v="1"/>
    <n v="2"/>
    <n v="1.4142135623730951"/>
    <n v="1"/>
    <n v="31"/>
    <n v="19"/>
    <n v="12"/>
    <n v="4.5764912225414749"/>
    <n v="3"/>
    <n v="2"/>
    <n v="0.76137437626217574"/>
  </r>
  <r>
    <n v="3"/>
    <x v="4"/>
    <x v="2"/>
    <x v="11"/>
    <x v="22"/>
    <x v="0"/>
    <n v="27"/>
    <n v="16"/>
    <n v="11"/>
    <n v="1"/>
    <n v="-7"/>
    <n v="3"/>
    <n v="1"/>
    <n v="4"/>
    <n v="2"/>
    <n v="1"/>
    <n v="58"/>
    <n v="35"/>
    <n v="16"/>
    <n v="6.5764912225414749"/>
    <n v="4"/>
    <n v="3"/>
    <n v="0.76800403883050006"/>
  </r>
  <r>
    <n v="4"/>
    <x v="4"/>
    <x v="3"/>
    <x v="11"/>
    <x v="11"/>
    <x v="0"/>
    <n v="27"/>
    <n v="34"/>
    <n v="-7"/>
    <n v="0"/>
    <n v="-3.5"/>
    <n v="3"/>
    <n v="0.75"/>
    <n v="-10.5"/>
    <n v="-3.2403703492039302"/>
    <n v="-1"/>
    <n v="85"/>
    <n v="69"/>
    <n v="5.5"/>
    <n v="3.3361208733375447"/>
    <n v="-1"/>
    <n v="0"/>
    <n v="0.62110736134926747"/>
  </r>
  <r>
    <n v="5"/>
    <x v="4"/>
    <x v="4"/>
    <x v="11"/>
    <x v="14"/>
    <x v="1"/>
    <n v="34"/>
    <n v="24"/>
    <n v="10"/>
    <n v="1"/>
    <n v="3.5"/>
    <n v="4"/>
    <n v="0.8"/>
    <n v="13.5"/>
    <n v="3.6742346141747673"/>
    <n v="1"/>
    <n v="119"/>
    <n v="93"/>
    <n v="19"/>
    <n v="7.010355487512312"/>
    <n v="1"/>
    <n v="0"/>
    <n v="0.64204747413178165"/>
  </r>
  <r>
    <n v="6"/>
    <x v="4"/>
    <x v="5"/>
    <x v="11"/>
    <x v="4"/>
    <x v="0"/>
    <n v="23"/>
    <n v="22"/>
    <n v="1"/>
    <n v="1"/>
    <n v="-3.5"/>
    <n v="5"/>
    <n v="0.83333333333333337"/>
    <n v="-2.5"/>
    <n v="-1.5811388300841898"/>
    <n v="-1"/>
    <n v="142"/>
    <n v="115"/>
    <n v="16.5"/>
    <n v="5.429216657428122"/>
    <n v="-1"/>
    <n v="0"/>
    <n v="0.62241726045423595"/>
  </r>
  <r>
    <n v="7"/>
    <x v="4"/>
    <x v="6"/>
    <x v="11"/>
    <x v="23"/>
    <x v="0"/>
    <n v="42"/>
    <n v="24"/>
    <n v="18"/>
    <n v="1"/>
    <n v="-5.5"/>
    <n v="6"/>
    <n v="0.8571428571428571"/>
    <n v="12.5"/>
    <n v="3.5355339059327378"/>
    <n v="1"/>
    <n v="184"/>
    <n v="139"/>
    <n v="29"/>
    <n v="8.9647505633608588"/>
    <n v="1"/>
    <n v="0"/>
    <n v="0.660314158363559"/>
  </r>
  <r>
    <n v="8"/>
    <x v="4"/>
    <x v="7"/>
    <x v="11"/>
    <x v="27"/>
    <x v="1"/>
    <n v="31"/>
    <n v="24"/>
    <n v="7"/>
    <n v="1"/>
    <n v="-5"/>
    <n v="7"/>
    <n v="0.875"/>
    <n v="2"/>
    <n v="1.4142135623730951"/>
    <n v="1"/>
    <n v="215"/>
    <n v="163"/>
    <n v="31"/>
    <n v="10.378964125733955"/>
    <n v="2"/>
    <n v="1"/>
    <n v="0.65841168694097518"/>
  </r>
  <r>
    <n v="9"/>
    <x v="4"/>
    <x v="16"/>
    <x v="11"/>
    <x v="25"/>
    <x v="1"/>
    <n v="11"/>
    <n v="26"/>
    <n v="-15"/>
    <n v="0"/>
    <n v="-4"/>
    <n v="7"/>
    <n v="0.77777777777777779"/>
    <n v="-19"/>
    <n v="-4.358898943540674"/>
    <n v="-1"/>
    <n v="226"/>
    <n v="189"/>
    <n v="12"/>
    <n v="6.0200651821932807"/>
    <n v="-1"/>
    <n v="0"/>
    <n v="0.60437486831838183"/>
  </r>
  <r>
    <n v="10"/>
    <x v="4"/>
    <x v="8"/>
    <x v="11"/>
    <x v="20"/>
    <x v="0"/>
    <n v="24"/>
    <n v="16"/>
    <n v="8"/>
    <n v="1"/>
    <n v="-5"/>
    <n v="8"/>
    <n v="0.8"/>
    <n v="3"/>
    <n v="1.7320508075688772"/>
    <n v="1"/>
    <n v="250"/>
    <n v="205"/>
    <n v="15"/>
    <n v="7.7521159897621583"/>
    <n v="1"/>
    <n v="0"/>
    <n v="0.61546155818525161"/>
  </r>
  <r>
    <n v="11"/>
    <x v="4"/>
    <x v="10"/>
    <x v="11"/>
    <x v="2"/>
    <x v="1"/>
    <n v="8"/>
    <n v="37"/>
    <n v="-29"/>
    <n v="0"/>
    <n v="3"/>
    <n v="8"/>
    <n v="0.72727272727272729"/>
    <n v="-26"/>
    <n v="-5.0990195135927845"/>
    <n v="-1"/>
    <n v="258"/>
    <n v="242"/>
    <n v="-11"/>
    <n v="2.6530964761693738"/>
    <n v="-1"/>
    <n v="0"/>
    <n v="0.53786034240141689"/>
  </r>
  <r>
    <n v="12"/>
    <x v="4"/>
    <x v="11"/>
    <x v="11"/>
    <x v="13"/>
    <x v="1"/>
    <n v="31"/>
    <n v="13"/>
    <n v="18"/>
    <n v="1"/>
    <n v="-6.5"/>
    <n v="9"/>
    <n v="0.75"/>
    <n v="11.5"/>
    <n v="3.3911649915626341"/>
    <n v="1"/>
    <n v="289"/>
    <n v="255"/>
    <n v="0.5"/>
    <n v="6.0442614677320083"/>
    <n v="1"/>
    <n v="0"/>
    <n v="0.57362011252062239"/>
  </r>
  <r>
    <n v="13"/>
    <x v="4"/>
    <x v="12"/>
    <x v="11"/>
    <x v="16"/>
    <x v="0"/>
    <n v="20"/>
    <n v="15"/>
    <n v="5"/>
    <n v="1"/>
    <n v="-13"/>
    <n v="10"/>
    <n v="0.76923076923076927"/>
    <n v="-8"/>
    <n v="-2.8284271247461903"/>
    <n v="-1"/>
    <n v="309"/>
    <n v="270"/>
    <n v="-7.5"/>
    <n v="3.2158343429858181"/>
    <n v="-1"/>
    <n v="0"/>
    <n v="0.57926546469555029"/>
  </r>
  <r>
    <n v="14"/>
    <x v="4"/>
    <x v="13"/>
    <x v="11"/>
    <x v="1"/>
    <x v="0"/>
    <n v="21"/>
    <n v="13"/>
    <n v="8"/>
    <n v="1"/>
    <n v="-4.5"/>
    <n v="11"/>
    <n v="0.7857142857142857"/>
    <n v="3.5"/>
    <n v="1.8708286933869707"/>
    <n v="1"/>
    <n v="330"/>
    <n v="283"/>
    <n v="-4"/>
    <n v="5.0866630363727889"/>
    <n v="1"/>
    <n v="0"/>
    <n v="0.59004234790825938"/>
  </r>
  <r>
    <n v="15"/>
    <x v="4"/>
    <x v="14"/>
    <x v="11"/>
    <x v="10"/>
    <x v="1"/>
    <n v="23"/>
    <n v="10"/>
    <n v="13"/>
    <n v="1"/>
    <n v="4.5"/>
    <n v="12"/>
    <n v="0.8"/>
    <n v="17.5"/>
    <n v="4.1833001326703778"/>
    <n v="1"/>
    <n v="353"/>
    <n v="293"/>
    <n v="13.5"/>
    <n v="9.2699631690431659"/>
    <n v="2"/>
    <n v="1"/>
    <n v="0.60862120705490752"/>
  </r>
  <r>
    <n v="16"/>
    <x v="4"/>
    <x v="15"/>
    <x v="11"/>
    <x v="4"/>
    <x v="1"/>
    <n v="23"/>
    <n v="20"/>
    <n v="3"/>
    <n v="1"/>
    <n v="-13.5"/>
    <n v="13"/>
    <n v="0.8125"/>
    <n v="-10.5"/>
    <n v="-3.2403703492039302"/>
    <n v="-1"/>
    <n v="376"/>
    <n v="313"/>
    <n v="3"/>
    <n v="6.0295928198392357"/>
    <n v="-1"/>
    <n v="0"/>
    <n v="0.60697746363587313"/>
  </r>
  <r>
    <n v="1"/>
    <x v="4"/>
    <x v="0"/>
    <x v="12"/>
    <x v="0"/>
    <x v="1"/>
    <n v="28"/>
    <n v="30"/>
    <n v="-2"/>
    <n v="0"/>
    <n v="6.5"/>
    <n v="0"/>
    <n v="0"/>
    <n v="4.5"/>
    <n v="2.1213203435596424"/>
    <n v="1"/>
    <n v="28"/>
    <n v="30"/>
    <n v="4.5"/>
    <n v="2.1213203435596424"/>
    <n v="1"/>
    <n v="0"/>
    <n v="0.45921255941274186"/>
  </r>
  <r>
    <n v="2"/>
    <x v="4"/>
    <x v="1"/>
    <x v="12"/>
    <x v="21"/>
    <x v="0"/>
    <n v="13"/>
    <n v="12"/>
    <n v="1"/>
    <n v="1"/>
    <n v="-7"/>
    <n v="1"/>
    <n v="0.5"/>
    <n v="-6"/>
    <n v="-2.4494897427831779"/>
    <n v="-1"/>
    <n v="41"/>
    <n v="42"/>
    <n v="-1.5"/>
    <n v="-0.3281693992235355"/>
    <n v="-1"/>
    <n v="0"/>
    <n v="0.48572608023559244"/>
  </r>
  <r>
    <n v="3"/>
    <x v="4"/>
    <x v="2"/>
    <x v="12"/>
    <x v="25"/>
    <x v="1"/>
    <n v="27"/>
    <n v="20"/>
    <n v="7"/>
    <n v="1"/>
    <n v="3"/>
    <n v="2"/>
    <n v="0.66666666666666663"/>
    <n v="10"/>
    <n v="3.1622776601683795"/>
    <n v="1"/>
    <n v="68"/>
    <n v="62"/>
    <n v="8.5"/>
    <n v="2.834108260944844"/>
    <n v="1"/>
    <n v="0"/>
    <n v="0.55451363818266786"/>
  </r>
  <r>
    <n v="4"/>
    <x v="4"/>
    <x v="3"/>
    <x v="12"/>
    <x v="20"/>
    <x v="0"/>
    <n v="10"/>
    <n v="16"/>
    <n v="-6"/>
    <n v="0"/>
    <n v="-5.5"/>
    <n v="2"/>
    <n v="0.5"/>
    <n v="-11.5"/>
    <n v="-3.3911649915626341"/>
    <n v="-1"/>
    <n v="78"/>
    <n v="78"/>
    <n v="-3"/>
    <n v="-0.55705673061779004"/>
    <n v="-1"/>
    <n v="0"/>
    <n v="0.5"/>
  </r>
  <r>
    <n v="5"/>
    <x v="4"/>
    <x v="4"/>
    <x v="12"/>
    <x v="30"/>
    <x v="0"/>
    <n v="53"/>
    <n v="32"/>
    <n v="21"/>
    <n v="1"/>
    <n v="-4"/>
    <n v="3"/>
    <n v="0.6"/>
    <n v="17"/>
    <n v="4.1231056256176606"/>
    <n v="1"/>
    <n v="131"/>
    <n v="110"/>
    <n v="14"/>
    <n v="3.5660488949998705"/>
    <n v="1"/>
    <n v="0"/>
    <n v="0.602065587341861"/>
  </r>
  <r>
    <n v="6"/>
    <x v="4"/>
    <x v="5"/>
    <x v="12"/>
    <x v="27"/>
    <x v="1"/>
    <n v="31"/>
    <n v="24"/>
    <n v="7"/>
    <n v="1"/>
    <n v="3.5"/>
    <n v="4"/>
    <n v="0.66666666666666663"/>
    <n v="10.5"/>
    <n v="3.2403703492039302"/>
    <n v="1"/>
    <n v="162"/>
    <n v="134"/>
    <n v="24.5"/>
    <n v="6.8064192442038003"/>
    <n v="2"/>
    <n v="1"/>
    <n v="0.61057336999273881"/>
  </r>
  <r>
    <n v="7"/>
    <x v="4"/>
    <x v="6"/>
    <x v="12"/>
    <x v="19"/>
    <x v="1"/>
    <n v="23"/>
    <n v="30"/>
    <n v="-7"/>
    <n v="0"/>
    <n v="1.5"/>
    <n v="4"/>
    <n v="0.5714285714285714"/>
    <n v="-5.5"/>
    <n v="-2.3452078799117149"/>
    <n v="-1"/>
    <n v="185"/>
    <n v="164"/>
    <n v="19"/>
    <n v="4.461211364292085"/>
    <n v="-1"/>
    <n v="0"/>
    <n v="0.57090877014521457"/>
  </r>
  <r>
    <n v="8"/>
    <x v="4"/>
    <x v="7"/>
    <x v="12"/>
    <x v="23"/>
    <x v="0"/>
    <n v="27"/>
    <n v="24"/>
    <n v="3"/>
    <n v="1"/>
    <n v="-6"/>
    <n v="5"/>
    <n v="0.625"/>
    <n v="-3"/>
    <n v="-1.7320508075688772"/>
    <n v="-1"/>
    <n v="212"/>
    <n v="188"/>
    <n v="16"/>
    <n v="2.7291605567232078"/>
    <n v="-2"/>
    <n v="-1"/>
    <n v="0.57070840763603659"/>
  </r>
  <r>
    <n v="9"/>
    <x v="4"/>
    <x v="16"/>
    <x v="12"/>
    <x v="21"/>
    <x v="1"/>
    <n v="26"/>
    <n v="3"/>
    <n v="23"/>
    <n v="1"/>
    <n v="1"/>
    <n v="6"/>
    <n v="0.66666666666666663"/>
    <n v="24"/>
    <n v="4.8989794855663558"/>
    <n v="1"/>
    <n v="238"/>
    <n v="191"/>
    <n v="40"/>
    <n v="7.628140042289564"/>
    <n v="1"/>
    <n v="0"/>
    <n v="0.62747354892893847"/>
  </r>
  <r>
    <n v="10"/>
    <x v="4"/>
    <x v="9"/>
    <x v="12"/>
    <x v="6"/>
    <x v="1"/>
    <n v="7"/>
    <n v="41"/>
    <n v="-34"/>
    <n v="0"/>
    <n v="4.5"/>
    <n v="6"/>
    <n v="0.6"/>
    <n v="-29.5"/>
    <n v="-5.4313902456001077"/>
    <n v="-1"/>
    <n v="245"/>
    <n v="232"/>
    <n v="10.5"/>
    <n v="2.1967497966894562"/>
    <n v="-1"/>
    <n v="0"/>
    <n v="0.53225872591705647"/>
  </r>
  <r>
    <n v="11"/>
    <x v="4"/>
    <x v="10"/>
    <x v="12"/>
    <x v="19"/>
    <x v="0"/>
    <n v="20"/>
    <n v="17"/>
    <n v="3"/>
    <n v="1"/>
    <n v="-3.5"/>
    <n v="7"/>
    <n v="0.63636363636363635"/>
    <n v="-0.5"/>
    <n v="-0.70710678118654757"/>
    <n v="-1"/>
    <n v="265"/>
    <n v="249"/>
    <n v="10"/>
    <n v="1.4896430155029088"/>
    <n v="-2"/>
    <n v="-1"/>
    <n v="0.5368322401423532"/>
  </r>
  <r>
    <n v="12"/>
    <x v="4"/>
    <x v="11"/>
    <x v="12"/>
    <x v="28"/>
    <x v="0"/>
    <n v="28"/>
    <n v="22"/>
    <n v="6"/>
    <n v="1"/>
    <n v="3"/>
    <n v="8"/>
    <n v="0.66666666666666663"/>
    <n v="9"/>
    <n v="3"/>
    <n v="1"/>
    <n v="293"/>
    <n v="271"/>
    <n v="19"/>
    <n v="4.4896430155029083"/>
    <n v="1"/>
    <n v="0"/>
    <n v="0.54611543714891031"/>
  </r>
  <r>
    <n v="13"/>
    <x v="4"/>
    <x v="12"/>
    <x v="12"/>
    <x v="22"/>
    <x v="0"/>
    <n v="24"/>
    <n v="38"/>
    <n v="-14"/>
    <n v="0"/>
    <n v="-8"/>
    <n v="8"/>
    <n v="0.61538461538461542"/>
    <n v="-22"/>
    <n v="-4.6904157598234297"/>
    <n v="-1"/>
    <n v="317"/>
    <n v="309"/>
    <n v="-3"/>
    <n v="-0.20077274432052139"/>
    <n v="-1"/>
    <n v="0"/>
    <n v="0.51513996476584545"/>
  </r>
  <r>
    <n v="14"/>
    <x v="4"/>
    <x v="13"/>
    <x v="12"/>
    <x v="17"/>
    <x v="1"/>
    <n v="24"/>
    <n v="21"/>
    <n v="3"/>
    <n v="1"/>
    <n v="3"/>
    <n v="9"/>
    <n v="0.6428571428571429"/>
    <n v="6"/>
    <n v="2.4494897427831779"/>
    <n v="1"/>
    <n v="341"/>
    <n v="330"/>
    <n v="3"/>
    <n v="2.2487169984626565"/>
    <n v="1"/>
    <n v="0"/>
    <n v="0.51941819857709393"/>
  </r>
  <r>
    <n v="15"/>
    <x v="4"/>
    <x v="14"/>
    <x v="12"/>
    <x v="18"/>
    <x v="1"/>
    <n v="23"/>
    <n v="20"/>
    <n v="3"/>
    <n v="1"/>
    <n v="-3"/>
    <n v="10"/>
    <n v="0.66666666666666663"/>
    <n v="0"/>
    <n v="0"/>
    <n v="-1"/>
    <n v="364"/>
    <n v="350"/>
    <n v="3"/>
    <n v="2.2487169984626565"/>
    <n v="-1"/>
    <n v="0"/>
    <n v="0.52322155489508637"/>
  </r>
  <r>
    <n v="16"/>
    <x v="4"/>
    <x v="15"/>
    <x v="12"/>
    <x v="17"/>
    <x v="0"/>
    <n v="14"/>
    <n v="35"/>
    <n v="-21"/>
    <n v="0"/>
    <n v="10"/>
    <n v="10"/>
    <n v="0.625"/>
    <n v="-11"/>
    <n v="-3.3166247903553998"/>
    <n v="-1"/>
    <n v="378"/>
    <n v="385"/>
    <n v="-8"/>
    <n v="-1.0679077918927433"/>
    <n v="-2"/>
    <n v="-1"/>
    <n v="0.48912984838390866"/>
  </r>
  <r>
    <n v="1"/>
    <x v="4"/>
    <x v="0"/>
    <x v="13"/>
    <x v="25"/>
    <x v="1"/>
    <n v="24"/>
    <n v="30"/>
    <n v="-6"/>
    <n v="0"/>
    <n v="6"/>
    <n v="0"/>
    <n v="0"/>
    <n v="0"/>
    <n v="0"/>
    <n v="-1"/>
    <n v="24"/>
    <n v="30"/>
    <n v="0"/>
    <n v="0"/>
    <n v="-3"/>
    <n v="-2"/>
    <n v="0.37078509665363285"/>
  </r>
  <r>
    <n v="2"/>
    <x v="4"/>
    <x v="1"/>
    <x v="13"/>
    <x v="17"/>
    <x v="1"/>
    <n v="19"/>
    <n v="17"/>
    <n v="2"/>
    <n v="1"/>
    <n v="3"/>
    <n v="1"/>
    <n v="0.5"/>
    <n v="5"/>
    <n v="2.2360679774997898"/>
    <n v="1"/>
    <n v="43"/>
    <n v="47"/>
    <n v="5"/>
    <n v="2.2360679774997898"/>
    <n v="1"/>
    <n v="0"/>
    <n v="0.44749291742116726"/>
  </r>
  <r>
    <n v="3"/>
    <x v="4"/>
    <x v="2"/>
    <x v="13"/>
    <x v="30"/>
    <x v="0"/>
    <n v="27"/>
    <n v="24"/>
    <n v="3"/>
    <n v="1"/>
    <n v="-1.5"/>
    <n v="2"/>
    <n v="0.66666666666666663"/>
    <n v="1.5"/>
    <n v="1.2247448713915889"/>
    <n v="1"/>
    <n v="70"/>
    <n v="71"/>
    <n v="6.5"/>
    <n v="3.4608128488913787"/>
    <n v="2"/>
    <n v="1"/>
    <n v="0.49159639519126636"/>
  </r>
  <r>
    <n v="4"/>
    <x v="4"/>
    <x v="3"/>
    <x v="13"/>
    <x v="23"/>
    <x v="0"/>
    <n v="24"/>
    <n v="31"/>
    <n v="-7"/>
    <n v="0"/>
    <n v="-6"/>
    <n v="2"/>
    <n v="0.5"/>
    <n v="-13"/>
    <n v="-3.6055512754639891"/>
    <n v="-1"/>
    <n v="94"/>
    <n v="102"/>
    <n v="-6.5"/>
    <n v="-0.14473842657261038"/>
    <n v="-1"/>
    <n v="0"/>
    <n v="0.45175632166603019"/>
  </r>
  <r>
    <n v="5"/>
    <x v="4"/>
    <x v="4"/>
    <x v="13"/>
    <x v="27"/>
    <x v="1"/>
    <n v="19"/>
    <n v="13"/>
    <n v="6"/>
    <n v="1"/>
    <n v="10.5"/>
    <n v="3"/>
    <n v="0.6"/>
    <n v="16.5"/>
    <n v="4.0620192023179804"/>
    <n v="1"/>
    <n v="113"/>
    <n v="115"/>
    <n v="10"/>
    <n v="3.91728077574537"/>
    <n v="1"/>
    <n v="0"/>
    <n v="0.48960649393095762"/>
  </r>
  <r>
    <n v="6"/>
    <x v="4"/>
    <x v="6"/>
    <x v="13"/>
    <x v="15"/>
    <x v="0"/>
    <n v="30"/>
    <n v="23"/>
    <n v="7"/>
    <n v="1"/>
    <n v="-1.5"/>
    <n v="4"/>
    <n v="0.66666666666666663"/>
    <n v="5.5"/>
    <n v="2.3452078799117149"/>
    <n v="1"/>
    <n v="143"/>
    <n v="138"/>
    <n v="15.5"/>
    <n v="6.2624886556570853"/>
    <n v="2"/>
    <n v="1"/>
    <n v="0.52107514062891758"/>
  </r>
  <r>
    <n v="7"/>
    <x v="4"/>
    <x v="7"/>
    <x v="13"/>
    <x v="22"/>
    <x v="0"/>
    <n v="15"/>
    <n v="13"/>
    <n v="2"/>
    <n v="1"/>
    <n v="-6"/>
    <n v="5"/>
    <n v="0.7142857142857143"/>
    <n v="-4"/>
    <n v="-2"/>
    <n v="-1"/>
    <n v="158"/>
    <n v="151"/>
    <n v="11.5"/>
    <n v="4.2624886556570853"/>
    <n v="-1"/>
    <n v="0"/>
    <n v="0.52682347661326678"/>
  </r>
  <r>
    <n v="8"/>
    <x v="4"/>
    <x v="16"/>
    <x v="13"/>
    <x v="5"/>
    <x v="1"/>
    <n v="24"/>
    <n v="26"/>
    <n v="-2"/>
    <n v="0"/>
    <n v="1"/>
    <n v="5"/>
    <n v="0.625"/>
    <n v="-1"/>
    <n v="-1"/>
    <n v="-1"/>
    <n v="182"/>
    <n v="177"/>
    <n v="10.5"/>
    <n v="3.2624886556570853"/>
    <n v="-2"/>
    <n v="-1"/>
    <n v="0.51649925294081867"/>
  </r>
  <r>
    <n v="9"/>
    <x v="4"/>
    <x v="8"/>
    <x v="13"/>
    <x v="26"/>
    <x v="0"/>
    <n v="12"/>
    <n v="16"/>
    <n v="-4"/>
    <n v="0"/>
    <n v="-11"/>
    <n v="5"/>
    <n v="0.55555555555555558"/>
    <n v="-15"/>
    <n v="-3.872983346207417"/>
    <n v="-1"/>
    <n v="194"/>
    <n v="193"/>
    <n v="-4.5"/>
    <n v="-0.61049469055033168"/>
    <n v="-3"/>
    <n v="-2"/>
    <n v="0.50306198404016877"/>
  </r>
  <r>
    <n v="10"/>
    <x v="4"/>
    <x v="9"/>
    <x v="13"/>
    <x v="21"/>
    <x v="0"/>
    <n v="33"/>
    <n v="13"/>
    <n v="20"/>
    <n v="1"/>
    <n v="-2.5"/>
    <n v="6"/>
    <n v="0.6"/>
    <n v="17.5"/>
    <n v="4.1833001326703778"/>
    <n v="1"/>
    <n v="227"/>
    <n v="206"/>
    <n v="13"/>
    <n v="3.5728054421200461"/>
    <n v="1"/>
    <n v="0"/>
    <n v="0.55726389679301092"/>
  </r>
  <r>
    <n v="11"/>
    <x v="4"/>
    <x v="10"/>
    <x v="13"/>
    <x v="15"/>
    <x v="1"/>
    <n v="17"/>
    <n v="20"/>
    <n v="-3"/>
    <n v="0"/>
    <n v="3.5"/>
    <n v="6"/>
    <n v="0.54545454545454541"/>
    <n v="0.5"/>
    <n v="0.70710678118654757"/>
    <n v="1"/>
    <n v="244"/>
    <n v="226"/>
    <n v="13.5"/>
    <n v="4.279912223306594"/>
    <n v="2"/>
    <n v="1"/>
    <n v="0.5452807851022845"/>
  </r>
  <r>
    <n v="12"/>
    <x v="4"/>
    <x v="11"/>
    <x v="13"/>
    <x v="17"/>
    <x v="0"/>
    <n v="17"/>
    <n v="31"/>
    <n v="-14"/>
    <n v="0"/>
    <n v="1"/>
    <n v="6"/>
    <n v="0.5"/>
    <n v="-13"/>
    <n v="-3.6055512754639891"/>
    <n v="-1"/>
    <n v="261"/>
    <n v="257"/>
    <n v="0.5"/>
    <n v="0.67436094784260492"/>
    <n v="-1"/>
    <n v="0"/>
    <n v="0.50914973950575582"/>
  </r>
  <r>
    <n v="13"/>
    <x v="4"/>
    <x v="12"/>
    <x v="13"/>
    <x v="18"/>
    <x v="1"/>
    <n v="35"/>
    <n v="38"/>
    <n v="-3"/>
    <n v="0"/>
    <n v="3"/>
    <n v="6"/>
    <n v="0.46153846153846156"/>
    <n v="0"/>
    <n v="0"/>
    <n v="-1"/>
    <n v="296"/>
    <n v="295"/>
    <n v="0.5"/>
    <n v="0.67436094784260492"/>
    <n v="-2"/>
    <n v="-1"/>
    <n v="0.50200506730760952"/>
  </r>
  <r>
    <n v="14"/>
    <x v="4"/>
    <x v="13"/>
    <x v="13"/>
    <x v="0"/>
    <x v="1"/>
    <n v="7"/>
    <n v="34"/>
    <n v="-27"/>
    <n v="0"/>
    <n v="8.5"/>
    <n v="6"/>
    <n v="0.42857142857142855"/>
    <n v="-18.5"/>
    <n v="-4.3011626335213133"/>
    <n v="-1"/>
    <n v="303"/>
    <n v="329"/>
    <n v="-18"/>
    <n v="-3.6268016856787084"/>
    <n v="-3"/>
    <n v="-2"/>
    <n v="0.45137662155663416"/>
  </r>
  <r>
    <n v="15"/>
    <x v="4"/>
    <x v="14"/>
    <x v="13"/>
    <x v="20"/>
    <x v="0"/>
    <n v="38"/>
    <n v="6"/>
    <n v="32"/>
    <n v="1"/>
    <n v="-7"/>
    <n v="7"/>
    <n v="0.46666666666666667"/>
    <n v="25"/>
    <n v="5"/>
    <n v="1"/>
    <n v="341"/>
    <n v="335"/>
    <n v="7"/>
    <n v="1.3731983143212916"/>
    <n v="1"/>
    <n v="0"/>
    <n v="0.51051647649483534"/>
  </r>
  <r>
    <n v="16"/>
    <x v="4"/>
    <x v="15"/>
    <x v="13"/>
    <x v="21"/>
    <x v="1"/>
    <n v="20"/>
    <n v="38"/>
    <n v="-18"/>
    <n v="0"/>
    <n v="-5.5"/>
    <n v="7"/>
    <n v="0.4375"/>
    <n v="-23.5"/>
    <n v="-4.8476798574163293"/>
    <n v="-1"/>
    <n v="361"/>
    <n v="373"/>
    <n v="-16.5"/>
    <n v="-3.4744815430950378"/>
    <n v="-1"/>
    <n v="0"/>
    <n v="0.48063466847833042"/>
  </r>
  <r>
    <n v="1"/>
    <x v="4"/>
    <x v="0"/>
    <x v="14"/>
    <x v="27"/>
    <x v="0"/>
    <n v="26"/>
    <n v="40"/>
    <n v="-14"/>
    <n v="0"/>
    <n v="3.5"/>
    <n v="0"/>
    <n v="0"/>
    <n v="-10.5"/>
    <n v="-3.2403703492039302"/>
    <n v="-1"/>
    <n v="26"/>
    <n v="40"/>
    <n v="-10.5"/>
    <n v="-3.2403703492039302"/>
    <n v="-2"/>
    <n v="-1"/>
    <n v="0.26484132033944996"/>
  </r>
  <r>
    <n v="2"/>
    <x v="4"/>
    <x v="1"/>
    <x v="14"/>
    <x v="15"/>
    <x v="1"/>
    <n v="12"/>
    <n v="13"/>
    <n v="-1"/>
    <n v="0"/>
    <n v="7"/>
    <n v="0"/>
    <n v="0"/>
    <n v="6"/>
    <n v="2.4494897427831779"/>
    <n v="1"/>
    <n v="38"/>
    <n v="53"/>
    <n v="-4.5"/>
    <n v="-0.79088060642075231"/>
    <n v="1"/>
    <n v="0"/>
    <n v="0.31248812437640616"/>
  </r>
  <r>
    <n v="3"/>
    <x v="4"/>
    <x v="2"/>
    <x v="14"/>
    <x v="17"/>
    <x v="0"/>
    <n v="20"/>
    <n v="7"/>
    <n v="13"/>
    <n v="1"/>
    <n v="1.5"/>
    <n v="1"/>
    <n v="0.33333333333333331"/>
    <n v="14.5"/>
    <n v="3.8078865529319543"/>
    <n v="1"/>
    <n v="58"/>
    <n v="60"/>
    <n v="10"/>
    <n v="3.017005946511202"/>
    <n v="2"/>
    <n v="1"/>
    <n v="0.47992412960029246"/>
  </r>
  <r>
    <n v="4"/>
    <x v="4"/>
    <x v="3"/>
    <x v="14"/>
    <x v="22"/>
    <x v="1"/>
    <n v="26"/>
    <n v="24"/>
    <n v="2"/>
    <n v="1"/>
    <n v="2.5"/>
    <n v="2"/>
    <n v="0.5"/>
    <n v="4.5"/>
    <n v="2.1213203435596424"/>
    <n v="1"/>
    <n v="84"/>
    <n v="84"/>
    <n v="14.5"/>
    <n v="5.1383262900708448"/>
    <n v="3"/>
    <n v="2"/>
    <n v="0.5"/>
  </r>
  <r>
    <n v="5"/>
    <x v="4"/>
    <x v="4"/>
    <x v="14"/>
    <x v="20"/>
    <x v="1"/>
    <n v="27"/>
    <n v="34"/>
    <n v="-7"/>
    <n v="0"/>
    <n v="3"/>
    <n v="2"/>
    <n v="0.4"/>
    <n v="-4"/>
    <n v="-2"/>
    <n v="-1"/>
    <n v="111"/>
    <n v="118"/>
    <n v="10.5"/>
    <n v="3.1383262900708448"/>
    <n v="-1"/>
    <n v="0"/>
    <n v="0.46382930025813007"/>
  </r>
  <r>
    <n v="6"/>
    <x v="4"/>
    <x v="5"/>
    <x v="14"/>
    <x v="0"/>
    <x v="0"/>
    <n v="6"/>
    <n v="13"/>
    <n v="-7"/>
    <n v="0"/>
    <n v="-2.5"/>
    <n v="2"/>
    <n v="0.33333333333333331"/>
    <n v="-9.5"/>
    <n v="-3.082207001484488"/>
    <n v="-1"/>
    <n v="117"/>
    <n v="131"/>
    <n v="1"/>
    <n v="5.6119288586356841E-2"/>
    <n v="-2"/>
    <n v="-1"/>
    <n v="0.43343120359179899"/>
  </r>
  <r>
    <n v="7"/>
    <x v="4"/>
    <x v="6"/>
    <x v="14"/>
    <x v="9"/>
    <x v="1"/>
    <n v="27"/>
    <n v="17"/>
    <n v="10"/>
    <n v="1"/>
    <n v="-4.5"/>
    <n v="3"/>
    <n v="0.42857142857142855"/>
    <n v="5.5"/>
    <n v="2.3452078799117149"/>
    <n v="1"/>
    <n v="144"/>
    <n v="148"/>
    <n v="6.5"/>
    <n v="2.4013271684980717"/>
    <n v="1"/>
    <n v="0"/>
    <n v="0.48377180974642198"/>
  </r>
  <r>
    <n v="8"/>
    <x v="4"/>
    <x v="7"/>
    <x v="14"/>
    <x v="29"/>
    <x v="0"/>
    <n v="29"/>
    <n v="15"/>
    <n v="14"/>
    <n v="1"/>
    <n v="-7"/>
    <n v="4"/>
    <n v="0.5"/>
    <n v="7"/>
    <n v="2.6457513110645907"/>
    <n v="1"/>
    <n v="173"/>
    <n v="163"/>
    <n v="13.5"/>
    <n v="5.0470784795626624"/>
    <n v="2"/>
    <n v="1"/>
    <n v="0.53521985101196834"/>
  </r>
  <r>
    <n v="9"/>
    <x v="4"/>
    <x v="16"/>
    <x v="14"/>
    <x v="15"/>
    <x v="0"/>
    <n v="3"/>
    <n v="26"/>
    <n v="-23"/>
    <n v="0"/>
    <n v="-1"/>
    <n v="4"/>
    <n v="0.44444444444444442"/>
    <n v="-24"/>
    <n v="-4.8989794855663558"/>
    <n v="-1"/>
    <n v="176"/>
    <n v="189"/>
    <n v="-10.5"/>
    <n v="0.14809899399630666"/>
    <n v="-1"/>
    <n v="0"/>
    <n v="0.45787674343842255"/>
  </r>
  <r>
    <n v="10"/>
    <x v="4"/>
    <x v="9"/>
    <x v="14"/>
    <x v="19"/>
    <x v="1"/>
    <n v="13"/>
    <n v="33"/>
    <n v="-20"/>
    <n v="0"/>
    <n v="2.5"/>
    <n v="4"/>
    <n v="0.4"/>
    <n v="-17.5"/>
    <n v="-4.1833001326703778"/>
    <n v="-1"/>
    <n v="189"/>
    <n v="222"/>
    <n v="-28"/>
    <n v="-4.0352011386740712"/>
    <n v="-2"/>
    <n v="-1"/>
    <n v="0.40578808028515828"/>
  </r>
  <r>
    <n v="11"/>
    <x v="4"/>
    <x v="10"/>
    <x v="14"/>
    <x v="17"/>
    <x v="1"/>
    <n v="20"/>
    <n v="42"/>
    <n v="-22"/>
    <n v="0"/>
    <n v="4.5"/>
    <n v="4"/>
    <n v="0.36363636363636365"/>
    <n v="-17.5"/>
    <n v="-4.1833001326703778"/>
    <n v="-1"/>
    <n v="209"/>
    <n v="264"/>
    <n v="-45.5"/>
    <n v="-8.218501271344449"/>
    <n v="-3"/>
    <n v="-2"/>
    <n v="0.36501401045185294"/>
  </r>
  <r>
    <n v="12"/>
    <x v="4"/>
    <x v="11"/>
    <x v="14"/>
    <x v="18"/>
    <x v="0"/>
    <n v="11"/>
    <n v="28"/>
    <n v="-17"/>
    <n v="0"/>
    <n v="3"/>
    <n v="4"/>
    <n v="0.33333333333333331"/>
    <n v="-14"/>
    <n v="-3.7416573867739413"/>
    <n v="-1"/>
    <n v="220"/>
    <n v="292"/>
    <n v="-59.5"/>
    <n v="-11.96015865811839"/>
    <n v="-4"/>
    <n v="-3"/>
    <n v="0.33827089494196472"/>
  </r>
  <r>
    <n v="13"/>
    <x v="4"/>
    <x v="12"/>
    <x v="14"/>
    <x v="25"/>
    <x v="0"/>
    <n v="10"/>
    <n v="45"/>
    <n v="-35"/>
    <n v="0"/>
    <n v="3.5"/>
    <n v="4"/>
    <n v="0.30769230769230771"/>
    <n v="-31.5"/>
    <n v="-5.6124860801609122"/>
    <n v="-1"/>
    <n v="230"/>
    <n v="337"/>
    <n v="-91"/>
    <n v="-17.572644738279301"/>
    <n v="-5"/>
    <n v="-4"/>
    <n v="0.28795260331858491"/>
  </r>
  <r>
    <n v="14"/>
    <x v="4"/>
    <x v="13"/>
    <x v="14"/>
    <x v="23"/>
    <x v="1"/>
    <n v="20"/>
    <n v="16"/>
    <n v="4"/>
    <n v="1"/>
    <n v="6.5"/>
    <n v="5"/>
    <n v="0.35714285714285715"/>
    <n v="10.5"/>
    <n v="3.2403703492039302"/>
    <n v="1"/>
    <n v="250"/>
    <n v="353"/>
    <n v="-80.5"/>
    <n v="-14.332274389075371"/>
    <n v="1"/>
    <n v="0"/>
    <n v="0.30625913241271174"/>
  </r>
  <r>
    <n v="15"/>
    <x v="4"/>
    <x v="14"/>
    <x v="14"/>
    <x v="30"/>
    <x v="1"/>
    <n v="12"/>
    <n v="24"/>
    <n v="-12"/>
    <n v="0"/>
    <n v="7.5"/>
    <n v="5"/>
    <n v="0.33333333333333331"/>
    <n v="-4.5"/>
    <n v="-2.1213203435596424"/>
    <n v="-1"/>
    <n v="262"/>
    <n v="377"/>
    <n v="-85"/>
    <n v="-16.453594732635015"/>
    <n v="-1"/>
    <n v="0"/>
    <n v="0.2968288475753077"/>
  </r>
  <r>
    <n v="16"/>
    <x v="4"/>
    <x v="15"/>
    <x v="14"/>
    <x v="19"/>
    <x v="0"/>
    <n v="38"/>
    <n v="20"/>
    <n v="18"/>
    <n v="1"/>
    <n v="5.5"/>
    <n v="6"/>
    <n v="0.375"/>
    <n v="23.5"/>
    <n v="4.8476798574163293"/>
    <n v="1"/>
    <n v="300"/>
    <n v="397"/>
    <n v="-61.5"/>
    <n v="-11.605914875218685"/>
    <n v="1"/>
    <n v="0"/>
    <n v="0.33984960016879584"/>
  </r>
  <r>
    <n v="1"/>
    <x v="4"/>
    <x v="0"/>
    <x v="15"/>
    <x v="21"/>
    <x v="1"/>
    <n v="40"/>
    <n v="26"/>
    <n v="14"/>
    <n v="1"/>
    <n v="-3.5"/>
    <n v="1"/>
    <n v="1"/>
    <n v="10.5"/>
    <n v="3.2403703492039302"/>
    <n v="1"/>
    <n v="40"/>
    <n v="26"/>
    <n v="10.5"/>
    <n v="3.2403703492039302"/>
    <n v="2"/>
    <n v="1"/>
    <n v="0.73515867966055004"/>
  </r>
  <r>
    <n v="2"/>
    <x v="4"/>
    <x v="1"/>
    <x v="15"/>
    <x v="23"/>
    <x v="1"/>
    <n v="28"/>
    <n v="10"/>
    <n v="18"/>
    <n v="1"/>
    <n v="-7"/>
    <n v="2"/>
    <n v="1"/>
    <n v="11"/>
    <n v="3.3166247903553998"/>
    <n v="1"/>
    <n v="68"/>
    <n v="36"/>
    <n v="21.5"/>
    <n v="6.55699513955933"/>
    <n v="3"/>
    <n v="2"/>
    <n v="0.81865973902954547"/>
  </r>
  <r>
    <n v="3"/>
    <x v="4"/>
    <x v="2"/>
    <x v="15"/>
    <x v="6"/>
    <x v="0"/>
    <n v="33"/>
    <n v="28"/>
    <n v="5"/>
    <n v="1"/>
    <n v="-4.5"/>
    <n v="3"/>
    <n v="1"/>
    <n v="0.5"/>
    <n v="0.70710678118654757"/>
    <n v="1"/>
    <n v="101"/>
    <n v="64"/>
    <n v="22"/>
    <n v="7.2641019207458779"/>
    <n v="4"/>
    <n v="3"/>
    <n v="0.74673664892809755"/>
  </r>
  <r>
    <n v="4"/>
    <x v="4"/>
    <x v="3"/>
    <x v="15"/>
    <x v="4"/>
    <x v="1"/>
    <n v="34"/>
    <n v="30"/>
    <n v="4"/>
    <n v="1"/>
    <n v="-7"/>
    <n v="4"/>
    <n v="1"/>
    <n v="-3"/>
    <n v="-1.7320508075688772"/>
    <n v="-1"/>
    <n v="135"/>
    <n v="94"/>
    <n v="19"/>
    <n v="5.5320511131770012"/>
    <n v="-1"/>
    <n v="0"/>
    <n v="0.70222016822741873"/>
  </r>
  <r>
    <n v="5"/>
    <x v="4"/>
    <x v="4"/>
    <x v="15"/>
    <x v="19"/>
    <x v="0"/>
    <n v="13"/>
    <n v="19"/>
    <n v="-6"/>
    <n v="0"/>
    <n v="-10.5"/>
    <n v="4"/>
    <n v="0.8"/>
    <n v="-16.5"/>
    <n v="-4.0620192023179804"/>
    <n v="-1"/>
    <n v="148"/>
    <n v="113"/>
    <n v="2.5"/>
    <n v="1.4700319108590207"/>
    <n v="-2"/>
    <n v="-1"/>
    <n v="0.65463679940005604"/>
  </r>
  <r>
    <n v="6"/>
    <x v="4"/>
    <x v="5"/>
    <x v="15"/>
    <x v="15"/>
    <x v="0"/>
    <n v="24"/>
    <n v="31"/>
    <n v="-7"/>
    <n v="0"/>
    <n v="-3.5"/>
    <n v="4"/>
    <n v="0.66666666666666663"/>
    <n v="-10.5"/>
    <n v="-3.2403703492039302"/>
    <n v="-1"/>
    <n v="172"/>
    <n v="144"/>
    <n v="-8"/>
    <n v="-1.7703384383449094"/>
    <n v="-3"/>
    <n v="-2"/>
    <n v="0.60374749047866516"/>
  </r>
  <r>
    <n v="7"/>
    <x v="4"/>
    <x v="6"/>
    <x v="15"/>
    <x v="22"/>
    <x v="1"/>
    <n v="30"/>
    <n v="6"/>
    <n v="24"/>
    <n v="1"/>
    <n v="-3"/>
    <n v="5"/>
    <n v="0.7142857142857143"/>
    <n v="21"/>
    <n v="4.5825756949558398"/>
    <n v="1"/>
    <n v="202"/>
    <n v="150"/>
    <n v="13"/>
    <n v="2.8122372566109304"/>
    <n v="1"/>
    <n v="0"/>
    <n v="0.66938145281914629"/>
  </r>
  <r>
    <n v="8"/>
    <x v="4"/>
    <x v="7"/>
    <x v="15"/>
    <x v="12"/>
    <x v="0"/>
    <n v="24"/>
    <n v="31"/>
    <n v="-7"/>
    <n v="0"/>
    <n v="5"/>
    <n v="5"/>
    <n v="0.625"/>
    <n v="-2"/>
    <n v="-1.4142135623730951"/>
    <n v="-1"/>
    <n v="226"/>
    <n v="181"/>
    <n v="11"/>
    <n v="1.3980236942378352"/>
    <n v="-1"/>
    <n v="0"/>
    <n v="0.62860338723148834"/>
  </r>
  <r>
    <n v="9"/>
    <x v="4"/>
    <x v="16"/>
    <x v="15"/>
    <x v="10"/>
    <x v="0"/>
    <n v="26"/>
    <n v="23"/>
    <n v="3"/>
    <n v="1"/>
    <n v="5.5"/>
    <n v="6"/>
    <n v="0.66666666666666663"/>
    <n v="8.5"/>
    <n v="2.9154759474226504"/>
    <n v="1"/>
    <n v="252"/>
    <n v="204"/>
    <n v="19.5"/>
    <n v="4.3134996416604858"/>
    <n v="1"/>
    <n v="0"/>
    <n v="0.62264791535487163"/>
  </r>
  <r>
    <n v="10"/>
    <x v="4"/>
    <x v="8"/>
    <x v="15"/>
    <x v="17"/>
    <x v="1"/>
    <n v="32"/>
    <n v="35"/>
    <n v="-3"/>
    <n v="0"/>
    <n v="-5.5"/>
    <n v="6"/>
    <n v="0.6"/>
    <n v="-8.5"/>
    <n v="-2.9154759474226504"/>
    <n v="-1"/>
    <n v="284"/>
    <n v="239"/>
    <n v="11"/>
    <n v="1.3980236942378355"/>
    <n v="-1"/>
    <n v="0"/>
    <n v="0.60081217666635511"/>
  </r>
  <r>
    <n v="11"/>
    <x v="4"/>
    <x v="9"/>
    <x v="15"/>
    <x v="25"/>
    <x v="1"/>
    <n v="24"/>
    <n v="17"/>
    <n v="7"/>
    <n v="1"/>
    <n v="-5.5"/>
    <n v="7"/>
    <n v="0.63636363636363635"/>
    <n v="1.5"/>
    <n v="1.2247448713915889"/>
    <n v="1"/>
    <n v="308"/>
    <n v="256"/>
    <n v="12.5"/>
    <n v="2.6227685656294244"/>
    <n v="1"/>
    <n v="0"/>
    <n v="0.60784576201371654"/>
  </r>
  <r>
    <n v="12"/>
    <x v="4"/>
    <x v="11"/>
    <x v="15"/>
    <x v="23"/>
    <x v="0"/>
    <n v="40"/>
    <n v="9"/>
    <n v="31"/>
    <n v="1"/>
    <n v="-11"/>
    <n v="8"/>
    <n v="0.66666666666666663"/>
    <n v="20"/>
    <n v="4.4721359549995796"/>
    <n v="1"/>
    <n v="348"/>
    <n v="265"/>
    <n v="32.5"/>
    <n v="7.0949045206290045"/>
    <n v="2"/>
    <n v="1"/>
    <n v="0.65605439604580229"/>
  </r>
  <r>
    <n v="13"/>
    <x v="4"/>
    <x v="12"/>
    <x v="15"/>
    <x v="28"/>
    <x v="1"/>
    <n v="23"/>
    <n v="16"/>
    <n v="7"/>
    <n v="1"/>
    <n v="3"/>
    <n v="9"/>
    <n v="0.69230769230769229"/>
    <n v="10"/>
    <n v="3.1622776601683795"/>
    <n v="1"/>
    <n v="371"/>
    <n v="281"/>
    <n v="42.5"/>
    <n v="10.257182180797384"/>
    <n v="3"/>
    <n v="2"/>
    <n v="0.65892297670087996"/>
  </r>
  <r>
    <n v="14"/>
    <x v="4"/>
    <x v="13"/>
    <x v="15"/>
    <x v="22"/>
    <x v="0"/>
    <n v="23"/>
    <n v="3"/>
    <n v="20"/>
    <n v="1"/>
    <n v="-9"/>
    <n v="10"/>
    <n v="0.7142857142857143"/>
    <n v="11"/>
    <n v="3.3166247903553998"/>
    <n v="1"/>
    <n v="394"/>
    <n v="284"/>
    <n v="53.5"/>
    <n v="13.573806971152784"/>
    <n v="4"/>
    <n v="3"/>
    <n v="0.68479206614782484"/>
  </r>
  <r>
    <n v="15"/>
    <x v="4"/>
    <x v="14"/>
    <x v="15"/>
    <x v="1"/>
    <x v="1"/>
    <n v="26"/>
    <n v="3"/>
    <n v="23"/>
    <n v="1"/>
    <n v="-7"/>
    <n v="11"/>
    <n v="0.73333333333333328"/>
    <n v="16"/>
    <n v="4"/>
    <n v="1"/>
    <n v="420"/>
    <n v="287"/>
    <n v="69.5"/>
    <n v="17.573806971152784"/>
    <n v="5"/>
    <n v="4"/>
    <n v="0.71144877946203844"/>
  </r>
  <r>
    <n v="16"/>
    <x v="4"/>
    <x v="15"/>
    <x v="15"/>
    <x v="25"/>
    <x v="0"/>
    <n v="31"/>
    <n v="21"/>
    <n v="10"/>
    <n v="1"/>
    <n v="-9.5"/>
    <n v="12"/>
    <n v="0.75"/>
    <n v="0.5"/>
    <n v="0.70710678118654757"/>
    <n v="1"/>
    <n v="451"/>
    <n v="308"/>
    <n v="70"/>
    <n v="18.28091375233933"/>
    <n v="6"/>
    <n v="5"/>
    <n v="0.7117382116547919"/>
  </r>
  <r>
    <n v="1"/>
    <x v="4"/>
    <x v="0"/>
    <x v="16"/>
    <x v="19"/>
    <x v="0"/>
    <n v="30"/>
    <n v="24"/>
    <n v="6"/>
    <n v="1"/>
    <n v="-6"/>
    <n v="1"/>
    <n v="1"/>
    <n v="0"/>
    <n v="0"/>
    <n v="-1"/>
    <n v="30"/>
    <n v="24"/>
    <n v="0"/>
    <n v="0"/>
    <n v="-1"/>
    <n v="0"/>
    <n v="0.62921490334636709"/>
  </r>
  <r>
    <n v="2"/>
    <x v="4"/>
    <x v="1"/>
    <x v="16"/>
    <x v="4"/>
    <x v="1"/>
    <n v="10"/>
    <n v="13"/>
    <n v="-3"/>
    <n v="0"/>
    <n v="-1"/>
    <n v="1"/>
    <n v="0.5"/>
    <n v="-4"/>
    <n v="-2"/>
    <n v="-1"/>
    <n v="40"/>
    <n v="37"/>
    <n v="-4"/>
    <n v="-2"/>
    <n v="-2"/>
    <n v="-1"/>
    <n v="0.54606124538659417"/>
  </r>
  <r>
    <n v="3"/>
    <x v="4"/>
    <x v="2"/>
    <x v="16"/>
    <x v="15"/>
    <x v="0"/>
    <n v="20"/>
    <n v="27"/>
    <n v="-7"/>
    <n v="0"/>
    <n v="-3"/>
    <n v="1"/>
    <n v="0.33333333333333331"/>
    <n v="-10"/>
    <n v="-3.1622776601683795"/>
    <n v="-1"/>
    <n v="60"/>
    <n v="64"/>
    <n v="-14"/>
    <n v="-5.16227766016838"/>
    <n v="-3"/>
    <n v="-2"/>
    <n v="0.46183530448099214"/>
  </r>
  <r>
    <n v="4"/>
    <x v="4"/>
    <x v="3"/>
    <x v="16"/>
    <x v="26"/>
    <x v="1"/>
    <n v="30"/>
    <n v="10"/>
    <n v="20"/>
    <n v="1"/>
    <n v="-15"/>
    <n v="2"/>
    <n v="0.5"/>
    <n v="5"/>
    <n v="2.2360679774997898"/>
    <n v="1"/>
    <n v="90"/>
    <n v="74"/>
    <n v="-9"/>
    <n v="-2.9262096826685902"/>
    <n v="1"/>
    <n v="0"/>
    <n v="0.61394242755260053"/>
  </r>
  <r>
    <n v="5"/>
    <x v="4"/>
    <x v="4"/>
    <x v="16"/>
    <x v="22"/>
    <x v="0"/>
    <n v="13"/>
    <n v="20"/>
    <n v="-7"/>
    <n v="0"/>
    <n v="-4.5"/>
    <n v="2"/>
    <n v="0.4"/>
    <n v="-11.5"/>
    <n v="-3.3911649915626341"/>
    <n v="-1"/>
    <n v="103"/>
    <n v="94"/>
    <n v="-20.5"/>
    <n v="-6.3173746742312247"/>
    <n v="-1"/>
    <n v="0"/>
    <n v="0.55396376074214115"/>
  </r>
  <r>
    <n v="6"/>
    <x v="4"/>
    <x v="5"/>
    <x v="16"/>
    <x v="5"/>
    <x v="0"/>
    <n v="17"/>
    <n v="24"/>
    <n v="-7"/>
    <n v="0"/>
    <n v="-6"/>
    <n v="2"/>
    <n v="0.33333333333333331"/>
    <n v="-13"/>
    <n v="-3.6055512754639891"/>
    <n v="-1"/>
    <n v="120"/>
    <n v="118"/>
    <n v="-33.5"/>
    <n v="-9.9229259496952142"/>
    <n v="-2"/>
    <n v="-1"/>
    <n v="0.50995690112122793"/>
  </r>
  <r>
    <n v="7"/>
    <x v="4"/>
    <x v="6"/>
    <x v="16"/>
    <x v="17"/>
    <x v="1"/>
    <n v="20"/>
    <n v="23"/>
    <n v="-3"/>
    <n v="0"/>
    <n v="2.5"/>
    <n v="2"/>
    <n v="0.2857142857142857"/>
    <n v="-0.5"/>
    <n v="-0.70710678118654757"/>
    <n v="-1"/>
    <n v="140"/>
    <n v="141"/>
    <n v="-34"/>
    <n v="-10.630032730881762"/>
    <n v="-3"/>
    <n v="-2"/>
    <n v="0.49578300033957262"/>
  </r>
  <r>
    <n v="8"/>
    <x v="4"/>
    <x v="7"/>
    <x v="16"/>
    <x v="1"/>
    <x v="1"/>
    <n v="17"/>
    <n v="16"/>
    <n v="1"/>
    <n v="1"/>
    <n v="3.5"/>
    <n v="3"/>
    <n v="0.375"/>
    <n v="4.5"/>
    <n v="2.1213203435596424"/>
    <n v="1"/>
    <n v="157"/>
    <n v="157"/>
    <n v="-29.5"/>
    <n v="-8.5087123873221202"/>
    <n v="1"/>
    <n v="0"/>
    <n v="0.5"/>
  </r>
  <r>
    <n v="9"/>
    <x v="4"/>
    <x v="16"/>
    <x v="16"/>
    <x v="12"/>
    <x v="0"/>
    <n v="26"/>
    <n v="11"/>
    <n v="15"/>
    <n v="1"/>
    <n v="4"/>
    <n v="4"/>
    <n v="0.44444444444444442"/>
    <n v="19"/>
    <n v="4.358898943540674"/>
    <n v="1"/>
    <n v="183"/>
    <n v="168"/>
    <n v="-10.5"/>
    <n v="-4.1498134437814462"/>
    <n v="2"/>
    <n v="1"/>
    <n v="0.55049912125564326"/>
  </r>
  <r>
    <n v="10"/>
    <x v="4"/>
    <x v="8"/>
    <x v="16"/>
    <x v="23"/>
    <x v="1"/>
    <n v="24"/>
    <n v="26"/>
    <n v="-2"/>
    <n v="0"/>
    <n v="-1.5"/>
    <n v="4"/>
    <n v="0.4"/>
    <n v="-3.5"/>
    <n v="-1.8708286933869707"/>
    <n v="-1"/>
    <n v="207"/>
    <n v="194"/>
    <n v="-14"/>
    <n v="-6.0206421371684167"/>
    <n v="-1"/>
    <n v="0"/>
    <n v="0.53835443003525629"/>
  </r>
  <r>
    <n v="11"/>
    <x v="4"/>
    <x v="9"/>
    <x v="16"/>
    <x v="27"/>
    <x v="0"/>
    <n v="17"/>
    <n v="24"/>
    <n v="-7"/>
    <n v="0"/>
    <n v="5.5"/>
    <n v="4"/>
    <n v="0.36363636363636365"/>
    <n v="-1.5"/>
    <n v="-1.2247448713915889"/>
    <n v="-1"/>
    <n v="224"/>
    <n v="218"/>
    <n v="-15.5"/>
    <n v="-7.2453870085600052"/>
    <n v="-2"/>
    <n v="-1"/>
    <n v="0.51608141245275152"/>
  </r>
  <r>
    <n v="12"/>
    <x v="4"/>
    <x v="11"/>
    <x v="16"/>
    <x v="22"/>
    <x v="1"/>
    <n v="20"/>
    <n v="23"/>
    <n v="-3"/>
    <n v="0"/>
    <n v="-4.5"/>
    <n v="4"/>
    <n v="0.33333333333333331"/>
    <n v="-7.5"/>
    <n v="-2.7386127875258306"/>
    <n v="-1"/>
    <n v="244"/>
    <n v="241"/>
    <n v="-23"/>
    <n v="-9.9839997960858362"/>
    <n v="-3"/>
    <n v="-2"/>
    <n v="0.5073294653297622"/>
  </r>
  <r>
    <n v="13"/>
    <x v="4"/>
    <x v="12"/>
    <x v="16"/>
    <x v="21"/>
    <x v="1"/>
    <n v="45"/>
    <n v="10"/>
    <n v="35"/>
    <n v="1"/>
    <n v="-3.5"/>
    <n v="5"/>
    <n v="0.38461538461538464"/>
    <n v="31.5"/>
    <n v="5.6124860801609122"/>
    <n v="1"/>
    <n v="289"/>
    <n v="251"/>
    <n v="8.5"/>
    <n v="-4.371513715924924"/>
    <n v="1"/>
    <n v="0"/>
    <n v="0.58275852726077426"/>
  </r>
  <r>
    <n v="14"/>
    <x v="4"/>
    <x v="13"/>
    <x v="16"/>
    <x v="10"/>
    <x v="0"/>
    <n v="10"/>
    <n v="39"/>
    <n v="-29"/>
    <n v="0"/>
    <n v="1"/>
    <n v="5"/>
    <n v="0.35714285714285715"/>
    <n v="-28"/>
    <n v="-5.2915026221291814"/>
    <n v="-1"/>
    <n v="299"/>
    <n v="290"/>
    <n v="-19.5"/>
    <n v="-9.6630163380541063"/>
    <n v="-1"/>
    <n v="0"/>
    <n v="0.51810045722444353"/>
  </r>
  <r>
    <n v="15"/>
    <x v="4"/>
    <x v="14"/>
    <x v="16"/>
    <x v="23"/>
    <x v="0"/>
    <n v="17"/>
    <n v="24"/>
    <n v="-7"/>
    <n v="0"/>
    <n v="-7.5"/>
    <n v="5"/>
    <n v="0.33333333333333331"/>
    <n v="-14.5"/>
    <n v="-3.8078865529319543"/>
    <n v="-1"/>
    <n v="316"/>
    <n v="314"/>
    <n v="-34"/>
    <n v="-13.470902890986061"/>
    <n v="-2"/>
    <n v="-1"/>
    <n v="0.50376184641622646"/>
  </r>
  <r>
    <n v="16"/>
    <x v="4"/>
    <x v="15"/>
    <x v="16"/>
    <x v="27"/>
    <x v="1"/>
    <n v="21"/>
    <n v="31"/>
    <n v="-10"/>
    <n v="0"/>
    <n v="9.5"/>
    <n v="5"/>
    <n v="0.3125"/>
    <n v="-0.5"/>
    <n v="-0.70710678118654757"/>
    <n v="-1"/>
    <n v="337"/>
    <n v="345"/>
    <n v="-34.5"/>
    <n v="-14.178009672172609"/>
    <n v="-3"/>
    <n v="-2"/>
    <n v="0.4861026495804921"/>
  </r>
  <r>
    <n v="1"/>
    <x v="4"/>
    <x v="0"/>
    <x v="17"/>
    <x v="20"/>
    <x v="1"/>
    <n v="30"/>
    <n v="27"/>
    <n v="3"/>
    <n v="1"/>
    <n v="-1.5"/>
    <n v="1"/>
    <n v="1"/>
    <n v="1.5"/>
    <n v="1.2247448713915889"/>
    <n v="1"/>
    <n v="30"/>
    <n v="27"/>
    <n v="1.5"/>
    <n v="1.2247448713915889"/>
    <n v="1"/>
    <n v="0"/>
    <n v="0.56210374775620375"/>
  </r>
  <r>
    <n v="2"/>
    <x v="4"/>
    <x v="1"/>
    <x v="17"/>
    <x v="0"/>
    <x v="0"/>
    <n v="27"/>
    <n v="9"/>
    <n v="18"/>
    <n v="1"/>
    <n v="-2"/>
    <n v="2"/>
    <n v="1"/>
    <n v="16"/>
    <n v="4"/>
    <n v="1"/>
    <n v="57"/>
    <n v="36"/>
    <n v="17.5"/>
    <n v="5.2247448713915894"/>
    <n v="2"/>
    <n v="1"/>
    <n v="0.74821062925722137"/>
  </r>
  <r>
    <n v="3"/>
    <x v="4"/>
    <x v="2"/>
    <x v="17"/>
    <x v="7"/>
    <x v="1"/>
    <n v="20"/>
    <n v="13"/>
    <n v="7"/>
    <n v="1"/>
    <n v="-4"/>
    <n v="3"/>
    <n v="1"/>
    <n v="3"/>
    <n v="1.7320508075688772"/>
    <n v="1"/>
    <n v="77"/>
    <n v="49"/>
    <n v="20.5"/>
    <n v="6.9567956789604661"/>
    <n v="3"/>
    <n v="2"/>
    <n v="0.74482595716419375"/>
  </r>
  <r>
    <n v="4"/>
    <x v="4"/>
    <x v="3"/>
    <x v="17"/>
    <x v="18"/>
    <x v="0"/>
    <n v="40"/>
    <n v="55"/>
    <n v="-15"/>
    <n v="0"/>
    <n v="-9"/>
    <n v="3"/>
    <n v="0.75"/>
    <n v="-24"/>
    <n v="-4.8989794855663558"/>
    <n v="-1"/>
    <n v="117"/>
    <n v="104"/>
    <n v="-3.5"/>
    <n v="2.0578161933941104"/>
    <n v="-1"/>
    <n v="0"/>
    <n v="0.56933679165296947"/>
  </r>
  <r>
    <n v="5"/>
    <x v="4"/>
    <x v="4"/>
    <x v="17"/>
    <x v="8"/>
    <x v="1"/>
    <n v="29"/>
    <n v="30"/>
    <n v="-1"/>
    <n v="0"/>
    <n v="1.5"/>
    <n v="3"/>
    <n v="0.6"/>
    <n v="0.5"/>
    <n v="0.70710678118654757"/>
    <n v="1"/>
    <n v="146"/>
    <n v="134"/>
    <n v="-3"/>
    <n v="2.7649229745806578"/>
    <n v="1"/>
    <n v="0"/>
    <n v="0.55064259255430381"/>
  </r>
  <r>
    <n v="6"/>
    <x v="4"/>
    <x v="5"/>
    <x v="17"/>
    <x v="2"/>
    <x v="0"/>
    <n v="7"/>
    <n v="20"/>
    <n v="-13"/>
    <n v="0"/>
    <n v="-3"/>
    <n v="3"/>
    <n v="0.5"/>
    <n v="-16"/>
    <n v="-4"/>
    <n v="-1"/>
    <n v="153"/>
    <n v="154"/>
    <n v="-19"/>
    <n v="-1.2350770254193422"/>
    <n v="-1"/>
    <n v="0"/>
    <n v="0.49614012817331987"/>
  </r>
  <r>
    <n v="7"/>
    <x v="4"/>
    <x v="6"/>
    <x v="17"/>
    <x v="30"/>
    <x v="1"/>
    <n v="37"/>
    <n v="10"/>
    <n v="27"/>
    <n v="1"/>
    <n v="-3"/>
    <n v="4"/>
    <n v="0.5714285714285714"/>
    <n v="24"/>
    <n v="4.8989794855663558"/>
    <n v="1"/>
    <n v="190"/>
    <n v="164"/>
    <n v="5"/>
    <n v="3.6639024601470136"/>
    <n v="1"/>
    <n v="0"/>
    <n v="0.58631772720558162"/>
  </r>
  <r>
    <n v="8"/>
    <x v="4"/>
    <x v="7"/>
    <x v="17"/>
    <x v="9"/>
    <x v="0"/>
    <n v="24"/>
    <n v="10"/>
    <n v="14"/>
    <n v="1"/>
    <n v="-12"/>
    <n v="5"/>
    <n v="0.625"/>
    <n v="2"/>
    <n v="1.4142135623730951"/>
    <n v="1"/>
    <n v="214"/>
    <n v="174"/>
    <n v="7"/>
    <n v="5.078116022520109"/>
    <n v="2"/>
    <n v="1"/>
    <n v="0.62020115141857057"/>
  </r>
  <r>
    <n v="9"/>
    <x v="4"/>
    <x v="8"/>
    <x v="17"/>
    <x v="5"/>
    <x v="1"/>
    <n v="12"/>
    <n v="17"/>
    <n v="-5"/>
    <n v="0"/>
    <n v="-4.5"/>
    <n v="5"/>
    <n v="0.55555555555555558"/>
    <n v="-9.5"/>
    <n v="-3.082207001484488"/>
    <n v="-1"/>
    <n v="226"/>
    <n v="191"/>
    <n v="-2.5"/>
    <n v="1.995909021035621"/>
    <n v="-1"/>
    <n v="0"/>
    <n v="0.59839448843253529"/>
  </r>
  <r>
    <n v="10"/>
    <x v="4"/>
    <x v="9"/>
    <x v="17"/>
    <x v="1"/>
    <x v="0"/>
    <n v="17"/>
    <n v="7"/>
    <n v="10"/>
    <n v="1"/>
    <n v="-5.5"/>
    <n v="6"/>
    <n v="0.6"/>
    <n v="4.5"/>
    <n v="2.1213203435596424"/>
    <n v="1"/>
    <n v="243"/>
    <n v="198"/>
    <n v="2"/>
    <n v="4.1172293645952633"/>
    <n v="1"/>
    <n v="0"/>
    <n v="0.61901340981223874"/>
  </r>
  <r>
    <n v="11"/>
    <x v="4"/>
    <x v="10"/>
    <x v="17"/>
    <x v="6"/>
    <x v="0"/>
    <n v="6"/>
    <n v="45"/>
    <n v="-39"/>
    <n v="0"/>
    <n v="3.5"/>
    <n v="6"/>
    <n v="0.54545454545454541"/>
    <n v="-35.5"/>
    <n v="-5.9581876439064922"/>
    <n v="-1"/>
    <n v="249"/>
    <n v="243"/>
    <n v="-33.5"/>
    <n v="-1.8409582793112289"/>
    <n v="-1"/>
    <n v="0"/>
    <n v="0.51444791277517643"/>
  </r>
  <r>
    <n v="12"/>
    <x v="4"/>
    <x v="11"/>
    <x v="17"/>
    <x v="24"/>
    <x v="1"/>
    <n v="34"/>
    <n v="7"/>
    <n v="27"/>
    <n v="1"/>
    <n v="-2.5"/>
    <n v="7"/>
    <n v="0.58333333333333337"/>
    <n v="24.5"/>
    <n v="4.9497474683058327"/>
    <n v="1"/>
    <n v="283"/>
    <n v="250"/>
    <n v="-9"/>
    <n v="3.1087891889946038"/>
    <n v="1"/>
    <n v="0"/>
    <n v="0.57293762451769747"/>
  </r>
  <r>
    <n v="13"/>
    <x v="4"/>
    <x v="12"/>
    <x v="17"/>
    <x v="8"/>
    <x v="0"/>
    <n v="28"/>
    <n v="12"/>
    <n v="16"/>
    <n v="1"/>
    <n v="-1"/>
    <n v="8"/>
    <n v="0.61538461538461542"/>
    <n v="15"/>
    <n v="3.872983346207417"/>
    <n v="1"/>
    <n v="311"/>
    <n v="262"/>
    <n v="6"/>
    <n v="6.9817725352020208"/>
    <n v="2"/>
    <n v="1"/>
    <n v="0.60020821068444385"/>
  </r>
  <r>
    <n v="14"/>
    <x v="4"/>
    <x v="13"/>
    <x v="17"/>
    <x v="14"/>
    <x v="1"/>
    <n v="21"/>
    <n v="44"/>
    <n v="-23"/>
    <n v="0"/>
    <n v="-1"/>
    <n v="8"/>
    <n v="0.5714285714285714"/>
    <n v="-24"/>
    <n v="-4.8989794855663558"/>
    <n v="-1"/>
    <n v="332"/>
    <n v="306"/>
    <n v="-18"/>
    <n v="2.082793049635665"/>
    <n v="-1"/>
    <n v="0"/>
    <n v="0.54816844699329281"/>
  </r>
  <r>
    <n v="15"/>
    <x v="4"/>
    <x v="14"/>
    <x v="17"/>
    <x v="2"/>
    <x v="1"/>
    <n v="31"/>
    <n v="34"/>
    <n v="-3"/>
    <n v="0"/>
    <n v="7"/>
    <n v="8"/>
    <n v="0.53333333333333333"/>
    <n v="4"/>
    <n v="2"/>
    <n v="1"/>
    <n v="363"/>
    <n v="340"/>
    <n v="-14"/>
    <n v="4.082793049635665"/>
    <n v="1"/>
    <n v="0"/>
    <n v="0.53870580608939622"/>
  </r>
  <r>
    <n v="16"/>
    <x v="4"/>
    <x v="15"/>
    <x v="17"/>
    <x v="24"/>
    <x v="0"/>
    <n v="31"/>
    <n v="24"/>
    <n v="7"/>
    <n v="1"/>
    <n v="-7"/>
    <n v="9"/>
    <n v="0.5625"/>
    <n v="0"/>
    <n v="0"/>
    <n v="-1"/>
    <n v="394"/>
    <n v="364"/>
    <n v="-14"/>
    <n v="4.082793049635665"/>
    <n v="-1"/>
    <n v="0"/>
    <n v="0.54678696840626362"/>
  </r>
  <r>
    <n v="1"/>
    <x v="4"/>
    <x v="0"/>
    <x v="18"/>
    <x v="6"/>
    <x v="0"/>
    <n v="10"/>
    <n v="59"/>
    <n v="-49"/>
    <n v="0"/>
    <n v="7"/>
    <n v="0"/>
    <n v="0"/>
    <n v="-42"/>
    <n v="-6.4807406984078604"/>
    <n v="-1"/>
    <n v="10"/>
    <n v="59"/>
    <n v="-42"/>
    <n v="-6.4807406984078604"/>
    <n v="-2"/>
    <n v="-1"/>
    <n v="1.4677734549671542E-2"/>
  </r>
  <r>
    <n v="2"/>
    <x v="4"/>
    <x v="1"/>
    <x v="18"/>
    <x v="28"/>
    <x v="0"/>
    <n v="0"/>
    <n v="43"/>
    <n v="-43"/>
    <n v="0"/>
    <n v="18"/>
    <n v="0"/>
    <n v="0"/>
    <n v="-25"/>
    <n v="-5"/>
    <n v="-1"/>
    <n v="10"/>
    <n v="102"/>
    <n v="-67"/>
    <n v="-11.48074069840786"/>
    <n v="-3"/>
    <n v="-2"/>
    <n v="4.0537177602841395E-3"/>
  </r>
  <r>
    <n v="3"/>
    <x v="4"/>
    <x v="2"/>
    <x v="18"/>
    <x v="14"/>
    <x v="1"/>
    <n v="6"/>
    <n v="31"/>
    <n v="-25"/>
    <n v="0"/>
    <n v="22"/>
    <n v="0"/>
    <n v="0"/>
    <n v="-3"/>
    <n v="-1.7320508075688772"/>
    <n v="-1"/>
    <n v="16"/>
    <n v="133"/>
    <n v="-70"/>
    <n v="-13.212791505976737"/>
    <n v="-4"/>
    <n v="-3"/>
    <n v="6.5671132031250874E-3"/>
  </r>
  <r>
    <n v="4"/>
    <x v="4"/>
    <x v="3"/>
    <x v="18"/>
    <x v="25"/>
    <x v="0"/>
    <n v="10"/>
    <n v="30"/>
    <n v="-20"/>
    <n v="0"/>
    <n v="15"/>
    <n v="0"/>
    <n v="0"/>
    <n v="-5"/>
    <n v="-2.2360679774997898"/>
    <n v="-1"/>
    <n v="26"/>
    <n v="163"/>
    <n v="-75"/>
    <n v="-15.448859483476527"/>
    <n v="-5"/>
    <n v="-4"/>
    <n v="1.2736071305786417E-2"/>
  </r>
  <r>
    <n v="5"/>
    <x v="4"/>
    <x v="5"/>
    <x v="18"/>
    <x v="16"/>
    <x v="0"/>
    <n v="16"/>
    <n v="17"/>
    <n v="-1"/>
    <n v="0"/>
    <n v="6"/>
    <n v="0"/>
    <n v="0"/>
    <n v="5"/>
    <n v="2.2360679774997898"/>
    <n v="1"/>
    <n v="42"/>
    <n v="180"/>
    <n v="-70"/>
    <n v="-13.212791505976737"/>
    <n v="1"/>
    <n v="0"/>
    <n v="3.0797777873260792E-2"/>
  </r>
  <r>
    <n v="6"/>
    <x v="4"/>
    <x v="6"/>
    <x v="18"/>
    <x v="31"/>
    <x v="1"/>
    <n v="21"/>
    <n v="31"/>
    <n v="-10"/>
    <n v="0"/>
    <n v="17"/>
    <n v="0"/>
    <n v="0"/>
    <n v="7"/>
    <n v="2.6457513110645907"/>
    <n v="1"/>
    <n v="63"/>
    <n v="211"/>
    <n v="-63"/>
    <n v="-10.567040194912146"/>
    <n v="2"/>
    <n v="1"/>
    <n v="5.3927713154851509E-2"/>
  </r>
  <r>
    <n v="7"/>
    <x v="4"/>
    <x v="7"/>
    <x v="18"/>
    <x v="5"/>
    <x v="1"/>
    <n v="14"/>
    <n v="27"/>
    <n v="-13"/>
    <n v="0"/>
    <n v="14"/>
    <n v="0"/>
    <n v="0"/>
    <n v="1"/>
    <n v="1"/>
    <n v="1"/>
    <n v="77"/>
    <n v="238"/>
    <n v="-62"/>
    <n v="-9.5670401949121455"/>
    <n v="3"/>
    <n v="2"/>
    <n v="6.4497180688841652E-2"/>
  </r>
  <r>
    <n v="8"/>
    <x v="4"/>
    <x v="16"/>
    <x v="18"/>
    <x v="29"/>
    <x v="0"/>
    <n v="26"/>
    <n v="18"/>
    <n v="8"/>
    <n v="1"/>
    <n v="3.5"/>
    <n v="1"/>
    <n v="0.125"/>
    <n v="11.5"/>
    <n v="3.3911649915626341"/>
    <n v="1"/>
    <n v="103"/>
    <n v="256"/>
    <n v="-50.5"/>
    <n v="-6.175875203349511"/>
    <n v="4"/>
    <n v="3"/>
    <n v="0.10360803984882648"/>
  </r>
  <r>
    <n v="9"/>
    <x v="4"/>
    <x v="8"/>
    <x v="18"/>
    <x v="19"/>
    <x v="1"/>
    <n v="16"/>
    <n v="12"/>
    <n v="4"/>
    <n v="1"/>
    <n v="11"/>
    <n v="2"/>
    <n v="0.22222222222222221"/>
    <n v="15"/>
    <n v="3.872983346207417"/>
    <n v="1"/>
    <n v="119"/>
    <n v="268"/>
    <n v="-35.5"/>
    <n v="-2.302891857142094"/>
    <n v="5"/>
    <n v="4"/>
    <n v="0.12740322976986224"/>
  </r>
  <r>
    <n v="10"/>
    <x v="4"/>
    <x v="9"/>
    <x v="18"/>
    <x v="31"/>
    <x v="0"/>
    <n v="20"/>
    <n v="37"/>
    <n v="-17"/>
    <n v="0"/>
    <n v="7"/>
    <n v="2"/>
    <n v="0.2"/>
    <n v="-10"/>
    <n v="-3.1622776601683795"/>
    <n v="-1"/>
    <n v="139"/>
    <n v="305"/>
    <n v="-45.5"/>
    <n v="-5.4651695173104731"/>
    <n v="-1"/>
    <n v="0"/>
    <n v="0.13441940508351066"/>
  </r>
  <r>
    <n v="11"/>
    <x v="4"/>
    <x v="10"/>
    <x v="18"/>
    <x v="7"/>
    <x v="1"/>
    <n v="24"/>
    <n v="41"/>
    <n v="-17"/>
    <n v="0"/>
    <n v="11"/>
    <n v="2"/>
    <n v="0.18181818181818182"/>
    <n v="-6"/>
    <n v="-2.4494897427831779"/>
    <n v="-1"/>
    <n v="163"/>
    <n v="346"/>
    <n v="-51.5"/>
    <n v="-7.9146592600936509"/>
    <n v="-2"/>
    <n v="-1"/>
    <n v="0.14382568844588917"/>
  </r>
  <r>
    <n v="12"/>
    <x v="4"/>
    <x v="11"/>
    <x v="18"/>
    <x v="11"/>
    <x v="0"/>
    <n v="37"/>
    <n v="31"/>
    <n v="6"/>
    <n v="1"/>
    <n v="10.5"/>
    <n v="3"/>
    <n v="0.25"/>
    <n v="16.5"/>
    <n v="4.0620192023179804"/>
    <n v="1"/>
    <n v="200"/>
    <n v="377"/>
    <n v="-35"/>
    <n v="-3.8526400577756705"/>
    <n v="1"/>
    <n v="0"/>
    <n v="0.18206651444002947"/>
  </r>
  <r>
    <n v="13"/>
    <x v="4"/>
    <x v="12"/>
    <x v="18"/>
    <x v="29"/>
    <x v="1"/>
    <n v="21"/>
    <n v="22"/>
    <n v="-1"/>
    <n v="0"/>
    <n v="5"/>
    <n v="3"/>
    <n v="0.23076923076923078"/>
    <n v="4"/>
    <n v="2"/>
    <n v="1"/>
    <n v="221"/>
    <n v="399"/>
    <n v="-31"/>
    <n v="-1.8526400577756705"/>
    <n v="2"/>
    <n v="1"/>
    <n v="0.19778549411381632"/>
  </r>
  <r>
    <n v="14"/>
    <x v="4"/>
    <x v="13"/>
    <x v="18"/>
    <x v="13"/>
    <x v="1"/>
    <n v="20"/>
    <n v="36"/>
    <n v="-16"/>
    <n v="0"/>
    <n v="3.5"/>
    <n v="3"/>
    <n v="0.21428571428571427"/>
    <n v="-12.5"/>
    <n v="-3.5355339059327378"/>
    <n v="-1"/>
    <n v="241"/>
    <n v="435"/>
    <n v="-43.5"/>
    <n v="-5.3881739637084083"/>
    <n v="-1"/>
    <n v="0"/>
    <n v="0.19787937700177236"/>
  </r>
  <r>
    <n v="15"/>
    <x v="4"/>
    <x v="14"/>
    <x v="18"/>
    <x v="9"/>
    <x v="0"/>
    <n v="38"/>
    <n v="35"/>
    <n v="3"/>
    <n v="1"/>
    <n v="1.5"/>
    <n v="4"/>
    <n v="0.26666666666666666"/>
    <n v="4.5"/>
    <n v="2.1213203435596424"/>
    <n v="1"/>
    <n v="279"/>
    <n v="470"/>
    <n v="-39"/>
    <n v="-3.2668536201487659"/>
    <n v="1"/>
    <n v="0"/>
    <n v="0.22513221489936294"/>
  </r>
  <r>
    <n v="16"/>
    <x v="4"/>
    <x v="15"/>
    <x v="18"/>
    <x v="28"/>
    <x v="1"/>
    <n v="27"/>
    <n v="24"/>
    <n v="3"/>
    <n v="1"/>
    <n v="17"/>
    <n v="5"/>
    <n v="0.3125"/>
    <n v="20"/>
    <n v="4.4721359549995796"/>
    <n v="1"/>
    <n v="306"/>
    <n v="494"/>
    <n v="-19"/>
    <n v="1.2052823348508137"/>
    <n v="2"/>
    <n v="1"/>
    <n v="0.24321884457047116"/>
  </r>
  <r>
    <n v="1"/>
    <x v="4"/>
    <x v="0"/>
    <x v="19"/>
    <x v="30"/>
    <x v="0"/>
    <n v="28"/>
    <n v="12"/>
    <n v="16"/>
    <n v="1"/>
    <n v="-3.5"/>
    <n v="1"/>
    <n v="1"/>
    <n v="12.5"/>
    <n v="3.5355339059327378"/>
    <n v="1"/>
    <n v="28"/>
    <n v="12"/>
    <n v="12.5"/>
    <n v="3.5355339059327378"/>
    <n v="3"/>
    <n v="2"/>
    <n v="0.88164448150904262"/>
  </r>
  <r>
    <n v="2"/>
    <x v="4"/>
    <x v="1"/>
    <x v="19"/>
    <x v="12"/>
    <x v="1"/>
    <n v="16"/>
    <n v="21"/>
    <n v="-5"/>
    <n v="0"/>
    <n v="3"/>
    <n v="1"/>
    <n v="0.5"/>
    <n v="-2"/>
    <n v="-1.4142135623730951"/>
    <n v="-1"/>
    <n v="44"/>
    <n v="33"/>
    <n v="10.5"/>
    <n v="2.1213203435596428"/>
    <n v="-1"/>
    <n v="0"/>
    <n v="0.66414177276322051"/>
  </r>
  <r>
    <n v="3"/>
    <x v="4"/>
    <x v="2"/>
    <x v="19"/>
    <x v="23"/>
    <x v="0"/>
    <n v="34"/>
    <n v="14"/>
    <n v="20"/>
    <n v="1"/>
    <n v="-9"/>
    <n v="2"/>
    <n v="0.66666666666666663"/>
    <n v="11"/>
    <n v="3.3166247903553998"/>
    <n v="1"/>
    <n v="78"/>
    <n v="47"/>
    <n v="21.5"/>
    <n v="5.4379451339150426"/>
    <n v="1"/>
    <n v="0"/>
    <n v="0.76862262934444747"/>
  </r>
  <r>
    <n v="4"/>
    <x v="4"/>
    <x v="3"/>
    <x v="19"/>
    <x v="1"/>
    <x v="1"/>
    <n v="6"/>
    <n v="16"/>
    <n v="-10"/>
    <n v="0"/>
    <n v="1"/>
    <n v="2"/>
    <n v="0.5"/>
    <n v="-9"/>
    <n v="-3"/>
    <n v="-1"/>
    <n v="84"/>
    <n v="63"/>
    <n v="12.5"/>
    <n v="2.4379451339150426"/>
    <n v="-1"/>
    <n v="0"/>
    <n v="0.66414177276322017"/>
  </r>
  <r>
    <n v="5"/>
    <x v="4"/>
    <x v="4"/>
    <x v="19"/>
    <x v="13"/>
    <x v="1"/>
    <n v="28"/>
    <n v="10"/>
    <n v="18"/>
    <n v="1"/>
    <n v="-5.5"/>
    <n v="3"/>
    <n v="0.6"/>
    <n v="12.5"/>
    <n v="3.5355339059327378"/>
    <n v="1"/>
    <n v="112"/>
    <n v="73"/>
    <n v="25"/>
    <n v="5.9734790398477804"/>
    <n v="1"/>
    <n v="0"/>
    <n v="0.73389079152373848"/>
  </r>
  <r>
    <n v="6"/>
    <x v="4"/>
    <x v="5"/>
    <x v="19"/>
    <x v="11"/>
    <x v="0"/>
    <n v="38"/>
    <n v="20"/>
    <n v="18"/>
    <n v="1"/>
    <n v="-3.5"/>
    <n v="4"/>
    <n v="0.66666666666666663"/>
    <n v="14.5"/>
    <n v="3.8078865529319543"/>
    <n v="1"/>
    <n v="150"/>
    <n v="93"/>
    <n v="39.5"/>
    <n v="9.7813655927797356"/>
    <n v="2"/>
    <n v="1"/>
    <n v="0.75638195087372628"/>
  </r>
  <r>
    <n v="7"/>
    <x v="4"/>
    <x v="6"/>
    <x v="19"/>
    <x v="4"/>
    <x v="1"/>
    <n v="42"/>
    <n v="30"/>
    <n v="12"/>
    <n v="1"/>
    <n v="-2.5"/>
    <n v="5"/>
    <n v="0.7142857142857143"/>
    <n v="9.5"/>
    <n v="3.082207001484488"/>
    <n v="1"/>
    <n v="192"/>
    <n v="123"/>
    <n v="49"/>
    <n v="12.863572594264223"/>
    <n v="3"/>
    <n v="2"/>
    <n v="0.7418080295139915"/>
  </r>
  <r>
    <n v="8"/>
    <x v="4"/>
    <x v="7"/>
    <x v="19"/>
    <x v="16"/>
    <x v="0"/>
    <n v="19"/>
    <n v="9"/>
    <n v="10"/>
    <n v="1"/>
    <n v="-16.5"/>
    <n v="6"/>
    <n v="0.75"/>
    <n v="-6.5"/>
    <n v="-2.5495097567963922"/>
    <n v="-1"/>
    <n v="211"/>
    <n v="132"/>
    <n v="42.5"/>
    <n v="10.31406283746783"/>
    <n v="-1"/>
    <n v="0"/>
    <n v="0.75243905697803759"/>
  </r>
  <r>
    <n v="9"/>
    <x v="4"/>
    <x v="16"/>
    <x v="19"/>
    <x v="27"/>
    <x v="1"/>
    <n v="23"/>
    <n v="26"/>
    <n v="-3"/>
    <n v="0"/>
    <n v="-5.5"/>
    <n v="6"/>
    <n v="0.66666666666666663"/>
    <n v="-8.5"/>
    <n v="-2.9154759474226504"/>
    <n v="-1"/>
    <n v="234"/>
    <n v="158"/>
    <n v="34"/>
    <n v="7.3985868900451797"/>
    <n v="-2"/>
    <n v="-1"/>
    <n v="0.71722961289219744"/>
  </r>
  <r>
    <n v="10"/>
    <x v="4"/>
    <x v="8"/>
    <x v="19"/>
    <x v="14"/>
    <x v="1"/>
    <n v="28"/>
    <n v="24"/>
    <n v="4"/>
    <n v="1"/>
    <n v="3"/>
    <n v="7"/>
    <n v="0.7"/>
    <n v="7"/>
    <n v="2.6457513110645907"/>
    <n v="1"/>
    <n v="262"/>
    <n v="182"/>
    <n v="41"/>
    <n v="10.04433820110977"/>
    <n v="1"/>
    <n v="0"/>
    <n v="0.70338734344244347"/>
  </r>
  <r>
    <n v="11"/>
    <x v="4"/>
    <x v="9"/>
    <x v="19"/>
    <x v="22"/>
    <x v="0"/>
    <n v="27"/>
    <n v="23"/>
    <n v="4"/>
    <n v="1"/>
    <n v="-10"/>
    <n v="8"/>
    <n v="0.72727272727272729"/>
    <n v="-6"/>
    <n v="-2.4494897427831779"/>
    <n v="-1"/>
    <n v="289"/>
    <n v="205"/>
    <n v="35"/>
    <n v="7.5948484583265925"/>
    <n v="-1"/>
    <n v="0"/>
    <n v="0.69293943681718928"/>
  </r>
  <r>
    <n v="12"/>
    <x v="4"/>
    <x v="11"/>
    <x v="19"/>
    <x v="8"/>
    <x v="1"/>
    <n v="30"/>
    <n v="37"/>
    <n v="-7"/>
    <n v="0"/>
    <n v="3"/>
    <n v="8"/>
    <n v="0.66666666666666663"/>
    <n v="-4"/>
    <n v="-2"/>
    <n v="-1"/>
    <n v="319"/>
    <n v="242"/>
    <n v="31"/>
    <n v="5.5948484583265925"/>
    <n v="-2"/>
    <n v="-1"/>
    <n v="0.65807342733863139"/>
  </r>
  <r>
    <n v="13"/>
    <x v="4"/>
    <x v="12"/>
    <x v="19"/>
    <x v="4"/>
    <x v="0"/>
    <n v="20"/>
    <n v="7"/>
    <n v="13"/>
    <n v="1"/>
    <n v="-12"/>
    <n v="9"/>
    <n v="0.69230769230769229"/>
    <n v="1"/>
    <n v="1"/>
    <n v="1"/>
    <n v="339"/>
    <n v="249"/>
    <n v="32"/>
    <n v="6.5948484583265925"/>
    <n v="1"/>
    <n v="0"/>
    <n v="0.67508102779002599"/>
  </r>
  <r>
    <n v="14"/>
    <x v="4"/>
    <x v="13"/>
    <x v="19"/>
    <x v="25"/>
    <x v="1"/>
    <n v="39"/>
    <n v="10"/>
    <n v="29"/>
    <n v="1"/>
    <n v="-1"/>
    <n v="10"/>
    <n v="0.7142857142857143"/>
    <n v="28"/>
    <n v="5.2915026221291814"/>
    <n v="1"/>
    <n v="378"/>
    <n v="259"/>
    <n v="60"/>
    <n v="11.886351080455775"/>
    <n v="2"/>
    <n v="1"/>
    <n v="0.71013025362962645"/>
  </r>
  <r>
    <n v="15"/>
    <x v="4"/>
    <x v="14"/>
    <x v="19"/>
    <x v="12"/>
    <x v="0"/>
    <n v="10"/>
    <n v="23"/>
    <n v="-13"/>
    <n v="0"/>
    <n v="-4.5"/>
    <n v="10"/>
    <n v="0.66666666666666663"/>
    <n v="-17.5"/>
    <n v="-4.1833001326703778"/>
    <n v="-1"/>
    <n v="388"/>
    <n v="282"/>
    <n v="42.5"/>
    <n v="7.703050947785397"/>
    <n v="-1"/>
    <n v="0"/>
    <n v="0.680541818912899"/>
  </r>
  <r>
    <n v="16"/>
    <x v="4"/>
    <x v="15"/>
    <x v="19"/>
    <x v="1"/>
    <x v="0"/>
    <n v="19"/>
    <n v="21"/>
    <n v="-2"/>
    <n v="0"/>
    <n v="5"/>
    <n v="10"/>
    <n v="0.625"/>
    <n v="3"/>
    <n v="1.7320508075688772"/>
    <n v="1"/>
    <n v="407"/>
    <n v="303"/>
    <n v="45.5"/>
    <n v="9.4351017553542746"/>
    <n v="1"/>
    <n v="0"/>
    <n v="0.66804153641103514"/>
  </r>
  <r>
    <n v="1"/>
    <x v="4"/>
    <x v="0"/>
    <x v="20"/>
    <x v="14"/>
    <x v="1"/>
    <n v="17"/>
    <n v="35"/>
    <n v="-18"/>
    <n v="0"/>
    <n v="7"/>
    <n v="0"/>
    <n v="0"/>
    <n v="-11"/>
    <n v="-3.3166247903553998"/>
    <n v="-1"/>
    <n v="17"/>
    <n v="35"/>
    <n v="-11"/>
    <n v="-3.3166247903553998"/>
    <n v="-1"/>
    <n v="0"/>
    <n v="0.15297453619037554"/>
  </r>
  <r>
    <n v="2"/>
    <x v="4"/>
    <x v="1"/>
    <x v="20"/>
    <x v="31"/>
    <x v="0"/>
    <n v="14"/>
    <n v="28"/>
    <n v="-14"/>
    <n v="0"/>
    <n v="1"/>
    <n v="0"/>
    <n v="0"/>
    <n v="-13"/>
    <n v="-3.6055512754639891"/>
    <n v="-1"/>
    <n v="31"/>
    <n v="63"/>
    <n v="-24"/>
    <n v="-6.9221760658193894"/>
    <n v="-2"/>
    <n v="-1"/>
    <n v="0.15700549605088862"/>
  </r>
  <r>
    <n v="3"/>
    <x v="4"/>
    <x v="2"/>
    <x v="20"/>
    <x v="18"/>
    <x v="1"/>
    <n v="32"/>
    <n v="31"/>
    <n v="1"/>
    <n v="1"/>
    <n v="5"/>
    <n v="1"/>
    <n v="0.33333333333333331"/>
    <n v="6"/>
    <n v="2.4494897427831779"/>
    <n v="1"/>
    <n v="63"/>
    <n v="94"/>
    <n v="-18"/>
    <n v="-4.4726863230362115"/>
    <n v="1"/>
    <n v="0"/>
    <n v="0.27921086808552331"/>
  </r>
  <r>
    <n v="4"/>
    <x v="4"/>
    <x v="3"/>
    <x v="20"/>
    <x v="16"/>
    <x v="0"/>
    <n v="24"/>
    <n v="3"/>
    <n v="21"/>
    <n v="1"/>
    <n v="-3"/>
    <n v="2"/>
    <n v="0.5"/>
    <n v="18"/>
    <n v="4.2426406871192848"/>
    <n v="1"/>
    <n v="87"/>
    <n v="97"/>
    <n v="0"/>
    <n v="-0.23004563591692673"/>
    <n v="2"/>
    <n v="1"/>
    <n v="0.43588915712911508"/>
  </r>
  <r>
    <n v="5"/>
    <x v="4"/>
    <x v="4"/>
    <x v="20"/>
    <x v="10"/>
    <x v="0"/>
    <n v="10"/>
    <n v="28"/>
    <n v="-18"/>
    <n v="0"/>
    <n v="5.5"/>
    <n v="2"/>
    <n v="0.4"/>
    <n v="-12.5"/>
    <n v="-3.5355339059327378"/>
    <n v="-1"/>
    <n v="97"/>
    <n v="125"/>
    <n v="-12.5"/>
    <n v="-3.7655795418496645"/>
    <n v="-1"/>
    <n v="0"/>
    <n v="0.35410612852359546"/>
  </r>
  <r>
    <n v="6"/>
    <x v="4"/>
    <x v="5"/>
    <x v="20"/>
    <x v="28"/>
    <x v="1"/>
    <n v="14"/>
    <n v="35"/>
    <n v="-21"/>
    <n v="0"/>
    <n v="16.5"/>
    <n v="2"/>
    <n v="0.33333333333333331"/>
    <n v="-4.5"/>
    <n v="-2.1213203435596424"/>
    <n v="-1"/>
    <n v="111"/>
    <n v="160"/>
    <n v="-17"/>
    <n v="-5.8868998854093064"/>
    <n v="-2"/>
    <n v="-1"/>
    <n v="0.29596739662159266"/>
  </r>
  <r>
    <n v="7"/>
    <x v="4"/>
    <x v="6"/>
    <x v="20"/>
    <x v="24"/>
    <x v="0"/>
    <n v="21"/>
    <n v="27"/>
    <n v="-6"/>
    <n v="0"/>
    <n v="-3.5"/>
    <n v="2"/>
    <n v="0.2857142857142857"/>
    <n v="-9.5"/>
    <n v="-3.082207001484488"/>
    <n v="-1"/>
    <n v="132"/>
    <n v="187"/>
    <n v="-26.5"/>
    <n v="-8.969106886893794"/>
    <n v="-3"/>
    <n v="-2"/>
    <n v="0.30460019353827922"/>
  </r>
  <r>
    <n v="8"/>
    <x v="4"/>
    <x v="7"/>
    <x v="20"/>
    <x v="4"/>
    <x v="1"/>
    <n v="26"/>
    <n v="31"/>
    <n v="-5"/>
    <n v="0"/>
    <n v="6.5"/>
    <n v="2"/>
    <n v="0.25"/>
    <n v="1.5"/>
    <n v="1.2247448713915889"/>
    <n v="1"/>
    <n v="158"/>
    <n v="218"/>
    <n v="-25"/>
    <n v="-7.7443620155022046"/>
    <n v="1"/>
    <n v="0"/>
    <n v="0.31801631028024469"/>
  </r>
  <r>
    <n v="9"/>
    <x v="4"/>
    <x v="16"/>
    <x v="20"/>
    <x v="14"/>
    <x v="0"/>
    <n v="18"/>
    <n v="37"/>
    <n v="-19"/>
    <n v="0"/>
    <n v="6.5"/>
    <n v="2"/>
    <n v="0.22222222222222221"/>
    <n v="-12.5"/>
    <n v="-3.5355339059327378"/>
    <n v="-1"/>
    <n v="176"/>
    <n v="255"/>
    <n v="-37.5"/>
    <n v="-11.279895921434942"/>
    <n v="-1"/>
    <n v="0"/>
    <n v="0.29343738789245483"/>
  </r>
  <r>
    <n v="10"/>
    <x v="4"/>
    <x v="8"/>
    <x v="20"/>
    <x v="29"/>
    <x v="1"/>
    <n v="27"/>
    <n v="34"/>
    <n v="-7"/>
    <n v="0"/>
    <n v="-3"/>
    <n v="2"/>
    <n v="0.2"/>
    <n v="-10"/>
    <n v="-3.1622776601683795"/>
    <n v="-1"/>
    <n v="203"/>
    <n v="289"/>
    <n v="-47.5"/>
    <n v="-14.442173581603322"/>
    <n v="-2"/>
    <n v="-1"/>
    <n v="0.30213893371826389"/>
  </r>
  <r>
    <n v="11"/>
    <x v="4"/>
    <x v="10"/>
    <x v="20"/>
    <x v="1"/>
    <x v="1"/>
    <n v="14"/>
    <n v="19"/>
    <n v="-5"/>
    <n v="0"/>
    <n v="6"/>
    <n v="2"/>
    <n v="0.18181818181818182"/>
    <n v="1"/>
    <n v="1"/>
    <n v="1"/>
    <n v="217"/>
    <n v="308"/>
    <n v="-46.5"/>
    <n v="-13.442173581603322"/>
    <n v="1"/>
    <n v="0"/>
    <n v="0.30364935030912704"/>
  </r>
  <r>
    <n v="12"/>
    <x v="4"/>
    <x v="11"/>
    <x v="20"/>
    <x v="12"/>
    <x v="0"/>
    <n v="13"/>
    <n v="31"/>
    <n v="-18"/>
    <n v="0"/>
    <n v="6.5"/>
    <n v="2"/>
    <n v="0.16666666666666666"/>
    <n v="-11.5"/>
    <n v="-3.3911649915626341"/>
    <n v="-1"/>
    <n v="230"/>
    <n v="339"/>
    <n v="-58"/>
    <n v="-16.833338573165957"/>
    <n v="-1"/>
    <n v="0"/>
    <n v="0.28508581132312805"/>
  </r>
  <r>
    <n v="13"/>
    <x v="4"/>
    <x v="12"/>
    <x v="20"/>
    <x v="11"/>
    <x v="1"/>
    <n v="17"/>
    <n v="23"/>
    <n v="-6"/>
    <n v="0"/>
    <n v="9"/>
    <n v="2"/>
    <n v="0.15384615384615385"/>
    <n v="3"/>
    <n v="1.7320508075688772"/>
    <n v="1"/>
    <n v="247"/>
    <n v="362"/>
    <n v="-55"/>
    <n v="-15.10128776559708"/>
    <n v="1"/>
    <n v="0"/>
    <n v="0.28783003990275935"/>
  </r>
  <r>
    <n v="14"/>
    <x v="4"/>
    <x v="13"/>
    <x v="20"/>
    <x v="26"/>
    <x v="0"/>
    <n v="36"/>
    <n v="20"/>
    <n v="16"/>
    <n v="1"/>
    <n v="-3.5"/>
    <n v="3"/>
    <n v="0.21428571428571427"/>
    <n v="12.5"/>
    <n v="3.5355339059327378"/>
    <n v="1"/>
    <n v="283"/>
    <n v="382"/>
    <n v="-42.5"/>
    <n v="-11.565753859664342"/>
    <n v="2"/>
    <n v="1"/>
    <n v="0.32939167699416028"/>
  </r>
  <r>
    <n v="15"/>
    <x v="4"/>
    <x v="14"/>
    <x v="20"/>
    <x v="16"/>
    <x v="1"/>
    <n v="41"/>
    <n v="35"/>
    <n v="6"/>
    <n v="1"/>
    <n v="-1"/>
    <n v="4"/>
    <n v="0.26666666666666666"/>
    <n v="5"/>
    <n v="2.2360679774997898"/>
    <n v="1"/>
    <n v="324"/>
    <n v="417"/>
    <n v="-37.5"/>
    <n v="-9.3296858821645525"/>
    <n v="3"/>
    <n v="2"/>
    <n v="0.35478944301117099"/>
  </r>
  <r>
    <n v="16"/>
    <x v="4"/>
    <x v="15"/>
    <x v="20"/>
    <x v="11"/>
    <x v="0"/>
    <n v="17"/>
    <n v="34"/>
    <n v="-17"/>
    <n v="0"/>
    <n v="3.5"/>
    <n v="4"/>
    <n v="0.25"/>
    <n v="-13.5"/>
    <n v="-3.6742346141747673"/>
    <n v="-1"/>
    <n v="341"/>
    <n v="451"/>
    <n v="-51"/>
    <n v="-13.003920496339319"/>
    <n v="-1"/>
    <n v="0"/>
    <n v="0.34015218078759918"/>
  </r>
  <r>
    <n v="1"/>
    <x v="4"/>
    <x v="0"/>
    <x v="21"/>
    <x v="31"/>
    <x v="0"/>
    <n v="16"/>
    <n v="17"/>
    <n v="-1"/>
    <n v="0"/>
    <n v="-2.5"/>
    <n v="0"/>
    <n v="0"/>
    <n v="-3.5"/>
    <n v="-1.8708286933869707"/>
    <n v="-1"/>
    <n v="16"/>
    <n v="17"/>
    <n v="-3.5"/>
    <n v="-1.8708286933869707"/>
    <n v="-2"/>
    <n v="-1"/>
    <n v="0.4641415789278181"/>
  </r>
  <r>
    <n v="2"/>
    <x v="4"/>
    <x v="1"/>
    <x v="21"/>
    <x v="7"/>
    <x v="0"/>
    <n v="3"/>
    <n v="23"/>
    <n v="-20"/>
    <n v="0"/>
    <n v="6.5"/>
    <n v="0"/>
    <n v="0"/>
    <n v="-13.5"/>
    <n v="-3.6742346141747673"/>
    <n v="-1"/>
    <n v="19"/>
    <n v="40"/>
    <n v="-17"/>
    <n v="-5.5450633075617377"/>
    <n v="-3"/>
    <n v="-2"/>
    <n v="0.14624962531113725"/>
  </r>
  <r>
    <n v="3"/>
    <x v="4"/>
    <x v="2"/>
    <x v="21"/>
    <x v="28"/>
    <x v="1"/>
    <n v="14"/>
    <n v="30"/>
    <n v="-16"/>
    <n v="0"/>
    <n v="21"/>
    <n v="0"/>
    <n v="0"/>
    <n v="5"/>
    <n v="2.2360679774997898"/>
    <n v="1"/>
    <n v="33"/>
    <n v="70"/>
    <n v="-12"/>
    <n v="-3.3089953300619479"/>
    <n v="1"/>
    <n v="0"/>
    <n v="0.14403035932864924"/>
  </r>
  <r>
    <n v="4"/>
    <x v="4"/>
    <x v="4"/>
    <x v="21"/>
    <x v="11"/>
    <x v="1"/>
    <n v="6"/>
    <n v="31"/>
    <n v="-25"/>
    <n v="0"/>
    <n v="14"/>
    <n v="0"/>
    <n v="0"/>
    <n v="-11"/>
    <n v="-3.3166247903553998"/>
    <n v="-1"/>
    <n v="39"/>
    <n v="101"/>
    <n v="-23"/>
    <n v="-6.6256201204173477"/>
    <n v="-1"/>
    <n v="0"/>
    <n v="9.4902336825926872E-2"/>
  </r>
  <r>
    <n v="5"/>
    <x v="4"/>
    <x v="5"/>
    <x v="21"/>
    <x v="14"/>
    <x v="0"/>
    <n v="24"/>
    <n v="22"/>
    <n v="2"/>
    <n v="1"/>
    <n v="7"/>
    <n v="1"/>
    <n v="0.2"/>
    <n v="9"/>
    <n v="3"/>
    <n v="1"/>
    <n v="63"/>
    <n v="123"/>
    <n v="-14"/>
    <n v="-3.6256201204173477"/>
    <n v="1"/>
    <n v="0"/>
    <n v="0.16999712765445316"/>
  </r>
  <r>
    <n v="6"/>
    <x v="4"/>
    <x v="6"/>
    <x v="21"/>
    <x v="28"/>
    <x v="0"/>
    <n v="0"/>
    <n v="33"/>
    <n v="-33"/>
    <n v="0"/>
    <n v="9.5"/>
    <n v="1"/>
    <n v="0.16666666666666666"/>
    <n v="-23.5"/>
    <n v="-4.8476798574163293"/>
    <n v="-1"/>
    <n v="63"/>
    <n v="156"/>
    <n v="-37.5"/>
    <n v="-8.4732999778336762"/>
    <n v="-1"/>
    <n v="0"/>
    <n v="0.10443130569556036"/>
  </r>
  <r>
    <n v="7"/>
    <x v="4"/>
    <x v="7"/>
    <x v="21"/>
    <x v="21"/>
    <x v="1"/>
    <n v="15"/>
    <n v="29"/>
    <n v="-14"/>
    <n v="0"/>
    <n v="7"/>
    <n v="1"/>
    <n v="0.14285714285714285"/>
    <n v="-7"/>
    <n v="-2.6457513110645907"/>
    <n v="-1"/>
    <n v="78"/>
    <n v="185"/>
    <n v="-44.5"/>
    <n v="-11.119051288898266"/>
    <n v="-2"/>
    <n v="-1"/>
    <n v="0.11437172833290259"/>
  </r>
  <r>
    <n v="8"/>
    <x v="4"/>
    <x v="16"/>
    <x v="21"/>
    <x v="26"/>
    <x v="1"/>
    <n v="18"/>
    <n v="26"/>
    <n v="-8"/>
    <n v="0"/>
    <n v="-3.5"/>
    <n v="1"/>
    <n v="0.125"/>
    <n v="-11.5"/>
    <n v="-3.3911649915626341"/>
    <n v="-1"/>
    <n v="96"/>
    <n v="211"/>
    <n v="-56"/>
    <n v="-14.510216280460901"/>
    <n v="-3"/>
    <n v="-2"/>
    <n v="0.13395898909582776"/>
  </r>
  <r>
    <n v="9"/>
    <x v="4"/>
    <x v="8"/>
    <x v="21"/>
    <x v="13"/>
    <x v="0"/>
    <n v="34"/>
    <n v="27"/>
    <n v="7"/>
    <n v="1"/>
    <n v="3"/>
    <n v="2"/>
    <n v="0.22222222222222221"/>
    <n v="10"/>
    <n v="3.1622776601683795"/>
    <n v="1"/>
    <n v="130"/>
    <n v="238"/>
    <n v="-46"/>
    <n v="-11.347938620292521"/>
    <n v="1"/>
    <n v="0"/>
    <n v="0.19259671264574399"/>
  </r>
  <r>
    <n v="10"/>
    <x v="4"/>
    <x v="9"/>
    <x v="21"/>
    <x v="16"/>
    <x v="1"/>
    <n v="34"/>
    <n v="17"/>
    <n v="17"/>
    <n v="1"/>
    <n v="1.5"/>
    <n v="3"/>
    <n v="0.3"/>
    <n v="18.5"/>
    <n v="4.3011626335213133"/>
    <n v="1"/>
    <n v="164"/>
    <n v="255"/>
    <n v="-27.5"/>
    <n v="-7.0467759867712072"/>
    <n v="2"/>
    <n v="1"/>
    <n v="0.25997256221731158"/>
  </r>
  <r>
    <n v="11"/>
    <x v="4"/>
    <x v="10"/>
    <x v="21"/>
    <x v="23"/>
    <x v="0"/>
    <n v="34"/>
    <n v="3"/>
    <n v="31"/>
    <n v="1"/>
    <n v="3.5"/>
    <n v="4"/>
    <n v="0.36363636363636365"/>
    <n v="34.5"/>
    <n v="5.873670062235365"/>
    <n v="1"/>
    <n v="198"/>
    <n v="258"/>
    <n v="7"/>
    <n v="-1.1731059245358422"/>
    <n v="3"/>
    <n v="2"/>
    <n v="0.34811816059396838"/>
  </r>
  <r>
    <n v="12"/>
    <x v="4"/>
    <x v="11"/>
    <x v="21"/>
    <x v="9"/>
    <x v="1"/>
    <n v="6"/>
    <n v="22"/>
    <n v="-16"/>
    <n v="0"/>
    <n v="-2.5"/>
    <n v="4"/>
    <n v="0.33333333333333331"/>
    <n v="-18.5"/>
    <n v="-4.3011626335213133"/>
    <n v="-1"/>
    <n v="204"/>
    <n v="280"/>
    <n v="-11.5"/>
    <n v="-5.4742685580571555"/>
    <n v="-1"/>
    <n v="0"/>
    <n v="0.32071084374235115"/>
  </r>
  <r>
    <n v="13"/>
    <x v="4"/>
    <x v="12"/>
    <x v="21"/>
    <x v="26"/>
    <x v="0"/>
    <n v="22"/>
    <n v="21"/>
    <n v="1"/>
    <n v="1"/>
    <n v="-5"/>
    <n v="5"/>
    <n v="0.38461538461538464"/>
    <n v="-4"/>
    <n v="-2"/>
    <n v="-1"/>
    <n v="226"/>
    <n v="301"/>
    <n v="-15.5"/>
    <n v="-7.4742685580571555"/>
    <n v="-2"/>
    <n v="-1"/>
    <n v="0.33644358826547804"/>
  </r>
  <r>
    <n v="14"/>
    <x v="4"/>
    <x v="13"/>
    <x v="21"/>
    <x v="6"/>
    <x v="1"/>
    <n v="21"/>
    <n v="42"/>
    <n v="-21"/>
    <n v="0"/>
    <n v="17"/>
    <n v="5"/>
    <n v="0.35714285714285715"/>
    <n v="-4"/>
    <n v="-2"/>
    <n v="-1"/>
    <n v="247"/>
    <n v="343"/>
    <n v="-19.5"/>
    <n v="-9.4742685580571546"/>
    <n v="-3"/>
    <n v="-2"/>
    <n v="0.31471425395155095"/>
  </r>
  <r>
    <n v="15"/>
    <x v="4"/>
    <x v="14"/>
    <x v="21"/>
    <x v="5"/>
    <x v="0"/>
    <n v="16"/>
    <n v="10"/>
    <n v="6"/>
    <n v="1"/>
    <n v="3"/>
    <n v="6"/>
    <n v="0.4"/>
    <n v="9"/>
    <n v="3"/>
    <n v="1"/>
    <n v="263"/>
    <n v="353"/>
    <n v="-10.5"/>
    <n v="-6.4742685580571546"/>
    <n v="1"/>
    <n v="0"/>
    <n v="0.33236136436576036"/>
  </r>
  <r>
    <n v="16"/>
    <x v="4"/>
    <x v="15"/>
    <x v="21"/>
    <x v="31"/>
    <x v="1"/>
    <n v="13"/>
    <n v="6"/>
    <n v="7"/>
    <n v="1"/>
    <n v="-1"/>
    <n v="7"/>
    <n v="0.4375"/>
    <n v="6"/>
    <n v="2.4494897427831779"/>
    <n v="1"/>
    <n v="276"/>
    <n v="359"/>
    <n v="-4.5"/>
    <n v="-4.0247788152739767"/>
    <n v="2"/>
    <n v="1"/>
    <n v="0.34907127821014161"/>
  </r>
  <r>
    <n v="1"/>
    <x v="4"/>
    <x v="0"/>
    <x v="22"/>
    <x v="5"/>
    <x v="0"/>
    <n v="33"/>
    <n v="3"/>
    <n v="30"/>
    <n v="1"/>
    <n v="-5.5"/>
    <n v="1"/>
    <n v="1"/>
    <n v="24.5"/>
    <n v="4.9497474683058327"/>
    <n v="1"/>
    <n v="33"/>
    <n v="3"/>
    <n v="24.5"/>
    <n v="4.9497474683058327"/>
    <n v="3"/>
    <n v="2"/>
    <n v="0.99660825015196464"/>
  </r>
  <r>
    <n v="2"/>
    <x v="4"/>
    <x v="1"/>
    <x v="22"/>
    <x v="26"/>
    <x v="1"/>
    <n v="43"/>
    <n v="0"/>
    <n v="43"/>
    <n v="1"/>
    <n v="-18"/>
    <n v="2"/>
    <n v="1"/>
    <n v="25"/>
    <n v="5"/>
    <n v="1"/>
    <n v="76"/>
    <n v="3"/>
    <n v="49.5"/>
    <n v="9.9497474683058336"/>
    <n v="4"/>
    <n v="3"/>
    <n v="0.99952897436041455"/>
  </r>
  <r>
    <n v="3"/>
    <x v="4"/>
    <x v="2"/>
    <x v="22"/>
    <x v="29"/>
    <x v="0"/>
    <n v="30"/>
    <n v="14"/>
    <n v="16"/>
    <n v="1"/>
    <n v="-21"/>
    <n v="3"/>
    <n v="1"/>
    <n v="-5"/>
    <n v="-2.2360679774997898"/>
    <n v="-1"/>
    <n v="106"/>
    <n v="17"/>
    <n v="44.5"/>
    <n v="7.7136794908060438"/>
    <n v="-1"/>
    <n v="0"/>
    <n v="0.98710115854714209"/>
  </r>
  <r>
    <n v="4"/>
    <x v="4"/>
    <x v="3"/>
    <x v="22"/>
    <x v="31"/>
    <x v="1"/>
    <n v="16"/>
    <n v="10"/>
    <n v="6"/>
    <n v="1"/>
    <n v="-7"/>
    <n v="4"/>
    <n v="1"/>
    <n v="-1"/>
    <n v="-1"/>
    <n v="-1"/>
    <n v="122"/>
    <n v="27"/>
    <n v="43.5"/>
    <n v="6.7136794908060438"/>
    <n v="-2"/>
    <n v="-1"/>
    <n v="0.97273204640808364"/>
  </r>
  <r>
    <n v="5"/>
    <x v="4"/>
    <x v="4"/>
    <x v="22"/>
    <x v="16"/>
    <x v="1"/>
    <n v="33"/>
    <n v="7"/>
    <n v="26"/>
    <n v="1"/>
    <n v="-16.5"/>
    <n v="5"/>
    <n v="1"/>
    <n v="9.5"/>
    <n v="3.082207001484488"/>
    <n v="1"/>
    <n v="155"/>
    <n v="34"/>
    <n v="53"/>
    <n v="9.7958864922905313"/>
    <n v="1"/>
    <n v="0"/>
    <n v="0.97328477486261245"/>
  </r>
  <r>
    <n v="6"/>
    <x v="4"/>
    <x v="5"/>
    <x v="22"/>
    <x v="13"/>
    <x v="0"/>
    <n v="35"/>
    <n v="14"/>
    <n v="21"/>
    <n v="1"/>
    <n v="-16.5"/>
    <n v="6"/>
    <n v="1"/>
    <n v="4.5"/>
    <n v="2.1213203435596424"/>
    <n v="1"/>
    <n v="190"/>
    <n v="48"/>
    <n v="57.5"/>
    <n v="11.917206835850173"/>
    <n v="2"/>
    <n v="1"/>
    <n v="0.9630557276785624"/>
  </r>
  <r>
    <n v="7"/>
    <x v="4"/>
    <x v="6"/>
    <x v="22"/>
    <x v="29"/>
    <x v="1"/>
    <n v="33"/>
    <n v="0"/>
    <n v="33"/>
    <n v="1"/>
    <n v="-9.5"/>
    <n v="7"/>
    <n v="1"/>
    <n v="23.5"/>
    <n v="4.8476798574163293"/>
    <n v="1"/>
    <n v="223"/>
    <n v="48"/>
    <n v="81"/>
    <n v="16.764886693266504"/>
    <n v="3"/>
    <n v="2"/>
    <n v="0.97442546005870867"/>
  </r>
  <r>
    <n v="8"/>
    <x v="4"/>
    <x v="7"/>
    <x v="22"/>
    <x v="7"/>
    <x v="0"/>
    <n v="27"/>
    <n v="13"/>
    <n v="14"/>
    <n v="1"/>
    <n v="-10"/>
    <n v="8"/>
    <n v="1"/>
    <n v="4"/>
    <n v="2"/>
    <n v="1"/>
    <n v="250"/>
    <n v="61"/>
    <n v="85"/>
    <n v="18.764886693266504"/>
    <n v="4"/>
    <n v="3"/>
    <n v="0.96587787220812882"/>
  </r>
  <r>
    <n v="9"/>
    <x v="4"/>
    <x v="16"/>
    <x v="22"/>
    <x v="6"/>
    <x v="1"/>
    <n v="20"/>
    <n v="37"/>
    <n v="-17"/>
    <n v="0"/>
    <n v="-3"/>
    <n v="8"/>
    <n v="0.88888888888888884"/>
    <n v="-20"/>
    <n v="-4.4721359549995796"/>
    <n v="-1"/>
    <n v="270"/>
    <n v="98"/>
    <n v="65"/>
    <n v="14.292750738266925"/>
    <n v="-1"/>
    <n v="0"/>
    <n v="0.91697109256861542"/>
  </r>
  <r>
    <n v="10"/>
    <x v="4"/>
    <x v="9"/>
    <x v="22"/>
    <x v="11"/>
    <x v="1"/>
    <n v="17"/>
    <n v="10"/>
    <n v="7"/>
    <n v="1"/>
    <n v="-4.5"/>
    <n v="9"/>
    <n v="0.9"/>
    <n v="2.5"/>
    <n v="1.5811388300841898"/>
    <n v="1"/>
    <n v="287"/>
    <n v="108"/>
    <n v="67.5"/>
    <n v="15.873889568351114"/>
    <n v="1"/>
    <n v="0"/>
    <n v="0.91021981595807144"/>
  </r>
  <r>
    <n v="11"/>
    <x v="4"/>
    <x v="10"/>
    <x v="22"/>
    <x v="14"/>
    <x v="0"/>
    <n v="13"/>
    <n v="9"/>
    <n v="4"/>
    <n v="1"/>
    <n v="-5.5"/>
    <n v="10"/>
    <n v="0.90909090909090906"/>
    <n v="-1.5"/>
    <n v="-1.2247448713915889"/>
    <n v="-1"/>
    <n v="300"/>
    <n v="117"/>
    <n v="66"/>
    <n v="14.649144696959524"/>
    <n v="-1"/>
    <n v="0"/>
    <n v="0.90305260007431232"/>
  </r>
  <r>
    <n v="12"/>
    <x v="4"/>
    <x v="11"/>
    <x v="22"/>
    <x v="15"/>
    <x v="1"/>
    <n v="22"/>
    <n v="28"/>
    <n v="-6"/>
    <n v="0"/>
    <n v="-3"/>
    <n v="10"/>
    <n v="0.83333333333333337"/>
    <n v="-9"/>
    <n v="-3"/>
    <n v="-1"/>
    <n v="322"/>
    <n v="145"/>
    <n v="57"/>
    <n v="11.649144696959524"/>
    <n v="-2"/>
    <n v="-1"/>
    <n v="0.86884993180658476"/>
  </r>
  <r>
    <n v="13"/>
    <x v="4"/>
    <x v="12"/>
    <x v="22"/>
    <x v="27"/>
    <x v="0"/>
    <n v="16"/>
    <n v="23"/>
    <n v="-7"/>
    <n v="0"/>
    <n v="-3"/>
    <n v="10"/>
    <n v="0.76923076923076927"/>
    <n v="-10"/>
    <n v="-3.1622776601683795"/>
    <n v="-1"/>
    <n v="338"/>
    <n v="168"/>
    <n v="47"/>
    <n v="8.4868670367911445"/>
    <n v="-3"/>
    <n v="-2"/>
    <n v="0.8398112209891383"/>
  </r>
  <r>
    <n v="14"/>
    <x v="4"/>
    <x v="13"/>
    <x v="22"/>
    <x v="9"/>
    <x v="1"/>
    <n v="34"/>
    <n v="13"/>
    <n v="21"/>
    <n v="1"/>
    <n v="-10.5"/>
    <n v="11"/>
    <n v="0.7857142857142857"/>
    <n v="10.5"/>
    <n v="3.2403703492039302"/>
    <n v="1"/>
    <n v="372"/>
    <n v="181"/>
    <n v="57.5"/>
    <n v="11.727237385995075"/>
    <n v="1"/>
    <n v="0"/>
    <n v="0.84649101276766514"/>
  </r>
  <r>
    <n v="15"/>
    <x v="4"/>
    <x v="14"/>
    <x v="22"/>
    <x v="31"/>
    <x v="0"/>
    <n v="24"/>
    <n v="17"/>
    <n v="7"/>
    <n v="1"/>
    <n v="-6.5"/>
    <n v="12"/>
    <n v="0.8"/>
    <n v="0.5"/>
    <n v="0.70710678118654757"/>
    <n v="1"/>
    <n v="396"/>
    <n v="198"/>
    <n v="58"/>
    <n v="12.434344167181623"/>
    <n v="2"/>
    <n v="1"/>
    <n v="0.83790998075539647"/>
  </r>
  <r>
    <n v="16"/>
    <x v="4"/>
    <x v="15"/>
    <x v="22"/>
    <x v="26"/>
    <x v="0"/>
    <n v="24"/>
    <n v="27"/>
    <n v="-3"/>
    <n v="0"/>
    <n v="-17"/>
    <n v="12"/>
    <n v="0.75"/>
    <n v="-20"/>
    <n v="-4.4721359549995796"/>
    <n v="-1"/>
    <n v="420"/>
    <n v="225"/>
    <n v="38"/>
    <n v="7.962208212182043"/>
    <n v="-1"/>
    <n v="0"/>
    <n v="0.81445862300305583"/>
  </r>
  <r>
    <n v="1"/>
    <x v="4"/>
    <x v="0"/>
    <x v="23"/>
    <x v="15"/>
    <x v="0"/>
    <n v="30"/>
    <n v="28"/>
    <n v="2"/>
    <n v="1"/>
    <n v="-6.5"/>
    <n v="1"/>
    <n v="1"/>
    <n v="-4.5"/>
    <n v="-2.1213203435596424"/>
    <n v="-1"/>
    <n v="30"/>
    <n v="28"/>
    <n v="-4.5"/>
    <n v="-2.1213203435596424"/>
    <n v="-2"/>
    <n v="-1"/>
    <n v="0.54078744058725803"/>
  </r>
  <r>
    <n v="2"/>
    <x v="4"/>
    <x v="1"/>
    <x v="23"/>
    <x v="3"/>
    <x v="1"/>
    <n v="9"/>
    <n v="27"/>
    <n v="-18"/>
    <n v="0"/>
    <n v="2"/>
    <n v="1"/>
    <n v="0.5"/>
    <n v="-16"/>
    <n v="-4"/>
    <n v="-1"/>
    <n v="39"/>
    <n v="55"/>
    <n v="-20.5"/>
    <n v="-6.1213203435596419"/>
    <n v="-3"/>
    <n v="-2"/>
    <n v="0.30688166016322621"/>
  </r>
  <r>
    <n v="3"/>
    <x v="4"/>
    <x v="2"/>
    <x v="23"/>
    <x v="8"/>
    <x v="1"/>
    <n v="33"/>
    <n v="27"/>
    <n v="6"/>
    <n v="1"/>
    <n v="5"/>
    <n v="2"/>
    <n v="0.66666666666666663"/>
    <n v="11"/>
    <n v="3.3166247903553998"/>
    <n v="1"/>
    <n v="72"/>
    <n v="82"/>
    <n v="-9.5"/>
    <n v="-2.8046955532042421"/>
    <n v="1"/>
    <n v="0"/>
    <n v="0.4235478321098487"/>
  </r>
  <r>
    <n v="4"/>
    <x v="4"/>
    <x v="3"/>
    <x v="23"/>
    <x v="14"/>
    <x v="0"/>
    <n v="12"/>
    <n v="10"/>
    <n v="2"/>
    <n v="1"/>
    <n v="2.5"/>
    <n v="3"/>
    <n v="0.75"/>
    <n v="4.5"/>
    <n v="2.1213203435596424"/>
    <n v="1"/>
    <n v="84"/>
    <n v="92"/>
    <n v="-5"/>
    <n v="-0.68337520964459975"/>
    <n v="2"/>
    <n v="1"/>
    <n v="0.4463070521780364"/>
  </r>
  <r>
    <n v="5"/>
    <x v="4"/>
    <x v="4"/>
    <x v="23"/>
    <x v="18"/>
    <x v="0"/>
    <n v="31"/>
    <n v="24"/>
    <n v="7"/>
    <n v="1"/>
    <n v="-3"/>
    <n v="4"/>
    <n v="0.8"/>
    <n v="4"/>
    <n v="2"/>
    <n v="1"/>
    <n v="115"/>
    <n v="116"/>
    <n v="-1"/>
    <n v="1.3166247903554003"/>
    <n v="3"/>
    <n v="2"/>
    <n v="0.49487027781442439"/>
  </r>
  <r>
    <n v="6"/>
    <x v="4"/>
    <x v="5"/>
    <x v="23"/>
    <x v="21"/>
    <x v="1"/>
    <n v="13"/>
    <n v="6"/>
    <n v="7"/>
    <n v="1"/>
    <n v="2.5"/>
    <n v="5"/>
    <n v="0.83333333333333337"/>
    <n v="9.5"/>
    <n v="3.082207001484488"/>
    <n v="1"/>
    <n v="128"/>
    <n v="122"/>
    <n v="8.5"/>
    <n v="4.3988317918398883"/>
    <n v="4"/>
    <n v="3"/>
    <n v="0.52841481340031515"/>
  </r>
  <r>
    <n v="7"/>
    <x v="4"/>
    <x v="6"/>
    <x v="23"/>
    <x v="1"/>
    <x v="1"/>
    <n v="36"/>
    <n v="25"/>
    <n v="11"/>
    <n v="1"/>
    <n v="4"/>
    <n v="6"/>
    <n v="0.8571428571428571"/>
    <n v="15"/>
    <n v="3.872983346207417"/>
    <n v="1"/>
    <n v="164"/>
    <n v="147"/>
    <n v="23.5"/>
    <n v="8.2718151380473053"/>
    <n v="5"/>
    <n v="4"/>
    <n v="0.56447851741344579"/>
  </r>
  <r>
    <n v="8"/>
    <x v="4"/>
    <x v="7"/>
    <x v="23"/>
    <x v="24"/>
    <x v="0"/>
    <n v="31"/>
    <n v="9"/>
    <n v="22"/>
    <n v="1"/>
    <n v="-12.5"/>
    <n v="7"/>
    <n v="0.875"/>
    <n v="9.5"/>
    <n v="3.082207001484488"/>
    <n v="1"/>
    <n v="195"/>
    <n v="156"/>
    <n v="33"/>
    <n v="11.354022139531793"/>
    <n v="6"/>
    <n v="5"/>
    <n v="0.62921490334636754"/>
  </r>
  <r>
    <n v="9"/>
    <x v="4"/>
    <x v="8"/>
    <x v="23"/>
    <x v="30"/>
    <x v="0"/>
    <n v="9"/>
    <n v="26"/>
    <n v="-17"/>
    <n v="0"/>
    <n v="-14"/>
    <n v="7"/>
    <n v="0.77777777777777779"/>
    <n v="-31"/>
    <n v="-5.5677643628300215"/>
    <n v="-1"/>
    <n v="204"/>
    <n v="182"/>
    <n v="2"/>
    <n v="5.7862577767017713"/>
    <n v="-1"/>
    <n v="0"/>
    <n v="0.56720301683904173"/>
  </r>
  <r>
    <n v="10"/>
    <x v="4"/>
    <x v="9"/>
    <x v="23"/>
    <x v="18"/>
    <x v="1"/>
    <n v="34"/>
    <n v="17"/>
    <n v="17"/>
    <n v="1"/>
    <n v="-5"/>
    <n v="8"/>
    <n v="0.8"/>
    <n v="12"/>
    <n v="3.4641016151377544"/>
    <n v="1"/>
    <n v="238"/>
    <n v="199"/>
    <n v="14"/>
    <n v="9.2503593918395257"/>
    <n v="1"/>
    <n v="0"/>
    <n v="0.60447565643936008"/>
  </r>
  <r>
    <n v="11"/>
    <x v="4"/>
    <x v="10"/>
    <x v="23"/>
    <x v="20"/>
    <x v="0"/>
    <n v="34"/>
    <n v="31"/>
    <n v="3"/>
    <n v="1"/>
    <n v="-10"/>
    <n v="9"/>
    <n v="0.81818181818181823"/>
    <n v="-7"/>
    <n v="-2.6457513110645907"/>
    <n v="-1"/>
    <n v="272"/>
    <n v="230"/>
    <n v="7"/>
    <n v="6.604608080774935"/>
    <n v="-1"/>
    <n v="0"/>
    <n v="0.5980875658379109"/>
  </r>
  <r>
    <n v="12"/>
    <x v="4"/>
    <x v="11"/>
    <x v="23"/>
    <x v="30"/>
    <x v="1"/>
    <n v="26"/>
    <n v="18"/>
    <n v="8"/>
    <n v="1"/>
    <n v="-7"/>
    <n v="10"/>
    <n v="0.83333333333333337"/>
    <n v="1"/>
    <n v="1"/>
    <n v="1"/>
    <n v="298"/>
    <n v="248"/>
    <n v="8"/>
    <n v="7.604608080774935"/>
    <n v="1"/>
    <n v="0"/>
    <n v="0.60713507260830868"/>
  </r>
  <r>
    <n v="13"/>
    <x v="4"/>
    <x v="12"/>
    <x v="23"/>
    <x v="2"/>
    <x v="0"/>
    <n v="46"/>
    <n v="48"/>
    <n v="-2"/>
    <n v="0"/>
    <n v="-1.5"/>
    <n v="10"/>
    <n v="0.76923076923076927"/>
    <n v="-3.5"/>
    <n v="-1.8708286933869707"/>
    <n v="-1"/>
    <n v="344"/>
    <n v="296"/>
    <n v="4.5"/>
    <n v="5.7337793873879646"/>
    <n v="-1"/>
    <n v="0"/>
    <n v="0.58811269836918201"/>
  </r>
  <r>
    <n v="14"/>
    <x v="4"/>
    <x v="13"/>
    <x v="23"/>
    <x v="19"/>
    <x v="0"/>
    <n v="34"/>
    <n v="7"/>
    <n v="27"/>
    <n v="1"/>
    <n v="-8.5"/>
    <n v="11"/>
    <n v="0.7857142857142857"/>
    <n v="18.5"/>
    <n v="4.3011626335213133"/>
    <n v="1"/>
    <n v="378"/>
    <n v="303"/>
    <n v="23"/>
    <n v="10.034942020909277"/>
    <n v="1"/>
    <n v="0"/>
    <n v="0.62811824463590116"/>
  </r>
  <r>
    <n v="15"/>
    <x v="4"/>
    <x v="14"/>
    <x v="23"/>
    <x v="17"/>
    <x v="1"/>
    <n v="38"/>
    <n v="28"/>
    <n v="10"/>
    <n v="1"/>
    <n v="-3"/>
    <n v="12"/>
    <n v="0.8"/>
    <n v="7"/>
    <n v="2.6457513110645907"/>
    <n v="1"/>
    <n v="416"/>
    <n v="331"/>
    <n v="30"/>
    <n v="12.680693331973867"/>
    <n v="2"/>
    <n v="1"/>
    <n v="0.63220861018914443"/>
  </r>
  <r>
    <n v="16"/>
    <x v="4"/>
    <x v="15"/>
    <x v="23"/>
    <x v="20"/>
    <x v="1"/>
    <n v="42"/>
    <n v="10"/>
    <n v="32"/>
    <n v="1"/>
    <n v="-14"/>
    <n v="13"/>
    <n v="0.8125"/>
    <n v="18"/>
    <n v="4.2426406871192848"/>
    <n v="1"/>
    <n v="458"/>
    <n v="341"/>
    <n v="48"/>
    <n v="16.923334019093151"/>
    <n v="3"/>
    <n v="2"/>
    <n v="0.66799230223623951"/>
  </r>
  <r>
    <n v="1"/>
    <x v="4"/>
    <x v="0"/>
    <x v="24"/>
    <x v="22"/>
    <x v="0"/>
    <n v="24"/>
    <n v="16"/>
    <n v="8"/>
    <n v="1"/>
    <n v="3"/>
    <n v="1"/>
    <n v="1"/>
    <n v="11"/>
    <n v="3.3166247903553998"/>
    <n v="1"/>
    <n v="24"/>
    <n v="16"/>
    <n v="11"/>
    <n v="3.3166247903553998"/>
    <n v="4"/>
    <n v="3"/>
    <n v="0.72331243217550301"/>
  </r>
  <r>
    <n v="2"/>
    <x v="4"/>
    <x v="1"/>
    <x v="24"/>
    <x v="27"/>
    <x v="0"/>
    <n v="10"/>
    <n v="28"/>
    <n v="-18"/>
    <n v="0"/>
    <n v="7"/>
    <n v="1"/>
    <n v="0.5"/>
    <n v="-11"/>
    <n v="-3.3166247903553998"/>
    <n v="-1"/>
    <n v="34"/>
    <n v="44"/>
    <n v="0"/>
    <n v="0"/>
    <n v="-1"/>
    <n v="0"/>
    <n v="0.35181857823273927"/>
  </r>
  <r>
    <n v="3"/>
    <x v="4"/>
    <x v="2"/>
    <x v="24"/>
    <x v="10"/>
    <x v="1"/>
    <n v="14"/>
    <n v="34"/>
    <n v="-20"/>
    <n v="0"/>
    <n v="9"/>
    <n v="1"/>
    <n v="0.33333333333333331"/>
    <n v="-11"/>
    <n v="-3.3166247903553998"/>
    <n v="-1"/>
    <n v="48"/>
    <n v="78"/>
    <n v="-11"/>
    <n v="-3.3166247903553998"/>
    <n v="-2"/>
    <n v="-1"/>
    <n v="0.2403697345777453"/>
  </r>
  <r>
    <n v="4"/>
    <x v="4"/>
    <x v="3"/>
    <x v="24"/>
    <x v="19"/>
    <x v="1"/>
    <n v="31"/>
    <n v="24"/>
    <n v="7"/>
    <n v="1"/>
    <n v="6"/>
    <n v="2"/>
    <n v="0.5"/>
    <n v="13"/>
    <n v="3.6055512754639891"/>
    <n v="1"/>
    <n v="79"/>
    <n v="102"/>
    <n v="2"/>
    <n v="0.28892648510858931"/>
    <n v="1"/>
    <n v="0"/>
    <n v="0.35306488412276632"/>
  </r>
  <r>
    <n v="5"/>
    <x v="4"/>
    <x v="4"/>
    <x v="24"/>
    <x v="1"/>
    <x v="0"/>
    <n v="24"/>
    <n v="21"/>
    <n v="3"/>
    <n v="1"/>
    <n v="6.5"/>
    <n v="3"/>
    <n v="0.6"/>
    <n v="9.5"/>
    <n v="3.082207001484488"/>
    <n v="1"/>
    <n v="103"/>
    <n v="123"/>
    <n v="11.5"/>
    <n v="3.3711334865930773"/>
    <n v="2"/>
    <n v="1"/>
    <n v="0.39638054878459522"/>
  </r>
  <r>
    <n v="6"/>
    <x v="4"/>
    <x v="6"/>
    <x v="24"/>
    <x v="12"/>
    <x v="1"/>
    <n v="24"/>
    <n v="42"/>
    <n v="-18"/>
    <n v="0"/>
    <n v="5.5"/>
    <n v="3"/>
    <n v="0.5"/>
    <n v="-12.5"/>
    <n v="-3.5355339059327378"/>
    <n v="-1"/>
    <n v="127"/>
    <n v="165"/>
    <n v="-1"/>
    <n v="-0.16440041933966043"/>
    <n v="-1"/>
    <n v="0"/>
    <n v="0.34969790159348918"/>
  </r>
  <r>
    <n v="7"/>
    <x v="4"/>
    <x v="7"/>
    <x v="24"/>
    <x v="15"/>
    <x v="1"/>
    <n v="24"/>
    <n v="27"/>
    <n v="-3"/>
    <n v="0"/>
    <n v="6"/>
    <n v="3"/>
    <n v="0.42857142857142855"/>
    <n v="3"/>
    <n v="1.7320508075688772"/>
    <n v="1"/>
    <n v="151"/>
    <n v="192"/>
    <n v="2"/>
    <n v="1.5676503882292168"/>
    <n v="1"/>
    <n v="0"/>
    <n v="0.36139586509930816"/>
  </r>
  <r>
    <n v="8"/>
    <x v="4"/>
    <x v="16"/>
    <x v="24"/>
    <x v="4"/>
    <x v="0"/>
    <n v="31"/>
    <n v="24"/>
    <n v="7"/>
    <n v="1"/>
    <n v="-2.5"/>
    <n v="4"/>
    <n v="0.5"/>
    <n v="4.5"/>
    <n v="2.1213203435596424"/>
    <n v="1"/>
    <n v="182"/>
    <n v="216"/>
    <n v="6.5"/>
    <n v="3.6889707317888591"/>
    <n v="2"/>
    <n v="1"/>
    <n v="0.39989227610169559"/>
  </r>
  <r>
    <n v="9"/>
    <x v="4"/>
    <x v="8"/>
    <x v="24"/>
    <x v="25"/>
    <x v="0"/>
    <n v="26"/>
    <n v="24"/>
    <n v="2"/>
    <n v="1"/>
    <n v="1.5"/>
    <n v="5"/>
    <n v="0.55555555555555558"/>
    <n v="3.5"/>
    <n v="1.8708286933869707"/>
    <n v="1"/>
    <n v="208"/>
    <n v="240"/>
    <n v="10"/>
    <n v="5.5597994251758296"/>
    <n v="3"/>
    <n v="2"/>
    <n v="0.41601621007702361"/>
  </r>
  <r>
    <n v="10"/>
    <x v="4"/>
    <x v="9"/>
    <x v="24"/>
    <x v="9"/>
    <x v="0"/>
    <n v="17"/>
    <n v="10"/>
    <n v="7"/>
    <n v="1"/>
    <n v="-13"/>
    <n v="6"/>
    <n v="0.6"/>
    <n v="-6"/>
    <n v="-2.4494897427831779"/>
    <n v="-1"/>
    <n v="225"/>
    <n v="250"/>
    <n v="4"/>
    <n v="3.1103096823926517"/>
    <n v="-1"/>
    <n v="0"/>
    <n v="0.43789625224379619"/>
  </r>
  <r>
    <n v="11"/>
    <x v="4"/>
    <x v="10"/>
    <x v="24"/>
    <x v="29"/>
    <x v="1"/>
    <n v="3"/>
    <n v="34"/>
    <n v="-31"/>
    <n v="0"/>
    <n v="-3.5"/>
    <n v="6"/>
    <n v="0.54545454545454541"/>
    <n v="-34.5"/>
    <n v="-5.873670062235365"/>
    <n v="-1"/>
    <n v="228"/>
    <n v="284"/>
    <n v="-30.5"/>
    <n v="-2.7633603798427133"/>
    <n v="-2"/>
    <n v="-1"/>
    <n v="0.37273069420408211"/>
  </r>
  <r>
    <n v="12"/>
    <x v="4"/>
    <x v="11"/>
    <x v="24"/>
    <x v="27"/>
    <x v="1"/>
    <n v="9"/>
    <n v="40"/>
    <n v="-31"/>
    <n v="0"/>
    <n v="11"/>
    <n v="6"/>
    <n v="0.5"/>
    <n v="-20"/>
    <n v="-4.4721359549995796"/>
    <n v="-1"/>
    <n v="237"/>
    <n v="324"/>
    <n v="-50.5"/>
    <n v="-7.2354963348422929"/>
    <n v="-3"/>
    <n v="-2"/>
    <n v="0.32277248233506461"/>
  </r>
  <r>
    <n v="13"/>
    <x v="4"/>
    <x v="12"/>
    <x v="24"/>
    <x v="17"/>
    <x v="0"/>
    <n v="21"/>
    <n v="42"/>
    <n v="-21"/>
    <n v="0"/>
    <n v="3"/>
    <n v="6"/>
    <n v="0.46153846153846156"/>
    <n v="-18"/>
    <n v="-4.2426406871192848"/>
    <n v="-1"/>
    <n v="258"/>
    <n v="366"/>
    <n v="-68.5"/>
    <n v="-11.478137021961578"/>
    <n v="-4"/>
    <n v="-3"/>
    <n v="0.30391435231074521"/>
  </r>
  <r>
    <n v="14"/>
    <x v="4"/>
    <x v="13"/>
    <x v="24"/>
    <x v="21"/>
    <x v="0"/>
    <n v="16"/>
    <n v="20"/>
    <n v="-4"/>
    <n v="0"/>
    <n v="-6.5"/>
    <n v="6"/>
    <n v="0.42857142857142855"/>
    <n v="-10.5"/>
    <n v="-3.2403703492039302"/>
    <n v="-1"/>
    <n v="274"/>
    <n v="386"/>
    <n v="-79"/>
    <n v="-14.718507371165508"/>
    <n v="-5"/>
    <n v="-4"/>
    <n v="0.3074174260090487"/>
  </r>
  <r>
    <n v="15"/>
    <x v="4"/>
    <x v="14"/>
    <x v="24"/>
    <x v="25"/>
    <x v="1"/>
    <n v="24"/>
    <n v="17"/>
    <n v="7"/>
    <n v="1"/>
    <n v="7.5"/>
    <n v="7"/>
    <n v="0.46666666666666667"/>
    <n v="14.5"/>
    <n v="3.8078865529319543"/>
    <n v="1"/>
    <n v="298"/>
    <n v="403"/>
    <n v="-64.5"/>
    <n v="-10.910620818233554"/>
    <n v="1"/>
    <n v="0"/>
    <n v="0.32841377565729896"/>
  </r>
  <r>
    <n v="16"/>
    <x v="4"/>
    <x v="15"/>
    <x v="24"/>
    <x v="22"/>
    <x v="1"/>
    <n v="15"/>
    <n v="16"/>
    <n v="-1"/>
    <n v="0"/>
    <n v="4.5"/>
    <n v="7"/>
    <n v="0.4375"/>
    <n v="3.5"/>
    <n v="1.8708286933869707"/>
    <n v="1"/>
    <n v="313"/>
    <n v="419"/>
    <n v="-61"/>
    <n v="-9.0397921248465831"/>
    <n v="2"/>
    <n v="1"/>
    <n v="0.3337545021860282"/>
  </r>
  <r>
    <n v="1"/>
    <x v="4"/>
    <x v="0"/>
    <x v="25"/>
    <x v="16"/>
    <x v="0"/>
    <n v="32"/>
    <n v="27"/>
    <n v="5"/>
    <n v="1"/>
    <n v="-10"/>
    <n v="1"/>
    <n v="1"/>
    <n v="-5"/>
    <n v="-2.2360679774997898"/>
    <n v="-1"/>
    <n v="32"/>
    <n v="27"/>
    <n v="-5"/>
    <n v="-2.2360679774997898"/>
    <n v="-1"/>
    <n v="0"/>
    <n v="0.59932675782107026"/>
  </r>
  <r>
    <n v="2"/>
    <x v="4"/>
    <x v="1"/>
    <x v="25"/>
    <x v="30"/>
    <x v="1"/>
    <n v="20"/>
    <n v="24"/>
    <n v="-4"/>
    <n v="0"/>
    <n v="-1"/>
    <n v="1"/>
    <n v="0.5"/>
    <n v="-5"/>
    <n v="-2.2360679774997898"/>
    <n v="-1"/>
    <n v="52"/>
    <n v="51"/>
    <n v="-10"/>
    <n v="-4.4721359549995796"/>
    <n v="-2"/>
    <n v="-1"/>
    <n v="0.51150318570652376"/>
  </r>
  <r>
    <n v="3"/>
    <x v="4"/>
    <x v="2"/>
    <x v="25"/>
    <x v="4"/>
    <x v="0"/>
    <n v="24"/>
    <n v="27"/>
    <n v="-3"/>
    <n v="0"/>
    <n v="-4"/>
    <n v="1"/>
    <n v="0.33333333333333331"/>
    <n v="-7"/>
    <n v="-2.6457513110645907"/>
    <n v="-1"/>
    <n v="76"/>
    <n v="78"/>
    <n v="-17"/>
    <n v="-7.1178872660641703"/>
    <n v="-3"/>
    <n v="-2"/>
    <n v="0.48461438312043242"/>
  </r>
  <r>
    <n v="4"/>
    <x v="4"/>
    <x v="3"/>
    <x v="25"/>
    <x v="12"/>
    <x v="1"/>
    <n v="34"/>
    <n v="27"/>
    <n v="7"/>
    <n v="1"/>
    <n v="3.5"/>
    <n v="2"/>
    <n v="0.5"/>
    <n v="10.5"/>
    <n v="3.2403703492039302"/>
    <n v="1"/>
    <n v="110"/>
    <n v="105"/>
    <n v="-6.5"/>
    <n v="-3.8775169168602401"/>
    <n v="1"/>
    <n v="0"/>
    <n v="0.52753522265040498"/>
  </r>
  <r>
    <n v="5"/>
    <x v="4"/>
    <x v="4"/>
    <x v="25"/>
    <x v="29"/>
    <x v="0"/>
    <n v="31"/>
    <n v="6"/>
    <n v="25"/>
    <n v="1"/>
    <n v="-14"/>
    <n v="3"/>
    <n v="0.6"/>
    <n v="11"/>
    <n v="3.3166247903553998"/>
    <n v="1"/>
    <n v="141"/>
    <n v="111"/>
    <n v="4.5"/>
    <n v="-0.56089212650484033"/>
    <n v="2"/>
    <n v="1"/>
    <n v="0.63806473251485762"/>
  </r>
  <r>
    <n v="6"/>
    <x v="4"/>
    <x v="5"/>
    <x v="25"/>
    <x v="10"/>
    <x v="1"/>
    <n v="20"/>
    <n v="38"/>
    <n v="-18"/>
    <n v="0"/>
    <n v="3.5"/>
    <n v="3"/>
    <n v="0.5"/>
    <n v="-14.5"/>
    <n v="-3.8078865529319543"/>
    <n v="-1"/>
    <n v="161"/>
    <n v="149"/>
    <n v="-10"/>
    <n v="-4.3687786794367947"/>
    <n v="-1"/>
    <n v="0"/>
    <n v="0.54576544747569844"/>
  </r>
  <r>
    <n v="7"/>
    <x v="4"/>
    <x v="6"/>
    <x v="25"/>
    <x v="14"/>
    <x v="1"/>
    <n v="10"/>
    <n v="37"/>
    <n v="-27"/>
    <n v="0"/>
    <n v="3"/>
    <n v="3"/>
    <n v="0.42857142857142855"/>
    <n v="-24"/>
    <n v="-4.8989794855663558"/>
    <n v="-1"/>
    <n v="171"/>
    <n v="186"/>
    <n v="-34"/>
    <n v="-9.2677581650031513"/>
    <n v="-2"/>
    <n v="-1"/>
    <n v="0.45034496663240176"/>
  </r>
  <r>
    <n v="8"/>
    <x v="4"/>
    <x v="7"/>
    <x v="25"/>
    <x v="31"/>
    <x v="1"/>
    <n v="31"/>
    <n v="13"/>
    <n v="18"/>
    <n v="1"/>
    <n v="1"/>
    <n v="4"/>
    <n v="0.5"/>
    <n v="19"/>
    <n v="4.358898943540674"/>
    <n v="1"/>
    <n v="202"/>
    <n v="199"/>
    <n v="-15"/>
    <n v="-4.9088592214624773"/>
    <n v="1"/>
    <n v="0"/>
    <n v="0.50886457310712052"/>
  </r>
  <r>
    <n v="9"/>
    <x v="4"/>
    <x v="16"/>
    <x v="25"/>
    <x v="1"/>
    <x v="0"/>
    <n v="22"/>
    <n v="14"/>
    <n v="8"/>
    <n v="1"/>
    <n v="-5"/>
    <n v="5"/>
    <n v="0.55555555555555558"/>
    <n v="3"/>
    <n v="1.7320508075688772"/>
    <n v="1"/>
    <n v="224"/>
    <n v="213"/>
    <n v="-12"/>
    <n v="-3.1768084138936001"/>
    <n v="2"/>
    <n v="1"/>
    <n v="0.52979931978307337"/>
  </r>
  <r>
    <n v="10"/>
    <x v="4"/>
    <x v="9"/>
    <x v="25"/>
    <x v="28"/>
    <x v="0"/>
    <n v="10"/>
    <n v="17"/>
    <n v="-7"/>
    <n v="0"/>
    <n v="4.5"/>
    <n v="5"/>
    <n v="0.5"/>
    <n v="-2.5"/>
    <n v="-1.5811388300841898"/>
    <n v="-1"/>
    <n v="234"/>
    <n v="230"/>
    <n v="-14.5"/>
    <n v="-4.7579472439777897"/>
    <n v="-1"/>
    <n v="0"/>
    <n v="0.51021434903264307"/>
  </r>
  <r>
    <n v="11"/>
    <x v="4"/>
    <x v="10"/>
    <x v="25"/>
    <x v="8"/>
    <x v="0"/>
    <n v="9"/>
    <n v="17"/>
    <n v="-8"/>
    <n v="0"/>
    <n v="2"/>
    <n v="5"/>
    <n v="0.45454545454545453"/>
    <n v="-6"/>
    <n v="-2.4494897427831779"/>
    <n v="-1"/>
    <n v="243"/>
    <n v="247"/>
    <n v="-20.5"/>
    <n v="-7.2074369867609676"/>
    <n v="-2"/>
    <n v="-1"/>
    <n v="0.4903275225664922"/>
  </r>
  <r>
    <n v="12"/>
    <x v="4"/>
    <x v="11"/>
    <x v="25"/>
    <x v="26"/>
    <x v="1"/>
    <n v="31"/>
    <n v="37"/>
    <n v="-6"/>
    <n v="0"/>
    <n v="-10.5"/>
    <n v="5"/>
    <n v="0.41666666666666669"/>
    <n v="-16.5"/>
    <n v="-4.0620192023179804"/>
    <n v="-1"/>
    <n v="274"/>
    <n v="284"/>
    <n v="-37"/>
    <n v="-11.269456189078948"/>
    <n v="-3"/>
    <n v="-2"/>
    <n v="0.47877393182272138"/>
  </r>
  <r>
    <n v="13"/>
    <x v="4"/>
    <x v="12"/>
    <x v="25"/>
    <x v="13"/>
    <x v="0"/>
    <n v="23"/>
    <n v="17"/>
    <n v="6"/>
    <n v="1"/>
    <n v="-9"/>
    <n v="6"/>
    <n v="0.46153846153846156"/>
    <n v="-3"/>
    <n v="-1.7320508075688772"/>
    <n v="-1"/>
    <n v="297"/>
    <n v="301"/>
    <n v="-40"/>
    <n v="-13.001506996647825"/>
    <n v="-4"/>
    <n v="-3"/>
    <n v="0.49207412434311093"/>
  </r>
  <r>
    <n v="14"/>
    <x v="4"/>
    <x v="13"/>
    <x v="25"/>
    <x v="16"/>
    <x v="1"/>
    <n v="37"/>
    <n v="27"/>
    <n v="10"/>
    <n v="1"/>
    <n v="-6.5"/>
    <n v="7"/>
    <n v="0.5"/>
    <n v="3.5"/>
    <n v="1.8708286933869707"/>
    <n v="1"/>
    <n v="334"/>
    <n v="328"/>
    <n v="-36.5"/>
    <n v="-11.130678303260854"/>
    <n v="1"/>
    <n v="0"/>
    <n v="0.51073882367897272"/>
  </r>
  <r>
    <n v="15"/>
    <x v="4"/>
    <x v="14"/>
    <x v="25"/>
    <x v="14"/>
    <x v="0"/>
    <n v="17"/>
    <n v="9"/>
    <n v="8"/>
    <n v="1"/>
    <n v="2"/>
    <n v="8"/>
    <n v="0.53333333333333333"/>
    <n v="10"/>
    <n v="3.1622776601683795"/>
    <n v="1"/>
    <n v="351"/>
    <n v="337"/>
    <n v="-26.5"/>
    <n v="-7.9684006430924743"/>
    <n v="2"/>
    <n v="1"/>
    <n v="0.5240980163682899"/>
  </r>
  <r>
    <n v="16"/>
    <x v="4"/>
    <x v="15"/>
    <x v="25"/>
    <x v="13"/>
    <x v="1"/>
    <n v="34"/>
    <n v="17"/>
    <n v="17"/>
    <n v="1"/>
    <n v="-3.5"/>
    <n v="9"/>
    <n v="0.5625"/>
    <n v="13.5"/>
    <n v="3.6742346141747673"/>
    <n v="1"/>
    <n v="385"/>
    <n v="354"/>
    <n v="-13"/>
    <n v="-4.294166028917707"/>
    <n v="3"/>
    <n v="2"/>
    <n v="0.54957483845154742"/>
  </r>
  <r>
    <n v="1"/>
    <x v="4"/>
    <x v="0"/>
    <x v="26"/>
    <x v="28"/>
    <x v="1"/>
    <n v="3"/>
    <n v="33"/>
    <n v="-30"/>
    <n v="0"/>
    <n v="5.5"/>
    <n v="0"/>
    <n v="0"/>
    <n v="-24.5"/>
    <n v="-4.9497474683058327"/>
    <n v="-1"/>
    <n v="3"/>
    <n v="33"/>
    <n v="-24.5"/>
    <n v="-4.9497474683058327"/>
    <n v="-1"/>
    <n v="0"/>
    <n v="3.3917498480353536E-3"/>
  </r>
  <r>
    <n v="2"/>
    <x v="4"/>
    <x v="1"/>
    <x v="26"/>
    <x v="8"/>
    <x v="0"/>
    <n v="26"/>
    <n v="28"/>
    <n v="-2"/>
    <n v="0"/>
    <n v="-4"/>
    <n v="0"/>
    <n v="0"/>
    <n v="-6"/>
    <n v="-2.4494897427831779"/>
    <n v="-1"/>
    <n v="29"/>
    <n v="61"/>
    <n v="-30.5"/>
    <n v="-7.3992372110890106"/>
    <n v="-2"/>
    <n v="-1"/>
    <n v="0.14650502318217665"/>
  </r>
  <r>
    <n v="3"/>
    <x v="4"/>
    <x v="2"/>
    <x v="26"/>
    <x v="2"/>
    <x v="1"/>
    <n v="20"/>
    <n v="24"/>
    <n v="-4"/>
    <n v="0"/>
    <n v="6"/>
    <n v="0"/>
    <n v="0"/>
    <n v="2"/>
    <n v="1.4142135623730951"/>
    <n v="1"/>
    <n v="49"/>
    <n v="85"/>
    <n v="-28.5"/>
    <n v="-5.9850236487159156"/>
    <n v="1"/>
    <n v="0"/>
    <n v="0.21324596978593643"/>
  </r>
  <r>
    <n v="4"/>
    <x v="4"/>
    <x v="3"/>
    <x v="26"/>
    <x v="9"/>
    <x v="0"/>
    <n v="27"/>
    <n v="3"/>
    <n v="24"/>
    <n v="1"/>
    <n v="-3.5"/>
    <n v="1"/>
    <n v="0.25"/>
    <n v="20.5"/>
    <n v="4.5276925690687087"/>
    <n v="1"/>
    <n v="76"/>
    <n v="88"/>
    <n v="-8"/>
    <n v="-1.457331079647207"/>
    <n v="2"/>
    <n v="1"/>
    <n v="0.4140008689876481"/>
  </r>
  <r>
    <n v="5"/>
    <x v="4"/>
    <x v="4"/>
    <x v="26"/>
    <x v="6"/>
    <x v="0"/>
    <n v="23"/>
    <n v="26"/>
    <n v="-3"/>
    <n v="0"/>
    <n v="3"/>
    <n v="1"/>
    <n v="0.2"/>
    <n v="0"/>
    <n v="0"/>
    <n v="-1"/>
    <n v="99"/>
    <n v="114"/>
    <n v="-8"/>
    <n v="-1.457331079647207"/>
    <n v="-1"/>
    <n v="0"/>
    <n v="0.41718105270473782"/>
  </r>
  <r>
    <n v="6"/>
    <x v="4"/>
    <x v="5"/>
    <x v="26"/>
    <x v="25"/>
    <x v="1"/>
    <n v="24"/>
    <n v="17"/>
    <n v="7"/>
    <n v="1"/>
    <n v="6"/>
    <n v="2"/>
    <n v="0.33333333333333331"/>
    <n v="13"/>
    <n v="3.6055512754639891"/>
    <n v="1"/>
    <n v="123"/>
    <n v="131"/>
    <n v="5"/>
    <n v="2.1482201958167821"/>
    <n v="1"/>
    <n v="0"/>
    <n v="0.46273405162854103"/>
  </r>
  <r>
    <n v="7"/>
    <x v="4"/>
    <x v="7"/>
    <x v="26"/>
    <x v="26"/>
    <x v="0"/>
    <n v="27"/>
    <n v="14"/>
    <n v="13"/>
    <n v="1"/>
    <n v="-14"/>
    <n v="3"/>
    <n v="0.42857142857142855"/>
    <n v="-1"/>
    <n v="-1"/>
    <n v="-1"/>
    <n v="150"/>
    <n v="145"/>
    <n v="4"/>
    <n v="1.1482201958167821"/>
    <n v="-1"/>
    <n v="0"/>
    <n v="0.5200758703997076"/>
  </r>
  <r>
    <n v="8"/>
    <x v="4"/>
    <x v="16"/>
    <x v="26"/>
    <x v="19"/>
    <x v="0"/>
    <n v="26"/>
    <n v="24"/>
    <n v="2"/>
    <n v="1"/>
    <n v="-1"/>
    <n v="4"/>
    <n v="0.5"/>
    <n v="1"/>
    <n v="1"/>
    <n v="1"/>
    <n v="176"/>
    <n v="169"/>
    <n v="5"/>
    <n v="2.1482201958167821"/>
    <n v="1"/>
    <n v="0"/>
    <n v="0.52402825561746702"/>
  </r>
  <r>
    <n v="9"/>
    <x v="4"/>
    <x v="8"/>
    <x v="26"/>
    <x v="3"/>
    <x v="0"/>
    <n v="17"/>
    <n v="12"/>
    <n v="5"/>
    <n v="1"/>
    <n v="4.5"/>
    <n v="5"/>
    <n v="0.55555555555555558"/>
    <n v="9.5"/>
    <n v="3.082207001484488"/>
    <n v="1"/>
    <n v="193"/>
    <n v="181"/>
    <n v="14.5"/>
    <n v="5.2304271973012701"/>
    <n v="2"/>
    <n v="1"/>
    <n v="0.53796125350031587"/>
  </r>
  <r>
    <n v="10"/>
    <x v="4"/>
    <x v="9"/>
    <x v="26"/>
    <x v="7"/>
    <x v="1"/>
    <n v="7"/>
    <n v="21"/>
    <n v="-14"/>
    <n v="0"/>
    <n v="3"/>
    <n v="5"/>
    <n v="0.5"/>
    <n v="-11"/>
    <n v="-3.3166247903553998"/>
    <n v="-1"/>
    <n v="200"/>
    <n v="202"/>
    <n v="3.5"/>
    <n v="1.9138024069458703"/>
    <n v="-1"/>
    <n v="0"/>
    <n v="0.4941047021767434"/>
  </r>
  <r>
    <n v="11"/>
    <x v="4"/>
    <x v="10"/>
    <x v="26"/>
    <x v="9"/>
    <x v="1"/>
    <n v="16"/>
    <n v="10"/>
    <n v="6"/>
    <n v="1"/>
    <n v="-6"/>
    <n v="6"/>
    <n v="0.54545454545454541"/>
    <n v="0"/>
    <n v="0"/>
    <n v="-1"/>
    <n v="216"/>
    <n v="212"/>
    <n v="3.5"/>
    <n v="1.9138024069458703"/>
    <n v="-2"/>
    <n v="-1"/>
    <n v="0.51107327790679202"/>
  </r>
  <r>
    <n v="12"/>
    <x v="4"/>
    <x v="11"/>
    <x v="26"/>
    <x v="7"/>
    <x v="0"/>
    <n v="20"/>
    <n v="13"/>
    <n v="7"/>
    <n v="1"/>
    <n v="1"/>
    <n v="7"/>
    <n v="0.58333333333333337"/>
    <n v="8"/>
    <n v="2.8284271247461903"/>
    <n v="1"/>
    <n v="236"/>
    <n v="225"/>
    <n v="11.5"/>
    <n v="4.7422295316920611"/>
    <n v="1"/>
    <n v="0"/>
    <n v="0.52825073575338699"/>
  </r>
  <r>
    <n v="13"/>
    <x v="4"/>
    <x v="12"/>
    <x v="26"/>
    <x v="24"/>
    <x v="1"/>
    <n v="23"/>
    <n v="17"/>
    <n v="6"/>
    <n v="1"/>
    <n v="-2.5"/>
    <n v="8"/>
    <n v="0.61538461538461542"/>
    <n v="3.5"/>
    <n v="1.8708286933869707"/>
    <n v="1"/>
    <n v="259"/>
    <n v="242"/>
    <n v="15"/>
    <n v="6.6130582250790315"/>
    <n v="2"/>
    <n v="1"/>
    <n v="0.5401384662870059"/>
  </r>
  <r>
    <n v="14"/>
    <x v="4"/>
    <x v="13"/>
    <x v="26"/>
    <x v="31"/>
    <x v="0"/>
    <n v="10"/>
    <n v="17"/>
    <n v="-7"/>
    <n v="0"/>
    <n v="-1"/>
    <n v="8"/>
    <n v="0.5714285714285714"/>
    <n v="-8"/>
    <n v="-2.8284271247461903"/>
    <n v="-1"/>
    <n v="269"/>
    <n v="259"/>
    <n v="7"/>
    <n v="3.7846311003328412"/>
    <n v="-1"/>
    <n v="0"/>
    <n v="0.52243079985990881"/>
  </r>
  <r>
    <n v="15"/>
    <x v="4"/>
    <x v="14"/>
    <x v="26"/>
    <x v="29"/>
    <x v="1"/>
    <n v="10"/>
    <n v="16"/>
    <n v="-6"/>
    <n v="0"/>
    <n v="-3"/>
    <n v="8"/>
    <n v="0.53333333333333333"/>
    <n v="-9"/>
    <n v="-3"/>
    <n v="-1"/>
    <n v="279"/>
    <n v="275"/>
    <n v="-2"/>
    <n v="0.78463110033284122"/>
    <n v="-2"/>
    <n v="-1"/>
    <n v="0.50855527030448244"/>
  </r>
  <r>
    <n v="16"/>
    <x v="4"/>
    <x v="15"/>
    <x v="26"/>
    <x v="6"/>
    <x v="1"/>
    <n v="10"/>
    <n v="28"/>
    <n v="-18"/>
    <n v="0"/>
    <n v="-1"/>
    <n v="8"/>
    <n v="0.5"/>
    <n v="-19"/>
    <n v="-4.358898943540674"/>
    <n v="-1"/>
    <n v="289"/>
    <n v="303"/>
    <n v="-21"/>
    <n v="-3.5742678432078328"/>
    <n v="-3"/>
    <n v="-2"/>
    <n v="0.4720004485614005"/>
  </r>
  <r>
    <n v="1"/>
    <x v="4"/>
    <x v="0"/>
    <x v="27"/>
    <x v="18"/>
    <x v="1"/>
    <n v="31"/>
    <n v="17"/>
    <n v="14"/>
    <n v="1"/>
    <n v="1"/>
    <n v="1"/>
    <n v="1"/>
    <n v="15"/>
    <n v="3.872983346207417"/>
    <n v="1"/>
    <n v="31"/>
    <n v="17"/>
    <n v="15"/>
    <n v="3.872983346207417"/>
    <n v="1"/>
    <n v="0"/>
    <n v="0.80593877080711551"/>
  </r>
  <r>
    <n v="2"/>
    <x v="4"/>
    <x v="1"/>
    <x v="27"/>
    <x v="9"/>
    <x v="1"/>
    <n v="41"/>
    <n v="17"/>
    <n v="24"/>
    <n v="1"/>
    <n v="1"/>
    <n v="2"/>
    <n v="1"/>
    <n v="25"/>
    <n v="5"/>
    <n v="1"/>
    <n v="72"/>
    <n v="34"/>
    <n v="40"/>
    <n v="8.8729833462074161"/>
    <n v="2"/>
    <n v="1"/>
    <n v="0.85547745931444863"/>
  </r>
  <r>
    <n v="3"/>
    <x v="4"/>
    <x v="2"/>
    <x v="27"/>
    <x v="5"/>
    <x v="0"/>
    <n v="24"/>
    <n v="20"/>
    <n v="4"/>
    <n v="1"/>
    <n v="-6"/>
    <n v="3"/>
    <n v="1"/>
    <n v="-2"/>
    <n v="-1.4142135623730951"/>
    <n v="-1"/>
    <n v="96"/>
    <n v="54"/>
    <n v="38"/>
    <n v="7.4587697838343212"/>
    <n v="-1"/>
    <n v="0"/>
    <n v="0.79634628123401019"/>
  </r>
  <r>
    <n v="4"/>
    <x v="4"/>
    <x v="4"/>
    <x v="27"/>
    <x v="7"/>
    <x v="0"/>
    <n v="31"/>
    <n v="3"/>
    <n v="28"/>
    <n v="1"/>
    <n v="-5"/>
    <n v="4"/>
    <n v="1"/>
    <n v="23"/>
    <n v="4.7958315233127191"/>
    <n v="1"/>
    <n v="127"/>
    <n v="57"/>
    <n v="61"/>
    <n v="12.254601307147041"/>
    <n v="1"/>
    <n v="0"/>
    <n v="0.86974340177388276"/>
  </r>
  <r>
    <n v="5"/>
    <x v="4"/>
    <x v="5"/>
    <x v="27"/>
    <x v="3"/>
    <x v="1"/>
    <n v="20"/>
    <n v="7"/>
    <n v="13"/>
    <n v="1"/>
    <n v="3"/>
    <n v="5"/>
    <n v="1"/>
    <n v="16"/>
    <n v="4"/>
    <n v="1"/>
    <n v="147"/>
    <n v="64"/>
    <n v="77"/>
    <n v="16.254601307147041"/>
    <n v="2"/>
    <n v="1"/>
    <n v="0.87769404409354579"/>
  </r>
  <r>
    <n v="6"/>
    <x v="4"/>
    <x v="6"/>
    <x v="27"/>
    <x v="16"/>
    <x v="1"/>
    <n v="9"/>
    <n v="0"/>
    <n v="9"/>
    <n v="1"/>
    <n v="-10"/>
    <n v="6"/>
    <n v="1"/>
    <n v="-1"/>
    <n v="-1"/>
    <n v="-1"/>
    <n v="156"/>
    <n v="64"/>
    <n v="76"/>
    <n v="15.254601307147041"/>
    <n v="-1"/>
    <n v="0"/>
    <n v="0.89202609697846713"/>
  </r>
  <r>
    <n v="7"/>
    <x v="4"/>
    <x v="7"/>
    <x v="27"/>
    <x v="20"/>
    <x v="0"/>
    <n v="51"/>
    <n v="13"/>
    <n v="38"/>
    <n v="1"/>
    <n v="-4"/>
    <n v="7"/>
    <n v="1"/>
    <n v="34"/>
    <n v="5.8309518948453007"/>
    <n v="1"/>
    <n v="207"/>
    <n v="77"/>
    <n v="110"/>
    <n v="21.08555320199234"/>
    <n v="1"/>
    <n v="0"/>
    <n v="0.91243413829723596"/>
  </r>
  <r>
    <n v="8"/>
    <x v="4"/>
    <x v="16"/>
    <x v="27"/>
    <x v="24"/>
    <x v="1"/>
    <n v="28"/>
    <n v="25"/>
    <n v="3"/>
    <n v="1"/>
    <n v="-10"/>
    <n v="8"/>
    <n v="1"/>
    <n v="-7"/>
    <n v="-2.6457513110645907"/>
    <n v="-1"/>
    <n v="235"/>
    <n v="102"/>
    <n v="103"/>
    <n v="18.43980189092775"/>
    <n v="-1"/>
    <n v="0"/>
    <n v="0.87847122656498333"/>
  </r>
  <r>
    <n v="9"/>
    <x v="4"/>
    <x v="8"/>
    <x v="27"/>
    <x v="8"/>
    <x v="0"/>
    <n v="24"/>
    <n v="27"/>
    <n v="-3"/>
    <n v="0"/>
    <n v="-6.5"/>
    <n v="8"/>
    <n v="0.88888888888888884"/>
    <n v="-9.5"/>
    <n v="-3.082207001484488"/>
    <n v="-1"/>
    <n v="259"/>
    <n v="129"/>
    <n v="93.5"/>
    <n v="15.357594889443263"/>
    <n v="-2"/>
    <n v="-1"/>
    <n v="0.83915133449178625"/>
  </r>
  <r>
    <n v="10"/>
    <x v="4"/>
    <x v="9"/>
    <x v="27"/>
    <x v="24"/>
    <x v="0"/>
    <n v="36"/>
    <n v="26"/>
    <n v="10"/>
    <n v="1"/>
    <n v="-10"/>
    <n v="9"/>
    <n v="0.9"/>
    <n v="0"/>
    <n v="0"/>
    <n v="-1"/>
    <n v="295"/>
    <n v="155"/>
    <n v="93.5"/>
    <n v="15.357594889443263"/>
    <n v="-3"/>
    <n v="-2"/>
    <n v="0.82130499570118654"/>
  </r>
  <r>
    <n v="11"/>
    <x v="4"/>
    <x v="10"/>
    <x v="27"/>
    <x v="12"/>
    <x v="0"/>
    <n v="37"/>
    <n v="8"/>
    <n v="29"/>
    <n v="1"/>
    <n v="-3"/>
    <n v="10"/>
    <n v="0.90909090909090906"/>
    <n v="26"/>
    <n v="5.0990195135927845"/>
    <n v="1"/>
    <n v="332"/>
    <n v="163"/>
    <n v="119.5"/>
    <n v="20.456614403036049"/>
    <n v="1"/>
    <n v="0"/>
    <n v="0.84369500952421017"/>
  </r>
  <r>
    <n v="12"/>
    <x v="4"/>
    <x v="11"/>
    <x v="27"/>
    <x v="6"/>
    <x v="1"/>
    <n v="17"/>
    <n v="20"/>
    <n v="-3"/>
    <n v="0"/>
    <n v="6"/>
    <n v="10"/>
    <n v="0.83333333333333337"/>
    <n v="3"/>
    <n v="1.7320508075688772"/>
    <n v="1"/>
    <n v="349"/>
    <n v="183"/>
    <n v="122.5"/>
    <n v="22.188665210604928"/>
    <n v="2"/>
    <n v="1"/>
    <n v="0.82201191399779006"/>
  </r>
  <r>
    <n v="13"/>
    <x v="4"/>
    <x v="12"/>
    <x v="27"/>
    <x v="0"/>
    <x v="1"/>
    <n v="48"/>
    <n v="46"/>
    <n v="2"/>
    <n v="1"/>
    <n v="1.5"/>
    <n v="11"/>
    <n v="0.84615384615384615"/>
    <n v="3.5"/>
    <n v="1.8708286933869707"/>
    <n v="1"/>
    <n v="397"/>
    <n v="229"/>
    <n v="126"/>
    <n v="24.0594939039919"/>
    <n v="3"/>
    <n v="2"/>
    <n v="0.78650872268941507"/>
  </r>
  <r>
    <n v="14"/>
    <x v="4"/>
    <x v="13"/>
    <x v="27"/>
    <x v="30"/>
    <x v="0"/>
    <n v="22"/>
    <n v="29"/>
    <n v="-7"/>
    <n v="0"/>
    <n v="-10"/>
    <n v="11"/>
    <n v="0.7857142857142857"/>
    <n v="-17"/>
    <n v="-4.1231056256176606"/>
    <n v="-1"/>
    <n v="419"/>
    <n v="258"/>
    <n v="109"/>
    <n v="19.936388278374238"/>
    <n v="-1"/>
    <n v="0"/>
    <n v="0.75937204760824006"/>
  </r>
  <r>
    <n v="15"/>
    <x v="4"/>
    <x v="14"/>
    <x v="27"/>
    <x v="3"/>
    <x v="0"/>
    <n v="34"/>
    <n v="31"/>
    <n v="3"/>
    <n v="1"/>
    <n v="-7"/>
    <n v="12"/>
    <n v="0.8"/>
    <n v="-4"/>
    <n v="-2"/>
    <n v="-1"/>
    <n v="453"/>
    <n v="289"/>
    <n v="105"/>
    <n v="17.936388278374238"/>
    <n v="-2"/>
    <n v="-1"/>
    <n v="0.74368932419571365"/>
  </r>
  <r>
    <n v="16"/>
    <x v="4"/>
    <x v="15"/>
    <x v="27"/>
    <x v="8"/>
    <x v="1"/>
    <n v="26"/>
    <n v="21"/>
    <n v="5"/>
    <n v="1"/>
    <n v="-3.5"/>
    <n v="13"/>
    <n v="0.8125"/>
    <n v="1.5"/>
    <n v="1.2247448713915889"/>
    <n v="1"/>
    <n v="479"/>
    <n v="310"/>
    <n v="106.5"/>
    <n v="19.161133149765828"/>
    <n v="1"/>
    <n v="0"/>
    <n v="0.73715895137726906"/>
  </r>
  <r>
    <n v="1"/>
    <x v="4"/>
    <x v="0"/>
    <x v="28"/>
    <x v="9"/>
    <x v="0"/>
    <n v="21"/>
    <n v="20"/>
    <n v="1"/>
    <n v="1"/>
    <n v="-9.5"/>
    <n v="1"/>
    <n v="1"/>
    <n v="-8.5"/>
    <n v="-2.9154759474226504"/>
    <n v="-1"/>
    <n v="21"/>
    <n v="20"/>
    <n v="-8.5"/>
    <n v="-2.9154759474226504"/>
    <n v="-1"/>
    <n v="0"/>
    <n v="0.52887600454560535"/>
  </r>
  <r>
    <n v="2"/>
    <x v="4"/>
    <x v="1"/>
    <x v="28"/>
    <x v="5"/>
    <x v="1"/>
    <n v="28"/>
    <n v="26"/>
    <n v="2"/>
    <n v="1"/>
    <n v="4"/>
    <n v="2"/>
    <n v="1"/>
    <n v="6"/>
    <n v="2.4494897427831779"/>
    <n v="1"/>
    <n v="49"/>
    <n v="46"/>
    <n v="-2.5"/>
    <n v="-0.46598620463947249"/>
    <n v="1"/>
    <n v="0"/>
    <n v="0.53736371656513504"/>
  </r>
  <r>
    <n v="3"/>
    <x v="4"/>
    <x v="2"/>
    <x v="28"/>
    <x v="0"/>
    <x v="0"/>
    <n v="27"/>
    <n v="33"/>
    <n v="-6"/>
    <n v="0"/>
    <n v="-5"/>
    <n v="2"/>
    <n v="0.66666666666666663"/>
    <n v="-11"/>
    <n v="-3.3166247903553998"/>
    <n v="-1"/>
    <n v="76"/>
    <n v="79"/>
    <n v="-13.5"/>
    <n v="-3.7826109949948723"/>
    <n v="-1"/>
    <n v="0"/>
    <n v="0.4770777305580457"/>
  </r>
  <r>
    <n v="4"/>
    <x v="4"/>
    <x v="3"/>
    <x v="28"/>
    <x v="24"/>
    <x v="1"/>
    <n v="27"/>
    <n v="10"/>
    <n v="17"/>
    <n v="1"/>
    <n v="-5.5"/>
    <n v="3"/>
    <n v="0.75"/>
    <n v="11.5"/>
    <n v="3.3911649915626341"/>
    <n v="1"/>
    <n v="103"/>
    <n v="89"/>
    <n v="-2"/>
    <n v="-0.39144600343223823"/>
    <n v="1"/>
    <n v="0"/>
    <n v="0.58570537282605117"/>
  </r>
  <r>
    <n v="5"/>
    <x v="4"/>
    <x v="4"/>
    <x v="28"/>
    <x v="3"/>
    <x v="0"/>
    <n v="30"/>
    <n v="29"/>
    <n v="1"/>
    <n v="1"/>
    <n v="-1.5"/>
    <n v="4"/>
    <n v="0.8"/>
    <n v="-0.5"/>
    <n v="-0.70710678118654757"/>
    <n v="-1"/>
    <n v="133"/>
    <n v="118"/>
    <n v="-2.5"/>
    <n v="-1.0985527846187857"/>
    <n v="-1"/>
    <n v="0"/>
    <n v="0.57042978433290592"/>
  </r>
  <r>
    <n v="6"/>
    <x v="4"/>
    <x v="5"/>
    <x v="28"/>
    <x v="7"/>
    <x v="1"/>
    <n v="32"/>
    <n v="28"/>
    <n v="4"/>
    <n v="1"/>
    <n v="1"/>
    <n v="5"/>
    <n v="0.83333333333333337"/>
    <n v="5"/>
    <n v="2.2360679774997898"/>
    <n v="1"/>
    <n v="165"/>
    <n v="146"/>
    <n v="2.5"/>
    <n v="1.1375151928810041"/>
    <n v="1"/>
    <n v="0"/>
    <n v="0.57198219784148263"/>
  </r>
  <r>
    <n v="7"/>
    <x v="4"/>
    <x v="6"/>
    <x v="28"/>
    <x v="6"/>
    <x v="0"/>
    <n v="16"/>
    <n v="30"/>
    <n v="-14"/>
    <n v="0"/>
    <n v="-3"/>
    <n v="5"/>
    <n v="0.7142857142857143"/>
    <n v="-17"/>
    <n v="-4.1231056256176606"/>
    <n v="-1"/>
    <n v="181"/>
    <n v="176"/>
    <n v="-14.5"/>
    <n v="-2.9855904327366565"/>
    <n v="-1"/>
    <n v="0"/>
    <n v="0.51659163009796771"/>
  </r>
  <r>
    <n v="8"/>
    <x v="4"/>
    <x v="7"/>
    <x v="28"/>
    <x v="30"/>
    <x v="1"/>
    <n v="27"/>
    <n v="20"/>
    <n v="7"/>
    <n v="1"/>
    <n v="-7.5"/>
    <n v="6"/>
    <n v="0.75"/>
    <n v="-0.5"/>
    <n v="-0.70710678118654757"/>
    <n v="-1"/>
    <n v="208"/>
    <n v="196"/>
    <n v="-15"/>
    <n v="-3.6926972139232039"/>
    <n v="-2"/>
    <n v="-1"/>
    <n v="0.53515029801666758"/>
  </r>
  <r>
    <n v="9"/>
    <x v="4"/>
    <x v="16"/>
    <x v="28"/>
    <x v="18"/>
    <x v="0"/>
    <n v="40"/>
    <n v="34"/>
    <n v="6"/>
    <n v="1"/>
    <n v="-4"/>
    <n v="7"/>
    <n v="0.77777777777777779"/>
    <n v="2"/>
    <n v="1.4142135623730951"/>
    <n v="1"/>
    <n v="248"/>
    <n v="230"/>
    <n v="-13"/>
    <n v="-2.2784836515501086"/>
    <n v="1"/>
    <n v="0"/>
    <n v="0.54452627523475949"/>
  </r>
  <r>
    <n v="10"/>
    <x v="4"/>
    <x v="8"/>
    <x v="28"/>
    <x v="2"/>
    <x v="1"/>
    <n v="27"/>
    <n v="24"/>
    <n v="3"/>
    <n v="1"/>
    <n v="6.5"/>
    <n v="8"/>
    <n v="0.8"/>
    <n v="9.5"/>
    <n v="3.082207001484488"/>
    <n v="1"/>
    <n v="275"/>
    <n v="254"/>
    <n v="-3.5"/>
    <n v="0.80372334993437944"/>
    <n v="2"/>
    <n v="1"/>
    <n v="0.54692779561263893"/>
  </r>
  <r>
    <n v="11"/>
    <x v="4"/>
    <x v="10"/>
    <x v="28"/>
    <x v="11"/>
    <x v="1"/>
    <n v="17"/>
    <n v="9"/>
    <n v="8"/>
    <n v="1"/>
    <n v="-2"/>
    <n v="9"/>
    <n v="0.81818181818181823"/>
    <n v="6"/>
    <n v="2.4494897427831779"/>
    <n v="1"/>
    <n v="292"/>
    <n v="263"/>
    <n v="2.5"/>
    <n v="3.2532130927175573"/>
    <n v="3"/>
    <n v="2"/>
    <n v="0.56165991025007433"/>
  </r>
  <r>
    <n v="12"/>
    <x v="4"/>
    <x v="11"/>
    <x v="28"/>
    <x v="10"/>
    <x v="0"/>
    <n v="37"/>
    <n v="30"/>
    <n v="7"/>
    <n v="1"/>
    <n v="-3"/>
    <n v="10"/>
    <n v="0.83333333333333337"/>
    <n v="4"/>
    <n v="2"/>
    <n v="1"/>
    <n v="329"/>
    <n v="293"/>
    <n v="6.5"/>
    <n v="5.2532130927175569"/>
    <n v="4"/>
    <n v="3"/>
    <n v="0.56823357188709223"/>
  </r>
  <r>
    <n v="13"/>
    <x v="4"/>
    <x v="12"/>
    <x v="28"/>
    <x v="3"/>
    <x v="1"/>
    <n v="12"/>
    <n v="28"/>
    <n v="-16"/>
    <n v="0"/>
    <n v="1"/>
    <n v="10"/>
    <n v="0.76923076923076927"/>
    <n v="-15"/>
    <n v="-3.872983346207417"/>
    <n v="-1"/>
    <n v="341"/>
    <n v="321"/>
    <n v="-8.5"/>
    <n v="1.3802297465101399"/>
    <n v="-1"/>
    <n v="0"/>
    <n v="0.53575039179247586"/>
  </r>
  <r>
    <n v="14"/>
    <x v="4"/>
    <x v="13"/>
    <x v="28"/>
    <x v="20"/>
    <x v="1"/>
    <n v="30"/>
    <n v="24"/>
    <n v="6"/>
    <n v="1"/>
    <n v="-6"/>
    <n v="11"/>
    <n v="0.7857142857142857"/>
    <n v="0"/>
    <n v="0"/>
    <n v="-1"/>
    <n v="371"/>
    <n v="345"/>
    <n v="-8.5"/>
    <n v="1.3802297465101399"/>
    <n v="-2"/>
    <n v="-1"/>
    <n v="0.5429435924871775"/>
  </r>
  <r>
    <n v="15"/>
    <x v="4"/>
    <x v="14"/>
    <x v="28"/>
    <x v="24"/>
    <x v="0"/>
    <n v="13"/>
    <n v="27"/>
    <n v="-14"/>
    <n v="0"/>
    <n v="-8"/>
    <n v="11"/>
    <n v="0.73333333333333328"/>
    <n v="-22"/>
    <n v="-4.6904157598234297"/>
    <n v="-1"/>
    <n v="384"/>
    <n v="372"/>
    <n v="-30.5"/>
    <n v="-3.3101860133132899"/>
    <n v="-3"/>
    <n v="-2"/>
    <n v="0.51880223350346288"/>
  </r>
  <r>
    <n v="16"/>
    <x v="4"/>
    <x v="15"/>
    <x v="28"/>
    <x v="2"/>
    <x v="0"/>
    <n v="21"/>
    <n v="26"/>
    <n v="-5"/>
    <n v="0"/>
    <n v="3.5"/>
    <n v="11"/>
    <n v="0.6875"/>
    <n v="-1.5"/>
    <n v="-1.2247448713915889"/>
    <n v="-1"/>
    <n v="405"/>
    <n v="398"/>
    <n v="-32"/>
    <n v="-4.5349308847048793"/>
    <n v="-4"/>
    <n v="-3"/>
    <n v="0.51032880452625851"/>
  </r>
  <r>
    <n v="1"/>
    <x v="4"/>
    <x v="0"/>
    <x v="29"/>
    <x v="2"/>
    <x v="0"/>
    <n v="17"/>
    <n v="31"/>
    <n v="-14"/>
    <n v="0"/>
    <n v="-1"/>
    <n v="0"/>
    <n v="0"/>
    <n v="-15"/>
    <n v="-3.872983346207417"/>
    <n v="-1"/>
    <n v="17"/>
    <n v="31"/>
    <n v="-15"/>
    <n v="-3.872983346207417"/>
    <n v="-5"/>
    <n v="-4"/>
    <n v="0.19406122919288446"/>
  </r>
  <r>
    <n v="2"/>
    <x v="4"/>
    <x v="1"/>
    <x v="29"/>
    <x v="20"/>
    <x v="1"/>
    <n v="20"/>
    <n v="14"/>
    <n v="6"/>
    <n v="1"/>
    <n v="6.5"/>
    <n v="1"/>
    <n v="0.5"/>
    <n v="12.5"/>
    <n v="3.5355339059327378"/>
    <n v="1"/>
    <n v="37"/>
    <n v="45"/>
    <n v="-2.5"/>
    <n v="-0.33744944027467927"/>
    <n v="1"/>
    <n v="0"/>
    <n v="0.38605757244739897"/>
  </r>
  <r>
    <n v="3"/>
    <x v="4"/>
    <x v="2"/>
    <x v="29"/>
    <x v="13"/>
    <x v="0"/>
    <n v="31"/>
    <n v="32"/>
    <n v="-1"/>
    <n v="0"/>
    <n v="-5"/>
    <n v="1"/>
    <n v="0.33333333333333331"/>
    <n v="-6"/>
    <n v="-2.4494897427831779"/>
    <n v="-1"/>
    <n v="68"/>
    <n v="77"/>
    <n v="-8.5"/>
    <n v="-2.7869391830578572"/>
    <n v="-1"/>
    <n v="0"/>
    <n v="0.42688161154765814"/>
  </r>
  <r>
    <n v="4"/>
    <x v="4"/>
    <x v="3"/>
    <x v="29"/>
    <x v="3"/>
    <x v="1"/>
    <n v="55"/>
    <n v="40"/>
    <n v="15"/>
    <n v="1"/>
    <n v="9"/>
    <n v="2"/>
    <n v="0.5"/>
    <n v="24"/>
    <n v="4.8989794855663558"/>
    <n v="1"/>
    <n v="123"/>
    <n v="117"/>
    <n v="15.5"/>
    <n v="2.1120403025084986"/>
    <n v="1"/>
    <n v="0"/>
    <n v="0.52959653436796827"/>
  </r>
  <r>
    <n v="5"/>
    <x v="4"/>
    <x v="4"/>
    <x v="29"/>
    <x v="0"/>
    <x v="1"/>
    <n v="24"/>
    <n v="31"/>
    <n v="-7"/>
    <n v="0"/>
    <n v="3"/>
    <n v="2"/>
    <n v="0.4"/>
    <n v="-4"/>
    <n v="-2"/>
    <n v="-1"/>
    <n v="147"/>
    <n v="148"/>
    <n v="11.5"/>
    <n v="0.11204030250849861"/>
    <n v="-1"/>
    <n v="0"/>
    <n v="0.49598312188260663"/>
  </r>
  <r>
    <n v="6"/>
    <x v="4"/>
    <x v="5"/>
    <x v="29"/>
    <x v="20"/>
    <x v="0"/>
    <n v="26"/>
    <n v="37"/>
    <n v="-11"/>
    <n v="0"/>
    <n v="2"/>
    <n v="2"/>
    <n v="0.33333333333333331"/>
    <n v="-9"/>
    <n v="-3"/>
    <n v="-1"/>
    <n v="173"/>
    <n v="185"/>
    <n v="2.5"/>
    <n v="-2.8879596974915014"/>
    <n v="-2"/>
    <n v="-1"/>
    <n v="0.46034788465264259"/>
  </r>
  <r>
    <n v="7"/>
    <x v="4"/>
    <x v="7"/>
    <x v="29"/>
    <x v="17"/>
    <x v="1"/>
    <n v="23"/>
    <n v="27"/>
    <n v="-4"/>
    <n v="0"/>
    <n v="2"/>
    <n v="2"/>
    <n v="0.2857142857142857"/>
    <n v="-2"/>
    <n v="-1.4142135623730951"/>
    <n v="-1"/>
    <n v="196"/>
    <n v="212"/>
    <n v="0.5"/>
    <n v="-4.3021732598645963"/>
    <n v="-3"/>
    <n v="-2"/>
    <n v="0.45363911730230649"/>
  </r>
  <r>
    <n v="8"/>
    <x v="4"/>
    <x v="16"/>
    <x v="29"/>
    <x v="8"/>
    <x v="1"/>
    <n v="34"/>
    <n v="40"/>
    <n v="-6"/>
    <n v="0"/>
    <n v="4"/>
    <n v="2"/>
    <n v="0.25"/>
    <n v="-2"/>
    <n v="-1.4142135623730951"/>
    <n v="-1"/>
    <n v="230"/>
    <n v="252"/>
    <n v="-1.5"/>
    <n v="-5.7163868222376912"/>
    <n v="-4"/>
    <n v="-3"/>
    <n v="0.44608568032116258"/>
  </r>
  <r>
    <n v="9"/>
    <x v="4"/>
    <x v="8"/>
    <x v="29"/>
    <x v="24"/>
    <x v="0"/>
    <n v="30"/>
    <n v="27"/>
    <n v="3"/>
    <n v="1"/>
    <n v="-5.5"/>
    <n v="3"/>
    <n v="0.33333333333333331"/>
    <n v="-2.5"/>
    <n v="-1.5811388300841898"/>
    <n v="-1"/>
    <n v="260"/>
    <n v="279"/>
    <n v="-4"/>
    <n v="-7.2975256523218812"/>
    <n v="-5"/>
    <n v="-4"/>
    <n v="0.45830791798556125"/>
  </r>
  <r>
    <n v="10"/>
    <x v="4"/>
    <x v="9"/>
    <x v="29"/>
    <x v="0"/>
    <x v="0"/>
    <n v="17"/>
    <n v="34"/>
    <n v="-17"/>
    <n v="0"/>
    <n v="5"/>
    <n v="3"/>
    <n v="0.3"/>
    <n v="-12"/>
    <n v="-3.4641016151377544"/>
    <n v="-1"/>
    <n v="277"/>
    <n v="313"/>
    <n v="-16"/>
    <n v="-10.761627267459636"/>
    <n v="-6"/>
    <n v="-5"/>
    <n v="0.42810667552280346"/>
  </r>
  <r>
    <n v="11"/>
    <x v="4"/>
    <x v="10"/>
    <x v="29"/>
    <x v="30"/>
    <x v="1"/>
    <n v="35"/>
    <n v="22"/>
    <n v="13"/>
    <n v="1"/>
    <n v="3.5"/>
    <n v="4"/>
    <n v="0.36363636363636365"/>
    <n v="16.5"/>
    <n v="4.0620192023179804"/>
    <n v="1"/>
    <n v="312"/>
    <n v="335"/>
    <n v="0.5"/>
    <n v="-6.6996080651416552"/>
    <n v="1"/>
    <n v="0"/>
    <n v="0.45795656200030721"/>
  </r>
  <r>
    <n v="12"/>
    <x v="4"/>
    <x v="11"/>
    <x v="29"/>
    <x v="21"/>
    <x v="1"/>
    <n v="28"/>
    <n v="11"/>
    <n v="17"/>
    <n v="1"/>
    <n v="-3"/>
    <n v="5"/>
    <n v="0.41666666666666669"/>
    <n v="14"/>
    <n v="3.7416573867739413"/>
    <n v="1"/>
    <n v="340"/>
    <n v="346"/>
    <n v="14.5"/>
    <n v="-2.9579506783677139"/>
    <n v="2"/>
    <n v="1"/>
    <n v="0.48963678855365644"/>
  </r>
  <r>
    <n v="13"/>
    <x v="4"/>
    <x v="12"/>
    <x v="29"/>
    <x v="19"/>
    <x v="0"/>
    <n v="38"/>
    <n v="35"/>
    <n v="3"/>
    <n v="1"/>
    <n v="-3"/>
    <n v="6"/>
    <n v="0.46153846153846156"/>
    <n v="0"/>
    <n v="0"/>
    <n v="-1"/>
    <n v="378"/>
    <n v="381"/>
    <n v="14.5"/>
    <n v="-2.9579506783677139"/>
    <n v="-1"/>
    <n v="0"/>
    <n v="0.49531631814304433"/>
  </r>
  <r>
    <n v="14"/>
    <x v="4"/>
    <x v="13"/>
    <x v="29"/>
    <x v="4"/>
    <x v="1"/>
    <n v="38"/>
    <n v="17"/>
    <n v="21"/>
    <n v="1"/>
    <n v="-6"/>
    <n v="7"/>
    <n v="0.5"/>
    <n v="15"/>
    <n v="3.872983346207417"/>
    <n v="1"/>
    <n v="416"/>
    <n v="398"/>
    <n v="29.5"/>
    <n v="0.91503266783970316"/>
    <n v="1"/>
    <n v="0"/>
    <n v="0.5261842277532256"/>
  </r>
  <r>
    <n v="15"/>
    <x v="4"/>
    <x v="14"/>
    <x v="29"/>
    <x v="15"/>
    <x v="0"/>
    <n v="20"/>
    <n v="23"/>
    <n v="-3"/>
    <n v="0"/>
    <n v="3"/>
    <n v="7"/>
    <n v="0.46666666666666667"/>
    <n v="0"/>
    <n v="0"/>
    <n v="-1"/>
    <n v="436"/>
    <n v="421"/>
    <n v="29.5"/>
    <n v="0.91503266783970316"/>
    <n v="-1"/>
    <n v="0"/>
    <n v="0.52073118310748212"/>
  </r>
  <r>
    <n v="16"/>
    <x v="4"/>
    <x v="15"/>
    <x v="29"/>
    <x v="30"/>
    <x v="0"/>
    <n v="22"/>
    <n v="28"/>
    <n v="-6"/>
    <n v="0"/>
    <n v="-1"/>
    <n v="7"/>
    <n v="0.4375"/>
    <n v="-7"/>
    <n v="-2.6457513110645907"/>
    <n v="-1"/>
    <n v="458"/>
    <n v="449"/>
    <n v="22.5"/>
    <n v="-1.7307186432248876"/>
    <n v="-2"/>
    <n v="-1"/>
    <n v="0.51175676316504226"/>
  </r>
  <r>
    <n v="1"/>
    <x v="4"/>
    <x v="0"/>
    <x v="30"/>
    <x v="7"/>
    <x v="1"/>
    <n v="43"/>
    <n v="13"/>
    <n v="30"/>
    <n v="1"/>
    <n v="5.5"/>
    <n v="1"/>
    <n v="1"/>
    <n v="35.5"/>
    <n v="5.9581876439064922"/>
    <n v="1"/>
    <n v="43"/>
    <n v="13"/>
    <n v="35.5"/>
    <n v="5.9581876439064922"/>
    <n v="1"/>
    <n v="0"/>
    <n v="0.94454410157599578"/>
  </r>
  <r>
    <n v="2"/>
    <x v="4"/>
    <x v="1"/>
    <x v="30"/>
    <x v="19"/>
    <x v="0"/>
    <n v="17"/>
    <n v="19"/>
    <n v="-2"/>
    <n v="0"/>
    <n v="-3"/>
    <n v="1"/>
    <n v="0.5"/>
    <n v="-5"/>
    <n v="-2.2360679774997898"/>
    <n v="-1"/>
    <n v="60"/>
    <n v="32"/>
    <n v="30.5"/>
    <n v="3.7221196664067024"/>
    <n v="-1"/>
    <n v="0"/>
    <n v="0.81604863048839049"/>
  </r>
  <r>
    <n v="3"/>
    <x v="4"/>
    <x v="2"/>
    <x v="30"/>
    <x v="21"/>
    <x v="1"/>
    <n v="7"/>
    <n v="20"/>
    <n v="-13"/>
    <n v="0"/>
    <n v="-1.5"/>
    <n v="1"/>
    <n v="0.33333333333333331"/>
    <n v="-14.5"/>
    <n v="-3.8078865529319543"/>
    <n v="-1"/>
    <n v="67"/>
    <n v="52"/>
    <n v="16"/>
    <n v="-8.5766886525251884E-2"/>
    <n v="-2"/>
    <n v="-1"/>
    <n v="0.64581046762503469"/>
  </r>
  <r>
    <n v="4"/>
    <x v="4"/>
    <x v="3"/>
    <x v="30"/>
    <x v="30"/>
    <x v="1"/>
    <n v="24"/>
    <n v="10"/>
    <n v="14"/>
    <n v="1"/>
    <n v="3.5"/>
    <n v="2"/>
    <n v="0.5"/>
    <n v="17.5"/>
    <n v="4.1833001326703778"/>
    <n v="1"/>
    <n v="91"/>
    <n v="62"/>
    <n v="33.5"/>
    <n v="4.0975332461451259"/>
    <n v="1"/>
    <n v="0"/>
    <n v="0.7128832096959542"/>
  </r>
  <r>
    <n v="5"/>
    <x v="4"/>
    <x v="4"/>
    <x v="30"/>
    <x v="31"/>
    <x v="0"/>
    <n v="7"/>
    <n v="14"/>
    <n v="-7"/>
    <n v="0"/>
    <n v="-3"/>
    <n v="2"/>
    <n v="0.4"/>
    <n v="-10"/>
    <n v="-3.1622776601683795"/>
    <n v="-1"/>
    <n v="98"/>
    <n v="76"/>
    <n v="23.5"/>
    <n v="0.93525558597674641"/>
    <n v="-1"/>
    <n v="0"/>
    <n v="0.64623603885808012"/>
  </r>
  <r>
    <n v="6"/>
    <x v="4"/>
    <x v="5"/>
    <x v="30"/>
    <x v="22"/>
    <x v="1"/>
    <n v="0"/>
    <n v="16"/>
    <n v="-16"/>
    <n v="0"/>
    <n v="1"/>
    <n v="2"/>
    <n v="0.33333333333333331"/>
    <n v="-15"/>
    <n v="-3.872983346207417"/>
    <n v="-1"/>
    <n v="98"/>
    <n v="92"/>
    <n v="8.5"/>
    <n v="-2.9377277602306706"/>
    <n v="-2"/>
    <n v="-1"/>
    <n v="0.53736371656513549"/>
  </r>
  <r>
    <n v="7"/>
    <x v="4"/>
    <x v="6"/>
    <x v="30"/>
    <x v="25"/>
    <x v="0"/>
    <n v="23"/>
    <n v="20"/>
    <n v="3"/>
    <n v="1"/>
    <n v="-2.5"/>
    <n v="3"/>
    <n v="0.42857142857142855"/>
    <n v="0.5"/>
    <n v="0.70710678118654757"/>
    <n v="1"/>
    <n v="121"/>
    <n v="112"/>
    <n v="9"/>
    <n v="-2.2306209790441232"/>
    <n v="1"/>
    <n v="0"/>
    <n v="0.54566768867447113"/>
  </r>
  <r>
    <n v="8"/>
    <x v="4"/>
    <x v="7"/>
    <x v="30"/>
    <x v="18"/>
    <x v="0"/>
    <n v="27"/>
    <n v="23"/>
    <n v="4"/>
    <n v="1"/>
    <n v="-2"/>
    <n v="4"/>
    <n v="0.5"/>
    <n v="2"/>
    <n v="1.4142135623730951"/>
    <n v="1"/>
    <n v="148"/>
    <n v="135"/>
    <n v="11"/>
    <n v="-0.81640741667102801"/>
    <n v="2"/>
    <n v="1"/>
    <n v="0.55425846716129779"/>
  </r>
  <r>
    <n v="9"/>
    <x v="4"/>
    <x v="16"/>
    <x v="30"/>
    <x v="20"/>
    <x v="1"/>
    <n v="20"/>
    <n v="30"/>
    <n v="-10"/>
    <n v="0"/>
    <n v="3.5"/>
    <n v="4"/>
    <n v="0.44444444444444442"/>
    <n v="-6.5"/>
    <n v="-2.5495097567963922"/>
    <n v="-1"/>
    <n v="168"/>
    <n v="165"/>
    <n v="4.5"/>
    <n v="-3.3659171734674205"/>
    <n v="-1"/>
    <n v="0"/>
    <n v="0.51067434239806675"/>
  </r>
  <r>
    <n v="10"/>
    <x v="4"/>
    <x v="8"/>
    <x v="30"/>
    <x v="27"/>
    <x v="0"/>
    <n v="35"/>
    <n v="32"/>
    <n v="3"/>
    <n v="1"/>
    <n v="5.5"/>
    <n v="5"/>
    <n v="0.5"/>
    <n v="8.5"/>
    <n v="2.9154759474226504"/>
    <n v="1"/>
    <n v="203"/>
    <n v="197"/>
    <n v="13"/>
    <n v="-0.4504412260447701"/>
    <n v="1"/>
    <n v="0"/>
    <n v="0.51776884737486728"/>
  </r>
  <r>
    <n v="11"/>
    <x v="4"/>
    <x v="10"/>
    <x v="30"/>
    <x v="21"/>
    <x v="0"/>
    <n v="42"/>
    <n v="20"/>
    <n v="22"/>
    <n v="1"/>
    <n v="-4.5"/>
    <n v="6"/>
    <n v="0.54545454545454541"/>
    <n v="17.5"/>
    <n v="4.1833001326703778"/>
    <n v="1"/>
    <n v="245"/>
    <n v="217"/>
    <n v="30.5"/>
    <n v="3.7328589066256077"/>
    <n v="2"/>
    <n v="1"/>
    <n v="0.5714146510410365"/>
  </r>
  <r>
    <n v="12"/>
    <x v="4"/>
    <x v="11"/>
    <x v="30"/>
    <x v="19"/>
    <x v="1"/>
    <n v="31"/>
    <n v="17"/>
    <n v="14"/>
    <n v="1"/>
    <n v="-1"/>
    <n v="7"/>
    <n v="0.58333333333333337"/>
    <n v="13"/>
    <n v="3.6055512754639891"/>
    <n v="1"/>
    <n v="276"/>
    <n v="234"/>
    <n v="43.5"/>
    <n v="7.3384101820895964"/>
    <n v="3"/>
    <n v="2"/>
    <n v="0.59658092971797538"/>
  </r>
  <r>
    <n v="13"/>
    <x v="4"/>
    <x v="12"/>
    <x v="30"/>
    <x v="23"/>
    <x v="1"/>
    <n v="42"/>
    <n v="21"/>
    <n v="21"/>
    <n v="1"/>
    <n v="-3"/>
    <n v="8"/>
    <n v="0.61538461538461542"/>
    <n v="18"/>
    <n v="4.2426406871192848"/>
    <n v="1"/>
    <n v="318"/>
    <n v="255"/>
    <n v="61.5"/>
    <n v="11.58105086920888"/>
    <n v="4"/>
    <n v="3"/>
    <n v="0.62791142322571947"/>
  </r>
  <r>
    <n v="14"/>
    <x v="4"/>
    <x v="13"/>
    <x v="30"/>
    <x v="15"/>
    <x v="0"/>
    <n v="21"/>
    <n v="24"/>
    <n v="-3"/>
    <n v="0"/>
    <n v="-3"/>
    <n v="8"/>
    <n v="0.5714285714285714"/>
    <n v="-6"/>
    <n v="-2.4494897427831779"/>
    <n v="-1"/>
    <n v="339"/>
    <n v="279"/>
    <n v="55.5"/>
    <n v="9.1315611264257015"/>
    <n v="-1"/>
    <n v="0"/>
    <n v="0.61340513328803625"/>
  </r>
  <r>
    <n v="15"/>
    <x v="4"/>
    <x v="14"/>
    <x v="30"/>
    <x v="0"/>
    <x v="0"/>
    <n v="28"/>
    <n v="38"/>
    <n v="-10"/>
    <n v="0"/>
    <n v="3"/>
    <n v="8"/>
    <n v="0.53333333333333333"/>
    <n v="-7"/>
    <n v="-2.6457513110645907"/>
    <n v="-1"/>
    <n v="367"/>
    <n v="317"/>
    <n v="48.5"/>
    <n v="6.4858098153611108"/>
    <n v="-2"/>
    <n v="-1"/>
    <n v="0.58591667763382449"/>
  </r>
  <r>
    <n v="16"/>
    <x v="4"/>
    <x v="15"/>
    <x v="30"/>
    <x v="15"/>
    <x v="1"/>
    <n v="35"/>
    <n v="14"/>
    <n v="21"/>
    <n v="1"/>
    <n v="-10"/>
    <n v="9"/>
    <n v="0.5625"/>
    <n v="11"/>
    <n v="3.3166247903553998"/>
    <n v="1"/>
    <n v="402"/>
    <n v="331"/>
    <n v="59.5"/>
    <n v="9.8024346057165097"/>
    <n v="1"/>
    <n v="0"/>
    <n v="0.61314960083777237"/>
  </r>
  <r>
    <n v="1"/>
    <x v="4"/>
    <x v="0"/>
    <x v="31"/>
    <x v="11"/>
    <x v="1"/>
    <n v="27"/>
    <n v="32"/>
    <n v="-5"/>
    <n v="0"/>
    <n v="10"/>
    <n v="0"/>
    <n v="0"/>
    <n v="5"/>
    <n v="2.2360679774997898"/>
    <n v="1"/>
    <n v="27"/>
    <n v="32"/>
    <n v="5"/>
    <n v="2.2360679774997898"/>
    <n v="2"/>
    <n v="1"/>
    <n v="0.40067324217892974"/>
  </r>
  <r>
    <n v="2"/>
    <x v="4"/>
    <x v="1"/>
    <x v="31"/>
    <x v="14"/>
    <x v="0"/>
    <n v="21"/>
    <n v="31"/>
    <n v="-10"/>
    <n v="0"/>
    <n v="6"/>
    <n v="0"/>
    <n v="0"/>
    <n v="-4"/>
    <n v="-2"/>
    <n v="-1"/>
    <n v="48"/>
    <n v="63"/>
    <n v="1"/>
    <n v="0.23606797749978981"/>
    <n v="-1"/>
    <n v="0"/>
    <n v="0.34423387666125821"/>
  </r>
  <r>
    <n v="3"/>
    <x v="4"/>
    <x v="2"/>
    <x v="31"/>
    <x v="1"/>
    <x v="0"/>
    <n v="15"/>
    <n v="31"/>
    <n v="-16"/>
    <n v="0"/>
    <n v="5"/>
    <n v="0"/>
    <n v="0"/>
    <n v="-11"/>
    <n v="-3.3166247903553998"/>
    <n v="-1"/>
    <n v="63"/>
    <n v="94"/>
    <n v="-10"/>
    <n v="-3.08055681285561"/>
    <n v="-2"/>
    <n v="-1"/>
    <n v="0.27921086808552331"/>
  </r>
  <r>
    <n v="4"/>
    <x v="4"/>
    <x v="3"/>
    <x v="31"/>
    <x v="13"/>
    <x v="1"/>
    <n v="3"/>
    <n v="24"/>
    <n v="-21"/>
    <n v="0"/>
    <n v="3"/>
    <n v="0"/>
    <n v="0"/>
    <n v="-18"/>
    <n v="-4.2426406871192848"/>
    <n v="-1"/>
    <n v="66"/>
    <n v="118"/>
    <n v="-28"/>
    <n v="-7.3231974999748948"/>
    <n v="-3"/>
    <n v="-2"/>
    <n v="0.20148467732025049"/>
  </r>
  <r>
    <n v="5"/>
    <x v="4"/>
    <x v="4"/>
    <x v="31"/>
    <x v="28"/>
    <x v="0"/>
    <n v="7"/>
    <n v="33"/>
    <n v="-26"/>
    <n v="0"/>
    <n v="16.5"/>
    <n v="0"/>
    <n v="0"/>
    <n v="-9.5"/>
    <n v="-3.082207001484488"/>
    <n v="-1"/>
    <n v="73"/>
    <n v="151"/>
    <n v="-37.5"/>
    <n v="-10.405404501459383"/>
    <n v="-4"/>
    <n v="-3"/>
    <n v="0.15154115555327055"/>
  </r>
  <r>
    <n v="6"/>
    <x v="4"/>
    <x v="5"/>
    <x v="31"/>
    <x v="26"/>
    <x v="1"/>
    <n v="17"/>
    <n v="16"/>
    <n v="1"/>
    <n v="1"/>
    <n v="-6"/>
    <n v="1"/>
    <n v="0.16666666666666666"/>
    <n v="-5"/>
    <n v="-2.2360679774997898"/>
    <n v="-1"/>
    <n v="90"/>
    <n v="167"/>
    <n v="-42.5"/>
    <n v="-12.641472478959173"/>
    <n v="-5"/>
    <n v="-4"/>
    <n v="0.18768907886784142"/>
  </r>
  <r>
    <n v="7"/>
    <x v="4"/>
    <x v="6"/>
    <x v="31"/>
    <x v="2"/>
    <x v="0"/>
    <n v="0"/>
    <n v="9"/>
    <n v="-9"/>
    <n v="0"/>
    <n v="10"/>
    <n v="1"/>
    <n v="0.14285714285714285"/>
    <n v="1"/>
    <n v="1"/>
    <n v="1"/>
    <n v="90"/>
    <n v="176"/>
    <n v="-41.5"/>
    <n v="-11.641472478959173"/>
    <n v="1"/>
    <n v="0"/>
    <n v="0.1694545154900183"/>
  </r>
  <r>
    <n v="8"/>
    <x v="4"/>
    <x v="7"/>
    <x v="31"/>
    <x v="10"/>
    <x v="1"/>
    <n v="9"/>
    <n v="19"/>
    <n v="-10"/>
    <n v="0"/>
    <n v="16.5"/>
    <n v="1"/>
    <n v="0.125"/>
    <n v="6.5"/>
    <n v="2.5495097567963922"/>
    <n v="1"/>
    <n v="99"/>
    <n v="195"/>
    <n v="-35"/>
    <n v="-9.0919627221627799"/>
    <n v="2"/>
    <n v="1"/>
    <n v="0.16706468560702167"/>
  </r>
  <r>
    <n v="9"/>
    <x v="4"/>
    <x v="16"/>
    <x v="31"/>
    <x v="31"/>
    <x v="1"/>
    <n v="9"/>
    <n v="24"/>
    <n v="-15"/>
    <n v="0"/>
    <n v="10.5"/>
    <n v="1"/>
    <n v="0.1111111111111111"/>
    <n v="-4.5"/>
    <n v="-2.1213203435596424"/>
    <n v="-1"/>
    <n v="108"/>
    <n v="219"/>
    <n v="-39.5"/>
    <n v="-11.213283065722422"/>
    <n v="-1"/>
    <n v="0"/>
    <n v="0.15769903830427326"/>
  </r>
  <r>
    <n v="10"/>
    <x v="4"/>
    <x v="9"/>
    <x v="31"/>
    <x v="29"/>
    <x v="0"/>
    <n v="17"/>
    <n v="34"/>
    <n v="-17"/>
    <n v="0"/>
    <n v="-1.5"/>
    <n v="1"/>
    <n v="0.1"/>
    <n v="-18.5"/>
    <n v="-4.3011626335213133"/>
    <n v="-1"/>
    <n v="125"/>
    <n v="253"/>
    <n v="-58"/>
    <n v="-15.514445699243735"/>
    <n v="-2"/>
    <n v="-1"/>
    <n v="0.1582869639194851"/>
  </r>
  <r>
    <n v="11"/>
    <x v="4"/>
    <x v="10"/>
    <x v="31"/>
    <x v="4"/>
    <x v="0"/>
    <n v="19"/>
    <n v="16"/>
    <n v="3"/>
    <n v="1"/>
    <n v="4"/>
    <n v="2"/>
    <n v="0.18181818181818182"/>
    <n v="7"/>
    <n v="2.6457513110645907"/>
    <n v="1"/>
    <n v="144"/>
    <n v="269"/>
    <n v="-51"/>
    <n v="-12.868694388179144"/>
    <n v="1"/>
    <n v="0"/>
    <n v="0.1852751472483688"/>
  </r>
  <r>
    <n v="12"/>
    <x v="4"/>
    <x v="11"/>
    <x v="31"/>
    <x v="20"/>
    <x v="1"/>
    <n v="29"/>
    <n v="21"/>
    <n v="8"/>
    <n v="1"/>
    <n v="10.5"/>
    <n v="3"/>
    <n v="0.25"/>
    <n v="18.5"/>
    <n v="4.3011626335213133"/>
    <n v="1"/>
    <n v="173"/>
    <n v="290"/>
    <n v="-32.5"/>
    <n v="-8.5675317546578302"/>
    <n v="2"/>
    <n v="1"/>
    <n v="0.22717768234912555"/>
  </r>
  <r>
    <n v="13"/>
    <x v="4"/>
    <x v="12"/>
    <x v="31"/>
    <x v="12"/>
    <x v="1"/>
    <n v="15"/>
    <n v="20"/>
    <n v="-5"/>
    <n v="0"/>
    <n v="13"/>
    <n v="3"/>
    <n v="0.23076923076923078"/>
    <n v="8"/>
    <n v="2.8284271247461903"/>
    <n v="1"/>
    <n v="188"/>
    <n v="310"/>
    <n v="-24.5"/>
    <n v="-5.7391046299116404"/>
    <n v="3"/>
    <n v="2"/>
    <n v="0.23409898612970009"/>
  </r>
  <r>
    <n v="14"/>
    <x v="4"/>
    <x v="13"/>
    <x v="31"/>
    <x v="11"/>
    <x v="0"/>
    <n v="27"/>
    <n v="37"/>
    <n v="-10"/>
    <n v="0"/>
    <n v="6.5"/>
    <n v="3"/>
    <n v="0.21428571428571427"/>
    <n v="-3.5"/>
    <n v="-1.8708286933869707"/>
    <n v="-1"/>
    <n v="215"/>
    <n v="347"/>
    <n v="-28"/>
    <n v="-7.6099333232986108"/>
    <n v="-1"/>
    <n v="0"/>
    <n v="0.24333388100926281"/>
  </r>
  <r>
    <n v="15"/>
    <x v="4"/>
    <x v="14"/>
    <x v="31"/>
    <x v="13"/>
    <x v="0"/>
    <n v="35"/>
    <n v="41"/>
    <n v="-6"/>
    <n v="0"/>
    <n v="1"/>
    <n v="3"/>
    <n v="0.2"/>
    <n v="-5"/>
    <n v="-2.2360679774997898"/>
    <n v="-1"/>
    <n v="250"/>
    <n v="388"/>
    <n v="-33"/>
    <n v="-9.8460013007984006"/>
    <n v="-2"/>
    <n v="-1"/>
    <n v="0.26081820122324967"/>
  </r>
  <r>
    <n v="16"/>
    <x v="4"/>
    <x v="15"/>
    <x v="31"/>
    <x v="14"/>
    <x v="1"/>
    <n v="16"/>
    <n v="47"/>
    <n v="-31"/>
    <n v="0"/>
    <n v="12.5"/>
    <n v="3"/>
    <n v="0.1875"/>
    <n v="-18.5"/>
    <n v="-4.3011626335213133"/>
    <n v="-1"/>
    <n v="266"/>
    <n v="435"/>
    <n v="-51.5"/>
    <n v="-14.147163934319714"/>
    <n v="-3"/>
    <n v="-2"/>
    <n v="0.237636036031459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13B99-E9A0-4057-8327-18B4F53DF1B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B70" firstHeaderRow="1" firstDataRow="1" firstDataCol="1" rowPageCount="2" colPageCount="1"/>
  <pivotFields count="23">
    <pivotField numFmtId="1"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Page" showAll="0">
      <items count="18">
        <item x="0"/>
        <item x="1"/>
        <item x="2"/>
        <item x="3"/>
        <item x="4"/>
        <item x="5"/>
        <item x="6"/>
        <item x="7"/>
        <item x="16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3"/>
        <item x="20"/>
        <item x="21"/>
        <item x="24"/>
        <item x="25"/>
        <item x="26"/>
        <item x="27"/>
        <item x="28"/>
        <item x="29"/>
        <item x="30"/>
        <item x="31"/>
        <item t="default"/>
      </items>
    </pivotField>
    <pivotField axis="axisRow" showAll="0">
      <items count="33">
        <item x="24"/>
        <item x="30"/>
        <item x="6"/>
        <item x="31"/>
        <item x="20"/>
        <item x="1"/>
        <item x="9"/>
        <item x="7"/>
        <item x="14"/>
        <item x="22"/>
        <item x="4"/>
        <item x="12"/>
        <item x="15"/>
        <item x="19"/>
        <item x="21"/>
        <item x="27"/>
        <item x="25"/>
        <item x="3"/>
        <item x="26"/>
        <item x="10"/>
        <item x="28"/>
        <item x="0"/>
        <item x="13"/>
        <item x="29"/>
        <item x="23"/>
        <item x="11"/>
        <item x="5"/>
        <item x="2"/>
        <item x="8"/>
        <item x="18"/>
        <item x="17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3"/>
    <field x="4"/>
  </rowFields>
  <rowItems count="65">
    <i>
      <x/>
    </i>
    <i r="1">
      <x v="27"/>
    </i>
    <i>
      <x v="1"/>
    </i>
    <i r="1">
      <x v="8"/>
    </i>
    <i>
      <x v="2"/>
    </i>
    <i r="1">
      <x v="6"/>
    </i>
    <i>
      <x v="3"/>
    </i>
    <i r="1">
      <x v="18"/>
    </i>
    <i>
      <x v="4"/>
    </i>
    <i r="1">
      <x v="21"/>
    </i>
    <i>
      <x v="5"/>
    </i>
    <i r="1">
      <x v="28"/>
    </i>
    <i>
      <x v="6"/>
    </i>
    <i r="1">
      <x v="2"/>
    </i>
    <i>
      <x v="7"/>
    </i>
    <i r="1">
      <x v="24"/>
    </i>
    <i>
      <x v="8"/>
    </i>
    <i r="1">
      <x v="1"/>
    </i>
    <i>
      <x v="9"/>
    </i>
    <i r="1">
      <x v="10"/>
    </i>
    <i>
      <x v="10"/>
    </i>
    <i r="1">
      <x v="9"/>
    </i>
    <i>
      <x v="11"/>
    </i>
    <i r="1">
      <x v="15"/>
    </i>
    <i>
      <x v="12"/>
    </i>
    <i r="1">
      <x v="29"/>
    </i>
    <i>
      <x v="13"/>
    </i>
    <i r="1">
      <x v="30"/>
    </i>
    <i>
      <x v="14"/>
    </i>
    <i r="1">
      <x v="20"/>
    </i>
    <i>
      <x v="15"/>
    </i>
    <i r="1">
      <x v="11"/>
    </i>
    <i>
      <x v="16"/>
    </i>
    <i r="1">
      <x v="19"/>
    </i>
    <i>
      <x v="17"/>
    </i>
    <i r="1">
      <x v="26"/>
    </i>
    <i>
      <x v="18"/>
    </i>
    <i r="1">
      <x v="3"/>
    </i>
    <i>
      <x v="19"/>
    </i>
    <i r="1">
      <x v="16"/>
    </i>
    <i>
      <x v="20"/>
    </i>
    <i r="1">
      <x v="14"/>
    </i>
    <i>
      <x v="21"/>
    </i>
    <i r="1">
      <x v="4"/>
    </i>
    <i>
      <x v="22"/>
    </i>
    <i r="1">
      <x v="31"/>
    </i>
    <i>
      <x v="23"/>
    </i>
    <i r="1">
      <x v="25"/>
    </i>
    <i>
      <x v="24"/>
    </i>
    <i r="1">
      <x v="7"/>
    </i>
    <i>
      <x v="25"/>
    </i>
    <i r="1">
      <x v="23"/>
    </i>
    <i>
      <x v="26"/>
    </i>
    <i r="1">
      <x v="17"/>
    </i>
    <i>
      <x v="27"/>
    </i>
    <i r="1">
      <x/>
    </i>
    <i>
      <x v="28"/>
    </i>
    <i r="1">
      <x v="5"/>
    </i>
    <i>
      <x v="29"/>
    </i>
    <i r="1">
      <x v="12"/>
    </i>
    <i>
      <x v="30"/>
    </i>
    <i r="1">
      <x v="13"/>
    </i>
    <i>
      <x v="31"/>
    </i>
    <i r="1">
      <x v="22"/>
    </i>
    <i t="grand">
      <x/>
    </i>
  </rowItems>
  <colItems count="1">
    <i/>
  </colItems>
  <pageFields count="2">
    <pageField fld="1" item="0" hier="-1"/>
    <pageField fld="2" item="2" hier="-1"/>
  </pageFields>
  <dataFields count="1">
    <dataField name="Sum of running  sqrt(dif)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A8A6B-3100-4D1F-999D-AF341C3D96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D22" firstHeaderRow="1" firstDataRow="2" firstDataCol="1" rowPageCount="1" colPageCount="1"/>
  <pivotFields count="23">
    <pivotField numFmtId="1"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Row" showAll="0">
      <items count="18">
        <item x="0"/>
        <item x="1"/>
        <item x="2"/>
        <item x="3"/>
        <item x="4"/>
        <item x="5"/>
        <item x="6"/>
        <item x="7"/>
        <item x="16"/>
        <item x="8"/>
        <item x="9"/>
        <item x="10"/>
        <item x="11"/>
        <item x="12"/>
        <item x="13"/>
        <item x="14"/>
        <item x="15"/>
        <item t="default"/>
      </items>
    </pivotField>
    <pivotField axis="axisCol" showAll="0">
      <items count="33">
        <item h="1" x="0"/>
        <item h="1" x="1"/>
        <item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2"/>
        <item h="1" x="23"/>
        <item h="1" x="20"/>
        <item h="1" x="21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3">
    <i>
      <x v="2"/>
    </i>
    <i>
      <x v="5"/>
    </i>
    <i t="grand">
      <x/>
    </i>
  </colItems>
  <pageFields count="1">
    <pageField fld="1" item="3" hier="-1"/>
  </pageFields>
  <dataFields count="1">
    <dataField name="Sum of Running  sqrt(dif)" fld="19" baseField="0" baseItem="0"/>
  </dataFields>
  <chartFormats count="32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24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24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2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2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2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24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24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24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24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07599-A779-45EC-AFA5-9DC32F83F9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I37" firstHeaderRow="0" firstDataRow="1" firstDataCol="1" rowPageCount="2" colPageCount="1"/>
  <pivotFields count="23">
    <pivotField numFmtId="1" showAll="0"/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3"/>
        <item x="20"/>
        <item x="21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2">
    <pageField fld="5" hier="-1"/>
    <pageField fld="1" item="4" hier="-1"/>
  </pageFields>
  <dataFields count="8">
    <dataField name="Average of line" fld="10" subtotal="average" baseField="2" baseItem="0"/>
    <dataField name="Average of difference" fld="13" subtotal="average" baseField="2" baseItem="0"/>
    <dataField name="Average of net" fld="8" subtotal="average" baseField="2" baseItem="0"/>
    <dataField name="Average of ppg" fld="6" subtotal="average" baseField="2" baseItem="0"/>
    <dataField name="Average of ppga" fld="7" subtotal="average" baseField="2" baseItem="0"/>
    <dataField name="StdDev of line" fld="10" subtotal="stdDev" baseField="2" baseItem="0"/>
    <dataField name="StdDev of difference" fld="13" subtotal="stdDev" baseField="2" baseItem="0"/>
    <dataField name="Sum of AT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6B581-FCE1-41EE-89AD-DEA4A41B665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H22" firstHeaderRow="1" firstDataRow="2" firstDataCol="1" rowPageCount="1" colPageCount="1"/>
  <pivotFields count="23">
    <pivotField numFmtId="1"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Row" showAll="0" sortType="ascending">
      <items count="18">
        <item x="0"/>
        <item x="1"/>
        <item x="2"/>
        <item x="3"/>
        <item x="4"/>
        <item x="5"/>
        <item x="6"/>
        <item x="7"/>
        <item x="16"/>
        <item x="8"/>
        <item x="9"/>
        <item x="10"/>
        <item x="11"/>
        <item x="12"/>
        <item x="13"/>
        <item x="14"/>
        <item x="15"/>
        <item t="default"/>
      </items>
    </pivotField>
    <pivotField axis="axisCol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3"/>
        <item x="20"/>
        <item x="21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3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pageFields count="1">
    <pageField fld="1" item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14C9D-C5EE-4820-9F44-CA3024C7744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37" firstHeaderRow="0" firstDataRow="1" firstDataCol="1" rowPageCount="2" colPageCount="1"/>
  <pivotFields count="23">
    <pivotField numFmtId="1" showAll="0"/>
    <pivotField axis="axisPage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 sortType="ascending">
      <items count="18">
        <item x="0"/>
        <item x="1"/>
        <item x="2"/>
        <item x="3"/>
        <item x="4"/>
        <item x="5"/>
        <item x="6"/>
        <item x="7"/>
        <item x="16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2"/>
        <item x="23"/>
        <item x="20"/>
        <item x="21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" item="4" hier="-1"/>
    <pageField fld="2" hier="-1"/>
  </pageFields>
  <dataFields count="4">
    <dataField name="Sum of ATS" fld="15" baseField="0" baseItem="0"/>
    <dataField name="StdDev of difference" fld="13" subtotal="stdDev" baseField="2" baseItem="0"/>
    <dataField name="Average of difference" fld="13" subtotal="average" baseField="2" baseItem="0"/>
    <dataField name="Sum of SQRT(Dif)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90BC1D-EC30-4A93-93BC-84AE0DFB27D3}" name="Table1" displayName="Table1" ref="B1:AB2561" totalsRowShown="0" headerRowDxfId="20" headerRowBorderDxfId="19" tableBorderDxfId="18">
  <autoFilter ref="B1:AB2561" xr:uid="{8990BC1D-EC30-4A93-93BC-84AE0DFB27D3}"/>
  <tableColumns count="27">
    <tableColumn id="24" xr3:uid="{89C3939A-A26B-4626-BD8E-041CE20266F4}" name="game number" dataDxfId="17"/>
    <tableColumn id="1" xr3:uid="{DD6D062E-A34C-4792-81B5-8D8F5D409FD7}" name="year"/>
    <tableColumn id="2" xr3:uid="{82698034-4EF4-4A1E-82E7-A02C844DB769}" name="week" dataDxfId="16"/>
    <tableColumn id="3" xr3:uid="{60BA9D8B-0ECE-4E87-95EB-A40A70FD78BD}" name="team"/>
    <tableColumn id="4" xr3:uid="{600CB4E5-6F5B-474A-811F-5538EE68CC08}" name="opponent"/>
    <tableColumn id="5" xr3:uid="{FF502CE6-16D7-43B7-AF19-BB1074A75C54}" name="location"/>
    <tableColumn id="6" xr3:uid="{295255E1-4F62-40A3-BE5B-2896ADA0E6CE}" name="ppg"/>
    <tableColumn id="7" xr3:uid="{F68EA544-C18F-4CEA-9788-92C790E3A8B4}" name="ppga"/>
    <tableColumn id="8" xr3:uid="{98C3F89D-4EC0-4990-8A1F-C04B7E2A7562}" name="net"/>
    <tableColumn id="20" xr3:uid="{B9ADB125-CA8D-452A-B89D-2A7EB7137661}" name="win/loss" dataDxfId="15">
      <calculatedColumnFormula>IF(Table1[[#This Row],[net]]&gt;0,1,0)</calculatedColumnFormula>
    </tableColumn>
    <tableColumn id="9" xr3:uid="{562AE8F1-65EA-4F3A-8BD2-97B630F7B04E}" name="line"/>
    <tableColumn id="21" xr3:uid="{8C7E691A-BE91-4611-8305-1C82691846FB}" name="ttl wins" dataDxfId="14">
      <calculatedColumnFormula>IF(Table1[[#This Row],[team]]=E1,SUM(Table1[[#This Row],[win/loss]],M1),Table1[[#This Row],[win/loss]])</calculatedColumnFormula>
    </tableColumn>
    <tableColumn id="23" xr3:uid="{4852BE30-7A7C-44CD-BA7E-AAFC01891FD9}" name="win/loss ratio" dataDxfId="13">
      <calculatedColumnFormula>IF(Table1[[#This Row],[team]]=E1,SUM(Table1[[#This Row],[win/loss]],M1),Table1[[#This Row],[win/loss]])/B2</calculatedColumnFormula>
    </tableColumn>
    <tableColumn id="10" xr3:uid="{2006EC17-2AF1-4094-870D-44BBA0AF9214}" name="difference">
      <calculatedColumnFormula>J2+L2</calculatedColumnFormula>
    </tableColumn>
    <tableColumn id="12" xr3:uid="{9BF0B1CE-F5FF-4B28-94DA-AA56D01729B9}" name="sqrt(dif)" dataDxfId="12">
      <calculatedColumnFormula>IF(Table1[[#This Row],[difference]]&gt;0,SQRT(Table1[[#This Row],[difference]]),-SQRT(ABS(Table1[[#This Row],[difference]])))</calculatedColumnFormula>
    </tableColumn>
    <tableColumn id="22" xr3:uid="{0DAA9B54-734D-4811-97FE-CD1CD02F5893}" name="sqrt(line)" dataDxfId="2">
      <calculatedColumnFormula>IF(Table1[[#This Row],[line]]&gt;0,SQRT(Table1[[#This Row],[line]]),-SQRT(ABS(Table1[[#This Row],[line]])))</calculatedColumnFormula>
    </tableColumn>
    <tableColumn id="26" xr3:uid="{58641642-CE36-4DA4-B982-8ABC77A5823A}" name="f1" dataDxfId="1">
      <calculatedColumnFormula>Table1[[#This Row],[difference]]-Table1[[#This Row],[sqrt(line)]]</calculatedColumnFormula>
    </tableColumn>
    <tableColumn id="17" xr3:uid="{9F163B5F-AD6A-4BAA-AFCA-4864E70D31B2}" name="ATS" dataDxfId="11">
      <calculatedColumnFormula>IF(Table1[[#This Row],[difference]]&gt;0,1,-1)</calculatedColumnFormula>
    </tableColumn>
    <tableColumn id="14" xr3:uid="{CC138874-904B-4BDF-9573-09DFB0E4DBDB}" name="running ttl ppg" dataDxfId="10">
      <calculatedColumnFormula>IF(Table1[[#This Row],[team]]=E1,SUM(H2,T1),Table1[[#This Row],[ppg]])</calculatedColumnFormula>
    </tableColumn>
    <tableColumn id="15" xr3:uid="{B5BA1DB2-ECD6-4490-B0F3-3D496C837579}" name="running ttl ppga" dataDxfId="9">
      <calculatedColumnFormula>IF(Table1[[#This Row],[team]]=E1,SUM(I2,U1),Table1[[#This Row],[ppga]])</calculatedColumnFormula>
    </tableColumn>
    <tableColumn id="11" xr3:uid="{2A221324-5E94-452F-BFC3-C18691824CD5}" name="running dif" dataDxfId="8">
      <calculatedColumnFormula>IF(Table1[[#This Row],[team]]=E1,SUM(Table1[[#This Row],[difference]],V1),Table1[[#This Row],[difference]])</calculatedColumnFormula>
    </tableColumn>
    <tableColumn id="13" xr3:uid="{C63348B0-BC9F-429E-86B9-EC9240A9ACF4}" name="running  sqrt(dif)" dataDxfId="7">
      <calculatedColumnFormula>IF(Table1[[#This Row],[team]]=E1,SUM(Table1[[#This Row],[sqrt(dif)]],W1),Table1[[#This Row],[sqrt(dif)]])</calculatedColumnFormula>
    </tableColumn>
    <tableColumn id="27" xr3:uid="{20ECD2FE-AF0E-45A6-9CD7-C62308660B10}" name="running f1" dataDxfId="0">
      <calculatedColumnFormula>IF(Table1[[#This Row],[team]]=E1,SUM(Table1[[#This Row],[f1]],X1),Table1[[#This Row],[f1]])</calculatedColumnFormula>
    </tableColumn>
    <tableColumn id="18" xr3:uid="{75E77108-6341-484E-8C1A-E85E4C894CFB}" name="ATS streak (not real)" dataDxfId="6">
      <calculatedColumnFormula>IF(Table1[[#This Row],[ATS]]=S1,SUM(Table1[[#This Row],[ATS]],Y1),Table1[[#This Row],[ATS]])</calculatedColumnFormula>
    </tableColumn>
    <tableColumn id="19" xr3:uid="{67BC4CEE-F4A2-4378-9FFC-D1E0729A1E87}" name="ATS streak (real)" dataDxfId="5">
      <calculatedColumnFormula>IF(Table1[[#This Row],[ATS]]&gt;0,Table1[[#This Row],[ATS streak (not real)]]-1,Table1[[#This Row],[ATS streak (not real)]]+1)</calculatedColumnFormula>
    </tableColumn>
    <tableColumn id="16" xr3:uid="{08448730-F5D3-42E5-A1D5-8C4F9CA9C4D5}" name="pyth ratio" dataDxfId="4">
      <calculatedColumnFormula>Table1[[#This Row],[running ttl ppg]]^2.37/(Table1[[#This Row],[running ttl ppg]]^2.37+Table1[[#This Row],[running ttl ppga]]^2.37)</calculatedColumnFormula>
    </tableColumn>
    <tableColumn id="25" xr3:uid="{A15282E9-3683-4859-9297-2F11A60DABB0}" name="Pyth % + w/l %" dataDxfId="3">
      <calculatedColumnFormula>Table1[[#This Row],[pyth ratio]]+Table1[[#This Row],[win/loss ratio]]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61"/>
  <sheetViews>
    <sheetView workbookViewId="0">
      <selection activeCell="X14" sqref="X14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2560</v>
      </c>
      <c r="B2" t="s">
        <v>19</v>
      </c>
      <c r="C2" t="s">
        <v>24</v>
      </c>
      <c r="D2" t="s">
        <v>41</v>
      </c>
      <c r="E2" t="s">
        <v>64</v>
      </c>
      <c r="F2" t="s">
        <v>74</v>
      </c>
      <c r="G2" t="s">
        <v>95</v>
      </c>
      <c r="H2" t="s">
        <v>711</v>
      </c>
      <c r="I2" t="s">
        <v>99</v>
      </c>
      <c r="J2" t="s">
        <v>107</v>
      </c>
      <c r="K2" t="s">
        <v>1207</v>
      </c>
      <c r="L2" t="s">
        <v>101</v>
      </c>
      <c r="M2" t="s">
        <v>73</v>
      </c>
      <c r="N2" t="s">
        <v>73</v>
      </c>
      <c r="O2" t="s">
        <v>114</v>
      </c>
      <c r="P2" t="s">
        <v>726</v>
      </c>
      <c r="Q2" t="s">
        <v>74</v>
      </c>
      <c r="R2" t="s">
        <v>1699</v>
      </c>
      <c r="S2" t="s">
        <v>78</v>
      </c>
      <c r="T2" t="s">
        <v>131</v>
      </c>
    </row>
    <row r="3" spans="1:20" x14ac:dyDescent="0.25">
      <c r="A3" s="1">
        <v>2561</v>
      </c>
      <c r="B3" t="s">
        <v>19</v>
      </c>
      <c r="C3" t="s">
        <v>25</v>
      </c>
      <c r="D3" t="s">
        <v>41</v>
      </c>
      <c r="E3" t="s">
        <v>46</v>
      </c>
      <c r="F3" t="s">
        <v>73</v>
      </c>
      <c r="G3" t="s">
        <v>118</v>
      </c>
      <c r="H3" t="s">
        <v>319</v>
      </c>
      <c r="I3" t="s">
        <v>75</v>
      </c>
      <c r="J3" t="s">
        <v>77</v>
      </c>
      <c r="K3" t="s">
        <v>1180</v>
      </c>
      <c r="L3" t="s">
        <v>1116</v>
      </c>
      <c r="M3" t="s">
        <v>74</v>
      </c>
      <c r="N3" t="s">
        <v>73</v>
      </c>
      <c r="O3" t="s">
        <v>94</v>
      </c>
      <c r="P3" t="s">
        <v>914</v>
      </c>
      <c r="Q3" t="s">
        <v>74</v>
      </c>
      <c r="R3" t="s">
        <v>1509</v>
      </c>
      <c r="S3" t="s">
        <v>87</v>
      </c>
      <c r="T3" t="s">
        <v>131</v>
      </c>
    </row>
    <row r="4" spans="1:20" x14ac:dyDescent="0.25">
      <c r="A4" s="1">
        <v>2562</v>
      </c>
      <c r="B4" t="s">
        <v>19</v>
      </c>
      <c r="C4" t="s">
        <v>26</v>
      </c>
      <c r="D4" t="s">
        <v>41</v>
      </c>
      <c r="E4" t="s">
        <v>68</v>
      </c>
      <c r="F4" t="s">
        <v>74</v>
      </c>
      <c r="G4" t="s">
        <v>129</v>
      </c>
      <c r="H4" t="s">
        <v>206</v>
      </c>
      <c r="I4" t="s">
        <v>90</v>
      </c>
      <c r="J4" t="s">
        <v>107</v>
      </c>
      <c r="K4" t="s">
        <v>1207</v>
      </c>
      <c r="L4" t="s">
        <v>126</v>
      </c>
      <c r="M4" t="s">
        <v>74</v>
      </c>
      <c r="N4" t="s">
        <v>74</v>
      </c>
      <c r="O4" t="s">
        <v>97</v>
      </c>
      <c r="P4" t="s">
        <v>281</v>
      </c>
      <c r="Q4" t="s">
        <v>126</v>
      </c>
      <c r="R4" t="s">
        <v>1724</v>
      </c>
      <c r="S4" t="s">
        <v>82</v>
      </c>
      <c r="T4" t="s">
        <v>83</v>
      </c>
    </row>
    <row r="5" spans="1:20" x14ac:dyDescent="0.25">
      <c r="A5" s="1">
        <v>2563</v>
      </c>
      <c r="B5" t="s">
        <v>19</v>
      </c>
      <c r="C5" t="s">
        <v>27</v>
      </c>
      <c r="D5" t="s">
        <v>41</v>
      </c>
      <c r="E5" t="s">
        <v>58</v>
      </c>
      <c r="F5" t="s">
        <v>74</v>
      </c>
      <c r="G5" t="s">
        <v>103</v>
      </c>
      <c r="H5" t="s">
        <v>514</v>
      </c>
      <c r="I5" t="s">
        <v>113</v>
      </c>
      <c r="J5" t="s">
        <v>119</v>
      </c>
      <c r="K5" t="s">
        <v>1346</v>
      </c>
      <c r="L5" t="s">
        <v>74</v>
      </c>
      <c r="M5" t="s">
        <v>74</v>
      </c>
      <c r="N5" t="s">
        <v>1116</v>
      </c>
      <c r="O5" t="s">
        <v>98</v>
      </c>
      <c r="P5" t="s">
        <v>334</v>
      </c>
      <c r="Q5" t="s">
        <v>73</v>
      </c>
      <c r="R5" t="s">
        <v>1576</v>
      </c>
      <c r="S5" t="s">
        <v>116</v>
      </c>
      <c r="T5" t="s">
        <v>126</v>
      </c>
    </row>
    <row r="6" spans="1:20" x14ac:dyDescent="0.25">
      <c r="A6" s="1">
        <v>2564</v>
      </c>
      <c r="B6" t="s">
        <v>19</v>
      </c>
      <c r="C6" t="s">
        <v>28</v>
      </c>
      <c r="D6" t="s">
        <v>41</v>
      </c>
      <c r="E6" t="s">
        <v>51</v>
      </c>
      <c r="F6" t="s">
        <v>73</v>
      </c>
      <c r="G6" t="s">
        <v>112</v>
      </c>
      <c r="H6" t="s">
        <v>948</v>
      </c>
      <c r="I6" t="s">
        <v>85</v>
      </c>
      <c r="J6" t="s">
        <v>81</v>
      </c>
      <c r="K6" t="s">
        <v>975</v>
      </c>
      <c r="L6" t="s">
        <v>101</v>
      </c>
      <c r="M6" t="s">
        <v>73</v>
      </c>
      <c r="N6" t="s">
        <v>126</v>
      </c>
      <c r="O6" t="s">
        <v>114</v>
      </c>
      <c r="P6" t="s">
        <v>1304</v>
      </c>
      <c r="Q6" t="s">
        <v>101</v>
      </c>
      <c r="R6" t="s">
        <v>2133</v>
      </c>
      <c r="S6" t="s">
        <v>117</v>
      </c>
      <c r="T6" t="s">
        <v>74</v>
      </c>
    </row>
    <row r="7" spans="1:20" x14ac:dyDescent="0.25">
      <c r="A7" s="1">
        <v>2565</v>
      </c>
      <c r="B7" t="s">
        <v>19</v>
      </c>
      <c r="C7" t="s">
        <v>40</v>
      </c>
      <c r="D7" t="s">
        <v>41</v>
      </c>
      <c r="E7" t="s">
        <v>67</v>
      </c>
      <c r="F7" t="s">
        <v>73</v>
      </c>
      <c r="G7" t="s">
        <v>82</v>
      </c>
      <c r="H7" t="s">
        <v>357</v>
      </c>
      <c r="I7" t="s">
        <v>113</v>
      </c>
      <c r="J7" t="s">
        <v>110</v>
      </c>
      <c r="K7" t="s">
        <v>1367</v>
      </c>
      <c r="L7" t="s">
        <v>74</v>
      </c>
      <c r="M7" t="s">
        <v>126</v>
      </c>
      <c r="N7" t="s">
        <v>74</v>
      </c>
      <c r="O7" t="s">
        <v>90</v>
      </c>
      <c r="P7" t="s">
        <v>121</v>
      </c>
      <c r="Q7" t="s">
        <v>73</v>
      </c>
      <c r="R7" t="s">
        <v>1953</v>
      </c>
      <c r="S7" t="s">
        <v>85</v>
      </c>
      <c r="T7" t="s">
        <v>131</v>
      </c>
    </row>
    <row r="8" spans="1:20" x14ac:dyDescent="0.25">
      <c r="A8" s="1">
        <v>2566</v>
      </c>
      <c r="B8" t="s">
        <v>19</v>
      </c>
      <c r="C8" t="s">
        <v>29</v>
      </c>
      <c r="D8" t="s">
        <v>41</v>
      </c>
      <c r="E8" t="s">
        <v>43</v>
      </c>
      <c r="F8" t="s">
        <v>74</v>
      </c>
      <c r="G8" t="s">
        <v>92</v>
      </c>
      <c r="H8" t="s">
        <v>377</v>
      </c>
      <c r="I8" t="s">
        <v>90</v>
      </c>
      <c r="J8" t="s">
        <v>113</v>
      </c>
      <c r="K8" t="s">
        <v>1266</v>
      </c>
      <c r="L8" t="s">
        <v>126</v>
      </c>
      <c r="M8" t="s">
        <v>73</v>
      </c>
      <c r="N8" t="s">
        <v>126</v>
      </c>
      <c r="O8" t="s">
        <v>94</v>
      </c>
      <c r="P8" t="s">
        <v>1144</v>
      </c>
      <c r="Q8" t="s">
        <v>74</v>
      </c>
      <c r="R8" t="s">
        <v>1092</v>
      </c>
      <c r="S8" t="s">
        <v>85</v>
      </c>
      <c r="T8" t="s">
        <v>131</v>
      </c>
    </row>
    <row r="9" spans="1:20" x14ac:dyDescent="0.25">
      <c r="A9" s="1">
        <v>2567</v>
      </c>
      <c r="B9" t="s">
        <v>19</v>
      </c>
      <c r="C9" t="s">
        <v>30</v>
      </c>
      <c r="D9" t="s">
        <v>41</v>
      </c>
      <c r="E9" t="s">
        <v>48</v>
      </c>
      <c r="F9" t="s">
        <v>73</v>
      </c>
      <c r="G9" t="s">
        <v>93</v>
      </c>
      <c r="H9" t="s">
        <v>390</v>
      </c>
      <c r="I9" t="s">
        <v>102</v>
      </c>
      <c r="J9" t="s">
        <v>105</v>
      </c>
      <c r="K9" t="s">
        <v>1325</v>
      </c>
      <c r="L9" t="s">
        <v>1116</v>
      </c>
      <c r="M9" t="s">
        <v>74</v>
      </c>
      <c r="N9" t="s">
        <v>74</v>
      </c>
      <c r="O9" t="s">
        <v>105</v>
      </c>
      <c r="P9" t="s">
        <v>873</v>
      </c>
      <c r="Q9" t="s">
        <v>73</v>
      </c>
      <c r="R9" t="s">
        <v>1683</v>
      </c>
      <c r="S9" t="s">
        <v>89</v>
      </c>
      <c r="T9" t="s">
        <v>82</v>
      </c>
    </row>
    <row r="10" spans="1:20" x14ac:dyDescent="0.25">
      <c r="A10" s="1">
        <v>2568</v>
      </c>
      <c r="B10" t="s">
        <v>19</v>
      </c>
      <c r="C10" t="s">
        <v>32</v>
      </c>
      <c r="D10" t="s">
        <v>41</v>
      </c>
      <c r="E10" t="s">
        <v>69</v>
      </c>
      <c r="F10" t="s">
        <v>73</v>
      </c>
      <c r="G10" t="s">
        <v>91</v>
      </c>
      <c r="H10" t="s">
        <v>786</v>
      </c>
      <c r="I10" t="s">
        <v>113</v>
      </c>
      <c r="J10" t="s">
        <v>129</v>
      </c>
      <c r="K10" t="s">
        <v>1346</v>
      </c>
      <c r="L10" t="s">
        <v>101</v>
      </c>
      <c r="M10" t="s">
        <v>74</v>
      </c>
      <c r="N10" t="s">
        <v>101</v>
      </c>
      <c r="O10" t="s">
        <v>108</v>
      </c>
      <c r="P10" t="s">
        <v>401</v>
      </c>
      <c r="Q10" t="s">
        <v>74</v>
      </c>
      <c r="R10" t="s">
        <v>2055</v>
      </c>
      <c r="S10" t="s">
        <v>75</v>
      </c>
      <c r="T10" t="s">
        <v>117</v>
      </c>
    </row>
    <row r="11" spans="1:20" x14ac:dyDescent="0.25">
      <c r="A11" s="1">
        <v>2569</v>
      </c>
      <c r="B11" t="s">
        <v>19</v>
      </c>
      <c r="C11" t="s">
        <v>33</v>
      </c>
      <c r="D11" t="s">
        <v>41</v>
      </c>
      <c r="E11" t="s">
        <v>47</v>
      </c>
      <c r="F11" t="s">
        <v>74</v>
      </c>
      <c r="G11" t="s">
        <v>93</v>
      </c>
      <c r="H11" t="s">
        <v>681</v>
      </c>
      <c r="I11" t="s">
        <v>90</v>
      </c>
      <c r="J11" t="s">
        <v>95</v>
      </c>
      <c r="K11" t="s">
        <v>1288</v>
      </c>
      <c r="L11" t="s">
        <v>1116</v>
      </c>
      <c r="M11" t="s">
        <v>126</v>
      </c>
      <c r="N11" t="s">
        <v>126</v>
      </c>
      <c r="O11" t="s">
        <v>114</v>
      </c>
      <c r="P11" t="s">
        <v>133</v>
      </c>
      <c r="Q11" t="s">
        <v>73</v>
      </c>
      <c r="R11" t="s">
        <v>1737</v>
      </c>
      <c r="S11" t="s">
        <v>116</v>
      </c>
      <c r="T11" t="s">
        <v>131</v>
      </c>
    </row>
    <row r="12" spans="1:20" x14ac:dyDescent="0.25">
      <c r="A12" s="1">
        <v>2570</v>
      </c>
      <c r="B12" t="s">
        <v>19</v>
      </c>
      <c r="C12" t="s">
        <v>34</v>
      </c>
      <c r="D12" t="s">
        <v>41</v>
      </c>
      <c r="E12" t="s">
        <v>68</v>
      </c>
      <c r="F12" t="s">
        <v>73</v>
      </c>
      <c r="G12" t="s">
        <v>99</v>
      </c>
      <c r="H12" t="s">
        <v>745</v>
      </c>
      <c r="I12" t="s">
        <v>77</v>
      </c>
      <c r="J12" t="s">
        <v>104</v>
      </c>
      <c r="K12" t="s">
        <v>1271</v>
      </c>
      <c r="L12" t="s">
        <v>73</v>
      </c>
      <c r="M12" t="s">
        <v>73</v>
      </c>
      <c r="N12" t="s">
        <v>74</v>
      </c>
      <c r="O12" t="s">
        <v>113</v>
      </c>
      <c r="P12" t="s">
        <v>335</v>
      </c>
      <c r="Q12" t="s">
        <v>126</v>
      </c>
      <c r="R12" t="s">
        <v>1514</v>
      </c>
      <c r="S12" t="s">
        <v>96</v>
      </c>
      <c r="T12" t="s">
        <v>76</v>
      </c>
    </row>
    <row r="13" spans="1:20" x14ac:dyDescent="0.25">
      <c r="A13" s="1">
        <v>2571</v>
      </c>
      <c r="B13" t="s">
        <v>19</v>
      </c>
      <c r="C13" t="s">
        <v>35</v>
      </c>
      <c r="D13" t="s">
        <v>41</v>
      </c>
      <c r="E13" t="s">
        <v>58</v>
      </c>
      <c r="F13" t="s">
        <v>73</v>
      </c>
      <c r="G13" t="s">
        <v>86</v>
      </c>
      <c r="H13" t="s">
        <v>294</v>
      </c>
      <c r="I13" t="s">
        <v>86</v>
      </c>
      <c r="J13" t="s">
        <v>88</v>
      </c>
      <c r="K13" t="s">
        <v>1290</v>
      </c>
      <c r="L13" t="s">
        <v>126</v>
      </c>
      <c r="M13" t="s">
        <v>73</v>
      </c>
      <c r="N13" t="s">
        <v>126</v>
      </c>
      <c r="O13" t="s">
        <v>111</v>
      </c>
      <c r="P13" t="s">
        <v>1126</v>
      </c>
      <c r="Q13" t="s">
        <v>74</v>
      </c>
      <c r="R13" t="s">
        <v>2134</v>
      </c>
      <c r="S13" t="s">
        <v>89</v>
      </c>
      <c r="T13" t="s">
        <v>76</v>
      </c>
    </row>
    <row r="14" spans="1:20" x14ac:dyDescent="0.25">
      <c r="A14" s="1">
        <v>2572</v>
      </c>
      <c r="B14" t="s">
        <v>19</v>
      </c>
      <c r="C14" t="s">
        <v>36</v>
      </c>
      <c r="D14" t="s">
        <v>41</v>
      </c>
      <c r="E14" t="s">
        <v>60</v>
      </c>
      <c r="F14" t="s">
        <v>74</v>
      </c>
      <c r="G14" t="s">
        <v>102</v>
      </c>
      <c r="H14" t="s">
        <v>411</v>
      </c>
      <c r="I14" t="s">
        <v>114</v>
      </c>
      <c r="J14" t="s">
        <v>80</v>
      </c>
      <c r="K14" t="s">
        <v>1120</v>
      </c>
      <c r="L14" t="s">
        <v>126</v>
      </c>
      <c r="M14" t="s">
        <v>73</v>
      </c>
      <c r="N14" t="s">
        <v>126</v>
      </c>
      <c r="O14" t="s">
        <v>113</v>
      </c>
      <c r="P14" t="s">
        <v>530</v>
      </c>
      <c r="Q14" t="s">
        <v>73</v>
      </c>
      <c r="R14" t="s">
        <v>1712</v>
      </c>
      <c r="S14" t="s">
        <v>82</v>
      </c>
      <c r="T14" t="s">
        <v>83</v>
      </c>
    </row>
    <row r="15" spans="1:20" x14ac:dyDescent="0.25">
      <c r="A15" s="1">
        <v>2573</v>
      </c>
      <c r="B15" t="s">
        <v>19</v>
      </c>
      <c r="C15" t="s">
        <v>37</v>
      </c>
      <c r="D15" t="s">
        <v>41</v>
      </c>
      <c r="E15" t="s">
        <v>66</v>
      </c>
      <c r="F15" t="s">
        <v>73</v>
      </c>
      <c r="G15" t="s">
        <v>104</v>
      </c>
      <c r="H15" t="s">
        <v>188</v>
      </c>
      <c r="I15" t="s">
        <v>90</v>
      </c>
      <c r="J15" t="s">
        <v>108</v>
      </c>
      <c r="K15" t="s">
        <v>1214</v>
      </c>
      <c r="L15" t="s">
        <v>74</v>
      </c>
      <c r="M15" t="s">
        <v>73</v>
      </c>
      <c r="N15" t="s">
        <v>126</v>
      </c>
      <c r="O15" t="s">
        <v>91</v>
      </c>
      <c r="P15" t="s">
        <v>1173</v>
      </c>
      <c r="Q15" t="s">
        <v>101</v>
      </c>
      <c r="R15" t="s">
        <v>1585</v>
      </c>
      <c r="S15" t="s">
        <v>96</v>
      </c>
      <c r="T15" t="s">
        <v>117</v>
      </c>
    </row>
    <row r="16" spans="1:20" x14ac:dyDescent="0.25">
      <c r="A16" s="1">
        <v>2574</v>
      </c>
      <c r="B16" t="s">
        <v>19</v>
      </c>
      <c r="C16" t="s">
        <v>38</v>
      </c>
      <c r="D16" t="s">
        <v>41</v>
      </c>
      <c r="E16" t="s">
        <v>52</v>
      </c>
      <c r="F16" t="s">
        <v>74</v>
      </c>
      <c r="G16" t="s">
        <v>105</v>
      </c>
      <c r="H16" t="s">
        <v>329</v>
      </c>
      <c r="I16" t="s">
        <v>99</v>
      </c>
      <c r="J16" t="s">
        <v>94</v>
      </c>
      <c r="K16" t="s">
        <v>1344</v>
      </c>
      <c r="L16" t="s">
        <v>126</v>
      </c>
      <c r="M16" t="s">
        <v>74</v>
      </c>
      <c r="N16" t="s">
        <v>126</v>
      </c>
      <c r="O16" t="s">
        <v>92</v>
      </c>
      <c r="P16" t="s">
        <v>1018</v>
      </c>
      <c r="Q16" t="s">
        <v>74</v>
      </c>
      <c r="R16" t="s">
        <v>1972</v>
      </c>
      <c r="S16" t="s">
        <v>78</v>
      </c>
      <c r="T16" t="s">
        <v>131</v>
      </c>
    </row>
    <row r="17" spans="1:20" x14ac:dyDescent="0.25">
      <c r="A17" s="1">
        <v>2575</v>
      </c>
      <c r="B17" t="s">
        <v>19</v>
      </c>
      <c r="C17" t="s">
        <v>39</v>
      </c>
      <c r="D17" t="s">
        <v>41</v>
      </c>
      <c r="E17" t="s">
        <v>69</v>
      </c>
      <c r="F17" t="s">
        <v>74</v>
      </c>
      <c r="G17" t="s">
        <v>83</v>
      </c>
      <c r="H17" t="s">
        <v>942</v>
      </c>
      <c r="I17" t="s">
        <v>90</v>
      </c>
      <c r="J17" t="s">
        <v>84</v>
      </c>
      <c r="K17" t="s">
        <v>1140</v>
      </c>
      <c r="L17" t="s">
        <v>74</v>
      </c>
      <c r="M17" t="s">
        <v>101</v>
      </c>
      <c r="N17" t="s">
        <v>126</v>
      </c>
      <c r="O17" t="s">
        <v>82</v>
      </c>
      <c r="P17" t="s">
        <v>86</v>
      </c>
      <c r="Q17" t="s">
        <v>73</v>
      </c>
      <c r="R17" t="s">
        <v>2135</v>
      </c>
      <c r="S17" t="s">
        <v>85</v>
      </c>
      <c r="T17" t="s">
        <v>131</v>
      </c>
    </row>
    <row r="18" spans="1:20" x14ac:dyDescent="0.25">
      <c r="A18" s="1">
        <v>2576</v>
      </c>
      <c r="B18" t="s">
        <v>19</v>
      </c>
      <c r="C18" t="s">
        <v>24</v>
      </c>
      <c r="D18" t="s">
        <v>42</v>
      </c>
      <c r="E18" t="s">
        <v>66</v>
      </c>
      <c r="F18" t="s">
        <v>74</v>
      </c>
      <c r="G18" t="s">
        <v>92</v>
      </c>
      <c r="H18" t="s">
        <v>171</v>
      </c>
      <c r="I18" t="s">
        <v>102</v>
      </c>
      <c r="J18" t="s">
        <v>93</v>
      </c>
      <c r="K18" t="s">
        <v>1246</v>
      </c>
      <c r="L18" t="s">
        <v>126</v>
      </c>
      <c r="M18" t="s">
        <v>126</v>
      </c>
      <c r="N18" t="s">
        <v>74</v>
      </c>
      <c r="O18" t="s">
        <v>80</v>
      </c>
      <c r="P18" t="s">
        <v>1036</v>
      </c>
      <c r="Q18" t="s">
        <v>73</v>
      </c>
      <c r="R18" t="s">
        <v>1573</v>
      </c>
      <c r="S18" t="s">
        <v>96</v>
      </c>
      <c r="T18" t="s">
        <v>1116</v>
      </c>
    </row>
    <row r="19" spans="1:20" x14ac:dyDescent="0.25">
      <c r="A19" s="1">
        <v>2577</v>
      </c>
      <c r="B19" t="s">
        <v>19</v>
      </c>
      <c r="C19" t="s">
        <v>25</v>
      </c>
      <c r="D19" t="s">
        <v>42</v>
      </c>
      <c r="E19" t="s">
        <v>61</v>
      </c>
      <c r="F19" t="s">
        <v>73</v>
      </c>
      <c r="G19" t="s">
        <v>77</v>
      </c>
      <c r="H19" t="s">
        <v>949</v>
      </c>
      <c r="I19" t="s">
        <v>79</v>
      </c>
      <c r="J19" t="s">
        <v>119</v>
      </c>
      <c r="K19" t="s">
        <v>1181</v>
      </c>
      <c r="L19" t="s">
        <v>74</v>
      </c>
      <c r="M19" t="s">
        <v>73</v>
      </c>
      <c r="N19" t="s">
        <v>126</v>
      </c>
      <c r="O19" t="s">
        <v>103</v>
      </c>
      <c r="P19" t="s">
        <v>127</v>
      </c>
      <c r="Q19" t="s">
        <v>126</v>
      </c>
      <c r="R19" t="s">
        <v>2017</v>
      </c>
      <c r="S19" t="s">
        <v>75</v>
      </c>
      <c r="T19" t="s">
        <v>116</v>
      </c>
    </row>
    <row r="20" spans="1:20" x14ac:dyDescent="0.25">
      <c r="A20" s="1">
        <v>2578</v>
      </c>
      <c r="B20" t="s">
        <v>19</v>
      </c>
      <c r="C20" t="s">
        <v>26</v>
      </c>
      <c r="D20" t="s">
        <v>42</v>
      </c>
      <c r="E20" t="s">
        <v>49</v>
      </c>
      <c r="F20" t="s">
        <v>73</v>
      </c>
      <c r="G20" t="s">
        <v>91</v>
      </c>
      <c r="H20" t="s">
        <v>947</v>
      </c>
      <c r="I20" t="s">
        <v>77</v>
      </c>
      <c r="J20" t="s">
        <v>111</v>
      </c>
      <c r="K20" t="s">
        <v>1244</v>
      </c>
      <c r="L20" t="s">
        <v>126</v>
      </c>
      <c r="M20" t="s">
        <v>73</v>
      </c>
      <c r="N20" t="s">
        <v>74</v>
      </c>
      <c r="O20" t="s">
        <v>107</v>
      </c>
      <c r="P20" t="s">
        <v>975</v>
      </c>
      <c r="Q20" t="s">
        <v>101</v>
      </c>
      <c r="R20" t="s">
        <v>2062</v>
      </c>
      <c r="S20" t="s">
        <v>96</v>
      </c>
      <c r="T20" t="s">
        <v>87</v>
      </c>
    </row>
    <row r="21" spans="1:20" x14ac:dyDescent="0.25">
      <c r="A21" s="1">
        <v>2579</v>
      </c>
      <c r="B21" t="s">
        <v>19</v>
      </c>
      <c r="C21" t="s">
        <v>27</v>
      </c>
      <c r="D21" t="s">
        <v>42</v>
      </c>
      <c r="E21" t="s">
        <v>53</v>
      </c>
      <c r="F21" t="s">
        <v>74</v>
      </c>
      <c r="G21" t="s">
        <v>118</v>
      </c>
      <c r="H21" t="s">
        <v>549</v>
      </c>
      <c r="I21" t="s">
        <v>99</v>
      </c>
      <c r="J21" t="s">
        <v>86</v>
      </c>
      <c r="K21" t="s">
        <v>1267</v>
      </c>
      <c r="L21" t="s">
        <v>74</v>
      </c>
      <c r="M21" t="s">
        <v>73</v>
      </c>
      <c r="N21" t="s">
        <v>126</v>
      </c>
      <c r="O21" t="s">
        <v>80</v>
      </c>
      <c r="P21" t="s">
        <v>877</v>
      </c>
      <c r="Q21" t="s">
        <v>1116</v>
      </c>
      <c r="R21" t="s">
        <v>1886</v>
      </c>
      <c r="S21" t="s">
        <v>89</v>
      </c>
      <c r="T21" t="s">
        <v>87</v>
      </c>
    </row>
    <row r="22" spans="1:20" x14ac:dyDescent="0.25">
      <c r="A22" s="1">
        <v>2580</v>
      </c>
      <c r="B22" t="s">
        <v>19</v>
      </c>
      <c r="C22" t="s">
        <v>28</v>
      </c>
      <c r="D22" t="s">
        <v>42</v>
      </c>
      <c r="E22" t="s">
        <v>72</v>
      </c>
      <c r="F22" t="s">
        <v>74</v>
      </c>
      <c r="G22" t="s">
        <v>114</v>
      </c>
      <c r="H22" t="s">
        <v>608</v>
      </c>
      <c r="I22" t="s">
        <v>77</v>
      </c>
      <c r="J22" t="s">
        <v>112</v>
      </c>
      <c r="K22" t="s">
        <v>1282</v>
      </c>
      <c r="L22" t="s">
        <v>73</v>
      </c>
      <c r="M22" t="s">
        <v>126</v>
      </c>
      <c r="N22" t="s">
        <v>101</v>
      </c>
      <c r="O22" t="s">
        <v>107</v>
      </c>
      <c r="P22" t="s">
        <v>1167</v>
      </c>
      <c r="Q22" t="s">
        <v>74</v>
      </c>
      <c r="R22" t="s">
        <v>2123</v>
      </c>
      <c r="S22" t="s">
        <v>106</v>
      </c>
      <c r="T22" t="s">
        <v>83</v>
      </c>
    </row>
    <row r="23" spans="1:20" x14ac:dyDescent="0.25">
      <c r="A23" s="1">
        <v>2581</v>
      </c>
      <c r="B23" t="s">
        <v>19</v>
      </c>
      <c r="C23" t="s">
        <v>40</v>
      </c>
      <c r="D23" t="s">
        <v>42</v>
      </c>
      <c r="E23" t="s">
        <v>64</v>
      </c>
      <c r="F23" t="s">
        <v>73</v>
      </c>
      <c r="G23" t="s">
        <v>98</v>
      </c>
      <c r="H23" t="s">
        <v>636</v>
      </c>
      <c r="I23" t="s">
        <v>79</v>
      </c>
      <c r="J23" t="s">
        <v>109</v>
      </c>
      <c r="K23" t="s">
        <v>1214</v>
      </c>
      <c r="L23" t="s">
        <v>126</v>
      </c>
      <c r="M23" t="s">
        <v>73</v>
      </c>
      <c r="N23" t="s">
        <v>131</v>
      </c>
      <c r="O23" t="s">
        <v>98</v>
      </c>
      <c r="P23" t="s">
        <v>1144</v>
      </c>
      <c r="Q23" t="s">
        <v>74</v>
      </c>
      <c r="R23" t="s">
        <v>1455</v>
      </c>
      <c r="S23" t="s">
        <v>85</v>
      </c>
      <c r="T23" t="s">
        <v>101</v>
      </c>
    </row>
    <row r="24" spans="1:20" x14ac:dyDescent="0.25">
      <c r="A24" s="1">
        <v>2582</v>
      </c>
      <c r="B24" t="s">
        <v>19</v>
      </c>
      <c r="C24" t="s">
        <v>29</v>
      </c>
      <c r="D24" t="s">
        <v>42</v>
      </c>
      <c r="E24" t="s">
        <v>71</v>
      </c>
      <c r="F24" t="s">
        <v>73</v>
      </c>
      <c r="G24" t="s">
        <v>78</v>
      </c>
      <c r="H24" t="s">
        <v>199</v>
      </c>
      <c r="I24" t="s">
        <v>103</v>
      </c>
      <c r="J24" t="s">
        <v>105</v>
      </c>
      <c r="K24" t="s">
        <v>1316</v>
      </c>
      <c r="L24" t="s">
        <v>74</v>
      </c>
      <c r="M24" t="s">
        <v>126</v>
      </c>
      <c r="N24" t="s">
        <v>73</v>
      </c>
      <c r="O24" t="s">
        <v>95</v>
      </c>
      <c r="P24" t="s">
        <v>772</v>
      </c>
      <c r="Q24" t="s">
        <v>73</v>
      </c>
      <c r="R24" t="s">
        <v>1687</v>
      </c>
      <c r="S24" t="s">
        <v>96</v>
      </c>
      <c r="T24" t="s">
        <v>131</v>
      </c>
    </row>
    <row r="25" spans="1:20" x14ac:dyDescent="0.25">
      <c r="A25" s="1">
        <v>2583</v>
      </c>
      <c r="B25" t="s">
        <v>19</v>
      </c>
      <c r="C25" t="s">
        <v>30</v>
      </c>
      <c r="D25" t="s">
        <v>42</v>
      </c>
      <c r="E25" t="s">
        <v>70</v>
      </c>
      <c r="F25" t="s">
        <v>74</v>
      </c>
      <c r="G25" t="s">
        <v>90</v>
      </c>
      <c r="H25" t="s">
        <v>252</v>
      </c>
      <c r="I25" t="s">
        <v>97</v>
      </c>
      <c r="J25" t="s">
        <v>110</v>
      </c>
      <c r="K25" t="s">
        <v>1328</v>
      </c>
      <c r="L25" t="s">
        <v>126</v>
      </c>
      <c r="M25" t="s">
        <v>74</v>
      </c>
      <c r="N25" t="s">
        <v>74</v>
      </c>
      <c r="O25" t="s">
        <v>86</v>
      </c>
      <c r="P25" t="s">
        <v>944</v>
      </c>
      <c r="Q25" t="s">
        <v>73</v>
      </c>
      <c r="R25" t="s">
        <v>2136</v>
      </c>
      <c r="S25" t="s">
        <v>85</v>
      </c>
      <c r="T25" t="s">
        <v>83</v>
      </c>
    </row>
    <row r="26" spans="1:20" x14ac:dyDescent="0.25">
      <c r="A26" s="1">
        <v>2584</v>
      </c>
      <c r="B26" t="s">
        <v>19</v>
      </c>
      <c r="C26" t="s">
        <v>31</v>
      </c>
      <c r="D26" t="s">
        <v>42</v>
      </c>
      <c r="E26" t="s">
        <v>68</v>
      </c>
      <c r="F26" t="s">
        <v>73</v>
      </c>
      <c r="G26" t="s">
        <v>89</v>
      </c>
      <c r="H26" t="s">
        <v>174</v>
      </c>
      <c r="I26" t="s">
        <v>79</v>
      </c>
      <c r="J26" t="s">
        <v>110</v>
      </c>
      <c r="K26" t="s">
        <v>1256</v>
      </c>
      <c r="L26" t="s">
        <v>74</v>
      </c>
      <c r="M26" t="s">
        <v>73</v>
      </c>
      <c r="N26" t="s">
        <v>126</v>
      </c>
      <c r="O26" t="s">
        <v>96</v>
      </c>
      <c r="P26" t="s">
        <v>75</v>
      </c>
      <c r="Q26" t="s">
        <v>73</v>
      </c>
      <c r="R26" t="s">
        <v>2137</v>
      </c>
      <c r="S26" t="s">
        <v>106</v>
      </c>
      <c r="T26" t="s">
        <v>131</v>
      </c>
    </row>
    <row r="27" spans="1:20" x14ac:dyDescent="0.25">
      <c r="A27" s="1">
        <v>2585</v>
      </c>
      <c r="B27" t="s">
        <v>19</v>
      </c>
      <c r="C27" t="s">
        <v>33</v>
      </c>
      <c r="D27" t="s">
        <v>42</v>
      </c>
      <c r="E27" t="s">
        <v>54</v>
      </c>
      <c r="F27" t="s">
        <v>74</v>
      </c>
      <c r="G27" t="s">
        <v>98</v>
      </c>
      <c r="H27" t="s">
        <v>559</v>
      </c>
      <c r="I27" t="s">
        <v>114</v>
      </c>
      <c r="J27" t="s">
        <v>119</v>
      </c>
      <c r="K27" t="s">
        <v>1251</v>
      </c>
      <c r="L27" t="s">
        <v>101</v>
      </c>
      <c r="M27" t="s">
        <v>101</v>
      </c>
      <c r="N27" t="s">
        <v>74</v>
      </c>
      <c r="O27" t="s">
        <v>77</v>
      </c>
      <c r="P27" t="s">
        <v>544</v>
      </c>
      <c r="Q27" t="s">
        <v>73</v>
      </c>
      <c r="R27" t="s">
        <v>2084</v>
      </c>
      <c r="S27" t="s">
        <v>89</v>
      </c>
      <c r="T27" t="s">
        <v>117</v>
      </c>
    </row>
    <row r="28" spans="1:20" x14ac:dyDescent="0.25">
      <c r="A28" s="1">
        <v>2586</v>
      </c>
      <c r="B28" t="s">
        <v>19</v>
      </c>
      <c r="C28" t="s">
        <v>34</v>
      </c>
      <c r="D28" t="s">
        <v>42</v>
      </c>
      <c r="E28" t="s">
        <v>60</v>
      </c>
      <c r="F28" t="s">
        <v>74</v>
      </c>
      <c r="G28" t="s">
        <v>78</v>
      </c>
      <c r="H28" t="s">
        <v>776</v>
      </c>
      <c r="I28" t="s">
        <v>103</v>
      </c>
      <c r="J28" t="s">
        <v>95</v>
      </c>
      <c r="K28" t="s">
        <v>1284</v>
      </c>
      <c r="L28" t="s">
        <v>74</v>
      </c>
      <c r="M28" t="s">
        <v>126</v>
      </c>
      <c r="N28" t="s">
        <v>126</v>
      </c>
      <c r="O28" t="s">
        <v>77</v>
      </c>
      <c r="P28" t="s">
        <v>995</v>
      </c>
      <c r="Q28" t="s">
        <v>73</v>
      </c>
      <c r="R28" t="s">
        <v>1549</v>
      </c>
      <c r="S28" t="s">
        <v>116</v>
      </c>
      <c r="T28" t="s">
        <v>131</v>
      </c>
    </row>
    <row r="29" spans="1:20" x14ac:dyDescent="0.25">
      <c r="A29" s="1">
        <v>2587</v>
      </c>
      <c r="B29" t="s">
        <v>19</v>
      </c>
      <c r="C29" t="s">
        <v>35</v>
      </c>
      <c r="D29" t="s">
        <v>42</v>
      </c>
      <c r="E29" t="s">
        <v>70</v>
      </c>
      <c r="F29" t="s">
        <v>73</v>
      </c>
      <c r="G29" t="s">
        <v>99</v>
      </c>
      <c r="H29" t="s">
        <v>476</v>
      </c>
      <c r="I29" t="s">
        <v>79</v>
      </c>
      <c r="J29" t="s">
        <v>110</v>
      </c>
      <c r="K29" t="s">
        <v>1160</v>
      </c>
      <c r="L29" t="s">
        <v>74</v>
      </c>
      <c r="M29" t="s">
        <v>74</v>
      </c>
      <c r="N29" t="s">
        <v>101</v>
      </c>
      <c r="O29" t="s">
        <v>81</v>
      </c>
      <c r="P29" t="s">
        <v>946</v>
      </c>
      <c r="Q29" t="s">
        <v>73</v>
      </c>
      <c r="R29" t="s">
        <v>1737</v>
      </c>
      <c r="S29" t="s">
        <v>89</v>
      </c>
      <c r="T29" t="s">
        <v>117</v>
      </c>
    </row>
    <row r="30" spans="1:20" x14ac:dyDescent="0.25">
      <c r="A30" s="1">
        <v>2588</v>
      </c>
      <c r="B30" t="s">
        <v>19</v>
      </c>
      <c r="C30" t="s">
        <v>36</v>
      </c>
      <c r="D30" t="s">
        <v>42</v>
      </c>
      <c r="E30" t="s">
        <v>45</v>
      </c>
      <c r="F30" t="s">
        <v>73</v>
      </c>
      <c r="G30" t="s">
        <v>73</v>
      </c>
      <c r="H30" t="s">
        <v>595</v>
      </c>
      <c r="I30" t="s">
        <v>114</v>
      </c>
      <c r="J30" t="s">
        <v>88</v>
      </c>
      <c r="K30" t="s">
        <v>1167</v>
      </c>
      <c r="L30" t="s">
        <v>73</v>
      </c>
      <c r="M30" t="s">
        <v>126</v>
      </c>
      <c r="N30" t="s">
        <v>131</v>
      </c>
      <c r="O30" t="s">
        <v>89</v>
      </c>
      <c r="P30" t="s">
        <v>128</v>
      </c>
      <c r="Q30" t="s">
        <v>73</v>
      </c>
      <c r="R30" t="s">
        <v>1716</v>
      </c>
      <c r="S30" t="s">
        <v>96</v>
      </c>
      <c r="T30" t="s">
        <v>1116</v>
      </c>
    </row>
    <row r="31" spans="1:20" x14ac:dyDescent="0.25">
      <c r="A31" s="1">
        <v>2589</v>
      </c>
      <c r="B31" t="s">
        <v>19</v>
      </c>
      <c r="C31" t="s">
        <v>37</v>
      </c>
      <c r="D31" t="s">
        <v>42</v>
      </c>
      <c r="E31" t="s">
        <v>55</v>
      </c>
      <c r="F31" t="s">
        <v>73</v>
      </c>
      <c r="G31" t="s">
        <v>102</v>
      </c>
      <c r="H31" t="s">
        <v>336</v>
      </c>
      <c r="I31" t="s">
        <v>103</v>
      </c>
      <c r="J31" t="s">
        <v>80</v>
      </c>
      <c r="K31" t="s">
        <v>1270</v>
      </c>
      <c r="L31" t="s">
        <v>74</v>
      </c>
      <c r="M31" t="s">
        <v>74</v>
      </c>
      <c r="N31" t="s">
        <v>74</v>
      </c>
      <c r="O31" t="s">
        <v>108</v>
      </c>
      <c r="P31" t="s">
        <v>357</v>
      </c>
      <c r="Q31" t="s">
        <v>74</v>
      </c>
      <c r="R31" t="s">
        <v>1439</v>
      </c>
      <c r="S31" t="s">
        <v>96</v>
      </c>
      <c r="T31" t="s">
        <v>76</v>
      </c>
    </row>
    <row r="32" spans="1:20" x14ac:dyDescent="0.25">
      <c r="A32" s="1">
        <v>2590</v>
      </c>
      <c r="B32" t="s">
        <v>19</v>
      </c>
      <c r="C32" t="s">
        <v>38</v>
      </c>
      <c r="D32" t="s">
        <v>42</v>
      </c>
      <c r="E32" t="s">
        <v>45</v>
      </c>
      <c r="F32" t="s">
        <v>74</v>
      </c>
      <c r="G32" t="s">
        <v>90</v>
      </c>
      <c r="H32" t="s">
        <v>176</v>
      </c>
      <c r="I32" t="s">
        <v>102</v>
      </c>
      <c r="J32" t="s">
        <v>79</v>
      </c>
      <c r="K32" t="s">
        <v>1120</v>
      </c>
      <c r="L32" t="s">
        <v>74</v>
      </c>
      <c r="M32" t="s">
        <v>73</v>
      </c>
      <c r="N32" t="s">
        <v>126</v>
      </c>
      <c r="O32" t="s">
        <v>79</v>
      </c>
      <c r="P32" t="s">
        <v>734</v>
      </c>
      <c r="Q32" t="s">
        <v>74</v>
      </c>
      <c r="R32" t="s">
        <v>1580</v>
      </c>
      <c r="S32" t="s">
        <v>106</v>
      </c>
      <c r="T32" t="s">
        <v>87</v>
      </c>
    </row>
    <row r="33" spans="1:20" x14ac:dyDescent="0.25">
      <c r="A33" s="1">
        <v>2591</v>
      </c>
      <c r="B33" t="s">
        <v>19</v>
      </c>
      <c r="C33" t="s">
        <v>39</v>
      </c>
      <c r="D33" t="s">
        <v>42</v>
      </c>
      <c r="E33" t="s">
        <v>64</v>
      </c>
      <c r="F33" t="s">
        <v>74</v>
      </c>
      <c r="G33" t="s">
        <v>75</v>
      </c>
      <c r="H33" t="s">
        <v>714</v>
      </c>
      <c r="I33" t="s">
        <v>77</v>
      </c>
      <c r="J33" t="s">
        <v>111</v>
      </c>
      <c r="K33" t="s">
        <v>1201</v>
      </c>
      <c r="L33" t="s">
        <v>126</v>
      </c>
      <c r="M33" t="s">
        <v>74</v>
      </c>
      <c r="N33" t="s">
        <v>74</v>
      </c>
      <c r="O33" t="s">
        <v>92</v>
      </c>
      <c r="P33" t="s">
        <v>609</v>
      </c>
      <c r="Q33" t="s">
        <v>73</v>
      </c>
      <c r="R33" t="s">
        <v>1789</v>
      </c>
      <c r="S33" t="s">
        <v>85</v>
      </c>
      <c r="T33" t="s">
        <v>117</v>
      </c>
    </row>
    <row r="34" spans="1:20" x14ac:dyDescent="0.25">
      <c r="A34" s="1">
        <v>2592</v>
      </c>
      <c r="B34" t="s">
        <v>19</v>
      </c>
      <c r="C34" t="s">
        <v>24</v>
      </c>
      <c r="D34" t="s">
        <v>43</v>
      </c>
      <c r="E34" t="s">
        <v>50</v>
      </c>
      <c r="F34" t="s">
        <v>73</v>
      </c>
      <c r="G34" t="s">
        <v>82</v>
      </c>
      <c r="H34" t="s">
        <v>950</v>
      </c>
      <c r="I34" t="s">
        <v>81</v>
      </c>
      <c r="J34" t="s">
        <v>107</v>
      </c>
      <c r="K34" t="s">
        <v>544</v>
      </c>
      <c r="L34" t="s">
        <v>73</v>
      </c>
      <c r="M34" t="s">
        <v>126</v>
      </c>
      <c r="N34" t="s">
        <v>126</v>
      </c>
      <c r="O34" t="s">
        <v>102</v>
      </c>
      <c r="P34" t="s">
        <v>695</v>
      </c>
      <c r="Q34" t="s">
        <v>73</v>
      </c>
      <c r="R34" t="s">
        <v>1411</v>
      </c>
      <c r="S34" t="s">
        <v>82</v>
      </c>
      <c r="T34" t="s">
        <v>126</v>
      </c>
    </row>
    <row r="35" spans="1:20" x14ac:dyDescent="0.25">
      <c r="A35" s="1">
        <v>2593</v>
      </c>
      <c r="B35" t="s">
        <v>19</v>
      </c>
      <c r="C35" t="s">
        <v>25</v>
      </c>
      <c r="D35" t="s">
        <v>43</v>
      </c>
      <c r="E35" t="s">
        <v>65</v>
      </c>
      <c r="F35" t="s">
        <v>73</v>
      </c>
      <c r="G35" t="s">
        <v>108</v>
      </c>
      <c r="H35" t="s">
        <v>567</v>
      </c>
      <c r="I35" t="s">
        <v>107</v>
      </c>
      <c r="J35" t="s">
        <v>110</v>
      </c>
      <c r="K35" t="s">
        <v>1379</v>
      </c>
      <c r="L35" t="s">
        <v>126</v>
      </c>
      <c r="M35" t="s">
        <v>74</v>
      </c>
      <c r="N35" t="s">
        <v>73</v>
      </c>
      <c r="O35" t="s">
        <v>114</v>
      </c>
      <c r="P35" t="s">
        <v>681</v>
      </c>
      <c r="Q35" t="s">
        <v>74</v>
      </c>
      <c r="R35" t="s">
        <v>1827</v>
      </c>
      <c r="S35" t="s">
        <v>116</v>
      </c>
      <c r="T35" t="s">
        <v>1116</v>
      </c>
    </row>
    <row r="36" spans="1:20" x14ac:dyDescent="0.25">
      <c r="A36" s="1">
        <v>2594</v>
      </c>
      <c r="B36" t="s">
        <v>19</v>
      </c>
      <c r="C36" t="s">
        <v>26</v>
      </c>
      <c r="D36" t="s">
        <v>43</v>
      </c>
      <c r="E36" t="s">
        <v>47</v>
      </c>
      <c r="F36" t="s">
        <v>74</v>
      </c>
      <c r="G36" t="s">
        <v>77</v>
      </c>
      <c r="H36" t="s">
        <v>715</v>
      </c>
      <c r="I36" t="s">
        <v>107</v>
      </c>
      <c r="J36" t="s">
        <v>100</v>
      </c>
      <c r="K36" t="s">
        <v>1169</v>
      </c>
      <c r="L36" t="s">
        <v>126</v>
      </c>
      <c r="M36" t="s">
        <v>74</v>
      </c>
      <c r="N36" t="s">
        <v>73</v>
      </c>
      <c r="O36" t="s">
        <v>81</v>
      </c>
      <c r="P36" t="s">
        <v>111</v>
      </c>
      <c r="Q36" t="s">
        <v>73</v>
      </c>
      <c r="R36" t="s">
        <v>1494</v>
      </c>
      <c r="S36" t="s">
        <v>89</v>
      </c>
      <c r="T36" t="s">
        <v>76</v>
      </c>
    </row>
    <row r="37" spans="1:20" x14ac:dyDescent="0.25">
      <c r="A37" s="1">
        <v>2595</v>
      </c>
      <c r="B37" t="s">
        <v>19</v>
      </c>
      <c r="C37" t="s">
        <v>27</v>
      </c>
      <c r="D37" t="s">
        <v>43</v>
      </c>
      <c r="E37" t="s">
        <v>67</v>
      </c>
      <c r="F37" t="s">
        <v>73</v>
      </c>
      <c r="G37" t="s">
        <v>102</v>
      </c>
      <c r="H37" t="s">
        <v>355</v>
      </c>
      <c r="I37" t="s">
        <v>98</v>
      </c>
      <c r="J37" t="s">
        <v>93</v>
      </c>
      <c r="K37" t="s">
        <v>1208</v>
      </c>
      <c r="L37" t="s">
        <v>74</v>
      </c>
      <c r="M37" t="s">
        <v>74</v>
      </c>
      <c r="N37" t="s">
        <v>131</v>
      </c>
      <c r="O37" t="s">
        <v>91</v>
      </c>
      <c r="P37" t="s">
        <v>1157</v>
      </c>
      <c r="Q37" t="s">
        <v>74</v>
      </c>
      <c r="R37" t="s">
        <v>2066</v>
      </c>
      <c r="S37" t="s">
        <v>75</v>
      </c>
      <c r="T37" t="s">
        <v>83</v>
      </c>
    </row>
    <row r="38" spans="1:20" x14ac:dyDescent="0.25">
      <c r="A38" s="1">
        <v>2596</v>
      </c>
      <c r="B38" t="s">
        <v>19</v>
      </c>
      <c r="C38" t="s">
        <v>28</v>
      </c>
      <c r="D38" t="s">
        <v>43</v>
      </c>
      <c r="E38" t="s">
        <v>48</v>
      </c>
      <c r="F38" t="s">
        <v>74</v>
      </c>
      <c r="G38" t="s">
        <v>79</v>
      </c>
      <c r="H38" t="s">
        <v>467</v>
      </c>
      <c r="I38" t="s">
        <v>99</v>
      </c>
      <c r="J38" t="s">
        <v>80</v>
      </c>
      <c r="K38" t="s">
        <v>1155</v>
      </c>
      <c r="L38" t="s">
        <v>74</v>
      </c>
      <c r="M38" t="s">
        <v>73</v>
      </c>
      <c r="N38" t="s">
        <v>74</v>
      </c>
      <c r="O38" t="s">
        <v>95</v>
      </c>
      <c r="P38" t="s">
        <v>1294</v>
      </c>
      <c r="Q38" t="s">
        <v>101</v>
      </c>
      <c r="R38" t="s">
        <v>1815</v>
      </c>
      <c r="S38" t="s">
        <v>96</v>
      </c>
      <c r="T38" t="s">
        <v>131</v>
      </c>
    </row>
    <row r="39" spans="1:20" x14ac:dyDescent="0.25">
      <c r="A39" s="1">
        <v>2597</v>
      </c>
      <c r="B39" t="s">
        <v>19</v>
      </c>
      <c r="C39" t="s">
        <v>40</v>
      </c>
      <c r="D39" t="s">
        <v>43</v>
      </c>
      <c r="E39" t="s">
        <v>68</v>
      </c>
      <c r="F39" t="s">
        <v>73</v>
      </c>
      <c r="G39" t="s">
        <v>90</v>
      </c>
      <c r="H39" t="s">
        <v>337</v>
      </c>
      <c r="I39" t="s">
        <v>108</v>
      </c>
      <c r="J39" t="s">
        <v>130</v>
      </c>
      <c r="K39" t="s">
        <v>1308</v>
      </c>
      <c r="L39" t="s">
        <v>126</v>
      </c>
      <c r="M39" t="s">
        <v>126</v>
      </c>
      <c r="N39" t="s">
        <v>73</v>
      </c>
      <c r="O39" t="s">
        <v>103</v>
      </c>
      <c r="P39" t="s">
        <v>734</v>
      </c>
      <c r="Q39" t="s">
        <v>73</v>
      </c>
      <c r="R39" t="s">
        <v>1796</v>
      </c>
      <c r="S39" t="s">
        <v>82</v>
      </c>
      <c r="T39" t="s">
        <v>1116</v>
      </c>
    </row>
    <row r="40" spans="1:20" x14ac:dyDescent="0.25">
      <c r="A40" s="1">
        <v>2598</v>
      </c>
      <c r="B40" t="s">
        <v>19</v>
      </c>
      <c r="C40" t="s">
        <v>29</v>
      </c>
      <c r="D40" t="s">
        <v>43</v>
      </c>
      <c r="E40" t="s">
        <v>41</v>
      </c>
      <c r="F40" t="s">
        <v>73</v>
      </c>
      <c r="G40" t="s">
        <v>81</v>
      </c>
      <c r="H40" t="s">
        <v>479</v>
      </c>
      <c r="I40" t="s">
        <v>92</v>
      </c>
      <c r="J40" t="s">
        <v>104</v>
      </c>
      <c r="K40" t="s">
        <v>1187</v>
      </c>
      <c r="L40" t="s">
        <v>74</v>
      </c>
      <c r="M40" t="s">
        <v>74</v>
      </c>
      <c r="N40" t="s">
        <v>101</v>
      </c>
      <c r="O40" t="s">
        <v>89</v>
      </c>
      <c r="P40" t="s">
        <v>121</v>
      </c>
      <c r="Q40" t="s">
        <v>74</v>
      </c>
      <c r="R40" t="s">
        <v>1565</v>
      </c>
      <c r="S40" t="s">
        <v>82</v>
      </c>
      <c r="T40" t="s">
        <v>131</v>
      </c>
    </row>
    <row r="41" spans="1:20" x14ac:dyDescent="0.25">
      <c r="A41" s="1">
        <v>2599</v>
      </c>
      <c r="B41" t="s">
        <v>19</v>
      </c>
      <c r="C41" t="s">
        <v>30</v>
      </c>
      <c r="D41" t="s">
        <v>43</v>
      </c>
      <c r="E41" t="s">
        <v>57</v>
      </c>
      <c r="F41" t="s">
        <v>74</v>
      </c>
      <c r="G41" t="s">
        <v>113</v>
      </c>
      <c r="H41" t="s">
        <v>485</v>
      </c>
      <c r="I41" t="s">
        <v>114</v>
      </c>
      <c r="J41" t="s">
        <v>97</v>
      </c>
      <c r="K41" t="s">
        <v>1230</v>
      </c>
      <c r="L41" t="s">
        <v>74</v>
      </c>
      <c r="M41" t="s">
        <v>73</v>
      </c>
      <c r="N41" t="s">
        <v>101</v>
      </c>
      <c r="O41" t="s">
        <v>114</v>
      </c>
      <c r="P41" t="s">
        <v>439</v>
      </c>
      <c r="Q41" t="s">
        <v>74</v>
      </c>
      <c r="R41" t="s">
        <v>135</v>
      </c>
      <c r="S41" t="s">
        <v>85</v>
      </c>
      <c r="T41" t="s">
        <v>131</v>
      </c>
    </row>
    <row r="42" spans="1:20" x14ac:dyDescent="0.25">
      <c r="A42" s="1">
        <v>2600</v>
      </c>
      <c r="B42" t="s">
        <v>19</v>
      </c>
      <c r="C42" t="s">
        <v>32</v>
      </c>
      <c r="D42" t="s">
        <v>43</v>
      </c>
      <c r="E42" t="s">
        <v>55</v>
      </c>
      <c r="F42" t="s">
        <v>74</v>
      </c>
      <c r="G42" t="s">
        <v>90</v>
      </c>
      <c r="H42" t="s">
        <v>291</v>
      </c>
      <c r="I42" t="s">
        <v>93</v>
      </c>
      <c r="J42" t="s">
        <v>110</v>
      </c>
      <c r="K42" t="s">
        <v>1159</v>
      </c>
      <c r="L42" t="s">
        <v>101</v>
      </c>
      <c r="M42" t="s">
        <v>126</v>
      </c>
      <c r="N42" t="s">
        <v>74</v>
      </c>
      <c r="O42" t="s">
        <v>98</v>
      </c>
      <c r="P42" t="s">
        <v>255</v>
      </c>
      <c r="Q42" t="s">
        <v>73</v>
      </c>
      <c r="R42" t="s">
        <v>1969</v>
      </c>
      <c r="S42" t="s">
        <v>96</v>
      </c>
      <c r="T42" t="s">
        <v>117</v>
      </c>
    </row>
    <row r="43" spans="1:20" x14ac:dyDescent="0.25">
      <c r="A43" s="1">
        <v>2601</v>
      </c>
      <c r="B43" t="s">
        <v>19</v>
      </c>
      <c r="C43" t="s">
        <v>33</v>
      </c>
      <c r="D43" t="s">
        <v>43</v>
      </c>
      <c r="E43" t="s">
        <v>58</v>
      </c>
      <c r="F43" t="s">
        <v>74</v>
      </c>
      <c r="G43" t="s">
        <v>89</v>
      </c>
      <c r="H43" t="s">
        <v>513</v>
      </c>
      <c r="I43" t="s">
        <v>86</v>
      </c>
      <c r="J43" t="s">
        <v>109</v>
      </c>
      <c r="K43" t="s">
        <v>1320</v>
      </c>
      <c r="L43" t="s">
        <v>74</v>
      </c>
      <c r="M43" t="s">
        <v>126</v>
      </c>
      <c r="N43" t="s">
        <v>74</v>
      </c>
      <c r="O43" t="s">
        <v>94</v>
      </c>
      <c r="P43" t="s">
        <v>576</v>
      </c>
      <c r="Q43" t="s">
        <v>73</v>
      </c>
      <c r="R43" t="s">
        <v>1881</v>
      </c>
      <c r="S43" t="s">
        <v>89</v>
      </c>
      <c r="T43" t="s">
        <v>1116</v>
      </c>
    </row>
    <row r="44" spans="1:20" x14ac:dyDescent="0.25">
      <c r="A44" s="1">
        <v>2602</v>
      </c>
      <c r="B44" t="s">
        <v>19</v>
      </c>
      <c r="C44" t="s">
        <v>34</v>
      </c>
      <c r="D44" t="s">
        <v>43</v>
      </c>
      <c r="E44" t="s">
        <v>48</v>
      </c>
      <c r="F44" t="s">
        <v>73</v>
      </c>
      <c r="G44" t="s">
        <v>108</v>
      </c>
      <c r="H44" t="s">
        <v>182</v>
      </c>
      <c r="I44" t="s">
        <v>90</v>
      </c>
      <c r="J44" t="s">
        <v>93</v>
      </c>
      <c r="K44" t="s">
        <v>1212</v>
      </c>
      <c r="L44" t="s">
        <v>126</v>
      </c>
      <c r="M44" t="s">
        <v>126</v>
      </c>
      <c r="N44" t="s">
        <v>73</v>
      </c>
      <c r="O44" t="s">
        <v>102</v>
      </c>
      <c r="P44" t="s">
        <v>817</v>
      </c>
      <c r="Q44" t="s">
        <v>73</v>
      </c>
      <c r="R44" t="s">
        <v>850</v>
      </c>
      <c r="S44" t="s">
        <v>116</v>
      </c>
      <c r="T44" t="s">
        <v>126</v>
      </c>
    </row>
    <row r="45" spans="1:20" x14ac:dyDescent="0.25">
      <c r="A45" s="1">
        <v>2603</v>
      </c>
      <c r="B45" t="s">
        <v>19</v>
      </c>
      <c r="C45" t="s">
        <v>35</v>
      </c>
      <c r="D45" t="s">
        <v>43</v>
      </c>
      <c r="E45" t="s">
        <v>59</v>
      </c>
      <c r="F45" t="s">
        <v>73</v>
      </c>
      <c r="G45" t="s">
        <v>82</v>
      </c>
      <c r="H45" t="s">
        <v>182</v>
      </c>
      <c r="I45" t="s">
        <v>107</v>
      </c>
      <c r="J45" t="s">
        <v>119</v>
      </c>
      <c r="K45" t="s">
        <v>1123</v>
      </c>
      <c r="L45" t="s">
        <v>74</v>
      </c>
      <c r="M45" t="s">
        <v>126</v>
      </c>
      <c r="N45" t="s">
        <v>101</v>
      </c>
      <c r="O45" t="s">
        <v>92</v>
      </c>
      <c r="P45" t="s">
        <v>527</v>
      </c>
      <c r="Q45" t="s">
        <v>73</v>
      </c>
      <c r="R45" t="s">
        <v>2011</v>
      </c>
      <c r="S45" t="s">
        <v>96</v>
      </c>
      <c r="T45" t="s">
        <v>131</v>
      </c>
    </row>
    <row r="46" spans="1:20" x14ac:dyDescent="0.25">
      <c r="A46" s="1">
        <v>2604</v>
      </c>
      <c r="B46" t="s">
        <v>19</v>
      </c>
      <c r="C46" t="s">
        <v>36</v>
      </c>
      <c r="D46" t="s">
        <v>43</v>
      </c>
      <c r="E46" t="s">
        <v>69</v>
      </c>
      <c r="F46" t="s">
        <v>74</v>
      </c>
      <c r="G46" t="s">
        <v>83</v>
      </c>
      <c r="H46" t="s">
        <v>590</v>
      </c>
      <c r="I46" t="s">
        <v>102</v>
      </c>
      <c r="J46" t="s">
        <v>104</v>
      </c>
      <c r="K46" t="s">
        <v>1205</v>
      </c>
      <c r="L46" t="s">
        <v>73</v>
      </c>
      <c r="M46" t="s">
        <v>74</v>
      </c>
      <c r="N46" t="s">
        <v>74</v>
      </c>
      <c r="O46" t="s">
        <v>96</v>
      </c>
      <c r="P46" t="s">
        <v>94</v>
      </c>
      <c r="Q46" t="s">
        <v>73</v>
      </c>
      <c r="R46" t="s">
        <v>2138</v>
      </c>
      <c r="S46" t="s">
        <v>116</v>
      </c>
      <c r="T46" t="s">
        <v>101</v>
      </c>
    </row>
    <row r="47" spans="1:20" x14ac:dyDescent="0.25">
      <c r="A47" s="1">
        <v>2605</v>
      </c>
      <c r="B47" t="s">
        <v>19</v>
      </c>
      <c r="C47" t="s">
        <v>37</v>
      </c>
      <c r="D47" t="s">
        <v>43</v>
      </c>
      <c r="E47" t="s">
        <v>56</v>
      </c>
      <c r="F47" t="s">
        <v>74</v>
      </c>
      <c r="G47" t="s">
        <v>96</v>
      </c>
      <c r="H47" t="s">
        <v>241</v>
      </c>
      <c r="I47" t="s">
        <v>92</v>
      </c>
      <c r="J47" t="s">
        <v>110</v>
      </c>
      <c r="K47" t="s">
        <v>1278</v>
      </c>
      <c r="L47" t="s">
        <v>126</v>
      </c>
      <c r="M47" t="s">
        <v>126</v>
      </c>
      <c r="N47" t="s">
        <v>126</v>
      </c>
      <c r="O47" t="s">
        <v>90</v>
      </c>
      <c r="P47" t="s">
        <v>235</v>
      </c>
      <c r="Q47" t="s">
        <v>73</v>
      </c>
      <c r="R47" t="s">
        <v>1487</v>
      </c>
      <c r="S47" t="s">
        <v>82</v>
      </c>
      <c r="T47" t="s">
        <v>1116</v>
      </c>
    </row>
    <row r="48" spans="1:20" x14ac:dyDescent="0.25">
      <c r="A48" s="1">
        <v>2606</v>
      </c>
      <c r="B48" t="s">
        <v>19</v>
      </c>
      <c r="C48" t="s">
        <v>38</v>
      </c>
      <c r="D48" t="s">
        <v>43</v>
      </c>
      <c r="E48" t="s">
        <v>67</v>
      </c>
      <c r="F48" t="s">
        <v>74</v>
      </c>
      <c r="G48" t="s">
        <v>90</v>
      </c>
      <c r="H48" t="s">
        <v>151</v>
      </c>
      <c r="I48" t="s">
        <v>94</v>
      </c>
      <c r="J48" t="s">
        <v>88</v>
      </c>
      <c r="K48" t="s">
        <v>1247</v>
      </c>
      <c r="L48" t="s">
        <v>74</v>
      </c>
      <c r="M48" t="s">
        <v>73</v>
      </c>
      <c r="N48" t="s">
        <v>74</v>
      </c>
      <c r="O48" t="s">
        <v>95</v>
      </c>
      <c r="P48" t="s">
        <v>1018</v>
      </c>
      <c r="Q48" t="s">
        <v>74</v>
      </c>
      <c r="R48" t="s">
        <v>2139</v>
      </c>
      <c r="S48" t="s">
        <v>81</v>
      </c>
      <c r="T48" t="s">
        <v>87</v>
      </c>
    </row>
    <row r="49" spans="1:20" x14ac:dyDescent="0.25">
      <c r="A49" s="1">
        <v>2607</v>
      </c>
      <c r="B49" t="s">
        <v>19</v>
      </c>
      <c r="C49" t="s">
        <v>39</v>
      </c>
      <c r="D49" t="s">
        <v>43</v>
      </c>
      <c r="E49" t="s">
        <v>47</v>
      </c>
      <c r="F49" t="s">
        <v>73</v>
      </c>
      <c r="G49" t="s">
        <v>89</v>
      </c>
      <c r="H49" t="s">
        <v>641</v>
      </c>
      <c r="I49" t="s">
        <v>79</v>
      </c>
      <c r="J49" t="s">
        <v>127</v>
      </c>
      <c r="K49" t="s">
        <v>1306</v>
      </c>
      <c r="L49" t="s">
        <v>74</v>
      </c>
      <c r="M49" t="s">
        <v>126</v>
      </c>
      <c r="N49" t="s">
        <v>74</v>
      </c>
      <c r="O49" t="s">
        <v>98</v>
      </c>
      <c r="P49" t="s">
        <v>115</v>
      </c>
      <c r="Q49" t="s">
        <v>73</v>
      </c>
      <c r="R49" t="s">
        <v>2093</v>
      </c>
      <c r="S49" t="s">
        <v>90</v>
      </c>
      <c r="T49" t="s">
        <v>85</v>
      </c>
    </row>
    <row r="50" spans="1:20" x14ac:dyDescent="0.25">
      <c r="A50" s="1">
        <v>2608</v>
      </c>
      <c r="B50" t="s">
        <v>19</v>
      </c>
      <c r="C50" t="s">
        <v>24</v>
      </c>
      <c r="D50" t="s">
        <v>44</v>
      </c>
      <c r="E50" t="s">
        <v>54</v>
      </c>
      <c r="F50" t="s">
        <v>74</v>
      </c>
      <c r="G50" t="s">
        <v>86</v>
      </c>
      <c r="H50" t="s">
        <v>840</v>
      </c>
      <c r="I50" t="s">
        <v>96</v>
      </c>
      <c r="J50" t="s">
        <v>99</v>
      </c>
      <c r="K50" t="s">
        <v>1190</v>
      </c>
      <c r="L50" t="s">
        <v>74</v>
      </c>
      <c r="M50" t="s">
        <v>73</v>
      </c>
      <c r="N50" t="s">
        <v>73</v>
      </c>
      <c r="O50" t="s">
        <v>111</v>
      </c>
      <c r="P50" t="s">
        <v>1006</v>
      </c>
      <c r="Q50" t="s">
        <v>126</v>
      </c>
      <c r="R50" t="s">
        <v>1537</v>
      </c>
      <c r="S50" t="s">
        <v>82</v>
      </c>
      <c r="T50" t="s">
        <v>131</v>
      </c>
    </row>
    <row r="51" spans="1:20" x14ac:dyDescent="0.25">
      <c r="A51" s="1">
        <v>2609</v>
      </c>
      <c r="B51" t="s">
        <v>19</v>
      </c>
      <c r="C51" t="s">
        <v>25</v>
      </c>
      <c r="D51" t="s">
        <v>44</v>
      </c>
      <c r="E51" t="s">
        <v>63</v>
      </c>
      <c r="F51" t="s">
        <v>74</v>
      </c>
      <c r="G51" t="s">
        <v>107</v>
      </c>
      <c r="H51" t="s">
        <v>849</v>
      </c>
      <c r="I51" t="s">
        <v>102</v>
      </c>
      <c r="J51" t="s">
        <v>79</v>
      </c>
      <c r="K51" t="s">
        <v>1177</v>
      </c>
      <c r="L51" t="s">
        <v>101</v>
      </c>
      <c r="M51" t="s">
        <v>101</v>
      </c>
      <c r="N51" t="s">
        <v>117</v>
      </c>
      <c r="O51" t="s">
        <v>86</v>
      </c>
      <c r="P51" t="s">
        <v>1314</v>
      </c>
      <c r="Q51" t="s">
        <v>126</v>
      </c>
      <c r="R51" t="s">
        <v>1768</v>
      </c>
      <c r="S51" t="s">
        <v>82</v>
      </c>
      <c r="T51" t="s">
        <v>1116</v>
      </c>
    </row>
    <row r="52" spans="1:20" x14ac:dyDescent="0.25">
      <c r="A52" s="1">
        <v>2610</v>
      </c>
      <c r="B52" t="s">
        <v>19</v>
      </c>
      <c r="C52" t="s">
        <v>26</v>
      </c>
      <c r="D52" t="s">
        <v>44</v>
      </c>
      <c r="E52" t="s">
        <v>59</v>
      </c>
      <c r="F52" t="s">
        <v>73</v>
      </c>
      <c r="G52" t="s">
        <v>88</v>
      </c>
      <c r="H52" t="s">
        <v>951</v>
      </c>
      <c r="I52" t="s">
        <v>98</v>
      </c>
      <c r="J52" t="s">
        <v>113</v>
      </c>
      <c r="K52" t="s">
        <v>1193</v>
      </c>
      <c r="L52" t="s">
        <v>101</v>
      </c>
      <c r="M52" t="s">
        <v>73</v>
      </c>
      <c r="N52" t="s">
        <v>73</v>
      </c>
      <c r="O52" t="s">
        <v>93</v>
      </c>
      <c r="P52" t="s">
        <v>782</v>
      </c>
      <c r="Q52" t="s">
        <v>74</v>
      </c>
      <c r="R52" t="s">
        <v>2140</v>
      </c>
      <c r="S52" t="s">
        <v>82</v>
      </c>
      <c r="T52" t="s">
        <v>76</v>
      </c>
    </row>
    <row r="53" spans="1:20" x14ac:dyDescent="0.25">
      <c r="A53" s="1">
        <v>2611</v>
      </c>
      <c r="B53" t="s">
        <v>19</v>
      </c>
      <c r="C53" t="s">
        <v>27</v>
      </c>
      <c r="D53" t="s">
        <v>44</v>
      </c>
      <c r="E53" t="s">
        <v>61</v>
      </c>
      <c r="F53" t="s">
        <v>74</v>
      </c>
      <c r="G53" t="s">
        <v>78</v>
      </c>
      <c r="H53" t="s">
        <v>892</v>
      </c>
      <c r="I53" t="s">
        <v>94</v>
      </c>
      <c r="J53" t="s">
        <v>112</v>
      </c>
      <c r="K53" t="s">
        <v>1188</v>
      </c>
      <c r="L53" t="s">
        <v>74</v>
      </c>
      <c r="M53" t="s">
        <v>74</v>
      </c>
      <c r="N53" t="s">
        <v>126</v>
      </c>
      <c r="O53" t="s">
        <v>77</v>
      </c>
      <c r="P53" t="s">
        <v>121</v>
      </c>
      <c r="Q53" t="s">
        <v>73</v>
      </c>
      <c r="R53" t="s">
        <v>1783</v>
      </c>
      <c r="S53" t="s">
        <v>89</v>
      </c>
      <c r="T53" t="s">
        <v>101</v>
      </c>
    </row>
    <row r="54" spans="1:20" x14ac:dyDescent="0.25">
      <c r="A54" s="1">
        <v>2612</v>
      </c>
      <c r="B54" t="s">
        <v>19</v>
      </c>
      <c r="C54" t="s">
        <v>28</v>
      </c>
      <c r="D54" t="s">
        <v>44</v>
      </c>
      <c r="E54" t="s">
        <v>71</v>
      </c>
      <c r="F54" t="s">
        <v>73</v>
      </c>
      <c r="G54" t="s">
        <v>96</v>
      </c>
      <c r="H54" t="s">
        <v>690</v>
      </c>
      <c r="I54" t="s">
        <v>116</v>
      </c>
      <c r="J54" t="s">
        <v>81</v>
      </c>
      <c r="K54" t="s">
        <v>133</v>
      </c>
      <c r="L54" t="s">
        <v>74</v>
      </c>
      <c r="M54" t="s">
        <v>73</v>
      </c>
      <c r="N54" t="s">
        <v>1116</v>
      </c>
      <c r="O54" t="s">
        <v>94</v>
      </c>
      <c r="P54" t="s">
        <v>772</v>
      </c>
      <c r="Q54" t="s">
        <v>74</v>
      </c>
      <c r="R54" t="s">
        <v>2004</v>
      </c>
      <c r="S54" t="s">
        <v>85</v>
      </c>
      <c r="T54" t="s">
        <v>1116</v>
      </c>
    </row>
    <row r="55" spans="1:20" x14ac:dyDescent="0.25">
      <c r="A55" s="1">
        <v>2613</v>
      </c>
      <c r="B55" t="s">
        <v>19</v>
      </c>
      <c r="C55" t="s">
        <v>40</v>
      </c>
      <c r="D55" t="s">
        <v>44</v>
      </c>
      <c r="E55" t="s">
        <v>47</v>
      </c>
      <c r="F55" t="s">
        <v>74</v>
      </c>
      <c r="G55" t="s">
        <v>98</v>
      </c>
      <c r="H55" t="s">
        <v>382</v>
      </c>
      <c r="I55" t="s">
        <v>94</v>
      </c>
      <c r="J55" t="s">
        <v>112</v>
      </c>
      <c r="K55" t="s">
        <v>1145</v>
      </c>
      <c r="L55" t="s">
        <v>74</v>
      </c>
      <c r="M55" t="s">
        <v>74</v>
      </c>
      <c r="N55" t="s">
        <v>126</v>
      </c>
      <c r="O55" t="s">
        <v>102</v>
      </c>
      <c r="P55" t="s">
        <v>961</v>
      </c>
      <c r="Q55" t="s">
        <v>126</v>
      </c>
      <c r="R55" t="s">
        <v>79</v>
      </c>
      <c r="S55" t="s">
        <v>82</v>
      </c>
      <c r="T55" t="s">
        <v>131</v>
      </c>
    </row>
    <row r="56" spans="1:20" x14ac:dyDescent="0.25">
      <c r="A56" s="1">
        <v>2614</v>
      </c>
      <c r="B56" t="s">
        <v>19</v>
      </c>
      <c r="C56" t="s">
        <v>29</v>
      </c>
      <c r="D56" t="s">
        <v>44</v>
      </c>
      <c r="E56" t="s">
        <v>55</v>
      </c>
      <c r="F56" t="s">
        <v>73</v>
      </c>
      <c r="G56" t="s">
        <v>95</v>
      </c>
      <c r="H56" t="s">
        <v>539</v>
      </c>
      <c r="I56" t="s">
        <v>77</v>
      </c>
      <c r="J56" t="s">
        <v>112</v>
      </c>
      <c r="K56" t="s">
        <v>1344</v>
      </c>
      <c r="L56" t="s">
        <v>126</v>
      </c>
      <c r="M56" t="s">
        <v>126</v>
      </c>
      <c r="N56" t="s">
        <v>1116</v>
      </c>
      <c r="O56" t="s">
        <v>94</v>
      </c>
      <c r="P56" t="s">
        <v>914</v>
      </c>
      <c r="Q56" t="s">
        <v>73</v>
      </c>
      <c r="R56" t="s">
        <v>1776</v>
      </c>
      <c r="S56" t="s">
        <v>85</v>
      </c>
      <c r="T56" t="s">
        <v>101</v>
      </c>
    </row>
    <row r="57" spans="1:20" x14ac:dyDescent="0.25">
      <c r="A57" s="1">
        <v>2615</v>
      </c>
      <c r="B57" t="s">
        <v>19</v>
      </c>
      <c r="C57" t="s">
        <v>31</v>
      </c>
      <c r="D57" t="s">
        <v>44</v>
      </c>
      <c r="E57" t="s">
        <v>59</v>
      </c>
      <c r="F57" t="s">
        <v>74</v>
      </c>
      <c r="G57" t="s">
        <v>108</v>
      </c>
      <c r="H57" t="s">
        <v>952</v>
      </c>
      <c r="I57" t="s">
        <v>116</v>
      </c>
      <c r="J57" t="s">
        <v>85</v>
      </c>
      <c r="K57" t="s">
        <v>1168</v>
      </c>
      <c r="L57" t="s">
        <v>74</v>
      </c>
      <c r="M57" t="s">
        <v>73</v>
      </c>
      <c r="N57" t="s">
        <v>101</v>
      </c>
      <c r="O57" t="s">
        <v>111</v>
      </c>
      <c r="P57" t="s">
        <v>1117</v>
      </c>
      <c r="Q57" t="s">
        <v>101</v>
      </c>
      <c r="R57" t="s">
        <v>1472</v>
      </c>
      <c r="S57" t="s">
        <v>82</v>
      </c>
      <c r="T57" t="s">
        <v>117</v>
      </c>
    </row>
    <row r="58" spans="1:20" x14ac:dyDescent="0.25">
      <c r="A58" s="1">
        <v>2616</v>
      </c>
      <c r="B58" t="s">
        <v>19</v>
      </c>
      <c r="C58" t="s">
        <v>32</v>
      </c>
      <c r="D58" t="s">
        <v>44</v>
      </c>
      <c r="E58" t="s">
        <v>62</v>
      </c>
      <c r="F58" t="s">
        <v>73</v>
      </c>
      <c r="G58" t="s">
        <v>103</v>
      </c>
      <c r="H58" t="s">
        <v>663</v>
      </c>
      <c r="I58" t="s">
        <v>75</v>
      </c>
      <c r="J58" t="s">
        <v>86</v>
      </c>
      <c r="K58" t="s">
        <v>250</v>
      </c>
      <c r="L58" t="s">
        <v>74</v>
      </c>
      <c r="M58" t="s">
        <v>73</v>
      </c>
      <c r="N58" t="s">
        <v>1116</v>
      </c>
      <c r="O58" t="s">
        <v>108</v>
      </c>
      <c r="P58" t="s">
        <v>1153</v>
      </c>
      <c r="Q58" t="s">
        <v>73</v>
      </c>
      <c r="R58" t="s">
        <v>1541</v>
      </c>
      <c r="S58" t="s">
        <v>89</v>
      </c>
      <c r="T58" t="s">
        <v>131</v>
      </c>
    </row>
    <row r="59" spans="1:20" x14ac:dyDescent="0.25">
      <c r="A59" s="1">
        <v>2617</v>
      </c>
      <c r="B59" t="s">
        <v>19</v>
      </c>
      <c r="C59" t="s">
        <v>33</v>
      </c>
      <c r="D59" t="s">
        <v>44</v>
      </c>
      <c r="E59" t="s">
        <v>63</v>
      </c>
      <c r="F59" t="s">
        <v>73</v>
      </c>
      <c r="G59" t="s">
        <v>82</v>
      </c>
      <c r="H59" t="s">
        <v>505</v>
      </c>
      <c r="I59" t="s">
        <v>90</v>
      </c>
      <c r="J59" t="s">
        <v>111</v>
      </c>
      <c r="K59" t="s">
        <v>1324</v>
      </c>
      <c r="L59" t="s">
        <v>73</v>
      </c>
      <c r="M59" t="s">
        <v>73</v>
      </c>
      <c r="N59" t="s">
        <v>126</v>
      </c>
      <c r="O59" t="s">
        <v>79</v>
      </c>
      <c r="P59" t="s">
        <v>527</v>
      </c>
      <c r="Q59" t="s">
        <v>74</v>
      </c>
      <c r="R59" t="s">
        <v>1764</v>
      </c>
      <c r="S59" t="s">
        <v>106</v>
      </c>
      <c r="T59" t="s">
        <v>101</v>
      </c>
    </row>
    <row r="60" spans="1:20" x14ac:dyDescent="0.25">
      <c r="A60" s="1">
        <v>2618</v>
      </c>
      <c r="B60" t="s">
        <v>19</v>
      </c>
      <c r="C60" t="s">
        <v>34</v>
      </c>
      <c r="D60" t="s">
        <v>44</v>
      </c>
      <c r="E60" t="s">
        <v>56</v>
      </c>
      <c r="F60" t="s">
        <v>73</v>
      </c>
      <c r="G60" t="s">
        <v>103</v>
      </c>
      <c r="H60" t="s">
        <v>435</v>
      </c>
      <c r="I60" t="s">
        <v>98</v>
      </c>
      <c r="J60" t="s">
        <v>105</v>
      </c>
      <c r="K60" t="s">
        <v>1122</v>
      </c>
      <c r="L60" t="s">
        <v>101</v>
      </c>
      <c r="M60" t="s">
        <v>73</v>
      </c>
      <c r="N60" t="s">
        <v>74</v>
      </c>
      <c r="O60" t="s">
        <v>94</v>
      </c>
      <c r="P60" t="s">
        <v>713</v>
      </c>
      <c r="Q60" t="s">
        <v>73</v>
      </c>
      <c r="R60" t="s">
        <v>1991</v>
      </c>
      <c r="S60" t="s">
        <v>85</v>
      </c>
      <c r="T60" t="s">
        <v>131</v>
      </c>
    </row>
    <row r="61" spans="1:20" x14ac:dyDescent="0.25">
      <c r="A61" s="1">
        <v>2619</v>
      </c>
      <c r="B61" t="s">
        <v>19</v>
      </c>
      <c r="C61" t="s">
        <v>35</v>
      </c>
      <c r="D61" t="s">
        <v>44</v>
      </c>
      <c r="E61" t="s">
        <v>53</v>
      </c>
      <c r="F61" t="s">
        <v>74</v>
      </c>
      <c r="G61" t="s">
        <v>79</v>
      </c>
      <c r="H61" t="s">
        <v>953</v>
      </c>
      <c r="I61" t="s">
        <v>116</v>
      </c>
      <c r="J61" t="s">
        <v>98</v>
      </c>
      <c r="K61" t="s">
        <v>1295</v>
      </c>
      <c r="L61" t="s">
        <v>101</v>
      </c>
      <c r="M61" t="s">
        <v>73</v>
      </c>
      <c r="N61" t="s">
        <v>74</v>
      </c>
      <c r="O61" t="s">
        <v>111</v>
      </c>
      <c r="P61" t="s">
        <v>1304</v>
      </c>
      <c r="Q61" t="s">
        <v>74</v>
      </c>
      <c r="R61" t="s">
        <v>2141</v>
      </c>
      <c r="S61" t="s">
        <v>89</v>
      </c>
      <c r="T61" t="s">
        <v>117</v>
      </c>
    </row>
    <row r="62" spans="1:20" x14ac:dyDescent="0.25">
      <c r="A62" s="1">
        <v>2620</v>
      </c>
      <c r="B62" t="s">
        <v>19</v>
      </c>
      <c r="C62" t="s">
        <v>36</v>
      </c>
      <c r="D62" t="s">
        <v>44</v>
      </c>
      <c r="E62" t="s">
        <v>66</v>
      </c>
      <c r="F62" t="s">
        <v>73</v>
      </c>
      <c r="G62" t="s">
        <v>90</v>
      </c>
      <c r="H62" t="s">
        <v>425</v>
      </c>
      <c r="I62" t="s">
        <v>99</v>
      </c>
      <c r="J62" t="s">
        <v>111</v>
      </c>
      <c r="K62" t="s">
        <v>1344</v>
      </c>
      <c r="L62" t="s">
        <v>74</v>
      </c>
      <c r="M62" t="s">
        <v>74</v>
      </c>
      <c r="N62" t="s">
        <v>74</v>
      </c>
      <c r="O62" t="s">
        <v>107</v>
      </c>
      <c r="P62" t="s">
        <v>1085</v>
      </c>
      <c r="Q62" t="s">
        <v>74</v>
      </c>
      <c r="R62" t="s">
        <v>2142</v>
      </c>
      <c r="S62" t="s">
        <v>89</v>
      </c>
      <c r="T62" t="s">
        <v>83</v>
      </c>
    </row>
    <row r="63" spans="1:20" x14ac:dyDescent="0.25">
      <c r="A63" s="1">
        <v>2621</v>
      </c>
      <c r="B63" t="s">
        <v>19</v>
      </c>
      <c r="C63" t="s">
        <v>37</v>
      </c>
      <c r="D63" t="s">
        <v>44</v>
      </c>
      <c r="E63" t="s">
        <v>72</v>
      </c>
      <c r="F63" t="s">
        <v>73</v>
      </c>
      <c r="G63" t="s">
        <v>114</v>
      </c>
      <c r="H63" t="s">
        <v>594</v>
      </c>
      <c r="I63" t="s">
        <v>89</v>
      </c>
      <c r="J63" t="s">
        <v>86</v>
      </c>
      <c r="K63" t="s">
        <v>1301</v>
      </c>
      <c r="L63" t="s">
        <v>126</v>
      </c>
      <c r="M63" t="s">
        <v>73</v>
      </c>
      <c r="N63" t="s">
        <v>131</v>
      </c>
      <c r="O63" t="s">
        <v>95</v>
      </c>
      <c r="P63" t="s">
        <v>1154</v>
      </c>
      <c r="Q63" t="s">
        <v>74</v>
      </c>
      <c r="R63" t="s">
        <v>1537</v>
      </c>
      <c r="S63" t="s">
        <v>82</v>
      </c>
      <c r="T63" t="s">
        <v>131</v>
      </c>
    </row>
    <row r="64" spans="1:20" x14ac:dyDescent="0.25">
      <c r="A64" s="1">
        <v>2622</v>
      </c>
      <c r="B64" t="s">
        <v>19</v>
      </c>
      <c r="C64" t="s">
        <v>38</v>
      </c>
      <c r="D64" t="s">
        <v>44</v>
      </c>
      <c r="E64" t="s">
        <v>49</v>
      </c>
      <c r="F64" t="s">
        <v>74</v>
      </c>
      <c r="G64" t="s">
        <v>89</v>
      </c>
      <c r="H64" t="s">
        <v>937</v>
      </c>
      <c r="I64" t="s">
        <v>82</v>
      </c>
      <c r="J64" t="s">
        <v>81</v>
      </c>
      <c r="K64" t="s">
        <v>1121</v>
      </c>
      <c r="L64" t="s">
        <v>73</v>
      </c>
      <c r="M64" t="s">
        <v>74</v>
      </c>
      <c r="N64" t="s">
        <v>101</v>
      </c>
      <c r="O64" t="s">
        <v>104</v>
      </c>
      <c r="P64" t="s">
        <v>1185</v>
      </c>
      <c r="Q64" t="s">
        <v>126</v>
      </c>
      <c r="R64" t="s">
        <v>1477</v>
      </c>
      <c r="S64" t="s">
        <v>96</v>
      </c>
      <c r="T64" t="s">
        <v>83</v>
      </c>
    </row>
    <row r="65" spans="1:20" x14ac:dyDescent="0.25">
      <c r="A65" s="1">
        <v>2623</v>
      </c>
      <c r="B65" t="s">
        <v>19</v>
      </c>
      <c r="C65" t="s">
        <v>39</v>
      </c>
      <c r="D65" t="s">
        <v>44</v>
      </c>
      <c r="E65" t="s">
        <v>62</v>
      </c>
      <c r="F65" t="s">
        <v>74</v>
      </c>
      <c r="G65" t="s">
        <v>103</v>
      </c>
      <c r="H65" t="s">
        <v>238</v>
      </c>
      <c r="I65" t="s">
        <v>81</v>
      </c>
      <c r="J65" t="s">
        <v>94</v>
      </c>
      <c r="K65" t="s">
        <v>1147</v>
      </c>
      <c r="L65" t="s">
        <v>73</v>
      </c>
      <c r="M65" t="s">
        <v>73</v>
      </c>
      <c r="N65" t="s">
        <v>126</v>
      </c>
      <c r="O65" t="s">
        <v>84</v>
      </c>
      <c r="P65" t="s">
        <v>334</v>
      </c>
      <c r="Q65" t="s">
        <v>126</v>
      </c>
      <c r="R65" t="s">
        <v>1422</v>
      </c>
      <c r="S65" t="s">
        <v>90</v>
      </c>
      <c r="T65" t="s">
        <v>87</v>
      </c>
    </row>
    <row r="66" spans="1:20" x14ac:dyDescent="0.25">
      <c r="A66" s="1">
        <v>2624</v>
      </c>
      <c r="B66" t="s">
        <v>19</v>
      </c>
      <c r="C66" t="s">
        <v>24</v>
      </c>
      <c r="D66" t="s">
        <v>45</v>
      </c>
      <c r="E66" t="s">
        <v>55</v>
      </c>
      <c r="F66" t="s">
        <v>73</v>
      </c>
      <c r="G66" t="s">
        <v>90</v>
      </c>
      <c r="H66" t="s">
        <v>537</v>
      </c>
      <c r="I66" t="s">
        <v>81</v>
      </c>
      <c r="J66" t="s">
        <v>95</v>
      </c>
      <c r="K66" t="s">
        <v>975</v>
      </c>
      <c r="L66" t="s">
        <v>74</v>
      </c>
      <c r="M66" t="s">
        <v>74</v>
      </c>
      <c r="N66" t="s">
        <v>126</v>
      </c>
      <c r="O66" t="s">
        <v>80</v>
      </c>
      <c r="P66" t="s">
        <v>1036</v>
      </c>
      <c r="Q66" t="s">
        <v>73</v>
      </c>
      <c r="R66" t="s">
        <v>1427</v>
      </c>
      <c r="S66" t="s">
        <v>75</v>
      </c>
      <c r="T66" t="s">
        <v>117</v>
      </c>
    </row>
    <row r="67" spans="1:20" x14ac:dyDescent="0.25">
      <c r="A67" s="1">
        <v>2625</v>
      </c>
      <c r="B67" t="s">
        <v>19</v>
      </c>
      <c r="C67" t="s">
        <v>25</v>
      </c>
      <c r="D67" t="s">
        <v>45</v>
      </c>
      <c r="E67" t="s">
        <v>53</v>
      </c>
      <c r="F67" t="s">
        <v>74</v>
      </c>
      <c r="G67" t="s">
        <v>77</v>
      </c>
      <c r="H67" t="s">
        <v>597</v>
      </c>
      <c r="I67" t="s">
        <v>81</v>
      </c>
      <c r="J67" t="s">
        <v>97</v>
      </c>
      <c r="K67" t="s">
        <v>1127</v>
      </c>
      <c r="L67" t="s">
        <v>126</v>
      </c>
      <c r="M67" t="s">
        <v>74</v>
      </c>
      <c r="N67" t="s">
        <v>126</v>
      </c>
      <c r="O67" t="s">
        <v>108</v>
      </c>
      <c r="P67" t="s">
        <v>1121</v>
      </c>
      <c r="Q67" t="s">
        <v>74</v>
      </c>
      <c r="R67" t="s">
        <v>1555</v>
      </c>
      <c r="S67" t="s">
        <v>82</v>
      </c>
      <c r="T67" t="s">
        <v>1116</v>
      </c>
    </row>
    <row r="68" spans="1:20" x14ac:dyDescent="0.25">
      <c r="A68" s="1">
        <v>2626</v>
      </c>
      <c r="B68" t="s">
        <v>19</v>
      </c>
      <c r="C68" t="s">
        <v>26</v>
      </c>
      <c r="D68" t="s">
        <v>45</v>
      </c>
      <c r="E68" t="s">
        <v>64</v>
      </c>
      <c r="F68" t="s">
        <v>74</v>
      </c>
      <c r="G68" t="s">
        <v>86</v>
      </c>
      <c r="H68" t="s">
        <v>764</v>
      </c>
      <c r="I68" t="s">
        <v>90</v>
      </c>
      <c r="J68" t="s">
        <v>95</v>
      </c>
      <c r="K68" t="s">
        <v>1237</v>
      </c>
      <c r="L68" t="s">
        <v>126</v>
      </c>
      <c r="M68" t="s">
        <v>73</v>
      </c>
      <c r="N68" t="s">
        <v>74</v>
      </c>
      <c r="O68" t="s">
        <v>79</v>
      </c>
      <c r="P68" t="s">
        <v>873</v>
      </c>
      <c r="Q68" t="s">
        <v>74</v>
      </c>
      <c r="R68" t="s">
        <v>1767</v>
      </c>
      <c r="S68" t="s">
        <v>116</v>
      </c>
      <c r="T68" t="s">
        <v>131</v>
      </c>
    </row>
    <row r="69" spans="1:20" x14ac:dyDescent="0.25">
      <c r="A69" s="1">
        <v>2627</v>
      </c>
      <c r="B69" t="s">
        <v>19</v>
      </c>
      <c r="C69" t="s">
        <v>27</v>
      </c>
      <c r="D69" t="s">
        <v>45</v>
      </c>
      <c r="E69" t="s">
        <v>70</v>
      </c>
      <c r="F69" t="s">
        <v>73</v>
      </c>
      <c r="G69" t="s">
        <v>97</v>
      </c>
      <c r="H69" t="s">
        <v>416</v>
      </c>
      <c r="I69" t="s">
        <v>116</v>
      </c>
      <c r="J69" t="s">
        <v>103</v>
      </c>
      <c r="K69" t="s">
        <v>885</v>
      </c>
      <c r="L69" t="s">
        <v>126</v>
      </c>
      <c r="M69" t="s">
        <v>73</v>
      </c>
      <c r="N69" t="s">
        <v>126</v>
      </c>
      <c r="O69" t="s">
        <v>108</v>
      </c>
      <c r="P69" t="s">
        <v>910</v>
      </c>
      <c r="Q69" t="s">
        <v>73</v>
      </c>
      <c r="R69" t="s">
        <v>1616</v>
      </c>
      <c r="S69" t="s">
        <v>116</v>
      </c>
      <c r="T69" t="s">
        <v>101</v>
      </c>
    </row>
    <row r="70" spans="1:20" x14ac:dyDescent="0.25">
      <c r="A70" s="1">
        <v>2628</v>
      </c>
      <c r="B70" t="s">
        <v>19</v>
      </c>
      <c r="C70" t="s">
        <v>40</v>
      </c>
      <c r="D70" t="s">
        <v>45</v>
      </c>
      <c r="E70" t="s">
        <v>69</v>
      </c>
      <c r="F70" t="s">
        <v>73</v>
      </c>
      <c r="G70" t="s">
        <v>86</v>
      </c>
      <c r="H70" t="s">
        <v>421</v>
      </c>
      <c r="I70" t="s">
        <v>90</v>
      </c>
      <c r="J70" t="s">
        <v>111</v>
      </c>
      <c r="K70" t="s">
        <v>1285</v>
      </c>
      <c r="L70" t="s">
        <v>74</v>
      </c>
      <c r="M70" t="s">
        <v>126</v>
      </c>
      <c r="N70" t="s">
        <v>101</v>
      </c>
      <c r="O70" t="s">
        <v>108</v>
      </c>
      <c r="P70" t="s">
        <v>877</v>
      </c>
      <c r="Q70" t="s">
        <v>101</v>
      </c>
      <c r="R70" t="s">
        <v>1054</v>
      </c>
      <c r="S70" t="s">
        <v>116</v>
      </c>
      <c r="T70" t="s">
        <v>1116</v>
      </c>
    </row>
    <row r="71" spans="1:20" x14ac:dyDescent="0.25">
      <c r="A71" s="1">
        <v>2629</v>
      </c>
      <c r="B71" t="s">
        <v>19</v>
      </c>
      <c r="C71" t="s">
        <v>29</v>
      </c>
      <c r="D71" t="s">
        <v>45</v>
      </c>
      <c r="E71" t="s">
        <v>66</v>
      </c>
      <c r="F71" t="s">
        <v>74</v>
      </c>
      <c r="G71" t="s">
        <v>86</v>
      </c>
      <c r="H71" t="s">
        <v>124</v>
      </c>
      <c r="I71" t="s">
        <v>96</v>
      </c>
      <c r="J71" t="s">
        <v>77</v>
      </c>
      <c r="K71" t="s">
        <v>1124</v>
      </c>
      <c r="L71" t="s">
        <v>74</v>
      </c>
      <c r="M71" t="s">
        <v>101</v>
      </c>
      <c r="N71" t="s">
        <v>74</v>
      </c>
      <c r="O71" t="s">
        <v>108</v>
      </c>
      <c r="P71" t="s">
        <v>1150</v>
      </c>
      <c r="Q71" t="s">
        <v>126</v>
      </c>
      <c r="R71" t="s">
        <v>898</v>
      </c>
      <c r="S71" t="s">
        <v>87</v>
      </c>
      <c r="T71" t="s">
        <v>126</v>
      </c>
    </row>
    <row r="72" spans="1:20" x14ac:dyDescent="0.25">
      <c r="A72" s="1">
        <v>2630</v>
      </c>
      <c r="B72" t="s">
        <v>19</v>
      </c>
      <c r="C72" t="s">
        <v>30</v>
      </c>
      <c r="D72" t="s">
        <v>45</v>
      </c>
      <c r="E72" t="s">
        <v>54</v>
      </c>
      <c r="F72" t="s">
        <v>74</v>
      </c>
      <c r="G72" t="s">
        <v>113</v>
      </c>
      <c r="H72" t="s">
        <v>672</v>
      </c>
      <c r="I72" t="s">
        <v>89</v>
      </c>
      <c r="J72" t="s">
        <v>80</v>
      </c>
      <c r="K72" t="s">
        <v>1203</v>
      </c>
      <c r="L72" t="s">
        <v>126</v>
      </c>
      <c r="M72" t="s">
        <v>74</v>
      </c>
      <c r="N72" t="s">
        <v>126</v>
      </c>
      <c r="O72" t="s">
        <v>111</v>
      </c>
      <c r="P72" t="s">
        <v>824</v>
      </c>
      <c r="Q72" t="s">
        <v>74</v>
      </c>
      <c r="R72" t="s">
        <v>1504</v>
      </c>
      <c r="S72" t="s">
        <v>89</v>
      </c>
      <c r="T72" t="s">
        <v>1116</v>
      </c>
    </row>
    <row r="73" spans="1:20" x14ac:dyDescent="0.25">
      <c r="A73" s="1">
        <v>2631</v>
      </c>
      <c r="B73" t="s">
        <v>19</v>
      </c>
      <c r="C73" t="s">
        <v>31</v>
      </c>
      <c r="D73" t="s">
        <v>45</v>
      </c>
      <c r="E73" t="s">
        <v>52</v>
      </c>
      <c r="F73" t="s">
        <v>74</v>
      </c>
      <c r="G73" t="s">
        <v>97</v>
      </c>
      <c r="H73" t="s">
        <v>159</v>
      </c>
      <c r="I73" t="s">
        <v>106</v>
      </c>
      <c r="J73" t="s">
        <v>79</v>
      </c>
      <c r="K73" t="s">
        <v>1263</v>
      </c>
      <c r="L73" t="s">
        <v>101</v>
      </c>
      <c r="M73" t="s">
        <v>74</v>
      </c>
      <c r="N73" t="s">
        <v>73</v>
      </c>
      <c r="O73" t="s">
        <v>111</v>
      </c>
      <c r="P73" t="s">
        <v>789</v>
      </c>
      <c r="Q73" t="s">
        <v>74</v>
      </c>
      <c r="R73" t="s">
        <v>1054</v>
      </c>
      <c r="S73" t="s">
        <v>106</v>
      </c>
      <c r="T73" t="s">
        <v>131</v>
      </c>
    </row>
    <row r="74" spans="1:20" x14ac:dyDescent="0.25">
      <c r="A74" s="1">
        <v>2632</v>
      </c>
      <c r="B74" t="s">
        <v>19</v>
      </c>
      <c r="C74" t="s">
        <v>32</v>
      </c>
      <c r="D74" t="s">
        <v>45</v>
      </c>
      <c r="E74" t="s">
        <v>71</v>
      </c>
      <c r="F74" t="s">
        <v>73</v>
      </c>
      <c r="G74" t="s">
        <v>86</v>
      </c>
      <c r="H74" t="s">
        <v>918</v>
      </c>
      <c r="I74" t="s">
        <v>98</v>
      </c>
      <c r="J74" t="s">
        <v>114</v>
      </c>
      <c r="K74" t="s">
        <v>1250</v>
      </c>
      <c r="L74" t="s">
        <v>74</v>
      </c>
      <c r="M74" t="s">
        <v>73</v>
      </c>
      <c r="N74" t="s">
        <v>131</v>
      </c>
      <c r="O74" t="s">
        <v>93</v>
      </c>
      <c r="P74" t="s">
        <v>873</v>
      </c>
      <c r="Q74" t="s">
        <v>126</v>
      </c>
      <c r="R74" t="s">
        <v>1429</v>
      </c>
      <c r="S74" t="s">
        <v>82</v>
      </c>
      <c r="T74" t="s">
        <v>76</v>
      </c>
    </row>
    <row r="75" spans="1:20" x14ac:dyDescent="0.25">
      <c r="A75" s="1">
        <v>2633</v>
      </c>
      <c r="B75" t="s">
        <v>19</v>
      </c>
      <c r="C75" t="s">
        <v>33</v>
      </c>
      <c r="D75" t="s">
        <v>45</v>
      </c>
      <c r="E75" t="s">
        <v>72</v>
      </c>
      <c r="F75" t="s">
        <v>74</v>
      </c>
      <c r="G75" t="s">
        <v>109</v>
      </c>
      <c r="H75" t="s">
        <v>563</v>
      </c>
      <c r="I75" t="s">
        <v>98</v>
      </c>
      <c r="J75" t="s">
        <v>93</v>
      </c>
      <c r="K75" t="s">
        <v>1152</v>
      </c>
      <c r="L75" t="s">
        <v>131</v>
      </c>
      <c r="M75" t="s">
        <v>73</v>
      </c>
      <c r="N75" t="s">
        <v>126</v>
      </c>
      <c r="O75" t="s">
        <v>91</v>
      </c>
      <c r="P75" t="s">
        <v>899</v>
      </c>
      <c r="Q75" t="s">
        <v>73</v>
      </c>
      <c r="R75" t="s">
        <v>2143</v>
      </c>
      <c r="S75" t="s">
        <v>96</v>
      </c>
      <c r="T75" t="s">
        <v>76</v>
      </c>
    </row>
    <row r="76" spans="1:20" x14ac:dyDescent="0.25">
      <c r="A76" s="1">
        <v>2634</v>
      </c>
      <c r="B76" t="s">
        <v>19</v>
      </c>
      <c r="C76" t="s">
        <v>34</v>
      </c>
      <c r="D76" t="s">
        <v>45</v>
      </c>
      <c r="E76" t="s">
        <v>49</v>
      </c>
      <c r="F76" t="s">
        <v>73</v>
      </c>
      <c r="G76" t="s">
        <v>108</v>
      </c>
      <c r="H76" t="s">
        <v>306</v>
      </c>
      <c r="I76" t="s">
        <v>89</v>
      </c>
      <c r="J76" t="s">
        <v>86</v>
      </c>
      <c r="K76" t="s">
        <v>1208</v>
      </c>
      <c r="L76" t="s">
        <v>73</v>
      </c>
      <c r="M76" t="s">
        <v>73</v>
      </c>
      <c r="N76" t="s">
        <v>74</v>
      </c>
      <c r="O76" t="s">
        <v>97</v>
      </c>
      <c r="P76" t="s">
        <v>713</v>
      </c>
      <c r="Q76" t="s">
        <v>74</v>
      </c>
      <c r="R76" t="s">
        <v>1934</v>
      </c>
      <c r="S76" t="s">
        <v>89</v>
      </c>
      <c r="T76" t="s">
        <v>117</v>
      </c>
    </row>
    <row r="77" spans="1:20" x14ac:dyDescent="0.25">
      <c r="A77" s="1">
        <v>2635</v>
      </c>
      <c r="B77" t="s">
        <v>19</v>
      </c>
      <c r="C77" t="s">
        <v>35</v>
      </c>
      <c r="D77" t="s">
        <v>45</v>
      </c>
      <c r="E77" t="s">
        <v>64</v>
      </c>
      <c r="F77" t="s">
        <v>73</v>
      </c>
      <c r="G77" t="s">
        <v>88</v>
      </c>
      <c r="H77" t="s">
        <v>288</v>
      </c>
      <c r="I77" t="s">
        <v>94</v>
      </c>
      <c r="J77" t="s">
        <v>88</v>
      </c>
      <c r="K77" t="s">
        <v>1303</v>
      </c>
      <c r="L77" t="s">
        <v>131</v>
      </c>
      <c r="M77" t="s">
        <v>74</v>
      </c>
      <c r="N77" t="s">
        <v>74</v>
      </c>
      <c r="O77" t="s">
        <v>93</v>
      </c>
      <c r="P77" t="s">
        <v>1126</v>
      </c>
      <c r="Q77" t="s">
        <v>74</v>
      </c>
      <c r="R77" t="s">
        <v>2144</v>
      </c>
      <c r="S77" t="s">
        <v>117</v>
      </c>
      <c r="T77" t="s">
        <v>101</v>
      </c>
    </row>
    <row r="78" spans="1:20" x14ac:dyDescent="0.25">
      <c r="A78" s="1">
        <v>2636</v>
      </c>
      <c r="B78" t="s">
        <v>19</v>
      </c>
      <c r="C78" t="s">
        <v>36</v>
      </c>
      <c r="D78" t="s">
        <v>45</v>
      </c>
      <c r="E78" t="s">
        <v>42</v>
      </c>
      <c r="F78" t="s">
        <v>74</v>
      </c>
      <c r="G78" t="s">
        <v>105</v>
      </c>
      <c r="H78" t="s">
        <v>954</v>
      </c>
      <c r="I78" t="s">
        <v>99</v>
      </c>
      <c r="J78" t="s">
        <v>86</v>
      </c>
      <c r="K78" t="s">
        <v>1306</v>
      </c>
      <c r="L78" t="s">
        <v>101</v>
      </c>
      <c r="M78" t="s">
        <v>73</v>
      </c>
      <c r="N78" t="s">
        <v>126</v>
      </c>
      <c r="O78" t="s">
        <v>107</v>
      </c>
      <c r="P78" t="s">
        <v>899</v>
      </c>
      <c r="Q78" t="s">
        <v>126</v>
      </c>
      <c r="R78" t="s">
        <v>1762</v>
      </c>
      <c r="S78" t="s">
        <v>85</v>
      </c>
      <c r="T78" t="s">
        <v>83</v>
      </c>
    </row>
    <row r="79" spans="1:20" x14ac:dyDescent="0.25">
      <c r="A79" s="1">
        <v>2637</v>
      </c>
      <c r="B79" t="s">
        <v>19</v>
      </c>
      <c r="C79" t="s">
        <v>37</v>
      </c>
      <c r="D79" t="s">
        <v>45</v>
      </c>
      <c r="E79" t="s">
        <v>61</v>
      </c>
      <c r="F79" t="s">
        <v>73</v>
      </c>
      <c r="G79" t="s">
        <v>105</v>
      </c>
      <c r="H79" t="s">
        <v>260</v>
      </c>
      <c r="I79" t="s">
        <v>114</v>
      </c>
      <c r="J79" t="s">
        <v>110</v>
      </c>
      <c r="K79" t="s">
        <v>1321</v>
      </c>
      <c r="L79" t="s">
        <v>131</v>
      </c>
      <c r="M79" t="s">
        <v>73</v>
      </c>
      <c r="N79" t="s">
        <v>101</v>
      </c>
      <c r="O79" t="s">
        <v>113</v>
      </c>
      <c r="P79" t="s">
        <v>1225</v>
      </c>
      <c r="Q79" t="s">
        <v>73</v>
      </c>
      <c r="R79" t="s">
        <v>1535</v>
      </c>
      <c r="S79" t="s">
        <v>75</v>
      </c>
      <c r="T79" t="s">
        <v>87</v>
      </c>
    </row>
    <row r="80" spans="1:20" x14ac:dyDescent="0.25">
      <c r="A80" s="1">
        <v>2638</v>
      </c>
      <c r="B80" t="s">
        <v>19</v>
      </c>
      <c r="C80" t="s">
        <v>38</v>
      </c>
      <c r="D80" t="s">
        <v>45</v>
      </c>
      <c r="E80" t="s">
        <v>42</v>
      </c>
      <c r="F80" t="s">
        <v>73</v>
      </c>
      <c r="G80" t="s">
        <v>82</v>
      </c>
      <c r="H80" t="s">
        <v>297</v>
      </c>
      <c r="I80" t="s">
        <v>75</v>
      </c>
      <c r="J80" t="s">
        <v>79</v>
      </c>
      <c r="K80" t="s">
        <v>334</v>
      </c>
      <c r="L80" t="s">
        <v>73</v>
      </c>
      <c r="M80" t="s">
        <v>73</v>
      </c>
      <c r="N80" t="s">
        <v>126</v>
      </c>
      <c r="O80" t="s">
        <v>90</v>
      </c>
      <c r="P80" t="s">
        <v>1161</v>
      </c>
      <c r="Q80" t="s">
        <v>74</v>
      </c>
      <c r="R80" t="s">
        <v>1561</v>
      </c>
      <c r="S80" t="s">
        <v>78</v>
      </c>
      <c r="T80" t="s">
        <v>1116</v>
      </c>
    </row>
    <row r="81" spans="1:20" x14ac:dyDescent="0.25">
      <c r="A81" s="1">
        <v>2639</v>
      </c>
      <c r="B81" t="s">
        <v>19</v>
      </c>
      <c r="C81" t="s">
        <v>39</v>
      </c>
      <c r="D81" t="s">
        <v>45</v>
      </c>
      <c r="E81" t="s">
        <v>70</v>
      </c>
      <c r="F81" t="s">
        <v>74</v>
      </c>
      <c r="G81" t="s">
        <v>105</v>
      </c>
      <c r="H81" t="s">
        <v>450</v>
      </c>
      <c r="I81" t="s">
        <v>98</v>
      </c>
      <c r="J81" t="s">
        <v>92</v>
      </c>
      <c r="K81" t="s">
        <v>1160</v>
      </c>
      <c r="L81" t="s">
        <v>126</v>
      </c>
      <c r="M81" t="s">
        <v>73</v>
      </c>
      <c r="N81" t="s">
        <v>1116</v>
      </c>
      <c r="O81" t="s">
        <v>107</v>
      </c>
      <c r="P81" t="s">
        <v>885</v>
      </c>
      <c r="Q81" t="s">
        <v>101</v>
      </c>
      <c r="R81" t="s">
        <v>1480</v>
      </c>
      <c r="S81" t="s">
        <v>78</v>
      </c>
      <c r="T81" t="s">
        <v>76</v>
      </c>
    </row>
    <row r="82" spans="1:20" x14ac:dyDescent="0.25">
      <c r="A82" s="1">
        <v>2640</v>
      </c>
      <c r="B82" t="s">
        <v>19</v>
      </c>
      <c r="C82" t="s">
        <v>24</v>
      </c>
      <c r="D82" t="s">
        <v>46</v>
      </c>
      <c r="E82" t="s">
        <v>52</v>
      </c>
      <c r="F82" t="s">
        <v>74</v>
      </c>
      <c r="G82" t="s">
        <v>102</v>
      </c>
      <c r="H82" t="s">
        <v>519</v>
      </c>
      <c r="I82" t="s">
        <v>81</v>
      </c>
      <c r="J82" t="s">
        <v>111</v>
      </c>
      <c r="K82" t="s">
        <v>1198</v>
      </c>
      <c r="L82" t="s">
        <v>74</v>
      </c>
      <c r="M82" t="s">
        <v>74</v>
      </c>
      <c r="N82" t="s">
        <v>126</v>
      </c>
      <c r="O82" t="s">
        <v>108</v>
      </c>
      <c r="P82" t="s">
        <v>1177</v>
      </c>
      <c r="Q82" t="s">
        <v>74</v>
      </c>
      <c r="R82" t="s">
        <v>1614</v>
      </c>
      <c r="S82" t="s">
        <v>75</v>
      </c>
      <c r="T82" t="s">
        <v>116</v>
      </c>
    </row>
    <row r="83" spans="1:20" x14ac:dyDescent="0.25">
      <c r="A83" s="1">
        <v>2641</v>
      </c>
      <c r="B83" t="s">
        <v>19</v>
      </c>
      <c r="C83" t="s">
        <v>25</v>
      </c>
      <c r="D83" t="s">
        <v>46</v>
      </c>
      <c r="E83" t="s">
        <v>41</v>
      </c>
      <c r="F83" t="s">
        <v>74</v>
      </c>
      <c r="G83" t="s">
        <v>102</v>
      </c>
      <c r="H83" t="s">
        <v>156</v>
      </c>
      <c r="I83" t="s">
        <v>103</v>
      </c>
      <c r="J83" t="s">
        <v>107</v>
      </c>
      <c r="K83" t="s">
        <v>1152</v>
      </c>
      <c r="L83" t="s">
        <v>74</v>
      </c>
      <c r="M83" t="s">
        <v>126</v>
      </c>
      <c r="N83" t="s">
        <v>126</v>
      </c>
      <c r="O83" t="s">
        <v>94</v>
      </c>
      <c r="P83" t="s">
        <v>681</v>
      </c>
      <c r="Q83" t="s">
        <v>74</v>
      </c>
      <c r="R83" t="s">
        <v>1531</v>
      </c>
      <c r="S83" t="s">
        <v>85</v>
      </c>
      <c r="T83" t="s">
        <v>126</v>
      </c>
    </row>
    <row r="84" spans="1:20" x14ac:dyDescent="0.25">
      <c r="A84" s="1">
        <v>2642</v>
      </c>
      <c r="B84" t="s">
        <v>19</v>
      </c>
      <c r="C84" t="s">
        <v>26</v>
      </c>
      <c r="D84" t="s">
        <v>46</v>
      </c>
      <c r="E84" t="s">
        <v>69</v>
      </c>
      <c r="F84" t="s">
        <v>73</v>
      </c>
      <c r="G84" t="s">
        <v>73</v>
      </c>
      <c r="H84" t="s">
        <v>211</v>
      </c>
      <c r="I84" t="s">
        <v>87</v>
      </c>
      <c r="J84" t="s">
        <v>75</v>
      </c>
      <c r="K84" t="s">
        <v>118</v>
      </c>
      <c r="L84" t="s">
        <v>73</v>
      </c>
      <c r="M84" t="s">
        <v>73</v>
      </c>
      <c r="N84" t="s">
        <v>126</v>
      </c>
      <c r="O84" t="s">
        <v>86</v>
      </c>
      <c r="P84" t="s">
        <v>894</v>
      </c>
      <c r="Q84" t="s">
        <v>73</v>
      </c>
      <c r="R84" t="s">
        <v>1749</v>
      </c>
      <c r="S84" t="s">
        <v>82</v>
      </c>
      <c r="T84" t="s">
        <v>101</v>
      </c>
    </row>
    <row r="85" spans="1:20" x14ac:dyDescent="0.25">
      <c r="A85" s="1">
        <v>2643</v>
      </c>
      <c r="B85" t="s">
        <v>19</v>
      </c>
      <c r="C85" t="s">
        <v>27</v>
      </c>
      <c r="D85" t="s">
        <v>46</v>
      </c>
      <c r="E85" t="s">
        <v>65</v>
      </c>
      <c r="F85" t="s">
        <v>74</v>
      </c>
      <c r="G85" t="s">
        <v>103</v>
      </c>
      <c r="H85" t="s">
        <v>955</v>
      </c>
      <c r="I85" t="s">
        <v>94</v>
      </c>
      <c r="J85" t="s">
        <v>84</v>
      </c>
      <c r="K85" t="s">
        <v>1278</v>
      </c>
      <c r="L85" t="s">
        <v>126</v>
      </c>
      <c r="M85" t="s">
        <v>74</v>
      </c>
      <c r="N85" t="s">
        <v>101</v>
      </c>
      <c r="O85" t="s">
        <v>113</v>
      </c>
      <c r="P85" t="s">
        <v>894</v>
      </c>
      <c r="Q85" t="s">
        <v>73</v>
      </c>
      <c r="R85" t="s">
        <v>1977</v>
      </c>
      <c r="S85" t="s">
        <v>75</v>
      </c>
      <c r="T85" t="s">
        <v>78</v>
      </c>
    </row>
    <row r="86" spans="1:20" x14ac:dyDescent="0.25">
      <c r="A86" s="1">
        <v>2644</v>
      </c>
      <c r="B86" t="s">
        <v>19</v>
      </c>
      <c r="C86" t="s">
        <v>28</v>
      </c>
      <c r="D86" t="s">
        <v>46</v>
      </c>
      <c r="E86" t="s">
        <v>56</v>
      </c>
      <c r="F86" t="s">
        <v>73</v>
      </c>
      <c r="G86" t="s">
        <v>81</v>
      </c>
      <c r="H86" t="s">
        <v>148</v>
      </c>
      <c r="I86" t="s">
        <v>92</v>
      </c>
      <c r="J86" t="s">
        <v>110</v>
      </c>
      <c r="K86" t="s">
        <v>1268</v>
      </c>
      <c r="L86" t="s">
        <v>126</v>
      </c>
      <c r="M86" t="s">
        <v>73</v>
      </c>
      <c r="N86" t="s">
        <v>126</v>
      </c>
      <c r="O86" t="s">
        <v>92</v>
      </c>
      <c r="P86" t="s">
        <v>609</v>
      </c>
      <c r="Q86" t="s">
        <v>73</v>
      </c>
      <c r="R86" t="s">
        <v>1818</v>
      </c>
      <c r="S86" t="s">
        <v>96</v>
      </c>
      <c r="T86" t="s">
        <v>83</v>
      </c>
    </row>
    <row r="87" spans="1:20" x14ac:dyDescent="0.25">
      <c r="A87" s="1">
        <v>2645</v>
      </c>
      <c r="B87" t="s">
        <v>19</v>
      </c>
      <c r="C87" t="s">
        <v>40</v>
      </c>
      <c r="D87" t="s">
        <v>46</v>
      </c>
      <c r="E87" t="s">
        <v>51</v>
      </c>
      <c r="F87" t="s">
        <v>73</v>
      </c>
      <c r="G87" t="s">
        <v>93</v>
      </c>
      <c r="H87" t="s">
        <v>956</v>
      </c>
      <c r="I87" t="s">
        <v>92</v>
      </c>
      <c r="J87" t="s">
        <v>88</v>
      </c>
      <c r="K87" t="s">
        <v>1319</v>
      </c>
      <c r="L87" t="s">
        <v>74</v>
      </c>
      <c r="M87" t="s">
        <v>74</v>
      </c>
      <c r="N87" t="s">
        <v>74</v>
      </c>
      <c r="O87" t="s">
        <v>95</v>
      </c>
      <c r="P87" t="s">
        <v>183</v>
      </c>
      <c r="Q87" t="s">
        <v>126</v>
      </c>
      <c r="R87" t="s">
        <v>1675</v>
      </c>
      <c r="S87" t="s">
        <v>96</v>
      </c>
      <c r="T87" t="s">
        <v>83</v>
      </c>
    </row>
    <row r="88" spans="1:20" x14ac:dyDescent="0.25">
      <c r="A88" s="1">
        <v>2646</v>
      </c>
      <c r="B88" t="s">
        <v>19</v>
      </c>
      <c r="C88" t="s">
        <v>30</v>
      </c>
      <c r="D88" t="s">
        <v>46</v>
      </c>
      <c r="E88" t="s">
        <v>60</v>
      </c>
      <c r="F88" t="s">
        <v>74</v>
      </c>
      <c r="G88" t="s">
        <v>90</v>
      </c>
      <c r="H88" t="s">
        <v>527</v>
      </c>
      <c r="I88" t="s">
        <v>103</v>
      </c>
      <c r="J88" t="s">
        <v>108</v>
      </c>
      <c r="K88" t="s">
        <v>1216</v>
      </c>
      <c r="L88" t="s">
        <v>74</v>
      </c>
      <c r="M88" t="s">
        <v>73</v>
      </c>
      <c r="N88" t="s">
        <v>74</v>
      </c>
      <c r="O88" t="s">
        <v>114</v>
      </c>
      <c r="P88" t="s">
        <v>530</v>
      </c>
      <c r="Q88" t="s">
        <v>74</v>
      </c>
      <c r="R88" t="s">
        <v>194</v>
      </c>
      <c r="S88" t="s">
        <v>85</v>
      </c>
      <c r="T88" t="s">
        <v>101</v>
      </c>
    </row>
    <row r="89" spans="1:20" x14ac:dyDescent="0.25">
      <c r="A89" s="1">
        <v>2647</v>
      </c>
      <c r="B89" t="s">
        <v>19</v>
      </c>
      <c r="C89" t="s">
        <v>31</v>
      </c>
      <c r="D89" t="s">
        <v>46</v>
      </c>
      <c r="E89" t="s">
        <v>57</v>
      </c>
      <c r="F89" t="s">
        <v>73</v>
      </c>
      <c r="G89" t="s">
        <v>103</v>
      </c>
      <c r="H89" t="s">
        <v>777</v>
      </c>
      <c r="I89" t="s">
        <v>86</v>
      </c>
      <c r="J89" t="s">
        <v>104</v>
      </c>
      <c r="K89" t="s">
        <v>1348</v>
      </c>
      <c r="L89" t="s">
        <v>126</v>
      </c>
      <c r="M89" t="s">
        <v>74</v>
      </c>
      <c r="N89" t="s">
        <v>74</v>
      </c>
      <c r="O89" t="s">
        <v>113</v>
      </c>
      <c r="P89" t="s">
        <v>681</v>
      </c>
      <c r="Q89" t="s">
        <v>74</v>
      </c>
      <c r="R89" t="s">
        <v>1962</v>
      </c>
      <c r="S89" t="s">
        <v>106</v>
      </c>
      <c r="T89" t="s">
        <v>87</v>
      </c>
    </row>
    <row r="90" spans="1:20" x14ac:dyDescent="0.25">
      <c r="A90" s="1">
        <v>2648</v>
      </c>
      <c r="B90" t="s">
        <v>19</v>
      </c>
      <c r="C90" t="s">
        <v>32</v>
      </c>
      <c r="D90" t="s">
        <v>46</v>
      </c>
      <c r="E90" t="s">
        <v>58</v>
      </c>
      <c r="F90" t="s">
        <v>73</v>
      </c>
      <c r="G90" t="s">
        <v>97</v>
      </c>
      <c r="H90" t="s">
        <v>957</v>
      </c>
      <c r="I90" t="s">
        <v>99</v>
      </c>
      <c r="J90" t="s">
        <v>77</v>
      </c>
      <c r="K90" t="s">
        <v>1163</v>
      </c>
      <c r="L90" t="s">
        <v>101</v>
      </c>
      <c r="M90" t="s">
        <v>73</v>
      </c>
      <c r="N90" t="s">
        <v>126</v>
      </c>
      <c r="O90" t="s">
        <v>97</v>
      </c>
      <c r="P90" t="s">
        <v>1119</v>
      </c>
      <c r="Q90" t="s">
        <v>74</v>
      </c>
      <c r="R90" t="s">
        <v>1591</v>
      </c>
      <c r="S90" t="s">
        <v>85</v>
      </c>
      <c r="T90" t="s">
        <v>101</v>
      </c>
    </row>
    <row r="91" spans="1:20" x14ac:dyDescent="0.25">
      <c r="A91" s="1">
        <v>2649</v>
      </c>
      <c r="B91" t="s">
        <v>19</v>
      </c>
      <c r="C91" t="s">
        <v>33</v>
      </c>
      <c r="D91" t="s">
        <v>46</v>
      </c>
      <c r="E91" t="s">
        <v>50</v>
      </c>
      <c r="F91" t="s">
        <v>74</v>
      </c>
      <c r="G91" t="s">
        <v>106</v>
      </c>
      <c r="H91" t="s">
        <v>769</v>
      </c>
      <c r="I91" t="s">
        <v>81</v>
      </c>
      <c r="J91" t="s">
        <v>107</v>
      </c>
      <c r="K91" t="s">
        <v>1249</v>
      </c>
      <c r="L91" t="s">
        <v>73</v>
      </c>
      <c r="M91" t="s">
        <v>74</v>
      </c>
      <c r="N91" t="s">
        <v>126</v>
      </c>
      <c r="O91" t="s">
        <v>114</v>
      </c>
      <c r="P91" t="s">
        <v>849</v>
      </c>
      <c r="Q91" t="s">
        <v>74</v>
      </c>
      <c r="R91" t="s">
        <v>1493</v>
      </c>
      <c r="S91" t="s">
        <v>85</v>
      </c>
      <c r="T91" t="s">
        <v>1116</v>
      </c>
    </row>
    <row r="92" spans="1:20" x14ac:dyDescent="0.25">
      <c r="A92" s="1">
        <v>2650</v>
      </c>
      <c r="B92" t="s">
        <v>19</v>
      </c>
      <c r="C92" t="s">
        <v>34</v>
      </c>
      <c r="D92" t="s">
        <v>46</v>
      </c>
      <c r="E92" t="s">
        <v>52</v>
      </c>
      <c r="F92" t="s">
        <v>73</v>
      </c>
      <c r="G92" t="s">
        <v>75</v>
      </c>
      <c r="H92" t="s">
        <v>262</v>
      </c>
      <c r="I92" t="s">
        <v>99</v>
      </c>
      <c r="J92" t="s">
        <v>95</v>
      </c>
      <c r="K92" t="s">
        <v>1177</v>
      </c>
      <c r="L92" t="s">
        <v>74</v>
      </c>
      <c r="M92" t="s">
        <v>73</v>
      </c>
      <c r="N92" t="s">
        <v>74</v>
      </c>
      <c r="O92" t="s">
        <v>95</v>
      </c>
      <c r="P92" t="s">
        <v>944</v>
      </c>
      <c r="Q92" t="s">
        <v>74</v>
      </c>
      <c r="R92" t="s">
        <v>1108</v>
      </c>
      <c r="S92" t="s">
        <v>96</v>
      </c>
      <c r="T92" t="s">
        <v>131</v>
      </c>
    </row>
    <row r="93" spans="1:20" x14ac:dyDescent="0.25">
      <c r="A93" s="1">
        <v>2651</v>
      </c>
      <c r="B93" t="s">
        <v>19</v>
      </c>
      <c r="C93" t="s">
        <v>35</v>
      </c>
      <c r="D93" t="s">
        <v>46</v>
      </c>
      <c r="E93" t="s">
        <v>68</v>
      </c>
      <c r="F93" t="s">
        <v>74</v>
      </c>
      <c r="G93" t="s">
        <v>90</v>
      </c>
      <c r="H93" t="s">
        <v>532</v>
      </c>
      <c r="I93" t="s">
        <v>81</v>
      </c>
      <c r="J93" t="s">
        <v>95</v>
      </c>
      <c r="K93" t="s">
        <v>1327</v>
      </c>
      <c r="L93" t="s">
        <v>73</v>
      </c>
      <c r="M93" t="s">
        <v>74</v>
      </c>
      <c r="N93" t="s">
        <v>74</v>
      </c>
      <c r="O93" t="s">
        <v>112</v>
      </c>
      <c r="P93" t="s">
        <v>1260</v>
      </c>
      <c r="Q93" t="s">
        <v>126</v>
      </c>
      <c r="R93" t="s">
        <v>788</v>
      </c>
      <c r="S93" t="s">
        <v>75</v>
      </c>
      <c r="T93" t="s">
        <v>117</v>
      </c>
    </row>
    <row r="94" spans="1:20" x14ac:dyDescent="0.25">
      <c r="A94" s="1">
        <v>2652</v>
      </c>
      <c r="B94" t="s">
        <v>19</v>
      </c>
      <c r="C94" t="s">
        <v>36</v>
      </c>
      <c r="D94" t="s">
        <v>46</v>
      </c>
      <c r="E94" t="s">
        <v>72</v>
      </c>
      <c r="F94" t="s">
        <v>74</v>
      </c>
      <c r="G94" t="s">
        <v>98</v>
      </c>
      <c r="H94" t="s">
        <v>459</v>
      </c>
      <c r="I94" t="s">
        <v>99</v>
      </c>
      <c r="J94" t="s">
        <v>95</v>
      </c>
      <c r="K94" t="s">
        <v>1246</v>
      </c>
      <c r="L94" t="s">
        <v>126</v>
      </c>
      <c r="M94" t="s">
        <v>73</v>
      </c>
      <c r="N94" t="s">
        <v>101</v>
      </c>
      <c r="O94" t="s">
        <v>103</v>
      </c>
      <c r="P94" t="s">
        <v>609</v>
      </c>
      <c r="Q94" t="s">
        <v>74</v>
      </c>
      <c r="R94" t="s">
        <v>1525</v>
      </c>
      <c r="S94" t="s">
        <v>116</v>
      </c>
      <c r="T94" t="s">
        <v>131</v>
      </c>
    </row>
    <row r="95" spans="1:20" x14ac:dyDescent="0.25">
      <c r="A95" s="1">
        <v>2653</v>
      </c>
      <c r="B95" t="s">
        <v>19</v>
      </c>
      <c r="C95" t="s">
        <v>37</v>
      </c>
      <c r="D95" t="s">
        <v>46</v>
      </c>
      <c r="E95" t="s">
        <v>60</v>
      </c>
      <c r="F95" t="s">
        <v>73</v>
      </c>
      <c r="G95" t="s">
        <v>75</v>
      </c>
      <c r="H95" t="s">
        <v>832</v>
      </c>
      <c r="I95" t="s">
        <v>92</v>
      </c>
      <c r="J95" t="s">
        <v>97</v>
      </c>
      <c r="K95" t="s">
        <v>1171</v>
      </c>
      <c r="L95" t="s">
        <v>126</v>
      </c>
      <c r="M95" t="s">
        <v>74</v>
      </c>
      <c r="N95" t="s">
        <v>131</v>
      </c>
      <c r="O95" t="s">
        <v>90</v>
      </c>
      <c r="P95" t="s">
        <v>527</v>
      </c>
      <c r="Q95" t="s">
        <v>73</v>
      </c>
      <c r="R95" t="s">
        <v>1616</v>
      </c>
      <c r="S95" t="s">
        <v>85</v>
      </c>
      <c r="T95" t="s">
        <v>131</v>
      </c>
    </row>
    <row r="96" spans="1:20" x14ac:dyDescent="0.25">
      <c r="A96" s="1">
        <v>2654</v>
      </c>
      <c r="B96" t="s">
        <v>19</v>
      </c>
      <c r="C96" t="s">
        <v>38</v>
      </c>
      <c r="D96" t="s">
        <v>46</v>
      </c>
      <c r="E96" t="s">
        <v>70</v>
      </c>
      <c r="F96" t="s">
        <v>73</v>
      </c>
      <c r="G96" t="s">
        <v>92</v>
      </c>
      <c r="H96" t="s">
        <v>412</v>
      </c>
      <c r="I96" t="s">
        <v>90</v>
      </c>
      <c r="J96" t="s">
        <v>86</v>
      </c>
      <c r="K96" t="s">
        <v>1119</v>
      </c>
      <c r="L96" t="s">
        <v>74</v>
      </c>
      <c r="M96" t="s">
        <v>73</v>
      </c>
      <c r="N96" t="s">
        <v>74</v>
      </c>
      <c r="O96" t="s">
        <v>91</v>
      </c>
      <c r="P96" t="s">
        <v>1189</v>
      </c>
      <c r="Q96" t="s">
        <v>74</v>
      </c>
      <c r="R96" t="s">
        <v>2091</v>
      </c>
      <c r="S96" t="s">
        <v>106</v>
      </c>
      <c r="T96" t="s">
        <v>83</v>
      </c>
    </row>
    <row r="97" spans="1:20" x14ac:dyDescent="0.25">
      <c r="A97" s="1">
        <v>2655</v>
      </c>
      <c r="B97" t="s">
        <v>19</v>
      </c>
      <c r="C97" t="s">
        <v>39</v>
      </c>
      <c r="D97" t="s">
        <v>46</v>
      </c>
      <c r="E97" t="s">
        <v>51</v>
      </c>
      <c r="F97" t="s">
        <v>74</v>
      </c>
      <c r="G97" t="s">
        <v>90</v>
      </c>
      <c r="H97" t="s">
        <v>786</v>
      </c>
      <c r="I97" t="s">
        <v>75</v>
      </c>
      <c r="J97" t="s">
        <v>102</v>
      </c>
      <c r="K97" t="s">
        <v>1291</v>
      </c>
      <c r="L97" t="s">
        <v>126</v>
      </c>
      <c r="M97" t="s">
        <v>101</v>
      </c>
      <c r="N97" t="s">
        <v>131</v>
      </c>
      <c r="O97" t="s">
        <v>77</v>
      </c>
      <c r="P97" t="s">
        <v>885</v>
      </c>
      <c r="Q97" t="s">
        <v>73</v>
      </c>
      <c r="R97" t="s">
        <v>1455</v>
      </c>
      <c r="S97" t="s">
        <v>85</v>
      </c>
      <c r="T97" t="s">
        <v>76</v>
      </c>
    </row>
    <row r="98" spans="1:20" x14ac:dyDescent="0.25">
      <c r="A98" s="1">
        <v>2656</v>
      </c>
      <c r="B98" t="s">
        <v>19</v>
      </c>
      <c r="C98" t="s">
        <v>24</v>
      </c>
      <c r="D98" t="s">
        <v>47</v>
      </c>
      <c r="E98" t="s">
        <v>65</v>
      </c>
      <c r="F98" t="s">
        <v>73</v>
      </c>
      <c r="G98" t="s">
        <v>108</v>
      </c>
      <c r="H98" t="s">
        <v>411</v>
      </c>
      <c r="I98" t="s">
        <v>114</v>
      </c>
      <c r="J98" t="s">
        <v>93</v>
      </c>
      <c r="K98" t="s">
        <v>1183</v>
      </c>
      <c r="L98" t="s">
        <v>126</v>
      </c>
      <c r="M98" t="s">
        <v>73</v>
      </c>
      <c r="N98" t="s">
        <v>73</v>
      </c>
      <c r="O98" t="s">
        <v>95</v>
      </c>
      <c r="P98" t="s">
        <v>772</v>
      </c>
      <c r="Q98" t="s">
        <v>126</v>
      </c>
      <c r="R98" t="s">
        <v>1626</v>
      </c>
      <c r="S98" t="s">
        <v>82</v>
      </c>
      <c r="T98" t="s">
        <v>1116</v>
      </c>
    </row>
    <row r="99" spans="1:20" x14ac:dyDescent="0.25">
      <c r="A99" s="1">
        <v>2657</v>
      </c>
      <c r="B99" t="s">
        <v>19</v>
      </c>
      <c r="C99" t="s">
        <v>25</v>
      </c>
      <c r="D99" t="s">
        <v>47</v>
      </c>
      <c r="E99" t="s">
        <v>57</v>
      </c>
      <c r="F99" t="s">
        <v>74</v>
      </c>
      <c r="G99" t="s">
        <v>77</v>
      </c>
      <c r="H99" t="s">
        <v>958</v>
      </c>
      <c r="I99" t="s">
        <v>89</v>
      </c>
      <c r="J99" t="s">
        <v>92</v>
      </c>
      <c r="K99" t="s">
        <v>1293</v>
      </c>
      <c r="L99" t="s">
        <v>101</v>
      </c>
      <c r="M99" t="s">
        <v>73</v>
      </c>
      <c r="N99" t="s">
        <v>73</v>
      </c>
      <c r="O99" t="s">
        <v>111</v>
      </c>
      <c r="P99" t="s">
        <v>1126</v>
      </c>
      <c r="Q99" t="s">
        <v>73</v>
      </c>
      <c r="R99" t="s">
        <v>1590</v>
      </c>
      <c r="S99" t="s">
        <v>78</v>
      </c>
      <c r="T99" t="s">
        <v>1116</v>
      </c>
    </row>
    <row r="100" spans="1:20" x14ac:dyDescent="0.25">
      <c r="A100" s="1">
        <v>2658</v>
      </c>
      <c r="B100" t="s">
        <v>19</v>
      </c>
      <c r="C100" t="s">
        <v>26</v>
      </c>
      <c r="D100" t="s">
        <v>47</v>
      </c>
      <c r="E100" t="s">
        <v>43</v>
      </c>
      <c r="F100" t="s">
        <v>73</v>
      </c>
      <c r="G100" t="s">
        <v>94</v>
      </c>
      <c r="H100" t="s">
        <v>563</v>
      </c>
      <c r="I100" t="s">
        <v>90</v>
      </c>
      <c r="J100" t="s">
        <v>107</v>
      </c>
      <c r="K100" t="s">
        <v>1325</v>
      </c>
      <c r="L100" t="s">
        <v>101</v>
      </c>
      <c r="M100" t="s">
        <v>74</v>
      </c>
      <c r="N100" t="s">
        <v>126</v>
      </c>
      <c r="O100" t="s">
        <v>95</v>
      </c>
      <c r="P100" t="s">
        <v>849</v>
      </c>
      <c r="Q100" t="s">
        <v>74</v>
      </c>
      <c r="R100" t="s">
        <v>1434</v>
      </c>
      <c r="S100" t="s">
        <v>106</v>
      </c>
      <c r="T100" t="s">
        <v>117</v>
      </c>
    </row>
    <row r="101" spans="1:20" x14ac:dyDescent="0.25">
      <c r="A101" s="1">
        <v>2659</v>
      </c>
      <c r="B101" t="s">
        <v>19</v>
      </c>
      <c r="C101" t="s">
        <v>27</v>
      </c>
      <c r="D101" t="s">
        <v>47</v>
      </c>
      <c r="E101" t="s">
        <v>56</v>
      </c>
      <c r="F101" t="s">
        <v>74</v>
      </c>
      <c r="G101" t="s">
        <v>111</v>
      </c>
      <c r="H101" t="s">
        <v>598</v>
      </c>
      <c r="I101" t="s">
        <v>75</v>
      </c>
      <c r="J101" t="s">
        <v>77</v>
      </c>
      <c r="K101" t="s">
        <v>1275</v>
      </c>
      <c r="L101" t="s">
        <v>74</v>
      </c>
      <c r="M101" t="s">
        <v>73</v>
      </c>
      <c r="N101" t="s">
        <v>73</v>
      </c>
      <c r="O101" t="s">
        <v>92</v>
      </c>
      <c r="P101" t="s">
        <v>1028</v>
      </c>
      <c r="Q101" t="s">
        <v>1116</v>
      </c>
      <c r="R101" t="s">
        <v>1445</v>
      </c>
      <c r="S101" t="s">
        <v>78</v>
      </c>
      <c r="T101" t="s">
        <v>83</v>
      </c>
    </row>
    <row r="102" spans="1:20" x14ac:dyDescent="0.25">
      <c r="A102" s="1">
        <v>2660</v>
      </c>
      <c r="B102" t="s">
        <v>19</v>
      </c>
      <c r="C102" t="s">
        <v>28</v>
      </c>
      <c r="D102" t="s">
        <v>47</v>
      </c>
      <c r="E102" t="s">
        <v>69</v>
      </c>
      <c r="F102" t="s">
        <v>74</v>
      </c>
      <c r="G102" t="s">
        <v>86</v>
      </c>
      <c r="H102" t="s">
        <v>845</v>
      </c>
      <c r="I102" t="s">
        <v>79</v>
      </c>
      <c r="J102" t="s">
        <v>109</v>
      </c>
      <c r="K102" t="s">
        <v>1231</v>
      </c>
      <c r="L102" t="s">
        <v>126</v>
      </c>
      <c r="M102" t="s">
        <v>74</v>
      </c>
      <c r="N102" t="s">
        <v>1116</v>
      </c>
      <c r="O102" t="s">
        <v>95</v>
      </c>
      <c r="P102" t="s">
        <v>681</v>
      </c>
      <c r="Q102" t="s">
        <v>74</v>
      </c>
      <c r="R102" t="s">
        <v>2145</v>
      </c>
      <c r="S102" t="s">
        <v>106</v>
      </c>
      <c r="T102" t="s">
        <v>83</v>
      </c>
    </row>
    <row r="103" spans="1:20" x14ac:dyDescent="0.25">
      <c r="A103" s="1">
        <v>2661</v>
      </c>
      <c r="B103" t="s">
        <v>19</v>
      </c>
      <c r="C103" t="s">
        <v>40</v>
      </c>
      <c r="D103" t="s">
        <v>47</v>
      </c>
      <c r="E103" t="s">
        <v>44</v>
      </c>
      <c r="F103" t="s">
        <v>73</v>
      </c>
      <c r="G103" t="s">
        <v>93</v>
      </c>
      <c r="H103" t="s">
        <v>868</v>
      </c>
      <c r="I103" t="s">
        <v>103</v>
      </c>
      <c r="J103" t="s">
        <v>108</v>
      </c>
      <c r="K103" t="s">
        <v>1267</v>
      </c>
      <c r="L103" t="s">
        <v>101</v>
      </c>
      <c r="M103" t="s">
        <v>73</v>
      </c>
      <c r="N103" t="s">
        <v>73</v>
      </c>
      <c r="O103" t="s">
        <v>94</v>
      </c>
      <c r="P103" t="s">
        <v>961</v>
      </c>
      <c r="Q103" t="s">
        <v>74</v>
      </c>
      <c r="R103" t="s">
        <v>79</v>
      </c>
      <c r="S103" t="s">
        <v>85</v>
      </c>
      <c r="T103" t="s">
        <v>76</v>
      </c>
    </row>
    <row r="104" spans="1:20" x14ac:dyDescent="0.25">
      <c r="A104" s="1">
        <v>2662</v>
      </c>
      <c r="B104" t="s">
        <v>19</v>
      </c>
      <c r="C104" t="s">
        <v>30</v>
      </c>
      <c r="D104" t="s">
        <v>47</v>
      </c>
      <c r="E104" t="s">
        <v>67</v>
      </c>
      <c r="F104" t="s">
        <v>73</v>
      </c>
      <c r="G104" t="s">
        <v>89</v>
      </c>
      <c r="H104" t="s">
        <v>640</v>
      </c>
      <c r="I104" t="s">
        <v>102</v>
      </c>
      <c r="J104" t="s">
        <v>105</v>
      </c>
      <c r="K104" t="s">
        <v>1174</v>
      </c>
      <c r="L104" t="s">
        <v>74</v>
      </c>
      <c r="M104" t="s">
        <v>126</v>
      </c>
      <c r="N104" t="s">
        <v>101</v>
      </c>
      <c r="O104" t="s">
        <v>102</v>
      </c>
      <c r="P104" t="s">
        <v>447</v>
      </c>
      <c r="Q104" t="s">
        <v>73</v>
      </c>
      <c r="R104" t="s">
        <v>1590</v>
      </c>
      <c r="S104" t="s">
        <v>106</v>
      </c>
      <c r="T104" t="s">
        <v>1116</v>
      </c>
    </row>
    <row r="105" spans="1:20" x14ac:dyDescent="0.25">
      <c r="A105" s="1">
        <v>2663</v>
      </c>
      <c r="B105" t="s">
        <v>19</v>
      </c>
      <c r="C105" t="s">
        <v>31</v>
      </c>
      <c r="D105" t="s">
        <v>47</v>
      </c>
      <c r="E105" t="s">
        <v>48</v>
      </c>
      <c r="F105" t="s">
        <v>74</v>
      </c>
      <c r="G105" t="s">
        <v>95</v>
      </c>
      <c r="H105" t="s">
        <v>959</v>
      </c>
      <c r="I105" t="s">
        <v>98</v>
      </c>
      <c r="J105" t="s">
        <v>86</v>
      </c>
      <c r="K105" t="s">
        <v>1192</v>
      </c>
      <c r="L105" t="s">
        <v>101</v>
      </c>
      <c r="M105" t="s">
        <v>73</v>
      </c>
      <c r="N105" t="s">
        <v>126</v>
      </c>
      <c r="O105" t="s">
        <v>97</v>
      </c>
      <c r="P105" t="s">
        <v>1085</v>
      </c>
      <c r="Q105" t="s">
        <v>74</v>
      </c>
      <c r="R105" t="s">
        <v>1993</v>
      </c>
      <c r="S105" t="s">
        <v>96</v>
      </c>
      <c r="T105" t="s">
        <v>117</v>
      </c>
    </row>
    <row r="106" spans="1:20" x14ac:dyDescent="0.25">
      <c r="A106" s="1">
        <v>2664</v>
      </c>
      <c r="B106" t="s">
        <v>19</v>
      </c>
      <c r="C106" t="s">
        <v>32</v>
      </c>
      <c r="D106" t="s">
        <v>47</v>
      </c>
      <c r="E106" t="s">
        <v>53</v>
      </c>
      <c r="F106" t="s">
        <v>74</v>
      </c>
      <c r="G106" t="s">
        <v>83</v>
      </c>
      <c r="H106" t="s">
        <v>302</v>
      </c>
      <c r="I106" t="s">
        <v>103</v>
      </c>
      <c r="J106" t="s">
        <v>105</v>
      </c>
      <c r="K106" t="s">
        <v>1147</v>
      </c>
      <c r="L106" t="s">
        <v>73</v>
      </c>
      <c r="M106" t="s">
        <v>74</v>
      </c>
      <c r="N106" t="s">
        <v>1116</v>
      </c>
      <c r="O106" t="s">
        <v>90</v>
      </c>
      <c r="P106" t="s">
        <v>861</v>
      </c>
      <c r="Q106" t="s">
        <v>73</v>
      </c>
      <c r="R106" t="s">
        <v>1878</v>
      </c>
      <c r="S106" t="s">
        <v>96</v>
      </c>
      <c r="T106" t="s">
        <v>1116</v>
      </c>
    </row>
    <row r="107" spans="1:20" x14ac:dyDescent="0.25">
      <c r="A107" s="1">
        <v>2665</v>
      </c>
      <c r="B107" t="s">
        <v>19</v>
      </c>
      <c r="C107" t="s">
        <v>33</v>
      </c>
      <c r="D107" t="s">
        <v>47</v>
      </c>
      <c r="E107" t="s">
        <v>41</v>
      </c>
      <c r="F107" t="s">
        <v>73</v>
      </c>
      <c r="G107" t="s">
        <v>95</v>
      </c>
      <c r="H107" t="s">
        <v>188</v>
      </c>
      <c r="I107" t="s">
        <v>103</v>
      </c>
      <c r="J107" t="s">
        <v>91</v>
      </c>
      <c r="K107" t="s">
        <v>1148</v>
      </c>
      <c r="L107" t="s">
        <v>126</v>
      </c>
      <c r="M107" t="s">
        <v>73</v>
      </c>
      <c r="N107" t="s">
        <v>1116</v>
      </c>
      <c r="O107" t="s">
        <v>94</v>
      </c>
      <c r="P107" t="s">
        <v>636</v>
      </c>
      <c r="Q107" t="s">
        <v>126</v>
      </c>
      <c r="R107" t="s">
        <v>1852</v>
      </c>
      <c r="S107" t="s">
        <v>82</v>
      </c>
      <c r="T107" t="s">
        <v>131</v>
      </c>
    </row>
    <row r="108" spans="1:20" x14ac:dyDescent="0.25">
      <c r="A108" s="1">
        <v>2666</v>
      </c>
      <c r="B108" t="s">
        <v>19</v>
      </c>
      <c r="C108" t="s">
        <v>34</v>
      </c>
      <c r="D108" t="s">
        <v>47</v>
      </c>
      <c r="E108" t="s">
        <v>58</v>
      </c>
      <c r="F108" t="s">
        <v>74</v>
      </c>
      <c r="G108" t="s">
        <v>95</v>
      </c>
      <c r="H108" t="s">
        <v>377</v>
      </c>
      <c r="I108" t="s">
        <v>98</v>
      </c>
      <c r="J108" t="s">
        <v>94</v>
      </c>
      <c r="K108" t="s">
        <v>1185</v>
      </c>
      <c r="L108" t="s">
        <v>101</v>
      </c>
      <c r="M108" t="s">
        <v>74</v>
      </c>
      <c r="N108" t="s">
        <v>73</v>
      </c>
      <c r="O108" t="s">
        <v>95</v>
      </c>
      <c r="P108" t="s">
        <v>824</v>
      </c>
      <c r="Q108" t="s">
        <v>73</v>
      </c>
      <c r="R108" t="s">
        <v>1856</v>
      </c>
      <c r="S108" t="s">
        <v>78</v>
      </c>
      <c r="T108" t="s">
        <v>101</v>
      </c>
    </row>
    <row r="109" spans="1:20" x14ac:dyDescent="0.25">
      <c r="A109" s="1">
        <v>2667</v>
      </c>
      <c r="B109" t="s">
        <v>19</v>
      </c>
      <c r="C109" t="s">
        <v>35</v>
      </c>
      <c r="D109" t="s">
        <v>47</v>
      </c>
      <c r="E109" t="s">
        <v>48</v>
      </c>
      <c r="F109" t="s">
        <v>73</v>
      </c>
      <c r="G109" t="s">
        <v>97</v>
      </c>
      <c r="H109" t="s">
        <v>960</v>
      </c>
      <c r="I109" t="s">
        <v>89</v>
      </c>
      <c r="J109" t="s">
        <v>103</v>
      </c>
      <c r="K109" t="s">
        <v>1143</v>
      </c>
      <c r="L109" t="s">
        <v>126</v>
      </c>
      <c r="M109" t="s">
        <v>73</v>
      </c>
      <c r="N109" t="s">
        <v>74</v>
      </c>
      <c r="O109" t="s">
        <v>108</v>
      </c>
      <c r="P109" t="s">
        <v>1323</v>
      </c>
      <c r="Q109" t="s">
        <v>126</v>
      </c>
      <c r="R109" t="s">
        <v>1822</v>
      </c>
      <c r="S109" t="s">
        <v>85</v>
      </c>
      <c r="T109" t="s">
        <v>131</v>
      </c>
    </row>
    <row r="110" spans="1:20" x14ac:dyDescent="0.25">
      <c r="A110" s="1">
        <v>2668</v>
      </c>
      <c r="B110" t="s">
        <v>19</v>
      </c>
      <c r="C110" t="s">
        <v>36</v>
      </c>
      <c r="D110" t="s">
        <v>47</v>
      </c>
      <c r="E110" t="s">
        <v>67</v>
      </c>
      <c r="F110" t="s">
        <v>74</v>
      </c>
      <c r="G110" t="s">
        <v>90</v>
      </c>
      <c r="H110" t="s">
        <v>670</v>
      </c>
      <c r="I110" t="s">
        <v>114</v>
      </c>
      <c r="J110" t="s">
        <v>97</v>
      </c>
      <c r="K110" t="s">
        <v>1275</v>
      </c>
      <c r="L110" t="s">
        <v>126</v>
      </c>
      <c r="M110" t="s">
        <v>101</v>
      </c>
      <c r="N110" t="s">
        <v>101</v>
      </c>
      <c r="O110" t="s">
        <v>89</v>
      </c>
      <c r="P110" t="s">
        <v>946</v>
      </c>
      <c r="Q110" t="s">
        <v>73</v>
      </c>
      <c r="R110" t="s">
        <v>1713</v>
      </c>
      <c r="S110" t="s">
        <v>117</v>
      </c>
      <c r="T110" t="s">
        <v>101</v>
      </c>
    </row>
    <row r="111" spans="1:20" x14ac:dyDescent="0.25">
      <c r="A111" s="1">
        <v>2669</v>
      </c>
      <c r="B111" t="s">
        <v>19</v>
      </c>
      <c r="C111" t="s">
        <v>37</v>
      </c>
      <c r="D111" t="s">
        <v>47</v>
      </c>
      <c r="E111" t="s">
        <v>68</v>
      </c>
      <c r="F111" t="s">
        <v>73</v>
      </c>
      <c r="G111" t="s">
        <v>77</v>
      </c>
      <c r="H111" t="s">
        <v>961</v>
      </c>
      <c r="I111" t="s">
        <v>106</v>
      </c>
      <c r="J111" t="s">
        <v>98</v>
      </c>
      <c r="K111" t="s">
        <v>1189</v>
      </c>
      <c r="L111" t="s">
        <v>74</v>
      </c>
      <c r="M111" t="s">
        <v>73</v>
      </c>
      <c r="N111" t="s">
        <v>1116</v>
      </c>
      <c r="O111" t="s">
        <v>111</v>
      </c>
      <c r="P111" t="s">
        <v>927</v>
      </c>
      <c r="Q111" t="s">
        <v>126</v>
      </c>
      <c r="R111" t="s">
        <v>1892</v>
      </c>
      <c r="S111" t="s">
        <v>96</v>
      </c>
      <c r="T111" t="s">
        <v>1116</v>
      </c>
    </row>
    <row r="112" spans="1:20" x14ac:dyDescent="0.25">
      <c r="A112" s="1">
        <v>2670</v>
      </c>
      <c r="B112" t="s">
        <v>19</v>
      </c>
      <c r="C112" t="s">
        <v>38</v>
      </c>
      <c r="D112" t="s">
        <v>47</v>
      </c>
      <c r="E112" t="s">
        <v>50</v>
      </c>
      <c r="F112" t="s">
        <v>73</v>
      </c>
      <c r="G112" t="s">
        <v>75</v>
      </c>
      <c r="H112" t="s">
        <v>554</v>
      </c>
      <c r="I112" t="s">
        <v>103</v>
      </c>
      <c r="J112" t="s">
        <v>80</v>
      </c>
      <c r="K112" t="s">
        <v>1289</v>
      </c>
      <c r="L112" t="s">
        <v>74</v>
      </c>
      <c r="M112" t="s">
        <v>73</v>
      </c>
      <c r="N112" t="s">
        <v>126</v>
      </c>
      <c r="O112" t="s">
        <v>108</v>
      </c>
      <c r="P112" t="s">
        <v>1005</v>
      </c>
      <c r="Q112" t="s">
        <v>74</v>
      </c>
      <c r="R112" t="s">
        <v>1585</v>
      </c>
      <c r="S112" t="s">
        <v>75</v>
      </c>
      <c r="T112" t="s">
        <v>78</v>
      </c>
    </row>
    <row r="113" spans="1:20" x14ac:dyDescent="0.25">
      <c r="A113" s="1">
        <v>2671</v>
      </c>
      <c r="B113" t="s">
        <v>19</v>
      </c>
      <c r="C113" t="s">
        <v>39</v>
      </c>
      <c r="D113" t="s">
        <v>47</v>
      </c>
      <c r="E113" t="s">
        <v>43</v>
      </c>
      <c r="F113" t="s">
        <v>74</v>
      </c>
      <c r="G113" t="s">
        <v>77</v>
      </c>
      <c r="H113" t="s">
        <v>801</v>
      </c>
      <c r="I113" t="s">
        <v>75</v>
      </c>
      <c r="J113" t="s">
        <v>86</v>
      </c>
      <c r="K113" t="s">
        <v>1006</v>
      </c>
      <c r="L113" t="s">
        <v>126</v>
      </c>
      <c r="M113" t="s">
        <v>73</v>
      </c>
      <c r="N113" t="s">
        <v>101</v>
      </c>
      <c r="O113" t="s">
        <v>86</v>
      </c>
      <c r="P113" t="s">
        <v>1349</v>
      </c>
      <c r="Q113" t="s">
        <v>74</v>
      </c>
      <c r="R113" t="s">
        <v>2097</v>
      </c>
      <c r="S113" t="s">
        <v>87</v>
      </c>
      <c r="T113" t="s">
        <v>73</v>
      </c>
    </row>
    <row r="114" spans="1:20" x14ac:dyDescent="0.25">
      <c r="A114" s="1">
        <v>2672</v>
      </c>
      <c r="B114" t="s">
        <v>19</v>
      </c>
      <c r="C114" t="s">
        <v>24</v>
      </c>
      <c r="D114" t="s">
        <v>48</v>
      </c>
      <c r="E114" t="s">
        <v>62</v>
      </c>
      <c r="F114" t="s">
        <v>73</v>
      </c>
      <c r="G114" t="s">
        <v>78</v>
      </c>
      <c r="H114" t="s">
        <v>182</v>
      </c>
      <c r="I114" t="s">
        <v>81</v>
      </c>
      <c r="J114" t="s">
        <v>107</v>
      </c>
      <c r="K114" t="s">
        <v>1255</v>
      </c>
      <c r="L114" t="s">
        <v>74</v>
      </c>
      <c r="M114" t="s">
        <v>74</v>
      </c>
      <c r="N114" t="s">
        <v>101</v>
      </c>
      <c r="O114" t="s">
        <v>94</v>
      </c>
      <c r="P114" t="s">
        <v>817</v>
      </c>
      <c r="Q114" t="s">
        <v>73</v>
      </c>
      <c r="R114" t="s">
        <v>1430</v>
      </c>
      <c r="S114" t="s">
        <v>89</v>
      </c>
      <c r="T114" t="s">
        <v>117</v>
      </c>
    </row>
    <row r="115" spans="1:20" x14ac:dyDescent="0.25">
      <c r="A115" s="1">
        <v>2673</v>
      </c>
      <c r="B115" t="s">
        <v>19</v>
      </c>
      <c r="C115" t="s">
        <v>25</v>
      </c>
      <c r="D115" t="s">
        <v>48</v>
      </c>
      <c r="E115" t="s">
        <v>71</v>
      </c>
      <c r="F115" t="s">
        <v>74</v>
      </c>
      <c r="G115" t="s">
        <v>94</v>
      </c>
      <c r="H115" t="s">
        <v>789</v>
      </c>
      <c r="I115" t="s">
        <v>117</v>
      </c>
      <c r="J115" t="s">
        <v>106</v>
      </c>
      <c r="K115" t="s">
        <v>975</v>
      </c>
      <c r="L115" t="s">
        <v>126</v>
      </c>
      <c r="M115" t="s">
        <v>73</v>
      </c>
      <c r="N115" t="s">
        <v>126</v>
      </c>
      <c r="O115" t="s">
        <v>79</v>
      </c>
      <c r="P115" t="s">
        <v>995</v>
      </c>
      <c r="Q115" t="s">
        <v>74</v>
      </c>
      <c r="R115" t="s">
        <v>2008</v>
      </c>
      <c r="S115" t="s">
        <v>116</v>
      </c>
      <c r="T115" t="s">
        <v>1116</v>
      </c>
    </row>
    <row r="116" spans="1:20" x14ac:dyDescent="0.25">
      <c r="A116" s="1">
        <v>2674</v>
      </c>
      <c r="B116" t="s">
        <v>19</v>
      </c>
      <c r="C116" t="s">
        <v>26</v>
      </c>
      <c r="D116" t="s">
        <v>48</v>
      </c>
      <c r="E116" t="s">
        <v>65</v>
      </c>
      <c r="F116" t="s">
        <v>74</v>
      </c>
      <c r="G116" t="s">
        <v>90</v>
      </c>
      <c r="H116" t="s">
        <v>144</v>
      </c>
      <c r="I116" t="s">
        <v>94</v>
      </c>
      <c r="J116" t="s">
        <v>100</v>
      </c>
      <c r="K116" t="s">
        <v>1218</v>
      </c>
      <c r="L116" t="s">
        <v>126</v>
      </c>
      <c r="M116" t="s">
        <v>74</v>
      </c>
      <c r="N116" t="s">
        <v>131</v>
      </c>
      <c r="O116" t="s">
        <v>96</v>
      </c>
      <c r="P116" t="s">
        <v>91</v>
      </c>
      <c r="Q116" t="s">
        <v>73</v>
      </c>
      <c r="R116" t="s">
        <v>1703</v>
      </c>
      <c r="S116" t="s">
        <v>89</v>
      </c>
      <c r="T116" t="s">
        <v>117</v>
      </c>
    </row>
    <row r="117" spans="1:20" x14ac:dyDescent="0.25">
      <c r="A117" s="1">
        <v>2675</v>
      </c>
      <c r="B117" t="s">
        <v>19</v>
      </c>
      <c r="C117" t="s">
        <v>27</v>
      </c>
      <c r="D117" t="s">
        <v>48</v>
      </c>
      <c r="E117" t="s">
        <v>57</v>
      </c>
      <c r="F117" t="s">
        <v>73</v>
      </c>
      <c r="G117" t="s">
        <v>86</v>
      </c>
      <c r="H117" t="s">
        <v>922</v>
      </c>
      <c r="I117" t="s">
        <v>107</v>
      </c>
      <c r="J117" t="s">
        <v>88</v>
      </c>
      <c r="K117" t="s">
        <v>1287</v>
      </c>
      <c r="L117" t="s">
        <v>126</v>
      </c>
      <c r="M117" t="s">
        <v>73</v>
      </c>
      <c r="N117" t="s">
        <v>1116</v>
      </c>
      <c r="O117" t="s">
        <v>98</v>
      </c>
      <c r="P117" t="s">
        <v>544</v>
      </c>
      <c r="Q117" t="s">
        <v>73</v>
      </c>
      <c r="R117" t="s">
        <v>1589</v>
      </c>
      <c r="S117" t="s">
        <v>82</v>
      </c>
      <c r="T117" t="s">
        <v>1116</v>
      </c>
    </row>
    <row r="118" spans="1:20" x14ac:dyDescent="0.25">
      <c r="A118" s="1">
        <v>2676</v>
      </c>
      <c r="B118" t="s">
        <v>19</v>
      </c>
      <c r="C118" t="s">
        <v>28</v>
      </c>
      <c r="D118" t="s">
        <v>48</v>
      </c>
      <c r="E118" t="s">
        <v>43</v>
      </c>
      <c r="F118" t="s">
        <v>73</v>
      </c>
      <c r="G118" t="s">
        <v>108</v>
      </c>
      <c r="H118" t="s">
        <v>518</v>
      </c>
      <c r="I118" t="s">
        <v>111</v>
      </c>
      <c r="J118" t="s">
        <v>122</v>
      </c>
      <c r="K118" t="s">
        <v>1380</v>
      </c>
      <c r="L118" t="s">
        <v>126</v>
      </c>
      <c r="M118" t="s">
        <v>73</v>
      </c>
      <c r="N118" t="s">
        <v>1116</v>
      </c>
      <c r="O118" t="s">
        <v>114</v>
      </c>
      <c r="P118" t="s">
        <v>357</v>
      </c>
      <c r="Q118" t="s">
        <v>74</v>
      </c>
      <c r="R118" t="s">
        <v>2146</v>
      </c>
      <c r="S118" t="s">
        <v>99</v>
      </c>
      <c r="T118" t="s">
        <v>85</v>
      </c>
    </row>
    <row r="119" spans="1:20" x14ac:dyDescent="0.25">
      <c r="A119" s="1">
        <v>2677</v>
      </c>
      <c r="B119" t="s">
        <v>19</v>
      </c>
      <c r="C119" t="s">
        <v>40</v>
      </c>
      <c r="D119" t="s">
        <v>48</v>
      </c>
      <c r="E119" t="s">
        <v>50</v>
      </c>
      <c r="F119" t="s">
        <v>74</v>
      </c>
      <c r="G119" t="s">
        <v>102</v>
      </c>
      <c r="H119" t="s">
        <v>433</v>
      </c>
      <c r="I119" t="s">
        <v>90</v>
      </c>
      <c r="J119" t="s">
        <v>91</v>
      </c>
      <c r="K119" t="s">
        <v>1177</v>
      </c>
      <c r="L119" t="s">
        <v>126</v>
      </c>
      <c r="M119" t="s">
        <v>126</v>
      </c>
      <c r="N119" t="s">
        <v>1116</v>
      </c>
      <c r="O119" t="s">
        <v>108</v>
      </c>
      <c r="P119" t="s">
        <v>681</v>
      </c>
      <c r="Q119" t="s">
        <v>73</v>
      </c>
      <c r="R119" t="s">
        <v>1848</v>
      </c>
      <c r="S119" t="s">
        <v>106</v>
      </c>
      <c r="T119" t="s">
        <v>83</v>
      </c>
    </row>
    <row r="120" spans="1:20" x14ac:dyDescent="0.25">
      <c r="A120" s="1">
        <v>2678</v>
      </c>
      <c r="B120" t="s">
        <v>19</v>
      </c>
      <c r="C120" t="s">
        <v>29</v>
      </c>
      <c r="D120" t="s">
        <v>48</v>
      </c>
      <c r="E120" t="s">
        <v>58</v>
      </c>
      <c r="F120" t="s">
        <v>73</v>
      </c>
      <c r="G120" t="s">
        <v>83</v>
      </c>
      <c r="H120" t="s">
        <v>234</v>
      </c>
      <c r="I120" t="s">
        <v>79</v>
      </c>
      <c r="J120" t="s">
        <v>97</v>
      </c>
      <c r="K120" t="s">
        <v>1306</v>
      </c>
      <c r="L120" t="s">
        <v>73</v>
      </c>
      <c r="M120" t="s">
        <v>73</v>
      </c>
      <c r="N120" t="s">
        <v>1116</v>
      </c>
      <c r="O120" t="s">
        <v>77</v>
      </c>
      <c r="P120" t="s">
        <v>133</v>
      </c>
      <c r="Q120" t="s">
        <v>73</v>
      </c>
      <c r="R120" t="s">
        <v>1826</v>
      </c>
      <c r="S120" t="s">
        <v>85</v>
      </c>
      <c r="T120" t="s">
        <v>101</v>
      </c>
    </row>
    <row r="121" spans="1:20" x14ac:dyDescent="0.25">
      <c r="A121" s="1">
        <v>2679</v>
      </c>
      <c r="B121" t="s">
        <v>19</v>
      </c>
      <c r="C121" t="s">
        <v>30</v>
      </c>
      <c r="D121" t="s">
        <v>48</v>
      </c>
      <c r="E121" t="s">
        <v>41</v>
      </c>
      <c r="F121" t="s">
        <v>74</v>
      </c>
      <c r="G121" t="s">
        <v>90</v>
      </c>
      <c r="H121" t="s">
        <v>751</v>
      </c>
      <c r="I121" t="s">
        <v>98</v>
      </c>
      <c r="J121" t="s">
        <v>104</v>
      </c>
      <c r="K121" t="s">
        <v>1131</v>
      </c>
      <c r="L121" t="s">
        <v>101</v>
      </c>
      <c r="M121" t="s">
        <v>74</v>
      </c>
      <c r="N121" t="s">
        <v>74</v>
      </c>
      <c r="O121" t="s">
        <v>90</v>
      </c>
      <c r="P121" t="s">
        <v>91</v>
      </c>
      <c r="Q121" t="s">
        <v>73</v>
      </c>
      <c r="R121" t="s">
        <v>1470</v>
      </c>
      <c r="S121" t="s">
        <v>89</v>
      </c>
      <c r="T121" t="s">
        <v>87</v>
      </c>
    </row>
    <row r="122" spans="1:20" x14ac:dyDescent="0.25">
      <c r="A122" s="1">
        <v>2680</v>
      </c>
      <c r="B122" t="s">
        <v>19</v>
      </c>
      <c r="C122" t="s">
        <v>31</v>
      </c>
      <c r="D122" t="s">
        <v>48</v>
      </c>
      <c r="E122" t="s">
        <v>47</v>
      </c>
      <c r="F122" t="s">
        <v>73</v>
      </c>
      <c r="G122" t="s">
        <v>78</v>
      </c>
      <c r="H122" t="s">
        <v>286</v>
      </c>
      <c r="I122" t="s">
        <v>106</v>
      </c>
      <c r="J122" t="s">
        <v>108</v>
      </c>
      <c r="K122" t="s">
        <v>1323</v>
      </c>
      <c r="L122" t="s">
        <v>74</v>
      </c>
      <c r="M122" t="s">
        <v>73</v>
      </c>
      <c r="N122" t="s">
        <v>101</v>
      </c>
      <c r="O122" t="s">
        <v>75</v>
      </c>
      <c r="P122" t="s">
        <v>537</v>
      </c>
      <c r="Q122" t="s">
        <v>73</v>
      </c>
      <c r="R122" t="s">
        <v>1902</v>
      </c>
      <c r="S122" t="s">
        <v>82</v>
      </c>
      <c r="T122" t="s">
        <v>1116</v>
      </c>
    </row>
    <row r="123" spans="1:20" x14ac:dyDescent="0.25">
      <c r="A123" s="1">
        <v>2681</v>
      </c>
      <c r="B123" t="s">
        <v>19</v>
      </c>
      <c r="C123" t="s">
        <v>32</v>
      </c>
      <c r="D123" t="s">
        <v>48</v>
      </c>
      <c r="E123" t="s">
        <v>67</v>
      </c>
      <c r="F123" t="s">
        <v>73</v>
      </c>
      <c r="G123" t="s">
        <v>87</v>
      </c>
      <c r="H123" t="s">
        <v>707</v>
      </c>
      <c r="I123" t="s">
        <v>108</v>
      </c>
      <c r="J123" t="s">
        <v>110</v>
      </c>
      <c r="K123" t="s">
        <v>1201</v>
      </c>
      <c r="L123" t="s">
        <v>74</v>
      </c>
      <c r="M123" t="s">
        <v>74</v>
      </c>
      <c r="N123" t="s">
        <v>83</v>
      </c>
      <c r="O123" t="s">
        <v>96</v>
      </c>
      <c r="P123" t="s">
        <v>106</v>
      </c>
      <c r="Q123" t="s">
        <v>73</v>
      </c>
      <c r="R123" t="s">
        <v>1857</v>
      </c>
      <c r="S123" t="s">
        <v>82</v>
      </c>
      <c r="T123" t="s">
        <v>131</v>
      </c>
    </row>
    <row r="124" spans="1:20" x14ac:dyDescent="0.25">
      <c r="A124" s="1">
        <v>2682</v>
      </c>
      <c r="B124" t="s">
        <v>19</v>
      </c>
      <c r="C124" t="s">
        <v>34</v>
      </c>
      <c r="D124" t="s">
        <v>48</v>
      </c>
      <c r="E124" t="s">
        <v>43</v>
      </c>
      <c r="F124" t="s">
        <v>74</v>
      </c>
      <c r="G124" t="s">
        <v>86</v>
      </c>
      <c r="H124" t="s">
        <v>678</v>
      </c>
      <c r="I124" t="s">
        <v>94</v>
      </c>
      <c r="J124" t="s">
        <v>118</v>
      </c>
      <c r="K124" t="s">
        <v>1251</v>
      </c>
      <c r="L124" t="s">
        <v>126</v>
      </c>
      <c r="M124" t="s">
        <v>73</v>
      </c>
      <c r="N124" t="s">
        <v>126</v>
      </c>
      <c r="O124" t="s">
        <v>81</v>
      </c>
      <c r="P124" t="s">
        <v>213</v>
      </c>
      <c r="Q124" t="s">
        <v>73</v>
      </c>
      <c r="R124" t="s">
        <v>866</v>
      </c>
      <c r="S124" t="s">
        <v>106</v>
      </c>
      <c r="T124" t="s">
        <v>1116</v>
      </c>
    </row>
    <row r="125" spans="1:20" x14ac:dyDescent="0.25">
      <c r="A125" s="1">
        <v>2683</v>
      </c>
      <c r="B125" t="s">
        <v>19</v>
      </c>
      <c r="C125" t="s">
        <v>35</v>
      </c>
      <c r="D125" t="s">
        <v>48</v>
      </c>
      <c r="E125" t="s">
        <v>47</v>
      </c>
      <c r="F125" t="s">
        <v>74</v>
      </c>
      <c r="G125" t="s">
        <v>101</v>
      </c>
      <c r="H125" t="s">
        <v>553</v>
      </c>
      <c r="I125" t="s">
        <v>114</v>
      </c>
      <c r="J125" t="s">
        <v>105</v>
      </c>
      <c r="K125" t="s">
        <v>1140</v>
      </c>
      <c r="L125" t="s">
        <v>73</v>
      </c>
      <c r="M125" t="s">
        <v>74</v>
      </c>
      <c r="N125" t="s">
        <v>101</v>
      </c>
      <c r="O125" t="s">
        <v>99</v>
      </c>
      <c r="P125" t="s">
        <v>927</v>
      </c>
      <c r="Q125" t="s">
        <v>73</v>
      </c>
      <c r="R125" t="s">
        <v>1851</v>
      </c>
      <c r="S125" t="s">
        <v>82</v>
      </c>
      <c r="T125" t="s">
        <v>83</v>
      </c>
    </row>
    <row r="126" spans="1:20" x14ac:dyDescent="0.25">
      <c r="A126" s="1">
        <v>2684</v>
      </c>
      <c r="B126" t="s">
        <v>19</v>
      </c>
      <c r="C126" t="s">
        <v>36</v>
      </c>
      <c r="D126" t="s">
        <v>48</v>
      </c>
      <c r="E126" t="s">
        <v>68</v>
      </c>
      <c r="F126" t="s">
        <v>74</v>
      </c>
      <c r="G126" t="s">
        <v>77</v>
      </c>
      <c r="H126" t="s">
        <v>314</v>
      </c>
      <c r="I126" t="s">
        <v>98</v>
      </c>
      <c r="J126" t="s">
        <v>95</v>
      </c>
      <c r="K126" t="s">
        <v>1316</v>
      </c>
      <c r="L126" t="s">
        <v>74</v>
      </c>
      <c r="M126" t="s">
        <v>74</v>
      </c>
      <c r="N126" t="s">
        <v>126</v>
      </c>
      <c r="O126" t="s">
        <v>88</v>
      </c>
      <c r="P126" t="s">
        <v>1173</v>
      </c>
      <c r="Q126" t="s">
        <v>126</v>
      </c>
      <c r="R126" t="s">
        <v>2099</v>
      </c>
      <c r="S126" t="s">
        <v>85</v>
      </c>
      <c r="T126" t="s">
        <v>83</v>
      </c>
    </row>
    <row r="127" spans="1:20" x14ac:dyDescent="0.25">
      <c r="A127" s="1">
        <v>2685</v>
      </c>
      <c r="B127" t="s">
        <v>19</v>
      </c>
      <c r="C127" t="s">
        <v>37</v>
      </c>
      <c r="D127" t="s">
        <v>48</v>
      </c>
      <c r="E127" t="s">
        <v>69</v>
      </c>
      <c r="F127" t="s">
        <v>73</v>
      </c>
      <c r="G127" t="s">
        <v>82</v>
      </c>
      <c r="H127" t="s">
        <v>962</v>
      </c>
      <c r="I127" t="s">
        <v>99</v>
      </c>
      <c r="J127" t="s">
        <v>107</v>
      </c>
      <c r="K127" t="s">
        <v>1086</v>
      </c>
      <c r="L127" t="s">
        <v>74</v>
      </c>
      <c r="M127" t="s">
        <v>74</v>
      </c>
      <c r="N127" t="s">
        <v>101</v>
      </c>
      <c r="O127" t="s">
        <v>75</v>
      </c>
      <c r="P127" t="s">
        <v>527</v>
      </c>
      <c r="Q127" t="s">
        <v>73</v>
      </c>
      <c r="R127" t="s">
        <v>1463</v>
      </c>
      <c r="S127" t="s">
        <v>85</v>
      </c>
      <c r="T127" t="s">
        <v>83</v>
      </c>
    </row>
    <row r="128" spans="1:20" x14ac:dyDescent="0.25">
      <c r="A128" s="1">
        <v>2686</v>
      </c>
      <c r="B128" t="s">
        <v>19</v>
      </c>
      <c r="C128" t="s">
        <v>38</v>
      </c>
      <c r="D128" t="s">
        <v>48</v>
      </c>
      <c r="E128" t="s">
        <v>56</v>
      </c>
      <c r="F128" t="s">
        <v>73</v>
      </c>
      <c r="G128" t="s">
        <v>82</v>
      </c>
      <c r="H128" t="s">
        <v>963</v>
      </c>
      <c r="I128" t="s">
        <v>82</v>
      </c>
      <c r="J128" t="s">
        <v>107</v>
      </c>
      <c r="K128" t="s">
        <v>1086</v>
      </c>
      <c r="L128" t="s">
        <v>73</v>
      </c>
      <c r="M128" t="s">
        <v>74</v>
      </c>
      <c r="N128" t="s">
        <v>73</v>
      </c>
      <c r="O128" t="s">
        <v>111</v>
      </c>
      <c r="P128" t="s">
        <v>1212</v>
      </c>
      <c r="Q128" t="s">
        <v>74</v>
      </c>
      <c r="R128" t="s">
        <v>1617</v>
      </c>
      <c r="S128" t="s">
        <v>106</v>
      </c>
      <c r="T128" t="s">
        <v>83</v>
      </c>
    </row>
    <row r="129" spans="1:20" x14ac:dyDescent="0.25">
      <c r="A129" s="1">
        <v>2687</v>
      </c>
      <c r="B129" t="s">
        <v>19</v>
      </c>
      <c r="C129" t="s">
        <v>39</v>
      </c>
      <c r="D129" t="s">
        <v>48</v>
      </c>
      <c r="E129" t="s">
        <v>67</v>
      </c>
      <c r="F129" t="s">
        <v>74</v>
      </c>
      <c r="G129" t="s">
        <v>85</v>
      </c>
      <c r="H129" t="s">
        <v>887</v>
      </c>
      <c r="I129" t="s">
        <v>77</v>
      </c>
      <c r="J129" t="s">
        <v>119</v>
      </c>
      <c r="K129" t="s">
        <v>1139</v>
      </c>
      <c r="L129" t="s">
        <v>73</v>
      </c>
      <c r="M129" t="s">
        <v>126</v>
      </c>
      <c r="N129" t="s">
        <v>76</v>
      </c>
      <c r="O129" t="s">
        <v>102</v>
      </c>
      <c r="P129" t="s">
        <v>849</v>
      </c>
      <c r="Q129" t="s">
        <v>73</v>
      </c>
      <c r="R129" t="s">
        <v>1619</v>
      </c>
      <c r="S129" t="s">
        <v>89</v>
      </c>
      <c r="T129" t="s">
        <v>1116</v>
      </c>
    </row>
    <row r="130" spans="1:20" x14ac:dyDescent="0.25">
      <c r="A130" s="1">
        <v>2688</v>
      </c>
      <c r="B130" t="s">
        <v>19</v>
      </c>
      <c r="C130" t="s">
        <v>24</v>
      </c>
      <c r="D130" t="s">
        <v>49</v>
      </c>
      <c r="E130" t="s">
        <v>61</v>
      </c>
      <c r="F130" t="s">
        <v>74</v>
      </c>
      <c r="G130" t="s">
        <v>86</v>
      </c>
      <c r="H130" t="s">
        <v>756</v>
      </c>
      <c r="I130" t="s">
        <v>111</v>
      </c>
      <c r="J130" t="s">
        <v>110</v>
      </c>
      <c r="K130" t="s">
        <v>1363</v>
      </c>
      <c r="L130" t="s">
        <v>101</v>
      </c>
      <c r="M130" t="s">
        <v>126</v>
      </c>
      <c r="N130" t="s">
        <v>73</v>
      </c>
      <c r="O130" t="s">
        <v>102</v>
      </c>
      <c r="P130" t="s">
        <v>585</v>
      </c>
      <c r="Q130" t="s">
        <v>73</v>
      </c>
      <c r="R130" t="s">
        <v>2031</v>
      </c>
      <c r="S130" t="s">
        <v>116</v>
      </c>
      <c r="T130" t="s">
        <v>83</v>
      </c>
    </row>
    <row r="131" spans="1:20" x14ac:dyDescent="0.25">
      <c r="A131" s="1">
        <v>2689</v>
      </c>
      <c r="B131" t="s">
        <v>19</v>
      </c>
      <c r="C131" t="s">
        <v>25</v>
      </c>
      <c r="D131" t="s">
        <v>49</v>
      </c>
      <c r="E131" t="s">
        <v>66</v>
      </c>
      <c r="F131" t="s">
        <v>73</v>
      </c>
      <c r="G131" t="s">
        <v>90</v>
      </c>
      <c r="H131" t="s">
        <v>534</v>
      </c>
      <c r="I131" t="s">
        <v>114</v>
      </c>
      <c r="J131" t="s">
        <v>93</v>
      </c>
      <c r="K131" t="s">
        <v>1146</v>
      </c>
      <c r="L131" t="s">
        <v>74</v>
      </c>
      <c r="M131" t="s">
        <v>73</v>
      </c>
      <c r="N131" t="s">
        <v>101</v>
      </c>
      <c r="O131" t="s">
        <v>108</v>
      </c>
      <c r="P131" t="s">
        <v>681</v>
      </c>
      <c r="Q131" t="s">
        <v>73</v>
      </c>
      <c r="R131" t="s">
        <v>2147</v>
      </c>
      <c r="S131" t="s">
        <v>85</v>
      </c>
      <c r="T131" t="s">
        <v>1116</v>
      </c>
    </row>
    <row r="132" spans="1:20" x14ac:dyDescent="0.25">
      <c r="A132" s="1">
        <v>2690</v>
      </c>
      <c r="B132" t="s">
        <v>19</v>
      </c>
      <c r="C132" t="s">
        <v>26</v>
      </c>
      <c r="D132" t="s">
        <v>49</v>
      </c>
      <c r="E132" t="s">
        <v>42</v>
      </c>
      <c r="F132" t="s">
        <v>74</v>
      </c>
      <c r="G132" t="s">
        <v>94</v>
      </c>
      <c r="H132" t="s">
        <v>925</v>
      </c>
      <c r="I132" t="s">
        <v>103</v>
      </c>
      <c r="J132" t="s">
        <v>92</v>
      </c>
      <c r="K132" t="s">
        <v>1197</v>
      </c>
      <c r="L132" t="s">
        <v>73</v>
      </c>
      <c r="M132" t="s">
        <v>74</v>
      </c>
      <c r="N132" t="s">
        <v>126</v>
      </c>
      <c r="O132" t="s">
        <v>98</v>
      </c>
      <c r="P132" t="s">
        <v>772</v>
      </c>
      <c r="Q132" t="s">
        <v>1116</v>
      </c>
      <c r="R132" t="s">
        <v>2022</v>
      </c>
      <c r="S132" t="s">
        <v>83</v>
      </c>
      <c r="T132" t="s">
        <v>74</v>
      </c>
    </row>
    <row r="133" spans="1:20" x14ac:dyDescent="0.25">
      <c r="A133" s="1">
        <v>2691</v>
      </c>
      <c r="B133" t="s">
        <v>19</v>
      </c>
      <c r="C133" t="s">
        <v>27</v>
      </c>
      <c r="D133" t="s">
        <v>49</v>
      </c>
      <c r="E133" t="s">
        <v>64</v>
      </c>
      <c r="F133" t="s">
        <v>73</v>
      </c>
      <c r="G133" t="s">
        <v>90</v>
      </c>
      <c r="H133" t="s">
        <v>358</v>
      </c>
      <c r="I133" t="s">
        <v>89</v>
      </c>
      <c r="J133" t="s">
        <v>92</v>
      </c>
      <c r="K133" t="s">
        <v>1197</v>
      </c>
      <c r="L133" t="s">
        <v>74</v>
      </c>
      <c r="M133" t="s">
        <v>73</v>
      </c>
      <c r="N133" t="s">
        <v>101</v>
      </c>
      <c r="O133" t="s">
        <v>94</v>
      </c>
      <c r="P133" t="s">
        <v>914</v>
      </c>
      <c r="Q133" t="s">
        <v>74</v>
      </c>
      <c r="R133" t="s">
        <v>1545</v>
      </c>
      <c r="S133" t="s">
        <v>85</v>
      </c>
      <c r="T133" t="s">
        <v>101</v>
      </c>
    </row>
    <row r="134" spans="1:20" x14ac:dyDescent="0.25">
      <c r="A134" s="1">
        <v>2692</v>
      </c>
      <c r="B134" t="s">
        <v>19</v>
      </c>
      <c r="C134" t="s">
        <v>28</v>
      </c>
      <c r="D134" t="s">
        <v>49</v>
      </c>
      <c r="E134" t="s">
        <v>63</v>
      </c>
      <c r="F134" t="s">
        <v>74</v>
      </c>
      <c r="G134" t="s">
        <v>83</v>
      </c>
      <c r="H134" t="s">
        <v>736</v>
      </c>
      <c r="I134" t="s">
        <v>92</v>
      </c>
      <c r="J134" t="s">
        <v>91</v>
      </c>
      <c r="K134" t="s">
        <v>1238</v>
      </c>
      <c r="L134" t="s">
        <v>73</v>
      </c>
      <c r="M134" t="s">
        <v>74</v>
      </c>
      <c r="N134" t="s">
        <v>101</v>
      </c>
      <c r="O134" t="s">
        <v>77</v>
      </c>
      <c r="P134" t="s">
        <v>206</v>
      </c>
      <c r="Q134" t="s">
        <v>73</v>
      </c>
      <c r="R134" t="s">
        <v>560</v>
      </c>
      <c r="S134" t="s">
        <v>96</v>
      </c>
      <c r="T134" t="s">
        <v>1116</v>
      </c>
    </row>
    <row r="135" spans="1:20" x14ac:dyDescent="0.25">
      <c r="A135" s="1">
        <v>2693</v>
      </c>
      <c r="B135" t="s">
        <v>19</v>
      </c>
      <c r="C135" t="s">
        <v>29</v>
      </c>
      <c r="D135" t="s">
        <v>49</v>
      </c>
      <c r="E135" t="s">
        <v>61</v>
      </c>
      <c r="F135" t="s">
        <v>73</v>
      </c>
      <c r="G135" t="s">
        <v>90</v>
      </c>
      <c r="H135" t="s">
        <v>779</v>
      </c>
      <c r="I135" t="s">
        <v>75</v>
      </c>
      <c r="J135" t="s">
        <v>86</v>
      </c>
      <c r="K135" t="s">
        <v>1191</v>
      </c>
      <c r="L135" t="s">
        <v>74</v>
      </c>
      <c r="M135" t="s">
        <v>101</v>
      </c>
      <c r="N135" t="s">
        <v>74</v>
      </c>
      <c r="O135" t="s">
        <v>88</v>
      </c>
      <c r="P135" t="s">
        <v>1143</v>
      </c>
      <c r="Q135" t="s">
        <v>74</v>
      </c>
      <c r="R135" t="s">
        <v>2122</v>
      </c>
      <c r="S135" t="s">
        <v>116</v>
      </c>
      <c r="T135" t="s">
        <v>83</v>
      </c>
    </row>
    <row r="136" spans="1:20" x14ac:dyDescent="0.25">
      <c r="A136" s="1">
        <v>2694</v>
      </c>
      <c r="B136" t="s">
        <v>19</v>
      </c>
      <c r="C136" t="s">
        <v>30</v>
      </c>
      <c r="D136" t="s">
        <v>49</v>
      </c>
      <c r="E136" t="s">
        <v>69</v>
      </c>
      <c r="F136" t="s">
        <v>74</v>
      </c>
      <c r="G136" t="s">
        <v>85</v>
      </c>
      <c r="H136" t="s">
        <v>602</v>
      </c>
      <c r="I136" t="s">
        <v>82</v>
      </c>
      <c r="J136" t="s">
        <v>92</v>
      </c>
      <c r="K136" t="s">
        <v>183</v>
      </c>
      <c r="L136" t="s">
        <v>73</v>
      </c>
      <c r="M136" t="s">
        <v>73</v>
      </c>
      <c r="N136" t="s">
        <v>74</v>
      </c>
      <c r="O136" t="s">
        <v>79</v>
      </c>
      <c r="P136" t="s">
        <v>713</v>
      </c>
      <c r="Q136" t="s">
        <v>73</v>
      </c>
      <c r="R136" t="s">
        <v>1485</v>
      </c>
      <c r="S136" t="s">
        <v>96</v>
      </c>
      <c r="T136" t="s">
        <v>1116</v>
      </c>
    </row>
    <row r="137" spans="1:20" x14ac:dyDescent="0.25">
      <c r="A137" s="1">
        <v>2695</v>
      </c>
      <c r="B137" t="s">
        <v>19</v>
      </c>
      <c r="C137" t="s">
        <v>31</v>
      </c>
      <c r="D137" t="s">
        <v>49</v>
      </c>
      <c r="E137" t="s">
        <v>66</v>
      </c>
      <c r="F137" t="s">
        <v>74</v>
      </c>
      <c r="G137" t="s">
        <v>86</v>
      </c>
      <c r="H137" t="s">
        <v>556</v>
      </c>
      <c r="I137" t="s">
        <v>114</v>
      </c>
      <c r="J137" t="s">
        <v>105</v>
      </c>
      <c r="K137" t="s">
        <v>1193</v>
      </c>
      <c r="L137" t="s">
        <v>101</v>
      </c>
      <c r="M137" t="s">
        <v>74</v>
      </c>
      <c r="N137" t="s">
        <v>1116</v>
      </c>
      <c r="O137" t="s">
        <v>113</v>
      </c>
      <c r="P137" t="s">
        <v>1351</v>
      </c>
      <c r="Q137" t="s">
        <v>73</v>
      </c>
      <c r="R137" t="s">
        <v>1865</v>
      </c>
      <c r="S137" t="s">
        <v>89</v>
      </c>
      <c r="T137" t="s">
        <v>117</v>
      </c>
    </row>
    <row r="138" spans="1:20" x14ac:dyDescent="0.25">
      <c r="A138" s="1">
        <v>2696</v>
      </c>
      <c r="B138" t="s">
        <v>19</v>
      </c>
      <c r="C138" t="s">
        <v>32</v>
      </c>
      <c r="D138" t="s">
        <v>49</v>
      </c>
      <c r="E138" t="s">
        <v>70</v>
      </c>
      <c r="F138" t="s">
        <v>73</v>
      </c>
      <c r="G138" t="s">
        <v>83</v>
      </c>
      <c r="H138" t="s">
        <v>819</v>
      </c>
      <c r="I138" t="s">
        <v>99</v>
      </c>
      <c r="J138" t="s">
        <v>113</v>
      </c>
      <c r="K138" t="s">
        <v>1189</v>
      </c>
      <c r="L138" t="s">
        <v>73</v>
      </c>
      <c r="M138" t="s">
        <v>74</v>
      </c>
      <c r="N138" t="s">
        <v>101</v>
      </c>
      <c r="O138" t="s">
        <v>98</v>
      </c>
      <c r="P138" t="s">
        <v>112</v>
      </c>
      <c r="Q138" t="s">
        <v>73</v>
      </c>
      <c r="R138" t="s">
        <v>1509</v>
      </c>
      <c r="S138" t="s">
        <v>82</v>
      </c>
      <c r="T138" t="s">
        <v>1116</v>
      </c>
    </row>
    <row r="139" spans="1:20" x14ac:dyDescent="0.25">
      <c r="A139" s="1">
        <v>2697</v>
      </c>
      <c r="B139" t="s">
        <v>19</v>
      </c>
      <c r="C139" t="s">
        <v>33</v>
      </c>
      <c r="D139" t="s">
        <v>49</v>
      </c>
      <c r="E139" t="s">
        <v>59</v>
      </c>
      <c r="F139" t="s">
        <v>73</v>
      </c>
      <c r="G139" t="s">
        <v>77</v>
      </c>
      <c r="H139" t="s">
        <v>276</v>
      </c>
      <c r="I139" t="s">
        <v>81</v>
      </c>
      <c r="J139" t="s">
        <v>94</v>
      </c>
      <c r="K139" t="s">
        <v>1197</v>
      </c>
      <c r="L139" t="s">
        <v>126</v>
      </c>
      <c r="M139" t="s">
        <v>126</v>
      </c>
      <c r="N139" t="s">
        <v>126</v>
      </c>
      <c r="O139" t="s">
        <v>105</v>
      </c>
      <c r="P139" t="s">
        <v>1200</v>
      </c>
      <c r="Q139" t="s">
        <v>73</v>
      </c>
      <c r="R139" t="s">
        <v>2148</v>
      </c>
      <c r="S139" t="s">
        <v>96</v>
      </c>
      <c r="T139" t="s">
        <v>76</v>
      </c>
    </row>
    <row r="140" spans="1:20" x14ac:dyDescent="0.25">
      <c r="A140" s="1">
        <v>2698</v>
      </c>
      <c r="B140" t="s">
        <v>19</v>
      </c>
      <c r="C140" t="s">
        <v>34</v>
      </c>
      <c r="D140" t="s">
        <v>49</v>
      </c>
      <c r="E140" t="s">
        <v>45</v>
      </c>
      <c r="F140" t="s">
        <v>74</v>
      </c>
      <c r="G140" t="s">
        <v>96</v>
      </c>
      <c r="H140" t="s">
        <v>344</v>
      </c>
      <c r="I140" t="s">
        <v>77</v>
      </c>
      <c r="J140" t="s">
        <v>104</v>
      </c>
      <c r="K140" t="s">
        <v>1186</v>
      </c>
      <c r="L140" t="s">
        <v>74</v>
      </c>
      <c r="M140" t="s">
        <v>101</v>
      </c>
      <c r="N140" t="s">
        <v>126</v>
      </c>
      <c r="O140" t="s">
        <v>96</v>
      </c>
      <c r="P140" t="s">
        <v>95</v>
      </c>
      <c r="Q140" t="s">
        <v>73</v>
      </c>
      <c r="R140" t="s">
        <v>1976</v>
      </c>
      <c r="S140" t="s">
        <v>82</v>
      </c>
      <c r="T140" t="s">
        <v>83</v>
      </c>
    </row>
    <row r="141" spans="1:20" x14ac:dyDescent="0.25">
      <c r="A141" s="1">
        <v>2699</v>
      </c>
      <c r="B141" t="s">
        <v>19</v>
      </c>
      <c r="C141" t="s">
        <v>35</v>
      </c>
      <c r="D141" t="s">
        <v>49</v>
      </c>
      <c r="E141" t="s">
        <v>72</v>
      </c>
      <c r="F141" t="s">
        <v>73</v>
      </c>
      <c r="G141" t="s">
        <v>99</v>
      </c>
      <c r="H141" t="s">
        <v>580</v>
      </c>
      <c r="I141" t="s">
        <v>89</v>
      </c>
      <c r="J141" t="s">
        <v>113</v>
      </c>
      <c r="K141" t="s">
        <v>1187</v>
      </c>
      <c r="L141" t="s">
        <v>73</v>
      </c>
      <c r="M141" t="s">
        <v>73</v>
      </c>
      <c r="N141" t="s">
        <v>74</v>
      </c>
      <c r="O141" t="s">
        <v>77</v>
      </c>
      <c r="P141" t="s">
        <v>530</v>
      </c>
      <c r="Q141" t="s">
        <v>74</v>
      </c>
      <c r="R141" t="s">
        <v>1413</v>
      </c>
      <c r="S141" t="s">
        <v>87</v>
      </c>
      <c r="T141" t="s">
        <v>74</v>
      </c>
    </row>
    <row r="142" spans="1:20" x14ac:dyDescent="0.25">
      <c r="A142" s="1">
        <v>2700</v>
      </c>
      <c r="B142" t="s">
        <v>19</v>
      </c>
      <c r="C142" t="s">
        <v>36</v>
      </c>
      <c r="D142" t="s">
        <v>49</v>
      </c>
      <c r="E142" t="s">
        <v>52</v>
      </c>
      <c r="F142" t="s">
        <v>73</v>
      </c>
      <c r="G142" t="s">
        <v>76</v>
      </c>
      <c r="H142" t="s">
        <v>964</v>
      </c>
      <c r="I142" t="s">
        <v>82</v>
      </c>
      <c r="J142" t="s">
        <v>113</v>
      </c>
      <c r="K142" t="s">
        <v>636</v>
      </c>
      <c r="L142" t="s">
        <v>73</v>
      </c>
      <c r="M142" t="s">
        <v>74</v>
      </c>
      <c r="N142" t="s">
        <v>126</v>
      </c>
      <c r="O142" t="s">
        <v>90</v>
      </c>
      <c r="P142" t="s">
        <v>1225</v>
      </c>
      <c r="Q142" t="s">
        <v>74</v>
      </c>
      <c r="R142" t="s">
        <v>2149</v>
      </c>
      <c r="S142" t="s">
        <v>116</v>
      </c>
      <c r="T142" t="s">
        <v>74</v>
      </c>
    </row>
    <row r="143" spans="1:20" x14ac:dyDescent="0.25">
      <c r="A143" s="1">
        <v>2701</v>
      </c>
      <c r="B143" t="s">
        <v>19</v>
      </c>
      <c r="C143" t="s">
        <v>37</v>
      </c>
      <c r="D143" t="s">
        <v>49</v>
      </c>
      <c r="E143" t="s">
        <v>62</v>
      </c>
      <c r="F143" t="s">
        <v>74</v>
      </c>
      <c r="G143" t="s">
        <v>89</v>
      </c>
      <c r="H143" t="s">
        <v>443</v>
      </c>
      <c r="I143" t="s">
        <v>81</v>
      </c>
      <c r="J143" t="s">
        <v>108</v>
      </c>
      <c r="K143" t="s">
        <v>1167</v>
      </c>
      <c r="L143" t="s">
        <v>74</v>
      </c>
      <c r="M143" t="s">
        <v>1116</v>
      </c>
      <c r="N143" t="s">
        <v>126</v>
      </c>
      <c r="O143" t="s">
        <v>98</v>
      </c>
      <c r="P143" t="s">
        <v>910</v>
      </c>
      <c r="Q143" t="s">
        <v>73</v>
      </c>
      <c r="R143" t="s">
        <v>1633</v>
      </c>
      <c r="S143" t="s">
        <v>116</v>
      </c>
      <c r="T143" t="s">
        <v>126</v>
      </c>
    </row>
    <row r="144" spans="1:20" x14ac:dyDescent="0.25">
      <c r="A144" s="1">
        <v>2702</v>
      </c>
      <c r="B144" t="s">
        <v>19</v>
      </c>
      <c r="C144" t="s">
        <v>38</v>
      </c>
      <c r="D144" t="s">
        <v>49</v>
      </c>
      <c r="E144" t="s">
        <v>44</v>
      </c>
      <c r="F144" t="s">
        <v>73</v>
      </c>
      <c r="G144" t="s">
        <v>83</v>
      </c>
      <c r="H144" t="s">
        <v>781</v>
      </c>
      <c r="I144" t="s">
        <v>82</v>
      </c>
      <c r="J144" t="s">
        <v>95</v>
      </c>
      <c r="K144" t="s">
        <v>1289</v>
      </c>
      <c r="L144" t="s">
        <v>73</v>
      </c>
      <c r="M144" t="s">
        <v>74</v>
      </c>
      <c r="N144" t="s">
        <v>73</v>
      </c>
      <c r="O144" t="s">
        <v>114</v>
      </c>
      <c r="P144" t="s">
        <v>1018</v>
      </c>
      <c r="Q144" t="s">
        <v>73</v>
      </c>
      <c r="R144" t="s">
        <v>134</v>
      </c>
      <c r="S144" t="s">
        <v>96</v>
      </c>
      <c r="T144" t="s">
        <v>76</v>
      </c>
    </row>
    <row r="145" spans="1:20" x14ac:dyDescent="0.25">
      <c r="A145" s="1">
        <v>2703</v>
      </c>
      <c r="B145" t="s">
        <v>19</v>
      </c>
      <c r="C145" t="s">
        <v>39</v>
      </c>
      <c r="D145" t="s">
        <v>49</v>
      </c>
      <c r="E145" t="s">
        <v>72</v>
      </c>
      <c r="F145" t="s">
        <v>74</v>
      </c>
      <c r="G145" t="s">
        <v>102</v>
      </c>
      <c r="H145" t="s">
        <v>284</v>
      </c>
      <c r="I145" t="s">
        <v>108</v>
      </c>
      <c r="J145" t="s">
        <v>118</v>
      </c>
      <c r="K145" t="s">
        <v>1339</v>
      </c>
      <c r="L145" t="s">
        <v>101</v>
      </c>
      <c r="M145" t="s">
        <v>126</v>
      </c>
      <c r="N145" t="s">
        <v>1116</v>
      </c>
      <c r="O145" t="s">
        <v>89</v>
      </c>
      <c r="P145" t="s">
        <v>544</v>
      </c>
      <c r="Q145" t="s">
        <v>73</v>
      </c>
      <c r="R145" t="s">
        <v>1452</v>
      </c>
      <c r="S145" t="s">
        <v>78</v>
      </c>
      <c r="T145" t="s">
        <v>126</v>
      </c>
    </row>
    <row r="146" spans="1:20" x14ac:dyDescent="0.25">
      <c r="A146" s="1">
        <v>2704</v>
      </c>
      <c r="B146" t="s">
        <v>19</v>
      </c>
      <c r="C146" t="s">
        <v>24</v>
      </c>
      <c r="D146" t="s">
        <v>50</v>
      </c>
      <c r="E146" t="s">
        <v>43</v>
      </c>
      <c r="F146" t="s">
        <v>74</v>
      </c>
      <c r="G146" t="s">
        <v>99</v>
      </c>
      <c r="H146" t="s">
        <v>694</v>
      </c>
      <c r="I146" t="s">
        <v>77</v>
      </c>
      <c r="J146" t="s">
        <v>104</v>
      </c>
      <c r="K146" t="s">
        <v>1144</v>
      </c>
      <c r="L146" t="s">
        <v>73</v>
      </c>
      <c r="M146" t="s">
        <v>74</v>
      </c>
      <c r="N146" t="s">
        <v>1116</v>
      </c>
      <c r="O146" t="s">
        <v>114</v>
      </c>
      <c r="P146" t="s">
        <v>537</v>
      </c>
      <c r="Q146" t="s">
        <v>73</v>
      </c>
      <c r="R146" t="s">
        <v>1684</v>
      </c>
      <c r="S146" t="s">
        <v>81</v>
      </c>
      <c r="T146" t="s">
        <v>117</v>
      </c>
    </row>
    <row r="147" spans="1:20" x14ac:dyDescent="0.25">
      <c r="A147" s="1">
        <v>2705</v>
      </c>
      <c r="B147" t="s">
        <v>19</v>
      </c>
      <c r="C147" t="s">
        <v>25</v>
      </c>
      <c r="D147" t="s">
        <v>50</v>
      </c>
      <c r="E147" t="s">
        <v>56</v>
      </c>
      <c r="F147" t="s">
        <v>73</v>
      </c>
      <c r="G147" t="s">
        <v>95</v>
      </c>
      <c r="H147" t="s">
        <v>214</v>
      </c>
      <c r="I147" t="s">
        <v>92</v>
      </c>
      <c r="J147" t="s">
        <v>110</v>
      </c>
      <c r="K147" t="s">
        <v>1239</v>
      </c>
      <c r="L147" t="s">
        <v>101</v>
      </c>
      <c r="M147" t="s">
        <v>74</v>
      </c>
      <c r="N147" t="s">
        <v>101</v>
      </c>
      <c r="O147" t="s">
        <v>103</v>
      </c>
      <c r="P147" t="s">
        <v>432</v>
      </c>
      <c r="Q147" t="s">
        <v>73</v>
      </c>
      <c r="R147" t="s">
        <v>1637</v>
      </c>
      <c r="S147" t="s">
        <v>89</v>
      </c>
      <c r="T147" t="s">
        <v>83</v>
      </c>
    </row>
    <row r="148" spans="1:20" x14ac:dyDescent="0.25">
      <c r="A148" s="1">
        <v>2706</v>
      </c>
      <c r="B148" t="s">
        <v>19</v>
      </c>
      <c r="C148" t="s">
        <v>26</v>
      </c>
      <c r="D148" t="s">
        <v>50</v>
      </c>
      <c r="E148" t="s">
        <v>51</v>
      </c>
      <c r="F148" t="s">
        <v>73</v>
      </c>
      <c r="G148" t="s">
        <v>77</v>
      </c>
      <c r="H148" t="s">
        <v>152</v>
      </c>
      <c r="I148" t="s">
        <v>95</v>
      </c>
      <c r="J148" t="s">
        <v>112</v>
      </c>
      <c r="K148" t="s">
        <v>1202</v>
      </c>
      <c r="L148" t="s">
        <v>126</v>
      </c>
      <c r="M148" t="s">
        <v>74</v>
      </c>
      <c r="N148" t="s">
        <v>74</v>
      </c>
      <c r="O148" t="s">
        <v>99</v>
      </c>
      <c r="P148" t="s">
        <v>88</v>
      </c>
      <c r="Q148" t="s">
        <v>74</v>
      </c>
      <c r="R148" t="s">
        <v>1694</v>
      </c>
      <c r="S148" t="s">
        <v>85</v>
      </c>
      <c r="T148" t="s">
        <v>1116</v>
      </c>
    </row>
    <row r="149" spans="1:20" x14ac:dyDescent="0.25">
      <c r="A149" s="1">
        <v>2707</v>
      </c>
      <c r="B149" t="s">
        <v>19</v>
      </c>
      <c r="C149" t="s">
        <v>27</v>
      </c>
      <c r="D149" t="s">
        <v>50</v>
      </c>
      <c r="E149" t="s">
        <v>60</v>
      </c>
      <c r="F149" t="s">
        <v>74</v>
      </c>
      <c r="G149" t="s">
        <v>102</v>
      </c>
      <c r="H149" t="s">
        <v>500</v>
      </c>
      <c r="I149" t="s">
        <v>75</v>
      </c>
      <c r="J149" t="s">
        <v>86</v>
      </c>
      <c r="K149" t="s">
        <v>1141</v>
      </c>
      <c r="L149" t="s">
        <v>74</v>
      </c>
      <c r="M149" t="s">
        <v>126</v>
      </c>
      <c r="N149" t="s">
        <v>126</v>
      </c>
      <c r="O149" t="s">
        <v>77</v>
      </c>
      <c r="P149" t="s">
        <v>1323</v>
      </c>
      <c r="Q149" t="s">
        <v>74</v>
      </c>
      <c r="R149" t="s">
        <v>254</v>
      </c>
      <c r="S149" t="s">
        <v>87</v>
      </c>
      <c r="T149" t="s">
        <v>126</v>
      </c>
    </row>
    <row r="150" spans="1:20" x14ac:dyDescent="0.25">
      <c r="A150" s="1">
        <v>2708</v>
      </c>
      <c r="B150" t="s">
        <v>19</v>
      </c>
      <c r="C150" t="s">
        <v>28</v>
      </c>
      <c r="D150" t="s">
        <v>50</v>
      </c>
      <c r="E150" t="s">
        <v>65</v>
      </c>
      <c r="F150" t="s">
        <v>73</v>
      </c>
      <c r="G150" t="s">
        <v>89</v>
      </c>
      <c r="H150" t="s">
        <v>192</v>
      </c>
      <c r="I150" t="s">
        <v>103</v>
      </c>
      <c r="J150" t="s">
        <v>80</v>
      </c>
      <c r="K150" t="s">
        <v>1353</v>
      </c>
      <c r="L150" t="s">
        <v>73</v>
      </c>
      <c r="M150" t="s">
        <v>126</v>
      </c>
      <c r="N150" t="s">
        <v>126</v>
      </c>
      <c r="O150" t="s">
        <v>81</v>
      </c>
      <c r="P150" t="s">
        <v>84</v>
      </c>
      <c r="Q150" t="s">
        <v>73</v>
      </c>
      <c r="R150" t="s">
        <v>1941</v>
      </c>
      <c r="S150" t="s">
        <v>82</v>
      </c>
      <c r="T150" t="s">
        <v>126</v>
      </c>
    </row>
    <row r="151" spans="1:20" x14ac:dyDescent="0.25">
      <c r="A151" s="1">
        <v>2709</v>
      </c>
      <c r="B151" t="s">
        <v>19</v>
      </c>
      <c r="C151" t="s">
        <v>40</v>
      </c>
      <c r="D151" t="s">
        <v>50</v>
      </c>
      <c r="E151" t="s">
        <v>48</v>
      </c>
      <c r="F151" t="s">
        <v>73</v>
      </c>
      <c r="G151" t="s">
        <v>92</v>
      </c>
      <c r="H151" t="s">
        <v>965</v>
      </c>
      <c r="I151" t="s">
        <v>92</v>
      </c>
      <c r="J151" t="s">
        <v>118</v>
      </c>
      <c r="K151" t="s">
        <v>1246</v>
      </c>
      <c r="L151" t="s">
        <v>74</v>
      </c>
      <c r="M151" t="s">
        <v>101</v>
      </c>
      <c r="N151" t="s">
        <v>73</v>
      </c>
      <c r="O151" t="s">
        <v>108</v>
      </c>
      <c r="P151" t="s">
        <v>1085</v>
      </c>
      <c r="Q151" t="s">
        <v>73</v>
      </c>
      <c r="R151" t="s">
        <v>1506</v>
      </c>
      <c r="S151" t="s">
        <v>81</v>
      </c>
      <c r="T151" t="s">
        <v>1116</v>
      </c>
    </row>
    <row r="152" spans="1:20" x14ac:dyDescent="0.25">
      <c r="A152" s="1">
        <v>2710</v>
      </c>
      <c r="B152" t="s">
        <v>19</v>
      </c>
      <c r="C152" t="s">
        <v>30</v>
      </c>
      <c r="D152" t="s">
        <v>50</v>
      </c>
      <c r="E152" t="s">
        <v>52</v>
      </c>
      <c r="F152" t="s">
        <v>74</v>
      </c>
      <c r="G152" t="s">
        <v>113</v>
      </c>
      <c r="H152" t="s">
        <v>526</v>
      </c>
      <c r="I152" t="s">
        <v>98</v>
      </c>
      <c r="J152" t="s">
        <v>113</v>
      </c>
      <c r="K152" t="s">
        <v>1350</v>
      </c>
      <c r="L152" t="s">
        <v>73</v>
      </c>
      <c r="M152" t="s">
        <v>74</v>
      </c>
      <c r="N152" t="s">
        <v>73</v>
      </c>
      <c r="O152" t="s">
        <v>93</v>
      </c>
      <c r="P152" t="s">
        <v>1314</v>
      </c>
      <c r="Q152" t="s">
        <v>101</v>
      </c>
      <c r="R152" t="s">
        <v>1755</v>
      </c>
      <c r="S152" t="s">
        <v>85</v>
      </c>
      <c r="T152" t="s">
        <v>83</v>
      </c>
    </row>
    <row r="153" spans="1:20" x14ac:dyDescent="0.25">
      <c r="A153" s="1">
        <v>2711</v>
      </c>
      <c r="B153" t="s">
        <v>19</v>
      </c>
      <c r="C153" t="s">
        <v>31</v>
      </c>
      <c r="D153" t="s">
        <v>50</v>
      </c>
      <c r="E153" t="s">
        <v>54</v>
      </c>
      <c r="F153" t="s">
        <v>73</v>
      </c>
      <c r="G153" t="s">
        <v>77</v>
      </c>
      <c r="H153" t="s">
        <v>337</v>
      </c>
      <c r="I153" t="s">
        <v>98</v>
      </c>
      <c r="J153" t="s">
        <v>111</v>
      </c>
      <c r="K153" t="s">
        <v>1205</v>
      </c>
      <c r="L153" t="s">
        <v>126</v>
      </c>
      <c r="M153" t="s">
        <v>126</v>
      </c>
      <c r="N153" t="s">
        <v>74</v>
      </c>
      <c r="O153" t="s">
        <v>96</v>
      </c>
      <c r="P153" t="s">
        <v>80</v>
      </c>
      <c r="Q153" t="s">
        <v>73</v>
      </c>
      <c r="R153" t="s">
        <v>1518</v>
      </c>
      <c r="S153" t="s">
        <v>85</v>
      </c>
      <c r="T153" t="s">
        <v>83</v>
      </c>
    </row>
    <row r="154" spans="1:20" x14ac:dyDescent="0.25">
      <c r="A154" s="1">
        <v>2712</v>
      </c>
      <c r="B154" t="s">
        <v>19</v>
      </c>
      <c r="C154" t="s">
        <v>32</v>
      </c>
      <c r="D154" t="s">
        <v>50</v>
      </c>
      <c r="E154" t="s">
        <v>56</v>
      </c>
      <c r="F154" t="s">
        <v>74</v>
      </c>
      <c r="G154" t="s">
        <v>82</v>
      </c>
      <c r="H154" t="s">
        <v>966</v>
      </c>
      <c r="I154" t="s">
        <v>99</v>
      </c>
      <c r="J154" t="s">
        <v>109</v>
      </c>
      <c r="K154" t="s">
        <v>1085</v>
      </c>
      <c r="L154" t="s">
        <v>74</v>
      </c>
      <c r="M154" t="s">
        <v>131</v>
      </c>
      <c r="N154" t="s">
        <v>131</v>
      </c>
      <c r="O154" t="s">
        <v>89</v>
      </c>
      <c r="P154" t="s">
        <v>537</v>
      </c>
      <c r="Q154" t="s">
        <v>74</v>
      </c>
      <c r="R154" t="s">
        <v>1871</v>
      </c>
      <c r="S154" t="s">
        <v>96</v>
      </c>
      <c r="T154" t="s">
        <v>101</v>
      </c>
    </row>
    <row r="155" spans="1:20" x14ac:dyDescent="0.25">
      <c r="A155" s="1">
        <v>2713</v>
      </c>
      <c r="B155" t="s">
        <v>19</v>
      </c>
      <c r="C155" t="s">
        <v>33</v>
      </c>
      <c r="D155" t="s">
        <v>50</v>
      </c>
      <c r="E155" t="s">
        <v>46</v>
      </c>
      <c r="F155" t="s">
        <v>73</v>
      </c>
      <c r="G155" t="s">
        <v>75</v>
      </c>
      <c r="H155" t="s">
        <v>831</v>
      </c>
      <c r="I155" t="s">
        <v>90</v>
      </c>
      <c r="J155" t="s">
        <v>86</v>
      </c>
      <c r="K155" t="s">
        <v>1192</v>
      </c>
      <c r="L155" t="s">
        <v>126</v>
      </c>
      <c r="M155" t="s">
        <v>73</v>
      </c>
      <c r="N155" t="s">
        <v>131</v>
      </c>
      <c r="O155" t="s">
        <v>111</v>
      </c>
      <c r="P155" t="s">
        <v>1260</v>
      </c>
      <c r="Q155" t="s">
        <v>73</v>
      </c>
      <c r="R155" t="s">
        <v>1576</v>
      </c>
      <c r="S155" t="s">
        <v>96</v>
      </c>
      <c r="T155" t="s">
        <v>83</v>
      </c>
    </row>
    <row r="156" spans="1:20" x14ac:dyDescent="0.25">
      <c r="A156" s="1">
        <v>2714</v>
      </c>
      <c r="B156" t="s">
        <v>19</v>
      </c>
      <c r="C156" t="s">
        <v>34</v>
      </c>
      <c r="D156" t="s">
        <v>50</v>
      </c>
      <c r="E156" t="s">
        <v>63</v>
      </c>
      <c r="F156" t="s">
        <v>74</v>
      </c>
      <c r="G156" t="s">
        <v>79</v>
      </c>
      <c r="H156" t="s">
        <v>624</v>
      </c>
      <c r="I156" t="s">
        <v>102</v>
      </c>
      <c r="J156" t="s">
        <v>112</v>
      </c>
      <c r="K156" t="s">
        <v>1353</v>
      </c>
      <c r="L156" t="s">
        <v>74</v>
      </c>
      <c r="M156" t="s">
        <v>74</v>
      </c>
      <c r="N156" t="s">
        <v>101</v>
      </c>
      <c r="O156" t="s">
        <v>107</v>
      </c>
      <c r="P156" t="s">
        <v>1186</v>
      </c>
      <c r="Q156" t="s">
        <v>101</v>
      </c>
      <c r="R156" t="s">
        <v>2023</v>
      </c>
      <c r="S156" t="s">
        <v>89</v>
      </c>
      <c r="T156" t="s">
        <v>1116</v>
      </c>
    </row>
    <row r="157" spans="1:20" x14ac:dyDescent="0.25">
      <c r="A157" s="1">
        <v>2715</v>
      </c>
      <c r="B157" t="s">
        <v>19</v>
      </c>
      <c r="C157" t="s">
        <v>35</v>
      </c>
      <c r="D157" t="s">
        <v>50</v>
      </c>
      <c r="E157" t="s">
        <v>57</v>
      </c>
      <c r="F157" t="s">
        <v>73</v>
      </c>
      <c r="G157" t="s">
        <v>75</v>
      </c>
      <c r="H157" t="s">
        <v>541</v>
      </c>
      <c r="I157" t="s">
        <v>89</v>
      </c>
      <c r="J157" t="s">
        <v>92</v>
      </c>
      <c r="K157" t="s">
        <v>1164</v>
      </c>
      <c r="L157" t="s">
        <v>74</v>
      </c>
      <c r="M157" t="s">
        <v>74</v>
      </c>
      <c r="N157" t="s">
        <v>74</v>
      </c>
      <c r="O157" t="s">
        <v>91</v>
      </c>
      <c r="P157" t="s">
        <v>1351</v>
      </c>
      <c r="Q157" t="s">
        <v>73</v>
      </c>
      <c r="R157" t="s">
        <v>1656</v>
      </c>
      <c r="S157" t="s">
        <v>82</v>
      </c>
      <c r="T157" t="s">
        <v>83</v>
      </c>
    </row>
    <row r="158" spans="1:20" x14ac:dyDescent="0.25">
      <c r="A158" s="1">
        <v>2716</v>
      </c>
      <c r="B158" t="s">
        <v>19</v>
      </c>
      <c r="C158" t="s">
        <v>36</v>
      </c>
      <c r="D158" t="s">
        <v>50</v>
      </c>
      <c r="E158" t="s">
        <v>65</v>
      </c>
      <c r="F158" t="s">
        <v>74</v>
      </c>
      <c r="G158" t="s">
        <v>85</v>
      </c>
      <c r="H158" t="s">
        <v>179</v>
      </c>
      <c r="I158" t="s">
        <v>80</v>
      </c>
      <c r="J158" t="s">
        <v>122</v>
      </c>
      <c r="K158" t="s">
        <v>1235</v>
      </c>
      <c r="L158" t="s">
        <v>73</v>
      </c>
      <c r="M158" t="s">
        <v>73</v>
      </c>
      <c r="N158" t="s">
        <v>131</v>
      </c>
      <c r="O158" t="s">
        <v>98</v>
      </c>
      <c r="P158" t="s">
        <v>93</v>
      </c>
      <c r="Q158" t="s">
        <v>73</v>
      </c>
      <c r="R158" t="s">
        <v>1979</v>
      </c>
      <c r="S158" t="s">
        <v>81</v>
      </c>
      <c r="T158" t="s">
        <v>1116</v>
      </c>
    </row>
    <row r="159" spans="1:20" x14ac:dyDescent="0.25">
      <c r="A159" s="1">
        <v>2717</v>
      </c>
      <c r="B159" t="s">
        <v>19</v>
      </c>
      <c r="C159" t="s">
        <v>37</v>
      </c>
      <c r="D159" t="s">
        <v>50</v>
      </c>
      <c r="E159" t="s">
        <v>67</v>
      </c>
      <c r="F159" t="s">
        <v>73</v>
      </c>
      <c r="G159" t="s">
        <v>86</v>
      </c>
      <c r="H159" t="s">
        <v>144</v>
      </c>
      <c r="I159" t="s">
        <v>98</v>
      </c>
      <c r="J159" t="s">
        <v>109</v>
      </c>
      <c r="K159" t="s">
        <v>1123</v>
      </c>
      <c r="L159" t="s">
        <v>101</v>
      </c>
      <c r="M159" t="s">
        <v>74</v>
      </c>
      <c r="N159" t="s">
        <v>126</v>
      </c>
      <c r="O159" t="s">
        <v>114</v>
      </c>
      <c r="P159" t="s">
        <v>817</v>
      </c>
      <c r="Q159" t="s">
        <v>74</v>
      </c>
      <c r="R159" t="s">
        <v>1900</v>
      </c>
      <c r="S159" t="s">
        <v>75</v>
      </c>
      <c r="T159" t="s">
        <v>87</v>
      </c>
    </row>
    <row r="160" spans="1:20" x14ac:dyDescent="0.25">
      <c r="A160" s="1">
        <v>2718</v>
      </c>
      <c r="B160" t="s">
        <v>19</v>
      </c>
      <c r="C160" t="s">
        <v>38</v>
      </c>
      <c r="D160" t="s">
        <v>50</v>
      </c>
      <c r="E160" t="s">
        <v>47</v>
      </c>
      <c r="F160" t="s">
        <v>74</v>
      </c>
      <c r="G160" t="s">
        <v>90</v>
      </c>
      <c r="H160" t="s">
        <v>460</v>
      </c>
      <c r="I160" t="s">
        <v>86</v>
      </c>
      <c r="J160" t="s">
        <v>91</v>
      </c>
      <c r="K160" t="s">
        <v>1193</v>
      </c>
      <c r="L160" t="s">
        <v>74</v>
      </c>
      <c r="M160" t="s">
        <v>73</v>
      </c>
      <c r="N160" t="s">
        <v>101</v>
      </c>
      <c r="O160" t="s">
        <v>98</v>
      </c>
      <c r="P160" t="s">
        <v>334</v>
      </c>
      <c r="Q160" t="s">
        <v>74</v>
      </c>
      <c r="R160" t="s">
        <v>1616</v>
      </c>
      <c r="S160" t="s">
        <v>116</v>
      </c>
      <c r="T160" t="s">
        <v>1116</v>
      </c>
    </row>
    <row r="161" spans="1:20" x14ac:dyDescent="0.25">
      <c r="A161" s="1">
        <v>2719</v>
      </c>
      <c r="B161" t="s">
        <v>19</v>
      </c>
      <c r="C161" t="s">
        <v>39</v>
      </c>
      <c r="D161" t="s">
        <v>50</v>
      </c>
      <c r="E161" t="s">
        <v>57</v>
      </c>
      <c r="F161" t="s">
        <v>74</v>
      </c>
      <c r="G161" t="s">
        <v>86</v>
      </c>
      <c r="H161" t="s">
        <v>215</v>
      </c>
      <c r="I161" t="s">
        <v>99</v>
      </c>
      <c r="J161" t="s">
        <v>95</v>
      </c>
      <c r="K161" t="s">
        <v>1230</v>
      </c>
      <c r="L161" t="s">
        <v>74</v>
      </c>
      <c r="M161" t="s">
        <v>126</v>
      </c>
      <c r="N161" t="s">
        <v>126</v>
      </c>
      <c r="O161" t="s">
        <v>107</v>
      </c>
      <c r="P161" t="s">
        <v>1284</v>
      </c>
      <c r="Q161" t="s">
        <v>126</v>
      </c>
      <c r="R161" t="s">
        <v>1742</v>
      </c>
      <c r="S161" t="s">
        <v>116</v>
      </c>
      <c r="T161" t="s">
        <v>131</v>
      </c>
    </row>
    <row r="162" spans="1:20" x14ac:dyDescent="0.25">
      <c r="A162" s="1">
        <v>2720</v>
      </c>
      <c r="B162" t="s">
        <v>19</v>
      </c>
      <c r="C162" t="s">
        <v>24</v>
      </c>
      <c r="D162" t="s">
        <v>51</v>
      </c>
      <c r="E162" t="s">
        <v>57</v>
      </c>
      <c r="F162" t="s">
        <v>73</v>
      </c>
      <c r="G162" t="s">
        <v>94</v>
      </c>
      <c r="H162" t="s">
        <v>144</v>
      </c>
      <c r="I162" t="s">
        <v>99</v>
      </c>
      <c r="J162" t="s">
        <v>79</v>
      </c>
      <c r="K162" t="s">
        <v>1143</v>
      </c>
      <c r="L162" t="s">
        <v>126</v>
      </c>
      <c r="M162" t="s">
        <v>126</v>
      </c>
      <c r="N162" t="s">
        <v>74</v>
      </c>
      <c r="O162" t="s">
        <v>89</v>
      </c>
      <c r="P162" t="s">
        <v>537</v>
      </c>
      <c r="Q162" t="s">
        <v>74</v>
      </c>
      <c r="R162" t="s">
        <v>2150</v>
      </c>
      <c r="S162" t="s">
        <v>78</v>
      </c>
      <c r="T162" t="s">
        <v>101</v>
      </c>
    </row>
    <row r="163" spans="1:20" x14ac:dyDescent="0.25">
      <c r="A163" s="1">
        <v>2721</v>
      </c>
      <c r="B163" t="s">
        <v>19</v>
      </c>
      <c r="C163" t="s">
        <v>25</v>
      </c>
      <c r="D163" t="s">
        <v>51</v>
      </c>
      <c r="E163" t="s">
        <v>60</v>
      </c>
      <c r="F163" t="s">
        <v>73</v>
      </c>
      <c r="G163" t="s">
        <v>89</v>
      </c>
      <c r="H163" t="s">
        <v>896</v>
      </c>
      <c r="I163" t="s">
        <v>107</v>
      </c>
      <c r="J163" t="s">
        <v>130</v>
      </c>
      <c r="K163" t="s">
        <v>1256</v>
      </c>
      <c r="L163" t="s">
        <v>126</v>
      </c>
      <c r="M163" t="s">
        <v>74</v>
      </c>
      <c r="N163" t="s">
        <v>74</v>
      </c>
      <c r="O163" t="s">
        <v>89</v>
      </c>
      <c r="P163" t="s">
        <v>105</v>
      </c>
      <c r="Q163" t="s">
        <v>73</v>
      </c>
      <c r="R163" t="s">
        <v>898</v>
      </c>
      <c r="S163" t="s">
        <v>82</v>
      </c>
      <c r="T163" t="s">
        <v>83</v>
      </c>
    </row>
    <row r="164" spans="1:20" x14ac:dyDescent="0.25">
      <c r="A164" s="1">
        <v>2722</v>
      </c>
      <c r="B164" t="s">
        <v>19</v>
      </c>
      <c r="C164" t="s">
        <v>26</v>
      </c>
      <c r="D164" t="s">
        <v>51</v>
      </c>
      <c r="E164" t="s">
        <v>50</v>
      </c>
      <c r="F164" t="s">
        <v>74</v>
      </c>
      <c r="G164" t="s">
        <v>85</v>
      </c>
      <c r="H164" t="s">
        <v>481</v>
      </c>
      <c r="I164" t="s">
        <v>95</v>
      </c>
      <c r="J164" t="s">
        <v>110</v>
      </c>
      <c r="K164" t="s">
        <v>1277</v>
      </c>
      <c r="L164" t="s">
        <v>74</v>
      </c>
      <c r="M164" t="s">
        <v>126</v>
      </c>
      <c r="N164" t="s">
        <v>1116</v>
      </c>
      <c r="O164" t="s">
        <v>99</v>
      </c>
      <c r="P164" t="s">
        <v>94</v>
      </c>
      <c r="Q164" t="s">
        <v>74</v>
      </c>
      <c r="R164" t="s">
        <v>1709</v>
      </c>
      <c r="S164" t="s">
        <v>85</v>
      </c>
      <c r="T164" t="s">
        <v>1116</v>
      </c>
    </row>
    <row r="165" spans="1:20" x14ac:dyDescent="0.25">
      <c r="A165" s="1">
        <v>2723</v>
      </c>
      <c r="B165" t="s">
        <v>19</v>
      </c>
      <c r="C165" t="s">
        <v>27</v>
      </c>
      <c r="D165" t="s">
        <v>51</v>
      </c>
      <c r="E165" t="s">
        <v>69</v>
      </c>
      <c r="F165" t="s">
        <v>73</v>
      </c>
      <c r="G165" t="s">
        <v>78</v>
      </c>
      <c r="H165" t="s">
        <v>587</v>
      </c>
      <c r="I165" t="s">
        <v>77</v>
      </c>
      <c r="J165" t="s">
        <v>80</v>
      </c>
      <c r="K165" t="s">
        <v>1295</v>
      </c>
      <c r="L165" t="s">
        <v>73</v>
      </c>
      <c r="M165" t="s">
        <v>73</v>
      </c>
      <c r="N165" t="s">
        <v>73</v>
      </c>
      <c r="O165" t="s">
        <v>81</v>
      </c>
      <c r="P165" t="s">
        <v>130</v>
      </c>
      <c r="Q165" t="s">
        <v>73</v>
      </c>
      <c r="R165" t="s">
        <v>2132</v>
      </c>
      <c r="S165" t="s">
        <v>82</v>
      </c>
      <c r="T165" t="s">
        <v>101</v>
      </c>
    </row>
    <row r="166" spans="1:20" x14ac:dyDescent="0.25">
      <c r="A166" s="1">
        <v>2724</v>
      </c>
      <c r="B166" t="s">
        <v>19</v>
      </c>
      <c r="C166" t="s">
        <v>28</v>
      </c>
      <c r="D166" t="s">
        <v>51</v>
      </c>
      <c r="E166" t="s">
        <v>41</v>
      </c>
      <c r="F166" t="s">
        <v>74</v>
      </c>
      <c r="G166" t="s">
        <v>75</v>
      </c>
      <c r="H166" t="s">
        <v>656</v>
      </c>
      <c r="I166" t="s">
        <v>88</v>
      </c>
      <c r="J166" t="s">
        <v>335</v>
      </c>
      <c r="K166" t="s">
        <v>1317</v>
      </c>
      <c r="L166" t="s">
        <v>126</v>
      </c>
      <c r="M166" t="s">
        <v>1116</v>
      </c>
      <c r="N166" t="s">
        <v>74</v>
      </c>
      <c r="O166" t="s">
        <v>81</v>
      </c>
      <c r="P166" t="s">
        <v>127</v>
      </c>
      <c r="Q166" t="s">
        <v>73</v>
      </c>
      <c r="R166" t="s">
        <v>1724</v>
      </c>
      <c r="S166" t="s">
        <v>75</v>
      </c>
      <c r="T166" t="s">
        <v>117</v>
      </c>
    </row>
    <row r="167" spans="1:20" x14ac:dyDescent="0.25">
      <c r="A167" s="1">
        <v>2725</v>
      </c>
      <c r="B167" t="s">
        <v>19</v>
      </c>
      <c r="C167" t="s">
        <v>40</v>
      </c>
      <c r="D167" t="s">
        <v>51</v>
      </c>
      <c r="E167" t="s">
        <v>46</v>
      </c>
      <c r="F167" t="s">
        <v>74</v>
      </c>
      <c r="G167" t="s">
        <v>97</v>
      </c>
      <c r="H167" t="s">
        <v>272</v>
      </c>
      <c r="I167" t="s">
        <v>86</v>
      </c>
      <c r="J167" t="s">
        <v>112</v>
      </c>
      <c r="K167" t="s">
        <v>1372</v>
      </c>
      <c r="L167" t="s">
        <v>1116</v>
      </c>
      <c r="M167" t="s">
        <v>74</v>
      </c>
      <c r="N167" t="s">
        <v>126</v>
      </c>
      <c r="O167" t="s">
        <v>107</v>
      </c>
      <c r="P167" t="s">
        <v>1161</v>
      </c>
      <c r="Q167" t="s">
        <v>73</v>
      </c>
      <c r="R167" t="s">
        <v>1904</v>
      </c>
      <c r="S167" t="s">
        <v>75</v>
      </c>
      <c r="T167" t="s">
        <v>87</v>
      </c>
    </row>
    <row r="168" spans="1:20" x14ac:dyDescent="0.25">
      <c r="A168" s="1">
        <v>2726</v>
      </c>
      <c r="B168" t="s">
        <v>19</v>
      </c>
      <c r="C168" t="s">
        <v>29</v>
      </c>
      <c r="D168" t="s">
        <v>51</v>
      </c>
      <c r="E168" t="s">
        <v>60</v>
      </c>
      <c r="F168" t="s">
        <v>74</v>
      </c>
      <c r="G168" t="s">
        <v>99</v>
      </c>
      <c r="H168" t="s">
        <v>401</v>
      </c>
      <c r="I168" t="s">
        <v>81</v>
      </c>
      <c r="J168" t="s">
        <v>92</v>
      </c>
      <c r="K168" t="s">
        <v>1175</v>
      </c>
      <c r="L168" t="s">
        <v>126</v>
      </c>
      <c r="M168" t="s">
        <v>73</v>
      </c>
      <c r="N168" t="s">
        <v>76</v>
      </c>
      <c r="O168" t="s">
        <v>75</v>
      </c>
      <c r="P168" t="s">
        <v>734</v>
      </c>
      <c r="Q168" t="s">
        <v>73</v>
      </c>
      <c r="R168" t="s">
        <v>2056</v>
      </c>
      <c r="S168" t="s">
        <v>78</v>
      </c>
      <c r="T168" t="s">
        <v>74</v>
      </c>
    </row>
    <row r="169" spans="1:20" x14ac:dyDescent="0.25">
      <c r="A169" s="1">
        <v>2727</v>
      </c>
      <c r="B169" t="s">
        <v>19</v>
      </c>
      <c r="C169" t="s">
        <v>30</v>
      </c>
      <c r="D169" t="s">
        <v>51</v>
      </c>
      <c r="E169" t="s">
        <v>56</v>
      </c>
      <c r="F169" t="s">
        <v>73</v>
      </c>
      <c r="G169" t="s">
        <v>78</v>
      </c>
      <c r="H169" t="s">
        <v>433</v>
      </c>
      <c r="I169" t="s">
        <v>102</v>
      </c>
      <c r="J169" t="s">
        <v>105</v>
      </c>
      <c r="K169" t="s">
        <v>1190</v>
      </c>
      <c r="L169" t="s">
        <v>74</v>
      </c>
      <c r="M169" t="s">
        <v>126</v>
      </c>
      <c r="N169" t="s">
        <v>83</v>
      </c>
      <c r="O169" t="s">
        <v>96</v>
      </c>
      <c r="P169" t="s">
        <v>540</v>
      </c>
      <c r="Q169" t="s">
        <v>73</v>
      </c>
      <c r="R169" t="s">
        <v>2151</v>
      </c>
      <c r="S169" t="s">
        <v>85</v>
      </c>
      <c r="T169" t="s">
        <v>126</v>
      </c>
    </row>
    <row r="170" spans="1:20" x14ac:dyDescent="0.25">
      <c r="A170" s="1">
        <v>2728</v>
      </c>
      <c r="B170" t="s">
        <v>19</v>
      </c>
      <c r="C170" t="s">
        <v>32</v>
      </c>
      <c r="D170" t="s">
        <v>51</v>
      </c>
      <c r="E170" t="s">
        <v>52</v>
      </c>
      <c r="F170" t="s">
        <v>73</v>
      </c>
      <c r="G170" t="s">
        <v>81</v>
      </c>
      <c r="H170" t="s">
        <v>408</v>
      </c>
      <c r="I170" t="s">
        <v>77</v>
      </c>
      <c r="J170" t="s">
        <v>105</v>
      </c>
      <c r="K170" t="s">
        <v>1282</v>
      </c>
      <c r="L170" t="s">
        <v>126</v>
      </c>
      <c r="M170" t="s">
        <v>74</v>
      </c>
      <c r="N170" t="s">
        <v>73</v>
      </c>
      <c r="O170" t="s">
        <v>92</v>
      </c>
      <c r="P170" t="s">
        <v>110</v>
      </c>
      <c r="Q170" t="s">
        <v>73</v>
      </c>
      <c r="R170" t="s">
        <v>1479</v>
      </c>
      <c r="S170" t="s">
        <v>89</v>
      </c>
      <c r="T170" t="s">
        <v>131</v>
      </c>
    </row>
    <row r="171" spans="1:20" x14ac:dyDescent="0.25">
      <c r="A171" s="1">
        <v>2729</v>
      </c>
      <c r="B171" t="s">
        <v>19</v>
      </c>
      <c r="C171" t="s">
        <v>33</v>
      </c>
      <c r="D171" t="s">
        <v>51</v>
      </c>
      <c r="E171" t="s">
        <v>65</v>
      </c>
      <c r="F171" t="s">
        <v>74</v>
      </c>
      <c r="G171" t="s">
        <v>81</v>
      </c>
      <c r="H171" t="s">
        <v>554</v>
      </c>
      <c r="I171" t="s">
        <v>103</v>
      </c>
      <c r="J171" t="s">
        <v>80</v>
      </c>
      <c r="K171" t="s">
        <v>1117</v>
      </c>
      <c r="L171" t="s">
        <v>73</v>
      </c>
      <c r="M171" t="s">
        <v>73</v>
      </c>
      <c r="N171" t="s">
        <v>1116</v>
      </c>
      <c r="O171" t="s">
        <v>95</v>
      </c>
      <c r="P171" t="s">
        <v>681</v>
      </c>
      <c r="Q171" t="s">
        <v>74</v>
      </c>
      <c r="R171" t="s">
        <v>2152</v>
      </c>
      <c r="S171" t="s">
        <v>96</v>
      </c>
      <c r="T171" t="s">
        <v>83</v>
      </c>
    </row>
    <row r="172" spans="1:20" x14ac:dyDescent="0.25">
      <c r="A172" s="1">
        <v>2730</v>
      </c>
      <c r="B172" t="s">
        <v>19</v>
      </c>
      <c r="C172" t="s">
        <v>34</v>
      </c>
      <c r="D172" t="s">
        <v>51</v>
      </c>
      <c r="E172" t="s">
        <v>66</v>
      </c>
      <c r="F172" t="s">
        <v>74</v>
      </c>
      <c r="G172" t="s">
        <v>110</v>
      </c>
      <c r="H172" t="s">
        <v>967</v>
      </c>
      <c r="I172" t="s">
        <v>86</v>
      </c>
      <c r="J172" t="s">
        <v>105</v>
      </c>
      <c r="K172" t="s">
        <v>1303</v>
      </c>
      <c r="L172" t="s">
        <v>131</v>
      </c>
      <c r="M172" t="s">
        <v>73</v>
      </c>
      <c r="N172" t="s">
        <v>126</v>
      </c>
      <c r="O172" t="s">
        <v>79</v>
      </c>
      <c r="P172" t="s">
        <v>1005</v>
      </c>
      <c r="Q172" t="s">
        <v>74</v>
      </c>
      <c r="R172" t="s">
        <v>1543</v>
      </c>
      <c r="S172" t="s">
        <v>78</v>
      </c>
      <c r="T172" t="s">
        <v>131</v>
      </c>
    </row>
    <row r="173" spans="1:20" x14ac:dyDescent="0.25">
      <c r="A173" s="1">
        <v>2731</v>
      </c>
      <c r="B173" t="s">
        <v>19</v>
      </c>
      <c r="C173" t="s">
        <v>35</v>
      </c>
      <c r="D173" t="s">
        <v>51</v>
      </c>
      <c r="E173" t="s">
        <v>52</v>
      </c>
      <c r="F173" t="s">
        <v>74</v>
      </c>
      <c r="G173" t="s">
        <v>102</v>
      </c>
      <c r="H173" t="s">
        <v>395</v>
      </c>
      <c r="I173" t="s">
        <v>102</v>
      </c>
      <c r="J173" t="s">
        <v>80</v>
      </c>
      <c r="K173" t="s">
        <v>1140</v>
      </c>
      <c r="L173" t="s">
        <v>126</v>
      </c>
      <c r="M173" t="s">
        <v>73</v>
      </c>
      <c r="N173" t="s">
        <v>101</v>
      </c>
      <c r="O173" t="s">
        <v>114</v>
      </c>
      <c r="P173" t="s">
        <v>944</v>
      </c>
      <c r="Q173" t="s">
        <v>73</v>
      </c>
      <c r="R173" t="s">
        <v>1608</v>
      </c>
      <c r="S173" t="s">
        <v>89</v>
      </c>
      <c r="T173" t="s">
        <v>83</v>
      </c>
    </row>
    <row r="174" spans="1:20" x14ac:dyDescent="0.25">
      <c r="A174" s="1">
        <v>2732</v>
      </c>
      <c r="B174" t="s">
        <v>19</v>
      </c>
      <c r="C174" t="s">
        <v>36</v>
      </c>
      <c r="D174" t="s">
        <v>51</v>
      </c>
      <c r="E174" t="s">
        <v>58</v>
      </c>
      <c r="F174" t="s">
        <v>73</v>
      </c>
      <c r="G174" t="s">
        <v>96</v>
      </c>
      <c r="H174" t="s">
        <v>179</v>
      </c>
      <c r="I174" t="s">
        <v>79</v>
      </c>
      <c r="J174" t="s">
        <v>119</v>
      </c>
      <c r="K174" t="s">
        <v>1197</v>
      </c>
      <c r="L174" t="s">
        <v>126</v>
      </c>
      <c r="M174" t="s">
        <v>74</v>
      </c>
      <c r="N174" t="s">
        <v>1116</v>
      </c>
      <c r="O174" t="s">
        <v>90</v>
      </c>
      <c r="P174" t="s">
        <v>885</v>
      </c>
      <c r="Q174" t="s">
        <v>73</v>
      </c>
      <c r="R174" t="s">
        <v>1577</v>
      </c>
      <c r="S174" t="s">
        <v>82</v>
      </c>
      <c r="T174" t="s">
        <v>131</v>
      </c>
    </row>
    <row r="175" spans="1:20" x14ac:dyDescent="0.25">
      <c r="A175" s="1">
        <v>2733</v>
      </c>
      <c r="B175" t="s">
        <v>19</v>
      </c>
      <c r="C175" t="s">
        <v>37</v>
      </c>
      <c r="D175" t="s">
        <v>51</v>
      </c>
      <c r="E175" t="s">
        <v>64</v>
      </c>
      <c r="F175" t="s">
        <v>73</v>
      </c>
      <c r="G175" t="s">
        <v>80</v>
      </c>
      <c r="H175" t="s">
        <v>968</v>
      </c>
      <c r="I175" t="s">
        <v>103</v>
      </c>
      <c r="J175" t="s">
        <v>114</v>
      </c>
      <c r="K175" t="s">
        <v>1172</v>
      </c>
      <c r="L175" t="s">
        <v>101</v>
      </c>
      <c r="M175" t="s">
        <v>73</v>
      </c>
      <c r="N175" t="s">
        <v>101</v>
      </c>
      <c r="O175" t="s">
        <v>102</v>
      </c>
      <c r="P175" t="s">
        <v>1144</v>
      </c>
      <c r="Q175" t="s">
        <v>126</v>
      </c>
      <c r="R175" t="s">
        <v>1092</v>
      </c>
      <c r="S175" t="s">
        <v>117</v>
      </c>
      <c r="T175" t="s">
        <v>1116</v>
      </c>
    </row>
    <row r="176" spans="1:20" x14ac:dyDescent="0.25">
      <c r="A176" s="1">
        <v>2734</v>
      </c>
      <c r="B176" t="s">
        <v>19</v>
      </c>
      <c r="C176" t="s">
        <v>38</v>
      </c>
      <c r="D176" t="s">
        <v>51</v>
      </c>
      <c r="E176" t="s">
        <v>68</v>
      </c>
      <c r="F176" t="s">
        <v>74</v>
      </c>
      <c r="G176" t="s">
        <v>107</v>
      </c>
      <c r="H176" t="s">
        <v>922</v>
      </c>
      <c r="I176" t="s">
        <v>113</v>
      </c>
      <c r="J176" t="s">
        <v>97</v>
      </c>
      <c r="K176" t="s">
        <v>1195</v>
      </c>
      <c r="L176" t="s">
        <v>126</v>
      </c>
      <c r="M176" t="s">
        <v>73</v>
      </c>
      <c r="N176" t="s">
        <v>126</v>
      </c>
      <c r="O176" t="s">
        <v>94</v>
      </c>
      <c r="P176" t="s">
        <v>609</v>
      </c>
      <c r="Q176" t="s">
        <v>74</v>
      </c>
      <c r="R176" t="s">
        <v>2153</v>
      </c>
      <c r="S176" t="s">
        <v>85</v>
      </c>
      <c r="T176" t="s">
        <v>1116</v>
      </c>
    </row>
    <row r="177" spans="1:20" x14ac:dyDescent="0.25">
      <c r="A177" s="1">
        <v>2735</v>
      </c>
      <c r="B177" t="s">
        <v>19</v>
      </c>
      <c r="C177" t="s">
        <v>39</v>
      </c>
      <c r="D177" t="s">
        <v>51</v>
      </c>
      <c r="E177" t="s">
        <v>46</v>
      </c>
      <c r="F177" t="s">
        <v>73</v>
      </c>
      <c r="G177" t="s">
        <v>77</v>
      </c>
      <c r="H177" t="s">
        <v>373</v>
      </c>
      <c r="I177" t="s">
        <v>94</v>
      </c>
      <c r="J177" t="s">
        <v>91</v>
      </c>
      <c r="K177" t="s">
        <v>1306</v>
      </c>
      <c r="L177" t="s">
        <v>101</v>
      </c>
      <c r="M177" t="s">
        <v>73</v>
      </c>
      <c r="N177" t="s">
        <v>1116</v>
      </c>
      <c r="O177" t="s">
        <v>98</v>
      </c>
      <c r="P177" t="s">
        <v>178</v>
      </c>
      <c r="Q177" t="s">
        <v>73</v>
      </c>
      <c r="R177" t="s">
        <v>417</v>
      </c>
      <c r="S177" t="s">
        <v>78</v>
      </c>
      <c r="T177" t="s">
        <v>1116</v>
      </c>
    </row>
    <row r="178" spans="1:20" x14ac:dyDescent="0.25">
      <c r="A178" s="1">
        <v>2736</v>
      </c>
      <c r="B178" t="s">
        <v>19</v>
      </c>
      <c r="C178" t="s">
        <v>24</v>
      </c>
      <c r="D178" t="s">
        <v>52</v>
      </c>
      <c r="E178" t="s">
        <v>46</v>
      </c>
      <c r="F178" t="s">
        <v>73</v>
      </c>
      <c r="G178" t="s">
        <v>95</v>
      </c>
      <c r="H178" t="s">
        <v>203</v>
      </c>
      <c r="I178" t="s">
        <v>81</v>
      </c>
      <c r="J178" t="s">
        <v>102</v>
      </c>
      <c r="K178" t="s">
        <v>1177</v>
      </c>
      <c r="L178" t="s">
        <v>101</v>
      </c>
      <c r="M178" t="s">
        <v>73</v>
      </c>
      <c r="N178" t="s">
        <v>73</v>
      </c>
      <c r="O178" t="s">
        <v>79</v>
      </c>
      <c r="P178" t="s">
        <v>910</v>
      </c>
      <c r="Q178" t="s">
        <v>74</v>
      </c>
      <c r="R178" t="s">
        <v>1527</v>
      </c>
      <c r="S178" t="s">
        <v>78</v>
      </c>
      <c r="T178" t="s">
        <v>83</v>
      </c>
    </row>
    <row r="179" spans="1:20" x14ac:dyDescent="0.25">
      <c r="A179" s="1">
        <v>2737</v>
      </c>
      <c r="B179" t="s">
        <v>19</v>
      </c>
      <c r="C179" t="s">
        <v>25</v>
      </c>
      <c r="D179" t="s">
        <v>52</v>
      </c>
      <c r="E179" t="s">
        <v>69</v>
      </c>
      <c r="F179" t="s">
        <v>74</v>
      </c>
      <c r="G179" t="s">
        <v>86</v>
      </c>
      <c r="H179" t="s">
        <v>914</v>
      </c>
      <c r="I179" t="s">
        <v>114</v>
      </c>
      <c r="J179" t="s">
        <v>108</v>
      </c>
      <c r="K179" t="s">
        <v>1291</v>
      </c>
      <c r="L179" t="s">
        <v>126</v>
      </c>
      <c r="M179" t="s">
        <v>73</v>
      </c>
      <c r="N179" t="s">
        <v>126</v>
      </c>
      <c r="O179" t="s">
        <v>113</v>
      </c>
      <c r="P179" t="s">
        <v>772</v>
      </c>
      <c r="Q179" t="s">
        <v>73</v>
      </c>
      <c r="R179" t="s">
        <v>903</v>
      </c>
      <c r="S179" t="s">
        <v>116</v>
      </c>
      <c r="T179" t="s">
        <v>1116</v>
      </c>
    </row>
    <row r="180" spans="1:20" x14ac:dyDescent="0.25">
      <c r="A180" s="1">
        <v>2738</v>
      </c>
      <c r="B180" t="s">
        <v>19</v>
      </c>
      <c r="C180" t="s">
        <v>26</v>
      </c>
      <c r="D180" t="s">
        <v>52</v>
      </c>
      <c r="E180" t="s">
        <v>56</v>
      </c>
      <c r="F180" t="s">
        <v>74</v>
      </c>
      <c r="G180" t="s">
        <v>105</v>
      </c>
      <c r="H180" t="s">
        <v>959</v>
      </c>
      <c r="I180" t="s">
        <v>77</v>
      </c>
      <c r="J180" t="s">
        <v>80</v>
      </c>
      <c r="K180" t="s">
        <v>1233</v>
      </c>
      <c r="L180" t="s">
        <v>131</v>
      </c>
      <c r="M180" t="s">
        <v>73</v>
      </c>
      <c r="N180" t="s">
        <v>74</v>
      </c>
      <c r="O180" t="s">
        <v>107</v>
      </c>
      <c r="P180" t="s">
        <v>1009</v>
      </c>
      <c r="Q180" t="s">
        <v>73</v>
      </c>
      <c r="R180" t="s">
        <v>852</v>
      </c>
      <c r="S180" t="s">
        <v>116</v>
      </c>
      <c r="T180" t="s">
        <v>1116</v>
      </c>
    </row>
    <row r="181" spans="1:20" x14ac:dyDescent="0.25">
      <c r="A181" s="1">
        <v>2739</v>
      </c>
      <c r="B181" t="s">
        <v>19</v>
      </c>
      <c r="C181" t="s">
        <v>27</v>
      </c>
      <c r="D181" t="s">
        <v>52</v>
      </c>
      <c r="E181" t="s">
        <v>68</v>
      </c>
      <c r="F181" t="s">
        <v>73</v>
      </c>
      <c r="G181" t="s">
        <v>75</v>
      </c>
      <c r="H181" t="s">
        <v>574</v>
      </c>
      <c r="I181" t="s">
        <v>103</v>
      </c>
      <c r="J181" t="s">
        <v>107</v>
      </c>
      <c r="K181" t="s">
        <v>1141</v>
      </c>
      <c r="L181" t="s">
        <v>74</v>
      </c>
      <c r="M181" t="s">
        <v>73</v>
      </c>
      <c r="N181" t="s">
        <v>101</v>
      </c>
      <c r="O181" t="s">
        <v>108</v>
      </c>
      <c r="P181" t="s">
        <v>1259</v>
      </c>
      <c r="Q181" t="s">
        <v>74</v>
      </c>
      <c r="R181" t="s">
        <v>2144</v>
      </c>
      <c r="S181" t="s">
        <v>106</v>
      </c>
      <c r="T181" t="s">
        <v>131</v>
      </c>
    </row>
    <row r="182" spans="1:20" x14ac:dyDescent="0.25">
      <c r="A182" s="1">
        <v>2740</v>
      </c>
      <c r="B182" t="s">
        <v>19</v>
      </c>
      <c r="C182" t="s">
        <v>28</v>
      </c>
      <c r="D182" t="s">
        <v>52</v>
      </c>
      <c r="E182" t="s">
        <v>58</v>
      </c>
      <c r="F182" t="s">
        <v>74</v>
      </c>
      <c r="G182" t="s">
        <v>77</v>
      </c>
      <c r="H182" t="s">
        <v>475</v>
      </c>
      <c r="I182" t="s">
        <v>99</v>
      </c>
      <c r="J182" t="s">
        <v>79</v>
      </c>
      <c r="K182" t="s">
        <v>1185</v>
      </c>
      <c r="L182" t="s">
        <v>126</v>
      </c>
      <c r="M182" t="s">
        <v>126</v>
      </c>
      <c r="N182" t="s">
        <v>126</v>
      </c>
      <c r="O182" t="s">
        <v>86</v>
      </c>
      <c r="P182" t="s">
        <v>849</v>
      </c>
      <c r="Q182" t="s">
        <v>73</v>
      </c>
      <c r="R182" t="s">
        <v>1613</v>
      </c>
      <c r="S182" t="s">
        <v>82</v>
      </c>
      <c r="T182" t="s">
        <v>1116</v>
      </c>
    </row>
    <row r="183" spans="1:20" x14ac:dyDescent="0.25">
      <c r="A183" s="1">
        <v>2741</v>
      </c>
      <c r="B183" t="s">
        <v>19</v>
      </c>
      <c r="C183" t="s">
        <v>40</v>
      </c>
      <c r="D183" t="s">
        <v>52</v>
      </c>
      <c r="E183" t="s">
        <v>57</v>
      </c>
      <c r="F183" t="s">
        <v>74</v>
      </c>
      <c r="G183" t="s">
        <v>86</v>
      </c>
      <c r="H183" t="s">
        <v>346</v>
      </c>
      <c r="I183" t="s">
        <v>89</v>
      </c>
      <c r="J183" t="s">
        <v>113</v>
      </c>
      <c r="K183" t="s">
        <v>1129</v>
      </c>
      <c r="L183" t="s">
        <v>126</v>
      </c>
      <c r="M183" t="s">
        <v>73</v>
      </c>
      <c r="N183" t="s">
        <v>101</v>
      </c>
      <c r="O183" t="s">
        <v>75</v>
      </c>
      <c r="P183" t="s">
        <v>910</v>
      </c>
      <c r="Q183" t="s">
        <v>74</v>
      </c>
      <c r="R183" t="s">
        <v>103</v>
      </c>
      <c r="S183" t="s">
        <v>87</v>
      </c>
      <c r="T183" t="s">
        <v>101</v>
      </c>
    </row>
    <row r="184" spans="1:20" x14ac:dyDescent="0.25">
      <c r="A184" s="1">
        <v>2742</v>
      </c>
      <c r="B184" t="s">
        <v>19</v>
      </c>
      <c r="C184" t="s">
        <v>30</v>
      </c>
      <c r="D184" t="s">
        <v>52</v>
      </c>
      <c r="E184" t="s">
        <v>50</v>
      </c>
      <c r="F184" t="s">
        <v>73</v>
      </c>
      <c r="G184" t="s">
        <v>78</v>
      </c>
      <c r="H184" t="s">
        <v>315</v>
      </c>
      <c r="I184" t="s">
        <v>96</v>
      </c>
      <c r="J184" t="s">
        <v>103</v>
      </c>
      <c r="K184" t="s">
        <v>125</v>
      </c>
      <c r="L184" t="s">
        <v>73</v>
      </c>
      <c r="M184" t="s">
        <v>73</v>
      </c>
      <c r="N184" t="s">
        <v>101</v>
      </c>
      <c r="O184" t="s">
        <v>98</v>
      </c>
      <c r="P184" t="s">
        <v>806</v>
      </c>
      <c r="Q184" t="s">
        <v>74</v>
      </c>
      <c r="R184" t="s">
        <v>1871</v>
      </c>
      <c r="S184" t="s">
        <v>117</v>
      </c>
      <c r="T184" t="s">
        <v>126</v>
      </c>
    </row>
    <row r="185" spans="1:20" x14ac:dyDescent="0.25">
      <c r="A185" s="1">
        <v>2743</v>
      </c>
      <c r="B185" t="s">
        <v>19</v>
      </c>
      <c r="C185" t="s">
        <v>31</v>
      </c>
      <c r="D185" t="s">
        <v>52</v>
      </c>
      <c r="E185" t="s">
        <v>45</v>
      </c>
      <c r="F185" t="s">
        <v>73</v>
      </c>
      <c r="G185" t="s">
        <v>113</v>
      </c>
      <c r="H185" t="s">
        <v>422</v>
      </c>
      <c r="I185" t="s">
        <v>114</v>
      </c>
      <c r="J185" t="s">
        <v>118</v>
      </c>
      <c r="K185" t="s">
        <v>1333</v>
      </c>
      <c r="L185" t="s">
        <v>1116</v>
      </c>
      <c r="M185" t="s">
        <v>74</v>
      </c>
      <c r="N185" t="s">
        <v>131</v>
      </c>
      <c r="O185" t="s">
        <v>99</v>
      </c>
      <c r="P185" t="s">
        <v>444</v>
      </c>
      <c r="Q185" t="s">
        <v>73</v>
      </c>
      <c r="R185" t="s">
        <v>173</v>
      </c>
      <c r="S185" t="s">
        <v>96</v>
      </c>
      <c r="T185" t="s">
        <v>101</v>
      </c>
    </row>
    <row r="186" spans="1:20" x14ac:dyDescent="0.25">
      <c r="A186" s="1">
        <v>2744</v>
      </c>
      <c r="B186" t="s">
        <v>19</v>
      </c>
      <c r="C186" t="s">
        <v>32</v>
      </c>
      <c r="D186" t="s">
        <v>52</v>
      </c>
      <c r="E186" t="s">
        <v>51</v>
      </c>
      <c r="F186" t="s">
        <v>74</v>
      </c>
      <c r="G186" t="s">
        <v>89</v>
      </c>
      <c r="H186" t="s">
        <v>357</v>
      </c>
      <c r="I186" t="s">
        <v>80</v>
      </c>
      <c r="J186" t="s">
        <v>432</v>
      </c>
      <c r="K186" t="s">
        <v>1233</v>
      </c>
      <c r="L186" t="s">
        <v>126</v>
      </c>
      <c r="M186" t="s">
        <v>73</v>
      </c>
      <c r="N186" t="s">
        <v>101</v>
      </c>
      <c r="O186" t="s">
        <v>81</v>
      </c>
      <c r="P186" t="s">
        <v>129</v>
      </c>
      <c r="Q186" t="s">
        <v>73</v>
      </c>
      <c r="R186" t="s">
        <v>1545</v>
      </c>
      <c r="S186" t="s">
        <v>99</v>
      </c>
      <c r="T186" t="s">
        <v>87</v>
      </c>
    </row>
    <row r="187" spans="1:20" x14ac:dyDescent="0.25">
      <c r="A187" s="1">
        <v>2745</v>
      </c>
      <c r="B187" t="s">
        <v>19</v>
      </c>
      <c r="C187" t="s">
        <v>33</v>
      </c>
      <c r="D187" t="s">
        <v>52</v>
      </c>
      <c r="E187" t="s">
        <v>60</v>
      </c>
      <c r="F187" t="s">
        <v>73</v>
      </c>
      <c r="G187" t="s">
        <v>79</v>
      </c>
      <c r="H187" t="s">
        <v>620</v>
      </c>
      <c r="I187" t="s">
        <v>89</v>
      </c>
      <c r="J187" t="s">
        <v>93</v>
      </c>
      <c r="K187" t="s">
        <v>1155</v>
      </c>
      <c r="L187" t="s">
        <v>126</v>
      </c>
      <c r="M187" t="s">
        <v>73</v>
      </c>
      <c r="N187" t="s">
        <v>126</v>
      </c>
      <c r="O187" t="s">
        <v>93</v>
      </c>
      <c r="P187" t="s">
        <v>1028</v>
      </c>
      <c r="Q187" t="s">
        <v>73</v>
      </c>
      <c r="R187" t="s">
        <v>1485</v>
      </c>
      <c r="S187" t="s">
        <v>89</v>
      </c>
      <c r="T187" t="s">
        <v>83</v>
      </c>
    </row>
    <row r="188" spans="1:20" x14ac:dyDescent="0.25">
      <c r="A188" s="1">
        <v>2746</v>
      </c>
      <c r="B188" t="s">
        <v>19</v>
      </c>
      <c r="C188" t="s">
        <v>34</v>
      </c>
      <c r="D188" t="s">
        <v>52</v>
      </c>
      <c r="E188" t="s">
        <v>46</v>
      </c>
      <c r="F188" t="s">
        <v>74</v>
      </c>
      <c r="G188" t="s">
        <v>82</v>
      </c>
      <c r="H188" t="s">
        <v>432</v>
      </c>
      <c r="I188" t="s">
        <v>103</v>
      </c>
      <c r="J188" t="s">
        <v>84</v>
      </c>
      <c r="K188" t="s">
        <v>1311</v>
      </c>
      <c r="L188" t="s">
        <v>74</v>
      </c>
      <c r="M188" t="s">
        <v>74</v>
      </c>
      <c r="N188" t="s">
        <v>126</v>
      </c>
      <c r="O188" t="s">
        <v>94</v>
      </c>
      <c r="P188" t="s">
        <v>1139</v>
      </c>
      <c r="Q188" t="s">
        <v>73</v>
      </c>
      <c r="R188" t="s">
        <v>835</v>
      </c>
      <c r="S188" t="s">
        <v>116</v>
      </c>
      <c r="T188" t="s">
        <v>101</v>
      </c>
    </row>
    <row r="189" spans="1:20" x14ac:dyDescent="0.25">
      <c r="A189" s="1">
        <v>2747</v>
      </c>
      <c r="B189" t="s">
        <v>19</v>
      </c>
      <c r="C189" t="s">
        <v>35</v>
      </c>
      <c r="D189" t="s">
        <v>52</v>
      </c>
      <c r="E189" t="s">
        <v>51</v>
      </c>
      <c r="F189" t="s">
        <v>73</v>
      </c>
      <c r="G189" t="s">
        <v>86</v>
      </c>
      <c r="H189" t="s">
        <v>762</v>
      </c>
      <c r="I189" t="s">
        <v>77</v>
      </c>
      <c r="J189" t="s">
        <v>111</v>
      </c>
      <c r="K189" t="s">
        <v>1172</v>
      </c>
      <c r="L189" t="s">
        <v>126</v>
      </c>
      <c r="M189" t="s">
        <v>74</v>
      </c>
      <c r="N189" t="s">
        <v>101</v>
      </c>
      <c r="O189" t="s">
        <v>77</v>
      </c>
      <c r="P189" t="s">
        <v>178</v>
      </c>
      <c r="Q189" t="s">
        <v>74</v>
      </c>
      <c r="R189" t="s">
        <v>1700</v>
      </c>
      <c r="S189" t="s">
        <v>85</v>
      </c>
      <c r="T189" t="s">
        <v>101</v>
      </c>
    </row>
    <row r="190" spans="1:20" x14ac:dyDescent="0.25">
      <c r="A190" s="1">
        <v>2748</v>
      </c>
      <c r="B190" t="s">
        <v>19</v>
      </c>
      <c r="C190" t="s">
        <v>36</v>
      </c>
      <c r="D190" t="s">
        <v>52</v>
      </c>
      <c r="E190" t="s">
        <v>49</v>
      </c>
      <c r="F190" t="s">
        <v>74</v>
      </c>
      <c r="G190" t="s">
        <v>94</v>
      </c>
      <c r="H190" t="s">
        <v>460</v>
      </c>
      <c r="I190" t="s">
        <v>103</v>
      </c>
      <c r="J190" t="s">
        <v>80</v>
      </c>
      <c r="K190" t="s">
        <v>1140</v>
      </c>
      <c r="L190" t="s">
        <v>126</v>
      </c>
      <c r="M190" t="s">
        <v>73</v>
      </c>
      <c r="N190" t="s">
        <v>126</v>
      </c>
      <c r="O190" t="s">
        <v>109</v>
      </c>
      <c r="P190" t="s">
        <v>1173</v>
      </c>
      <c r="Q190" t="s">
        <v>126</v>
      </c>
      <c r="R190" t="s">
        <v>1029</v>
      </c>
      <c r="S190" t="s">
        <v>96</v>
      </c>
      <c r="T190" t="s">
        <v>76</v>
      </c>
    </row>
    <row r="191" spans="1:20" x14ac:dyDescent="0.25">
      <c r="A191" s="1">
        <v>2749</v>
      </c>
      <c r="B191" t="s">
        <v>19</v>
      </c>
      <c r="C191" t="s">
        <v>37</v>
      </c>
      <c r="D191" t="s">
        <v>52</v>
      </c>
      <c r="E191" t="s">
        <v>65</v>
      </c>
      <c r="F191" t="s">
        <v>73</v>
      </c>
      <c r="G191" t="s">
        <v>79</v>
      </c>
      <c r="H191" t="s">
        <v>819</v>
      </c>
      <c r="I191" t="s">
        <v>103</v>
      </c>
      <c r="J191" t="s">
        <v>91</v>
      </c>
      <c r="K191" t="s">
        <v>1124</v>
      </c>
      <c r="L191" t="s">
        <v>74</v>
      </c>
      <c r="M191" t="s">
        <v>74</v>
      </c>
      <c r="N191" t="s">
        <v>126</v>
      </c>
      <c r="O191" t="s">
        <v>94</v>
      </c>
      <c r="P191" t="s">
        <v>842</v>
      </c>
      <c r="Q191" t="s">
        <v>74</v>
      </c>
      <c r="R191" t="s">
        <v>1548</v>
      </c>
      <c r="S191" t="s">
        <v>82</v>
      </c>
      <c r="T191" t="s">
        <v>1116</v>
      </c>
    </row>
    <row r="192" spans="1:20" x14ac:dyDescent="0.25">
      <c r="A192" s="1">
        <v>2750</v>
      </c>
      <c r="B192" t="s">
        <v>19</v>
      </c>
      <c r="C192" t="s">
        <v>38</v>
      </c>
      <c r="D192" t="s">
        <v>52</v>
      </c>
      <c r="E192" t="s">
        <v>41</v>
      </c>
      <c r="F192" t="s">
        <v>73</v>
      </c>
      <c r="G192" t="s">
        <v>117</v>
      </c>
      <c r="H192" t="s">
        <v>969</v>
      </c>
      <c r="I192" t="s">
        <v>89</v>
      </c>
      <c r="J192" t="s">
        <v>113</v>
      </c>
      <c r="K192" t="s">
        <v>734</v>
      </c>
      <c r="L192" t="s">
        <v>74</v>
      </c>
      <c r="M192" t="s">
        <v>74</v>
      </c>
      <c r="N192" t="s">
        <v>87</v>
      </c>
      <c r="O192" t="s">
        <v>92</v>
      </c>
      <c r="P192" t="s">
        <v>944</v>
      </c>
      <c r="Q192" t="s">
        <v>73</v>
      </c>
      <c r="R192" t="s">
        <v>2000</v>
      </c>
      <c r="S192" t="s">
        <v>75</v>
      </c>
      <c r="T192" t="s">
        <v>131</v>
      </c>
    </row>
    <row r="193" spans="1:20" x14ac:dyDescent="0.25">
      <c r="A193" s="1">
        <v>2751</v>
      </c>
      <c r="B193" t="s">
        <v>19</v>
      </c>
      <c r="C193" t="s">
        <v>39</v>
      </c>
      <c r="D193" t="s">
        <v>52</v>
      </c>
      <c r="E193" t="s">
        <v>60</v>
      </c>
      <c r="F193" t="s">
        <v>74</v>
      </c>
      <c r="G193" t="s">
        <v>82</v>
      </c>
      <c r="H193" t="s">
        <v>733</v>
      </c>
      <c r="I193" t="s">
        <v>94</v>
      </c>
      <c r="J193" t="s">
        <v>109</v>
      </c>
      <c r="K193" t="s">
        <v>1205</v>
      </c>
      <c r="L193" t="s">
        <v>74</v>
      </c>
      <c r="M193" t="s">
        <v>74</v>
      </c>
      <c r="N193" t="s">
        <v>131</v>
      </c>
      <c r="O193" t="s">
        <v>92</v>
      </c>
      <c r="P193" t="s">
        <v>816</v>
      </c>
      <c r="Q193" t="s">
        <v>73</v>
      </c>
      <c r="R193" t="s">
        <v>763</v>
      </c>
      <c r="S193" t="s">
        <v>106</v>
      </c>
      <c r="T193" t="s">
        <v>126</v>
      </c>
    </row>
    <row r="194" spans="1:20" x14ac:dyDescent="0.25">
      <c r="A194" s="1">
        <v>2752</v>
      </c>
      <c r="B194" t="s">
        <v>19</v>
      </c>
      <c r="C194" t="s">
        <v>24</v>
      </c>
      <c r="D194" t="s">
        <v>53</v>
      </c>
      <c r="E194" t="s">
        <v>56</v>
      </c>
      <c r="F194" t="s">
        <v>74</v>
      </c>
      <c r="G194" t="s">
        <v>90</v>
      </c>
      <c r="H194" t="s">
        <v>745</v>
      </c>
      <c r="I194" t="s">
        <v>92</v>
      </c>
      <c r="J194" t="s">
        <v>129</v>
      </c>
      <c r="K194" t="s">
        <v>1269</v>
      </c>
      <c r="L194" t="s">
        <v>126</v>
      </c>
      <c r="M194" t="s">
        <v>74</v>
      </c>
      <c r="N194" t="s">
        <v>131</v>
      </c>
      <c r="O194" t="s">
        <v>98</v>
      </c>
      <c r="P194" t="s">
        <v>894</v>
      </c>
      <c r="Q194" t="s">
        <v>73</v>
      </c>
      <c r="R194" t="s">
        <v>1813</v>
      </c>
      <c r="S194" t="s">
        <v>96</v>
      </c>
      <c r="T194" t="s">
        <v>101</v>
      </c>
    </row>
    <row r="195" spans="1:20" x14ac:dyDescent="0.25">
      <c r="A195" s="1">
        <v>2753</v>
      </c>
      <c r="B195" t="s">
        <v>19</v>
      </c>
      <c r="C195" t="s">
        <v>25</v>
      </c>
      <c r="D195" t="s">
        <v>53</v>
      </c>
      <c r="E195" t="s">
        <v>45</v>
      </c>
      <c r="F195" t="s">
        <v>73</v>
      </c>
      <c r="G195" t="s">
        <v>75</v>
      </c>
      <c r="H195" t="s">
        <v>256</v>
      </c>
      <c r="I195" t="s">
        <v>86</v>
      </c>
      <c r="J195" t="s">
        <v>124</v>
      </c>
      <c r="K195" t="s">
        <v>1203</v>
      </c>
      <c r="L195" t="s">
        <v>74</v>
      </c>
      <c r="M195" t="s">
        <v>74</v>
      </c>
      <c r="N195" t="s">
        <v>74</v>
      </c>
      <c r="O195" t="s">
        <v>102</v>
      </c>
      <c r="P195" t="s">
        <v>432</v>
      </c>
      <c r="Q195" t="s">
        <v>74</v>
      </c>
      <c r="R195" t="s">
        <v>1703</v>
      </c>
      <c r="S195" t="s">
        <v>99</v>
      </c>
      <c r="T195" t="s">
        <v>131</v>
      </c>
    </row>
    <row r="196" spans="1:20" x14ac:dyDescent="0.25">
      <c r="A196" s="1">
        <v>2754</v>
      </c>
      <c r="B196" t="s">
        <v>19</v>
      </c>
      <c r="C196" t="s">
        <v>26</v>
      </c>
      <c r="D196" t="s">
        <v>53</v>
      </c>
      <c r="E196" t="s">
        <v>70</v>
      </c>
      <c r="F196" t="s">
        <v>74</v>
      </c>
      <c r="G196" t="s">
        <v>99</v>
      </c>
      <c r="H196" t="s">
        <v>583</v>
      </c>
      <c r="I196" t="s">
        <v>77</v>
      </c>
      <c r="J196" t="s">
        <v>91</v>
      </c>
      <c r="K196" t="s">
        <v>1191</v>
      </c>
      <c r="L196" t="s">
        <v>74</v>
      </c>
      <c r="M196" t="s">
        <v>74</v>
      </c>
      <c r="N196" t="s">
        <v>74</v>
      </c>
      <c r="O196" t="s">
        <v>119</v>
      </c>
      <c r="P196" t="s">
        <v>1289</v>
      </c>
      <c r="Q196" t="s">
        <v>74</v>
      </c>
      <c r="R196" t="s">
        <v>2015</v>
      </c>
      <c r="S196" t="s">
        <v>81</v>
      </c>
      <c r="T196" t="s">
        <v>117</v>
      </c>
    </row>
    <row r="197" spans="1:20" x14ac:dyDescent="0.25">
      <c r="A197" s="1">
        <v>2755</v>
      </c>
      <c r="B197" t="s">
        <v>19</v>
      </c>
      <c r="C197" t="s">
        <v>27</v>
      </c>
      <c r="D197" t="s">
        <v>53</v>
      </c>
      <c r="E197" t="s">
        <v>42</v>
      </c>
      <c r="F197" t="s">
        <v>73</v>
      </c>
      <c r="G197" t="s">
        <v>98</v>
      </c>
      <c r="H197" t="s">
        <v>524</v>
      </c>
      <c r="I197" t="s">
        <v>113</v>
      </c>
      <c r="J197" t="s">
        <v>132</v>
      </c>
      <c r="K197" t="s">
        <v>1194</v>
      </c>
      <c r="L197" t="s">
        <v>126</v>
      </c>
      <c r="M197" t="s">
        <v>74</v>
      </c>
      <c r="N197" t="s">
        <v>74</v>
      </c>
      <c r="O197" t="s">
        <v>75</v>
      </c>
      <c r="P197" t="s">
        <v>128</v>
      </c>
      <c r="Q197" t="s">
        <v>74</v>
      </c>
      <c r="R197" t="s">
        <v>1719</v>
      </c>
      <c r="S197" t="s">
        <v>106</v>
      </c>
      <c r="T197" t="s">
        <v>76</v>
      </c>
    </row>
    <row r="198" spans="1:20" x14ac:dyDescent="0.25">
      <c r="A198" s="1">
        <v>2756</v>
      </c>
      <c r="B198" t="s">
        <v>19</v>
      </c>
      <c r="C198" t="s">
        <v>28</v>
      </c>
      <c r="D198" t="s">
        <v>53</v>
      </c>
      <c r="E198" t="s">
        <v>54</v>
      </c>
      <c r="F198" t="s">
        <v>74</v>
      </c>
      <c r="G198" t="s">
        <v>90</v>
      </c>
      <c r="H198" t="s">
        <v>332</v>
      </c>
      <c r="I198" t="s">
        <v>95</v>
      </c>
      <c r="J198" t="s">
        <v>88</v>
      </c>
      <c r="K198" t="s">
        <v>1169</v>
      </c>
      <c r="L198" t="s">
        <v>126</v>
      </c>
      <c r="M198" t="s">
        <v>126</v>
      </c>
      <c r="N198" t="s">
        <v>74</v>
      </c>
      <c r="O198" t="s">
        <v>94</v>
      </c>
      <c r="P198" t="s">
        <v>133</v>
      </c>
      <c r="Q198" t="s">
        <v>73</v>
      </c>
      <c r="R198" t="s">
        <v>1773</v>
      </c>
      <c r="S198" t="s">
        <v>89</v>
      </c>
      <c r="T198" t="s">
        <v>117</v>
      </c>
    </row>
    <row r="199" spans="1:20" x14ac:dyDescent="0.25">
      <c r="A199" s="1">
        <v>2757</v>
      </c>
      <c r="B199" t="s">
        <v>19</v>
      </c>
      <c r="C199" t="s">
        <v>40</v>
      </c>
      <c r="D199" t="s">
        <v>53</v>
      </c>
      <c r="E199" t="s">
        <v>55</v>
      </c>
      <c r="F199" t="s">
        <v>73</v>
      </c>
      <c r="G199" t="s">
        <v>95</v>
      </c>
      <c r="H199" t="s">
        <v>868</v>
      </c>
      <c r="I199" t="s">
        <v>77</v>
      </c>
      <c r="J199" t="s">
        <v>111</v>
      </c>
      <c r="K199" t="s">
        <v>1313</v>
      </c>
      <c r="L199" t="s">
        <v>101</v>
      </c>
      <c r="M199" t="s">
        <v>73</v>
      </c>
      <c r="N199" t="s">
        <v>74</v>
      </c>
      <c r="O199" t="s">
        <v>95</v>
      </c>
      <c r="P199" t="s">
        <v>949</v>
      </c>
      <c r="Q199" t="s">
        <v>73</v>
      </c>
      <c r="R199" t="s">
        <v>1868</v>
      </c>
      <c r="S199" t="s">
        <v>96</v>
      </c>
      <c r="T199" t="s">
        <v>76</v>
      </c>
    </row>
    <row r="200" spans="1:20" x14ac:dyDescent="0.25">
      <c r="A200" s="1">
        <v>2758</v>
      </c>
      <c r="B200" t="s">
        <v>19</v>
      </c>
      <c r="C200" t="s">
        <v>29</v>
      </c>
      <c r="D200" t="s">
        <v>53</v>
      </c>
      <c r="E200" t="s">
        <v>59</v>
      </c>
      <c r="F200" t="s">
        <v>73</v>
      </c>
      <c r="G200" t="s">
        <v>92</v>
      </c>
      <c r="H200" t="s">
        <v>505</v>
      </c>
      <c r="I200" t="s">
        <v>102</v>
      </c>
      <c r="J200" t="s">
        <v>100</v>
      </c>
      <c r="K200" t="s">
        <v>1316</v>
      </c>
      <c r="L200" t="s">
        <v>101</v>
      </c>
      <c r="M200" t="s">
        <v>74</v>
      </c>
      <c r="N200" t="s">
        <v>1116</v>
      </c>
      <c r="O200" t="s">
        <v>114</v>
      </c>
      <c r="P200" t="s">
        <v>444</v>
      </c>
      <c r="Q200" t="s">
        <v>74</v>
      </c>
      <c r="R200" t="s">
        <v>1748</v>
      </c>
      <c r="S200" t="s">
        <v>106</v>
      </c>
      <c r="T200" t="s">
        <v>83</v>
      </c>
    </row>
    <row r="201" spans="1:20" x14ac:dyDescent="0.25">
      <c r="A201" s="1">
        <v>2759</v>
      </c>
      <c r="B201" t="s">
        <v>19</v>
      </c>
      <c r="C201" t="s">
        <v>30</v>
      </c>
      <c r="D201" t="s">
        <v>53</v>
      </c>
      <c r="E201" t="s">
        <v>71</v>
      </c>
      <c r="F201" t="s">
        <v>74</v>
      </c>
      <c r="G201" t="s">
        <v>90</v>
      </c>
      <c r="H201" t="s">
        <v>358</v>
      </c>
      <c r="I201" t="s">
        <v>102</v>
      </c>
      <c r="J201" t="s">
        <v>80</v>
      </c>
      <c r="K201" t="s">
        <v>1293</v>
      </c>
      <c r="L201" t="s">
        <v>126</v>
      </c>
      <c r="M201" t="s">
        <v>73</v>
      </c>
      <c r="N201" t="s">
        <v>101</v>
      </c>
      <c r="O201" t="s">
        <v>102</v>
      </c>
      <c r="P201" t="s">
        <v>127</v>
      </c>
      <c r="Q201" t="s">
        <v>73</v>
      </c>
      <c r="R201" t="s">
        <v>1694</v>
      </c>
      <c r="S201" t="s">
        <v>106</v>
      </c>
      <c r="T201" t="s">
        <v>1116</v>
      </c>
    </row>
    <row r="202" spans="1:20" x14ac:dyDescent="0.25">
      <c r="A202" s="1">
        <v>2760</v>
      </c>
      <c r="B202" t="s">
        <v>19</v>
      </c>
      <c r="C202" t="s">
        <v>32</v>
      </c>
      <c r="D202" t="s">
        <v>53</v>
      </c>
      <c r="E202" t="s">
        <v>47</v>
      </c>
      <c r="F202" t="s">
        <v>73</v>
      </c>
      <c r="G202" t="s">
        <v>78</v>
      </c>
      <c r="H202" t="s">
        <v>970</v>
      </c>
      <c r="I202" t="s">
        <v>75</v>
      </c>
      <c r="J202" t="s">
        <v>108</v>
      </c>
      <c r="K202" t="s">
        <v>1189</v>
      </c>
      <c r="L202" t="s">
        <v>74</v>
      </c>
      <c r="M202" t="s">
        <v>74</v>
      </c>
      <c r="N202" t="s">
        <v>101</v>
      </c>
      <c r="O202" t="s">
        <v>114</v>
      </c>
      <c r="P202" t="s">
        <v>133</v>
      </c>
      <c r="Q202" t="s">
        <v>73</v>
      </c>
      <c r="R202" t="s">
        <v>1882</v>
      </c>
      <c r="S202" t="s">
        <v>106</v>
      </c>
      <c r="T202" t="s">
        <v>131</v>
      </c>
    </row>
    <row r="203" spans="1:20" x14ac:dyDescent="0.25">
      <c r="A203" s="1">
        <v>2761</v>
      </c>
      <c r="B203" t="s">
        <v>19</v>
      </c>
      <c r="C203" t="s">
        <v>33</v>
      </c>
      <c r="D203" t="s">
        <v>53</v>
      </c>
      <c r="E203" t="s">
        <v>62</v>
      </c>
      <c r="F203" t="s">
        <v>74</v>
      </c>
      <c r="G203" t="s">
        <v>77</v>
      </c>
      <c r="H203" t="s">
        <v>412</v>
      </c>
      <c r="I203" t="s">
        <v>75</v>
      </c>
      <c r="J203" t="s">
        <v>80</v>
      </c>
      <c r="K203" t="s">
        <v>1268</v>
      </c>
      <c r="L203" t="s">
        <v>101</v>
      </c>
      <c r="M203" t="s">
        <v>73</v>
      </c>
      <c r="N203" t="s">
        <v>74</v>
      </c>
      <c r="O203" t="s">
        <v>97</v>
      </c>
      <c r="P203" t="s">
        <v>1009</v>
      </c>
      <c r="Q203" t="s">
        <v>73</v>
      </c>
      <c r="R203" t="s">
        <v>1621</v>
      </c>
      <c r="S203" t="s">
        <v>81</v>
      </c>
      <c r="T203" t="s">
        <v>76</v>
      </c>
    </row>
    <row r="204" spans="1:20" x14ac:dyDescent="0.25">
      <c r="A204" s="1">
        <v>2762</v>
      </c>
      <c r="B204" t="s">
        <v>19</v>
      </c>
      <c r="C204" t="s">
        <v>34</v>
      </c>
      <c r="D204" t="s">
        <v>53</v>
      </c>
      <c r="E204" t="s">
        <v>64</v>
      </c>
      <c r="F204" t="s">
        <v>74</v>
      </c>
      <c r="G204" t="s">
        <v>77</v>
      </c>
      <c r="H204" t="s">
        <v>180</v>
      </c>
      <c r="I204" t="s">
        <v>98</v>
      </c>
      <c r="J204" t="s">
        <v>86</v>
      </c>
      <c r="K204" t="s">
        <v>1190</v>
      </c>
      <c r="L204" t="s">
        <v>126</v>
      </c>
      <c r="M204" t="s">
        <v>74</v>
      </c>
      <c r="N204" t="s">
        <v>74</v>
      </c>
      <c r="O204" t="s">
        <v>105</v>
      </c>
      <c r="P204" t="s">
        <v>1217</v>
      </c>
      <c r="Q204" t="s">
        <v>74</v>
      </c>
      <c r="R204" t="s">
        <v>2154</v>
      </c>
      <c r="S204" t="s">
        <v>82</v>
      </c>
      <c r="T204" t="s">
        <v>83</v>
      </c>
    </row>
    <row r="205" spans="1:20" x14ac:dyDescent="0.25">
      <c r="A205" s="1">
        <v>2763</v>
      </c>
      <c r="B205" t="s">
        <v>19</v>
      </c>
      <c r="C205" t="s">
        <v>35</v>
      </c>
      <c r="D205" t="s">
        <v>53</v>
      </c>
      <c r="E205" t="s">
        <v>44</v>
      </c>
      <c r="F205" t="s">
        <v>73</v>
      </c>
      <c r="G205" t="s">
        <v>98</v>
      </c>
      <c r="H205" t="s">
        <v>891</v>
      </c>
      <c r="I205" t="s">
        <v>92</v>
      </c>
      <c r="J205" t="s">
        <v>84</v>
      </c>
      <c r="K205" t="s">
        <v>1251</v>
      </c>
      <c r="L205" t="s">
        <v>101</v>
      </c>
      <c r="M205" t="s">
        <v>74</v>
      </c>
      <c r="N205" t="s">
        <v>126</v>
      </c>
      <c r="O205" t="s">
        <v>92</v>
      </c>
      <c r="P205" t="s">
        <v>1016</v>
      </c>
      <c r="Q205" t="s">
        <v>73</v>
      </c>
      <c r="R205" t="s">
        <v>2140</v>
      </c>
      <c r="S205" t="s">
        <v>106</v>
      </c>
      <c r="T205" t="s">
        <v>76</v>
      </c>
    </row>
    <row r="206" spans="1:20" x14ac:dyDescent="0.25">
      <c r="A206" s="1">
        <v>2764</v>
      </c>
      <c r="B206" t="s">
        <v>19</v>
      </c>
      <c r="C206" t="s">
        <v>36</v>
      </c>
      <c r="D206" t="s">
        <v>53</v>
      </c>
      <c r="E206" t="s">
        <v>63</v>
      </c>
      <c r="F206" t="s">
        <v>74</v>
      </c>
      <c r="G206" t="s">
        <v>83</v>
      </c>
      <c r="H206" t="s">
        <v>593</v>
      </c>
      <c r="I206" t="s">
        <v>85</v>
      </c>
      <c r="J206" t="s">
        <v>77</v>
      </c>
      <c r="K206" t="s">
        <v>206</v>
      </c>
      <c r="L206" t="s">
        <v>73</v>
      </c>
      <c r="M206" t="s">
        <v>73</v>
      </c>
      <c r="N206" t="s">
        <v>83</v>
      </c>
      <c r="O206" t="s">
        <v>103</v>
      </c>
      <c r="P206" t="s">
        <v>609</v>
      </c>
      <c r="Q206" t="s">
        <v>73</v>
      </c>
      <c r="R206" t="s">
        <v>1976</v>
      </c>
      <c r="S206" t="s">
        <v>96</v>
      </c>
      <c r="T206" t="s">
        <v>101</v>
      </c>
    </row>
    <row r="207" spans="1:20" x14ac:dyDescent="0.25">
      <c r="A207" s="1">
        <v>2765</v>
      </c>
      <c r="B207" t="s">
        <v>19</v>
      </c>
      <c r="C207" t="s">
        <v>37</v>
      </c>
      <c r="D207" t="s">
        <v>53</v>
      </c>
      <c r="E207" t="s">
        <v>54</v>
      </c>
      <c r="F207" t="s">
        <v>73</v>
      </c>
      <c r="G207" t="s">
        <v>89</v>
      </c>
      <c r="H207" t="s">
        <v>439</v>
      </c>
      <c r="I207" t="s">
        <v>75</v>
      </c>
      <c r="J207" t="s">
        <v>94</v>
      </c>
      <c r="K207" t="s">
        <v>1144</v>
      </c>
      <c r="L207" t="s">
        <v>74</v>
      </c>
      <c r="M207" t="s">
        <v>74</v>
      </c>
      <c r="N207" t="s">
        <v>101</v>
      </c>
      <c r="O207" t="s">
        <v>97</v>
      </c>
      <c r="P207" t="s">
        <v>1161</v>
      </c>
      <c r="Q207" t="s">
        <v>73</v>
      </c>
      <c r="R207" t="s">
        <v>1782</v>
      </c>
      <c r="S207" t="s">
        <v>106</v>
      </c>
      <c r="T207" t="s">
        <v>131</v>
      </c>
    </row>
    <row r="208" spans="1:20" x14ac:dyDescent="0.25">
      <c r="A208" s="1">
        <v>2766</v>
      </c>
      <c r="B208" t="s">
        <v>19</v>
      </c>
      <c r="C208" t="s">
        <v>38</v>
      </c>
      <c r="D208" t="s">
        <v>53</v>
      </c>
      <c r="E208" t="s">
        <v>71</v>
      </c>
      <c r="F208" t="s">
        <v>73</v>
      </c>
      <c r="G208" t="s">
        <v>93</v>
      </c>
      <c r="H208" t="s">
        <v>451</v>
      </c>
      <c r="I208" t="s">
        <v>89</v>
      </c>
      <c r="J208" t="s">
        <v>92</v>
      </c>
      <c r="K208" t="s">
        <v>1178</v>
      </c>
      <c r="L208" t="s">
        <v>126</v>
      </c>
      <c r="M208" t="s">
        <v>73</v>
      </c>
      <c r="N208" t="s">
        <v>74</v>
      </c>
      <c r="O208" t="s">
        <v>112</v>
      </c>
      <c r="P208" t="s">
        <v>1047</v>
      </c>
      <c r="Q208" t="s">
        <v>74</v>
      </c>
      <c r="R208" t="s">
        <v>2032</v>
      </c>
      <c r="S208" t="s">
        <v>89</v>
      </c>
      <c r="T208" t="s">
        <v>76</v>
      </c>
    </row>
    <row r="209" spans="1:20" x14ac:dyDescent="0.25">
      <c r="A209" s="1">
        <v>2767</v>
      </c>
      <c r="B209" t="s">
        <v>19</v>
      </c>
      <c r="C209" t="s">
        <v>39</v>
      </c>
      <c r="D209" t="s">
        <v>53</v>
      </c>
      <c r="E209" t="s">
        <v>55</v>
      </c>
      <c r="F209" t="s">
        <v>74</v>
      </c>
      <c r="G209" t="s">
        <v>79</v>
      </c>
      <c r="H209" t="s">
        <v>583</v>
      </c>
      <c r="I209" t="s">
        <v>114</v>
      </c>
      <c r="J209" t="s">
        <v>88</v>
      </c>
      <c r="K209" t="s">
        <v>1282</v>
      </c>
      <c r="L209" t="s">
        <v>74</v>
      </c>
      <c r="M209" t="s">
        <v>74</v>
      </c>
      <c r="N209" t="s">
        <v>126</v>
      </c>
      <c r="O209" t="s">
        <v>95</v>
      </c>
      <c r="P209" t="s">
        <v>1314</v>
      </c>
      <c r="Q209" t="s">
        <v>74</v>
      </c>
      <c r="R209" t="s">
        <v>1995</v>
      </c>
      <c r="S209" t="s">
        <v>75</v>
      </c>
      <c r="T209" t="s">
        <v>117</v>
      </c>
    </row>
    <row r="210" spans="1:20" x14ac:dyDescent="0.25">
      <c r="A210" s="1">
        <v>2768</v>
      </c>
      <c r="B210" t="s">
        <v>19</v>
      </c>
      <c r="C210" t="s">
        <v>24</v>
      </c>
      <c r="D210" t="s">
        <v>54</v>
      </c>
      <c r="E210" t="s">
        <v>44</v>
      </c>
      <c r="F210" t="s">
        <v>73</v>
      </c>
      <c r="G210" t="s">
        <v>96</v>
      </c>
      <c r="H210" t="s">
        <v>640</v>
      </c>
      <c r="I210" t="s">
        <v>92</v>
      </c>
      <c r="J210" t="s">
        <v>100</v>
      </c>
      <c r="K210" t="s">
        <v>1154</v>
      </c>
      <c r="L210" t="s">
        <v>126</v>
      </c>
      <c r="M210" t="s">
        <v>126</v>
      </c>
      <c r="N210" t="s">
        <v>126</v>
      </c>
      <c r="O210" t="s">
        <v>75</v>
      </c>
      <c r="P210" t="s">
        <v>946</v>
      </c>
      <c r="Q210" t="s">
        <v>73</v>
      </c>
      <c r="R210" t="s">
        <v>1446</v>
      </c>
      <c r="S210" t="s">
        <v>106</v>
      </c>
      <c r="T210" t="s">
        <v>117</v>
      </c>
    </row>
    <row r="211" spans="1:20" x14ac:dyDescent="0.25">
      <c r="A211" s="1">
        <v>2769</v>
      </c>
      <c r="B211" t="s">
        <v>19</v>
      </c>
      <c r="C211" t="s">
        <v>25</v>
      </c>
      <c r="D211" t="s">
        <v>54</v>
      </c>
      <c r="E211" t="s">
        <v>62</v>
      </c>
      <c r="F211" t="s">
        <v>74</v>
      </c>
      <c r="G211" t="s">
        <v>76</v>
      </c>
      <c r="H211" t="s">
        <v>971</v>
      </c>
      <c r="I211" t="s">
        <v>98</v>
      </c>
      <c r="J211" t="s">
        <v>97</v>
      </c>
      <c r="K211" t="s">
        <v>1146</v>
      </c>
      <c r="L211" t="s">
        <v>74</v>
      </c>
      <c r="M211" t="s">
        <v>101</v>
      </c>
      <c r="N211" t="s">
        <v>73</v>
      </c>
      <c r="O211" t="s">
        <v>77</v>
      </c>
      <c r="P211" t="s">
        <v>235</v>
      </c>
      <c r="Q211" t="s">
        <v>73</v>
      </c>
      <c r="R211" t="s">
        <v>2045</v>
      </c>
      <c r="S211" t="s">
        <v>96</v>
      </c>
      <c r="T211" t="s">
        <v>83</v>
      </c>
    </row>
    <row r="212" spans="1:20" x14ac:dyDescent="0.25">
      <c r="A212" s="1">
        <v>2770</v>
      </c>
      <c r="B212" t="s">
        <v>19</v>
      </c>
      <c r="C212" t="s">
        <v>26</v>
      </c>
      <c r="D212" t="s">
        <v>54</v>
      </c>
      <c r="E212" t="s">
        <v>71</v>
      </c>
      <c r="F212" t="s">
        <v>73</v>
      </c>
      <c r="G212" t="s">
        <v>80</v>
      </c>
      <c r="H212" t="s">
        <v>175</v>
      </c>
      <c r="I212" t="s">
        <v>81</v>
      </c>
      <c r="J212" t="s">
        <v>79</v>
      </c>
      <c r="K212" t="s">
        <v>1270</v>
      </c>
      <c r="L212" t="s">
        <v>126</v>
      </c>
      <c r="M212" t="s">
        <v>126</v>
      </c>
      <c r="N212" t="s">
        <v>101</v>
      </c>
      <c r="O212" t="s">
        <v>102</v>
      </c>
      <c r="P212" t="s">
        <v>910</v>
      </c>
      <c r="Q212" t="s">
        <v>126</v>
      </c>
      <c r="R212" t="s">
        <v>2067</v>
      </c>
      <c r="S212" t="s">
        <v>116</v>
      </c>
      <c r="T212" t="s">
        <v>1116</v>
      </c>
    </row>
    <row r="213" spans="1:20" x14ac:dyDescent="0.25">
      <c r="A213" s="1">
        <v>2771</v>
      </c>
      <c r="B213" t="s">
        <v>19</v>
      </c>
      <c r="C213" t="s">
        <v>27</v>
      </c>
      <c r="D213" t="s">
        <v>54</v>
      </c>
      <c r="E213" t="s">
        <v>55</v>
      </c>
      <c r="F213" t="s">
        <v>74</v>
      </c>
      <c r="G213" t="s">
        <v>89</v>
      </c>
      <c r="H213" t="s">
        <v>925</v>
      </c>
      <c r="I213" t="s">
        <v>79</v>
      </c>
      <c r="J213" t="s">
        <v>129</v>
      </c>
      <c r="K213" t="s">
        <v>1117</v>
      </c>
      <c r="L213" t="s">
        <v>74</v>
      </c>
      <c r="M213" t="s">
        <v>73</v>
      </c>
      <c r="N213" t="s">
        <v>101</v>
      </c>
      <c r="O213" t="s">
        <v>77</v>
      </c>
      <c r="P213" t="s">
        <v>138</v>
      </c>
      <c r="Q213" t="s">
        <v>73</v>
      </c>
      <c r="R213" t="s">
        <v>1706</v>
      </c>
      <c r="S213" t="s">
        <v>106</v>
      </c>
      <c r="T213" t="s">
        <v>76</v>
      </c>
    </row>
    <row r="214" spans="1:20" x14ac:dyDescent="0.25">
      <c r="A214" s="1">
        <v>2772</v>
      </c>
      <c r="B214" t="s">
        <v>19</v>
      </c>
      <c r="C214" t="s">
        <v>28</v>
      </c>
      <c r="D214" t="s">
        <v>54</v>
      </c>
      <c r="E214" t="s">
        <v>53</v>
      </c>
      <c r="F214" t="s">
        <v>73</v>
      </c>
      <c r="G214" t="s">
        <v>86</v>
      </c>
      <c r="H214" t="s">
        <v>436</v>
      </c>
      <c r="I214" t="s">
        <v>81</v>
      </c>
      <c r="J214" t="s">
        <v>113</v>
      </c>
      <c r="K214" t="s">
        <v>1198</v>
      </c>
      <c r="L214" t="s">
        <v>126</v>
      </c>
      <c r="M214" t="s">
        <v>73</v>
      </c>
      <c r="N214" t="s">
        <v>73</v>
      </c>
      <c r="O214" t="s">
        <v>79</v>
      </c>
      <c r="P214" t="s">
        <v>397</v>
      </c>
      <c r="Q214" t="s">
        <v>74</v>
      </c>
      <c r="R214" t="s">
        <v>1832</v>
      </c>
      <c r="S214" t="s">
        <v>116</v>
      </c>
      <c r="T214" t="s">
        <v>101</v>
      </c>
    </row>
    <row r="215" spans="1:20" x14ac:dyDescent="0.25">
      <c r="A215" s="1">
        <v>2773</v>
      </c>
      <c r="B215" t="s">
        <v>19</v>
      </c>
      <c r="C215" t="s">
        <v>40</v>
      </c>
      <c r="D215" t="s">
        <v>54</v>
      </c>
      <c r="E215" t="s">
        <v>63</v>
      </c>
      <c r="F215" t="s">
        <v>74</v>
      </c>
      <c r="G215" t="s">
        <v>86</v>
      </c>
      <c r="H215" t="s">
        <v>201</v>
      </c>
      <c r="I215" t="s">
        <v>79</v>
      </c>
      <c r="J215" t="s">
        <v>125</v>
      </c>
      <c r="K215" t="s">
        <v>1226</v>
      </c>
      <c r="L215" t="s">
        <v>101</v>
      </c>
      <c r="M215" t="s">
        <v>73</v>
      </c>
      <c r="N215" t="s">
        <v>101</v>
      </c>
      <c r="O215" t="s">
        <v>103</v>
      </c>
      <c r="P215" t="s">
        <v>726</v>
      </c>
      <c r="Q215" t="s">
        <v>73</v>
      </c>
      <c r="R215" t="s">
        <v>1626</v>
      </c>
      <c r="S215" t="s">
        <v>89</v>
      </c>
      <c r="T215" t="s">
        <v>76</v>
      </c>
    </row>
    <row r="216" spans="1:20" x14ac:dyDescent="0.25">
      <c r="A216" s="1">
        <v>2774</v>
      </c>
      <c r="B216" t="s">
        <v>19</v>
      </c>
      <c r="C216" t="s">
        <v>29</v>
      </c>
      <c r="D216" t="s">
        <v>54</v>
      </c>
      <c r="E216" t="s">
        <v>64</v>
      </c>
      <c r="F216" t="s">
        <v>74</v>
      </c>
      <c r="G216" t="s">
        <v>98</v>
      </c>
      <c r="H216" t="s">
        <v>362</v>
      </c>
      <c r="I216" t="s">
        <v>102</v>
      </c>
      <c r="J216" t="s">
        <v>109</v>
      </c>
      <c r="K216" t="s">
        <v>1288</v>
      </c>
      <c r="L216" t="s">
        <v>101</v>
      </c>
      <c r="M216" t="s">
        <v>126</v>
      </c>
      <c r="N216" t="s">
        <v>1116</v>
      </c>
      <c r="O216" t="s">
        <v>82</v>
      </c>
      <c r="P216" t="s">
        <v>829</v>
      </c>
      <c r="Q216" t="s">
        <v>73</v>
      </c>
      <c r="R216" t="s">
        <v>2155</v>
      </c>
      <c r="S216" t="s">
        <v>82</v>
      </c>
      <c r="T216" t="s">
        <v>101</v>
      </c>
    </row>
    <row r="217" spans="1:20" x14ac:dyDescent="0.25">
      <c r="A217" s="1">
        <v>2775</v>
      </c>
      <c r="B217" t="s">
        <v>19</v>
      </c>
      <c r="C217" t="s">
        <v>30</v>
      </c>
      <c r="D217" t="s">
        <v>54</v>
      </c>
      <c r="E217" t="s">
        <v>45</v>
      </c>
      <c r="F217" t="s">
        <v>73</v>
      </c>
      <c r="G217" t="s">
        <v>92</v>
      </c>
      <c r="H217" t="s">
        <v>750</v>
      </c>
      <c r="I217" t="s">
        <v>102</v>
      </c>
      <c r="J217" t="s">
        <v>129</v>
      </c>
      <c r="K217" t="s">
        <v>1130</v>
      </c>
      <c r="L217" t="s">
        <v>126</v>
      </c>
      <c r="M217" t="s">
        <v>101</v>
      </c>
      <c r="N217" t="s">
        <v>126</v>
      </c>
      <c r="O217" t="s">
        <v>80</v>
      </c>
      <c r="P217" t="s">
        <v>1086</v>
      </c>
      <c r="Q217" t="s">
        <v>73</v>
      </c>
      <c r="R217" t="s">
        <v>1979</v>
      </c>
      <c r="S217" t="s">
        <v>81</v>
      </c>
      <c r="T217" t="s">
        <v>83</v>
      </c>
    </row>
    <row r="218" spans="1:20" x14ac:dyDescent="0.25">
      <c r="A218" s="1">
        <v>2776</v>
      </c>
      <c r="B218" t="s">
        <v>19</v>
      </c>
      <c r="C218" t="s">
        <v>31</v>
      </c>
      <c r="D218" t="s">
        <v>54</v>
      </c>
      <c r="E218" t="s">
        <v>50</v>
      </c>
      <c r="F218" t="s">
        <v>74</v>
      </c>
      <c r="G218" t="s">
        <v>86</v>
      </c>
      <c r="H218" t="s">
        <v>455</v>
      </c>
      <c r="I218" t="s">
        <v>98</v>
      </c>
      <c r="J218" t="s">
        <v>111</v>
      </c>
      <c r="K218" t="s">
        <v>1270</v>
      </c>
      <c r="L218" t="s">
        <v>126</v>
      </c>
      <c r="M218" t="s">
        <v>73</v>
      </c>
      <c r="N218" t="s">
        <v>74</v>
      </c>
      <c r="O218" t="s">
        <v>104</v>
      </c>
      <c r="P218" t="s">
        <v>726</v>
      </c>
      <c r="Q218" t="s">
        <v>74</v>
      </c>
      <c r="R218" t="s">
        <v>1651</v>
      </c>
      <c r="S218" t="s">
        <v>90</v>
      </c>
      <c r="T218" t="s">
        <v>85</v>
      </c>
    </row>
    <row r="219" spans="1:20" x14ac:dyDescent="0.25">
      <c r="A219" s="1">
        <v>2777</v>
      </c>
      <c r="B219" t="s">
        <v>19</v>
      </c>
      <c r="C219" t="s">
        <v>33</v>
      </c>
      <c r="D219" t="s">
        <v>54</v>
      </c>
      <c r="E219" t="s">
        <v>42</v>
      </c>
      <c r="F219" t="s">
        <v>73</v>
      </c>
      <c r="G219" t="s">
        <v>77</v>
      </c>
      <c r="H219" t="s">
        <v>514</v>
      </c>
      <c r="I219" t="s">
        <v>102</v>
      </c>
      <c r="J219" t="s">
        <v>107</v>
      </c>
      <c r="K219" t="s">
        <v>1178</v>
      </c>
      <c r="L219" t="s">
        <v>126</v>
      </c>
      <c r="M219" t="s">
        <v>126</v>
      </c>
      <c r="N219" t="s">
        <v>126</v>
      </c>
      <c r="O219" t="s">
        <v>86</v>
      </c>
      <c r="P219" t="s">
        <v>861</v>
      </c>
      <c r="Q219" t="s">
        <v>73</v>
      </c>
      <c r="R219" t="s">
        <v>1821</v>
      </c>
      <c r="S219" t="s">
        <v>96</v>
      </c>
      <c r="T219" t="s">
        <v>76</v>
      </c>
    </row>
    <row r="220" spans="1:20" x14ac:dyDescent="0.25">
      <c r="A220" s="1">
        <v>2778</v>
      </c>
      <c r="B220" t="s">
        <v>19</v>
      </c>
      <c r="C220" t="s">
        <v>34</v>
      </c>
      <c r="D220" t="s">
        <v>54</v>
      </c>
      <c r="E220" t="s">
        <v>70</v>
      </c>
      <c r="F220" t="s">
        <v>74</v>
      </c>
      <c r="G220" t="s">
        <v>114</v>
      </c>
      <c r="H220" t="s">
        <v>361</v>
      </c>
      <c r="I220" t="s">
        <v>92</v>
      </c>
      <c r="J220" t="s">
        <v>112</v>
      </c>
      <c r="K220" t="s">
        <v>1321</v>
      </c>
      <c r="L220" t="s">
        <v>126</v>
      </c>
      <c r="M220" t="s">
        <v>73</v>
      </c>
      <c r="N220" t="s">
        <v>101</v>
      </c>
      <c r="O220" t="s">
        <v>92</v>
      </c>
      <c r="P220" t="s">
        <v>86</v>
      </c>
      <c r="Q220" t="s">
        <v>73</v>
      </c>
      <c r="R220" t="s">
        <v>2040</v>
      </c>
      <c r="S220" t="s">
        <v>89</v>
      </c>
      <c r="T220" t="s">
        <v>76</v>
      </c>
    </row>
    <row r="221" spans="1:20" x14ac:dyDescent="0.25">
      <c r="A221" s="1">
        <v>2779</v>
      </c>
      <c r="B221" t="s">
        <v>19</v>
      </c>
      <c r="C221" t="s">
        <v>35</v>
      </c>
      <c r="D221" t="s">
        <v>54</v>
      </c>
      <c r="E221" t="s">
        <v>67</v>
      </c>
      <c r="F221" t="s">
        <v>73</v>
      </c>
      <c r="G221" t="s">
        <v>78</v>
      </c>
      <c r="H221" t="s">
        <v>656</v>
      </c>
      <c r="I221" t="s">
        <v>90</v>
      </c>
      <c r="J221" t="s">
        <v>93</v>
      </c>
      <c r="K221" t="s">
        <v>1289</v>
      </c>
      <c r="L221" t="s">
        <v>74</v>
      </c>
      <c r="M221" t="s">
        <v>126</v>
      </c>
      <c r="N221" t="s">
        <v>131</v>
      </c>
      <c r="O221" t="s">
        <v>81</v>
      </c>
      <c r="P221" t="s">
        <v>128</v>
      </c>
      <c r="Q221" t="s">
        <v>73</v>
      </c>
      <c r="R221" t="s">
        <v>1682</v>
      </c>
      <c r="S221" t="s">
        <v>96</v>
      </c>
      <c r="T221" t="s">
        <v>101</v>
      </c>
    </row>
    <row r="222" spans="1:20" x14ac:dyDescent="0.25">
      <c r="A222" s="1">
        <v>2780</v>
      </c>
      <c r="B222" t="s">
        <v>19</v>
      </c>
      <c r="C222" t="s">
        <v>36</v>
      </c>
      <c r="D222" t="s">
        <v>54</v>
      </c>
      <c r="E222" t="s">
        <v>55</v>
      </c>
      <c r="F222" t="s">
        <v>73</v>
      </c>
      <c r="G222" t="s">
        <v>89</v>
      </c>
      <c r="H222" t="s">
        <v>461</v>
      </c>
      <c r="I222" t="s">
        <v>90</v>
      </c>
      <c r="J222" t="s">
        <v>84</v>
      </c>
      <c r="K222" t="s">
        <v>1191</v>
      </c>
      <c r="L222" t="s">
        <v>73</v>
      </c>
      <c r="M222" t="s">
        <v>74</v>
      </c>
      <c r="N222" t="s">
        <v>101</v>
      </c>
      <c r="O222" t="s">
        <v>102</v>
      </c>
      <c r="P222" t="s">
        <v>949</v>
      </c>
      <c r="Q222" t="s">
        <v>73</v>
      </c>
      <c r="R222" t="s">
        <v>1471</v>
      </c>
      <c r="S222" t="s">
        <v>89</v>
      </c>
      <c r="T222" t="s">
        <v>1116</v>
      </c>
    </row>
    <row r="223" spans="1:20" x14ac:dyDescent="0.25">
      <c r="A223" s="1">
        <v>2781</v>
      </c>
      <c r="B223" t="s">
        <v>19</v>
      </c>
      <c r="C223" t="s">
        <v>37</v>
      </c>
      <c r="D223" t="s">
        <v>54</v>
      </c>
      <c r="E223" t="s">
        <v>53</v>
      </c>
      <c r="F223" t="s">
        <v>74</v>
      </c>
      <c r="G223" t="s">
        <v>78</v>
      </c>
      <c r="H223" t="s">
        <v>603</v>
      </c>
      <c r="I223" t="s">
        <v>81</v>
      </c>
      <c r="J223" t="s">
        <v>107</v>
      </c>
      <c r="K223" t="s">
        <v>824</v>
      </c>
      <c r="L223" t="s">
        <v>74</v>
      </c>
      <c r="M223" t="s">
        <v>74</v>
      </c>
      <c r="N223" t="s">
        <v>101</v>
      </c>
      <c r="O223" t="s">
        <v>99</v>
      </c>
      <c r="P223" t="s">
        <v>125</v>
      </c>
      <c r="Q223" t="s">
        <v>73</v>
      </c>
      <c r="R223" t="s">
        <v>1830</v>
      </c>
      <c r="S223" t="s">
        <v>82</v>
      </c>
      <c r="T223" t="s">
        <v>1116</v>
      </c>
    </row>
    <row r="224" spans="1:20" x14ac:dyDescent="0.25">
      <c r="A224" s="1">
        <v>2782</v>
      </c>
      <c r="B224" t="s">
        <v>19</v>
      </c>
      <c r="C224" t="s">
        <v>38</v>
      </c>
      <c r="D224" t="s">
        <v>54</v>
      </c>
      <c r="E224" t="s">
        <v>59</v>
      </c>
      <c r="F224" t="s">
        <v>73</v>
      </c>
      <c r="G224" t="s">
        <v>81</v>
      </c>
      <c r="H224" t="s">
        <v>257</v>
      </c>
      <c r="I224" t="s">
        <v>75</v>
      </c>
      <c r="J224" t="s">
        <v>113</v>
      </c>
      <c r="K224" t="s">
        <v>1142</v>
      </c>
      <c r="L224" t="s">
        <v>73</v>
      </c>
      <c r="M224" t="s">
        <v>73</v>
      </c>
      <c r="N224" t="s">
        <v>126</v>
      </c>
      <c r="O224" t="s">
        <v>102</v>
      </c>
      <c r="P224" t="s">
        <v>544</v>
      </c>
      <c r="Q224" t="s">
        <v>126</v>
      </c>
      <c r="R224" t="s">
        <v>1854</v>
      </c>
      <c r="S224" t="s">
        <v>85</v>
      </c>
      <c r="T224" t="s">
        <v>83</v>
      </c>
    </row>
    <row r="225" spans="1:20" x14ac:dyDescent="0.25">
      <c r="A225" s="1">
        <v>2783</v>
      </c>
      <c r="B225" t="s">
        <v>19</v>
      </c>
      <c r="C225" t="s">
        <v>39</v>
      </c>
      <c r="D225" t="s">
        <v>54</v>
      </c>
      <c r="E225" t="s">
        <v>71</v>
      </c>
      <c r="F225" t="s">
        <v>74</v>
      </c>
      <c r="G225" t="s">
        <v>79</v>
      </c>
      <c r="H225" t="s">
        <v>287</v>
      </c>
      <c r="I225" t="s">
        <v>98</v>
      </c>
      <c r="J225" t="s">
        <v>105</v>
      </c>
      <c r="K225" t="s">
        <v>1141</v>
      </c>
      <c r="L225" t="s">
        <v>126</v>
      </c>
      <c r="M225" t="s">
        <v>74</v>
      </c>
      <c r="N225" t="s">
        <v>74</v>
      </c>
      <c r="O225" t="s">
        <v>107</v>
      </c>
      <c r="P225" t="s">
        <v>772</v>
      </c>
      <c r="Q225" t="s">
        <v>73</v>
      </c>
      <c r="R225" t="s">
        <v>2063</v>
      </c>
      <c r="S225" t="s">
        <v>75</v>
      </c>
      <c r="T225" t="s">
        <v>76</v>
      </c>
    </row>
    <row r="226" spans="1:20" x14ac:dyDescent="0.25">
      <c r="A226" s="1">
        <v>2784</v>
      </c>
      <c r="B226" t="s">
        <v>19</v>
      </c>
      <c r="C226" t="s">
        <v>24</v>
      </c>
      <c r="D226" t="s">
        <v>55</v>
      </c>
      <c r="E226" t="s">
        <v>45</v>
      </c>
      <c r="F226" t="s">
        <v>74</v>
      </c>
      <c r="G226" t="s">
        <v>87</v>
      </c>
      <c r="H226" t="s">
        <v>130</v>
      </c>
      <c r="I226" t="s">
        <v>103</v>
      </c>
      <c r="J226" t="s">
        <v>104</v>
      </c>
      <c r="K226" t="s">
        <v>1219</v>
      </c>
      <c r="L226" t="s">
        <v>74</v>
      </c>
      <c r="M226" t="s">
        <v>126</v>
      </c>
      <c r="N226" t="s">
        <v>131</v>
      </c>
      <c r="O226" t="s">
        <v>98</v>
      </c>
      <c r="P226" t="s">
        <v>576</v>
      </c>
      <c r="Q226" t="s">
        <v>73</v>
      </c>
      <c r="R226" t="s">
        <v>380</v>
      </c>
      <c r="S226" t="s">
        <v>85</v>
      </c>
      <c r="T226" t="s">
        <v>101</v>
      </c>
    </row>
    <row r="227" spans="1:20" x14ac:dyDescent="0.25">
      <c r="A227" s="1">
        <v>2785</v>
      </c>
      <c r="B227" t="s">
        <v>19</v>
      </c>
      <c r="C227" t="s">
        <v>25</v>
      </c>
      <c r="D227" t="s">
        <v>55</v>
      </c>
      <c r="E227" t="s">
        <v>59</v>
      </c>
      <c r="F227" t="s">
        <v>74</v>
      </c>
      <c r="G227" t="s">
        <v>102</v>
      </c>
      <c r="H227" t="s">
        <v>799</v>
      </c>
      <c r="I227" t="s">
        <v>81</v>
      </c>
      <c r="J227" t="s">
        <v>108</v>
      </c>
      <c r="K227" t="s">
        <v>1278</v>
      </c>
      <c r="L227" t="s">
        <v>126</v>
      </c>
      <c r="M227" t="s">
        <v>73</v>
      </c>
      <c r="N227" t="s">
        <v>73</v>
      </c>
      <c r="O227" t="s">
        <v>108</v>
      </c>
      <c r="P227" t="s">
        <v>1009</v>
      </c>
      <c r="Q227" t="s">
        <v>73</v>
      </c>
      <c r="R227" t="s">
        <v>1434</v>
      </c>
      <c r="S227" t="s">
        <v>96</v>
      </c>
      <c r="T227" t="s">
        <v>131</v>
      </c>
    </row>
    <row r="228" spans="1:20" x14ac:dyDescent="0.25">
      <c r="A228" s="1">
        <v>2786</v>
      </c>
      <c r="B228" t="s">
        <v>19</v>
      </c>
      <c r="C228" t="s">
        <v>26</v>
      </c>
      <c r="D228" t="s">
        <v>55</v>
      </c>
      <c r="E228" t="s">
        <v>63</v>
      </c>
      <c r="F228" t="s">
        <v>73</v>
      </c>
      <c r="G228" t="s">
        <v>75</v>
      </c>
      <c r="H228" t="s">
        <v>276</v>
      </c>
      <c r="I228" t="s">
        <v>75</v>
      </c>
      <c r="J228" t="s">
        <v>108</v>
      </c>
      <c r="K228" t="s">
        <v>1185</v>
      </c>
      <c r="L228" t="s">
        <v>126</v>
      </c>
      <c r="M228" t="s">
        <v>74</v>
      </c>
      <c r="N228" t="s">
        <v>126</v>
      </c>
      <c r="O228" t="s">
        <v>90</v>
      </c>
      <c r="P228" t="s">
        <v>132</v>
      </c>
      <c r="Q228" t="s">
        <v>73</v>
      </c>
      <c r="R228" t="s">
        <v>1747</v>
      </c>
      <c r="S228" t="s">
        <v>85</v>
      </c>
      <c r="T228" t="s">
        <v>83</v>
      </c>
    </row>
    <row r="229" spans="1:20" x14ac:dyDescent="0.25">
      <c r="A229" s="1">
        <v>2787</v>
      </c>
      <c r="B229" t="s">
        <v>19</v>
      </c>
      <c r="C229" t="s">
        <v>27</v>
      </c>
      <c r="D229" t="s">
        <v>55</v>
      </c>
      <c r="E229" t="s">
        <v>54</v>
      </c>
      <c r="F229" t="s">
        <v>73</v>
      </c>
      <c r="G229" t="s">
        <v>82</v>
      </c>
      <c r="H229" t="s">
        <v>896</v>
      </c>
      <c r="I229" t="s">
        <v>94</v>
      </c>
      <c r="J229" t="s">
        <v>125</v>
      </c>
      <c r="K229" t="s">
        <v>1226</v>
      </c>
      <c r="L229" t="s">
        <v>74</v>
      </c>
      <c r="M229" t="s">
        <v>73</v>
      </c>
      <c r="N229" t="s">
        <v>74</v>
      </c>
      <c r="O229" t="s">
        <v>94</v>
      </c>
      <c r="P229" t="s">
        <v>899</v>
      </c>
      <c r="Q229" t="s">
        <v>73</v>
      </c>
      <c r="R229" t="s">
        <v>1453</v>
      </c>
      <c r="S229" t="s">
        <v>81</v>
      </c>
      <c r="T229" t="s">
        <v>76</v>
      </c>
    </row>
    <row r="230" spans="1:20" x14ac:dyDescent="0.25">
      <c r="A230" s="1">
        <v>2788</v>
      </c>
      <c r="B230" t="s">
        <v>19</v>
      </c>
      <c r="C230" t="s">
        <v>28</v>
      </c>
      <c r="D230" t="s">
        <v>55</v>
      </c>
      <c r="E230" t="s">
        <v>70</v>
      </c>
      <c r="F230" t="s">
        <v>73</v>
      </c>
      <c r="G230" t="s">
        <v>95</v>
      </c>
      <c r="H230" t="s">
        <v>316</v>
      </c>
      <c r="I230" t="s">
        <v>102</v>
      </c>
      <c r="J230" t="s">
        <v>108</v>
      </c>
      <c r="K230" t="s">
        <v>1170</v>
      </c>
      <c r="L230" t="s">
        <v>1116</v>
      </c>
      <c r="M230" t="s">
        <v>74</v>
      </c>
      <c r="N230" t="s">
        <v>83</v>
      </c>
      <c r="O230" t="s">
        <v>75</v>
      </c>
      <c r="P230" t="s">
        <v>121</v>
      </c>
      <c r="Q230" t="s">
        <v>73</v>
      </c>
      <c r="R230" t="s">
        <v>1461</v>
      </c>
      <c r="S230" t="s">
        <v>117</v>
      </c>
      <c r="T230" t="s">
        <v>126</v>
      </c>
    </row>
    <row r="231" spans="1:20" x14ac:dyDescent="0.25">
      <c r="A231" s="1">
        <v>2789</v>
      </c>
      <c r="B231" t="s">
        <v>19</v>
      </c>
      <c r="C231" t="s">
        <v>40</v>
      </c>
      <c r="D231" t="s">
        <v>55</v>
      </c>
      <c r="E231" t="s">
        <v>53</v>
      </c>
      <c r="F231" t="s">
        <v>74</v>
      </c>
      <c r="G231" t="s">
        <v>90</v>
      </c>
      <c r="H231" t="s">
        <v>537</v>
      </c>
      <c r="I231" t="s">
        <v>79</v>
      </c>
      <c r="J231" t="s">
        <v>130</v>
      </c>
      <c r="K231" t="s">
        <v>1358</v>
      </c>
      <c r="L231" t="s">
        <v>101</v>
      </c>
      <c r="M231" t="s">
        <v>101</v>
      </c>
      <c r="N231" t="s">
        <v>101</v>
      </c>
      <c r="O231" t="s">
        <v>98</v>
      </c>
      <c r="P231" t="s">
        <v>357</v>
      </c>
      <c r="Q231" t="s">
        <v>73</v>
      </c>
      <c r="R231" t="s">
        <v>1757</v>
      </c>
      <c r="S231" t="s">
        <v>106</v>
      </c>
      <c r="T231" t="s">
        <v>131</v>
      </c>
    </row>
    <row r="232" spans="1:20" x14ac:dyDescent="0.25">
      <c r="A232" s="1">
        <v>2790</v>
      </c>
      <c r="B232" t="s">
        <v>19</v>
      </c>
      <c r="C232" t="s">
        <v>29</v>
      </c>
      <c r="D232" t="s">
        <v>55</v>
      </c>
      <c r="E232" t="s">
        <v>44</v>
      </c>
      <c r="F232" t="s">
        <v>74</v>
      </c>
      <c r="G232" t="s">
        <v>93</v>
      </c>
      <c r="H232" t="s">
        <v>156</v>
      </c>
      <c r="I232" t="s">
        <v>82</v>
      </c>
      <c r="J232" t="s">
        <v>113</v>
      </c>
      <c r="K232" t="s">
        <v>1126</v>
      </c>
      <c r="L232" t="s">
        <v>126</v>
      </c>
      <c r="M232" t="s">
        <v>74</v>
      </c>
      <c r="N232" t="s">
        <v>126</v>
      </c>
      <c r="O232" t="s">
        <v>107</v>
      </c>
      <c r="P232" t="s">
        <v>726</v>
      </c>
      <c r="Q232" t="s">
        <v>74</v>
      </c>
      <c r="R232" t="s">
        <v>2016</v>
      </c>
      <c r="S232" t="s">
        <v>96</v>
      </c>
      <c r="T232" t="s">
        <v>131</v>
      </c>
    </row>
    <row r="233" spans="1:20" x14ac:dyDescent="0.25">
      <c r="A233" s="1">
        <v>2791</v>
      </c>
      <c r="B233" t="s">
        <v>19</v>
      </c>
      <c r="C233" t="s">
        <v>31</v>
      </c>
      <c r="D233" t="s">
        <v>55</v>
      </c>
      <c r="E233" t="s">
        <v>62</v>
      </c>
      <c r="F233" t="s">
        <v>73</v>
      </c>
      <c r="G233" t="s">
        <v>102</v>
      </c>
      <c r="H233" t="s">
        <v>514</v>
      </c>
      <c r="I233" t="s">
        <v>77</v>
      </c>
      <c r="J233" t="s">
        <v>104</v>
      </c>
      <c r="K233" t="s">
        <v>1273</v>
      </c>
      <c r="L233" t="s">
        <v>126</v>
      </c>
      <c r="M233" t="s">
        <v>126</v>
      </c>
      <c r="N233" t="s">
        <v>83</v>
      </c>
      <c r="O233" t="s">
        <v>99</v>
      </c>
      <c r="P233" t="s">
        <v>894</v>
      </c>
      <c r="Q233" t="s">
        <v>73</v>
      </c>
      <c r="R233" t="s">
        <v>2093</v>
      </c>
      <c r="S233" t="s">
        <v>89</v>
      </c>
      <c r="T233" t="s">
        <v>76</v>
      </c>
    </row>
    <row r="234" spans="1:20" x14ac:dyDescent="0.25">
      <c r="A234" s="1">
        <v>2792</v>
      </c>
      <c r="B234" t="s">
        <v>19</v>
      </c>
      <c r="C234" t="s">
        <v>32</v>
      </c>
      <c r="D234" t="s">
        <v>55</v>
      </c>
      <c r="E234" t="s">
        <v>43</v>
      </c>
      <c r="F234" t="s">
        <v>73</v>
      </c>
      <c r="G234" t="s">
        <v>103</v>
      </c>
      <c r="H234" t="s">
        <v>803</v>
      </c>
      <c r="I234" t="s">
        <v>103</v>
      </c>
      <c r="J234" t="s">
        <v>110</v>
      </c>
      <c r="K234" t="s">
        <v>1142</v>
      </c>
      <c r="L234" t="s">
        <v>126</v>
      </c>
      <c r="M234" t="s">
        <v>74</v>
      </c>
      <c r="N234" t="s">
        <v>101</v>
      </c>
      <c r="O234" t="s">
        <v>103</v>
      </c>
      <c r="P234" t="s">
        <v>806</v>
      </c>
      <c r="Q234" t="s">
        <v>73</v>
      </c>
      <c r="R234" t="s">
        <v>1991</v>
      </c>
      <c r="S234" t="s">
        <v>89</v>
      </c>
      <c r="T234" t="s">
        <v>1116</v>
      </c>
    </row>
    <row r="235" spans="1:20" x14ac:dyDescent="0.25">
      <c r="A235" s="1">
        <v>2793</v>
      </c>
      <c r="B235" t="s">
        <v>19</v>
      </c>
      <c r="C235" t="s">
        <v>33</v>
      </c>
      <c r="D235" t="s">
        <v>55</v>
      </c>
      <c r="E235" t="s">
        <v>71</v>
      </c>
      <c r="F235" t="s">
        <v>74</v>
      </c>
      <c r="G235" t="s">
        <v>99</v>
      </c>
      <c r="H235" t="s">
        <v>858</v>
      </c>
      <c r="I235" t="s">
        <v>98</v>
      </c>
      <c r="J235" t="s">
        <v>95</v>
      </c>
      <c r="K235" t="s">
        <v>1174</v>
      </c>
      <c r="L235" t="s">
        <v>74</v>
      </c>
      <c r="M235" t="s">
        <v>74</v>
      </c>
      <c r="N235" t="s">
        <v>1116</v>
      </c>
      <c r="O235" t="s">
        <v>102</v>
      </c>
      <c r="P235" t="s">
        <v>806</v>
      </c>
      <c r="Q235" t="s">
        <v>73</v>
      </c>
      <c r="R235" t="s">
        <v>2038</v>
      </c>
      <c r="S235" t="s">
        <v>82</v>
      </c>
      <c r="T235" t="s">
        <v>1116</v>
      </c>
    </row>
    <row r="236" spans="1:20" x14ac:dyDescent="0.25">
      <c r="A236" s="1">
        <v>2794</v>
      </c>
      <c r="B236" t="s">
        <v>19</v>
      </c>
      <c r="C236" t="s">
        <v>34</v>
      </c>
      <c r="D236" t="s">
        <v>55</v>
      </c>
      <c r="E236" t="s">
        <v>57</v>
      </c>
      <c r="F236" t="s">
        <v>74</v>
      </c>
      <c r="G236" t="s">
        <v>114</v>
      </c>
      <c r="H236" t="s">
        <v>214</v>
      </c>
      <c r="I236" t="s">
        <v>79</v>
      </c>
      <c r="J236" t="s">
        <v>100</v>
      </c>
      <c r="K236" t="s">
        <v>1292</v>
      </c>
      <c r="L236" t="s">
        <v>126</v>
      </c>
      <c r="M236" t="s">
        <v>74</v>
      </c>
      <c r="N236" t="s">
        <v>126</v>
      </c>
      <c r="O236" t="s">
        <v>99</v>
      </c>
      <c r="P236" t="s">
        <v>206</v>
      </c>
      <c r="Q236" t="s">
        <v>73</v>
      </c>
      <c r="R236" t="s">
        <v>1100</v>
      </c>
      <c r="S236" t="s">
        <v>106</v>
      </c>
      <c r="T236" t="s">
        <v>131</v>
      </c>
    </row>
    <row r="237" spans="1:20" x14ac:dyDescent="0.25">
      <c r="A237" s="1">
        <v>2795</v>
      </c>
      <c r="B237" t="s">
        <v>19</v>
      </c>
      <c r="C237" t="s">
        <v>35</v>
      </c>
      <c r="D237" t="s">
        <v>55</v>
      </c>
      <c r="E237" t="s">
        <v>71</v>
      </c>
      <c r="F237" t="s">
        <v>73</v>
      </c>
      <c r="G237" t="s">
        <v>91</v>
      </c>
      <c r="H237" t="s">
        <v>787</v>
      </c>
      <c r="I237" t="s">
        <v>77</v>
      </c>
      <c r="J237" t="s">
        <v>111</v>
      </c>
      <c r="K237" t="s">
        <v>1137</v>
      </c>
      <c r="L237" t="s">
        <v>131</v>
      </c>
      <c r="M237" t="s">
        <v>73</v>
      </c>
      <c r="N237" t="s">
        <v>126</v>
      </c>
      <c r="O237" t="s">
        <v>98</v>
      </c>
      <c r="P237" t="s">
        <v>540</v>
      </c>
      <c r="Q237" t="s">
        <v>74</v>
      </c>
      <c r="R237" t="s">
        <v>1519</v>
      </c>
      <c r="S237" t="s">
        <v>96</v>
      </c>
      <c r="T237" t="s">
        <v>78</v>
      </c>
    </row>
    <row r="238" spans="1:20" x14ac:dyDescent="0.25">
      <c r="A238" s="1">
        <v>2796</v>
      </c>
      <c r="B238" t="s">
        <v>19</v>
      </c>
      <c r="C238" t="s">
        <v>36</v>
      </c>
      <c r="D238" t="s">
        <v>55</v>
      </c>
      <c r="E238" t="s">
        <v>54</v>
      </c>
      <c r="F238" t="s">
        <v>74</v>
      </c>
      <c r="G238" t="s">
        <v>122</v>
      </c>
      <c r="H238" t="s">
        <v>804</v>
      </c>
      <c r="I238" t="s">
        <v>89</v>
      </c>
      <c r="J238" t="s">
        <v>79</v>
      </c>
      <c r="K238" t="s">
        <v>1152</v>
      </c>
      <c r="L238" t="s">
        <v>101</v>
      </c>
      <c r="M238" t="s">
        <v>73</v>
      </c>
      <c r="N238" t="s">
        <v>101</v>
      </c>
      <c r="O238" t="s">
        <v>113</v>
      </c>
      <c r="P238" t="s">
        <v>1168</v>
      </c>
      <c r="Q238" t="s">
        <v>126</v>
      </c>
      <c r="R238" t="s">
        <v>1040</v>
      </c>
      <c r="S238" t="s">
        <v>87</v>
      </c>
      <c r="T238" t="s">
        <v>126</v>
      </c>
    </row>
    <row r="239" spans="1:20" x14ac:dyDescent="0.25">
      <c r="A239" s="1">
        <v>2797</v>
      </c>
      <c r="B239" t="s">
        <v>19</v>
      </c>
      <c r="C239" t="s">
        <v>37</v>
      </c>
      <c r="D239" t="s">
        <v>55</v>
      </c>
      <c r="E239" t="s">
        <v>42</v>
      </c>
      <c r="F239" t="s">
        <v>74</v>
      </c>
      <c r="G239" t="s">
        <v>75</v>
      </c>
      <c r="H239" t="s">
        <v>784</v>
      </c>
      <c r="I239" t="s">
        <v>102</v>
      </c>
      <c r="J239" t="s">
        <v>105</v>
      </c>
      <c r="K239" t="s">
        <v>1256</v>
      </c>
      <c r="L239" t="s">
        <v>74</v>
      </c>
      <c r="M239" t="s">
        <v>74</v>
      </c>
      <c r="N239" t="s">
        <v>126</v>
      </c>
      <c r="O239" t="s">
        <v>90</v>
      </c>
      <c r="P239" t="s">
        <v>473</v>
      </c>
      <c r="Q239" t="s">
        <v>74</v>
      </c>
      <c r="R239" t="s">
        <v>1463</v>
      </c>
      <c r="S239" t="s">
        <v>117</v>
      </c>
      <c r="T239" t="s">
        <v>73</v>
      </c>
    </row>
    <row r="240" spans="1:20" x14ac:dyDescent="0.25">
      <c r="A240" s="1">
        <v>2798</v>
      </c>
      <c r="B240" t="s">
        <v>19</v>
      </c>
      <c r="C240" t="s">
        <v>38</v>
      </c>
      <c r="D240" t="s">
        <v>55</v>
      </c>
      <c r="E240" t="s">
        <v>64</v>
      </c>
      <c r="F240" t="s">
        <v>73</v>
      </c>
      <c r="G240" t="s">
        <v>86</v>
      </c>
      <c r="H240" t="s">
        <v>919</v>
      </c>
      <c r="I240" t="s">
        <v>86</v>
      </c>
      <c r="J240" t="s">
        <v>80</v>
      </c>
      <c r="K240" t="s">
        <v>1331</v>
      </c>
      <c r="L240" t="s">
        <v>1116</v>
      </c>
      <c r="M240" t="s">
        <v>126</v>
      </c>
      <c r="N240" t="s">
        <v>126</v>
      </c>
      <c r="O240" t="s">
        <v>106</v>
      </c>
      <c r="P240" t="s">
        <v>297</v>
      </c>
      <c r="Q240" t="s">
        <v>73</v>
      </c>
      <c r="R240" t="s">
        <v>2156</v>
      </c>
      <c r="S240" t="s">
        <v>87</v>
      </c>
      <c r="T240" t="s">
        <v>83</v>
      </c>
    </row>
    <row r="241" spans="1:20" x14ac:dyDescent="0.25">
      <c r="A241" s="1">
        <v>2799</v>
      </c>
      <c r="B241" t="s">
        <v>19</v>
      </c>
      <c r="C241" t="s">
        <v>39</v>
      </c>
      <c r="D241" t="s">
        <v>55</v>
      </c>
      <c r="E241" t="s">
        <v>53</v>
      </c>
      <c r="F241" t="s">
        <v>73</v>
      </c>
      <c r="G241" t="s">
        <v>83</v>
      </c>
      <c r="H241" t="s">
        <v>913</v>
      </c>
      <c r="I241" t="s">
        <v>75</v>
      </c>
      <c r="J241" t="s">
        <v>107</v>
      </c>
      <c r="K241" t="s">
        <v>1227</v>
      </c>
      <c r="L241" t="s">
        <v>73</v>
      </c>
      <c r="M241" t="s">
        <v>126</v>
      </c>
      <c r="N241" t="s">
        <v>117</v>
      </c>
      <c r="O241" t="s">
        <v>96</v>
      </c>
      <c r="P241" t="s">
        <v>107</v>
      </c>
      <c r="Q241" t="s">
        <v>73</v>
      </c>
      <c r="R241" t="s">
        <v>1911</v>
      </c>
      <c r="S241" t="s">
        <v>85</v>
      </c>
      <c r="T241" t="s">
        <v>74</v>
      </c>
    </row>
    <row r="242" spans="1:20" x14ac:dyDescent="0.25">
      <c r="A242" s="1">
        <v>2800</v>
      </c>
      <c r="B242" t="s">
        <v>19</v>
      </c>
      <c r="C242" t="s">
        <v>24</v>
      </c>
      <c r="D242" t="s">
        <v>56</v>
      </c>
      <c r="E242" t="s">
        <v>53</v>
      </c>
      <c r="F242" t="s">
        <v>73</v>
      </c>
      <c r="G242" t="s">
        <v>86</v>
      </c>
      <c r="H242" t="s">
        <v>390</v>
      </c>
      <c r="I242" t="s">
        <v>103</v>
      </c>
      <c r="J242" t="s">
        <v>108</v>
      </c>
      <c r="K242" t="s">
        <v>1143</v>
      </c>
      <c r="L242" t="s">
        <v>101</v>
      </c>
      <c r="M242" t="s">
        <v>73</v>
      </c>
      <c r="N242" t="s">
        <v>126</v>
      </c>
      <c r="O242" t="s">
        <v>107</v>
      </c>
      <c r="P242" t="s">
        <v>530</v>
      </c>
      <c r="Q242" t="s">
        <v>73</v>
      </c>
      <c r="R242" t="s">
        <v>1717</v>
      </c>
      <c r="S242" t="s">
        <v>82</v>
      </c>
      <c r="T242" t="s">
        <v>101</v>
      </c>
    </row>
    <row r="243" spans="1:20" x14ac:dyDescent="0.25">
      <c r="A243" s="1">
        <v>2801</v>
      </c>
      <c r="B243" t="s">
        <v>19</v>
      </c>
      <c r="C243" t="s">
        <v>25</v>
      </c>
      <c r="D243" t="s">
        <v>56</v>
      </c>
      <c r="E243" t="s">
        <v>50</v>
      </c>
      <c r="F243" t="s">
        <v>74</v>
      </c>
      <c r="G243" t="s">
        <v>77</v>
      </c>
      <c r="H243" t="s">
        <v>650</v>
      </c>
      <c r="I243" t="s">
        <v>89</v>
      </c>
      <c r="J243" t="s">
        <v>114</v>
      </c>
      <c r="K243" t="s">
        <v>1217</v>
      </c>
      <c r="L243" t="s">
        <v>73</v>
      </c>
      <c r="M243" t="s">
        <v>126</v>
      </c>
      <c r="N243" t="s">
        <v>131</v>
      </c>
      <c r="O243" t="s">
        <v>94</v>
      </c>
      <c r="P243" t="s">
        <v>1006</v>
      </c>
      <c r="Q243" t="s">
        <v>126</v>
      </c>
      <c r="R243" t="s">
        <v>1630</v>
      </c>
      <c r="S243" t="s">
        <v>76</v>
      </c>
      <c r="T243" t="s">
        <v>73</v>
      </c>
    </row>
    <row r="244" spans="1:20" x14ac:dyDescent="0.25">
      <c r="A244" s="1">
        <v>2802</v>
      </c>
      <c r="B244" t="s">
        <v>19</v>
      </c>
      <c r="C244" t="s">
        <v>26</v>
      </c>
      <c r="D244" t="s">
        <v>56</v>
      </c>
      <c r="E244" t="s">
        <v>52</v>
      </c>
      <c r="F244" t="s">
        <v>73</v>
      </c>
      <c r="G244" t="s">
        <v>94</v>
      </c>
      <c r="H244" t="s">
        <v>945</v>
      </c>
      <c r="I244" t="s">
        <v>77</v>
      </c>
      <c r="J244" t="s">
        <v>104</v>
      </c>
      <c r="K244" t="s">
        <v>1316</v>
      </c>
      <c r="L244" t="s">
        <v>74</v>
      </c>
      <c r="M244" t="s">
        <v>74</v>
      </c>
      <c r="N244" t="s">
        <v>76</v>
      </c>
      <c r="O244" t="s">
        <v>81</v>
      </c>
      <c r="P244" t="s">
        <v>829</v>
      </c>
      <c r="Q244" t="s">
        <v>101</v>
      </c>
      <c r="R244" t="s">
        <v>809</v>
      </c>
      <c r="S244" t="s">
        <v>78</v>
      </c>
      <c r="T244" t="s">
        <v>126</v>
      </c>
    </row>
    <row r="245" spans="1:20" x14ac:dyDescent="0.25">
      <c r="A245" s="1">
        <v>2803</v>
      </c>
      <c r="B245" t="s">
        <v>19</v>
      </c>
      <c r="C245" t="s">
        <v>27</v>
      </c>
      <c r="D245" t="s">
        <v>56</v>
      </c>
      <c r="E245" t="s">
        <v>47</v>
      </c>
      <c r="F245" t="s">
        <v>73</v>
      </c>
      <c r="G245" t="s">
        <v>98</v>
      </c>
      <c r="H245" t="s">
        <v>555</v>
      </c>
      <c r="I245" t="s">
        <v>95</v>
      </c>
      <c r="J245" t="s">
        <v>110</v>
      </c>
      <c r="K245" t="s">
        <v>1234</v>
      </c>
      <c r="L245" t="s">
        <v>73</v>
      </c>
      <c r="M245" t="s">
        <v>73</v>
      </c>
      <c r="N245" t="s">
        <v>131</v>
      </c>
      <c r="O245" t="s">
        <v>102</v>
      </c>
      <c r="P245" t="s">
        <v>334</v>
      </c>
      <c r="Q245" t="s">
        <v>73</v>
      </c>
      <c r="R245" t="s">
        <v>1604</v>
      </c>
      <c r="S245" t="s">
        <v>89</v>
      </c>
      <c r="T245" t="s">
        <v>76</v>
      </c>
    </row>
    <row r="246" spans="1:20" x14ac:dyDescent="0.25">
      <c r="A246" s="1">
        <v>2804</v>
      </c>
      <c r="B246" t="s">
        <v>19</v>
      </c>
      <c r="C246" t="s">
        <v>28</v>
      </c>
      <c r="D246" t="s">
        <v>56</v>
      </c>
      <c r="E246" t="s">
        <v>46</v>
      </c>
      <c r="F246" t="s">
        <v>74</v>
      </c>
      <c r="G246" t="s">
        <v>75</v>
      </c>
      <c r="H246" t="s">
        <v>336</v>
      </c>
      <c r="I246" t="s">
        <v>89</v>
      </c>
      <c r="J246" t="s">
        <v>79</v>
      </c>
      <c r="K246" t="s">
        <v>1260</v>
      </c>
      <c r="L246" t="s">
        <v>74</v>
      </c>
      <c r="M246" t="s">
        <v>73</v>
      </c>
      <c r="N246" t="s">
        <v>101</v>
      </c>
      <c r="O246" t="s">
        <v>114</v>
      </c>
      <c r="P246" t="s">
        <v>401</v>
      </c>
      <c r="Q246" t="s">
        <v>73</v>
      </c>
      <c r="R246" t="s">
        <v>1866</v>
      </c>
      <c r="S246" t="s">
        <v>96</v>
      </c>
      <c r="T246" t="s">
        <v>131</v>
      </c>
    </row>
    <row r="247" spans="1:20" x14ac:dyDescent="0.25">
      <c r="A247" s="1">
        <v>2805</v>
      </c>
      <c r="B247" t="s">
        <v>19</v>
      </c>
      <c r="C247" t="s">
        <v>40</v>
      </c>
      <c r="D247" t="s">
        <v>56</v>
      </c>
      <c r="E247" t="s">
        <v>60</v>
      </c>
      <c r="F247" t="s">
        <v>73</v>
      </c>
      <c r="G247" t="s">
        <v>78</v>
      </c>
      <c r="H247" t="s">
        <v>289</v>
      </c>
      <c r="I247" t="s">
        <v>103</v>
      </c>
      <c r="J247" t="s">
        <v>97</v>
      </c>
      <c r="K247" t="s">
        <v>1257</v>
      </c>
      <c r="L247" t="s">
        <v>74</v>
      </c>
      <c r="M247" t="s">
        <v>73</v>
      </c>
      <c r="N247" t="s">
        <v>126</v>
      </c>
      <c r="O247" t="s">
        <v>81</v>
      </c>
      <c r="P247" t="s">
        <v>132</v>
      </c>
      <c r="Q247" t="s">
        <v>73</v>
      </c>
      <c r="R247" t="s">
        <v>1750</v>
      </c>
      <c r="S247" t="s">
        <v>85</v>
      </c>
      <c r="T247" t="s">
        <v>101</v>
      </c>
    </row>
    <row r="248" spans="1:20" x14ac:dyDescent="0.25">
      <c r="A248" s="1">
        <v>2806</v>
      </c>
      <c r="B248" t="s">
        <v>19</v>
      </c>
      <c r="C248" t="s">
        <v>29</v>
      </c>
      <c r="D248" t="s">
        <v>56</v>
      </c>
      <c r="E248" t="s">
        <v>67</v>
      </c>
      <c r="F248" t="s">
        <v>74</v>
      </c>
      <c r="G248" t="s">
        <v>102</v>
      </c>
      <c r="H248" t="s">
        <v>652</v>
      </c>
      <c r="I248" t="s">
        <v>98</v>
      </c>
      <c r="J248" t="s">
        <v>107</v>
      </c>
      <c r="K248" t="s">
        <v>1203</v>
      </c>
      <c r="L248" t="s">
        <v>74</v>
      </c>
      <c r="M248" t="s">
        <v>73</v>
      </c>
      <c r="N248" t="s">
        <v>126</v>
      </c>
      <c r="O248" t="s">
        <v>113</v>
      </c>
      <c r="P248" t="s">
        <v>1176</v>
      </c>
      <c r="Q248" t="s">
        <v>74</v>
      </c>
      <c r="R248" t="s">
        <v>1843</v>
      </c>
      <c r="S248" t="s">
        <v>89</v>
      </c>
      <c r="T248" t="s">
        <v>87</v>
      </c>
    </row>
    <row r="249" spans="1:20" x14ac:dyDescent="0.25">
      <c r="A249" s="1">
        <v>2807</v>
      </c>
      <c r="B249" t="s">
        <v>19</v>
      </c>
      <c r="C249" t="s">
        <v>30</v>
      </c>
      <c r="D249" t="s">
        <v>56</v>
      </c>
      <c r="E249" t="s">
        <v>51</v>
      </c>
      <c r="F249" t="s">
        <v>74</v>
      </c>
      <c r="G249" t="s">
        <v>110</v>
      </c>
      <c r="H249" t="s">
        <v>972</v>
      </c>
      <c r="I249" t="s">
        <v>90</v>
      </c>
      <c r="J249" t="s">
        <v>94</v>
      </c>
      <c r="K249" t="s">
        <v>1351</v>
      </c>
      <c r="L249" t="s">
        <v>126</v>
      </c>
      <c r="M249" t="s">
        <v>73</v>
      </c>
      <c r="N249" t="s">
        <v>101</v>
      </c>
      <c r="O249" t="s">
        <v>107</v>
      </c>
      <c r="P249" t="s">
        <v>1258</v>
      </c>
      <c r="Q249" t="s">
        <v>1116</v>
      </c>
      <c r="R249" t="s">
        <v>1706</v>
      </c>
      <c r="S249" t="s">
        <v>82</v>
      </c>
      <c r="T249" t="s">
        <v>117</v>
      </c>
    </row>
    <row r="250" spans="1:20" x14ac:dyDescent="0.25">
      <c r="A250" s="1">
        <v>2808</v>
      </c>
      <c r="B250" t="s">
        <v>19</v>
      </c>
      <c r="C250" t="s">
        <v>32</v>
      </c>
      <c r="D250" t="s">
        <v>56</v>
      </c>
      <c r="E250" t="s">
        <v>50</v>
      </c>
      <c r="F250" t="s">
        <v>73</v>
      </c>
      <c r="G250" t="s">
        <v>113</v>
      </c>
      <c r="H250" t="s">
        <v>473</v>
      </c>
      <c r="I250" t="s">
        <v>75</v>
      </c>
      <c r="J250" t="s">
        <v>95</v>
      </c>
      <c r="K250" t="s">
        <v>1175</v>
      </c>
      <c r="L250" t="s">
        <v>74</v>
      </c>
      <c r="M250" t="s">
        <v>73</v>
      </c>
      <c r="N250" t="s">
        <v>126</v>
      </c>
      <c r="O250" t="s">
        <v>107</v>
      </c>
      <c r="P250" t="s">
        <v>180</v>
      </c>
      <c r="Q250" t="s">
        <v>74</v>
      </c>
      <c r="R250" t="s">
        <v>1755</v>
      </c>
      <c r="S250" t="s">
        <v>89</v>
      </c>
      <c r="T250" t="s">
        <v>1116</v>
      </c>
    </row>
    <row r="251" spans="1:20" x14ac:dyDescent="0.25">
      <c r="A251" s="1">
        <v>2809</v>
      </c>
      <c r="B251" t="s">
        <v>19</v>
      </c>
      <c r="C251" t="s">
        <v>33</v>
      </c>
      <c r="D251" t="s">
        <v>56</v>
      </c>
      <c r="E251" t="s">
        <v>57</v>
      </c>
      <c r="F251" t="s">
        <v>73</v>
      </c>
      <c r="G251" t="s">
        <v>108</v>
      </c>
      <c r="H251" t="s">
        <v>838</v>
      </c>
      <c r="I251" t="s">
        <v>90</v>
      </c>
      <c r="J251" t="s">
        <v>114</v>
      </c>
      <c r="K251" t="s">
        <v>1212</v>
      </c>
      <c r="L251" t="s">
        <v>73</v>
      </c>
      <c r="M251" t="s">
        <v>73</v>
      </c>
      <c r="N251" t="s">
        <v>101</v>
      </c>
      <c r="O251" t="s">
        <v>95</v>
      </c>
      <c r="P251" t="s">
        <v>1119</v>
      </c>
      <c r="Q251" t="s">
        <v>101</v>
      </c>
      <c r="R251" t="s">
        <v>1579</v>
      </c>
      <c r="S251" t="s">
        <v>85</v>
      </c>
      <c r="T251" t="s">
        <v>131</v>
      </c>
    </row>
    <row r="252" spans="1:20" x14ac:dyDescent="0.25">
      <c r="A252" s="1">
        <v>2810</v>
      </c>
      <c r="B252" t="s">
        <v>19</v>
      </c>
      <c r="C252" t="s">
        <v>34</v>
      </c>
      <c r="D252" t="s">
        <v>56</v>
      </c>
      <c r="E252" t="s">
        <v>44</v>
      </c>
      <c r="F252" t="s">
        <v>74</v>
      </c>
      <c r="G252" t="s">
        <v>79</v>
      </c>
      <c r="H252" t="s">
        <v>685</v>
      </c>
      <c r="I252" t="s">
        <v>99</v>
      </c>
      <c r="J252" t="s">
        <v>79</v>
      </c>
      <c r="K252" t="s">
        <v>1160</v>
      </c>
      <c r="L252" t="s">
        <v>126</v>
      </c>
      <c r="M252" t="s">
        <v>73</v>
      </c>
      <c r="N252" t="s">
        <v>74</v>
      </c>
      <c r="O252" t="s">
        <v>86</v>
      </c>
      <c r="P252" t="s">
        <v>975</v>
      </c>
      <c r="Q252" t="s">
        <v>74</v>
      </c>
      <c r="R252" t="s">
        <v>1969</v>
      </c>
      <c r="S252" t="s">
        <v>82</v>
      </c>
      <c r="T252" t="s">
        <v>83</v>
      </c>
    </row>
    <row r="253" spans="1:20" x14ac:dyDescent="0.25">
      <c r="A253" s="1">
        <v>2811</v>
      </c>
      <c r="B253" t="s">
        <v>19</v>
      </c>
      <c r="C253" t="s">
        <v>35</v>
      </c>
      <c r="D253" t="s">
        <v>56</v>
      </c>
      <c r="E253" t="s">
        <v>65</v>
      </c>
      <c r="F253" t="s">
        <v>73</v>
      </c>
      <c r="G253" t="s">
        <v>93</v>
      </c>
      <c r="H253" t="s">
        <v>687</v>
      </c>
      <c r="I253" t="s">
        <v>89</v>
      </c>
      <c r="J253" t="s">
        <v>103</v>
      </c>
      <c r="K253" t="s">
        <v>1299</v>
      </c>
      <c r="L253" t="s">
        <v>126</v>
      </c>
      <c r="M253" t="s">
        <v>73</v>
      </c>
      <c r="N253" t="s">
        <v>1116</v>
      </c>
      <c r="O253" t="s">
        <v>103</v>
      </c>
      <c r="P253" t="s">
        <v>255</v>
      </c>
      <c r="Q253" t="s">
        <v>126</v>
      </c>
      <c r="R253" t="s">
        <v>1708</v>
      </c>
      <c r="S253" t="s">
        <v>117</v>
      </c>
      <c r="T253" t="s">
        <v>101</v>
      </c>
    </row>
    <row r="254" spans="1:20" x14ac:dyDescent="0.25">
      <c r="A254" s="1">
        <v>2812</v>
      </c>
      <c r="B254" t="s">
        <v>19</v>
      </c>
      <c r="C254" t="s">
        <v>36</v>
      </c>
      <c r="D254" t="s">
        <v>56</v>
      </c>
      <c r="E254" t="s">
        <v>57</v>
      </c>
      <c r="F254" t="s">
        <v>74</v>
      </c>
      <c r="G254" t="s">
        <v>78</v>
      </c>
      <c r="H254" t="s">
        <v>214</v>
      </c>
      <c r="I254" t="s">
        <v>106</v>
      </c>
      <c r="J254" t="s">
        <v>102</v>
      </c>
      <c r="K254" t="s">
        <v>1186</v>
      </c>
      <c r="L254" t="s">
        <v>74</v>
      </c>
      <c r="M254" t="s">
        <v>74</v>
      </c>
      <c r="N254" t="s">
        <v>126</v>
      </c>
      <c r="O254" t="s">
        <v>114</v>
      </c>
      <c r="P254" t="s">
        <v>1144</v>
      </c>
      <c r="Q254" t="s">
        <v>73</v>
      </c>
      <c r="R254" t="s">
        <v>1694</v>
      </c>
      <c r="S254" t="s">
        <v>116</v>
      </c>
      <c r="T254" t="s">
        <v>83</v>
      </c>
    </row>
    <row r="255" spans="1:20" x14ac:dyDescent="0.25">
      <c r="A255" s="1">
        <v>2813</v>
      </c>
      <c r="B255" t="s">
        <v>19</v>
      </c>
      <c r="C255" t="s">
        <v>37</v>
      </c>
      <c r="D255" t="s">
        <v>56</v>
      </c>
      <c r="E255" t="s">
        <v>43</v>
      </c>
      <c r="F255" t="s">
        <v>73</v>
      </c>
      <c r="G255" t="s">
        <v>93</v>
      </c>
      <c r="H255" t="s">
        <v>673</v>
      </c>
      <c r="I255" t="s">
        <v>98</v>
      </c>
      <c r="J255" t="s">
        <v>114</v>
      </c>
      <c r="K255" t="s">
        <v>1252</v>
      </c>
      <c r="L255" t="s">
        <v>74</v>
      </c>
      <c r="M255" t="s">
        <v>73</v>
      </c>
      <c r="N255" t="s">
        <v>101</v>
      </c>
      <c r="O255" t="s">
        <v>94</v>
      </c>
      <c r="P255" t="s">
        <v>334</v>
      </c>
      <c r="Q255" t="s">
        <v>74</v>
      </c>
      <c r="R255" t="s">
        <v>1664</v>
      </c>
      <c r="S255" t="s">
        <v>82</v>
      </c>
      <c r="T255" t="s">
        <v>131</v>
      </c>
    </row>
    <row r="256" spans="1:20" x14ac:dyDescent="0.25">
      <c r="A256" s="1">
        <v>2814</v>
      </c>
      <c r="B256" t="s">
        <v>19</v>
      </c>
      <c r="C256" t="s">
        <v>38</v>
      </c>
      <c r="D256" t="s">
        <v>56</v>
      </c>
      <c r="E256" t="s">
        <v>48</v>
      </c>
      <c r="F256" t="s">
        <v>74</v>
      </c>
      <c r="G256" t="s">
        <v>75</v>
      </c>
      <c r="H256" t="s">
        <v>930</v>
      </c>
      <c r="I256" t="s">
        <v>106</v>
      </c>
      <c r="J256" t="s">
        <v>103</v>
      </c>
      <c r="K256" t="s">
        <v>919</v>
      </c>
      <c r="L256" t="s">
        <v>126</v>
      </c>
      <c r="M256" t="s">
        <v>74</v>
      </c>
      <c r="N256" t="s">
        <v>74</v>
      </c>
      <c r="O256" t="s">
        <v>86</v>
      </c>
      <c r="P256" t="s">
        <v>1086</v>
      </c>
      <c r="Q256" t="s">
        <v>73</v>
      </c>
      <c r="R256" t="s">
        <v>1540</v>
      </c>
      <c r="S256" t="s">
        <v>85</v>
      </c>
      <c r="T256" t="s">
        <v>1116</v>
      </c>
    </row>
    <row r="257" spans="1:20" x14ac:dyDescent="0.25">
      <c r="A257" s="1">
        <v>2815</v>
      </c>
      <c r="B257" t="s">
        <v>19</v>
      </c>
      <c r="C257" t="s">
        <v>39</v>
      </c>
      <c r="D257" t="s">
        <v>56</v>
      </c>
      <c r="E257" t="s">
        <v>65</v>
      </c>
      <c r="F257" t="s">
        <v>74</v>
      </c>
      <c r="G257" t="s">
        <v>102</v>
      </c>
      <c r="H257" t="s">
        <v>510</v>
      </c>
      <c r="I257" t="s">
        <v>106</v>
      </c>
      <c r="J257" t="s">
        <v>114</v>
      </c>
      <c r="K257" t="s">
        <v>1144</v>
      </c>
      <c r="L257" t="s">
        <v>126</v>
      </c>
      <c r="M257" t="s">
        <v>126</v>
      </c>
      <c r="N257" t="s">
        <v>74</v>
      </c>
      <c r="O257" t="s">
        <v>91</v>
      </c>
      <c r="P257" t="s">
        <v>1177</v>
      </c>
      <c r="Q257" t="s">
        <v>74</v>
      </c>
      <c r="R257" t="s">
        <v>2157</v>
      </c>
      <c r="S257" t="s">
        <v>82</v>
      </c>
      <c r="T257" t="s">
        <v>83</v>
      </c>
    </row>
    <row r="258" spans="1:20" x14ac:dyDescent="0.25">
      <c r="A258" s="1">
        <v>2816</v>
      </c>
      <c r="B258" t="s">
        <v>19</v>
      </c>
      <c r="C258" t="s">
        <v>24</v>
      </c>
      <c r="D258" t="s">
        <v>57</v>
      </c>
      <c r="E258" t="s">
        <v>51</v>
      </c>
      <c r="F258" t="s">
        <v>74</v>
      </c>
      <c r="G258" t="s">
        <v>108</v>
      </c>
      <c r="H258" t="s">
        <v>801</v>
      </c>
      <c r="I258" t="s">
        <v>93</v>
      </c>
      <c r="J258" t="s">
        <v>88</v>
      </c>
      <c r="K258" t="s">
        <v>1335</v>
      </c>
      <c r="L258" t="s">
        <v>126</v>
      </c>
      <c r="M258" t="s">
        <v>126</v>
      </c>
      <c r="N258" t="s">
        <v>126</v>
      </c>
      <c r="O258" t="s">
        <v>95</v>
      </c>
      <c r="P258" t="s">
        <v>576</v>
      </c>
      <c r="Q258" t="s">
        <v>126</v>
      </c>
      <c r="R258" t="s">
        <v>440</v>
      </c>
      <c r="S258" t="s">
        <v>116</v>
      </c>
      <c r="T258" t="s">
        <v>83</v>
      </c>
    </row>
    <row r="259" spans="1:20" x14ac:dyDescent="0.25">
      <c r="A259" s="1">
        <v>2817</v>
      </c>
      <c r="B259" t="s">
        <v>19</v>
      </c>
      <c r="C259" t="s">
        <v>25</v>
      </c>
      <c r="D259" t="s">
        <v>57</v>
      </c>
      <c r="E259" t="s">
        <v>47</v>
      </c>
      <c r="F259" t="s">
        <v>73</v>
      </c>
      <c r="G259" t="s">
        <v>99</v>
      </c>
      <c r="H259" t="s">
        <v>897</v>
      </c>
      <c r="I259" t="s">
        <v>98</v>
      </c>
      <c r="J259" t="s">
        <v>86</v>
      </c>
      <c r="K259" t="s">
        <v>1130</v>
      </c>
      <c r="L259" t="s">
        <v>126</v>
      </c>
      <c r="M259" t="s">
        <v>74</v>
      </c>
      <c r="N259" t="s">
        <v>1116</v>
      </c>
      <c r="O259" t="s">
        <v>114</v>
      </c>
      <c r="P259" t="s">
        <v>862</v>
      </c>
      <c r="Q259" t="s">
        <v>73</v>
      </c>
      <c r="R259" t="s">
        <v>1491</v>
      </c>
      <c r="S259" t="s">
        <v>116</v>
      </c>
      <c r="T259" t="s">
        <v>1116</v>
      </c>
    </row>
    <row r="260" spans="1:20" x14ac:dyDescent="0.25">
      <c r="A260" s="1">
        <v>2818</v>
      </c>
      <c r="B260" t="s">
        <v>19</v>
      </c>
      <c r="C260" t="s">
        <v>26</v>
      </c>
      <c r="D260" t="s">
        <v>57</v>
      </c>
      <c r="E260" t="s">
        <v>60</v>
      </c>
      <c r="F260" t="s">
        <v>73</v>
      </c>
      <c r="G260" t="s">
        <v>96</v>
      </c>
      <c r="H260" t="s">
        <v>707</v>
      </c>
      <c r="I260" t="s">
        <v>92</v>
      </c>
      <c r="J260" t="s">
        <v>104</v>
      </c>
      <c r="K260" t="s">
        <v>1236</v>
      </c>
      <c r="L260" t="s">
        <v>126</v>
      </c>
      <c r="M260" t="s">
        <v>74</v>
      </c>
      <c r="N260" t="s">
        <v>1116</v>
      </c>
      <c r="O260" t="s">
        <v>94</v>
      </c>
      <c r="P260" t="s">
        <v>806</v>
      </c>
      <c r="Q260" t="s">
        <v>73</v>
      </c>
      <c r="R260" t="s">
        <v>1607</v>
      </c>
      <c r="S260" t="s">
        <v>75</v>
      </c>
      <c r="T260" t="s">
        <v>117</v>
      </c>
    </row>
    <row r="261" spans="1:20" x14ac:dyDescent="0.25">
      <c r="A261" s="1">
        <v>2819</v>
      </c>
      <c r="B261" t="s">
        <v>19</v>
      </c>
      <c r="C261" t="s">
        <v>27</v>
      </c>
      <c r="D261" t="s">
        <v>57</v>
      </c>
      <c r="E261" t="s">
        <v>48</v>
      </c>
      <c r="F261" t="s">
        <v>74</v>
      </c>
      <c r="G261" t="s">
        <v>79</v>
      </c>
      <c r="H261" t="s">
        <v>920</v>
      </c>
      <c r="I261" t="s">
        <v>102</v>
      </c>
      <c r="J261" t="s">
        <v>105</v>
      </c>
      <c r="K261" t="s">
        <v>1331</v>
      </c>
      <c r="L261" t="s">
        <v>101</v>
      </c>
      <c r="M261" t="s">
        <v>73</v>
      </c>
      <c r="N261" t="s">
        <v>126</v>
      </c>
      <c r="O261" t="s">
        <v>98</v>
      </c>
      <c r="P261" t="s">
        <v>183</v>
      </c>
      <c r="Q261" t="s">
        <v>73</v>
      </c>
      <c r="R261" t="s">
        <v>1521</v>
      </c>
      <c r="S261" t="s">
        <v>116</v>
      </c>
      <c r="T261" t="s">
        <v>101</v>
      </c>
    </row>
    <row r="262" spans="1:20" x14ac:dyDescent="0.25">
      <c r="A262" s="1">
        <v>2820</v>
      </c>
      <c r="B262" t="s">
        <v>19</v>
      </c>
      <c r="C262" t="s">
        <v>28</v>
      </c>
      <c r="D262" t="s">
        <v>57</v>
      </c>
      <c r="E262" t="s">
        <v>67</v>
      </c>
      <c r="F262" t="s">
        <v>74</v>
      </c>
      <c r="G262" t="s">
        <v>90</v>
      </c>
      <c r="H262" t="s">
        <v>296</v>
      </c>
      <c r="I262" t="s">
        <v>80</v>
      </c>
      <c r="J262" t="s">
        <v>118</v>
      </c>
      <c r="K262" t="s">
        <v>1337</v>
      </c>
      <c r="L262" t="s">
        <v>126</v>
      </c>
      <c r="M262" t="s">
        <v>74</v>
      </c>
      <c r="N262" t="s">
        <v>126</v>
      </c>
      <c r="O262" t="s">
        <v>99</v>
      </c>
      <c r="P262" t="s">
        <v>123</v>
      </c>
      <c r="Q262" t="s">
        <v>73</v>
      </c>
      <c r="R262" t="s">
        <v>1639</v>
      </c>
      <c r="S262" t="s">
        <v>96</v>
      </c>
      <c r="T262" t="s">
        <v>1116</v>
      </c>
    </row>
    <row r="263" spans="1:20" x14ac:dyDescent="0.25">
      <c r="A263" s="1">
        <v>2821</v>
      </c>
      <c r="B263" t="s">
        <v>19</v>
      </c>
      <c r="C263" t="s">
        <v>40</v>
      </c>
      <c r="D263" t="s">
        <v>57</v>
      </c>
      <c r="E263" t="s">
        <v>52</v>
      </c>
      <c r="F263" t="s">
        <v>73</v>
      </c>
      <c r="G263" t="s">
        <v>90</v>
      </c>
      <c r="H263" t="s">
        <v>634</v>
      </c>
      <c r="I263" t="s">
        <v>84</v>
      </c>
      <c r="J263" t="s">
        <v>297</v>
      </c>
      <c r="K263" t="s">
        <v>1381</v>
      </c>
      <c r="L263" t="s">
        <v>126</v>
      </c>
      <c r="M263" t="s">
        <v>73</v>
      </c>
      <c r="N263" t="s">
        <v>101</v>
      </c>
      <c r="O263" t="s">
        <v>98</v>
      </c>
      <c r="P263" t="s">
        <v>138</v>
      </c>
      <c r="Q263" t="s">
        <v>73</v>
      </c>
      <c r="R263" t="s">
        <v>105</v>
      </c>
      <c r="S263" t="s">
        <v>81</v>
      </c>
      <c r="T263" t="s">
        <v>87</v>
      </c>
    </row>
    <row r="264" spans="1:20" x14ac:dyDescent="0.25">
      <c r="A264" s="1">
        <v>2822</v>
      </c>
      <c r="B264" t="s">
        <v>19</v>
      </c>
      <c r="C264" t="s">
        <v>29</v>
      </c>
      <c r="D264" t="s">
        <v>57</v>
      </c>
      <c r="E264" t="s">
        <v>65</v>
      </c>
      <c r="F264" t="s">
        <v>74</v>
      </c>
      <c r="G264" t="s">
        <v>113</v>
      </c>
      <c r="H264" t="s">
        <v>357</v>
      </c>
      <c r="I264" t="s">
        <v>105</v>
      </c>
      <c r="J264" t="s">
        <v>124</v>
      </c>
      <c r="K264" t="s">
        <v>1201</v>
      </c>
      <c r="L264" t="s">
        <v>101</v>
      </c>
      <c r="M264" t="s">
        <v>126</v>
      </c>
      <c r="N264" t="s">
        <v>74</v>
      </c>
      <c r="O264" t="s">
        <v>98</v>
      </c>
      <c r="P264" t="s">
        <v>806</v>
      </c>
      <c r="Q264" t="s">
        <v>73</v>
      </c>
      <c r="R264" t="s">
        <v>1457</v>
      </c>
      <c r="S264" t="s">
        <v>89</v>
      </c>
      <c r="T264" t="s">
        <v>117</v>
      </c>
    </row>
    <row r="265" spans="1:20" x14ac:dyDescent="0.25">
      <c r="A265" s="1">
        <v>2823</v>
      </c>
      <c r="B265" t="s">
        <v>19</v>
      </c>
      <c r="C265" t="s">
        <v>30</v>
      </c>
      <c r="D265" t="s">
        <v>57</v>
      </c>
      <c r="E265" t="s">
        <v>43</v>
      </c>
      <c r="F265" t="s">
        <v>73</v>
      </c>
      <c r="G265" t="s">
        <v>92</v>
      </c>
      <c r="H265" t="s">
        <v>973</v>
      </c>
      <c r="I265" t="s">
        <v>94</v>
      </c>
      <c r="J265" t="s">
        <v>97</v>
      </c>
      <c r="K265" t="s">
        <v>1246</v>
      </c>
      <c r="L265" t="s">
        <v>101</v>
      </c>
      <c r="M265" t="s">
        <v>73</v>
      </c>
      <c r="N265" t="s">
        <v>74</v>
      </c>
      <c r="O265" t="s">
        <v>92</v>
      </c>
      <c r="P265" t="s">
        <v>540</v>
      </c>
      <c r="Q265" t="s">
        <v>73</v>
      </c>
      <c r="R265" t="s">
        <v>1424</v>
      </c>
      <c r="S265" t="s">
        <v>82</v>
      </c>
      <c r="T265" t="s">
        <v>76</v>
      </c>
    </row>
    <row r="266" spans="1:20" x14ac:dyDescent="0.25">
      <c r="A266" s="1">
        <v>2824</v>
      </c>
      <c r="B266" t="s">
        <v>19</v>
      </c>
      <c r="C266" t="s">
        <v>31</v>
      </c>
      <c r="D266" t="s">
        <v>57</v>
      </c>
      <c r="E266" t="s">
        <v>46</v>
      </c>
      <c r="F266" t="s">
        <v>74</v>
      </c>
      <c r="G266" t="s">
        <v>99</v>
      </c>
      <c r="H266" t="s">
        <v>225</v>
      </c>
      <c r="I266" t="s">
        <v>92</v>
      </c>
      <c r="J266" t="s">
        <v>112</v>
      </c>
      <c r="K266" t="s">
        <v>1277</v>
      </c>
      <c r="L266" t="s">
        <v>74</v>
      </c>
      <c r="M266" t="s">
        <v>73</v>
      </c>
      <c r="N266" t="s">
        <v>126</v>
      </c>
      <c r="O266" t="s">
        <v>99</v>
      </c>
      <c r="P266" t="s">
        <v>734</v>
      </c>
      <c r="Q266" t="s">
        <v>73</v>
      </c>
      <c r="R266" t="s">
        <v>1933</v>
      </c>
      <c r="S266" t="s">
        <v>82</v>
      </c>
      <c r="T266" t="s">
        <v>76</v>
      </c>
    </row>
    <row r="267" spans="1:20" x14ac:dyDescent="0.25">
      <c r="A267" s="1">
        <v>2825</v>
      </c>
      <c r="B267" t="s">
        <v>19</v>
      </c>
      <c r="C267" t="s">
        <v>33</v>
      </c>
      <c r="D267" t="s">
        <v>57</v>
      </c>
      <c r="E267" t="s">
        <v>56</v>
      </c>
      <c r="F267" t="s">
        <v>74</v>
      </c>
      <c r="G267" t="s">
        <v>101</v>
      </c>
      <c r="H267" t="s">
        <v>611</v>
      </c>
      <c r="I267" t="s">
        <v>99</v>
      </c>
      <c r="J267" t="s">
        <v>79</v>
      </c>
      <c r="K267" t="s">
        <v>1118</v>
      </c>
      <c r="L267" t="s">
        <v>73</v>
      </c>
      <c r="M267" t="s">
        <v>74</v>
      </c>
      <c r="N267" t="s">
        <v>101</v>
      </c>
      <c r="O267" t="s">
        <v>114</v>
      </c>
      <c r="P267" t="s">
        <v>123</v>
      </c>
      <c r="Q267" t="s">
        <v>73</v>
      </c>
      <c r="R267" t="s">
        <v>1549</v>
      </c>
      <c r="S267" t="s">
        <v>82</v>
      </c>
      <c r="T267" t="s">
        <v>1116</v>
      </c>
    </row>
    <row r="268" spans="1:20" x14ac:dyDescent="0.25">
      <c r="A268" s="1">
        <v>2826</v>
      </c>
      <c r="B268" t="s">
        <v>19</v>
      </c>
      <c r="C268" t="s">
        <v>34</v>
      </c>
      <c r="D268" t="s">
        <v>57</v>
      </c>
      <c r="E268" t="s">
        <v>55</v>
      </c>
      <c r="F268" t="s">
        <v>73</v>
      </c>
      <c r="G268" t="s">
        <v>95</v>
      </c>
      <c r="H268" t="s">
        <v>390</v>
      </c>
      <c r="I268" t="s">
        <v>113</v>
      </c>
      <c r="J268" t="s">
        <v>84</v>
      </c>
      <c r="K268" t="s">
        <v>1246</v>
      </c>
      <c r="L268" t="s">
        <v>1116</v>
      </c>
      <c r="M268" t="s">
        <v>73</v>
      </c>
      <c r="N268" t="s">
        <v>126</v>
      </c>
      <c r="O268" t="s">
        <v>92</v>
      </c>
      <c r="P268" t="s">
        <v>575</v>
      </c>
      <c r="Q268" t="s">
        <v>73</v>
      </c>
      <c r="R268" t="s">
        <v>740</v>
      </c>
      <c r="S268" t="s">
        <v>96</v>
      </c>
      <c r="T268" t="s">
        <v>83</v>
      </c>
    </row>
    <row r="269" spans="1:20" x14ac:dyDescent="0.25">
      <c r="A269" s="1">
        <v>2827</v>
      </c>
      <c r="B269" t="s">
        <v>19</v>
      </c>
      <c r="C269" t="s">
        <v>35</v>
      </c>
      <c r="D269" t="s">
        <v>57</v>
      </c>
      <c r="E269" t="s">
        <v>50</v>
      </c>
      <c r="F269" t="s">
        <v>74</v>
      </c>
      <c r="G269" t="s">
        <v>101</v>
      </c>
      <c r="H269" t="s">
        <v>375</v>
      </c>
      <c r="I269" t="s">
        <v>81</v>
      </c>
      <c r="J269" t="s">
        <v>80</v>
      </c>
      <c r="K269" t="s">
        <v>1186</v>
      </c>
      <c r="L269" t="s">
        <v>73</v>
      </c>
      <c r="M269" t="s">
        <v>74</v>
      </c>
      <c r="N269" t="s">
        <v>1116</v>
      </c>
      <c r="O269" t="s">
        <v>102</v>
      </c>
      <c r="P269" t="s">
        <v>235</v>
      </c>
      <c r="Q269" t="s">
        <v>73</v>
      </c>
      <c r="R269" t="s">
        <v>1705</v>
      </c>
      <c r="S269" t="s">
        <v>96</v>
      </c>
      <c r="T269" t="s">
        <v>131</v>
      </c>
    </row>
    <row r="270" spans="1:20" x14ac:dyDescent="0.25">
      <c r="A270" s="1">
        <v>2828</v>
      </c>
      <c r="B270" t="s">
        <v>19</v>
      </c>
      <c r="C270" t="s">
        <v>36</v>
      </c>
      <c r="D270" t="s">
        <v>57</v>
      </c>
      <c r="E270" t="s">
        <v>56</v>
      </c>
      <c r="F270" t="s">
        <v>73</v>
      </c>
      <c r="G270" t="s">
        <v>101</v>
      </c>
      <c r="H270" t="s">
        <v>533</v>
      </c>
      <c r="I270" t="s">
        <v>77</v>
      </c>
      <c r="J270" t="s">
        <v>84</v>
      </c>
      <c r="K270" t="s">
        <v>1185</v>
      </c>
      <c r="L270" t="s">
        <v>73</v>
      </c>
      <c r="M270" t="s">
        <v>74</v>
      </c>
      <c r="N270" t="s">
        <v>131</v>
      </c>
      <c r="O270" t="s">
        <v>81</v>
      </c>
      <c r="P270" t="s">
        <v>109</v>
      </c>
      <c r="Q270" t="s">
        <v>73</v>
      </c>
      <c r="R270" t="s">
        <v>1709</v>
      </c>
      <c r="S270" t="s">
        <v>81</v>
      </c>
      <c r="T270" t="s">
        <v>83</v>
      </c>
    </row>
    <row r="271" spans="1:20" x14ac:dyDescent="0.25">
      <c r="A271" s="1">
        <v>2829</v>
      </c>
      <c r="B271" t="s">
        <v>19</v>
      </c>
      <c r="C271" t="s">
        <v>37</v>
      </c>
      <c r="D271" t="s">
        <v>57</v>
      </c>
      <c r="E271" t="s">
        <v>59</v>
      </c>
      <c r="F271" t="s">
        <v>74</v>
      </c>
      <c r="G271" t="s">
        <v>79</v>
      </c>
      <c r="H271" t="s">
        <v>801</v>
      </c>
      <c r="I271" t="s">
        <v>92</v>
      </c>
      <c r="J271" t="s">
        <v>111</v>
      </c>
      <c r="K271" t="s">
        <v>1137</v>
      </c>
      <c r="L271" t="s">
        <v>101</v>
      </c>
      <c r="M271" t="s">
        <v>126</v>
      </c>
      <c r="N271" t="s">
        <v>74</v>
      </c>
      <c r="O271" t="s">
        <v>111</v>
      </c>
      <c r="P271" t="s">
        <v>824</v>
      </c>
      <c r="Q271" t="s">
        <v>74</v>
      </c>
      <c r="R271" t="s">
        <v>2158</v>
      </c>
      <c r="S271" t="s">
        <v>96</v>
      </c>
      <c r="T271" t="s">
        <v>87</v>
      </c>
    </row>
    <row r="272" spans="1:20" x14ac:dyDescent="0.25">
      <c r="A272" s="1">
        <v>2830</v>
      </c>
      <c r="B272" t="s">
        <v>19</v>
      </c>
      <c r="C272" t="s">
        <v>38</v>
      </c>
      <c r="D272" t="s">
        <v>57</v>
      </c>
      <c r="E272" t="s">
        <v>65</v>
      </c>
      <c r="F272" t="s">
        <v>73</v>
      </c>
      <c r="G272" t="s">
        <v>90</v>
      </c>
      <c r="H272" t="s">
        <v>342</v>
      </c>
      <c r="I272" t="s">
        <v>95</v>
      </c>
      <c r="J272" t="s">
        <v>100</v>
      </c>
      <c r="K272" t="s">
        <v>1257</v>
      </c>
      <c r="L272" t="s">
        <v>74</v>
      </c>
      <c r="M272" t="s">
        <v>73</v>
      </c>
      <c r="N272" t="s">
        <v>74</v>
      </c>
      <c r="O272" t="s">
        <v>114</v>
      </c>
      <c r="P272" t="s">
        <v>439</v>
      </c>
      <c r="Q272" t="s">
        <v>74</v>
      </c>
      <c r="R272" t="s">
        <v>1805</v>
      </c>
      <c r="S272" t="s">
        <v>89</v>
      </c>
      <c r="T272" t="s">
        <v>131</v>
      </c>
    </row>
    <row r="273" spans="1:20" x14ac:dyDescent="0.25">
      <c r="A273" s="1">
        <v>2831</v>
      </c>
      <c r="B273" t="s">
        <v>19</v>
      </c>
      <c r="C273" t="s">
        <v>39</v>
      </c>
      <c r="D273" t="s">
        <v>57</v>
      </c>
      <c r="E273" t="s">
        <v>50</v>
      </c>
      <c r="F273" t="s">
        <v>73</v>
      </c>
      <c r="G273" t="s">
        <v>90</v>
      </c>
      <c r="H273" t="s">
        <v>901</v>
      </c>
      <c r="I273" t="s">
        <v>98</v>
      </c>
      <c r="J273" t="s">
        <v>80</v>
      </c>
      <c r="K273" t="s">
        <v>1261</v>
      </c>
      <c r="L273" t="s">
        <v>126</v>
      </c>
      <c r="M273" t="s">
        <v>74</v>
      </c>
      <c r="N273" t="s">
        <v>101</v>
      </c>
      <c r="O273" t="s">
        <v>113</v>
      </c>
      <c r="P273" t="s">
        <v>397</v>
      </c>
      <c r="Q273" t="s">
        <v>73</v>
      </c>
      <c r="R273" t="s">
        <v>1784</v>
      </c>
      <c r="S273" t="s">
        <v>81</v>
      </c>
      <c r="T273" t="s">
        <v>83</v>
      </c>
    </row>
    <row r="274" spans="1:20" x14ac:dyDescent="0.25">
      <c r="A274" s="1">
        <v>2832</v>
      </c>
      <c r="B274" t="s">
        <v>19</v>
      </c>
      <c r="C274" t="s">
        <v>24</v>
      </c>
      <c r="D274" t="s">
        <v>58</v>
      </c>
      <c r="E274" t="s">
        <v>69</v>
      </c>
      <c r="F274" t="s">
        <v>74</v>
      </c>
      <c r="G274" t="s">
        <v>93</v>
      </c>
      <c r="H274" t="s">
        <v>430</v>
      </c>
      <c r="I274" t="s">
        <v>81</v>
      </c>
      <c r="J274" t="s">
        <v>86</v>
      </c>
      <c r="K274" t="s">
        <v>1235</v>
      </c>
      <c r="L274" t="s">
        <v>74</v>
      </c>
      <c r="M274" t="s">
        <v>73</v>
      </c>
      <c r="N274" t="s">
        <v>126</v>
      </c>
      <c r="O274" t="s">
        <v>92</v>
      </c>
      <c r="P274" t="s">
        <v>816</v>
      </c>
      <c r="Q274" t="s">
        <v>126</v>
      </c>
      <c r="R274" t="s">
        <v>1499</v>
      </c>
      <c r="S274" t="s">
        <v>116</v>
      </c>
      <c r="T274" t="s">
        <v>83</v>
      </c>
    </row>
    <row r="275" spans="1:20" x14ac:dyDescent="0.25">
      <c r="A275" s="1">
        <v>2833</v>
      </c>
      <c r="B275" t="s">
        <v>19</v>
      </c>
      <c r="C275" t="s">
        <v>25</v>
      </c>
      <c r="D275" t="s">
        <v>58</v>
      </c>
      <c r="E275" t="s">
        <v>72</v>
      </c>
      <c r="F275" t="s">
        <v>73</v>
      </c>
      <c r="G275" t="s">
        <v>78</v>
      </c>
      <c r="H275" t="s">
        <v>672</v>
      </c>
      <c r="I275" t="s">
        <v>75</v>
      </c>
      <c r="J275" t="s">
        <v>107</v>
      </c>
      <c r="K275" t="s">
        <v>1125</v>
      </c>
      <c r="L275" t="s">
        <v>74</v>
      </c>
      <c r="M275" t="s">
        <v>73</v>
      </c>
      <c r="N275" t="s">
        <v>74</v>
      </c>
      <c r="O275" t="s">
        <v>82</v>
      </c>
      <c r="P275" t="s">
        <v>178</v>
      </c>
      <c r="Q275" t="s">
        <v>73</v>
      </c>
      <c r="R275" t="s">
        <v>2109</v>
      </c>
      <c r="S275" t="s">
        <v>85</v>
      </c>
      <c r="T275" t="s">
        <v>126</v>
      </c>
    </row>
    <row r="276" spans="1:20" x14ac:dyDescent="0.25">
      <c r="A276" s="1">
        <v>2834</v>
      </c>
      <c r="B276" t="s">
        <v>19</v>
      </c>
      <c r="C276" t="s">
        <v>26</v>
      </c>
      <c r="D276" t="s">
        <v>58</v>
      </c>
      <c r="E276" t="s">
        <v>67</v>
      </c>
      <c r="F276" t="s">
        <v>74</v>
      </c>
      <c r="G276" t="s">
        <v>83</v>
      </c>
      <c r="H276" t="s">
        <v>300</v>
      </c>
      <c r="I276" t="s">
        <v>99</v>
      </c>
      <c r="J276" t="s">
        <v>113</v>
      </c>
      <c r="K276" t="s">
        <v>1304</v>
      </c>
      <c r="L276" t="s">
        <v>73</v>
      </c>
      <c r="M276" t="s">
        <v>74</v>
      </c>
      <c r="N276" t="s">
        <v>126</v>
      </c>
      <c r="O276" t="s">
        <v>81</v>
      </c>
      <c r="P276" t="s">
        <v>444</v>
      </c>
      <c r="Q276" t="s">
        <v>73</v>
      </c>
      <c r="R276" t="s">
        <v>1487</v>
      </c>
      <c r="S276" t="s">
        <v>78</v>
      </c>
      <c r="T276" t="s">
        <v>126</v>
      </c>
    </row>
    <row r="277" spans="1:20" x14ac:dyDescent="0.25">
      <c r="A277" s="1">
        <v>2835</v>
      </c>
      <c r="B277" t="s">
        <v>19</v>
      </c>
      <c r="C277" t="s">
        <v>27</v>
      </c>
      <c r="D277" t="s">
        <v>58</v>
      </c>
      <c r="E277" t="s">
        <v>41</v>
      </c>
      <c r="F277" t="s">
        <v>73</v>
      </c>
      <c r="G277" t="s">
        <v>77</v>
      </c>
      <c r="H277" t="s">
        <v>974</v>
      </c>
      <c r="I277" t="s">
        <v>89</v>
      </c>
      <c r="J277" t="s">
        <v>77</v>
      </c>
      <c r="K277" t="s">
        <v>1252</v>
      </c>
      <c r="L277" t="s">
        <v>101</v>
      </c>
      <c r="M277" t="s">
        <v>73</v>
      </c>
      <c r="N277" t="s">
        <v>74</v>
      </c>
      <c r="O277" t="s">
        <v>92</v>
      </c>
      <c r="P277" t="s">
        <v>1252</v>
      </c>
      <c r="Q277" t="s">
        <v>73</v>
      </c>
      <c r="R277" t="s">
        <v>1493</v>
      </c>
      <c r="S277" t="s">
        <v>82</v>
      </c>
      <c r="T277" t="s">
        <v>131</v>
      </c>
    </row>
    <row r="278" spans="1:20" x14ac:dyDescent="0.25">
      <c r="A278" s="1">
        <v>2836</v>
      </c>
      <c r="B278" t="s">
        <v>19</v>
      </c>
      <c r="C278" t="s">
        <v>28</v>
      </c>
      <c r="D278" t="s">
        <v>58</v>
      </c>
      <c r="E278" t="s">
        <v>52</v>
      </c>
      <c r="F278" t="s">
        <v>73</v>
      </c>
      <c r="G278" t="s">
        <v>78</v>
      </c>
      <c r="H278" t="s">
        <v>912</v>
      </c>
      <c r="I278" t="s">
        <v>85</v>
      </c>
      <c r="J278" t="s">
        <v>95</v>
      </c>
      <c r="K278" t="s">
        <v>1299</v>
      </c>
      <c r="L278" t="s">
        <v>74</v>
      </c>
      <c r="M278" t="s">
        <v>1116</v>
      </c>
      <c r="N278" t="s">
        <v>101</v>
      </c>
      <c r="O278" t="s">
        <v>111</v>
      </c>
      <c r="P278" t="s">
        <v>1157</v>
      </c>
      <c r="Q278" t="s">
        <v>73</v>
      </c>
      <c r="R278" t="s">
        <v>1639</v>
      </c>
      <c r="S278" t="s">
        <v>81</v>
      </c>
      <c r="T278" t="s">
        <v>131</v>
      </c>
    </row>
    <row r="279" spans="1:20" x14ac:dyDescent="0.25">
      <c r="A279" s="1">
        <v>2837</v>
      </c>
      <c r="B279" t="s">
        <v>19</v>
      </c>
      <c r="C279" t="s">
        <v>29</v>
      </c>
      <c r="D279" t="s">
        <v>58</v>
      </c>
      <c r="E279" t="s">
        <v>48</v>
      </c>
      <c r="F279" t="s">
        <v>74</v>
      </c>
      <c r="G279" t="s">
        <v>77</v>
      </c>
      <c r="H279" t="s">
        <v>170</v>
      </c>
      <c r="I279" t="s">
        <v>106</v>
      </c>
      <c r="J279" t="s">
        <v>102</v>
      </c>
      <c r="K279" t="s">
        <v>1144</v>
      </c>
      <c r="L279" t="s">
        <v>73</v>
      </c>
      <c r="M279" t="s">
        <v>73</v>
      </c>
      <c r="N279" t="s">
        <v>126</v>
      </c>
      <c r="O279" t="s">
        <v>92</v>
      </c>
      <c r="P279" t="s">
        <v>975</v>
      </c>
      <c r="Q279" t="s">
        <v>126</v>
      </c>
      <c r="R279" t="s">
        <v>1744</v>
      </c>
      <c r="S279" t="s">
        <v>87</v>
      </c>
      <c r="T279" t="s">
        <v>74</v>
      </c>
    </row>
    <row r="280" spans="1:20" x14ac:dyDescent="0.25">
      <c r="A280" s="1">
        <v>2838</v>
      </c>
      <c r="B280" t="s">
        <v>19</v>
      </c>
      <c r="C280" t="s">
        <v>30</v>
      </c>
      <c r="D280" t="s">
        <v>58</v>
      </c>
      <c r="E280" t="s">
        <v>68</v>
      </c>
      <c r="F280" t="s">
        <v>74</v>
      </c>
      <c r="G280" t="s">
        <v>86</v>
      </c>
      <c r="H280" t="s">
        <v>801</v>
      </c>
      <c r="I280" t="s">
        <v>96</v>
      </c>
      <c r="J280" t="s">
        <v>102</v>
      </c>
      <c r="K280" t="s">
        <v>1157</v>
      </c>
      <c r="L280" t="s">
        <v>74</v>
      </c>
      <c r="M280" t="s">
        <v>73</v>
      </c>
      <c r="N280" t="s">
        <v>73</v>
      </c>
      <c r="O280" t="s">
        <v>88</v>
      </c>
      <c r="P280" t="s">
        <v>1175</v>
      </c>
      <c r="Q280" t="s">
        <v>126</v>
      </c>
      <c r="R280" t="s">
        <v>1658</v>
      </c>
      <c r="S280" t="s">
        <v>85</v>
      </c>
      <c r="T280" t="s">
        <v>74</v>
      </c>
    </row>
    <row r="281" spans="1:20" x14ac:dyDescent="0.25">
      <c r="A281" s="1">
        <v>2839</v>
      </c>
      <c r="B281" t="s">
        <v>19</v>
      </c>
      <c r="C281" t="s">
        <v>31</v>
      </c>
      <c r="D281" t="s">
        <v>58</v>
      </c>
      <c r="E281" t="s">
        <v>60</v>
      </c>
      <c r="F281" t="s">
        <v>73</v>
      </c>
      <c r="G281" t="s">
        <v>81</v>
      </c>
      <c r="H281" t="s">
        <v>471</v>
      </c>
      <c r="I281" t="s">
        <v>81</v>
      </c>
      <c r="J281" t="s">
        <v>108</v>
      </c>
      <c r="K281" t="s">
        <v>1314</v>
      </c>
      <c r="L281" t="s">
        <v>73</v>
      </c>
      <c r="M281" t="s">
        <v>73</v>
      </c>
      <c r="N281" t="s">
        <v>74</v>
      </c>
      <c r="O281" t="s">
        <v>111</v>
      </c>
      <c r="P281" t="s">
        <v>1314</v>
      </c>
      <c r="Q281" t="s">
        <v>74</v>
      </c>
      <c r="R281" t="s">
        <v>1773</v>
      </c>
      <c r="S281" t="s">
        <v>89</v>
      </c>
      <c r="T281" t="s">
        <v>126</v>
      </c>
    </row>
    <row r="282" spans="1:20" x14ac:dyDescent="0.25">
      <c r="A282" s="1">
        <v>2840</v>
      </c>
      <c r="B282" t="s">
        <v>19</v>
      </c>
      <c r="C282" t="s">
        <v>32</v>
      </c>
      <c r="D282" t="s">
        <v>58</v>
      </c>
      <c r="E282" t="s">
        <v>46</v>
      </c>
      <c r="F282" t="s">
        <v>74</v>
      </c>
      <c r="G282" t="s">
        <v>82</v>
      </c>
      <c r="H282" t="s">
        <v>490</v>
      </c>
      <c r="I282" t="s">
        <v>75</v>
      </c>
      <c r="J282" t="s">
        <v>97</v>
      </c>
      <c r="K282" t="s">
        <v>1157</v>
      </c>
      <c r="L282" t="s">
        <v>73</v>
      </c>
      <c r="M282" t="s">
        <v>74</v>
      </c>
      <c r="N282" t="s">
        <v>74</v>
      </c>
      <c r="O282" t="s">
        <v>98</v>
      </c>
      <c r="P282" t="s">
        <v>527</v>
      </c>
      <c r="Q282" t="s">
        <v>74</v>
      </c>
      <c r="R282" t="s">
        <v>1525</v>
      </c>
      <c r="S282" t="s">
        <v>96</v>
      </c>
      <c r="T282" t="s">
        <v>1116</v>
      </c>
    </row>
    <row r="283" spans="1:20" x14ac:dyDescent="0.25">
      <c r="A283" s="1">
        <v>2841</v>
      </c>
      <c r="B283" t="s">
        <v>19</v>
      </c>
      <c r="C283" t="s">
        <v>33</v>
      </c>
      <c r="D283" t="s">
        <v>58</v>
      </c>
      <c r="E283" t="s">
        <v>43</v>
      </c>
      <c r="F283" t="s">
        <v>73</v>
      </c>
      <c r="G283" t="s">
        <v>82</v>
      </c>
      <c r="H283" t="s">
        <v>505</v>
      </c>
      <c r="I283" t="s">
        <v>85</v>
      </c>
      <c r="J283" t="s">
        <v>92</v>
      </c>
      <c r="K283" t="s">
        <v>862</v>
      </c>
      <c r="L283" t="s">
        <v>74</v>
      </c>
      <c r="M283" t="s">
        <v>73</v>
      </c>
      <c r="N283" t="s">
        <v>74</v>
      </c>
      <c r="O283" t="s">
        <v>113</v>
      </c>
      <c r="P283" t="s">
        <v>133</v>
      </c>
      <c r="Q283" t="s">
        <v>74</v>
      </c>
      <c r="R283" t="s">
        <v>1771</v>
      </c>
      <c r="S283" t="s">
        <v>82</v>
      </c>
      <c r="T283" t="s">
        <v>101</v>
      </c>
    </row>
    <row r="284" spans="1:20" x14ac:dyDescent="0.25">
      <c r="A284" s="1">
        <v>2842</v>
      </c>
      <c r="B284" t="s">
        <v>19</v>
      </c>
      <c r="C284" t="s">
        <v>34</v>
      </c>
      <c r="D284" t="s">
        <v>58</v>
      </c>
      <c r="E284" t="s">
        <v>47</v>
      </c>
      <c r="F284" t="s">
        <v>73</v>
      </c>
      <c r="G284" t="s">
        <v>76</v>
      </c>
      <c r="H284" t="s">
        <v>582</v>
      </c>
      <c r="I284" t="s">
        <v>111</v>
      </c>
      <c r="J284" t="s">
        <v>130</v>
      </c>
      <c r="K284" t="s">
        <v>1316</v>
      </c>
      <c r="L284" t="s">
        <v>73</v>
      </c>
      <c r="M284" t="s">
        <v>101</v>
      </c>
      <c r="N284" t="s">
        <v>74</v>
      </c>
      <c r="O284" t="s">
        <v>75</v>
      </c>
      <c r="P284" t="s">
        <v>527</v>
      </c>
      <c r="Q284" t="s">
        <v>74</v>
      </c>
      <c r="R284" t="s">
        <v>1711</v>
      </c>
      <c r="S284" t="s">
        <v>106</v>
      </c>
      <c r="T284" t="s">
        <v>83</v>
      </c>
    </row>
    <row r="285" spans="1:20" x14ac:dyDescent="0.25">
      <c r="A285" s="1">
        <v>2843</v>
      </c>
      <c r="B285" t="s">
        <v>19</v>
      </c>
      <c r="C285" t="s">
        <v>35</v>
      </c>
      <c r="D285" t="s">
        <v>58</v>
      </c>
      <c r="E285" t="s">
        <v>41</v>
      </c>
      <c r="F285" t="s">
        <v>74</v>
      </c>
      <c r="G285" t="s">
        <v>101</v>
      </c>
      <c r="H285" t="s">
        <v>658</v>
      </c>
      <c r="I285" t="s">
        <v>106</v>
      </c>
      <c r="J285" t="s">
        <v>80</v>
      </c>
      <c r="K285" t="s">
        <v>1125</v>
      </c>
      <c r="L285" t="s">
        <v>73</v>
      </c>
      <c r="M285" t="s">
        <v>74</v>
      </c>
      <c r="N285" t="s">
        <v>73</v>
      </c>
      <c r="O285" t="s">
        <v>106</v>
      </c>
      <c r="P285" t="s">
        <v>466</v>
      </c>
      <c r="Q285" t="s">
        <v>73</v>
      </c>
      <c r="R285" t="s">
        <v>2159</v>
      </c>
      <c r="S285" t="s">
        <v>85</v>
      </c>
      <c r="T285" t="s">
        <v>74</v>
      </c>
    </row>
    <row r="286" spans="1:20" x14ac:dyDescent="0.25">
      <c r="A286" s="1">
        <v>2844</v>
      </c>
      <c r="B286" t="s">
        <v>19</v>
      </c>
      <c r="C286" t="s">
        <v>36</v>
      </c>
      <c r="D286" t="s">
        <v>58</v>
      </c>
      <c r="E286" t="s">
        <v>51</v>
      </c>
      <c r="F286" t="s">
        <v>74</v>
      </c>
      <c r="G286" t="s">
        <v>98</v>
      </c>
      <c r="H286" t="s">
        <v>352</v>
      </c>
      <c r="I286" t="s">
        <v>96</v>
      </c>
      <c r="J286" t="s">
        <v>103</v>
      </c>
      <c r="K286" t="s">
        <v>260</v>
      </c>
      <c r="L286" t="s">
        <v>73</v>
      </c>
      <c r="M286" t="s">
        <v>74</v>
      </c>
      <c r="N286" t="s">
        <v>74</v>
      </c>
      <c r="O286" t="s">
        <v>113</v>
      </c>
      <c r="P286" t="s">
        <v>1295</v>
      </c>
      <c r="Q286" t="s">
        <v>126</v>
      </c>
      <c r="R286" t="s">
        <v>1671</v>
      </c>
      <c r="S286" t="s">
        <v>116</v>
      </c>
      <c r="T286" t="s">
        <v>1116</v>
      </c>
    </row>
    <row r="287" spans="1:20" x14ac:dyDescent="0.25">
      <c r="A287" s="1">
        <v>2845</v>
      </c>
      <c r="B287" t="s">
        <v>19</v>
      </c>
      <c r="C287" t="s">
        <v>37</v>
      </c>
      <c r="D287" t="s">
        <v>58</v>
      </c>
      <c r="E287" t="s">
        <v>70</v>
      </c>
      <c r="F287" t="s">
        <v>74</v>
      </c>
      <c r="G287" t="s">
        <v>95</v>
      </c>
      <c r="H287" t="s">
        <v>975</v>
      </c>
      <c r="I287" t="s">
        <v>96</v>
      </c>
      <c r="J287" t="s">
        <v>75</v>
      </c>
      <c r="K287" t="s">
        <v>1187</v>
      </c>
      <c r="L287" t="s">
        <v>126</v>
      </c>
      <c r="M287" t="s">
        <v>73</v>
      </c>
      <c r="N287" t="s">
        <v>126</v>
      </c>
      <c r="O287" t="s">
        <v>108</v>
      </c>
      <c r="P287" t="s">
        <v>894</v>
      </c>
      <c r="Q287" t="s">
        <v>126</v>
      </c>
      <c r="R287" t="s">
        <v>1462</v>
      </c>
      <c r="S287" t="s">
        <v>78</v>
      </c>
      <c r="T287" t="s">
        <v>126</v>
      </c>
    </row>
    <row r="288" spans="1:20" x14ac:dyDescent="0.25">
      <c r="A288" s="1">
        <v>2846</v>
      </c>
      <c r="B288" t="s">
        <v>19</v>
      </c>
      <c r="C288" t="s">
        <v>38</v>
      </c>
      <c r="D288" t="s">
        <v>58</v>
      </c>
      <c r="E288" t="s">
        <v>69</v>
      </c>
      <c r="F288" t="s">
        <v>73</v>
      </c>
      <c r="G288" t="s">
        <v>102</v>
      </c>
      <c r="H288" t="s">
        <v>849</v>
      </c>
      <c r="I288" t="s">
        <v>96</v>
      </c>
      <c r="J288" t="s">
        <v>102</v>
      </c>
      <c r="K288" t="s">
        <v>842</v>
      </c>
      <c r="L288" t="s">
        <v>74</v>
      </c>
      <c r="M288" t="s">
        <v>73</v>
      </c>
      <c r="N288" t="s">
        <v>73</v>
      </c>
      <c r="O288" t="s">
        <v>79</v>
      </c>
      <c r="P288" t="s">
        <v>206</v>
      </c>
      <c r="Q288" t="s">
        <v>74</v>
      </c>
      <c r="R288" t="s">
        <v>1839</v>
      </c>
      <c r="S288" t="s">
        <v>85</v>
      </c>
      <c r="T288" t="s">
        <v>131</v>
      </c>
    </row>
    <row r="289" spans="1:20" x14ac:dyDescent="0.25">
      <c r="A289" s="1">
        <v>2847</v>
      </c>
      <c r="B289" t="s">
        <v>19</v>
      </c>
      <c r="C289" t="s">
        <v>39</v>
      </c>
      <c r="D289" t="s">
        <v>58</v>
      </c>
      <c r="E289" t="s">
        <v>68</v>
      </c>
      <c r="F289" t="s">
        <v>73</v>
      </c>
      <c r="G289" t="s">
        <v>89</v>
      </c>
      <c r="H289" t="s">
        <v>729</v>
      </c>
      <c r="I289" t="s">
        <v>103</v>
      </c>
      <c r="J289" t="s">
        <v>105</v>
      </c>
      <c r="K289" t="s">
        <v>1254</v>
      </c>
      <c r="L289" t="s">
        <v>73</v>
      </c>
      <c r="M289" t="s">
        <v>73</v>
      </c>
      <c r="N289" t="s">
        <v>73</v>
      </c>
      <c r="O289" t="s">
        <v>108</v>
      </c>
      <c r="P289" t="s">
        <v>910</v>
      </c>
      <c r="Q289" t="s">
        <v>74</v>
      </c>
      <c r="R289" t="s">
        <v>1893</v>
      </c>
      <c r="S289" t="s">
        <v>82</v>
      </c>
      <c r="T289" t="s">
        <v>101</v>
      </c>
    </row>
    <row r="290" spans="1:20" x14ac:dyDescent="0.25">
      <c r="A290" s="1">
        <v>2848</v>
      </c>
      <c r="B290" t="s">
        <v>19</v>
      </c>
      <c r="C290" t="s">
        <v>24</v>
      </c>
      <c r="D290" t="s">
        <v>59</v>
      </c>
      <c r="E290" t="s">
        <v>72</v>
      </c>
      <c r="F290" t="s">
        <v>73</v>
      </c>
      <c r="G290" t="s">
        <v>75</v>
      </c>
      <c r="H290" t="s">
        <v>889</v>
      </c>
      <c r="I290" t="s">
        <v>103</v>
      </c>
      <c r="J290" t="s">
        <v>93</v>
      </c>
      <c r="K290" t="s">
        <v>1147</v>
      </c>
      <c r="L290" t="s">
        <v>74</v>
      </c>
      <c r="M290" t="s">
        <v>73</v>
      </c>
      <c r="N290" t="s">
        <v>101</v>
      </c>
      <c r="O290" t="s">
        <v>81</v>
      </c>
      <c r="P290" t="s">
        <v>861</v>
      </c>
      <c r="Q290" t="s">
        <v>73</v>
      </c>
      <c r="R290" t="s">
        <v>143</v>
      </c>
      <c r="S290" t="s">
        <v>85</v>
      </c>
      <c r="T290" t="s">
        <v>131</v>
      </c>
    </row>
    <row r="291" spans="1:20" x14ac:dyDescent="0.25">
      <c r="A291" s="1">
        <v>2849</v>
      </c>
      <c r="B291" t="s">
        <v>19</v>
      </c>
      <c r="C291" t="s">
        <v>25</v>
      </c>
      <c r="D291" t="s">
        <v>59</v>
      </c>
      <c r="E291" t="s">
        <v>55</v>
      </c>
      <c r="F291" t="s">
        <v>73</v>
      </c>
      <c r="G291" t="s">
        <v>90</v>
      </c>
      <c r="H291" t="s">
        <v>716</v>
      </c>
      <c r="I291" t="s">
        <v>79</v>
      </c>
      <c r="J291" t="s">
        <v>109</v>
      </c>
      <c r="K291" t="s">
        <v>1329</v>
      </c>
      <c r="L291" t="s">
        <v>126</v>
      </c>
      <c r="M291" t="s">
        <v>73</v>
      </c>
      <c r="N291" t="s">
        <v>126</v>
      </c>
      <c r="O291" t="s">
        <v>89</v>
      </c>
      <c r="P291" t="s">
        <v>112</v>
      </c>
      <c r="Q291" t="s">
        <v>73</v>
      </c>
      <c r="R291" t="s">
        <v>1494</v>
      </c>
      <c r="S291" t="s">
        <v>106</v>
      </c>
      <c r="T291" t="s">
        <v>131</v>
      </c>
    </row>
    <row r="292" spans="1:20" x14ac:dyDescent="0.25">
      <c r="A292" s="1">
        <v>2850</v>
      </c>
      <c r="B292" t="s">
        <v>19</v>
      </c>
      <c r="C292" t="s">
        <v>26</v>
      </c>
      <c r="D292" t="s">
        <v>59</v>
      </c>
      <c r="E292" t="s">
        <v>44</v>
      </c>
      <c r="F292" t="s">
        <v>74</v>
      </c>
      <c r="G292" t="s">
        <v>96</v>
      </c>
      <c r="H292" t="s">
        <v>115</v>
      </c>
      <c r="I292" t="s">
        <v>92</v>
      </c>
      <c r="J292" t="s">
        <v>100</v>
      </c>
      <c r="K292" t="s">
        <v>1226</v>
      </c>
      <c r="L292" t="s">
        <v>126</v>
      </c>
      <c r="M292" t="s">
        <v>101</v>
      </c>
      <c r="N292" t="s">
        <v>126</v>
      </c>
      <c r="O292" t="s">
        <v>90</v>
      </c>
      <c r="P292" t="s">
        <v>206</v>
      </c>
      <c r="Q292" t="s">
        <v>73</v>
      </c>
      <c r="R292" t="s">
        <v>2141</v>
      </c>
      <c r="S292" t="s">
        <v>82</v>
      </c>
      <c r="T292" t="s">
        <v>1116</v>
      </c>
    </row>
    <row r="293" spans="1:20" x14ac:dyDescent="0.25">
      <c r="A293" s="1">
        <v>2851</v>
      </c>
      <c r="B293" t="s">
        <v>19</v>
      </c>
      <c r="C293" t="s">
        <v>27</v>
      </c>
      <c r="D293" t="s">
        <v>59</v>
      </c>
      <c r="E293" t="s">
        <v>62</v>
      </c>
      <c r="F293" t="s">
        <v>74</v>
      </c>
      <c r="G293" t="s">
        <v>96</v>
      </c>
      <c r="H293" t="s">
        <v>739</v>
      </c>
      <c r="I293" t="s">
        <v>99</v>
      </c>
      <c r="J293" t="s">
        <v>109</v>
      </c>
      <c r="K293" t="s">
        <v>1217</v>
      </c>
      <c r="L293" t="s">
        <v>126</v>
      </c>
      <c r="M293" t="s">
        <v>126</v>
      </c>
      <c r="N293" t="s">
        <v>101</v>
      </c>
      <c r="O293" t="s">
        <v>116</v>
      </c>
      <c r="P293" t="s">
        <v>115</v>
      </c>
      <c r="Q293" t="s">
        <v>73</v>
      </c>
      <c r="R293" t="s">
        <v>2129</v>
      </c>
      <c r="S293" t="s">
        <v>85</v>
      </c>
      <c r="T293" t="s">
        <v>73</v>
      </c>
    </row>
    <row r="294" spans="1:20" x14ac:dyDescent="0.25">
      <c r="A294" s="1">
        <v>2852</v>
      </c>
      <c r="B294" t="s">
        <v>19</v>
      </c>
      <c r="C294" t="s">
        <v>40</v>
      </c>
      <c r="D294" t="s">
        <v>59</v>
      </c>
      <c r="E294" t="s">
        <v>71</v>
      </c>
      <c r="F294" t="s">
        <v>73</v>
      </c>
      <c r="G294" t="s">
        <v>105</v>
      </c>
      <c r="H294" t="s">
        <v>576</v>
      </c>
      <c r="I294" t="s">
        <v>103</v>
      </c>
      <c r="J294" t="s">
        <v>113</v>
      </c>
      <c r="K294" t="s">
        <v>1353</v>
      </c>
      <c r="L294" t="s">
        <v>126</v>
      </c>
      <c r="M294" t="s">
        <v>126</v>
      </c>
      <c r="N294" t="s">
        <v>126</v>
      </c>
      <c r="O294" t="s">
        <v>107</v>
      </c>
      <c r="P294" t="s">
        <v>1165</v>
      </c>
      <c r="Q294" t="s">
        <v>126</v>
      </c>
      <c r="R294" t="s">
        <v>2140</v>
      </c>
      <c r="S294" t="s">
        <v>87</v>
      </c>
      <c r="T294" t="s">
        <v>131</v>
      </c>
    </row>
    <row r="295" spans="1:20" x14ac:dyDescent="0.25">
      <c r="A295" s="1">
        <v>2853</v>
      </c>
      <c r="B295" t="s">
        <v>19</v>
      </c>
      <c r="C295" t="s">
        <v>29</v>
      </c>
      <c r="D295" t="s">
        <v>59</v>
      </c>
      <c r="E295" t="s">
        <v>53</v>
      </c>
      <c r="F295" t="s">
        <v>74</v>
      </c>
      <c r="G295" t="s">
        <v>109</v>
      </c>
      <c r="H295" t="s">
        <v>392</v>
      </c>
      <c r="I295" t="s">
        <v>99</v>
      </c>
      <c r="J295" t="s">
        <v>90</v>
      </c>
      <c r="K295" t="s">
        <v>1160</v>
      </c>
      <c r="L295" t="s">
        <v>1116</v>
      </c>
      <c r="M295" t="s">
        <v>73</v>
      </c>
      <c r="N295" t="s">
        <v>1116</v>
      </c>
      <c r="O295" t="s">
        <v>80</v>
      </c>
      <c r="P295" t="s">
        <v>1285</v>
      </c>
      <c r="Q295" t="s">
        <v>74</v>
      </c>
      <c r="R295" t="s">
        <v>1840</v>
      </c>
      <c r="S295" t="s">
        <v>87</v>
      </c>
      <c r="T295" t="s">
        <v>74</v>
      </c>
    </row>
    <row r="296" spans="1:20" x14ac:dyDescent="0.25">
      <c r="A296" s="1">
        <v>2854</v>
      </c>
      <c r="B296" t="s">
        <v>19</v>
      </c>
      <c r="C296" t="s">
        <v>30</v>
      </c>
      <c r="D296" t="s">
        <v>59</v>
      </c>
      <c r="E296" t="s">
        <v>63</v>
      </c>
      <c r="F296" t="s">
        <v>73</v>
      </c>
      <c r="G296" t="s">
        <v>76</v>
      </c>
      <c r="H296" t="s">
        <v>618</v>
      </c>
      <c r="I296" t="s">
        <v>94</v>
      </c>
      <c r="J296" t="s">
        <v>109</v>
      </c>
      <c r="K296" t="s">
        <v>1160</v>
      </c>
      <c r="L296" t="s">
        <v>73</v>
      </c>
      <c r="M296" t="s">
        <v>126</v>
      </c>
      <c r="N296" t="s">
        <v>131</v>
      </c>
      <c r="O296" t="s">
        <v>82</v>
      </c>
      <c r="P296" t="s">
        <v>106</v>
      </c>
      <c r="Q296" t="s">
        <v>74</v>
      </c>
      <c r="R296" t="s">
        <v>1451</v>
      </c>
      <c r="S296" t="s">
        <v>116</v>
      </c>
      <c r="T296" t="s">
        <v>126</v>
      </c>
    </row>
    <row r="297" spans="1:20" x14ac:dyDescent="0.25">
      <c r="A297" s="1">
        <v>2855</v>
      </c>
      <c r="B297" t="s">
        <v>19</v>
      </c>
      <c r="C297" t="s">
        <v>31</v>
      </c>
      <c r="D297" t="s">
        <v>59</v>
      </c>
      <c r="E297" t="s">
        <v>44</v>
      </c>
      <c r="F297" t="s">
        <v>73</v>
      </c>
      <c r="G297" t="s">
        <v>75</v>
      </c>
      <c r="H297" t="s">
        <v>894</v>
      </c>
      <c r="I297" t="s">
        <v>86</v>
      </c>
      <c r="J297" t="s">
        <v>111</v>
      </c>
      <c r="K297" t="s">
        <v>1226</v>
      </c>
      <c r="L297" t="s">
        <v>73</v>
      </c>
      <c r="M297" t="s">
        <v>73</v>
      </c>
      <c r="N297" t="s">
        <v>126</v>
      </c>
      <c r="O297" t="s">
        <v>77</v>
      </c>
      <c r="P297" t="s">
        <v>1005</v>
      </c>
      <c r="Q297" t="s">
        <v>126</v>
      </c>
      <c r="R297" t="s">
        <v>1449</v>
      </c>
      <c r="S297" t="s">
        <v>87</v>
      </c>
      <c r="T297" t="s">
        <v>1116</v>
      </c>
    </row>
    <row r="298" spans="1:20" x14ac:dyDescent="0.25">
      <c r="A298" s="1">
        <v>2856</v>
      </c>
      <c r="B298" t="s">
        <v>19</v>
      </c>
      <c r="C298" t="s">
        <v>32</v>
      </c>
      <c r="D298" t="s">
        <v>59</v>
      </c>
      <c r="E298" t="s">
        <v>66</v>
      </c>
      <c r="F298" t="s">
        <v>73</v>
      </c>
      <c r="G298" t="s">
        <v>90</v>
      </c>
      <c r="H298" t="s">
        <v>289</v>
      </c>
      <c r="I298" t="s">
        <v>98</v>
      </c>
      <c r="J298" t="s">
        <v>111</v>
      </c>
      <c r="K298" t="s">
        <v>1124</v>
      </c>
      <c r="L298" t="s">
        <v>126</v>
      </c>
      <c r="M298" t="s">
        <v>73</v>
      </c>
      <c r="N298" t="s">
        <v>1116</v>
      </c>
      <c r="O298" t="s">
        <v>92</v>
      </c>
      <c r="P298" t="s">
        <v>636</v>
      </c>
      <c r="Q298" t="s">
        <v>73</v>
      </c>
      <c r="R298" t="s">
        <v>1850</v>
      </c>
      <c r="S298" t="s">
        <v>106</v>
      </c>
      <c r="T298" t="s">
        <v>131</v>
      </c>
    </row>
    <row r="299" spans="1:20" x14ac:dyDescent="0.25">
      <c r="A299" s="1">
        <v>2857</v>
      </c>
      <c r="B299" t="s">
        <v>19</v>
      </c>
      <c r="C299" t="s">
        <v>33</v>
      </c>
      <c r="D299" t="s">
        <v>59</v>
      </c>
      <c r="E299" t="s">
        <v>49</v>
      </c>
      <c r="F299" t="s">
        <v>74</v>
      </c>
      <c r="G299" t="s">
        <v>96</v>
      </c>
      <c r="H299" t="s">
        <v>321</v>
      </c>
      <c r="I299" t="s">
        <v>82</v>
      </c>
      <c r="J299" t="s">
        <v>77</v>
      </c>
      <c r="K299" t="s">
        <v>824</v>
      </c>
      <c r="L299" t="s">
        <v>126</v>
      </c>
      <c r="M299" t="s">
        <v>74</v>
      </c>
      <c r="N299" t="s">
        <v>101</v>
      </c>
      <c r="O299" t="s">
        <v>96</v>
      </c>
      <c r="P299" t="s">
        <v>335</v>
      </c>
      <c r="Q299" t="s">
        <v>73</v>
      </c>
      <c r="R299" t="s">
        <v>2160</v>
      </c>
      <c r="S299" t="s">
        <v>78</v>
      </c>
      <c r="T299" t="s">
        <v>74</v>
      </c>
    </row>
    <row r="300" spans="1:20" x14ac:dyDescent="0.25">
      <c r="A300" s="1">
        <v>2858</v>
      </c>
      <c r="B300" t="s">
        <v>19</v>
      </c>
      <c r="C300" t="s">
        <v>34</v>
      </c>
      <c r="D300" t="s">
        <v>59</v>
      </c>
      <c r="E300" t="s">
        <v>62</v>
      </c>
      <c r="F300" t="s">
        <v>73</v>
      </c>
      <c r="G300" t="s">
        <v>90</v>
      </c>
      <c r="H300" t="s">
        <v>515</v>
      </c>
      <c r="I300" t="s">
        <v>108</v>
      </c>
      <c r="J300" t="s">
        <v>124</v>
      </c>
      <c r="K300" t="s">
        <v>1275</v>
      </c>
      <c r="L300" t="s">
        <v>101</v>
      </c>
      <c r="M300" t="s">
        <v>74</v>
      </c>
      <c r="N300" t="s">
        <v>101</v>
      </c>
      <c r="O300" t="s">
        <v>87</v>
      </c>
      <c r="P300" t="s">
        <v>85</v>
      </c>
      <c r="Q300" t="s">
        <v>73</v>
      </c>
      <c r="R300" t="s">
        <v>1900</v>
      </c>
      <c r="S300" t="s">
        <v>106</v>
      </c>
      <c r="T300" t="s">
        <v>1116</v>
      </c>
    </row>
    <row r="301" spans="1:20" x14ac:dyDescent="0.25">
      <c r="A301" s="1">
        <v>2859</v>
      </c>
      <c r="B301" t="s">
        <v>19</v>
      </c>
      <c r="C301" t="s">
        <v>35</v>
      </c>
      <c r="D301" t="s">
        <v>59</v>
      </c>
      <c r="E301" t="s">
        <v>43</v>
      </c>
      <c r="F301" t="s">
        <v>74</v>
      </c>
      <c r="G301" t="s">
        <v>106</v>
      </c>
      <c r="H301" t="s">
        <v>601</v>
      </c>
      <c r="I301" t="s">
        <v>87</v>
      </c>
      <c r="J301" t="s">
        <v>99</v>
      </c>
      <c r="K301" t="s">
        <v>133</v>
      </c>
      <c r="L301" t="s">
        <v>74</v>
      </c>
      <c r="M301" t="s">
        <v>73</v>
      </c>
      <c r="N301" t="s">
        <v>74</v>
      </c>
      <c r="O301" t="s">
        <v>92</v>
      </c>
      <c r="P301" t="s">
        <v>905</v>
      </c>
      <c r="Q301" t="s">
        <v>73</v>
      </c>
      <c r="R301" t="s">
        <v>2080</v>
      </c>
      <c r="S301" t="s">
        <v>82</v>
      </c>
      <c r="T301" t="s">
        <v>1116</v>
      </c>
    </row>
    <row r="302" spans="1:20" x14ac:dyDescent="0.25">
      <c r="A302" s="1">
        <v>2860</v>
      </c>
      <c r="B302" t="s">
        <v>19</v>
      </c>
      <c r="C302" t="s">
        <v>36</v>
      </c>
      <c r="D302" t="s">
        <v>59</v>
      </c>
      <c r="E302" t="s">
        <v>61</v>
      </c>
      <c r="F302" t="s">
        <v>74</v>
      </c>
      <c r="G302" t="s">
        <v>77</v>
      </c>
      <c r="H302" t="s">
        <v>620</v>
      </c>
      <c r="I302" t="s">
        <v>114</v>
      </c>
      <c r="J302" t="s">
        <v>88</v>
      </c>
      <c r="K302" t="s">
        <v>1136</v>
      </c>
      <c r="L302" t="s">
        <v>74</v>
      </c>
      <c r="M302" t="s">
        <v>73</v>
      </c>
      <c r="N302" t="s">
        <v>74</v>
      </c>
      <c r="O302" t="s">
        <v>103</v>
      </c>
      <c r="P302" t="s">
        <v>1047</v>
      </c>
      <c r="Q302" t="s">
        <v>126</v>
      </c>
      <c r="R302" t="s">
        <v>1548</v>
      </c>
      <c r="S302" t="s">
        <v>89</v>
      </c>
      <c r="T302" t="s">
        <v>76</v>
      </c>
    </row>
    <row r="303" spans="1:20" x14ac:dyDescent="0.25">
      <c r="A303" s="1">
        <v>2861</v>
      </c>
      <c r="B303" t="s">
        <v>19</v>
      </c>
      <c r="C303" t="s">
        <v>37</v>
      </c>
      <c r="D303" t="s">
        <v>59</v>
      </c>
      <c r="E303" t="s">
        <v>57</v>
      </c>
      <c r="F303" t="s">
        <v>73</v>
      </c>
      <c r="G303" t="s">
        <v>96</v>
      </c>
      <c r="H303" t="s">
        <v>861</v>
      </c>
      <c r="I303" t="s">
        <v>90</v>
      </c>
      <c r="J303" t="s">
        <v>93</v>
      </c>
      <c r="K303" t="s">
        <v>1304</v>
      </c>
      <c r="L303" t="s">
        <v>73</v>
      </c>
      <c r="M303" t="s">
        <v>73</v>
      </c>
      <c r="N303" t="s">
        <v>101</v>
      </c>
      <c r="O303" t="s">
        <v>99</v>
      </c>
      <c r="P303" t="s">
        <v>109</v>
      </c>
      <c r="Q303" t="s">
        <v>126</v>
      </c>
      <c r="R303" t="s">
        <v>2161</v>
      </c>
      <c r="S303" t="s">
        <v>96</v>
      </c>
      <c r="T303" t="s">
        <v>126</v>
      </c>
    </row>
    <row r="304" spans="1:20" x14ac:dyDescent="0.25">
      <c r="A304" s="1">
        <v>2862</v>
      </c>
      <c r="B304" t="s">
        <v>19</v>
      </c>
      <c r="C304" t="s">
        <v>38</v>
      </c>
      <c r="D304" t="s">
        <v>59</v>
      </c>
      <c r="E304" t="s">
        <v>54</v>
      </c>
      <c r="F304" t="s">
        <v>74</v>
      </c>
      <c r="G304" t="s">
        <v>85</v>
      </c>
      <c r="H304" t="s">
        <v>226</v>
      </c>
      <c r="I304" t="s">
        <v>92</v>
      </c>
      <c r="J304" t="s">
        <v>105</v>
      </c>
      <c r="K304" t="s">
        <v>1236</v>
      </c>
      <c r="L304" t="s">
        <v>73</v>
      </c>
      <c r="M304" t="s">
        <v>74</v>
      </c>
      <c r="N304" t="s">
        <v>83</v>
      </c>
      <c r="O304" t="s">
        <v>114</v>
      </c>
      <c r="P304" t="s">
        <v>133</v>
      </c>
      <c r="Q304" t="s">
        <v>74</v>
      </c>
      <c r="R304" t="s">
        <v>1781</v>
      </c>
      <c r="S304" t="s">
        <v>106</v>
      </c>
      <c r="T304" t="s">
        <v>83</v>
      </c>
    </row>
    <row r="305" spans="1:20" x14ac:dyDescent="0.25">
      <c r="A305" s="1">
        <v>2863</v>
      </c>
      <c r="B305" t="s">
        <v>19</v>
      </c>
      <c r="C305" t="s">
        <v>39</v>
      </c>
      <c r="D305" t="s">
        <v>59</v>
      </c>
      <c r="E305" t="s">
        <v>63</v>
      </c>
      <c r="F305" t="s">
        <v>74</v>
      </c>
      <c r="G305" t="s">
        <v>90</v>
      </c>
      <c r="H305" t="s">
        <v>961</v>
      </c>
      <c r="I305" t="s">
        <v>114</v>
      </c>
      <c r="J305" t="s">
        <v>105</v>
      </c>
      <c r="K305" t="s">
        <v>1336</v>
      </c>
      <c r="L305" t="s">
        <v>126</v>
      </c>
      <c r="M305" t="s">
        <v>73</v>
      </c>
      <c r="N305" t="s">
        <v>74</v>
      </c>
      <c r="O305" t="s">
        <v>93</v>
      </c>
      <c r="P305" t="s">
        <v>576</v>
      </c>
      <c r="Q305" t="s">
        <v>73</v>
      </c>
      <c r="R305" t="s">
        <v>1532</v>
      </c>
      <c r="S305" t="s">
        <v>75</v>
      </c>
      <c r="T305" t="s">
        <v>117</v>
      </c>
    </row>
    <row r="306" spans="1:20" x14ac:dyDescent="0.25">
      <c r="A306" s="1">
        <v>2864</v>
      </c>
      <c r="B306" t="s">
        <v>19</v>
      </c>
      <c r="C306" t="s">
        <v>24</v>
      </c>
      <c r="D306" t="s">
        <v>60</v>
      </c>
      <c r="E306" t="s">
        <v>68</v>
      </c>
      <c r="F306" t="s">
        <v>73</v>
      </c>
      <c r="G306" t="s">
        <v>101</v>
      </c>
      <c r="H306" t="s">
        <v>439</v>
      </c>
      <c r="I306" t="s">
        <v>102</v>
      </c>
      <c r="J306" t="s">
        <v>107</v>
      </c>
      <c r="K306" t="s">
        <v>1139</v>
      </c>
      <c r="L306" t="s">
        <v>73</v>
      </c>
      <c r="M306" t="s">
        <v>74</v>
      </c>
      <c r="N306" t="s">
        <v>131</v>
      </c>
      <c r="O306" t="s">
        <v>75</v>
      </c>
      <c r="P306" t="s">
        <v>444</v>
      </c>
      <c r="Q306" t="s">
        <v>73</v>
      </c>
      <c r="R306" t="s">
        <v>2162</v>
      </c>
      <c r="S306" t="s">
        <v>87</v>
      </c>
      <c r="T306" t="s">
        <v>74</v>
      </c>
    </row>
    <row r="307" spans="1:20" x14ac:dyDescent="0.25">
      <c r="A307" s="1">
        <v>2865</v>
      </c>
      <c r="B307" t="s">
        <v>19</v>
      </c>
      <c r="C307" t="s">
        <v>25</v>
      </c>
      <c r="D307" t="s">
        <v>60</v>
      </c>
      <c r="E307" t="s">
        <v>51</v>
      </c>
      <c r="F307" t="s">
        <v>74</v>
      </c>
      <c r="G307" t="s">
        <v>92</v>
      </c>
      <c r="H307" t="s">
        <v>687</v>
      </c>
      <c r="I307" t="s">
        <v>96</v>
      </c>
      <c r="J307" t="s">
        <v>81</v>
      </c>
      <c r="K307" t="s">
        <v>782</v>
      </c>
      <c r="L307" t="s">
        <v>74</v>
      </c>
      <c r="M307" t="s">
        <v>73</v>
      </c>
      <c r="N307" t="s">
        <v>74</v>
      </c>
      <c r="O307" t="s">
        <v>112</v>
      </c>
      <c r="P307" t="s">
        <v>1171</v>
      </c>
      <c r="Q307" t="s">
        <v>126</v>
      </c>
      <c r="R307" t="s">
        <v>1043</v>
      </c>
      <c r="S307" t="s">
        <v>96</v>
      </c>
      <c r="T307" t="s">
        <v>76</v>
      </c>
    </row>
    <row r="308" spans="1:20" x14ac:dyDescent="0.25">
      <c r="A308" s="1">
        <v>2866</v>
      </c>
      <c r="B308" t="s">
        <v>19</v>
      </c>
      <c r="C308" t="s">
        <v>26</v>
      </c>
      <c r="D308" t="s">
        <v>60</v>
      </c>
      <c r="E308" t="s">
        <v>57</v>
      </c>
      <c r="F308" t="s">
        <v>74</v>
      </c>
      <c r="G308" t="s">
        <v>95</v>
      </c>
      <c r="H308" t="s">
        <v>142</v>
      </c>
      <c r="I308" t="s">
        <v>82</v>
      </c>
      <c r="J308" t="s">
        <v>77</v>
      </c>
      <c r="K308" t="s">
        <v>1018</v>
      </c>
      <c r="L308" t="s">
        <v>73</v>
      </c>
      <c r="M308" t="s">
        <v>74</v>
      </c>
      <c r="N308" t="s">
        <v>73</v>
      </c>
      <c r="O308" t="s">
        <v>95</v>
      </c>
      <c r="P308" t="s">
        <v>1238</v>
      </c>
      <c r="Q308" t="s">
        <v>101</v>
      </c>
      <c r="R308" t="s">
        <v>1486</v>
      </c>
      <c r="S308" t="s">
        <v>87</v>
      </c>
      <c r="T308" t="s">
        <v>101</v>
      </c>
    </row>
    <row r="309" spans="1:20" x14ac:dyDescent="0.25">
      <c r="A309" s="1">
        <v>2867</v>
      </c>
      <c r="B309" t="s">
        <v>19</v>
      </c>
      <c r="C309" t="s">
        <v>27</v>
      </c>
      <c r="D309" t="s">
        <v>60</v>
      </c>
      <c r="E309" t="s">
        <v>50</v>
      </c>
      <c r="F309" t="s">
        <v>73</v>
      </c>
      <c r="G309" t="s">
        <v>90</v>
      </c>
      <c r="H309" t="s">
        <v>202</v>
      </c>
      <c r="I309" t="s">
        <v>86</v>
      </c>
      <c r="J309" t="s">
        <v>88</v>
      </c>
      <c r="K309" t="s">
        <v>1301</v>
      </c>
      <c r="L309" t="s">
        <v>74</v>
      </c>
      <c r="M309" t="s">
        <v>73</v>
      </c>
      <c r="N309" t="s">
        <v>76</v>
      </c>
      <c r="O309" t="s">
        <v>98</v>
      </c>
      <c r="P309" t="s">
        <v>334</v>
      </c>
      <c r="Q309" t="s">
        <v>74</v>
      </c>
      <c r="R309" t="s">
        <v>2163</v>
      </c>
      <c r="S309" t="s">
        <v>89</v>
      </c>
      <c r="T309" t="s">
        <v>83</v>
      </c>
    </row>
    <row r="310" spans="1:20" x14ac:dyDescent="0.25">
      <c r="A310" s="1">
        <v>2868</v>
      </c>
      <c r="B310" t="s">
        <v>19</v>
      </c>
      <c r="C310" t="s">
        <v>40</v>
      </c>
      <c r="D310" t="s">
        <v>60</v>
      </c>
      <c r="E310" t="s">
        <v>56</v>
      </c>
      <c r="F310" t="s">
        <v>74</v>
      </c>
      <c r="G310" t="s">
        <v>89</v>
      </c>
      <c r="H310" t="s">
        <v>796</v>
      </c>
      <c r="I310" t="s">
        <v>75</v>
      </c>
      <c r="J310" t="s">
        <v>95</v>
      </c>
      <c r="K310" t="s">
        <v>1129</v>
      </c>
      <c r="L310" t="s">
        <v>74</v>
      </c>
      <c r="M310" t="s">
        <v>126</v>
      </c>
      <c r="N310" t="s">
        <v>126</v>
      </c>
      <c r="O310" t="s">
        <v>80</v>
      </c>
      <c r="P310" t="s">
        <v>718</v>
      </c>
      <c r="Q310" t="s">
        <v>73</v>
      </c>
      <c r="R310" t="s">
        <v>1796</v>
      </c>
      <c r="S310" t="s">
        <v>75</v>
      </c>
      <c r="T310" t="s">
        <v>83</v>
      </c>
    </row>
    <row r="311" spans="1:20" x14ac:dyDescent="0.25">
      <c r="A311" s="1">
        <v>2869</v>
      </c>
      <c r="B311" t="s">
        <v>19</v>
      </c>
      <c r="C311" t="s">
        <v>29</v>
      </c>
      <c r="D311" t="s">
        <v>60</v>
      </c>
      <c r="E311" t="s">
        <v>51</v>
      </c>
      <c r="F311" t="s">
        <v>73</v>
      </c>
      <c r="G311" t="s">
        <v>94</v>
      </c>
      <c r="H311" t="s">
        <v>517</v>
      </c>
      <c r="I311" t="s">
        <v>114</v>
      </c>
      <c r="J311" t="s">
        <v>80</v>
      </c>
      <c r="K311" t="s">
        <v>1256</v>
      </c>
      <c r="L311" t="s">
        <v>126</v>
      </c>
      <c r="M311" t="s">
        <v>73</v>
      </c>
      <c r="N311" t="s">
        <v>1116</v>
      </c>
      <c r="O311" t="s">
        <v>80</v>
      </c>
      <c r="P311" t="s">
        <v>824</v>
      </c>
      <c r="Q311" t="s">
        <v>73</v>
      </c>
      <c r="R311" t="s">
        <v>2024</v>
      </c>
      <c r="S311" t="s">
        <v>82</v>
      </c>
      <c r="T311" t="s">
        <v>131</v>
      </c>
    </row>
    <row r="312" spans="1:20" x14ac:dyDescent="0.25">
      <c r="A312" s="1">
        <v>2870</v>
      </c>
      <c r="B312" t="s">
        <v>19</v>
      </c>
      <c r="C312" t="s">
        <v>30</v>
      </c>
      <c r="D312" t="s">
        <v>60</v>
      </c>
      <c r="E312" t="s">
        <v>46</v>
      </c>
      <c r="F312" t="s">
        <v>73</v>
      </c>
      <c r="G312" t="s">
        <v>102</v>
      </c>
      <c r="H312" t="s">
        <v>539</v>
      </c>
      <c r="I312" t="s">
        <v>75</v>
      </c>
      <c r="J312" t="s">
        <v>79</v>
      </c>
      <c r="K312" t="s">
        <v>1165</v>
      </c>
      <c r="L312" t="s">
        <v>74</v>
      </c>
      <c r="M312" t="s">
        <v>74</v>
      </c>
      <c r="N312" t="s">
        <v>74</v>
      </c>
      <c r="O312" t="s">
        <v>114</v>
      </c>
      <c r="P312" t="s">
        <v>1006</v>
      </c>
      <c r="Q312" t="s">
        <v>73</v>
      </c>
      <c r="R312" t="s">
        <v>529</v>
      </c>
      <c r="S312" t="s">
        <v>85</v>
      </c>
      <c r="T312" t="s">
        <v>131</v>
      </c>
    </row>
    <row r="313" spans="1:20" x14ac:dyDescent="0.25">
      <c r="A313" s="1">
        <v>2871</v>
      </c>
      <c r="B313" t="s">
        <v>19</v>
      </c>
      <c r="C313" t="s">
        <v>31</v>
      </c>
      <c r="D313" t="s">
        <v>60</v>
      </c>
      <c r="E313" t="s">
        <v>58</v>
      </c>
      <c r="F313" t="s">
        <v>74</v>
      </c>
      <c r="G313" t="s">
        <v>98</v>
      </c>
      <c r="H313" t="s">
        <v>688</v>
      </c>
      <c r="I313" t="s">
        <v>106</v>
      </c>
      <c r="J313" t="s">
        <v>86</v>
      </c>
      <c r="K313" t="s">
        <v>1153</v>
      </c>
      <c r="L313" t="s">
        <v>73</v>
      </c>
      <c r="M313" t="s">
        <v>74</v>
      </c>
      <c r="N313" t="s">
        <v>74</v>
      </c>
      <c r="O313" t="s">
        <v>80</v>
      </c>
      <c r="P313" t="s">
        <v>1349</v>
      </c>
      <c r="Q313" t="s">
        <v>126</v>
      </c>
      <c r="R313" t="s">
        <v>1576</v>
      </c>
      <c r="S313" t="s">
        <v>82</v>
      </c>
      <c r="T313" t="s">
        <v>101</v>
      </c>
    </row>
    <row r="314" spans="1:20" x14ac:dyDescent="0.25">
      <c r="A314" s="1">
        <v>2872</v>
      </c>
      <c r="B314" t="s">
        <v>19</v>
      </c>
      <c r="C314" t="s">
        <v>32</v>
      </c>
      <c r="D314" t="s">
        <v>60</v>
      </c>
      <c r="E314" t="s">
        <v>65</v>
      </c>
      <c r="F314" t="s">
        <v>73</v>
      </c>
      <c r="G314" t="s">
        <v>79</v>
      </c>
      <c r="H314" t="s">
        <v>930</v>
      </c>
      <c r="I314" t="s">
        <v>96</v>
      </c>
      <c r="J314" t="s">
        <v>103</v>
      </c>
      <c r="K314" t="s">
        <v>919</v>
      </c>
      <c r="L314" t="s">
        <v>74</v>
      </c>
      <c r="M314" t="s">
        <v>73</v>
      </c>
      <c r="N314" t="s">
        <v>1116</v>
      </c>
      <c r="O314" t="s">
        <v>108</v>
      </c>
      <c r="P314" t="s">
        <v>1214</v>
      </c>
      <c r="Q314" t="s">
        <v>74</v>
      </c>
      <c r="R314" t="s">
        <v>1644</v>
      </c>
      <c r="S314" t="s">
        <v>116</v>
      </c>
      <c r="T314" t="s">
        <v>1116</v>
      </c>
    </row>
    <row r="315" spans="1:20" x14ac:dyDescent="0.25">
      <c r="A315" s="1">
        <v>2873</v>
      </c>
      <c r="B315" t="s">
        <v>19</v>
      </c>
      <c r="C315" t="s">
        <v>33</v>
      </c>
      <c r="D315" t="s">
        <v>60</v>
      </c>
      <c r="E315" t="s">
        <v>52</v>
      </c>
      <c r="F315" t="s">
        <v>74</v>
      </c>
      <c r="G315" t="s">
        <v>82</v>
      </c>
      <c r="H315" t="s">
        <v>793</v>
      </c>
      <c r="I315" t="s">
        <v>114</v>
      </c>
      <c r="J315" t="s">
        <v>105</v>
      </c>
      <c r="K315" t="s">
        <v>1285</v>
      </c>
      <c r="L315" t="s">
        <v>74</v>
      </c>
      <c r="M315" t="s">
        <v>73</v>
      </c>
      <c r="N315" t="s">
        <v>83</v>
      </c>
      <c r="O315" t="s">
        <v>81</v>
      </c>
      <c r="P315" t="s">
        <v>527</v>
      </c>
      <c r="Q315" t="s">
        <v>74</v>
      </c>
      <c r="R315" t="s">
        <v>1426</v>
      </c>
      <c r="S315" t="s">
        <v>82</v>
      </c>
      <c r="T315" t="s">
        <v>131</v>
      </c>
    </row>
    <row r="316" spans="1:20" x14ac:dyDescent="0.25">
      <c r="A316" s="1">
        <v>2874</v>
      </c>
      <c r="B316" t="s">
        <v>19</v>
      </c>
      <c r="C316" t="s">
        <v>34</v>
      </c>
      <c r="D316" t="s">
        <v>60</v>
      </c>
      <c r="E316" t="s">
        <v>42</v>
      </c>
      <c r="F316" t="s">
        <v>73</v>
      </c>
      <c r="G316" t="s">
        <v>90</v>
      </c>
      <c r="H316" t="s">
        <v>481</v>
      </c>
      <c r="I316" t="s">
        <v>90</v>
      </c>
      <c r="J316" t="s">
        <v>94</v>
      </c>
      <c r="K316" t="s">
        <v>1189</v>
      </c>
      <c r="L316" t="s">
        <v>73</v>
      </c>
      <c r="M316" t="s">
        <v>74</v>
      </c>
      <c r="N316" t="s">
        <v>73</v>
      </c>
      <c r="O316" t="s">
        <v>91</v>
      </c>
      <c r="P316" t="s">
        <v>1157</v>
      </c>
      <c r="Q316" t="s">
        <v>126</v>
      </c>
      <c r="R316" t="s">
        <v>1579</v>
      </c>
      <c r="S316" t="s">
        <v>85</v>
      </c>
      <c r="T316" t="s">
        <v>76</v>
      </c>
    </row>
    <row r="317" spans="1:20" x14ac:dyDescent="0.25">
      <c r="A317" s="1">
        <v>2875</v>
      </c>
      <c r="B317" t="s">
        <v>19</v>
      </c>
      <c r="C317" t="s">
        <v>35</v>
      </c>
      <c r="D317" t="s">
        <v>60</v>
      </c>
      <c r="E317" t="s">
        <v>69</v>
      </c>
      <c r="F317" t="s">
        <v>74</v>
      </c>
      <c r="G317" t="s">
        <v>76</v>
      </c>
      <c r="H317" t="s">
        <v>976</v>
      </c>
      <c r="I317" t="s">
        <v>75</v>
      </c>
      <c r="J317" t="s">
        <v>94</v>
      </c>
      <c r="K317" t="s">
        <v>527</v>
      </c>
      <c r="L317" t="s">
        <v>73</v>
      </c>
      <c r="M317" t="s">
        <v>74</v>
      </c>
      <c r="N317" t="s">
        <v>1116</v>
      </c>
      <c r="O317" t="s">
        <v>89</v>
      </c>
      <c r="P317" t="s">
        <v>95</v>
      </c>
      <c r="Q317" t="s">
        <v>73</v>
      </c>
      <c r="R317" t="s">
        <v>1829</v>
      </c>
      <c r="S317" t="s">
        <v>78</v>
      </c>
      <c r="T317" t="s">
        <v>126</v>
      </c>
    </row>
    <row r="318" spans="1:20" x14ac:dyDescent="0.25">
      <c r="A318" s="1">
        <v>2876</v>
      </c>
      <c r="B318" t="s">
        <v>19</v>
      </c>
      <c r="C318" t="s">
        <v>36</v>
      </c>
      <c r="D318" t="s">
        <v>60</v>
      </c>
      <c r="E318" t="s">
        <v>41</v>
      </c>
      <c r="F318" t="s">
        <v>73</v>
      </c>
      <c r="G318" t="s">
        <v>90</v>
      </c>
      <c r="H318" t="s">
        <v>270</v>
      </c>
      <c r="I318" t="s">
        <v>114</v>
      </c>
      <c r="J318" t="s">
        <v>111</v>
      </c>
      <c r="K318" t="s">
        <v>1378</v>
      </c>
      <c r="L318" t="s">
        <v>74</v>
      </c>
      <c r="M318" t="s">
        <v>73</v>
      </c>
      <c r="N318" t="s">
        <v>101</v>
      </c>
      <c r="O318" t="s">
        <v>77</v>
      </c>
      <c r="P318" t="s">
        <v>439</v>
      </c>
      <c r="Q318" t="s">
        <v>74</v>
      </c>
      <c r="R318" t="s">
        <v>1842</v>
      </c>
      <c r="S318" t="s">
        <v>116</v>
      </c>
      <c r="T318" t="s">
        <v>83</v>
      </c>
    </row>
    <row r="319" spans="1:20" x14ac:dyDescent="0.25">
      <c r="A319" s="1">
        <v>2877</v>
      </c>
      <c r="B319" t="s">
        <v>19</v>
      </c>
      <c r="C319" t="s">
        <v>37</v>
      </c>
      <c r="D319" t="s">
        <v>60</v>
      </c>
      <c r="E319" t="s">
        <v>46</v>
      </c>
      <c r="F319" t="s">
        <v>74</v>
      </c>
      <c r="G319" t="s">
        <v>105</v>
      </c>
      <c r="H319" t="s">
        <v>977</v>
      </c>
      <c r="I319" t="s">
        <v>75</v>
      </c>
      <c r="J319" t="s">
        <v>90</v>
      </c>
      <c r="K319" t="s">
        <v>1187</v>
      </c>
      <c r="L319" t="s">
        <v>1116</v>
      </c>
      <c r="M319" t="s">
        <v>73</v>
      </c>
      <c r="N319" t="s">
        <v>74</v>
      </c>
      <c r="O319" t="s">
        <v>111</v>
      </c>
      <c r="P319" t="s">
        <v>713</v>
      </c>
      <c r="Q319" t="s">
        <v>74</v>
      </c>
      <c r="R319" t="s">
        <v>1507</v>
      </c>
      <c r="S319" t="s">
        <v>85</v>
      </c>
      <c r="T319" t="s">
        <v>117</v>
      </c>
    </row>
    <row r="320" spans="1:20" x14ac:dyDescent="0.25">
      <c r="A320" s="1">
        <v>2878</v>
      </c>
      <c r="B320" t="s">
        <v>19</v>
      </c>
      <c r="C320" t="s">
        <v>38</v>
      </c>
      <c r="D320" t="s">
        <v>60</v>
      </c>
      <c r="E320" t="s">
        <v>61</v>
      </c>
      <c r="F320" t="s">
        <v>74</v>
      </c>
      <c r="G320" t="s">
        <v>100</v>
      </c>
      <c r="H320" t="s">
        <v>139</v>
      </c>
      <c r="I320" t="s">
        <v>106</v>
      </c>
      <c r="J320" t="s">
        <v>114</v>
      </c>
      <c r="K320" t="s">
        <v>1144</v>
      </c>
      <c r="L320" t="s">
        <v>74</v>
      </c>
      <c r="M320" t="s">
        <v>73</v>
      </c>
      <c r="N320" t="s">
        <v>101</v>
      </c>
      <c r="O320" t="s">
        <v>104</v>
      </c>
      <c r="P320" t="s">
        <v>1174</v>
      </c>
      <c r="Q320" t="s">
        <v>101</v>
      </c>
      <c r="R320" t="s">
        <v>1722</v>
      </c>
      <c r="S320" t="s">
        <v>89</v>
      </c>
      <c r="T320" t="s">
        <v>83</v>
      </c>
    </row>
    <row r="321" spans="1:20" x14ac:dyDescent="0.25">
      <c r="A321" s="1">
        <v>2879</v>
      </c>
      <c r="B321" t="s">
        <v>19</v>
      </c>
      <c r="C321" t="s">
        <v>39</v>
      </c>
      <c r="D321" t="s">
        <v>60</v>
      </c>
      <c r="E321" t="s">
        <v>52</v>
      </c>
      <c r="F321" t="s">
        <v>73</v>
      </c>
      <c r="G321" t="s">
        <v>90</v>
      </c>
      <c r="H321" t="s">
        <v>109</v>
      </c>
      <c r="I321" t="s">
        <v>78</v>
      </c>
      <c r="J321" t="s">
        <v>99</v>
      </c>
      <c r="K321" t="s">
        <v>183</v>
      </c>
      <c r="L321" t="s">
        <v>73</v>
      </c>
      <c r="M321" t="s">
        <v>74</v>
      </c>
      <c r="N321" t="s">
        <v>101</v>
      </c>
      <c r="O321" t="s">
        <v>86</v>
      </c>
      <c r="P321" t="s">
        <v>782</v>
      </c>
      <c r="Q321" t="s">
        <v>74</v>
      </c>
      <c r="R321" t="s">
        <v>863</v>
      </c>
      <c r="S321" t="s">
        <v>116</v>
      </c>
      <c r="T321" t="s">
        <v>126</v>
      </c>
    </row>
    <row r="322" spans="1:20" x14ac:dyDescent="0.25">
      <c r="A322" s="1">
        <v>2880</v>
      </c>
      <c r="B322" t="s">
        <v>19</v>
      </c>
      <c r="C322" t="s">
        <v>24</v>
      </c>
      <c r="D322" t="s">
        <v>61</v>
      </c>
      <c r="E322" t="s">
        <v>49</v>
      </c>
      <c r="F322" t="s">
        <v>73</v>
      </c>
      <c r="G322" t="s">
        <v>92</v>
      </c>
      <c r="H322" t="s">
        <v>769</v>
      </c>
      <c r="I322" t="s">
        <v>90</v>
      </c>
      <c r="J322" t="s">
        <v>111</v>
      </c>
      <c r="K322" t="s">
        <v>1289</v>
      </c>
      <c r="L322" t="s">
        <v>73</v>
      </c>
      <c r="M322" t="s">
        <v>73</v>
      </c>
      <c r="N322" t="s">
        <v>74</v>
      </c>
      <c r="O322" t="s">
        <v>77</v>
      </c>
      <c r="P322" t="s">
        <v>636</v>
      </c>
      <c r="Q322" t="s">
        <v>74</v>
      </c>
      <c r="R322" t="s">
        <v>2059</v>
      </c>
      <c r="S322" t="s">
        <v>96</v>
      </c>
      <c r="T322" t="s">
        <v>83</v>
      </c>
    </row>
    <row r="323" spans="1:20" x14ac:dyDescent="0.25">
      <c r="A323" s="1">
        <v>2881</v>
      </c>
      <c r="B323" t="s">
        <v>19</v>
      </c>
      <c r="C323" t="s">
        <v>25</v>
      </c>
      <c r="D323" t="s">
        <v>61</v>
      </c>
      <c r="E323" t="s">
        <v>42</v>
      </c>
      <c r="F323" t="s">
        <v>74</v>
      </c>
      <c r="G323" t="s">
        <v>90</v>
      </c>
      <c r="H323" t="s">
        <v>838</v>
      </c>
      <c r="I323" t="s">
        <v>86</v>
      </c>
      <c r="J323" t="s">
        <v>104</v>
      </c>
      <c r="K323" t="s">
        <v>1307</v>
      </c>
      <c r="L323" t="s">
        <v>126</v>
      </c>
      <c r="M323" t="s">
        <v>73</v>
      </c>
      <c r="N323" t="s">
        <v>126</v>
      </c>
      <c r="O323" t="s">
        <v>102</v>
      </c>
      <c r="P323" t="s">
        <v>530</v>
      </c>
      <c r="Q323" t="s">
        <v>73</v>
      </c>
      <c r="R323" t="s">
        <v>2038</v>
      </c>
      <c r="S323" t="s">
        <v>75</v>
      </c>
      <c r="T323" t="s">
        <v>78</v>
      </c>
    </row>
    <row r="324" spans="1:20" x14ac:dyDescent="0.25">
      <c r="A324" s="1">
        <v>2882</v>
      </c>
      <c r="B324" t="s">
        <v>19</v>
      </c>
      <c r="C324" t="s">
        <v>26</v>
      </c>
      <c r="D324" t="s">
        <v>61</v>
      </c>
      <c r="E324" t="s">
        <v>72</v>
      </c>
      <c r="F324" t="s">
        <v>74</v>
      </c>
      <c r="G324" t="s">
        <v>107</v>
      </c>
      <c r="H324" t="s">
        <v>890</v>
      </c>
      <c r="I324" t="s">
        <v>102</v>
      </c>
      <c r="J324" t="s">
        <v>107</v>
      </c>
      <c r="K324" t="s">
        <v>1236</v>
      </c>
      <c r="L324" t="s">
        <v>126</v>
      </c>
      <c r="M324" t="s">
        <v>73</v>
      </c>
      <c r="N324" t="s">
        <v>73</v>
      </c>
      <c r="O324" t="s">
        <v>95</v>
      </c>
      <c r="P324" t="s">
        <v>718</v>
      </c>
      <c r="Q324" t="s">
        <v>74</v>
      </c>
      <c r="R324" t="s">
        <v>1477</v>
      </c>
      <c r="S324" t="s">
        <v>85</v>
      </c>
      <c r="T324" t="s">
        <v>1116</v>
      </c>
    </row>
    <row r="325" spans="1:20" x14ac:dyDescent="0.25">
      <c r="A325" s="1">
        <v>2883</v>
      </c>
      <c r="B325" t="s">
        <v>19</v>
      </c>
      <c r="C325" t="s">
        <v>27</v>
      </c>
      <c r="D325" t="s">
        <v>61</v>
      </c>
      <c r="E325" t="s">
        <v>44</v>
      </c>
      <c r="F325" t="s">
        <v>73</v>
      </c>
      <c r="G325" t="s">
        <v>77</v>
      </c>
      <c r="H325" t="s">
        <v>550</v>
      </c>
      <c r="I325" t="s">
        <v>90</v>
      </c>
      <c r="J325" t="s">
        <v>80</v>
      </c>
      <c r="K325" t="s">
        <v>1162</v>
      </c>
      <c r="L325" t="s">
        <v>101</v>
      </c>
      <c r="M325" t="s">
        <v>74</v>
      </c>
      <c r="N325" t="s">
        <v>74</v>
      </c>
      <c r="O325" t="s">
        <v>94</v>
      </c>
      <c r="P325" t="s">
        <v>911</v>
      </c>
      <c r="Q325" t="s">
        <v>73</v>
      </c>
      <c r="R325" t="s">
        <v>1883</v>
      </c>
      <c r="S325" t="s">
        <v>106</v>
      </c>
      <c r="T325" t="s">
        <v>101</v>
      </c>
    </row>
    <row r="326" spans="1:20" x14ac:dyDescent="0.25">
      <c r="A326" s="1">
        <v>2884</v>
      </c>
      <c r="B326" t="s">
        <v>19</v>
      </c>
      <c r="C326" t="s">
        <v>28</v>
      </c>
      <c r="D326" t="s">
        <v>61</v>
      </c>
      <c r="E326" t="s">
        <v>68</v>
      </c>
      <c r="F326" t="s">
        <v>74</v>
      </c>
      <c r="G326" t="s">
        <v>79</v>
      </c>
      <c r="H326" t="s">
        <v>240</v>
      </c>
      <c r="I326" t="s">
        <v>88</v>
      </c>
      <c r="J326" t="s">
        <v>128</v>
      </c>
      <c r="K326" t="s">
        <v>1370</v>
      </c>
      <c r="L326" t="s">
        <v>101</v>
      </c>
      <c r="M326" t="s">
        <v>74</v>
      </c>
      <c r="N326" t="s">
        <v>73</v>
      </c>
      <c r="O326" t="s">
        <v>98</v>
      </c>
      <c r="P326" t="s">
        <v>718</v>
      </c>
      <c r="Q326" t="s">
        <v>73</v>
      </c>
      <c r="R326" t="s">
        <v>1658</v>
      </c>
      <c r="S326" t="s">
        <v>96</v>
      </c>
      <c r="T326" t="s">
        <v>87</v>
      </c>
    </row>
    <row r="327" spans="1:20" x14ac:dyDescent="0.25">
      <c r="A327" s="1">
        <v>2885</v>
      </c>
      <c r="B327" t="s">
        <v>19</v>
      </c>
      <c r="C327" t="s">
        <v>40</v>
      </c>
      <c r="D327" t="s">
        <v>61</v>
      </c>
      <c r="E327" t="s">
        <v>66</v>
      </c>
      <c r="F327" t="s">
        <v>73</v>
      </c>
      <c r="G327" t="s">
        <v>76</v>
      </c>
      <c r="H327" t="s">
        <v>428</v>
      </c>
      <c r="I327" t="s">
        <v>77</v>
      </c>
      <c r="J327" t="s">
        <v>105</v>
      </c>
      <c r="K327" t="s">
        <v>1200</v>
      </c>
      <c r="L327" t="s">
        <v>74</v>
      </c>
      <c r="M327" t="s">
        <v>126</v>
      </c>
      <c r="N327" t="s">
        <v>101</v>
      </c>
      <c r="O327" t="s">
        <v>102</v>
      </c>
      <c r="P327" t="s">
        <v>540</v>
      </c>
      <c r="Q327" t="s">
        <v>73</v>
      </c>
      <c r="R327" t="s">
        <v>850</v>
      </c>
      <c r="S327" t="s">
        <v>82</v>
      </c>
      <c r="T327" t="s">
        <v>1116</v>
      </c>
    </row>
    <row r="328" spans="1:20" x14ac:dyDescent="0.25">
      <c r="A328" s="1">
        <v>2886</v>
      </c>
      <c r="B328" t="s">
        <v>19</v>
      </c>
      <c r="C328" t="s">
        <v>29</v>
      </c>
      <c r="D328" t="s">
        <v>61</v>
      </c>
      <c r="E328" t="s">
        <v>49</v>
      </c>
      <c r="F328" t="s">
        <v>74</v>
      </c>
      <c r="G328" t="s">
        <v>86</v>
      </c>
      <c r="H328" t="s">
        <v>283</v>
      </c>
      <c r="I328" t="s">
        <v>82</v>
      </c>
      <c r="J328" t="s">
        <v>77</v>
      </c>
      <c r="K328" t="s">
        <v>1315</v>
      </c>
      <c r="L328" t="s">
        <v>73</v>
      </c>
      <c r="M328" t="s">
        <v>73</v>
      </c>
      <c r="N328" t="s">
        <v>126</v>
      </c>
      <c r="O328" t="s">
        <v>114</v>
      </c>
      <c r="P328" t="s">
        <v>250</v>
      </c>
      <c r="Q328" t="s">
        <v>74</v>
      </c>
      <c r="R328" t="s">
        <v>2164</v>
      </c>
      <c r="S328" t="s">
        <v>116</v>
      </c>
      <c r="T328" t="s">
        <v>101</v>
      </c>
    </row>
    <row r="329" spans="1:20" x14ac:dyDescent="0.25">
      <c r="A329" s="1">
        <v>2887</v>
      </c>
      <c r="B329" t="s">
        <v>19</v>
      </c>
      <c r="C329" t="s">
        <v>30</v>
      </c>
      <c r="D329" t="s">
        <v>61</v>
      </c>
      <c r="E329" t="s">
        <v>64</v>
      </c>
      <c r="F329" t="s">
        <v>73</v>
      </c>
      <c r="G329" t="s">
        <v>100</v>
      </c>
      <c r="H329" t="s">
        <v>932</v>
      </c>
      <c r="I329" t="s">
        <v>79</v>
      </c>
      <c r="J329" t="s">
        <v>88</v>
      </c>
      <c r="K329" t="s">
        <v>1211</v>
      </c>
      <c r="L329" t="s">
        <v>83</v>
      </c>
      <c r="M329" t="s">
        <v>73</v>
      </c>
      <c r="N329" t="s">
        <v>101</v>
      </c>
      <c r="O329" t="s">
        <v>98</v>
      </c>
      <c r="P329" t="s">
        <v>609</v>
      </c>
      <c r="Q329" t="s">
        <v>73</v>
      </c>
      <c r="R329" t="s">
        <v>2067</v>
      </c>
      <c r="S329" t="s">
        <v>117</v>
      </c>
      <c r="T329" t="s">
        <v>74</v>
      </c>
    </row>
    <row r="330" spans="1:20" x14ac:dyDescent="0.25">
      <c r="A330" s="1">
        <v>2888</v>
      </c>
      <c r="B330" t="s">
        <v>19</v>
      </c>
      <c r="C330" t="s">
        <v>31</v>
      </c>
      <c r="D330" t="s">
        <v>61</v>
      </c>
      <c r="E330" t="s">
        <v>70</v>
      </c>
      <c r="F330" t="s">
        <v>73</v>
      </c>
      <c r="G330" t="s">
        <v>107</v>
      </c>
      <c r="H330" t="s">
        <v>691</v>
      </c>
      <c r="I330" t="s">
        <v>92</v>
      </c>
      <c r="J330" t="s">
        <v>104</v>
      </c>
      <c r="K330" t="s">
        <v>1198</v>
      </c>
      <c r="L330" t="s">
        <v>126</v>
      </c>
      <c r="M330" t="s">
        <v>126</v>
      </c>
      <c r="N330" t="s">
        <v>73</v>
      </c>
      <c r="O330" t="s">
        <v>108</v>
      </c>
      <c r="P330" t="s">
        <v>260</v>
      </c>
      <c r="Q330" t="s">
        <v>73</v>
      </c>
      <c r="R330" t="s">
        <v>2157</v>
      </c>
      <c r="S330" t="s">
        <v>89</v>
      </c>
      <c r="T330" t="s">
        <v>87</v>
      </c>
    </row>
    <row r="331" spans="1:20" x14ac:dyDescent="0.25">
      <c r="A331" s="1">
        <v>2889</v>
      </c>
      <c r="B331" t="s">
        <v>19</v>
      </c>
      <c r="C331" t="s">
        <v>32</v>
      </c>
      <c r="D331" t="s">
        <v>61</v>
      </c>
      <c r="E331" t="s">
        <v>63</v>
      </c>
      <c r="F331" t="s">
        <v>74</v>
      </c>
      <c r="G331" t="s">
        <v>92</v>
      </c>
      <c r="H331" t="s">
        <v>416</v>
      </c>
      <c r="I331" t="s">
        <v>77</v>
      </c>
      <c r="J331" t="s">
        <v>109</v>
      </c>
      <c r="K331" t="s">
        <v>1336</v>
      </c>
      <c r="L331" t="s">
        <v>126</v>
      </c>
      <c r="M331" t="s">
        <v>73</v>
      </c>
      <c r="N331" t="s">
        <v>101</v>
      </c>
      <c r="O331" t="s">
        <v>102</v>
      </c>
      <c r="P331" t="s">
        <v>585</v>
      </c>
      <c r="Q331" t="s">
        <v>73</v>
      </c>
      <c r="R331" t="s">
        <v>660</v>
      </c>
      <c r="S331" t="s">
        <v>106</v>
      </c>
      <c r="T331" t="s">
        <v>76</v>
      </c>
    </row>
    <row r="332" spans="1:20" x14ac:dyDescent="0.25">
      <c r="A332" s="1">
        <v>2890</v>
      </c>
      <c r="B332" t="s">
        <v>19</v>
      </c>
      <c r="C332" t="s">
        <v>34</v>
      </c>
      <c r="D332" t="s">
        <v>61</v>
      </c>
      <c r="E332" t="s">
        <v>72</v>
      </c>
      <c r="F332" t="s">
        <v>73</v>
      </c>
      <c r="G332" t="s">
        <v>96</v>
      </c>
      <c r="H332" t="s">
        <v>907</v>
      </c>
      <c r="I332" t="s">
        <v>92</v>
      </c>
      <c r="J332" t="s">
        <v>122</v>
      </c>
      <c r="K332" t="s">
        <v>1135</v>
      </c>
      <c r="L332" t="s">
        <v>126</v>
      </c>
      <c r="M332" t="s">
        <v>101</v>
      </c>
      <c r="N332" t="s">
        <v>101</v>
      </c>
      <c r="O332" t="s">
        <v>82</v>
      </c>
      <c r="P332" t="s">
        <v>108</v>
      </c>
      <c r="Q332" t="s">
        <v>73</v>
      </c>
      <c r="R332" t="s">
        <v>77</v>
      </c>
      <c r="S332" t="s">
        <v>106</v>
      </c>
      <c r="T332" t="s">
        <v>101</v>
      </c>
    </row>
    <row r="333" spans="1:20" x14ac:dyDescent="0.25">
      <c r="A333" s="1">
        <v>2891</v>
      </c>
      <c r="B333" t="s">
        <v>19</v>
      </c>
      <c r="C333" t="s">
        <v>35</v>
      </c>
      <c r="D333" t="s">
        <v>61</v>
      </c>
      <c r="E333" t="s">
        <v>62</v>
      </c>
      <c r="F333" t="s">
        <v>74</v>
      </c>
      <c r="G333" t="s">
        <v>90</v>
      </c>
      <c r="H333" t="s">
        <v>909</v>
      </c>
      <c r="I333" t="s">
        <v>81</v>
      </c>
      <c r="J333" t="s">
        <v>93</v>
      </c>
      <c r="K333" t="s">
        <v>1123</v>
      </c>
      <c r="L333" t="s">
        <v>74</v>
      </c>
      <c r="M333" t="s">
        <v>74</v>
      </c>
      <c r="N333" t="s">
        <v>101</v>
      </c>
      <c r="O333" t="s">
        <v>77</v>
      </c>
      <c r="P333" t="s">
        <v>861</v>
      </c>
      <c r="Q333" t="s">
        <v>73</v>
      </c>
      <c r="R333" t="s">
        <v>1531</v>
      </c>
      <c r="S333" t="s">
        <v>106</v>
      </c>
      <c r="T333" t="s">
        <v>1116</v>
      </c>
    </row>
    <row r="334" spans="1:20" x14ac:dyDescent="0.25">
      <c r="A334" s="1">
        <v>2892</v>
      </c>
      <c r="B334" t="s">
        <v>19</v>
      </c>
      <c r="C334" t="s">
        <v>36</v>
      </c>
      <c r="D334" t="s">
        <v>61</v>
      </c>
      <c r="E334" t="s">
        <v>59</v>
      </c>
      <c r="F334" t="s">
        <v>73</v>
      </c>
      <c r="G334" t="s">
        <v>95</v>
      </c>
      <c r="H334" t="s">
        <v>978</v>
      </c>
      <c r="I334" t="s">
        <v>86</v>
      </c>
      <c r="J334" t="s">
        <v>95</v>
      </c>
      <c r="K334" t="s">
        <v>1348</v>
      </c>
      <c r="L334" t="s">
        <v>1116</v>
      </c>
      <c r="M334" t="s">
        <v>73</v>
      </c>
      <c r="N334" t="s">
        <v>73</v>
      </c>
      <c r="O334" t="s">
        <v>95</v>
      </c>
      <c r="P334" t="s">
        <v>911</v>
      </c>
      <c r="Q334" t="s">
        <v>73</v>
      </c>
      <c r="R334" t="s">
        <v>1435</v>
      </c>
      <c r="S334" t="s">
        <v>116</v>
      </c>
      <c r="T334" t="s">
        <v>131</v>
      </c>
    </row>
    <row r="335" spans="1:20" x14ac:dyDescent="0.25">
      <c r="A335" s="1">
        <v>2893</v>
      </c>
      <c r="B335" t="s">
        <v>19</v>
      </c>
      <c r="C335" t="s">
        <v>37</v>
      </c>
      <c r="D335" t="s">
        <v>61</v>
      </c>
      <c r="E335" t="s">
        <v>45</v>
      </c>
      <c r="F335" t="s">
        <v>74</v>
      </c>
      <c r="G335" t="s">
        <v>80</v>
      </c>
      <c r="H335" t="s">
        <v>700</v>
      </c>
      <c r="I335" t="s">
        <v>113</v>
      </c>
      <c r="J335" t="s">
        <v>119</v>
      </c>
      <c r="K335" t="s">
        <v>1270</v>
      </c>
      <c r="L335" t="s">
        <v>1116</v>
      </c>
      <c r="M335" t="s">
        <v>74</v>
      </c>
      <c r="N335" t="s">
        <v>73</v>
      </c>
      <c r="O335" t="s">
        <v>86</v>
      </c>
      <c r="P335" t="s">
        <v>1265</v>
      </c>
      <c r="Q335" t="s">
        <v>74</v>
      </c>
      <c r="R335" t="s">
        <v>1526</v>
      </c>
      <c r="S335" t="s">
        <v>106</v>
      </c>
      <c r="T335" t="s">
        <v>83</v>
      </c>
    </row>
    <row r="336" spans="1:20" x14ac:dyDescent="0.25">
      <c r="A336" s="1">
        <v>2894</v>
      </c>
      <c r="B336" t="s">
        <v>19</v>
      </c>
      <c r="C336" t="s">
        <v>38</v>
      </c>
      <c r="D336" t="s">
        <v>61</v>
      </c>
      <c r="E336" t="s">
        <v>60</v>
      </c>
      <c r="F336" t="s">
        <v>73</v>
      </c>
      <c r="G336" t="s">
        <v>75</v>
      </c>
      <c r="H336" t="s">
        <v>819</v>
      </c>
      <c r="I336" t="s">
        <v>90</v>
      </c>
      <c r="J336" t="s">
        <v>93</v>
      </c>
      <c r="K336" t="s">
        <v>1312</v>
      </c>
      <c r="L336" t="s">
        <v>126</v>
      </c>
      <c r="M336" t="s">
        <v>101</v>
      </c>
      <c r="N336" t="s">
        <v>1116</v>
      </c>
      <c r="O336" t="s">
        <v>90</v>
      </c>
      <c r="P336" t="s">
        <v>183</v>
      </c>
      <c r="Q336" t="s">
        <v>73</v>
      </c>
      <c r="R336" t="s">
        <v>1794</v>
      </c>
      <c r="S336" t="s">
        <v>116</v>
      </c>
      <c r="T336" t="s">
        <v>74</v>
      </c>
    </row>
    <row r="337" spans="1:20" x14ac:dyDescent="0.25">
      <c r="A337" s="1">
        <v>2895</v>
      </c>
      <c r="B337" t="s">
        <v>19</v>
      </c>
      <c r="C337" t="s">
        <v>39</v>
      </c>
      <c r="D337" t="s">
        <v>61</v>
      </c>
      <c r="E337" t="s">
        <v>66</v>
      </c>
      <c r="F337" t="s">
        <v>74</v>
      </c>
      <c r="G337" t="s">
        <v>79</v>
      </c>
      <c r="H337" t="s">
        <v>504</v>
      </c>
      <c r="I337" t="s">
        <v>77</v>
      </c>
      <c r="J337" t="s">
        <v>84</v>
      </c>
      <c r="K337" t="s">
        <v>1158</v>
      </c>
      <c r="L337" t="s">
        <v>126</v>
      </c>
      <c r="M337" t="s">
        <v>73</v>
      </c>
      <c r="N337" t="s">
        <v>126</v>
      </c>
      <c r="O337" t="s">
        <v>111</v>
      </c>
      <c r="P337" t="s">
        <v>1216</v>
      </c>
      <c r="Q337" t="s">
        <v>74</v>
      </c>
      <c r="R337" t="s">
        <v>642</v>
      </c>
      <c r="S337" t="s">
        <v>106</v>
      </c>
      <c r="T337" t="s">
        <v>76</v>
      </c>
    </row>
    <row r="338" spans="1:20" x14ac:dyDescent="0.25">
      <c r="A338" s="1">
        <v>2896</v>
      </c>
      <c r="B338" t="s">
        <v>19</v>
      </c>
      <c r="C338" t="s">
        <v>24</v>
      </c>
      <c r="D338" t="s">
        <v>62</v>
      </c>
      <c r="E338" t="s">
        <v>48</v>
      </c>
      <c r="F338" t="s">
        <v>74</v>
      </c>
      <c r="G338" t="s">
        <v>95</v>
      </c>
      <c r="H338" t="s">
        <v>579</v>
      </c>
      <c r="I338" t="s">
        <v>106</v>
      </c>
      <c r="J338" t="s">
        <v>77</v>
      </c>
      <c r="K338" t="s">
        <v>1186</v>
      </c>
      <c r="L338" t="s">
        <v>126</v>
      </c>
      <c r="M338" t="s">
        <v>74</v>
      </c>
      <c r="N338" t="s">
        <v>73</v>
      </c>
      <c r="O338" t="s">
        <v>111</v>
      </c>
      <c r="P338" t="s">
        <v>1168</v>
      </c>
      <c r="Q338" t="s">
        <v>126</v>
      </c>
      <c r="R338" t="s">
        <v>1542</v>
      </c>
      <c r="S338" t="s">
        <v>82</v>
      </c>
      <c r="T338" t="s">
        <v>76</v>
      </c>
    </row>
    <row r="339" spans="1:20" x14ac:dyDescent="0.25">
      <c r="A339" s="1">
        <v>2897</v>
      </c>
      <c r="B339" t="s">
        <v>19</v>
      </c>
      <c r="C339" t="s">
        <v>25</v>
      </c>
      <c r="D339" t="s">
        <v>62</v>
      </c>
      <c r="E339" t="s">
        <v>54</v>
      </c>
      <c r="F339" t="s">
        <v>73</v>
      </c>
      <c r="G339" t="s">
        <v>90</v>
      </c>
      <c r="H339" t="s">
        <v>762</v>
      </c>
      <c r="I339" t="s">
        <v>103</v>
      </c>
      <c r="J339" t="s">
        <v>93</v>
      </c>
      <c r="K339" t="s">
        <v>1267</v>
      </c>
      <c r="L339" t="s">
        <v>126</v>
      </c>
      <c r="M339" t="s">
        <v>74</v>
      </c>
      <c r="N339" t="s">
        <v>74</v>
      </c>
      <c r="O339" t="s">
        <v>86</v>
      </c>
      <c r="P339" t="s">
        <v>944</v>
      </c>
      <c r="Q339" t="s">
        <v>73</v>
      </c>
      <c r="R339" t="s">
        <v>2069</v>
      </c>
      <c r="S339" t="s">
        <v>85</v>
      </c>
      <c r="T339" t="s">
        <v>1116</v>
      </c>
    </row>
    <row r="340" spans="1:20" x14ac:dyDescent="0.25">
      <c r="A340" s="1">
        <v>2898</v>
      </c>
      <c r="B340" t="s">
        <v>19</v>
      </c>
      <c r="C340" t="s">
        <v>26</v>
      </c>
      <c r="D340" t="s">
        <v>62</v>
      </c>
      <c r="E340" t="s">
        <v>66</v>
      </c>
      <c r="F340" t="s">
        <v>74</v>
      </c>
      <c r="G340" t="s">
        <v>75</v>
      </c>
      <c r="H340" t="s">
        <v>462</v>
      </c>
      <c r="I340" t="s">
        <v>80</v>
      </c>
      <c r="J340" t="s">
        <v>124</v>
      </c>
      <c r="K340" t="s">
        <v>1235</v>
      </c>
      <c r="L340" t="s">
        <v>126</v>
      </c>
      <c r="M340" t="s">
        <v>101</v>
      </c>
      <c r="N340" t="s">
        <v>74</v>
      </c>
      <c r="O340" t="s">
        <v>89</v>
      </c>
      <c r="P340" t="s">
        <v>129</v>
      </c>
      <c r="Q340" t="s">
        <v>73</v>
      </c>
      <c r="R340" t="s">
        <v>1659</v>
      </c>
      <c r="S340" t="s">
        <v>75</v>
      </c>
      <c r="T340" t="s">
        <v>76</v>
      </c>
    </row>
    <row r="341" spans="1:20" x14ac:dyDescent="0.25">
      <c r="A341" s="1">
        <v>2899</v>
      </c>
      <c r="B341" t="s">
        <v>19</v>
      </c>
      <c r="C341" t="s">
        <v>27</v>
      </c>
      <c r="D341" t="s">
        <v>62</v>
      </c>
      <c r="E341" t="s">
        <v>59</v>
      </c>
      <c r="F341" t="s">
        <v>73</v>
      </c>
      <c r="G341" t="s">
        <v>86</v>
      </c>
      <c r="H341" t="s">
        <v>494</v>
      </c>
      <c r="I341" t="s">
        <v>89</v>
      </c>
      <c r="J341" t="s">
        <v>113</v>
      </c>
      <c r="K341" t="s">
        <v>1174</v>
      </c>
      <c r="L341" t="s">
        <v>74</v>
      </c>
      <c r="M341" t="s">
        <v>74</v>
      </c>
      <c r="N341" t="s">
        <v>73</v>
      </c>
      <c r="O341" t="s">
        <v>84</v>
      </c>
      <c r="P341" t="s">
        <v>1261</v>
      </c>
      <c r="Q341" t="s">
        <v>126</v>
      </c>
      <c r="R341" t="s">
        <v>1825</v>
      </c>
      <c r="S341" t="s">
        <v>89</v>
      </c>
      <c r="T341" t="s">
        <v>83</v>
      </c>
    </row>
    <row r="342" spans="1:20" x14ac:dyDescent="0.25">
      <c r="A342" s="1">
        <v>2900</v>
      </c>
      <c r="B342" t="s">
        <v>19</v>
      </c>
      <c r="C342" t="s">
        <v>40</v>
      </c>
      <c r="D342" t="s">
        <v>62</v>
      </c>
      <c r="E342" t="s">
        <v>72</v>
      </c>
      <c r="F342" t="s">
        <v>74</v>
      </c>
      <c r="G342" t="s">
        <v>93</v>
      </c>
      <c r="H342" t="s">
        <v>833</v>
      </c>
      <c r="I342" t="s">
        <v>99</v>
      </c>
      <c r="J342" t="s">
        <v>92</v>
      </c>
      <c r="K342" t="s">
        <v>1138</v>
      </c>
      <c r="L342" t="s">
        <v>126</v>
      </c>
      <c r="M342" t="s">
        <v>74</v>
      </c>
      <c r="N342" t="s">
        <v>73</v>
      </c>
      <c r="O342" t="s">
        <v>88</v>
      </c>
      <c r="P342" t="s">
        <v>1187</v>
      </c>
      <c r="Q342" t="s">
        <v>126</v>
      </c>
      <c r="R342" t="s">
        <v>1821</v>
      </c>
      <c r="S342" t="s">
        <v>96</v>
      </c>
      <c r="T342" t="s">
        <v>76</v>
      </c>
    </row>
    <row r="343" spans="1:20" x14ac:dyDescent="0.25">
      <c r="A343" s="1">
        <v>2901</v>
      </c>
      <c r="B343" t="s">
        <v>19</v>
      </c>
      <c r="C343" t="s">
        <v>29</v>
      </c>
      <c r="D343" t="s">
        <v>62</v>
      </c>
      <c r="E343" t="s">
        <v>63</v>
      </c>
      <c r="F343" t="s">
        <v>73</v>
      </c>
      <c r="G343" t="s">
        <v>102</v>
      </c>
      <c r="H343" t="s">
        <v>454</v>
      </c>
      <c r="I343" t="s">
        <v>103</v>
      </c>
      <c r="J343" t="s">
        <v>91</v>
      </c>
      <c r="K343" t="s">
        <v>1220</v>
      </c>
      <c r="L343" t="s">
        <v>126</v>
      </c>
      <c r="M343" t="s">
        <v>73</v>
      </c>
      <c r="N343" t="s">
        <v>126</v>
      </c>
      <c r="O343" t="s">
        <v>113</v>
      </c>
      <c r="P343" t="s">
        <v>255</v>
      </c>
      <c r="Q343" t="s">
        <v>73</v>
      </c>
      <c r="R343" t="s">
        <v>1802</v>
      </c>
      <c r="S343" t="s">
        <v>96</v>
      </c>
      <c r="T343" t="s">
        <v>117</v>
      </c>
    </row>
    <row r="344" spans="1:20" x14ac:dyDescent="0.25">
      <c r="A344" s="1">
        <v>2902</v>
      </c>
      <c r="B344" t="s">
        <v>19</v>
      </c>
      <c r="C344" t="s">
        <v>30</v>
      </c>
      <c r="D344" t="s">
        <v>62</v>
      </c>
      <c r="E344" t="s">
        <v>65</v>
      </c>
      <c r="F344" t="s">
        <v>73</v>
      </c>
      <c r="G344" t="s">
        <v>90</v>
      </c>
      <c r="H344" t="s">
        <v>371</v>
      </c>
      <c r="I344" t="s">
        <v>95</v>
      </c>
      <c r="J344" t="s">
        <v>129</v>
      </c>
      <c r="K344" t="s">
        <v>1320</v>
      </c>
      <c r="L344" t="s">
        <v>126</v>
      </c>
      <c r="M344" t="s">
        <v>74</v>
      </c>
      <c r="N344" t="s">
        <v>101</v>
      </c>
      <c r="O344" t="s">
        <v>98</v>
      </c>
      <c r="P344" t="s">
        <v>861</v>
      </c>
      <c r="Q344" t="s">
        <v>73</v>
      </c>
      <c r="R344" t="s">
        <v>1903</v>
      </c>
      <c r="S344" t="s">
        <v>89</v>
      </c>
      <c r="T344" t="s">
        <v>76</v>
      </c>
    </row>
    <row r="345" spans="1:20" x14ac:dyDescent="0.25">
      <c r="A345" s="1">
        <v>2903</v>
      </c>
      <c r="B345" t="s">
        <v>19</v>
      </c>
      <c r="C345" t="s">
        <v>31</v>
      </c>
      <c r="D345" t="s">
        <v>62</v>
      </c>
      <c r="E345" t="s">
        <v>55</v>
      </c>
      <c r="F345" t="s">
        <v>74</v>
      </c>
      <c r="G345" t="s">
        <v>94</v>
      </c>
      <c r="H345" t="s">
        <v>346</v>
      </c>
      <c r="I345" t="s">
        <v>98</v>
      </c>
      <c r="J345" t="s">
        <v>93</v>
      </c>
      <c r="K345" t="s">
        <v>1249</v>
      </c>
      <c r="L345" t="s">
        <v>126</v>
      </c>
      <c r="M345" t="s">
        <v>73</v>
      </c>
      <c r="N345" t="s">
        <v>126</v>
      </c>
      <c r="O345" t="s">
        <v>94</v>
      </c>
      <c r="P345" t="s">
        <v>113</v>
      </c>
      <c r="Q345" t="s">
        <v>126</v>
      </c>
      <c r="R345" t="s">
        <v>2097</v>
      </c>
      <c r="S345" t="s">
        <v>106</v>
      </c>
      <c r="T345" t="s">
        <v>131</v>
      </c>
    </row>
    <row r="346" spans="1:20" x14ac:dyDescent="0.25">
      <c r="A346" s="1">
        <v>2904</v>
      </c>
      <c r="B346" t="s">
        <v>19</v>
      </c>
      <c r="C346" t="s">
        <v>32</v>
      </c>
      <c r="D346" t="s">
        <v>62</v>
      </c>
      <c r="E346" t="s">
        <v>44</v>
      </c>
      <c r="F346" t="s">
        <v>74</v>
      </c>
      <c r="G346" t="s">
        <v>75</v>
      </c>
      <c r="H346" t="s">
        <v>474</v>
      </c>
      <c r="I346" t="s">
        <v>106</v>
      </c>
      <c r="J346" t="s">
        <v>93</v>
      </c>
      <c r="K346" t="s">
        <v>1124</v>
      </c>
      <c r="L346" t="s">
        <v>126</v>
      </c>
      <c r="M346" t="s">
        <v>126</v>
      </c>
      <c r="N346" t="s">
        <v>74</v>
      </c>
      <c r="O346" t="s">
        <v>77</v>
      </c>
      <c r="P346" t="s">
        <v>1047</v>
      </c>
      <c r="Q346" t="s">
        <v>73</v>
      </c>
      <c r="R346" t="s">
        <v>1528</v>
      </c>
      <c r="S346" t="s">
        <v>82</v>
      </c>
      <c r="T346" t="s">
        <v>101</v>
      </c>
    </row>
    <row r="347" spans="1:20" x14ac:dyDescent="0.25">
      <c r="A347" s="1">
        <v>2905</v>
      </c>
      <c r="B347" t="s">
        <v>19</v>
      </c>
      <c r="C347" t="s">
        <v>33</v>
      </c>
      <c r="D347" t="s">
        <v>62</v>
      </c>
      <c r="E347" t="s">
        <v>53</v>
      </c>
      <c r="F347" t="s">
        <v>73</v>
      </c>
      <c r="G347" t="s">
        <v>75</v>
      </c>
      <c r="H347" t="s">
        <v>142</v>
      </c>
      <c r="I347" t="s">
        <v>99</v>
      </c>
      <c r="J347" t="s">
        <v>91</v>
      </c>
      <c r="K347" t="s">
        <v>1175</v>
      </c>
      <c r="L347" t="s">
        <v>74</v>
      </c>
      <c r="M347" t="s">
        <v>126</v>
      </c>
      <c r="N347" t="s">
        <v>101</v>
      </c>
      <c r="O347" t="s">
        <v>98</v>
      </c>
      <c r="P347" t="s">
        <v>335</v>
      </c>
      <c r="Q347" t="s">
        <v>74</v>
      </c>
      <c r="R347" t="s">
        <v>1468</v>
      </c>
      <c r="S347" t="s">
        <v>96</v>
      </c>
      <c r="T347" t="s">
        <v>101</v>
      </c>
    </row>
    <row r="348" spans="1:20" x14ac:dyDescent="0.25">
      <c r="A348" s="1">
        <v>2906</v>
      </c>
      <c r="B348" t="s">
        <v>19</v>
      </c>
      <c r="C348" t="s">
        <v>34</v>
      </c>
      <c r="D348" t="s">
        <v>62</v>
      </c>
      <c r="E348" t="s">
        <v>59</v>
      </c>
      <c r="F348" t="s">
        <v>74</v>
      </c>
      <c r="G348" t="s">
        <v>105</v>
      </c>
      <c r="H348" t="s">
        <v>164</v>
      </c>
      <c r="I348" t="s">
        <v>103</v>
      </c>
      <c r="J348" t="s">
        <v>97</v>
      </c>
      <c r="K348" t="s">
        <v>1205</v>
      </c>
      <c r="L348" t="s">
        <v>1116</v>
      </c>
      <c r="M348" t="s">
        <v>73</v>
      </c>
      <c r="N348" t="s">
        <v>74</v>
      </c>
      <c r="O348" t="s">
        <v>93</v>
      </c>
      <c r="P348" t="s">
        <v>905</v>
      </c>
      <c r="Q348" t="s">
        <v>74</v>
      </c>
      <c r="R348" t="s">
        <v>1989</v>
      </c>
      <c r="S348" t="s">
        <v>75</v>
      </c>
      <c r="T348" t="s">
        <v>78</v>
      </c>
    </row>
    <row r="349" spans="1:20" x14ac:dyDescent="0.25">
      <c r="A349" s="1">
        <v>2907</v>
      </c>
      <c r="B349" t="s">
        <v>19</v>
      </c>
      <c r="C349" t="s">
        <v>35</v>
      </c>
      <c r="D349" t="s">
        <v>62</v>
      </c>
      <c r="E349" t="s">
        <v>61</v>
      </c>
      <c r="F349" t="s">
        <v>73</v>
      </c>
      <c r="G349" t="s">
        <v>102</v>
      </c>
      <c r="H349" t="s">
        <v>418</v>
      </c>
      <c r="I349" t="s">
        <v>111</v>
      </c>
      <c r="J349" t="s">
        <v>125</v>
      </c>
      <c r="K349" t="s">
        <v>1264</v>
      </c>
      <c r="L349" t="s">
        <v>126</v>
      </c>
      <c r="M349" t="s">
        <v>73</v>
      </c>
      <c r="N349" t="s">
        <v>101</v>
      </c>
      <c r="O349" t="s">
        <v>77</v>
      </c>
      <c r="P349" t="s">
        <v>806</v>
      </c>
      <c r="Q349" t="s">
        <v>73</v>
      </c>
      <c r="R349" t="s">
        <v>1728</v>
      </c>
      <c r="S349" t="s">
        <v>106</v>
      </c>
      <c r="T349" t="s">
        <v>83</v>
      </c>
    </row>
    <row r="350" spans="1:20" x14ac:dyDescent="0.25">
      <c r="A350" s="1">
        <v>2908</v>
      </c>
      <c r="B350" t="s">
        <v>19</v>
      </c>
      <c r="C350" t="s">
        <v>36</v>
      </c>
      <c r="D350" t="s">
        <v>62</v>
      </c>
      <c r="E350" t="s">
        <v>71</v>
      </c>
      <c r="F350" t="s">
        <v>74</v>
      </c>
      <c r="G350" t="s">
        <v>79</v>
      </c>
      <c r="H350" t="s">
        <v>165</v>
      </c>
      <c r="I350" t="s">
        <v>98</v>
      </c>
      <c r="J350" t="s">
        <v>111</v>
      </c>
      <c r="K350" t="s">
        <v>1145</v>
      </c>
      <c r="L350" t="s">
        <v>101</v>
      </c>
      <c r="M350" t="s">
        <v>73</v>
      </c>
      <c r="N350" t="s">
        <v>74</v>
      </c>
      <c r="O350" t="s">
        <v>93</v>
      </c>
      <c r="P350" t="s">
        <v>1227</v>
      </c>
      <c r="Q350" t="s">
        <v>73</v>
      </c>
      <c r="R350" t="s">
        <v>2047</v>
      </c>
      <c r="S350" t="s">
        <v>106</v>
      </c>
      <c r="T350" t="s">
        <v>76</v>
      </c>
    </row>
    <row r="351" spans="1:20" x14ac:dyDescent="0.25">
      <c r="A351" s="1">
        <v>2909</v>
      </c>
      <c r="B351" t="s">
        <v>19</v>
      </c>
      <c r="C351" t="s">
        <v>37</v>
      </c>
      <c r="D351" t="s">
        <v>62</v>
      </c>
      <c r="E351" t="s">
        <v>49</v>
      </c>
      <c r="F351" t="s">
        <v>73</v>
      </c>
      <c r="G351" t="s">
        <v>99</v>
      </c>
      <c r="H351" t="s">
        <v>148</v>
      </c>
      <c r="I351" t="s">
        <v>92</v>
      </c>
      <c r="J351" t="s">
        <v>91</v>
      </c>
      <c r="K351" t="s">
        <v>1135</v>
      </c>
      <c r="L351" t="s">
        <v>74</v>
      </c>
      <c r="M351" t="s">
        <v>74</v>
      </c>
      <c r="N351" t="s">
        <v>126</v>
      </c>
      <c r="O351" t="s">
        <v>92</v>
      </c>
      <c r="P351" t="s">
        <v>695</v>
      </c>
      <c r="Q351" t="s">
        <v>74</v>
      </c>
      <c r="R351" t="s">
        <v>1606</v>
      </c>
      <c r="S351" t="s">
        <v>96</v>
      </c>
      <c r="T351" t="s">
        <v>131</v>
      </c>
    </row>
    <row r="352" spans="1:20" x14ac:dyDescent="0.25">
      <c r="A352" s="1">
        <v>2910</v>
      </c>
      <c r="B352" t="s">
        <v>19</v>
      </c>
      <c r="C352" t="s">
        <v>38</v>
      </c>
      <c r="D352" t="s">
        <v>62</v>
      </c>
      <c r="E352" t="s">
        <v>63</v>
      </c>
      <c r="F352" t="s">
        <v>74</v>
      </c>
      <c r="G352" t="s">
        <v>92</v>
      </c>
      <c r="H352" t="s">
        <v>512</v>
      </c>
      <c r="I352" t="s">
        <v>92</v>
      </c>
      <c r="J352" t="s">
        <v>88</v>
      </c>
      <c r="K352" t="s">
        <v>1256</v>
      </c>
      <c r="L352" t="s">
        <v>101</v>
      </c>
      <c r="M352" t="s">
        <v>73</v>
      </c>
      <c r="N352" t="s">
        <v>74</v>
      </c>
      <c r="O352" t="s">
        <v>86</v>
      </c>
      <c r="P352" t="s">
        <v>1299</v>
      </c>
      <c r="Q352" t="s">
        <v>73</v>
      </c>
      <c r="R352" t="s">
        <v>1657</v>
      </c>
      <c r="S352" t="s">
        <v>82</v>
      </c>
      <c r="T352" t="s">
        <v>131</v>
      </c>
    </row>
    <row r="353" spans="1:20" x14ac:dyDescent="0.25">
      <c r="A353" s="1">
        <v>2911</v>
      </c>
      <c r="B353" t="s">
        <v>19</v>
      </c>
      <c r="C353" t="s">
        <v>39</v>
      </c>
      <c r="D353" t="s">
        <v>62</v>
      </c>
      <c r="E353" t="s">
        <v>44</v>
      </c>
      <c r="F353" t="s">
        <v>73</v>
      </c>
      <c r="G353" t="s">
        <v>75</v>
      </c>
      <c r="H353" t="s">
        <v>190</v>
      </c>
      <c r="I353" t="s">
        <v>89</v>
      </c>
      <c r="J353" t="s">
        <v>97</v>
      </c>
      <c r="K353" t="s">
        <v>1127</v>
      </c>
      <c r="L353" t="s">
        <v>126</v>
      </c>
      <c r="M353" t="s">
        <v>101</v>
      </c>
      <c r="N353" t="s">
        <v>74</v>
      </c>
      <c r="O353" t="s">
        <v>75</v>
      </c>
      <c r="P353" t="s">
        <v>919</v>
      </c>
      <c r="Q353" t="s">
        <v>73</v>
      </c>
      <c r="R353" t="s">
        <v>1408</v>
      </c>
      <c r="S353" t="s">
        <v>116</v>
      </c>
      <c r="T353" t="s">
        <v>101</v>
      </c>
    </row>
    <row r="354" spans="1:20" x14ac:dyDescent="0.25">
      <c r="A354" s="1">
        <v>2912</v>
      </c>
      <c r="B354" t="s">
        <v>19</v>
      </c>
      <c r="C354" t="s">
        <v>24</v>
      </c>
      <c r="D354" t="s">
        <v>63</v>
      </c>
      <c r="E354" t="s">
        <v>67</v>
      </c>
      <c r="F354" t="s">
        <v>74</v>
      </c>
      <c r="G354" t="s">
        <v>94</v>
      </c>
      <c r="H354" t="s">
        <v>859</v>
      </c>
      <c r="I354" t="s">
        <v>114</v>
      </c>
      <c r="J354" t="s">
        <v>107</v>
      </c>
      <c r="K354" t="s">
        <v>1123</v>
      </c>
      <c r="L354" t="s">
        <v>1116</v>
      </c>
      <c r="M354" t="s">
        <v>73</v>
      </c>
      <c r="N354" t="s">
        <v>126</v>
      </c>
      <c r="O354" t="s">
        <v>77</v>
      </c>
      <c r="P354" t="s">
        <v>585</v>
      </c>
      <c r="Q354" t="s">
        <v>73</v>
      </c>
      <c r="R354" t="s">
        <v>1748</v>
      </c>
      <c r="S354" t="s">
        <v>116</v>
      </c>
      <c r="T354" t="s">
        <v>76</v>
      </c>
    </row>
    <row r="355" spans="1:20" x14ac:dyDescent="0.25">
      <c r="A355" s="1">
        <v>2913</v>
      </c>
      <c r="B355" t="s">
        <v>19</v>
      </c>
      <c r="C355" t="s">
        <v>25</v>
      </c>
      <c r="D355" t="s">
        <v>63</v>
      </c>
      <c r="E355" t="s">
        <v>44</v>
      </c>
      <c r="F355" t="s">
        <v>73</v>
      </c>
      <c r="G355" t="s">
        <v>104</v>
      </c>
      <c r="H355" t="s">
        <v>979</v>
      </c>
      <c r="I355" t="s">
        <v>105</v>
      </c>
      <c r="J355" t="s">
        <v>115</v>
      </c>
      <c r="K355" t="s">
        <v>1382</v>
      </c>
      <c r="L355" t="s">
        <v>101</v>
      </c>
      <c r="M355" t="s">
        <v>73</v>
      </c>
      <c r="N355" t="s">
        <v>126</v>
      </c>
      <c r="O355" t="s">
        <v>106</v>
      </c>
      <c r="P355" t="s">
        <v>127</v>
      </c>
      <c r="Q355" t="s">
        <v>74</v>
      </c>
      <c r="R355" t="s">
        <v>1718</v>
      </c>
      <c r="S355" t="s">
        <v>78</v>
      </c>
      <c r="T355" t="s">
        <v>101</v>
      </c>
    </row>
    <row r="356" spans="1:20" x14ac:dyDescent="0.25">
      <c r="A356" s="1">
        <v>2914</v>
      </c>
      <c r="B356" t="s">
        <v>19</v>
      </c>
      <c r="C356" t="s">
        <v>26</v>
      </c>
      <c r="D356" t="s">
        <v>63</v>
      </c>
      <c r="E356" t="s">
        <v>55</v>
      </c>
      <c r="F356" t="s">
        <v>74</v>
      </c>
      <c r="G356" t="s">
        <v>122</v>
      </c>
      <c r="H356" t="s">
        <v>920</v>
      </c>
      <c r="I356" t="s">
        <v>108</v>
      </c>
      <c r="J356" t="s">
        <v>112</v>
      </c>
      <c r="K356" t="s">
        <v>1181</v>
      </c>
      <c r="L356" t="s">
        <v>126</v>
      </c>
      <c r="M356" t="s">
        <v>73</v>
      </c>
      <c r="N356" t="s">
        <v>126</v>
      </c>
      <c r="O356" t="s">
        <v>107</v>
      </c>
      <c r="P356" t="s">
        <v>765</v>
      </c>
      <c r="Q356" t="s">
        <v>1116</v>
      </c>
      <c r="R356" t="s">
        <v>1863</v>
      </c>
      <c r="S356" t="s">
        <v>96</v>
      </c>
      <c r="T356" t="s">
        <v>116</v>
      </c>
    </row>
    <row r="357" spans="1:20" x14ac:dyDescent="0.25">
      <c r="A357" s="1">
        <v>2915</v>
      </c>
      <c r="B357" t="s">
        <v>19</v>
      </c>
      <c r="C357" t="s">
        <v>28</v>
      </c>
      <c r="D357" t="s">
        <v>63</v>
      </c>
      <c r="E357" t="s">
        <v>49</v>
      </c>
      <c r="F357" t="s">
        <v>73</v>
      </c>
      <c r="G357" t="s">
        <v>79</v>
      </c>
      <c r="H357" t="s">
        <v>162</v>
      </c>
      <c r="I357" t="s">
        <v>90</v>
      </c>
      <c r="J357" t="s">
        <v>86</v>
      </c>
      <c r="K357" t="s">
        <v>1283</v>
      </c>
      <c r="L357" t="s">
        <v>126</v>
      </c>
      <c r="M357" t="s">
        <v>73</v>
      </c>
      <c r="N357" t="s">
        <v>131</v>
      </c>
      <c r="O357" t="s">
        <v>102</v>
      </c>
      <c r="P357" t="s">
        <v>681</v>
      </c>
      <c r="Q357" t="s">
        <v>74</v>
      </c>
      <c r="R357" t="s">
        <v>185</v>
      </c>
      <c r="S357" t="s">
        <v>78</v>
      </c>
      <c r="T357" t="s">
        <v>101</v>
      </c>
    </row>
    <row r="358" spans="1:20" x14ac:dyDescent="0.25">
      <c r="A358" s="1">
        <v>2916</v>
      </c>
      <c r="B358" t="s">
        <v>19</v>
      </c>
      <c r="C358" t="s">
        <v>40</v>
      </c>
      <c r="D358" t="s">
        <v>63</v>
      </c>
      <c r="E358" t="s">
        <v>54</v>
      </c>
      <c r="F358" t="s">
        <v>73</v>
      </c>
      <c r="G358" t="s">
        <v>93</v>
      </c>
      <c r="H358" t="s">
        <v>659</v>
      </c>
      <c r="I358" t="s">
        <v>102</v>
      </c>
      <c r="J358" t="s">
        <v>97</v>
      </c>
      <c r="K358" t="s">
        <v>1288</v>
      </c>
      <c r="L358" t="s">
        <v>101</v>
      </c>
      <c r="M358" t="s">
        <v>74</v>
      </c>
      <c r="N358" t="s">
        <v>126</v>
      </c>
      <c r="O358" t="s">
        <v>114</v>
      </c>
      <c r="P358" t="s">
        <v>995</v>
      </c>
      <c r="Q358" t="s">
        <v>74</v>
      </c>
      <c r="R358" t="s">
        <v>1632</v>
      </c>
      <c r="S358" t="s">
        <v>85</v>
      </c>
      <c r="T358" t="s">
        <v>131</v>
      </c>
    </row>
    <row r="359" spans="1:20" x14ac:dyDescent="0.25">
      <c r="A359" s="1">
        <v>2917</v>
      </c>
      <c r="B359" t="s">
        <v>19</v>
      </c>
      <c r="C359" t="s">
        <v>29</v>
      </c>
      <c r="D359" t="s">
        <v>63</v>
      </c>
      <c r="E359" t="s">
        <v>62</v>
      </c>
      <c r="F359" t="s">
        <v>74</v>
      </c>
      <c r="G359" t="s">
        <v>79</v>
      </c>
      <c r="H359" t="s">
        <v>793</v>
      </c>
      <c r="I359" t="s">
        <v>93</v>
      </c>
      <c r="J359" t="s">
        <v>128</v>
      </c>
      <c r="K359" t="s">
        <v>1348</v>
      </c>
      <c r="L359" t="s">
        <v>126</v>
      </c>
      <c r="M359" t="s">
        <v>73</v>
      </c>
      <c r="N359" t="s">
        <v>101</v>
      </c>
      <c r="O359" t="s">
        <v>87</v>
      </c>
      <c r="P359" t="s">
        <v>89</v>
      </c>
      <c r="Q359" t="s">
        <v>74</v>
      </c>
      <c r="R359" t="s">
        <v>1846</v>
      </c>
      <c r="S359" t="s">
        <v>89</v>
      </c>
      <c r="T359" t="s">
        <v>117</v>
      </c>
    </row>
    <row r="360" spans="1:20" x14ac:dyDescent="0.25">
      <c r="A360" s="1">
        <v>2918</v>
      </c>
      <c r="B360" t="s">
        <v>19</v>
      </c>
      <c r="C360" t="s">
        <v>30</v>
      </c>
      <c r="D360" t="s">
        <v>63</v>
      </c>
      <c r="E360" t="s">
        <v>59</v>
      </c>
      <c r="F360" t="s">
        <v>74</v>
      </c>
      <c r="G360" t="s">
        <v>111</v>
      </c>
      <c r="H360" t="s">
        <v>980</v>
      </c>
      <c r="I360" t="s">
        <v>92</v>
      </c>
      <c r="J360" t="s">
        <v>105</v>
      </c>
      <c r="K360" t="s">
        <v>1336</v>
      </c>
      <c r="L360" t="s">
        <v>1116</v>
      </c>
      <c r="M360" t="s">
        <v>73</v>
      </c>
      <c r="N360" t="s">
        <v>126</v>
      </c>
      <c r="O360" t="s">
        <v>92</v>
      </c>
      <c r="P360" t="s">
        <v>949</v>
      </c>
      <c r="Q360" t="s">
        <v>73</v>
      </c>
      <c r="R360" t="s">
        <v>1867</v>
      </c>
      <c r="S360" t="s">
        <v>85</v>
      </c>
      <c r="T360" t="s">
        <v>101</v>
      </c>
    </row>
    <row r="361" spans="1:20" x14ac:dyDescent="0.25">
      <c r="A361" s="1">
        <v>2919</v>
      </c>
      <c r="B361" t="s">
        <v>19</v>
      </c>
      <c r="C361" t="s">
        <v>31</v>
      </c>
      <c r="D361" t="s">
        <v>63</v>
      </c>
      <c r="E361" t="s">
        <v>72</v>
      </c>
      <c r="F361" t="s">
        <v>74</v>
      </c>
      <c r="G361" t="s">
        <v>86</v>
      </c>
      <c r="H361" t="s">
        <v>576</v>
      </c>
      <c r="I361" t="s">
        <v>92</v>
      </c>
      <c r="J361" t="s">
        <v>91</v>
      </c>
      <c r="K361" t="s">
        <v>1135</v>
      </c>
      <c r="L361" t="s">
        <v>126</v>
      </c>
      <c r="M361" t="s">
        <v>74</v>
      </c>
      <c r="N361" t="s">
        <v>73</v>
      </c>
      <c r="O361" t="s">
        <v>97</v>
      </c>
      <c r="P361" t="s">
        <v>1265</v>
      </c>
      <c r="Q361" t="s">
        <v>74</v>
      </c>
      <c r="R361" t="s">
        <v>1862</v>
      </c>
      <c r="S361" t="s">
        <v>89</v>
      </c>
      <c r="T361" t="s">
        <v>87</v>
      </c>
    </row>
    <row r="362" spans="1:20" x14ac:dyDescent="0.25">
      <c r="A362" s="1">
        <v>2920</v>
      </c>
      <c r="B362" t="s">
        <v>19</v>
      </c>
      <c r="C362" t="s">
        <v>32</v>
      </c>
      <c r="D362" t="s">
        <v>63</v>
      </c>
      <c r="E362" t="s">
        <v>61</v>
      </c>
      <c r="F362" t="s">
        <v>73</v>
      </c>
      <c r="G362" t="s">
        <v>86</v>
      </c>
      <c r="H362" t="s">
        <v>775</v>
      </c>
      <c r="I362" t="s">
        <v>92</v>
      </c>
      <c r="J362" t="s">
        <v>112</v>
      </c>
      <c r="K362" t="s">
        <v>1211</v>
      </c>
      <c r="L362" t="s">
        <v>126</v>
      </c>
      <c r="M362" t="s">
        <v>74</v>
      </c>
      <c r="N362" t="s">
        <v>101</v>
      </c>
      <c r="O362" t="s">
        <v>102</v>
      </c>
      <c r="P362" t="s">
        <v>734</v>
      </c>
      <c r="Q362" t="s">
        <v>74</v>
      </c>
      <c r="R362" t="s">
        <v>1779</v>
      </c>
      <c r="S362" t="s">
        <v>96</v>
      </c>
      <c r="T362" t="s">
        <v>76</v>
      </c>
    </row>
    <row r="363" spans="1:20" x14ac:dyDescent="0.25">
      <c r="A363" s="1">
        <v>2921</v>
      </c>
      <c r="B363" t="s">
        <v>19</v>
      </c>
      <c r="C363" t="s">
        <v>33</v>
      </c>
      <c r="D363" t="s">
        <v>63</v>
      </c>
      <c r="E363" t="s">
        <v>44</v>
      </c>
      <c r="F363" t="s">
        <v>74</v>
      </c>
      <c r="G363" t="s">
        <v>90</v>
      </c>
      <c r="H363" t="s">
        <v>522</v>
      </c>
      <c r="I363" t="s">
        <v>90</v>
      </c>
      <c r="J363" t="s">
        <v>91</v>
      </c>
      <c r="K363" t="s">
        <v>1257</v>
      </c>
      <c r="L363" t="s">
        <v>74</v>
      </c>
      <c r="M363" t="s">
        <v>74</v>
      </c>
      <c r="N363" t="s">
        <v>74</v>
      </c>
      <c r="O363" t="s">
        <v>103</v>
      </c>
      <c r="P363" t="s">
        <v>473</v>
      </c>
      <c r="Q363" t="s">
        <v>74</v>
      </c>
      <c r="R363" t="s">
        <v>1562</v>
      </c>
      <c r="S363" t="s">
        <v>96</v>
      </c>
      <c r="T363" t="s">
        <v>1116</v>
      </c>
    </row>
    <row r="364" spans="1:20" x14ac:dyDescent="0.25">
      <c r="A364" s="1">
        <v>2922</v>
      </c>
      <c r="B364" t="s">
        <v>19</v>
      </c>
      <c r="C364" t="s">
        <v>34</v>
      </c>
      <c r="D364" t="s">
        <v>63</v>
      </c>
      <c r="E364" t="s">
        <v>50</v>
      </c>
      <c r="F364" t="s">
        <v>73</v>
      </c>
      <c r="G364" t="s">
        <v>77</v>
      </c>
      <c r="H364" t="s">
        <v>843</v>
      </c>
      <c r="I364" t="s">
        <v>102</v>
      </c>
      <c r="J364" t="s">
        <v>112</v>
      </c>
      <c r="K364" t="s">
        <v>1277</v>
      </c>
      <c r="L364" t="s">
        <v>101</v>
      </c>
      <c r="M364" t="s">
        <v>73</v>
      </c>
      <c r="N364" t="s">
        <v>101</v>
      </c>
      <c r="O364" t="s">
        <v>89</v>
      </c>
      <c r="P364" t="s">
        <v>91</v>
      </c>
      <c r="Q364" t="s">
        <v>73</v>
      </c>
      <c r="R364" t="s">
        <v>1425</v>
      </c>
      <c r="S364" t="s">
        <v>82</v>
      </c>
      <c r="T364" t="s">
        <v>126</v>
      </c>
    </row>
    <row r="365" spans="1:20" x14ac:dyDescent="0.25">
      <c r="A365" s="1">
        <v>2923</v>
      </c>
      <c r="B365" t="s">
        <v>19</v>
      </c>
      <c r="C365" t="s">
        <v>35</v>
      </c>
      <c r="D365" t="s">
        <v>63</v>
      </c>
      <c r="E365" t="s">
        <v>66</v>
      </c>
      <c r="F365" t="s">
        <v>74</v>
      </c>
      <c r="G365" t="s">
        <v>94</v>
      </c>
      <c r="H365" t="s">
        <v>481</v>
      </c>
      <c r="I365" t="s">
        <v>79</v>
      </c>
      <c r="J365" t="s">
        <v>132</v>
      </c>
      <c r="K365" t="s">
        <v>1356</v>
      </c>
      <c r="L365" t="s">
        <v>101</v>
      </c>
      <c r="M365" t="s">
        <v>126</v>
      </c>
      <c r="N365" t="s">
        <v>1116</v>
      </c>
      <c r="O365" t="s">
        <v>114</v>
      </c>
      <c r="P365" t="s">
        <v>842</v>
      </c>
      <c r="Q365" t="s">
        <v>74</v>
      </c>
      <c r="R365" t="s">
        <v>1481</v>
      </c>
      <c r="S365" t="s">
        <v>75</v>
      </c>
      <c r="T365" t="s">
        <v>76</v>
      </c>
    </row>
    <row r="366" spans="1:20" x14ac:dyDescent="0.25">
      <c r="A366" s="1">
        <v>2924</v>
      </c>
      <c r="B366" t="s">
        <v>19</v>
      </c>
      <c r="C366" t="s">
        <v>36</v>
      </c>
      <c r="D366" t="s">
        <v>63</v>
      </c>
      <c r="E366" t="s">
        <v>53</v>
      </c>
      <c r="F366" t="s">
        <v>73</v>
      </c>
      <c r="G366" t="s">
        <v>86</v>
      </c>
      <c r="H366" t="s">
        <v>802</v>
      </c>
      <c r="I366" t="s">
        <v>103</v>
      </c>
      <c r="J366" t="s">
        <v>79</v>
      </c>
      <c r="K366" t="s">
        <v>1175</v>
      </c>
      <c r="L366" t="s">
        <v>126</v>
      </c>
      <c r="M366" t="s">
        <v>73</v>
      </c>
      <c r="N366" t="s">
        <v>101</v>
      </c>
      <c r="O366" t="s">
        <v>95</v>
      </c>
      <c r="P366" t="s">
        <v>995</v>
      </c>
      <c r="Q366" t="s">
        <v>74</v>
      </c>
      <c r="R366" t="s">
        <v>1934</v>
      </c>
      <c r="S366" t="s">
        <v>89</v>
      </c>
      <c r="T366" t="s">
        <v>76</v>
      </c>
    </row>
    <row r="367" spans="1:20" x14ac:dyDescent="0.25">
      <c r="A367" s="1">
        <v>2925</v>
      </c>
      <c r="B367" t="s">
        <v>19</v>
      </c>
      <c r="C367" t="s">
        <v>37</v>
      </c>
      <c r="D367" t="s">
        <v>63</v>
      </c>
      <c r="E367" t="s">
        <v>71</v>
      </c>
      <c r="F367" t="s">
        <v>74</v>
      </c>
      <c r="G367" t="s">
        <v>108</v>
      </c>
      <c r="H367" t="s">
        <v>180</v>
      </c>
      <c r="I367" t="s">
        <v>102</v>
      </c>
      <c r="J367" t="s">
        <v>80</v>
      </c>
      <c r="K367" t="s">
        <v>1138</v>
      </c>
      <c r="L367" t="s">
        <v>126</v>
      </c>
      <c r="M367" t="s">
        <v>73</v>
      </c>
      <c r="N367" t="s">
        <v>126</v>
      </c>
      <c r="O367" t="s">
        <v>92</v>
      </c>
      <c r="P367" t="s">
        <v>235</v>
      </c>
      <c r="Q367" t="s">
        <v>73</v>
      </c>
      <c r="R367" t="s">
        <v>1628</v>
      </c>
      <c r="S367" t="s">
        <v>89</v>
      </c>
      <c r="T367" t="s">
        <v>76</v>
      </c>
    </row>
    <row r="368" spans="1:20" x14ac:dyDescent="0.25">
      <c r="A368" s="1">
        <v>2926</v>
      </c>
      <c r="B368" t="s">
        <v>19</v>
      </c>
      <c r="C368" t="s">
        <v>38</v>
      </c>
      <c r="D368" t="s">
        <v>63</v>
      </c>
      <c r="E368" t="s">
        <v>62</v>
      </c>
      <c r="F368" t="s">
        <v>73</v>
      </c>
      <c r="G368" t="s">
        <v>90</v>
      </c>
      <c r="H368" t="s">
        <v>360</v>
      </c>
      <c r="I368" t="s">
        <v>103</v>
      </c>
      <c r="J368" t="s">
        <v>95</v>
      </c>
      <c r="K368" t="s">
        <v>1187</v>
      </c>
      <c r="L368" t="s">
        <v>74</v>
      </c>
      <c r="M368" t="s">
        <v>74</v>
      </c>
      <c r="N368" t="s">
        <v>126</v>
      </c>
      <c r="O368" t="s">
        <v>103</v>
      </c>
      <c r="P368" t="s">
        <v>213</v>
      </c>
      <c r="Q368" t="s">
        <v>73</v>
      </c>
      <c r="R368" t="s">
        <v>1864</v>
      </c>
      <c r="S368" t="s">
        <v>78</v>
      </c>
      <c r="T368" t="s">
        <v>74</v>
      </c>
    </row>
    <row r="369" spans="1:20" x14ac:dyDescent="0.25">
      <c r="A369" s="1">
        <v>2927</v>
      </c>
      <c r="B369" t="s">
        <v>19</v>
      </c>
      <c r="C369" t="s">
        <v>39</v>
      </c>
      <c r="D369" t="s">
        <v>63</v>
      </c>
      <c r="E369" t="s">
        <v>59</v>
      </c>
      <c r="F369" t="s">
        <v>73</v>
      </c>
      <c r="G369" t="s">
        <v>78</v>
      </c>
      <c r="H369" t="s">
        <v>181</v>
      </c>
      <c r="I369" t="s">
        <v>82</v>
      </c>
      <c r="J369" t="s">
        <v>114</v>
      </c>
      <c r="K369" t="s">
        <v>1016</v>
      </c>
      <c r="L369" t="s">
        <v>73</v>
      </c>
      <c r="M369" t="s">
        <v>73</v>
      </c>
      <c r="N369" t="s">
        <v>126</v>
      </c>
      <c r="O369" t="s">
        <v>86</v>
      </c>
      <c r="P369" t="s">
        <v>335</v>
      </c>
      <c r="Q369" t="s">
        <v>74</v>
      </c>
      <c r="R369" t="s">
        <v>1636</v>
      </c>
      <c r="S369" t="s">
        <v>96</v>
      </c>
      <c r="T369" t="s">
        <v>1116</v>
      </c>
    </row>
    <row r="370" spans="1:20" x14ac:dyDescent="0.25">
      <c r="A370" s="1">
        <v>2928</v>
      </c>
      <c r="B370" t="s">
        <v>19</v>
      </c>
      <c r="C370" t="s">
        <v>24</v>
      </c>
      <c r="D370" t="s">
        <v>64</v>
      </c>
      <c r="E370" t="s">
        <v>41</v>
      </c>
      <c r="F370" t="s">
        <v>73</v>
      </c>
      <c r="G370" t="s">
        <v>99</v>
      </c>
      <c r="H370" t="s">
        <v>880</v>
      </c>
      <c r="I370" t="s">
        <v>79</v>
      </c>
      <c r="J370" t="s">
        <v>118</v>
      </c>
      <c r="K370" t="s">
        <v>1337</v>
      </c>
      <c r="L370" t="s">
        <v>74</v>
      </c>
      <c r="M370" t="s">
        <v>74</v>
      </c>
      <c r="N370" t="s">
        <v>126</v>
      </c>
      <c r="O370" t="s">
        <v>90</v>
      </c>
      <c r="P370" t="s">
        <v>128</v>
      </c>
      <c r="Q370" t="s">
        <v>73</v>
      </c>
      <c r="R370" t="s">
        <v>924</v>
      </c>
      <c r="S370" t="s">
        <v>81</v>
      </c>
      <c r="T370" t="s">
        <v>76</v>
      </c>
    </row>
    <row r="371" spans="1:20" x14ac:dyDescent="0.25">
      <c r="A371" s="1">
        <v>2929</v>
      </c>
      <c r="B371" t="s">
        <v>19</v>
      </c>
      <c r="C371" t="s">
        <v>25</v>
      </c>
      <c r="D371" t="s">
        <v>64</v>
      </c>
      <c r="E371" t="s">
        <v>70</v>
      </c>
      <c r="F371" t="s">
        <v>74</v>
      </c>
      <c r="G371" t="s">
        <v>99</v>
      </c>
      <c r="H371" t="s">
        <v>494</v>
      </c>
      <c r="I371" t="s">
        <v>77</v>
      </c>
      <c r="J371" t="s">
        <v>105</v>
      </c>
      <c r="K371" t="s">
        <v>1192</v>
      </c>
      <c r="L371" t="s">
        <v>74</v>
      </c>
      <c r="M371" t="s">
        <v>74</v>
      </c>
      <c r="N371" t="s">
        <v>1116</v>
      </c>
      <c r="O371" t="s">
        <v>86</v>
      </c>
      <c r="P371" t="s">
        <v>817</v>
      </c>
      <c r="Q371" t="s">
        <v>126</v>
      </c>
      <c r="R371" t="s">
        <v>1572</v>
      </c>
      <c r="S371" t="s">
        <v>96</v>
      </c>
      <c r="T371" t="s">
        <v>76</v>
      </c>
    </row>
    <row r="372" spans="1:20" x14ac:dyDescent="0.25">
      <c r="A372" s="1">
        <v>2930</v>
      </c>
      <c r="B372" t="s">
        <v>19</v>
      </c>
      <c r="C372" t="s">
        <v>26</v>
      </c>
      <c r="D372" t="s">
        <v>64</v>
      </c>
      <c r="E372" t="s">
        <v>45</v>
      </c>
      <c r="F372" t="s">
        <v>73</v>
      </c>
      <c r="G372" t="s">
        <v>103</v>
      </c>
      <c r="H372" t="s">
        <v>470</v>
      </c>
      <c r="I372" t="s">
        <v>95</v>
      </c>
      <c r="J372" t="s">
        <v>105</v>
      </c>
      <c r="K372" t="s">
        <v>1231</v>
      </c>
      <c r="L372" t="s">
        <v>73</v>
      </c>
      <c r="M372" t="s">
        <v>74</v>
      </c>
      <c r="N372" t="s">
        <v>74</v>
      </c>
      <c r="O372" t="s">
        <v>77</v>
      </c>
      <c r="P372" t="s">
        <v>335</v>
      </c>
      <c r="Q372" t="s">
        <v>126</v>
      </c>
      <c r="R372" t="s">
        <v>1877</v>
      </c>
      <c r="S372" t="s">
        <v>85</v>
      </c>
      <c r="T372" t="s">
        <v>76</v>
      </c>
    </row>
    <row r="373" spans="1:20" x14ac:dyDescent="0.25">
      <c r="A373" s="1">
        <v>2931</v>
      </c>
      <c r="B373" t="s">
        <v>19</v>
      </c>
      <c r="C373" t="s">
        <v>27</v>
      </c>
      <c r="D373" t="s">
        <v>64</v>
      </c>
      <c r="E373" t="s">
        <v>49</v>
      </c>
      <c r="F373" t="s">
        <v>74</v>
      </c>
      <c r="G373" t="s">
        <v>92</v>
      </c>
      <c r="H373" t="s">
        <v>401</v>
      </c>
      <c r="I373" t="s">
        <v>108</v>
      </c>
      <c r="J373" t="s">
        <v>88</v>
      </c>
      <c r="K373" t="s">
        <v>1360</v>
      </c>
      <c r="L373" t="s">
        <v>126</v>
      </c>
      <c r="M373" t="s">
        <v>73</v>
      </c>
      <c r="N373" t="s">
        <v>101</v>
      </c>
      <c r="O373" t="s">
        <v>114</v>
      </c>
      <c r="P373" t="s">
        <v>842</v>
      </c>
      <c r="Q373" t="s">
        <v>74</v>
      </c>
      <c r="R373" t="s">
        <v>1546</v>
      </c>
      <c r="S373" t="s">
        <v>82</v>
      </c>
      <c r="T373" t="s">
        <v>83</v>
      </c>
    </row>
    <row r="374" spans="1:20" x14ac:dyDescent="0.25">
      <c r="A374" s="1">
        <v>2932</v>
      </c>
      <c r="B374" t="s">
        <v>19</v>
      </c>
      <c r="C374" t="s">
        <v>28</v>
      </c>
      <c r="D374" t="s">
        <v>64</v>
      </c>
      <c r="E374" t="s">
        <v>66</v>
      </c>
      <c r="F374" t="s">
        <v>73</v>
      </c>
      <c r="G374" t="s">
        <v>75</v>
      </c>
      <c r="H374" t="s">
        <v>202</v>
      </c>
      <c r="I374" t="s">
        <v>92</v>
      </c>
      <c r="J374" t="s">
        <v>84</v>
      </c>
      <c r="K374" t="s">
        <v>1320</v>
      </c>
      <c r="L374" t="s">
        <v>126</v>
      </c>
      <c r="M374" t="s">
        <v>74</v>
      </c>
      <c r="N374" t="s">
        <v>131</v>
      </c>
      <c r="O374" t="s">
        <v>98</v>
      </c>
      <c r="P374" t="s">
        <v>576</v>
      </c>
      <c r="Q374" t="s">
        <v>73</v>
      </c>
      <c r="R374" t="s">
        <v>2049</v>
      </c>
      <c r="S374" t="s">
        <v>89</v>
      </c>
      <c r="T374" t="s">
        <v>117</v>
      </c>
    </row>
    <row r="375" spans="1:20" x14ac:dyDescent="0.25">
      <c r="A375" s="1">
        <v>2933</v>
      </c>
      <c r="B375" t="s">
        <v>19</v>
      </c>
      <c r="C375" t="s">
        <v>40</v>
      </c>
      <c r="D375" t="s">
        <v>64</v>
      </c>
      <c r="E375" t="s">
        <v>42</v>
      </c>
      <c r="F375" t="s">
        <v>74</v>
      </c>
      <c r="G375" t="s">
        <v>95</v>
      </c>
      <c r="H375" t="s">
        <v>298</v>
      </c>
      <c r="I375" t="s">
        <v>79</v>
      </c>
      <c r="J375" t="s">
        <v>91</v>
      </c>
      <c r="K375" t="s">
        <v>1206</v>
      </c>
      <c r="L375" t="s">
        <v>74</v>
      </c>
      <c r="M375" t="s">
        <v>73</v>
      </c>
      <c r="N375" t="s">
        <v>74</v>
      </c>
      <c r="O375" t="s">
        <v>107</v>
      </c>
      <c r="P375" t="s">
        <v>540</v>
      </c>
      <c r="Q375" t="s">
        <v>126</v>
      </c>
      <c r="R375" t="s">
        <v>417</v>
      </c>
      <c r="S375" t="s">
        <v>89</v>
      </c>
      <c r="T375" t="s">
        <v>117</v>
      </c>
    </row>
    <row r="376" spans="1:20" x14ac:dyDescent="0.25">
      <c r="A376" s="1">
        <v>2934</v>
      </c>
      <c r="B376" t="s">
        <v>19</v>
      </c>
      <c r="C376" t="s">
        <v>29</v>
      </c>
      <c r="D376" t="s">
        <v>64</v>
      </c>
      <c r="E376" t="s">
        <v>54</v>
      </c>
      <c r="F376" t="s">
        <v>73</v>
      </c>
      <c r="G376" t="s">
        <v>86</v>
      </c>
      <c r="H376" t="s">
        <v>387</v>
      </c>
      <c r="I376" t="s">
        <v>113</v>
      </c>
      <c r="J376" t="s">
        <v>110</v>
      </c>
      <c r="K376" t="s">
        <v>1117</v>
      </c>
      <c r="L376" t="s">
        <v>74</v>
      </c>
      <c r="M376" t="s">
        <v>74</v>
      </c>
      <c r="N376" t="s">
        <v>126</v>
      </c>
      <c r="O376" t="s">
        <v>111</v>
      </c>
      <c r="P376" t="s">
        <v>1227</v>
      </c>
      <c r="Q376" t="s">
        <v>101</v>
      </c>
      <c r="R376" t="s">
        <v>2165</v>
      </c>
      <c r="S376" t="s">
        <v>90</v>
      </c>
      <c r="T376" t="s">
        <v>76</v>
      </c>
    </row>
    <row r="377" spans="1:20" x14ac:dyDescent="0.25">
      <c r="A377" s="1">
        <v>2935</v>
      </c>
      <c r="B377" t="s">
        <v>19</v>
      </c>
      <c r="C377" t="s">
        <v>30</v>
      </c>
      <c r="D377" t="s">
        <v>64</v>
      </c>
      <c r="E377" t="s">
        <v>61</v>
      </c>
      <c r="F377" t="s">
        <v>74</v>
      </c>
      <c r="G377" t="s">
        <v>123</v>
      </c>
      <c r="H377" t="s">
        <v>980</v>
      </c>
      <c r="I377" t="s">
        <v>91</v>
      </c>
      <c r="J377" t="s">
        <v>125</v>
      </c>
      <c r="K377" t="s">
        <v>1383</v>
      </c>
      <c r="L377" t="s">
        <v>76</v>
      </c>
      <c r="M377" t="s">
        <v>126</v>
      </c>
      <c r="N377" t="s">
        <v>73</v>
      </c>
      <c r="O377" t="s">
        <v>92</v>
      </c>
      <c r="P377" t="s">
        <v>842</v>
      </c>
      <c r="Q377" t="s">
        <v>73</v>
      </c>
      <c r="R377" t="s">
        <v>2054</v>
      </c>
      <c r="S377" t="s">
        <v>116</v>
      </c>
      <c r="T377" t="s">
        <v>76</v>
      </c>
    </row>
    <row r="378" spans="1:20" x14ac:dyDescent="0.25">
      <c r="A378" s="1">
        <v>2936</v>
      </c>
      <c r="B378" t="s">
        <v>19</v>
      </c>
      <c r="C378" t="s">
        <v>31</v>
      </c>
      <c r="D378" t="s">
        <v>64</v>
      </c>
      <c r="E378" t="s">
        <v>71</v>
      </c>
      <c r="F378" t="s">
        <v>74</v>
      </c>
      <c r="G378" t="s">
        <v>94</v>
      </c>
      <c r="H378" t="s">
        <v>507</v>
      </c>
      <c r="I378" t="s">
        <v>94</v>
      </c>
      <c r="J378" t="s">
        <v>91</v>
      </c>
      <c r="K378" t="s">
        <v>1276</v>
      </c>
      <c r="L378" t="s">
        <v>101</v>
      </c>
      <c r="M378" t="s">
        <v>74</v>
      </c>
      <c r="N378" t="s">
        <v>1116</v>
      </c>
      <c r="O378" t="s">
        <v>86</v>
      </c>
      <c r="P378" t="s">
        <v>432</v>
      </c>
      <c r="Q378" t="s">
        <v>74</v>
      </c>
      <c r="R378" t="s">
        <v>1781</v>
      </c>
      <c r="S378" t="s">
        <v>116</v>
      </c>
      <c r="T378" t="s">
        <v>83</v>
      </c>
    </row>
    <row r="379" spans="1:20" x14ac:dyDescent="0.25">
      <c r="A379" s="1">
        <v>2937</v>
      </c>
      <c r="B379" t="s">
        <v>19</v>
      </c>
      <c r="C379" t="s">
        <v>32</v>
      </c>
      <c r="D379" t="s">
        <v>64</v>
      </c>
      <c r="E379" t="s">
        <v>72</v>
      </c>
      <c r="F379" t="s">
        <v>73</v>
      </c>
      <c r="G379" t="s">
        <v>96</v>
      </c>
      <c r="H379" t="s">
        <v>336</v>
      </c>
      <c r="I379" t="s">
        <v>99</v>
      </c>
      <c r="J379" t="s">
        <v>94</v>
      </c>
      <c r="K379" t="s">
        <v>1222</v>
      </c>
      <c r="L379" t="s">
        <v>126</v>
      </c>
      <c r="M379" t="s">
        <v>126</v>
      </c>
      <c r="N379" t="s">
        <v>126</v>
      </c>
      <c r="O379" t="s">
        <v>114</v>
      </c>
      <c r="P379" t="s">
        <v>975</v>
      </c>
      <c r="Q379" t="s">
        <v>73</v>
      </c>
      <c r="R379" t="s">
        <v>1519</v>
      </c>
      <c r="S379" t="s">
        <v>116</v>
      </c>
      <c r="T379" t="s">
        <v>1116</v>
      </c>
    </row>
    <row r="380" spans="1:20" x14ac:dyDescent="0.25">
      <c r="A380" s="1">
        <v>2938</v>
      </c>
      <c r="B380" t="s">
        <v>19</v>
      </c>
      <c r="C380" t="s">
        <v>34</v>
      </c>
      <c r="D380" t="s">
        <v>64</v>
      </c>
      <c r="E380" t="s">
        <v>53</v>
      </c>
      <c r="F380" t="s">
        <v>73</v>
      </c>
      <c r="G380" t="s">
        <v>83</v>
      </c>
      <c r="H380" t="s">
        <v>621</v>
      </c>
      <c r="I380" t="s">
        <v>114</v>
      </c>
      <c r="J380" t="s">
        <v>109</v>
      </c>
      <c r="K380" t="s">
        <v>1174</v>
      </c>
      <c r="L380" t="s">
        <v>73</v>
      </c>
      <c r="M380" t="s">
        <v>74</v>
      </c>
      <c r="N380" t="s">
        <v>126</v>
      </c>
      <c r="O380" t="s">
        <v>78</v>
      </c>
      <c r="P380" t="s">
        <v>125</v>
      </c>
      <c r="Q380" t="s">
        <v>73</v>
      </c>
      <c r="R380" t="s">
        <v>2166</v>
      </c>
      <c r="S380" t="s">
        <v>85</v>
      </c>
      <c r="T380" t="s">
        <v>101</v>
      </c>
    </row>
    <row r="381" spans="1:20" x14ac:dyDescent="0.25">
      <c r="A381" s="1">
        <v>2939</v>
      </c>
      <c r="B381" t="s">
        <v>19</v>
      </c>
      <c r="C381" t="s">
        <v>35</v>
      </c>
      <c r="D381" t="s">
        <v>64</v>
      </c>
      <c r="E381" t="s">
        <v>45</v>
      </c>
      <c r="F381" t="s">
        <v>74</v>
      </c>
      <c r="G381" t="s">
        <v>105</v>
      </c>
      <c r="H381" t="s">
        <v>832</v>
      </c>
      <c r="I381" t="s">
        <v>77</v>
      </c>
      <c r="J381" t="s">
        <v>112</v>
      </c>
      <c r="K381" t="s">
        <v>1266</v>
      </c>
      <c r="L381" t="s">
        <v>101</v>
      </c>
      <c r="M381" t="s">
        <v>74</v>
      </c>
      <c r="N381" t="s">
        <v>126</v>
      </c>
      <c r="O381" t="s">
        <v>96</v>
      </c>
      <c r="P381" t="s">
        <v>335</v>
      </c>
      <c r="Q381" t="s">
        <v>74</v>
      </c>
      <c r="R381" t="s">
        <v>2167</v>
      </c>
      <c r="S381" t="s">
        <v>78</v>
      </c>
      <c r="T381" t="s">
        <v>101</v>
      </c>
    </row>
    <row r="382" spans="1:20" x14ac:dyDescent="0.25">
      <c r="A382" s="1">
        <v>2940</v>
      </c>
      <c r="B382" t="s">
        <v>19</v>
      </c>
      <c r="C382" t="s">
        <v>36</v>
      </c>
      <c r="D382" t="s">
        <v>64</v>
      </c>
      <c r="E382" t="s">
        <v>70</v>
      </c>
      <c r="F382" t="s">
        <v>73</v>
      </c>
      <c r="G382" t="s">
        <v>77</v>
      </c>
      <c r="H382" t="s">
        <v>870</v>
      </c>
      <c r="I382" t="s">
        <v>95</v>
      </c>
      <c r="J382" t="s">
        <v>88</v>
      </c>
      <c r="K382" t="s">
        <v>1288</v>
      </c>
      <c r="L382" t="s">
        <v>126</v>
      </c>
      <c r="M382" t="s">
        <v>73</v>
      </c>
      <c r="N382" t="s">
        <v>126</v>
      </c>
      <c r="O382" t="s">
        <v>80</v>
      </c>
      <c r="P382" t="s">
        <v>609</v>
      </c>
      <c r="Q382" t="s">
        <v>74</v>
      </c>
      <c r="R382" t="s">
        <v>1584</v>
      </c>
      <c r="S382" t="s">
        <v>75</v>
      </c>
      <c r="T382" t="s">
        <v>85</v>
      </c>
    </row>
    <row r="383" spans="1:20" x14ac:dyDescent="0.25">
      <c r="A383" s="1">
        <v>2941</v>
      </c>
      <c r="B383" t="s">
        <v>19</v>
      </c>
      <c r="C383" t="s">
        <v>37</v>
      </c>
      <c r="D383" t="s">
        <v>64</v>
      </c>
      <c r="E383" t="s">
        <v>51</v>
      </c>
      <c r="F383" t="s">
        <v>74</v>
      </c>
      <c r="G383" t="s">
        <v>86</v>
      </c>
      <c r="H383" t="s">
        <v>799</v>
      </c>
      <c r="I383" t="s">
        <v>93</v>
      </c>
      <c r="J383" t="s">
        <v>123</v>
      </c>
      <c r="K383" t="s">
        <v>1210</v>
      </c>
      <c r="L383" t="s">
        <v>101</v>
      </c>
      <c r="M383" t="s">
        <v>73</v>
      </c>
      <c r="N383" t="s">
        <v>74</v>
      </c>
      <c r="O383" t="s">
        <v>81</v>
      </c>
      <c r="P383" t="s">
        <v>537</v>
      </c>
      <c r="Q383" t="s">
        <v>73</v>
      </c>
      <c r="R383" t="s">
        <v>1565</v>
      </c>
      <c r="S383" t="s">
        <v>96</v>
      </c>
      <c r="T383" t="s">
        <v>131</v>
      </c>
    </row>
    <row r="384" spans="1:20" x14ac:dyDescent="0.25">
      <c r="A384" s="1">
        <v>2942</v>
      </c>
      <c r="B384" t="s">
        <v>19</v>
      </c>
      <c r="C384" t="s">
        <v>38</v>
      </c>
      <c r="D384" t="s">
        <v>64</v>
      </c>
      <c r="E384" t="s">
        <v>55</v>
      </c>
      <c r="F384" t="s">
        <v>74</v>
      </c>
      <c r="G384" t="s">
        <v>105</v>
      </c>
      <c r="H384" t="s">
        <v>696</v>
      </c>
      <c r="I384" t="s">
        <v>114</v>
      </c>
      <c r="J384" t="s">
        <v>111</v>
      </c>
      <c r="K384" t="s">
        <v>1362</v>
      </c>
      <c r="L384" t="s">
        <v>101</v>
      </c>
      <c r="M384" t="s">
        <v>73</v>
      </c>
      <c r="N384" t="s">
        <v>74</v>
      </c>
      <c r="O384" t="s">
        <v>80</v>
      </c>
      <c r="P384" t="s">
        <v>877</v>
      </c>
      <c r="Q384" t="s">
        <v>126</v>
      </c>
      <c r="R384" t="s">
        <v>2168</v>
      </c>
      <c r="S384" t="s">
        <v>82</v>
      </c>
      <c r="T384" t="s">
        <v>117</v>
      </c>
    </row>
    <row r="385" spans="1:20" x14ac:dyDescent="0.25">
      <c r="A385" s="1">
        <v>2943</v>
      </c>
      <c r="B385" t="s">
        <v>19</v>
      </c>
      <c r="C385" t="s">
        <v>39</v>
      </c>
      <c r="D385" t="s">
        <v>64</v>
      </c>
      <c r="E385" t="s">
        <v>42</v>
      </c>
      <c r="F385" t="s">
        <v>73</v>
      </c>
      <c r="G385" t="s">
        <v>90</v>
      </c>
      <c r="H385" t="s">
        <v>369</v>
      </c>
      <c r="I385" t="s">
        <v>107</v>
      </c>
      <c r="J385" t="s">
        <v>84</v>
      </c>
      <c r="K385" t="s">
        <v>1228</v>
      </c>
      <c r="L385" t="s">
        <v>74</v>
      </c>
      <c r="M385" t="s">
        <v>73</v>
      </c>
      <c r="N385" t="s">
        <v>73</v>
      </c>
      <c r="O385" t="s">
        <v>103</v>
      </c>
      <c r="P385" t="s">
        <v>178</v>
      </c>
      <c r="Q385" t="s">
        <v>74</v>
      </c>
      <c r="R385" t="s">
        <v>1746</v>
      </c>
      <c r="S385" t="s">
        <v>78</v>
      </c>
      <c r="T385" t="s">
        <v>83</v>
      </c>
    </row>
    <row r="386" spans="1:20" x14ac:dyDescent="0.25">
      <c r="A386" s="1">
        <v>2944</v>
      </c>
      <c r="B386" t="s">
        <v>19</v>
      </c>
      <c r="C386" t="s">
        <v>24</v>
      </c>
      <c r="D386" t="s">
        <v>65</v>
      </c>
      <c r="E386" t="s">
        <v>47</v>
      </c>
      <c r="F386" t="s">
        <v>74</v>
      </c>
      <c r="G386" t="s">
        <v>82</v>
      </c>
      <c r="H386" t="s">
        <v>400</v>
      </c>
      <c r="I386" t="s">
        <v>79</v>
      </c>
      <c r="J386" t="s">
        <v>84</v>
      </c>
      <c r="K386" t="s">
        <v>1227</v>
      </c>
      <c r="L386" t="s">
        <v>126</v>
      </c>
      <c r="M386" t="s">
        <v>74</v>
      </c>
      <c r="N386" t="s">
        <v>126</v>
      </c>
      <c r="O386" t="s">
        <v>89</v>
      </c>
      <c r="P386" t="s">
        <v>213</v>
      </c>
      <c r="Q386" t="s">
        <v>73</v>
      </c>
      <c r="R386" t="s">
        <v>1632</v>
      </c>
      <c r="S386" t="s">
        <v>85</v>
      </c>
      <c r="T386" t="s">
        <v>101</v>
      </c>
    </row>
    <row r="387" spans="1:20" x14ac:dyDescent="0.25">
      <c r="A387" s="1">
        <v>2945</v>
      </c>
      <c r="B387" t="s">
        <v>19</v>
      </c>
      <c r="C387" t="s">
        <v>25</v>
      </c>
      <c r="D387" t="s">
        <v>65</v>
      </c>
      <c r="E387" t="s">
        <v>43</v>
      </c>
      <c r="F387" t="s">
        <v>74</v>
      </c>
      <c r="G387" t="s">
        <v>97</v>
      </c>
      <c r="H387" t="s">
        <v>569</v>
      </c>
      <c r="I387" t="s">
        <v>79</v>
      </c>
      <c r="J387" t="s">
        <v>119</v>
      </c>
      <c r="K387" t="s">
        <v>1274</v>
      </c>
      <c r="L387" t="s">
        <v>101</v>
      </c>
      <c r="M387" t="s">
        <v>74</v>
      </c>
      <c r="N387" t="s">
        <v>74</v>
      </c>
      <c r="O387" t="s">
        <v>99</v>
      </c>
      <c r="P387" t="s">
        <v>530</v>
      </c>
      <c r="Q387" t="s">
        <v>74</v>
      </c>
      <c r="R387" t="s">
        <v>1869</v>
      </c>
      <c r="S387" t="s">
        <v>96</v>
      </c>
      <c r="T387" t="s">
        <v>87</v>
      </c>
    </row>
    <row r="388" spans="1:20" x14ac:dyDescent="0.25">
      <c r="A388" s="1">
        <v>2946</v>
      </c>
      <c r="B388" t="s">
        <v>19</v>
      </c>
      <c r="C388" t="s">
        <v>26</v>
      </c>
      <c r="D388" t="s">
        <v>65</v>
      </c>
      <c r="E388" t="s">
        <v>48</v>
      </c>
      <c r="F388" t="s">
        <v>73</v>
      </c>
      <c r="G388" t="s">
        <v>86</v>
      </c>
      <c r="H388" t="s">
        <v>411</v>
      </c>
      <c r="I388" t="s">
        <v>90</v>
      </c>
      <c r="J388" t="s">
        <v>107</v>
      </c>
      <c r="K388" t="s">
        <v>1213</v>
      </c>
      <c r="L388" t="s">
        <v>126</v>
      </c>
      <c r="M388" t="s">
        <v>73</v>
      </c>
      <c r="N388" t="s">
        <v>73</v>
      </c>
      <c r="O388" t="s">
        <v>79</v>
      </c>
      <c r="P388" t="s">
        <v>1161</v>
      </c>
      <c r="Q388" t="s">
        <v>74</v>
      </c>
      <c r="R388" t="s">
        <v>1555</v>
      </c>
      <c r="S388" t="s">
        <v>96</v>
      </c>
      <c r="T388" t="s">
        <v>83</v>
      </c>
    </row>
    <row r="389" spans="1:20" x14ac:dyDescent="0.25">
      <c r="A389" s="1">
        <v>2947</v>
      </c>
      <c r="B389" t="s">
        <v>19</v>
      </c>
      <c r="C389" t="s">
        <v>27</v>
      </c>
      <c r="D389" t="s">
        <v>65</v>
      </c>
      <c r="E389" t="s">
        <v>46</v>
      </c>
      <c r="F389" t="s">
        <v>73</v>
      </c>
      <c r="G389" t="s">
        <v>90</v>
      </c>
      <c r="H389" t="s">
        <v>133</v>
      </c>
      <c r="I389" t="s">
        <v>90</v>
      </c>
      <c r="J389" t="s">
        <v>108</v>
      </c>
      <c r="K389" t="s">
        <v>1133</v>
      </c>
      <c r="L389" t="s">
        <v>126</v>
      </c>
      <c r="M389" t="s">
        <v>74</v>
      </c>
      <c r="N389" t="s">
        <v>126</v>
      </c>
      <c r="O389" t="s">
        <v>103</v>
      </c>
      <c r="P389" t="s">
        <v>335</v>
      </c>
      <c r="Q389" t="s">
        <v>73</v>
      </c>
      <c r="R389" t="s">
        <v>1908</v>
      </c>
      <c r="S389" t="s">
        <v>82</v>
      </c>
      <c r="T389" t="s">
        <v>83</v>
      </c>
    </row>
    <row r="390" spans="1:20" x14ac:dyDescent="0.25">
      <c r="A390" s="1">
        <v>2948</v>
      </c>
      <c r="B390" t="s">
        <v>19</v>
      </c>
      <c r="C390" t="s">
        <v>28</v>
      </c>
      <c r="D390" t="s">
        <v>65</v>
      </c>
      <c r="E390" t="s">
        <v>50</v>
      </c>
      <c r="F390" t="s">
        <v>74</v>
      </c>
      <c r="G390" t="s">
        <v>78</v>
      </c>
      <c r="H390" t="s">
        <v>464</v>
      </c>
      <c r="I390" t="s">
        <v>92</v>
      </c>
      <c r="J390" t="s">
        <v>91</v>
      </c>
      <c r="K390" t="s">
        <v>1130</v>
      </c>
      <c r="L390" t="s">
        <v>74</v>
      </c>
      <c r="M390" t="s">
        <v>74</v>
      </c>
      <c r="N390" t="s">
        <v>1116</v>
      </c>
      <c r="O390" t="s">
        <v>114</v>
      </c>
      <c r="P390" t="s">
        <v>297</v>
      </c>
      <c r="Q390" t="s">
        <v>73</v>
      </c>
      <c r="R390" t="s">
        <v>1792</v>
      </c>
      <c r="S390" t="s">
        <v>89</v>
      </c>
      <c r="T390" t="s">
        <v>76</v>
      </c>
    </row>
    <row r="391" spans="1:20" x14ac:dyDescent="0.25">
      <c r="A391" s="1">
        <v>2949</v>
      </c>
      <c r="B391" t="s">
        <v>19</v>
      </c>
      <c r="C391" t="s">
        <v>29</v>
      </c>
      <c r="D391" t="s">
        <v>65</v>
      </c>
      <c r="E391" t="s">
        <v>57</v>
      </c>
      <c r="F391" t="s">
        <v>73</v>
      </c>
      <c r="G391" t="s">
        <v>97</v>
      </c>
      <c r="H391" t="s">
        <v>589</v>
      </c>
      <c r="I391" t="s">
        <v>77</v>
      </c>
      <c r="J391" t="s">
        <v>95</v>
      </c>
      <c r="K391" t="s">
        <v>1306</v>
      </c>
      <c r="L391" t="s">
        <v>101</v>
      </c>
      <c r="M391" t="s">
        <v>73</v>
      </c>
      <c r="N391" t="s">
        <v>74</v>
      </c>
      <c r="O391" t="s">
        <v>92</v>
      </c>
      <c r="P391" t="s">
        <v>789</v>
      </c>
      <c r="Q391" t="s">
        <v>74</v>
      </c>
      <c r="R391" t="s">
        <v>1663</v>
      </c>
      <c r="S391" t="s">
        <v>85</v>
      </c>
      <c r="T391" t="s">
        <v>131</v>
      </c>
    </row>
    <row r="392" spans="1:20" x14ac:dyDescent="0.25">
      <c r="A392" s="1">
        <v>2950</v>
      </c>
      <c r="B392" t="s">
        <v>19</v>
      </c>
      <c r="C392" t="s">
        <v>30</v>
      </c>
      <c r="D392" t="s">
        <v>65</v>
      </c>
      <c r="E392" t="s">
        <v>62</v>
      </c>
      <c r="F392" t="s">
        <v>74</v>
      </c>
      <c r="G392" t="s">
        <v>93</v>
      </c>
      <c r="H392" t="s">
        <v>981</v>
      </c>
      <c r="I392" t="s">
        <v>102</v>
      </c>
      <c r="J392" t="s">
        <v>111</v>
      </c>
      <c r="K392" t="s">
        <v>1281</v>
      </c>
      <c r="L392" t="s">
        <v>1116</v>
      </c>
      <c r="M392" t="s">
        <v>73</v>
      </c>
      <c r="N392" t="s">
        <v>73</v>
      </c>
      <c r="O392" t="s">
        <v>114</v>
      </c>
      <c r="P392" t="s">
        <v>846</v>
      </c>
      <c r="Q392" t="s">
        <v>73</v>
      </c>
      <c r="R392" t="s">
        <v>1998</v>
      </c>
      <c r="S392" t="s">
        <v>78</v>
      </c>
      <c r="T392" t="s">
        <v>1116</v>
      </c>
    </row>
    <row r="393" spans="1:20" x14ac:dyDescent="0.25">
      <c r="A393" s="1">
        <v>2951</v>
      </c>
      <c r="B393" t="s">
        <v>19</v>
      </c>
      <c r="C393" t="s">
        <v>31</v>
      </c>
      <c r="D393" t="s">
        <v>65</v>
      </c>
      <c r="E393" t="s">
        <v>67</v>
      </c>
      <c r="F393" t="s">
        <v>73</v>
      </c>
      <c r="G393" t="s">
        <v>80</v>
      </c>
      <c r="H393" t="s">
        <v>526</v>
      </c>
      <c r="I393" t="s">
        <v>77</v>
      </c>
      <c r="J393" t="s">
        <v>109</v>
      </c>
      <c r="K393" t="s">
        <v>1288</v>
      </c>
      <c r="L393" t="s">
        <v>1116</v>
      </c>
      <c r="M393" t="s">
        <v>74</v>
      </c>
      <c r="N393" t="s">
        <v>73</v>
      </c>
      <c r="O393" t="s">
        <v>114</v>
      </c>
      <c r="P393" t="s">
        <v>281</v>
      </c>
      <c r="Q393" t="s">
        <v>74</v>
      </c>
      <c r="R393" t="s">
        <v>2132</v>
      </c>
      <c r="S393" t="s">
        <v>96</v>
      </c>
      <c r="T393" t="s">
        <v>83</v>
      </c>
    </row>
    <row r="394" spans="1:20" x14ac:dyDescent="0.25">
      <c r="A394" s="1">
        <v>2952</v>
      </c>
      <c r="B394" t="s">
        <v>19</v>
      </c>
      <c r="C394" t="s">
        <v>32</v>
      </c>
      <c r="D394" t="s">
        <v>65</v>
      </c>
      <c r="E394" t="s">
        <v>60</v>
      </c>
      <c r="F394" t="s">
        <v>74</v>
      </c>
      <c r="G394" t="s">
        <v>96</v>
      </c>
      <c r="H394" t="s">
        <v>317</v>
      </c>
      <c r="I394" t="s">
        <v>113</v>
      </c>
      <c r="J394" t="s">
        <v>84</v>
      </c>
      <c r="K394" t="s">
        <v>1313</v>
      </c>
      <c r="L394" t="s">
        <v>126</v>
      </c>
      <c r="M394" t="s">
        <v>126</v>
      </c>
      <c r="N394" t="s">
        <v>126</v>
      </c>
      <c r="O394" t="s">
        <v>99</v>
      </c>
      <c r="P394" t="s">
        <v>718</v>
      </c>
      <c r="Q394" t="s">
        <v>73</v>
      </c>
      <c r="R394" t="s">
        <v>1601</v>
      </c>
      <c r="S394" t="s">
        <v>96</v>
      </c>
      <c r="T394" t="s">
        <v>76</v>
      </c>
    </row>
    <row r="395" spans="1:20" x14ac:dyDescent="0.25">
      <c r="A395" s="1">
        <v>2953</v>
      </c>
      <c r="B395" t="s">
        <v>19</v>
      </c>
      <c r="C395" t="s">
        <v>33</v>
      </c>
      <c r="D395" t="s">
        <v>65</v>
      </c>
      <c r="E395" t="s">
        <v>51</v>
      </c>
      <c r="F395" t="s">
        <v>73</v>
      </c>
      <c r="G395" t="s">
        <v>82</v>
      </c>
      <c r="H395" t="s">
        <v>482</v>
      </c>
      <c r="I395" t="s">
        <v>82</v>
      </c>
      <c r="J395" t="s">
        <v>114</v>
      </c>
      <c r="K395" t="s">
        <v>1252</v>
      </c>
      <c r="L395" t="s">
        <v>73</v>
      </c>
      <c r="M395" t="s">
        <v>73</v>
      </c>
      <c r="N395" t="s">
        <v>74</v>
      </c>
      <c r="O395" t="s">
        <v>98</v>
      </c>
      <c r="P395" t="s">
        <v>123</v>
      </c>
      <c r="Q395" t="s">
        <v>74</v>
      </c>
      <c r="R395" t="s">
        <v>2169</v>
      </c>
      <c r="S395" t="s">
        <v>116</v>
      </c>
      <c r="T395" t="s">
        <v>1116</v>
      </c>
    </row>
    <row r="396" spans="1:20" x14ac:dyDescent="0.25">
      <c r="A396" s="1">
        <v>2954</v>
      </c>
      <c r="B396" t="s">
        <v>19</v>
      </c>
      <c r="C396" t="s">
        <v>34</v>
      </c>
      <c r="D396" t="s">
        <v>65</v>
      </c>
      <c r="E396" t="s">
        <v>71</v>
      </c>
      <c r="F396" t="s">
        <v>73</v>
      </c>
      <c r="G396" t="s">
        <v>77</v>
      </c>
      <c r="H396" t="s">
        <v>463</v>
      </c>
      <c r="I396" t="s">
        <v>77</v>
      </c>
      <c r="J396" t="s">
        <v>105</v>
      </c>
      <c r="K396" t="s">
        <v>1228</v>
      </c>
      <c r="L396" t="s">
        <v>101</v>
      </c>
      <c r="M396" t="s">
        <v>73</v>
      </c>
      <c r="N396" t="s">
        <v>74</v>
      </c>
      <c r="O396" t="s">
        <v>79</v>
      </c>
      <c r="P396" t="s">
        <v>718</v>
      </c>
      <c r="Q396" t="s">
        <v>73</v>
      </c>
      <c r="R396" t="s">
        <v>2157</v>
      </c>
      <c r="S396" t="s">
        <v>106</v>
      </c>
      <c r="T396" t="s">
        <v>117</v>
      </c>
    </row>
    <row r="397" spans="1:20" x14ac:dyDescent="0.25">
      <c r="A397" s="1">
        <v>2955</v>
      </c>
      <c r="B397" t="s">
        <v>19</v>
      </c>
      <c r="C397" t="s">
        <v>35</v>
      </c>
      <c r="D397" t="s">
        <v>65</v>
      </c>
      <c r="E397" t="s">
        <v>56</v>
      </c>
      <c r="F397" t="s">
        <v>74</v>
      </c>
      <c r="G397" t="s">
        <v>90</v>
      </c>
      <c r="H397" t="s">
        <v>600</v>
      </c>
      <c r="I397" t="s">
        <v>95</v>
      </c>
      <c r="J397" t="s">
        <v>118</v>
      </c>
      <c r="K397" t="s">
        <v>1277</v>
      </c>
      <c r="L397" t="s">
        <v>126</v>
      </c>
      <c r="M397" t="s">
        <v>101</v>
      </c>
      <c r="N397" t="s">
        <v>1116</v>
      </c>
      <c r="O397" t="s">
        <v>77</v>
      </c>
      <c r="P397" t="s">
        <v>636</v>
      </c>
      <c r="Q397" t="s">
        <v>74</v>
      </c>
      <c r="R397" t="s">
        <v>1624</v>
      </c>
      <c r="S397" t="s">
        <v>96</v>
      </c>
      <c r="T397" t="s">
        <v>83</v>
      </c>
    </row>
    <row r="398" spans="1:20" x14ac:dyDescent="0.25">
      <c r="A398" s="1">
        <v>2956</v>
      </c>
      <c r="B398" t="s">
        <v>19</v>
      </c>
      <c r="C398" t="s">
        <v>36</v>
      </c>
      <c r="D398" t="s">
        <v>65</v>
      </c>
      <c r="E398" t="s">
        <v>50</v>
      </c>
      <c r="F398" t="s">
        <v>73</v>
      </c>
      <c r="G398" t="s">
        <v>106</v>
      </c>
      <c r="H398" t="s">
        <v>425</v>
      </c>
      <c r="I398" t="s">
        <v>85</v>
      </c>
      <c r="J398" t="s">
        <v>113</v>
      </c>
      <c r="K398" t="s">
        <v>636</v>
      </c>
      <c r="L398" t="s">
        <v>126</v>
      </c>
      <c r="M398" t="s">
        <v>73</v>
      </c>
      <c r="N398" t="s">
        <v>101</v>
      </c>
      <c r="O398" t="s">
        <v>102</v>
      </c>
      <c r="P398" t="s">
        <v>86</v>
      </c>
      <c r="Q398" t="s">
        <v>73</v>
      </c>
      <c r="R398" t="s">
        <v>1924</v>
      </c>
      <c r="S398" t="s">
        <v>106</v>
      </c>
      <c r="T398" t="s">
        <v>101</v>
      </c>
    </row>
    <row r="399" spans="1:20" x14ac:dyDescent="0.25">
      <c r="A399" s="1">
        <v>2957</v>
      </c>
      <c r="B399" t="s">
        <v>19</v>
      </c>
      <c r="C399" t="s">
        <v>37</v>
      </c>
      <c r="D399" t="s">
        <v>65</v>
      </c>
      <c r="E399" t="s">
        <v>52</v>
      </c>
      <c r="F399" t="s">
        <v>74</v>
      </c>
      <c r="G399" t="s">
        <v>90</v>
      </c>
      <c r="H399" t="s">
        <v>611</v>
      </c>
      <c r="I399" t="s">
        <v>102</v>
      </c>
      <c r="J399" t="s">
        <v>129</v>
      </c>
      <c r="K399" t="s">
        <v>1215</v>
      </c>
      <c r="L399" t="s">
        <v>126</v>
      </c>
      <c r="M399" t="s">
        <v>126</v>
      </c>
      <c r="N399" t="s">
        <v>101</v>
      </c>
      <c r="O399" t="s">
        <v>114</v>
      </c>
      <c r="P399" t="s">
        <v>726</v>
      </c>
      <c r="Q399" t="s">
        <v>73</v>
      </c>
      <c r="R399" t="s">
        <v>1435</v>
      </c>
      <c r="S399" t="s">
        <v>75</v>
      </c>
      <c r="T399" t="s">
        <v>131</v>
      </c>
    </row>
    <row r="400" spans="1:20" x14ac:dyDescent="0.25">
      <c r="A400" s="1">
        <v>2958</v>
      </c>
      <c r="B400" t="s">
        <v>19</v>
      </c>
      <c r="C400" t="s">
        <v>38</v>
      </c>
      <c r="D400" t="s">
        <v>65</v>
      </c>
      <c r="E400" t="s">
        <v>57</v>
      </c>
      <c r="F400" t="s">
        <v>74</v>
      </c>
      <c r="G400" t="s">
        <v>102</v>
      </c>
      <c r="H400" t="s">
        <v>513</v>
      </c>
      <c r="I400" t="s">
        <v>102</v>
      </c>
      <c r="J400" t="s">
        <v>105</v>
      </c>
      <c r="K400" t="s">
        <v>1126</v>
      </c>
      <c r="L400" t="s">
        <v>74</v>
      </c>
      <c r="M400" t="s">
        <v>74</v>
      </c>
      <c r="N400" t="s">
        <v>101</v>
      </c>
      <c r="O400" t="s">
        <v>77</v>
      </c>
      <c r="P400" t="s">
        <v>180</v>
      </c>
      <c r="Q400" t="s">
        <v>74</v>
      </c>
      <c r="R400" t="s">
        <v>1673</v>
      </c>
      <c r="S400" t="s">
        <v>106</v>
      </c>
      <c r="T400" t="s">
        <v>1116</v>
      </c>
    </row>
    <row r="401" spans="1:20" x14ac:dyDescent="0.25">
      <c r="A401" s="1">
        <v>2959</v>
      </c>
      <c r="B401" t="s">
        <v>19</v>
      </c>
      <c r="C401" t="s">
        <v>39</v>
      </c>
      <c r="D401" t="s">
        <v>65</v>
      </c>
      <c r="E401" t="s">
        <v>56</v>
      </c>
      <c r="F401" t="s">
        <v>73</v>
      </c>
      <c r="G401" t="s">
        <v>75</v>
      </c>
      <c r="H401" t="s">
        <v>456</v>
      </c>
      <c r="I401" t="s">
        <v>98</v>
      </c>
      <c r="J401" t="s">
        <v>108</v>
      </c>
      <c r="K401" t="s">
        <v>1315</v>
      </c>
      <c r="L401" t="s">
        <v>74</v>
      </c>
      <c r="M401" t="s">
        <v>74</v>
      </c>
      <c r="N401" t="s">
        <v>83</v>
      </c>
      <c r="O401" t="s">
        <v>89</v>
      </c>
      <c r="P401" t="s">
        <v>118</v>
      </c>
      <c r="Q401" t="s">
        <v>73</v>
      </c>
      <c r="R401" t="s">
        <v>2170</v>
      </c>
      <c r="S401" t="s">
        <v>96</v>
      </c>
      <c r="T401" t="s">
        <v>101</v>
      </c>
    </row>
    <row r="402" spans="1:20" x14ac:dyDescent="0.25">
      <c r="A402" s="1">
        <v>2960</v>
      </c>
      <c r="B402" t="s">
        <v>19</v>
      </c>
      <c r="C402" t="s">
        <v>24</v>
      </c>
      <c r="D402" t="s">
        <v>66</v>
      </c>
      <c r="E402" t="s">
        <v>42</v>
      </c>
      <c r="F402" t="s">
        <v>73</v>
      </c>
      <c r="G402" t="s">
        <v>77</v>
      </c>
      <c r="H402" t="s">
        <v>601</v>
      </c>
      <c r="I402" t="s">
        <v>111</v>
      </c>
      <c r="J402" t="s">
        <v>123</v>
      </c>
      <c r="K402" t="s">
        <v>1279</v>
      </c>
      <c r="L402" t="s">
        <v>74</v>
      </c>
      <c r="M402" t="s">
        <v>126</v>
      </c>
      <c r="N402" t="s">
        <v>73</v>
      </c>
      <c r="O402" t="s">
        <v>89</v>
      </c>
      <c r="P402" t="s">
        <v>213</v>
      </c>
      <c r="Q402" t="s">
        <v>126</v>
      </c>
      <c r="R402" t="s">
        <v>1623</v>
      </c>
      <c r="S402" t="s">
        <v>85</v>
      </c>
      <c r="T402" t="s">
        <v>101</v>
      </c>
    </row>
    <row r="403" spans="1:20" x14ac:dyDescent="0.25">
      <c r="A403" s="1">
        <v>2961</v>
      </c>
      <c r="B403" t="s">
        <v>19</v>
      </c>
      <c r="C403" t="s">
        <v>25</v>
      </c>
      <c r="D403" t="s">
        <v>66</v>
      </c>
      <c r="E403" t="s">
        <v>49</v>
      </c>
      <c r="F403" t="s">
        <v>74</v>
      </c>
      <c r="G403" t="s">
        <v>78</v>
      </c>
      <c r="H403" t="s">
        <v>297</v>
      </c>
      <c r="I403" t="s">
        <v>102</v>
      </c>
      <c r="J403" t="s">
        <v>97</v>
      </c>
      <c r="K403" t="s">
        <v>1192</v>
      </c>
      <c r="L403" t="s">
        <v>74</v>
      </c>
      <c r="M403" t="s">
        <v>126</v>
      </c>
      <c r="N403" t="s">
        <v>74</v>
      </c>
      <c r="O403" t="s">
        <v>75</v>
      </c>
      <c r="P403" t="s">
        <v>76</v>
      </c>
      <c r="Q403" t="s">
        <v>73</v>
      </c>
      <c r="R403" t="s">
        <v>2171</v>
      </c>
      <c r="S403" t="s">
        <v>116</v>
      </c>
      <c r="T403" t="s">
        <v>126</v>
      </c>
    </row>
    <row r="404" spans="1:20" x14ac:dyDescent="0.25">
      <c r="A404" s="1">
        <v>2962</v>
      </c>
      <c r="B404" t="s">
        <v>19</v>
      </c>
      <c r="C404" t="s">
        <v>26</v>
      </c>
      <c r="D404" t="s">
        <v>66</v>
      </c>
      <c r="E404" t="s">
        <v>62</v>
      </c>
      <c r="F404" t="s">
        <v>73</v>
      </c>
      <c r="G404" t="s">
        <v>77</v>
      </c>
      <c r="H404" t="s">
        <v>847</v>
      </c>
      <c r="I404" t="s">
        <v>96</v>
      </c>
      <c r="J404" t="s">
        <v>94</v>
      </c>
      <c r="K404" t="s">
        <v>1005</v>
      </c>
      <c r="L404" t="s">
        <v>74</v>
      </c>
      <c r="M404" t="s">
        <v>73</v>
      </c>
      <c r="N404" t="s">
        <v>74</v>
      </c>
      <c r="O404" t="s">
        <v>105</v>
      </c>
      <c r="P404" t="s">
        <v>1009</v>
      </c>
      <c r="Q404" t="s">
        <v>74</v>
      </c>
      <c r="R404" t="s">
        <v>1553</v>
      </c>
      <c r="S404" t="s">
        <v>96</v>
      </c>
      <c r="T404" t="s">
        <v>1116</v>
      </c>
    </row>
    <row r="405" spans="1:20" x14ac:dyDescent="0.25">
      <c r="A405" s="1">
        <v>2963</v>
      </c>
      <c r="B405" t="s">
        <v>19</v>
      </c>
      <c r="C405" t="s">
        <v>27</v>
      </c>
      <c r="D405" t="s">
        <v>66</v>
      </c>
      <c r="E405" t="s">
        <v>72</v>
      </c>
      <c r="F405" t="s">
        <v>73</v>
      </c>
      <c r="G405" t="s">
        <v>90</v>
      </c>
      <c r="H405" t="s">
        <v>146</v>
      </c>
      <c r="I405" t="s">
        <v>106</v>
      </c>
      <c r="J405" t="s">
        <v>94</v>
      </c>
      <c r="K405" t="s">
        <v>1143</v>
      </c>
      <c r="L405" t="s">
        <v>101</v>
      </c>
      <c r="M405" t="s">
        <v>73</v>
      </c>
      <c r="N405" t="s">
        <v>131</v>
      </c>
      <c r="O405" t="s">
        <v>81</v>
      </c>
      <c r="P405" t="s">
        <v>609</v>
      </c>
      <c r="Q405" t="s">
        <v>73</v>
      </c>
      <c r="R405" t="s">
        <v>2172</v>
      </c>
      <c r="S405" t="s">
        <v>85</v>
      </c>
      <c r="T405" t="s">
        <v>1116</v>
      </c>
    </row>
    <row r="406" spans="1:20" x14ac:dyDescent="0.25">
      <c r="A406" s="1">
        <v>2964</v>
      </c>
      <c r="B406" t="s">
        <v>19</v>
      </c>
      <c r="C406" t="s">
        <v>28</v>
      </c>
      <c r="D406" t="s">
        <v>66</v>
      </c>
      <c r="E406" t="s">
        <v>64</v>
      </c>
      <c r="F406" t="s">
        <v>74</v>
      </c>
      <c r="G406" t="s">
        <v>91</v>
      </c>
      <c r="H406" t="s">
        <v>678</v>
      </c>
      <c r="I406" t="s">
        <v>107</v>
      </c>
      <c r="J406" t="s">
        <v>110</v>
      </c>
      <c r="K406" t="s">
        <v>1281</v>
      </c>
      <c r="L406" t="s">
        <v>126</v>
      </c>
      <c r="M406" t="s">
        <v>126</v>
      </c>
      <c r="N406" t="s">
        <v>73</v>
      </c>
      <c r="O406" t="s">
        <v>93</v>
      </c>
      <c r="P406" t="s">
        <v>1289</v>
      </c>
      <c r="Q406" t="s">
        <v>126</v>
      </c>
      <c r="R406" t="s">
        <v>2173</v>
      </c>
      <c r="S406" t="s">
        <v>116</v>
      </c>
      <c r="T406" t="s">
        <v>1116</v>
      </c>
    </row>
    <row r="407" spans="1:20" x14ac:dyDescent="0.25">
      <c r="A407" s="1">
        <v>2965</v>
      </c>
      <c r="B407" t="s">
        <v>19</v>
      </c>
      <c r="C407" t="s">
        <v>40</v>
      </c>
      <c r="D407" t="s">
        <v>66</v>
      </c>
      <c r="E407" t="s">
        <v>61</v>
      </c>
      <c r="F407" t="s">
        <v>74</v>
      </c>
      <c r="G407" t="s">
        <v>86</v>
      </c>
      <c r="H407" t="s">
        <v>599</v>
      </c>
      <c r="I407" t="s">
        <v>77</v>
      </c>
      <c r="J407" t="s">
        <v>105</v>
      </c>
      <c r="K407" t="s">
        <v>1170</v>
      </c>
      <c r="L407" t="s">
        <v>74</v>
      </c>
      <c r="M407" t="s">
        <v>101</v>
      </c>
      <c r="N407" t="s">
        <v>74</v>
      </c>
      <c r="O407" t="s">
        <v>97</v>
      </c>
      <c r="P407" t="s">
        <v>975</v>
      </c>
      <c r="Q407" t="s">
        <v>74</v>
      </c>
      <c r="R407" t="s">
        <v>866</v>
      </c>
      <c r="S407" t="s">
        <v>89</v>
      </c>
      <c r="T407" t="s">
        <v>83</v>
      </c>
    </row>
    <row r="408" spans="1:20" x14ac:dyDescent="0.25">
      <c r="A408" s="1">
        <v>2966</v>
      </c>
      <c r="B408" t="s">
        <v>19</v>
      </c>
      <c r="C408" t="s">
        <v>29</v>
      </c>
      <c r="D408" t="s">
        <v>66</v>
      </c>
      <c r="E408" t="s">
        <v>45</v>
      </c>
      <c r="F408" t="s">
        <v>73</v>
      </c>
      <c r="G408" t="s">
        <v>89</v>
      </c>
      <c r="H408" t="s">
        <v>654</v>
      </c>
      <c r="I408" t="s">
        <v>92</v>
      </c>
      <c r="J408" t="s">
        <v>119</v>
      </c>
      <c r="K408" t="s">
        <v>1121</v>
      </c>
      <c r="L408" t="s">
        <v>73</v>
      </c>
      <c r="M408" t="s">
        <v>74</v>
      </c>
      <c r="N408" t="s">
        <v>131</v>
      </c>
      <c r="O408" t="s">
        <v>79</v>
      </c>
      <c r="P408" t="s">
        <v>1139</v>
      </c>
      <c r="Q408" t="s">
        <v>74</v>
      </c>
      <c r="R408" t="s">
        <v>1043</v>
      </c>
      <c r="S408" t="s">
        <v>81</v>
      </c>
      <c r="T408" t="s">
        <v>76</v>
      </c>
    </row>
    <row r="409" spans="1:20" x14ac:dyDescent="0.25">
      <c r="A409" s="1">
        <v>2967</v>
      </c>
      <c r="B409" t="s">
        <v>19</v>
      </c>
      <c r="C409" t="s">
        <v>31</v>
      </c>
      <c r="D409" t="s">
        <v>66</v>
      </c>
      <c r="E409" t="s">
        <v>49</v>
      </c>
      <c r="F409" t="s">
        <v>73</v>
      </c>
      <c r="G409" t="s">
        <v>108</v>
      </c>
      <c r="H409" t="s">
        <v>714</v>
      </c>
      <c r="I409" t="s">
        <v>114</v>
      </c>
      <c r="J409" t="s">
        <v>111</v>
      </c>
      <c r="K409" t="s">
        <v>1313</v>
      </c>
      <c r="L409" t="s">
        <v>74</v>
      </c>
      <c r="M409" t="s">
        <v>73</v>
      </c>
      <c r="N409" t="s">
        <v>74</v>
      </c>
      <c r="O409" t="s">
        <v>80</v>
      </c>
      <c r="P409" t="s">
        <v>1121</v>
      </c>
      <c r="Q409" t="s">
        <v>126</v>
      </c>
      <c r="R409" t="s">
        <v>2105</v>
      </c>
      <c r="S409" t="s">
        <v>82</v>
      </c>
      <c r="T409" t="s">
        <v>101</v>
      </c>
    </row>
    <row r="410" spans="1:20" x14ac:dyDescent="0.25">
      <c r="A410" s="1">
        <v>2968</v>
      </c>
      <c r="B410" t="s">
        <v>19</v>
      </c>
      <c r="C410" t="s">
        <v>32</v>
      </c>
      <c r="D410" t="s">
        <v>66</v>
      </c>
      <c r="E410" t="s">
        <v>59</v>
      </c>
      <c r="F410" t="s">
        <v>74</v>
      </c>
      <c r="G410" t="s">
        <v>99</v>
      </c>
      <c r="H410" t="s">
        <v>371</v>
      </c>
      <c r="I410" t="s">
        <v>108</v>
      </c>
      <c r="J410" t="s">
        <v>118</v>
      </c>
      <c r="K410" t="s">
        <v>1319</v>
      </c>
      <c r="L410" t="s">
        <v>74</v>
      </c>
      <c r="M410" t="s">
        <v>74</v>
      </c>
      <c r="N410" t="s">
        <v>1116</v>
      </c>
      <c r="O410" t="s">
        <v>80</v>
      </c>
      <c r="P410" t="s">
        <v>357</v>
      </c>
      <c r="Q410" t="s">
        <v>74</v>
      </c>
      <c r="R410" t="s">
        <v>1838</v>
      </c>
      <c r="S410" t="s">
        <v>81</v>
      </c>
      <c r="T410" t="s">
        <v>76</v>
      </c>
    </row>
    <row r="411" spans="1:20" x14ac:dyDescent="0.25">
      <c r="A411" s="1">
        <v>2969</v>
      </c>
      <c r="B411" t="s">
        <v>19</v>
      </c>
      <c r="C411" t="s">
        <v>33</v>
      </c>
      <c r="D411" t="s">
        <v>66</v>
      </c>
      <c r="E411" t="s">
        <v>70</v>
      </c>
      <c r="F411" t="s">
        <v>74</v>
      </c>
      <c r="G411" t="s">
        <v>75</v>
      </c>
      <c r="H411" t="s">
        <v>242</v>
      </c>
      <c r="I411" t="s">
        <v>92</v>
      </c>
      <c r="J411" t="s">
        <v>88</v>
      </c>
      <c r="K411" t="s">
        <v>1283</v>
      </c>
      <c r="L411" t="s">
        <v>126</v>
      </c>
      <c r="M411" t="s">
        <v>101</v>
      </c>
      <c r="N411" t="s">
        <v>101</v>
      </c>
      <c r="O411" t="s">
        <v>94</v>
      </c>
      <c r="P411" t="s">
        <v>1086</v>
      </c>
      <c r="Q411" t="s">
        <v>73</v>
      </c>
      <c r="R411" t="s">
        <v>2174</v>
      </c>
      <c r="S411" t="s">
        <v>106</v>
      </c>
      <c r="T411" t="s">
        <v>76</v>
      </c>
    </row>
    <row r="412" spans="1:20" x14ac:dyDescent="0.25">
      <c r="A412" s="1">
        <v>2970</v>
      </c>
      <c r="B412" t="s">
        <v>19</v>
      </c>
      <c r="C412" t="s">
        <v>34</v>
      </c>
      <c r="D412" t="s">
        <v>66</v>
      </c>
      <c r="E412" t="s">
        <v>51</v>
      </c>
      <c r="F412" t="s">
        <v>73</v>
      </c>
      <c r="G412" t="s">
        <v>96</v>
      </c>
      <c r="H412" t="s">
        <v>397</v>
      </c>
      <c r="I412" t="s">
        <v>99</v>
      </c>
      <c r="J412" t="s">
        <v>86</v>
      </c>
      <c r="K412" t="s">
        <v>1164</v>
      </c>
      <c r="L412" t="s">
        <v>126</v>
      </c>
      <c r="M412" t="s">
        <v>73</v>
      </c>
      <c r="N412" t="s">
        <v>83</v>
      </c>
      <c r="O412" t="s">
        <v>114</v>
      </c>
      <c r="P412" t="s">
        <v>927</v>
      </c>
      <c r="Q412" t="s">
        <v>73</v>
      </c>
      <c r="R412" t="s">
        <v>1678</v>
      </c>
      <c r="S412" t="s">
        <v>96</v>
      </c>
      <c r="T412" t="s">
        <v>83</v>
      </c>
    </row>
    <row r="413" spans="1:20" x14ac:dyDescent="0.25">
      <c r="A413" s="1">
        <v>2971</v>
      </c>
      <c r="B413" t="s">
        <v>19</v>
      </c>
      <c r="C413" t="s">
        <v>35</v>
      </c>
      <c r="D413" t="s">
        <v>66</v>
      </c>
      <c r="E413" t="s">
        <v>63</v>
      </c>
      <c r="F413" t="s">
        <v>73</v>
      </c>
      <c r="G413" t="s">
        <v>80</v>
      </c>
      <c r="H413" t="s">
        <v>169</v>
      </c>
      <c r="I413" t="s">
        <v>96</v>
      </c>
      <c r="J413" t="s">
        <v>77</v>
      </c>
      <c r="K413" t="s">
        <v>726</v>
      </c>
      <c r="L413" t="s">
        <v>126</v>
      </c>
      <c r="M413" t="s">
        <v>73</v>
      </c>
      <c r="N413" t="s">
        <v>74</v>
      </c>
      <c r="O413" t="s">
        <v>108</v>
      </c>
      <c r="P413" t="s">
        <v>1047</v>
      </c>
      <c r="Q413" t="s">
        <v>73</v>
      </c>
      <c r="R413" t="s">
        <v>1433</v>
      </c>
      <c r="S413" t="s">
        <v>96</v>
      </c>
      <c r="T413" t="s">
        <v>83</v>
      </c>
    </row>
    <row r="414" spans="1:20" x14ac:dyDescent="0.25">
      <c r="A414" s="1">
        <v>2972</v>
      </c>
      <c r="B414" t="s">
        <v>19</v>
      </c>
      <c r="C414" t="s">
        <v>36</v>
      </c>
      <c r="D414" t="s">
        <v>66</v>
      </c>
      <c r="E414" t="s">
        <v>44</v>
      </c>
      <c r="F414" t="s">
        <v>74</v>
      </c>
      <c r="G414" t="s">
        <v>102</v>
      </c>
      <c r="H414" t="s">
        <v>672</v>
      </c>
      <c r="I414" t="s">
        <v>102</v>
      </c>
      <c r="J414" t="s">
        <v>105</v>
      </c>
      <c r="K414" t="s">
        <v>1212</v>
      </c>
      <c r="L414" t="s">
        <v>74</v>
      </c>
      <c r="M414" t="s">
        <v>74</v>
      </c>
      <c r="N414" t="s">
        <v>74</v>
      </c>
      <c r="O414" t="s">
        <v>93</v>
      </c>
      <c r="P414" t="s">
        <v>995</v>
      </c>
      <c r="Q414" t="s">
        <v>74</v>
      </c>
      <c r="R414" t="s">
        <v>2175</v>
      </c>
      <c r="S414" t="s">
        <v>81</v>
      </c>
      <c r="T414" t="s">
        <v>87</v>
      </c>
    </row>
    <row r="415" spans="1:20" x14ac:dyDescent="0.25">
      <c r="A415" s="1">
        <v>2973</v>
      </c>
      <c r="B415" t="s">
        <v>19</v>
      </c>
      <c r="C415" t="s">
        <v>37</v>
      </c>
      <c r="D415" t="s">
        <v>66</v>
      </c>
      <c r="E415" t="s">
        <v>41</v>
      </c>
      <c r="F415" t="s">
        <v>74</v>
      </c>
      <c r="G415" t="s">
        <v>75</v>
      </c>
      <c r="H415" t="s">
        <v>690</v>
      </c>
      <c r="I415" t="s">
        <v>94</v>
      </c>
      <c r="J415" t="s">
        <v>88</v>
      </c>
      <c r="K415" t="s">
        <v>1272</v>
      </c>
      <c r="L415" t="s">
        <v>126</v>
      </c>
      <c r="M415" t="s">
        <v>126</v>
      </c>
      <c r="N415" t="s">
        <v>126</v>
      </c>
      <c r="O415" t="s">
        <v>90</v>
      </c>
      <c r="P415" t="s">
        <v>861</v>
      </c>
      <c r="Q415" t="s">
        <v>73</v>
      </c>
      <c r="R415" t="s">
        <v>1575</v>
      </c>
      <c r="S415" t="s">
        <v>85</v>
      </c>
      <c r="T415" t="s">
        <v>83</v>
      </c>
    </row>
    <row r="416" spans="1:20" x14ac:dyDescent="0.25">
      <c r="A416" s="1">
        <v>2974</v>
      </c>
      <c r="B416" t="s">
        <v>19</v>
      </c>
      <c r="C416" t="s">
        <v>38</v>
      </c>
      <c r="D416" t="s">
        <v>66</v>
      </c>
      <c r="E416" t="s">
        <v>72</v>
      </c>
      <c r="F416" t="s">
        <v>74</v>
      </c>
      <c r="G416" t="s">
        <v>77</v>
      </c>
      <c r="H416" t="s">
        <v>383</v>
      </c>
      <c r="I416" t="s">
        <v>97</v>
      </c>
      <c r="J416" t="s">
        <v>127</v>
      </c>
      <c r="K416" t="s">
        <v>1319</v>
      </c>
      <c r="L416" t="s">
        <v>74</v>
      </c>
      <c r="M416" t="s">
        <v>73</v>
      </c>
      <c r="N416" t="s">
        <v>131</v>
      </c>
      <c r="O416" t="s">
        <v>89</v>
      </c>
      <c r="P416" t="s">
        <v>110</v>
      </c>
      <c r="Q416" t="s">
        <v>126</v>
      </c>
      <c r="R416" t="s">
        <v>1622</v>
      </c>
      <c r="S416" t="s">
        <v>99</v>
      </c>
      <c r="T416" t="s">
        <v>76</v>
      </c>
    </row>
    <row r="417" spans="1:20" x14ac:dyDescent="0.25">
      <c r="A417" s="1">
        <v>2975</v>
      </c>
      <c r="B417" t="s">
        <v>19</v>
      </c>
      <c r="C417" t="s">
        <v>39</v>
      </c>
      <c r="D417" t="s">
        <v>66</v>
      </c>
      <c r="E417" t="s">
        <v>61</v>
      </c>
      <c r="F417" t="s">
        <v>73</v>
      </c>
      <c r="G417" t="s">
        <v>80</v>
      </c>
      <c r="H417" t="s">
        <v>752</v>
      </c>
      <c r="I417" t="s">
        <v>79</v>
      </c>
      <c r="J417" t="s">
        <v>105</v>
      </c>
      <c r="K417" t="s">
        <v>1334</v>
      </c>
      <c r="L417" t="s">
        <v>126</v>
      </c>
      <c r="M417" t="s">
        <v>74</v>
      </c>
      <c r="N417" t="s">
        <v>74</v>
      </c>
      <c r="O417" t="s">
        <v>92</v>
      </c>
      <c r="P417" t="s">
        <v>726</v>
      </c>
      <c r="Q417" t="s">
        <v>126</v>
      </c>
      <c r="R417" t="s">
        <v>2176</v>
      </c>
      <c r="S417" t="s">
        <v>82</v>
      </c>
      <c r="T417" t="s">
        <v>78</v>
      </c>
    </row>
    <row r="418" spans="1:20" x14ac:dyDescent="0.25">
      <c r="A418" s="1">
        <v>2976</v>
      </c>
      <c r="B418" t="s">
        <v>19</v>
      </c>
      <c r="C418" t="s">
        <v>24</v>
      </c>
      <c r="D418" t="s">
        <v>67</v>
      </c>
      <c r="E418" t="s">
        <v>63</v>
      </c>
      <c r="F418" t="s">
        <v>73</v>
      </c>
      <c r="G418" t="s">
        <v>98</v>
      </c>
      <c r="H418" t="s">
        <v>762</v>
      </c>
      <c r="I418" t="s">
        <v>92</v>
      </c>
      <c r="J418" t="s">
        <v>105</v>
      </c>
      <c r="K418" t="s">
        <v>1210</v>
      </c>
      <c r="L418" t="s">
        <v>74</v>
      </c>
      <c r="M418" t="s">
        <v>74</v>
      </c>
      <c r="N418" t="s">
        <v>101</v>
      </c>
      <c r="O418" t="s">
        <v>114</v>
      </c>
      <c r="P418" t="s">
        <v>1351</v>
      </c>
      <c r="Q418" t="s">
        <v>74</v>
      </c>
      <c r="R418" t="s">
        <v>1840</v>
      </c>
      <c r="S418" t="s">
        <v>106</v>
      </c>
      <c r="T418" t="s">
        <v>76</v>
      </c>
    </row>
    <row r="419" spans="1:20" x14ac:dyDescent="0.25">
      <c r="A419" s="1">
        <v>2977</v>
      </c>
      <c r="B419" t="s">
        <v>19</v>
      </c>
      <c r="C419" t="s">
        <v>25</v>
      </c>
      <c r="D419" t="s">
        <v>67</v>
      </c>
      <c r="E419" t="s">
        <v>68</v>
      </c>
      <c r="F419" t="s">
        <v>74</v>
      </c>
      <c r="G419" t="s">
        <v>84</v>
      </c>
      <c r="H419" t="s">
        <v>926</v>
      </c>
      <c r="I419" t="s">
        <v>98</v>
      </c>
      <c r="J419" t="s">
        <v>86</v>
      </c>
      <c r="K419" t="s">
        <v>1310</v>
      </c>
      <c r="L419" t="s">
        <v>101</v>
      </c>
      <c r="M419" t="s">
        <v>73</v>
      </c>
      <c r="N419" t="s">
        <v>73</v>
      </c>
      <c r="O419" t="s">
        <v>114</v>
      </c>
      <c r="P419" t="s">
        <v>718</v>
      </c>
      <c r="Q419" t="s">
        <v>101</v>
      </c>
      <c r="R419" t="s">
        <v>1890</v>
      </c>
      <c r="S419" t="s">
        <v>78</v>
      </c>
      <c r="T419" t="s">
        <v>83</v>
      </c>
    </row>
    <row r="420" spans="1:20" x14ac:dyDescent="0.25">
      <c r="A420" s="1">
        <v>2978</v>
      </c>
      <c r="B420" t="s">
        <v>19</v>
      </c>
      <c r="C420" t="s">
        <v>26</v>
      </c>
      <c r="D420" t="s">
        <v>67</v>
      </c>
      <c r="E420" t="s">
        <v>58</v>
      </c>
      <c r="F420" t="s">
        <v>73</v>
      </c>
      <c r="G420" t="s">
        <v>85</v>
      </c>
      <c r="H420" t="s">
        <v>141</v>
      </c>
      <c r="I420" t="s">
        <v>114</v>
      </c>
      <c r="J420" t="s">
        <v>79</v>
      </c>
      <c r="K420" t="s">
        <v>1175</v>
      </c>
      <c r="L420" t="s">
        <v>73</v>
      </c>
      <c r="M420" t="s">
        <v>74</v>
      </c>
      <c r="N420" t="s">
        <v>131</v>
      </c>
      <c r="O420" t="s">
        <v>103</v>
      </c>
      <c r="P420" t="s">
        <v>120</v>
      </c>
      <c r="Q420" t="s">
        <v>74</v>
      </c>
      <c r="R420" t="s">
        <v>1664</v>
      </c>
      <c r="S420" t="s">
        <v>85</v>
      </c>
      <c r="T420" t="s">
        <v>83</v>
      </c>
    </row>
    <row r="421" spans="1:20" x14ac:dyDescent="0.25">
      <c r="A421" s="1">
        <v>2979</v>
      </c>
      <c r="B421" t="s">
        <v>19</v>
      </c>
      <c r="C421" t="s">
        <v>27</v>
      </c>
      <c r="D421" t="s">
        <v>67</v>
      </c>
      <c r="E421" t="s">
        <v>43</v>
      </c>
      <c r="F421" t="s">
        <v>74</v>
      </c>
      <c r="G421" t="s">
        <v>90</v>
      </c>
      <c r="H421" t="s">
        <v>289</v>
      </c>
      <c r="I421" t="s">
        <v>99</v>
      </c>
      <c r="J421" t="s">
        <v>92</v>
      </c>
      <c r="K421" t="s">
        <v>576</v>
      </c>
      <c r="L421" t="s">
        <v>74</v>
      </c>
      <c r="M421" t="s">
        <v>73</v>
      </c>
      <c r="N421" t="s">
        <v>1116</v>
      </c>
      <c r="O421" t="s">
        <v>108</v>
      </c>
      <c r="P421" t="s">
        <v>1217</v>
      </c>
      <c r="Q421" t="s">
        <v>74</v>
      </c>
      <c r="R421" t="s">
        <v>1488</v>
      </c>
      <c r="S421" t="s">
        <v>82</v>
      </c>
      <c r="T421" t="s">
        <v>126</v>
      </c>
    </row>
    <row r="422" spans="1:20" x14ac:dyDescent="0.25">
      <c r="A422" s="1">
        <v>2980</v>
      </c>
      <c r="B422" t="s">
        <v>19</v>
      </c>
      <c r="C422" t="s">
        <v>28</v>
      </c>
      <c r="D422" t="s">
        <v>67</v>
      </c>
      <c r="E422" t="s">
        <v>57</v>
      </c>
      <c r="F422" t="s">
        <v>73</v>
      </c>
      <c r="G422" t="s">
        <v>77</v>
      </c>
      <c r="H422" t="s">
        <v>522</v>
      </c>
      <c r="I422" t="s">
        <v>82</v>
      </c>
      <c r="J422" t="s">
        <v>92</v>
      </c>
      <c r="K422" t="s">
        <v>1327</v>
      </c>
      <c r="L422" t="s">
        <v>74</v>
      </c>
      <c r="M422" t="s">
        <v>74</v>
      </c>
      <c r="N422" t="s">
        <v>101</v>
      </c>
      <c r="O422" t="s">
        <v>86</v>
      </c>
      <c r="P422" t="s">
        <v>1161</v>
      </c>
      <c r="Q422" t="s">
        <v>74</v>
      </c>
      <c r="R422" t="s">
        <v>1613</v>
      </c>
      <c r="S422" t="s">
        <v>96</v>
      </c>
      <c r="T422" t="s">
        <v>131</v>
      </c>
    </row>
    <row r="423" spans="1:20" x14ac:dyDescent="0.25">
      <c r="A423" s="1">
        <v>2981</v>
      </c>
      <c r="B423" t="s">
        <v>19</v>
      </c>
      <c r="C423" t="s">
        <v>40</v>
      </c>
      <c r="D423" t="s">
        <v>67</v>
      </c>
      <c r="E423" t="s">
        <v>41</v>
      </c>
      <c r="F423" t="s">
        <v>74</v>
      </c>
      <c r="G423" t="s">
        <v>114</v>
      </c>
      <c r="H423" t="s">
        <v>743</v>
      </c>
      <c r="I423" t="s">
        <v>116</v>
      </c>
      <c r="J423" t="s">
        <v>90</v>
      </c>
      <c r="K423" t="s">
        <v>1219</v>
      </c>
      <c r="L423" t="s">
        <v>126</v>
      </c>
      <c r="M423" t="s">
        <v>73</v>
      </c>
      <c r="N423" t="s">
        <v>74</v>
      </c>
      <c r="O423" t="s">
        <v>107</v>
      </c>
      <c r="P423" t="s">
        <v>1101</v>
      </c>
      <c r="Q423" t="s">
        <v>73</v>
      </c>
      <c r="R423" t="s">
        <v>1950</v>
      </c>
      <c r="S423" t="s">
        <v>85</v>
      </c>
      <c r="T423" t="s">
        <v>101</v>
      </c>
    </row>
    <row r="424" spans="1:20" x14ac:dyDescent="0.25">
      <c r="A424" s="1">
        <v>2982</v>
      </c>
      <c r="B424" t="s">
        <v>19</v>
      </c>
      <c r="C424" t="s">
        <v>29</v>
      </c>
      <c r="D424" t="s">
        <v>67</v>
      </c>
      <c r="E424" t="s">
        <v>56</v>
      </c>
      <c r="F424" t="s">
        <v>73</v>
      </c>
      <c r="G424" t="s">
        <v>82</v>
      </c>
      <c r="H424" t="s">
        <v>495</v>
      </c>
      <c r="I424" t="s">
        <v>89</v>
      </c>
      <c r="J424" t="s">
        <v>113</v>
      </c>
      <c r="K424" t="s">
        <v>1222</v>
      </c>
      <c r="L424" t="s">
        <v>74</v>
      </c>
      <c r="M424" t="s">
        <v>126</v>
      </c>
      <c r="N424" t="s">
        <v>126</v>
      </c>
      <c r="O424" t="s">
        <v>77</v>
      </c>
      <c r="P424" t="s">
        <v>1006</v>
      </c>
      <c r="Q424" t="s">
        <v>73</v>
      </c>
      <c r="R424" t="s">
        <v>1836</v>
      </c>
      <c r="S424" t="s">
        <v>78</v>
      </c>
      <c r="T424" t="s">
        <v>126</v>
      </c>
    </row>
    <row r="425" spans="1:20" x14ac:dyDescent="0.25">
      <c r="A425" s="1">
        <v>2983</v>
      </c>
      <c r="B425" t="s">
        <v>19</v>
      </c>
      <c r="C425" t="s">
        <v>30</v>
      </c>
      <c r="D425" t="s">
        <v>67</v>
      </c>
      <c r="E425" t="s">
        <v>47</v>
      </c>
      <c r="F425" t="s">
        <v>74</v>
      </c>
      <c r="G425" t="s">
        <v>78</v>
      </c>
      <c r="H425" t="s">
        <v>688</v>
      </c>
      <c r="I425" t="s">
        <v>94</v>
      </c>
      <c r="J425" t="s">
        <v>110</v>
      </c>
      <c r="K425" t="s">
        <v>1154</v>
      </c>
      <c r="L425" t="s">
        <v>74</v>
      </c>
      <c r="M425" t="s">
        <v>101</v>
      </c>
      <c r="N425" t="s">
        <v>101</v>
      </c>
      <c r="O425" t="s">
        <v>99</v>
      </c>
      <c r="P425" t="s">
        <v>995</v>
      </c>
      <c r="Q425" t="s">
        <v>73</v>
      </c>
      <c r="R425" t="s">
        <v>1491</v>
      </c>
      <c r="S425" t="s">
        <v>116</v>
      </c>
      <c r="T425" t="s">
        <v>101</v>
      </c>
    </row>
    <row r="426" spans="1:20" x14ac:dyDescent="0.25">
      <c r="A426" s="1">
        <v>2984</v>
      </c>
      <c r="B426" t="s">
        <v>19</v>
      </c>
      <c r="C426" t="s">
        <v>31</v>
      </c>
      <c r="D426" t="s">
        <v>67</v>
      </c>
      <c r="E426" t="s">
        <v>65</v>
      </c>
      <c r="F426" t="s">
        <v>74</v>
      </c>
      <c r="G426" t="s">
        <v>105</v>
      </c>
      <c r="H426" t="s">
        <v>243</v>
      </c>
      <c r="I426" t="s">
        <v>94</v>
      </c>
      <c r="J426" t="s">
        <v>125</v>
      </c>
      <c r="K426" t="s">
        <v>1362</v>
      </c>
      <c r="L426" t="s">
        <v>126</v>
      </c>
      <c r="M426" t="s">
        <v>74</v>
      </c>
      <c r="N426" t="s">
        <v>74</v>
      </c>
      <c r="O426" t="s">
        <v>79</v>
      </c>
      <c r="P426" t="s">
        <v>1190</v>
      </c>
      <c r="Q426" t="s">
        <v>126</v>
      </c>
      <c r="R426" t="s">
        <v>1695</v>
      </c>
      <c r="S426" t="s">
        <v>75</v>
      </c>
      <c r="T426" t="s">
        <v>83</v>
      </c>
    </row>
    <row r="427" spans="1:20" x14ac:dyDescent="0.25">
      <c r="A427" s="1">
        <v>2985</v>
      </c>
      <c r="B427" t="s">
        <v>19</v>
      </c>
      <c r="C427" t="s">
        <v>32</v>
      </c>
      <c r="D427" t="s">
        <v>67</v>
      </c>
      <c r="E427" t="s">
        <v>48</v>
      </c>
      <c r="F427" t="s">
        <v>74</v>
      </c>
      <c r="G427" t="s">
        <v>79</v>
      </c>
      <c r="H427" t="s">
        <v>890</v>
      </c>
      <c r="I427" t="s">
        <v>114</v>
      </c>
      <c r="J427" t="s">
        <v>97</v>
      </c>
      <c r="K427" t="s">
        <v>1365</v>
      </c>
      <c r="L427" t="s">
        <v>101</v>
      </c>
      <c r="M427" t="s">
        <v>74</v>
      </c>
      <c r="N427" t="s">
        <v>74</v>
      </c>
      <c r="O427" t="s">
        <v>98</v>
      </c>
      <c r="P427" t="s">
        <v>138</v>
      </c>
      <c r="Q427" t="s">
        <v>73</v>
      </c>
      <c r="R427" t="s">
        <v>1872</v>
      </c>
      <c r="S427" t="s">
        <v>78</v>
      </c>
      <c r="T427" t="s">
        <v>101</v>
      </c>
    </row>
    <row r="428" spans="1:20" x14ac:dyDescent="0.25">
      <c r="A428" s="1">
        <v>2986</v>
      </c>
      <c r="B428" t="s">
        <v>19</v>
      </c>
      <c r="C428" t="s">
        <v>34</v>
      </c>
      <c r="D428" t="s">
        <v>67</v>
      </c>
      <c r="E428" t="s">
        <v>69</v>
      </c>
      <c r="F428" t="s">
        <v>73</v>
      </c>
      <c r="G428" t="s">
        <v>79</v>
      </c>
      <c r="H428" t="s">
        <v>536</v>
      </c>
      <c r="I428" t="s">
        <v>97</v>
      </c>
      <c r="J428" t="s">
        <v>115</v>
      </c>
      <c r="K428" t="s">
        <v>1369</v>
      </c>
      <c r="L428" t="s">
        <v>74</v>
      </c>
      <c r="M428" t="s">
        <v>1116</v>
      </c>
      <c r="N428" t="s">
        <v>126</v>
      </c>
      <c r="O428" t="s">
        <v>96</v>
      </c>
      <c r="P428" t="s">
        <v>124</v>
      </c>
      <c r="Q428" t="s">
        <v>126</v>
      </c>
      <c r="R428" t="s">
        <v>107</v>
      </c>
      <c r="S428" t="s">
        <v>116</v>
      </c>
      <c r="T428" t="s">
        <v>131</v>
      </c>
    </row>
    <row r="429" spans="1:20" x14ac:dyDescent="0.25">
      <c r="A429" s="1">
        <v>2987</v>
      </c>
      <c r="B429" t="s">
        <v>19</v>
      </c>
      <c r="C429" t="s">
        <v>35</v>
      </c>
      <c r="D429" t="s">
        <v>67</v>
      </c>
      <c r="E429" t="s">
        <v>54</v>
      </c>
      <c r="F429" t="s">
        <v>74</v>
      </c>
      <c r="G429" t="s">
        <v>110</v>
      </c>
      <c r="H429" t="s">
        <v>982</v>
      </c>
      <c r="I429" t="s">
        <v>77</v>
      </c>
      <c r="J429" t="s">
        <v>91</v>
      </c>
      <c r="K429" t="s">
        <v>1262</v>
      </c>
      <c r="L429" t="s">
        <v>1116</v>
      </c>
      <c r="M429" t="s">
        <v>73</v>
      </c>
      <c r="N429" t="s">
        <v>73</v>
      </c>
      <c r="O429" t="s">
        <v>107</v>
      </c>
      <c r="P429" t="s">
        <v>975</v>
      </c>
      <c r="Q429" t="s">
        <v>73</v>
      </c>
      <c r="R429" t="s">
        <v>1594</v>
      </c>
      <c r="S429" t="s">
        <v>82</v>
      </c>
      <c r="T429" t="s">
        <v>117</v>
      </c>
    </row>
    <row r="430" spans="1:20" x14ac:dyDescent="0.25">
      <c r="A430" s="1">
        <v>2988</v>
      </c>
      <c r="B430" t="s">
        <v>19</v>
      </c>
      <c r="C430" t="s">
        <v>36</v>
      </c>
      <c r="D430" t="s">
        <v>67</v>
      </c>
      <c r="E430" t="s">
        <v>47</v>
      </c>
      <c r="F430" t="s">
        <v>73</v>
      </c>
      <c r="G430" t="s">
        <v>108</v>
      </c>
      <c r="H430" t="s">
        <v>409</v>
      </c>
      <c r="I430" t="s">
        <v>79</v>
      </c>
      <c r="J430" t="s">
        <v>91</v>
      </c>
      <c r="K430" t="s">
        <v>1170</v>
      </c>
      <c r="L430" t="s">
        <v>73</v>
      </c>
      <c r="M430" t="s">
        <v>74</v>
      </c>
      <c r="N430" t="s">
        <v>126</v>
      </c>
      <c r="O430" t="s">
        <v>94</v>
      </c>
      <c r="P430" t="s">
        <v>718</v>
      </c>
      <c r="Q430" t="s">
        <v>126</v>
      </c>
      <c r="R430" t="s">
        <v>1876</v>
      </c>
      <c r="S430" t="s">
        <v>96</v>
      </c>
      <c r="T430" t="s">
        <v>117</v>
      </c>
    </row>
    <row r="431" spans="1:20" x14ac:dyDescent="0.25">
      <c r="A431" s="1">
        <v>2989</v>
      </c>
      <c r="B431" t="s">
        <v>19</v>
      </c>
      <c r="C431" t="s">
        <v>37</v>
      </c>
      <c r="D431" t="s">
        <v>67</v>
      </c>
      <c r="E431" t="s">
        <v>50</v>
      </c>
      <c r="F431" t="s">
        <v>74</v>
      </c>
      <c r="G431" t="s">
        <v>93</v>
      </c>
      <c r="H431" t="s">
        <v>273</v>
      </c>
      <c r="I431" t="s">
        <v>104</v>
      </c>
      <c r="J431" t="s">
        <v>121</v>
      </c>
      <c r="K431" t="s">
        <v>1337</v>
      </c>
      <c r="L431" t="s">
        <v>101</v>
      </c>
      <c r="M431" t="s">
        <v>126</v>
      </c>
      <c r="N431" t="s">
        <v>101</v>
      </c>
      <c r="O431" t="s">
        <v>75</v>
      </c>
      <c r="P431" t="s">
        <v>102</v>
      </c>
      <c r="Q431" t="s">
        <v>74</v>
      </c>
      <c r="R431" t="s">
        <v>1989</v>
      </c>
      <c r="S431" t="s">
        <v>106</v>
      </c>
      <c r="T431" t="s">
        <v>76</v>
      </c>
    </row>
    <row r="432" spans="1:20" x14ac:dyDescent="0.25">
      <c r="A432" s="1">
        <v>2990</v>
      </c>
      <c r="B432" t="s">
        <v>19</v>
      </c>
      <c r="C432" t="s">
        <v>38</v>
      </c>
      <c r="D432" t="s">
        <v>67</v>
      </c>
      <c r="E432" t="s">
        <v>43</v>
      </c>
      <c r="F432" t="s">
        <v>73</v>
      </c>
      <c r="G432" t="s">
        <v>75</v>
      </c>
      <c r="H432" t="s">
        <v>433</v>
      </c>
      <c r="I432" t="s">
        <v>77</v>
      </c>
      <c r="J432" t="s">
        <v>93</v>
      </c>
      <c r="K432" t="s">
        <v>1343</v>
      </c>
      <c r="L432" t="s">
        <v>73</v>
      </c>
      <c r="M432" t="s">
        <v>126</v>
      </c>
      <c r="N432" t="s">
        <v>101</v>
      </c>
      <c r="O432" t="s">
        <v>90</v>
      </c>
      <c r="P432" t="s">
        <v>397</v>
      </c>
      <c r="Q432" t="s">
        <v>126</v>
      </c>
      <c r="R432" t="s">
        <v>2177</v>
      </c>
      <c r="S432" t="s">
        <v>117</v>
      </c>
      <c r="T432" t="s">
        <v>126</v>
      </c>
    </row>
    <row r="433" spans="1:20" x14ac:dyDescent="0.25">
      <c r="A433" s="1">
        <v>2991</v>
      </c>
      <c r="B433" t="s">
        <v>19</v>
      </c>
      <c r="C433" t="s">
        <v>39</v>
      </c>
      <c r="D433" t="s">
        <v>67</v>
      </c>
      <c r="E433" t="s">
        <v>48</v>
      </c>
      <c r="F433" t="s">
        <v>73</v>
      </c>
      <c r="G433" t="s">
        <v>94</v>
      </c>
      <c r="H433" t="s">
        <v>983</v>
      </c>
      <c r="I433" t="s">
        <v>77</v>
      </c>
      <c r="J433" t="s">
        <v>111</v>
      </c>
      <c r="K433" t="s">
        <v>1290</v>
      </c>
      <c r="L433" t="s">
        <v>101</v>
      </c>
      <c r="M433" t="s">
        <v>126</v>
      </c>
      <c r="N433" t="s">
        <v>73</v>
      </c>
      <c r="O433" t="s">
        <v>99</v>
      </c>
      <c r="P433" t="s">
        <v>79</v>
      </c>
      <c r="Q433" t="s">
        <v>73</v>
      </c>
      <c r="R433" t="s">
        <v>1452</v>
      </c>
      <c r="S433" t="s">
        <v>117</v>
      </c>
      <c r="T433" t="s">
        <v>126</v>
      </c>
    </row>
    <row r="434" spans="1:20" x14ac:dyDescent="0.25">
      <c r="A434" s="1">
        <v>2992</v>
      </c>
      <c r="B434" t="s">
        <v>19</v>
      </c>
      <c r="C434" t="s">
        <v>24</v>
      </c>
      <c r="D434" t="s">
        <v>68</v>
      </c>
      <c r="E434" t="s">
        <v>60</v>
      </c>
      <c r="F434" t="s">
        <v>74</v>
      </c>
      <c r="G434" t="s">
        <v>90</v>
      </c>
      <c r="H434" t="s">
        <v>357</v>
      </c>
      <c r="I434" t="s">
        <v>75</v>
      </c>
      <c r="J434" t="s">
        <v>92</v>
      </c>
      <c r="K434" t="s">
        <v>1208</v>
      </c>
      <c r="L434" t="s">
        <v>73</v>
      </c>
      <c r="M434" t="s">
        <v>73</v>
      </c>
      <c r="N434" t="s">
        <v>74</v>
      </c>
      <c r="O434" t="s">
        <v>91</v>
      </c>
      <c r="P434" t="s">
        <v>1173</v>
      </c>
      <c r="Q434" t="s">
        <v>126</v>
      </c>
      <c r="R434" t="s">
        <v>2178</v>
      </c>
      <c r="S434" t="s">
        <v>85</v>
      </c>
      <c r="T434" t="s">
        <v>131</v>
      </c>
    </row>
    <row r="435" spans="1:20" x14ac:dyDescent="0.25">
      <c r="A435" s="1">
        <v>2993</v>
      </c>
      <c r="B435" t="s">
        <v>19</v>
      </c>
      <c r="C435" t="s">
        <v>25</v>
      </c>
      <c r="D435" t="s">
        <v>68</v>
      </c>
      <c r="E435" t="s">
        <v>67</v>
      </c>
      <c r="F435" t="s">
        <v>73</v>
      </c>
      <c r="G435" t="s">
        <v>81</v>
      </c>
      <c r="H435" t="s">
        <v>637</v>
      </c>
      <c r="I435" t="s">
        <v>108</v>
      </c>
      <c r="J435" t="s">
        <v>119</v>
      </c>
      <c r="K435" t="s">
        <v>1269</v>
      </c>
      <c r="L435" t="s">
        <v>126</v>
      </c>
      <c r="M435" t="s">
        <v>73</v>
      </c>
      <c r="N435" t="s">
        <v>131</v>
      </c>
      <c r="O435" t="s">
        <v>95</v>
      </c>
      <c r="P435" t="s">
        <v>885</v>
      </c>
      <c r="Q435" t="s">
        <v>73</v>
      </c>
      <c r="R435" t="s">
        <v>1725</v>
      </c>
      <c r="S435" t="s">
        <v>75</v>
      </c>
      <c r="T435" t="s">
        <v>76</v>
      </c>
    </row>
    <row r="436" spans="1:20" x14ac:dyDescent="0.25">
      <c r="A436" s="1">
        <v>2994</v>
      </c>
      <c r="B436" t="s">
        <v>19</v>
      </c>
      <c r="C436" t="s">
        <v>26</v>
      </c>
      <c r="D436" t="s">
        <v>68</v>
      </c>
      <c r="E436" t="s">
        <v>41</v>
      </c>
      <c r="F436" t="s">
        <v>73</v>
      </c>
      <c r="G436" t="s">
        <v>76</v>
      </c>
      <c r="H436" t="s">
        <v>984</v>
      </c>
      <c r="I436" t="s">
        <v>87</v>
      </c>
      <c r="J436" t="s">
        <v>99</v>
      </c>
      <c r="K436" t="s">
        <v>130</v>
      </c>
      <c r="L436" t="s">
        <v>73</v>
      </c>
      <c r="M436" t="s">
        <v>1116</v>
      </c>
      <c r="N436" t="s">
        <v>126</v>
      </c>
      <c r="O436" t="s">
        <v>113</v>
      </c>
      <c r="P436" t="s">
        <v>842</v>
      </c>
      <c r="Q436" t="s">
        <v>74</v>
      </c>
      <c r="R436" t="s">
        <v>2133</v>
      </c>
      <c r="S436" t="s">
        <v>85</v>
      </c>
      <c r="T436" t="s">
        <v>1116</v>
      </c>
    </row>
    <row r="437" spans="1:20" x14ac:dyDescent="0.25">
      <c r="A437" s="1">
        <v>2995</v>
      </c>
      <c r="B437" t="s">
        <v>19</v>
      </c>
      <c r="C437" t="s">
        <v>27</v>
      </c>
      <c r="D437" t="s">
        <v>68</v>
      </c>
      <c r="E437" t="s">
        <v>52</v>
      </c>
      <c r="F437" t="s">
        <v>74</v>
      </c>
      <c r="G437" t="s">
        <v>101</v>
      </c>
      <c r="H437" t="s">
        <v>781</v>
      </c>
      <c r="I437" t="s">
        <v>82</v>
      </c>
      <c r="J437" t="s">
        <v>114</v>
      </c>
      <c r="K437" t="s">
        <v>873</v>
      </c>
      <c r="L437" t="s">
        <v>73</v>
      </c>
      <c r="M437" t="s">
        <v>74</v>
      </c>
      <c r="N437" t="s">
        <v>83</v>
      </c>
      <c r="O437" t="s">
        <v>99</v>
      </c>
      <c r="P437" t="s">
        <v>734</v>
      </c>
      <c r="Q437" t="s">
        <v>73</v>
      </c>
      <c r="R437" t="s">
        <v>2167</v>
      </c>
      <c r="S437" t="s">
        <v>82</v>
      </c>
      <c r="T437" t="s">
        <v>1116</v>
      </c>
    </row>
    <row r="438" spans="1:20" x14ac:dyDescent="0.25">
      <c r="A438" s="1">
        <v>2996</v>
      </c>
      <c r="B438" t="s">
        <v>19</v>
      </c>
      <c r="C438" t="s">
        <v>28</v>
      </c>
      <c r="D438" t="s">
        <v>68</v>
      </c>
      <c r="E438" t="s">
        <v>61</v>
      </c>
      <c r="F438" t="s">
        <v>73</v>
      </c>
      <c r="G438" t="s">
        <v>86</v>
      </c>
      <c r="H438" t="s">
        <v>645</v>
      </c>
      <c r="I438" t="s">
        <v>102</v>
      </c>
      <c r="J438" t="s">
        <v>80</v>
      </c>
      <c r="K438" t="s">
        <v>1145</v>
      </c>
      <c r="L438" t="s">
        <v>126</v>
      </c>
      <c r="M438" t="s">
        <v>73</v>
      </c>
      <c r="N438" t="s">
        <v>126</v>
      </c>
      <c r="O438" t="s">
        <v>86</v>
      </c>
      <c r="P438" t="s">
        <v>1028</v>
      </c>
      <c r="Q438" t="s">
        <v>74</v>
      </c>
      <c r="R438" t="s">
        <v>1474</v>
      </c>
      <c r="S438" t="s">
        <v>96</v>
      </c>
      <c r="T438" t="s">
        <v>117</v>
      </c>
    </row>
    <row r="439" spans="1:20" x14ac:dyDescent="0.25">
      <c r="A439" s="1">
        <v>2997</v>
      </c>
      <c r="B439" t="s">
        <v>19</v>
      </c>
      <c r="C439" t="s">
        <v>40</v>
      </c>
      <c r="D439" t="s">
        <v>68</v>
      </c>
      <c r="E439" t="s">
        <v>43</v>
      </c>
      <c r="F439" t="s">
        <v>74</v>
      </c>
      <c r="G439" t="s">
        <v>114</v>
      </c>
      <c r="H439" t="s">
        <v>166</v>
      </c>
      <c r="I439" t="s">
        <v>89</v>
      </c>
      <c r="J439" t="s">
        <v>86</v>
      </c>
      <c r="K439" t="s">
        <v>1240</v>
      </c>
      <c r="L439" t="s">
        <v>126</v>
      </c>
      <c r="M439" t="s">
        <v>73</v>
      </c>
      <c r="N439" t="s">
        <v>101</v>
      </c>
      <c r="O439" t="s">
        <v>114</v>
      </c>
      <c r="P439" t="s">
        <v>297</v>
      </c>
      <c r="Q439" t="s">
        <v>73</v>
      </c>
      <c r="R439" t="s">
        <v>1750</v>
      </c>
      <c r="S439" t="s">
        <v>82</v>
      </c>
      <c r="T439" t="s">
        <v>131</v>
      </c>
    </row>
    <row r="440" spans="1:20" x14ac:dyDescent="0.25">
      <c r="A440" s="1">
        <v>2998</v>
      </c>
      <c r="B440" t="s">
        <v>19</v>
      </c>
      <c r="C440" t="s">
        <v>29</v>
      </c>
      <c r="D440" t="s">
        <v>68</v>
      </c>
      <c r="E440" t="s">
        <v>69</v>
      </c>
      <c r="F440" t="s">
        <v>74</v>
      </c>
      <c r="G440" t="s">
        <v>101</v>
      </c>
      <c r="H440" t="s">
        <v>236</v>
      </c>
      <c r="I440" t="s">
        <v>82</v>
      </c>
      <c r="J440" t="s">
        <v>77</v>
      </c>
      <c r="K440" t="s">
        <v>540</v>
      </c>
      <c r="L440" t="s">
        <v>73</v>
      </c>
      <c r="M440" t="s">
        <v>73</v>
      </c>
      <c r="N440" t="s">
        <v>83</v>
      </c>
      <c r="O440" t="s">
        <v>106</v>
      </c>
      <c r="P440" t="s">
        <v>432</v>
      </c>
      <c r="Q440" t="s">
        <v>73</v>
      </c>
      <c r="R440" t="s">
        <v>1419</v>
      </c>
      <c r="S440" t="s">
        <v>116</v>
      </c>
      <c r="T440" t="s">
        <v>74</v>
      </c>
    </row>
    <row r="441" spans="1:20" x14ac:dyDescent="0.25">
      <c r="A441" s="1">
        <v>2999</v>
      </c>
      <c r="B441" t="s">
        <v>19</v>
      </c>
      <c r="C441" t="s">
        <v>30</v>
      </c>
      <c r="D441" t="s">
        <v>68</v>
      </c>
      <c r="E441" t="s">
        <v>58</v>
      </c>
      <c r="F441" t="s">
        <v>73</v>
      </c>
      <c r="G441" t="s">
        <v>83</v>
      </c>
      <c r="H441" t="s">
        <v>757</v>
      </c>
      <c r="I441" t="s">
        <v>90</v>
      </c>
      <c r="J441" t="s">
        <v>88</v>
      </c>
      <c r="K441" t="s">
        <v>782</v>
      </c>
      <c r="L441" t="s">
        <v>73</v>
      </c>
      <c r="M441" t="s">
        <v>73</v>
      </c>
      <c r="N441" t="s">
        <v>101</v>
      </c>
      <c r="O441" t="s">
        <v>98</v>
      </c>
      <c r="P441" t="s">
        <v>105</v>
      </c>
      <c r="Q441" t="s">
        <v>73</v>
      </c>
      <c r="R441" t="s">
        <v>1474</v>
      </c>
      <c r="S441" t="s">
        <v>75</v>
      </c>
      <c r="T441" t="s">
        <v>101</v>
      </c>
    </row>
    <row r="442" spans="1:20" x14ac:dyDescent="0.25">
      <c r="A442" s="1">
        <v>3000</v>
      </c>
      <c r="B442" t="s">
        <v>19</v>
      </c>
      <c r="C442" t="s">
        <v>31</v>
      </c>
      <c r="D442" t="s">
        <v>68</v>
      </c>
      <c r="E442" t="s">
        <v>42</v>
      </c>
      <c r="F442" t="s">
        <v>74</v>
      </c>
      <c r="G442" t="s">
        <v>75</v>
      </c>
      <c r="H442" t="s">
        <v>605</v>
      </c>
      <c r="I442" t="s">
        <v>106</v>
      </c>
      <c r="J442" t="s">
        <v>92</v>
      </c>
      <c r="K442" t="s">
        <v>1180</v>
      </c>
      <c r="L442" t="s">
        <v>126</v>
      </c>
      <c r="M442" t="s">
        <v>126</v>
      </c>
      <c r="N442" t="s">
        <v>73</v>
      </c>
      <c r="O442" t="s">
        <v>105</v>
      </c>
      <c r="P442" t="s">
        <v>910</v>
      </c>
      <c r="Q442" t="s">
        <v>73</v>
      </c>
      <c r="R442" t="s">
        <v>2179</v>
      </c>
      <c r="S442" t="s">
        <v>106</v>
      </c>
      <c r="T442" t="s">
        <v>83</v>
      </c>
    </row>
    <row r="443" spans="1:20" x14ac:dyDescent="0.25">
      <c r="A443" s="1">
        <v>3001</v>
      </c>
      <c r="B443" t="s">
        <v>19</v>
      </c>
      <c r="C443" t="s">
        <v>33</v>
      </c>
      <c r="D443" t="s">
        <v>68</v>
      </c>
      <c r="E443" t="s">
        <v>69</v>
      </c>
      <c r="F443" t="s">
        <v>73</v>
      </c>
      <c r="G443" t="s">
        <v>82</v>
      </c>
      <c r="H443" t="s">
        <v>325</v>
      </c>
      <c r="I443" t="s">
        <v>103</v>
      </c>
      <c r="J443" t="s">
        <v>93</v>
      </c>
      <c r="K443" t="s">
        <v>1283</v>
      </c>
      <c r="L443" t="s">
        <v>74</v>
      </c>
      <c r="M443" t="s">
        <v>73</v>
      </c>
      <c r="N443" t="s">
        <v>126</v>
      </c>
      <c r="O443" t="s">
        <v>89</v>
      </c>
      <c r="P443" t="s">
        <v>115</v>
      </c>
      <c r="Q443" t="s">
        <v>73</v>
      </c>
      <c r="R443" t="s">
        <v>2124</v>
      </c>
      <c r="S443" t="s">
        <v>116</v>
      </c>
      <c r="T443" t="s">
        <v>126</v>
      </c>
    </row>
    <row r="444" spans="1:20" x14ac:dyDescent="0.25">
      <c r="A444" s="1">
        <v>3002</v>
      </c>
      <c r="B444" t="s">
        <v>19</v>
      </c>
      <c r="C444" t="s">
        <v>34</v>
      </c>
      <c r="D444" t="s">
        <v>68</v>
      </c>
      <c r="E444" t="s">
        <v>41</v>
      </c>
      <c r="F444" t="s">
        <v>74</v>
      </c>
      <c r="G444" t="s">
        <v>82</v>
      </c>
      <c r="H444" t="s">
        <v>273</v>
      </c>
      <c r="I444" t="s">
        <v>114</v>
      </c>
      <c r="J444" t="s">
        <v>111</v>
      </c>
      <c r="K444" t="s">
        <v>1288</v>
      </c>
      <c r="L444" t="s">
        <v>74</v>
      </c>
      <c r="M444" t="s">
        <v>74</v>
      </c>
      <c r="N444" t="s">
        <v>126</v>
      </c>
      <c r="O444" t="s">
        <v>75</v>
      </c>
      <c r="P444" t="s">
        <v>178</v>
      </c>
      <c r="Q444" t="s">
        <v>73</v>
      </c>
      <c r="R444" t="s">
        <v>1680</v>
      </c>
      <c r="S444" t="s">
        <v>87</v>
      </c>
      <c r="T444" t="s">
        <v>73</v>
      </c>
    </row>
    <row r="445" spans="1:20" x14ac:dyDescent="0.25">
      <c r="A445" s="1">
        <v>3003</v>
      </c>
      <c r="B445" t="s">
        <v>19</v>
      </c>
      <c r="C445" t="s">
        <v>35</v>
      </c>
      <c r="D445" t="s">
        <v>68</v>
      </c>
      <c r="E445" t="s">
        <v>46</v>
      </c>
      <c r="F445" t="s">
        <v>73</v>
      </c>
      <c r="G445" t="s">
        <v>92</v>
      </c>
      <c r="H445" t="s">
        <v>338</v>
      </c>
      <c r="I445" t="s">
        <v>81</v>
      </c>
      <c r="J445" t="s">
        <v>107</v>
      </c>
      <c r="K445" t="s">
        <v>1260</v>
      </c>
      <c r="L445" t="s">
        <v>74</v>
      </c>
      <c r="M445" t="s">
        <v>73</v>
      </c>
      <c r="N445" t="s">
        <v>1116</v>
      </c>
      <c r="O445" t="s">
        <v>102</v>
      </c>
      <c r="P445" t="s">
        <v>1018</v>
      </c>
      <c r="Q445" t="s">
        <v>126</v>
      </c>
      <c r="R445" t="s">
        <v>1976</v>
      </c>
      <c r="S445" t="s">
        <v>89</v>
      </c>
      <c r="T445" t="s">
        <v>76</v>
      </c>
    </row>
    <row r="446" spans="1:20" x14ac:dyDescent="0.25">
      <c r="A446" s="1">
        <v>3004</v>
      </c>
      <c r="B446" t="s">
        <v>19</v>
      </c>
      <c r="C446" t="s">
        <v>36</v>
      </c>
      <c r="D446" t="s">
        <v>68</v>
      </c>
      <c r="E446" t="s">
        <v>48</v>
      </c>
      <c r="F446" t="s">
        <v>73</v>
      </c>
      <c r="G446" t="s">
        <v>78</v>
      </c>
      <c r="H446" t="s">
        <v>468</v>
      </c>
      <c r="I446" t="s">
        <v>81</v>
      </c>
      <c r="J446" t="s">
        <v>94</v>
      </c>
      <c r="K446" t="s">
        <v>1144</v>
      </c>
      <c r="L446" t="s">
        <v>74</v>
      </c>
      <c r="M446" t="s">
        <v>73</v>
      </c>
      <c r="N446" t="s">
        <v>87</v>
      </c>
      <c r="O446" t="s">
        <v>75</v>
      </c>
      <c r="P446" t="s">
        <v>444</v>
      </c>
      <c r="Q446" t="s">
        <v>73</v>
      </c>
      <c r="R446" t="s">
        <v>2124</v>
      </c>
      <c r="S446" t="s">
        <v>82</v>
      </c>
      <c r="T446" t="s">
        <v>126</v>
      </c>
    </row>
    <row r="447" spans="1:20" x14ac:dyDescent="0.25">
      <c r="A447" s="1">
        <v>3005</v>
      </c>
      <c r="B447" t="s">
        <v>19</v>
      </c>
      <c r="C447" t="s">
        <v>37</v>
      </c>
      <c r="D447" t="s">
        <v>68</v>
      </c>
      <c r="E447" t="s">
        <v>47</v>
      </c>
      <c r="F447" t="s">
        <v>74</v>
      </c>
      <c r="G447" t="s">
        <v>96</v>
      </c>
      <c r="H447" t="s">
        <v>654</v>
      </c>
      <c r="I447" t="s">
        <v>79</v>
      </c>
      <c r="J447" t="s">
        <v>125</v>
      </c>
      <c r="K447" t="s">
        <v>1214</v>
      </c>
      <c r="L447" t="s">
        <v>74</v>
      </c>
      <c r="M447" t="s">
        <v>101</v>
      </c>
      <c r="N447" t="s">
        <v>1116</v>
      </c>
      <c r="O447" t="s">
        <v>75</v>
      </c>
      <c r="P447" t="s">
        <v>121</v>
      </c>
      <c r="Q447" t="s">
        <v>74</v>
      </c>
      <c r="R447" t="s">
        <v>1815</v>
      </c>
      <c r="S447" t="s">
        <v>96</v>
      </c>
      <c r="T447" t="s">
        <v>126</v>
      </c>
    </row>
    <row r="448" spans="1:20" x14ac:dyDescent="0.25">
      <c r="A448" s="1">
        <v>3006</v>
      </c>
      <c r="B448" t="s">
        <v>19</v>
      </c>
      <c r="C448" t="s">
        <v>38</v>
      </c>
      <c r="D448" t="s">
        <v>68</v>
      </c>
      <c r="E448" t="s">
        <v>51</v>
      </c>
      <c r="F448" t="s">
        <v>73</v>
      </c>
      <c r="G448" t="s">
        <v>75</v>
      </c>
      <c r="H448" t="s">
        <v>415</v>
      </c>
      <c r="I448" t="s">
        <v>103</v>
      </c>
      <c r="J448" t="s">
        <v>108</v>
      </c>
      <c r="K448" t="s">
        <v>1128</v>
      </c>
      <c r="L448" t="s">
        <v>126</v>
      </c>
      <c r="M448" t="s">
        <v>73</v>
      </c>
      <c r="N448" t="s">
        <v>101</v>
      </c>
      <c r="O448" t="s">
        <v>102</v>
      </c>
      <c r="P448" t="s">
        <v>1018</v>
      </c>
      <c r="Q448" t="s">
        <v>73</v>
      </c>
      <c r="R448" t="s">
        <v>856</v>
      </c>
      <c r="S448" t="s">
        <v>87</v>
      </c>
      <c r="T448" t="s">
        <v>74</v>
      </c>
    </row>
    <row r="449" spans="1:20" x14ac:dyDescent="0.25">
      <c r="A449" s="1">
        <v>3007</v>
      </c>
      <c r="B449" t="s">
        <v>19</v>
      </c>
      <c r="C449" t="s">
        <v>39</v>
      </c>
      <c r="D449" t="s">
        <v>68</v>
      </c>
      <c r="E449" t="s">
        <v>58</v>
      </c>
      <c r="F449" t="s">
        <v>74</v>
      </c>
      <c r="G449" t="s">
        <v>99</v>
      </c>
      <c r="H449" t="s">
        <v>157</v>
      </c>
      <c r="I449" t="s">
        <v>94</v>
      </c>
      <c r="J449" t="s">
        <v>109</v>
      </c>
      <c r="K449" t="s">
        <v>1272</v>
      </c>
      <c r="L449" t="s">
        <v>74</v>
      </c>
      <c r="M449" t="s">
        <v>74</v>
      </c>
      <c r="N449" t="s">
        <v>74</v>
      </c>
      <c r="O449" t="s">
        <v>108</v>
      </c>
      <c r="P449" t="s">
        <v>1005</v>
      </c>
      <c r="Q449" t="s">
        <v>73</v>
      </c>
      <c r="R449" t="s">
        <v>1802</v>
      </c>
      <c r="S449" t="s">
        <v>81</v>
      </c>
      <c r="T449" t="s">
        <v>117</v>
      </c>
    </row>
    <row r="450" spans="1:20" x14ac:dyDescent="0.25">
      <c r="A450" s="1">
        <v>3008</v>
      </c>
      <c r="B450" t="s">
        <v>19</v>
      </c>
      <c r="C450" t="s">
        <v>24</v>
      </c>
      <c r="D450" t="s">
        <v>69</v>
      </c>
      <c r="E450" t="s">
        <v>58</v>
      </c>
      <c r="F450" t="s">
        <v>73</v>
      </c>
      <c r="G450" t="s">
        <v>95</v>
      </c>
      <c r="H450" t="s">
        <v>230</v>
      </c>
      <c r="I450" t="s">
        <v>107</v>
      </c>
      <c r="J450" t="s">
        <v>88</v>
      </c>
      <c r="K450" t="s">
        <v>1192</v>
      </c>
      <c r="L450" t="s">
        <v>74</v>
      </c>
      <c r="M450" t="s">
        <v>74</v>
      </c>
      <c r="N450" t="s">
        <v>83</v>
      </c>
      <c r="O450" t="s">
        <v>107</v>
      </c>
      <c r="P450" t="s">
        <v>1028</v>
      </c>
      <c r="Q450" t="s">
        <v>73</v>
      </c>
      <c r="R450" t="s">
        <v>1585</v>
      </c>
      <c r="S450" t="s">
        <v>99</v>
      </c>
      <c r="T450" t="s">
        <v>117</v>
      </c>
    </row>
    <row r="451" spans="1:20" x14ac:dyDescent="0.25">
      <c r="A451" s="1">
        <v>3009</v>
      </c>
      <c r="B451" t="s">
        <v>19</v>
      </c>
      <c r="C451" t="s">
        <v>25</v>
      </c>
      <c r="D451" t="s">
        <v>69</v>
      </c>
      <c r="E451" t="s">
        <v>52</v>
      </c>
      <c r="F451" t="s">
        <v>73</v>
      </c>
      <c r="G451" t="s">
        <v>75</v>
      </c>
      <c r="H451" t="s">
        <v>555</v>
      </c>
      <c r="I451" t="s">
        <v>99</v>
      </c>
      <c r="J451" t="s">
        <v>79</v>
      </c>
      <c r="K451" t="s">
        <v>1140</v>
      </c>
      <c r="L451" t="s">
        <v>126</v>
      </c>
      <c r="M451" t="s">
        <v>74</v>
      </c>
      <c r="N451" t="s">
        <v>126</v>
      </c>
      <c r="O451" t="s">
        <v>114</v>
      </c>
      <c r="P451" t="s">
        <v>873</v>
      </c>
      <c r="Q451" t="s">
        <v>73</v>
      </c>
      <c r="R451" t="s">
        <v>457</v>
      </c>
      <c r="S451" t="s">
        <v>87</v>
      </c>
      <c r="T451" t="s">
        <v>101</v>
      </c>
    </row>
    <row r="452" spans="1:20" x14ac:dyDescent="0.25">
      <c r="A452" s="1">
        <v>3010</v>
      </c>
      <c r="B452" t="s">
        <v>19</v>
      </c>
      <c r="C452" t="s">
        <v>26</v>
      </c>
      <c r="D452" t="s">
        <v>69</v>
      </c>
      <c r="E452" t="s">
        <v>46</v>
      </c>
      <c r="F452" t="s">
        <v>74</v>
      </c>
      <c r="G452" t="s">
        <v>92</v>
      </c>
      <c r="H452" t="s">
        <v>167</v>
      </c>
      <c r="I452" t="s">
        <v>90</v>
      </c>
      <c r="J452" t="s">
        <v>79</v>
      </c>
      <c r="K452" t="s">
        <v>1301</v>
      </c>
      <c r="L452" t="s">
        <v>74</v>
      </c>
      <c r="M452" t="s">
        <v>73</v>
      </c>
      <c r="N452" t="s">
        <v>1116</v>
      </c>
      <c r="O452" t="s">
        <v>113</v>
      </c>
      <c r="P452" t="s">
        <v>1164</v>
      </c>
      <c r="Q452" t="s">
        <v>73</v>
      </c>
      <c r="R452" t="s">
        <v>1889</v>
      </c>
      <c r="S452" t="s">
        <v>89</v>
      </c>
      <c r="T452" t="s">
        <v>131</v>
      </c>
    </row>
    <row r="453" spans="1:20" x14ac:dyDescent="0.25">
      <c r="A453" s="1">
        <v>3011</v>
      </c>
      <c r="B453" t="s">
        <v>19</v>
      </c>
      <c r="C453" t="s">
        <v>27</v>
      </c>
      <c r="D453" t="s">
        <v>69</v>
      </c>
      <c r="E453" t="s">
        <v>51</v>
      </c>
      <c r="F453" t="s">
        <v>74</v>
      </c>
      <c r="G453" t="s">
        <v>82</v>
      </c>
      <c r="H453" t="s">
        <v>922</v>
      </c>
      <c r="I453" t="s">
        <v>90</v>
      </c>
      <c r="J453" t="s">
        <v>92</v>
      </c>
      <c r="K453" t="s">
        <v>1136</v>
      </c>
      <c r="L453" t="s">
        <v>74</v>
      </c>
      <c r="M453" t="s">
        <v>73</v>
      </c>
      <c r="N453" t="s">
        <v>83</v>
      </c>
      <c r="O453" t="s">
        <v>95</v>
      </c>
      <c r="P453" t="s">
        <v>397</v>
      </c>
      <c r="Q453" t="s">
        <v>73</v>
      </c>
      <c r="R453" t="s">
        <v>1695</v>
      </c>
      <c r="S453" t="s">
        <v>82</v>
      </c>
      <c r="T453" t="s">
        <v>83</v>
      </c>
    </row>
    <row r="454" spans="1:20" x14ac:dyDescent="0.25">
      <c r="A454" s="1">
        <v>3012</v>
      </c>
      <c r="B454" t="s">
        <v>19</v>
      </c>
      <c r="C454" t="s">
        <v>28</v>
      </c>
      <c r="D454" t="s">
        <v>69</v>
      </c>
      <c r="E454" t="s">
        <v>47</v>
      </c>
      <c r="F454" t="s">
        <v>73</v>
      </c>
      <c r="G454" t="s">
        <v>77</v>
      </c>
      <c r="H454" t="s">
        <v>678</v>
      </c>
      <c r="I454" t="s">
        <v>106</v>
      </c>
      <c r="J454" t="s">
        <v>102</v>
      </c>
      <c r="K454" t="s">
        <v>1175</v>
      </c>
      <c r="L454" t="s">
        <v>74</v>
      </c>
      <c r="M454" t="s">
        <v>74</v>
      </c>
      <c r="N454" t="s">
        <v>1116</v>
      </c>
      <c r="O454" t="s">
        <v>79</v>
      </c>
      <c r="P454" t="s">
        <v>1141</v>
      </c>
      <c r="Q454" t="s">
        <v>74</v>
      </c>
      <c r="R454" t="s">
        <v>2014</v>
      </c>
      <c r="S454" t="s">
        <v>82</v>
      </c>
      <c r="T454" t="s">
        <v>131</v>
      </c>
    </row>
    <row r="455" spans="1:20" x14ac:dyDescent="0.25">
      <c r="A455" s="1">
        <v>3013</v>
      </c>
      <c r="B455" t="s">
        <v>19</v>
      </c>
      <c r="C455" t="s">
        <v>40</v>
      </c>
      <c r="D455" t="s">
        <v>69</v>
      </c>
      <c r="E455" t="s">
        <v>45</v>
      </c>
      <c r="F455" t="s">
        <v>74</v>
      </c>
      <c r="G455" t="s">
        <v>102</v>
      </c>
      <c r="H455" t="s">
        <v>249</v>
      </c>
      <c r="I455" t="s">
        <v>81</v>
      </c>
      <c r="J455" t="s">
        <v>79</v>
      </c>
      <c r="K455" t="s">
        <v>1192</v>
      </c>
      <c r="L455" t="s">
        <v>74</v>
      </c>
      <c r="M455" t="s">
        <v>73</v>
      </c>
      <c r="N455" t="s">
        <v>1116</v>
      </c>
      <c r="O455" t="s">
        <v>92</v>
      </c>
      <c r="P455" t="s">
        <v>914</v>
      </c>
      <c r="Q455" t="s">
        <v>74</v>
      </c>
      <c r="R455" t="s">
        <v>173</v>
      </c>
      <c r="S455" t="s">
        <v>96</v>
      </c>
      <c r="T455" t="s">
        <v>1116</v>
      </c>
    </row>
    <row r="456" spans="1:20" x14ac:dyDescent="0.25">
      <c r="A456" s="1">
        <v>3014</v>
      </c>
      <c r="B456" t="s">
        <v>19</v>
      </c>
      <c r="C456" t="s">
        <v>29</v>
      </c>
      <c r="D456" t="s">
        <v>69</v>
      </c>
      <c r="E456" t="s">
        <v>68</v>
      </c>
      <c r="F456" t="s">
        <v>73</v>
      </c>
      <c r="G456" t="s">
        <v>90</v>
      </c>
      <c r="H456" t="s">
        <v>175</v>
      </c>
      <c r="I456" t="s">
        <v>81</v>
      </c>
      <c r="J456" t="s">
        <v>77</v>
      </c>
      <c r="K456" t="s">
        <v>1301</v>
      </c>
      <c r="L456" t="s">
        <v>74</v>
      </c>
      <c r="M456" t="s">
        <v>126</v>
      </c>
      <c r="N456" t="s">
        <v>131</v>
      </c>
      <c r="O456" t="s">
        <v>88</v>
      </c>
      <c r="P456" t="s">
        <v>1167</v>
      </c>
      <c r="Q456" t="s">
        <v>74</v>
      </c>
      <c r="R456" t="s">
        <v>1512</v>
      </c>
      <c r="S456" t="s">
        <v>82</v>
      </c>
      <c r="T456" t="s">
        <v>131</v>
      </c>
    </row>
    <row r="457" spans="1:20" x14ac:dyDescent="0.25">
      <c r="A457" s="1">
        <v>3015</v>
      </c>
      <c r="B457" t="s">
        <v>19</v>
      </c>
      <c r="C457" t="s">
        <v>30</v>
      </c>
      <c r="D457" t="s">
        <v>69</v>
      </c>
      <c r="E457" t="s">
        <v>49</v>
      </c>
      <c r="F457" t="s">
        <v>73</v>
      </c>
      <c r="G457" t="s">
        <v>82</v>
      </c>
      <c r="H457" t="s">
        <v>892</v>
      </c>
      <c r="I457" t="s">
        <v>99</v>
      </c>
      <c r="J457" t="s">
        <v>79</v>
      </c>
      <c r="K457" t="s">
        <v>1284</v>
      </c>
      <c r="L457" t="s">
        <v>74</v>
      </c>
      <c r="M457" t="s">
        <v>74</v>
      </c>
      <c r="N457" t="s">
        <v>73</v>
      </c>
      <c r="O457" t="s">
        <v>95</v>
      </c>
      <c r="P457" t="s">
        <v>334</v>
      </c>
      <c r="Q457" t="s">
        <v>73</v>
      </c>
      <c r="R457" t="s">
        <v>1426</v>
      </c>
      <c r="S457" t="s">
        <v>85</v>
      </c>
      <c r="T457" t="s">
        <v>131</v>
      </c>
    </row>
    <row r="458" spans="1:20" x14ac:dyDescent="0.25">
      <c r="A458" s="1">
        <v>3016</v>
      </c>
      <c r="B458" t="s">
        <v>19</v>
      </c>
      <c r="C458" t="s">
        <v>32</v>
      </c>
      <c r="D458" t="s">
        <v>69</v>
      </c>
      <c r="E458" t="s">
        <v>41</v>
      </c>
      <c r="F458" t="s">
        <v>74</v>
      </c>
      <c r="G458" t="s">
        <v>107</v>
      </c>
      <c r="H458" t="s">
        <v>536</v>
      </c>
      <c r="I458" t="s">
        <v>96</v>
      </c>
      <c r="J458" t="s">
        <v>107</v>
      </c>
      <c r="K458" t="s">
        <v>1134</v>
      </c>
      <c r="L458" t="s">
        <v>74</v>
      </c>
      <c r="M458" t="s">
        <v>74</v>
      </c>
      <c r="N458" t="s">
        <v>126</v>
      </c>
      <c r="O458" t="s">
        <v>81</v>
      </c>
      <c r="P458" t="s">
        <v>914</v>
      </c>
      <c r="Q458" t="s">
        <v>126</v>
      </c>
      <c r="R458" t="s">
        <v>2065</v>
      </c>
      <c r="S458" t="s">
        <v>117</v>
      </c>
      <c r="T458" t="s">
        <v>74</v>
      </c>
    </row>
    <row r="459" spans="1:20" x14ac:dyDescent="0.25">
      <c r="A459" s="1">
        <v>3017</v>
      </c>
      <c r="B459" t="s">
        <v>19</v>
      </c>
      <c r="C459" t="s">
        <v>33</v>
      </c>
      <c r="D459" t="s">
        <v>69</v>
      </c>
      <c r="E459" t="s">
        <v>68</v>
      </c>
      <c r="F459" t="s">
        <v>74</v>
      </c>
      <c r="G459" t="s">
        <v>113</v>
      </c>
      <c r="H459" t="s">
        <v>959</v>
      </c>
      <c r="I459" t="s">
        <v>77</v>
      </c>
      <c r="J459" t="s">
        <v>113</v>
      </c>
      <c r="K459" t="s">
        <v>1138</v>
      </c>
      <c r="L459" t="s">
        <v>101</v>
      </c>
      <c r="M459" t="s">
        <v>73</v>
      </c>
      <c r="N459" t="s">
        <v>126</v>
      </c>
      <c r="O459" t="s">
        <v>109</v>
      </c>
      <c r="P459" t="s">
        <v>1160</v>
      </c>
      <c r="Q459" t="s">
        <v>74</v>
      </c>
      <c r="R459" t="s">
        <v>2099</v>
      </c>
      <c r="S459" t="s">
        <v>96</v>
      </c>
      <c r="T459" t="s">
        <v>117</v>
      </c>
    </row>
    <row r="460" spans="1:20" x14ac:dyDescent="0.25">
      <c r="A460" s="1">
        <v>3018</v>
      </c>
      <c r="B460" t="s">
        <v>19</v>
      </c>
      <c r="C460" t="s">
        <v>34</v>
      </c>
      <c r="D460" t="s">
        <v>69</v>
      </c>
      <c r="E460" t="s">
        <v>67</v>
      </c>
      <c r="F460" t="s">
        <v>74</v>
      </c>
      <c r="G460" t="s">
        <v>91</v>
      </c>
      <c r="H460" t="s">
        <v>985</v>
      </c>
      <c r="I460" t="s">
        <v>98</v>
      </c>
      <c r="J460" t="s">
        <v>79</v>
      </c>
      <c r="K460" t="s">
        <v>1279</v>
      </c>
      <c r="L460" t="s">
        <v>131</v>
      </c>
      <c r="M460" t="s">
        <v>73</v>
      </c>
      <c r="N460" t="s">
        <v>126</v>
      </c>
      <c r="O460" t="s">
        <v>86</v>
      </c>
      <c r="P460" t="s">
        <v>544</v>
      </c>
      <c r="Q460" t="s">
        <v>74</v>
      </c>
      <c r="R460" t="s">
        <v>94</v>
      </c>
      <c r="S460" t="s">
        <v>82</v>
      </c>
      <c r="T460" t="s">
        <v>76</v>
      </c>
    </row>
    <row r="461" spans="1:20" x14ac:dyDescent="0.25">
      <c r="A461" s="1">
        <v>3019</v>
      </c>
      <c r="B461" t="s">
        <v>19</v>
      </c>
      <c r="C461" t="s">
        <v>35</v>
      </c>
      <c r="D461" t="s">
        <v>69</v>
      </c>
      <c r="E461" t="s">
        <v>60</v>
      </c>
      <c r="F461" t="s">
        <v>73</v>
      </c>
      <c r="G461" t="s">
        <v>105</v>
      </c>
      <c r="H461" t="s">
        <v>281</v>
      </c>
      <c r="I461" t="s">
        <v>98</v>
      </c>
      <c r="J461" t="s">
        <v>94</v>
      </c>
      <c r="K461" t="s">
        <v>1344</v>
      </c>
      <c r="L461" t="s">
        <v>101</v>
      </c>
      <c r="M461" t="s">
        <v>73</v>
      </c>
      <c r="N461" t="s">
        <v>126</v>
      </c>
      <c r="O461" t="s">
        <v>111</v>
      </c>
      <c r="P461" t="s">
        <v>1133</v>
      </c>
      <c r="Q461" t="s">
        <v>126</v>
      </c>
      <c r="R461" t="s">
        <v>1894</v>
      </c>
      <c r="S461" t="s">
        <v>82</v>
      </c>
      <c r="T461" t="s">
        <v>87</v>
      </c>
    </row>
    <row r="462" spans="1:20" x14ac:dyDescent="0.25">
      <c r="A462" s="1">
        <v>3020</v>
      </c>
      <c r="B462" t="s">
        <v>19</v>
      </c>
      <c r="C462" t="s">
        <v>36</v>
      </c>
      <c r="D462" t="s">
        <v>69</v>
      </c>
      <c r="E462" t="s">
        <v>43</v>
      </c>
      <c r="F462" t="s">
        <v>73</v>
      </c>
      <c r="G462" t="s">
        <v>80</v>
      </c>
      <c r="H462" t="s">
        <v>986</v>
      </c>
      <c r="I462" t="s">
        <v>77</v>
      </c>
      <c r="J462" t="s">
        <v>108</v>
      </c>
      <c r="K462" t="s">
        <v>1288</v>
      </c>
      <c r="L462" t="s">
        <v>131</v>
      </c>
      <c r="M462" t="s">
        <v>73</v>
      </c>
      <c r="N462" t="s">
        <v>73</v>
      </c>
      <c r="O462" t="s">
        <v>111</v>
      </c>
      <c r="P462" t="s">
        <v>1009</v>
      </c>
      <c r="Q462" t="s">
        <v>73</v>
      </c>
      <c r="R462" t="s">
        <v>2180</v>
      </c>
      <c r="S462" t="s">
        <v>85</v>
      </c>
      <c r="T462" t="s">
        <v>117</v>
      </c>
    </row>
    <row r="463" spans="1:20" x14ac:dyDescent="0.25">
      <c r="A463" s="1">
        <v>3021</v>
      </c>
      <c r="B463" t="s">
        <v>19</v>
      </c>
      <c r="C463" t="s">
        <v>37</v>
      </c>
      <c r="D463" t="s">
        <v>69</v>
      </c>
      <c r="E463" t="s">
        <v>48</v>
      </c>
      <c r="F463" t="s">
        <v>74</v>
      </c>
      <c r="G463" t="s">
        <v>79</v>
      </c>
      <c r="H463" t="s">
        <v>767</v>
      </c>
      <c r="I463" t="s">
        <v>98</v>
      </c>
      <c r="J463" t="s">
        <v>79</v>
      </c>
      <c r="K463" t="s">
        <v>1268</v>
      </c>
      <c r="L463" t="s">
        <v>101</v>
      </c>
      <c r="M463" t="s">
        <v>73</v>
      </c>
      <c r="N463" t="s">
        <v>126</v>
      </c>
      <c r="O463" t="s">
        <v>111</v>
      </c>
      <c r="P463" t="s">
        <v>1147</v>
      </c>
      <c r="Q463" t="s">
        <v>73</v>
      </c>
      <c r="R463" t="s">
        <v>1439</v>
      </c>
      <c r="S463" t="s">
        <v>85</v>
      </c>
      <c r="T463" t="s">
        <v>87</v>
      </c>
    </row>
    <row r="464" spans="1:20" x14ac:dyDescent="0.25">
      <c r="A464" s="1">
        <v>3022</v>
      </c>
      <c r="B464" t="s">
        <v>19</v>
      </c>
      <c r="C464" t="s">
        <v>38</v>
      </c>
      <c r="D464" t="s">
        <v>69</v>
      </c>
      <c r="E464" t="s">
        <v>58</v>
      </c>
      <c r="F464" t="s">
        <v>74</v>
      </c>
      <c r="G464" t="s">
        <v>75</v>
      </c>
      <c r="H464" t="s">
        <v>342</v>
      </c>
      <c r="I464" t="s">
        <v>114</v>
      </c>
      <c r="J464" t="s">
        <v>88</v>
      </c>
      <c r="K464" t="s">
        <v>1138</v>
      </c>
      <c r="L464" t="s">
        <v>126</v>
      </c>
      <c r="M464" t="s">
        <v>74</v>
      </c>
      <c r="N464" t="s">
        <v>1116</v>
      </c>
      <c r="O464" t="s">
        <v>103</v>
      </c>
      <c r="P464" t="s">
        <v>115</v>
      </c>
      <c r="Q464" t="s">
        <v>73</v>
      </c>
      <c r="R464" t="s">
        <v>1661</v>
      </c>
      <c r="S464" t="s">
        <v>75</v>
      </c>
      <c r="T464" t="s">
        <v>117</v>
      </c>
    </row>
    <row r="465" spans="1:20" x14ac:dyDescent="0.25">
      <c r="A465" s="1">
        <v>3023</v>
      </c>
      <c r="B465" t="s">
        <v>19</v>
      </c>
      <c r="C465" t="s">
        <v>39</v>
      </c>
      <c r="D465" t="s">
        <v>69</v>
      </c>
      <c r="E465" t="s">
        <v>41</v>
      </c>
      <c r="F465" t="s">
        <v>73</v>
      </c>
      <c r="G465" t="s">
        <v>111</v>
      </c>
      <c r="H465" t="s">
        <v>304</v>
      </c>
      <c r="I465" t="s">
        <v>103</v>
      </c>
      <c r="J465" t="s">
        <v>107</v>
      </c>
      <c r="K465" t="s">
        <v>1182</v>
      </c>
      <c r="L465" t="s">
        <v>101</v>
      </c>
      <c r="M465" t="s">
        <v>73</v>
      </c>
      <c r="N465" t="s">
        <v>74</v>
      </c>
      <c r="O465" t="s">
        <v>111</v>
      </c>
      <c r="P465" t="s">
        <v>1349</v>
      </c>
      <c r="Q465" t="s">
        <v>74</v>
      </c>
      <c r="R465" t="s">
        <v>2082</v>
      </c>
      <c r="S465" t="s">
        <v>106</v>
      </c>
      <c r="T465" t="s">
        <v>117</v>
      </c>
    </row>
    <row r="466" spans="1:20" x14ac:dyDescent="0.25">
      <c r="A466" s="1">
        <v>3024</v>
      </c>
      <c r="B466" t="s">
        <v>19</v>
      </c>
      <c r="C466" t="s">
        <v>24</v>
      </c>
      <c r="D466" t="s">
        <v>70</v>
      </c>
      <c r="E466" t="s">
        <v>71</v>
      </c>
      <c r="F466" t="s">
        <v>74</v>
      </c>
      <c r="G466" t="s">
        <v>96</v>
      </c>
      <c r="H466" t="s">
        <v>618</v>
      </c>
      <c r="I466" t="s">
        <v>89</v>
      </c>
      <c r="J466" t="s">
        <v>108</v>
      </c>
      <c r="K466" t="s">
        <v>1294</v>
      </c>
      <c r="L466" t="s">
        <v>126</v>
      </c>
      <c r="M466" t="s">
        <v>126</v>
      </c>
      <c r="N466" t="s">
        <v>1116</v>
      </c>
      <c r="O466" t="s">
        <v>92</v>
      </c>
      <c r="P466" t="s">
        <v>911</v>
      </c>
      <c r="Q466" t="s">
        <v>73</v>
      </c>
      <c r="R466" t="s">
        <v>134</v>
      </c>
      <c r="S466" t="s">
        <v>96</v>
      </c>
      <c r="T466" t="s">
        <v>101</v>
      </c>
    </row>
    <row r="467" spans="1:20" x14ac:dyDescent="0.25">
      <c r="A467" s="1">
        <v>3025</v>
      </c>
      <c r="B467" t="s">
        <v>19</v>
      </c>
      <c r="C467" t="s">
        <v>25</v>
      </c>
      <c r="D467" t="s">
        <v>70</v>
      </c>
      <c r="E467" t="s">
        <v>64</v>
      </c>
      <c r="F467" t="s">
        <v>73</v>
      </c>
      <c r="G467" t="s">
        <v>92</v>
      </c>
      <c r="H467" t="s">
        <v>961</v>
      </c>
      <c r="I467" t="s">
        <v>96</v>
      </c>
      <c r="J467" t="s">
        <v>98</v>
      </c>
      <c r="K467" t="s">
        <v>1327</v>
      </c>
      <c r="L467" t="s">
        <v>74</v>
      </c>
      <c r="M467" t="s">
        <v>73</v>
      </c>
      <c r="N467" t="s">
        <v>101</v>
      </c>
      <c r="O467" t="s">
        <v>80</v>
      </c>
      <c r="P467" t="s">
        <v>281</v>
      </c>
      <c r="Q467" t="s">
        <v>74</v>
      </c>
      <c r="R467" t="s">
        <v>1499</v>
      </c>
      <c r="S467" t="s">
        <v>96</v>
      </c>
      <c r="T467" t="s">
        <v>131</v>
      </c>
    </row>
    <row r="468" spans="1:20" x14ac:dyDescent="0.25">
      <c r="A468" s="1">
        <v>3026</v>
      </c>
      <c r="B468" t="s">
        <v>19</v>
      </c>
      <c r="C468" t="s">
        <v>26</v>
      </c>
      <c r="D468" t="s">
        <v>70</v>
      </c>
      <c r="E468" t="s">
        <v>53</v>
      </c>
      <c r="F468" t="s">
        <v>73</v>
      </c>
      <c r="G468" t="s">
        <v>87</v>
      </c>
      <c r="H468" t="s">
        <v>140</v>
      </c>
      <c r="I468" t="s">
        <v>75</v>
      </c>
      <c r="J468" t="s">
        <v>111</v>
      </c>
      <c r="K468" t="s">
        <v>1249</v>
      </c>
      <c r="L468" t="s">
        <v>74</v>
      </c>
      <c r="M468" t="s">
        <v>74</v>
      </c>
      <c r="N468" t="s">
        <v>73</v>
      </c>
      <c r="O468" t="s">
        <v>90</v>
      </c>
      <c r="P468" t="s">
        <v>132</v>
      </c>
      <c r="Q468" t="s">
        <v>73</v>
      </c>
      <c r="R468" t="s">
        <v>2053</v>
      </c>
      <c r="S468" t="s">
        <v>85</v>
      </c>
      <c r="T468" t="s">
        <v>74</v>
      </c>
    </row>
    <row r="469" spans="1:20" x14ac:dyDescent="0.25">
      <c r="A469" s="1">
        <v>3027</v>
      </c>
      <c r="B469" t="s">
        <v>19</v>
      </c>
      <c r="C469" t="s">
        <v>27</v>
      </c>
      <c r="D469" t="s">
        <v>70</v>
      </c>
      <c r="E469" t="s">
        <v>45</v>
      </c>
      <c r="F469" t="s">
        <v>74</v>
      </c>
      <c r="G469" t="s">
        <v>102</v>
      </c>
      <c r="H469" t="s">
        <v>987</v>
      </c>
      <c r="I469" t="s">
        <v>92</v>
      </c>
      <c r="J469" t="s">
        <v>84</v>
      </c>
      <c r="K469" t="s">
        <v>1170</v>
      </c>
      <c r="L469" t="s">
        <v>126</v>
      </c>
      <c r="M469" t="s">
        <v>1116</v>
      </c>
      <c r="N469" t="s">
        <v>126</v>
      </c>
      <c r="O469" t="s">
        <v>79</v>
      </c>
      <c r="P469" t="s">
        <v>1101</v>
      </c>
      <c r="Q469" t="s">
        <v>74</v>
      </c>
      <c r="R469" t="s">
        <v>1507</v>
      </c>
      <c r="S469" t="s">
        <v>89</v>
      </c>
      <c r="T469" t="s">
        <v>117</v>
      </c>
    </row>
    <row r="470" spans="1:20" x14ac:dyDescent="0.25">
      <c r="A470" s="1">
        <v>3028</v>
      </c>
      <c r="B470" t="s">
        <v>19</v>
      </c>
      <c r="C470" t="s">
        <v>28</v>
      </c>
      <c r="D470" t="s">
        <v>70</v>
      </c>
      <c r="E470" t="s">
        <v>55</v>
      </c>
      <c r="F470" t="s">
        <v>74</v>
      </c>
      <c r="G470" t="s">
        <v>105</v>
      </c>
      <c r="H470" t="s">
        <v>390</v>
      </c>
      <c r="I470" t="s">
        <v>82</v>
      </c>
      <c r="J470" t="s">
        <v>99</v>
      </c>
      <c r="K470" t="s">
        <v>1289</v>
      </c>
      <c r="L470" t="s">
        <v>74</v>
      </c>
      <c r="M470" t="s">
        <v>73</v>
      </c>
      <c r="N470" t="s">
        <v>126</v>
      </c>
      <c r="O470" t="s">
        <v>104</v>
      </c>
      <c r="P470" t="s">
        <v>1227</v>
      </c>
      <c r="Q470" t="s">
        <v>126</v>
      </c>
      <c r="R470" t="s">
        <v>1510</v>
      </c>
      <c r="S470" t="s">
        <v>116</v>
      </c>
      <c r="T470" t="s">
        <v>131</v>
      </c>
    </row>
    <row r="471" spans="1:20" x14ac:dyDescent="0.25">
      <c r="A471" s="1">
        <v>3029</v>
      </c>
      <c r="B471" t="s">
        <v>19</v>
      </c>
      <c r="C471" t="s">
        <v>29</v>
      </c>
      <c r="D471" t="s">
        <v>70</v>
      </c>
      <c r="E471" t="s">
        <v>72</v>
      </c>
      <c r="F471" t="s">
        <v>73</v>
      </c>
      <c r="G471" t="s">
        <v>79</v>
      </c>
      <c r="H471" t="s">
        <v>237</v>
      </c>
      <c r="I471" t="s">
        <v>98</v>
      </c>
      <c r="J471" t="s">
        <v>113</v>
      </c>
      <c r="K471" t="s">
        <v>1226</v>
      </c>
      <c r="L471" t="s">
        <v>126</v>
      </c>
      <c r="M471" t="s">
        <v>73</v>
      </c>
      <c r="N471" t="s">
        <v>74</v>
      </c>
      <c r="O471" t="s">
        <v>79</v>
      </c>
      <c r="P471" t="s">
        <v>1124</v>
      </c>
      <c r="Q471" t="s">
        <v>73</v>
      </c>
      <c r="R471" t="s">
        <v>1442</v>
      </c>
      <c r="S471" t="s">
        <v>85</v>
      </c>
      <c r="T471" t="s">
        <v>76</v>
      </c>
    </row>
    <row r="472" spans="1:20" x14ac:dyDescent="0.25">
      <c r="A472" s="1">
        <v>3030</v>
      </c>
      <c r="B472" t="s">
        <v>19</v>
      </c>
      <c r="C472" t="s">
        <v>30</v>
      </c>
      <c r="D472" t="s">
        <v>70</v>
      </c>
      <c r="E472" t="s">
        <v>42</v>
      </c>
      <c r="F472" t="s">
        <v>73</v>
      </c>
      <c r="G472" t="s">
        <v>102</v>
      </c>
      <c r="H472" t="s">
        <v>496</v>
      </c>
      <c r="I472" t="s">
        <v>89</v>
      </c>
      <c r="J472" t="s">
        <v>113</v>
      </c>
      <c r="K472" t="s">
        <v>1133</v>
      </c>
      <c r="L472" t="s">
        <v>74</v>
      </c>
      <c r="M472" t="s">
        <v>73</v>
      </c>
      <c r="N472" t="s">
        <v>126</v>
      </c>
      <c r="O472" t="s">
        <v>107</v>
      </c>
      <c r="P472" t="s">
        <v>401</v>
      </c>
      <c r="Q472" t="s">
        <v>74</v>
      </c>
      <c r="R472" t="s">
        <v>1930</v>
      </c>
      <c r="S472" t="s">
        <v>82</v>
      </c>
      <c r="T472" t="s">
        <v>83</v>
      </c>
    </row>
    <row r="473" spans="1:20" x14ac:dyDescent="0.25">
      <c r="A473" s="1">
        <v>3031</v>
      </c>
      <c r="B473" t="s">
        <v>19</v>
      </c>
      <c r="C473" t="s">
        <v>31</v>
      </c>
      <c r="D473" t="s">
        <v>70</v>
      </c>
      <c r="E473" t="s">
        <v>61</v>
      </c>
      <c r="F473" t="s">
        <v>74</v>
      </c>
      <c r="G473" t="s">
        <v>81</v>
      </c>
      <c r="H473" t="s">
        <v>748</v>
      </c>
      <c r="I473" t="s">
        <v>99</v>
      </c>
      <c r="J473" t="s">
        <v>111</v>
      </c>
      <c r="K473" t="s">
        <v>1283</v>
      </c>
      <c r="L473" t="s">
        <v>73</v>
      </c>
      <c r="M473" t="s">
        <v>73</v>
      </c>
      <c r="N473" t="s">
        <v>73</v>
      </c>
      <c r="O473" t="s">
        <v>102</v>
      </c>
      <c r="P473" t="s">
        <v>1086</v>
      </c>
      <c r="Q473" t="s">
        <v>74</v>
      </c>
      <c r="R473" t="s">
        <v>2170</v>
      </c>
      <c r="S473" t="s">
        <v>82</v>
      </c>
      <c r="T473" t="s">
        <v>83</v>
      </c>
    </row>
    <row r="474" spans="1:20" x14ac:dyDescent="0.25">
      <c r="A474" s="1">
        <v>3032</v>
      </c>
      <c r="B474" t="s">
        <v>19</v>
      </c>
      <c r="C474" t="s">
        <v>32</v>
      </c>
      <c r="D474" t="s">
        <v>70</v>
      </c>
      <c r="E474" t="s">
        <v>49</v>
      </c>
      <c r="F474" t="s">
        <v>74</v>
      </c>
      <c r="G474" t="s">
        <v>78</v>
      </c>
      <c r="H474" t="s">
        <v>128</v>
      </c>
      <c r="I474" t="s">
        <v>103</v>
      </c>
      <c r="J474" t="s">
        <v>91</v>
      </c>
      <c r="K474" t="s">
        <v>1172</v>
      </c>
      <c r="L474" t="s">
        <v>73</v>
      </c>
      <c r="M474" t="s">
        <v>126</v>
      </c>
      <c r="N474" t="s">
        <v>126</v>
      </c>
      <c r="O474" t="s">
        <v>92</v>
      </c>
      <c r="P474" t="s">
        <v>718</v>
      </c>
      <c r="Q474" t="s">
        <v>74</v>
      </c>
      <c r="R474" t="s">
        <v>1531</v>
      </c>
      <c r="S474" t="s">
        <v>116</v>
      </c>
      <c r="T474" t="s">
        <v>1116</v>
      </c>
    </row>
    <row r="475" spans="1:20" x14ac:dyDescent="0.25">
      <c r="A475" s="1">
        <v>3033</v>
      </c>
      <c r="B475" t="s">
        <v>19</v>
      </c>
      <c r="C475" t="s">
        <v>33</v>
      </c>
      <c r="D475" t="s">
        <v>70</v>
      </c>
      <c r="E475" t="s">
        <v>66</v>
      </c>
      <c r="F475" t="s">
        <v>73</v>
      </c>
      <c r="G475" t="s">
        <v>110</v>
      </c>
      <c r="H475" t="s">
        <v>883</v>
      </c>
      <c r="I475" t="s">
        <v>99</v>
      </c>
      <c r="J475" t="s">
        <v>113</v>
      </c>
      <c r="K475" t="s">
        <v>1239</v>
      </c>
      <c r="L475" t="s">
        <v>131</v>
      </c>
      <c r="M475" t="s">
        <v>73</v>
      </c>
      <c r="N475" t="s">
        <v>74</v>
      </c>
      <c r="O475" t="s">
        <v>112</v>
      </c>
      <c r="P475" t="s">
        <v>1220</v>
      </c>
      <c r="Q475" t="s">
        <v>73</v>
      </c>
      <c r="R475" t="s">
        <v>950</v>
      </c>
      <c r="S475" t="s">
        <v>89</v>
      </c>
      <c r="T475" t="s">
        <v>78</v>
      </c>
    </row>
    <row r="476" spans="1:20" x14ac:dyDescent="0.25">
      <c r="A476" s="1">
        <v>3034</v>
      </c>
      <c r="B476" t="s">
        <v>19</v>
      </c>
      <c r="C476" t="s">
        <v>34</v>
      </c>
      <c r="D476" t="s">
        <v>70</v>
      </c>
      <c r="E476" t="s">
        <v>54</v>
      </c>
      <c r="F476" t="s">
        <v>73</v>
      </c>
      <c r="G476" t="s">
        <v>85</v>
      </c>
      <c r="H476" t="s">
        <v>449</v>
      </c>
      <c r="I476" t="s">
        <v>90</v>
      </c>
      <c r="J476" t="s">
        <v>111</v>
      </c>
      <c r="K476" t="s">
        <v>1301</v>
      </c>
      <c r="L476" t="s">
        <v>74</v>
      </c>
      <c r="M476" t="s">
        <v>74</v>
      </c>
      <c r="N476" t="s">
        <v>131</v>
      </c>
      <c r="O476" t="s">
        <v>98</v>
      </c>
      <c r="P476" t="s">
        <v>250</v>
      </c>
      <c r="Q476" t="s">
        <v>73</v>
      </c>
      <c r="R476" t="s">
        <v>2020</v>
      </c>
      <c r="S476" t="s">
        <v>82</v>
      </c>
      <c r="T476" t="s">
        <v>83</v>
      </c>
    </row>
    <row r="477" spans="1:20" x14ac:dyDescent="0.25">
      <c r="A477" s="1">
        <v>3035</v>
      </c>
      <c r="B477" t="s">
        <v>19</v>
      </c>
      <c r="C477" t="s">
        <v>35</v>
      </c>
      <c r="D477" t="s">
        <v>70</v>
      </c>
      <c r="E477" t="s">
        <v>42</v>
      </c>
      <c r="F477" t="s">
        <v>74</v>
      </c>
      <c r="G477" t="s">
        <v>102</v>
      </c>
      <c r="H477" t="s">
        <v>956</v>
      </c>
      <c r="I477" t="s">
        <v>81</v>
      </c>
      <c r="J477" t="s">
        <v>86</v>
      </c>
      <c r="K477" t="s">
        <v>1300</v>
      </c>
      <c r="L477" t="s">
        <v>74</v>
      </c>
      <c r="M477" t="s">
        <v>74</v>
      </c>
      <c r="N477" t="s">
        <v>74</v>
      </c>
      <c r="O477" t="s">
        <v>97</v>
      </c>
      <c r="P477" t="s">
        <v>1200</v>
      </c>
      <c r="Q477" t="s">
        <v>126</v>
      </c>
      <c r="R477" t="s">
        <v>1852</v>
      </c>
      <c r="S477" t="s">
        <v>116</v>
      </c>
      <c r="T477" t="s">
        <v>83</v>
      </c>
    </row>
    <row r="478" spans="1:20" x14ac:dyDescent="0.25">
      <c r="A478" s="1">
        <v>3036</v>
      </c>
      <c r="B478" t="s">
        <v>19</v>
      </c>
      <c r="C478" t="s">
        <v>36</v>
      </c>
      <c r="D478" t="s">
        <v>70</v>
      </c>
      <c r="E478" t="s">
        <v>64</v>
      </c>
      <c r="F478" t="s">
        <v>74</v>
      </c>
      <c r="G478" t="s">
        <v>75</v>
      </c>
      <c r="H478" t="s">
        <v>350</v>
      </c>
      <c r="I478" t="s">
        <v>81</v>
      </c>
      <c r="J478" t="s">
        <v>107</v>
      </c>
      <c r="K478" t="s">
        <v>1167</v>
      </c>
      <c r="L478" t="s">
        <v>74</v>
      </c>
      <c r="M478" t="s">
        <v>73</v>
      </c>
      <c r="N478" t="s">
        <v>74</v>
      </c>
      <c r="O478" t="s">
        <v>99</v>
      </c>
      <c r="P478" t="s">
        <v>914</v>
      </c>
      <c r="Q478" t="s">
        <v>74</v>
      </c>
      <c r="R478" t="s">
        <v>1523</v>
      </c>
      <c r="S478" t="s">
        <v>116</v>
      </c>
      <c r="T478" t="s">
        <v>1116</v>
      </c>
    </row>
    <row r="479" spans="1:20" x14ac:dyDescent="0.25">
      <c r="A479" s="1">
        <v>3037</v>
      </c>
      <c r="B479" t="s">
        <v>19</v>
      </c>
      <c r="C479" t="s">
        <v>37</v>
      </c>
      <c r="D479" t="s">
        <v>70</v>
      </c>
      <c r="E479" t="s">
        <v>58</v>
      </c>
      <c r="F479" t="s">
        <v>73</v>
      </c>
      <c r="G479" t="s">
        <v>102</v>
      </c>
      <c r="H479" t="s">
        <v>571</v>
      </c>
      <c r="I479" t="s">
        <v>113</v>
      </c>
      <c r="J479" t="s">
        <v>125</v>
      </c>
      <c r="K479" t="s">
        <v>1375</v>
      </c>
      <c r="L479" t="s">
        <v>126</v>
      </c>
      <c r="M479" t="s">
        <v>74</v>
      </c>
      <c r="N479" t="s">
        <v>73</v>
      </c>
      <c r="O479" t="s">
        <v>86</v>
      </c>
      <c r="P479" t="s">
        <v>1125</v>
      </c>
      <c r="Q479" t="s">
        <v>73</v>
      </c>
      <c r="R479" t="s">
        <v>1692</v>
      </c>
      <c r="S479" t="s">
        <v>78</v>
      </c>
      <c r="T479" t="s">
        <v>101</v>
      </c>
    </row>
    <row r="480" spans="1:20" x14ac:dyDescent="0.25">
      <c r="A480" s="1">
        <v>3038</v>
      </c>
      <c r="B480" t="s">
        <v>19</v>
      </c>
      <c r="C480" t="s">
        <v>38</v>
      </c>
      <c r="D480" t="s">
        <v>70</v>
      </c>
      <c r="E480" t="s">
        <v>46</v>
      </c>
      <c r="F480" t="s">
        <v>74</v>
      </c>
      <c r="G480" t="s">
        <v>98</v>
      </c>
      <c r="H480" t="s">
        <v>564</v>
      </c>
      <c r="I480" t="s">
        <v>106</v>
      </c>
      <c r="J480" t="s">
        <v>113</v>
      </c>
      <c r="K480" t="s">
        <v>1256</v>
      </c>
      <c r="L480" t="s">
        <v>126</v>
      </c>
      <c r="M480" t="s">
        <v>74</v>
      </c>
      <c r="N480" t="s">
        <v>74</v>
      </c>
      <c r="O480" t="s">
        <v>114</v>
      </c>
      <c r="P480" t="s">
        <v>817</v>
      </c>
      <c r="Q480" t="s">
        <v>74</v>
      </c>
      <c r="R480" t="s">
        <v>2089</v>
      </c>
      <c r="S480" t="s">
        <v>117</v>
      </c>
      <c r="T480" t="s">
        <v>126</v>
      </c>
    </row>
    <row r="481" spans="1:20" x14ac:dyDescent="0.25">
      <c r="A481" s="1">
        <v>3039</v>
      </c>
      <c r="B481" t="s">
        <v>19</v>
      </c>
      <c r="C481" t="s">
        <v>39</v>
      </c>
      <c r="D481" t="s">
        <v>70</v>
      </c>
      <c r="E481" t="s">
        <v>45</v>
      </c>
      <c r="F481" t="s">
        <v>73</v>
      </c>
      <c r="G481" t="s">
        <v>78</v>
      </c>
      <c r="H481" t="s">
        <v>421</v>
      </c>
      <c r="I481" t="s">
        <v>113</v>
      </c>
      <c r="J481" t="s">
        <v>129</v>
      </c>
      <c r="K481" t="s">
        <v>1321</v>
      </c>
      <c r="L481" t="s">
        <v>73</v>
      </c>
      <c r="M481" t="s">
        <v>126</v>
      </c>
      <c r="N481" t="s">
        <v>126</v>
      </c>
      <c r="O481" t="s">
        <v>103</v>
      </c>
      <c r="P481" t="s">
        <v>734</v>
      </c>
      <c r="Q481" t="s">
        <v>74</v>
      </c>
      <c r="R481" t="s">
        <v>1556</v>
      </c>
      <c r="S481" t="s">
        <v>89</v>
      </c>
      <c r="T481" t="s">
        <v>117</v>
      </c>
    </row>
    <row r="482" spans="1:20" x14ac:dyDescent="0.25">
      <c r="A482" s="1">
        <v>3040</v>
      </c>
      <c r="B482" t="s">
        <v>19</v>
      </c>
      <c r="C482" t="s">
        <v>24</v>
      </c>
      <c r="D482" t="s">
        <v>71</v>
      </c>
      <c r="E482" t="s">
        <v>70</v>
      </c>
      <c r="F482" t="s">
        <v>73</v>
      </c>
      <c r="G482" t="s">
        <v>112</v>
      </c>
      <c r="H482" t="s">
        <v>988</v>
      </c>
      <c r="I482" t="s">
        <v>82</v>
      </c>
      <c r="J482" t="s">
        <v>106</v>
      </c>
      <c r="K482" t="s">
        <v>1180</v>
      </c>
      <c r="L482" t="s">
        <v>1116</v>
      </c>
      <c r="M482" t="s">
        <v>73</v>
      </c>
      <c r="N482" t="s">
        <v>126</v>
      </c>
      <c r="O482" t="s">
        <v>107</v>
      </c>
      <c r="P482" t="s">
        <v>1028</v>
      </c>
      <c r="Q482" t="s">
        <v>74</v>
      </c>
      <c r="R482" t="s">
        <v>1477</v>
      </c>
      <c r="S482" t="s">
        <v>87</v>
      </c>
      <c r="T482" t="s">
        <v>1116</v>
      </c>
    </row>
    <row r="483" spans="1:20" x14ac:dyDescent="0.25">
      <c r="A483" s="1">
        <v>3041</v>
      </c>
      <c r="B483" t="s">
        <v>19</v>
      </c>
      <c r="C483" t="s">
        <v>25</v>
      </c>
      <c r="D483" t="s">
        <v>71</v>
      </c>
      <c r="E483" t="s">
        <v>48</v>
      </c>
      <c r="F483" t="s">
        <v>73</v>
      </c>
      <c r="G483" t="s">
        <v>96</v>
      </c>
      <c r="H483" t="s">
        <v>795</v>
      </c>
      <c r="I483" t="s">
        <v>98</v>
      </c>
      <c r="J483" t="s">
        <v>97</v>
      </c>
      <c r="K483" t="s">
        <v>1192</v>
      </c>
      <c r="L483" t="s">
        <v>126</v>
      </c>
      <c r="M483" t="s">
        <v>73</v>
      </c>
      <c r="N483" t="s">
        <v>76</v>
      </c>
      <c r="O483" t="s">
        <v>79</v>
      </c>
      <c r="P483" t="s">
        <v>1200</v>
      </c>
      <c r="Q483" t="s">
        <v>73</v>
      </c>
      <c r="R483" t="s">
        <v>2037</v>
      </c>
      <c r="S483" t="s">
        <v>89</v>
      </c>
      <c r="T483" t="s">
        <v>76</v>
      </c>
    </row>
    <row r="484" spans="1:20" x14ac:dyDescent="0.25">
      <c r="A484" s="1">
        <v>3042</v>
      </c>
      <c r="B484" t="s">
        <v>19</v>
      </c>
      <c r="C484" t="s">
        <v>26</v>
      </c>
      <c r="D484" t="s">
        <v>71</v>
      </c>
      <c r="E484" t="s">
        <v>54</v>
      </c>
      <c r="F484" t="s">
        <v>74</v>
      </c>
      <c r="G484" t="s">
        <v>108</v>
      </c>
      <c r="H484" t="s">
        <v>475</v>
      </c>
      <c r="I484" t="s">
        <v>86</v>
      </c>
      <c r="J484" t="s">
        <v>109</v>
      </c>
      <c r="K484" t="s">
        <v>1326</v>
      </c>
      <c r="L484" t="s">
        <v>126</v>
      </c>
      <c r="M484" t="s">
        <v>126</v>
      </c>
      <c r="N484" t="s">
        <v>101</v>
      </c>
      <c r="O484" t="s">
        <v>86</v>
      </c>
      <c r="P484" t="s">
        <v>187</v>
      </c>
      <c r="Q484" t="s">
        <v>126</v>
      </c>
      <c r="R484" t="s">
        <v>2054</v>
      </c>
      <c r="S484" t="s">
        <v>82</v>
      </c>
      <c r="T484" t="s">
        <v>1116</v>
      </c>
    </row>
    <row r="485" spans="1:20" x14ac:dyDescent="0.25">
      <c r="A485" s="1">
        <v>3043</v>
      </c>
      <c r="B485" t="s">
        <v>19</v>
      </c>
      <c r="C485" t="s">
        <v>28</v>
      </c>
      <c r="D485" t="s">
        <v>71</v>
      </c>
      <c r="E485" t="s">
        <v>44</v>
      </c>
      <c r="F485" t="s">
        <v>74</v>
      </c>
      <c r="G485" t="s">
        <v>82</v>
      </c>
      <c r="H485" t="s">
        <v>386</v>
      </c>
      <c r="I485" t="s">
        <v>98</v>
      </c>
      <c r="J485" t="s">
        <v>107</v>
      </c>
      <c r="K485" t="s">
        <v>1186</v>
      </c>
      <c r="L485" t="s">
        <v>73</v>
      </c>
      <c r="M485" t="s">
        <v>74</v>
      </c>
      <c r="N485" t="s">
        <v>126</v>
      </c>
      <c r="O485" t="s">
        <v>94</v>
      </c>
      <c r="P485" t="s">
        <v>530</v>
      </c>
      <c r="Q485" t="s">
        <v>74</v>
      </c>
      <c r="R485" t="s">
        <v>2068</v>
      </c>
      <c r="S485" t="s">
        <v>82</v>
      </c>
      <c r="T485" t="s">
        <v>131</v>
      </c>
    </row>
    <row r="486" spans="1:20" x14ac:dyDescent="0.25">
      <c r="A486" s="1">
        <v>3044</v>
      </c>
      <c r="B486" t="s">
        <v>19</v>
      </c>
      <c r="C486" t="s">
        <v>40</v>
      </c>
      <c r="D486" t="s">
        <v>71</v>
      </c>
      <c r="E486" t="s">
        <v>59</v>
      </c>
      <c r="F486" t="s">
        <v>74</v>
      </c>
      <c r="G486" t="s">
        <v>78</v>
      </c>
      <c r="H486" t="s">
        <v>962</v>
      </c>
      <c r="I486" t="s">
        <v>92</v>
      </c>
      <c r="J486" t="s">
        <v>88</v>
      </c>
      <c r="K486" t="s">
        <v>1185</v>
      </c>
      <c r="L486" t="s">
        <v>74</v>
      </c>
      <c r="M486" t="s">
        <v>126</v>
      </c>
      <c r="N486" t="s">
        <v>83</v>
      </c>
      <c r="O486" t="s">
        <v>81</v>
      </c>
      <c r="P486" t="s">
        <v>213</v>
      </c>
      <c r="Q486" t="s">
        <v>73</v>
      </c>
      <c r="R486" t="s">
        <v>2141</v>
      </c>
      <c r="S486" t="s">
        <v>78</v>
      </c>
      <c r="T486" t="s">
        <v>126</v>
      </c>
    </row>
    <row r="487" spans="1:20" x14ac:dyDescent="0.25">
      <c r="A487" s="1">
        <v>3045</v>
      </c>
      <c r="B487" t="s">
        <v>19</v>
      </c>
      <c r="C487" t="s">
        <v>29</v>
      </c>
      <c r="D487" t="s">
        <v>71</v>
      </c>
      <c r="E487" t="s">
        <v>42</v>
      </c>
      <c r="F487" t="s">
        <v>74</v>
      </c>
      <c r="G487" t="s">
        <v>76</v>
      </c>
      <c r="H487" t="s">
        <v>593</v>
      </c>
      <c r="I487" t="s">
        <v>103</v>
      </c>
      <c r="J487" t="s">
        <v>80</v>
      </c>
      <c r="K487" t="s">
        <v>1186</v>
      </c>
      <c r="L487" t="s">
        <v>74</v>
      </c>
      <c r="M487" t="s">
        <v>126</v>
      </c>
      <c r="N487" t="s">
        <v>74</v>
      </c>
      <c r="O487" t="s">
        <v>89</v>
      </c>
      <c r="P487" t="s">
        <v>734</v>
      </c>
      <c r="Q487" t="s">
        <v>73</v>
      </c>
      <c r="R487" t="s">
        <v>1603</v>
      </c>
      <c r="S487" t="s">
        <v>87</v>
      </c>
      <c r="T487" t="s">
        <v>74</v>
      </c>
    </row>
    <row r="488" spans="1:20" x14ac:dyDescent="0.25">
      <c r="A488" s="1">
        <v>3046</v>
      </c>
      <c r="B488" t="s">
        <v>19</v>
      </c>
      <c r="C488" t="s">
        <v>30</v>
      </c>
      <c r="D488" t="s">
        <v>71</v>
      </c>
      <c r="E488" t="s">
        <v>53</v>
      </c>
      <c r="F488" t="s">
        <v>73</v>
      </c>
      <c r="G488" t="s">
        <v>83</v>
      </c>
      <c r="H488" t="s">
        <v>603</v>
      </c>
      <c r="I488" t="s">
        <v>103</v>
      </c>
      <c r="J488" t="s">
        <v>95</v>
      </c>
      <c r="K488" t="s">
        <v>765</v>
      </c>
      <c r="L488" t="s">
        <v>73</v>
      </c>
      <c r="M488" t="s">
        <v>74</v>
      </c>
      <c r="N488" t="s">
        <v>76</v>
      </c>
      <c r="O488" t="s">
        <v>90</v>
      </c>
      <c r="P488" t="s">
        <v>849</v>
      </c>
      <c r="Q488" t="s">
        <v>73</v>
      </c>
      <c r="R488" t="s">
        <v>1709</v>
      </c>
      <c r="S488" t="s">
        <v>85</v>
      </c>
      <c r="T488" t="s">
        <v>74</v>
      </c>
    </row>
    <row r="489" spans="1:20" x14ac:dyDescent="0.25">
      <c r="A489" s="1">
        <v>3047</v>
      </c>
      <c r="B489" t="s">
        <v>19</v>
      </c>
      <c r="C489" t="s">
        <v>31</v>
      </c>
      <c r="D489" t="s">
        <v>71</v>
      </c>
      <c r="E489" t="s">
        <v>64</v>
      </c>
      <c r="F489" t="s">
        <v>73</v>
      </c>
      <c r="G489" t="s">
        <v>93</v>
      </c>
      <c r="H489" t="s">
        <v>197</v>
      </c>
      <c r="I489" t="s">
        <v>94</v>
      </c>
      <c r="J489" t="s">
        <v>91</v>
      </c>
      <c r="K489" t="s">
        <v>1373</v>
      </c>
      <c r="L489" t="s">
        <v>1116</v>
      </c>
      <c r="M489" t="s">
        <v>73</v>
      </c>
      <c r="N489" t="s">
        <v>73</v>
      </c>
      <c r="O489" t="s">
        <v>94</v>
      </c>
      <c r="P489" t="s">
        <v>961</v>
      </c>
      <c r="Q489" t="s">
        <v>73</v>
      </c>
      <c r="R489" t="s">
        <v>1688</v>
      </c>
      <c r="S489" t="s">
        <v>82</v>
      </c>
      <c r="T489" t="s">
        <v>131</v>
      </c>
    </row>
    <row r="490" spans="1:20" x14ac:dyDescent="0.25">
      <c r="A490" s="1">
        <v>3048</v>
      </c>
      <c r="B490" t="s">
        <v>19</v>
      </c>
      <c r="C490" t="s">
        <v>32</v>
      </c>
      <c r="D490" t="s">
        <v>71</v>
      </c>
      <c r="E490" t="s">
        <v>45</v>
      </c>
      <c r="F490" t="s">
        <v>74</v>
      </c>
      <c r="G490" t="s">
        <v>78</v>
      </c>
      <c r="H490" t="s">
        <v>591</v>
      </c>
      <c r="I490" t="s">
        <v>89</v>
      </c>
      <c r="J490" t="s">
        <v>77</v>
      </c>
      <c r="K490" t="s">
        <v>1127</v>
      </c>
      <c r="L490" t="s">
        <v>73</v>
      </c>
      <c r="M490" t="s">
        <v>74</v>
      </c>
      <c r="N490" t="s">
        <v>74</v>
      </c>
      <c r="O490" t="s">
        <v>98</v>
      </c>
      <c r="P490" t="s">
        <v>946</v>
      </c>
      <c r="Q490" t="s">
        <v>74</v>
      </c>
      <c r="R490" t="s">
        <v>1598</v>
      </c>
      <c r="S490" t="s">
        <v>85</v>
      </c>
      <c r="T490" t="s">
        <v>131</v>
      </c>
    </row>
    <row r="491" spans="1:20" x14ac:dyDescent="0.25">
      <c r="A491" s="1">
        <v>3049</v>
      </c>
      <c r="B491" t="s">
        <v>19</v>
      </c>
      <c r="C491" t="s">
        <v>33</v>
      </c>
      <c r="D491" t="s">
        <v>71</v>
      </c>
      <c r="E491" t="s">
        <v>55</v>
      </c>
      <c r="F491" t="s">
        <v>73</v>
      </c>
      <c r="G491" t="s">
        <v>82</v>
      </c>
      <c r="H491" t="s">
        <v>730</v>
      </c>
      <c r="I491" t="s">
        <v>103</v>
      </c>
      <c r="J491" t="s">
        <v>80</v>
      </c>
      <c r="K491" t="s">
        <v>1301</v>
      </c>
      <c r="L491" t="s">
        <v>73</v>
      </c>
      <c r="M491" t="s">
        <v>73</v>
      </c>
      <c r="N491" t="s">
        <v>1116</v>
      </c>
      <c r="O491" t="s">
        <v>92</v>
      </c>
      <c r="P491" t="s">
        <v>817</v>
      </c>
      <c r="Q491" t="s">
        <v>74</v>
      </c>
      <c r="R491" t="s">
        <v>2017</v>
      </c>
      <c r="S491" t="s">
        <v>82</v>
      </c>
      <c r="T491" t="s">
        <v>131</v>
      </c>
    </row>
    <row r="492" spans="1:20" x14ac:dyDescent="0.25">
      <c r="A492" s="1">
        <v>3050</v>
      </c>
      <c r="B492" t="s">
        <v>19</v>
      </c>
      <c r="C492" t="s">
        <v>34</v>
      </c>
      <c r="D492" t="s">
        <v>71</v>
      </c>
      <c r="E492" t="s">
        <v>65</v>
      </c>
      <c r="F492" t="s">
        <v>74</v>
      </c>
      <c r="G492" t="s">
        <v>98</v>
      </c>
      <c r="H492" t="s">
        <v>927</v>
      </c>
      <c r="I492" t="s">
        <v>75</v>
      </c>
      <c r="J492" t="s">
        <v>97</v>
      </c>
      <c r="K492" t="s">
        <v>1140</v>
      </c>
      <c r="L492" t="s">
        <v>101</v>
      </c>
      <c r="M492" t="s">
        <v>126</v>
      </c>
      <c r="N492" t="s">
        <v>126</v>
      </c>
      <c r="O492" t="s">
        <v>81</v>
      </c>
      <c r="P492" t="s">
        <v>109</v>
      </c>
      <c r="Q492" t="s">
        <v>73</v>
      </c>
      <c r="R492" t="s">
        <v>2170</v>
      </c>
      <c r="S492" t="s">
        <v>85</v>
      </c>
      <c r="T492" t="s">
        <v>101</v>
      </c>
    </row>
    <row r="493" spans="1:20" x14ac:dyDescent="0.25">
      <c r="A493" s="1">
        <v>3051</v>
      </c>
      <c r="B493" t="s">
        <v>19</v>
      </c>
      <c r="C493" t="s">
        <v>35</v>
      </c>
      <c r="D493" t="s">
        <v>71</v>
      </c>
      <c r="E493" t="s">
        <v>55</v>
      </c>
      <c r="F493" t="s">
        <v>74</v>
      </c>
      <c r="G493" t="s">
        <v>112</v>
      </c>
      <c r="H493" t="s">
        <v>931</v>
      </c>
      <c r="I493" t="s">
        <v>90</v>
      </c>
      <c r="J493" t="s">
        <v>113</v>
      </c>
      <c r="K493" t="s">
        <v>1151</v>
      </c>
      <c r="L493" t="s">
        <v>101</v>
      </c>
      <c r="M493" t="s">
        <v>74</v>
      </c>
      <c r="N493" t="s">
        <v>1116</v>
      </c>
      <c r="O493" t="s">
        <v>80</v>
      </c>
      <c r="P493" t="s">
        <v>1284</v>
      </c>
      <c r="Q493" t="s">
        <v>126</v>
      </c>
      <c r="R493" t="s">
        <v>1675</v>
      </c>
      <c r="S493" t="s">
        <v>82</v>
      </c>
      <c r="T493" t="s">
        <v>117</v>
      </c>
    </row>
    <row r="494" spans="1:20" x14ac:dyDescent="0.25">
      <c r="A494" s="1">
        <v>3052</v>
      </c>
      <c r="B494" t="s">
        <v>19</v>
      </c>
      <c r="C494" t="s">
        <v>36</v>
      </c>
      <c r="D494" t="s">
        <v>71</v>
      </c>
      <c r="E494" t="s">
        <v>62</v>
      </c>
      <c r="F494" t="s">
        <v>73</v>
      </c>
      <c r="G494" t="s">
        <v>117</v>
      </c>
      <c r="H494" t="s">
        <v>348</v>
      </c>
      <c r="I494" t="s">
        <v>103</v>
      </c>
      <c r="J494" t="s">
        <v>104</v>
      </c>
      <c r="K494" t="s">
        <v>1298</v>
      </c>
      <c r="L494" t="s">
        <v>74</v>
      </c>
      <c r="M494" t="s">
        <v>74</v>
      </c>
      <c r="N494" t="s">
        <v>131</v>
      </c>
      <c r="O494" t="s">
        <v>82</v>
      </c>
      <c r="P494" t="s">
        <v>77</v>
      </c>
      <c r="Q494" t="s">
        <v>73</v>
      </c>
      <c r="R494" t="s">
        <v>2060</v>
      </c>
      <c r="S494" t="s">
        <v>96</v>
      </c>
      <c r="T494" t="s">
        <v>101</v>
      </c>
    </row>
    <row r="495" spans="1:20" x14ac:dyDescent="0.25">
      <c r="A495" s="1">
        <v>3053</v>
      </c>
      <c r="B495" t="s">
        <v>19</v>
      </c>
      <c r="C495" t="s">
        <v>37</v>
      </c>
      <c r="D495" t="s">
        <v>71</v>
      </c>
      <c r="E495" t="s">
        <v>63</v>
      </c>
      <c r="F495" t="s">
        <v>73</v>
      </c>
      <c r="G495" t="s">
        <v>89</v>
      </c>
      <c r="H495" t="s">
        <v>570</v>
      </c>
      <c r="I495" t="s">
        <v>102</v>
      </c>
      <c r="J495" t="s">
        <v>93</v>
      </c>
      <c r="K495" t="s">
        <v>1130</v>
      </c>
      <c r="L495" t="s">
        <v>126</v>
      </c>
      <c r="M495" t="s">
        <v>126</v>
      </c>
      <c r="N495" t="s">
        <v>131</v>
      </c>
      <c r="O495" t="s">
        <v>98</v>
      </c>
      <c r="P495" t="s">
        <v>115</v>
      </c>
      <c r="Q495" t="s">
        <v>73</v>
      </c>
      <c r="R495" t="s">
        <v>1517</v>
      </c>
      <c r="S495" t="s">
        <v>85</v>
      </c>
      <c r="T495" t="s">
        <v>101</v>
      </c>
    </row>
    <row r="496" spans="1:20" x14ac:dyDescent="0.25">
      <c r="A496" s="1">
        <v>3054</v>
      </c>
      <c r="B496" t="s">
        <v>19</v>
      </c>
      <c r="C496" t="s">
        <v>38</v>
      </c>
      <c r="D496" t="s">
        <v>71</v>
      </c>
      <c r="E496" t="s">
        <v>53</v>
      </c>
      <c r="F496" t="s">
        <v>74</v>
      </c>
      <c r="G496" t="s">
        <v>83</v>
      </c>
      <c r="H496" t="s">
        <v>532</v>
      </c>
      <c r="I496" t="s">
        <v>86</v>
      </c>
      <c r="J496" t="s">
        <v>122</v>
      </c>
      <c r="K496" t="s">
        <v>1191</v>
      </c>
      <c r="L496" t="s">
        <v>74</v>
      </c>
      <c r="M496" t="s">
        <v>74</v>
      </c>
      <c r="N496" t="s">
        <v>74</v>
      </c>
      <c r="O496" t="s">
        <v>116</v>
      </c>
      <c r="P496" t="s">
        <v>79</v>
      </c>
      <c r="Q496" t="s">
        <v>73</v>
      </c>
      <c r="R496" t="s">
        <v>2073</v>
      </c>
      <c r="S496" t="s">
        <v>89</v>
      </c>
      <c r="T496" t="s">
        <v>1116</v>
      </c>
    </row>
    <row r="497" spans="1:20" x14ac:dyDescent="0.25">
      <c r="A497" s="1">
        <v>3055</v>
      </c>
      <c r="B497" t="s">
        <v>19</v>
      </c>
      <c r="C497" t="s">
        <v>39</v>
      </c>
      <c r="D497" t="s">
        <v>71</v>
      </c>
      <c r="E497" t="s">
        <v>54</v>
      </c>
      <c r="F497" t="s">
        <v>73</v>
      </c>
      <c r="G497" t="s">
        <v>77</v>
      </c>
      <c r="H497" t="s">
        <v>428</v>
      </c>
      <c r="I497" t="s">
        <v>106</v>
      </c>
      <c r="J497" t="s">
        <v>86</v>
      </c>
      <c r="K497" t="s">
        <v>527</v>
      </c>
      <c r="L497" t="s">
        <v>74</v>
      </c>
      <c r="M497" t="s">
        <v>74</v>
      </c>
      <c r="N497" t="s">
        <v>1116</v>
      </c>
      <c r="O497" t="s">
        <v>86</v>
      </c>
      <c r="P497" t="s">
        <v>905</v>
      </c>
      <c r="Q497" t="s">
        <v>126</v>
      </c>
      <c r="R497" t="s">
        <v>2029</v>
      </c>
      <c r="S497" t="s">
        <v>96</v>
      </c>
      <c r="T497" t="s">
        <v>1116</v>
      </c>
    </row>
    <row r="498" spans="1:20" x14ac:dyDescent="0.25">
      <c r="A498" s="1">
        <v>3056</v>
      </c>
      <c r="B498" t="s">
        <v>19</v>
      </c>
      <c r="C498" t="s">
        <v>24</v>
      </c>
      <c r="D498" t="s">
        <v>72</v>
      </c>
      <c r="E498" t="s">
        <v>59</v>
      </c>
      <c r="F498" t="s">
        <v>74</v>
      </c>
      <c r="G498" t="s">
        <v>78</v>
      </c>
      <c r="H498" t="s">
        <v>471</v>
      </c>
      <c r="I498" t="s">
        <v>98</v>
      </c>
      <c r="J498" t="s">
        <v>95</v>
      </c>
      <c r="K498" t="s">
        <v>1311</v>
      </c>
      <c r="L498" t="s">
        <v>74</v>
      </c>
      <c r="M498" t="s">
        <v>126</v>
      </c>
      <c r="N498" t="s">
        <v>74</v>
      </c>
      <c r="O498" t="s">
        <v>97</v>
      </c>
      <c r="P498" t="s">
        <v>1265</v>
      </c>
      <c r="Q498" t="s">
        <v>73</v>
      </c>
      <c r="R498" t="s">
        <v>588</v>
      </c>
      <c r="S498" t="s">
        <v>96</v>
      </c>
      <c r="T498" t="s">
        <v>83</v>
      </c>
    </row>
    <row r="499" spans="1:20" x14ac:dyDescent="0.25">
      <c r="A499" s="1">
        <v>3057</v>
      </c>
      <c r="B499" t="s">
        <v>19</v>
      </c>
      <c r="C499" t="s">
        <v>25</v>
      </c>
      <c r="D499" t="s">
        <v>72</v>
      </c>
      <c r="E499" t="s">
        <v>58</v>
      </c>
      <c r="F499" t="s">
        <v>74</v>
      </c>
      <c r="G499" t="s">
        <v>77</v>
      </c>
      <c r="H499" t="s">
        <v>518</v>
      </c>
      <c r="I499" t="s">
        <v>102</v>
      </c>
      <c r="J499" t="s">
        <v>86</v>
      </c>
      <c r="K499" t="s">
        <v>1157</v>
      </c>
      <c r="L499" t="s">
        <v>74</v>
      </c>
      <c r="M499" t="s">
        <v>73</v>
      </c>
      <c r="N499" t="s">
        <v>126</v>
      </c>
      <c r="O499" t="s">
        <v>97</v>
      </c>
      <c r="P499" t="s">
        <v>1147</v>
      </c>
      <c r="Q499" t="s">
        <v>126</v>
      </c>
      <c r="R499" t="s">
        <v>2130</v>
      </c>
      <c r="S499" t="s">
        <v>89</v>
      </c>
      <c r="T499" t="s">
        <v>117</v>
      </c>
    </row>
    <row r="500" spans="1:20" x14ac:dyDescent="0.25">
      <c r="A500" s="1">
        <v>3058</v>
      </c>
      <c r="B500" t="s">
        <v>19</v>
      </c>
      <c r="C500" t="s">
        <v>26</v>
      </c>
      <c r="D500" t="s">
        <v>72</v>
      </c>
      <c r="E500" t="s">
        <v>61</v>
      </c>
      <c r="F500" t="s">
        <v>73</v>
      </c>
      <c r="G500" t="s">
        <v>98</v>
      </c>
      <c r="H500" t="s">
        <v>709</v>
      </c>
      <c r="I500" t="s">
        <v>79</v>
      </c>
      <c r="J500" t="s">
        <v>100</v>
      </c>
      <c r="K500" t="s">
        <v>1184</v>
      </c>
      <c r="L500" t="s">
        <v>74</v>
      </c>
      <c r="M500" t="s">
        <v>126</v>
      </c>
      <c r="N500" t="s">
        <v>74</v>
      </c>
      <c r="O500" t="s">
        <v>90</v>
      </c>
      <c r="P500" t="s">
        <v>187</v>
      </c>
      <c r="Q500" t="s">
        <v>73</v>
      </c>
      <c r="R500" t="s">
        <v>134</v>
      </c>
      <c r="S500" t="s">
        <v>106</v>
      </c>
      <c r="T500" t="s">
        <v>83</v>
      </c>
    </row>
    <row r="501" spans="1:20" x14ac:dyDescent="0.25">
      <c r="A501" s="1">
        <v>3059</v>
      </c>
      <c r="B501" t="s">
        <v>19</v>
      </c>
      <c r="C501" t="s">
        <v>27</v>
      </c>
      <c r="D501" t="s">
        <v>72</v>
      </c>
      <c r="E501" t="s">
        <v>66</v>
      </c>
      <c r="F501" t="s">
        <v>74</v>
      </c>
      <c r="G501" t="s">
        <v>102</v>
      </c>
      <c r="H501" t="s">
        <v>491</v>
      </c>
      <c r="I501" t="s">
        <v>95</v>
      </c>
      <c r="J501" t="s">
        <v>119</v>
      </c>
      <c r="K501" t="s">
        <v>1246</v>
      </c>
      <c r="L501" t="s">
        <v>74</v>
      </c>
      <c r="M501" t="s">
        <v>73</v>
      </c>
      <c r="N501" t="s">
        <v>74</v>
      </c>
      <c r="O501" t="s">
        <v>107</v>
      </c>
      <c r="P501" t="s">
        <v>772</v>
      </c>
      <c r="Q501" t="s">
        <v>74</v>
      </c>
      <c r="R501" t="s">
        <v>2181</v>
      </c>
      <c r="S501" t="s">
        <v>75</v>
      </c>
      <c r="T501" t="s">
        <v>87</v>
      </c>
    </row>
    <row r="502" spans="1:20" x14ac:dyDescent="0.25">
      <c r="A502" s="1">
        <v>3060</v>
      </c>
      <c r="B502" t="s">
        <v>19</v>
      </c>
      <c r="C502" t="s">
        <v>28</v>
      </c>
      <c r="D502" t="s">
        <v>72</v>
      </c>
      <c r="E502" t="s">
        <v>42</v>
      </c>
      <c r="F502" t="s">
        <v>73</v>
      </c>
      <c r="G502" t="s">
        <v>99</v>
      </c>
      <c r="H502" t="s">
        <v>596</v>
      </c>
      <c r="I502" t="s">
        <v>98</v>
      </c>
      <c r="J502" t="s">
        <v>107</v>
      </c>
      <c r="K502" t="s">
        <v>1192</v>
      </c>
      <c r="L502" t="s">
        <v>74</v>
      </c>
      <c r="M502" t="s">
        <v>126</v>
      </c>
      <c r="N502" t="s">
        <v>74</v>
      </c>
      <c r="O502" t="s">
        <v>77</v>
      </c>
      <c r="P502" t="s">
        <v>122</v>
      </c>
      <c r="Q502" t="s">
        <v>74</v>
      </c>
      <c r="R502" t="s">
        <v>1916</v>
      </c>
      <c r="S502" t="s">
        <v>85</v>
      </c>
      <c r="T502" t="s">
        <v>1116</v>
      </c>
    </row>
    <row r="503" spans="1:20" x14ac:dyDescent="0.25">
      <c r="A503" s="1">
        <v>3061</v>
      </c>
      <c r="B503" t="s">
        <v>19</v>
      </c>
      <c r="C503" t="s">
        <v>40</v>
      </c>
      <c r="D503" t="s">
        <v>72</v>
      </c>
      <c r="E503" t="s">
        <v>62</v>
      </c>
      <c r="F503" t="s">
        <v>73</v>
      </c>
      <c r="G503" t="s">
        <v>90</v>
      </c>
      <c r="H503" t="s">
        <v>844</v>
      </c>
      <c r="I503" t="s">
        <v>114</v>
      </c>
      <c r="J503" t="s">
        <v>109</v>
      </c>
      <c r="K503" t="s">
        <v>1157</v>
      </c>
      <c r="L503" t="s">
        <v>74</v>
      </c>
      <c r="M503" t="s">
        <v>126</v>
      </c>
      <c r="N503" t="s">
        <v>74</v>
      </c>
      <c r="O503" t="s">
        <v>75</v>
      </c>
      <c r="P503" t="s">
        <v>93</v>
      </c>
      <c r="Q503" t="s">
        <v>73</v>
      </c>
      <c r="R503" t="s">
        <v>2084</v>
      </c>
      <c r="S503" t="s">
        <v>106</v>
      </c>
      <c r="T503" t="s">
        <v>131</v>
      </c>
    </row>
    <row r="504" spans="1:20" x14ac:dyDescent="0.25">
      <c r="A504" s="1">
        <v>3062</v>
      </c>
      <c r="B504" t="s">
        <v>19</v>
      </c>
      <c r="C504" t="s">
        <v>29</v>
      </c>
      <c r="D504" t="s">
        <v>72</v>
      </c>
      <c r="E504" t="s">
        <v>70</v>
      </c>
      <c r="F504" t="s">
        <v>74</v>
      </c>
      <c r="G504" t="s">
        <v>95</v>
      </c>
      <c r="H504" t="s">
        <v>760</v>
      </c>
      <c r="I504" t="s">
        <v>108</v>
      </c>
      <c r="J504" t="s">
        <v>104</v>
      </c>
      <c r="K504" t="s">
        <v>1184</v>
      </c>
      <c r="L504" t="s">
        <v>101</v>
      </c>
      <c r="M504" t="s">
        <v>73</v>
      </c>
      <c r="N504" t="s">
        <v>74</v>
      </c>
      <c r="O504" t="s">
        <v>99</v>
      </c>
      <c r="P504" t="s">
        <v>125</v>
      </c>
      <c r="Q504" t="s">
        <v>74</v>
      </c>
      <c r="R504" t="s">
        <v>1066</v>
      </c>
      <c r="S504" t="s">
        <v>116</v>
      </c>
      <c r="T504" t="s">
        <v>131</v>
      </c>
    </row>
    <row r="505" spans="1:20" x14ac:dyDescent="0.25">
      <c r="A505" s="1">
        <v>3063</v>
      </c>
      <c r="B505" t="s">
        <v>19</v>
      </c>
      <c r="C505" t="s">
        <v>31</v>
      </c>
      <c r="D505" t="s">
        <v>72</v>
      </c>
      <c r="E505" t="s">
        <v>63</v>
      </c>
      <c r="F505" t="s">
        <v>73</v>
      </c>
      <c r="G505" t="s">
        <v>78</v>
      </c>
      <c r="H505" t="s">
        <v>927</v>
      </c>
      <c r="I505" t="s">
        <v>103</v>
      </c>
      <c r="J505" t="s">
        <v>104</v>
      </c>
      <c r="K505" t="s">
        <v>1198</v>
      </c>
      <c r="L505" t="s">
        <v>74</v>
      </c>
      <c r="M505" t="s">
        <v>74</v>
      </c>
      <c r="N505" t="s">
        <v>74</v>
      </c>
      <c r="O505" t="s">
        <v>106</v>
      </c>
      <c r="P505" t="s">
        <v>97</v>
      </c>
      <c r="Q505" t="s">
        <v>73</v>
      </c>
      <c r="R505" t="s">
        <v>1811</v>
      </c>
      <c r="S505" t="s">
        <v>96</v>
      </c>
      <c r="T505" t="s">
        <v>76</v>
      </c>
    </row>
    <row r="506" spans="1:20" x14ac:dyDescent="0.25">
      <c r="A506" s="1">
        <v>3064</v>
      </c>
      <c r="B506" t="s">
        <v>19</v>
      </c>
      <c r="C506" t="s">
        <v>32</v>
      </c>
      <c r="D506" t="s">
        <v>72</v>
      </c>
      <c r="E506" t="s">
        <v>64</v>
      </c>
      <c r="F506" t="s">
        <v>74</v>
      </c>
      <c r="G506" t="s">
        <v>129</v>
      </c>
      <c r="H506" t="s">
        <v>989</v>
      </c>
      <c r="I506" t="s">
        <v>90</v>
      </c>
      <c r="J506" t="s">
        <v>114</v>
      </c>
      <c r="K506" t="s">
        <v>1288</v>
      </c>
      <c r="L506" t="s">
        <v>1116</v>
      </c>
      <c r="M506" t="s">
        <v>73</v>
      </c>
      <c r="N506" t="s">
        <v>101</v>
      </c>
      <c r="O506" t="s">
        <v>95</v>
      </c>
      <c r="P506" t="s">
        <v>1182</v>
      </c>
      <c r="Q506" t="s">
        <v>73</v>
      </c>
      <c r="R506" t="s">
        <v>1675</v>
      </c>
      <c r="S506" t="s">
        <v>116</v>
      </c>
      <c r="T506" t="s">
        <v>83</v>
      </c>
    </row>
    <row r="507" spans="1:20" x14ac:dyDescent="0.25">
      <c r="A507" s="1">
        <v>3065</v>
      </c>
      <c r="B507" t="s">
        <v>19</v>
      </c>
      <c r="C507" t="s">
        <v>33</v>
      </c>
      <c r="D507" t="s">
        <v>72</v>
      </c>
      <c r="E507" t="s">
        <v>45</v>
      </c>
      <c r="F507" t="s">
        <v>73</v>
      </c>
      <c r="G507" t="s">
        <v>89</v>
      </c>
      <c r="H507" t="s">
        <v>409</v>
      </c>
      <c r="I507" t="s">
        <v>103</v>
      </c>
      <c r="J507" t="s">
        <v>79</v>
      </c>
      <c r="K507" t="s">
        <v>1121</v>
      </c>
      <c r="L507" t="s">
        <v>74</v>
      </c>
      <c r="M507" t="s">
        <v>74</v>
      </c>
      <c r="N507" t="s">
        <v>131</v>
      </c>
      <c r="O507" t="s">
        <v>85</v>
      </c>
      <c r="P507" t="s">
        <v>96</v>
      </c>
      <c r="Q507" t="s">
        <v>73</v>
      </c>
      <c r="R507" t="s">
        <v>2182</v>
      </c>
      <c r="S507" t="s">
        <v>87</v>
      </c>
      <c r="T507" t="s">
        <v>126</v>
      </c>
    </row>
    <row r="508" spans="1:20" x14ac:dyDescent="0.25">
      <c r="A508" s="1">
        <v>3066</v>
      </c>
      <c r="B508" t="s">
        <v>19</v>
      </c>
      <c r="C508" t="s">
        <v>34</v>
      </c>
      <c r="D508" t="s">
        <v>72</v>
      </c>
      <c r="E508" t="s">
        <v>61</v>
      </c>
      <c r="F508" t="s">
        <v>74</v>
      </c>
      <c r="G508" t="s">
        <v>90</v>
      </c>
      <c r="H508" t="s">
        <v>725</v>
      </c>
      <c r="I508" t="s">
        <v>90</v>
      </c>
      <c r="J508" t="s">
        <v>113</v>
      </c>
      <c r="K508" t="s">
        <v>1137</v>
      </c>
      <c r="L508" t="s">
        <v>74</v>
      </c>
      <c r="M508" t="s">
        <v>73</v>
      </c>
      <c r="N508" t="s">
        <v>73</v>
      </c>
      <c r="O508" t="s">
        <v>97</v>
      </c>
      <c r="P508" t="s">
        <v>1036</v>
      </c>
      <c r="Q508" t="s">
        <v>74</v>
      </c>
      <c r="R508" t="s">
        <v>111</v>
      </c>
      <c r="S508" t="s">
        <v>106</v>
      </c>
      <c r="T508" t="s">
        <v>1116</v>
      </c>
    </row>
    <row r="509" spans="1:20" x14ac:dyDescent="0.25">
      <c r="A509" s="1">
        <v>3067</v>
      </c>
      <c r="B509" t="s">
        <v>19</v>
      </c>
      <c r="C509" t="s">
        <v>35</v>
      </c>
      <c r="D509" t="s">
        <v>72</v>
      </c>
      <c r="E509" t="s">
        <v>49</v>
      </c>
      <c r="F509" t="s">
        <v>74</v>
      </c>
      <c r="G509" t="s">
        <v>89</v>
      </c>
      <c r="H509" t="s">
        <v>460</v>
      </c>
      <c r="I509" t="s">
        <v>103</v>
      </c>
      <c r="J509" t="s">
        <v>95</v>
      </c>
      <c r="K509" t="s">
        <v>1242</v>
      </c>
      <c r="L509" t="s">
        <v>74</v>
      </c>
      <c r="M509" t="s">
        <v>73</v>
      </c>
      <c r="N509" t="s">
        <v>101</v>
      </c>
      <c r="O509" t="s">
        <v>92</v>
      </c>
      <c r="P509" t="s">
        <v>695</v>
      </c>
      <c r="Q509" t="s">
        <v>73</v>
      </c>
      <c r="R509" t="s">
        <v>1665</v>
      </c>
      <c r="S509" t="s">
        <v>89</v>
      </c>
      <c r="T509" t="s">
        <v>83</v>
      </c>
    </row>
    <row r="510" spans="1:20" x14ac:dyDescent="0.25">
      <c r="A510" s="1">
        <v>3068</v>
      </c>
      <c r="B510" t="s">
        <v>19</v>
      </c>
      <c r="C510" t="s">
        <v>36</v>
      </c>
      <c r="D510" t="s">
        <v>72</v>
      </c>
      <c r="E510" t="s">
        <v>46</v>
      </c>
      <c r="F510" t="s">
        <v>73</v>
      </c>
      <c r="G510" t="s">
        <v>77</v>
      </c>
      <c r="H510" t="s">
        <v>569</v>
      </c>
      <c r="I510" t="s">
        <v>77</v>
      </c>
      <c r="J510" t="s">
        <v>95</v>
      </c>
      <c r="K510" t="s">
        <v>1251</v>
      </c>
      <c r="L510" t="s">
        <v>74</v>
      </c>
      <c r="M510" t="s">
        <v>74</v>
      </c>
      <c r="N510" t="s">
        <v>101</v>
      </c>
      <c r="O510" t="s">
        <v>108</v>
      </c>
      <c r="P510" t="s">
        <v>636</v>
      </c>
      <c r="Q510" t="s">
        <v>126</v>
      </c>
      <c r="R510" t="s">
        <v>1591</v>
      </c>
      <c r="S510" t="s">
        <v>85</v>
      </c>
      <c r="T510" t="s">
        <v>76</v>
      </c>
    </row>
    <row r="511" spans="1:20" x14ac:dyDescent="0.25">
      <c r="A511" s="1">
        <v>3069</v>
      </c>
      <c r="B511" t="s">
        <v>19</v>
      </c>
      <c r="C511" t="s">
        <v>37</v>
      </c>
      <c r="D511" t="s">
        <v>72</v>
      </c>
      <c r="E511" t="s">
        <v>44</v>
      </c>
      <c r="F511" t="s">
        <v>74</v>
      </c>
      <c r="G511" t="s">
        <v>80</v>
      </c>
      <c r="H511" t="s">
        <v>990</v>
      </c>
      <c r="I511" t="s">
        <v>103</v>
      </c>
      <c r="J511" t="s">
        <v>94</v>
      </c>
      <c r="K511" t="s">
        <v>1159</v>
      </c>
      <c r="L511" t="s">
        <v>1116</v>
      </c>
      <c r="M511" t="s">
        <v>73</v>
      </c>
      <c r="N511" t="s">
        <v>74</v>
      </c>
      <c r="O511" t="s">
        <v>86</v>
      </c>
      <c r="P511" t="s">
        <v>1009</v>
      </c>
      <c r="Q511" t="s">
        <v>74</v>
      </c>
      <c r="R511" t="s">
        <v>1446</v>
      </c>
      <c r="S511" t="s">
        <v>116</v>
      </c>
      <c r="T511" t="s">
        <v>76</v>
      </c>
    </row>
    <row r="512" spans="1:20" x14ac:dyDescent="0.25">
      <c r="A512" s="1">
        <v>3070</v>
      </c>
      <c r="B512" t="s">
        <v>19</v>
      </c>
      <c r="C512" t="s">
        <v>38</v>
      </c>
      <c r="D512" t="s">
        <v>72</v>
      </c>
      <c r="E512" t="s">
        <v>66</v>
      </c>
      <c r="F512" t="s">
        <v>73</v>
      </c>
      <c r="G512" t="s">
        <v>105</v>
      </c>
      <c r="H512" t="s">
        <v>873</v>
      </c>
      <c r="I512" t="s">
        <v>95</v>
      </c>
      <c r="J512" t="s">
        <v>119</v>
      </c>
      <c r="K512" t="s">
        <v>1274</v>
      </c>
      <c r="L512" t="s">
        <v>1116</v>
      </c>
      <c r="M512" t="s">
        <v>73</v>
      </c>
      <c r="N512" t="s">
        <v>126</v>
      </c>
      <c r="O512" t="s">
        <v>92</v>
      </c>
      <c r="P512" t="s">
        <v>178</v>
      </c>
      <c r="Q512" t="s">
        <v>73</v>
      </c>
      <c r="R512" t="s">
        <v>1657</v>
      </c>
      <c r="S512" t="s">
        <v>96</v>
      </c>
      <c r="T512" t="s">
        <v>131</v>
      </c>
    </row>
    <row r="513" spans="1:20" x14ac:dyDescent="0.25">
      <c r="A513" s="1">
        <v>3071</v>
      </c>
      <c r="B513" t="s">
        <v>19</v>
      </c>
      <c r="C513" t="s">
        <v>39</v>
      </c>
      <c r="D513" t="s">
        <v>72</v>
      </c>
      <c r="E513" t="s">
        <v>49</v>
      </c>
      <c r="F513" t="s">
        <v>73</v>
      </c>
      <c r="G513" t="s">
        <v>93</v>
      </c>
      <c r="H513" t="s">
        <v>991</v>
      </c>
      <c r="I513" t="s">
        <v>99</v>
      </c>
      <c r="J513" t="s">
        <v>92</v>
      </c>
      <c r="K513" t="s">
        <v>1307</v>
      </c>
      <c r="L513" t="s">
        <v>1116</v>
      </c>
      <c r="M513" t="s">
        <v>73</v>
      </c>
      <c r="N513" t="s">
        <v>74</v>
      </c>
      <c r="O513" t="s">
        <v>111</v>
      </c>
      <c r="P513" t="s">
        <v>1125</v>
      </c>
      <c r="Q513" t="s">
        <v>73</v>
      </c>
      <c r="R513" t="s">
        <v>1619</v>
      </c>
      <c r="S513" t="s">
        <v>96</v>
      </c>
      <c r="T513" t="s">
        <v>76</v>
      </c>
    </row>
    <row r="514" spans="1:20" x14ac:dyDescent="0.25">
      <c r="A514" s="1">
        <v>3072</v>
      </c>
      <c r="B514" t="s">
        <v>20</v>
      </c>
      <c r="C514" t="s">
        <v>24</v>
      </c>
      <c r="D514" t="s">
        <v>41</v>
      </c>
      <c r="E514" t="s">
        <v>63</v>
      </c>
      <c r="F514" t="s">
        <v>74</v>
      </c>
      <c r="G514" t="s">
        <v>98</v>
      </c>
      <c r="H514" t="s">
        <v>567</v>
      </c>
      <c r="I514" t="s">
        <v>77</v>
      </c>
      <c r="J514" t="s">
        <v>97</v>
      </c>
      <c r="K514" t="s">
        <v>1215</v>
      </c>
      <c r="L514" t="s">
        <v>126</v>
      </c>
      <c r="M514" t="s">
        <v>73</v>
      </c>
      <c r="N514" t="s">
        <v>101</v>
      </c>
      <c r="O514" t="s">
        <v>99</v>
      </c>
      <c r="P514" t="s">
        <v>911</v>
      </c>
      <c r="Q514" t="s">
        <v>74</v>
      </c>
      <c r="R514" t="s">
        <v>1833</v>
      </c>
      <c r="S514" t="s">
        <v>85</v>
      </c>
      <c r="T514" t="s">
        <v>83</v>
      </c>
    </row>
    <row r="515" spans="1:20" x14ac:dyDescent="0.25">
      <c r="A515" s="1">
        <v>3073</v>
      </c>
      <c r="B515" t="s">
        <v>20</v>
      </c>
      <c r="C515" t="s">
        <v>25</v>
      </c>
      <c r="D515" t="s">
        <v>41</v>
      </c>
      <c r="E515" t="s">
        <v>70</v>
      </c>
      <c r="F515" t="s">
        <v>74</v>
      </c>
      <c r="G515" t="s">
        <v>104</v>
      </c>
      <c r="H515" t="s">
        <v>915</v>
      </c>
      <c r="I515" t="s">
        <v>81</v>
      </c>
      <c r="J515" t="s">
        <v>93</v>
      </c>
      <c r="K515" t="s">
        <v>1358</v>
      </c>
      <c r="L515" t="s">
        <v>101</v>
      </c>
      <c r="M515" t="s">
        <v>73</v>
      </c>
      <c r="N515" t="s">
        <v>74</v>
      </c>
      <c r="O515" t="s">
        <v>79</v>
      </c>
      <c r="P515" t="s">
        <v>1036</v>
      </c>
      <c r="Q515" t="s">
        <v>74</v>
      </c>
      <c r="R515" t="s">
        <v>1696</v>
      </c>
      <c r="S515" t="s">
        <v>96</v>
      </c>
      <c r="T515" t="s">
        <v>83</v>
      </c>
    </row>
    <row r="516" spans="1:20" x14ac:dyDescent="0.25">
      <c r="A516" s="1">
        <v>3074</v>
      </c>
      <c r="B516" t="s">
        <v>20</v>
      </c>
      <c r="C516" t="s">
        <v>26</v>
      </c>
      <c r="D516" t="s">
        <v>41</v>
      </c>
      <c r="E516" t="s">
        <v>44</v>
      </c>
      <c r="F516" t="s">
        <v>73</v>
      </c>
      <c r="G516" t="s">
        <v>81</v>
      </c>
      <c r="H516" t="s">
        <v>458</v>
      </c>
      <c r="I516" t="s">
        <v>92</v>
      </c>
      <c r="J516" t="s">
        <v>125</v>
      </c>
      <c r="K516" t="s">
        <v>1344</v>
      </c>
      <c r="L516" t="s">
        <v>73</v>
      </c>
      <c r="M516" t="s">
        <v>1116</v>
      </c>
      <c r="N516" t="s">
        <v>131</v>
      </c>
      <c r="O516" t="s">
        <v>103</v>
      </c>
      <c r="P516" t="s">
        <v>187</v>
      </c>
      <c r="Q516" t="s">
        <v>126</v>
      </c>
      <c r="R516" t="s">
        <v>93</v>
      </c>
      <c r="S516" t="s">
        <v>106</v>
      </c>
      <c r="T516" t="s">
        <v>131</v>
      </c>
    </row>
    <row r="517" spans="1:20" x14ac:dyDescent="0.25">
      <c r="A517" s="1">
        <v>3075</v>
      </c>
      <c r="B517" t="s">
        <v>20</v>
      </c>
      <c r="C517" t="s">
        <v>27</v>
      </c>
      <c r="D517" t="s">
        <v>41</v>
      </c>
      <c r="E517" t="s">
        <v>58</v>
      </c>
      <c r="F517" t="s">
        <v>74</v>
      </c>
      <c r="G517" t="s">
        <v>82</v>
      </c>
      <c r="H517" t="s">
        <v>474</v>
      </c>
      <c r="I517" t="s">
        <v>86</v>
      </c>
      <c r="J517" t="s">
        <v>129</v>
      </c>
      <c r="K517" t="s">
        <v>1137</v>
      </c>
      <c r="L517" t="s">
        <v>74</v>
      </c>
      <c r="M517" t="s">
        <v>101</v>
      </c>
      <c r="N517" t="s">
        <v>101</v>
      </c>
      <c r="O517" t="s">
        <v>114</v>
      </c>
      <c r="P517" t="s">
        <v>846</v>
      </c>
      <c r="Q517" t="s">
        <v>73</v>
      </c>
      <c r="R517" t="s">
        <v>1488</v>
      </c>
      <c r="S517" t="s">
        <v>82</v>
      </c>
      <c r="T517" t="s">
        <v>83</v>
      </c>
    </row>
    <row r="518" spans="1:20" x14ac:dyDescent="0.25">
      <c r="A518" s="1">
        <v>3076</v>
      </c>
      <c r="B518" t="s">
        <v>20</v>
      </c>
      <c r="C518" t="s">
        <v>28</v>
      </c>
      <c r="D518" t="s">
        <v>41</v>
      </c>
      <c r="E518" t="s">
        <v>68</v>
      </c>
      <c r="F518" t="s">
        <v>73</v>
      </c>
      <c r="G518" t="s">
        <v>108</v>
      </c>
      <c r="H518" t="s">
        <v>780</v>
      </c>
      <c r="I518" t="s">
        <v>116</v>
      </c>
      <c r="J518" t="s">
        <v>94</v>
      </c>
      <c r="K518" t="s">
        <v>995</v>
      </c>
      <c r="L518" t="s">
        <v>126</v>
      </c>
      <c r="M518" t="s">
        <v>73</v>
      </c>
      <c r="N518" t="s">
        <v>74</v>
      </c>
      <c r="O518" t="s">
        <v>97</v>
      </c>
      <c r="P518" t="s">
        <v>1121</v>
      </c>
      <c r="Q518" t="s">
        <v>126</v>
      </c>
      <c r="R518" t="s">
        <v>1500</v>
      </c>
      <c r="S518" t="s">
        <v>89</v>
      </c>
      <c r="T518" t="s">
        <v>131</v>
      </c>
    </row>
    <row r="519" spans="1:20" x14ac:dyDescent="0.25">
      <c r="A519" s="1">
        <v>3077</v>
      </c>
      <c r="B519" t="s">
        <v>20</v>
      </c>
      <c r="C519" t="s">
        <v>40</v>
      </c>
      <c r="D519" t="s">
        <v>41</v>
      </c>
      <c r="E519" t="s">
        <v>62</v>
      </c>
      <c r="F519" t="s">
        <v>74</v>
      </c>
      <c r="G519" t="s">
        <v>94</v>
      </c>
      <c r="H519" t="s">
        <v>786</v>
      </c>
      <c r="I519" t="s">
        <v>77</v>
      </c>
      <c r="J519" t="s">
        <v>80</v>
      </c>
      <c r="K519" t="s">
        <v>1324</v>
      </c>
      <c r="L519" t="s">
        <v>74</v>
      </c>
      <c r="M519" t="s">
        <v>73</v>
      </c>
      <c r="N519" t="s">
        <v>73</v>
      </c>
      <c r="O519" t="s">
        <v>80</v>
      </c>
      <c r="P519" t="s">
        <v>1225</v>
      </c>
      <c r="Q519" t="s">
        <v>101</v>
      </c>
      <c r="R519" t="s">
        <v>2152</v>
      </c>
      <c r="S519" t="s">
        <v>116</v>
      </c>
      <c r="T519" t="s">
        <v>83</v>
      </c>
    </row>
    <row r="520" spans="1:20" x14ac:dyDescent="0.25">
      <c r="A520" s="1">
        <v>3078</v>
      </c>
      <c r="B520" t="s">
        <v>20</v>
      </c>
      <c r="C520" t="s">
        <v>29</v>
      </c>
      <c r="D520" t="s">
        <v>41</v>
      </c>
      <c r="E520" t="s">
        <v>69</v>
      </c>
      <c r="F520" t="s">
        <v>74</v>
      </c>
      <c r="G520" t="s">
        <v>83</v>
      </c>
      <c r="H520" t="s">
        <v>337</v>
      </c>
      <c r="I520" t="s">
        <v>113</v>
      </c>
      <c r="J520" t="s">
        <v>100</v>
      </c>
      <c r="K520" t="s">
        <v>1358</v>
      </c>
      <c r="L520" t="s">
        <v>73</v>
      </c>
      <c r="M520" t="s">
        <v>73</v>
      </c>
      <c r="N520" t="s">
        <v>1116</v>
      </c>
      <c r="O520" t="s">
        <v>97</v>
      </c>
      <c r="P520" t="s">
        <v>250</v>
      </c>
      <c r="Q520" t="s">
        <v>73</v>
      </c>
      <c r="R520" t="s">
        <v>2183</v>
      </c>
      <c r="S520" t="s">
        <v>98</v>
      </c>
      <c r="T520" t="s">
        <v>78</v>
      </c>
    </row>
    <row r="521" spans="1:20" x14ac:dyDescent="0.25">
      <c r="A521" s="1">
        <v>3079</v>
      </c>
      <c r="B521" t="s">
        <v>20</v>
      </c>
      <c r="C521" t="s">
        <v>30</v>
      </c>
      <c r="D521" t="s">
        <v>41</v>
      </c>
      <c r="E521" t="s">
        <v>45</v>
      </c>
      <c r="F521" t="s">
        <v>73</v>
      </c>
      <c r="G521" t="s">
        <v>90</v>
      </c>
      <c r="H521" t="s">
        <v>677</v>
      </c>
      <c r="I521" t="s">
        <v>80</v>
      </c>
      <c r="J521" t="s">
        <v>119</v>
      </c>
      <c r="K521" t="s">
        <v>1218</v>
      </c>
      <c r="L521" t="s">
        <v>101</v>
      </c>
      <c r="M521" t="s">
        <v>74</v>
      </c>
      <c r="N521" t="s">
        <v>117</v>
      </c>
      <c r="O521" t="s">
        <v>78</v>
      </c>
      <c r="P521" t="s">
        <v>77</v>
      </c>
      <c r="Q521" t="s">
        <v>73</v>
      </c>
      <c r="R521" t="s">
        <v>1040</v>
      </c>
      <c r="S521" t="s">
        <v>85</v>
      </c>
      <c r="T521" t="s">
        <v>1116</v>
      </c>
    </row>
    <row r="522" spans="1:20" x14ac:dyDescent="0.25">
      <c r="A522" s="1">
        <v>3080</v>
      </c>
      <c r="B522" t="s">
        <v>20</v>
      </c>
      <c r="C522" t="s">
        <v>32</v>
      </c>
      <c r="D522" t="s">
        <v>41</v>
      </c>
      <c r="E522" t="s">
        <v>68</v>
      </c>
      <c r="F522" t="s">
        <v>74</v>
      </c>
      <c r="G522" t="s">
        <v>102</v>
      </c>
      <c r="H522" t="s">
        <v>425</v>
      </c>
      <c r="I522" t="s">
        <v>79</v>
      </c>
      <c r="J522" t="s">
        <v>100</v>
      </c>
      <c r="K522" t="s">
        <v>1375</v>
      </c>
      <c r="L522" t="s">
        <v>74</v>
      </c>
      <c r="M522" t="s">
        <v>126</v>
      </c>
      <c r="N522" t="s">
        <v>126</v>
      </c>
      <c r="O522" t="s">
        <v>102</v>
      </c>
      <c r="P522" t="s">
        <v>585</v>
      </c>
      <c r="Q522" t="s">
        <v>74</v>
      </c>
      <c r="R522" t="s">
        <v>1733</v>
      </c>
      <c r="S522" t="s">
        <v>96</v>
      </c>
      <c r="T522" t="s">
        <v>76</v>
      </c>
    </row>
    <row r="523" spans="1:20" x14ac:dyDescent="0.25">
      <c r="A523" s="1">
        <v>3081</v>
      </c>
      <c r="B523" t="s">
        <v>20</v>
      </c>
      <c r="C523" t="s">
        <v>33</v>
      </c>
      <c r="D523" t="s">
        <v>41</v>
      </c>
      <c r="E523" t="s">
        <v>60</v>
      </c>
      <c r="F523" t="s">
        <v>73</v>
      </c>
      <c r="G523" t="s">
        <v>77</v>
      </c>
      <c r="H523" t="s">
        <v>177</v>
      </c>
      <c r="I523" t="s">
        <v>90</v>
      </c>
      <c r="J523" t="s">
        <v>105</v>
      </c>
      <c r="K523" t="s">
        <v>1161</v>
      </c>
      <c r="L523" t="s">
        <v>126</v>
      </c>
      <c r="M523" t="s">
        <v>126</v>
      </c>
      <c r="N523" t="s">
        <v>1116</v>
      </c>
      <c r="O523" t="s">
        <v>94</v>
      </c>
      <c r="P523" t="s">
        <v>877</v>
      </c>
      <c r="Q523" t="s">
        <v>74</v>
      </c>
      <c r="R523" t="s">
        <v>1440</v>
      </c>
      <c r="S523" t="s">
        <v>82</v>
      </c>
      <c r="T523" t="s">
        <v>1116</v>
      </c>
    </row>
    <row r="524" spans="1:20" x14ac:dyDescent="0.25">
      <c r="A524" s="1">
        <v>3082</v>
      </c>
      <c r="B524" t="s">
        <v>20</v>
      </c>
      <c r="C524" t="s">
        <v>34</v>
      </c>
      <c r="D524" t="s">
        <v>41</v>
      </c>
      <c r="E524" t="s">
        <v>42</v>
      </c>
      <c r="F524" t="s">
        <v>73</v>
      </c>
      <c r="G524" t="s">
        <v>99</v>
      </c>
      <c r="H524" t="s">
        <v>464</v>
      </c>
      <c r="I524" t="s">
        <v>114</v>
      </c>
      <c r="J524" t="s">
        <v>110</v>
      </c>
      <c r="K524" t="s">
        <v>1205</v>
      </c>
      <c r="L524" t="s">
        <v>126</v>
      </c>
      <c r="M524" t="s">
        <v>74</v>
      </c>
      <c r="N524" t="s">
        <v>126</v>
      </c>
      <c r="O524" t="s">
        <v>96</v>
      </c>
      <c r="P524" t="s">
        <v>124</v>
      </c>
      <c r="Q524" t="s">
        <v>73</v>
      </c>
      <c r="R524" t="s">
        <v>1525</v>
      </c>
      <c r="S524" t="s">
        <v>116</v>
      </c>
      <c r="T524" t="s">
        <v>1116</v>
      </c>
    </row>
    <row r="525" spans="1:20" x14ac:dyDescent="0.25">
      <c r="A525" s="1">
        <v>3083</v>
      </c>
      <c r="B525" t="s">
        <v>20</v>
      </c>
      <c r="C525" t="s">
        <v>35</v>
      </c>
      <c r="D525" t="s">
        <v>41</v>
      </c>
      <c r="E525" t="s">
        <v>72</v>
      </c>
      <c r="F525" t="s">
        <v>74</v>
      </c>
      <c r="G525" t="s">
        <v>95</v>
      </c>
      <c r="H525" t="s">
        <v>410</v>
      </c>
      <c r="I525" t="s">
        <v>79</v>
      </c>
      <c r="J525" t="s">
        <v>119</v>
      </c>
      <c r="K525" t="s">
        <v>1123</v>
      </c>
      <c r="L525" t="s">
        <v>101</v>
      </c>
      <c r="M525" t="s">
        <v>73</v>
      </c>
      <c r="N525" t="s">
        <v>126</v>
      </c>
      <c r="O525" t="s">
        <v>77</v>
      </c>
      <c r="P525" t="s">
        <v>187</v>
      </c>
      <c r="Q525" t="s">
        <v>74</v>
      </c>
      <c r="R525" t="s">
        <v>1600</v>
      </c>
      <c r="S525" t="s">
        <v>89</v>
      </c>
      <c r="T525" t="s">
        <v>78</v>
      </c>
    </row>
    <row r="526" spans="1:20" x14ac:dyDescent="0.25">
      <c r="A526" s="1">
        <v>3084</v>
      </c>
      <c r="B526" t="s">
        <v>20</v>
      </c>
      <c r="C526" t="s">
        <v>36</v>
      </c>
      <c r="D526" t="s">
        <v>41</v>
      </c>
      <c r="E526" t="s">
        <v>59</v>
      </c>
      <c r="F526" t="s">
        <v>73</v>
      </c>
      <c r="G526" t="s">
        <v>102</v>
      </c>
      <c r="H526" t="s">
        <v>602</v>
      </c>
      <c r="I526" t="s">
        <v>81</v>
      </c>
      <c r="J526" t="s">
        <v>108</v>
      </c>
      <c r="K526" t="s">
        <v>765</v>
      </c>
      <c r="L526" t="s">
        <v>126</v>
      </c>
      <c r="M526" t="s">
        <v>126</v>
      </c>
      <c r="N526" t="s">
        <v>101</v>
      </c>
      <c r="O526" t="s">
        <v>86</v>
      </c>
      <c r="P526" t="s">
        <v>1126</v>
      </c>
      <c r="Q526" t="s">
        <v>74</v>
      </c>
      <c r="R526" t="s">
        <v>1531</v>
      </c>
      <c r="S526" t="s">
        <v>82</v>
      </c>
      <c r="T526" t="s">
        <v>1116</v>
      </c>
    </row>
    <row r="527" spans="1:20" x14ac:dyDescent="0.25">
      <c r="A527" s="1">
        <v>3085</v>
      </c>
      <c r="B527" t="s">
        <v>20</v>
      </c>
      <c r="C527" t="s">
        <v>37</v>
      </c>
      <c r="D527" t="s">
        <v>41</v>
      </c>
      <c r="E527" t="s">
        <v>64</v>
      </c>
      <c r="F527" t="s">
        <v>74</v>
      </c>
      <c r="G527" t="s">
        <v>88</v>
      </c>
      <c r="H527" t="s">
        <v>848</v>
      </c>
      <c r="I527" t="s">
        <v>94</v>
      </c>
      <c r="J527" t="s">
        <v>104</v>
      </c>
      <c r="K527" t="s">
        <v>1321</v>
      </c>
      <c r="L527" t="s">
        <v>126</v>
      </c>
      <c r="M527" t="s">
        <v>73</v>
      </c>
      <c r="N527" t="s">
        <v>74</v>
      </c>
      <c r="O527" t="s">
        <v>106</v>
      </c>
      <c r="P527" t="s">
        <v>995</v>
      </c>
      <c r="Q527" t="s">
        <v>101</v>
      </c>
      <c r="R527" t="s">
        <v>1913</v>
      </c>
      <c r="S527" t="s">
        <v>78</v>
      </c>
      <c r="T527" t="s">
        <v>131</v>
      </c>
    </row>
    <row r="528" spans="1:20" x14ac:dyDescent="0.25">
      <c r="A528" s="1">
        <v>3086</v>
      </c>
      <c r="B528" t="s">
        <v>20</v>
      </c>
      <c r="C528" t="s">
        <v>38</v>
      </c>
      <c r="D528" t="s">
        <v>41</v>
      </c>
      <c r="E528" t="s">
        <v>69</v>
      </c>
      <c r="F528" t="s">
        <v>73</v>
      </c>
      <c r="G528" t="s">
        <v>93</v>
      </c>
      <c r="H528" t="s">
        <v>645</v>
      </c>
      <c r="I528" t="s">
        <v>89</v>
      </c>
      <c r="J528" t="s">
        <v>86</v>
      </c>
      <c r="K528" t="s">
        <v>1235</v>
      </c>
      <c r="L528" t="s">
        <v>74</v>
      </c>
      <c r="M528" t="s">
        <v>73</v>
      </c>
      <c r="N528" t="s">
        <v>74</v>
      </c>
      <c r="O528" t="s">
        <v>113</v>
      </c>
      <c r="P528" t="s">
        <v>527</v>
      </c>
      <c r="Q528" t="s">
        <v>101</v>
      </c>
      <c r="R528" t="s">
        <v>2064</v>
      </c>
      <c r="S528" t="s">
        <v>87</v>
      </c>
      <c r="T528" t="s">
        <v>74</v>
      </c>
    </row>
    <row r="529" spans="1:20" x14ac:dyDescent="0.25">
      <c r="A529" s="1">
        <v>3087</v>
      </c>
      <c r="B529" t="s">
        <v>20</v>
      </c>
      <c r="C529" t="s">
        <v>39</v>
      </c>
      <c r="D529" t="s">
        <v>41</v>
      </c>
      <c r="E529" t="s">
        <v>58</v>
      </c>
      <c r="F529" t="s">
        <v>73</v>
      </c>
      <c r="G529" t="s">
        <v>109</v>
      </c>
      <c r="H529" t="s">
        <v>583</v>
      </c>
      <c r="I529" t="s">
        <v>103</v>
      </c>
      <c r="J529" t="s">
        <v>112</v>
      </c>
      <c r="K529" t="s">
        <v>1344</v>
      </c>
      <c r="L529" t="s">
        <v>101</v>
      </c>
      <c r="M529" t="s">
        <v>126</v>
      </c>
      <c r="N529" t="s">
        <v>74</v>
      </c>
      <c r="O529" t="s">
        <v>77</v>
      </c>
      <c r="P529" t="s">
        <v>718</v>
      </c>
      <c r="Q529" t="s">
        <v>74</v>
      </c>
      <c r="R529" t="s">
        <v>1928</v>
      </c>
      <c r="S529" t="s">
        <v>96</v>
      </c>
      <c r="T529" t="s">
        <v>1116</v>
      </c>
    </row>
    <row r="530" spans="1:20" x14ac:dyDescent="0.25">
      <c r="A530" s="1">
        <v>3088</v>
      </c>
      <c r="B530" t="s">
        <v>20</v>
      </c>
      <c r="C530" t="s">
        <v>24</v>
      </c>
      <c r="D530" t="s">
        <v>42</v>
      </c>
      <c r="E530" t="s">
        <v>70</v>
      </c>
      <c r="F530" t="s">
        <v>74</v>
      </c>
      <c r="G530" t="s">
        <v>77</v>
      </c>
      <c r="H530" t="s">
        <v>992</v>
      </c>
      <c r="I530" t="s">
        <v>86</v>
      </c>
      <c r="J530" t="s">
        <v>91</v>
      </c>
      <c r="K530" t="s">
        <v>1303</v>
      </c>
      <c r="L530" t="s">
        <v>126</v>
      </c>
      <c r="M530" t="s">
        <v>73</v>
      </c>
      <c r="N530" t="s">
        <v>101</v>
      </c>
      <c r="O530" t="s">
        <v>103</v>
      </c>
      <c r="P530" t="s">
        <v>123</v>
      </c>
      <c r="Q530" t="s">
        <v>73</v>
      </c>
      <c r="R530" t="s">
        <v>1787</v>
      </c>
      <c r="S530" t="s">
        <v>82</v>
      </c>
      <c r="T530" t="s">
        <v>101</v>
      </c>
    </row>
    <row r="531" spans="1:20" x14ac:dyDescent="0.25">
      <c r="A531" s="1">
        <v>3089</v>
      </c>
      <c r="B531" t="s">
        <v>20</v>
      </c>
      <c r="C531" t="s">
        <v>25</v>
      </c>
      <c r="D531" t="s">
        <v>42</v>
      </c>
      <c r="E531" t="s">
        <v>65</v>
      </c>
      <c r="F531" t="s">
        <v>73</v>
      </c>
      <c r="G531" t="s">
        <v>80</v>
      </c>
      <c r="H531" t="s">
        <v>610</v>
      </c>
      <c r="I531" t="s">
        <v>92</v>
      </c>
      <c r="J531" t="s">
        <v>93</v>
      </c>
      <c r="K531" t="s">
        <v>1352</v>
      </c>
      <c r="L531" t="s">
        <v>101</v>
      </c>
      <c r="M531" t="s">
        <v>74</v>
      </c>
      <c r="N531" t="s">
        <v>74</v>
      </c>
      <c r="O531" t="s">
        <v>113</v>
      </c>
      <c r="P531" t="s">
        <v>281</v>
      </c>
      <c r="Q531" t="s">
        <v>74</v>
      </c>
      <c r="R531" t="s">
        <v>1569</v>
      </c>
      <c r="S531" t="s">
        <v>78</v>
      </c>
      <c r="T531" t="s">
        <v>131</v>
      </c>
    </row>
    <row r="532" spans="1:20" x14ac:dyDescent="0.25">
      <c r="A532" s="1">
        <v>3090</v>
      </c>
      <c r="B532" t="s">
        <v>20</v>
      </c>
      <c r="C532" t="s">
        <v>26</v>
      </c>
      <c r="D532" t="s">
        <v>42</v>
      </c>
      <c r="E532" t="s">
        <v>64</v>
      </c>
      <c r="F532" t="s">
        <v>73</v>
      </c>
      <c r="G532" t="s">
        <v>110</v>
      </c>
      <c r="H532" t="s">
        <v>204</v>
      </c>
      <c r="I532" t="s">
        <v>90</v>
      </c>
      <c r="J532" t="s">
        <v>79</v>
      </c>
      <c r="K532" t="s">
        <v>1324</v>
      </c>
      <c r="L532" t="s">
        <v>126</v>
      </c>
      <c r="M532" t="s">
        <v>73</v>
      </c>
      <c r="N532" t="s">
        <v>126</v>
      </c>
      <c r="O532" t="s">
        <v>95</v>
      </c>
      <c r="P532" t="s">
        <v>1255</v>
      </c>
      <c r="Q532" t="s">
        <v>101</v>
      </c>
      <c r="R532" t="s">
        <v>1799</v>
      </c>
      <c r="S532" t="s">
        <v>116</v>
      </c>
      <c r="T532" t="s">
        <v>131</v>
      </c>
    </row>
    <row r="533" spans="1:20" x14ac:dyDescent="0.25">
      <c r="A533" s="1">
        <v>3091</v>
      </c>
      <c r="B533" t="s">
        <v>20</v>
      </c>
      <c r="C533" t="s">
        <v>27</v>
      </c>
      <c r="D533" t="s">
        <v>42</v>
      </c>
      <c r="E533" t="s">
        <v>45</v>
      </c>
      <c r="F533" t="s">
        <v>74</v>
      </c>
      <c r="G533" t="s">
        <v>118</v>
      </c>
      <c r="H533" t="s">
        <v>899</v>
      </c>
      <c r="I533" t="s">
        <v>94</v>
      </c>
      <c r="J533" t="s">
        <v>97</v>
      </c>
      <c r="K533" t="s">
        <v>1384</v>
      </c>
      <c r="L533" t="s">
        <v>1116</v>
      </c>
      <c r="M533" t="s">
        <v>74</v>
      </c>
      <c r="N533" t="s">
        <v>101</v>
      </c>
      <c r="O533" t="s">
        <v>114</v>
      </c>
      <c r="P533" t="s">
        <v>806</v>
      </c>
      <c r="Q533" t="s">
        <v>74</v>
      </c>
      <c r="R533" t="s">
        <v>1550</v>
      </c>
      <c r="S533" t="s">
        <v>82</v>
      </c>
      <c r="T533" t="s">
        <v>117</v>
      </c>
    </row>
    <row r="534" spans="1:20" x14ac:dyDescent="0.25">
      <c r="A534" s="1">
        <v>3092</v>
      </c>
      <c r="B534" t="s">
        <v>20</v>
      </c>
      <c r="C534" t="s">
        <v>28</v>
      </c>
      <c r="D534" t="s">
        <v>42</v>
      </c>
      <c r="E534" t="s">
        <v>50</v>
      </c>
      <c r="F534" t="s">
        <v>73</v>
      </c>
      <c r="G534" t="s">
        <v>102</v>
      </c>
      <c r="H534" t="s">
        <v>574</v>
      </c>
      <c r="I534" t="s">
        <v>106</v>
      </c>
      <c r="J534" t="s">
        <v>94</v>
      </c>
      <c r="K534" t="s">
        <v>1146</v>
      </c>
      <c r="L534" t="s">
        <v>74</v>
      </c>
      <c r="M534" t="s">
        <v>73</v>
      </c>
      <c r="N534" t="s">
        <v>126</v>
      </c>
      <c r="O534" t="s">
        <v>107</v>
      </c>
      <c r="P534" t="s">
        <v>919</v>
      </c>
      <c r="Q534" t="s">
        <v>74</v>
      </c>
      <c r="R534" t="s">
        <v>1694</v>
      </c>
      <c r="S534" t="s">
        <v>85</v>
      </c>
      <c r="T534" t="s">
        <v>126</v>
      </c>
    </row>
    <row r="535" spans="1:20" x14ac:dyDescent="0.25">
      <c r="A535" s="1">
        <v>3093</v>
      </c>
      <c r="B535" t="s">
        <v>20</v>
      </c>
      <c r="C535" t="s">
        <v>40</v>
      </c>
      <c r="D535" t="s">
        <v>42</v>
      </c>
      <c r="E535" t="s">
        <v>69</v>
      </c>
      <c r="F535" t="s">
        <v>73</v>
      </c>
      <c r="G535" t="s">
        <v>77</v>
      </c>
      <c r="H535" t="s">
        <v>395</v>
      </c>
      <c r="I535" t="s">
        <v>86</v>
      </c>
      <c r="J535" t="s">
        <v>112</v>
      </c>
      <c r="K535" t="s">
        <v>1231</v>
      </c>
      <c r="L535" t="s">
        <v>101</v>
      </c>
      <c r="M535" t="s">
        <v>74</v>
      </c>
      <c r="N535" t="s">
        <v>1116</v>
      </c>
      <c r="O535" t="s">
        <v>81</v>
      </c>
      <c r="P535" t="s">
        <v>123</v>
      </c>
      <c r="Q535" t="s">
        <v>73</v>
      </c>
      <c r="R535" t="s">
        <v>1590</v>
      </c>
      <c r="S535" t="s">
        <v>116</v>
      </c>
      <c r="T535" t="s">
        <v>101</v>
      </c>
    </row>
    <row r="536" spans="1:20" x14ac:dyDescent="0.25">
      <c r="A536" s="1">
        <v>3094</v>
      </c>
      <c r="B536" t="s">
        <v>20</v>
      </c>
      <c r="C536" t="s">
        <v>29</v>
      </c>
      <c r="D536" t="s">
        <v>42</v>
      </c>
      <c r="E536" t="s">
        <v>57</v>
      </c>
      <c r="F536" t="s">
        <v>74</v>
      </c>
      <c r="G536" t="s">
        <v>79</v>
      </c>
      <c r="H536" t="s">
        <v>620</v>
      </c>
      <c r="I536" t="s">
        <v>103</v>
      </c>
      <c r="J536" t="s">
        <v>93</v>
      </c>
      <c r="K536" t="s">
        <v>1145</v>
      </c>
      <c r="L536" t="s">
        <v>74</v>
      </c>
      <c r="M536" t="s">
        <v>74</v>
      </c>
      <c r="N536" t="s">
        <v>101</v>
      </c>
      <c r="O536" t="s">
        <v>92</v>
      </c>
      <c r="P536" t="s">
        <v>789</v>
      </c>
      <c r="Q536" t="s">
        <v>74</v>
      </c>
      <c r="R536" t="s">
        <v>866</v>
      </c>
      <c r="S536" t="s">
        <v>85</v>
      </c>
      <c r="T536" t="s">
        <v>83</v>
      </c>
    </row>
    <row r="537" spans="1:20" x14ac:dyDescent="0.25">
      <c r="A537" s="1">
        <v>3095</v>
      </c>
      <c r="B537" t="s">
        <v>20</v>
      </c>
      <c r="C537" t="s">
        <v>30</v>
      </c>
      <c r="D537" t="s">
        <v>42</v>
      </c>
      <c r="E537" t="s">
        <v>52</v>
      </c>
      <c r="F537" t="s">
        <v>74</v>
      </c>
      <c r="G537" t="s">
        <v>108</v>
      </c>
      <c r="H537" t="s">
        <v>993</v>
      </c>
      <c r="I537" t="s">
        <v>94</v>
      </c>
      <c r="J537" t="s">
        <v>80</v>
      </c>
      <c r="K537" t="s">
        <v>1193</v>
      </c>
      <c r="L537" t="s">
        <v>101</v>
      </c>
      <c r="M537" t="s">
        <v>73</v>
      </c>
      <c r="N537" t="s">
        <v>126</v>
      </c>
      <c r="O537" t="s">
        <v>99</v>
      </c>
      <c r="P537" t="s">
        <v>806</v>
      </c>
      <c r="Q537" t="s">
        <v>74</v>
      </c>
      <c r="R537" t="s">
        <v>1564</v>
      </c>
      <c r="S537" t="s">
        <v>87</v>
      </c>
      <c r="T537" t="s">
        <v>1116</v>
      </c>
    </row>
    <row r="538" spans="1:20" x14ac:dyDescent="0.25">
      <c r="A538" s="1">
        <v>3096</v>
      </c>
      <c r="B538" t="s">
        <v>20</v>
      </c>
      <c r="C538" t="s">
        <v>31</v>
      </c>
      <c r="D538" t="s">
        <v>42</v>
      </c>
      <c r="E538" t="s">
        <v>70</v>
      </c>
      <c r="F538" t="s">
        <v>73</v>
      </c>
      <c r="G538" t="s">
        <v>84</v>
      </c>
      <c r="H538" t="s">
        <v>994</v>
      </c>
      <c r="I538" t="s">
        <v>114</v>
      </c>
      <c r="J538" t="s">
        <v>93</v>
      </c>
      <c r="K538" t="s">
        <v>1233</v>
      </c>
      <c r="L538" t="s">
        <v>1116</v>
      </c>
      <c r="M538" t="s">
        <v>73</v>
      </c>
      <c r="N538" t="s">
        <v>126</v>
      </c>
      <c r="O538" t="s">
        <v>93</v>
      </c>
      <c r="P538" t="s">
        <v>1086</v>
      </c>
      <c r="Q538" t="s">
        <v>74</v>
      </c>
      <c r="R538" t="s">
        <v>1579</v>
      </c>
      <c r="S538" t="s">
        <v>78</v>
      </c>
      <c r="T538" t="s">
        <v>83</v>
      </c>
    </row>
    <row r="539" spans="1:20" x14ac:dyDescent="0.25">
      <c r="A539" s="1">
        <v>3097</v>
      </c>
      <c r="B539" t="s">
        <v>20</v>
      </c>
      <c r="C539" t="s">
        <v>32</v>
      </c>
      <c r="D539" t="s">
        <v>42</v>
      </c>
      <c r="E539" t="s">
        <v>66</v>
      </c>
      <c r="F539" t="s">
        <v>73</v>
      </c>
      <c r="G539" t="s">
        <v>106</v>
      </c>
      <c r="H539" t="s">
        <v>479</v>
      </c>
      <c r="I539" t="s">
        <v>81</v>
      </c>
      <c r="J539" t="s">
        <v>108</v>
      </c>
      <c r="K539" t="s">
        <v>1160</v>
      </c>
      <c r="L539" t="s">
        <v>74</v>
      </c>
      <c r="M539" t="s">
        <v>74</v>
      </c>
      <c r="N539" t="s">
        <v>126</v>
      </c>
      <c r="O539" t="s">
        <v>82</v>
      </c>
      <c r="P539" t="s">
        <v>118</v>
      </c>
      <c r="Q539" t="s">
        <v>73</v>
      </c>
      <c r="R539" t="s">
        <v>2184</v>
      </c>
      <c r="S539" t="s">
        <v>116</v>
      </c>
      <c r="T539" t="s">
        <v>126</v>
      </c>
    </row>
    <row r="540" spans="1:20" x14ac:dyDescent="0.25">
      <c r="A540" s="1">
        <v>3098</v>
      </c>
      <c r="B540" t="s">
        <v>20</v>
      </c>
      <c r="C540" t="s">
        <v>34</v>
      </c>
      <c r="D540" t="s">
        <v>42</v>
      </c>
      <c r="E540" t="s">
        <v>41</v>
      </c>
      <c r="F540" t="s">
        <v>74</v>
      </c>
      <c r="G540" t="s">
        <v>105</v>
      </c>
      <c r="H540" t="s">
        <v>369</v>
      </c>
      <c r="I540" t="s">
        <v>92</v>
      </c>
      <c r="J540" t="s">
        <v>93</v>
      </c>
      <c r="K540" t="s">
        <v>1163</v>
      </c>
      <c r="L540" t="s">
        <v>126</v>
      </c>
      <c r="M540" t="s">
        <v>74</v>
      </c>
      <c r="N540" t="s">
        <v>101</v>
      </c>
      <c r="O540" t="s">
        <v>79</v>
      </c>
      <c r="P540" t="s">
        <v>995</v>
      </c>
      <c r="Q540" t="s">
        <v>101</v>
      </c>
      <c r="R540" t="s">
        <v>1591</v>
      </c>
      <c r="S540" t="s">
        <v>87</v>
      </c>
      <c r="T540" t="s">
        <v>1116</v>
      </c>
    </row>
    <row r="541" spans="1:20" x14ac:dyDescent="0.25">
      <c r="A541" s="1">
        <v>3099</v>
      </c>
      <c r="B541" t="s">
        <v>20</v>
      </c>
      <c r="C541" t="s">
        <v>35</v>
      </c>
      <c r="D541" t="s">
        <v>42</v>
      </c>
      <c r="E541" t="s">
        <v>56</v>
      </c>
      <c r="F541" t="s">
        <v>74</v>
      </c>
      <c r="G541" t="s">
        <v>94</v>
      </c>
      <c r="H541" t="s">
        <v>171</v>
      </c>
      <c r="I541" t="s">
        <v>103</v>
      </c>
      <c r="J541" t="s">
        <v>93</v>
      </c>
      <c r="K541" t="s">
        <v>1246</v>
      </c>
      <c r="L541" t="s">
        <v>74</v>
      </c>
      <c r="M541" t="s">
        <v>74</v>
      </c>
      <c r="N541" t="s">
        <v>126</v>
      </c>
      <c r="O541" t="s">
        <v>79</v>
      </c>
      <c r="P541" t="s">
        <v>1047</v>
      </c>
      <c r="Q541" t="s">
        <v>126</v>
      </c>
      <c r="R541" t="s">
        <v>1614</v>
      </c>
      <c r="S541" t="s">
        <v>78</v>
      </c>
      <c r="T541" t="s">
        <v>83</v>
      </c>
    </row>
    <row r="542" spans="1:20" x14ac:dyDescent="0.25">
      <c r="A542" s="1">
        <v>3100</v>
      </c>
      <c r="B542" t="s">
        <v>20</v>
      </c>
      <c r="C542" t="s">
        <v>36</v>
      </c>
      <c r="D542" t="s">
        <v>42</v>
      </c>
      <c r="E542" t="s">
        <v>58</v>
      </c>
      <c r="F542" t="s">
        <v>73</v>
      </c>
      <c r="G542" t="s">
        <v>112</v>
      </c>
      <c r="H542" t="s">
        <v>995</v>
      </c>
      <c r="I542" t="s">
        <v>81</v>
      </c>
      <c r="J542" t="s">
        <v>79</v>
      </c>
      <c r="K542" t="s">
        <v>1197</v>
      </c>
      <c r="L542" t="s">
        <v>101</v>
      </c>
      <c r="M542" t="s">
        <v>73</v>
      </c>
      <c r="N542" t="s">
        <v>126</v>
      </c>
      <c r="O542" t="s">
        <v>114</v>
      </c>
      <c r="P542" t="s">
        <v>466</v>
      </c>
      <c r="Q542" t="s">
        <v>74</v>
      </c>
      <c r="R542" t="s">
        <v>1771</v>
      </c>
      <c r="S542" t="s">
        <v>82</v>
      </c>
      <c r="T542" t="s">
        <v>1116</v>
      </c>
    </row>
    <row r="543" spans="1:20" x14ac:dyDescent="0.25">
      <c r="A543" s="1">
        <v>3101</v>
      </c>
      <c r="B543" t="s">
        <v>20</v>
      </c>
      <c r="C543" t="s">
        <v>37</v>
      </c>
      <c r="D543" t="s">
        <v>42</v>
      </c>
      <c r="E543" t="s">
        <v>68</v>
      </c>
      <c r="F543" t="s">
        <v>74</v>
      </c>
      <c r="G543" t="s">
        <v>88</v>
      </c>
      <c r="H543" t="s">
        <v>996</v>
      </c>
      <c r="I543" t="s">
        <v>81</v>
      </c>
      <c r="J543" t="s">
        <v>77</v>
      </c>
      <c r="K543" t="s">
        <v>1137</v>
      </c>
      <c r="L543" t="s">
        <v>126</v>
      </c>
      <c r="M543" t="s">
        <v>73</v>
      </c>
      <c r="N543" t="s">
        <v>74</v>
      </c>
      <c r="O543" t="s">
        <v>88</v>
      </c>
      <c r="P543" t="s">
        <v>1285</v>
      </c>
      <c r="Q543" t="s">
        <v>101</v>
      </c>
      <c r="R543" t="s">
        <v>1785</v>
      </c>
      <c r="S543" t="s">
        <v>87</v>
      </c>
      <c r="T543" t="s">
        <v>131</v>
      </c>
    </row>
    <row r="544" spans="1:20" x14ac:dyDescent="0.25">
      <c r="A544" s="1">
        <v>3102</v>
      </c>
      <c r="B544" t="s">
        <v>20</v>
      </c>
      <c r="C544" t="s">
        <v>38</v>
      </c>
      <c r="D544" t="s">
        <v>42</v>
      </c>
      <c r="E544" t="s">
        <v>45</v>
      </c>
      <c r="F544" t="s">
        <v>73</v>
      </c>
      <c r="G544" t="s">
        <v>108</v>
      </c>
      <c r="H544" t="s">
        <v>378</v>
      </c>
      <c r="I544" t="s">
        <v>86</v>
      </c>
      <c r="J544" t="s">
        <v>108</v>
      </c>
      <c r="K544" t="s">
        <v>1145</v>
      </c>
      <c r="L544" t="s">
        <v>126</v>
      </c>
      <c r="M544" t="s">
        <v>73</v>
      </c>
      <c r="N544" t="s">
        <v>1116</v>
      </c>
      <c r="O544" t="s">
        <v>77</v>
      </c>
      <c r="P544" t="s">
        <v>1085</v>
      </c>
      <c r="Q544" t="s">
        <v>74</v>
      </c>
      <c r="R544" t="s">
        <v>1669</v>
      </c>
      <c r="S544" t="s">
        <v>96</v>
      </c>
      <c r="T544" t="s">
        <v>83</v>
      </c>
    </row>
    <row r="545" spans="1:20" x14ac:dyDescent="0.25">
      <c r="A545" s="1">
        <v>3103</v>
      </c>
      <c r="B545" t="s">
        <v>20</v>
      </c>
      <c r="C545" t="s">
        <v>39</v>
      </c>
      <c r="D545" t="s">
        <v>42</v>
      </c>
      <c r="E545" t="s">
        <v>64</v>
      </c>
      <c r="F545" t="s">
        <v>74</v>
      </c>
      <c r="G545" t="s">
        <v>105</v>
      </c>
      <c r="H545" t="s">
        <v>281</v>
      </c>
      <c r="I545" t="s">
        <v>86</v>
      </c>
      <c r="J545" t="s">
        <v>111</v>
      </c>
      <c r="K545" t="s">
        <v>1228</v>
      </c>
      <c r="L545" t="s">
        <v>1116</v>
      </c>
      <c r="M545" t="s">
        <v>73</v>
      </c>
      <c r="N545" t="s">
        <v>74</v>
      </c>
      <c r="O545" t="s">
        <v>103</v>
      </c>
      <c r="P545" t="s">
        <v>899</v>
      </c>
      <c r="Q545" t="s">
        <v>74</v>
      </c>
      <c r="R545" t="s">
        <v>1760</v>
      </c>
      <c r="S545" t="s">
        <v>116</v>
      </c>
      <c r="T545" t="s">
        <v>83</v>
      </c>
    </row>
    <row r="546" spans="1:20" x14ac:dyDescent="0.25">
      <c r="A546" s="1">
        <v>3104</v>
      </c>
      <c r="B546" t="s">
        <v>20</v>
      </c>
      <c r="C546" t="s">
        <v>24</v>
      </c>
      <c r="D546" t="s">
        <v>43</v>
      </c>
      <c r="E546" t="s">
        <v>44</v>
      </c>
      <c r="F546" t="s">
        <v>74</v>
      </c>
      <c r="G546" t="s">
        <v>82</v>
      </c>
      <c r="H546" t="s">
        <v>325</v>
      </c>
      <c r="I546" t="s">
        <v>103</v>
      </c>
      <c r="J546" t="s">
        <v>108</v>
      </c>
      <c r="K546" t="s">
        <v>1324</v>
      </c>
      <c r="L546" t="s">
        <v>74</v>
      </c>
      <c r="M546" t="s">
        <v>73</v>
      </c>
      <c r="N546" t="s">
        <v>1116</v>
      </c>
      <c r="O546" t="s">
        <v>94</v>
      </c>
      <c r="P546" t="s">
        <v>357</v>
      </c>
      <c r="Q546" t="s">
        <v>73</v>
      </c>
      <c r="R546" t="s">
        <v>1566</v>
      </c>
      <c r="S546" t="s">
        <v>106</v>
      </c>
      <c r="T546" t="s">
        <v>83</v>
      </c>
    </row>
    <row r="547" spans="1:20" x14ac:dyDescent="0.25">
      <c r="A547" s="1">
        <v>3105</v>
      </c>
      <c r="B547" t="s">
        <v>20</v>
      </c>
      <c r="C547" t="s">
        <v>25</v>
      </c>
      <c r="D547" t="s">
        <v>43</v>
      </c>
      <c r="E547" t="s">
        <v>48</v>
      </c>
      <c r="F547" t="s">
        <v>73</v>
      </c>
      <c r="G547" t="s">
        <v>114</v>
      </c>
      <c r="H547" t="s">
        <v>481</v>
      </c>
      <c r="I547" t="s">
        <v>114</v>
      </c>
      <c r="J547" t="s">
        <v>110</v>
      </c>
      <c r="K547" t="s">
        <v>1137</v>
      </c>
      <c r="L547" t="s">
        <v>126</v>
      </c>
      <c r="M547" t="s">
        <v>126</v>
      </c>
      <c r="N547" t="s">
        <v>73</v>
      </c>
      <c r="O547" t="s">
        <v>92</v>
      </c>
      <c r="P547" t="s">
        <v>585</v>
      </c>
      <c r="Q547" t="s">
        <v>73</v>
      </c>
      <c r="R547" t="s">
        <v>1892</v>
      </c>
      <c r="S547" t="s">
        <v>89</v>
      </c>
      <c r="T547" t="s">
        <v>78</v>
      </c>
    </row>
    <row r="548" spans="1:20" x14ac:dyDescent="0.25">
      <c r="A548" s="1">
        <v>3106</v>
      </c>
      <c r="B548" t="s">
        <v>20</v>
      </c>
      <c r="C548" t="s">
        <v>26</v>
      </c>
      <c r="D548" t="s">
        <v>43</v>
      </c>
      <c r="E548" t="s">
        <v>55</v>
      </c>
      <c r="F548" t="s">
        <v>73</v>
      </c>
      <c r="G548" t="s">
        <v>99</v>
      </c>
      <c r="H548" t="s">
        <v>908</v>
      </c>
      <c r="I548" t="s">
        <v>113</v>
      </c>
      <c r="J548" t="s">
        <v>104</v>
      </c>
      <c r="K548" t="s">
        <v>1171</v>
      </c>
      <c r="L548" t="s">
        <v>73</v>
      </c>
      <c r="M548" t="s">
        <v>126</v>
      </c>
      <c r="N548" t="s">
        <v>126</v>
      </c>
      <c r="O548" t="s">
        <v>103</v>
      </c>
      <c r="P548" t="s">
        <v>718</v>
      </c>
      <c r="Q548" t="s">
        <v>74</v>
      </c>
      <c r="R548" t="s">
        <v>1043</v>
      </c>
      <c r="S548" t="s">
        <v>82</v>
      </c>
      <c r="T548" t="s">
        <v>101</v>
      </c>
    </row>
    <row r="549" spans="1:20" x14ac:dyDescent="0.25">
      <c r="A549" s="1">
        <v>3107</v>
      </c>
      <c r="B549" t="s">
        <v>20</v>
      </c>
      <c r="C549" t="s">
        <v>27</v>
      </c>
      <c r="D549" t="s">
        <v>43</v>
      </c>
      <c r="E549" t="s">
        <v>65</v>
      </c>
      <c r="F549" t="s">
        <v>74</v>
      </c>
      <c r="G549" t="s">
        <v>86</v>
      </c>
      <c r="H549" t="s">
        <v>276</v>
      </c>
      <c r="I549" t="s">
        <v>107</v>
      </c>
      <c r="J549" t="s">
        <v>123</v>
      </c>
      <c r="K549" t="s">
        <v>1306</v>
      </c>
      <c r="L549" t="s">
        <v>74</v>
      </c>
      <c r="M549" t="s">
        <v>73</v>
      </c>
      <c r="N549" t="s">
        <v>126</v>
      </c>
      <c r="O549" t="s">
        <v>92</v>
      </c>
      <c r="P549" t="s">
        <v>789</v>
      </c>
      <c r="Q549" t="s">
        <v>126</v>
      </c>
      <c r="R549" t="s">
        <v>1946</v>
      </c>
      <c r="S549" t="s">
        <v>75</v>
      </c>
      <c r="T549" t="s">
        <v>131</v>
      </c>
    </row>
    <row r="550" spans="1:20" x14ac:dyDescent="0.25">
      <c r="A550" s="1">
        <v>3108</v>
      </c>
      <c r="B550" t="s">
        <v>20</v>
      </c>
      <c r="C550" t="s">
        <v>28</v>
      </c>
      <c r="D550" t="s">
        <v>43</v>
      </c>
      <c r="E550" t="s">
        <v>72</v>
      </c>
      <c r="F550" t="s">
        <v>74</v>
      </c>
      <c r="G550" t="s">
        <v>78</v>
      </c>
      <c r="H550" t="s">
        <v>575</v>
      </c>
      <c r="I550" t="s">
        <v>79</v>
      </c>
      <c r="J550" t="s">
        <v>129</v>
      </c>
      <c r="K550" t="s">
        <v>1311</v>
      </c>
      <c r="L550" t="s">
        <v>74</v>
      </c>
      <c r="M550" t="s">
        <v>73</v>
      </c>
      <c r="N550" t="s">
        <v>101</v>
      </c>
      <c r="O550" t="s">
        <v>99</v>
      </c>
      <c r="P550" t="s">
        <v>846</v>
      </c>
      <c r="Q550" t="s">
        <v>73</v>
      </c>
      <c r="R550" t="s">
        <v>1690</v>
      </c>
      <c r="S550" t="s">
        <v>106</v>
      </c>
      <c r="T550" t="s">
        <v>101</v>
      </c>
    </row>
    <row r="551" spans="1:20" x14ac:dyDescent="0.25">
      <c r="A551" s="1">
        <v>3109</v>
      </c>
      <c r="B551" t="s">
        <v>20</v>
      </c>
      <c r="C551" t="s">
        <v>40</v>
      </c>
      <c r="D551" t="s">
        <v>43</v>
      </c>
      <c r="E551" t="s">
        <v>61</v>
      </c>
      <c r="F551" t="s">
        <v>73</v>
      </c>
      <c r="G551" t="s">
        <v>102</v>
      </c>
      <c r="H551" t="s">
        <v>482</v>
      </c>
      <c r="I551" t="s">
        <v>92</v>
      </c>
      <c r="J551" t="s">
        <v>118</v>
      </c>
      <c r="K551" t="s">
        <v>1230</v>
      </c>
      <c r="L551" t="s">
        <v>73</v>
      </c>
      <c r="M551" t="s">
        <v>73</v>
      </c>
      <c r="N551" t="s">
        <v>126</v>
      </c>
      <c r="O551" t="s">
        <v>92</v>
      </c>
      <c r="P551" t="s">
        <v>894</v>
      </c>
      <c r="Q551" t="s">
        <v>126</v>
      </c>
      <c r="R551" t="s">
        <v>1805</v>
      </c>
      <c r="S551" t="s">
        <v>81</v>
      </c>
      <c r="T551" t="s">
        <v>131</v>
      </c>
    </row>
    <row r="552" spans="1:20" x14ac:dyDescent="0.25">
      <c r="A552" s="1">
        <v>3110</v>
      </c>
      <c r="B552" t="s">
        <v>20</v>
      </c>
      <c r="C552" t="s">
        <v>29</v>
      </c>
      <c r="D552" t="s">
        <v>43</v>
      </c>
      <c r="E552" t="s">
        <v>62</v>
      </c>
      <c r="F552" t="s">
        <v>73</v>
      </c>
      <c r="G552" t="s">
        <v>89</v>
      </c>
      <c r="H552" t="s">
        <v>689</v>
      </c>
      <c r="I552" t="s">
        <v>114</v>
      </c>
      <c r="J552" t="s">
        <v>109</v>
      </c>
      <c r="K552" t="s">
        <v>1291</v>
      </c>
      <c r="L552" t="s">
        <v>73</v>
      </c>
      <c r="M552" t="s">
        <v>126</v>
      </c>
      <c r="N552" t="s">
        <v>126</v>
      </c>
      <c r="O552" t="s">
        <v>116</v>
      </c>
      <c r="P552" t="s">
        <v>116</v>
      </c>
      <c r="Q552" t="s">
        <v>73</v>
      </c>
      <c r="R552" t="s">
        <v>2135</v>
      </c>
      <c r="S552" t="s">
        <v>96</v>
      </c>
      <c r="T552" t="s">
        <v>101</v>
      </c>
    </row>
    <row r="553" spans="1:20" x14ac:dyDescent="0.25">
      <c r="A553" s="1">
        <v>3111</v>
      </c>
      <c r="B553" t="s">
        <v>20</v>
      </c>
      <c r="C553" t="s">
        <v>31</v>
      </c>
      <c r="D553" t="s">
        <v>43</v>
      </c>
      <c r="E553" t="s">
        <v>67</v>
      </c>
      <c r="F553" t="s">
        <v>74</v>
      </c>
      <c r="G553" t="s">
        <v>98</v>
      </c>
      <c r="H553" t="s">
        <v>175</v>
      </c>
      <c r="I553" t="s">
        <v>99</v>
      </c>
      <c r="J553" t="s">
        <v>95</v>
      </c>
      <c r="K553" t="s">
        <v>1223</v>
      </c>
      <c r="L553" t="s">
        <v>74</v>
      </c>
      <c r="M553" t="s">
        <v>74</v>
      </c>
      <c r="N553" t="s">
        <v>101</v>
      </c>
      <c r="O553" t="s">
        <v>113</v>
      </c>
      <c r="P553" t="s">
        <v>125</v>
      </c>
      <c r="Q553" t="s">
        <v>73</v>
      </c>
      <c r="R553" t="s">
        <v>1507</v>
      </c>
      <c r="S553" t="s">
        <v>75</v>
      </c>
      <c r="T553" t="s">
        <v>1116</v>
      </c>
    </row>
    <row r="554" spans="1:20" x14ac:dyDescent="0.25">
      <c r="A554" s="1">
        <v>3112</v>
      </c>
      <c r="B554" t="s">
        <v>20</v>
      </c>
      <c r="C554" t="s">
        <v>32</v>
      </c>
      <c r="D554" t="s">
        <v>43</v>
      </c>
      <c r="E554" t="s">
        <v>48</v>
      </c>
      <c r="F554" t="s">
        <v>74</v>
      </c>
      <c r="G554" t="s">
        <v>94</v>
      </c>
      <c r="H554" t="s">
        <v>766</v>
      </c>
      <c r="I554" t="s">
        <v>79</v>
      </c>
      <c r="J554" t="s">
        <v>88</v>
      </c>
      <c r="K554" t="s">
        <v>1193</v>
      </c>
      <c r="L554" t="s">
        <v>101</v>
      </c>
      <c r="M554" t="s">
        <v>126</v>
      </c>
      <c r="N554" t="s">
        <v>126</v>
      </c>
      <c r="O554" t="s">
        <v>93</v>
      </c>
      <c r="P554" t="s">
        <v>873</v>
      </c>
      <c r="Q554" t="s">
        <v>73</v>
      </c>
      <c r="R554" t="s">
        <v>759</v>
      </c>
      <c r="S554" t="s">
        <v>85</v>
      </c>
      <c r="T554" t="s">
        <v>76</v>
      </c>
    </row>
    <row r="555" spans="1:20" x14ac:dyDescent="0.25">
      <c r="A555" s="1">
        <v>3113</v>
      </c>
      <c r="B555" t="s">
        <v>20</v>
      </c>
      <c r="C555" t="s">
        <v>33</v>
      </c>
      <c r="D555" t="s">
        <v>43</v>
      </c>
      <c r="E555" t="s">
        <v>49</v>
      </c>
      <c r="F555" t="s">
        <v>73</v>
      </c>
      <c r="G555" t="s">
        <v>75</v>
      </c>
      <c r="H555" t="s">
        <v>167</v>
      </c>
      <c r="I555" t="s">
        <v>102</v>
      </c>
      <c r="J555" t="s">
        <v>80</v>
      </c>
      <c r="K555" t="s">
        <v>1271</v>
      </c>
      <c r="L555" t="s">
        <v>74</v>
      </c>
      <c r="M555" t="s">
        <v>73</v>
      </c>
      <c r="N555" t="s">
        <v>74</v>
      </c>
      <c r="O555" t="s">
        <v>89</v>
      </c>
      <c r="P555" t="s">
        <v>944</v>
      </c>
      <c r="Q555" t="s">
        <v>74</v>
      </c>
      <c r="R555" t="s">
        <v>1858</v>
      </c>
      <c r="S555" t="s">
        <v>87</v>
      </c>
      <c r="T555" t="s">
        <v>101</v>
      </c>
    </row>
    <row r="556" spans="1:20" x14ac:dyDescent="0.25">
      <c r="A556" s="1">
        <v>3114</v>
      </c>
      <c r="B556" t="s">
        <v>20</v>
      </c>
      <c r="C556" t="s">
        <v>34</v>
      </c>
      <c r="D556" t="s">
        <v>43</v>
      </c>
      <c r="E556" t="s">
        <v>47</v>
      </c>
      <c r="F556" t="s">
        <v>74</v>
      </c>
      <c r="G556" t="s">
        <v>99</v>
      </c>
      <c r="H556" t="s">
        <v>357</v>
      </c>
      <c r="I556" t="s">
        <v>114</v>
      </c>
      <c r="J556" t="s">
        <v>111</v>
      </c>
      <c r="K556" t="s">
        <v>1192</v>
      </c>
      <c r="L556" t="s">
        <v>74</v>
      </c>
      <c r="M556" t="s">
        <v>74</v>
      </c>
      <c r="N556" t="s">
        <v>126</v>
      </c>
      <c r="O556" t="s">
        <v>79</v>
      </c>
      <c r="P556" t="s">
        <v>911</v>
      </c>
      <c r="Q556" t="s">
        <v>73</v>
      </c>
      <c r="R556" t="s">
        <v>1704</v>
      </c>
      <c r="S556" t="s">
        <v>89</v>
      </c>
      <c r="T556" t="s">
        <v>131</v>
      </c>
    </row>
    <row r="557" spans="1:20" x14ac:dyDescent="0.25">
      <c r="A557" s="1">
        <v>3115</v>
      </c>
      <c r="B557" t="s">
        <v>20</v>
      </c>
      <c r="C557" t="s">
        <v>35</v>
      </c>
      <c r="D557" t="s">
        <v>43</v>
      </c>
      <c r="E557" t="s">
        <v>59</v>
      </c>
      <c r="F557" t="s">
        <v>74</v>
      </c>
      <c r="G557" t="s">
        <v>105</v>
      </c>
      <c r="H557" t="s">
        <v>212</v>
      </c>
      <c r="I557" t="s">
        <v>97</v>
      </c>
      <c r="J557" t="s">
        <v>125</v>
      </c>
      <c r="K557" t="s">
        <v>1366</v>
      </c>
      <c r="L557" t="s">
        <v>1116</v>
      </c>
      <c r="M557" t="s">
        <v>74</v>
      </c>
      <c r="N557" t="s">
        <v>73</v>
      </c>
      <c r="O557" t="s">
        <v>90</v>
      </c>
      <c r="P557" t="s">
        <v>397</v>
      </c>
      <c r="Q557" t="s">
        <v>74</v>
      </c>
      <c r="R557" t="s">
        <v>1483</v>
      </c>
      <c r="S557" t="s">
        <v>116</v>
      </c>
      <c r="T557" t="s">
        <v>131</v>
      </c>
    </row>
    <row r="558" spans="1:20" x14ac:dyDescent="0.25">
      <c r="A558" s="1">
        <v>3116</v>
      </c>
      <c r="B558" t="s">
        <v>20</v>
      </c>
      <c r="C558" t="s">
        <v>36</v>
      </c>
      <c r="D558" t="s">
        <v>43</v>
      </c>
      <c r="E558" t="s">
        <v>63</v>
      </c>
      <c r="F558" t="s">
        <v>73</v>
      </c>
      <c r="G558" t="s">
        <v>102</v>
      </c>
      <c r="H558" t="s">
        <v>218</v>
      </c>
      <c r="I558" t="s">
        <v>97</v>
      </c>
      <c r="J558" t="s">
        <v>123</v>
      </c>
      <c r="K558" t="s">
        <v>1243</v>
      </c>
      <c r="L558" t="s">
        <v>126</v>
      </c>
      <c r="M558" t="s">
        <v>74</v>
      </c>
      <c r="N558" t="s">
        <v>126</v>
      </c>
      <c r="O558" t="s">
        <v>96</v>
      </c>
      <c r="P558" t="s">
        <v>112</v>
      </c>
      <c r="Q558" t="s">
        <v>73</v>
      </c>
      <c r="R558" t="s">
        <v>1495</v>
      </c>
      <c r="S558" t="s">
        <v>89</v>
      </c>
      <c r="T558" t="s">
        <v>83</v>
      </c>
    </row>
    <row r="559" spans="1:20" x14ac:dyDescent="0.25">
      <c r="A559" s="1">
        <v>3117</v>
      </c>
      <c r="B559" t="s">
        <v>20</v>
      </c>
      <c r="C559" t="s">
        <v>37</v>
      </c>
      <c r="D559" t="s">
        <v>43</v>
      </c>
      <c r="E559" t="s">
        <v>66</v>
      </c>
      <c r="F559" t="s">
        <v>74</v>
      </c>
      <c r="G559" t="s">
        <v>86</v>
      </c>
      <c r="H559" t="s">
        <v>382</v>
      </c>
      <c r="I559" t="s">
        <v>89</v>
      </c>
      <c r="J559" t="s">
        <v>79</v>
      </c>
      <c r="K559" t="s">
        <v>1177</v>
      </c>
      <c r="L559" t="s">
        <v>126</v>
      </c>
      <c r="M559" t="s">
        <v>74</v>
      </c>
      <c r="N559" t="s">
        <v>101</v>
      </c>
      <c r="O559" t="s">
        <v>77</v>
      </c>
      <c r="P559" t="s">
        <v>782</v>
      </c>
      <c r="Q559" t="s">
        <v>74</v>
      </c>
      <c r="R559" t="s">
        <v>1918</v>
      </c>
      <c r="S559" t="s">
        <v>116</v>
      </c>
      <c r="T559" t="s">
        <v>1116</v>
      </c>
    </row>
    <row r="560" spans="1:20" x14ac:dyDescent="0.25">
      <c r="A560" s="1">
        <v>3118</v>
      </c>
      <c r="B560" t="s">
        <v>20</v>
      </c>
      <c r="C560" t="s">
        <v>38</v>
      </c>
      <c r="D560" t="s">
        <v>43</v>
      </c>
      <c r="E560" t="s">
        <v>67</v>
      </c>
      <c r="F560" t="s">
        <v>73</v>
      </c>
      <c r="G560" t="s">
        <v>86</v>
      </c>
      <c r="H560" t="s">
        <v>626</v>
      </c>
      <c r="I560" t="s">
        <v>79</v>
      </c>
      <c r="J560" t="s">
        <v>109</v>
      </c>
      <c r="K560" t="s">
        <v>1172</v>
      </c>
      <c r="L560" t="s">
        <v>74</v>
      </c>
      <c r="M560" t="s">
        <v>74</v>
      </c>
      <c r="N560" t="s">
        <v>126</v>
      </c>
      <c r="O560" t="s">
        <v>92</v>
      </c>
      <c r="P560" t="s">
        <v>919</v>
      </c>
      <c r="Q560" t="s">
        <v>74</v>
      </c>
      <c r="R560" t="s">
        <v>2114</v>
      </c>
      <c r="S560" t="s">
        <v>75</v>
      </c>
      <c r="T560" t="s">
        <v>87</v>
      </c>
    </row>
    <row r="561" spans="1:20" x14ac:dyDescent="0.25">
      <c r="A561" s="1">
        <v>3119</v>
      </c>
      <c r="B561" t="s">
        <v>20</v>
      </c>
      <c r="C561" t="s">
        <v>39</v>
      </c>
      <c r="D561" t="s">
        <v>43</v>
      </c>
      <c r="E561" t="s">
        <v>47</v>
      </c>
      <c r="F561" t="s">
        <v>73</v>
      </c>
      <c r="G561" t="s">
        <v>78</v>
      </c>
      <c r="H561" t="s">
        <v>906</v>
      </c>
      <c r="I561" t="s">
        <v>108</v>
      </c>
      <c r="J561" t="s">
        <v>122</v>
      </c>
      <c r="K561" t="s">
        <v>1214</v>
      </c>
      <c r="L561" t="s">
        <v>73</v>
      </c>
      <c r="M561" t="s">
        <v>126</v>
      </c>
      <c r="N561" t="s">
        <v>101</v>
      </c>
      <c r="O561" t="s">
        <v>89</v>
      </c>
      <c r="P561" t="s">
        <v>439</v>
      </c>
      <c r="Q561" t="s">
        <v>74</v>
      </c>
      <c r="R561" t="s">
        <v>1958</v>
      </c>
      <c r="S561" t="s">
        <v>89</v>
      </c>
      <c r="T561" t="s">
        <v>117</v>
      </c>
    </row>
    <row r="562" spans="1:20" x14ac:dyDescent="0.25">
      <c r="A562" s="1">
        <v>3120</v>
      </c>
      <c r="B562" t="s">
        <v>20</v>
      </c>
      <c r="C562" t="s">
        <v>24</v>
      </c>
      <c r="D562" t="s">
        <v>44</v>
      </c>
      <c r="E562" t="s">
        <v>43</v>
      </c>
      <c r="F562" t="s">
        <v>73</v>
      </c>
      <c r="G562" t="s">
        <v>76</v>
      </c>
      <c r="H562" t="s">
        <v>306</v>
      </c>
      <c r="I562" t="s">
        <v>106</v>
      </c>
      <c r="J562" t="s">
        <v>103</v>
      </c>
      <c r="K562" t="s">
        <v>949</v>
      </c>
      <c r="L562" t="s">
        <v>73</v>
      </c>
      <c r="M562" t="s">
        <v>73</v>
      </c>
      <c r="N562" t="s">
        <v>126</v>
      </c>
      <c r="O562" t="s">
        <v>77</v>
      </c>
      <c r="P562" t="s">
        <v>297</v>
      </c>
      <c r="Q562" t="s">
        <v>74</v>
      </c>
      <c r="R562" t="s">
        <v>1655</v>
      </c>
      <c r="S562" t="s">
        <v>82</v>
      </c>
      <c r="T562" t="s">
        <v>101</v>
      </c>
    </row>
    <row r="563" spans="1:20" x14ac:dyDescent="0.25">
      <c r="A563" s="1">
        <v>3121</v>
      </c>
      <c r="B563" t="s">
        <v>20</v>
      </c>
      <c r="C563" t="s">
        <v>25</v>
      </c>
      <c r="D563" t="s">
        <v>44</v>
      </c>
      <c r="E563" t="s">
        <v>62</v>
      </c>
      <c r="F563" t="s">
        <v>74</v>
      </c>
      <c r="G563" t="s">
        <v>95</v>
      </c>
      <c r="H563" t="s">
        <v>318</v>
      </c>
      <c r="I563" t="s">
        <v>99</v>
      </c>
      <c r="J563" t="s">
        <v>95</v>
      </c>
      <c r="K563" t="s">
        <v>1207</v>
      </c>
      <c r="L563" t="s">
        <v>101</v>
      </c>
      <c r="M563" t="s">
        <v>74</v>
      </c>
      <c r="N563" t="s">
        <v>73</v>
      </c>
      <c r="O563" t="s">
        <v>99</v>
      </c>
      <c r="P563" t="s">
        <v>849</v>
      </c>
      <c r="Q563" t="s">
        <v>73</v>
      </c>
      <c r="R563" t="s">
        <v>2185</v>
      </c>
      <c r="S563" t="s">
        <v>78</v>
      </c>
      <c r="T563" t="s">
        <v>101</v>
      </c>
    </row>
    <row r="564" spans="1:20" x14ac:dyDescent="0.25">
      <c r="A564" s="1">
        <v>3122</v>
      </c>
      <c r="B564" t="s">
        <v>20</v>
      </c>
      <c r="C564" t="s">
        <v>26</v>
      </c>
      <c r="D564" t="s">
        <v>44</v>
      </c>
      <c r="E564" t="s">
        <v>41</v>
      </c>
      <c r="F564" t="s">
        <v>74</v>
      </c>
      <c r="G564" t="s">
        <v>108</v>
      </c>
      <c r="H564" t="s">
        <v>997</v>
      </c>
      <c r="I564" t="s">
        <v>96</v>
      </c>
      <c r="J564" t="s">
        <v>114</v>
      </c>
      <c r="K564" t="s">
        <v>255</v>
      </c>
      <c r="L564" t="s">
        <v>73</v>
      </c>
      <c r="M564" t="s">
        <v>74</v>
      </c>
      <c r="N564" t="s">
        <v>1116</v>
      </c>
      <c r="O564" t="s">
        <v>107</v>
      </c>
      <c r="P564" t="s">
        <v>1216</v>
      </c>
      <c r="Q564" t="s">
        <v>101</v>
      </c>
      <c r="R564" t="s">
        <v>92</v>
      </c>
      <c r="S564" t="s">
        <v>82</v>
      </c>
      <c r="T564" t="s">
        <v>1116</v>
      </c>
    </row>
    <row r="565" spans="1:20" x14ac:dyDescent="0.25">
      <c r="A565" s="1">
        <v>3123</v>
      </c>
      <c r="B565" t="s">
        <v>20</v>
      </c>
      <c r="C565" t="s">
        <v>27</v>
      </c>
      <c r="D565" t="s">
        <v>44</v>
      </c>
      <c r="E565" t="s">
        <v>63</v>
      </c>
      <c r="F565" t="s">
        <v>73</v>
      </c>
      <c r="G565" t="s">
        <v>89</v>
      </c>
      <c r="H565" t="s">
        <v>483</v>
      </c>
      <c r="I565" t="s">
        <v>86</v>
      </c>
      <c r="J565" t="s">
        <v>91</v>
      </c>
      <c r="K565" t="s">
        <v>1163</v>
      </c>
      <c r="L565" t="s">
        <v>74</v>
      </c>
      <c r="M565" t="s">
        <v>73</v>
      </c>
      <c r="N565" t="s">
        <v>126</v>
      </c>
      <c r="O565" t="s">
        <v>107</v>
      </c>
      <c r="P565" t="s">
        <v>1351</v>
      </c>
      <c r="Q565" t="s">
        <v>73</v>
      </c>
      <c r="R565" t="s">
        <v>1743</v>
      </c>
      <c r="S565" t="s">
        <v>106</v>
      </c>
      <c r="T565" t="s">
        <v>76</v>
      </c>
    </row>
    <row r="566" spans="1:20" x14ac:dyDescent="0.25">
      <c r="A566" s="1">
        <v>3124</v>
      </c>
      <c r="B566" t="s">
        <v>20</v>
      </c>
      <c r="C566" t="s">
        <v>28</v>
      </c>
      <c r="D566" t="s">
        <v>44</v>
      </c>
      <c r="E566" t="s">
        <v>58</v>
      </c>
      <c r="F566" t="s">
        <v>73</v>
      </c>
      <c r="G566" t="s">
        <v>79</v>
      </c>
      <c r="H566" t="s">
        <v>564</v>
      </c>
      <c r="I566" t="s">
        <v>85</v>
      </c>
      <c r="J566" t="s">
        <v>102</v>
      </c>
      <c r="K566" t="s">
        <v>961</v>
      </c>
      <c r="L566" t="s">
        <v>126</v>
      </c>
      <c r="M566" t="s">
        <v>73</v>
      </c>
      <c r="N566" t="s">
        <v>126</v>
      </c>
      <c r="O566" t="s">
        <v>86</v>
      </c>
      <c r="P566" t="s">
        <v>1242</v>
      </c>
      <c r="Q566" t="s">
        <v>74</v>
      </c>
      <c r="R566" t="s">
        <v>1497</v>
      </c>
      <c r="S566" t="s">
        <v>85</v>
      </c>
      <c r="T566" t="s">
        <v>1116</v>
      </c>
    </row>
    <row r="567" spans="1:20" x14ac:dyDescent="0.25">
      <c r="A567" s="1">
        <v>3125</v>
      </c>
      <c r="B567" t="s">
        <v>20</v>
      </c>
      <c r="C567" t="s">
        <v>40</v>
      </c>
      <c r="D567" t="s">
        <v>44</v>
      </c>
      <c r="E567" t="s">
        <v>68</v>
      </c>
      <c r="F567" t="s">
        <v>74</v>
      </c>
      <c r="G567" t="s">
        <v>110</v>
      </c>
      <c r="H567" t="s">
        <v>534</v>
      </c>
      <c r="I567" t="s">
        <v>89</v>
      </c>
      <c r="J567" t="s">
        <v>86</v>
      </c>
      <c r="K567" t="s">
        <v>1186</v>
      </c>
      <c r="L567" t="s">
        <v>126</v>
      </c>
      <c r="M567" t="s">
        <v>73</v>
      </c>
      <c r="N567" t="s">
        <v>101</v>
      </c>
      <c r="O567" t="s">
        <v>109</v>
      </c>
      <c r="P567" t="s">
        <v>1202</v>
      </c>
      <c r="Q567" t="s">
        <v>1116</v>
      </c>
      <c r="R567" t="s">
        <v>2037</v>
      </c>
      <c r="S567" t="s">
        <v>82</v>
      </c>
      <c r="T567" t="s">
        <v>117</v>
      </c>
    </row>
    <row r="568" spans="1:20" x14ac:dyDescent="0.25">
      <c r="A568" s="1">
        <v>3126</v>
      </c>
      <c r="B568" t="s">
        <v>20</v>
      </c>
      <c r="C568" t="s">
        <v>29</v>
      </c>
      <c r="D568" t="s">
        <v>44</v>
      </c>
      <c r="E568" t="s">
        <v>59</v>
      </c>
      <c r="F568" t="s">
        <v>73</v>
      </c>
      <c r="G568" t="s">
        <v>114</v>
      </c>
      <c r="H568" t="s">
        <v>546</v>
      </c>
      <c r="I568" t="s">
        <v>96</v>
      </c>
      <c r="J568" t="s">
        <v>94</v>
      </c>
      <c r="K568" t="s">
        <v>1141</v>
      </c>
      <c r="L568" t="s">
        <v>74</v>
      </c>
      <c r="M568" t="s">
        <v>73</v>
      </c>
      <c r="N568" t="s">
        <v>1116</v>
      </c>
      <c r="O568" t="s">
        <v>103</v>
      </c>
      <c r="P568" t="s">
        <v>178</v>
      </c>
      <c r="Q568" t="s">
        <v>126</v>
      </c>
      <c r="R568" t="s">
        <v>1816</v>
      </c>
      <c r="S568" t="s">
        <v>82</v>
      </c>
      <c r="T568" t="s">
        <v>101</v>
      </c>
    </row>
    <row r="569" spans="1:20" x14ac:dyDescent="0.25">
      <c r="A569" s="1">
        <v>3127</v>
      </c>
      <c r="B569" t="s">
        <v>20</v>
      </c>
      <c r="C569" t="s">
        <v>30</v>
      </c>
      <c r="D569" t="s">
        <v>44</v>
      </c>
      <c r="E569" t="s">
        <v>63</v>
      </c>
      <c r="F569" t="s">
        <v>74</v>
      </c>
      <c r="G569" t="s">
        <v>114</v>
      </c>
      <c r="H569" t="s">
        <v>299</v>
      </c>
      <c r="I569" t="s">
        <v>90</v>
      </c>
      <c r="J569" t="s">
        <v>104</v>
      </c>
      <c r="K569" t="s">
        <v>1182</v>
      </c>
      <c r="L569" t="s">
        <v>73</v>
      </c>
      <c r="M569" t="s">
        <v>73</v>
      </c>
      <c r="N569" t="s">
        <v>126</v>
      </c>
      <c r="O569" t="s">
        <v>92</v>
      </c>
      <c r="P569" t="s">
        <v>1217</v>
      </c>
      <c r="Q569" t="s">
        <v>101</v>
      </c>
      <c r="R569" t="s">
        <v>1491</v>
      </c>
      <c r="S569" t="s">
        <v>82</v>
      </c>
      <c r="T569" t="s">
        <v>1116</v>
      </c>
    </row>
    <row r="570" spans="1:20" x14ac:dyDescent="0.25">
      <c r="A570" s="1">
        <v>3128</v>
      </c>
      <c r="B570" t="s">
        <v>20</v>
      </c>
      <c r="C570" t="s">
        <v>31</v>
      </c>
      <c r="D570" t="s">
        <v>44</v>
      </c>
      <c r="E570" t="s">
        <v>69</v>
      </c>
      <c r="F570" t="s">
        <v>73</v>
      </c>
      <c r="G570" t="s">
        <v>114</v>
      </c>
      <c r="H570" t="s">
        <v>571</v>
      </c>
      <c r="I570" t="s">
        <v>86</v>
      </c>
      <c r="J570" t="s">
        <v>91</v>
      </c>
      <c r="K570" t="s">
        <v>1214</v>
      </c>
      <c r="L570" t="s">
        <v>74</v>
      </c>
      <c r="M570" t="s">
        <v>74</v>
      </c>
      <c r="N570" t="s">
        <v>131</v>
      </c>
      <c r="O570" t="s">
        <v>105</v>
      </c>
      <c r="P570" t="s">
        <v>1259</v>
      </c>
      <c r="Q570" t="s">
        <v>126</v>
      </c>
      <c r="R570" t="s">
        <v>2048</v>
      </c>
      <c r="S570" t="s">
        <v>75</v>
      </c>
      <c r="T570" t="s">
        <v>85</v>
      </c>
    </row>
    <row r="571" spans="1:20" x14ac:dyDescent="0.25">
      <c r="A571" s="1">
        <v>3129</v>
      </c>
      <c r="B571" t="s">
        <v>20</v>
      </c>
      <c r="C571" t="s">
        <v>33</v>
      </c>
      <c r="D571" t="s">
        <v>44</v>
      </c>
      <c r="E571" t="s">
        <v>47</v>
      </c>
      <c r="F571" t="s">
        <v>73</v>
      </c>
      <c r="G571" t="s">
        <v>89</v>
      </c>
      <c r="H571" t="s">
        <v>452</v>
      </c>
      <c r="I571" t="s">
        <v>99</v>
      </c>
      <c r="J571" t="s">
        <v>86</v>
      </c>
      <c r="K571" t="s">
        <v>1164</v>
      </c>
      <c r="L571" t="s">
        <v>73</v>
      </c>
      <c r="M571" t="s">
        <v>74</v>
      </c>
      <c r="N571" t="s">
        <v>126</v>
      </c>
      <c r="O571" t="s">
        <v>93</v>
      </c>
      <c r="P571" t="s">
        <v>1227</v>
      </c>
      <c r="Q571" t="s">
        <v>74</v>
      </c>
      <c r="R571" t="s">
        <v>1942</v>
      </c>
      <c r="S571" t="s">
        <v>85</v>
      </c>
      <c r="T571" t="s">
        <v>101</v>
      </c>
    </row>
    <row r="572" spans="1:20" x14ac:dyDescent="0.25">
      <c r="A572" s="1">
        <v>3130</v>
      </c>
      <c r="B572" t="s">
        <v>20</v>
      </c>
      <c r="C572" t="s">
        <v>34</v>
      </c>
      <c r="D572" t="s">
        <v>44</v>
      </c>
      <c r="E572" t="s">
        <v>55</v>
      </c>
      <c r="F572" t="s">
        <v>74</v>
      </c>
      <c r="G572" t="s">
        <v>94</v>
      </c>
      <c r="H572" t="s">
        <v>204</v>
      </c>
      <c r="I572" t="s">
        <v>85</v>
      </c>
      <c r="J572" t="s">
        <v>81</v>
      </c>
      <c r="K572" t="s">
        <v>782</v>
      </c>
      <c r="L572" t="s">
        <v>74</v>
      </c>
      <c r="M572" t="s">
        <v>73</v>
      </c>
      <c r="N572" t="s">
        <v>131</v>
      </c>
      <c r="O572" t="s">
        <v>113</v>
      </c>
      <c r="P572" t="s">
        <v>1119</v>
      </c>
      <c r="Q572" t="s">
        <v>101</v>
      </c>
      <c r="R572" t="s">
        <v>1933</v>
      </c>
      <c r="S572" t="s">
        <v>85</v>
      </c>
      <c r="T572" t="s">
        <v>131</v>
      </c>
    </row>
    <row r="573" spans="1:20" x14ac:dyDescent="0.25">
      <c r="A573" s="1">
        <v>3131</v>
      </c>
      <c r="B573" t="s">
        <v>20</v>
      </c>
      <c r="C573" t="s">
        <v>35</v>
      </c>
      <c r="D573" t="s">
        <v>44</v>
      </c>
      <c r="E573" t="s">
        <v>65</v>
      </c>
      <c r="F573" t="s">
        <v>73</v>
      </c>
      <c r="G573" t="s">
        <v>77</v>
      </c>
      <c r="H573" t="s">
        <v>965</v>
      </c>
      <c r="I573" t="s">
        <v>81</v>
      </c>
      <c r="J573" t="s">
        <v>80</v>
      </c>
      <c r="K573" t="s">
        <v>1260</v>
      </c>
      <c r="L573" t="s">
        <v>73</v>
      </c>
      <c r="M573" t="s">
        <v>74</v>
      </c>
      <c r="N573" t="s">
        <v>1116</v>
      </c>
      <c r="O573" t="s">
        <v>79</v>
      </c>
      <c r="P573" t="s">
        <v>1301</v>
      </c>
      <c r="Q573" t="s">
        <v>101</v>
      </c>
      <c r="R573" t="s">
        <v>1788</v>
      </c>
      <c r="S573" t="s">
        <v>106</v>
      </c>
      <c r="T573" t="s">
        <v>87</v>
      </c>
    </row>
    <row r="574" spans="1:20" x14ac:dyDescent="0.25">
      <c r="A574" s="1">
        <v>3132</v>
      </c>
      <c r="B574" t="s">
        <v>20</v>
      </c>
      <c r="C574" t="s">
        <v>36</v>
      </c>
      <c r="D574" t="s">
        <v>44</v>
      </c>
      <c r="E574" t="s">
        <v>67</v>
      </c>
      <c r="F574" t="s">
        <v>74</v>
      </c>
      <c r="G574" t="s">
        <v>90</v>
      </c>
      <c r="H574" t="s">
        <v>700</v>
      </c>
      <c r="I574" t="s">
        <v>106</v>
      </c>
      <c r="J574" t="s">
        <v>114</v>
      </c>
      <c r="K574" t="s">
        <v>1216</v>
      </c>
      <c r="L574" t="s">
        <v>126</v>
      </c>
      <c r="M574" t="s">
        <v>74</v>
      </c>
      <c r="N574" t="s">
        <v>131</v>
      </c>
      <c r="O574" t="s">
        <v>81</v>
      </c>
      <c r="P574" t="s">
        <v>178</v>
      </c>
      <c r="Q574" t="s">
        <v>74</v>
      </c>
      <c r="R574" t="s">
        <v>2186</v>
      </c>
      <c r="S574" t="s">
        <v>87</v>
      </c>
      <c r="T574" t="s">
        <v>101</v>
      </c>
    </row>
    <row r="575" spans="1:20" x14ac:dyDescent="0.25">
      <c r="A575" s="1">
        <v>3133</v>
      </c>
      <c r="B575" t="s">
        <v>20</v>
      </c>
      <c r="C575" t="s">
        <v>37</v>
      </c>
      <c r="D575" t="s">
        <v>44</v>
      </c>
      <c r="E575" t="s">
        <v>48</v>
      </c>
      <c r="F575" t="s">
        <v>74</v>
      </c>
      <c r="G575" t="s">
        <v>108</v>
      </c>
      <c r="H575" t="s">
        <v>152</v>
      </c>
      <c r="I575" t="s">
        <v>75</v>
      </c>
      <c r="J575" t="s">
        <v>114</v>
      </c>
      <c r="K575" t="s">
        <v>1225</v>
      </c>
      <c r="L575" t="s">
        <v>74</v>
      </c>
      <c r="M575" t="s">
        <v>73</v>
      </c>
      <c r="N575" t="s">
        <v>74</v>
      </c>
      <c r="O575" t="s">
        <v>104</v>
      </c>
      <c r="P575" t="s">
        <v>1244</v>
      </c>
      <c r="Q575" t="s">
        <v>101</v>
      </c>
      <c r="R575" t="s">
        <v>1589</v>
      </c>
      <c r="S575" t="s">
        <v>87</v>
      </c>
      <c r="T575" t="s">
        <v>1116</v>
      </c>
    </row>
    <row r="576" spans="1:20" x14ac:dyDescent="0.25">
      <c r="A576" s="1">
        <v>3134</v>
      </c>
      <c r="B576" t="s">
        <v>20</v>
      </c>
      <c r="C576" t="s">
        <v>38</v>
      </c>
      <c r="D576" t="s">
        <v>44</v>
      </c>
      <c r="E576" t="s">
        <v>59</v>
      </c>
      <c r="F576" t="s">
        <v>74</v>
      </c>
      <c r="G576" t="s">
        <v>95</v>
      </c>
      <c r="H576" t="s">
        <v>146</v>
      </c>
      <c r="I576" t="s">
        <v>92</v>
      </c>
      <c r="J576" t="s">
        <v>91</v>
      </c>
      <c r="K576" t="s">
        <v>1378</v>
      </c>
      <c r="L576" t="s">
        <v>101</v>
      </c>
      <c r="M576" t="s">
        <v>73</v>
      </c>
      <c r="N576" t="s">
        <v>126</v>
      </c>
      <c r="O576" t="s">
        <v>100</v>
      </c>
      <c r="P576" t="s">
        <v>1312</v>
      </c>
      <c r="Q576" t="s">
        <v>74</v>
      </c>
      <c r="R576" t="s">
        <v>2058</v>
      </c>
      <c r="S576" t="s">
        <v>81</v>
      </c>
      <c r="T576" t="s">
        <v>117</v>
      </c>
    </row>
    <row r="577" spans="1:20" x14ac:dyDescent="0.25">
      <c r="A577" s="1">
        <v>3135</v>
      </c>
      <c r="B577" t="s">
        <v>20</v>
      </c>
      <c r="C577" t="s">
        <v>39</v>
      </c>
      <c r="D577" t="s">
        <v>44</v>
      </c>
      <c r="E577" t="s">
        <v>62</v>
      </c>
      <c r="F577" t="s">
        <v>73</v>
      </c>
      <c r="G577" t="s">
        <v>78</v>
      </c>
      <c r="H577" t="s">
        <v>280</v>
      </c>
      <c r="I577" t="s">
        <v>106</v>
      </c>
      <c r="J577" t="s">
        <v>95</v>
      </c>
      <c r="K577" t="s">
        <v>1259</v>
      </c>
      <c r="L577" t="s">
        <v>73</v>
      </c>
      <c r="M577" t="s">
        <v>74</v>
      </c>
      <c r="N577" t="s">
        <v>101</v>
      </c>
      <c r="O577" t="s">
        <v>94</v>
      </c>
      <c r="P577" t="s">
        <v>927</v>
      </c>
      <c r="Q577" t="s">
        <v>74</v>
      </c>
      <c r="R577" t="s">
        <v>1864</v>
      </c>
      <c r="S577" t="s">
        <v>89</v>
      </c>
      <c r="T577" t="s">
        <v>83</v>
      </c>
    </row>
    <row r="578" spans="1:20" x14ac:dyDescent="0.25">
      <c r="A578" s="1">
        <v>3136</v>
      </c>
      <c r="B578" t="s">
        <v>20</v>
      </c>
      <c r="C578" t="s">
        <v>24</v>
      </c>
      <c r="D578" t="s">
        <v>45</v>
      </c>
      <c r="E578" t="s">
        <v>50</v>
      </c>
      <c r="F578" t="s">
        <v>73</v>
      </c>
      <c r="G578" t="s">
        <v>90</v>
      </c>
      <c r="H578" t="s">
        <v>322</v>
      </c>
      <c r="I578" t="s">
        <v>81</v>
      </c>
      <c r="J578" t="s">
        <v>108</v>
      </c>
      <c r="K578" t="s">
        <v>1167</v>
      </c>
      <c r="L578" t="s">
        <v>74</v>
      </c>
      <c r="M578" t="s">
        <v>74</v>
      </c>
      <c r="N578" t="s">
        <v>101</v>
      </c>
      <c r="O578" t="s">
        <v>107</v>
      </c>
      <c r="P578" t="s">
        <v>1315</v>
      </c>
      <c r="Q578" t="s">
        <v>74</v>
      </c>
      <c r="R578" t="s">
        <v>1664</v>
      </c>
      <c r="S578" t="s">
        <v>106</v>
      </c>
      <c r="T578" t="s">
        <v>87</v>
      </c>
    </row>
    <row r="579" spans="1:20" x14ac:dyDescent="0.25">
      <c r="A579" s="1">
        <v>3137</v>
      </c>
      <c r="B579" t="s">
        <v>20</v>
      </c>
      <c r="C579" t="s">
        <v>25</v>
      </c>
      <c r="D579" t="s">
        <v>45</v>
      </c>
      <c r="E579" t="s">
        <v>68</v>
      </c>
      <c r="F579" t="s">
        <v>74</v>
      </c>
      <c r="G579" t="s">
        <v>119</v>
      </c>
      <c r="H579" t="s">
        <v>502</v>
      </c>
      <c r="I579" t="s">
        <v>77</v>
      </c>
      <c r="J579" t="s">
        <v>104</v>
      </c>
      <c r="K579" t="s">
        <v>1319</v>
      </c>
      <c r="L579" t="s">
        <v>1116</v>
      </c>
      <c r="M579" t="s">
        <v>74</v>
      </c>
      <c r="N579" t="s">
        <v>74</v>
      </c>
      <c r="O579" t="s">
        <v>97</v>
      </c>
      <c r="P579" t="s">
        <v>1167</v>
      </c>
      <c r="Q579" t="s">
        <v>73</v>
      </c>
      <c r="R579" t="s">
        <v>950</v>
      </c>
      <c r="S579" t="s">
        <v>106</v>
      </c>
      <c r="T579" t="s">
        <v>76</v>
      </c>
    </row>
    <row r="580" spans="1:20" x14ac:dyDescent="0.25">
      <c r="A580" s="1">
        <v>3138</v>
      </c>
      <c r="B580" t="s">
        <v>20</v>
      </c>
      <c r="C580" t="s">
        <v>26</v>
      </c>
      <c r="D580" t="s">
        <v>45</v>
      </c>
      <c r="E580" t="s">
        <v>60</v>
      </c>
      <c r="F580" t="s">
        <v>74</v>
      </c>
      <c r="G580" t="s">
        <v>78</v>
      </c>
      <c r="H580" t="s">
        <v>998</v>
      </c>
      <c r="I580" t="s">
        <v>103</v>
      </c>
      <c r="J580" t="s">
        <v>111</v>
      </c>
      <c r="K580" t="s">
        <v>1128</v>
      </c>
      <c r="L580" t="s">
        <v>73</v>
      </c>
      <c r="M580" t="s">
        <v>101</v>
      </c>
      <c r="N580" t="s">
        <v>117</v>
      </c>
      <c r="O580" t="s">
        <v>94</v>
      </c>
      <c r="P580" t="s">
        <v>1036</v>
      </c>
      <c r="Q580" t="s">
        <v>74</v>
      </c>
      <c r="R580" t="s">
        <v>2118</v>
      </c>
      <c r="S580" t="s">
        <v>89</v>
      </c>
      <c r="T580" t="s">
        <v>83</v>
      </c>
    </row>
    <row r="581" spans="1:20" x14ac:dyDescent="0.25">
      <c r="A581" s="1">
        <v>3139</v>
      </c>
      <c r="B581" t="s">
        <v>20</v>
      </c>
      <c r="C581" t="s">
        <v>27</v>
      </c>
      <c r="D581" t="s">
        <v>45</v>
      </c>
      <c r="E581" t="s">
        <v>42</v>
      </c>
      <c r="F581" t="s">
        <v>73</v>
      </c>
      <c r="G581" t="s">
        <v>108</v>
      </c>
      <c r="H581" t="s">
        <v>881</v>
      </c>
      <c r="I581" t="s">
        <v>95</v>
      </c>
      <c r="J581" t="s">
        <v>118</v>
      </c>
      <c r="K581" t="s">
        <v>1211</v>
      </c>
      <c r="L581" t="s">
        <v>101</v>
      </c>
      <c r="M581" t="s">
        <v>126</v>
      </c>
      <c r="N581" t="s">
        <v>74</v>
      </c>
      <c r="O581" t="s">
        <v>106</v>
      </c>
      <c r="P581" t="s">
        <v>100</v>
      </c>
      <c r="Q581" t="s">
        <v>73</v>
      </c>
      <c r="R581" t="s">
        <v>1588</v>
      </c>
      <c r="S581" t="s">
        <v>89</v>
      </c>
      <c r="T581" t="s">
        <v>76</v>
      </c>
    </row>
    <row r="582" spans="1:20" x14ac:dyDescent="0.25">
      <c r="A582" s="1">
        <v>3140</v>
      </c>
      <c r="B582" t="s">
        <v>20</v>
      </c>
      <c r="C582" t="s">
        <v>28</v>
      </c>
      <c r="D582" t="s">
        <v>45</v>
      </c>
      <c r="E582" t="s">
        <v>70</v>
      </c>
      <c r="F582" t="s">
        <v>74</v>
      </c>
      <c r="G582" t="s">
        <v>96</v>
      </c>
      <c r="H582" t="s">
        <v>819</v>
      </c>
      <c r="I582" t="s">
        <v>81</v>
      </c>
      <c r="J582" t="s">
        <v>94</v>
      </c>
      <c r="K582" t="s">
        <v>1148</v>
      </c>
      <c r="L582" t="s">
        <v>73</v>
      </c>
      <c r="M582" t="s">
        <v>126</v>
      </c>
      <c r="N582" t="s">
        <v>73</v>
      </c>
      <c r="O582" t="s">
        <v>114</v>
      </c>
      <c r="P582" t="s">
        <v>1086</v>
      </c>
      <c r="Q582" t="s">
        <v>126</v>
      </c>
      <c r="R582" t="s">
        <v>1941</v>
      </c>
      <c r="S582" t="s">
        <v>117</v>
      </c>
      <c r="T582" t="s">
        <v>74</v>
      </c>
    </row>
    <row r="583" spans="1:20" x14ac:dyDescent="0.25">
      <c r="A583" s="1">
        <v>3141</v>
      </c>
      <c r="B583" t="s">
        <v>20</v>
      </c>
      <c r="C583" t="s">
        <v>40</v>
      </c>
      <c r="D583" t="s">
        <v>45</v>
      </c>
      <c r="E583" t="s">
        <v>64</v>
      </c>
      <c r="F583" t="s">
        <v>73</v>
      </c>
      <c r="G583" t="s">
        <v>105</v>
      </c>
      <c r="H583" t="s">
        <v>475</v>
      </c>
      <c r="I583" t="s">
        <v>86</v>
      </c>
      <c r="J583" t="s">
        <v>129</v>
      </c>
      <c r="K583" t="s">
        <v>1166</v>
      </c>
      <c r="L583" t="s">
        <v>126</v>
      </c>
      <c r="M583" t="s">
        <v>74</v>
      </c>
      <c r="N583" t="s">
        <v>126</v>
      </c>
      <c r="O583" t="s">
        <v>86</v>
      </c>
      <c r="P583" t="s">
        <v>842</v>
      </c>
      <c r="Q583" t="s">
        <v>101</v>
      </c>
      <c r="R583" t="s">
        <v>1532</v>
      </c>
      <c r="S583" t="s">
        <v>116</v>
      </c>
      <c r="T583" t="s">
        <v>101</v>
      </c>
    </row>
    <row r="584" spans="1:20" x14ac:dyDescent="0.25">
      <c r="A584" s="1">
        <v>3142</v>
      </c>
      <c r="B584" t="s">
        <v>20</v>
      </c>
      <c r="C584" t="s">
        <v>30</v>
      </c>
      <c r="D584" t="s">
        <v>45</v>
      </c>
      <c r="E584" t="s">
        <v>41</v>
      </c>
      <c r="F584" t="s">
        <v>74</v>
      </c>
      <c r="G584" t="s">
        <v>79</v>
      </c>
      <c r="H584" t="s">
        <v>333</v>
      </c>
      <c r="I584" t="s">
        <v>96</v>
      </c>
      <c r="J584" t="s">
        <v>86</v>
      </c>
      <c r="K584" t="s">
        <v>1216</v>
      </c>
      <c r="L584" t="s">
        <v>73</v>
      </c>
      <c r="M584" t="s">
        <v>73</v>
      </c>
      <c r="N584" t="s">
        <v>74</v>
      </c>
      <c r="O584" t="s">
        <v>111</v>
      </c>
      <c r="P584" t="s">
        <v>1101</v>
      </c>
      <c r="Q584" t="s">
        <v>126</v>
      </c>
      <c r="R584" t="s">
        <v>1471</v>
      </c>
      <c r="S584" t="s">
        <v>96</v>
      </c>
      <c r="T584" t="s">
        <v>83</v>
      </c>
    </row>
    <row r="585" spans="1:20" x14ac:dyDescent="0.25">
      <c r="A585" s="1">
        <v>3143</v>
      </c>
      <c r="B585" t="s">
        <v>20</v>
      </c>
      <c r="C585" t="s">
        <v>31</v>
      </c>
      <c r="D585" t="s">
        <v>45</v>
      </c>
      <c r="E585" t="s">
        <v>58</v>
      </c>
      <c r="F585" t="s">
        <v>73</v>
      </c>
      <c r="G585" t="s">
        <v>82</v>
      </c>
      <c r="H585" t="s">
        <v>805</v>
      </c>
      <c r="I585" t="s">
        <v>90</v>
      </c>
      <c r="J585" t="s">
        <v>107</v>
      </c>
      <c r="K585" t="s">
        <v>1180</v>
      </c>
      <c r="L585" t="s">
        <v>74</v>
      </c>
      <c r="M585" t="s">
        <v>73</v>
      </c>
      <c r="N585" t="s">
        <v>131</v>
      </c>
      <c r="O585" t="s">
        <v>114</v>
      </c>
      <c r="P585" t="s">
        <v>115</v>
      </c>
      <c r="Q585" t="s">
        <v>73</v>
      </c>
      <c r="R585" t="s">
        <v>137</v>
      </c>
      <c r="S585" t="s">
        <v>106</v>
      </c>
      <c r="T585" t="s">
        <v>83</v>
      </c>
    </row>
    <row r="586" spans="1:20" x14ac:dyDescent="0.25">
      <c r="A586" s="1">
        <v>3144</v>
      </c>
      <c r="B586" t="s">
        <v>20</v>
      </c>
      <c r="C586" t="s">
        <v>32</v>
      </c>
      <c r="D586" t="s">
        <v>45</v>
      </c>
      <c r="E586" t="s">
        <v>56</v>
      </c>
      <c r="F586" t="s">
        <v>74</v>
      </c>
      <c r="G586" t="s">
        <v>75</v>
      </c>
      <c r="H586" t="s">
        <v>306</v>
      </c>
      <c r="I586" t="s">
        <v>102</v>
      </c>
      <c r="J586" t="s">
        <v>105</v>
      </c>
      <c r="K586" t="s">
        <v>1282</v>
      </c>
      <c r="L586" t="s">
        <v>74</v>
      </c>
      <c r="M586" t="s">
        <v>74</v>
      </c>
      <c r="N586" t="s">
        <v>126</v>
      </c>
      <c r="O586" t="s">
        <v>113</v>
      </c>
      <c r="P586" t="s">
        <v>636</v>
      </c>
      <c r="Q586" t="s">
        <v>74</v>
      </c>
      <c r="R586" t="s">
        <v>923</v>
      </c>
      <c r="S586" t="s">
        <v>96</v>
      </c>
      <c r="T586" t="s">
        <v>83</v>
      </c>
    </row>
    <row r="587" spans="1:20" x14ac:dyDescent="0.25">
      <c r="A587" s="1">
        <v>3145</v>
      </c>
      <c r="B587" t="s">
        <v>20</v>
      </c>
      <c r="C587" t="s">
        <v>33</v>
      </c>
      <c r="D587" t="s">
        <v>45</v>
      </c>
      <c r="E587" t="s">
        <v>64</v>
      </c>
      <c r="F587" t="s">
        <v>74</v>
      </c>
      <c r="G587" t="s">
        <v>102</v>
      </c>
      <c r="H587" t="s">
        <v>597</v>
      </c>
      <c r="I587" t="s">
        <v>96</v>
      </c>
      <c r="J587" t="s">
        <v>108</v>
      </c>
      <c r="K587" t="s">
        <v>1133</v>
      </c>
      <c r="L587" t="s">
        <v>74</v>
      </c>
      <c r="M587" t="s">
        <v>73</v>
      </c>
      <c r="N587" t="s">
        <v>126</v>
      </c>
      <c r="O587" t="s">
        <v>86</v>
      </c>
      <c r="P587" t="s">
        <v>125</v>
      </c>
      <c r="Q587" t="s">
        <v>74</v>
      </c>
      <c r="R587" t="s">
        <v>1988</v>
      </c>
      <c r="S587" t="s">
        <v>75</v>
      </c>
      <c r="T587" t="s">
        <v>76</v>
      </c>
    </row>
    <row r="588" spans="1:20" x14ac:dyDescent="0.25">
      <c r="A588" s="1">
        <v>3146</v>
      </c>
      <c r="B588" t="s">
        <v>20</v>
      </c>
      <c r="C588" t="s">
        <v>34</v>
      </c>
      <c r="D588" t="s">
        <v>45</v>
      </c>
      <c r="E588" t="s">
        <v>65</v>
      </c>
      <c r="F588" t="s">
        <v>73</v>
      </c>
      <c r="G588" t="s">
        <v>107</v>
      </c>
      <c r="H588" t="s">
        <v>400</v>
      </c>
      <c r="I588" t="s">
        <v>96</v>
      </c>
      <c r="J588" t="s">
        <v>113</v>
      </c>
      <c r="K588" t="s">
        <v>1149</v>
      </c>
      <c r="L588" t="s">
        <v>126</v>
      </c>
      <c r="M588" t="s">
        <v>74</v>
      </c>
      <c r="N588" t="s">
        <v>126</v>
      </c>
      <c r="O588" t="s">
        <v>114</v>
      </c>
      <c r="P588" t="s">
        <v>713</v>
      </c>
      <c r="Q588" t="s">
        <v>101</v>
      </c>
      <c r="R588" t="s">
        <v>1866</v>
      </c>
      <c r="S588" t="s">
        <v>78</v>
      </c>
      <c r="T588" t="s">
        <v>101</v>
      </c>
    </row>
    <row r="589" spans="1:20" x14ac:dyDescent="0.25">
      <c r="A589" s="1">
        <v>3147</v>
      </c>
      <c r="B589" t="s">
        <v>20</v>
      </c>
      <c r="C589" t="s">
        <v>35</v>
      </c>
      <c r="D589" t="s">
        <v>45</v>
      </c>
      <c r="E589" t="s">
        <v>69</v>
      </c>
      <c r="F589" t="s">
        <v>73</v>
      </c>
      <c r="G589" t="s">
        <v>76</v>
      </c>
      <c r="H589" t="s">
        <v>815</v>
      </c>
      <c r="I589" t="s">
        <v>96</v>
      </c>
      <c r="J589" t="s">
        <v>108</v>
      </c>
      <c r="K589" t="s">
        <v>1147</v>
      </c>
      <c r="L589" t="s">
        <v>74</v>
      </c>
      <c r="M589" t="s">
        <v>74</v>
      </c>
      <c r="N589" t="s">
        <v>73</v>
      </c>
      <c r="O589" t="s">
        <v>98</v>
      </c>
      <c r="P589" t="s">
        <v>255</v>
      </c>
      <c r="Q589" t="s">
        <v>73</v>
      </c>
      <c r="R589" t="s">
        <v>2074</v>
      </c>
      <c r="S589" t="s">
        <v>85</v>
      </c>
      <c r="T589" t="s">
        <v>131</v>
      </c>
    </row>
    <row r="590" spans="1:20" x14ac:dyDescent="0.25">
      <c r="A590" s="1">
        <v>3148</v>
      </c>
      <c r="B590" t="s">
        <v>20</v>
      </c>
      <c r="C590" t="s">
        <v>36</v>
      </c>
      <c r="D590" t="s">
        <v>45</v>
      </c>
      <c r="E590" t="s">
        <v>57</v>
      </c>
      <c r="F590" t="s">
        <v>74</v>
      </c>
      <c r="G590" t="s">
        <v>94</v>
      </c>
      <c r="H590" t="s">
        <v>586</v>
      </c>
      <c r="I590" t="s">
        <v>78</v>
      </c>
      <c r="J590" t="s">
        <v>86</v>
      </c>
      <c r="K590" t="s">
        <v>1125</v>
      </c>
      <c r="L590" t="s">
        <v>74</v>
      </c>
      <c r="M590" t="s">
        <v>74</v>
      </c>
      <c r="N590" t="s">
        <v>126</v>
      </c>
      <c r="O590" t="s">
        <v>105</v>
      </c>
      <c r="P590" t="s">
        <v>1016</v>
      </c>
      <c r="Q590" t="s">
        <v>74</v>
      </c>
      <c r="R590" t="s">
        <v>1867</v>
      </c>
      <c r="S590" t="s">
        <v>106</v>
      </c>
      <c r="T590" t="s">
        <v>131</v>
      </c>
    </row>
    <row r="591" spans="1:20" x14ac:dyDescent="0.25">
      <c r="A591" s="1">
        <v>3149</v>
      </c>
      <c r="B591" t="s">
        <v>20</v>
      </c>
      <c r="C591" t="s">
        <v>37</v>
      </c>
      <c r="D591" t="s">
        <v>45</v>
      </c>
      <c r="E591" t="s">
        <v>72</v>
      </c>
      <c r="F591" t="s">
        <v>73</v>
      </c>
      <c r="G591" t="s">
        <v>92</v>
      </c>
      <c r="H591" t="s">
        <v>499</v>
      </c>
      <c r="I591" t="s">
        <v>98</v>
      </c>
      <c r="J591" t="s">
        <v>97</v>
      </c>
      <c r="K591" t="s">
        <v>1246</v>
      </c>
      <c r="L591" t="s">
        <v>126</v>
      </c>
      <c r="M591" t="s">
        <v>73</v>
      </c>
      <c r="N591" t="s">
        <v>126</v>
      </c>
      <c r="O591" t="s">
        <v>108</v>
      </c>
      <c r="P591" t="s">
        <v>1153</v>
      </c>
      <c r="Q591" t="s">
        <v>73</v>
      </c>
      <c r="R591" t="s">
        <v>1473</v>
      </c>
      <c r="S591" t="s">
        <v>106</v>
      </c>
      <c r="T591" t="s">
        <v>1116</v>
      </c>
    </row>
    <row r="592" spans="1:20" x14ac:dyDescent="0.25">
      <c r="A592" s="1">
        <v>3150</v>
      </c>
      <c r="B592" t="s">
        <v>20</v>
      </c>
      <c r="C592" t="s">
        <v>38</v>
      </c>
      <c r="D592" t="s">
        <v>45</v>
      </c>
      <c r="E592" t="s">
        <v>42</v>
      </c>
      <c r="F592" t="s">
        <v>74</v>
      </c>
      <c r="G592" t="s">
        <v>89</v>
      </c>
      <c r="H592" t="s">
        <v>381</v>
      </c>
      <c r="I592" t="s">
        <v>81</v>
      </c>
      <c r="J592" t="s">
        <v>84</v>
      </c>
      <c r="K592" t="s">
        <v>1227</v>
      </c>
      <c r="L592" t="s">
        <v>74</v>
      </c>
      <c r="M592" t="s">
        <v>126</v>
      </c>
      <c r="N592" t="s">
        <v>126</v>
      </c>
      <c r="O592" t="s">
        <v>102</v>
      </c>
      <c r="P592" t="s">
        <v>873</v>
      </c>
      <c r="Q592" t="s">
        <v>73</v>
      </c>
      <c r="R592" t="s">
        <v>1569</v>
      </c>
      <c r="S592" t="s">
        <v>106</v>
      </c>
      <c r="T592" t="s">
        <v>1116</v>
      </c>
    </row>
    <row r="593" spans="1:20" x14ac:dyDescent="0.25">
      <c r="A593" s="1">
        <v>3151</v>
      </c>
      <c r="B593" t="s">
        <v>20</v>
      </c>
      <c r="C593" t="s">
        <v>39</v>
      </c>
      <c r="D593" t="s">
        <v>45</v>
      </c>
      <c r="E593" t="s">
        <v>70</v>
      </c>
      <c r="F593" t="s">
        <v>73</v>
      </c>
      <c r="G593" t="s">
        <v>89</v>
      </c>
      <c r="H593" t="s">
        <v>999</v>
      </c>
      <c r="I593" t="s">
        <v>81</v>
      </c>
      <c r="J593" t="s">
        <v>107</v>
      </c>
      <c r="K593" t="s">
        <v>1261</v>
      </c>
      <c r="L593" t="s">
        <v>74</v>
      </c>
      <c r="M593" t="s">
        <v>101</v>
      </c>
      <c r="N593" t="s">
        <v>101</v>
      </c>
      <c r="O593" t="s">
        <v>107</v>
      </c>
      <c r="P593" t="s">
        <v>1047</v>
      </c>
      <c r="Q593" t="s">
        <v>74</v>
      </c>
      <c r="R593" t="s">
        <v>1530</v>
      </c>
      <c r="S593" t="s">
        <v>106</v>
      </c>
      <c r="T593" t="s">
        <v>1116</v>
      </c>
    </row>
    <row r="594" spans="1:20" x14ac:dyDescent="0.25">
      <c r="A594" s="1">
        <v>3152</v>
      </c>
      <c r="B594" t="s">
        <v>20</v>
      </c>
      <c r="C594" t="s">
        <v>24</v>
      </c>
      <c r="D594" t="s">
        <v>46</v>
      </c>
      <c r="E594" t="s">
        <v>53</v>
      </c>
      <c r="F594" t="s">
        <v>73</v>
      </c>
      <c r="G594" t="s">
        <v>96</v>
      </c>
      <c r="H594" t="s">
        <v>241</v>
      </c>
      <c r="I594" t="s">
        <v>89</v>
      </c>
      <c r="J594" t="s">
        <v>113</v>
      </c>
      <c r="K594" t="s">
        <v>1180</v>
      </c>
      <c r="L594" t="s">
        <v>74</v>
      </c>
      <c r="M594" t="s">
        <v>74</v>
      </c>
      <c r="N594" t="s">
        <v>131</v>
      </c>
      <c r="O594" t="s">
        <v>90</v>
      </c>
      <c r="P594" t="s">
        <v>695</v>
      </c>
      <c r="Q594" t="s">
        <v>74</v>
      </c>
      <c r="R594" t="s">
        <v>1612</v>
      </c>
      <c r="S594" t="s">
        <v>82</v>
      </c>
      <c r="T594" t="s">
        <v>1116</v>
      </c>
    </row>
    <row r="595" spans="1:20" x14ac:dyDescent="0.25">
      <c r="A595" s="1">
        <v>3153</v>
      </c>
      <c r="B595" t="s">
        <v>20</v>
      </c>
      <c r="C595" t="s">
        <v>25</v>
      </c>
      <c r="D595" t="s">
        <v>46</v>
      </c>
      <c r="E595" t="s">
        <v>66</v>
      </c>
      <c r="F595" t="s">
        <v>74</v>
      </c>
      <c r="G595" t="s">
        <v>96</v>
      </c>
      <c r="H595" t="s">
        <v>730</v>
      </c>
      <c r="I595" t="s">
        <v>98</v>
      </c>
      <c r="J595" t="s">
        <v>113</v>
      </c>
      <c r="K595" t="s">
        <v>1197</v>
      </c>
      <c r="L595" t="s">
        <v>73</v>
      </c>
      <c r="M595" t="s">
        <v>74</v>
      </c>
      <c r="N595" t="s">
        <v>101</v>
      </c>
      <c r="O595" t="s">
        <v>81</v>
      </c>
      <c r="P595" t="s">
        <v>946</v>
      </c>
      <c r="Q595" t="s">
        <v>74</v>
      </c>
      <c r="R595" t="s">
        <v>1674</v>
      </c>
      <c r="S595" t="s">
        <v>78</v>
      </c>
      <c r="T595" t="s">
        <v>1116</v>
      </c>
    </row>
    <row r="596" spans="1:20" x14ac:dyDescent="0.25">
      <c r="A596" s="1">
        <v>3154</v>
      </c>
      <c r="B596" t="s">
        <v>20</v>
      </c>
      <c r="C596" t="s">
        <v>26</v>
      </c>
      <c r="D596" t="s">
        <v>46</v>
      </c>
      <c r="E596" t="s">
        <v>49</v>
      </c>
      <c r="F596" t="s">
        <v>73</v>
      </c>
      <c r="G596" t="s">
        <v>75</v>
      </c>
      <c r="H596" t="s">
        <v>684</v>
      </c>
      <c r="I596" t="s">
        <v>79</v>
      </c>
      <c r="J596" t="s">
        <v>100</v>
      </c>
      <c r="K596" t="s">
        <v>1237</v>
      </c>
      <c r="L596" t="s">
        <v>126</v>
      </c>
      <c r="M596" t="s">
        <v>73</v>
      </c>
      <c r="N596" t="s">
        <v>74</v>
      </c>
      <c r="O596" t="s">
        <v>96</v>
      </c>
      <c r="P596" t="s">
        <v>447</v>
      </c>
      <c r="Q596" t="s">
        <v>73</v>
      </c>
      <c r="R596" t="s">
        <v>1813</v>
      </c>
      <c r="S596" t="s">
        <v>78</v>
      </c>
      <c r="T596" t="s">
        <v>126</v>
      </c>
    </row>
    <row r="597" spans="1:20" x14ac:dyDescent="0.25">
      <c r="A597" s="1">
        <v>3155</v>
      </c>
      <c r="B597" t="s">
        <v>20</v>
      </c>
      <c r="C597" t="s">
        <v>27</v>
      </c>
      <c r="D597" t="s">
        <v>46</v>
      </c>
      <c r="E597" t="s">
        <v>51</v>
      </c>
      <c r="F597" t="s">
        <v>74</v>
      </c>
      <c r="G597" t="s">
        <v>75</v>
      </c>
      <c r="H597" t="s">
        <v>378</v>
      </c>
      <c r="I597" t="s">
        <v>94</v>
      </c>
      <c r="J597" t="s">
        <v>111</v>
      </c>
      <c r="K597" t="s">
        <v>1158</v>
      </c>
      <c r="L597" t="s">
        <v>126</v>
      </c>
      <c r="M597" t="s">
        <v>73</v>
      </c>
      <c r="N597" t="s">
        <v>126</v>
      </c>
      <c r="O597" t="s">
        <v>113</v>
      </c>
      <c r="P597" t="s">
        <v>260</v>
      </c>
      <c r="Q597" t="s">
        <v>73</v>
      </c>
      <c r="R597" t="s">
        <v>1668</v>
      </c>
      <c r="S597" t="s">
        <v>82</v>
      </c>
      <c r="T597" t="s">
        <v>131</v>
      </c>
    </row>
    <row r="598" spans="1:20" x14ac:dyDescent="0.25">
      <c r="A598" s="1">
        <v>3156</v>
      </c>
      <c r="B598" t="s">
        <v>20</v>
      </c>
      <c r="C598" t="s">
        <v>28</v>
      </c>
      <c r="D598" t="s">
        <v>46</v>
      </c>
      <c r="E598" t="s">
        <v>54</v>
      </c>
      <c r="F598" t="s">
        <v>73</v>
      </c>
      <c r="G598" t="s">
        <v>102</v>
      </c>
      <c r="H598" t="s">
        <v>726</v>
      </c>
      <c r="I598" t="s">
        <v>108</v>
      </c>
      <c r="J598" t="s">
        <v>84</v>
      </c>
      <c r="K598" t="s">
        <v>1368</v>
      </c>
      <c r="L598" t="s">
        <v>126</v>
      </c>
      <c r="M598" t="s">
        <v>73</v>
      </c>
      <c r="N598" t="s">
        <v>73</v>
      </c>
      <c r="O598" t="s">
        <v>99</v>
      </c>
      <c r="P598" t="s">
        <v>765</v>
      </c>
      <c r="Q598" t="s">
        <v>73</v>
      </c>
      <c r="R598" t="s">
        <v>1653</v>
      </c>
      <c r="S598" t="s">
        <v>87</v>
      </c>
      <c r="T598" t="s">
        <v>126</v>
      </c>
    </row>
    <row r="599" spans="1:20" x14ac:dyDescent="0.25">
      <c r="A599" s="1">
        <v>3157</v>
      </c>
      <c r="B599" t="s">
        <v>20</v>
      </c>
      <c r="C599" t="s">
        <v>40</v>
      </c>
      <c r="D599" t="s">
        <v>46</v>
      </c>
      <c r="E599" t="s">
        <v>55</v>
      </c>
      <c r="F599" t="s">
        <v>74</v>
      </c>
      <c r="G599" t="s">
        <v>89</v>
      </c>
      <c r="H599" t="s">
        <v>231</v>
      </c>
      <c r="I599" t="s">
        <v>79</v>
      </c>
      <c r="J599" t="s">
        <v>100</v>
      </c>
      <c r="K599" t="s">
        <v>1263</v>
      </c>
      <c r="L599" t="s">
        <v>73</v>
      </c>
      <c r="M599" t="s">
        <v>73</v>
      </c>
      <c r="N599" t="s">
        <v>74</v>
      </c>
      <c r="O599" t="s">
        <v>86</v>
      </c>
      <c r="P599" t="s">
        <v>911</v>
      </c>
      <c r="Q599" t="s">
        <v>74</v>
      </c>
      <c r="R599" t="s">
        <v>1876</v>
      </c>
      <c r="S599" t="s">
        <v>75</v>
      </c>
      <c r="T599" t="s">
        <v>76</v>
      </c>
    </row>
    <row r="600" spans="1:20" x14ac:dyDescent="0.25">
      <c r="A600" s="1">
        <v>3158</v>
      </c>
      <c r="B600" t="s">
        <v>20</v>
      </c>
      <c r="C600" t="s">
        <v>29</v>
      </c>
      <c r="D600" t="s">
        <v>46</v>
      </c>
      <c r="E600" t="s">
        <v>52</v>
      </c>
      <c r="F600" t="s">
        <v>73</v>
      </c>
      <c r="G600" t="s">
        <v>78</v>
      </c>
      <c r="H600" t="s">
        <v>693</v>
      </c>
      <c r="I600" t="s">
        <v>78</v>
      </c>
      <c r="J600" t="s">
        <v>92</v>
      </c>
      <c r="K600" t="s">
        <v>726</v>
      </c>
      <c r="L600" t="s">
        <v>73</v>
      </c>
      <c r="M600" t="s">
        <v>126</v>
      </c>
      <c r="N600" t="s">
        <v>74</v>
      </c>
      <c r="O600" t="s">
        <v>81</v>
      </c>
      <c r="P600" t="s">
        <v>537</v>
      </c>
      <c r="Q600" t="s">
        <v>73</v>
      </c>
      <c r="R600" t="s">
        <v>2187</v>
      </c>
      <c r="S600" t="s">
        <v>117</v>
      </c>
      <c r="T600" t="s">
        <v>126</v>
      </c>
    </row>
    <row r="601" spans="1:20" x14ac:dyDescent="0.25">
      <c r="A601" s="1">
        <v>3159</v>
      </c>
      <c r="B601" t="s">
        <v>20</v>
      </c>
      <c r="C601" t="s">
        <v>30</v>
      </c>
      <c r="D601" t="s">
        <v>46</v>
      </c>
      <c r="E601" t="s">
        <v>60</v>
      </c>
      <c r="F601" t="s">
        <v>74</v>
      </c>
      <c r="G601" t="s">
        <v>90</v>
      </c>
      <c r="H601" t="s">
        <v>290</v>
      </c>
      <c r="I601" t="s">
        <v>90</v>
      </c>
      <c r="J601" t="s">
        <v>95</v>
      </c>
      <c r="K601" t="s">
        <v>1270</v>
      </c>
      <c r="L601" t="s">
        <v>74</v>
      </c>
      <c r="M601" t="s">
        <v>73</v>
      </c>
      <c r="N601" t="s">
        <v>74</v>
      </c>
      <c r="O601" t="s">
        <v>113</v>
      </c>
      <c r="P601" t="s">
        <v>975</v>
      </c>
      <c r="Q601" t="s">
        <v>74</v>
      </c>
      <c r="R601" t="s">
        <v>1751</v>
      </c>
      <c r="S601" t="s">
        <v>96</v>
      </c>
      <c r="T601" t="s">
        <v>76</v>
      </c>
    </row>
    <row r="602" spans="1:20" x14ac:dyDescent="0.25">
      <c r="A602" s="1">
        <v>3160</v>
      </c>
      <c r="B602" t="s">
        <v>20</v>
      </c>
      <c r="C602" t="s">
        <v>32</v>
      </c>
      <c r="D602" t="s">
        <v>46</v>
      </c>
      <c r="E602" t="s">
        <v>70</v>
      </c>
      <c r="F602" t="s">
        <v>73</v>
      </c>
      <c r="G602" t="s">
        <v>78</v>
      </c>
      <c r="H602" t="s">
        <v>210</v>
      </c>
      <c r="I602" t="s">
        <v>89</v>
      </c>
      <c r="J602" t="s">
        <v>79</v>
      </c>
      <c r="K602" t="s">
        <v>1265</v>
      </c>
      <c r="L602" t="s">
        <v>74</v>
      </c>
      <c r="M602" t="s">
        <v>126</v>
      </c>
      <c r="N602" t="s">
        <v>1116</v>
      </c>
      <c r="O602" t="s">
        <v>90</v>
      </c>
      <c r="P602" t="s">
        <v>919</v>
      </c>
      <c r="Q602" t="s">
        <v>73</v>
      </c>
      <c r="R602" t="s">
        <v>2052</v>
      </c>
      <c r="S602" t="s">
        <v>116</v>
      </c>
      <c r="T602" t="s">
        <v>126</v>
      </c>
    </row>
    <row r="603" spans="1:20" x14ac:dyDescent="0.25">
      <c r="A603" s="1">
        <v>3161</v>
      </c>
      <c r="B603" t="s">
        <v>20</v>
      </c>
      <c r="C603" t="s">
        <v>33</v>
      </c>
      <c r="D603" t="s">
        <v>46</v>
      </c>
      <c r="E603" t="s">
        <v>61</v>
      </c>
      <c r="F603" t="s">
        <v>73</v>
      </c>
      <c r="G603" t="s">
        <v>89</v>
      </c>
      <c r="H603" t="s">
        <v>333</v>
      </c>
      <c r="I603" t="s">
        <v>75</v>
      </c>
      <c r="J603" t="s">
        <v>79</v>
      </c>
      <c r="K603" t="s">
        <v>1300</v>
      </c>
      <c r="L603" t="s">
        <v>74</v>
      </c>
      <c r="M603" t="s">
        <v>74</v>
      </c>
      <c r="N603" t="s">
        <v>1116</v>
      </c>
      <c r="O603" t="s">
        <v>114</v>
      </c>
      <c r="P603" t="s">
        <v>235</v>
      </c>
      <c r="Q603" t="s">
        <v>74</v>
      </c>
      <c r="R603" t="s">
        <v>1421</v>
      </c>
      <c r="S603" t="s">
        <v>85</v>
      </c>
      <c r="T603" t="s">
        <v>1116</v>
      </c>
    </row>
    <row r="604" spans="1:20" x14ac:dyDescent="0.25">
      <c r="A604" s="1">
        <v>3162</v>
      </c>
      <c r="B604" t="s">
        <v>20</v>
      </c>
      <c r="C604" t="s">
        <v>34</v>
      </c>
      <c r="D604" t="s">
        <v>46</v>
      </c>
      <c r="E604" t="s">
        <v>71</v>
      </c>
      <c r="F604" t="s">
        <v>74</v>
      </c>
      <c r="G604" t="s">
        <v>98</v>
      </c>
      <c r="H604" t="s">
        <v>216</v>
      </c>
      <c r="I604" t="s">
        <v>94</v>
      </c>
      <c r="J604" t="s">
        <v>128</v>
      </c>
      <c r="K604" t="s">
        <v>1218</v>
      </c>
      <c r="L604" t="s">
        <v>101</v>
      </c>
      <c r="M604" t="s">
        <v>126</v>
      </c>
      <c r="N604" t="s">
        <v>73</v>
      </c>
      <c r="O604" t="s">
        <v>103</v>
      </c>
      <c r="P604" t="s">
        <v>949</v>
      </c>
      <c r="Q604" t="s">
        <v>73</v>
      </c>
      <c r="R604" t="s">
        <v>2014</v>
      </c>
      <c r="S604" t="s">
        <v>75</v>
      </c>
      <c r="T604" t="s">
        <v>87</v>
      </c>
    </row>
    <row r="605" spans="1:20" x14ac:dyDescent="0.25">
      <c r="A605" s="1">
        <v>3163</v>
      </c>
      <c r="B605" t="s">
        <v>20</v>
      </c>
      <c r="C605" t="s">
        <v>35</v>
      </c>
      <c r="D605" t="s">
        <v>46</v>
      </c>
      <c r="E605" t="s">
        <v>68</v>
      </c>
      <c r="F605" t="s">
        <v>74</v>
      </c>
      <c r="G605" t="s">
        <v>92</v>
      </c>
      <c r="H605" t="s">
        <v>723</v>
      </c>
      <c r="I605" t="s">
        <v>116</v>
      </c>
      <c r="J605" t="s">
        <v>81</v>
      </c>
      <c r="K605" t="s">
        <v>1250</v>
      </c>
      <c r="L605" t="s">
        <v>73</v>
      </c>
      <c r="M605" t="s">
        <v>73</v>
      </c>
      <c r="N605" t="s">
        <v>74</v>
      </c>
      <c r="O605" t="s">
        <v>104</v>
      </c>
      <c r="P605" t="s">
        <v>899</v>
      </c>
      <c r="Q605" t="s">
        <v>101</v>
      </c>
      <c r="R605" t="s">
        <v>1442</v>
      </c>
      <c r="S605" t="s">
        <v>96</v>
      </c>
      <c r="T605" t="s">
        <v>83</v>
      </c>
    </row>
    <row r="606" spans="1:20" x14ac:dyDescent="0.25">
      <c r="A606" s="1">
        <v>3164</v>
      </c>
      <c r="B606" t="s">
        <v>20</v>
      </c>
      <c r="C606" t="s">
        <v>36</v>
      </c>
      <c r="D606" t="s">
        <v>46</v>
      </c>
      <c r="E606" t="s">
        <v>51</v>
      </c>
      <c r="F606" t="s">
        <v>73</v>
      </c>
      <c r="G606" t="s">
        <v>75</v>
      </c>
      <c r="H606" t="s">
        <v>245</v>
      </c>
      <c r="I606" t="s">
        <v>90</v>
      </c>
      <c r="J606" t="s">
        <v>107</v>
      </c>
      <c r="K606" t="s">
        <v>1150</v>
      </c>
      <c r="L606" t="s">
        <v>74</v>
      </c>
      <c r="M606" t="s">
        <v>73</v>
      </c>
      <c r="N606" t="s">
        <v>74</v>
      </c>
      <c r="O606" t="s">
        <v>75</v>
      </c>
      <c r="P606" t="s">
        <v>911</v>
      </c>
      <c r="Q606" t="s">
        <v>73</v>
      </c>
      <c r="R606" t="s">
        <v>1522</v>
      </c>
      <c r="S606" t="s">
        <v>78</v>
      </c>
      <c r="T606" t="s">
        <v>1116</v>
      </c>
    </row>
    <row r="607" spans="1:20" x14ac:dyDescent="0.25">
      <c r="A607" s="1">
        <v>3165</v>
      </c>
      <c r="B607" t="s">
        <v>20</v>
      </c>
      <c r="C607" t="s">
        <v>37</v>
      </c>
      <c r="D607" t="s">
        <v>46</v>
      </c>
      <c r="E607" t="s">
        <v>52</v>
      </c>
      <c r="F607" t="s">
        <v>74</v>
      </c>
      <c r="G607" t="s">
        <v>86</v>
      </c>
      <c r="H607" t="s">
        <v>540</v>
      </c>
      <c r="I607" t="s">
        <v>79</v>
      </c>
      <c r="J607" t="s">
        <v>84</v>
      </c>
      <c r="K607" t="s">
        <v>1337</v>
      </c>
      <c r="L607" t="s">
        <v>126</v>
      </c>
      <c r="M607" t="s">
        <v>101</v>
      </c>
      <c r="N607" t="s">
        <v>74</v>
      </c>
      <c r="O607" t="s">
        <v>99</v>
      </c>
      <c r="P607" t="s">
        <v>949</v>
      </c>
      <c r="Q607" t="s">
        <v>74</v>
      </c>
      <c r="R607" t="s">
        <v>1413</v>
      </c>
      <c r="S607" t="s">
        <v>117</v>
      </c>
      <c r="T607" t="s">
        <v>101</v>
      </c>
    </row>
    <row r="608" spans="1:20" x14ac:dyDescent="0.25">
      <c r="A608" s="1">
        <v>3166</v>
      </c>
      <c r="B608" t="s">
        <v>20</v>
      </c>
      <c r="C608" t="s">
        <v>38</v>
      </c>
      <c r="D608" t="s">
        <v>46</v>
      </c>
      <c r="E608" t="s">
        <v>72</v>
      </c>
      <c r="F608" t="s">
        <v>74</v>
      </c>
      <c r="G608" t="s">
        <v>98</v>
      </c>
      <c r="H608" t="s">
        <v>779</v>
      </c>
      <c r="I608" t="s">
        <v>77</v>
      </c>
      <c r="J608" t="s">
        <v>104</v>
      </c>
      <c r="K608" t="s">
        <v>1292</v>
      </c>
      <c r="L608" t="s">
        <v>126</v>
      </c>
      <c r="M608" t="s">
        <v>131</v>
      </c>
      <c r="N608" t="s">
        <v>74</v>
      </c>
      <c r="O608" t="s">
        <v>92</v>
      </c>
      <c r="P608" t="s">
        <v>824</v>
      </c>
      <c r="Q608" t="s">
        <v>74</v>
      </c>
      <c r="R608" t="s">
        <v>1508</v>
      </c>
      <c r="S608" t="s">
        <v>78</v>
      </c>
      <c r="T608" t="s">
        <v>76</v>
      </c>
    </row>
    <row r="609" spans="1:20" x14ac:dyDescent="0.25">
      <c r="A609" s="1">
        <v>3167</v>
      </c>
      <c r="B609" t="s">
        <v>20</v>
      </c>
      <c r="C609" t="s">
        <v>39</v>
      </c>
      <c r="D609" t="s">
        <v>46</v>
      </c>
      <c r="E609" t="s">
        <v>60</v>
      </c>
      <c r="F609" t="s">
        <v>73</v>
      </c>
      <c r="G609" t="s">
        <v>78</v>
      </c>
      <c r="H609" t="s">
        <v>1000</v>
      </c>
      <c r="I609" t="s">
        <v>82</v>
      </c>
      <c r="J609" t="s">
        <v>90</v>
      </c>
      <c r="K609" t="s">
        <v>824</v>
      </c>
      <c r="L609" t="s">
        <v>74</v>
      </c>
      <c r="M609" t="s">
        <v>126</v>
      </c>
      <c r="N609" t="s">
        <v>126</v>
      </c>
      <c r="O609" t="s">
        <v>97</v>
      </c>
      <c r="P609" t="s">
        <v>1227</v>
      </c>
      <c r="Q609" t="s">
        <v>73</v>
      </c>
      <c r="R609" t="s">
        <v>1052</v>
      </c>
      <c r="S609" t="s">
        <v>87</v>
      </c>
      <c r="T609" t="s">
        <v>126</v>
      </c>
    </row>
    <row r="610" spans="1:20" x14ac:dyDescent="0.25">
      <c r="A610" s="1">
        <v>3168</v>
      </c>
      <c r="B610" t="s">
        <v>20</v>
      </c>
      <c r="C610" t="s">
        <v>24</v>
      </c>
      <c r="D610" t="s">
        <v>47</v>
      </c>
      <c r="E610" t="s">
        <v>62</v>
      </c>
      <c r="F610" t="s">
        <v>73</v>
      </c>
      <c r="G610" t="s">
        <v>102</v>
      </c>
      <c r="H610" t="s">
        <v>807</v>
      </c>
      <c r="I610" t="s">
        <v>102</v>
      </c>
      <c r="J610" t="s">
        <v>79</v>
      </c>
      <c r="K610" t="s">
        <v>1356</v>
      </c>
      <c r="L610" t="s">
        <v>74</v>
      </c>
      <c r="M610" t="s">
        <v>74</v>
      </c>
      <c r="N610" t="s">
        <v>76</v>
      </c>
      <c r="O610" t="s">
        <v>99</v>
      </c>
      <c r="P610" t="s">
        <v>132</v>
      </c>
      <c r="Q610" t="s">
        <v>74</v>
      </c>
      <c r="R610" t="s">
        <v>2115</v>
      </c>
      <c r="S610" t="s">
        <v>116</v>
      </c>
      <c r="T610" t="s">
        <v>101</v>
      </c>
    </row>
    <row r="611" spans="1:20" x14ac:dyDescent="0.25">
      <c r="A611" s="1">
        <v>3169</v>
      </c>
      <c r="B611" t="s">
        <v>20</v>
      </c>
      <c r="C611" t="s">
        <v>25</v>
      </c>
      <c r="D611" t="s">
        <v>47</v>
      </c>
      <c r="E611" t="s">
        <v>67</v>
      </c>
      <c r="F611" t="s">
        <v>73</v>
      </c>
      <c r="G611" t="s">
        <v>89</v>
      </c>
      <c r="H611" t="s">
        <v>409</v>
      </c>
      <c r="I611" t="s">
        <v>95</v>
      </c>
      <c r="J611" t="s">
        <v>128</v>
      </c>
      <c r="K611" t="s">
        <v>1297</v>
      </c>
      <c r="L611" t="s">
        <v>74</v>
      </c>
      <c r="M611" t="s">
        <v>73</v>
      </c>
      <c r="N611" t="s">
        <v>74</v>
      </c>
      <c r="O611" t="s">
        <v>81</v>
      </c>
      <c r="P611" t="s">
        <v>119</v>
      </c>
      <c r="Q611" t="s">
        <v>73</v>
      </c>
      <c r="R611" t="s">
        <v>1562</v>
      </c>
      <c r="S611" t="s">
        <v>89</v>
      </c>
      <c r="T611" t="s">
        <v>1116</v>
      </c>
    </row>
    <row r="612" spans="1:20" x14ac:dyDescent="0.25">
      <c r="A612" s="1">
        <v>3170</v>
      </c>
      <c r="B612" t="s">
        <v>20</v>
      </c>
      <c r="C612" t="s">
        <v>26</v>
      </c>
      <c r="D612" t="s">
        <v>47</v>
      </c>
      <c r="E612" t="s">
        <v>50</v>
      </c>
      <c r="F612" t="s">
        <v>74</v>
      </c>
      <c r="G612" t="s">
        <v>75</v>
      </c>
      <c r="H612" t="s">
        <v>664</v>
      </c>
      <c r="I612" t="s">
        <v>98</v>
      </c>
      <c r="J612" t="s">
        <v>95</v>
      </c>
      <c r="K612" t="s">
        <v>1177</v>
      </c>
      <c r="L612" t="s">
        <v>73</v>
      </c>
      <c r="M612" t="s">
        <v>74</v>
      </c>
      <c r="N612" t="s">
        <v>1116</v>
      </c>
      <c r="O612" t="s">
        <v>113</v>
      </c>
      <c r="P612" t="s">
        <v>1299</v>
      </c>
      <c r="Q612" t="s">
        <v>126</v>
      </c>
      <c r="R612" t="s">
        <v>1661</v>
      </c>
      <c r="S612" t="s">
        <v>85</v>
      </c>
      <c r="T612" t="s">
        <v>131</v>
      </c>
    </row>
    <row r="613" spans="1:20" x14ac:dyDescent="0.25">
      <c r="A613" s="1">
        <v>3171</v>
      </c>
      <c r="B613" t="s">
        <v>20</v>
      </c>
      <c r="C613" t="s">
        <v>27</v>
      </c>
      <c r="D613" t="s">
        <v>47</v>
      </c>
      <c r="E613" t="s">
        <v>59</v>
      </c>
      <c r="F613" t="s">
        <v>74</v>
      </c>
      <c r="G613" t="s">
        <v>103</v>
      </c>
      <c r="H613" t="s">
        <v>897</v>
      </c>
      <c r="I613" t="s">
        <v>103</v>
      </c>
      <c r="J613" t="s">
        <v>95</v>
      </c>
      <c r="K613" t="s">
        <v>1256</v>
      </c>
      <c r="L613" t="s">
        <v>74</v>
      </c>
      <c r="M613" t="s">
        <v>73</v>
      </c>
      <c r="N613" t="s">
        <v>74</v>
      </c>
      <c r="O613" t="s">
        <v>97</v>
      </c>
      <c r="P613" t="s">
        <v>734</v>
      </c>
      <c r="Q613" t="s">
        <v>73</v>
      </c>
      <c r="R613" t="s">
        <v>2188</v>
      </c>
      <c r="S613" t="s">
        <v>106</v>
      </c>
      <c r="T613" t="s">
        <v>101</v>
      </c>
    </row>
    <row r="614" spans="1:20" x14ac:dyDescent="0.25">
      <c r="A614" s="1">
        <v>3172</v>
      </c>
      <c r="B614" t="s">
        <v>20</v>
      </c>
      <c r="C614" t="s">
        <v>28</v>
      </c>
      <c r="D614" t="s">
        <v>47</v>
      </c>
      <c r="E614" t="s">
        <v>49</v>
      </c>
      <c r="F614" t="s">
        <v>73</v>
      </c>
      <c r="G614" t="s">
        <v>96</v>
      </c>
      <c r="H614" t="s">
        <v>556</v>
      </c>
      <c r="I614" t="s">
        <v>113</v>
      </c>
      <c r="J614" t="s">
        <v>88</v>
      </c>
      <c r="K614" t="s">
        <v>1248</v>
      </c>
      <c r="L614" t="s">
        <v>126</v>
      </c>
      <c r="M614" t="s">
        <v>73</v>
      </c>
      <c r="N614" t="s">
        <v>1116</v>
      </c>
      <c r="O614" t="s">
        <v>99</v>
      </c>
      <c r="P614" t="s">
        <v>576</v>
      </c>
      <c r="Q614" t="s">
        <v>73</v>
      </c>
      <c r="R614" t="s">
        <v>1606</v>
      </c>
      <c r="S614" t="s">
        <v>85</v>
      </c>
      <c r="T614" t="s">
        <v>131</v>
      </c>
    </row>
    <row r="615" spans="1:20" x14ac:dyDescent="0.25">
      <c r="A615" s="1">
        <v>3173</v>
      </c>
      <c r="B615" t="s">
        <v>20</v>
      </c>
      <c r="C615" t="s">
        <v>40</v>
      </c>
      <c r="D615" t="s">
        <v>47</v>
      </c>
      <c r="E615" t="s">
        <v>63</v>
      </c>
      <c r="F615" t="s">
        <v>73</v>
      </c>
      <c r="G615" t="s">
        <v>75</v>
      </c>
      <c r="H615" t="s">
        <v>1001</v>
      </c>
      <c r="I615" t="s">
        <v>98</v>
      </c>
      <c r="J615" t="s">
        <v>95</v>
      </c>
      <c r="K615" t="s">
        <v>1129</v>
      </c>
      <c r="L615" t="s">
        <v>74</v>
      </c>
      <c r="M615" t="s">
        <v>73</v>
      </c>
      <c r="N615" t="s">
        <v>126</v>
      </c>
      <c r="O615" t="s">
        <v>107</v>
      </c>
      <c r="P615" t="s">
        <v>726</v>
      </c>
      <c r="Q615" t="s">
        <v>74</v>
      </c>
      <c r="R615" t="s">
        <v>2025</v>
      </c>
      <c r="S615" t="s">
        <v>85</v>
      </c>
      <c r="T615" t="s">
        <v>131</v>
      </c>
    </row>
    <row r="616" spans="1:20" x14ac:dyDescent="0.25">
      <c r="A616" s="1">
        <v>3174</v>
      </c>
      <c r="B616" t="s">
        <v>20</v>
      </c>
      <c r="C616" t="s">
        <v>29</v>
      </c>
      <c r="D616" t="s">
        <v>47</v>
      </c>
      <c r="E616" t="s">
        <v>48</v>
      </c>
      <c r="F616" t="s">
        <v>74</v>
      </c>
      <c r="G616" t="s">
        <v>95</v>
      </c>
      <c r="H616" t="s">
        <v>1002</v>
      </c>
      <c r="I616" t="s">
        <v>99</v>
      </c>
      <c r="J616" t="s">
        <v>94</v>
      </c>
      <c r="K616" t="s">
        <v>1280</v>
      </c>
      <c r="L616" t="s">
        <v>126</v>
      </c>
      <c r="M616" t="s">
        <v>73</v>
      </c>
      <c r="N616" t="s">
        <v>101</v>
      </c>
      <c r="O616" t="s">
        <v>79</v>
      </c>
      <c r="P616" t="s">
        <v>1257</v>
      </c>
      <c r="Q616" t="s">
        <v>126</v>
      </c>
      <c r="R616" t="s">
        <v>2045</v>
      </c>
      <c r="S616" t="s">
        <v>78</v>
      </c>
      <c r="T616" t="s">
        <v>131</v>
      </c>
    </row>
    <row r="617" spans="1:20" x14ac:dyDescent="0.25">
      <c r="A617" s="1">
        <v>3175</v>
      </c>
      <c r="B617" t="s">
        <v>20</v>
      </c>
      <c r="C617" t="s">
        <v>30</v>
      </c>
      <c r="D617" t="s">
        <v>47</v>
      </c>
      <c r="E617" t="s">
        <v>72</v>
      </c>
      <c r="F617" t="s">
        <v>74</v>
      </c>
      <c r="G617" t="s">
        <v>86</v>
      </c>
      <c r="H617" t="s">
        <v>580</v>
      </c>
      <c r="I617" t="s">
        <v>86</v>
      </c>
      <c r="J617" t="s">
        <v>112</v>
      </c>
      <c r="K617" t="s">
        <v>1214</v>
      </c>
      <c r="L617" t="s">
        <v>74</v>
      </c>
      <c r="M617" t="s">
        <v>74</v>
      </c>
      <c r="N617" t="s">
        <v>101</v>
      </c>
      <c r="O617" t="s">
        <v>111</v>
      </c>
      <c r="P617" t="s">
        <v>1085</v>
      </c>
      <c r="Q617" t="s">
        <v>101</v>
      </c>
      <c r="R617" t="s">
        <v>1515</v>
      </c>
      <c r="S617" t="s">
        <v>106</v>
      </c>
      <c r="T617" t="s">
        <v>117</v>
      </c>
    </row>
    <row r="618" spans="1:20" x14ac:dyDescent="0.25">
      <c r="A618" s="1">
        <v>3176</v>
      </c>
      <c r="B618" t="s">
        <v>20</v>
      </c>
      <c r="C618" t="s">
        <v>32</v>
      </c>
      <c r="D618" t="s">
        <v>47</v>
      </c>
      <c r="E618" t="s">
        <v>61</v>
      </c>
      <c r="F618" t="s">
        <v>73</v>
      </c>
      <c r="G618" t="s">
        <v>90</v>
      </c>
      <c r="H618" t="s">
        <v>223</v>
      </c>
      <c r="I618" t="s">
        <v>89</v>
      </c>
      <c r="J618" t="s">
        <v>113</v>
      </c>
      <c r="K618" t="s">
        <v>1289</v>
      </c>
      <c r="L618" t="s">
        <v>74</v>
      </c>
      <c r="M618" t="s">
        <v>74</v>
      </c>
      <c r="N618" t="s">
        <v>101</v>
      </c>
      <c r="O618" t="s">
        <v>102</v>
      </c>
      <c r="P618" t="s">
        <v>447</v>
      </c>
      <c r="Q618" t="s">
        <v>74</v>
      </c>
      <c r="R618" t="s">
        <v>1454</v>
      </c>
      <c r="S618" t="s">
        <v>116</v>
      </c>
      <c r="T618" t="s">
        <v>126</v>
      </c>
    </row>
    <row r="619" spans="1:20" x14ac:dyDescent="0.25">
      <c r="A619" s="1">
        <v>3177</v>
      </c>
      <c r="B619" t="s">
        <v>20</v>
      </c>
      <c r="C619" t="s">
        <v>33</v>
      </c>
      <c r="D619" t="s">
        <v>47</v>
      </c>
      <c r="E619" t="s">
        <v>44</v>
      </c>
      <c r="F619" t="s">
        <v>74</v>
      </c>
      <c r="G619" t="s">
        <v>85</v>
      </c>
      <c r="H619" t="s">
        <v>132</v>
      </c>
      <c r="I619" t="s">
        <v>77</v>
      </c>
      <c r="J619" t="s">
        <v>84</v>
      </c>
      <c r="K619" t="s">
        <v>1261</v>
      </c>
      <c r="L619" t="s">
        <v>74</v>
      </c>
      <c r="M619" t="s">
        <v>126</v>
      </c>
      <c r="N619" t="s">
        <v>74</v>
      </c>
      <c r="O619" t="s">
        <v>86</v>
      </c>
      <c r="P619" t="s">
        <v>235</v>
      </c>
      <c r="Q619" t="s">
        <v>74</v>
      </c>
      <c r="R619" t="s">
        <v>1916</v>
      </c>
      <c r="S619" t="s">
        <v>106</v>
      </c>
      <c r="T619" t="s">
        <v>117</v>
      </c>
    </row>
    <row r="620" spans="1:20" x14ac:dyDescent="0.25">
      <c r="A620" s="1">
        <v>3178</v>
      </c>
      <c r="B620" t="s">
        <v>20</v>
      </c>
      <c r="C620" t="s">
        <v>34</v>
      </c>
      <c r="D620" t="s">
        <v>47</v>
      </c>
      <c r="E620" t="s">
        <v>43</v>
      </c>
      <c r="F620" t="s">
        <v>73</v>
      </c>
      <c r="G620" t="s">
        <v>96</v>
      </c>
      <c r="H620" t="s">
        <v>158</v>
      </c>
      <c r="I620" t="s">
        <v>92</v>
      </c>
      <c r="J620" t="s">
        <v>118</v>
      </c>
      <c r="K620" t="s">
        <v>1249</v>
      </c>
      <c r="L620" t="s">
        <v>74</v>
      </c>
      <c r="M620" t="s">
        <v>73</v>
      </c>
      <c r="N620" t="s">
        <v>101</v>
      </c>
      <c r="O620" t="s">
        <v>90</v>
      </c>
      <c r="P620" t="s">
        <v>946</v>
      </c>
      <c r="Q620" t="s">
        <v>73</v>
      </c>
      <c r="R620" t="s">
        <v>1564</v>
      </c>
      <c r="S620" t="s">
        <v>89</v>
      </c>
      <c r="T620" t="s">
        <v>131</v>
      </c>
    </row>
    <row r="621" spans="1:20" x14ac:dyDescent="0.25">
      <c r="A621" s="1">
        <v>3179</v>
      </c>
      <c r="B621" t="s">
        <v>20</v>
      </c>
      <c r="C621" t="s">
        <v>35</v>
      </c>
      <c r="D621" t="s">
        <v>47</v>
      </c>
      <c r="E621" t="s">
        <v>66</v>
      </c>
      <c r="F621" t="s">
        <v>74</v>
      </c>
      <c r="G621" t="s">
        <v>107</v>
      </c>
      <c r="H621" t="s">
        <v>789</v>
      </c>
      <c r="I621" t="s">
        <v>102</v>
      </c>
      <c r="J621" t="s">
        <v>95</v>
      </c>
      <c r="K621" t="s">
        <v>1287</v>
      </c>
      <c r="L621" t="s">
        <v>126</v>
      </c>
      <c r="M621" t="s">
        <v>73</v>
      </c>
      <c r="N621" t="s">
        <v>73</v>
      </c>
      <c r="O621" t="s">
        <v>108</v>
      </c>
      <c r="P621" t="s">
        <v>585</v>
      </c>
      <c r="Q621" t="s">
        <v>74</v>
      </c>
      <c r="R621" t="s">
        <v>1474</v>
      </c>
      <c r="S621" t="s">
        <v>96</v>
      </c>
      <c r="T621" t="s">
        <v>76</v>
      </c>
    </row>
    <row r="622" spans="1:20" x14ac:dyDescent="0.25">
      <c r="A622" s="1">
        <v>3180</v>
      </c>
      <c r="B622" t="s">
        <v>20</v>
      </c>
      <c r="C622" t="s">
        <v>36</v>
      </c>
      <c r="D622" t="s">
        <v>47</v>
      </c>
      <c r="E622" t="s">
        <v>48</v>
      </c>
      <c r="F622" t="s">
        <v>73</v>
      </c>
      <c r="G622" t="s">
        <v>102</v>
      </c>
      <c r="H622" t="s">
        <v>673</v>
      </c>
      <c r="I622" t="s">
        <v>90</v>
      </c>
      <c r="J622" t="s">
        <v>94</v>
      </c>
      <c r="K622" t="s">
        <v>1006</v>
      </c>
      <c r="L622" t="s">
        <v>126</v>
      </c>
      <c r="M622" t="s">
        <v>73</v>
      </c>
      <c r="N622" t="s">
        <v>1116</v>
      </c>
      <c r="O622" t="s">
        <v>105</v>
      </c>
      <c r="P622" t="s">
        <v>1198</v>
      </c>
      <c r="Q622" t="s">
        <v>74</v>
      </c>
      <c r="R622" t="s">
        <v>2104</v>
      </c>
      <c r="S622" t="s">
        <v>106</v>
      </c>
      <c r="T622" t="s">
        <v>117</v>
      </c>
    </row>
    <row r="623" spans="1:20" x14ac:dyDescent="0.25">
      <c r="A623" s="1">
        <v>3181</v>
      </c>
      <c r="B623" t="s">
        <v>20</v>
      </c>
      <c r="C623" t="s">
        <v>37</v>
      </c>
      <c r="D623" t="s">
        <v>47</v>
      </c>
      <c r="E623" t="s">
        <v>67</v>
      </c>
      <c r="F623" t="s">
        <v>74</v>
      </c>
      <c r="G623" t="s">
        <v>90</v>
      </c>
      <c r="H623" t="s">
        <v>177</v>
      </c>
      <c r="I623" t="s">
        <v>89</v>
      </c>
      <c r="J623" t="s">
        <v>86</v>
      </c>
      <c r="K623" t="s">
        <v>1125</v>
      </c>
      <c r="L623" t="s">
        <v>73</v>
      </c>
      <c r="M623" t="s">
        <v>74</v>
      </c>
      <c r="N623" t="s">
        <v>74</v>
      </c>
      <c r="O623" t="s">
        <v>94</v>
      </c>
      <c r="P623" t="s">
        <v>816</v>
      </c>
      <c r="Q623" t="s">
        <v>126</v>
      </c>
      <c r="R623" t="s">
        <v>1632</v>
      </c>
      <c r="S623" t="s">
        <v>85</v>
      </c>
      <c r="T623" t="s">
        <v>83</v>
      </c>
    </row>
    <row r="624" spans="1:20" x14ac:dyDescent="0.25">
      <c r="A624" s="1">
        <v>3182</v>
      </c>
      <c r="B624" t="s">
        <v>20</v>
      </c>
      <c r="C624" t="s">
        <v>38</v>
      </c>
      <c r="D624" t="s">
        <v>47</v>
      </c>
      <c r="E624" t="s">
        <v>53</v>
      </c>
      <c r="F624" t="s">
        <v>73</v>
      </c>
      <c r="G624" t="s">
        <v>78</v>
      </c>
      <c r="H624" t="s">
        <v>179</v>
      </c>
      <c r="I624" t="s">
        <v>94</v>
      </c>
      <c r="J624" t="s">
        <v>88</v>
      </c>
      <c r="K624" t="s">
        <v>1163</v>
      </c>
      <c r="L624" t="s">
        <v>74</v>
      </c>
      <c r="M624" t="s">
        <v>74</v>
      </c>
      <c r="N624" t="s">
        <v>101</v>
      </c>
      <c r="O624" t="s">
        <v>99</v>
      </c>
      <c r="P624" t="s">
        <v>125</v>
      </c>
      <c r="Q624" t="s">
        <v>73</v>
      </c>
      <c r="R624" t="s">
        <v>898</v>
      </c>
      <c r="S624" t="s">
        <v>89</v>
      </c>
      <c r="T624" t="s">
        <v>76</v>
      </c>
    </row>
    <row r="625" spans="1:20" x14ac:dyDescent="0.25">
      <c r="A625" s="1">
        <v>3183</v>
      </c>
      <c r="B625" t="s">
        <v>20</v>
      </c>
      <c r="C625" t="s">
        <v>39</v>
      </c>
      <c r="D625" t="s">
        <v>47</v>
      </c>
      <c r="E625" t="s">
        <v>43</v>
      </c>
      <c r="F625" t="s">
        <v>74</v>
      </c>
      <c r="G625" t="s">
        <v>86</v>
      </c>
      <c r="H625" t="s">
        <v>544</v>
      </c>
      <c r="I625" t="s">
        <v>81</v>
      </c>
      <c r="J625" t="s">
        <v>94</v>
      </c>
      <c r="K625" t="s">
        <v>1174</v>
      </c>
      <c r="L625" t="s">
        <v>74</v>
      </c>
      <c r="M625" t="s">
        <v>73</v>
      </c>
      <c r="N625" t="s">
        <v>74</v>
      </c>
      <c r="O625" t="s">
        <v>105</v>
      </c>
      <c r="P625" t="s">
        <v>1119</v>
      </c>
      <c r="Q625" t="s">
        <v>126</v>
      </c>
      <c r="R625" t="s">
        <v>1937</v>
      </c>
      <c r="S625" t="s">
        <v>117</v>
      </c>
      <c r="T625" t="s">
        <v>74</v>
      </c>
    </row>
    <row r="626" spans="1:20" x14ac:dyDescent="0.25">
      <c r="A626" s="1">
        <v>3184</v>
      </c>
      <c r="B626" t="s">
        <v>20</v>
      </c>
      <c r="C626" t="s">
        <v>24</v>
      </c>
      <c r="D626" t="s">
        <v>48</v>
      </c>
      <c r="E626" t="s">
        <v>66</v>
      </c>
      <c r="F626" t="s">
        <v>73</v>
      </c>
      <c r="G626" t="s">
        <v>78</v>
      </c>
      <c r="H626" t="s">
        <v>728</v>
      </c>
      <c r="I626" t="s">
        <v>85</v>
      </c>
      <c r="J626" t="s">
        <v>92</v>
      </c>
      <c r="K626" t="s">
        <v>1142</v>
      </c>
      <c r="L626" t="s">
        <v>73</v>
      </c>
      <c r="M626" t="s">
        <v>74</v>
      </c>
      <c r="N626" t="s">
        <v>101</v>
      </c>
      <c r="O626" t="s">
        <v>98</v>
      </c>
      <c r="P626" t="s">
        <v>726</v>
      </c>
      <c r="Q626" t="s">
        <v>74</v>
      </c>
      <c r="R626" t="s">
        <v>2083</v>
      </c>
      <c r="S626" t="s">
        <v>78</v>
      </c>
      <c r="T626" t="s">
        <v>126</v>
      </c>
    </row>
    <row r="627" spans="1:20" x14ac:dyDescent="0.25">
      <c r="A627" s="1">
        <v>3185</v>
      </c>
      <c r="B627" t="s">
        <v>20</v>
      </c>
      <c r="C627" t="s">
        <v>25</v>
      </c>
      <c r="D627" t="s">
        <v>48</v>
      </c>
      <c r="E627" t="s">
        <v>43</v>
      </c>
      <c r="F627" t="s">
        <v>74</v>
      </c>
      <c r="G627" t="s">
        <v>90</v>
      </c>
      <c r="H627" t="s">
        <v>1003</v>
      </c>
      <c r="I627" t="s">
        <v>90</v>
      </c>
      <c r="J627" t="s">
        <v>108</v>
      </c>
      <c r="K627" t="s">
        <v>1282</v>
      </c>
      <c r="L627" t="s">
        <v>126</v>
      </c>
      <c r="M627" t="s">
        <v>126</v>
      </c>
      <c r="N627" t="s">
        <v>101</v>
      </c>
      <c r="O627" t="s">
        <v>102</v>
      </c>
      <c r="P627" t="s">
        <v>1349</v>
      </c>
      <c r="Q627" t="s">
        <v>74</v>
      </c>
      <c r="R627" t="s">
        <v>1815</v>
      </c>
      <c r="S627" t="s">
        <v>106</v>
      </c>
      <c r="T627" t="s">
        <v>117</v>
      </c>
    </row>
    <row r="628" spans="1:20" x14ac:dyDescent="0.25">
      <c r="A628" s="1">
        <v>3186</v>
      </c>
      <c r="B628" t="s">
        <v>20</v>
      </c>
      <c r="C628" t="s">
        <v>26</v>
      </c>
      <c r="D628" t="s">
        <v>48</v>
      </c>
      <c r="E628" t="s">
        <v>59</v>
      </c>
      <c r="F628" t="s">
        <v>73</v>
      </c>
      <c r="G628" t="s">
        <v>77</v>
      </c>
      <c r="H628" t="s">
        <v>292</v>
      </c>
      <c r="I628" t="s">
        <v>77</v>
      </c>
      <c r="J628" t="s">
        <v>105</v>
      </c>
      <c r="K628" t="s">
        <v>1249</v>
      </c>
      <c r="L628" t="s">
        <v>73</v>
      </c>
      <c r="M628" t="s">
        <v>73</v>
      </c>
      <c r="N628" t="s">
        <v>1116</v>
      </c>
      <c r="O628" t="s">
        <v>107</v>
      </c>
      <c r="P628" t="s">
        <v>1219</v>
      </c>
      <c r="Q628" t="s">
        <v>74</v>
      </c>
      <c r="R628" t="s">
        <v>2113</v>
      </c>
      <c r="S628" t="s">
        <v>106</v>
      </c>
      <c r="T628" t="s">
        <v>1116</v>
      </c>
    </row>
    <row r="629" spans="1:20" x14ac:dyDescent="0.25">
      <c r="A629" s="1">
        <v>3187</v>
      </c>
      <c r="B629" t="s">
        <v>20</v>
      </c>
      <c r="C629" t="s">
        <v>27</v>
      </c>
      <c r="D629" t="s">
        <v>48</v>
      </c>
      <c r="E629" t="s">
        <v>72</v>
      </c>
      <c r="F629" t="s">
        <v>73</v>
      </c>
      <c r="G629" t="s">
        <v>90</v>
      </c>
      <c r="H629" t="s">
        <v>570</v>
      </c>
      <c r="I629" t="s">
        <v>94</v>
      </c>
      <c r="J629" t="s">
        <v>104</v>
      </c>
      <c r="K629" t="s">
        <v>1255</v>
      </c>
      <c r="L629" t="s">
        <v>74</v>
      </c>
      <c r="M629" t="s">
        <v>74</v>
      </c>
      <c r="N629" t="s">
        <v>74</v>
      </c>
      <c r="O629" t="s">
        <v>94</v>
      </c>
      <c r="P629" t="s">
        <v>1238</v>
      </c>
      <c r="Q629" t="s">
        <v>74</v>
      </c>
      <c r="R629" t="s">
        <v>1905</v>
      </c>
      <c r="S629" t="s">
        <v>85</v>
      </c>
      <c r="T629" t="s">
        <v>117</v>
      </c>
    </row>
    <row r="630" spans="1:20" x14ac:dyDescent="0.25">
      <c r="A630" s="1">
        <v>3188</v>
      </c>
      <c r="B630" t="s">
        <v>20</v>
      </c>
      <c r="C630" t="s">
        <v>28</v>
      </c>
      <c r="D630" t="s">
        <v>48</v>
      </c>
      <c r="E630" t="s">
        <v>63</v>
      </c>
      <c r="F630" t="s">
        <v>74</v>
      </c>
      <c r="G630" t="s">
        <v>82</v>
      </c>
      <c r="H630" t="s">
        <v>365</v>
      </c>
      <c r="I630" t="s">
        <v>90</v>
      </c>
      <c r="J630" t="s">
        <v>80</v>
      </c>
      <c r="K630" t="s">
        <v>1136</v>
      </c>
      <c r="L630" t="s">
        <v>126</v>
      </c>
      <c r="M630" t="s">
        <v>74</v>
      </c>
      <c r="N630" t="s">
        <v>126</v>
      </c>
      <c r="O630" t="s">
        <v>103</v>
      </c>
      <c r="P630" t="s">
        <v>86</v>
      </c>
      <c r="Q630" t="s">
        <v>73</v>
      </c>
      <c r="R630" t="s">
        <v>1456</v>
      </c>
      <c r="S630" t="s">
        <v>82</v>
      </c>
      <c r="T630" t="s">
        <v>131</v>
      </c>
    </row>
    <row r="631" spans="1:20" x14ac:dyDescent="0.25">
      <c r="A631" s="1">
        <v>3189</v>
      </c>
      <c r="B631" t="s">
        <v>20</v>
      </c>
      <c r="C631" t="s">
        <v>40</v>
      </c>
      <c r="D631" t="s">
        <v>48</v>
      </c>
      <c r="E631" t="s">
        <v>71</v>
      </c>
      <c r="F631" t="s">
        <v>73</v>
      </c>
      <c r="G631" t="s">
        <v>92</v>
      </c>
      <c r="H631" t="s">
        <v>358</v>
      </c>
      <c r="I631" t="s">
        <v>86</v>
      </c>
      <c r="J631" t="s">
        <v>112</v>
      </c>
      <c r="K631" t="s">
        <v>1288</v>
      </c>
      <c r="L631" t="s">
        <v>126</v>
      </c>
      <c r="M631" t="s">
        <v>73</v>
      </c>
      <c r="N631" t="s">
        <v>83</v>
      </c>
      <c r="O631" t="s">
        <v>106</v>
      </c>
      <c r="P631" t="s">
        <v>104</v>
      </c>
      <c r="Q631" t="s">
        <v>74</v>
      </c>
      <c r="R631" t="s">
        <v>1630</v>
      </c>
      <c r="S631" t="s">
        <v>96</v>
      </c>
      <c r="T631" t="s">
        <v>101</v>
      </c>
    </row>
    <row r="632" spans="1:20" x14ac:dyDescent="0.25">
      <c r="A632" s="1">
        <v>3190</v>
      </c>
      <c r="B632" t="s">
        <v>20</v>
      </c>
      <c r="C632" t="s">
        <v>29</v>
      </c>
      <c r="D632" t="s">
        <v>48</v>
      </c>
      <c r="E632" t="s">
        <v>47</v>
      </c>
      <c r="F632" t="s">
        <v>73</v>
      </c>
      <c r="G632" t="s">
        <v>75</v>
      </c>
      <c r="H632" t="s">
        <v>857</v>
      </c>
      <c r="I632" t="s">
        <v>98</v>
      </c>
      <c r="J632" t="s">
        <v>80</v>
      </c>
      <c r="K632" t="s">
        <v>1121</v>
      </c>
      <c r="L632" t="s">
        <v>73</v>
      </c>
      <c r="M632" t="s">
        <v>126</v>
      </c>
      <c r="N632" t="s">
        <v>126</v>
      </c>
      <c r="O632" t="s">
        <v>92</v>
      </c>
      <c r="P632" t="s">
        <v>1165</v>
      </c>
      <c r="Q632" t="s">
        <v>126</v>
      </c>
      <c r="R632" t="s">
        <v>2069</v>
      </c>
      <c r="S632" t="s">
        <v>96</v>
      </c>
      <c r="T632" t="s">
        <v>83</v>
      </c>
    </row>
    <row r="633" spans="1:20" x14ac:dyDescent="0.25">
      <c r="A633" s="1">
        <v>3191</v>
      </c>
      <c r="B633" t="s">
        <v>20</v>
      </c>
      <c r="C633" t="s">
        <v>30</v>
      </c>
      <c r="D633" t="s">
        <v>48</v>
      </c>
      <c r="E633" t="s">
        <v>62</v>
      </c>
      <c r="F633" t="s">
        <v>74</v>
      </c>
      <c r="G633" t="s">
        <v>94</v>
      </c>
      <c r="H633" t="s">
        <v>449</v>
      </c>
      <c r="I633" t="s">
        <v>86</v>
      </c>
      <c r="J633" t="s">
        <v>122</v>
      </c>
      <c r="K633" t="s">
        <v>1209</v>
      </c>
      <c r="L633" t="s">
        <v>126</v>
      </c>
      <c r="M633" t="s">
        <v>126</v>
      </c>
      <c r="N633" t="s">
        <v>74</v>
      </c>
      <c r="O633" t="s">
        <v>81</v>
      </c>
      <c r="P633" t="s">
        <v>927</v>
      </c>
      <c r="Q633" t="s">
        <v>74</v>
      </c>
      <c r="R633" t="s">
        <v>1791</v>
      </c>
      <c r="S633" t="s">
        <v>89</v>
      </c>
      <c r="T633" t="s">
        <v>117</v>
      </c>
    </row>
    <row r="634" spans="1:20" x14ac:dyDescent="0.25">
      <c r="A634" s="1">
        <v>3192</v>
      </c>
      <c r="B634" t="s">
        <v>20</v>
      </c>
      <c r="C634" t="s">
        <v>31</v>
      </c>
      <c r="D634" t="s">
        <v>48</v>
      </c>
      <c r="E634" t="s">
        <v>49</v>
      </c>
      <c r="F634" t="s">
        <v>74</v>
      </c>
      <c r="G634" t="s">
        <v>78</v>
      </c>
      <c r="H634" t="s">
        <v>485</v>
      </c>
      <c r="I634" t="s">
        <v>99</v>
      </c>
      <c r="J634" t="s">
        <v>86</v>
      </c>
      <c r="K634" t="s">
        <v>1139</v>
      </c>
      <c r="L634" t="s">
        <v>74</v>
      </c>
      <c r="M634" t="s">
        <v>73</v>
      </c>
      <c r="N634" t="s">
        <v>1116</v>
      </c>
      <c r="O634" t="s">
        <v>82</v>
      </c>
      <c r="P634" t="s">
        <v>110</v>
      </c>
      <c r="Q634" t="s">
        <v>73</v>
      </c>
      <c r="R634" t="s">
        <v>2189</v>
      </c>
      <c r="S634" t="s">
        <v>87</v>
      </c>
      <c r="T634" t="s">
        <v>74</v>
      </c>
    </row>
    <row r="635" spans="1:20" x14ac:dyDescent="0.25">
      <c r="A635" s="1">
        <v>3193</v>
      </c>
      <c r="B635" t="s">
        <v>20</v>
      </c>
      <c r="C635" t="s">
        <v>32</v>
      </c>
      <c r="D635" t="s">
        <v>48</v>
      </c>
      <c r="E635" t="s">
        <v>43</v>
      </c>
      <c r="F635" t="s">
        <v>73</v>
      </c>
      <c r="G635" t="s">
        <v>76</v>
      </c>
      <c r="H635" t="s">
        <v>1004</v>
      </c>
      <c r="I635" t="s">
        <v>75</v>
      </c>
      <c r="J635" t="s">
        <v>95</v>
      </c>
      <c r="K635" t="s">
        <v>885</v>
      </c>
      <c r="L635" t="s">
        <v>74</v>
      </c>
      <c r="M635" t="s">
        <v>126</v>
      </c>
      <c r="N635" t="s">
        <v>1116</v>
      </c>
      <c r="O635" t="s">
        <v>82</v>
      </c>
      <c r="P635" t="s">
        <v>108</v>
      </c>
      <c r="Q635" t="s">
        <v>73</v>
      </c>
      <c r="R635" t="s">
        <v>2116</v>
      </c>
      <c r="S635" t="s">
        <v>78</v>
      </c>
      <c r="T635" t="s">
        <v>126</v>
      </c>
    </row>
    <row r="636" spans="1:20" x14ac:dyDescent="0.25">
      <c r="A636" s="1">
        <v>3194</v>
      </c>
      <c r="B636" t="s">
        <v>20</v>
      </c>
      <c r="C636" t="s">
        <v>33</v>
      </c>
      <c r="D636" t="s">
        <v>48</v>
      </c>
      <c r="E636" t="s">
        <v>67</v>
      </c>
      <c r="F636" t="s">
        <v>74</v>
      </c>
      <c r="G636" t="s">
        <v>87</v>
      </c>
      <c r="H636" t="s">
        <v>621</v>
      </c>
      <c r="I636" t="s">
        <v>98</v>
      </c>
      <c r="J636" t="s">
        <v>88</v>
      </c>
      <c r="K636" t="s">
        <v>1167</v>
      </c>
      <c r="L636" t="s">
        <v>74</v>
      </c>
      <c r="M636" t="s">
        <v>74</v>
      </c>
      <c r="N636" t="s">
        <v>117</v>
      </c>
      <c r="O636" t="s">
        <v>82</v>
      </c>
      <c r="P636" t="s">
        <v>108</v>
      </c>
      <c r="Q636" t="s">
        <v>73</v>
      </c>
      <c r="R636" t="s">
        <v>1806</v>
      </c>
      <c r="S636" t="s">
        <v>106</v>
      </c>
      <c r="T636" t="s">
        <v>1116</v>
      </c>
    </row>
    <row r="637" spans="1:20" x14ac:dyDescent="0.25">
      <c r="A637" s="1">
        <v>3195</v>
      </c>
      <c r="B637" t="s">
        <v>20</v>
      </c>
      <c r="C637" t="s">
        <v>34</v>
      </c>
      <c r="D637" t="s">
        <v>48</v>
      </c>
      <c r="E637" t="s">
        <v>61</v>
      </c>
      <c r="F637" t="s">
        <v>74</v>
      </c>
      <c r="G637" t="s">
        <v>82</v>
      </c>
      <c r="H637" t="s">
        <v>718</v>
      </c>
      <c r="I637" t="s">
        <v>114</v>
      </c>
      <c r="J637" t="s">
        <v>109</v>
      </c>
      <c r="K637" t="s">
        <v>1256</v>
      </c>
      <c r="L637" t="s">
        <v>74</v>
      </c>
      <c r="M637" t="s">
        <v>73</v>
      </c>
      <c r="N637" t="s">
        <v>76</v>
      </c>
      <c r="O637" t="s">
        <v>98</v>
      </c>
      <c r="P637" t="s">
        <v>124</v>
      </c>
      <c r="Q637" t="s">
        <v>73</v>
      </c>
      <c r="R637" t="s">
        <v>1631</v>
      </c>
      <c r="S637" t="s">
        <v>96</v>
      </c>
      <c r="T637" t="s">
        <v>101</v>
      </c>
    </row>
    <row r="638" spans="1:20" x14ac:dyDescent="0.25">
      <c r="A638" s="1">
        <v>3196</v>
      </c>
      <c r="B638" t="s">
        <v>20</v>
      </c>
      <c r="C638" t="s">
        <v>36</v>
      </c>
      <c r="D638" t="s">
        <v>48</v>
      </c>
      <c r="E638" t="s">
        <v>47</v>
      </c>
      <c r="F638" t="s">
        <v>74</v>
      </c>
      <c r="G638" t="s">
        <v>78</v>
      </c>
      <c r="H638" t="s">
        <v>798</v>
      </c>
      <c r="I638" t="s">
        <v>85</v>
      </c>
      <c r="J638" t="s">
        <v>94</v>
      </c>
      <c r="K638" t="s">
        <v>473</v>
      </c>
      <c r="L638" t="s">
        <v>73</v>
      </c>
      <c r="M638" t="s">
        <v>74</v>
      </c>
      <c r="N638" t="s">
        <v>101</v>
      </c>
      <c r="O638" t="s">
        <v>103</v>
      </c>
      <c r="P638" t="s">
        <v>1219</v>
      </c>
      <c r="Q638" t="s">
        <v>74</v>
      </c>
      <c r="R638" t="s">
        <v>2115</v>
      </c>
      <c r="S638" t="s">
        <v>96</v>
      </c>
      <c r="T638" t="s">
        <v>83</v>
      </c>
    </row>
    <row r="639" spans="1:20" x14ac:dyDescent="0.25">
      <c r="A639" s="1">
        <v>3197</v>
      </c>
      <c r="B639" t="s">
        <v>20</v>
      </c>
      <c r="C639" t="s">
        <v>37</v>
      </c>
      <c r="D639" t="s">
        <v>48</v>
      </c>
      <c r="E639" t="s">
        <v>44</v>
      </c>
      <c r="F639" t="s">
        <v>73</v>
      </c>
      <c r="G639" t="s">
        <v>82</v>
      </c>
      <c r="H639" t="s">
        <v>158</v>
      </c>
      <c r="I639" t="s">
        <v>75</v>
      </c>
      <c r="J639" t="s">
        <v>94</v>
      </c>
      <c r="K639" t="s">
        <v>1259</v>
      </c>
      <c r="L639" t="s">
        <v>73</v>
      </c>
      <c r="M639" t="s">
        <v>73</v>
      </c>
      <c r="N639" t="s">
        <v>131</v>
      </c>
      <c r="O639" t="s">
        <v>98</v>
      </c>
      <c r="P639" t="s">
        <v>396</v>
      </c>
      <c r="Q639" t="s">
        <v>74</v>
      </c>
      <c r="R639" t="s">
        <v>1521</v>
      </c>
      <c r="S639" t="s">
        <v>116</v>
      </c>
      <c r="T639" t="s">
        <v>101</v>
      </c>
    </row>
    <row r="640" spans="1:20" x14ac:dyDescent="0.25">
      <c r="A640" s="1">
        <v>3198</v>
      </c>
      <c r="B640" t="s">
        <v>20</v>
      </c>
      <c r="C640" t="s">
        <v>38</v>
      </c>
      <c r="D640" t="s">
        <v>48</v>
      </c>
      <c r="E640" t="s">
        <v>57</v>
      </c>
      <c r="F640" t="s">
        <v>74</v>
      </c>
      <c r="G640" t="s">
        <v>90</v>
      </c>
      <c r="H640" t="s">
        <v>368</v>
      </c>
      <c r="I640" t="s">
        <v>99</v>
      </c>
      <c r="J640" t="s">
        <v>94</v>
      </c>
      <c r="K640" t="s">
        <v>772</v>
      </c>
      <c r="L640" t="s">
        <v>73</v>
      </c>
      <c r="M640" t="s">
        <v>73</v>
      </c>
      <c r="N640" t="s">
        <v>87</v>
      </c>
      <c r="O640" t="s">
        <v>113</v>
      </c>
      <c r="P640" t="s">
        <v>1028</v>
      </c>
      <c r="Q640" t="s">
        <v>126</v>
      </c>
      <c r="R640" t="s">
        <v>1555</v>
      </c>
      <c r="S640" t="s">
        <v>106</v>
      </c>
      <c r="T640" t="s">
        <v>83</v>
      </c>
    </row>
    <row r="641" spans="1:20" x14ac:dyDescent="0.25">
      <c r="A641" s="1">
        <v>3199</v>
      </c>
      <c r="B641" t="s">
        <v>20</v>
      </c>
      <c r="C641" t="s">
        <v>39</v>
      </c>
      <c r="D641" t="s">
        <v>48</v>
      </c>
      <c r="E641" t="s">
        <v>67</v>
      </c>
      <c r="F641" t="s">
        <v>73</v>
      </c>
      <c r="G641" t="s">
        <v>77</v>
      </c>
      <c r="H641" t="s">
        <v>622</v>
      </c>
      <c r="I641" t="s">
        <v>113</v>
      </c>
      <c r="J641" t="s">
        <v>104</v>
      </c>
      <c r="K641" t="s">
        <v>1258</v>
      </c>
      <c r="L641" t="s">
        <v>126</v>
      </c>
      <c r="M641" t="s">
        <v>74</v>
      </c>
      <c r="N641" t="s">
        <v>1116</v>
      </c>
      <c r="O641" t="s">
        <v>108</v>
      </c>
      <c r="P641" t="s">
        <v>1254</v>
      </c>
      <c r="Q641" t="s">
        <v>74</v>
      </c>
      <c r="R641" t="s">
        <v>884</v>
      </c>
      <c r="S641" t="s">
        <v>106</v>
      </c>
      <c r="T641" t="s">
        <v>117</v>
      </c>
    </row>
    <row r="642" spans="1:20" x14ac:dyDescent="0.25">
      <c r="A642" s="1">
        <v>3200</v>
      </c>
      <c r="B642" t="s">
        <v>20</v>
      </c>
      <c r="C642" t="s">
        <v>24</v>
      </c>
      <c r="D642" t="s">
        <v>49</v>
      </c>
      <c r="E642" t="s">
        <v>61</v>
      </c>
      <c r="F642" t="s">
        <v>74</v>
      </c>
      <c r="G642" t="s">
        <v>99</v>
      </c>
      <c r="H642" t="s">
        <v>597</v>
      </c>
      <c r="I642" t="s">
        <v>114</v>
      </c>
      <c r="J642" t="s">
        <v>110</v>
      </c>
      <c r="K642" t="s">
        <v>1191</v>
      </c>
      <c r="L642" t="s">
        <v>73</v>
      </c>
      <c r="M642" t="s">
        <v>73</v>
      </c>
      <c r="N642" t="s">
        <v>73</v>
      </c>
      <c r="O642" t="s">
        <v>79</v>
      </c>
      <c r="P642" t="s">
        <v>944</v>
      </c>
      <c r="Q642" t="s">
        <v>74</v>
      </c>
      <c r="R642" t="s">
        <v>2079</v>
      </c>
      <c r="S642" t="s">
        <v>75</v>
      </c>
      <c r="T642" t="s">
        <v>78</v>
      </c>
    </row>
    <row r="643" spans="1:20" x14ac:dyDescent="0.25">
      <c r="A643" s="1">
        <v>3201</v>
      </c>
      <c r="B643" t="s">
        <v>20</v>
      </c>
      <c r="C643" t="s">
        <v>25</v>
      </c>
      <c r="D643" t="s">
        <v>49</v>
      </c>
      <c r="E643" t="s">
        <v>72</v>
      </c>
      <c r="F643" t="s">
        <v>73</v>
      </c>
      <c r="G643" t="s">
        <v>86</v>
      </c>
      <c r="H643" t="s">
        <v>153</v>
      </c>
      <c r="I643" t="s">
        <v>103</v>
      </c>
      <c r="J643" t="s">
        <v>79</v>
      </c>
      <c r="K643" t="s">
        <v>1148</v>
      </c>
      <c r="L643" t="s">
        <v>73</v>
      </c>
      <c r="M643" t="s">
        <v>73</v>
      </c>
      <c r="N643" t="s">
        <v>1116</v>
      </c>
      <c r="O643" t="s">
        <v>79</v>
      </c>
      <c r="P643" t="s">
        <v>206</v>
      </c>
      <c r="Q643" t="s">
        <v>101</v>
      </c>
      <c r="R643" t="s">
        <v>1592</v>
      </c>
      <c r="S643" t="s">
        <v>85</v>
      </c>
      <c r="T643" t="s">
        <v>83</v>
      </c>
    </row>
    <row r="644" spans="1:20" x14ac:dyDescent="0.25">
      <c r="A644" s="1">
        <v>3202</v>
      </c>
      <c r="B644" t="s">
        <v>20</v>
      </c>
      <c r="C644" t="s">
        <v>26</v>
      </c>
      <c r="D644" t="s">
        <v>49</v>
      </c>
      <c r="E644" t="s">
        <v>46</v>
      </c>
      <c r="F644" t="s">
        <v>74</v>
      </c>
      <c r="G644" t="s">
        <v>95</v>
      </c>
      <c r="H644" t="s">
        <v>791</v>
      </c>
      <c r="I644" t="s">
        <v>99</v>
      </c>
      <c r="J644" t="s">
        <v>77</v>
      </c>
      <c r="K644" t="s">
        <v>1285</v>
      </c>
      <c r="L644" t="s">
        <v>74</v>
      </c>
      <c r="M644" t="s">
        <v>73</v>
      </c>
      <c r="N644" t="s">
        <v>73</v>
      </c>
      <c r="O644" t="s">
        <v>88</v>
      </c>
      <c r="P644" t="s">
        <v>1171</v>
      </c>
      <c r="Q644" t="s">
        <v>101</v>
      </c>
      <c r="R644" t="s">
        <v>1717</v>
      </c>
      <c r="S644" t="s">
        <v>116</v>
      </c>
      <c r="T644" t="s">
        <v>131</v>
      </c>
    </row>
    <row r="645" spans="1:20" x14ac:dyDescent="0.25">
      <c r="A645" s="1">
        <v>3203</v>
      </c>
      <c r="B645" t="s">
        <v>20</v>
      </c>
      <c r="C645" t="s">
        <v>27</v>
      </c>
      <c r="D645" t="s">
        <v>49</v>
      </c>
      <c r="E645" t="s">
        <v>68</v>
      </c>
      <c r="F645" t="s">
        <v>73</v>
      </c>
      <c r="G645" t="s">
        <v>77</v>
      </c>
      <c r="H645" t="s">
        <v>343</v>
      </c>
      <c r="I645" t="s">
        <v>102</v>
      </c>
      <c r="J645" t="s">
        <v>107</v>
      </c>
      <c r="K645" t="s">
        <v>1291</v>
      </c>
      <c r="L645" t="s">
        <v>126</v>
      </c>
      <c r="M645" t="s">
        <v>73</v>
      </c>
      <c r="N645" t="s">
        <v>126</v>
      </c>
      <c r="O645" t="s">
        <v>91</v>
      </c>
      <c r="P645" t="s">
        <v>1327</v>
      </c>
      <c r="Q645" t="s">
        <v>74</v>
      </c>
      <c r="R645" t="s">
        <v>2024</v>
      </c>
      <c r="S645" t="s">
        <v>96</v>
      </c>
      <c r="T645" t="s">
        <v>83</v>
      </c>
    </row>
    <row r="646" spans="1:20" x14ac:dyDescent="0.25">
      <c r="A646" s="1">
        <v>3204</v>
      </c>
      <c r="B646" t="s">
        <v>20</v>
      </c>
      <c r="C646" t="s">
        <v>28</v>
      </c>
      <c r="D646" t="s">
        <v>49</v>
      </c>
      <c r="E646" t="s">
        <v>47</v>
      </c>
      <c r="F646" t="s">
        <v>74</v>
      </c>
      <c r="G646" t="s">
        <v>94</v>
      </c>
      <c r="H646" t="s">
        <v>401</v>
      </c>
      <c r="I646" t="s">
        <v>81</v>
      </c>
      <c r="J646" t="s">
        <v>77</v>
      </c>
      <c r="K646" t="s">
        <v>1300</v>
      </c>
      <c r="L646" t="s">
        <v>74</v>
      </c>
      <c r="M646" t="s">
        <v>73</v>
      </c>
      <c r="N646" t="s">
        <v>74</v>
      </c>
      <c r="O646" t="s">
        <v>113</v>
      </c>
      <c r="P646" t="s">
        <v>1165</v>
      </c>
      <c r="Q646" t="s">
        <v>101</v>
      </c>
      <c r="R646" t="s">
        <v>1633</v>
      </c>
      <c r="S646" t="s">
        <v>117</v>
      </c>
      <c r="T646" t="s">
        <v>1116</v>
      </c>
    </row>
    <row r="647" spans="1:20" x14ac:dyDescent="0.25">
      <c r="A647" s="1">
        <v>3205</v>
      </c>
      <c r="B647" t="s">
        <v>20</v>
      </c>
      <c r="C647" t="s">
        <v>40</v>
      </c>
      <c r="D647" t="s">
        <v>49</v>
      </c>
      <c r="E647" t="s">
        <v>52</v>
      </c>
      <c r="F647" t="s">
        <v>73</v>
      </c>
      <c r="G647" t="s">
        <v>79</v>
      </c>
      <c r="H647" t="s">
        <v>429</v>
      </c>
      <c r="I647" t="s">
        <v>81</v>
      </c>
      <c r="J647" t="s">
        <v>86</v>
      </c>
      <c r="K647" t="s">
        <v>1143</v>
      </c>
      <c r="L647" t="s">
        <v>101</v>
      </c>
      <c r="M647" t="s">
        <v>74</v>
      </c>
      <c r="N647" t="s">
        <v>126</v>
      </c>
      <c r="O647" t="s">
        <v>108</v>
      </c>
      <c r="P647" t="s">
        <v>1157</v>
      </c>
      <c r="Q647" t="s">
        <v>73</v>
      </c>
      <c r="R647" t="s">
        <v>2096</v>
      </c>
      <c r="S647" t="s">
        <v>116</v>
      </c>
      <c r="T647" t="s">
        <v>101</v>
      </c>
    </row>
    <row r="648" spans="1:20" x14ac:dyDescent="0.25">
      <c r="A648" s="1">
        <v>3206</v>
      </c>
      <c r="B648" t="s">
        <v>20</v>
      </c>
      <c r="C648" t="s">
        <v>30</v>
      </c>
      <c r="D648" t="s">
        <v>49</v>
      </c>
      <c r="E648" t="s">
        <v>66</v>
      </c>
      <c r="F648" t="s">
        <v>74</v>
      </c>
      <c r="G648" t="s">
        <v>113</v>
      </c>
      <c r="H648" t="s">
        <v>215</v>
      </c>
      <c r="I648" t="s">
        <v>99</v>
      </c>
      <c r="J648" t="s">
        <v>104</v>
      </c>
      <c r="K648" t="s">
        <v>1278</v>
      </c>
      <c r="L648" t="s">
        <v>126</v>
      </c>
      <c r="M648" t="s">
        <v>74</v>
      </c>
      <c r="N648" t="s">
        <v>126</v>
      </c>
      <c r="O648" t="s">
        <v>93</v>
      </c>
      <c r="P648" t="s">
        <v>1304</v>
      </c>
      <c r="Q648" t="s">
        <v>74</v>
      </c>
      <c r="R648" t="s">
        <v>1619</v>
      </c>
      <c r="S648" t="s">
        <v>96</v>
      </c>
      <c r="T648" t="s">
        <v>1116</v>
      </c>
    </row>
    <row r="649" spans="1:20" x14ac:dyDescent="0.25">
      <c r="A649" s="1">
        <v>3207</v>
      </c>
      <c r="B649" t="s">
        <v>20</v>
      </c>
      <c r="C649" t="s">
        <v>31</v>
      </c>
      <c r="D649" t="s">
        <v>49</v>
      </c>
      <c r="E649" t="s">
        <v>48</v>
      </c>
      <c r="F649" t="s">
        <v>73</v>
      </c>
      <c r="G649" t="s">
        <v>80</v>
      </c>
      <c r="H649" t="s">
        <v>986</v>
      </c>
      <c r="I649" t="s">
        <v>103</v>
      </c>
      <c r="J649" t="s">
        <v>94</v>
      </c>
      <c r="K649" t="s">
        <v>1160</v>
      </c>
      <c r="L649" t="s">
        <v>101</v>
      </c>
      <c r="M649" t="s">
        <v>73</v>
      </c>
      <c r="N649" t="s">
        <v>73</v>
      </c>
      <c r="O649" t="s">
        <v>112</v>
      </c>
      <c r="P649" t="s">
        <v>1142</v>
      </c>
      <c r="Q649" t="s">
        <v>126</v>
      </c>
      <c r="R649" t="s">
        <v>2190</v>
      </c>
      <c r="S649" t="s">
        <v>85</v>
      </c>
      <c r="T649" t="s">
        <v>117</v>
      </c>
    </row>
    <row r="650" spans="1:20" x14ac:dyDescent="0.25">
      <c r="A650" s="1">
        <v>3208</v>
      </c>
      <c r="B650" t="s">
        <v>20</v>
      </c>
      <c r="C650" t="s">
        <v>32</v>
      </c>
      <c r="D650" t="s">
        <v>49</v>
      </c>
      <c r="E650" t="s">
        <v>67</v>
      </c>
      <c r="F650" t="s">
        <v>73</v>
      </c>
      <c r="G650" t="s">
        <v>80</v>
      </c>
      <c r="H650" t="s">
        <v>868</v>
      </c>
      <c r="I650" t="s">
        <v>103</v>
      </c>
      <c r="J650" t="s">
        <v>107</v>
      </c>
      <c r="K650" t="s">
        <v>1221</v>
      </c>
      <c r="L650" t="s">
        <v>126</v>
      </c>
      <c r="M650" t="s">
        <v>73</v>
      </c>
      <c r="N650" t="s">
        <v>126</v>
      </c>
      <c r="O650" t="s">
        <v>114</v>
      </c>
      <c r="P650" t="s">
        <v>772</v>
      </c>
      <c r="Q650" t="s">
        <v>126</v>
      </c>
      <c r="R650" t="s">
        <v>1565</v>
      </c>
      <c r="S650" t="s">
        <v>82</v>
      </c>
      <c r="T650" t="s">
        <v>76</v>
      </c>
    </row>
    <row r="651" spans="1:20" x14ac:dyDescent="0.25">
      <c r="A651" s="1">
        <v>3209</v>
      </c>
      <c r="B651" t="s">
        <v>20</v>
      </c>
      <c r="C651" t="s">
        <v>33</v>
      </c>
      <c r="D651" t="s">
        <v>49</v>
      </c>
      <c r="E651" t="s">
        <v>43</v>
      </c>
      <c r="F651" t="s">
        <v>74</v>
      </c>
      <c r="G651" t="s">
        <v>86</v>
      </c>
      <c r="H651" t="s">
        <v>772</v>
      </c>
      <c r="I651" t="s">
        <v>86</v>
      </c>
      <c r="J651" t="s">
        <v>111</v>
      </c>
      <c r="K651" t="s">
        <v>1135</v>
      </c>
      <c r="L651" t="s">
        <v>101</v>
      </c>
      <c r="M651" t="s">
        <v>73</v>
      </c>
      <c r="N651" t="s">
        <v>74</v>
      </c>
      <c r="O651" t="s">
        <v>79</v>
      </c>
      <c r="P651" t="s">
        <v>846</v>
      </c>
      <c r="Q651" t="s">
        <v>73</v>
      </c>
      <c r="R651" t="s">
        <v>1809</v>
      </c>
      <c r="S651" t="s">
        <v>85</v>
      </c>
      <c r="T651" t="s">
        <v>76</v>
      </c>
    </row>
    <row r="652" spans="1:20" x14ac:dyDescent="0.25">
      <c r="A652" s="1">
        <v>3210</v>
      </c>
      <c r="B652" t="s">
        <v>20</v>
      </c>
      <c r="C652" t="s">
        <v>34</v>
      </c>
      <c r="D652" t="s">
        <v>49</v>
      </c>
      <c r="E652" t="s">
        <v>72</v>
      </c>
      <c r="F652" t="s">
        <v>74</v>
      </c>
      <c r="G652" t="s">
        <v>95</v>
      </c>
      <c r="H652" t="s">
        <v>1005</v>
      </c>
      <c r="I652" t="s">
        <v>75</v>
      </c>
      <c r="J652" t="s">
        <v>77</v>
      </c>
      <c r="K652" t="s">
        <v>1124</v>
      </c>
      <c r="L652" t="s">
        <v>74</v>
      </c>
      <c r="M652" t="s">
        <v>73</v>
      </c>
      <c r="N652" t="s">
        <v>74</v>
      </c>
      <c r="O652" t="s">
        <v>79</v>
      </c>
      <c r="P652" t="s">
        <v>1238</v>
      </c>
      <c r="Q652" t="s">
        <v>101</v>
      </c>
      <c r="R652" t="s">
        <v>1699</v>
      </c>
      <c r="S652" t="s">
        <v>117</v>
      </c>
      <c r="T652" t="s">
        <v>1116</v>
      </c>
    </row>
    <row r="653" spans="1:20" x14ac:dyDescent="0.25">
      <c r="A653" s="1">
        <v>3211</v>
      </c>
      <c r="B653" t="s">
        <v>20</v>
      </c>
      <c r="C653" t="s">
        <v>35</v>
      </c>
      <c r="D653" t="s">
        <v>49</v>
      </c>
      <c r="E653" t="s">
        <v>60</v>
      </c>
      <c r="F653" t="s">
        <v>73</v>
      </c>
      <c r="G653" t="s">
        <v>75</v>
      </c>
      <c r="H653" t="s">
        <v>154</v>
      </c>
      <c r="I653" t="s">
        <v>85</v>
      </c>
      <c r="J653" t="s">
        <v>81</v>
      </c>
      <c r="K653" t="s">
        <v>1028</v>
      </c>
      <c r="L653" t="s">
        <v>74</v>
      </c>
      <c r="M653" t="s">
        <v>73</v>
      </c>
      <c r="N653" t="s">
        <v>101</v>
      </c>
      <c r="O653" t="s">
        <v>94</v>
      </c>
      <c r="P653" t="s">
        <v>824</v>
      </c>
      <c r="Q653" t="s">
        <v>74</v>
      </c>
      <c r="R653" t="s">
        <v>2029</v>
      </c>
      <c r="S653" t="s">
        <v>87</v>
      </c>
      <c r="T653" t="s">
        <v>74</v>
      </c>
    </row>
    <row r="654" spans="1:20" x14ac:dyDescent="0.25">
      <c r="A654" s="1">
        <v>3212</v>
      </c>
      <c r="B654" t="s">
        <v>20</v>
      </c>
      <c r="C654" t="s">
        <v>36</v>
      </c>
      <c r="D654" t="s">
        <v>49</v>
      </c>
      <c r="E654" t="s">
        <v>61</v>
      </c>
      <c r="F654" t="s">
        <v>73</v>
      </c>
      <c r="G654" t="s">
        <v>76</v>
      </c>
      <c r="H654" t="s">
        <v>109</v>
      </c>
      <c r="I654" t="s">
        <v>75</v>
      </c>
      <c r="J654" t="s">
        <v>97</v>
      </c>
      <c r="K654" t="s">
        <v>1085</v>
      </c>
      <c r="L654" t="s">
        <v>74</v>
      </c>
      <c r="M654" t="s">
        <v>126</v>
      </c>
      <c r="N654" t="s">
        <v>101</v>
      </c>
      <c r="O654" t="s">
        <v>114</v>
      </c>
      <c r="P654" t="s">
        <v>1005</v>
      </c>
      <c r="Q654" t="s">
        <v>73</v>
      </c>
      <c r="R654" t="s">
        <v>1526</v>
      </c>
      <c r="S654" t="s">
        <v>106</v>
      </c>
      <c r="T654" t="s">
        <v>74</v>
      </c>
    </row>
    <row r="655" spans="1:20" x14ac:dyDescent="0.25">
      <c r="A655" s="1">
        <v>3213</v>
      </c>
      <c r="B655" t="s">
        <v>20</v>
      </c>
      <c r="C655" t="s">
        <v>37</v>
      </c>
      <c r="D655" t="s">
        <v>49</v>
      </c>
      <c r="E655" t="s">
        <v>70</v>
      </c>
      <c r="F655" t="s">
        <v>74</v>
      </c>
      <c r="G655" t="s">
        <v>92</v>
      </c>
      <c r="H655" t="s">
        <v>353</v>
      </c>
      <c r="I655" t="s">
        <v>107</v>
      </c>
      <c r="J655" t="s">
        <v>111</v>
      </c>
      <c r="K655" t="s">
        <v>1266</v>
      </c>
      <c r="L655" t="s">
        <v>73</v>
      </c>
      <c r="M655" t="s">
        <v>73</v>
      </c>
      <c r="N655" t="s">
        <v>101</v>
      </c>
      <c r="O655" t="s">
        <v>107</v>
      </c>
      <c r="P655" t="s">
        <v>1180</v>
      </c>
      <c r="Q655" t="s">
        <v>126</v>
      </c>
      <c r="R655" t="s">
        <v>1586</v>
      </c>
      <c r="S655" t="s">
        <v>82</v>
      </c>
      <c r="T655" t="s">
        <v>131</v>
      </c>
    </row>
    <row r="656" spans="1:20" x14ac:dyDescent="0.25">
      <c r="A656" s="1">
        <v>3214</v>
      </c>
      <c r="B656" t="s">
        <v>20</v>
      </c>
      <c r="C656" t="s">
        <v>38</v>
      </c>
      <c r="D656" t="s">
        <v>49</v>
      </c>
      <c r="E656" t="s">
        <v>51</v>
      </c>
      <c r="F656" t="s">
        <v>74</v>
      </c>
      <c r="G656" t="s">
        <v>112</v>
      </c>
      <c r="H656" t="s">
        <v>1006</v>
      </c>
      <c r="I656" t="s">
        <v>89</v>
      </c>
      <c r="J656" t="s">
        <v>98</v>
      </c>
      <c r="K656" t="s">
        <v>1162</v>
      </c>
      <c r="L656" t="s">
        <v>1116</v>
      </c>
      <c r="M656" t="s">
        <v>73</v>
      </c>
      <c r="N656" t="s">
        <v>74</v>
      </c>
      <c r="O656" t="s">
        <v>79</v>
      </c>
      <c r="P656" t="s">
        <v>1252</v>
      </c>
      <c r="Q656" t="s">
        <v>126</v>
      </c>
      <c r="R656" t="s">
        <v>1752</v>
      </c>
      <c r="S656" t="s">
        <v>117</v>
      </c>
      <c r="T656" t="s">
        <v>1116</v>
      </c>
    </row>
    <row r="657" spans="1:20" x14ac:dyDescent="0.25">
      <c r="A657" s="1">
        <v>3215</v>
      </c>
      <c r="B657" t="s">
        <v>20</v>
      </c>
      <c r="C657" t="s">
        <v>39</v>
      </c>
      <c r="D657" t="s">
        <v>49</v>
      </c>
      <c r="E657" t="s">
        <v>66</v>
      </c>
      <c r="F657" t="s">
        <v>73</v>
      </c>
      <c r="G657" t="s">
        <v>82</v>
      </c>
      <c r="H657" t="s">
        <v>189</v>
      </c>
      <c r="I657" t="s">
        <v>89</v>
      </c>
      <c r="J657" t="s">
        <v>113</v>
      </c>
      <c r="K657" t="s">
        <v>1016</v>
      </c>
      <c r="L657" t="s">
        <v>74</v>
      </c>
      <c r="M657" t="s">
        <v>126</v>
      </c>
      <c r="N657" t="s">
        <v>101</v>
      </c>
      <c r="O657" t="s">
        <v>98</v>
      </c>
      <c r="P657" t="s">
        <v>537</v>
      </c>
      <c r="Q657" t="s">
        <v>73</v>
      </c>
      <c r="R657" t="s">
        <v>863</v>
      </c>
      <c r="S657" t="s">
        <v>85</v>
      </c>
      <c r="T657" t="s">
        <v>131</v>
      </c>
    </row>
    <row r="658" spans="1:20" x14ac:dyDescent="0.25">
      <c r="A658" s="1">
        <v>3216</v>
      </c>
      <c r="B658" t="s">
        <v>20</v>
      </c>
      <c r="C658" t="s">
        <v>24</v>
      </c>
      <c r="D658" t="s">
        <v>50</v>
      </c>
      <c r="E658" t="s">
        <v>45</v>
      </c>
      <c r="F658" t="s">
        <v>74</v>
      </c>
      <c r="G658" t="s">
        <v>98</v>
      </c>
      <c r="H658" t="s">
        <v>466</v>
      </c>
      <c r="I658" t="s">
        <v>81</v>
      </c>
      <c r="J658" t="s">
        <v>92</v>
      </c>
      <c r="K658" t="s">
        <v>1164</v>
      </c>
      <c r="L658" t="s">
        <v>74</v>
      </c>
      <c r="M658" t="s">
        <v>126</v>
      </c>
      <c r="N658" t="s">
        <v>126</v>
      </c>
      <c r="O658" t="s">
        <v>113</v>
      </c>
      <c r="P658" t="s">
        <v>1153</v>
      </c>
      <c r="Q658" t="s">
        <v>126</v>
      </c>
      <c r="R658" t="s">
        <v>1487</v>
      </c>
      <c r="S658" t="s">
        <v>78</v>
      </c>
      <c r="T658" t="s">
        <v>131</v>
      </c>
    </row>
    <row r="659" spans="1:20" x14ac:dyDescent="0.25">
      <c r="A659" s="1">
        <v>3217</v>
      </c>
      <c r="B659" t="s">
        <v>20</v>
      </c>
      <c r="C659" t="s">
        <v>25</v>
      </c>
      <c r="D659" t="s">
        <v>50</v>
      </c>
      <c r="E659" t="s">
        <v>54</v>
      </c>
      <c r="F659" t="s">
        <v>74</v>
      </c>
      <c r="G659" t="s">
        <v>93</v>
      </c>
      <c r="H659" t="s">
        <v>387</v>
      </c>
      <c r="I659" t="s">
        <v>103</v>
      </c>
      <c r="J659" t="s">
        <v>108</v>
      </c>
      <c r="K659" t="s">
        <v>1117</v>
      </c>
      <c r="L659" t="s">
        <v>73</v>
      </c>
      <c r="M659" t="s">
        <v>74</v>
      </c>
      <c r="N659" t="s">
        <v>74</v>
      </c>
      <c r="O659" t="s">
        <v>95</v>
      </c>
      <c r="P659" t="s">
        <v>1351</v>
      </c>
      <c r="Q659" t="s">
        <v>74</v>
      </c>
      <c r="R659" t="s">
        <v>1672</v>
      </c>
      <c r="S659" t="s">
        <v>116</v>
      </c>
      <c r="T659" t="s">
        <v>131</v>
      </c>
    </row>
    <row r="660" spans="1:20" x14ac:dyDescent="0.25">
      <c r="A660" s="1">
        <v>3218</v>
      </c>
      <c r="B660" t="s">
        <v>20</v>
      </c>
      <c r="C660" t="s">
        <v>26</v>
      </c>
      <c r="D660" t="s">
        <v>50</v>
      </c>
      <c r="E660" t="s">
        <v>47</v>
      </c>
      <c r="F660" t="s">
        <v>73</v>
      </c>
      <c r="G660" t="s">
        <v>113</v>
      </c>
      <c r="H660" t="s">
        <v>862</v>
      </c>
      <c r="I660" t="s">
        <v>102</v>
      </c>
      <c r="J660" t="s">
        <v>80</v>
      </c>
      <c r="K660" t="s">
        <v>1166</v>
      </c>
      <c r="L660" t="s">
        <v>1116</v>
      </c>
      <c r="M660" t="s">
        <v>73</v>
      </c>
      <c r="N660" t="s">
        <v>126</v>
      </c>
      <c r="O660" t="s">
        <v>102</v>
      </c>
      <c r="P660" t="s">
        <v>123</v>
      </c>
      <c r="Q660" t="s">
        <v>73</v>
      </c>
      <c r="R660" t="s">
        <v>1839</v>
      </c>
      <c r="S660" t="s">
        <v>85</v>
      </c>
      <c r="T660" t="s">
        <v>83</v>
      </c>
    </row>
    <row r="661" spans="1:20" x14ac:dyDescent="0.25">
      <c r="A661" s="1">
        <v>3219</v>
      </c>
      <c r="B661" t="s">
        <v>20</v>
      </c>
      <c r="C661" t="s">
        <v>27</v>
      </c>
      <c r="D661" t="s">
        <v>50</v>
      </c>
      <c r="E661" t="s">
        <v>70</v>
      </c>
      <c r="F661" t="s">
        <v>73</v>
      </c>
      <c r="G661" t="s">
        <v>86</v>
      </c>
      <c r="H661" t="s">
        <v>817</v>
      </c>
      <c r="I661" t="s">
        <v>99</v>
      </c>
      <c r="J661" t="s">
        <v>95</v>
      </c>
      <c r="K661" t="s">
        <v>1174</v>
      </c>
      <c r="L661" t="s">
        <v>126</v>
      </c>
      <c r="M661" t="s">
        <v>73</v>
      </c>
      <c r="N661" t="s">
        <v>1116</v>
      </c>
      <c r="O661" t="s">
        <v>107</v>
      </c>
      <c r="P661" t="s">
        <v>255</v>
      </c>
      <c r="Q661" t="s">
        <v>74</v>
      </c>
      <c r="R661" t="s">
        <v>740</v>
      </c>
      <c r="S661" t="s">
        <v>82</v>
      </c>
      <c r="T661" t="s">
        <v>101</v>
      </c>
    </row>
    <row r="662" spans="1:20" x14ac:dyDescent="0.25">
      <c r="A662" s="1">
        <v>3220</v>
      </c>
      <c r="B662" t="s">
        <v>20</v>
      </c>
      <c r="C662" t="s">
        <v>28</v>
      </c>
      <c r="D662" t="s">
        <v>50</v>
      </c>
      <c r="E662" t="s">
        <v>42</v>
      </c>
      <c r="F662" t="s">
        <v>74</v>
      </c>
      <c r="G662" t="s">
        <v>89</v>
      </c>
      <c r="H662" t="s">
        <v>149</v>
      </c>
      <c r="I662" t="s">
        <v>102</v>
      </c>
      <c r="J662" t="s">
        <v>80</v>
      </c>
      <c r="K662" t="s">
        <v>1227</v>
      </c>
      <c r="L662" t="s">
        <v>74</v>
      </c>
      <c r="M662" t="s">
        <v>74</v>
      </c>
      <c r="N662" t="s">
        <v>83</v>
      </c>
      <c r="O662" t="s">
        <v>77</v>
      </c>
      <c r="P662" t="s">
        <v>718</v>
      </c>
      <c r="Q662" t="s">
        <v>73</v>
      </c>
      <c r="R662" t="s">
        <v>1709</v>
      </c>
      <c r="S662" t="s">
        <v>89</v>
      </c>
      <c r="T662" t="s">
        <v>1116</v>
      </c>
    </row>
    <row r="663" spans="1:20" x14ac:dyDescent="0.25">
      <c r="A663" s="1">
        <v>3221</v>
      </c>
      <c r="B663" t="s">
        <v>20</v>
      </c>
      <c r="C663" t="s">
        <v>40</v>
      </c>
      <c r="D663" t="s">
        <v>50</v>
      </c>
      <c r="E663" t="s">
        <v>57</v>
      </c>
      <c r="F663" t="s">
        <v>73</v>
      </c>
      <c r="G663" t="s">
        <v>82</v>
      </c>
      <c r="H663" t="s">
        <v>601</v>
      </c>
      <c r="I663" t="s">
        <v>79</v>
      </c>
      <c r="J663" t="s">
        <v>125</v>
      </c>
      <c r="K663" t="s">
        <v>1197</v>
      </c>
      <c r="L663" t="s">
        <v>74</v>
      </c>
      <c r="M663" t="s">
        <v>73</v>
      </c>
      <c r="N663" t="s">
        <v>126</v>
      </c>
      <c r="O663" t="s">
        <v>89</v>
      </c>
      <c r="P663" t="s">
        <v>718</v>
      </c>
      <c r="Q663" t="s">
        <v>73</v>
      </c>
      <c r="R663" t="s">
        <v>1549</v>
      </c>
      <c r="S663" t="s">
        <v>106</v>
      </c>
      <c r="T663" t="s">
        <v>83</v>
      </c>
    </row>
    <row r="664" spans="1:20" x14ac:dyDescent="0.25">
      <c r="A664" s="1">
        <v>3222</v>
      </c>
      <c r="B664" t="s">
        <v>20</v>
      </c>
      <c r="C664" t="s">
        <v>29</v>
      </c>
      <c r="D664" t="s">
        <v>50</v>
      </c>
      <c r="E664" t="s">
        <v>53</v>
      </c>
      <c r="F664" t="s">
        <v>74</v>
      </c>
      <c r="G664" t="s">
        <v>86</v>
      </c>
      <c r="H664" t="s">
        <v>360</v>
      </c>
      <c r="I664" t="s">
        <v>96</v>
      </c>
      <c r="J664" t="s">
        <v>114</v>
      </c>
      <c r="K664" t="s">
        <v>1315</v>
      </c>
      <c r="L664" t="s">
        <v>74</v>
      </c>
      <c r="M664" t="s">
        <v>73</v>
      </c>
      <c r="N664" t="s">
        <v>73</v>
      </c>
      <c r="O664" t="s">
        <v>80</v>
      </c>
      <c r="P664" t="s">
        <v>1124</v>
      </c>
      <c r="Q664" t="s">
        <v>126</v>
      </c>
      <c r="R664" t="s">
        <v>1998</v>
      </c>
      <c r="S664" t="s">
        <v>116</v>
      </c>
      <c r="T664" t="s">
        <v>101</v>
      </c>
    </row>
    <row r="665" spans="1:20" x14ac:dyDescent="0.25">
      <c r="A665" s="1">
        <v>3223</v>
      </c>
      <c r="B665" t="s">
        <v>20</v>
      </c>
      <c r="C665" t="s">
        <v>30</v>
      </c>
      <c r="D665" t="s">
        <v>50</v>
      </c>
      <c r="E665" t="s">
        <v>57</v>
      </c>
      <c r="F665" t="s">
        <v>74</v>
      </c>
      <c r="G665" t="s">
        <v>86</v>
      </c>
      <c r="H665" t="s">
        <v>398</v>
      </c>
      <c r="I665" t="s">
        <v>90</v>
      </c>
      <c r="J665" t="s">
        <v>105</v>
      </c>
      <c r="K665" t="s">
        <v>1271</v>
      </c>
      <c r="L665" t="s">
        <v>73</v>
      </c>
      <c r="M665" t="s">
        <v>74</v>
      </c>
      <c r="N665" t="s">
        <v>74</v>
      </c>
      <c r="O665" t="s">
        <v>114</v>
      </c>
      <c r="P665" t="s">
        <v>132</v>
      </c>
      <c r="Q665" t="s">
        <v>126</v>
      </c>
      <c r="R665" t="s">
        <v>1679</v>
      </c>
      <c r="S665" t="s">
        <v>106</v>
      </c>
      <c r="T665" t="s">
        <v>131</v>
      </c>
    </row>
    <row r="666" spans="1:20" x14ac:dyDescent="0.25">
      <c r="A666" s="1">
        <v>3224</v>
      </c>
      <c r="B666" t="s">
        <v>20</v>
      </c>
      <c r="C666" t="s">
        <v>31</v>
      </c>
      <c r="D666" t="s">
        <v>50</v>
      </c>
      <c r="E666" t="s">
        <v>65</v>
      </c>
      <c r="F666" t="s">
        <v>73</v>
      </c>
      <c r="G666" t="s">
        <v>90</v>
      </c>
      <c r="H666" t="s">
        <v>464</v>
      </c>
      <c r="I666" t="s">
        <v>81</v>
      </c>
      <c r="J666" t="s">
        <v>97</v>
      </c>
      <c r="K666" t="s">
        <v>1117</v>
      </c>
      <c r="L666" t="s">
        <v>126</v>
      </c>
      <c r="M666" t="s">
        <v>74</v>
      </c>
      <c r="N666" t="s">
        <v>126</v>
      </c>
      <c r="O666" t="s">
        <v>85</v>
      </c>
      <c r="P666" t="s">
        <v>108</v>
      </c>
      <c r="Q666" t="s">
        <v>73</v>
      </c>
      <c r="R666" t="s">
        <v>2191</v>
      </c>
      <c r="S666" t="s">
        <v>116</v>
      </c>
      <c r="T666" t="s">
        <v>101</v>
      </c>
    </row>
    <row r="667" spans="1:20" x14ac:dyDescent="0.25">
      <c r="A667" s="1">
        <v>3225</v>
      </c>
      <c r="B667" t="s">
        <v>20</v>
      </c>
      <c r="C667" t="s">
        <v>32</v>
      </c>
      <c r="D667" t="s">
        <v>50</v>
      </c>
      <c r="E667" t="s">
        <v>64</v>
      </c>
      <c r="F667" t="s">
        <v>73</v>
      </c>
      <c r="G667" t="s">
        <v>114</v>
      </c>
      <c r="H667" t="s">
        <v>505</v>
      </c>
      <c r="I667" t="s">
        <v>114</v>
      </c>
      <c r="J667" t="s">
        <v>104</v>
      </c>
      <c r="K667" t="s">
        <v>1291</v>
      </c>
      <c r="L667" t="s">
        <v>126</v>
      </c>
      <c r="M667" t="s">
        <v>126</v>
      </c>
      <c r="N667" t="s">
        <v>83</v>
      </c>
      <c r="O667" t="s">
        <v>97</v>
      </c>
      <c r="P667" t="s">
        <v>842</v>
      </c>
      <c r="Q667" t="s">
        <v>73</v>
      </c>
      <c r="R667" t="s">
        <v>1448</v>
      </c>
      <c r="S667" t="s">
        <v>99</v>
      </c>
      <c r="T667" t="s">
        <v>116</v>
      </c>
    </row>
    <row r="668" spans="1:20" x14ac:dyDescent="0.25">
      <c r="A668" s="1">
        <v>3226</v>
      </c>
      <c r="B668" t="s">
        <v>20</v>
      </c>
      <c r="C668" t="s">
        <v>34</v>
      </c>
      <c r="D668" t="s">
        <v>50</v>
      </c>
      <c r="E668" t="s">
        <v>56</v>
      </c>
      <c r="F668" t="s">
        <v>74</v>
      </c>
      <c r="G668" t="s">
        <v>86</v>
      </c>
      <c r="H668" t="s">
        <v>830</v>
      </c>
      <c r="I668" t="s">
        <v>90</v>
      </c>
      <c r="J668" t="s">
        <v>93</v>
      </c>
      <c r="K668" t="s">
        <v>1350</v>
      </c>
      <c r="L668" t="s">
        <v>101</v>
      </c>
      <c r="M668" t="s">
        <v>73</v>
      </c>
      <c r="N668" t="s">
        <v>131</v>
      </c>
      <c r="O668" t="s">
        <v>105</v>
      </c>
      <c r="P668" t="s">
        <v>1028</v>
      </c>
      <c r="Q668" t="s">
        <v>73</v>
      </c>
      <c r="R668" t="s">
        <v>1936</v>
      </c>
      <c r="S668" t="s">
        <v>90</v>
      </c>
      <c r="T668" t="s">
        <v>87</v>
      </c>
    </row>
    <row r="669" spans="1:20" x14ac:dyDescent="0.25">
      <c r="A669" s="1">
        <v>3227</v>
      </c>
      <c r="B669" t="s">
        <v>20</v>
      </c>
      <c r="C669" t="s">
        <v>35</v>
      </c>
      <c r="D669" t="s">
        <v>50</v>
      </c>
      <c r="E669" t="s">
        <v>55</v>
      </c>
      <c r="F669" t="s">
        <v>73</v>
      </c>
      <c r="G669" t="s">
        <v>90</v>
      </c>
      <c r="H669" t="s">
        <v>593</v>
      </c>
      <c r="I669" t="s">
        <v>85</v>
      </c>
      <c r="J669" t="s">
        <v>77</v>
      </c>
      <c r="K669" t="s">
        <v>206</v>
      </c>
      <c r="L669" t="s">
        <v>73</v>
      </c>
      <c r="M669" t="s">
        <v>73</v>
      </c>
      <c r="N669" t="s">
        <v>126</v>
      </c>
      <c r="O669" t="s">
        <v>94</v>
      </c>
      <c r="P669" t="s">
        <v>817</v>
      </c>
      <c r="Q669" t="s">
        <v>74</v>
      </c>
      <c r="R669" t="s">
        <v>1753</v>
      </c>
      <c r="S669" t="s">
        <v>82</v>
      </c>
      <c r="T669" t="s">
        <v>74</v>
      </c>
    </row>
    <row r="670" spans="1:20" x14ac:dyDescent="0.25">
      <c r="A670" s="1">
        <v>3228</v>
      </c>
      <c r="B670" t="s">
        <v>20</v>
      </c>
      <c r="C670" t="s">
        <v>36</v>
      </c>
      <c r="D670" t="s">
        <v>50</v>
      </c>
      <c r="E670" t="s">
        <v>71</v>
      </c>
      <c r="F670" t="s">
        <v>73</v>
      </c>
      <c r="G670" t="s">
        <v>78</v>
      </c>
      <c r="H670" t="s">
        <v>504</v>
      </c>
      <c r="I670" t="s">
        <v>111</v>
      </c>
      <c r="J670" t="s">
        <v>123</v>
      </c>
      <c r="K670" t="s">
        <v>1210</v>
      </c>
      <c r="L670" t="s">
        <v>74</v>
      </c>
      <c r="M670" t="s">
        <v>73</v>
      </c>
      <c r="N670" t="s">
        <v>101</v>
      </c>
      <c r="O670" t="s">
        <v>87</v>
      </c>
      <c r="P670" t="s">
        <v>81</v>
      </c>
      <c r="Q670" t="s">
        <v>73</v>
      </c>
      <c r="R670" t="s">
        <v>1832</v>
      </c>
      <c r="S670" t="s">
        <v>116</v>
      </c>
      <c r="T670" t="s">
        <v>101</v>
      </c>
    </row>
    <row r="671" spans="1:20" x14ac:dyDescent="0.25">
      <c r="A671" s="1">
        <v>3229</v>
      </c>
      <c r="B671" t="s">
        <v>20</v>
      </c>
      <c r="C671" t="s">
        <v>37</v>
      </c>
      <c r="D671" t="s">
        <v>50</v>
      </c>
      <c r="E671" t="s">
        <v>63</v>
      </c>
      <c r="F671" t="s">
        <v>74</v>
      </c>
      <c r="G671" t="s">
        <v>101</v>
      </c>
      <c r="H671" t="s">
        <v>769</v>
      </c>
      <c r="I671" t="s">
        <v>114</v>
      </c>
      <c r="J671" t="s">
        <v>104</v>
      </c>
      <c r="K671" t="s">
        <v>1316</v>
      </c>
      <c r="L671" t="s">
        <v>73</v>
      </c>
      <c r="M671" t="s">
        <v>74</v>
      </c>
      <c r="N671" t="s">
        <v>1116</v>
      </c>
      <c r="O671" t="s">
        <v>75</v>
      </c>
      <c r="P671" t="s">
        <v>124</v>
      </c>
      <c r="Q671" t="s">
        <v>73</v>
      </c>
      <c r="R671" t="s">
        <v>1807</v>
      </c>
      <c r="S671" t="s">
        <v>85</v>
      </c>
      <c r="T671" t="s">
        <v>126</v>
      </c>
    </row>
    <row r="672" spans="1:20" x14ac:dyDescent="0.25">
      <c r="A672" s="1">
        <v>3230</v>
      </c>
      <c r="B672" t="s">
        <v>20</v>
      </c>
      <c r="C672" t="s">
        <v>38</v>
      </c>
      <c r="D672" t="s">
        <v>50</v>
      </c>
      <c r="E672" t="s">
        <v>56</v>
      </c>
      <c r="F672" t="s">
        <v>73</v>
      </c>
      <c r="G672" t="s">
        <v>78</v>
      </c>
      <c r="H672" t="s">
        <v>381</v>
      </c>
      <c r="I672" t="s">
        <v>75</v>
      </c>
      <c r="J672" t="s">
        <v>84</v>
      </c>
      <c r="K672" t="s">
        <v>1227</v>
      </c>
      <c r="L672" t="s">
        <v>73</v>
      </c>
      <c r="M672" t="s">
        <v>74</v>
      </c>
      <c r="N672" t="s">
        <v>73</v>
      </c>
      <c r="O672" t="s">
        <v>96</v>
      </c>
      <c r="P672" t="s">
        <v>213</v>
      </c>
      <c r="Q672" t="s">
        <v>74</v>
      </c>
      <c r="R672" t="s">
        <v>2192</v>
      </c>
      <c r="S672" t="s">
        <v>106</v>
      </c>
      <c r="T672" t="s">
        <v>1116</v>
      </c>
    </row>
    <row r="673" spans="1:20" x14ac:dyDescent="0.25">
      <c r="A673" s="1">
        <v>3231</v>
      </c>
      <c r="B673" t="s">
        <v>20</v>
      </c>
      <c r="C673" t="s">
        <v>39</v>
      </c>
      <c r="D673" t="s">
        <v>50</v>
      </c>
      <c r="E673" t="s">
        <v>65</v>
      </c>
      <c r="F673" t="s">
        <v>74</v>
      </c>
      <c r="G673" t="s">
        <v>77</v>
      </c>
      <c r="H673" t="s">
        <v>723</v>
      </c>
      <c r="I673" t="s">
        <v>75</v>
      </c>
      <c r="J673" t="s">
        <v>86</v>
      </c>
      <c r="K673" t="s">
        <v>1258</v>
      </c>
      <c r="L673" t="s">
        <v>126</v>
      </c>
      <c r="M673" t="s">
        <v>74</v>
      </c>
      <c r="N673" t="s">
        <v>73</v>
      </c>
      <c r="O673" t="s">
        <v>104</v>
      </c>
      <c r="P673" t="s">
        <v>1299</v>
      </c>
      <c r="Q673" t="s">
        <v>74</v>
      </c>
      <c r="R673" t="s">
        <v>1431</v>
      </c>
      <c r="S673" t="s">
        <v>106</v>
      </c>
      <c r="T673" t="s">
        <v>131</v>
      </c>
    </row>
    <row r="674" spans="1:20" x14ac:dyDescent="0.25">
      <c r="A674" s="1">
        <v>3232</v>
      </c>
      <c r="B674" t="s">
        <v>20</v>
      </c>
      <c r="C674" t="s">
        <v>24</v>
      </c>
      <c r="D674" t="s">
        <v>51</v>
      </c>
      <c r="E674" t="s">
        <v>54</v>
      </c>
      <c r="F674" t="s">
        <v>73</v>
      </c>
      <c r="G674" t="s">
        <v>91</v>
      </c>
      <c r="H674" t="s">
        <v>1007</v>
      </c>
      <c r="I674" t="s">
        <v>95</v>
      </c>
      <c r="J674" t="s">
        <v>91</v>
      </c>
      <c r="K674" t="s">
        <v>1287</v>
      </c>
      <c r="L674" t="s">
        <v>101</v>
      </c>
      <c r="M674" t="s">
        <v>73</v>
      </c>
      <c r="N674" t="s">
        <v>74</v>
      </c>
      <c r="O674" t="s">
        <v>77</v>
      </c>
      <c r="P674" t="s">
        <v>995</v>
      </c>
      <c r="Q674" t="s">
        <v>126</v>
      </c>
      <c r="R674" t="s">
        <v>198</v>
      </c>
      <c r="S674" t="s">
        <v>87</v>
      </c>
      <c r="T674" t="s">
        <v>131</v>
      </c>
    </row>
    <row r="675" spans="1:20" x14ac:dyDescent="0.25">
      <c r="A675" s="1">
        <v>3233</v>
      </c>
      <c r="B675" t="s">
        <v>20</v>
      </c>
      <c r="C675" t="s">
        <v>25</v>
      </c>
      <c r="D675" t="s">
        <v>51</v>
      </c>
      <c r="E675" t="s">
        <v>71</v>
      </c>
      <c r="F675" t="s">
        <v>74</v>
      </c>
      <c r="G675" t="s">
        <v>106</v>
      </c>
      <c r="H675" t="s">
        <v>449</v>
      </c>
      <c r="I675" t="s">
        <v>103</v>
      </c>
      <c r="J675" t="s">
        <v>104</v>
      </c>
      <c r="K675" t="s">
        <v>1239</v>
      </c>
      <c r="L675" t="s">
        <v>74</v>
      </c>
      <c r="M675" t="s">
        <v>74</v>
      </c>
      <c r="N675" t="s">
        <v>1116</v>
      </c>
      <c r="O675" t="s">
        <v>102</v>
      </c>
      <c r="P675" t="s">
        <v>905</v>
      </c>
      <c r="Q675" t="s">
        <v>73</v>
      </c>
      <c r="R675" t="s">
        <v>2193</v>
      </c>
      <c r="S675" t="s">
        <v>89</v>
      </c>
      <c r="T675" t="s">
        <v>76</v>
      </c>
    </row>
    <row r="676" spans="1:20" x14ac:dyDescent="0.25">
      <c r="A676" s="1">
        <v>3234</v>
      </c>
      <c r="B676" t="s">
        <v>20</v>
      </c>
      <c r="C676" t="s">
        <v>26</v>
      </c>
      <c r="D676" t="s">
        <v>51</v>
      </c>
      <c r="E676" t="s">
        <v>52</v>
      </c>
      <c r="F676" t="s">
        <v>73</v>
      </c>
      <c r="G676" t="s">
        <v>86</v>
      </c>
      <c r="H676" t="s">
        <v>549</v>
      </c>
      <c r="I676" t="s">
        <v>94</v>
      </c>
      <c r="J676" t="s">
        <v>88</v>
      </c>
      <c r="K676" t="s">
        <v>1385</v>
      </c>
      <c r="L676" t="s">
        <v>101</v>
      </c>
      <c r="M676" t="s">
        <v>74</v>
      </c>
      <c r="N676" t="s">
        <v>101</v>
      </c>
      <c r="O676" t="s">
        <v>102</v>
      </c>
      <c r="P676" t="s">
        <v>125</v>
      </c>
      <c r="Q676" t="s">
        <v>73</v>
      </c>
      <c r="R676" t="s">
        <v>2007</v>
      </c>
      <c r="S676" t="s">
        <v>96</v>
      </c>
      <c r="T676" t="s">
        <v>117</v>
      </c>
    </row>
    <row r="677" spans="1:20" x14ac:dyDescent="0.25">
      <c r="A677" s="1">
        <v>3235</v>
      </c>
      <c r="B677" t="s">
        <v>20</v>
      </c>
      <c r="C677" t="s">
        <v>27</v>
      </c>
      <c r="D677" t="s">
        <v>51</v>
      </c>
      <c r="E677" t="s">
        <v>46</v>
      </c>
      <c r="F677" t="s">
        <v>73</v>
      </c>
      <c r="G677" t="s">
        <v>96</v>
      </c>
      <c r="H677" t="s">
        <v>121</v>
      </c>
      <c r="I677" t="s">
        <v>102</v>
      </c>
      <c r="J677" t="s">
        <v>111</v>
      </c>
      <c r="K677" t="s">
        <v>1175</v>
      </c>
      <c r="L677" t="s">
        <v>73</v>
      </c>
      <c r="M677" t="s">
        <v>126</v>
      </c>
      <c r="N677" t="s">
        <v>126</v>
      </c>
      <c r="O677" t="s">
        <v>81</v>
      </c>
      <c r="P677" t="s">
        <v>466</v>
      </c>
      <c r="Q677" t="s">
        <v>73</v>
      </c>
      <c r="R677" t="s">
        <v>1502</v>
      </c>
      <c r="S677" t="s">
        <v>85</v>
      </c>
      <c r="T677" t="s">
        <v>1116</v>
      </c>
    </row>
    <row r="678" spans="1:20" x14ac:dyDescent="0.25">
      <c r="A678" s="1">
        <v>3236</v>
      </c>
      <c r="B678" t="s">
        <v>20</v>
      </c>
      <c r="C678" t="s">
        <v>28</v>
      </c>
      <c r="D678" t="s">
        <v>51</v>
      </c>
      <c r="E678" t="s">
        <v>66</v>
      </c>
      <c r="F678" t="s">
        <v>74</v>
      </c>
      <c r="G678" t="s">
        <v>77</v>
      </c>
      <c r="H678" t="s">
        <v>1008</v>
      </c>
      <c r="I678" t="s">
        <v>99</v>
      </c>
      <c r="J678" t="s">
        <v>114</v>
      </c>
      <c r="K678" t="s">
        <v>1252</v>
      </c>
      <c r="L678" t="s">
        <v>101</v>
      </c>
      <c r="M678" t="s">
        <v>73</v>
      </c>
      <c r="N678" t="s">
        <v>1116</v>
      </c>
      <c r="O678" t="s">
        <v>86</v>
      </c>
      <c r="P678" t="s">
        <v>585</v>
      </c>
      <c r="Q678" t="s">
        <v>73</v>
      </c>
      <c r="R678" t="s">
        <v>1565</v>
      </c>
      <c r="S678" t="s">
        <v>87</v>
      </c>
      <c r="T678" t="s">
        <v>101</v>
      </c>
    </row>
    <row r="679" spans="1:20" x14ac:dyDescent="0.25">
      <c r="A679" s="1">
        <v>3237</v>
      </c>
      <c r="B679" t="s">
        <v>20</v>
      </c>
      <c r="C679" t="s">
        <v>40</v>
      </c>
      <c r="D679" t="s">
        <v>51</v>
      </c>
      <c r="E679" t="s">
        <v>58</v>
      </c>
      <c r="F679" t="s">
        <v>74</v>
      </c>
      <c r="G679" t="s">
        <v>95</v>
      </c>
      <c r="H679" t="s">
        <v>551</v>
      </c>
      <c r="I679" t="s">
        <v>102</v>
      </c>
      <c r="J679" t="s">
        <v>95</v>
      </c>
      <c r="K679" t="s">
        <v>1247</v>
      </c>
      <c r="L679" t="s">
        <v>1116</v>
      </c>
      <c r="M679" t="s">
        <v>73</v>
      </c>
      <c r="N679" t="s">
        <v>74</v>
      </c>
      <c r="O679" t="s">
        <v>92</v>
      </c>
      <c r="P679" t="s">
        <v>357</v>
      </c>
      <c r="Q679" t="s">
        <v>73</v>
      </c>
      <c r="R679" t="s">
        <v>1054</v>
      </c>
      <c r="S679" t="s">
        <v>116</v>
      </c>
      <c r="T679" t="s">
        <v>83</v>
      </c>
    </row>
    <row r="680" spans="1:20" x14ac:dyDescent="0.25">
      <c r="A680" s="1">
        <v>3238</v>
      </c>
      <c r="B680" t="s">
        <v>20</v>
      </c>
      <c r="C680" t="s">
        <v>29</v>
      </c>
      <c r="D680" t="s">
        <v>51</v>
      </c>
      <c r="E680" t="s">
        <v>72</v>
      </c>
      <c r="F680" t="s">
        <v>74</v>
      </c>
      <c r="G680" t="s">
        <v>90</v>
      </c>
      <c r="H680" t="s">
        <v>220</v>
      </c>
      <c r="I680" t="s">
        <v>81</v>
      </c>
      <c r="J680" t="s">
        <v>113</v>
      </c>
      <c r="K680" t="s">
        <v>1146</v>
      </c>
      <c r="L680" t="s">
        <v>74</v>
      </c>
      <c r="M680" t="s">
        <v>73</v>
      </c>
      <c r="N680" t="s">
        <v>101</v>
      </c>
      <c r="O680" t="s">
        <v>99</v>
      </c>
      <c r="P680" t="s">
        <v>527</v>
      </c>
      <c r="Q680" t="s">
        <v>74</v>
      </c>
      <c r="R680" t="s">
        <v>2067</v>
      </c>
      <c r="S680" t="s">
        <v>87</v>
      </c>
      <c r="T680" t="s">
        <v>101</v>
      </c>
    </row>
    <row r="681" spans="1:20" x14ac:dyDescent="0.25">
      <c r="A681" s="1">
        <v>3239</v>
      </c>
      <c r="B681" t="s">
        <v>20</v>
      </c>
      <c r="C681" t="s">
        <v>30</v>
      </c>
      <c r="D681" t="s">
        <v>51</v>
      </c>
      <c r="E681" t="s">
        <v>53</v>
      </c>
      <c r="F681" t="s">
        <v>73</v>
      </c>
      <c r="G681" t="s">
        <v>82</v>
      </c>
      <c r="H681" t="s">
        <v>955</v>
      </c>
      <c r="I681" t="s">
        <v>86</v>
      </c>
      <c r="J681" t="s">
        <v>88</v>
      </c>
      <c r="K681" t="s">
        <v>1254</v>
      </c>
      <c r="L681" t="s">
        <v>74</v>
      </c>
      <c r="M681" t="s">
        <v>73</v>
      </c>
      <c r="N681" t="s">
        <v>74</v>
      </c>
      <c r="O681" t="s">
        <v>96</v>
      </c>
      <c r="P681" t="s">
        <v>124</v>
      </c>
      <c r="Q681" t="s">
        <v>73</v>
      </c>
      <c r="R681" t="s">
        <v>1806</v>
      </c>
      <c r="S681" t="s">
        <v>116</v>
      </c>
      <c r="T681" t="s">
        <v>101</v>
      </c>
    </row>
    <row r="682" spans="1:20" x14ac:dyDescent="0.25">
      <c r="A682" s="1">
        <v>3240</v>
      </c>
      <c r="B682" t="s">
        <v>20</v>
      </c>
      <c r="C682" t="s">
        <v>31</v>
      </c>
      <c r="D682" t="s">
        <v>51</v>
      </c>
      <c r="E682" t="s">
        <v>60</v>
      </c>
      <c r="F682" t="s">
        <v>73</v>
      </c>
      <c r="G682" t="s">
        <v>103</v>
      </c>
      <c r="H682" t="s">
        <v>609</v>
      </c>
      <c r="I682" t="s">
        <v>102</v>
      </c>
      <c r="J682" t="s">
        <v>111</v>
      </c>
      <c r="K682" t="s">
        <v>1293</v>
      </c>
      <c r="L682" t="s">
        <v>126</v>
      </c>
      <c r="M682" t="s">
        <v>74</v>
      </c>
      <c r="N682" t="s">
        <v>74</v>
      </c>
      <c r="O682" t="s">
        <v>114</v>
      </c>
      <c r="P682" t="s">
        <v>530</v>
      </c>
      <c r="Q682" t="s">
        <v>73</v>
      </c>
      <c r="R682" t="s">
        <v>1985</v>
      </c>
      <c r="S682" t="s">
        <v>96</v>
      </c>
      <c r="T682" t="s">
        <v>76</v>
      </c>
    </row>
    <row r="683" spans="1:20" x14ac:dyDescent="0.25">
      <c r="A683" s="1">
        <v>3241</v>
      </c>
      <c r="B683" t="s">
        <v>20</v>
      </c>
      <c r="C683" t="s">
        <v>33</v>
      </c>
      <c r="D683" t="s">
        <v>51</v>
      </c>
      <c r="E683" t="s">
        <v>55</v>
      </c>
      <c r="F683" t="s">
        <v>74</v>
      </c>
      <c r="G683" t="s">
        <v>92</v>
      </c>
      <c r="H683" t="s">
        <v>188</v>
      </c>
      <c r="I683" t="s">
        <v>77</v>
      </c>
      <c r="J683" t="s">
        <v>108</v>
      </c>
      <c r="K683" t="s">
        <v>1214</v>
      </c>
      <c r="L683" t="s">
        <v>73</v>
      </c>
      <c r="M683" t="s">
        <v>73</v>
      </c>
      <c r="N683" t="s">
        <v>101</v>
      </c>
      <c r="O683" t="s">
        <v>98</v>
      </c>
      <c r="P683" t="s">
        <v>96</v>
      </c>
      <c r="Q683" t="s">
        <v>74</v>
      </c>
      <c r="R683" t="s">
        <v>1562</v>
      </c>
      <c r="S683" t="s">
        <v>96</v>
      </c>
      <c r="T683" t="s">
        <v>131</v>
      </c>
    </row>
    <row r="684" spans="1:20" x14ac:dyDescent="0.25">
      <c r="A684" s="1">
        <v>3242</v>
      </c>
      <c r="B684" t="s">
        <v>20</v>
      </c>
      <c r="C684" t="s">
        <v>34</v>
      </c>
      <c r="D684" t="s">
        <v>51</v>
      </c>
      <c r="E684" t="s">
        <v>60</v>
      </c>
      <c r="F684" t="s">
        <v>74</v>
      </c>
      <c r="G684" t="s">
        <v>89</v>
      </c>
      <c r="H684" t="s">
        <v>175</v>
      </c>
      <c r="I684" t="s">
        <v>102</v>
      </c>
      <c r="J684" t="s">
        <v>104</v>
      </c>
      <c r="K684" t="s">
        <v>1293</v>
      </c>
      <c r="L684" t="s">
        <v>74</v>
      </c>
      <c r="M684" t="s">
        <v>73</v>
      </c>
      <c r="N684" t="s">
        <v>126</v>
      </c>
      <c r="O684" t="s">
        <v>99</v>
      </c>
      <c r="P684" t="s">
        <v>527</v>
      </c>
      <c r="Q684" t="s">
        <v>73</v>
      </c>
      <c r="R684" t="s">
        <v>1963</v>
      </c>
      <c r="S684" t="s">
        <v>96</v>
      </c>
      <c r="T684" t="s">
        <v>83</v>
      </c>
    </row>
    <row r="685" spans="1:20" x14ac:dyDescent="0.25">
      <c r="A685" s="1">
        <v>3243</v>
      </c>
      <c r="B685" t="s">
        <v>20</v>
      </c>
      <c r="C685" t="s">
        <v>35</v>
      </c>
      <c r="D685" t="s">
        <v>51</v>
      </c>
      <c r="E685" t="s">
        <v>64</v>
      </c>
      <c r="F685" t="s">
        <v>73</v>
      </c>
      <c r="G685" t="s">
        <v>94</v>
      </c>
      <c r="H685" t="s">
        <v>488</v>
      </c>
      <c r="I685" t="s">
        <v>79</v>
      </c>
      <c r="J685" t="s">
        <v>112</v>
      </c>
      <c r="K685" t="s">
        <v>1348</v>
      </c>
      <c r="L685" t="s">
        <v>126</v>
      </c>
      <c r="M685" t="s">
        <v>73</v>
      </c>
      <c r="N685" t="s">
        <v>126</v>
      </c>
      <c r="O685" t="s">
        <v>102</v>
      </c>
      <c r="P685" t="s">
        <v>473</v>
      </c>
      <c r="Q685" t="s">
        <v>73</v>
      </c>
      <c r="R685" t="s">
        <v>2194</v>
      </c>
      <c r="S685" t="s">
        <v>85</v>
      </c>
      <c r="T685" t="s">
        <v>131</v>
      </c>
    </row>
    <row r="686" spans="1:20" x14ac:dyDescent="0.25">
      <c r="A686" s="1">
        <v>3244</v>
      </c>
      <c r="B686" t="s">
        <v>20</v>
      </c>
      <c r="C686" t="s">
        <v>36</v>
      </c>
      <c r="D686" t="s">
        <v>51</v>
      </c>
      <c r="E686" t="s">
        <v>46</v>
      </c>
      <c r="F686" t="s">
        <v>74</v>
      </c>
      <c r="G686" t="s">
        <v>90</v>
      </c>
      <c r="H686" t="s">
        <v>746</v>
      </c>
      <c r="I686" t="s">
        <v>98</v>
      </c>
      <c r="J686" t="s">
        <v>80</v>
      </c>
      <c r="K686" t="s">
        <v>1182</v>
      </c>
      <c r="L686" t="s">
        <v>74</v>
      </c>
      <c r="M686" t="s">
        <v>126</v>
      </c>
      <c r="N686" t="s">
        <v>101</v>
      </c>
      <c r="O686" t="s">
        <v>94</v>
      </c>
      <c r="P686" t="s">
        <v>260</v>
      </c>
      <c r="Q686" t="s">
        <v>74</v>
      </c>
      <c r="R686" t="s">
        <v>1599</v>
      </c>
      <c r="S686" t="s">
        <v>85</v>
      </c>
      <c r="T686" t="s">
        <v>83</v>
      </c>
    </row>
    <row r="687" spans="1:20" x14ac:dyDescent="0.25">
      <c r="A687" s="1">
        <v>3245</v>
      </c>
      <c r="B687" t="s">
        <v>20</v>
      </c>
      <c r="C687" t="s">
        <v>37</v>
      </c>
      <c r="D687" t="s">
        <v>51</v>
      </c>
      <c r="E687" t="s">
        <v>61</v>
      </c>
      <c r="F687" t="s">
        <v>73</v>
      </c>
      <c r="G687" t="s">
        <v>83</v>
      </c>
      <c r="H687" t="s">
        <v>355</v>
      </c>
      <c r="I687" t="s">
        <v>77</v>
      </c>
      <c r="J687" t="s">
        <v>91</v>
      </c>
      <c r="K687" t="s">
        <v>1298</v>
      </c>
      <c r="L687" t="s">
        <v>73</v>
      </c>
      <c r="M687" t="s">
        <v>74</v>
      </c>
      <c r="N687" t="s">
        <v>74</v>
      </c>
      <c r="O687" t="s">
        <v>99</v>
      </c>
      <c r="P687" t="s">
        <v>127</v>
      </c>
      <c r="Q687" t="s">
        <v>73</v>
      </c>
      <c r="R687" t="s">
        <v>2000</v>
      </c>
      <c r="S687" t="s">
        <v>96</v>
      </c>
      <c r="T687" t="s">
        <v>131</v>
      </c>
    </row>
    <row r="688" spans="1:20" x14ac:dyDescent="0.25">
      <c r="A688" s="1">
        <v>3246</v>
      </c>
      <c r="B688" t="s">
        <v>20</v>
      </c>
      <c r="C688" t="s">
        <v>38</v>
      </c>
      <c r="D688" t="s">
        <v>51</v>
      </c>
      <c r="E688" t="s">
        <v>49</v>
      </c>
      <c r="F688" t="s">
        <v>73</v>
      </c>
      <c r="G688" t="s">
        <v>98</v>
      </c>
      <c r="H688" t="s">
        <v>192</v>
      </c>
      <c r="I688" t="s">
        <v>92</v>
      </c>
      <c r="J688" t="s">
        <v>119</v>
      </c>
      <c r="K688" t="s">
        <v>1149</v>
      </c>
      <c r="L688" t="s">
        <v>73</v>
      </c>
      <c r="M688" t="s">
        <v>74</v>
      </c>
      <c r="N688" t="s">
        <v>1116</v>
      </c>
      <c r="O688" t="s">
        <v>90</v>
      </c>
      <c r="P688" t="s">
        <v>806</v>
      </c>
      <c r="Q688" t="s">
        <v>101</v>
      </c>
      <c r="R688" t="s">
        <v>1727</v>
      </c>
      <c r="S688" t="s">
        <v>85</v>
      </c>
      <c r="T688" t="s">
        <v>131</v>
      </c>
    </row>
    <row r="689" spans="1:20" x14ac:dyDescent="0.25">
      <c r="A689" s="1">
        <v>3247</v>
      </c>
      <c r="B689" t="s">
        <v>20</v>
      </c>
      <c r="C689" t="s">
        <v>39</v>
      </c>
      <c r="D689" t="s">
        <v>51</v>
      </c>
      <c r="E689" t="s">
        <v>52</v>
      </c>
      <c r="F689" t="s">
        <v>74</v>
      </c>
      <c r="G689" t="s">
        <v>77</v>
      </c>
      <c r="H689" t="s">
        <v>564</v>
      </c>
      <c r="I689" t="s">
        <v>92</v>
      </c>
      <c r="J689" t="s">
        <v>88</v>
      </c>
      <c r="K689" t="s">
        <v>1287</v>
      </c>
      <c r="L689" t="s">
        <v>126</v>
      </c>
      <c r="M689" t="s">
        <v>74</v>
      </c>
      <c r="N689" t="s">
        <v>126</v>
      </c>
      <c r="O689" t="s">
        <v>98</v>
      </c>
      <c r="P689" t="s">
        <v>816</v>
      </c>
      <c r="Q689" t="s">
        <v>74</v>
      </c>
      <c r="R689" t="s">
        <v>1941</v>
      </c>
      <c r="S689" t="s">
        <v>85</v>
      </c>
      <c r="T689" t="s">
        <v>131</v>
      </c>
    </row>
    <row r="690" spans="1:20" x14ac:dyDescent="0.25">
      <c r="A690" s="1">
        <v>3248</v>
      </c>
      <c r="B690" t="s">
        <v>20</v>
      </c>
      <c r="C690" t="s">
        <v>24</v>
      </c>
      <c r="D690" t="s">
        <v>52</v>
      </c>
      <c r="E690" t="s">
        <v>55</v>
      </c>
      <c r="F690" t="s">
        <v>73</v>
      </c>
      <c r="G690" t="s">
        <v>86</v>
      </c>
      <c r="H690" t="s">
        <v>416</v>
      </c>
      <c r="I690" t="s">
        <v>90</v>
      </c>
      <c r="J690" t="s">
        <v>93</v>
      </c>
      <c r="K690" t="s">
        <v>1171</v>
      </c>
      <c r="L690" t="s">
        <v>126</v>
      </c>
      <c r="M690" t="s">
        <v>73</v>
      </c>
      <c r="N690" t="s">
        <v>74</v>
      </c>
      <c r="O690" t="s">
        <v>114</v>
      </c>
      <c r="P690" t="s">
        <v>949</v>
      </c>
      <c r="Q690" t="s">
        <v>74</v>
      </c>
      <c r="R690" t="s">
        <v>1454</v>
      </c>
      <c r="S690" t="s">
        <v>96</v>
      </c>
      <c r="T690" t="s">
        <v>76</v>
      </c>
    </row>
    <row r="691" spans="1:20" x14ac:dyDescent="0.25">
      <c r="A691" s="1">
        <v>3249</v>
      </c>
      <c r="B691" t="s">
        <v>20</v>
      </c>
      <c r="C691" t="s">
        <v>25</v>
      </c>
      <c r="D691" t="s">
        <v>52</v>
      </c>
      <c r="E691" t="s">
        <v>60</v>
      </c>
      <c r="F691" t="s">
        <v>73</v>
      </c>
      <c r="G691" t="s">
        <v>96</v>
      </c>
      <c r="H691" t="s">
        <v>500</v>
      </c>
      <c r="I691" t="s">
        <v>90</v>
      </c>
      <c r="J691" t="s">
        <v>111</v>
      </c>
      <c r="K691" t="s">
        <v>1165</v>
      </c>
      <c r="L691" t="s">
        <v>74</v>
      </c>
      <c r="M691" t="s">
        <v>74</v>
      </c>
      <c r="N691" t="s">
        <v>131</v>
      </c>
      <c r="O691" t="s">
        <v>102</v>
      </c>
      <c r="P691" t="s">
        <v>357</v>
      </c>
      <c r="Q691" t="s">
        <v>74</v>
      </c>
      <c r="R691" t="s">
        <v>619</v>
      </c>
      <c r="S691" t="s">
        <v>82</v>
      </c>
      <c r="T691" t="s">
        <v>83</v>
      </c>
    </row>
    <row r="692" spans="1:20" x14ac:dyDescent="0.25">
      <c r="A692" s="1">
        <v>3250</v>
      </c>
      <c r="B692" t="s">
        <v>20</v>
      </c>
      <c r="C692" t="s">
        <v>26</v>
      </c>
      <c r="D692" t="s">
        <v>52</v>
      </c>
      <c r="E692" t="s">
        <v>51</v>
      </c>
      <c r="F692" t="s">
        <v>74</v>
      </c>
      <c r="G692" t="s">
        <v>93</v>
      </c>
      <c r="H692" t="s">
        <v>228</v>
      </c>
      <c r="I692" t="s">
        <v>106</v>
      </c>
      <c r="J692" t="s">
        <v>77</v>
      </c>
      <c r="K692" t="s">
        <v>1128</v>
      </c>
      <c r="L692" t="s">
        <v>1116</v>
      </c>
      <c r="M692" t="s">
        <v>73</v>
      </c>
      <c r="N692" t="s">
        <v>126</v>
      </c>
      <c r="O692" t="s">
        <v>77</v>
      </c>
      <c r="P692" t="s">
        <v>1009</v>
      </c>
      <c r="Q692" t="s">
        <v>73</v>
      </c>
      <c r="R692" t="s">
        <v>2051</v>
      </c>
      <c r="S692" t="s">
        <v>78</v>
      </c>
      <c r="T692" t="s">
        <v>131</v>
      </c>
    </row>
    <row r="693" spans="1:20" x14ac:dyDescent="0.25">
      <c r="A693" s="1">
        <v>3251</v>
      </c>
      <c r="B693" t="s">
        <v>20</v>
      </c>
      <c r="C693" t="s">
        <v>28</v>
      </c>
      <c r="D693" t="s">
        <v>52</v>
      </c>
      <c r="E693" t="s">
        <v>61</v>
      </c>
      <c r="F693" t="s">
        <v>74</v>
      </c>
      <c r="G693" t="s">
        <v>102</v>
      </c>
      <c r="H693" t="s">
        <v>297</v>
      </c>
      <c r="I693" t="s">
        <v>102</v>
      </c>
      <c r="J693" t="s">
        <v>110</v>
      </c>
      <c r="K693" t="s">
        <v>1132</v>
      </c>
      <c r="L693" t="s">
        <v>126</v>
      </c>
      <c r="M693" t="s">
        <v>126</v>
      </c>
      <c r="N693" t="s">
        <v>73</v>
      </c>
      <c r="O693" t="s">
        <v>107</v>
      </c>
      <c r="P693" t="s">
        <v>1006</v>
      </c>
      <c r="Q693" t="s">
        <v>73</v>
      </c>
      <c r="R693" t="s">
        <v>1912</v>
      </c>
      <c r="S693" t="s">
        <v>99</v>
      </c>
      <c r="T693" t="s">
        <v>87</v>
      </c>
    </row>
    <row r="694" spans="1:20" x14ac:dyDescent="0.25">
      <c r="A694" s="1">
        <v>3252</v>
      </c>
      <c r="B694" t="s">
        <v>20</v>
      </c>
      <c r="C694" t="s">
        <v>40</v>
      </c>
      <c r="D694" t="s">
        <v>52</v>
      </c>
      <c r="E694" t="s">
        <v>49</v>
      </c>
      <c r="F694" t="s">
        <v>74</v>
      </c>
      <c r="G694" t="s">
        <v>89</v>
      </c>
      <c r="H694" t="s">
        <v>263</v>
      </c>
      <c r="I694" t="s">
        <v>95</v>
      </c>
      <c r="J694" t="s">
        <v>112</v>
      </c>
      <c r="K694" t="s">
        <v>1158</v>
      </c>
      <c r="L694" t="s">
        <v>74</v>
      </c>
      <c r="M694" t="s">
        <v>74</v>
      </c>
      <c r="N694" t="s">
        <v>74</v>
      </c>
      <c r="O694" t="s">
        <v>77</v>
      </c>
      <c r="P694" t="s">
        <v>447</v>
      </c>
      <c r="Q694" t="s">
        <v>73</v>
      </c>
      <c r="R694" t="s">
        <v>2128</v>
      </c>
      <c r="S694" t="s">
        <v>82</v>
      </c>
      <c r="T694" t="s">
        <v>76</v>
      </c>
    </row>
    <row r="695" spans="1:20" x14ac:dyDescent="0.25">
      <c r="A695" s="1">
        <v>3253</v>
      </c>
      <c r="B695" t="s">
        <v>20</v>
      </c>
      <c r="C695" t="s">
        <v>29</v>
      </c>
      <c r="D695" t="s">
        <v>52</v>
      </c>
      <c r="E695" t="s">
        <v>46</v>
      </c>
      <c r="F695" t="s">
        <v>74</v>
      </c>
      <c r="G695" t="s">
        <v>92</v>
      </c>
      <c r="H695" t="s">
        <v>501</v>
      </c>
      <c r="I695" t="s">
        <v>91</v>
      </c>
      <c r="J695" t="s">
        <v>127</v>
      </c>
      <c r="K695" t="s">
        <v>1166</v>
      </c>
      <c r="L695" t="s">
        <v>101</v>
      </c>
      <c r="M695" t="s">
        <v>73</v>
      </c>
      <c r="N695" t="s">
        <v>126</v>
      </c>
      <c r="O695" t="s">
        <v>102</v>
      </c>
      <c r="P695" t="s">
        <v>842</v>
      </c>
      <c r="Q695" t="s">
        <v>73</v>
      </c>
      <c r="R695" t="s">
        <v>2195</v>
      </c>
      <c r="S695" t="s">
        <v>89</v>
      </c>
      <c r="T695" t="s">
        <v>87</v>
      </c>
    </row>
    <row r="696" spans="1:20" x14ac:dyDescent="0.25">
      <c r="A696" s="1">
        <v>3254</v>
      </c>
      <c r="B696" t="s">
        <v>20</v>
      </c>
      <c r="C696" t="s">
        <v>30</v>
      </c>
      <c r="D696" t="s">
        <v>52</v>
      </c>
      <c r="E696" t="s">
        <v>42</v>
      </c>
      <c r="F696" t="s">
        <v>73</v>
      </c>
      <c r="G696" t="s">
        <v>107</v>
      </c>
      <c r="H696" t="s">
        <v>1009</v>
      </c>
      <c r="I696" t="s">
        <v>94</v>
      </c>
      <c r="J696" t="s">
        <v>105</v>
      </c>
      <c r="K696" t="s">
        <v>1130</v>
      </c>
      <c r="L696" t="s">
        <v>1116</v>
      </c>
      <c r="M696" t="s">
        <v>73</v>
      </c>
      <c r="N696" t="s">
        <v>101</v>
      </c>
      <c r="O696" t="s">
        <v>99</v>
      </c>
      <c r="P696" t="s">
        <v>1005</v>
      </c>
      <c r="Q696" t="s">
        <v>73</v>
      </c>
      <c r="R696" t="s">
        <v>1704</v>
      </c>
      <c r="S696" t="s">
        <v>78</v>
      </c>
      <c r="T696" t="s">
        <v>83</v>
      </c>
    </row>
    <row r="697" spans="1:20" x14ac:dyDescent="0.25">
      <c r="A697" s="1">
        <v>3255</v>
      </c>
      <c r="B697" t="s">
        <v>20</v>
      </c>
      <c r="C697" t="s">
        <v>31</v>
      </c>
      <c r="D697" t="s">
        <v>52</v>
      </c>
      <c r="E697" t="s">
        <v>54</v>
      </c>
      <c r="F697" t="s">
        <v>74</v>
      </c>
      <c r="G697" t="s">
        <v>92</v>
      </c>
      <c r="H697" t="s">
        <v>527</v>
      </c>
      <c r="I697" t="s">
        <v>92</v>
      </c>
      <c r="J697" t="s">
        <v>84</v>
      </c>
      <c r="K697" t="s">
        <v>1226</v>
      </c>
      <c r="L697" t="s">
        <v>101</v>
      </c>
      <c r="M697" t="s">
        <v>74</v>
      </c>
      <c r="N697" t="s">
        <v>101</v>
      </c>
      <c r="O697" t="s">
        <v>99</v>
      </c>
      <c r="P697" t="s">
        <v>995</v>
      </c>
      <c r="Q697" t="s">
        <v>73</v>
      </c>
      <c r="R697" t="s">
        <v>1718</v>
      </c>
      <c r="S697" t="s">
        <v>85</v>
      </c>
      <c r="T697" t="s">
        <v>1116</v>
      </c>
    </row>
    <row r="698" spans="1:20" x14ac:dyDescent="0.25">
      <c r="A698" s="1">
        <v>3256</v>
      </c>
      <c r="B698" t="s">
        <v>20</v>
      </c>
      <c r="C698" t="s">
        <v>32</v>
      </c>
      <c r="D698" t="s">
        <v>52</v>
      </c>
      <c r="E698" t="s">
        <v>71</v>
      </c>
      <c r="F698" t="s">
        <v>73</v>
      </c>
      <c r="G698" t="s">
        <v>114</v>
      </c>
      <c r="H698" t="s">
        <v>216</v>
      </c>
      <c r="I698" t="s">
        <v>107</v>
      </c>
      <c r="J698" t="s">
        <v>121</v>
      </c>
      <c r="K698" t="s">
        <v>1281</v>
      </c>
      <c r="L698" t="s">
        <v>126</v>
      </c>
      <c r="M698" t="s">
        <v>126</v>
      </c>
      <c r="N698" t="s">
        <v>131</v>
      </c>
      <c r="O698" t="s">
        <v>82</v>
      </c>
      <c r="P698" t="s">
        <v>537</v>
      </c>
      <c r="Q698" t="s">
        <v>74</v>
      </c>
      <c r="R698" t="s">
        <v>1421</v>
      </c>
      <c r="S698" t="s">
        <v>106</v>
      </c>
      <c r="T698" t="s">
        <v>1116</v>
      </c>
    </row>
    <row r="699" spans="1:20" x14ac:dyDescent="0.25">
      <c r="A699" s="1">
        <v>3257</v>
      </c>
      <c r="B699" t="s">
        <v>20</v>
      </c>
      <c r="C699" t="s">
        <v>33</v>
      </c>
      <c r="D699" t="s">
        <v>52</v>
      </c>
      <c r="E699" t="s">
        <v>72</v>
      </c>
      <c r="F699" t="s">
        <v>73</v>
      </c>
      <c r="G699" t="s">
        <v>77</v>
      </c>
      <c r="H699" t="s">
        <v>634</v>
      </c>
      <c r="I699" t="s">
        <v>86</v>
      </c>
      <c r="J699" t="s">
        <v>109</v>
      </c>
      <c r="K699" t="s">
        <v>1350</v>
      </c>
      <c r="L699" t="s">
        <v>101</v>
      </c>
      <c r="M699" t="s">
        <v>74</v>
      </c>
      <c r="N699" t="s">
        <v>126</v>
      </c>
      <c r="O699" t="s">
        <v>99</v>
      </c>
      <c r="P699" t="s">
        <v>718</v>
      </c>
      <c r="Q699" t="s">
        <v>73</v>
      </c>
      <c r="R699" t="s">
        <v>1517</v>
      </c>
      <c r="S699" t="s">
        <v>106</v>
      </c>
      <c r="T699" t="s">
        <v>76</v>
      </c>
    </row>
    <row r="700" spans="1:20" x14ac:dyDescent="0.25">
      <c r="A700" s="1">
        <v>3258</v>
      </c>
      <c r="B700" t="s">
        <v>20</v>
      </c>
      <c r="C700" t="s">
        <v>34</v>
      </c>
      <c r="D700" t="s">
        <v>52</v>
      </c>
      <c r="E700" t="s">
        <v>66</v>
      </c>
      <c r="F700" t="s">
        <v>73</v>
      </c>
      <c r="G700" t="s">
        <v>86</v>
      </c>
      <c r="H700" t="s">
        <v>922</v>
      </c>
      <c r="I700" t="s">
        <v>79</v>
      </c>
      <c r="J700" t="s">
        <v>91</v>
      </c>
      <c r="K700" t="s">
        <v>1202</v>
      </c>
      <c r="L700" t="s">
        <v>126</v>
      </c>
      <c r="M700" t="s">
        <v>73</v>
      </c>
      <c r="N700" t="s">
        <v>73</v>
      </c>
      <c r="O700" t="s">
        <v>94</v>
      </c>
      <c r="P700" t="s">
        <v>861</v>
      </c>
      <c r="Q700" t="s">
        <v>74</v>
      </c>
      <c r="R700" t="s">
        <v>1571</v>
      </c>
      <c r="S700" t="s">
        <v>96</v>
      </c>
      <c r="T700" t="s">
        <v>78</v>
      </c>
    </row>
    <row r="701" spans="1:20" x14ac:dyDescent="0.25">
      <c r="A701" s="1">
        <v>3259</v>
      </c>
      <c r="B701" t="s">
        <v>20</v>
      </c>
      <c r="C701" t="s">
        <v>35</v>
      </c>
      <c r="D701" t="s">
        <v>52</v>
      </c>
      <c r="E701" t="s">
        <v>53</v>
      </c>
      <c r="F701" t="s">
        <v>74</v>
      </c>
      <c r="G701" t="s">
        <v>98</v>
      </c>
      <c r="H701" t="s">
        <v>653</v>
      </c>
      <c r="I701" t="s">
        <v>90</v>
      </c>
      <c r="J701" t="s">
        <v>79</v>
      </c>
      <c r="K701" t="s">
        <v>1141</v>
      </c>
      <c r="L701" t="s">
        <v>126</v>
      </c>
      <c r="M701" t="s">
        <v>73</v>
      </c>
      <c r="N701" t="s">
        <v>74</v>
      </c>
      <c r="O701" t="s">
        <v>92</v>
      </c>
      <c r="P701" t="s">
        <v>681</v>
      </c>
      <c r="Q701" t="s">
        <v>74</v>
      </c>
      <c r="R701" t="s">
        <v>1963</v>
      </c>
      <c r="S701" t="s">
        <v>85</v>
      </c>
      <c r="T701" t="s">
        <v>1116</v>
      </c>
    </row>
    <row r="702" spans="1:20" x14ac:dyDescent="0.25">
      <c r="A702" s="1">
        <v>3260</v>
      </c>
      <c r="B702" t="s">
        <v>20</v>
      </c>
      <c r="C702" t="s">
        <v>36</v>
      </c>
      <c r="D702" t="s">
        <v>52</v>
      </c>
      <c r="E702" t="s">
        <v>69</v>
      </c>
      <c r="F702" t="s">
        <v>74</v>
      </c>
      <c r="G702" t="s">
        <v>105</v>
      </c>
      <c r="H702" t="s">
        <v>1010</v>
      </c>
      <c r="I702" t="s">
        <v>81</v>
      </c>
      <c r="J702" t="s">
        <v>114</v>
      </c>
      <c r="K702" t="s">
        <v>1129</v>
      </c>
      <c r="L702" t="s">
        <v>101</v>
      </c>
      <c r="M702" t="s">
        <v>73</v>
      </c>
      <c r="N702" t="s">
        <v>74</v>
      </c>
      <c r="O702" t="s">
        <v>79</v>
      </c>
      <c r="P702" t="s">
        <v>235</v>
      </c>
      <c r="Q702" t="s">
        <v>126</v>
      </c>
      <c r="R702" t="s">
        <v>1556</v>
      </c>
      <c r="S702" t="s">
        <v>116</v>
      </c>
      <c r="T702" t="s">
        <v>1116</v>
      </c>
    </row>
    <row r="703" spans="1:20" x14ac:dyDescent="0.25">
      <c r="A703" s="1">
        <v>3261</v>
      </c>
      <c r="B703" t="s">
        <v>20</v>
      </c>
      <c r="C703" t="s">
        <v>37</v>
      </c>
      <c r="D703" t="s">
        <v>52</v>
      </c>
      <c r="E703" t="s">
        <v>46</v>
      </c>
      <c r="F703" t="s">
        <v>73</v>
      </c>
      <c r="G703" t="s">
        <v>79</v>
      </c>
      <c r="H703" t="s">
        <v>587</v>
      </c>
      <c r="I703" t="s">
        <v>99</v>
      </c>
      <c r="J703" t="s">
        <v>95</v>
      </c>
      <c r="K703" t="s">
        <v>1324</v>
      </c>
      <c r="L703" t="s">
        <v>73</v>
      </c>
      <c r="M703" t="s">
        <v>73</v>
      </c>
      <c r="N703" t="s">
        <v>1116</v>
      </c>
      <c r="O703" t="s">
        <v>102</v>
      </c>
      <c r="P703" t="s">
        <v>1152</v>
      </c>
      <c r="Q703" t="s">
        <v>101</v>
      </c>
      <c r="R703" t="s">
        <v>1665</v>
      </c>
      <c r="S703" t="s">
        <v>78</v>
      </c>
      <c r="T703" t="s">
        <v>101</v>
      </c>
    </row>
    <row r="704" spans="1:20" x14ac:dyDescent="0.25">
      <c r="A704" s="1">
        <v>3262</v>
      </c>
      <c r="B704" t="s">
        <v>20</v>
      </c>
      <c r="C704" t="s">
        <v>38</v>
      </c>
      <c r="D704" t="s">
        <v>52</v>
      </c>
      <c r="E704" t="s">
        <v>60</v>
      </c>
      <c r="F704" t="s">
        <v>74</v>
      </c>
      <c r="G704" t="s">
        <v>105</v>
      </c>
      <c r="H704" t="s">
        <v>713</v>
      </c>
      <c r="I704" t="s">
        <v>94</v>
      </c>
      <c r="J704" t="s">
        <v>91</v>
      </c>
      <c r="K704" t="s">
        <v>1159</v>
      </c>
      <c r="L704" t="s">
        <v>1116</v>
      </c>
      <c r="M704" t="s">
        <v>73</v>
      </c>
      <c r="N704" t="s">
        <v>1116</v>
      </c>
      <c r="O704" t="s">
        <v>106</v>
      </c>
      <c r="P704" t="s">
        <v>104</v>
      </c>
      <c r="Q704" t="s">
        <v>74</v>
      </c>
      <c r="R704" t="s">
        <v>1630</v>
      </c>
      <c r="S704" t="s">
        <v>82</v>
      </c>
      <c r="T704" t="s">
        <v>83</v>
      </c>
    </row>
    <row r="705" spans="1:20" x14ac:dyDescent="0.25">
      <c r="A705" s="1">
        <v>3263</v>
      </c>
      <c r="B705" t="s">
        <v>20</v>
      </c>
      <c r="C705" t="s">
        <v>39</v>
      </c>
      <c r="D705" t="s">
        <v>52</v>
      </c>
      <c r="E705" t="s">
        <v>51</v>
      </c>
      <c r="F705" t="s">
        <v>73</v>
      </c>
      <c r="G705" t="s">
        <v>95</v>
      </c>
      <c r="H705" t="s">
        <v>1011</v>
      </c>
      <c r="I705" t="s">
        <v>86</v>
      </c>
      <c r="J705" t="s">
        <v>91</v>
      </c>
      <c r="K705" t="s">
        <v>1221</v>
      </c>
      <c r="L705" t="s">
        <v>1116</v>
      </c>
      <c r="M705" t="s">
        <v>73</v>
      </c>
      <c r="N705" t="s">
        <v>74</v>
      </c>
      <c r="O705" t="s">
        <v>95</v>
      </c>
      <c r="P705" t="s">
        <v>1119</v>
      </c>
      <c r="Q705" t="s">
        <v>73</v>
      </c>
      <c r="R705" t="s">
        <v>1792</v>
      </c>
      <c r="S705" t="s">
        <v>82</v>
      </c>
      <c r="T705" t="s">
        <v>76</v>
      </c>
    </row>
    <row r="706" spans="1:20" x14ac:dyDescent="0.25">
      <c r="A706" s="1">
        <v>3264</v>
      </c>
      <c r="B706" t="s">
        <v>20</v>
      </c>
      <c r="C706" t="s">
        <v>24</v>
      </c>
      <c r="D706" t="s">
        <v>53</v>
      </c>
      <c r="E706" t="s">
        <v>46</v>
      </c>
      <c r="F706" t="s">
        <v>74</v>
      </c>
      <c r="G706" t="s">
        <v>102</v>
      </c>
      <c r="H706" t="s">
        <v>243</v>
      </c>
      <c r="I706" t="s">
        <v>103</v>
      </c>
      <c r="J706" t="s">
        <v>80</v>
      </c>
      <c r="K706" t="s">
        <v>1131</v>
      </c>
      <c r="L706" t="s">
        <v>126</v>
      </c>
      <c r="M706" t="s">
        <v>74</v>
      </c>
      <c r="N706" t="s">
        <v>126</v>
      </c>
      <c r="O706" t="s">
        <v>80</v>
      </c>
      <c r="P706" t="s">
        <v>713</v>
      </c>
      <c r="Q706" t="s">
        <v>73</v>
      </c>
      <c r="R706" t="s">
        <v>1638</v>
      </c>
      <c r="S706" t="s">
        <v>90</v>
      </c>
      <c r="T706" t="s">
        <v>85</v>
      </c>
    </row>
    <row r="707" spans="1:20" x14ac:dyDescent="0.25">
      <c r="A707" s="1">
        <v>3265</v>
      </c>
      <c r="B707" t="s">
        <v>20</v>
      </c>
      <c r="C707" t="s">
        <v>25</v>
      </c>
      <c r="D707" t="s">
        <v>53</v>
      </c>
      <c r="E707" t="s">
        <v>56</v>
      </c>
      <c r="F707" t="s">
        <v>74</v>
      </c>
      <c r="G707" t="s">
        <v>99</v>
      </c>
      <c r="H707" t="s">
        <v>178</v>
      </c>
      <c r="I707" t="s">
        <v>99</v>
      </c>
      <c r="J707" t="s">
        <v>108</v>
      </c>
      <c r="K707" t="s">
        <v>1353</v>
      </c>
      <c r="L707" t="s">
        <v>74</v>
      </c>
      <c r="M707" t="s">
        <v>126</v>
      </c>
      <c r="N707" t="s">
        <v>126</v>
      </c>
      <c r="O707" t="s">
        <v>93</v>
      </c>
      <c r="P707" t="s">
        <v>530</v>
      </c>
      <c r="Q707" t="s">
        <v>73</v>
      </c>
      <c r="R707" t="s">
        <v>1715</v>
      </c>
      <c r="S707" t="s">
        <v>106</v>
      </c>
      <c r="T707" t="s">
        <v>1116</v>
      </c>
    </row>
    <row r="708" spans="1:20" x14ac:dyDescent="0.25">
      <c r="A708" s="1">
        <v>3266</v>
      </c>
      <c r="B708" t="s">
        <v>20</v>
      </c>
      <c r="C708" t="s">
        <v>26</v>
      </c>
      <c r="D708" t="s">
        <v>53</v>
      </c>
      <c r="E708" t="s">
        <v>63</v>
      </c>
      <c r="F708" t="s">
        <v>73</v>
      </c>
      <c r="G708" t="s">
        <v>73</v>
      </c>
      <c r="H708" t="s">
        <v>679</v>
      </c>
      <c r="I708" t="s">
        <v>77</v>
      </c>
      <c r="J708" t="s">
        <v>88</v>
      </c>
      <c r="K708" t="s">
        <v>1126</v>
      </c>
      <c r="L708" t="s">
        <v>73</v>
      </c>
      <c r="M708" t="s">
        <v>74</v>
      </c>
      <c r="N708" t="s">
        <v>126</v>
      </c>
      <c r="O708" t="s">
        <v>86</v>
      </c>
      <c r="P708" t="s">
        <v>681</v>
      </c>
      <c r="Q708" t="s">
        <v>73</v>
      </c>
      <c r="R708" t="s">
        <v>1776</v>
      </c>
      <c r="S708" t="s">
        <v>106</v>
      </c>
      <c r="T708" t="s">
        <v>83</v>
      </c>
    </row>
    <row r="709" spans="1:20" x14ac:dyDescent="0.25">
      <c r="A709" s="1">
        <v>3267</v>
      </c>
      <c r="B709" t="s">
        <v>20</v>
      </c>
      <c r="C709" t="s">
        <v>27</v>
      </c>
      <c r="D709" t="s">
        <v>53</v>
      </c>
      <c r="E709" t="s">
        <v>71</v>
      </c>
      <c r="F709" t="s">
        <v>74</v>
      </c>
      <c r="G709" t="s">
        <v>86</v>
      </c>
      <c r="H709" t="s">
        <v>366</v>
      </c>
      <c r="I709" t="s">
        <v>114</v>
      </c>
      <c r="J709" t="s">
        <v>97</v>
      </c>
      <c r="K709" t="s">
        <v>1163</v>
      </c>
      <c r="L709" t="s">
        <v>126</v>
      </c>
      <c r="M709" t="s">
        <v>126</v>
      </c>
      <c r="N709" t="s">
        <v>74</v>
      </c>
      <c r="O709" t="s">
        <v>77</v>
      </c>
      <c r="P709" t="s">
        <v>914</v>
      </c>
      <c r="Q709" t="s">
        <v>73</v>
      </c>
      <c r="R709" t="s">
        <v>851</v>
      </c>
      <c r="S709" t="s">
        <v>85</v>
      </c>
      <c r="T709" t="s">
        <v>131</v>
      </c>
    </row>
    <row r="710" spans="1:20" x14ac:dyDescent="0.25">
      <c r="A710" s="1">
        <v>3268</v>
      </c>
      <c r="B710" t="s">
        <v>20</v>
      </c>
      <c r="C710" t="s">
        <v>28</v>
      </c>
      <c r="D710" t="s">
        <v>53</v>
      </c>
      <c r="E710" t="s">
        <v>60</v>
      </c>
      <c r="F710" t="s">
        <v>73</v>
      </c>
      <c r="G710" t="s">
        <v>82</v>
      </c>
      <c r="H710" t="s">
        <v>778</v>
      </c>
      <c r="I710" t="s">
        <v>99</v>
      </c>
      <c r="J710" t="s">
        <v>112</v>
      </c>
      <c r="K710" t="s">
        <v>1161</v>
      </c>
      <c r="L710" t="s">
        <v>74</v>
      </c>
      <c r="M710" t="s">
        <v>74</v>
      </c>
      <c r="N710" t="s">
        <v>1116</v>
      </c>
      <c r="O710" t="s">
        <v>96</v>
      </c>
      <c r="P710" t="s">
        <v>115</v>
      </c>
      <c r="Q710" t="s">
        <v>73</v>
      </c>
      <c r="R710" t="s">
        <v>1575</v>
      </c>
      <c r="S710" t="s">
        <v>82</v>
      </c>
      <c r="T710" t="s">
        <v>74</v>
      </c>
    </row>
    <row r="711" spans="1:20" x14ac:dyDescent="0.25">
      <c r="A711" s="1">
        <v>3269</v>
      </c>
      <c r="B711" t="s">
        <v>20</v>
      </c>
      <c r="C711" t="s">
        <v>40</v>
      </c>
      <c r="D711" t="s">
        <v>53</v>
      </c>
      <c r="E711" t="s">
        <v>54</v>
      </c>
      <c r="F711" t="s">
        <v>74</v>
      </c>
      <c r="G711" t="s">
        <v>92</v>
      </c>
      <c r="H711" t="s">
        <v>262</v>
      </c>
      <c r="I711" t="s">
        <v>114</v>
      </c>
      <c r="J711" t="s">
        <v>91</v>
      </c>
      <c r="K711" t="s">
        <v>1145</v>
      </c>
      <c r="L711" t="s">
        <v>126</v>
      </c>
      <c r="M711" t="s">
        <v>74</v>
      </c>
      <c r="N711" t="s">
        <v>74</v>
      </c>
      <c r="O711" t="s">
        <v>94</v>
      </c>
      <c r="P711" t="s">
        <v>975</v>
      </c>
      <c r="Q711" t="s">
        <v>74</v>
      </c>
      <c r="R711" t="s">
        <v>1844</v>
      </c>
      <c r="S711" t="s">
        <v>116</v>
      </c>
      <c r="T711" t="s">
        <v>131</v>
      </c>
    </row>
    <row r="712" spans="1:20" x14ac:dyDescent="0.25">
      <c r="A712" s="1">
        <v>3270</v>
      </c>
      <c r="B712" t="s">
        <v>20</v>
      </c>
      <c r="C712" t="s">
        <v>29</v>
      </c>
      <c r="D712" t="s">
        <v>53</v>
      </c>
      <c r="E712" t="s">
        <v>50</v>
      </c>
      <c r="F712" t="s">
        <v>73</v>
      </c>
      <c r="G712" t="s">
        <v>87</v>
      </c>
      <c r="H712" t="s">
        <v>871</v>
      </c>
      <c r="I712" t="s">
        <v>103</v>
      </c>
      <c r="J712" t="s">
        <v>88</v>
      </c>
      <c r="K712" t="s">
        <v>862</v>
      </c>
      <c r="L712" t="s">
        <v>73</v>
      </c>
      <c r="M712" t="s">
        <v>73</v>
      </c>
      <c r="N712" t="s">
        <v>74</v>
      </c>
      <c r="O712" t="s">
        <v>114</v>
      </c>
      <c r="P712" t="s">
        <v>824</v>
      </c>
      <c r="Q712" t="s">
        <v>73</v>
      </c>
      <c r="R712" t="s">
        <v>1903</v>
      </c>
      <c r="S712" t="s">
        <v>81</v>
      </c>
      <c r="T712" t="s">
        <v>76</v>
      </c>
    </row>
    <row r="713" spans="1:20" x14ac:dyDescent="0.25">
      <c r="A713" s="1">
        <v>3271</v>
      </c>
      <c r="B713" t="s">
        <v>20</v>
      </c>
      <c r="C713" t="s">
        <v>30</v>
      </c>
      <c r="D713" t="s">
        <v>53</v>
      </c>
      <c r="E713" t="s">
        <v>51</v>
      </c>
      <c r="F713" t="s">
        <v>74</v>
      </c>
      <c r="G713" t="s">
        <v>90</v>
      </c>
      <c r="H713" t="s">
        <v>467</v>
      </c>
      <c r="I713" t="s">
        <v>90</v>
      </c>
      <c r="J713" t="s">
        <v>113</v>
      </c>
      <c r="K713" t="s">
        <v>1252</v>
      </c>
      <c r="L713" t="s">
        <v>74</v>
      </c>
      <c r="M713" t="s">
        <v>74</v>
      </c>
      <c r="N713" t="s">
        <v>101</v>
      </c>
      <c r="O713" t="s">
        <v>95</v>
      </c>
      <c r="P713" t="s">
        <v>1036</v>
      </c>
      <c r="Q713" t="s">
        <v>74</v>
      </c>
      <c r="R713" t="s">
        <v>1875</v>
      </c>
      <c r="S713" t="s">
        <v>106</v>
      </c>
      <c r="T713" t="s">
        <v>83</v>
      </c>
    </row>
    <row r="714" spans="1:20" x14ac:dyDescent="0.25">
      <c r="A714" s="1">
        <v>3272</v>
      </c>
      <c r="B714" t="s">
        <v>20</v>
      </c>
      <c r="C714" t="s">
        <v>32</v>
      </c>
      <c r="D714" t="s">
        <v>53</v>
      </c>
      <c r="E714" t="s">
        <v>55</v>
      </c>
      <c r="F714" t="s">
        <v>73</v>
      </c>
      <c r="G714" t="s">
        <v>77</v>
      </c>
      <c r="H714" t="s">
        <v>328</v>
      </c>
      <c r="I714" t="s">
        <v>96</v>
      </c>
      <c r="J714" t="s">
        <v>86</v>
      </c>
      <c r="K714" t="s">
        <v>911</v>
      </c>
      <c r="L714" t="s">
        <v>126</v>
      </c>
      <c r="M714" t="s">
        <v>73</v>
      </c>
      <c r="N714" t="s">
        <v>74</v>
      </c>
      <c r="O714" t="s">
        <v>108</v>
      </c>
      <c r="P714" t="s">
        <v>1294</v>
      </c>
      <c r="Q714" t="s">
        <v>73</v>
      </c>
      <c r="R714" t="s">
        <v>1616</v>
      </c>
      <c r="S714" t="s">
        <v>106</v>
      </c>
      <c r="T714" t="s">
        <v>76</v>
      </c>
    </row>
    <row r="715" spans="1:20" x14ac:dyDescent="0.25">
      <c r="A715" s="1">
        <v>3273</v>
      </c>
      <c r="B715" t="s">
        <v>20</v>
      </c>
      <c r="C715" t="s">
        <v>33</v>
      </c>
      <c r="D715" t="s">
        <v>53</v>
      </c>
      <c r="E715" t="s">
        <v>65</v>
      </c>
      <c r="F715" t="s">
        <v>73</v>
      </c>
      <c r="G715" t="s">
        <v>90</v>
      </c>
      <c r="H715" t="s">
        <v>141</v>
      </c>
      <c r="I715" t="s">
        <v>92</v>
      </c>
      <c r="J715" t="s">
        <v>91</v>
      </c>
      <c r="K715" t="s">
        <v>1173</v>
      </c>
      <c r="L715" t="s">
        <v>74</v>
      </c>
      <c r="M715" t="s">
        <v>74</v>
      </c>
      <c r="N715" t="s">
        <v>126</v>
      </c>
      <c r="O715" t="s">
        <v>108</v>
      </c>
      <c r="P715" t="s">
        <v>1028</v>
      </c>
      <c r="Q715" t="s">
        <v>74</v>
      </c>
      <c r="R715" t="s">
        <v>2024</v>
      </c>
      <c r="S715" t="s">
        <v>89</v>
      </c>
      <c r="T715" t="s">
        <v>117</v>
      </c>
    </row>
    <row r="716" spans="1:20" x14ac:dyDescent="0.25">
      <c r="A716" s="1">
        <v>3274</v>
      </c>
      <c r="B716" t="s">
        <v>20</v>
      </c>
      <c r="C716" t="s">
        <v>34</v>
      </c>
      <c r="D716" t="s">
        <v>53</v>
      </c>
      <c r="E716" t="s">
        <v>57</v>
      </c>
      <c r="F716" t="s">
        <v>74</v>
      </c>
      <c r="G716" t="s">
        <v>82</v>
      </c>
      <c r="H716" t="s">
        <v>808</v>
      </c>
      <c r="I716" t="s">
        <v>103</v>
      </c>
      <c r="J716" t="s">
        <v>97</v>
      </c>
      <c r="K716" t="s">
        <v>1203</v>
      </c>
      <c r="L716" t="s">
        <v>73</v>
      </c>
      <c r="M716" t="s">
        <v>101</v>
      </c>
      <c r="N716" t="s">
        <v>74</v>
      </c>
      <c r="O716" t="s">
        <v>86</v>
      </c>
      <c r="P716" t="s">
        <v>260</v>
      </c>
      <c r="Q716" t="s">
        <v>74</v>
      </c>
      <c r="R716" t="s">
        <v>1640</v>
      </c>
      <c r="S716" t="s">
        <v>116</v>
      </c>
      <c r="T716" t="s">
        <v>1116</v>
      </c>
    </row>
    <row r="717" spans="1:20" x14ac:dyDescent="0.25">
      <c r="A717" s="1">
        <v>3275</v>
      </c>
      <c r="B717" t="s">
        <v>20</v>
      </c>
      <c r="C717" t="s">
        <v>35</v>
      </c>
      <c r="D717" t="s">
        <v>53</v>
      </c>
      <c r="E717" t="s">
        <v>52</v>
      </c>
      <c r="F717" t="s">
        <v>73</v>
      </c>
      <c r="G717" t="s">
        <v>82</v>
      </c>
      <c r="H717" t="s">
        <v>538</v>
      </c>
      <c r="I717" t="s">
        <v>103</v>
      </c>
      <c r="J717" t="s">
        <v>80</v>
      </c>
      <c r="K717" t="s">
        <v>1250</v>
      </c>
      <c r="L717" t="s">
        <v>126</v>
      </c>
      <c r="M717" t="s">
        <v>73</v>
      </c>
      <c r="N717" t="s">
        <v>126</v>
      </c>
      <c r="O717" t="s">
        <v>86</v>
      </c>
      <c r="P717" t="s">
        <v>1009</v>
      </c>
      <c r="Q717" t="s">
        <v>73</v>
      </c>
      <c r="R717" t="s">
        <v>1898</v>
      </c>
      <c r="S717" t="s">
        <v>106</v>
      </c>
      <c r="T717" t="s">
        <v>83</v>
      </c>
    </row>
    <row r="718" spans="1:20" x14ac:dyDescent="0.25">
      <c r="A718" s="1">
        <v>3276</v>
      </c>
      <c r="B718" t="s">
        <v>20</v>
      </c>
      <c r="C718" t="s">
        <v>36</v>
      </c>
      <c r="D718" t="s">
        <v>53</v>
      </c>
      <c r="E718" t="s">
        <v>54</v>
      </c>
      <c r="F718" t="s">
        <v>73</v>
      </c>
      <c r="G718" t="s">
        <v>103</v>
      </c>
      <c r="H718" t="s">
        <v>313</v>
      </c>
      <c r="I718" t="s">
        <v>96</v>
      </c>
      <c r="J718" t="s">
        <v>77</v>
      </c>
      <c r="K718" t="s">
        <v>862</v>
      </c>
      <c r="L718" t="s">
        <v>73</v>
      </c>
      <c r="M718" t="s">
        <v>74</v>
      </c>
      <c r="N718" t="s">
        <v>126</v>
      </c>
      <c r="O718" t="s">
        <v>88</v>
      </c>
      <c r="P718" t="s">
        <v>1180</v>
      </c>
      <c r="Q718" t="s">
        <v>74</v>
      </c>
      <c r="R718" t="s">
        <v>1460</v>
      </c>
      <c r="S718" t="s">
        <v>96</v>
      </c>
      <c r="T718" t="s">
        <v>131</v>
      </c>
    </row>
    <row r="719" spans="1:20" x14ac:dyDescent="0.25">
      <c r="A719" s="1">
        <v>3277</v>
      </c>
      <c r="B719" t="s">
        <v>20</v>
      </c>
      <c r="C719" t="s">
        <v>37</v>
      </c>
      <c r="D719" t="s">
        <v>53</v>
      </c>
      <c r="E719" t="s">
        <v>55</v>
      </c>
      <c r="F719" t="s">
        <v>74</v>
      </c>
      <c r="G719" t="s">
        <v>98</v>
      </c>
      <c r="H719" t="s">
        <v>532</v>
      </c>
      <c r="I719" t="s">
        <v>113</v>
      </c>
      <c r="J719" t="s">
        <v>129</v>
      </c>
      <c r="K719" t="s">
        <v>1159</v>
      </c>
      <c r="L719" t="s">
        <v>73</v>
      </c>
      <c r="M719" t="s">
        <v>126</v>
      </c>
      <c r="N719" t="s">
        <v>73</v>
      </c>
      <c r="O719" t="s">
        <v>95</v>
      </c>
      <c r="P719" t="s">
        <v>575</v>
      </c>
      <c r="Q719" t="s">
        <v>74</v>
      </c>
      <c r="R719" t="s">
        <v>749</v>
      </c>
      <c r="S719" t="s">
        <v>96</v>
      </c>
      <c r="T719" t="s">
        <v>1116</v>
      </c>
    </row>
    <row r="720" spans="1:20" x14ac:dyDescent="0.25">
      <c r="A720" s="1">
        <v>3278</v>
      </c>
      <c r="B720" t="s">
        <v>20</v>
      </c>
      <c r="C720" t="s">
        <v>38</v>
      </c>
      <c r="D720" t="s">
        <v>53</v>
      </c>
      <c r="E720" t="s">
        <v>47</v>
      </c>
      <c r="F720" t="s">
        <v>74</v>
      </c>
      <c r="G720" t="s">
        <v>85</v>
      </c>
      <c r="H720" t="s">
        <v>945</v>
      </c>
      <c r="I720" t="s">
        <v>81</v>
      </c>
      <c r="J720" t="s">
        <v>113</v>
      </c>
      <c r="K720" t="s">
        <v>1161</v>
      </c>
      <c r="L720" t="s">
        <v>73</v>
      </c>
      <c r="M720" t="s">
        <v>73</v>
      </c>
      <c r="N720" t="s">
        <v>1116</v>
      </c>
      <c r="O720" t="s">
        <v>77</v>
      </c>
      <c r="P720" t="s">
        <v>949</v>
      </c>
      <c r="Q720" t="s">
        <v>74</v>
      </c>
      <c r="R720" t="s">
        <v>1043</v>
      </c>
      <c r="S720" t="s">
        <v>96</v>
      </c>
      <c r="T720" t="s">
        <v>1116</v>
      </c>
    </row>
    <row r="721" spans="1:20" x14ac:dyDescent="0.25">
      <c r="A721" s="1">
        <v>3279</v>
      </c>
      <c r="B721" t="s">
        <v>20</v>
      </c>
      <c r="C721" t="s">
        <v>39</v>
      </c>
      <c r="D721" t="s">
        <v>53</v>
      </c>
      <c r="E721" t="s">
        <v>71</v>
      </c>
      <c r="F721" t="s">
        <v>73</v>
      </c>
      <c r="G721" t="s">
        <v>75</v>
      </c>
      <c r="H721" t="s">
        <v>367</v>
      </c>
      <c r="I721" t="s">
        <v>92</v>
      </c>
      <c r="J721" t="s">
        <v>118</v>
      </c>
      <c r="K721" t="s">
        <v>1267</v>
      </c>
      <c r="L721" t="s">
        <v>74</v>
      </c>
      <c r="M721" t="s">
        <v>73</v>
      </c>
      <c r="N721" t="s">
        <v>1116</v>
      </c>
      <c r="O721" t="s">
        <v>103</v>
      </c>
      <c r="P721" t="s">
        <v>119</v>
      </c>
      <c r="Q721" t="s">
        <v>74</v>
      </c>
      <c r="R721" t="s">
        <v>1526</v>
      </c>
      <c r="S721" t="s">
        <v>106</v>
      </c>
      <c r="T721" t="s">
        <v>101</v>
      </c>
    </row>
    <row r="722" spans="1:20" x14ac:dyDescent="0.25">
      <c r="A722" s="1">
        <v>3280</v>
      </c>
      <c r="B722" t="s">
        <v>20</v>
      </c>
      <c r="C722" t="s">
        <v>24</v>
      </c>
      <c r="D722" t="s">
        <v>54</v>
      </c>
      <c r="E722" t="s">
        <v>51</v>
      </c>
      <c r="F722" t="s">
        <v>74</v>
      </c>
      <c r="G722" t="s">
        <v>80</v>
      </c>
      <c r="H722" t="s">
        <v>846</v>
      </c>
      <c r="I722" t="s">
        <v>95</v>
      </c>
      <c r="J722" t="s">
        <v>129</v>
      </c>
      <c r="K722" t="s">
        <v>1385</v>
      </c>
      <c r="L722" t="s">
        <v>1116</v>
      </c>
      <c r="M722" t="s">
        <v>73</v>
      </c>
      <c r="N722" t="s">
        <v>126</v>
      </c>
      <c r="O722" t="s">
        <v>99</v>
      </c>
      <c r="P722" t="s">
        <v>133</v>
      </c>
      <c r="Q722" t="s">
        <v>73</v>
      </c>
      <c r="R722" t="s">
        <v>662</v>
      </c>
      <c r="S722" t="s">
        <v>89</v>
      </c>
      <c r="T722" t="s">
        <v>87</v>
      </c>
    </row>
    <row r="723" spans="1:20" x14ac:dyDescent="0.25">
      <c r="A723" s="1">
        <v>3281</v>
      </c>
      <c r="B723" t="s">
        <v>20</v>
      </c>
      <c r="C723" t="s">
        <v>25</v>
      </c>
      <c r="D723" t="s">
        <v>54</v>
      </c>
      <c r="E723" t="s">
        <v>50</v>
      </c>
      <c r="F723" t="s">
        <v>73</v>
      </c>
      <c r="G723" t="s">
        <v>90</v>
      </c>
      <c r="H723" t="s">
        <v>593</v>
      </c>
      <c r="I723" t="s">
        <v>98</v>
      </c>
      <c r="J723" t="s">
        <v>104</v>
      </c>
      <c r="K723" t="s">
        <v>1260</v>
      </c>
      <c r="L723" t="s">
        <v>74</v>
      </c>
      <c r="M723" t="s">
        <v>74</v>
      </c>
      <c r="N723" t="s">
        <v>131</v>
      </c>
      <c r="O723" t="s">
        <v>98</v>
      </c>
      <c r="P723" t="s">
        <v>357</v>
      </c>
      <c r="Q723" t="s">
        <v>74</v>
      </c>
      <c r="R723" t="s">
        <v>1423</v>
      </c>
      <c r="S723" t="s">
        <v>96</v>
      </c>
      <c r="T723" t="s">
        <v>83</v>
      </c>
    </row>
    <row r="724" spans="1:20" x14ac:dyDescent="0.25">
      <c r="A724" s="1">
        <v>3282</v>
      </c>
      <c r="B724" t="s">
        <v>20</v>
      </c>
      <c r="C724" t="s">
        <v>26</v>
      </c>
      <c r="D724" t="s">
        <v>54</v>
      </c>
      <c r="E724" t="s">
        <v>57</v>
      </c>
      <c r="F724" t="s">
        <v>74</v>
      </c>
      <c r="G724" t="s">
        <v>92</v>
      </c>
      <c r="H724" t="s">
        <v>314</v>
      </c>
      <c r="I724" t="s">
        <v>77</v>
      </c>
      <c r="J724" t="s">
        <v>97</v>
      </c>
      <c r="K724" t="s">
        <v>1378</v>
      </c>
      <c r="L724" t="s">
        <v>74</v>
      </c>
      <c r="M724" t="s">
        <v>74</v>
      </c>
      <c r="N724" t="s">
        <v>126</v>
      </c>
      <c r="O724" t="s">
        <v>92</v>
      </c>
      <c r="P724" t="s">
        <v>235</v>
      </c>
      <c r="Q724" t="s">
        <v>126</v>
      </c>
      <c r="R724" t="s">
        <v>1857</v>
      </c>
      <c r="S724" t="s">
        <v>87</v>
      </c>
      <c r="T724" t="s">
        <v>126</v>
      </c>
    </row>
    <row r="725" spans="1:20" x14ac:dyDescent="0.25">
      <c r="A725" s="1">
        <v>3283</v>
      </c>
      <c r="B725" t="s">
        <v>20</v>
      </c>
      <c r="C725" t="s">
        <v>27</v>
      </c>
      <c r="D725" t="s">
        <v>54</v>
      </c>
      <c r="E725" t="s">
        <v>55</v>
      </c>
      <c r="F725" t="s">
        <v>73</v>
      </c>
      <c r="G725" t="s">
        <v>86</v>
      </c>
      <c r="H725" t="s">
        <v>261</v>
      </c>
      <c r="I725" t="s">
        <v>86</v>
      </c>
      <c r="J725" t="s">
        <v>112</v>
      </c>
      <c r="K725" t="s">
        <v>1124</v>
      </c>
      <c r="L725" t="s">
        <v>126</v>
      </c>
      <c r="M725" t="s">
        <v>74</v>
      </c>
      <c r="N725" t="s">
        <v>83</v>
      </c>
      <c r="O725" t="s">
        <v>114</v>
      </c>
      <c r="P725" t="s">
        <v>527</v>
      </c>
      <c r="Q725" t="s">
        <v>74</v>
      </c>
      <c r="R725" t="s">
        <v>1821</v>
      </c>
      <c r="S725" t="s">
        <v>75</v>
      </c>
      <c r="T725" t="s">
        <v>87</v>
      </c>
    </row>
    <row r="726" spans="1:20" x14ac:dyDescent="0.25">
      <c r="A726" s="1">
        <v>3284</v>
      </c>
      <c r="B726" t="s">
        <v>20</v>
      </c>
      <c r="C726" t="s">
        <v>28</v>
      </c>
      <c r="D726" t="s">
        <v>54</v>
      </c>
      <c r="E726" t="s">
        <v>46</v>
      </c>
      <c r="F726" t="s">
        <v>74</v>
      </c>
      <c r="G726" t="s">
        <v>113</v>
      </c>
      <c r="H726" t="s">
        <v>568</v>
      </c>
      <c r="I726" t="s">
        <v>94</v>
      </c>
      <c r="J726" t="s">
        <v>91</v>
      </c>
      <c r="K726" t="s">
        <v>1269</v>
      </c>
      <c r="L726" t="s">
        <v>126</v>
      </c>
      <c r="M726" t="s">
        <v>73</v>
      </c>
      <c r="N726" t="s">
        <v>131</v>
      </c>
      <c r="O726" t="s">
        <v>98</v>
      </c>
      <c r="P726" t="s">
        <v>894</v>
      </c>
      <c r="Q726" t="s">
        <v>73</v>
      </c>
      <c r="R726" t="s">
        <v>1574</v>
      </c>
      <c r="S726" t="s">
        <v>85</v>
      </c>
      <c r="T726" t="s">
        <v>101</v>
      </c>
    </row>
    <row r="727" spans="1:20" x14ac:dyDescent="0.25">
      <c r="A727" s="1">
        <v>3285</v>
      </c>
      <c r="B727" t="s">
        <v>20</v>
      </c>
      <c r="C727" t="s">
        <v>40</v>
      </c>
      <c r="D727" t="s">
        <v>54</v>
      </c>
      <c r="E727" t="s">
        <v>53</v>
      </c>
      <c r="F727" t="s">
        <v>73</v>
      </c>
      <c r="G727" t="s">
        <v>102</v>
      </c>
      <c r="H727" t="s">
        <v>328</v>
      </c>
      <c r="I727" t="s">
        <v>98</v>
      </c>
      <c r="J727" t="s">
        <v>107</v>
      </c>
      <c r="K727" t="s">
        <v>1254</v>
      </c>
      <c r="L727" t="s">
        <v>74</v>
      </c>
      <c r="M727" t="s">
        <v>74</v>
      </c>
      <c r="N727" t="s">
        <v>101</v>
      </c>
      <c r="O727" t="s">
        <v>107</v>
      </c>
      <c r="P727" t="s">
        <v>1265</v>
      </c>
      <c r="Q727" t="s">
        <v>74</v>
      </c>
      <c r="R727" t="s">
        <v>2196</v>
      </c>
      <c r="S727" t="s">
        <v>96</v>
      </c>
      <c r="T727" t="s">
        <v>131</v>
      </c>
    </row>
    <row r="728" spans="1:20" x14ac:dyDescent="0.25">
      <c r="A728" s="1">
        <v>3286</v>
      </c>
      <c r="B728" t="s">
        <v>20</v>
      </c>
      <c r="C728" t="s">
        <v>29</v>
      </c>
      <c r="D728" t="s">
        <v>54</v>
      </c>
      <c r="E728" t="s">
        <v>71</v>
      </c>
      <c r="F728" t="s">
        <v>73</v>
      </c>
      <c r="G728" t="s">
        <v>93</v>
      </c>
      <c r="H728" t="s">
        <v>1012</v>
      </c>
      <c r="I728" t="s">
        <v>86</v>
      </c>
      <c r="J728" t="s">
        <v>91</v>
      </c>
      <c r="K728" t="s">
        <v>1179</v>
      </c>
      <c r="L728" t="s">
        <v>101</v>
      </c>
      <c r="M728" t="s">
        <v>73</v>
      </c>
      <c r="N728" t="s">
        <v>126</v>
      </c>
      <c r="O728" t="s">
        <v>77</v>
      </c>
      <c r="P728" t="s">
        <v>540</v>
      </c>
      <c r="Q728" t="s">
        <v>73</v>
      </c>
      <c r="R728" t="s">
        <v>417</v>
      </c>
      <c r="S728" t="s">
        <v>78</v>
      </c>
      <c r="T728" t="s">
        <v>1116</v>
      </c>
    </row>
    <row r="729" spans="1:20" x14ac:dyDescent="0.25">
      <c r="A729" s="1">
        <v>3287</v>
      </c>
      <c r="B729" t="s">
        <v>20</v>
      </c>
      <c r="C729" t="s">
        <v>30</v>
      </c>
      <c r="D729" t="s">
        <v>54</v>
      </c>
      <c r="E729" t="s">
        <v>56</v>
      </c>
      <c r="F729" t="s">
        <v>74</v>
      </c>
      <c r="G729" t="s">
        <v>96</v>
      </c>
      <c r="H729" t="s">
        <v>264</v>
      </c>
      <c r="I729" t="s">
        <v>99</v>
      </c>
      <c r="J729" t="s">
        <v>80</v>
      </c>
      <c r="K729" t="s">
        <v>1121</v>
      </c>
      <c r="L729" t="s">
        <v>126</v>
      </c>
      <c r="M729" t="s">
        <v>74</v>
      </c>
      <c r="N729" t="s">
        <v>83</v>
      </c>
      <c r="O729" t="s">
        <v>98</v>
      </c>
      <c r="P729" t="s">
        <v>1036</v>
      </c>
      <c r="Q729" t="s">
        <v>73</v>
      </c>
      <c r="R729" t="s">
        <v>1807</v>
      </c>
      <c r="S729" t="s">
        <v>82</v>
      </c>
      <c r="T729" t="s">
        <v>1116</v>
      </c>
    </row>
    <row r="730" spans="1:20" x14ac:dyDescent="0.25">
      <c r="A730" s="1">
        <v>3288</v>
      </c>
      <c r="B730" t="s">
        <v>20</v>
      </c>
      <c r="C730" t="s">
        <v>31</v>
      </c>
      <c r="D730" t="s">
        <v>54</v>
      </c>
      <c r="E730" t="s">
        <v>52</v>
      </c>
      <c r="F730" t="s">
        <v>73</v>
      </c>
      <c r="G730" t="s">
        <v>95</v>
      </c>
      <c r="H730" t="s">
        <v>482</v>
      </c>
      <c r="I730" t="s">
        <v>102</v>
      </c>
      <c r="J730" t="s">
        <v>111</v>
      </c>
      <c r="K730" t="s">
        <v>1170</v>
      </c>
      <c r="L730" t="s">
        <v>74</v>
      </c>
      <c r="M730" t="s">
        <v>126</v>
      </c>
      <c r="N730" t="s">
        <v>126</v>
      </c>
      <c r="O730" t="s">
        <v>94</v>
      </c>
      <c r="P730" t="s">
        <v>473</v>
      </c>
      <c r="Q730" t="s">
        <v>126</v>
      </c>
      <c r="R730" t="s">
        <v>1768</v>
      </c>
      <c r="S730" t="s">
        <v>96</v>
      </c>
      <c r="T730" t="s">
        <v>76</v>
      </c>
    </row>
    <row r="731" spans="1:20" x14ac:dyDescent="0.25">
      <c r="A731" s="1">
        <v>3289</v>
      </c>
      <c r="B731" t="s">
        <v>20</v>
      </c>
      <c r="C731" t="s">
        <v>33</v>
      </c>
      <c r="D731" t="s">
        <v>54</v>
      </c>
      <c r="E731" t="s">
        <v>71</v>
      </c>
      <c r="F731" t="s">
        <v>74</v>
      </c>
      <c r="G731" t="s">
        <v>77</v>
      </c>
      <c r="H731" t="s">
        <v>235</v>
      </c>
      <c r="I731" t="s">
        <v>106</v>
      </c>
      <c r="J731" t="s">
        <v>94</v>
      </c>
      <c r="K731" t="s">
        <v>1316</v>
      </c>
      <c r="L731" t="s">
        <v>126</v>
      </c>
      <c r="M731" t="s">
        <v>74</v>
      </c>
      <c r="N731" t="s">
        <v>126</v>
      </c>
      <c r="O731" t="s">
        <v>94</v>
      </c>
      <c r="P731" t="s">
        <v>816</v>
      </c>
      <c r="Q731" t="s">
        <v>74</v>
      </c>
      <c r="R731" t="s">
        <v>1630</v>
      </c>
      <c r="S731" t="s">
        <v>85</v>
      </c>
      <c r="T731" t="s">
        <v>131</v>
      </c>
    </row>
    <row r="732" spans="1:20" x14ac:dyDescent="0.25">
      <c r="A732" s="1">
        <v>3290</v>
      </c>
      <c r="B732" t="s">
        <v>20</v>
      </c>
      <c r="C732" t="s">
        <v>34</v>
      </c>
      <c r="D732" t="s">
        <v>54</v>
      </c>
      <c r="E732" t="s">
        <v>67</v>
      </c>
      <c r="F732" t="s">
        <v>74</v>
      </c>
      <c r="G732" t="s">
        <v>76</v>
      </c>
      <c r="H732" t="s">
        <v>297</v>
      </c>
      <c r="I732" t="s">
        <v>102</v>
      </c>
      <c r="J732" t="s">
        <v>97</v>
      </c>
      <c r="K732" t="s">
        <v>1192</v>
      </c>
      <c r="L732" t="s">
        <v>74</v>
      </c>
      <c r="M732" t="s">
        <v>126</v>
      </c>
      <c r="N732" t="s">
        <v>101</v>
      </c>
      <c r="O732" t="s">
        <v>102</v>
      </c>
      <c r="P732" t="s">
        <v>183</v>
      </c>
      <c r="Q732" t="s">
        <v>73</v>
      </c>
      <c r="R732" t="s">
        <v>1987</v>
      </c>
      <c r="S732" t="s">
        <v>106</v>
      </c>
      <c r="T732" t="s">
        <v>117</v>
      </c>
    </row>
    <row r="733" spans="1:20" x14ac:dyDescent="0.25">
      <c r="A733" s="1">
        <v>3291</v>
      </c>
      <c r="B733" t="s">
        <v>20</v>
      </c>
      <c r="C733" t="s">
        <v>35</v>
      </c>
      <c r="D733" t="s">
        <v>54</v>
      </c>
      <c r="E733" t="s">
        <v>62</v>
      </c>
      <c r="F733" t="s">
        <v>73</v>
      </c>
      <c r="G733" t="s">
        <v>88</v>
      </c>
      <c r="H733" t="s">
        <v>1013</v>
      </c>
      <c r="I733" t="s">
        <v>102</v>
      </c>
      <c r="J733" t="s">
        <v>113</v>
      </c>
      <c r="K733" t="s">
        <v>1306</v>
      </c>
      <c r="L733" t="s">
        <v>1116</v>
      </c>
      <c r="M733" t="s">
        <v>73</v>
      </c>
      <c r="N733" t="s">
        <v>74</v>
      </c>
      <c r="O733" t="s">
        <v>104</v>
      </c>
      <c r="P733" t="s">
        <v>281</v>
      </c>
      <c r="Q733" t="s">
        <v>74</v>
      </c>
      <c r="R733" t="s">
        <v>345</v>
      </c>
      <c r="S733" t="s">
        <v>82</v>
      </c>
      <c r="T733" t="s">
        <v>76</v>
      </c>
    </row>
    <row r="734" spans="1:20" x14ac:dyDescent="0.25">
      <c r="A734" s="1">
        <v>3292</v>
      </c>
      <c r="B734" t="s">
        <v>20</v>
      </c>
      <c r="C734" t="s">
        <v>36</v>
      </c>
      <c r="D734" t="s">
        <v>54</v>
      </c>
      <c r="E734" t="s">
        <v>53</v>
      </c>
      <c r="F734" t="s">
        <v>74</v>
      </c>
      <c r="G734" t="s">
        <v>75</v>
      </c>
      <c r="H734" t="s">
        <v>1014</v>
      </c>
      <c r="I734" t="s">
        <v>77</v>
      </c>
      <c r="J734" t="s">
        <v>110</v>
      </c>
      <c r="K734" t="s">
        <v>1247</v>
      </c>
      <c r="L734" t="s">
        <v>126</v>
      </c>
      <c r="M734" t="s">
        <v>126</v>
      </c>
      <c r="N734" t="s">
        <v>74</v>
      </c>
      <c r="O734" t="s">
        <v>106</v>
      </c>
      <c r="P734" t="s">
        <v>357</v>
      </c>
      <c r="Q734" t="s">
        <v>73</v>
      </c>
      <c r="R734" t="s">
        <v>1674</v>
      </c>
      <c r="S734" t="s">
        <v>85</v>
      </c>
      <c r="T734" t="s">
        <v>131</v>
      </c>
    </row>
    <row r="735" spans="1:20" x14ac:dyDescent="0.25">
      <c r="A735" s="1">
        <v>3293</v>
      </c>
      <c r="B735" t="s">
        <v>20</v>
      </c>
      <c r="C735" t="s">
        <v>37</v>
      </c>
      <c r="D735" t="s">
        <v>54</v>
      </c>
      <c r="E735" t="s">
        <v>60</v>
      </c>
      <c r="F735" t="s">
        <v>73</v>
      </c>
      <c r="G735" t="s">
        <v>93</v>
      </c>
      <c r="H735" t="s">
        <v>953</v>
      </c>
      <c r="I735" t="s">
        <v>98</v>
      </c>
      <c r="J735" t="s">
        <v>94</v>
      </c>
      <c r="K735" t="s">
        <v>1146</v>
      </c>
      <c r="L735" t="s">
        <v>126</v>
      </c>
      <c r="M735" t="s">
        <v>73</v>
      </c>
      <c r="N735" t="s">
        <v>73</v>
      </c>
      <c r="O735" t="s">
        <v>104</v>
      </c>
      <c r="P735" t="s">
        <v>1265</v>
      </c>
      <c r="Q735" t="s">
        <v>126</v>
      </c>
      <c r="R735" t="s">
        <v>1735</v>
      </c>
      <c r="S735" t="s">
        <v>82</v>
      </c>
      <c r="T735" t="s">
        <v>76</v>
      </c>
    </row>
    <row r="736" spans="1:20" x14ac:dyDescent="0.25">
      <c r="A736" s="1">
        <v>3294</v>
      </c>
      <c r="B736" t="s">
        <v>20</v>
      </c>
      <c r="C736" t="s">
        <v>38</v>
      </c>
      <c r="D736" t="s">
        <v>54</v>
      </c>
      <c r="E736" t="s">
        <v>65</v>
      </c>
      <c r="F736" t="s">
        <v>73</v>
      </c>
      <c r="G736" t="s">
        <v>114</v>
      </c>
      <c r="H736" t="s">
        <v>775</v>
      </c>
      <c r="I736" t="s">
        <v>99</v>
      </c>
      <c r="J736" t="s">
        <v>113</v>
      </c>
      <c r="K736" t="s">
        <v>1280</v>
      </c>
      <c r="L736" t="s">
        <v>126</v>
      </c>
      <c r="M736" t="s">
        <v>126</v>
      </c>
      <c r="N736" t="s">
        <v>73</v>
      </c>
      <c r="O736" t="s">
        <v>77</v>
      </c>
      <c r="P736" t="s">
        <v>206</v>
      </c>
      <c r="Q736" t="s">
        <v>74</v>
      </c>
      <c r="R736" t="s">
        <v>1674</v>
      </c>
      <c r="S736" t="s">
        <v>117</v>
      </c>
      <c r="T736" t="s">
        <v>1116</v>
      </c>
    </row>
    <row r="737" spans="1:20" x14ac:dyDescent="0.25">
      <c r="A737" s="1">
        <v>3295</v>
      </c>
      <c r="B737" t="s">
        <v>20</v>
      </c>
      <c r="C737" t="s">
        <v>39</v>
      </c>
      <c r="D737" t="s">
        <v>54</v>
      </c>
      <c r="E737" t="s">
        <v>55</v>
      </c>
      <c r="F737" t="s">
        <v>74</v>
      </c>
      <c r="G737" t="s">
        <v>77</v>
      </c>
      <c r="H737" t="s">
        <v>157</v>
      </c>
      <c r="I737" t="s">
        <v>77</v>
      </c>
      <c r="J737" t="s">
        <v>88</v>
      </c>
      <c r="K737" t="s">
        <v>1246</v>
      </c>
      <c r="L737" t="s">
        <v>126</v>
      </c>
      <c r="M737" t="s">
        <v>74</v>
      </c>
      <c r="N737" t="s">
        <v>1116</v>
      </c>
      <c r="O737" t="s">
        <v>103</v>
      </c>
      <c r="P737" t="s">
        <v>527</v>
      </c>
      <c r="Q737" t="s">
        <v>74</v>
      </c>
      <c r="R737" t="s">
        <v>1565</v>
      </c>
      <c r="S737" t="s">
        <v>78</v>
      </c>
      <c r="T737" t="s">
        <v>126</v>
      </c>
    </row>
    <row r="738" spans="1:20" x14ac:dyDescent="0.25">
      <c r="A738" s="1">
        <v>3296</v>
      </c>
      <c r="B738" t="s">
        <v>20</v>
      </c>
      <c r="C738" t="s">
        <v>24</v>
      </c>
      <c r="D738" t="s">
        <v>55</v>
      </c>
      <c r="E738" t="s">
        <v>52</v>
      </c>
      <c r="F738" t="s">
        <v>74</v>
      </c>
      <c r="G738" t="s">
        <v>102</v>
      </c>
      <c r="H738" t="s">
        <v>292</v>
      </c>
      <c r="I738" t="s">
        <v>77</v>
      </c>
      <c r="J738" t="s">
        <v>91</v>
      </c>
      <c r="K738" t="s">
        <v>1204</v>
      </c>
      <c r="L738" t="s">
        <v>74</v>
      </c>
      <c r="M738" t="s">
        <v>74</v>
      </c>
      <c r="N738" t="s">
        <v>101</v>
      </c>
      <c r="O738" t="s">
        <v>92</v>
      </c>
      <c r="P738" t="s">
        <v>118</v>
      </c>
      <c r="Q738" t="s">
        <v>74</v>
      </c>
      <c r="R738" t="s">
        <v>1610</v>
      </c>
      <c r="S738" t="s">
        <v>106</v>
      </c>
      <c r="T738" t="s">
        <v>1116</v>
      </c>
    </row>
    <row r="739" spans="1:20" x14ac:dyDescent="0.25">
      <c r="A739" s="1">
        <v>3297</v>
      </c>
      <c r="B739" t="s">
        <v>20</v>
      </c>
      <c r="C739" t="s">
        <v>25</v>
      </c>
      <c r="D739" t="s">
        <v>55</v>
      </c>
      <c r="E739" t="s">
        <v>57</v>
      </c>
      <c r="F739" t="s">
        <v>73</v>
      </c>
      <c r="G739" t="s">
        <v>96</v>
      </c>
      <c r="H739" t="s">
        <v>734</v>
      </c>
      <c r="I739" t="s">
        <v>95</v>
      </c>
      <c r="J739" t="s">
        <v>125</v>
      </c>
      <c r="K739" t="s">
        <v>1345</v>
      </c>
      <c r="L739" t="s">
        <v>126</v>
      </c>
      <c r="M739" t="s">
        <v>126</v>
      </c>
      <c r="N739" t="s">
        <v>126</v>
      </c>
      <c r="O739" t="s">
        <v>116</v>
      </c>
      <c r="P739" t="s">
        <v>537</v>
      </c>
      <c r="Q739" t="s">
        <v>73</v>
      </c>
      <c r="R739" t="s">
        <v>2098</v>
      </c>
      <c r="S739" t="s">
        <v>116</v>
      </c>
      <c r="T739" t="s">
        <v>126</v>
      </c>
    </row>
    <row r="740" spans="1:20" x14ac:dyDescent="0.25">
      <c r="A740" s="1">
        <v>3298</v>
      </c>
      <c r="B740" t="s">
        <v>20</v>
      </c>
      <c r="C740" t="s">
        <v>26</v>
      </c>
      <c r="D740" t="s">
        <v>55</v>
      </c>
      <c r="E740" t="s">
        <v>43</v>
      </c>
      <c r="F740" t="s">
        <v>74</v>
      </c>
      <c r="G740" t="s">
        <v>75</v>
      </c>
      <c r="H740" t="s">
        <v>352</v>
      </c>
      <c r="I740" t="s">
        <v>77</v>
      </c>
      <c r="J740" t="s">
        <v>105</v>
      </c>
      <c r="K740" t="s">
        <v>1142</v>
      </c>
      <c r="L740" t="s">
        <v>126</v>
      </c>
      <c r="M740" t="s">
        <v>101</v>
      </c>
      <c r="N740" t="s">
        <v>1116</v>
      </c>
      <c r="O740" t="s">
        <v>98</v>
      </c>
      <c r="P740" t="s">
        <v>118</v>
      </c>
      <c r="Q740" t="s">
        <v>73</v>
      </c>
      <c r="R740" t="s">
        <v>898</v>
      </c>
      <c r="S740" t="s">
        <v>89</v>
      </c>
      <c r="T740" t="s">
        <v>83</v>
      </c>
    </row>
    <row r="741" spans="1:20" x14ac:dyDescent="0.25">
      <c r="A741" s="1">
        <v>3299</v>
      </c>
      <c r="B741" t="s">
        <v>20</v>
      </c>
      <c r="C741" t="s">
        <v>27</v>
      </c>
      <c r="D741" t="s">
        <v>55</v>
      </c>
      <c r="E741" t="s">
        <v>54</v>
      </c>
      <c r="F741" t="s">
        <v>74</v>
      </c>
      <c r="G741" t="s">
        <v>79</v>
      </c>
      <c r="H741" t="s">
        <v>557</v>
      </c>
      <c r="I741" t="s">
        <v>99</v>
      </c>
      <c r="J741" t="s">
        <v>108</v>
      </c>
      <c r="K741" t="s">
        <v>1190</v>
      </c>
      <c r="L741" t="s">
        <v>126</v>
      </c>
      <c r="M741" t="s">
        <v>73</v>
      </c>
      <c r="N741" t="s">
        <v>101</v>
      </c>
      <c r="O741" t="s">
        <v>113</v>
      </c>
      <c r="P741" t="s">
        <v>1086</v>
      </c>
      <c r="Q741" t="s">
        <v>74</v>
      </c>
      <c r="R741" t="s">
        <v>2084</v>
      </c>
      <c r="S741" t="s">
        <v>116</v>
      </c>
      <c r="T741" t="s">
        <v>101</v>
      </c>
    </row>
    <row r="742" spans="1:20" x14ac:dyDescent="0.25">
      <c r="A742" s="1">
        <v>3300</v>
      </c>
      <c r="B742" t="s">
        <v>20</v>
      </c>
      <c r="C742" t="s">
        <v>40</v>
      </c>
      <c r="D742" t="s">
        <v>55</v>
      </c>
      <c r="E742" t="s">
        <v>46</v>
      </c>
      <c r="F742" t="s">
        <v>73</v>
      </c>
      <c r="G742" t="s">
        <v>75</v>
      </c>
      <c r="H742" t="s">
        <v>292</v>
      </c>
      <c r="I742" t="s">
        <v>90</v>
      </c>
      <c r="J742" t="s">
        <v>108</v>
      </c>
      <c r="K742" t="s">
        <v>1214</v>
      </c>
      <c r="L742" t="s">
        <v>74</v>
      </c>
      <c r="M742" t="s">
        <v>74</v>
      </c>
      <c r="N742" t="s">
        <v>126</v>
      </c>
      <c r="O742" t="s">
        <v>90</v>
      </c>
      <c r="P742" t="s">
        <v>128</v>
      </c>
      <c r="Q742" t="s">
        <v>74</v>
      </c>
      <c r="R742" t="s">
        <v>1713</v>
      </c>
      <c r="S742" t="s">
        <v>78</v>
      </c>
      <c r="T742" t="s">
        <v>126</v>
      </c>
    </row>
    <row r="743" spans="1:20" x14ac:dyDescent="0.25">
      <c r="A743" s="1">
        <v>3301</v>
      </c>
      <c r="B743" t="s">
        <v>20</v>
      </c>
      <c r="C743" t="s">
        <v>29</v>
      </c>
      <c r="D743" t="s">
        <v>55</v>
      </c>
      <c r="E743" t="s">
        <v>65</v>
      </c>
      <c r="F743" t="s">
        <v>74</v>
      </c>
      <c r="G743" t="s">
        <v>89</v>
      </c>
      <c r="H743" t="s">
        <v>379</v>
      </c>
      <c r="I743" t="s">
        <v>102</v>
      </c>
      <c r="J743" t="s">
        <v>84</v>
      </c>
      <c r="K743" t="s">
        <v>1203</v>
      </c>
      <c r="L743" t="s">
        <v>74</v>
      </c>
      <c r="M743" t="s">
        <v>126</v>
      </c>
      <c r="N743" t="s">
        <v>74</v>
      </c>
      <c r="O743" t="s">
        <v>89</v>
      </c>
      <c r="P743" t="s">
        <v>1036</v>
      </c>
      <c r="Q743" t="s">
        <v>73</v>
      </c>
      <c r="R743" t="s">
        <v>1871</v>
      </c>
      <c r="S743" t="s">
        <v>82</v>
      </c>
      <c r="T743" t="s">
        <v>1116</v>
      </c>
    </row>
    <row r="744" spans="1:20" x14ac:dyDescent="0.25">
      <c r="A744" s="1">
        <v>3302</v>
      </c>
      <c r="B744" t="s">
        <v>20</v>
      </c>
      <c r="C744" t="s">
        <v>30</v>
      </c>
      <c r="D744" t="s">
        <v>55</v>
      </c>
      <c r="E744" t="s">
        <v>71</v>
      </c>
      <c r="F744" t="s">
        <v>73</v>
      </c>
      <c r="G744" t="s">
        <v>103</v>
      </c>
      <c r="H744" t="s">
        <v>454</v>
      </c>
      <c r="I744" t="s">
        <v>108</v>
      </c>
      <c r="J744" t="s">
        <v>128</v>
      </c>
      <c r="K744" t="s">
        <v>1303</v>
      </c>
      <c r="L744" t="s">
        <v>101</v>
      </c>
      <c r="M744" t="s">
        <v>73</v>
      </c>
      <c r="N744" t="s">
        <v>126</v>
      </c>
      <c r="O744" t="s">
        <v>116</v>
      </c>
      <c r="P744" t="s">
        <v>118</v>
      </c>
      <c r="Q744" t="s">
        <v>73</v>
      </c>
      <c r="R744" t="s">
        <v>1578</v>
      </c>
      <c r="S744" t="s">
        <v>82</v>
      </c>
      <c r="T744" t="s">
        <v>83</v>
      </c>
    </row>
    <row r="745" spans="1:20" x14ac:dyDescent="0.25">
      <c r="A745" s="1">
        <v>3303</v>
      </c>
      <c r="B745" t="s">
        <v>20</v>
      </c>
      <c r="C745" t="s">
        <v>31</v>
      </c>
      <c r="D745" t="s">
        <v>55</v>
      </c>
      <c r="E745" t="s">
        <v>56</v>
      </c>
      <c r="F745" t="s">
        <v>73</v>
      </c>
      <c r="G745" t="s">
        <v>96</v>
      </c>
      <c r="H745" t="s">
        <v>682</v>
      </c>
      <c r="I745" t="s">
        <v>103</v>
      </c>
      <c r="J745" t="s">
        <v>88</v>
      </c>
      <c r="K745" t="s">
        <v>1163</v>
      </c>
      <c r="L745" t="s">
        <v>126</v>
      </c>
      <c r="M745" t="s">
        <v>74</v>
      </c>
      <c r="N745" t="s">
        <v>126</v>
      </c>
      <c r="O745" t="s">
        <v>107</v>
      </c>
      <c r="P745" t="s">
        <v>1140</v>
      </c>
      <c r="Q745" t="s">
        <v>73</v>
      </c>
      <c r="R745" t="s">
        <v>1524</v>
      </c>
      <c r="S745" t="s">
        <v>82</v>
      </c>
      <c r="T745" t="s">
        <v>131</v>
      </c>
    </row>
    <row r="746" spans="1:20" x14ac:dyDescent="0.25">
      <c r="A746" s="1">
        <v>3304</v>
      </c>
      <c r="B746" t="s">
        <v>20</v>
      </c>
      <c r="C746" t="s">
        <v>32</v>
      </c>
      <c r="D746" t="s">
        <v>55</v>
      </c>
      <c r="E746" t="s">
        <v>53</v>
      </c>
      <c r="F746" t="s">
        <v>74</v>
      </c>
      <c r="G746" t="s">
        <v>98</v>
      </c>
      <c r="H746" t="s">
        <v>515</v>
      </c>
      <c r="I746" t="s">
        <v>107</v>
      </c>
      <c r="J746" t="s">
        <v>100</v>
      </c>
      <c r="K746" t="s">
        <v>1283</v>
      </c>
      <c r="L746" t="s">
        <v>126</v>
      </c>
      <c r="M746" t="s">
        <v>74</v>
      </c>
      <c r="N746" t="s">
        <v>126</v>
      </c>
      <c r="O746" t="s">
        <v>103</v>
      </c>
      <c r="P746" t="s">
        <v>585</v>
      </c>
      <c r="Q746" t="s">
        <v>73</v>
      </c>
      <c r="R746" t="s">
        <v>1507</v>
      </c>
      <c r="S746" t="s">
        <v>75</v>
      </c>
      <c r="T746" t="s">
        <v>78</v>
      </c>
    </row>
    <row r="747" spans="1:20" x14ac:dyDescent="0.25">
      <c r="A747" s="1">
        <v>3305</v>
      </c>
      <c r="B747" t="s">
        <v>20</v>
      </c>
      <c r="C747" t="s">
        <v>33</v>
      </c>
      <c r="D747" t="s">
        <v>55</v>
      </c>
      <c r="E747" t="s">
        <v>51</v>
      </c>
      <c r="F747" t="s">
        <v>73</v>
      </c>
      <c r="G747" t="s">
        <v>99</v>
      </c>
      <c r="H747" t="s">
        <v>348</v>
      </c>
      <c r="I747" t="s">
        <v>103</v>
      </c>
      <c r="J747" t="s">
        <v>80</v>
      </c>
      <c r="K747" t="s">
        <v>1178</v>
      </c>
      <c r="L747" t="s">
        <v>126</v>
      </c>
      <c r="M747" t="s">
        <v>126</v>
      </c>
      <c r="N747" t="s">
        <v>73</v>
      </c>
      <c r="O747" t="s">
        <v>86</v>
      </c>
      <c r="P747" t="s">
        <v>357</v>
      </c>
      <c r="Q747" t="s">
        <v>73</v>
      </c>
      <c r="R747" t="s">
        <v>1764</v>
      </c>
      <c r="S747" t="s">
        <v>96</v>
      </c>
      <c r="T747" t="s">
        <v>1116</v>
      </c>
    </row>
    <row r="748" spans="1:20" x14ac:dyDescent="0.25">
      <c r="A748" s="1">
        <v>3306</v>
      </c>
      <c r="B748" t="s">
        <v>20</v>
      </c>
      <c r="C748" t="s">
        <v>34</v>
      </c>
      <c r="D748" t="s">
        <v>55</v>
      </c>
      <c r="E748" t="s">
        <v>44</v>
      </c>
      <c r="F748" t="s">
        <v>73</v>
      </c>
      <c r="G748" t="s">
        <v>98</v>
      </c>
      <c r="H748" t="s">
        <v>371</v>
      </c>
      <c r="I748" t="s">
        <v>82</v>
      </c>
      <c r="J748" t="s">
        <v>92</v>
      </c>
      <c r="K748" t="s">
        <v>846</v>
      </c>
      <c r="L748" t="s">
        <v>126</v>
      </c>
      <c r="M748" t="s">
        <v>73</v>
      </c>
      <c r="N748" t="s">
        <v>126</v>
      </c>
      <c r="O748" t="s">
        <v>97</v>
      </c>
      <c r="P748" t="s">
        <v>1227</v>
      </c>
      <c r="Q748" t="s">
        <v>74</v>
      </c>
      <c r="R748" t="s">
        <v>1962</v>
      </c>
      <c r="S748" t="s">
        <v>106</v>
      </c>
      <c r="T748" t="s">
        <v>117</v>
      </c>
    </row>
    <row r="749" spans="1:20" x14ac:dyDescent="0.25">
      <c r="A749" s="1">
        <v>3307</v>
      </c>
      <c r="B749" t="s">
        <v>20</v>
      </c>
      <c r="C749" t="s">
        <v>35</v>
      </c>
      <c r="D749" t="s">
        <v>55</v>
      </c>
      <c r="E749" t="s">
        <v>50</v>
      </c>
      <c r="F749" t="s">
        <v>74</v>
      </c>
      <c r="G749" t="s">
        <v>78</v>
      </c>
      <c r="H749" t="s">
        <v>1015</v>
      </c>
      <c r="I749" t="s">
        <v>99</v>
      </c>
      <c r="J749" t="s">
        <v>112</v>
      </c>
      <c r="K749" t="s">
        <v>1186</v>
      </c>
      <c r="L749" t="s">
        <v>73</v>
      </c>
      <c r="M749" t="s">
        <v>126</v>
      </c>
      <c r="N749" t="s">
        <v>74</v>
      </c>
      <c r="O749" t="s">
        <v>105</v>
      </c>
      <c r="P749" t="s">
        <v>1168</v>
      </c>
      <c r="Q749" t="s">
        <v>74</v>
      </c>
      <c r="R749" t="s">
        <v>1770</v>
      </c>
      <c r="S749" t="s">
        <v>81</v>
      </c>
      <c r="T749" t="s">
        <v>83</v>
      </c>
    </row>
    <row r="750" spans="1:20" x14ac:dyDescent="0.25">
      <c r="A750" s="1">
        <v>3308</v>
      </c>
      <c r="B750" t="s">
        <v>20</v>
      </c>
      <c r="C750" t="s">
        <v>36</v>
      </c>
      <c r="D750" t="s">
        <v>55</v>
      </c>
      <c r="E750" t="s">
        <v>60</v>
      </c>
      <c r="F750" t="s">
        <v>74</v>
      </c>
      <c r="G750" t="s">
        <v>89</v>
      </c>
      <c r="H750" t="s">
        <v>956</v>
      </c>
      <c r="I750" t="s">
        <v>102</v>
      </c>
      <c r="J750" t="s">
        <v>97</v>
      </c>
      <c r="K750" t="s">
        <v>1173</v>
      </c>
      <c r="L750" t="s">
        <v>74</v>
      </c>
      <c r="M750" t="s">
        <v>73</v>
      </c>
      <c r="N750" t="s">
        <v>1116</v>
      </c>
      <c r="O750" t="s">
        <v>77</v>
      </c>
      <c r="P750" t="s">
        <v>473</v>
      </c>
      <c r="Q750" t="s">
        <v>73</v>
      </c>
      <c r="R750" t="s">
        <v>1446</v>
      </c>
      <c r="S750" t="s">
        <v>89</v>
      </c>
      <c r="T750" t="s">
        <v>76</v>
      </c>
    </row>
    <row r="751" spans="1:20" x14ac:dyDescent="0.25">
      <c r="A751" s="1">
        <v>3309</v>
      </c>
      <c r="B751" t="s">
        <v>20</v>
      </c>
      <c r="C751" t="s">
        <v>37</v>
      </c>
      <c r="D751" t="s">
        <v>55</v>
      </c>
      <c r="E751" t="s">
        <v>53</v>
      </c>
      <c r="F751" t="s">
        <v>73</v>
      </c>
      <c r="G751" t="s">
        <v>90</v>
      </c>
      <c r="H751" t="s">
        <v>268</v>
      </c>
      <c r="I751" t="s">
        <v>85</v>
      </c>
      <c r="J751" t="s">
        <v>94</v>
      </c>
      <c r="K751" t="s">
        <v>357</v>
      </c>
      <c r="L751" t="s">
        <v>73</v>
      </c>
      <c r="M751" t="s">
        <v>74</v>
      </c>
      <c r="N751" t="s">
        <v>126</v>
      </c>
      <c r="O751" t="s">
        <v>90</v>
      </c>
      <c r="P751" t="s">
        <v>178</v>
      </c>
      <c r="Q751" t="s">
        <v>74</v>
      </c>
      <c r="R751" t="s">
        <v>2197</v>
      </c>
      <c r="S751" t="s">
        <v>82</v>
      </c>
      <c r="T751" t="s">
        <v>101</v>
      </c>
    </row>
    <row r="752" spans="1:20" x14ac:dyDescent="0.25">
      <c r="A752" s="1">
        <v>3310</v>
      </c>
      <c r="B752" t="s">
        <v>20</v>
      </c>
      <c r="C752" t="s">
        <v>38</v>
      </c>
      <c r="D752" t="s">
        <v>55</v>
      </c>
      <c r="E752" t="s">
        <v>71</v>
      </c>
      <c r="F752" t="s">
        <v>74</v>
      </c>
      <c r="G752" t="s">
        <v>105</v>
      </c>
      <c r="H752" t="s">
        <v>548</v>
      </c>
      <c r="I752" t="s">
        <v>86</v>
      </c>
      <c r="J752" t="s">
        <v>91</v>
      </c>
      <c r="K752" t="s">
        <v>1333</v>
      </c>
      <c r="L752" t="s">
        <v>126</v>
      </c>
      <c r="M752" t="s">
        <v>73</v>
      </c>
      <c r="N752" t="s">
        <v>126</v>
      </c>
      <c r="O752" t="s">
        <v>94</v>
      </c>
      <c r="P752" t="s">
        <v>718</v>
      </c>
      <c r="Q752" t="s">
        <v>74</v>
      </c>
      <c r="R752" t="s">
        <v>1563</v>
      </c>
      <c r="S752" t="s">
        <v>85</v>
      </c>
      <c r="T752" t="s">
        <v>1116</v>
      </c>
    </row>
    <row r="753" spans="1:20" x14ac:dyDescent="0.25">
      <c r="A753" s="1">
        <v>3311</v>
      </c>
      <c r="B753" t="s">
        <v>20</v>
      </c>
      <c r="C753" t="s">
        <v>39</v>
      </c>
      <c r="D753" t="s">
        <v>55</v>
      </c>
      <c r="E753" t="s">
        <v>54</v>
      </c>
      <c r="F753" t="s">
        <v>73</v>
      </c>
      <c r="G753" t="s">
        <v>90</v>
      </c>
      <c r="H753" t="s">
        <v>564</v>
      </c>
      <c r="I753" t="s">
        <v>114</v>
      </c>
      <c r="J753" t="s">
        <v>91</v>
      </c>
      <c r="K753" t="s">
        <v>1280</v>
      </c>
      <c r="L753" t="s">
        <v>74</v>
      </c>
      <c r="M753" t="s">
        <v>73</v>
      </c>
      <c r="N753" t="s">
        <v>126</v>
      </c>
      <c r="O753" t="s">
        <v>79</v>
      </c>
      <c r="P753" t="s">
        <v>1147</v>
      </c>
      <c r="Q753" t="s">
        <v>74</v>
      </c>
      <c r="R753" t="s">
        <v>1092</v>
      </c>
      <c r="S753" t="s">
        <v>96</v>
      </c>
      <c r="T753" t="s">
        <v>1116</v>
      </c>
    </row>
    <row r="754" spans="1:20" x14ac:dyDescent="0.25">
      <c r="A754" s="1">
        <v>3312</v>
      </c>
      <c r="B754" t="s">
        <v>20</v>
      </c>
      <c r="C754" t="s">
        <v>24</v>
      </c>
      <c r="D754" t="s">
        <v>56</v>
      </c>
      <c r="E754" t="s">
        <v>57</v>
      </c>
      <c r="F754" t="s">
        <v>74</v>
      </c>
      <c r="G754" t="s">
        <v>108</v>
      </c>
      <c r="H754" t="s">
        <v>949</v>
      </c>
      <c r="I754" t="s">
        <v>93</v>
      </c>
      <c r="J754" t="s">
        <v>118</v>
      </c>
      <c r="K754" t="s">
        <v>1210</v>
      </c>
      <c r="L754" t="s">
        <v>126</v>
      </c>
      <c r="M754" t="s">
        <v>74</v>
      </c>
      <c r="N754" t="s">
        <v>101</v>
      </c>
      <c r="O754" t="s">
        <v>99</v>
      </c>
      <c r="P754" t="s">
        <v>357</v>
      </c>
      <c r="Q754" t="s">
        <v>126</v>
      </c>
      <c r="R754" t="s">
        <v>1043</v>
      </c>
      <c r="S754" t="s">
        <v>96</v>
      </c>
      <c r="T754" t="s">
        <v>131</v>
      </c>
    </row>
    <row r="755" spans="1:20" x14ac:dyDescent="0.25">
      <c r="A755" s="1">
        <v>3313</v>
      </c>
      <c r="B755" t="s">
        <v>20</v>
      </c>
      <c r="C755" t="s">
        <v>25</v>
      </c>
      <c r="D755" t="s">
        <v>56</v>
      </c>
      <c r="E755" t="s">
        <v>53</v>
      </c>
      <c r="F755" t="s">
        <v>73</v>
      </c>
      <c r="G755" t="s">
        <v>85</v>
      </c>
      <c r="H755" t="s">
        <v>600</v>
      </c>
      <c r="I755" t="s">
        <v>90</v>
      </c>
      <c r="J755" t="s">
        <v>97</v>
      </c>
      <c r="K755" t="s">
        <v>1121</v>
      </c>
      <c r="L755" t="s">
        <v>73</v>
      </c>
      <c r="M755" t="s">
        <v>73</v>
      </c>
      <c r="N755" t="s">
        <v>1116</v>
      </c>
      <c r="O755" t="s">
        <v>99</v>
      </c>
      <c r="P755" t="s">
        <v>873</v>
      </c>
      <c r="Q755" t="s">
        <v>73</v>
      </c>
      <c r="R755" t="s">
        <v>1833</v>
      </c>
      <c r="S755" t="s">
        <v>96</v>
      </c>
      <c r="T755" t="s">
        <v>101</v>
      </c>
    </row>
    <row r="756" spans="1:20" x14ac:dyDescent="0.25">
      <c r="A756" s="1">
        <v>3314</v>
      </c>
      <c r="B756" t="s">
        <v>20</v>
      </c>
      <c r="C756" t="s">
        <v>26</v>
      </c>
      <c r="D756" t="s">
        <v>56</v>
      </c>
      <c r="E756" t="s">
        <v>62</v>
      </c>
      <c r="F756" t="s">
        <v>74</v>
      </c>
      <c r="G756" t="s">
        <v>77</v>
      </c>
      <c r="H756" t="s">
        <v>415</v>
      </c>
      <c r="I756" t="s">
        <v>114</v>
      </c>
      <c r="J756" t="s">
        <v>108</v>
      </c>
      <c r="K756" t="s">
        <v>1187</v>
      </c>
      <c r="L756" t="s">
        <v>74</v>
      </c>
      <c r="M756" t="s">
        <v>73</v>
      </c>
      <c r="N756" t="s">
        <v>126</v>
      </c>
      <c r="O756" t="s">
        <v>86</v>
      </c>
      <c r="P756" t="s">
        <v>439</v>
      </c>
      <c r="Q756" t="s">
        <v>73</v>
      </c>
      <c r="R756" t="s">
        <v>1840</v>
      </c>
      <c r="S756" t="s">
        <v>106</v>
      </c>
      <c r="T756" t="s">
        <v>76</v>
      </c>
    </row>
    <row r="757" spans="1:20" x14ac:dyDescent="0.25">
      <c r="A757" s="1">
        <v>3315</v>
      </c>
      <c r="B757" t="s">
        <v>20</v>
      </c>
      <c r="C757" t="s">
        <v>27</v>
      </c>
      <c r="D757" t="s">
        <v>56</v>
      </c>
      <c r="E757" t="s">
        <v>67</v>
      </c>
      <c r="F757" t="s">
        <v>73</v>
      </c>
      <c r="G757" t="s">
        <v>96</v>
      </c>
      <c r="H757" t="s">
        <v>644</v>
      </c>
      <c r="I757" t="s">
        <v>79</v>
      </c>
      <c r="J757" t="s">
        <v>125</v>
      </c>
      <c r="K757" t="s">
        <v>1170</v>
      </c>
      <c r="L757" t="s">
        <v>126</v>
      </c>
      <c r="M757" t="s">
        <v>74</v>
      </c>
      <c r="N757" t="s">
        <v>1116</v>
      </c>
      <c r="O757" t="s">
        <v>81</v>
      </c>
      <c r="P757" t="s">
        <v>609</v>
      </c>
      <c r="Q757" t="s">
        <v>73</v>
      </c>
      <c r="R757" t="s">
        <v>198</v>
      </c>
      <c r="S757" t="s">
        <v>75</v>
      </c>
      <c r="T757" t="s">
        <v>117</v>
      </c>
    </row>
    <row r="758" spans="1:20" x14ac:dyDescent="0.25">
      <c r="A758" s="1">
        <v>3316</v>
      </c>
      <c r="B758" t="s">
        <v>20</v>
      </c>
      <c r="C758" t="s">
        <v>40</v>
      </c>
      <c r="D758" t="s">
        <v>56</v>
      </c>
      <c r="E758" t="s">
        <v>65</v>
      </c>
      <c r="F758" t="s">
        <v>73</v>
      </c>
      <c r="G758" t="s">
        <v>92</v>
      </c>
      <c r="H758" t="s">
        <v>196</v>
      </c>
      <c r="I758" t="s">
        <v>99</v>
      </c>
      <c r="J758" t="s">
        <v>102</v>
      </c>
      <c r="K758" t="s">
        <v>1130</v>
      </c>
      <c r="L758" t="s">
        <v>73</v>
      </c>
      <c r="M758" t="s">
        <v>73</v>
      </c>
      <c r="N758" t="s">
        <v>74</v>
      </c>
      <c r="O758" t="s">
        <v>104</v>
      </c>
      <c r="P758" t="s">
        <v>1227</v>
      </c>
      <c r="Q758" t="s">
        <v>101</v>
      </c>
      <c r="R758" t="s">
        <v>2198</v>
      </c>
      <c r="S758" t="s">
        <v>82</v>
      </c>
      <c r="T758" t="s">
        <v>76</v>
      </c>
    </row>
    <row r="759" spans="1:20" x14ac:dyDescent="0.25">
      <c r="A759" s="1">
        <v>3317</v>
      </c>
      <c r="B759" t="s">
        <v>20</v>
      </c>
      <c r="C759" t="s">
        <v>29</v>
      </c>
      <c r="D759" t="s">
        <v>56</v>
      </c>
      <c r="E759" t="s">
        <v>64</v>
      </c>
      <c r="F759" t="s">
        <v>74</v>
      </c>
      <c r="G759" t="s">
        <v>86</v>
      </c>
      <c r="H759" t="s">
        <v>1016</v>
      </c>
      <c r="I759" t="s">
        <v>75</v>
      </c>
      <c r="J759" t="s">
        <v>77</v>
      </c>
      <c r="K759" t="s">
        <v>1293</v>
      </c>
      <c r="L759" t="s">
        <v>126</v>
      </c>
      <c r="M759" t="s">
        <v>73</v>
      </c>
      <c r="N759" t="s">
        <v>73</v>
      </c>
      <c r="O759" t="s">
        <v>94</v>
      </c>
      <c r="P759" t="s">
        <v>961</v>
      </c>
      <c r="Q759" t="s">
        <v>73</v>
      </c>
      <c r="R759" t="s">
        <v>2199</v>
      </c>
      <c r="S759" t="s">
        <v>87</v>
      </c>
      <c r="T759" t="s">
        <v>101</v>
      </c>
    </row>
    <row r="760" spans="1:20" x14ac:dyDescent="0.25">
      <c r="A760" s="1">
        <v>3318</v>
      </c>
      <c r="B760" t="s">
        <v>20</v>
      </c>
      <c r="C760" t="s">
        <v>30</v>
      </c>
      <c r="D760" t="s">
        <v>56</v>
      </c>
      <c r="E760" t="s">
        <v>54</v>
      </c>
      <c r="F760" t="s">
        <v>73</v>
      </c>
      <c r="G760" t="s">
        <v>79</v>
      </c>
      <c r="H760" t="s">
        <v>804</v>
      </c>
      <c r="I760" t="s">
        <v>114</v>
      </c>
      <c r="J760" t="s">
        <v>88</v>
      </c>
      <c r="K760" t="s">
        <v>1346</v>
      </c>
      <c r="L760" t="s">
        <v>101</v>
      </c>
      <c r="M760" t="s">
        <v>73</v>
      </c>
      <c r="N760" t="s">
        <v>101</v>
      </c>
      <c r="O760" t="s">
        <v>86</v>
      </c>
      <c r="P760" t="s">
        <v>187</v>
      </c>
      <c r="Q760" t="s">
        <v>73</v>
      </c>
      <c r="R760" t="s">
        <v>744</v>
      </c>
      <c r="S760" t="s">
        <v>89</v>
      </c>
      <c r="T760" t="s">
        <v>76</v>
      </c>
    </row>
    <row r="761" spans="1:20" x14ac:dyDescent="0.25">
      <c r="A761" s="1">
        <v>3319</v>
      </c>
      <c r="B761" t="s">
        <v>20</v>
      </c>
      <c r="C761" t="s">
        <v>31</v>
      </c>
      <c r="D761" t="s">
        <v>56</v>
      </c>
      <c r="E761" t="s">
        <v>55</v>
      </c>
      <c r="F761" t="s">
        <v>74</v>
      </c>
      <c r="G761" t="s">
        <v>99</v>
      </c>
      <c r="H761" t="s">
        <v>718</v>
      </c>
      <c r="I761" t="s">
        <v>90</v>
      </c>
      <c r="J761" t="s">
        <v>108</v>
      </c>
      <c r="K761" t="s">
        <v>1219</v>
      </c>
      <c r="L761" t="s">
        <v>74</v>
      </c>
      <c r="M761" t="s">
        <v>73</v>
      </c>
      <c r="N761" t="s">
        <v>126</v>
      </c>
      <c r="O761" t="s">
        <v>103</v>
      </c>
      <c r="P761" t="s">
        <v>120</v>
      </c>
      <c r="Q761" t="s">
        <v>73</v>
      </c>
      <c r="R761" t="s">
        <v>1417</v>
      </c>
      <c r="S761" t="s">
        <v>96</v>
      </c>
      <c r="T761" t="s">
        <v>74</v>
      </c>
    </row>
    <row r="762" spans="1:20" x14ac:dyDescent="0.25">
      <c r="A762" s="1">
        <v>3320</v>
      </c>
      <c r="B762" t="s">
        <v>20</v>
      </c>
      <c r="C762" t="s">
        <v>32</v>
      </c>
      <c r="D762" t="s">
        <v>56</v>
      </c>
      <c r="E762" t="s">
        <v>45</v>
      </c>
      <c r="F762" t="s">
        <v>73</v>
      </c>
      <c r="G762" t="s">
        <v>90</v>
      </c>
      <c r="H762" t="s">
        <v>946</v>
      </c>
      <c r="I762" t="s">
        <v>114</v>
      </c>
      <c r="J762" t="s">
        <v>105</v>
      </c>
      <c r="K762" t="s">
        <v>1208</v>
      </c>
      <c r="L762" t="s">
        <v>73</v>
      </c>
      <c r="M762" t="s">
        <v>74</v>
      </c>
      <c r="N762" t="s">
        <v>101</v>
      </c>
      <c r="O762" t="s">
        <v>90</v>
      </c>
      <c r="P762" t="s">
        <v>183</v>
      </c>
      <c r="Q762" t="s">
        <v>73</v>
      </c>
      <c r="R762" t="s">
        <v>1982</v>
      </c>
      <c r="S762" t="s">
        <v>85</v>
      </c>
      <c r="T762" t="s">
        <v>126</v>
      </c>
    </row>
    <row r="763" spans="1:20" x14ac:dyDescent="0.25">
      <c r="A763" s="1">
        <v>3321</v>
      </c>
      <c r="B763" t="s">
        <v>20</v>
      </c>
      <c r="C763" t="s">
        <v>33</v>
      </c>
      <c r="D763" t="s">
        <v>56</v>
      </c>
      <c r="E763" t="s">
        <v>70</v>
      </c>
      <c r="F763" t="s">
        <v>74</v>
      </c>
      <c r="G763" t="s">
        <v>75</v>
      </c>
      <c r="H763" t="s">
        <v>636</v>
      </c>
      <c r="I763" t="s">
        <v>77</v>
      </c>
      <c r="J763" t="s">
        <v>95</v>
      </c>
      <c r="K763" t="s">
        <v>1249</v>
      </c>
      <c r="L763" t="s">
        <v>74</v>
      </c>
      <c r="M763" t="s">
        <v>74</v>
      </c>
      <c r="N763" t="s">
        <v>73</v>
      </c>
      <c r="O763" t="s">
        <v>98</v>
      </c>
      <c r="P763" t="s">
        <v>133</v>
      </c>
      <c r="Q763" t="s">
        <v>74</v>
      </c>
      <c r="R763" t="s">
        <v>912</v>
      </c>
      <c r="S763" t="s">
        <v>117</v>
      </c>
      <c r="T763" t="s">
        <v>1116</v>
      </c>
    </row>
    <row r="764" spans="1:20" x14ac:dyDescent="0.25">
      <c r="A764" s="1">
        <v>3322</v>
      </c>
      <c r="B764" t="s">
        <v>20</v>
      </c>
      <c r="C764" t="s">
        <v>34</v>
      </c>
      <c r="D764" t="s">
        <v>56</v>
      </c>
      <c r="E764" t="s">
        <v>50</v>
      </c>
      <c r="F764" t="s">
        <v>73</v>
      </c>
      <c r="G764" t="s">
        <v>79</v>
      </c>
      <c r="H764" t="s">
        <v>306</v>
      </c>
      <c r="I764" t="s">
        <v>92</v>
      </c>
      <c r="J764" t="s">
        <v>109</v>
      </c>
      <c r="K764" t="s">
        <v>1124</v>
      </c>
      <c r="L764" t="s">
        <v>74</v>
      </c>
      <c r="M764" t="s">
        <v>73</v>
      </c>
      <c r="N764" t="s">
        <v>83</v>
      </c>
      <c r="O764" t="s">
        <v>92</v>
      </c>
      <c r="P764" t="s">
        <v>357</v>
      </c>
      <c r="Q764" t="s">
        <v>74</v>
      </c>
      <c r="R764" t="s">
        <v>2099</v>
      </c>
      <c r="S764" t="s">
        <v>75</v>
      </c>
      <c r="T764" t="s">
        <v>131</v>
      </c>
    </row>
    <row r="765" spans="1:20" x14ac:dyDescent="0.25">
      <c r="A765" s="1">
        <v>3323</v>
      </c>
      <c r="B765" t="s">
        <v>20</v>
      </c>
      <c r="C765" t="s">
        <v>35</v>
      </c>
      <c r="D765" t="s">
        <v>56</v>
      </c>
      <c r="E765" t="s">
        <v>42</v>
      </c>
      <c r="F765" t="s">
        <v>73</v>
      </c>
      <c r="G765" t="s">
        <v>113</v>
      </c>
      <c r="H765" t="s">
        <v>1017</v>
      </c>
      <c r="I765" t="s">
        <v>98</v>
      </c>
      <c r="J765" t="s">
        <v>114</v>
      </c>
      <c r="K765" t="s">
        <v>1117</v>
      </c>
      <c r="L765" t="s">
        <v>74</v>
      </c>
      <c r="M765" t="s">
        <v>73</v>
      </c>
      <c r="N765" t="s">
        <v>74</v>
      </c>
      <c r="O765" t="s">
        <v>103</v>
      </c>
      <c r="P765" t="s">
        <v>1009</v>
      </c>
      <c r="Q765" t="s">
        <v>126</v>
      </c>
      <c r="R765" t="s">
        <v>1527</v>
      </c>
      <c r="S765" t="s">
        <v>78</v>
      </c>
      <c r="T765" t="s">
        <v>101</v>
      </c>
    </row>
    <row r="766" spans="1:20" x14ac:dyDescent="0.25">
      <c r="A766" s="1">
        <v>3324</v>
      </c>
      <c r="B766" t="s">
        <v>20</v>
      </c>
      <c r="C766" t="s">
        <v>36</v>
      </c>
      <c r="D766" t="s">
        <v>56</v>
      </c>
      <c r="E766" t="s">
        <v>65</v>
      </c>
      <c r="F766" t="s">
        <v>74</v>
      </c>
      <c r="G766" t="s">
        <v>98</v>
      </c>
      <c r="H766" t="s">
        <v>423</v>
      </c>
      <c r="I766" t="s">
        <v>75</v>
      </c>
      <c r="J766" t="s">
        <v>92</v>
      </c>
      <c r="K766" t="s">
        <v>1188</v>
      </c>
      <c r="L766" t="s">
        <v>74</v>
      </c>
      <c r="M766" t="s">
        <v>74</v>
      </c>
      <c r="N766" t="s">
        <v>74</v>
      </c>
      <c r="O766" t="s">
        <v>86</v>
      </c>
      <c r="P766" t="s">
        <v>297</v>
      </c>
      <c r="Q766" t="s">
        <v>74</v>
      </c>
      <c r="R766" t="s">
        <v>1923</v>
      </c>
      <c r="S766" t="s">
        <v>116</v>
      </c>
      <c r="T766" t="s">
        <v>131</v>
      </c>
    </row>
    <row r="767" spans="1:20" x14ac:dyDescent="0.25">
      <c r="A767" s="1">
        <v>3325</v>
      </c>
      <c r="B767" t="s">
        <v>20</v>
      </c>
      <c r="C767" t="s">
        <v>37</v>
      </c>
      <c r="D767" t="s">
        <v>56</v>
      </c>
      <c r="E767" t="s">
        <v>71</v>
      </c>
      <c r="F767" t="s">
        <v>74</v>
      </c>
      <c r="G767" t="s">
        <v>75</v>
      </c>
      <c r="H767" t="s">
        <v>935</v>
      </c>
      <c r="I767" t="s">
        <v>106</v>
      </c>
      <c r="J767" t="s">
        <v>94</v>
      </c>
      <c r="K767" t="s">
        <v>1164</v>
      </c>
      <c r="L767" t="s">
        <v>73</v>
      </c>
      <c r="M767" t="s">
        <v>74</v>
      </c>
      <c r="N767" t="s">
        <v>74</v>
      </c>
      <c r="O767" t="s">
        <v>94</v>
      </c>
      <c r="P767" t="s">
        <v>1315</v>
      </c>
      <c r="Q767" t="s">
        <v>126</v>
      </c>
      <c r="R767" t="s">
        <v>2030</v>
      </c>
      <c r="S767" t="s">
        <v>96</v>
      </c>
      <c r="T767" t="s">
        <v>1116</v>
      </c>
    </row>
    <row r="768" spans="1:20" x14ac:dyDescent="0.25">
      <c r="A768" s="1">
        <v>3326</v>
      </c>
      <c r="B768" t="s">
        <v>20</v>
      </c>
      <c r="C768" t="s">
        <v>38</v>
      </c>
      <c r="D768" t="s">
        <v>56</v>
      </c>
      <c r="E768" t="s">
        <v>50</v>
      </c>
      <c r="F768" t="s">
        <v>74</v>
      </c>
      <c r="G768" t="s">
        <v>108</v>
      </c>
      <c r="H768" t="s">
        <v>416</v>
      </c>
      <c r="I768" t="s">
        <v>92</v>
      </c>
      <c r="J768" t="s">
        <v>97</v>
      </c>
      <c r="K768" t="s">
        <v>1172</v>
      </c>
      <c r="L768" t="s">
        <v>126</v>
      </c>
      <c r="M768" t="s">
        <v>74</v>
      </c>
      <c r="N768" t="s">
        <v>73</v>
      </c>
      <c r="O768" t="s">
        <v>97</v>
      </c>
      <c r="P768" t="s">
        <v>1239</v>
      </c>
      <c r="Q768" t="s">
        <v>126</v>
      </c>
      <c r="R768" t="s">
        <v>2200</v>
      </c>
      <c r="S768" t="s">
        <v>75</v>
      </c>
      <c r="T768" t="s">
        <v>87</v>
      </c>
    </row>
    <row r="769" spans="1:20" x14ac:dyDescent="0.25">
      <c r="A769" s="1">
        <v>3327</v>
      </c>
      <c r="B769" t="s">
        <v>20</v>
      </c>
      <c r="C769" t="s">
        <v>39</v>
      </c>
      <c r="D769" t="s">
        <v>56</v>
      </c>
      <c r="E769" t="s">
        <v>57</v>
      </c>
      <c r="F769" t="s">
        <v>73</v>
      </c>
      <c r="G769" t="s">
        <v>97</v>
      </c>
      <c r="H769" t="s">
        <v>685</v>
      </c>
      <c r="I769" t="s">
        <v>98</v>
      </c>
      <c r="J769" t="s">
        <v>94</v>
      </c>
      <c r="K769" t="s">
        <v>1277</v>
      </c>
      <c r="L769" t="s">
        <v>126</v>
      </c>
      <c r="M769" t="s">
        <v>74</v>
      </c>
      <c r="N769" t="s">
        <v>74</v>
      </c>
      <c r="O769" t="s">
        <v>95</v>
      </c>
      <c r="P769" t="s">
        <v>842</v>
      </c>
      <c r="Q769" t="s">
        <v>74</v>
      </c>
      <c r="R769" t="s">
        <v>1471</v>
      </c>
      <c r="S769" t="s">
        <v>85</v>
      </c>
      <c r="T769" t="s">
        <v>117</v>
      </c>
    </row>
    <row r="770" spans="1:20" x14ac:dyDescent="0.25">
      <c r="A770" s="1">
        <v>3328</v>
      </c>
      <c r="B770" t="s">
        <v>20</v>
      </c>
      <c r="C770" t="s">
        <v>24</v>
      </c>
      <c r="D770" t="s">
        <v>57</v>
      </c>
      <c r="E770" t="s">
        <v>56</v>
      </c>
      <c r="F770" t="s">
        <v>73</v>
      </c>
      <c r="G770" t="s">
        <v>86</v>
      </c>
      <c r="H770" t="s">
        <v>201</v>
      </c>
      <c r="I770" t="s">
        <v>114</v>
      </c>
      <c r="J770" t="s">
        <v>111</v>
      </c>
      <c r="K770" t="s">
        <v>1143</v>
      </c>
      <c r="L770" t="s">
        <v>74</v>
      </c>
      <c r="M770" t="s">
        <v>73</v>
      </c>
      <c r="N770" t="s">
        <v>74</v>
      </c>
      <c r="O770" t="s">
        <v>107</v>
      </c>
      <c r="P770" t="s">
        <v>1161</v>
      </c>
      <c r="Q770" t="s">
        <v>126</v>
      </c>
      <c r="R770" t="s">
        <v>2001</v>
      </c>
      <c r="S770" t="s">
        <v>106</v>
      </c>
      <c r="T770" t="s">
        <v>76</v>
      </c>
    </row>
    <row r="771" spans="1:20" x14ac:dyDescent="0.25">
      <c r="A771" s="1">
        <v>3329</v>
      </c>
      <c r="B771" t="s">
        <v>20</v>
      </c>
      <c r="C771" t="s">
        <v>25</v>
      </c>
      <c r="D771" t="s">
        <v>57</v>
      </c>
      <c r="E771" t="s">
        <v>55</v>
      </c>
      <c r="F771" t="s">
        <v>74</v>
      </c>
      <c r="G771" t="s">
        <v>105</v>
      </c>
      <c r="H771" t="s">
        <v>413</v>
      </c>
      <c r="I771" t="s">
        <v>75</v>
      </c>
      <c r="J771" t="s">
        <v>114</v>
      </c>
      <c r="K771" t="s">
        <v>1261</v>
      </c>
      <c r="L771" t="s">
        <v>1116</v>
      </c>
      <c r="M771" t="s">
        <v>73</v>
      </c>
      <c r="N771" t="s">
        <v>101</v>
      </c>
      <c r="O771" t="s">
        <v>80</v>
      </c>
      <c r="P771" t="s">
        <v>1144</v>
      </c>
      <c r="Q771" t="s">
        <v>74</v>
      </c>
      <c r="R771" t="s">
        <v>2118</v>
      </c>
      <c r="S771" t="s">
        <v>82</v>
      </c>
      <c r="T771" t="s">
        <v>76</v>
      </c>
    </row>
    <row r="772" spans="1:20" x14ac:dyDescent="0.25">
      <c r="A772" s="1">
        <v>3330</v>
      </c>
      <c r="B772" t="s">
        <v>20</v>
      </c>
      <c r="C772" t="s">
        <v>26</v>
      </c>
      <c r="D772" t="s">
        <v>57</v>
      </c>
      <c r="E772" t="s">
        <v>54</v>
      </c>
      <c r="F772" t="s">
        <v>73</v>
      </c>
      <c r="G772" t="s">
        <v>103</v>
      </c>
      <c r="H772" t="s">
        <v>876</v>
      </c>
      <c r="I772" t="s">
        <v>92</v>
      </c>
      <c r="J772" t="s">
        <v>91</v>
      </c>
      <c r="K772" t="s">
        <v>1334</v>
      </c>
      <c r="L772" t="s">
        <v>73</v>
      </c>
      <c r="M772" t="s">
        <v>73</v>
      </c>
      <c r="N772" t="s">
        <v>126</v>
      </c>
      <c r="O772" t="s">
        <v>75</v>
      </c>
      <c r="P772" t="s">
        <v>97</v>
      </c>
      <c r="Q772" t="s">
        <v>74</v>
      </c>
      <c r="R772" t="s">
        <v>1872</v>
      </c>
      <c r="S772" t="s">
        <v>116</v>
      </c>
      <c r="T772" t="s">
        <v>1116</v>
      </c>
    </row>
    <row r="773" spans="1:20" x14ac:dyDescent="0.25">
      <c r="A773" s="1">
        <v>3331</v>
      </c>
      <c r="B773" t="s">
        <v>20</v>
      </c>
      <c r="C773" t="s">
        <v>27</v>
      </c>
      <c r="D773" t="s">
        <v>57</v>
      </c>
      <c r="E773" t="s">
        <v>64</v>
      </c>
      <c r="F773" t="s">
        <v>74</v>
      </c>
      <c r="G773" t="s">
        <v>93</v>
      </c>
      <c r="H773" t="s">
        <v>911</v>
      </c>
      <c r="I773" t="s">
        <v>94</v>
      </c>
      <c r="J773" t="s">
        <v>84</v>
      </c>
      <c r="K773" t="s">
        <v>1159</v>
      </c>
      <c r="L773" t="s">
        <v>126</v>
      </c>
      <c r="M773" t="s">
        <v>74</v>
      </c>
      <c r="N773" t="s">
        <v>101</v>
      </c>
      <c r="O773" t="s">
        <v>98</v>
      </c>
      <c r="P773" t="s">
        <v>105</v>
      </c>
      <c r="Q773" t="s">
        <v>126</v>
      </c>
      <c r="R773" t="s">
        <v>2084</v>
      </c>
      <c r="S773" t="s">
        <v>82</v>
      </c>
      <c r="T773" t="s">
        <v>83</v>
      </c>
    </row>
    <row r="774" spans="1:20" x14ac:dyDescent="0.25">
      <c r="A774" s="1">
        <v>3332</v>
      </c>
      <c r="B774" t="s">
        <v>20</v>
      </c>
      <c r="C774" t="s">
        <v>28</v>
      </c>
      <c r="D774" t="s">
        <v>57</v>
      </c>
      <c r="E774" t="s">
        <v>65</v>
      </c>
      <c r="F774" t="s">
        <v>73</v>
      </c>
      <c r="G774" t="s">
        <v>95</v>
      </c>
      <c r="H774" t="s">
        <v>1018</v>
      </c>
      <c r="I774" t="s">
        <v>98</v>
      </c>
      <c r="J774" t="s">
        <v>79</v>
      </c>
      <c r="K774" t="s">
        <v>1274</v>
      </c>
      <c r="L774" t="s">
        <v>1116</v>
      </c>
      <c r="M774" t="s">
        <v>126</v>
      </c>
      <c r="N774" t="s">
        <v>126</v>
      </c>
      <c r="O774" t="s">
        <v>99</v>
      </c>
      <c r="P774" t="s">
        <v>439</v>
      </c>
      <c r="Q774" t="s">
        <v>73</v>
      </c>
      <c r="R774" t="s">
        <v>1845</v>
      </c>
      <c r="S774" t="s">
        <v>117</v>
      </c>
      <c r="T774" t="s">
        <v>126</v>
      </c>
    </row>
    <row r="775" spans="1:20" x14ac:dyDescent="0.25">
      <c r="A775" s="1">
        <v>3333</v>
      </c>
      <c r="B775" t="s">
        <v>20</v>
      </c>
      <c r="C775" t="s">
        <v>40</v>
      </c>
      <c r="D775" t="s">
        <v>57</v>
      </c>
      <c r="E775" t="s">
        <v>50</v>
      </c>
      <c r="F775" t="s">
        <v>74</v>
      </c>
      <c r="G775" t="s">
        <v>98</v>
      </c>
      <c r="H775" t="s">
        <v>244</v>
      </c>
      <c r="I775" t="s">
        <v>81</v>
      </c>
      <c r="J775" t="s">
        <v>113</v>
      </c>
      <c r="K775" t="s">
        <v>1200</v>
      </c>
      <c r="L775" t="s">
        <v>74</v>
      </c>
      <c r="M775" t="s">
        <v>73</v>
      </c>
      <c r="N775" t="s">
        <v>126</v>
      </c>
      <c r="O775" t="s">
        <v>113</v>
      </c>
      <c r="P775" t="s">
        <v>636</v>
      </c>
      <c r="Q775" t="s">
        <v>73</v>
      </c>
      <c r="R775" t="s">
        <v>1579</v>
      </c>
      <c r="S775" t="s">
        <v>82</v>
      </c>
      <c r="T775" t="s">
        <v>101</v>
      </c>
    </row>
    <row r="776" spans="1:20" x14ac:dyDescent="0.25">
      <c r="A776" s="1">
        <v>3334</v>
      </c>
      <c r="B776" t="s">
        <v>20</v>
      </c>
      <c r="C776" t="s">
        <v>29</v>
      </c>
      <c r="D776" t="s">
        <v>57</v>
      </c>
      <c r="E776" t="s">
        <v>42</v>
      </c>
      <c r="F776" t="s">
        <v>73</v>
      </c>
      <c r="G776" t="s">
        <v>108</v>
      </c>
      <c r="H776" t="s">
        <v>773</v>
      </c>
      <c r="I776" t="s">
        <v>86</v>
      </c>
      <c r="J776" t="s">
        <v>110</v>
      </c>
      <c r="K776" t="s">
        <v>1234</v>
      </c>
      <c r="L776" t="s">
        <v>74</v>
      </c>
      <c r="M776" t="s">
        <v>74</v>
      </c>
      <c r="N776" t="s">
        <v>1116</v>
      </c>
      <c r="O776" t="s">
        <v>92</v>
      </c>
      <c r="P776" t="s">
        <v>447</v>
      </c>
      <c r="Q776" t="s">
        <v>126</v>
      </c>
      <c r="R776" t="s">
        <v>2036</v>
      </c>
      <c r="S776" t="s">
        <v>89</v>
      </c>
      <c r="T776" t="s">
        <v>87</v>
      </c>
    </row>
    <row r="777" spans="1:20" x14ac:dyDescent="0.25">
      <c r="A777" s="1">
        <v>3335</v>
      </c>
      <c r="B777" t="s">
        <v>20</v>
      </c>
      <c r="C777" t="s">
        <v>30</v>
      </c>
      <c r="D777" t="s">
        <v>57</v>
      </c>
      <c r="E777" t="s">
        <v>50</v>
      </c>
      <c r="F777" t="s">
        <v>73</v>
      </c>
      <c r="G777" t="s">
        <v>99</v>
      </c>
      <c r="H777" t="s">
        <v>997</v>
      </c>
      <c r="I777" t="s">
        <v>90</v>
      </c>
      <c r="J777" t="s">
        <v>129</v>
      </c>
      <c r="K777" t="s">
        <v>1172</v>
      </c>
      <c r="L777" t="s">
        <v>126</v>
      </c>
      <c r="M777" t="s">
        <v>101</v>
      </c>
      <c r="N777" t="s">
        <v>1116</v>
      </c>
      <c r="O777" t="s">
        <v>92</v>
      </c>
      <c r="P777" t="s">
        <v>1009</v>
      </c>
      <c r="Q777" t="s">
        <v>73</v>
      </c>
      <c r="R777" t="s">
        <v>1602</v>
      </c>
      <c r="S777" t="s">
        <v>75</v>
      </c>
      <c r="T777" t="s">
        <v>76</v>
      </c>
    </row>
    <row r="778" spans="1:20" x14ac:dyDescent="0.25">
      <c r="A778" s="1">
        <v>3336</v>
      </c>
      <c r="B778" t="s">
        <v>20</v>
      </c>
      <c r="C778" t="s">
        <v>31</v>
      </c>
      <c r="D778" t="s">
        <v>57</v>
      </c>
      <c r="E778" t="s">
        <v>71</v>
      </c>
      <c r="F778" t="s">
        <v>74</v>
      </c>
      <c r="G778" t="s">
        <v>84</v>
      </c>
      <c r="H778" t="s">
        <v>922</v>
      </c>
      <c r="I778" t="s">
        <v>77</v>
      </c>
      <c r="J778" t="s">
        <v>108</v>
      </c>
      <c r="K778" t="s">
        <v>1298</v>
      </c>
      <c r="L778" t="s">
        <v>126</v>
      </c>
      <c r="M778" t="s">
        <v>73</v>
      </c>
      <c r="N778" t="s">
        <v>74</v>
      </c>
      <c r="O778" t="s">
        <v>91</v>
      </c>
      <c r="P778" t="s">
        <v>1216</v>
      </c>
      <c r="Q778" t="s">
        <v>74</v>
      </c>
      <c r="R778" t="s">
        <v>2201</v>
      </c>
      <c r="S778" t="s">
        <v>116</v>
      </c>
      <c r="T778" t="s">
        <v>131</v>
      </c>
    </row>
    <row r="779" spans="1:20" x14ac:dyDescent="0.25">
      <c r="A779" s="1">
        <v>3337</v>
      </c>
      <c r="B779" t="s">
        <v>20</v>
      </c>
      <c r="C779" t="s">
        <v>32</v>
      </c>
      <c r="D779" t="s">
        <v>57</v>
      </c>
      <c r="E779" t="s">
        <v>59</v>
      </c>
      <c r="F779" t="s">
        <v>74</v>
      </c>
      <c r="G779" t="s">
        <v>77</v>
      </c>
      <c r="H779" t="s">
        <v>428</v>
      </c>
      <c r="I779" t="s">
        <v>102</v>
      </c>
      <c r="J779" t="s">
        <v>109</v>
      </c>
      <c r="K779" t="s">
        <v>1321</v>
      </c>
      <c r="L779" t="s">
        <v>101</v>
      </c>
      <c r="M779" t="s">
        <v>1116</v>
      </c>
      <c r="N779" t="s">
        <v>101</v>
      </c>
      <c r="O779" t="s">
        <v>77</v>
      </c>
      <c r="P779" t="s">
        <v>335</v>
      </c>
      <c r="Q779" t="s">
        <v>73</v>
      </c>
      <c r="R779" t="s">
        <v>2094</v>
      </c>
      <c r="S779" t="s">
        <v>116</v>
      </c>
      <c r="T779" t="s">
        <v>83</v>
      </c>
    </row>
    <row r="780" spans="1:20" x14ac:dyDescent="0.25">
      <c r="A780" s="1">
        <v>3338</v>
      </c>
      <c r="B780" t="s">
        <v>20</v>
      </c>
      <c r="C780" t="s">
        <v>34</v>
      </c>
      <c r="D780" t="s">
        <v>57</v>
      </c>
      <c r="E780" t="s">
        <v>53</v>
      </c>
      <c r="F780" t="s">
        <v>73</v>
      </c>
      <c r="G780" t="s">
        <v>98</v>
      </c>
      <c r="H780" t="s">
        <v>724</v>
      </c>
      <c r="I780" t="s">
        <v>103</v>
      </c>
      <c r="J780" t="s">
        <v>79</v>
      </c>
      <c r="K780" t="s">
        <v>1136</v>
      </c>
      <c r="L780" t="s">
        <v>101</v>
      </c>
      <c r="M780" t="s">
        <v>74</v>
      </c>
      <c r="N780" t="s">
        <v>74</v>
      </c>
      <c r="O780" t="s">
        <v>81</v>
      </c>
      <c r="P780" t="s">
        <v>178</v>
      </c>
      <c r="Q780" t="s">
        <v>73</v>
      </c>
      <c r="R780" t="s">
        <v>1410</v>
      </c>
      <c r="S780" t="s">
        <v>116</v>
      </c>
      <c r="T780" t="s">
        <v>1116</v>
      </c>
    </row>
    <row r="781" spans="1:20" x14ac:dyDescent="0.25">
      <c r="A781" s="1">
        <v>3339</v>
      </c>
      <c r="B781" t="s">
        <v>20</v>
      </c>
      <c r="C781" t="s">
        <v>35</v>
      </c>
      <c r="D781" t="s">
        <v>57</v>
      </c>
      <c r="E781" t="s">
        <v>70</v>
      </c>
      <c r="F781" t="s">
        <v>74</v>
      </c>
      <c r="G781" t="s">
        <v>98</v>
      </c>
      <c r="H781" t="s">
        <v>222</v>
      </c>
      <c r="I781" t="s">
        <v>106</v>
      </c>
      <c r="J781" t="s">
        <v>92</v>
      </c>
      <c r="K781" t="s">
        <v>1162</v>
      </c>
      <c r="L781" t="s">
        <v>126</v>
      </c>
      <c r="M781" t="s">
        <v>126</v>
      </c>
      <c r="N781" t="s">
        <v>126</v>
      </c>
      <c r="O781" t="s">
        <v>114</v>
      </c>
      <c r="P781" t="s">
        <v>873</v>
      </c>
      <c r="Q781" t="s">
        <v>74</v>
      </c>
      <c r="R781" t="s">
        <v>1897</v>
      </c>
      <c r="S781" t="s">
        <v>117</v>
      </c>
      <c r="T781" t="s">
        <v>1116</v>
      </c>
    </row>
    <row r="782" spans="1:20" x14ac:dyDescent="0.25">
      <c r="A782" s="1">
        <v>3340</v>
      </c>
      <c r="B782" t="s">
        <v>20</v>
      </c>
      <c r="C782" t="s">
        <v>36</v>
      </c>
      <c r="D782" t="s">
        <v>57</v>
      </c>
      <c r="E782" t="s">
        <v>45</v>
      </c>
      <c r="F782" t="s">
        <v>73</v>
      </c>
      <c r="G782" t="s">
        <v>89</v>
      </c>
      <c r="H782" t="s">
        <v>935</v>
      </c>
      <c r="I782" t="s">
        <v>98</v>
      </c>
      <c r="J782" t="s">
        <v>91</v>
      </c>
      <c r="K782" t="s">
        <v>1197</v>
      </c>
      <c r="L782" t="s">
        <v>126</v>
      </c>
      <c r="M782" t="s">
        <v>101</v>
      </c>
      <c r="N782" t="s">
        <v>131</v>
      </c>
      <c r="O782" t="s">
        <v>90</v>
      </c>
      <c r="P782" t="s">
        <v>124</v>
      </c>
      <c r="Q782" t="s">
        <v>73</v>
      </c>
      <c r="R782" t="s">
        <v>1451</v>
      </c>
      <c r="S782" t="s">
        <v>82</v>
      </c>
      <c r="T782" t="s">
        <v>131</v>
      </c>
    </row>
    <row r="783" spans="1:20" x14ac:dyDescent="0.25">
      <c r="A783" s="1">
        <v>3341</v>
      </c>
      <c r="B783" t="s">
        <v>20</v>
      </c>
      <c r="C783" t="s">
        <v>37</v>
      </c>
      <c r="D783" t="s">
        <v>57</v>
      </c>
      <c r="E783" t="s">
        <v>65</v>
      </c>
      <c r="F783" t="s">
        <v>74</v>
      </c>
      <c r="G783" t="s">
        <v>89</v>
      </c>
      <c r="H783" t="s">
        <v>718</v>
      </c>
      <c r="I783" t="s">
        <v>75</v>
      </c>
      <c r="J783" t="s">
        <v>79</v>
      </c>
      <c r="K783" t="s">
        <v>1124</v>
      </c>
      <c r="L783" t="s">
        <v>126</v>
      </c>
      <c r="M783" t="s">
        <v>74</v>
      </c>
      <c r="N783" t="s">
        <v>101</v>
      </c>
      <c r="O783" t="s">
        <v>103</v>
      </c>
      <c r="P783" t="s">
        <v>695</v>
      </c>
      <c r="Q783" t="s">
        <v>73</v>
      </c>
      <c r="R783" t="s">
        <v>1633</v>
      </c>
      <c r="S783" t="s">
        <v>106</v>
      </c>
      <c r="T783" t="s">
        <v>117</v>
      </c>
    </row>
    <row r="784" spans="1:20" x14ac:dyDescent="0.25">
      <c r="A784" s="1">
        <v>3342</v>
      </c>
      <c r="B784" t="s">
        <v>20</v>
      </c>
      <c r="C784" t="s">
        <v>38</v>
      </c>
      <c r="D784" t="s">
        <v>57</v>
      </c>
      <c r="E784" t="s">
        <v>48</v>
      </c>
      <c r="F784" t="s">
        <v>73</v>
      </c>
      <c r="G784" t="s">
        <v>75</v>
      </c>
      <c r="H784" t="s">
        <v>231</v>
      </c>
      <c r="I784" t="s">
        <v>102</v>
      </c>
      <c r="J784" t="s">
        <v>119</v>
      </c>
      <c r="K784" t="s">
        <v>1303</v>
      </c>
      <c r="L784" t="s">
        <v>126</v>
      </c>
      <c r="M784" t="s">
        <v>74</v>
      </c>
      <c r="N784" t="s">
        <v>73</v>
      </c>
      <c r="O784" t="s">
        <v>99</v>
      </c>
      <c r="P784" t="s">
        <v>93</v>
      </c>
      <c r="Q784" t="s">
        <v>73</v>
      </c>
      <c r="R784" t="s">
        <v>1703</v>
      </c>
      <c r="S784" t="s">
        <v>106</v>
      </c>
      <c r="T784" t="s">
        <v>131</v>
      </c>
    </row>
    <row r="785" spans="1:20" x14ac:dyDescent="0.25">
      <c r="A785" s="1">
        <v>3343</v>
      </c>
      <c r="B785" t="s">
        <v>20</v>
      </c>
      <c r="C785" t="s">
        <v>39</v>
      </c>
      <c r="D785" t="s">
        <v>57</v>
      </c>
      <c r="E785" t="s">
        <v>56</v>
      </c>
      <c r="F785" t="s">
        <v>74</v>
      </c>
      <c r="G785" t="s">
        <v>86</v>
      </c>
      <c r="H785" t="s">
        <v>303</v>
      </c>
      <c r="I785" t="s">
        <v>103</v>
      </c>
      <c r="J785" t="s">
        <v>105</v>
      </c>
      <c r="K785" t="s">
        <v>1183</v>
      </c>
      <c r="L785" t="s">
        <v>126</v>
      </c>
      <c r="M785" t="s">
        <v>126</v>
      </c>
      <c r="N785" t="s">
        <v>73</v>
      </c>
      <c r="O785" t="s">
        <v>92</v>
      </c>
      <c r="P785" t="s">
        <v>713</v>
      </c>
      <c r="Q785" t="s">
        <v>73</v>
      </c>
      <c r="R785" t="s">
        <v>1040</v>
      </c>
      <c r="S785" t="s">
        <v>78</v>
      </c>
      <c r="T785" t="s">
        <v>101</v>
      </c>
    </row>
    <row r="786" spans="1:20" x14ac:dyDescent="0.25">
      <c r="A786" s="1">
        <v>3344</v>
      </c>
      <c r="B786" t="s">
        <v>20</v>
      </c>
      <c r="C786" t="s">
        <v>24</v>
      </c>
      <c r="D786" t="s">
        <v>58</v>
      </c>
      <c r="E786" t="s">
        <v>68</v>
      </c>
      <c r="F786" t="s">
        <v>73</v>
      </c>
      <c r="G786" t="s">
        <v>73</v>
      </c>
      <c r="H786" t="s">
        <v>108</v>
      </c>
      <c r="I786" t="s">
        <v>75</v>
      </c>
      <c r="J786" t="s">
        <v>80</v>
      </c>
      <c r="K786" t="s">
        <v>726</v>
      </c>
      <c r="L786" t="s">
        <v>73</v>
      </c>
      <c r="M786" t="s">
        <v>126</v>
      </c>
      <c r="N786" t="s">
        <v>126</v>
      </c>
      <c r="O786" t="s">
        <v>102</v>
      </c>
      <c r="P786" t="s">
        <v>297</v>
      </c>
      <c r="Q786" t="s">
        <v>73</v>
      </c>
      <c r="R786" t="s">
        <v>1616</v>
      </c>
      <c r="S786" t="s">
        <v>106</v>
      </c>
      <c r="T786" t="s">
        <v>101</v>
      </c>
    </row>
    <row r="787" spans="1:20" x14ac:dyDescent="0.25">
      <c r="A787" s="1">
        <v>3345</v>
      </c>
      <c r="B787" t="s">
        <v>20</v>
      </c>
      <c r="C787" t="s">
        <v>25</v>
      </c>
      <c r="D787" t="s">
        <v>58</v>
      </c>
      <c r="E787" t="s">
        <v>69</v>
      </c>
      <c r="F787" t="s">
        <v>74</v>
      </c>
      <c r="G787" t="s">
        <v>87</v>
      </c>
      <c r="H787" t="s">
        <v>773</v>
      </c>
      <c r="I787" t="s">
        <v>81</v>
      </c>
      <c r="J787" t="s">
        <v>79</v>
      </c>
      <c r="K787" t="s">
        <v>1192</v>
      </c>
      <c r="L787" t="s">
        <v>73</v>
      </c>
      <c r="M787" t="s">
        <v>73</v>
      </c>
      <c r="N787" t="s">
        <v>101</v>
      </c>
      <c r="O787" t="s">
        <v>114</v>
      </c>
      <c r="P787" t="s">
        <v>946</v>
      </c>
      <c r="Q787" t="s">
        <v>73</v>
      </c>
      <c r="R787" t="s">
        <v>1718</v>
      </c>
      <c r="S787" t="s">
        <v>85</v>
      </c>
      <c r="T787" t="s">
        <v>101</v>
      </c>
    </row>
    <row r="788" spans="1:20" x14ac:dyDescent="0.25">
      <c r="A788" s="1">
        <v>3346</v>
      </c>
      <c r="B788" t="s">
        <v>20</v>
      </c>
      <c r="C788" t="s">
        <v>26</v>
      </c>
      <c r="D788" t="s">
        <v>58</v>
      </c>
      <c r="E788" t="s">
        <v>70</v>
      </c>
      <c r="F788" t="s">
        <v>73</v>
      </c>
      <c r="G788" t="s">
        <v>97</v>
      </c>
      <c r="H788" t="s">
        <v>925</v>
      </c>
      <c r="I788" t="s">
        <v>96</v>
      </c>
      <c r="J788" t="s">
        <v>92</v>
      </c>
      <c r="K788" t="s">
        <v>1227</v>
      </c>
      <c r="L788" t="s">
        <v>126</v>
      </c>
      <c r="M788" t="s">
        <v>74</v>
      </c>
      <c r="N788" t="s">
        <v>74</v>
      </c>
      <c r="O788" t="s">
        <v>108</v>
      </c>
      <c r="P788" t="s">
        <v>905</v>
      </c>
      <c r="Q788" t="s">
        <v>126</v>
      </c>
      <c r="R788" t="s">
        <v>1807</v>
      </c>
      <c r="S788" t="s">
        <v>82</v>
      </c>
      <c r="T788" t="s">
        <v>83</v>
      </c>
    </row>
    <row r="789" spans="1:20" x14ac:dyDescent="0.25">
      <c r="A789" s="1">
        <v>3347</v>
      </c>
      <c r="B789" t="s">
        <v>20</v>
      </c>
      <c r="C789" t="s">
        <v>27</v>
      </c>
      <c r="D789" t="s">
        <v>58</v>
      </c>
      <c r="E789" t="s">
        <v>41</v>
      </c>
      <c r="F789" t="s">
        <v>73</v>
      </c>
      <c r="G789" t="s">
        <v>75</v>
      </c>
      <c r="H789" t="s">
        <v>947</v>
      </c>
      <c r="I789" t="s">
        <v>81</v>
      </c>
      <c r="J789" t="s">
        <v>79</v>
      </c>
      <c r="K789" t="s">
        <v>1283</v>
      </c>
      <c r="L789" t="s">
        <v>126</v>
      </c>
      <c r="M789" t="s">
        <v>73</v>
      </c>
      <c r="N789" t="s">
        <v>126</v>
      </c>
      <c r="O789" t="s">
        <v>102</v>
      </c>
      <c r="P789" t="s">
        <v>88</v>
      </c>
      <c r="Q789" t="s">
        <v>73</v>
      </c>
      <c r="R789" t="s">
        <v>1450</v>
      </c>
      <c r="S789" t="s">
        <v>96</v>
      </c>
      <c r="T789" t="s">
        <v>83</v>
      </c>
    </row>
    <row r="790" spans="1:20" x14ac:dyDescent="0.25">
      <c r="A790" s="1">
        <v>3348</v>
      </c>
      <c r="B790" t="s">
        <v>20</v>
      </c>
      <c r="C790" t="s">
        <v>28</v>
      </c>
      <c r="D790" t="s">
        <v>58</v>
      </c>
      <c r="E790" t="s">
        <v>44</v>
      </c>
      <c r="F790" t="s">
        <v>74</v>
      </c>
      <c r="G790" t="s">
        <v>99</v>
      </c>
      <c r="H790" t="s">
        <v>398</v>
      </c>
      <c r="I790" t="s">
        <v>98</v>
      </c>
      <c r="J790" t="s">
        <v>95</v>
      </c>
      <c r="K790" t="s">
        <v>1267</v>
      </c>
      <c r="L790" t="s">
        <v>73</v>
      </c>
      <c r="M790" t="s">
        <v>126</v>
      </c>
      <c r="N790" t="s">
        <v>1116</v>
      </c>
      <c r="O790" t="s">
        <v>113</v>
      </c>
      <c r="P790" t="s">
        <v>206</v>
      </c>
      <c r="Q790" t="s">
        <v>74</v>
      </c>
      <c r="R790" t="s">
        <v>1641</v>
      </c>
      <c r="S790" t="s">
        <v>85</v>
      </c>
      <c r="T790" t="s">
        <v>1116</v>
      </c>
    </row>
    <row r="791" spans="1:20" x14ac:dyDescent="0.25">
      <c r="A791" s="1">
        <v>3349</v>
      </c>
      <c r="B791" t="s">
        <v>20</v>
      </c>
      <c r="C791" t="s">
        <v>40</v>
      </c>
      <c r="D791" t="s">
        <v>58</v>
      </c>
      <c r="E791" t="s">
        <v>51</v>
      </c>
      <c r="F791" t="s">
        <v>73</v>
      </c>
      <c r="G791" t="s">
        <v>94</v>
      </c>
      <c r="H791" t="s">
        <v>818</v>
      </c>
      <c r="I791" t="s">
        <v>86</v>
      </c>
      <c r="J791" t="s">
        <v>107</v>
      </c>
      <c r="K791" t="s">
        <v>1358</v>
      </c>
      <c r="L791" t="s">
        <v>101</v>
      </c>
      <c r="M791" t="s">
        <v>74</v>
      </c>
      <c r="N791" t="s">
        <v>74</v>
      </c>
      <c r="O791" t="s">
        <v>103</v>
      </c>
      <c r="P791" t="s">
        <v>816</v>
      </c>
      <c r="Q791" t="s">
        <v>74</v>
      </c>
      <c r="R791" t="s">
        <v>173</v>
      </c>
      <c r="S791" t="s">
        <v>87</v>
      </c>
      <c r="T791" t="s">
        <v>83</v>
      </c>
    </row>
    <row r="792" spans="1:20" x14ac:dyDescent="0.25">
      <c r="A792" s="1">
        <v>3350</v>
      </c>
      <c r="B792" t="s">
        <v>20</v>
      </c>
      <c r="C792" t="s">
        <v>29</v>
      </c>
      <c r="D792" t="s">
        <v>58</v>
      </c>
      <c r="E792" t="s">
        <v>61</v>
      </c>
      <c r="F792" t="s">
        <v>74</v>
      </c>
      <c r="G792" t="s">
        <v>78</v>
      </c>
      <c r="H792" t="s">
        <v>669</v>
      </c>
      <c r="I792" t="s">
        <v>107</v>
      </c>
      <c r="J792" t="s">
        <v>130</v>
      </c>
      <c r="K792" t="s">
        <v>1257</v>
      </c>
      <c r="L792" t="s">
        <v>74</v>
      </c>
      <c r="M792" t="s">
        <v>1116</v>
      </c>
      <c r="N792" t="s">
        <v>101</v>
      </c>
      <c r="O792" t="s">
        <v>90</v>
      </c>
      <c r="P792" t="s">
        <v>861</v>
      </c>
      <c r="Q792" t="s">
        <v>73</v>
      </c>
      <c r="R792" t="s">
        <v>1597</v>
      </c>
      <c r="S792" t="s">
        <v>99</v>
      </c>
      <c r="T792" t="s">
        <v>87</v>
      </c>
    </row>
    <row r="793" spans="1:20" x14ac:dyDescent="0.25">
      <c r="A793" s="1">
        <v>3351</v>
      </c>
      <c r="B793" t="s">
        <v>20</v>
      </c>
      <c r="C793" t="s">
        <v>31</v>
      </c>
      <c r="D793" t="s">
        <v>58</v>
      </c>
      <c r="E793" t="s">
        <v>45</v>
      </c>
      <c r="F793" t="s">
        <v>74</v>
      </c>
      <c r="G793" t="s">
        <v>78</v>
      </c>
      <c r="H793" t="s">
        <v>283</v>
      </c>
      <c r="I793" t="s">
        <v>86</v>
      </c>
      <c r="J793" t="s">
        <v>119</v>
      </c>
      <c r="K793" t="s">
        <v>1244</v>
      </c>
      <c r="L793" t="s">
        <v>74</v>
      </c>
      <c r="M793" t="s">
        <v>74</v>
      </c>
      <c r="N793" t="s">
        <v>1116</v>
      </c>
      <c r="O793" t="s">
        <v>75</v>
      </c>
      <c r="P793" t="s">
        <v>115</v>
      </c>
      <c r="Q793" t="s">
        <v>73</v>
      </c>
      <c r="R793" t="s">
        <v>1732</v>
      </c>
      <c r="S793" t="s">
        <v>96</v>
      </c>
      <c r="T793" t="s">
        <v>1116</v>
      </c>
    </row>
    <row r="794" spans="1:20" x14ac:dyDescent="0.25">
      <c r="A794" s="1">
        <v>3352</v>
      </c>
      <c r="B794" t="s">
        <v>20</v>
      </c>
      <c r="C794" t="s">
        <v>32</v>
      </c>
      <c r="D794" t="s">
        <v>58</v>
      </c>
      <c r="E794" t="s">
        <v>62</v>
      </c>
      <c r="F794" t="s">
        <v>73</v>
      </c>
      <c r="G794" t="s">
        <v>87</v>
      </c>
      <c r="H794" t="s">
        <v>247</v>
      </c>
      <c r="I794" t="s">
        <v>75</v>
      </c>
      <c r="J794" t="s">
        <v>79</v>
      </c>
      <c r="K794" t="s">
        <v>1161</v>
      </c>
      <c r="L794" t="s">
        <v>73</v>
      </c>
      <c r="M794" t="s">
        <v>73</v>
      </c>
      <c r="N794" t="s">
        <v>101</v>
      </c>
      <c r="O794" t="s">
        <v>93</v>
      </c>
      <c r="P794" t="s">
        <v>765</v>
      </c>
      <c r="Q794" t="s">
        <v>73</v>
      </c>
      <c r="R794" t="s">
        <v>2202</v>
      </c>
      <c r="S794" t="s">
        <v>75</v>
      </c>
      <c r="T794" t="s">
        <v>83</v>
      </c>
    </row>
    <row r="795" spans="1:20" x14ac:dyDescent="0.25">
      <c r="A795" s="1">
        <v>3353</v>
      </c>
      <c r="B795" t="s">
        <v>20</v>
      </c>
      <c r="C795" t="s">
        <v>33</v>
      </c>
      <c r="D795" t="s">
        <v>58</v>
      </c>
      <c r="E795" t="s">
        <v>59</v>
      </c>
      <c r="F795" t="s">
        <v>74</v>
      </c>
      <c r="G795" t="s">
        <v>78</v>
      </c>
      <c r="H795" t="s">
        <v>603</v>
      </c>
      <c r="I795" t="s">
        <v>75</v>
      </c>
      <c r="J795" t="s">
        <v>95</v>
      </c>
      <c r="K795" t="s">
        <v>765</v>
      </c>
      <c r="L795" t="s">
        <v>73</v>
      </c>
      <c r="M795" t="s">
        <v>73</v>
      </c>
      <c r="N795" t="s">
        <v>74</v>
      </c>
      <c r="O795" t="s">
        <v>94</v>
      </c>
      <c r="P795" t="s">
        <v>206</v>
      </c>
      <c r="Q795" t="s">
        <v>74</v>
      </c>
      <c r="R795" t="s">
        <v>1691</v>
      </c>
      <c r="S795" t="s">
        <v>82</v>
      </c>
      <c r="T795" t="s">
        <v>126</v>
      </c>
    </row>
    <row r="796" spans="1:20" x14ac:dyDescent="0.25">
      <c r="A796" s="1">
        <v>3354</v>
      </c>
      <c r="B796" t="s">
        <v>20</v>
      </c>
      <c r="C796" t="s">
        <v>34</v>
      </c>
      <c r="D796" t="s">
        <v>58</v>
      </c>
      <c r="E796" t="s">
        <v>64</v>
      </c>
      <c r="F796" t="s">
        <v>73</v>
      </c>
      <c r="G796" t="s">
        <v>98</v>
      </c>
      <c r="H796" t="s">
        <v>723</v>
      </c>
      <c r="I796" t="s">
        <v>90</v>
      </c>
      <c r="J796" t="s">
        <v>107</v>
      </c>
      <c r="K796" t="s">
        <v>1127</v>
      </c>
      <c r="L796" t="s">
        <v>101</v>
      </c>
      <c r="M796" t="s">
        <v>74</v>
      </c>
      <c r="N796" t="s">
        <v>101</v>
      </c>
      <c r="O796" t="s">
        <v>75</v>
      </c>
      <c r="P796" t="s">
        <v>537</v>
      </c>
      <c r="Q796" t="s">
        <v>73</v>
      </c>
      <c r="R796" t="s">
        <v>2060</v>
      </c>
      <c r="S796" t="s">
        <v>78</v>
      </c>
      <c r="T796" t="s">
        <v>126</v>
      </c>
    </row>
    <row r="797" spans="1:20" x14ac:dyDescent="0.25">
      <c r="A797" s="1">
        <v>3355</v>
      </c>
      <c r="B797" t="s">
        <v>20</v>
      </c>
      <c r="C797" t="s">
        <v>35</v>
      </c>
      <c r="D797" t="s">
        <v>58</v>
      </c>
      <c r="E797" t="s">
        <v>63</v>
      </c>
      <c r="F797" t="s">
        <v>73</v>
      </c>
      <c r="G797" t="s">
        <v>78</v>
      </c>
      <c r="H797" t="s">
        <v>964</v>
      </c>
      <c r="I797" t="s">
        <v>96</v>
      </c>
      <c r="J797" t="s">
        <v>107</v>
      </c>
      <c r="K797" t="s">
        <v>1016</v>
      </c>
      <c r="L797" t="s">
        <v>74</v>
      </c>
      <c r="M797" t="s">
        <v>126</v>
      </c>
      <c r="N797" t="s">
        <v>1116</v>
      </c>
      <c r="O797" t="s">
        <v>82</v>
      </c>
      <c r="P797" t="s">
        <v>111</v>
      </c>
      <c r="Q797" t="s">
        <v>73</v>
      </c>
      <c r="R797" t="s">
        <v>2203</v>
      </c>
      <c r="S797" t="s">
        <v>85</v>
      </c>
      <c r="T797" t="s">
        <v>74</v>
      </c>
    </row>
    <row r="798" spans="1:20" x14ac:dyDescent="0.25">
      <c r="A798" s="1">
        <v>3356</v>
      </c>
      <c r="B798" t="s">
        <v>20</v>
      </c>
      <c r="C798" t="s">
        <v>36</v>
      </c>
      <c r="D798" t="s">
        <v>58</v>
      </c>
      <c r="E798" t="s">
        <v>42</v>
      </c>
      <c r="F798" t="s">
        <v>74</v>
      </c>
      <c r="G798" t="s">
        <v>96</v>
      </c>
      <c r="H798" t="s">
        <v>200</v>
      </c>
      <c r="I798" t="s">
        <v>77</v>
      </c>
      <c r="J798" t="s">
        <v>88</v>
      </c>
      <c r="K798" t="s">
        <v>1216</v>
      </c>
      <c r="L798" t="s">
        <v>73</v>
      </c>
      <c r="M798" t="s">
        <v>126</v>
      </c>
      <c r="N798" t="s">
        <v>101</v>
      </c>
      <c r="O798" t="s">
        <v>102</v>
      </c>
      <c r="P798" t="s">
        <v>817</v>
      </c>
      <c r="Q798" t="s">
        <v>126</v>
      </c>
      <c r="R798" t="s">
        <v>1881</v>
      </c>
      <c r="S798" t="s">
        <v>96</v>
      </c>
      <c r="T798" t="s">
        <v>83</v>
      </c>
    </row>
    <row r="799" spans="1:20" x14ac:dyDescent="0.25">
      <c r="A799" s="1">
        <v>3357</v>
      </c>
      <c r="B799" t="s">
        <v>20</v>
      </c>
      <c r="C799" t="s">
        <v>37</v>
      </c>
      <c r="D799" t="s">
        <v>58</v>
      </c>
      <c r="E799" t="s">
        <v>69</v>
      </c>
      <c r="F799" t="s">
        <v>73</v>
      </c>
      <c r="G799" t="s">
        <v>101</v>
      </c>
      <c r="H799" t="s">
        <v>434</v>
      </c>
      <c r="I799" t="s">
        <v>81</v>
      </c>
      <c r="J799" t="s">
        <v>80</v>
      </c>
      <c r="K799" t="s">
        <v>1086</v>
      </c>
      <c r="L799" t="s">
        <v>73</v>
      </c>
      <c r="M799" t="s">
        <v>73</v>
      </c>
      <c r="N799" t="s">
        <v>1116</v>
      </c>
      <c r="O799" t="s">
        <v>75</v>
      </c>
      <c r="P799" t="s">
        <v>129</v>
      </c>
      <c r="Q799" t="s">
        <v>73</v>
      </c>
      <c r="R799" t="s">
        <v>1702</v>
      </c>
      <c r="S799" t="s">
        <v>85</v>
      </c>
      <c r="T799" t="s">
        <v>101</v>
      </c>
    </row>
    <row r="800" spans="1:20" x14ac:dyDescent="0.25">
      <c r="A800" s="1">
        <v>3358</v>
      </c>
      <c r="B800" t="s">
        <v>20</v>
      </c>
      <c r="C800" t="s">
        <v>38</v>
      </c>
      <c r="D800" t="s">
        <v>58</v>
      </c>
      <c r="E800" t="s">
        <v>68</v>
      </c>
      <c r="F800" t="s">
        <v>74</v>
      </c>
      <c r="G800" t="s">
        <v>98</v>
      </c>
      <c r="H800" t="s">
        <v>108</v>
      </c>
      <c r="I800" t="s">
        <v>116</v>
      </c>
      <c r="J800" t="s">
        <v>77</v>
      </c>
      <c r="K800" t="s">
        <v>447</v>
      </c>
      <c r="L800" t="s">
        <v>74</v>
      </c>
      <c r="M800" t="s">
        <v>126</v>
      </c>
      <c r="N800" t="s">
        <v>1116</v>
      </c>
      <c r="O800" t="s">
        <v>113</v>
      </c>
      <c r="P800" t="s">
        <v>636</v>
      </c>
      <c r="Q800" t="s">
        <v>126</v>
      </c>
      <c r="R800" t="s">
        <v>1905</v>
      </c>
      <c r="S800" t="s">
        <v>82</v>
      </c>
      <c r="T800" t="s">
        <v>1116</v>
      </c>
    </row>
    <row r="801" spans="1:20" x14ac:dyDescent="0.25">
      <c r="A801" s="1">
        <v>3359</v>
      </c>
      <c r="B801" t="s">
        <v>20</v>
      </c>
      <c r="C801" t="s">
        <v>39</v>
      </c>
      <c r="D801" t="s">
        <v>58</v>
      </c>
      <c r="E801" t="s">
        <v>41</v>
      </c>
      <c r="F801" t="s">
        <v>74</v>
      </c>
      <c r="G801" t="s">
        <v>83</v>
      </c>
      <c r="H801" t="s">
        <v>268</v>
      </c>
      <c r="I801" t="s">
        <v>75</v>
      </c>
      <c r="J801" t="s">
        <v>94</v>
      </c>
      <c r="K801" t="s">
        <v>444</v>
      </c>
      <c r="L801" t="s">
        <v>73</v>
      </c>
      <c r="M801" t="s">
        <v>126</v>
      </c>
      <c r="N801" t="s">
        <v>76</v>
      </c>
      <c r="O801" t="s">
        <v>103</v>
      </c>
      <c r="P801" t="s">
        <v>123</v>
      </c>
      <c r="Q801" t="s">
        <v>73</v>
      </c>
      <c r="R801" t="s">
        <v>1981</v>
      </c>
      <c r="S801" t="s">
        <v>96</v>
      </c>
      <c r="T801" t="s">
        <v>126</v>
      </c>
    </row>
    <row r="802" spans="1:20" x14ac:dyDescent="0.25">
      <c r="A802" s="1">
        <v>3360</v>
      </c>
      <c r="B802" t="s">
        <v>20</v>
      </c>
      <c r="C802" t="s">
        <v>24</v>
      </c>
      <c r="D802" t="s">
        <v>59</v>
      </c>
      <c r="E802" t="s">
        <v>69</v>
      </c>
      <c r="F802" t="s">
        <v>73</v>
      </c>
      <c r="G802" t="s">
        <v>78</v>
      </c>
      <c r="H802" t="s">
        <v>403</v>
      </c>
      <c r="I802" t="s">
        <v>89</v>
      </c>
      <c r="J802" t="s">
        <v>113</v>
      </c>
      <c r="K802" t="s">
        <v>1144</v>
      </c>
      <c r="L802" t="s">
        <v>73</v>
      </c>
      <c r="M802" t="s">
        <v>73</v>
      </c>
      <c r="N802" t="s">
        <v>131</v>
      </c>
      <c r="O802" t="s">
        <v>90</v>
      </c>
      <c r="P802" t="s">
        <v>946</v>
      </c>
      <c r="Q802" t="s">
        <v>74</v>
      </c>
      <c r="R802" t="s">
        <v>1742</v>
      </c>
      <c r="S802" t="s">
        <v>82</v>
      </c>
      <c r="T802" t="s">
        <v>101</v>
      </c>
    </row>
    <row r="803" spans="1:20" x14ac:dyDescent="0.25">
      <c r="A803" s="1">
        <v>3361</v>
      </c>
      <c r="B803" t="s">
        <v>20</v>
      </c>
      <c r="C803" t="s">
        <v>25</v>
      </c>
      <c r="D803" t="s">
        <v>59</v>
      </c>
      <c r="E803" t="s">
        <v>63</v>
      </c>
      <c r="F803" t="s">
        <v>73</v>
      </c>
      <c r="G803" t="s">
        <v>77</v>
      </c>
      <c r="H803" t="s">
        <v>607</v>
      </c>
      <c r="I803" t="s">
        <v>107</v>
      </c>
      <c r="J803" t="s">
        <v>110</v>
      </c>
      <c r="K803" t="s">
        <v>1335</v>
      </c>
      <c r="L803" t="s">
        <v>126</v>
      </c>
      <c r="M803" t="s">
        <v>126</v>
      </c>
      <c r="N803" t="s">
        <v>73</v>
      </c>
      <c r="O803" t="s">
        <v>89</v>
      </c>
      <c r="P803" t="s">
        <v>335</v>
      </c>
      <c r="Q803" t="s">
        <v>74</v>
      </c>
      <c r="R803" t="s">
        <v>1986</v>
      </c>
      <c r="S803" t="s">
        <v>78</v>
      </c>
      <c r="T803" t="s">
        <v>131</v>
      </c>
    </row>
    <row r="804" spans="1:20" x14ac:dyDescent="0.25">
      <c r="A804" s="1">
        <v>3362</v>
      </c>
      <c r="B804" t="s">
        <v>20</v>
      </c>
      <c r="C804" t="s">
        <v>26</v>
      </c>
      <c r="D804" t="s">
        <v>59</v>
      </c>
      <c r="E804" t="s">
        <v>48</v>
      </c>
      <c r="F804" t="s">
        <v>74</v>
      </c>
      <c r="G804" t="s">
        <v>79</v>
      </c>
      <c r="H804" t="s">
        <v>235</v>
      </c>
      <c r="I804" t="s">
        <v>114</v>
      </c>
      <c r="J804" t="s">
        <v>91</v>
      </c>
      <c r="K804" t="s">
        <v>1358</v>
      </c>
      <c r="L804" t="s">
        <v>101</v>
      </c>
      <c r="M804" t="s">
        <v>126</v>
      </c>
      <c r="N804" t="s">
        <v>74</v>
      </c>
      <c r="O804" t="s">
        <v>114</v>
      </c>
      <c r="P804" t="s">
        <v>914</v>
      </c>
      <c r="Q804" t="s">
        <v>74</v>
      </c>
      <c r="R804" t="s">
        <v>1040</v>
      </c>
      <c r="S804" t="s">
        <v>78</v>
      </c>
      <c r="T804" t="s">
        <v>126</v>
      </c>
    </row>
    <row r="805" spans="1:20" x14ac:dyDescent="0.25">
      <c r="A805" s="1">
        <v>3363</v>
      </c>
      <c r="B805" t="s">
        <v>20</v>
      </c>
      <c r="C805" t="s">
        <v>27</v>
      </c>
      <c r="D805" t="s">
        <v>59</v>
      </c>
      <c r="E805" t="s">
        <v>47</v>
      </c>
      <c r="F805" t="s">
        <v>73</v>
      </c>
      <c r="G805" t="s">
        <v>76</v>
      </c>
      <c r="H805" t="s">
        <v>303</v>
      </c>
      <c r="I805" t="s">
        <v>106</v>
      </c>
      <c r="J805" t="s">
        <v>114</v>
      </c>
      <c r="K805" t="s">
        <v>1314</v>
      </c>
      <c r="L805" t="s">
        <v>74</v>
      </c>
      <c r="M805" t="s">
        <v>74</v>
      </c>
      <c r="N805" t="s">
        <v>131</v>
      </c>
      <c r="O805" t="s">
        <v>82</v>
      </c>
      <c r="P805" t="s">
        <v>120</v>
      </c>
      <c r="Q805" t="s">
        <v>73</v>
      </c>
      <c r="R805" t="s">
        <v>2204</v>
      </c>
      <c r="S805" t="s">
        <v>116</v>
      </c>
      <c r="T805" t="s">
        <v>126</v>
      </c>
    </row>
    <row r="806" spans="1:20" x14ac:dyDescent="0.25">
      <c r="A806" s="1">
        <v>3364</v>
      </c>
      <c r="B806" t="s">
        <v>20</v>
      </c>
      <c r="C806" t="s">
        <v>28</v>
      </c>
      <c r="D806" t="s">
        <v>59</v>
      </c>
      <c r="E806" t="s">
        <v>71</v>
      </c>
      <c r="F806" t="s">
        <v>74</v>
      </c>
      <c r="G806" t="s">
        <v>75</v>
      </c>
      <c r="H806" t="s">
        <v>606</v>
      </c>
      <c r="I806" t="s">
        <v>85</v>
      </c>
      <c r="J806" t="s">
        <v>81</v>
      </c>
      <c r="K806" t="s">
        <v>1118</v>
      </c>
      <c r="L806" t="s">
        <v>73</v>
      </c>
      <c r="M806" t="s">
        <v>126</v>
      </c>
      <c r="N806" t="s">
        <v>83</v>
      </c>
      <c r="O806" t="s">
        <v>75</v>
      </c>
      <c r="P806" t="s">
        <v>122</v>
      </c>
      <c r="Q806" t="s">
        <v>74</v>
      </c>
      <c r="R806" t="s">
        <v>1698</v>
      </c>
      <c r="S806" t="s">
        <v>116</v>
      </c>
      <c r="T806" t="s">
        <v>1116</v>
      </c>
    </row>
    <row r="807" spans="1:20" x14ac:dyDescent="0.25">
      <c r="A807" s="1">
        <v>3365</v>
      </c>
      <c r="B807" t="s">
        <v>20</v>
      </c>
      <c r="C807" t="s">
        <v>40</v>
      </c>
      <c r="D807" t="s">
        <v>59</v>
      </c>
      <c r="E807" t="s">
        <v>67</v>
      </c>
      <c r="F807" t="s">
        <v>74</v>
      </c>
      <c r="G807" t="s">
        <v>79</v>
      </c>
      <c r="H807" t="s">
        <v>217</v>
      </c>
      <c r="I807" t="s">
        <v>77</v>
      </c>
      <c r="J807" t="s">
        <v>107</v>
      </c>
      <c r="K807" t="s">
        <v>1215</v>
      </c>
      <c r="L807" t="s">
        <v>73</v>
      </c>
      <c r="M807" t="s">
        <v>73</v>
      </c>
      <c r="N807" t="s">
        <v>73</v>
      </c>
      <c r="O807" t="s">
        <v>111</v>
      </c>
      <c r="P807" t="s">
        <v>1300</v>
      </c>
      <c r="Q807" t="s">
        <v>101</v>
      </c>
      <c r="R807" t="s">
        <v>2153</v>
      </c>
      <c r="S807" t="s">
        <v>96</v>
      </c>
      <c r="T807" t="s">
        <v>76</v>
      </c>
    </row>
    <row r="808" spans="1:20" x14ac:dyDescent="0.25">
      <c r="A808" s="1">
        <v>3366</v>
      </c>
      <c r="B808" t="s">
        <v>20</v>
      </c>
      <c r="C808" t="s">
        <v>29</v>
      </c>
      <c r="D808" t="s">
        <v>59</v>
      </c>
      <c r="E808" t="s">
        <v>44</v>
      </c>
      <c r="F808" t="s">
        <v>74</v>
      </c>
      <c r="G808" t="s">
        <v>94</v>
      </c>
      <c r="H808" t="s">
        <v>234</v>
      </c>
      <c r="I808" t="s">
        <v>106</v>
      </c>
      <c r="J808" t="s">
        <v>114</v>
      </c>
      <c r="K808" t="s">
        <v>1343</v>
      </c>
      <c r="L808" t="s">
        <v>74</v>
      </c>
      <c r="M808" t="s">
        <v>73</v>
      </c>
      <c r="N808" t="s">
        <v>74</v>
      </c>
      <c r="O808" t="s">
        <v>112</v>
      </c>
      <c r="P808" t="s">
        <v>1145</v>
      </c>
      <c r="Q808" t="s">
        <v>126</v>
      </c>
      <c r="R808" t="s">
        <v>1735</v>
      </c>
      <c r="S808" t="s">
        <v>85</v>
      </c>
      <c r="T808" t="s">
        <v>131</v>
      </c>
    </row>
    <row r="809" spans="1:20" x14ac:dyDescent="0.25">
      <c r="A809" s="1">
        <v>3367</v>
      </c>
      <c r="B809" t="s">
        <v>20</v>
      </c>
      <c r="C809" t="s">
        <v>31</v>
      </c>
      <c r="D809" t="s">
        <v>59</v>
      </c>
      <c r="E809" t="s">
        <v>62</v>
      </c>
      <c r="F809" t="s">
        <v>74</v>
      </c>
      <c r="G809" t="s">
        <v>86</v>
      </c>
      <c r="H809" t="s">
        <v>475</v>
      </c>
      <c r="I809" t="s">
        <v>75</v>
      </c>
      <c r="J809" t="s">
        <v>113</v>
      </c>
      <c r="K809" t="s">
        <v>905</v>
      </c>
      <c r="L809" t="s">
        <v>74</v>
      </c>
      <c r="M809" t="s">
        <v>73</v>
      </c>
      <c r="N809" t="s">
        <v>74</v>
      </c>
      <c r="O809" t="s">
        <v>107</v>
      </c>
      <c r="P809" t="s">
        <v>905</v>
      </c>
      <c r="Q809" t="s">
        <v>74</v>
      </c>
      <c r="R809" t="s">
        <v>1485</v>
      </c>
      <c r="S809" t="s">
        <v>116</v>
      </c>
      <c r="T809" t="s">
        <v>131</v>
      </c>
    </row>
    <row r="810" spans="1:20" x14ac:dyDescent="0.25">
      <c r="A810" s="1">
        <v>3368</v>
      </c>
      <c r="B810" t="s">
        <v>20</v>
      </c>
      <c r="C810" t="s">
        <v>32</v>
      </c>
      <c r="D810" t="s">
        <v>59</v>
      </c>
      <c r="E810" t="s">
        <v>57</v>
      </c>
      <c r="F810" t="s">
        <v>73</v>
      </c>
      <c r="G810" t="s">
        <v>95</v>
      </c>
      <c r="H810" t="s">
        <v>713</v>
      </c>
      <c r="I810" t="s">
        <v>75</v>
      </c>
      <c r="J810" t="s">
        <v>77</v>
      </c>
      <c r="K810" t="s">
        <v>1254</v>
      </c>
      <c r="L810" t="s">
        <v>126</v>
      </c>
      <c r="M810" t="s">
        <v>73</v>
      </c>
      <c r="N810" t="s">
        <v>74</v>
      </c>
      <c r="O810" t="s">
        <v>114</v>
      </c>
      <c r="P810" t="s">
        <v>180</v>
      </c>
      <c r="Q810" t="s">
        <v>74</v>
      </c>
      <c r="R810" t="s">
        <v>2090</v>
      </c>
      <c r="S810" t="s">
        <v>78</v>
      </c>
      <c r="T810" t="s">
        <v>1116</v>
      </c>
    </row>
    <row r="811" spans="1:20" x14ac:dyDescent="0.25">
      <c r="A811" s="1">
        <v>3369</v>
      </c>
      <c r="B811" t="s">
        <v>20</v>
      </c>
      <c r="C811" t="s">
        <v>33</v>
      </c>
      <c r="D811" t="s">
        <v>59</v>
      </c>
      <c r="E811" t="s">
        <v>58</v>
      </c>
      <c r="F811" t="s">
        <v>73</v>
      </c>
      <c r="G811" t="s">
        <v>96</v>
      </c>
      <c r="H811" t="s">
        <v>571</v>
      </c>
      <c r="I811" t="s">
        <v>77</v>
      </c>
      <c r="J811" t="s">
        <v>93</v>
      </c>
      <c r="K811" t="s">
        <v>899</v>
      </c>
      <c r="L811" t="s">
        <v>126</v>
      </c>
      <c r="M811" t="s">
        <v>74</v>
      </c>
      <c r="N811" t="s">
        <v>1116</v>
      </c>
      <c r="O811" t="s">
        <v>99</v>
      </c>
      <c r="P811" t="s">
        <v>894</v>
      </c>
      <c r="Q811" t="s">
        <v>73</v>
      </c>
      <c r="R811" t="s">
        <v>1596</v>
      </c>
      <c r="S811" t="s">
        <v>116</v>
      </c>
      <c r="T811" t="s">
        <v>74</v>
      </c>
    </row>
    <row r="812" spans="1:20" x14ac:dyDescent="0.25">
      <c r="A812" s="1">
        <v>3370</v>
      </c>
      <c r="B812" t="s">
        <v>20</v>
      </c>
      <c r="C812" t="s">
        <v>34</v>
      </c>
      <c r="D812" t="s">
        <v>59</v>
      </c>
      <c r="E812" t="s">
        <v>68</v>
      </c>
      <c r="F812" t="s">
        <v>74</v>
      </c>
      <c r="G812" t="s">
        <v>95</v>
      </c>
      <c r="H812" t="s">
        <v>1019</v>
      </c>
      <c r="I812" t="s">
        <v>90</v>
      </c>
      <c r="J812" t="s">
        <v>79</v>
      </c>
      <c r="K812" t="s">
        <v>1214</v>
      </c>
      <c r="L812" t="s">
        <v>101</v>
      </c>
      <c r="M812" t="s">
        <v>73</v>
      </c>
      <c r="N812" t="s">
        <v>126</v>
      </c>
      <c r="O812" t="s">
        <v>92</v>
      </c>
      <c r="P812" t="s">
        <v>949</v>
      </c>
      <c r="Q812" t="s">
        <v>74</v>
      </c>
      <c r="R812" t="s">
        <v>1991</v>
      </c>
      <c r="S812" t="s">
        <v>85</v>
      </c>
      <c r="T812" t="s">
        <v>83</v>
      </c>
    </row>
    <row r="813" spans="1:20" x14ac:dyDescent="0.25">
      <c r="A813" s="1">
        <v>3371</v>
      </c>
      <c r="B813" t="s">
        <v>20</v>
      </c>
      <c r="C813" t="s">
        <v>35</v>
      </c>
      <c r="D813" t="s">
        <v>59</v>
      </c>
      <c r="E813" t="s">
        <v>43</v>
      </c>
      <c r="F813" t="s">
        <v>73</v>
      </c>
      <c r="G813" t="s">
        <v>83</v>
      </c>
      <c r="H813" t="s">
        <v>120</v>
      </c>
      <c r="I813" t="s">
        <v>113</v>
      </c>
      <c r="J813" t="s">
        <v>104</v>
      </c>
      <c r="K813" t="s">
        <v>1131</v>
      </c>
      <c r="L813" t="s">
        <v>74</v>
      </c>
      <c r="M813" t="s">
        <v>101</v>
      </c>
      <c r="N813" t="s">
        <v>126</v>
      </c>
      <c r="O813" t="s">
        <v>89</v>
      </c>
      <c r="P813" t="s">
        <v>120</v>
      </c>
      <c r="Q813" t="s">
        <v>73</v>
      </c>
      <c r="R813" t="s">
        <v>1495</v>
      </c>
      <c r="S813" t="s">
        <v>82</v>
      </c>
      <c r="T813" t="s">
        <v>1116</v>
      </c>
    </row>
    <row r="814" spans="1:20" x14ac:dyDescent="0.25">
      <c r="A814" s="1">
        <v>3372</v>
      </c>
      <c r="B814" t="s">
        <v>20</v>
      </c>
      <c r="C814" t="s">
        <v>36</v>
      </c>
      <c r="D814" t="s">
        <v>59</v>
      </c>
      <c r="E814" t="s">
        <v>41</v>
      </c>
      <c r="F814" t="s">
        <v>74</v>
      </c>
      <c r="G814" t="s">
        <v>92</v>
      </c>
      <c r="H814" t="s">
        <v>860</v>
      </c>
      <c r="I814" t="s">
        <v>81</v>
      </c>
      <c r="J814" t="s">
        <v>114</v>
      </c>
      <c r="K814" t="s">
        <v>1254</v>
      </c>
      <c r="L814" t="s">
        <v>101</v>
      </c>
      <c r="M814" t="s">
        <v>74</v>
      </c>
      <c r="N814" t="s">
        <v>74</v>
      </c>
      <c r="O814" t="s">
        <v>95</v>
      </c>
      <c r="P814" t="s">
        <v>357</v>
      </c>
      <c r="Q814" t="s">
        <v>73</v>
      </c>
      <c r="R814" t="s">
        <v>1509</v>
      </c>
      <c r="S814" t="s">
        <v>82</v>
      </c>
      <c r="T814" t="s">
        <v>1116</v>
      </c>
    </row>
    <row r="815" spans="1:20" x14ac:dyDescent="0.25">
      <c r="A815" s="1">
        <v>3373</v>
      </c>
      <c r="B815" t="s">
        <v>20</v>
      </c>
      <c r="C815" t="s">
        <v>37</v>
      </c>
      <c r="D815" t="s">
        <v>59</v>
      </c>
      <c r="E815" t="s">
        <v>62</v>
      </c>
      <c r="F815" t="s">
        <v>73</v>
      </c>
      <c r="G815" t="s">
        <v>93</v>
      </c>
      <c r="H815" t="s">
        <v>489</v>
      </c>
      <c r="I815" t="s">
        <v>85</v>
      </c>
      <c r="J815" t="s">
        <v>81</v>
      </c>
      <c r="K815" t="s">
        <v>1185</v>
      </c>
      <c r="L815" t="s">
        <v>1116</v>
      </c>
      <c r="M815" t="s">
        <v>74</v>
      </c>
      <c r="N815" t="s">
        <v>74</v>
      </c>
      <c r="O815" t="s">
        <v>86</v>
      </c>
      <c r="P815" t="s">
        <v>178</v>
      </c>
      <c r="Q815" t="s">
        <v>73</v>
      </c>
      <c r="R815" t="s">
        <v>1632</v>
      </c>
      <c r="S815" t="s">
        <v>85</v>
      </c>
      <c r="T815" t="s">
        <v>131</v>
      </c>
    </row>
    <row r="816" spans="1:20" x14ac:dyDescent="0.25">
      <c r="A816" s="1">
        <v>3374</v>
      </c>
      <c r="B816" t="s">
        <v>20</v>
      </c>
      <c r="C816" t="s">
        <v>38</v>
      </c>
      <c r="D816" t="s">
        <v>59</v>
      </c>
      <c r="E816" t="s">
        <v>44</v>
      </c>
      <c r="F816" t="s">
        <v>73</v>
      </c>
      <c r="G816" t="s">
        <v>93</v>
      </c>
      <c r="H816" t="s">
        <v>243</v>
      </c>
      <c r="I816" t="s">
        <v>89</v>
      </c>
      <c r="J816" t="s">
        <v>79</v>
      </c>
      <c r="K816" t="s">
        <v>1143</v>
      </c>
      <c r="L816" t="s">
        <v>126</v>
      </c>
      <c r="M816" t="s">
        <v>74</v>
      </c>
      <c r="N816" t="s">
        <v>73</v>
      </c>
      <c r="O816" t="s">
        <v>105</v>
      </c>
      <c r="P816" t="s">
        <v>1249</v>
      </c>
      <c r="Q816" t="s">
        <v>126</v>
      </c>
      <c r="R816" t="s">
        <v>1504</v>
      </c>
      <c r="S816" t="s">
        <v>85</v>
      </c>
      <c r="T816" t="s">
        <v>131</v>
      </c>
    </row>
    <row r="817" spans="1:20" x14ac:dyDescent="0.25">
      <c r="A817" s="1">
        <v>3375</v>
      </c>
      <c r="B817" t="s">
        <v>20</v>
      </c>
      <c r="C817" t="s">
        <v>39</v>
      </c>
      <c r="D817" t="s">
        <v>59</v>
      </c>
      <c r="E817" t="s">
        <v>63</v>
      </c>
      <c r="F817" t="s">
        <v>74</v>
      </c>
      <c r="G817" t="s">
        <v>96</v>
      </c>
      <c r="H817" t="s">
        <v>930</v>
      </c>
      <c r="I817" t="s">
        <v>77</v>
      </c>
      <c r="J817" t="s">
        <v>93</v>
      </c>
      <c r="K817" t="s">
        <v>1140</v>
      </c>
      <c r="L817" t="s">
        <v>126</v>
      </c>
      <c r="M817" t="s">
        <v>74</v>
      </c>
      <c r="N817" t="s">
        <v>73</v>
      </c>
      <c r="O817" t="s">
        <v>102</v>
      </c>
      <c r="P817" t="s">
        <v>829</v>
      </c>
      <c r="Q817" t="s">
        <v>73</v>
      </c>
      <c r="R817" t="s">
        <v>2016</v>
      </c>
      <c r="S817" t="s">
        <v>85</v>
      </c>
      <c r="T817" t="s">
        <v>76</v>
      </c>
    </row>
    <row r="818" spans="1:20" x14ac:dyDescent="0.25">
      <c r="A818" s="1">
        <v>3376</v>
      </c>
      <c r="B818" t="s">
        <v>20</v>
      </c>
      <c r="C818" t="s">
        <v>24</v>
      </c>
      <c r="D818" t="s">
        <v>60</v>
      </c>
      <c r="E818" t="s">
        <v>71</v>
      </c>
      <c r="F818" t="s">
        <v>73</v>
      </c>
      <c r="G818" t="s">
        <v>114</v>
      </c>
      <c r="H818" t="s">
        <v>720</v>
      </c>
      <c r="I818" t="s">
        <v>81</v>
      </c>
      <c r="J818" t="s">
        <v>108</v>
      </c>
      <c r="K818" t="s">
        <v>1185</v>
      </c>
      <c r="L818" t="s">
        <v>73</v>
      </c>
      <c r="M818" t="s">
        <v>73</v>
      </c>
      <c r="N818" t="s">
        <v>73</v>
      </c>
      <c r="O818" t="s">
        <v>94</v>
      </c>
      <c r="P818" t="s">
        <v>297</v>
      </c>
      <c r="Q818" t="s">
        <v>73</v>
      </c>
      <c r="R818" t="s">
        <v>1484</v>
      </c>
      <c r="S818" t="s">
        <v>96</v>
      </c>
      <c r="T818" t="s">
        <v>83</v>
      </c>
    </row>
    <row r="819" spans="1:20" x14ac:dyDescent="0.25">
      <c r="A819" s="1">
        <v>3377</v>
      </c>
      <c r="B819" t="s">
        <v>20</v>
      </c>
      <c r="C819" t="s">
        <v>25</v>
      </c>
      <c r="D819" t="s">
        <v>60</v>
      </c>
      <c r="E819" t="s">
        <v>52</v>
      </c>
      <c r="F819" t="s">
        <v>74</v>
      </c>
      <c r="G819" t="s">
        <v>75</v>
      </c>
      <c r="H819" t="s">
        <v>920</v>
      </c>
      <c r="I819" t="s">
        <v>103</v>
      </c>
      <c r="J819" t="s">
        <v>95</v>
      </c>
      <c r="K819" t="s">
        <v>1353</v>
      </c>
      <c r="L819" t="s">
        <v>126</v>
      </c>
      <c r="M819" t="s">
        <v>73</v>
      </c>
      <c r="N819" t="s">
        <v>1116</v>
      </c>
      <c r="O819" t="s">
        <v>103</v>
      </c>
      <c r="P819" t="s">
        <v>79</v>
      </c>
      <c r="Q819" t="s">
        <v>73</v>
      </c>
      <c r="R819" t="s">
        <v>1676</v>
      </c>
      <c r="S819" t="s">
        <v>96</v>
      </c>
      <c r="T819" t="s">
        <v>1116</v>
      </c>
    </row>
    <row r="820" spans="1:20" x14ac:dyDescent="0.25">
      <c r="A820" s="1">
        <v>3378</v>
      </c>
      <c r="B820" t="s">
        <v>20</v>
      </c>
      <c r="C820" t="s">
        <v>26</v>
      </c>
      <c r="D820" t="s">
        <v>60</v>
      </c>
      <c r="E820" t="s">
        <v>45</v>
      </c>
      <c r="F820" t="s">
        <v>73</v>
      </c>
      <c r="G820" t="s">
        <v>103</v>
      </c>
      <c r="H820" t="s">
        <v>535</v>
      </c>
      <c r="I820" t="s">
        <v>81</v>
      </c>
      <c r="J820" t="s">
        <v>94</v>
      </c>
      <c r="K820" t="s">
        <v>1119</v>
      </c>
      <c r="L820" t="s">
        <v>74</v>
      </c>
      <c r="M820" t="s">
        <v>73</v>
      </c>
      <c r="N820" t="s">
        <v>126</v>
      </c>
      <c r="O820" t="s">
        <v>77</v>
      </c>
      <c r="P820" t="s">
        <v>124</v>
      </c>
      <c r="Q820" t="s">
        <v>73</v>
      </c>
      <c r="R820" t="s">
        <v>2098</v>
      </c>
      <c r="S820" t="s">
        <v>85</v>
      </c>
      <c r="T820" t="s">
        <v>101</v>
      </c>
    </row>
    <row r="821" spans="1:20" x14ac:dyDescent="0.25">
      <c r="A821" s="1">
        <v>3379</v>
      </c>
      <c r="B821" t="s">
        <v>20</v>
      </c>
      <c r="C821" t="s">
        <v>27</v>
      </c>
      <c r="D821" t="s">
        <v>60</v>
      </c>
      <c r="E821" t="s">
        <v>61</v>
      </c>
      <c r="F821" t="s">
        <v>74</v>
      </c>
      <c r="G821" t="s">
        <v>77</v>
      </c>
      <c r="H821" t="s">
        <v>801</v>
      </c>
      <c r="I821" t="s">
        <v>92</v>
      </c>
      <c r="J821" t="s">
        <v>111</v>
      </c>
      <c r="K821" t="s">
        <v>1277</v>
      </c>
      <c r="L821" t="s">
        <v>74</v>
      </c>
      <c r="M821" t="s">
        <v>73</v>
      </c>
      <c r="N821" t="s">
        <v>73</v>
      </c>
      <c r="O821" t="s">
        <v>108</v>
      </c>
      <c r="P821" t="s">
        <v>817</v>
      </c>
      <c r="Q821" t="s">
        <v>126</v>
      </c>
      <c r="R821" t="s">
        <v>2205</v>
      </c>
      <c r="S821" t="s">
        <v>89</v>
      </c>
      <c r="T821" t="s">
        <v>117</v>
      </c>
    </row>
    <row r="822" spans="1:20" x14ac:dyDescent="0.25">
      <c r="A822" s="1">
        <v>3380</v>
      </c>
      <c r="B822" t="s">
        <v>20</v>
      </c>
      <c r="C822" t="s">
        <v>28</v>
      </c>
      <c r="D822" t="s">
        <v>60</v>
      </c>
      <c r="E822" t="s">
        <v>53</v>
      </c>
      <c r="F822" t="s">
        <v>74</v>
      </c>
      <c r="G822" t="s">
        <v>95</v>
      </c>
      <c r="H822" t="s">
        <v>563</v>
      </c>
      <c r="I822" t="s">
        <v>103</v>
      </c>
      <c r="J822" t="s">
        <v>79</v>
      </c>
      <c r="K822" t="s">
        <v>1160</v>
      </c>
      <c r="L822" t="s">
        <v>126</v>
      </c>
      <c r="M822" t="s">
        <v>73</v>
      </c>
      <c r="N822" t="s">
        <v>126</v>
      </c>
      <c r="O822" t="s">
        <v>97</v>
      </c>
      <c r="P822" t="s">
        <v>576</v>
      </c>
      <c r="Q822" t="s">
        <v>74</v>
      </c>
      <c r="R822" t="s">
        <v>1585</v>
      </c>
      <c r="S822" t="s">
        <v>96</v>
      </c>
      <c r="T822" t="s">
        <v>76</v>
      </c>
    </row>
    <row r="823" spans="1:20" x14ac:dyDescent="0.25">
      <c r="A823" s="1">
        <v>3381</v>
      </c>
      <c r="B823" t="s">
        <v>20</v>
      </c>
      <c r="C823" t="s">
        <v>29</v>
      </c>
      <c r="D823" t="s">
        <v>60</v>
      </c>
      <c r="E823" t="s">
        <v>66</v>
      </c>
      <c r="F823" t="s">
        <v>73</v>
      </c>
      <c r="G823" t="s">
        <v>78</v>
      </c>
      <c r="H823" t="s">
        <v>927</v>
      </c>
      <c r="I823" t="s">
        <v>77</v>
      </c>
      <c r="J823" t="s">
        <v>88</v>
      </c>
      <c r="K823" t="s">
        <v>1177</v>
      </c>
      <c r="L823" t="s">
        <v>74</v>
      </c>
      <c r="M823" t="s">
        <v>74</v>
      </c>
      <c r="N823" t="s">
        <v>83</v>
      </c>
      <c r="O823" t="s">
        <v>86</v>
      </c>
      <c r="P823" t="s">
        <v>235</v>
      </c>
      <c r="Q823" t="s">
        <v>73</v>
      </c>
      <c r="R823" t="s">
        <v>2137</v>
      </c>
      <c r="S823" t="s">
        <v>99</v>
      </c>
      <c r="T823" t="s">
        <v>87</v>
      </c>
    </row>
    <row r="824" spans="1:20" x14ac:dyDescent="0.25">
      <c r="A824" s="1">
        <v>3382</v>
      </c>
      <c r="B824" t="s">
        <v>20</v>
      </c>
      <c r="C824" t="s">
        <v>30</v>
      </c>
      <c r="D824" t="s">
        <v>60</v>
      </c>
      <c r="E824" t="s">
        <v>46</v>
      </c>
      <c r="F824" t="s">
        <v>73</v>
      </c>
      <c r="G824" t="s">
        <v>78</v>
      </c>
      <c r="H824" t="s">
        <v>354</v>
      </c>
      <c r="I824" t="s">
        <v>102</v>
      </c>
      <c r="J824" t="s">
        <v>97</v>
      </c>
      <c r="K824" t="s">
        <v>1128</v>
      </c>
      <c r="L824" t="s">
        <v>74</v>
      </c>
      <c r="M824" t="s">
        <v>73</v>
      </c>
      <c r="N824" t="s">
        <v>131</v>
      </c>
      <c r="O824" t="s">
        <v>81</v>
      </c>
      <c r="P824" t="s">
        <v>132</v>
      </c>
      <c r="Q824" t="s">
        <v>73</v>
      </c>
      <c r="R824" t="s">
        <v>1887</v>
      </c>
      <c r="S824" t="s">
        <v>82</v>
      </c>
      <c r="T824" t="s">
        <v>126</v>
      </c>
    </row>
    <row r="825" spans="1:20" x14ac:dyDescent="0.25">
      <c r="A825" s="1">
        <v>3383</v>
      </c>
      <c r="B825" t="s">
        <v>20</v>
      </c>
      <c r="C825" t="s">
        <v>31</v>
      </c>
      <c r="D825" t="s">
        <v>60</v>
      </c>
      <c r="E825" t="s">
        <v>51</v>
      </c>
      <c r="F825" t="s">
        <v>74</v>
      </c>
      <c r="G825" t="s">
        <v>89</v>
      </c>
      <c r="H825" t="s">
        <v>206</v>
      </c>
      <c r="I825" t="s">
        <v>95</v>
      </c>
      <c r="J825" t="s">
        <v>104</v>
      </c>
      <c r="K825" t="s">
        <v>1132</v>
      </c>
      <c r="L825" t="s">
        <v>74</v>
      </c>
      <c r="M825" t="s">
        <v>73</v>
      </c>
      <c r="N825" t="s">
        <v>126</v>
      </c>
      <c r="O825" t="s">
        <v>114</v>
      </c>
      <c r="P825" t="s">
        <v>447</v>
      </c>
      <c r="Q825" t="s">
        <v>74</v>
      </c>
      <c r="R825" t="s">
        <v>1602</v>
      </c>
      <c r="S825" t="s">
        <v>96</v>
      </c>
      <c r="T825" t="s">
        <v>83</v>
      </c>
    </row>
    <row r="826" spans="1:20" x14ac:dyDescent="0.25">
      <c r="A826" s="1">
        <v>3384</v>
      </c>
      <c r="B826" t="s">
        <v>20</v>
      </c>
      <c r="C826" t="s">
        <v>32</v>
      </c>
      <c r="D826" t="s">
        <v>60</v>
      </c>
      <c r="E826" t="s">
        <v>72</v>
      </c>
      <c r="F826" t="s">
        <v>73</v>
      </c>
      <c r="G826" t="s">
        <v>90</v>
      </c>
      <c r="H826" t="s">
        <v>567</v>
      </c>
      <c r="I826" t="s">
        <v>95</v>
      </c>
      <c r="J826" t="s">
        <v>104</v>
      </c>
      <c r="K826" t="s">
        <v>1195</v>
      </c>
      <c r="L826" t="s">
        <v>126</v>
      </c>
      <c r="M826" t="s">
        <v>74</v>
      </c>
      <c r="N826" t="s">
        <v>101</v>
      </c>
      <c r="O826" t="s">
        <v>98</v>
      </c>
      <c r="P826" t="s">
        <v>129</v>
      </c>
      <c r="Q826" t="s">
        <v>74</v>
      </c>
      <c r="R826" t="s">
        <v>1509</v>
      </c>
      <c r="S826" t="s">
        <v>116</v>
      </c>
      <c r="T826" t="s">
        <v>131</v>
      </c>
    </row>
    <row r="827" spans="1:20" x14ac:dyDescent="0.25">
      <c r="A827" s="1">
        <v>3385</v>
      </c>
      <c r="B827" t="s">
        <v>20</v>
      </c>
      <c r="C827" t="s">
        <v>33</v>
      </c>
      <c r="D827" t="s">
        <v>60</v>
      </c>
      <c r="E827" t="s">
        <v>41</v>
      </c>
      <c r="F827" t="s">
        <v>74</v>
      </c>
      <c r="G827" t="s">
        <v>79</v>
      </c>
      <c r="H827" t="s">
        <v>416</v>
      </c>
      <c r="I827" t="s">
        <v>90</v>
      </c>
      <c r="J827" t="s">
        <v>94</v>
      </c>
      <c r="K827" t="s">
        <v>1349</v>
      </c>
      <c r="L827" t="s">
        <v>74</v>
      </c>
      <c r="M827" t="s">
        <v>73</v>
      </c>
      <c r="N827" t="s">
        <v>126</v>
      </c>
      <c r="O827" t="s">
        <v>77</v>
      </c>
      <c r="P827" t="s">
        <v>439</v>
      </c>
      <c r="Q827" t="s">
        <v>74</v>
      </c>
      <c r="R827" t="s">
        <v>1693</v>
      </c>
      <c r="S827" t="s">
        <v>82</v>
      </c>
      <c r="T827" t="s">
        <v>83</v>
      </c>
    </row>
    <row r="828" spans="1:20" x14ac:dyDescent="0.25">
      <c r="A828" s="1">
        <v>3386</v>
      </c>
      <c r="B828" t="s">
        <v>20</v>
      </c>
      <c r="C828" t="s">
        <v>34</v>
      </c>
      <c r="D828" t="s">
        <v>60</v>
      </c>
      <c r="E828" t="s">
        <v>51</v>
      </c>
      <c r="F828" t="s">
        <v>73</v>
      </c>
      <c r="G828" t="s">
        <v>82</v>
      </c>
      <c r="H828" t="s">
        <v>175</v>
      </c>
      <c r="I828" t="s">
        <v>95</v>
      </c>
      <c r="J828" t="s">
        <v>97</v>
      </c>
      <c r="K828" t="s">
        <v>1223</v>
      </c>
      <c r="L828" t="s">
        <v>73</v>
      </c>
      <c r="M828" t="s">
        <v>74</v>
      </c>
      <c r="N828" t="s">
        <v>73</v>
      </c>
      <c r="O828" t="s">
        <v>89</v>
      </c>
      <c r="P828" t="s">
        <v>133</v>
      </c>
      <c r="Q828" t="s">
        <v>74</v>
      </c>
      <c r="R828" t="s">
        <v>1898</v>
      </c>
      <c r="S828" t="s">
        <v>78</v>
      </c>
      <c r="T828" t="s">
        <v>126</v>
      </c>
    </row>
    <row r="829" spans="1:20" x14ac:dyDescent="0.25">
      <c r="A829" s="1">
        <v>3387</v>
      </c>
      <c r="B829" t="s">
        <v>20</v>
      </c>
      <c r="C829" t="s">
        <v>35</v>
      </c>
      <c r="D829" t="s">
        <v>60</v>
      </c>
      <c r="E829" t="s">
        <v>49</v>
      </c>
      <c r="F829" t="s">
        <v>74</v>
      </c>
      <c r="G829" t="s">
        <v>106</v>
      </c>
      <c r="H829" t="s">
        <v>360</v>
      </c>
      <c r="I829" t="s">
        <v>108</v>
      </c>
      <c r="J829" t="s">
        <v>129</v>
      </c>
      <c r="K829" t="s">
        <v>1254</v>
      </c>
      <c r="L829" t="s">
        <v>74</v>
      </c>
      <c r="M829" t="s">
        <v>73</v>
      </c>
      <c r="N829" t="s">
        <v>101</v>
      </c>
      <c r="O829" t="s">
        <v>99</v>
      </c>
      <c r="P829" t="s">
        <v>609</v>
      </c>
      <c r="Q829" t="s">
        <v>73</v>
      </c>
      <c r="R829" t="s">
        <v>2063</v>
      </c>
      <c r="S829" t="s">
        <v>89</v>
      </c>
      <c r="T829" t="s">
        <v>83</v>
      </c>
    </row>
    <row r="830" spans="1:20" x14ac:dyDescent="0.25">
      <c r="A830" s="1">
        <v>3388</v>
      </c>
      <c r="B830" t="s">
        <v>20</v>
      </c>
      <c r="C830" t="s">
        <v>36</v>
      </c>
      <c r="D830" t="s">
        <v>60</v>
      </c>
      <c r="E830" t="s">
        <v>55</v>
      </c>
      <c r="F830" t="s">
        <v>73</v>
      </c>
      <c r="G830" t="s">
        <v>114</v>
      </c>
      <c r="H830" t="s">
        <v>418</v>
      </c>
      <c r="I830" t="s">
        <v>77</v>
      </c>
      <c r="J830" t="s">
        <v>93</v>
      </c>
      <c r="K830" t="s">
        <v>1320</v>
      </c>
      <c r="L830" t="s">
        <v>74</v>
      </c>
      <c r="M830" t="s">
        <v>73</v>
      </c>
      <c r="N830" t="s">
        <v>73</v>
      </c>
      <c r="O830" t="s">
        <v>113</v>
      </c>
      <c r="P830" t="s">
        <v>473</v>
      </c>
      <c r="Q830" t="s">
        <v>74</v>
      </c>
      <c r="R830" t="s">
        <v>1537</v>
      </c>
      <c r="S830" t="s">
        <v>116</v>
      </c>
      <c r="T830" t="s">
        <v>101</v>
      </c>
    </row>
    <row r="831" spans="1:20" x14ac:dyDescent="0.25">
      <c r="A831" s="1">
        <v>3389</v>
      </c>
      <c r="B831" t="s">
        <v>20</v>
      </c>
      <c r="C831" t="s">
        <v>37</v>
      </c>
      <c r="D831" t="s">
        <v>60</v>
      </c>
      <c r="E831" t="s">
        <v>54</v>
      </c>
      <c r="F831" t="s">
        <v>74</v>
      </c>
      <c r="G831" t="s">
        <v>83</v>
      </c>
      <c r="H831" t="s">
        <v>626</v>
      </c>
      <c r="I831" t="s">
        <v>107</v>
      </c>
      <c r="J831" t="s">
        <v>112</v>
      </c>
      <c r="K831" t="s">
        <v>1285</v>
      </c>
      <c r="L831" t="s">
        <v>73</v>
      </c>
      <c r="M831" t="s">
        <v>74</v>
      </c>
      <c r="N831" t="s">
        <v>131</v>
      </c>
      <c r="O831" t="s">
        <v>87</v>
      </c>
      <c r="P831" t="s">
        <v>93</v>
      </c>
      <c r="Q831" t="s">
        <v>73</v>
      </c>
      <c r="R831" t="s">
        <v>1816</v>
      </c>
      <c r="S831" t="s">
        <v>87</v>
      </c>
      <c r="T831" t="s">
        <v>101</v>
      </c>
    </row>
    <row r="832" spans="1:20" x14ac:dyDescent="0.25">
      <c r="A832" s="1">
        <v>3390</v>
      </c>
      <c r="B832" t="s">
        <v>20</v>
      </c>
      <c r="C832" t="s">
        <v>38</v>
      </c>
      <c r="D832" t="s">
        <v>60</v>
      </c>
      <c r="E832" t="s">
        <v>52</v>
      </c>
      <c r="F832" t="s">
        <v>73</v>
      </c>
      <c r="G832" t="s">
        <v>114</v>
      </c>
      <c r="H832" t="s">
        <v>807</v>
      </c>
      <c r="I832" t="s">
        <v>93</v>
      </c>
      <c r="J832" t="s">
        <v>125</v>
      </c>
      <c r="K832" t="s">
        <v>1319</v>
      </c>
      <c r="L832" t="s">
        <v>101</v>
      </c>
      <c r="M832" t="s">
        <v>73</v>
      </c>
      <c r="N832" t="s">
        <v>1116</v>
      </c>
      <c r="O832" t="s">
        <v>90</v>
      </c>
      <c r="P832" t="s">
        <v>235</v>
      </c>
      <c r="Q832" t="s">
        <v>73</v>
      </c>
      <c r="R832" t="s">
        <v>1637</v>
      </c>
      <c r="S832" t="s">
        <v>106</v>
      </c>
      <c r="T832" t="s">
        <v>131</v>
      </c>
    </row>
    <row r="833" spans="1:20" x14ac:dyDescent="0.25">
      <c r="A833" s="1">
        <v>3391</v>
      </c>
      <c r="B833" t="s">
        <v>20</v>
      </c>
      <c r="C833" t="s">
        <v>39</v>
      </c>
      <c r="D833" t="s">
        <v>60</v>
      </c>
      <c r="E833" t="s">
        <v>46</v>
      </c>
      <c r="F833" t="s">
        <v>74</v>
      </c>
      <c r="G833" t="s">
        <v>105</v>
      </c>
      <c r="H833" t="s">
        <v>804</v>
      </c>
      <c r="I833" t="s">
        <v>114</v>
      </c>
      <c r="J833" t="s">
        <v>93</v>
      </c>
      <c r="K833" t="s">
        <v>1146</v>
      </c>
      <c r="L833" t="s">
        <v>101</v>
      </c>
      <c r="M833" t="s">
        <v>74</v>
      </c>
      <c r="N833" t="s">
        <v>73</v>
      </c>
      <c r="O833" t="s">
        <v>94</v>
      </c>
      <c r="P833" t="s">
        <v>1028</v>
      </c>
      <c r="Q833" t="s">
        <v>74</v>
      </c>
      <c r="R833" t="s">
        <v>886</v>
      </c>
      <c r="S833" t="s">
        <v>85</v>
      </c>
      <c r="T833" t="s">
        <v>83</v>
      </c>
    </row>
    <row r="834" spans="1:20" x14ac:dyDescent="0.25">
      <c r="A834" s="1">
        <v>3392</v>
      </c>
      <c r="B834" t="s">
        <v>20</v>
      </c>
      <c r="C834" t="s">
        <v>24</v>
      </c>
      <c r="D834" t="s">
        <v>61</v>
      </c>
      <c r="E834" t="s">
        <v>49</v>
      </c>
      <c r="F834" t="s">
        <v>73</v>
      </c>
      <c r="G834" t="s">
        <v>90</v>
      </c>
      <c r="H834" t="s">
        <v>1020</v>
      </c>
      <c r="I834" t="s">
        <v>99</v>
      </c>
      <c r="J834" t="s">
        <v>94</v>
      </c>
      <c r="K834" t="s">
        <v>1295</v>
      </c>
      <c r="L834" t="s">
        <v>101</v>
      </c>
      <c r="M834" t="s">
        <v>74</v>
      </c>
      <c r="N834" t="s">
        <v>126</v>
      </c>
      <c r="O834" t="s">
        <v>77</v>
      </c>
      <c r="P834" t="s">
        <v>334</v>
      </c>
      <c r="Q834" t="s">
        <v>73</v>
      </c>
      <c r="R834" t="s">
        <v>2077</v>
      </c>
      <c r="S834" t="s">
        <v>78</v>
      </c>
      <c r="T834" t="s">
        <v>131</v>
      </c>
    </row>
    <row r="835" spans="1:20" x14ac:dyDescent="0.25">
      <c r="A835" s="1">
        <v>3393</v>
      </c>
      <c r="B835" t="s">
        <v>20</v>
      </c>
      <c r="C835" t="s">
        <v>25</v>
      </c>
      <c r="D835" t="s">
        <v>61</v>
      </c>
      <c r="E835" t="s">
        <v>64</v>
      </c>
      <c r="F835" t="s">
        <v>74</v>
      </c>
      <c r="G835" t="s">
        <v>89</v>
      </c>
      <c r="H835" t="s">
        <v>567</v>
      </c>
      <c r="I835" t="s">
        <v>107</v>
      </c>
      <c r="J835" t="s">
        <v>88</v>
      </c>
      <c r="K835" t="s">
        <v>1319</v>
      </c>
      <c r="L835" t="s">
        <v>73</v>
      </c>
      <c r="M835" t="s">
        <v>73</v>
      </c>
      <c r="N835" t="s">
        <v>126</v>
      </c>
      <c r="O835" t="s">
        <v>107</v>
      </c>
      <c r="P835" t="s">
        <v>946</v>
      </c>
      <c r="Q835" t="s">
        <v>73</v>
      </c>
      <c r="R835" t="s">
        <v>1927</v>
      </c>
      <c r="S835" t="s">
        <v>106</v>
      </c>
      <c r="T835" t="s">
        <v>76</v>
      </c>
    </row>
    <row r="836" spans="1:20" x14ac:dyDescent="0.25">
      <c r="A836" s="1">
        <v>3394</v>
      </c>
      <c r="B836" t="s">
        <v>20</v>
      </c>
      <c r="C836" t="s">
        <v>26</v>
      </c>
      <c r="D836" t="s">
        <v>61</v>
      </c>
      <c r="E836" t="s">
        <v>72</v>
      </c>
      <c r="F836" t="s">
        <v>74</v>
      </c>
      <c r="G836" t="s">
        <v>86</v>
      </c>
      <c r="H836" t="s">
        <v>275</v>
      </c>
      <c r="I836" t="s">
        <v>114</v>
      </c>
      <c r="J836" t="s">
        <v>105</v>
      </c>
      <c r="K836" t="s">
        <v>1348</v>
      </c>
      <c r="L836" t="s">
        <v>74</v>
      </c>
      <c r="M836" t="s">
        <v>126</v>
      </c>
      <c r="N836" t="s">
        <v>126</v>
      </c>
      <c r="O836" t="s">
        <v>98</v>
      </c>
      <c r="P836" t="s">
        <v>726</v>
      </c>
      <c r="Q836" t="s">
        <v>126</v>
      </c>
      <c r="R836" t="s">
        <v>1701</v>
      </c>
      <c r="S836" t="s">
        <v>87</v>
      </c>
      <c r="T836" t="s">
        <v>1116</v>
      </c>
    </row>
    <row r="837" spans="1:20" x14ac:dyDescent="0.25">
      <c r="A837" s="1">
        <v>3395</v>
      </c>
      <c r="B837" t="s">
        <v>20</v>
      </c>
      <c r="C837" t="s">
        <v>27</v>
      </c>
      <c r="D837" t="s">
        <v>61</v>
      </c>
      <c r="E837" t="s">
        <v>60</v>
      </c>
      <c r="F837" t="s">
        <v>73</v>
      </c>
      <c r="G837" t="s">
        <v>78</v>
      </c>
      <c r="H837" t="s">
        <v>640</v>
      </c>
      <c r="I837" t="s">
        <v>114</v>
      </c>
      <c r="J837" t="s">
        <v>110</v>
      </c>
      <c r="K837" t="s">
        <v>1249</v>
      </c>
      <c r="L837" t="s">
        <v>73</v>
      </c>
      <c r="M837" t="s">
        <v>74</v>
      </c>
      <c r="N837" t="s">
        <v>73</v>
      </c>
      <c r="O837" t="s">
        <v>81</v>
      </c>
      <c r="P837" t="s">
        <v>447</v>
      </c>
      <c r="Q837" t="s">
        <v>74</v>
      </c>
      <c r="R837" t="s">
        <v>2206</v>
      </c>
      <c r="S837" t="s">
        <v>85</v>
      </c>
      <c r="T837" t="s">
        <v>126</v>
      </c>
    </row>
    <row r="838" spans="1:20" x14ac:dyDescent="0.25">
      <c r="A838" s="1">
        <v>3396</v>
      </c>
      <c r="B838" t="s">
        <v>20</v>
      </c>
      <c r="C838" t="s">
        <v>28</v>
      </c>
      <c r="D838" t="s">
        <v>61</v>
      </c>
      <c r="E838" t="s">
        <v>52</v>
      </c>
      <c r="F838" t="s">
        <v>73</v>
      </c>
      <c r="G838" t="s">
        <v>89</v>
      </c>
      <c r="H838" t="s">
        <v>729</v>
      </c>
      <c r="I838" t="s">
        <v>81</v>
      </c>
      <c r="J838" t="s">
        <v>80</v>
      </c>
      <c r="K838" t="s">
        <v>1127</v>
      </c>
      <c r="L838" t="s">
        <v>74</v>
      </c>
      <c r="M838" t="s">
        <v>73</v>
      </c>
      <c r="N838" t="s">
        <v>1116</v>
      </c>
      <c r="O838" t="s">
        <v>106</v>
      </c>
      <c r="P838" t="s">
        <v>84</v>
      </c>
      <c r="Q838" t="s">
        <v>73</v>
      </c>
      <c r="R838" t="s">
        <v>1918</v>
      </c>
      <c r="S838" t="s">
        <v>82</v>
      </c>
      <c r="T838" t="s">
        <v>1116</v>
      </c>
    </row>
    <row r="839" spans="1:20" x14ac:dyDescent="0.25">
      <c r="A839" s="1">
        <v>3397</v>
      </c>
      <c r="B839" t="s">
        <v>20</v>
      </c>
      <c r="C839" t="s">
        <v>40</v>
      </c>
      <c r="D839" t="s">
        <v>61</v>
      </c>
      <c r="E839" t="s">
        <v>43</v>
      </c>
      <c r="F839" t="s">
        <v>74</v>
      </c>
      <c r="G839" t="s">
        <v>86</v>
      </c>
      <c r="H839" t="s">
        <v>758</v>
      </c>
      <c r="I839" t="s">
        <v>107</v>
      </c>
      <c r="J839" t="s">
        <v>119</v>
      </c>
      <c r="K839" t="s">
        <v>1368</v>
      </c>
      <c r="L839" t="s">
        <v>101</v>
      </c>
      <c r="M839" t="s">
        <v>126</v>
      </c>
      <c r="N839" t="s">
        <v>74</v>
      </c>
      <c r="O839" t="s">
        <v>75</v>
      </c>
      <c r="P839" t="s">
        <v>105</v>
      </c>
      <c r="Q839" t="s">
        <v>73</v>
      </c>
      <c r="R839" t="s">
        <v>1726</v>
      </c>
      <c r="S839" t="s">
        <v>96</v>
      </c>
      <c r="T839" t="s">
        <v>1116</v>
      </c>
    </row>
    <row r="840" spans="1:20" x14ac:dyDescent="0.25">
      <c r="A840" s="1">
        <v>3398</v>
      </c>
      <c r="B840" t="s">
        <v>20</v>
      </c>
      <c r="C840" t="s">
        <v>29</v>
      </c>
      <c r="D840" t="s">
        <v>61</v>
      </c>
      <c r="E840" t="s">
        <v>58</v>
      </c>
      <c r="F840" t="s">
        <v>73</v>
      </c>
      <c r="G840" t="s">
        <v>75</v>
      </c>
      <c r="H840" t="s">
        <v>909</v>
      </c>
      <c r="I840" t="s">
        <v>77</v>
      </c>
      <c r="J840" t="s">
        <v>97</v>
      </c>
      <c r="K840" t="s">
        <v>1155</v>
      </c>
      <c r="L840" t="s">
        <v>73</v>
      </c>
      <c r="M840" t="s">
        <v>73</v>
      </c>
      <c r="N840" t="s">
        <v>73</v>
      </c>
      <c r="O840" t="s">
        <v>90</v>
      </c>
      <c r="P840" t="s">
        <v>111</v>
      </c>
      <c r="Q840" t="s">
        <v>74</v>
      </c>
      <c r="R840" t="s">
        <v>1968</v>
      </c>
      <c r="S840" t="s">
        <v>99</v>
      </c>
      <c r="T840" t="s">
        <v>1116</v>
      </c>
    </row>
    <row r="841" spans="1:20" x14ac:dyDescent="0.25">
      <c r="A841" s="1">
        <v>3399</v>
      </c>
      <c r="B841" t="s">
        <v>20</v>
      </c>
      <c r="C841" t="s">
        <v>31</v>
      </c>
      <c r="D841" t="s">
        <v>61</v>
      </c>
      <c r="E841" t="s">
        <v>66</v>
      </c>
      <c r="F841" t="s">
        <v>74</v>
      </c>
      <c r="G841" t="s">
        <v>94</v>
      </c>
      <c r="H841" t="s">
        <v>723</v>
      </c>
      <c r="I841" t="s">
        <v>103</v>
      </c>
      <c r="J841" t="s">
        <v>111</v>
      </c>
      <c r="K841" t="s">
        <v>1285</v>
      </c>
      <c r="L841" t="s">
        <v>1116</v>
      </c>
      <c r="M841" t="s">
        <v>126</v>
      </c>
      <c r="N841" t="s">
        <v>74</v>
      </c>
      <c r="O841" t="s">
        <v>77</v>
      </c>
      <c r="P841" t="s">
        <v>128</v>
      </c>
      <c r="Q841" t="s">
        <v>73</v>
      </c>
      <c r="R841" t="s">
        <v>1670</v>
      </c>
      <c r="S841" t="s">
        <v>82</v>
      </c>
      <c r="T841" t="s">
        <v>1116</v>
      </c>
    </row>
    <row r="842" spans="1:20" x14ac:dyDescent="0.25">
      <c r="A842" s="1">
        <v>3400</v>
      </c>
      <c r="B842" t="s">
        <v>20</v>
      </c>
      <c r="C842" t="s">
        <v>32</v>
      </c>
      <c r="D842" t="s">
        <v>61</v>
      </c>
      <c r="E842" t="s">
        <v>47</v>
      </c>
      <c r="F842" t="s">
        <v>74</v>
      </c>
      <c r="G842" t="s">
        <v>98</v>
      </c>
      <c r="H842" t="s">
        <v>175</v>
      </c>
      <c r="I842" t="s">
        <v>94</v>
      </c>
      <c r="J842" t="s">
        <v>109</v>
      </c>
      <c r="K842" t="s">
        <v>1149</v>
      </c>
      <c r="L842" t="s">
        <v>101</v>
      </c>
      <c r="M842" t="s">
        <v>126</v>
      </c>
      <c r="N842" t="s">
        <v>74</v>
      </c>
      <c r="O842" t="s">
        <v>86</v>
      </c>
      <c r="P842" t="s">
        <v>919</v>
      </c>
      <c r="Q842" t="s">
        <v>73</v>
      </c>
      <c r="R842" t="s">
        <v>1610</v>
      </c>
      <c r="S842" t="s">
        <v>96</v>
      </c>
      <c r="T842" t="s">
        <v>83</v>
      </c>
    </row>
    <row r="843" spans="1:20" x14ac:dyDescent="0.25">
      <c r="A843" s="1">
        <v>3401</v>
      </c>
      <c r="B843" t="s">
        <v>20</v>
      </c>
      <c r="C843" t="s">
        <v>33</v>
      </c>
      <c r="D843" t="s">
        <v>61</v>
      </c>
      <c r="E843" t="s">
        <v>46</v>
      </c>
      <c r="F843" t="s">
        <v>74</v>
      </c>
      <c r="G843" t="s">
        <v>103</v>
      </c>
      <c r="H843" t="s">
        <v>786</v>
      </c>
      <c r="I843" t="s">
        <v>98</v>
      </c>
      <c r="J843" t="s">
        <v>111</v>
      </c>
      <c r="K843" t="s">
        <v>1191</v>
      </c>
      <c r="L843" t="s">
        <v>126</v>
      </c>
      <c r="M843" t="s">
        <v>73</v>
      </c>
      <c r="N843" t="s">
        <v>73</v>
      </c>
      <c r="O843" t="s">
        <v>113</v>
      </c>
      <c r="P843" t="s">
        <v>206</v>
      </c>
      <c r="Q843" t="s">
        <v>74</v>
      </c>
      <c r="R843" t="s">
        <v>1412</v>
      </c>
      <c r="S843" t="s">
        <v>96</v>
      </c>
      <c r="T843" t="s">
        <v>131</v>
      </c>
    </row>
    <row r="844" spans="1:20" x14ac:dyDescent="0.25">
      <c r="A844" s="1">
        <v>3402</v>
      </c>
      <c r="B844" t="s">
        <v>20</v>
      </c>
      <c r="C844" t="s">
        <v>34</v>
      </c>
      <c r="D844" t="s">
        <v>61</v>
      </c>
      <c r="E844" t="s">
        <v>48</v>
      </c>
      <c r="F844" t="s">
        <v>73</v>
      </c>
      <c r="G844" t="s">
        <v>86</v>
      </c>
      <c r="H844" t="s">
        <v>914</v>
      </c>
      <c r="I844" t="s">
        <v>106</v>
      </c>
      <c r="J844" t="s">
        <v>86</v>
      </c>
      <c r="K844" t="s">
        <v>1222</v>
      </c>
      <c r="L844" t="s">
        <v>101</v>
      </c>
      <c r="M844" t="s">
        <v>73</v>
      </c>
      <c r="N844" t="s">
        <v>74</v>
      </c>
      <c r="O844" t="s">
        <v>86</v>
      </c>
      <c r="P844" t="s">
        <v>817</v>
      </c>
      <c r="Q844" t="s">
        <v>73</v>
      </c>
      <c r="R844" t="s">
        <v>1478</v>
      </c>
      <c r="S844" t="s">
        <v>82</v>
      </c>
      <c r="T844" t="s">
        <v>1116</v>
      </c>
    </row>
    <row r="845" spans="1:20" x14ac:dyDescent="0.25">
      <c r="A845" s="1">
        <v>3403</v>
      </c>
      <c r="B845" t="s">
        <v>20</v>
      </c>
      <c r="C845" t="s">
        <v>35</v>
      </c>
      <c r="D845" t="s">
        <v>61</v>
      </c>
      <c r="E845" t="s">
        <v>67</v>
      </c>
      <c r="F845" t="s">
        <v>73</v>
      </c>
      <c r="G845" t="s">
        <v>96</v>
      </c>
      <c r="H845" t="s">
        <v>590</v>
      </c>
      <c r="I845" t="s">
        <v>77</v>
      </c>
      <c r="J845" t="s">
        <v>91</v>
      </c>
      <c r="K845" t="s">
        <v>1127</v>
      </c>
      <c r="L845" t="s">
        <v>126</v>
      </c>
      <c r="M845" t="s">
        <v>126</v>
      </c>
      <c r="N845" t="s">
        <v>126</v>
      </c>
      <c r="O845" t="s">
        <v>96</v>
      </c>
      <c r="P845" t="s">
        <v>127</v>
      </c>
      <c r="Q845" t="s">
        <v>73</v>
      </c>
      <c r="R845" t="s">
        <v>1441</v>
      </c>
      <c r="S845" t="s">
        <v>116</v>
      </c>
      <c r="T845" t="s">
        <v>1116</v>
      </c>
    </row>
    <row r="846" spans="1:20" x14ac:dyDescent="0.25">
      <c r="A846" s="1">
        <v>3404</v>
      </c>
      <c r="B846" t="s">
        <v>20</v>
      </c>
      <c r="C846" t="s">
        <v>36</v>
      </c>
      <c r="D846" t="s">
        <v>61</v>
      </c>
      <c r="E846" t="s">
        <v>49</v>
      </c>
      <c r="F846" t="s">
        <v>74</v>
      </c>
      <c r="G846" t="s">
        <v>78</v>
      </c>
      <c r="H846" t="s">
        <v>182</v>
      </c>
      <c r="I846" t="s">
        <v>75</v>
      </c>
      <c r="J846" t="s">
        <v>94</v>
      </c>
      <c r="K846" t="s">
        <v>1217</v>
      </c>
      <c r="L846" t="s">
        <v>74</v>
      </c>
      <c r="M846" t="s">
        <v>74</v>
      </c>
      <c r="N846" t="s">
        <v>101</v>
      </c>
      <c r="O846" t="s">
        <v>108</v>
      </c>
      <c r="P846" t="s">
        <v>235</v>
      </c>
      <c r="Q846" t="s">
        <v>73</v>
      </c>
      <c r="R846" t="s">
        <v>1535</v>
      </c>
      <c r="S846" t="s">
        <v>96</v>
      </c>
      <c r="T846" t="s">
        <v>126</v>
      </c>
    </row>
    <row r="847" spans="1:20" x14ac:dyDescent="0.25">
      <c r="A847" s="1">
        <v>3405</v>
      </c>
      <c r="B847" t="s">
        <v>20</v>
      </c>
      <c r="C847" t="s">
        <v>37</v>
      </c>
      <c r="D847" t="s">
        <v>61</v>
      </c>
      <c r="E847" t="s">
        <v>51</v>
      </c>
      <c r="F847" t="s">
        <v>74</v>
      </c>
      <c r="G847" t="s">
        <v>75</v>
      </c>
      <c r="H847" t="s">
        <v>833</v>
      </c>
      <c r="I847" t="s">
        <v>90</v>
      </c>
      <c r="J847" t="s">
        <v>94</v>
      </c>
      <c r="K847" t="s">
        <v>1289</v>
      </c>
      <c r="L847" t="s">
        <v>126</v>
      </c>
      <c r="M847" t="s">
        <v>73</v>
      </c>
      <c r="N847" t="s">
        <v>126</v>
      </c>
      <c r="O847" t="s">
        <v>107</v>
      </c>
      <c r="P847" t="s">
        <v>260</v>
      </c>
      <c r="Q847" t="s">
        <v>73</v>
      </c>
      <c r="R847" t="s">
        <v>1972</v>
      </c>
      <c r="S847" t="s">
        <v>106</v>
      </c>
      <c r="T847" t="s">
        <v>76</v>
      </c>
    </row>
    <row r="848" spans="1:20" x14ac:dyDescent="0.25">
      <c r="A848" s="1">
        <v>3406</v>
      </c>
      <c r="B848" t="s">
        <v>20</v>
      </c>
      <c r="C848" t="s">
        <v>38</v>
      </c>
      <c r="D848" t="s">
        <v>61</v>
      </c>
      <c r="E848" t="s">
        <v>66</v>
      </c>
      <c r="F848" t="s">
        <v>73</v>
      </c>
      <c r="G848" t="s">
        <v>99</v>
      </c>
      <c r="H848" t="s">
        <v>236</v>
      </c>
      <c r="I848" t="s">
        <v>105</v>
      </c>
      <c r="J848" t="s">
        <v>213</v>
      </c>
      <c r="K848" t="s">
        <v>1363</v>
      </c>
      <c r="L848" t="s">
        <v>74</v>
      </c>
      <c r="M848" t="s">
        <v>101</v>
      </c>
      <c r="N848" t="s">
        <v>73</v>
      </c>
      <c r="O848" t="s">
        <v>114</v>
      </c>
      <c r="P848" t="s">
        <v>260</v>
      </c>
      <c r="Q848" t="s">
        <v>73</v>
      </c>
      <c r="R848" t="s">
        <v>1657</v>
      </c>
      <c r="S848" t="s">
        <v>103</v>
      </c>
      <c r="T848" t="s">
        <v>78</v>
      </c>
    </row>
    <row r="849" spans="1:20" x14ac:dyDescent="0.25">
      <c r="A849" s="1">
        <v>3407</v>
      </c>
      <c r="B849" t="s">
        <v>20</v>
      </c>
      <c r="C849" t="s">
        <v>39</v>
      </c>
      <c r="D849" t="s">
        <v>61</v>
      </c>
      <c r="E849" t="s">
        <v>72</v>
      </c>
      <c r="F849" t="s">
        <v>73</v>
      </c>
      <c r="G849" t="s">
        <v>99</v>
      </c>
      <c r="H849" t="s">
        <v>570</v>
      </c>
      <c r="I849" t="s">
        <v>75</v>
      </c>
      <c r="J849" t="s">
        <v>86</v>
      </c>
      <c r="K849" t="s">
        <v>1225</v>
      </c>
      <c r="L849" t="s">
        <v>73</v>
      </c>
      <c r="M849" t="s">
        <v>73</v>
      </c>
      <c r="N849" t="s">
        <v>74</v>
      </c>
      <c r="O849" t="s">
        <v>104</v>
      </c>
      <c r="P849" t="s">
        <v>1265</v>
      </c>
      <c r="Q849" t="s">
        <v>74</v>
      </c>
      <c r="R849" t="s">
        <v>1886</v>
      </c>
      <c r="S849" t="s">
        <v>75</v>
      </c>
      <c r="T849" t="s">
        <v>83</v>
      </c>
    </row>
    <row r="850" spans="1:20" x14ac:dyDescent="0.25">
      <c r="A850" s="1">
        <v>3408</v>
      </c>
      <c r="B850" t="s">
        <v>20</v>
      </c>
      <c r="C850" t="s">
        <v>24</v>
      </c>
      <c r="D850" t="s">
        <v>62</v>
      </c>
      <c r="E850" t="s">
        <v>47</v>
      </c>
      <c r="F850" t="s">
        <v>74</v>
      </c>
      <c r="G850" t="s">
        <v>103</v>
      </c>
      <c r="H850" t="s">
        <v>158</v>
      </c>
      <c r="I850" t="s">
        <v>99</v>
      </c>
      <c r="J850" t="s">
        <v>80</v>
      </c>
      <c r="K850" t="s">
        <v>1311</v>
      </c>
      <c r="L850" t="s">
        <v>126</v>
      </c>
      <c r="M850" t="s">
        <v>74</v>
      </c>
      <c r="N850" t="s">
        <v>74</v>
      </c>
      <c r="O850" t="s">
        <v>79</v>
      </c>
      <c r="P850" t="s">
        <v>1085</v>
      </c>
      <c r="Q850" t="s">
        <v>73</v>
      </c>
      <c r="R850" t="s">
        <v>2104</v>
      </c>
      <c r="S850" t="s">
        <v>85</v>
      </c>
      <c r="T850" t="s">
        <v>1116</v>
      </c>
    </row>
    <row r="851" spans="1:20" x14ac:dyDescent="0.25">
      <c r="A851" s="1">
        <v>3409</v>
      </c>
      <c r="B851" t="s">
        <v>20</v>
      </c>
      <c r="C851" t="s">
        <v>25</v>
      </c>
      <c r="D851" t="s">
        <v>62</v>
      </c>
      <c r="E851" t="s">
        <v>44</v>
      </c>
      <c r="F851" t="s">
        <v>73</v>
      </c>
      <c r="G851" t="s">
        <v>97</v>
      </c>
      <c r="H851" t="s">
        <v>631</v>
      </c>
      <c r="I851" t="s">
        <v>77</v>
      </c>
      <c r="J851" t="s">
        <v>93</v>
      </c>
      <c r="K851" t="s">
        <v>1196</v>
      </c>
      <c r="L851" t="s">
        <v>74</v>
      </c>
      <c r="M851" t="s">
        <v>73</v>
      </c>
      <c r="N851" t="s">
        <v>74</v>
      </c>
      <c r="O851" t="s">
        <v>111</v>
      </c>
      <c r="P851" t="s">
        <v>1009</v>
      </c>
      <c r="Q851" t="s">
        <v>101</v>
      </c>
      <c r="R851" t="s">
        <v>697</v>
      </c>
      <c r="S851" t="s">
        <v>82</v>
      </c>
      <c r="T851" t="s">
        <v>117</v>
      </c>
    </row>
    <row r="852" spans="1:20" x14ac:dyDescent="0.25">
      <c r="A852" s="1">
        <v>3410</v>
      </c>
      <c r="B852" t="s">
        <v>20</v>
      </c>
      <c r="C852" t="s">
        <v>26</v>
      </c>
      <c r="D852" t="s">
        <v>62</v>
      </c>
      <c r="E852" t="s">
        <v>56</v>
      </c>
      <c r="F852" t="s">
        <v>73</v>
      </c>
      <c r="G852" t="s">
        <v>101</v>
      </c>
      <c r="H852" t="s">
        <v>1021</v>
      </c>
      <c r="I852" t="s">
        <v>90</v>
      </c>
      <c r="J852" t="s">
        <v>109</v>
      </c>
      <c r="K852" t="s">
        <v>1311</v>
      </c>
      <c r="L852" t="s">
        <v>73</v>
      </c>
      <c r="M852" t="s">
        <v>83</v>
      </c>
      <c r="N852" t="s">
        <v>73</v>
      </c>
      <c r="O852" t="s">
        <v>103</v>
      </c>
      <c r="P852" t="s">
        <v>401</v>
      </c>
      <c r="Q852" t="s">
        <v>73</v>
      </c>
      <c r="R852" t="s">
        <v>1748</v>
      </c>
      <c r="S852" t="s">
        <v>96</v>
      </c>
      <c r="T852" t="s">
        <v>76</v>
      </c>
    </row>
    <row r="853" spans="1:20" x14ac:dyDescent="0.25">
      <c r="A853" s="1">
        <v>3411</v>
      </c>
      <c r="B853" t="s">
        <v>20</v>
      </c>
      <c r="C853" t="s">
        <v>27</v>
      </c>
      <c r="D853" t="s">
        <v>62</v>
      </c>
      <c r="E853" t="s">
        <v>69</v>
      </c>
      <c r="F853" t="s">
        <v>74</v>
      </c>
      <c r="G853" t="s">
        <v>75</v>
      </c>
      <c r="H853" t="s">
        <v>741</v>
      </c>
      <c r="I853" t="s">
        <v>102</v>
      </c>
      <c r="J853" t="s">
        <v>88</v>
      </c>
      <c r="K853" t="s">
        <v>1283</v>
      </c>
      <c r="L853" t="s">
        <v>74</v>
      </c>
      <c r="M853" t="s">
        <v>101</v>
      </c>
      <c r="N853" t="s">
        <v>1116</v>
      </c>
      <c r="O853" t="s">
        <v>90</v>
      </c>
      <c r="P853" t="s">
        <v>124</v>
      </c>
      <c r="Q853" t="s">
        <v>73</v>
      </c>
      <c r="R853" t="s">
        <v>1879</v>
      </c>
      <c r="S853" t="s">
        <v>106</v>
      </c>
      <c r="T853" t="s">
        <v>76</v>
      </c>
    </row>
    <row r="854" spans="1:20" x14ac:dyDescent="0.25">
      <c r="A854" s="1">
        <v>3412</v>
      </c>
      <c r="B854" t="s">
        <v>20</v>
      </c>
      <c r="C854" t="s">
        <v>28</v>
      </c>
      <c r="D854" t="s">
        <v>62</v>
      </c>
      <c r="E854" t="s">
        <v>67</v>
      </c>
      <c r="F854" t="s">
        <v>73</v>
      </c>
      <c r="G854" t="s">
        <v>82</v>
      </c>
      <c r="H854" t="s">
        <v>715</v>
      </c>
      <c r="I854" t="s">
        <v>114</v>
      </c>
      <c r="J854" t="s">
        <v>105</v>
      </c>
      <c r="K854" t="s">
        <v>1163</v>
      </c>
      <c r="L854" t="s">
        <v>74</v>
      </c>
      <c r="M854" t="s">
        <v>73</v>
      </c>
      <c r="N854" t="s">
        <v>101</v>
      </c>
      <c r="O854" t="s">
        <v>75</v>
      </c>
      <c r="P854" t="s">
        <v>439</v>
      </c>
      <c r="Q854" t="s">
        <v>73</v>
      </c>
      <c r="R854" t="s">
        <v>1556</v>
      </c>
      <c r="S854" t="s">
        <v>116</v>
      </c>
      <c r="T854" t="s">
        <v>126</v>
      </c>
    </row>
    <row r="855" spans="1:20" x14ac:dyDescent="0.25">
      <c r="A855" s="1">
        <v>3413</v>
      </c>
      <c r="B855" t="s">
        <v>20</v>
      </c>
      <c r="C855" t="s">
        <v>40</v>
      </c>
      <c r="D855" t="s">
        <v>62</v>
      </c>
      <c r="E855" t="s">
        <v>41</v>
      </c>
      <c r="F855" t="s">
        <v>73</v>
      </c>
      <c r="G855" t="s">
        <v>101</v>
      </c>
      <c r="H855" t="s">
        <v>543</v>
      </c>
      <c r="I855" t="s">
        <v>90</v>
      </c>
      <c r="J855" t="s">
        <v>97</v>
      </c>
      <c r="K855" t="s">
        <v>1175</v>
      </c>
      <c r="L855" t="s">
        <v>73</v>
      </c>
      <c r="M855" t="s">
        <v>126</v>
      </c>
      <c r="N855" t="s">
        <v>74</v>
      </c>
      <c r="O855" t="s">
        <v>96</v>
      </c>
      <c r="P855" t="s">
        <v>108</v>
      </c>
      <c r="Q855" t="s">
        <v>73</v>
      </c>
      <c r="R855" t="s">
        <v>2169</v>
      </c>
      <c r="S855" t="s">
        <v>82</v>
      </c>
      <c r="T855" t="s">
        <v>126</v>
      </c>
    </row>
    <row r="856" spans="1:20" x14ac:dyDescent="0.25">
      <c r="A856" s="1">
        <v>3414</v>
      </c>
      <c r="B856" t="s">
        <v>20</v>
      </c>
      <c r="C856" t="s">
        <v>29</v>
      </c>
      <c r="D856" t="s">
        <v>62</v>
      </c>
      <c r="E856" t="s">
        <v>43</v>
      </c>
      <c r="F856" t="s">
        <v>74</v>
      </c>
      <c r="G856" t="s">
        <v>77</v>
      </c>
      <c r="H856" t="s">
        <v>390</v>
      </c>
      <c r="I856" t="s">
        <v>82</v>
      </c>
      <c r="J856" t="s">
        <v>103</v>
      </c>
      <c r="K856" t="s">
        <v>1177</v>
      </c>
      <c r="L856" t="s">
        <v>126</v>
      </c>
      <c r="M856" t="s">
        <v>73</v>
      </c>
      <c r="N856" t="s">
        <v>131</v>
      </c>
      <c r="O856" t="s">
        <v>91</v>
      </c>
      <c r="P856" t="s">
        <v>1161</v>
      </c>
      <c r="Q856" t="s">
        <v>74</v>
      </c>
      <c r="R856" t="s">
        <v>2082</v>
      </c>
      <c r="S856" t="s">
        <v>89</v>
      </c>
      <c r="T856" t="s">
        <v>83</v>
      </c>
    </row>
    <row r="857" spans="1:20" x14ac:dyDescent="0.25">
      <c r="A857" s="1">
        <v>3415</v>
      </c>
      <c r="B857" t="s">
        <v>20</v>
      </c>
      <c r="C857" t="s">
        <v>30</v>
      </c>
      <c r="D857" t="s">
        <v>62</v>
      </c>
      <c r="E857" t="s">
        <v>48</v>
      </c>
      <c r="F857" t="s">
        <v>73</v>
      </c>
      <c r="G857" t="s">
        <v>95</v>
      </c>
      <c r="H857" t="s">
        <v>326</v>
      </c>
      <c r="I857" t="s">
        <v>89</v>
      </c>
      <c r="J857" t="s">
        <v>93</v>
      </c>
      <c r="K857" t="s">
        <v>1300</v>
      </c>
      <c r="L857" t="s">
        <v>74</v>
      </c>
      <c r="M857" t="s">
        <v>73</v>
      </c>
      <c r="N857" t="s">
        <v>126</v>
      </c>
      <c r="O857" t="s">
        <v>80</v>
      </c>
      <c r="P857" t="s">
        <v>1225</v>
      </c>
      <c r="Q857" t="s">
        <v>101</v>
      </c>
      <c r="R857" t="s">
        <v>1860</v>
      </c>
      <c r="S857" t="s">
        <v>106</v>
      </c>
      <c r="T857" t="s">
        <v>76</v>
      </c>
    </row>
    <row r="858" spans="1:20" x14ac:dyDescent="0.25">
      <c r="A858" s="1">
        <v>3416</v>
      </c>
      <c r="B858" t="s">
        <v>20</v>
      </c>
      <c r="C858" t="s">
        <v>31</v>
      </c>
      <c r="D858" t="s">
        <v>62</v>
      </c>
      <c r="E858" t="s">
        <v>59</v>
      </c>
      <c r="F858" t="s">
        <v>73</v>
      </c>
      <c r="G858" t="s">
        <v>102</v>
      </c>
      <c r="H858" t="s">
        <v>946</v>
      </c>
      <c r="I858" t="s">
        <v>81</v>
      </c>
      <c r="J858" t="s">
        <v>113</v>
      </c>
      <c r="K858" t="s">
        <v>1157</v>
      </c>
      <c r="L858" t="s">
        <v>74</v>
      </c>
      <c r="M858" t="s">
        <v>126</v>
      </c>
      <c r="N858" t="s">
        <v>101</v>
      </c>
      <c r="O858" t="s">
        <v>98</v>
      </c>
      <c r="P858" t="s">
        <v>824</v>
      </c>
      <c r="Q858" t="s">
        <v>74</v>
      </c>
      <c r="R858" t="s">
        <v>1426</v>
      </c>
      <c r="S858" t="s">
        <v>116</v>
      </c>
      <c r="T858" t="s">
        <v>101</v>
      </c>
    </row>
    <row r="859" spans="1:20" x14ac:dyDescent="0.25">
      <c r="A859" s="1">
        <v>3417</v>
      </c>
      <c r="B859" t="s">
        <v>20</v>
      </c>
      <c r="C859" t="s">
        <v>32</v>
      </c>
      <c r="D859" t="s">
        <v>62</v>
      </c>
      <c r="E859" t="s">
        <v>58</v>
      </c>
      <c r="F859" t="s">
        <v>74</v>
      </c>
      <c r="G859" t="s">
        <v>83</v>
      </c>
      <c r="H859" t="s">
        <v>597</v>
      </c>
      <c r="I859" t="s">
        <v>99</v>
      </c>
      <c r="J859" t="s">
        <v>107</v>
      </c>
      <c r="K859" t="s">
        <v>1315</v>
      </c>
      <c r="L859" t="s">
        <v>74</v>
      </c>
      <c r="M859" t="s">
        <v>74</v>
      </c>
      <c r="N859" t="s">
        <v>74</v>
      </c>
      <c r="O859" t="s">
        <v>114</v>
      </c>
      <c r="P859" t="s">
        <v>281</v>
      </c>
      <c r="Q859" t="s">
        <v>73</v>
      </c>
      <c r="R859" t="s">
        <v>2207</v>
      </c>
      <c r="S859" t="s">
        <v>85</v>
      </c>
      <c r="T859" t="s">
        <v>1116</v>
      </c>
    </row>
    <row r="860" spans="1:20" x14ac:dyDescent="0.25">
      <c r="A860" s="1">
        <v>3418</v>
      </c>
      <c r="B860" t="s">
        <v>20</v>
      </c>
      <c r="C860" t="s">
        <v>34</v>
      </c>
      <c r="D860" t="s">
        <v>62</v>
      </c>
      <c r="E860" t="s">
        <v>63</v>
      </c>
      <c r="F860" t="s">
        <v>74</v>
      </c>
      <c r="G860" t="s">
        <v>75</v>
      </c>
      <c r="H860" t="s">
        <v>429</v>
      </c>
      <c r="I860" t="s">
        <v>103</v>
      </c>
      <c r="J860" t="s">
        <v>107</v>
      </c>
      <c r="K860" t="s">
        <v>1183</v>
      </c>
      <c r="L860" t="s">
        <v>126</v>
      </c>
      <c r="M860" t="s">
        <v>73</v>
      </c>
      <c r="N860" t="s">
        <v>74</v>
      </c>
      <c r="O860" t="s">
        <v>102</v>
      </c>
      <c r="P860" t="s">
        <v>946</v>
      </c>
      <c r="Q860" t="s">
        <v>73</v>
      </c>
      <c r="R860" t="s">
        <v>662</v>
      </c>
      <c r="S860" t="s">
        <v>116</v>
      </c>
      <c r="T860" t="s">
        <v>131</v>
      </c>
    </row>
    <row r="861" spans="1:20" x14ac:dyDescent="0.25">
      <c r="A861" s="1">
        <v>3419</v>
      </c>
      <c r="B861" t="s">
        <v>20</v>
      </c>
      <c r="C861" t="s">
        <v>35</v>
      </c>
      <c r="D861" t="s">
        <v>62</v>
      </c>
      <c r="E861" t="s">
        <v>54</v>
      </c>
      <c r="F861" t="s">
        <v>74</v>
      </c>
      <c r="G861" t="s">
        <v>78</v>
      </c>
      <c r="H861" t="s">
        <v>788</v>
      </c>
      <c r="I861" t="s">
        <v>89</v>
      </c>
      <c r="J861" t="s">
        <v>97</v>
      </c>
      <c r="K861" t="s">
        <v>1293</v>
      </c>
      <c r="L861" t="s">
        <v>74</v>
      </c>
      <c r="M861" t="s">
        <v>101</v>
      </c>
      <c r="N861" t="s">
        <v>74</v>
      </c>
      <c r="O861" t="s">
        <v>96</v>
      </c>
      <c r="P861" t="s">
        <v>111</v>
      </c>
      <c r="Q861" t="s">
        <v>73</v>
      </c>
      <c r="R861" t="s">
        <v>2208</v>
      </c>
      <c r="S861" t="s">
        <v>116</v>
      </c>
      <c r="T861" t="s">
        <v>101</v>
      </c>
    </row>
    <row r="862" spans="1:20" x14ac:dyDescent="0.25">
      <c r="A862" s="1">
        <v>3420</v>
      </c>
      <c r="B862" t="s">
        <v>20</v>
      </c>
      <c r="C862" t="s">
        <v>36</v>
      </c>
      <c r="D862" t="s">
        <v>62</v>
      </c>
      <c r="E862" t="s">
        <v>68</v>
      </c>
      <c r="F862" t="s">
        <v>73</v>
      </c>
      <c r="G862" t="s">
        <v>102</v>
      </c>
      <c r="H862" t="s">
        <v>604</v>
      </c>
      <c r="I862" t="s">
        <v>102</v>
      </c>
      <c r="J862" t="s">
        <v>80</v>
      </c>
      <c r="K862" t="s">
        <v>1224</v>
      </c>
      <c r="L862" t="s">
        <v>73</v>
      </c>
      <c r="M862" t="s">
        <v>74</v>
      </c>
      <c r="N862" t="s">
        <v>83</v>
      </c>
      <c r="O862" t="s">
        <v>104</v>
      </c>
      <c r="P862" t="s">
        <v>1311</v>
      </c>
      <c r="Q862" t="s">
        <v>126</v>
      </c>
      <c r="R862" t="s">
        <v>2100</v>
      </c>
      <c r="S862" t="s">
        <v>81</v>
      </c>
      <c r="T862" t="s">
        <v>117</v>
      </c>
    </row>
    <row r="863" spans="1:20" x14ac:dyDescent="0.25">
      <c r="A863" s="1">
        <v>3421</v>
      </c>
      <c r="B863" t="s">
        <v>20</v>
      </c>
      <c r="C863" t="s">
        <v>37</v>
      </c>
      <c r="D863" t="s">
        <v>62</v>
      </c>
      <c r="E863" t="s">
        <v>59</v>
      </c>
      <c r="F863" t="s">
        <v>74</v>
      </c>
      <c r="G863" t="s">
        <v>82</v>
      </c>
      <c r="H863" t="s">
        <v>492</v>
      </c>
      <c r="I863" t="s">
        <v>114</v>
      </c>
      <c r="J863" t="s">
        <v>119</v>
      </c>
      <c r="K863" t="s">
        <v>1163</v>
      </c>
      <c r="L863" t="s">
        <v>74</v>
      </c>
      <c r="M863" t="s">
        <v>101</v>
      </c>
      <c r="N863" t="s">
        <v>101</v>
      </c>
      <c r="O863" t="s">
        <v>102</v>
      </c>
      <c r="P863" t="s">
        <v>995</v>
      </c>
      <c r="Q863" t="s">
        <v>73</v>
      </c>
      <c r="R863" t="s">
        <v>1626</v>
      </c>
      <c r="S863" t="s">
        <v>106</v>
      </c>
      <c r="T863" t="s">
        <v>131</v>
      </c>
    </row>
    <row r="864" spans="1:20" x14ac:dyDescent="0.25">
      <c r="A864" s="1">
        <v>3422</v>
      </c>
      <c r="B864" t="s">
        <v>20</v>
      </c>
      <c r="C864" t="s">
        <v>38</v>
      </c>
      <c r="D864" t="s">
        <v>62</v>
      </c>
      <c r="E864" t="s">
        <v>63</v>
      </c>
      <c r="F864" t="s">
        <v>73</v>
      </c>
      <c r="G864" t="s">
        <v>101</v>
      </c>
      <c r="H864" t="s">
        <v>1022</v>
      </c>
      <c r="I864" t="s">
        <v>117</v>
      </c>
      <c r="J864" t="s">
        <v>77</v>
      </c>
      <c r="K864" t="s">
        <v>1047</v>
      </c>
      <c r="L864" t="s">
        <v>73</v>
      </c>
      <c r="M864" t="s">
        <v>101</v>
      </c>
      <c r="N864" t="s">
        <v>126</v>
      </c>
      <c r="O864" t="s">
        <v>113</v>
      </c>
      <c r="P864" t="s">
        <v>885</v>
      </c>
      <c r="Q864" t="s">
        <v>73</v>
      </c>
      <c r="R864" t="s">
        <v>1817</v>
      </c>
      <c r="S864" t="s">
        <v>116</v>
      </c>
      <c r="T864" t="s">
        <v>74</v>
      </c>
    </row>
    <row r="865" spans="1:20" x14ac:dyDescent="0.25">
      <c r="A865" s="1">
        <v>3423</v>
      </c>
      <c r="B865" t="s">
        <v>20</v>
      </c>
      <c r="C865" t="s">
        <v>39</v>
      </c>
      <c r="D865" t="s">
        <v>62</v>
      </c>
      <c r="E865" t="s">
        <v>44</v>
      </c>
      <c r="F865" t="s">
        <v>74</v>
      </c>
      <c r="G865" t="s">
        <v>79</v>
      </c>
      <c r="H865" t="s">
        <v>168</v>
      </c>
      <c r="I865" t="s">
        <v>90</v>
      </c>
      <c r="J865" t="s">
        <v>79</v>
      </c>
      <c r="K865" t="s">
        <v>1178</v>
      </c>
      <c r="L865" t="s">
        <v>126</v>
      </c>
      <c r="M865" t="s">
        <v>73</v>
      </c>
      <c r="N865" t="s">
        <v>74</v>
      </c>
      <c r="O865" t="s">
        <v>79</v>
      </c>
      <c r="P865" t="s">
        <v>772</v>
      </c>
      <c r="Q865" t="s">
        <v>73</v>
      </c>
      <c r="R865" t="s">
        <v>1763</v>
      </c>
      <c r="S865" t="s">
        <v>82</v>
      </c>
      <c r="T865" t="s">
        <v>1116</v>
      </c>
    </row>
    <row r="866" spans="1:20" x14ac:dyDescent="0.25">
      <c r="A866" s="1">
        <v>3424</v>
      </c>
      <c r="B866" t="s">
        <v>20</v>
      </c>
      <c r="C866" t="s">
        <v>24</v>
      </c>
      <c r="D866" t="s">
        <v>63</v>
      </c>
      <c r="E866" t="s">
        <v>41</v>
      </c>
      <c r="F866" t="s">
        <v>73</v>
      </c>
      <c r="G866" t="s">
        <v>102</v>
      </c>
      <c r="H866" t="s">
        <v>498</v>
      </c>
      <c r="I866" t="s">
        <v>77</v>
      </c>
      <c r="J866" t="s">
        <v>108</v>
      </c>
      <c r="K866" t="s">
        <v>1151</v>
      </c>
      <c r="L866" t="s">
        <v>74</v>
      </c>
      <c r="M866" t="s">
        <v>73</v>
      </c>
      <c r="N866" t="s">
        <v>126</v>
      </c>
      <c r="O866" t="s">
        <v>95</v>
      </c>
      <c r="P866" t="s">
        <v>180</v>
      </c>
      <c r="Q866" t="s">
        <v>74</v>
      </c>
      <c r="R866" t="s">
        <v>1715</v>
      </c>
      <c r="S866" t="s">
        <v>89</v>
      </c>
      <c r="T866" t="s">
        <v>78</v>
      </c>
    </row>
    <row r="867" spans="1:20" x14ac:dyDescent="0.25">
      <c r="A867" s="1">
        <v>3425</v>
      </c>
      <c r="B867" t="s">
        <v>20</v>
      </c>
      <c r="C867" t="s">
        <v>25</v>
      </c>
      <c r="D867" t="s">
        <v>63</v>
      </c>
      <c r="E867" t="s">
        <v>59</v>
      </c>
      <c r="F867" t="s">
        <v>74</v>
      </c>
      <c r="G867" t="s">
        <v>95</v>
      </c>
      <c r="H867" t="s">
        <v>774</v>
      </c>
      <c r="I867" t="s">
        <v>77</v>
      </c>
      <c r="J867" t="s">
        <v>80</v>
      </c>
      <c r="K867" t="s">
        <v>1137</v>
      </c>
      <c r="L867" t="s">
        <v>101</v>
      </c>
      <c r="M867" t="s">
        <v>73</v>
      </c>
      <c r="N867" t="s">
        <v>126</v>
      </c>
      <c r="O867" t="s">
        <v>105</v>
      </c>
      <c r="P867" t="s">
        <v>1265</v>
      </c>
      <c r="Q867" t="s">
        <v>74</v>
      </c>
      <c r="R867" t="s">
        <v>1964</v>
      </c>
      <c r="S867" t="s">
        <v>96</v>
      </c>
      <c r="T867" t="s">
        <v>76</v>
      </c>
    </row>
    <row r="868" spans="1:20" x14ac:dyDescent="0.25">
      <c r="A868" s="1">
        <v>3426</v>
      </c>
      <c r="B868" t="s">
        <v>20</v>
      </c>
      <c r="C868" t="s">
        <v>26</v>
      </c>
      <c r="D868" t="s">
        <v>63</v>
      </c>
      <c r="E868" t="s">
        <v>53</v>
      </c>
      <c r="F868" t="s">
        <v>74</v>
      </c>
      <c r="G868" t="s">
        <v>86</v>
      </c>
      <c r="H868" t="s">
        <v>522</v>
      </c>
      <c r="I868" t="s">
        <v>116</v>
      </c>
      <c r="J868" t="s">
        <v>99</v>
      </c>
      <c r="K868" t="s">
        <v>530</v>
      </c>
      <c r="L868" t="s">
        <v>73</v>
      </c>
      <c r="M868" t="s">
        <v>73</v>
      </c>
      <c r="N868" t="s">
        <v>74</v>
      </c>
      <c r="O868" t="s">
        <v>91</v>
      </c>
      <c r="P868" t="s">
        <v>1180</v>
      </c>
      <c r="Q868" t="s">
        <v>101</v>
      </c>
      <c r="R868" t="s">
        <v>2016</v>
      </c>
      <c r="S868" t="s">
        <v>96</v>
      </c>
      <c r="T868" t="s">
        <v>1116</v>
      </c>
    </row>
    <row r="869" spans="1:20" x14ac:dyDescent="0.25">
      <c r="A869" s="1">
        <v>3427</v>
      </c>
      <c r="B869" t="s">
        <v>20</v>
      </c>
      <c r="C869" t="s">
        <v>27</v>
      </c>
      <c r="D869" t="s">
        <v>63</v>
      </c>
      <c r="E869" t="s">
        <v>44</v>
      </c>
      <c r="F869" t="s">
        <v>74</v>
      </c>
      <c r="G869" t="s">
        <v>73</v>
      </c>
      <c r="H869" t="s">
        <v>587</v>
      </c>
      <c r="I869" t="s">
        <v>75</v>
      </c>
      <c r="J869" t="s">
        <v>86</v>
      </c>
      <c r="K869" t="s">
        <v>1304</v>
      </c>
      <c r="L869" t="s">
        <v>73</v>
      </c>
      <c r="M869" t="s">
        <v>73</v>
      </c>
      <c r="N869" t="s">
        <v>101</v>
      </c>
      <c r="O869" t="s">
        <v>103</v>
      </c>
      <c r="P869" t="s">
        <v>806</v>
      </c>
      <c r="Q869" t="s">
        <v>73</v>
      </c>
      <c r="R869" t="s">
        <v>1803</v>
      </c>
      <c r="S869" t="s">
        <v>85</v>
      </c>
      <c r="T869" t="s">
        <v>74</v>
      </c>
    </row>
    <row r="870" spans="1:20" x14ac:dyDescent="0.25">
      <c r="A870" s="1">
        <v>3428</v>
      </c>
      <c r="B870" t="s">
        <v>20</v>
      </c>
      <c r="C870" t="s">
        <v>28</v>
      </c>
      <c r="D870" t="s">
        <v>63</v>
      </c>
      <c r="E870" t="s">
        <v>48</v>
      </c>
      <c r="F870" t="s">
        <v>73</v>
      </c>
      <c r="G870" t="s">
        <v>108</v>
      </c>
      <c r="H870" t="s">
        <v>1017</v>
      </c>
      <c r="I870" t="s">
        <v>94</v>
      </c>
      <c r="J870" t="s">
        <v>88</v>
      </c>
      <c r="K870" t="s">
        <v>1302</v>
      </c>
      <c r="L870" t="s">
        <v>101</v>
      </c>
      <c r="M870" t="s">
        <v>73</v>
      </c>
      <c r="N870" t="s">
        <v>74</v>
      </c>
      <c r="O870" t="s">
        <v>80</v>
      </c>
      <c r="P870" t="s">
        <v>894</v>
      </c>
      <c r="Q870" t="s">
        <v>74</v>
      </c>
      <c r="R870" t="s">
        <v>1473</v>
      </c>
      <c r="S870" t="s">
        <v>75</v>
      </c>
      <c r="T870" t="s">
        <v>87</v>
      </c>
    </row>
    <row r="871" spans="1:20" x14ac:dyDescent="0.25">
      <c r="A871" s="1">
        <v>3429</v>
      </c>
      <c r="B871" t="s">
        <v>20</v>
      </c>
      <c r="C871" t="s">
        <v>40</v>
      </c>
      <c r="D871" t="s">
        <v>63</v>
      </c>
      <c r="E871" t="s">
        <v>47</v>
      </c>
      <c r="F871" t="s">
        <v>74</v>
      </c>
      <c r="G871" t="s">
        <v>80</v>
      </c>
      <c r="H871" t="s">
        <v>307</v>
      </c>
      <c r="I871" t="s">
        <v>113</v>
      </c>
      <c r="J871" t="s">
        <v>80</v>
      </c>
      <c r="K871" t="s">
        <v>1305</v>
      </c>
      <c r="L871" t="s">
        <v>101</v>
      </c>
      <c r="M871" t="s">
        <v>73</v>
      </c>
      <c r="N871" t="s">
        <v>101</v>
      </c>
      <c r="O871" t="s">
        <v>102</v>
      </c>
      <c r="P871" t="s">
        <v>575</v>
      </c>
      <c r="Q871" t="s">
        <v>74</v>
      </c>
      <c r="R871" t="s">
        <v>2078</v>
      </c>
      <c r="S871" t="s">
        <v>78</v>
      </c>
      <c r="T871" t="s">
        <v>1116</v>
      </c>
    </row>
    <row r="872" spans="1:20" x14ac:dyDescent="0.25">
      <c r="A872" s="1">
        <v>3430</v>
      </c>
      <c r="B872" t="s">
        <v>20</v>
      </c>
      <c r="C872" t="s">
        <v>29</v>
      </c>
      <c r="D872" t="s">
        <v>63</v>
      </c>
      <c r="E872" t="s">
        <v>67</v>
      </c>
      <c r="F872" t="s">
        <v>73</v>
      </c>
      <c r="G872" t="s">
        <v>86</v>
      </c>
      <c r="H872" t="s">
        <v>742</v>
      </c>
      <c r="I872" t="s">
        <v>99</v>
      </c>
      <c r="J872" t="s">
        <v>92</v>
      </c>
      <c r="K872" t="s">
        <v>1300</v>
      </c>
      <c r="L872" t="s">
        <v>126</v>
      </c>
      <c r="M872" t="s">
        <v>73</v>
      </c>
      <c r="N872" t="s">
        <v>73</v>
      </c>
      <c r="O872" t="s">
        <v>113</v>
      </c>
      <c r="P872" t="s">
        <v>824</v>
      </c>
      <c r="Q872" t="s">
        <v>126</v>
      </c>
      <c r="R872" t="s">
        <v>1703</v>
      </c>
      <c r="S872" t="s">
        <v>85</v>
      </c>
      <c r="T872" t="s">
        <v>76</v>
      </c>
    </row>
    <row r="873" spans="1:20" x14ac:dyDescent="0.25">
      <c r="A873" s="1">
        <v>3431</v>
      </c>
      <c r="B873" t="s">
        <v>20</v>
      </c>
      <c r="C873" t="s">
        <v>30</v>
      </c>
      <c r="D873" t="s">
        <v>63</v>
      </c>
      <c r="E873" t="s">
        <v>44</v>
      </c>
      <c r="F873" t="s">
        <v>73</v>
      </c>
      <c r="G873" t="s">
        <v>88</v>
      </c>
      <c r="H873" t="s">
        <v>450</v>
      </c>
      <c r="I873" t="s">
        <v>103</v>
      </c>
      <c r="J873" t="s">
        <v>108</v>
      </c>
      <c r="K873" t="s">
        <v>1256</v>
      </c>
      <c r="L873" t="s">
        <v>1116</v>
      </c>
      <c r="M873" t="s">
        <v>73</v>
      </c>
      <c r="N873" t="s">
        <v>131</v>
      </c>
      <c r="O873" t="s">
        <v>102</v>
      </c>
      <c r="P873" t="s">
        <v>439</v>
      </c>
      <c r="Q873" t="s">
        <v>74</v>
      </c>
      <c r="R873" t="s">
        <v>1590</v>
      </c>
      <c r="S873" t="s">
        <v>82</v>
      </c>
      <c r="T873" t="s">
        <v>87</v>
      </c>
    </row>
    <row r="874" spans="1:20" x14ac:dyDescent="0.25">
      <c r="A874" s="1">
        <v>3432</v>
      </c>
      <c r="B874" t="s">
        <v>20</v>
      </c>
      <c r="C874" t="s">
        <v>32</v>
      </c>
      <c r="D874" t="s">
        <v>63</v>
      </c>
      <c r="E874" t="s">
        <v>69</v>
      </c>
      <c r="F874" t="s">
        <v>74</v>
      </c>
      <c r="G874" t="s">
        <v>77</v>
      </c>
      <c r="H874" t="s">
        <v>678</v>
      </c>
      <c r="I874" t="s">
        <v>102</v>
      </c>
      <c r="J874" t="s">
        <v>107</v>
      </c>
      <c r="K874" t="s">
        <v>1206</v>
      </c>
      <c r="L874" t="s">
        <v>73</v>
      </c>
      <c r="M874" t="s">
        <v>74</v>
      </c>
      <c r="N874" t="s">
        <v>126</v>
      </c>
      <c r="O874" t="s">
        <v>94</v>
      </c>
      <c r="P874" t="s">
        <v>540</v>
      </c>
      <c r="Q874" t="s">
        <v>101</v>
      </c>
      <c r="R874" t="s">
        <v>1484</v>
      </c>
      <c r="S874" t="s">
        <v>78</v>
      </c>
      <c r="T874" t="s">
        <v>83</v>
      </c>
    </row>
    <row r="875" spans="1:20" x14ac:dyDescent="0.25">
      <c r="A875" s="1">
        <v>3433</v>
      </c>
      <c r="B875" t="s">
        <v>20</v>
      </c>
      <c r="C875" t="s">
        <v>33</v>
      </c>
      <c r="D875" t="s">
        <v>63</v>
      </c>
      <c r="E875" t="s">
        <v>68</v>
      </c>
      <c r="F875" t="s">
        <v>73</v>
      </c>
      <c r="G875" t="s">
        <v>79</v>
      </c>
      <c r="H875" t="s">
        <v>785</v>
      </c>
      <c r="I875" t="s">
        <v>77</v>
      </c>
      <c r="J875" t="s">
        <v>104</v>
      </c>
      <c r="K875" t="s">
        <v>1278</v>
      </c>
      <c r="L875" t="s">
        <v>1116</v>
      </c>
      <c r="M875" t="s">
        <v>73</v>
      </c>
      <c r="N875" t="s">
        <v>74</v>
      </c>
      <c r="O875" t="s">
        <v>79</v>
      </c>
      <c r="P875" t="s">
        <v>1225</v>
      </c>
      <c r="Q875" t="s">
        <v>73</v>
      </c>
      <c r="R875" t="s">
        <v>1040</v>
      </c>
      <c r="S875" t="s">
        <v>89</v>
      </c>
      <c r="T875" t="s">
        <v>117</v>
      </c>
    </row>
    <row r="876" spans="1:20" x14ac:dyDescent="0.25">
      <c r="A876" s="1">
        <v>3434</v>
      </c>
      <c r="B876" t="s">
        <v>20</v>
      </c>
      <c r="C876" t="s">
        <v>34</v>
      </c>
      <c r="D876" t="s">
        <v>63</v>
      </c>
      <c r="E876" t="s">
        <v>62</v>
      </c>
      <c r="F876" t="s">
        <v>73</v>
      </c>
      <c r="G876" t="s">
        <v>103</v>
      </c>
      <c r="H876" t="s">
        <v>244</v>
      </c>
      <c r="I876" t="s">
        <v>79</v>
      </c>
      <c r="J876" t="s">
        <v>125</v>
      </c>
      <c r="K876" t="s">
        <v>1122</v>
      </c>
      <c r="L876" t="s">
        <v>126</v>
      </c>
      <c r="M876" t="s">
        <v>73</v>
      </c>
      <c r="N876" t="s">
        <v>73</v>
      </c>
      <c r="O876" t="s">
        <v>98</v>
      </c>
      <c r="P876" t="s">
        <v>183</v>
      </c>
      <c r="Q876" t="s">
        <v>73</v>
      </c>
      <c r="R876" t="s">
        <v>198</v>
      </c>
      <c r="S876" t="s">
        <v>96</v>
      </c>
      <c r="T876" t="s">
        <v>1116</v>
      </c>
    </row>
    <row r="877" spans="1:20" x14ac:dyDescent="0.25">
      <c r="A877" s="1">
        <v>3435</v>
      </c>
      <c r="B877" t="s">
        <v>20</v>
      </c>
      <c r="C877" t="s">
        <v>35</v>
      </c>
      <c r="D877" t="s">
        <v>63</v>
      </c>
      <c r="E877" t="s">
        <v>58</v>
      </c>
      <c r="F877" t="s">
        <v>74</v>
      </c>
      <c r="G877" t="s">
        <v>92</v>
      </c>
      <c r="H877" t="s">
        <v>607</v>
      </c>
      <c r="I877" t="s">
        <v>108</v>
      </c>
      <c r="J877" t="s">
        <v>119</v>
      </c>
      <c r="K877" t="s">
        <v>1183</v>
      </c>
      <c r="L877" t="s">
        <v>74</v>
      </c>
      <c r="M877" t="s">
        <v>73</v>
      </c>
      <c r="N877" t="s">
        <v>73</v>
      </c>
      <c r="O877" t="s">
        <v>113</v>
      </c>
      <c r="P877" t="s">
        <v>910</v>
      </c>
      <c r="Q877" t="s">
        <v>74</v>
      </c>
      <c r="R877" t="s">
        <v>2209</v>
      </c>
      <c r="S877" t="s">
        <v>89</v>
      </c>
      <c r="T877" t="s">
        <v>1116</v>
      </c>
    </row>
    <row r="878" spans="1:20" x14ac:dyDescent="0.25">
      <c r="A878" s="1">
        <v>3436</v>
      </c>
      <c r="B878" t="s">
        <v>20</v>
      </c>
      <c r="C878" t="s">
        <v>36</v>
      </c>
      <c r="D878" t="s">
        <v>63</v>
      </c>
      <c r="E878" t="s">
        <v>43</v>
      </c>
      <c r="F878" t="s">
        <v>74</v>
      </c>
      <c r="G878" t="s">
        <v>79</v>
      </c>
      <c r="H878" t="s">
        <v>623</v>
      </c>
      <c r="I878" t="s">
        <v>114</v>
      </c>
      <c r="J878" t="s">
        <v>105</v>
      </c>
      <c r="K878" t="s">
        <v>1386</v>
      </c>
      <c r="L878" t="s">
        <v>101</v>
      </c>
      <c r="M878" t="s">
        <v>74</v>
      </c>
      <c r="N878" t="s">
        <v>74</v>
      </c>
      <c r="O878" t="s">
        <v>92</v>
      </c>
      <c r="P878" t="s">
        <v>949</v>
      </c>
      <c r="Q878" t="s">
        <v>74</v>
      </c>
      <c r="R878" t="s">
        <v>1483</v>
      </c>
      <c r="S878" t="s">
        <v>89</v>
      </c>
      <c r="T878" t="s">
        <v>117</v>
      </c>
    </row>
    <row r="879" spans="1:20" x14ac:dyDescent="0.25">
      <c r="A879" s="1">
        <v>3437</v>
      </c>
      <c r="B879" t="s">
        <v>20</v>
      </c>
      <c r="C879" t="s">
        <v>37</v>
      </c>
      <c r="D879" t="s">
        <v>63</v>
      </c>
      <c r="E879" t="s">
        <v>50</v>
      </c>
      <c r="F879" t="s">
        <v>73</v>
      </c>
      <c r="G879" t="s">
        <v>89</v>
      </c>
      <c r="H879" t="s">
        <v>559</v>
      </c>
      <c r="I879" t="s">
        <v>89</v>
      </c>
      <c r="J879" t="s">
        <v>107</v>
      </c>
      <c r="K879" t="s">
        <v>1139</v>
      </c>
      <c r="L879" t="s">
        <v>73</v>
      </c>
      <c r="M879" t="s">
        <v>73</v>
      </c>
      <c r="N879" t="s">
        <v>126</v>
      </c>
      <c r="O879" t="s">
        <v>91</v>
      </c>
      <c r="P879" t="s">
        <v>1086</v>
      </c>
      <c r="Q879" t="s">
        <v>74</v>
      </c>
      <c r="R879" t="s">
        <v>744</v>
      </c>
      <c r="S879" t="s">
        <v>75</v>
      </c>
      <c r="T879" t="s">
        <v>131</v>
      </c>
    </row>
    <row r="880" spans="1:20" x14ac:dyDescent="0.25">
      <c r="A880" s="1">
        <v>3438</v>
      </c>
      <c r="B880" t="s">
        <v>20</v>
      </c>
      <c r="C880" t="s">
        <v>38</v>
      </c>
      <c r="D880" t="s">
        <v>63</v>
      </c>
      <c r="E880" t="s">
        <v>62</v>
      </c>
      <c r="F880" t="s">
        <v>74</v>
      </c>
      <c r="G880" t="s">
        <v>88</v>
      </c>
      <c r="H880" t="s">
        <v>868</v>
      </c>
      <c r="I880" t="s">
        <v>81</v>
      </c>
      <c r="J880" t="s">
        <v>113</v>
      </c>
      <c r="K880" t="s">
        <v>1162</v>
      </c>
      <c r="L880" t="s">
        <v>101</v>
      </c>
      <c r="M880" t="s">
        <v>73</v>
      </c>
      <c r="N880" t="s">
        <v>74</v>
      </c>
      <c r="O880" t="s">
        <v>104</v>
      </c>
      <c r="P880" t="s">
        <v>260</v>
      </c>
      <c r="Q880" t="s">
        <v>126</v>
      </c>
      <c r="R880" t="s">
        <v>1823</v>
      </c>
      <c r="S880" t="s">
        <v>81</v>
      </c>
      <c r="T880" t="s">
        <v>116</v>
      </c>
    </row>
    <row r="881" spans="1:20" x14ac:dyDescent="0.25">
      <c r="A881" s="1">
        <v>3439</v>
      </c>
      <c r="B881" t="s">
        <v>20</v>
      </c>
      <c r="C881" t="s">
        <v>39</v>
      </c>
      <c r="D881" t="s">
        <v>63</v>
      </c>
      <c r="E881" t="s">
        <v>59</v>
      </c>
      <c r="F881" t="s">
        <v>73</v>
      </c>
      <c r="G881" t="s">
        <v>80</v>
      </c>
      <c r="H881" t="s">
        <v>162</v>
      </c>
      <c r="I881" t="s">
        <v>114</v>
      </c>
      <c r="J881" t="s">
        <v>93</v>
      </c>
      <c r="K881" t="s">
        <v>1235</v>
      </c>
      <c r="L881" t="s">
        <v>101</v>
      </c>
      <c r="M881" t="s">
        <v>73</v>
      </c>
      <c r="N881" t="s">
        <v>73</v>
      </c>
      <c r="O881" t="s">
        <v>113</v>
      </c>
      <c r="P881" t="s">
        <v>726</v>
      </c>
      <c r="Q881" t="s">
        <v>74</v>
      </c>
      <c r="R881" t="s">
        <v>1776</v>
      </c>
      <c r="S881" t="s">
        <v>85</v>
      </c>
      <c r="T881" t="s">
        <v>76</v>
      </c>
    </row>
    <row r="882" spans="1:20" x14ac:dyDescent="0.25">
      <c r="A882" s="1">
        <v>3440</v>
      </c>
      <c r="B882" t="s">
        <v>20</v>
      </c>
      <c r="C882" t="s">
        <v>24</v>
      </c>
      <c r="D882" t="s">
        <v>64</v>
      </c>
      <c r="E882" t="s">
        <v>65</v>
      </c>
      <c r="F882" t="s">
        <v>74</v>
      </c>
      <c r="G882" t="s">
        <v>93</v>
      </c>
      <c r="H882" t="s">
        <v>862</v>
      </c>
      <c r="I882" t="s">
        <v>94</v>
      </c>
      <c r="J882" t="s">
        <v>112</v>
      </c>
      <c r="K882" t="s">
        <v>1232</v>
      </c>
      <c r="L882" t="s">
        <v>1116</v>
      </c>
      <c r="M882" t="s">
        <v>73</v>
      </c>
      <c r="N882" t="s">
        <v>74</v>
      </c>
      <c r="O882" t="s">
        <v>103</v>
      </c>
      <c r="P882" t="s">
        <v>187</v>
      </c>
      <c r="Q882" t="s">
        <v>73</v>
      </c>
      <c r="R882" t="s">
        <v>1484</v>
      </c>
      <c r="S882" t="s">
        <v>116</v>
      </c>
      <c r="T882" t="s">
        <v>1116</v>
      </c>
    </row>
    <row r="883" spans="1:20" x14ac:dyDescent="0.25">
      <c r="A883" s="1">
        <v>3441</v>
      </c>
      <c r="B883" t="s">
        <v>20</v>
      </c>
      <c r="C883" t="s">
        <v>25</v>
      </c>
      <c r="D883" t="s">
        <v>64</v>
      </c>
      <c r="E883" t="s">
        <v>61</v>
      </c>
      <c r="F883" t="s">
        <v>73</v>
      </c>
      <c r="G883" t="s">
        <v>82</v>
      </c>
      <c r="H883" t="s">
        <v>187</v>
      </c>
      <c r="I883" t="s">
        <v>113</v>
      </c>
      <c r="J883" t="s">
        <v>109</v>
      </c>
      <c r="K883" t="s">
        <v>1283</v>
      </c>
      <c r="L883" t="s">
        <v>74</v>
      </c>
      <c r="M883" t="s">
        <v>73</v>
      </c>
      <c r="N883" t="s">
        <v>126</v>
      </c>
      <c r="O883" t="s">
        <v>82</v>
      </c>
      <c r="P883" t="s">
        <v>88</v>
      </c>
      <c r="Q883" t="s">
        <v>73</v>
      </c>
      <c r="R883" t="s">
        <v>1971</v>
      </c>
      <c r="S883" t="s">
        <v>82</v>
      </c>
      <c r="T883" t="s">
        <v>101</v>
      </c>
    </row>
    <row r="884" spans="1:20" x14ac:dyDescent="0.25">
      <c r="A884" s="1">
        <v>3442</v>
      </c>
      <c r="B884" t="s">
        <v>20</v>
      </c>
      <c r="C884" t="s">
        <v>26</v>
      </c>
      <c r="D884" t="s">
        <v>64</v>
      </c>
      <c r="E884" t="s">
        <v>42</v>
      </c>
      <c r="F884" t="s">
        <v>74</v>
      </c>
      <c r="G884" t="s">
        <v>107</v>
      </c>
      <c r="H884" t="s">
        <v>325</v>
      </c>
      <c r="I884" t="s">
        <v>111</v>
      </c>
      <c r="J884" t="s">
        <v>128</v>
      </c>
      <c r="K884" t="s">
        <v>1387</v>
      </c>
      <c r="L884" t="s">
        <v>101</v>
      </c>
      <c r="M884" t="s">
        <v>74</v>
      </c>
      <c r="N884" t="s">
        <v>126</v>
      </c>
      <c r="O884" t="s">
        <v>102</v>
      </c>
      <c r="P884" t="s">
        <v>914</v>
      </c>
      <c r="Q884" t="s">
        <v>74</v>
      </c>
      <c r="R884" t="s">
        <v>1745</v>
      </c>
      <c r="S884" t="s">
        <v>82</v>
      </c>
      <c r="T884" t="s">
        <v>76</v>
      </c>
    </row>
    <row r="885" spans="1:20" x14ac:dyDescent="0.25">
      <c r="A885" s="1">
        <v>3443</v>
      </c>
      <c r="B885" t="s">
        <v>20</v>
      </c>
      <c r="C885" t="s">
        <v>27</v>
      </c>
      <c r="D885" t="s">
        <v>64</v>
      </c>
      <c r="E885" t="s">
        <v>57</v>
      </c>
      <c r="F885" t="s">
        <v>73</v>
      </c>
      <c r="G885" t="s">
        <v>80</v>
      </c>
      <c r="H885" t="s">
        <v>732</v>
      </c>
      <c r="I885" t="s">
        <v>102</v>
      </c>
      <c r="J885" t="s">
        <v>111</v>
      </c>
      <c r="K885" t="s">
        <v>1222</v>
      </c>
      <c r="L885" t="s">
        <v>126</v>
      </c>
      <c r="M885" t="s">
        <v>126</v>
      </c>
      <c r="N885" t="s">
        <v>126</v>
      </c>
      <c r="O885" t="s">
        <v>93</v>
      </c>
      <c r="P885" t="s">
        <v>357</v>
      </c>
      <c r="Q885" t="s">
        <v>101</v>
      </c>
      <c r="R885" t="s">
        <v>1821</v>
      </c>
      <c r="S885" t="s">
        <v>81</v>
      </c>
      <c r="T885" t="s">
        <v>116</v>
      </c>
    </row>
    <row r="886" spans="1:20" x14ac:dyDescent="0.25">
      <c r="A886" s="1">
        <v>3444</v>
      </c>
      <c r="B886" t="s">
        <v>20</v>
      </c>
      <c r="C886" t="s">
        <v>40</v>
      </c>
      <c r="D886" t="s">
        <v>64</v>
      </c>
      <c r="E886" t="s">
        <v>45</v>
      </c>
      <c r="F886" t="s">
        <v>74</v>
      </c>
      <c r="G886" t="s">
        <v>88</v>
      </c>
      <c r="H886" t="s">
        <v>373</v>
      </c>
      <c r="I886" t="s">
        <v>93</v>
      </c>
      <c r="J886" t="s">
        <v>100</v>
      </c>
      <c r="K886" t="s">
        <v>1388</v>
      </c>
      <c r="L886" t="s">
        <v>1116</v>
      </c>
      <c r="M886" t="s">
        <v>74</v>
      </c>
      <c r="N886" t="s">
        <v>74</v>
      </c>
      <c r="O886" t="s">
        <v>98</v>
      </c>
      <c r="P886" t="s">
        <v>213</v>
      </c>
      <c r="Q886" t="s">
        <v>74</v>
      </c>
      <c r="R886" t="s">
        <v>1636</v>
      </c>
      <c r="S886" t="s">
        <v>89</v>
      </c>
      <c r="T886" t="s">
        <v>117</v>
      </c>
    </row>
    <row r="887" spans="1:20" x14ac:dyDescent="0.25">
      <c r="A887" s="1">
        <v>3445</v>
      </c>
      <c r="B887" t="s">
        <v>20</v>
      </c>
      <c r="C887" t="s">
        <v>29</v>
      </c>
      <c r="D887" t="s">
        <v>64</v>
      </c>
      <c r="E887" t="s">
        <v>56</v>
      </c>
      <c r="F887" t="s">
        <v>73</v>
      </c>
      <c r="G887" t="s">
        <v>98</v>
      </c>
      <c r="H887" t="s">
        <v>768</v>
      </c>
      <c r="I887" t="s">
        <v>97</v>
      </c>
      <c r="J887" t="s">
        <v>118</v>
      </c>
      <c r="K887" t="s">
        <v>1387</v>
      </c>
      <c r="L887" t="s">
        <v>101</v>
      </c>
      <c r="M887" t="s">
        <v>74</v>
      </c>
      <c r="N887" t="s">
        <v>74</v>
      </c>
      <c r="O887" t="s">
        <v>103</v>
      </c>
      <c r="P887" t="s">
        <v>817</v>
      </c>
      <c r="Q887" t="s">
        <v>73</v>
      </c>
      <c r="R887" t="s">
        <v>2210</v>
      </c>
      <c r="S887" t="s">
        <v>96</v>
      </c>
      <c r="T887" t="s">
        <v>87</v>
      </c>
    </row>
    <row r="888" spans="1:20" x14ac:dyDescent="0.25">
      <c r="A888" s="1">
        <v>3446</v>
      </c>
      <c r="B888" t="s">
        <v>20</v>
      </c>
      <c r="C888" t="s">
        <v>30</v>
      </c>
      <c r="D888" t="s">
        <v>64</v>
      </c>
      <c r="E888" t="s">
        <v>69</v>
      </c>
      <c r="F888" t="s">
        <v>74</v>
      </c>
      <c r="G888" t="s">
        <v>114</v>
      </c>
      <c r="H888" t="s">
        <v>270</v>
      </c>
      <c r="I888" t="s">
        <v>86</v>
      </c>
      <c r="J888" t="s">
        <v>80</v>
      </c>
      <c r="K888" t="s">
        <v>1215</v>
      </c>
      <c r="L888" t="s">
        <v>74</v>
      </c>
      <c r="M888" t="s">
        <v>73</v>
      </c>
      <c r="N888" t="s">
        <v>126</v>
      </c>
      <c r="O888" t="s">
        <v>80</v>
      </c>
      <c r="P888" t="s">
        <v>1009</v>
      </c>
      <c r="Q888" t="s">
        <v>74</v>
      </c>
      <c r="R888" t="s">
        <v>823</v>
      </c>
      <c r="S888" t="s">
        <v>106</v>
      </c>
      <c r="T888" t="s">
        <v>87</v>
      </c>
    </row>
    <row r="889" spans="1:20" x14ac:dyDescent="0.25">
      <c r="A889" s="1">
        <v>3447</v>
      </c>
      <c r="B889" t="s">
        <v>20</v>
      </c>
      <c r="C889" t="s">
        <v>31</v>
      </c>
      <c r="D889" t="s">
        <v>64</v>
      </c>
      <c r="E889" t="s">
        <v>68</v>
      </c>
      <c r="F889" t="s">
        <v>73</v>
      </c>
      <c r="G889" t="s">
        <v>88</v>
      </c>
      <c r="H889" t="s">
        <v>1023</v>
      </c>
      <c r="I889" t="s">
        <v>94</v>
      </c>
      <c r="J889" t="s">
        <v>91</v>
      </c>
      <c r="K889" t="s">
        <v>1228</v>
      </c>
      <c r="L889" t="s">
        <v>101</v>
      </c>
      <c r="M889" t="s">
        <v>73</v>
      </c>
      <c r="N889" t="s">
        <v>74</v>
      </c>
      <c r="O889" t="s">
        <v>112</v>
      </c>
      <c r="P889" t="s">
        <v>1285</v>
      </c>
      <c r="Q889" t="s">
        <v>126</v>
      </c>
      <c r="R889" t="s">
        <v>2158</v>
      </c>
      <c r="S889" t="s">
        <v>75</v>
      </c>
      <c r="T889" t="s">
        <v>116</v>
      </c>
    </row>
    <row r="890" spans="1:20" x14ac:dyDescent="0.25">
      <c r="A890" s="1">
        <v>3448</v>
      </c>
      <c r="B890" t="s">
        <v>20</v>
      </c>
      <c r="C890" t="s">
        <v>32</v>
      </c>
      <c r="D890" t="s">
        <v>64</v>
      </c>
      <c r="E890" t="s">
        <v>50</v>
      </c>
      <c r="F890" t="s">
        <v>74</v>
      </c>
      <c r="G890" t="s">
        <v>102</v>
      </c>
      <c r="H890" t="s">
        <v>897</v>
      </c>
      <c r="I890" t="s">
        <v>98</v>
      </c>
      <c r="J890" t="s">
        <v>113</v>
      </c>
      <c r="K890" t="s">
        <v>1230</v>
      </c>
      <c r="L890" t="s">
        <v>101</v>
      </c>
      <c r="M890" t="s">
        <v>126</v>
      </c>
      <c r="N890" t="s">
        <v>74</v>
      </c>
      <c r="O890" t="s">
        <v>98</v>
      </c>
      <c r="P890" t="s">
        <v>585</v>
      </c>
      <c r="Q890" t="s">
        <v>73</v>
      </c>
      <c r="R890" t="s">
        <v>1855</v>
      </c>
      <c r="S890" t="s">
        <v>87</v>
      </c>
      <c r="T890" t="s">
        <v>1116</v>
      </c>
    </row>
    <row r="891" spans="1:20" x14ac:dyDescent="0.25">
      <c r="A891" s="1">
        <v>3449</v>
      </c>
      <c r="B891" t="s">
        <v>20</v>
      </c>
      <c r="C891" t="s">
        <v>33</v>
      </c>
      <c r="D891" t="s">
        <v>64</v>
      </c>
      <c r="E891" t="s">
        <v>45</v>
      </c>
      <c r="F891" t="s">
        <v>73</v>
      </c>
      <c r="G891" t="s">
        <v>90</v>
      </c>
      <c r="H891" t="s">
        <v>291</v>
      </c>
      <c r="I891" t="s">
        <v>80</v>
      </c>
      <c r="J891" t="s">
        <v>109</v>
      </c>
      <c r="K891" t="s">
        <v>1266</v>
      </c>
      <c r="L891" t="s">
        <v>126</v>
      </c>
      <c r="M891" t="s">
        <v>74</v>
      </c>
      <c r="N891" t="s">
        <v>101</v>
      </c>
      <c r="O891" t="s">
        <v>114</v>
      </c>
      <c r="P891" t="s">
        <v>396</v>
      </c>
      <c r="Q891" t="s">
        <v>73</v>
      </c>
      <c r="R891" t="s">
        <v>1819</v>
      </c>
      <c r="S891" t="s">
        <v>82</v>
      </c>
      <c r="T891" t="s">
        <v>1116</v>
      </c>
    </row>
    <row r="892" spans="1:20" x14ac:dyDescent="0.25">
      <c r="A892" s="1">
        <v>3450</v>
      </c>
      <c r="B892" t="s">
        <v>20</v>
      </c>
      <c r="C892" t="s">
        <v>34</v>
      </c>
      <c r="D892" t="s">
        <v>64</v>
      </c>
      <c r="E892" t="s">
        <v>58</v>
      </c>
      <c r="F892" t="s">
        <v>74</v>
      </c>
      <c r="G892" t="s">
        <v>100</v>
      </c>
      <c r="H892" t="s">
        <v>1024</v>
      </c>
      <c r="I892" t="s">
        <v>113</v>
      </c>
      <c r="J892" t="s">
        <v>97</v>
      </c>
      <c r="K892" t="s">
        <v>1181</v>
      </c>
      <c r="L892" t="s">
        <v>131</v>
      </c>
      <c r="M892" t="s">
        <v>73</v>
      </c>
      <c r="N892" t="s">
        <v>126</v>
      </c>
      <c r="O892" t="s">
        <v>107</v>
      </c>
      <c r="P892" t="s">
        <v>1182</v>
      </c>
      <c r="Q892" t="s">
        <v>126</v>
      </c>
      <c r="R892" t="s">
        <v>2047</v>
      </c>
      <c r="S892" t="s">
        <v>82</v>
      </c>
      <c r="T892" t="s">
        <v>83</v>
      </c>
    </row>
    <row r="893" spans="1:20" x14ac:dyDescent="0.25">
      <c r="A893" s="1">
        <v>3451</v>
      </c>
      <c r="B893" t="s">
        <v>20</v>
      </c>
      <c r="C893" t="s">
        <v>35</v>
      </c>
      <c r="D893" t="s">
        <v>64</v>
      </c>
      <c r="E893" t="s">
        <v>51</v>
      </c>
      <c r="F893" t="s">
        <v>74</v>
      </c>
      <c r="G893" t="s">
        <v>82</v>
      </c>
      <c r="H893" t="s">
        <v>933</v>
      </c>
      <c r="I893" t="s">
        <v>95</v>
      </c>
      <c r="J893" t="s">
        <v>109</v>
      </c>
      <c r="K893" t="s">
        <v>1345</v>
      </c>
      <c r="L893" t="s">
        <v>73</v>
      </c>
      <c r="M893" t="s">
        <v>101</v>
      </c>
      <c r="N893" t="s">
        <v>74</v>
      </c>
      <c r="O893" t="s">
        <v>85</v>
      </c>
      <c r="P893" t="s">
        <v>125</v>
      </c>
      <c r="Q893" t="s">
        <v>74</v>
      </c>
      <c r="R893" t="s">
        <v>2211</v>
      </c>
      <c r="S893" t="s">
        <v>82</v>
      </c>
      <c r="T893" t="s">
        <v>83</v>
      </c>
    </row>
    <row r="894" spans="1:20" x14ac:dyDescent="0.25">
      <c r="A894" s="1">
        <v>3452</v>
      </c>
      <c r="B894" t="s">
        <v>20</v>
      </c>
      <c r="C894" t="s">
        <v>36</v>
      </c>
      <c r="D894" t="s">
        <v>64</v>
      </c>
      <c r="E894" t="s">
        <v>70</v>
      </c>
      <c r="F894" t="s">
        <v>73</v>
      </c>
      <c r="G894" t="s">
        <v>116</v>
      </c>
      <c r="H894" t="s">
        <v>939</v>
      </c>
      <c r="I894" t="s">
        <v>114</v>
      </c>
      <c r="J894" t="s">
        <v>88</v>
      </c>
      <c r="K894" t="s">
        <v>1285</v>
      </c>
      <c r="L894" t="s">
        <v>73</v>
      </c>
      <c r="M894" t="s">
        <v>101</v>
      </c>
      <c r="N894" t="s">
        <v>74</v>
      </c>
      <c r="O894" t="s">
        <v>89</v>
      </c>
      <c r="P894" t="s">
        <v>119</v>
      </c>
      <c r="Q894" t="s">
        <v>73</v>
      </c>
      <c r="R894" t="s">
        <v>2212</v>
      </c>
      <c r="S894" t="s">
        <v>82</v>
      </c>
      <c r="T894" t="s">
        <v>1116</v>
      </c>
    </row>
    <row r="895" spans="1:20" x14ac:dyDescent="0.25">
      <c r="A895" s="1">
        <v>3453</v>
      </c>
      <c r="B895" t="s">
        <v>20</v>
      </c>
      <c r="C895" t="s">
        <v>37</v>
      </c>
      <c r="D895" t="s">
        <v>64</v>
      </c>
      <c r="E895" t="s">
        <v>41</v>
      </c>
      <c r="F895" t="s">
        <v>73</v>
      </c>
      <c r="G895" t="s">
        <v>118</v>
      </c>
      <c r="H895" t="s">
        <v>1025</v>
      </c>
      <c r="I895" t="s">
        <v>97</v>
      </c>
      <c r="J895" t="s">
        <v>118</v>
      </c>
      <c r="K895" t="s">
        <v>1305</v>
      </c>
      <c r="L895" t="s">
        <v>1116</v>
      </c>
      <c r="M895" t="s">
        <v>73</v>
      </c>
      <c r="N895" t="s">
        <v>101</v>
      </c>
      <c r="O895" t="s">
        <v>107</v>
      </c>
      <c r="P895" t="s">
        <v>789</v>
      </c>
      <c r="Q895" t="s">
        <v>126</v>
      </c>
      <c r="R895" t="s">
        <v>1960</v>
      </c>
      <c r="S895" t="s">
        <v>96</v>
      </c>
      <c r="T895" t="s">
        <v>87</v>
      </c>
    </row>
    <row r="896" spans="1:20" x14ac:dyDescent="0.25">
      <c r="A896" s="1">
        <v>3454</v>
      </c>
      <c r="B896" t="s">
        <v>20</v>
      </c>
      <c r="C896" t="s">
        <v>38</v>
      </c>
      <c r="D896" t="s">
        <v>64</v>
      </c>
      <c r="E896" t="s">
        <v>70</v>
      </c>
      <c r="F896" t="s">
        <v>74</v>
      </c>
      <c r="G896" t="s">
        <v>95</v>
      </c>
      <c r="H896" t="s">
        <v>193</v>
      </c>
      <c r="I896" t="s">
        <v>102</v>
      </c>
      <c r="J896" t="s">
        <v>93</v>
      </c>
      <c r="K896" t="s">
        <v>1158</v>
      </c>
      <c r="L896" t="s">
        <v>74</v>
      </c>
      <c r="M896" t="s">
        <v>73</v>
      </c>
      <c r="N896" t="s">
        <v>126</v>
      </c>
      <c r="O896" t="s">
        <v>95</v>
      </c>
      <c r="P896" t="s">
        <v>1009</v>
      </c>
      <c r="Q896" t="s">
        <v>126</v>
      </c>
      <c r="R896" t="s">
        <v>1779</v>
      </c>
      <c r="S896" t="s">
        <v>85</v>
      </c>
      <c r="T896" t="s">
        <v>131</v>
      </c>
    </row>
    <row r="897" spans="1:20" x14ac:dyDescent="0.25">
      <c r="A897" s="1">
        <v>3455</v>
      </c>
      <c r="B897" t="s">
        <v>20</v>
      </c>
      <c r="C897" t="s">
        <v>39</v>
      </c>
      <c r="D897" t="s">
        <v>64</v>
      </c>
      <c r="E897" t="s">
        <v>42</v>
      </c>
      <c r="F897" t="s">
        <v>73</v>
      </c>
      <c r="G897" t="s">
        <v>107</v>
      </c>
      <c r="H897" t="s">
        <v>400</v>
      </c>
      <c r="I897" t="s">
        <v>113</v>
      </c>
      <c r="J897" t="s">
        <v>125</v>
      </c>
      <c r="K897" t="s">
        <v>1179</v>
      </c>
      <c r="L897" t="s">
        <v>126</v>
      </c>
      <c r="M897" t="s">
        <v>74</v>
      </c>
      <c r="N897" t="s">
        <v>126</v>
      </c>
      <c r="O897" t="s">
        <v>102</v>
      </c>
      <c r="P897" t="s">
        <v>250</v>
      </c>
      <c r="Q897" t="s">
        <v>126</v>
      </c>
      <c r="R897" t="s">
        <v>1788</v>
      </c>
      <c r="S897" t="s">
        <v>89</v>
      </c>
      <c r="T897" t="s">
        <v>76</v>
      </c>
    </row>
    <row r="898" spans="1:20" x14ac:dyDescent="0.25">
      <c r="A898" s="1">
        <v>3456</v>
      </c>
      <c r="B898" t="s">
        <v>20</v>
      </c>
      <c r="C898" t="s">
        <v>24</v>
      </c>
      <c r="D898" t="s">
        <v>65</v>
      </c>
      <c r="E898" t="s">
        <v>64</v>
      </c>
      <c r="F898" t="s">
        <v>73</v>
      </c>
      <c r="G898" t="s">
        <v>80</v>
      </c>
      <c r="H898" t="s">
        <v>351</v>
      </c>
      <c r="I898" t="s">
        <v>77</v>
      </c>
      <c r="J898" t="s">
        <v>105</v>
      </c>
      <c r="K898" t="s">
        <v>1345</v>
      </c>
      <c r="L898" t="s">
        <v>74</v>
      </c>
      <c r="M898" t="s">
        <v>73</v>
      </c>
      <c r="N898" t="s">
        <v>73</v>
      </c>
      <c r="O898" t="s">
        <v>92</v>
      </c>
      <c r="P898" t="s">
        <v>1217</v>
      </c>
      <c r="Q898" t="s">
        <v>101</v>
      </c>
      <c r="R898" t="s">
        <v>1690</v>
      </c>
      <c r="S898" t="s">
        <v>116</v>
      </c>
      <c r="T898" t="s">
        <v>1116</v>
      </c>
    </row>
    <row r="899" spans="1:20" x14ac:dyDescent="0.25">
      <c r="A899" s="1">
        <v>3457</v>
      </c>
      <c r="B899" t="s">
        <v>20</v>
      </c>
      <c r="C899" t="s">
        <v>25</v>
      </c>
      <c r="D899" t="s">
        <v>65</v>
      </c>
      <c r="E899" t="s">
        <v>42</v>
      </c>
      <c r="F899" t="s">
        <v>74</v>
      </c>
      <c r="G899" t="s">
        <v>94</v>
      </c>
      <c r="H899" t="s">
        <v>914</v>
      </c>
      <c r="I899" t="s">
        <v>93</v>
      </c>
      <c r="J899" t="s">
        <v>110</v>
      </c>
      <c r="K899" t="s">
        <v>1135</v>
      </c>
      <c r="L899" t="s">
        <v>101</v>
      </c>
      <c r="M899" t="s">
        <v>73</v>
      </c>
      <c r="N899" t="s">
        <v>74</v>
      </c>
      <c r="O899" t="s">
        <v>114</v>
      </c>
      <c r="P899" t="s">
        <v>1161</v>
      </c>
      <c r="Q899" t="s">
        <v>74</v>
      </c>
      <c r="R899" t="s">
        <v>1669</v>
      </c>
      <c r="S899" t="s">
        <v>85</v>
      </c>
      <c r="T899" t="s">
        <v>131</v>
      </c>
    </row>
    <row r="900" spans="1:20" x14ac:dyDescent="0.25">
      <c r="A900" s="1">
        <v>3458</v>
      </c>
      <c r="B900" t="s">
        <v>20</v>
      </c>
      <c r="C900" t="s">
        <v>26</v>
      </c>
      <c r="D900" t="s">
        <v>65</v>
      </c>
      <c r="E900" t="s">
        <v>71</v>
      </c>
      <c r="F900" t="s">
        <v>73</v>
      </c>
      <c r="G900" t="s">
        <v>75</v>
      </c>
      <c r="H900" t="s">
        <v>937</v>
      </c>
      <c r="I900" t="s">
        <v>98</v>
      </c>
      <c r="J900" t="s">
        <v>80</v>
      </c>
      <c r="K900" t="s">
        <v>1270</v>
      </c>
      <c r="L900" t="s">
        <v>74</v>
      </c>
      <c r="M900" t="s">
        <v>74</v>
      </c>
      <c r="N900" t="s">
        <v>74</v>
      </c>
      <c r="O900" t="s">
        <v>114</v>
      </c>
      <c r="P900" t="s">
        <v>1009</v>
      </c>
      <c r="Q900" t="s">
        <v>74</v>
      </c>
      <c r="R900" t="s">
        <v>1696</v>
      </c>
      <c r="S900" t="s">
        <v>82</v>
      </c>
      <c r="T900" t="s">
        <v>131</v>
      </c>
    </row>
    <row r="901" spans="1:20" x14ac:dyDescent="0.25">
      <c r="A901" s="1">
        <v>3459</v>
      </c>
      <c r="B901" t="s">
        <v>20</v>
      </c>
      <c r="C901" t="s">
        <v>27</v>
      </c>
      <c r="D901" t="s">
        <v>65</v>
      </c>
      <c r="E901" t="s">
        <v>43</v>
      </c>
      <c r="F901" t="s">
        <v>73</v>
      </c>
      <c r="G901" t="s">
        <v>94</v>
      </c>
      <c r="H901" t="s">
        <v>760</v>
      </c>
      <c r="I901" t="s">
        <v>114</v>
      </c>
      <c r="J901" t="s">
        <v>80</v>
      </c>
      <c r="K901" t="s">
        <v>1171</v>
      </c>
      <c r="L901" t="s">
        <v>1116</v>
      </c>
      <c r="M901" t="s">
        <v>73</v>
      </c>
      <c r="N901" t="s">
        <v>73</v>
      </c>
      <c r="O901" t="s">
        <v>99</v>
      </c>
      <c r="P901" t="s">
        <v>120</v>
      </c>
      <c r="Q901" t="s">
        <v>73</v>
      </c>
      <c r="R901" t="s">
        <v>1967</v>
      </c>
      <c r="S901" t="s">
        <v>85</v>
      </c>
      <c r="T901" t="s">
        <v>101</v>
      </c>
    </row>
    <row r="902" spans="1:20" x14ac:dyDescent="0.25">
      <c r="A902" s="1">
        <v>3460</v>
      </c>
      <c r="B902" t="s">
        <v>20</v>
      </c>
      <c r="C902" t="s">
        <v>28</v>
      </c>
      <c r="D902" t="s">
        <v>65</v>
      </c>
      <c r="E902" t="s">
        <v>57</v>
      </c>
      <c r="F902" t="s">
        <v>74</v>
      </c>
      <c r="G902" t="s">
        <v>93</v>
      </c>
      <c r="H902" t="s">
        <v>555</v>
      </c>
      <c r="I902" t="s">
        <v>114</v>
      </c>
      <c r="J902" t="s">
        <v>104</v>
      </c>
      <c r="K902" t="s">
        <v>1204</v>
      </c>
      <c r="L902" t="s">
        <v>126</v>
      </c>
      <c r="M902" t="s">
        <v>74</v>
      </c>
      <c r="N902" t="s">
        <v>101</v>
      </c>
      <c r="O902" t="s">
        <v>114</v>
      </c>
      <c r="P902" t="s">
        <v>255</v>
      </c>
      <c r="Q902" t="s">
        <v>74</v>
      </c>
      <c r="R902" t="s">
        <v>184</v>
      </c>
      <c r="S902" t="s">
        <v>96</v>
      </c>
      <c r="T902" t="s">
        <v>131</v>
      </c>
    </row>
    <row r="903" spans="1:20" x14ac:dyDescent="0.25">
      <c r="A903" s="1">
        <v>3461</v>
      </c>
      <c r="B903" t="s">
        <v>20</v>
      </c>
      <c r="C903" t="s">
        <v>40</v>
      </c>
      <c r="D903" t="s">
        <v>65</v>
      </c>
      <c r="E903" t="s">
        <v>56</v>
      </c>
      <c r="F903" t="s">
        <v>74</v>
      </c>
      <c r="G903" t="s">
        <v>78</v>
      </c>
      <c r="H903" t="s">
        <v>175</v>
      </c>
      <c r="I903" t="s">
        <v>103</v>
      </c>
      <c r="J903" t="s">
        <v>93</v>
      </c>
      <c r="K903" t="s">
        <v>1187</v>
      </c>
      <c r="L903" t="s">
        <v>74</v>
      </c>
      <c r="M903" t="s">
        <v>74</v>
      </c>
      <c r="N903" t="s">
        <v>126</v>
      </c>
      <c r="O903" t="s">
        <v>75</v>
      </c>
      <c r="P903" t="s">
        <v>946</v>
      </c>
      <c r="Q903" t="s">
        <v>73</v>
      </c>
      <c r="R903" t="s">
        <v>2213</v>
      </c>
      <c r="S903" t="s">
        <v>78</v>
      </c>
      <c r="T903" t="s">
        <v>1116</v>
      </c>
    </row>
    <row r="904" spans="1:20" x14ac:dyDescent="0.25">
      <c r="A904" s="1">
        <v>3462</v>
      </c>
      <c r="B904" t="s">
        <v>20</v>
      </c>
      <c r="C904" t="s">
        <v>29</v>
      </c>
      <c r="D904" t="s">
        <v>65</v>
      </c>
      <c r="E904" t="s">
        <v>55</v>
      </c>
      <c r="F904" t="s">
        <v>73</v>
      </c>
      <c r="G904" t="s">
        <v>108</v>
      </c>
      <c r="H904" t="s">
        <v>546</v>
      </c>
      <c r="I904" t="s">
        <v>102</v>
      </c>
      <c r="J904" t="s">
        <v>97</v>
      </c>
      <c r="K904" t="s">
        <v>1141</v>
      </c>
      <c r="L904" t="s">
        <v>74</v>
      </c>
      <c r="M904" t="s">
        <v>73</v>
      </c>
      <c r="N904" t="s">
        <v>73</v>
      </c>
      <c r="O904" t="s">
        <v>93</v>
      </c>
      <c r="P904" t="s">
        <v>1323</v>
      </c>
      <c r="Q904" t="s">
        <v>126</v>
      </c>
      <c r="R904" t="s">
        <v>1755</v>
      </c>
      <c r="S904" t="s">
        <v>81</v>
      </c>
      <c r="T904" t="s">
        <v>117</v>
      </c>
    </row>
    <row r="905" spans="1:20" x14ac:dyDescent="0.25">
      <c r="A905" s="1">
        <v>3463</v>
      </c>
      <c r="B905" t="s">
        <v>20</v>
      </c>
      <c r="C905" t="s">
        <v>30</v>
      </c>
      <c r="D905" t="s">
        <v>65</v>
      </c>
      <c r="E905" t="s">
        <v>70</v>
      </c>
      <c r="F905" t="s">
        <v>73</v>
      </c>
      <c r="G905" t="s">
        <v>79</v>
      </c>
      <c r="H905" t="s">
        <v>272</v>
      </c>
      <c r="I905" t="s">
        <v>104</v>
      </c>
      <c r="J905" t="s">
        <v>115</v>
      </c>
      <c r="K905" t="s">
        <v>1389</v>
      </c>
      <c r="L905" t="s">
        <v>1116</v>
      </c>
      <c r="M905" t="s">
        <v>73</v>
      </c>
      <c r="N905" t="s">
        <v>126</v>
      </c>
      <c r="O905" t="s">
        <v>77</v>
      </c>
      <c r="P905" t="s">
        <v>1047</v>
      </c>
      <c r="Q905" t="s">
        <v>73</v>
      </c>
      <c r="R905" t="s">
        <v>706</v>
      </c>
      <c r="S905" t="s">
        <v>81</v>
      </c>
      <c r="T905" t="s">
        <v>76</v>
      </c>
    </row>
    <row r="906" spans="1:20" x14ac:dyDescent="0.25">
      <c r="A906" s="1">
        <v>3464</v>
      </c>
      <c r="B906" t="s">
        <v>20</v>
      </c>
      <c r="C906" t="s">
        <v>31</v>
      </c>
      <c r="D906" t="s">
        <v>65</v>
      </c>
      <c r="E906" t="s">
        <v>50</v>
      </c>
      <c r="F906" t="s">
        <v>74</v>
      </c>
      <c r="G906" t="s">
        <v>79</v>
      </c>
      <c r="H906" t="s">
        <v>745</v>
      </c>
      <c r="I906" t="s">
        <v>90</v>
      </c>
      <c r="J906" t="s">
        <v>95</v>
      </c>
      <c r="K906" t="s">
        <v>1186</v>
      </c>
      <c r="L906" t="s">
        <v>73</v>
      </c>
      <c r="M906" t="s">
        <v>73</v>
      </c>
      <c r="N906" t="s">
        <v>126</v>
      </c>
      <c r="O906" t="s">
        <v>84</v>
      </c>
      <c r="P906" t="s">
        <v>1174</v>
      </c>
      <c r="Q906" t="s">
        <v>101</v>
      </c>
      <c r="R906" t="s">
        <v>2214</v>
      </c>
      <c r="S906" t="s">
        <v>96</v>
      </c>
      <c r="T906" t="s">
        <v>131</v>
      </c>
    </row>
    <row r="907" spans="1:20" x14ac:dyDescent="0.25">
      <c r="A907" s="1">
        <v>3465</v>
      </c>
      <c r="B907" t="s">
        <v>20</v>
      </c>
      <c r="C907" t="s">
        <v>33</v>
      </c>
      <c r="D907" t="s">
        <v>65</v>
      </c>
      <c r="E907" t="s">
        <v>53</v>
      </c>
      <c r="F907" t="s">
        <v>74</v>
      </c>
      <c r="G907" t="s">
        <v>86</v>
      </c>
      <c r="H907" t="s">
        <v>401</v>
      </c>
      <c r="I907" t="s">
        <v>98</v>
      </c>
      <c r="J907" t="s">
        <v>95</v>
      </c>
      <c r="K907" t="s">
        <v>1221</v>
      </c>
      <c r="L907" t="s">
        <v>101</v>
      </c>
      <c r="M907" t="s">
        <v>74</v>
      </c>
      <c r="N907" t="s">
        <v>73</v>
      </c>
      <c r="O907" t="s">
        <v>90</v>
      </c>
      <c r="P907" t="s">
        <v>79</v>
      </c>
      <c r="Q907" t="s">
        <v>73</v>
      </c>
      <c r="R907" t="s">
        <v>2056</v>
      </c>
      <c r="S907" t="s">
        <v>116</v>
      </c>
      <c r="T907" t="s">
        <v>1116</v>
      </c>
    </row>
    <row r="908" spans="1:20" x14ac:dyDescent="0.25">
      <c r="A908" s="1">
        <v>3466</v>
      </c>
      <c r="B908" t="s">
        <v>20</v>
      </c>
      <c r="C908" t="s">
        <v>34</v>
      </c>
      <c r="D908" t="s">
        <v>65</v>
      </c>
      <c r="E908" t="s">
        <v>45</v>
      </c>
      <c r="F908" t="s">
        <v>74</v>
      </c>
      <c r="G908" t="s">
        <v>80</v>
      </c>
      <c r="H908" t="s">
        <v>353</v>
      </c>
      <c r="I908" t="s">
        <v>92</v>
      </c>
      <c r="J908" t="s">
        <v>91</v>
      </c>
      <c r="K908" t="s">
        <v>1231</v>
      </c>
      <c r="L908" t="s">
        <v>126</v>
      </c>
      <c r="M908" t="s">
        <v>74</v>
      </c>
      <c r="N908" t="s">
        <v>74</v>
      </c>
      <c r="O908" t="s">
        <v>95</v>
      </c>
      <c r="P908" t="s">
        <v>127</v>
      </c>
      <c r="Q908" t="s">
        <v>74</v>
      </c>
      <c r="R908" t="s">
        <v>1818</v>
      </c>
      <c r="S908" t="s">
        <v>106</v>
      </c>
      <c r="T908" t="s">
        <v>117</v>
      </c>
    </row>
    <row r="909" spans="1:20" x14ac:dyDescent="0.25">
      <c r="A909" s="1">
        <v>3467</v>
      </c>
      <c r="B909" t="s">
        <v>20</v>
      </c>
      <c r="C909" t="s">
        <v>35</v>
      </c>
      <c r="D909" t="s">
        <v>65</v>
      </c>
      <c r="E909" t="s">
        <v>44</v>
      </c>
      <c r="F909" t="s">
        <v>74</v>
      </c>
      <c r="G909" t="s">
        <v>105</v>
      </c>
      <c r="H909" t="s">
        <v>291</v>
      </c>
      <c r="I909" t="s">
        <v>99</v>
      </c>
      <c r="J909" t="s">
        <v>80</v>
      </c>
      <c r="K909" t="s">
        <v>1344</v>
      </c>
      <c r="L909" t="s">
        <v>126</v>
      </c>
      <c r="M909" t="s">
        <v>73</v>
      </c>
      <c r="N909" t="s">
        <v>73</v>
      </c>
      <c r="O909" t="s">
        <v>107</v>
      </c>
      <c r="P909" t="s">
        <v>281</v>
      </c>
      <c r="Q909" t="s">
        <v>126</v>
      </c>
      <c r="R909" t="s">
        <v>1760</v>
      </c>
      <c r="S909" t="s">
        <v>82</v>
      </c>
      <c r="T909" t="s">
        <v>131</v>
      </c>
    </row>
    <row r="910" spans="1:20" x14ac:dyDescent="0.25">
      <c r="A910" s="1">
        <v>3468</v>
      </c>
      <c r="B910" t="s">
        <v>20</v>
      </c>
      <c r="C910" t="s">
        <v>36</v>
      </c>
      <c r="D910" t="s">
        <v>65</v>
      </c>
      <c r="E910" t="s">
        <v>56</v>
      </c>
      <c r="F910" t="s">
        <v>73</v>
      </c>
      <c r="G910" t="s">
        <v>82</v>
      </c>
      <c r="H910" t="s">
        <v>731</v>
      </c>
      <c r="I910" t="s">
        <v>75</v>
      </c>
      <c r="J910" t="s">
        <v>88</v>
      </c>
      <c r="K910" t="s">
        <v>681</v>
      </c>
      <c r="L910" t="s">
        <v>73</v>
      </c>
      <c r="M910" t="s">
        <v>73</v>
      </c>
      <c r="N910" t="s">
        <v>74</v>
      </c>
      <c r="O910" t="s">
        <v>95</v>
      </c>
      <c r="P910" t="s">
        <v>877</v>
      </c>
      <c r="Q910" t="s">
        <v>74</v>
      </c>
      <c r="R910" t="s">
        <v>1987</v>
      </c>
      <c r="S910" t="s">
        <v>81</v>
      </c>
      <c r="T910" t="s">
        <v>131</v>
      </c>
    </row>
    <row r="911" spans="1:20" x14ac:dyDescent="0.25">
      <c r="A911" s="1">
        <v>3469</v>
      </c>
      <c r="B911" t="s">
        <v>20</v>
      </c>
      <c r="C911" t="s">
        <v>37</v>
      </c>
      <c r="D911" t="s">
        <v>65</v>
      </c>
      <c r="E911" t="s">
        <v>57</v>
      </c>
      <c r="F911" t="s">
        <v>73</v>
      </c>
      <c r="G911" t="s">
        <v>99</v>
      </c>
      <c r="H911" t="s">
        <v>745</v>
      </c>
      <c r="I911" t="s">
        <v>99</v>
      </c>
      <c r="J911" t="s">
        <v>79</v>
      </c>
      <c r="K911" t="s">
        <v>1141</v>
      </c>
      <c r="L911" t="s">
        <v>74</v>
      </c>
      <c r="M911" t="s">
        <v>74</v>
      </c>
      <c r="N911" t="s">
        <v>126</v>
      </c>
      <c r="O911" t="s">
        <v>113</v>
      </c>
      <c r="P911" t="s">
        <v>1349</v>
      </c>
      <c r="Q911" t="s">
        <v>73</v>
      </c>
      <c r="R911" t="s">
        <v>1606</v>
      </c>
      <c r="S911" t="s">
        <v>82</v>
      </c>
      <c r="T911" t="s">
        <v>1116</v>
      </c>
    </row>
    <row r="912" spans="1:20" x14ac:dyDescent="0.25">
      <c r="A912" s="1">
        <v>3470</v>
      </c>
      <c r="B912" t="s">
        <v>20</v>
      </c>
      <c r="C912" t="s">
        <v>38</v>
      </c>
      <c r="D912" t="s">
        <v>65</v>
      </c>
      <c r="E912" t="s">
        <v>54</v>
      </c>
      <c r="F912" t="s">
        <v>74</v>
      </c>
      <c r="G912" t="s">
        <v>108</v>
      </c>
      <c r="H912" t="s">
        <v>561</v>
      </c>
      <c r="I912" t="s">
        <v>102</v>
      </c>
      <c r="J912" t="s">
        <v>93</v>
      </c>
      <c r="K912" t="s">
        <v>1138</v>
      </c>
      <c r="L912" t="s">
        <v>101</v>
      </c>
      <c r="M912" t="s">
        <v>73</v>
      </c>
      <c r="N912" t="s">
        <v>74</v>
      </c>
      <c r="O912" t="s">
        <v>97</v>
      </c>
      <c r="P912" t="s">
        <v>1284</v>
      </c>
      <c r="Q912" t="s">
        <v>126</v>
      </c>
      <c r="R912" t="s">
        <v>1460</v>
      </c>
      <c r="S912" t="s">
        <v>106</v>
      </c>
      <c r="T912" t="s">
        <v>87</v>
      </c>
    </row>
    <row r="913" spans="1:20" x14ac:dyDescent="0.25">
      <c r="A913" s="1">
        <v>3471</v>
      </c>
      <c r="B913" t="s">
        <v>20</v>
      </c>
      <c r="C913" t="s">
        <v>39</v>
      </c>
      <c r="D913" t="s">
        <v>65</v>
      </c>
      <c r="E913" t="s">
        <v>50</v>
      </c>
      <c r="F913" t="s">
        <v>73</v>
      </c>
      <c r="G913" t="s">
        <v>83</v>
      </c>
      <c r="H913" t="s">
        <v>732</v>
      </c>
      <c r="I913" t="s">
        <v>90</v>
      </c>
      <c r="J913" t="s">
        <v>107</v>
      </c>
      <c r="K913" t="s">
        <v>1252</v>
      </c>
      <c r="L913" t="s">
        <v>74</v>
      </c>
      <c r="M913" t="s">
        <v>74</v>
      </c>
      <c r="N913" t="s">
        <v>126</v>
      </c>
      <c r="O913" t="s">
        <v>89</v>
      </c>
      <c r="P913" t="s">
        <v>132</v>
      </c>
      <c r="Q913" t="s">
        <v>73</v>
      </c>
      <c r="R913" t="s">
        <v>1686</v>
      </c>
      <c r="S913" t="s">
        <v>116</v>
      </c>
      <c r="T913" t="s">
        <v>126</v>
      </c>
    </row>
    <row r="914" spans="1:20" x14ac:dyDescent="0.25">
      <c r="A914" s="1">
        <v>3472</v>
      </c>
      <c r="B914" t="s">
        <v>20</v>
      </c>
      <c r="C914" t="s">
        <v>24</v>
      </c>
      <c r="D914" t="s">
        <v>66</v>
      </c>
      <c r="E914" t="s">
        <v>48</v>
      </c>
      <c r="F914" t="s">
        <v>74</v>
      </c>
      <c r="G914" t="s">
        <v>113</v>
      </c>
      <c r="H914" t="s">
        <v>499</v>
      </c>
      <c r="I914" t="s">
        <v>103</v>
      </c>
      <c r="J914" t="s">
        <v>97</v>
      </c>
      <c r="K914" t="s">
        <v>1170</v>
      </c>
      <c r="L914" t="s">
        <v>126</v>
      </c>
      <c r="M914" t="s">
        <v>73</v>
      </c>
      <c r="N914" t="s">
        <v>126</v>
      </c>
      <c r="O914" t="s">
        <v>93</v>
      </c>
      <c r="P914" t="s">
        <v>910</v>
      </c>
      <c r="Q914" t="s">
        <v>74</v>
      </c>
      <c r="R914" t="s">
        <v>2035</v>
      </c>
      <c r="S914" t="s">
        <v>106</v>
      </c>
      <c r="T914" t="s">
        <v>131</v>
      </c>
    </row>
    <row r="915" spans="1:20" x14ac:dyDescent="0.25">
      <c r="A915" s="1">
        <v>3473</v>
      </c>
      <c r="B915" t="s">
        <v>20</v>
      </c>
      <c r="C915" t="s">
        <v>25</v>
      </c>
      <c r="D915" t="s">
        <v>66</v>
      </c>
      <c r="E915" t="s">
        <v>46</v>
      </c>
      <c r="F915" t="s">
        <v>73</v>
      </c>
      <c r="G915" t="s">
        <v>113</v>
      </c>
      <c r="H915" t="s">
        <v>546</v>
      </c>
      <c r="I915" t="s">
        <v>98</v>
      </c>
      <c r="J915" t="s">
        <v>93</v>
      </c>
      <c r="K915" t="s">
        <v>1165</v>
      </c>
      <c r="L915" t="s">
        <v>74</v>
      </c>
      <c r="M915" t="s">
        <v>73</v>
      </c>
      <c r="N915" t="s">
        <v>126</v>
      </c>
      <c r="O915" t="s">
        <v>107</v>
      </c>
      <c r="P915" t="s">
        <v>544</v>
      </c>
      <c r="Q915" t="s">
        <v>126</v>
      </c>
      <c r="R915" t="s">
        <v>1460</v>
      </c>
      <c r="S915" t="s">
        <v>106</v>
      </c>
      <c r="T915" t="s">
        <v>101</v>
      </c>
    </row>
    <row r="916" spans="1:20" x14ac:dyDescent="0.25">
      <c r="A916" s="1">
        <v>3474</v>
      </c>
      <c r="B916" t="s">
        <v>20</v>
      </c>
      <c r="C916" t="s">
        <v>26</v>
      </c>
      <c r="D916" t="s">
        <v>66</v>
      </c>
      <c r="E916" t="s">
        <v>67</v>
      </c>
      <c r="F916" t="s">
        <v>74</v>
      </c>
      <c r="G916" t="s">
        <v>93</v>
      </c>
      <c r="H916" t="s">
        <v>1026</v>
      </c>
      <c r="I916" t="s">
        <v>102</v>
      </c>
      <c r="J916" t="s">
        <v>95</v>
      </c>
      <c r="K916" t="s">
        <v>1288</v>
      </c>
      <c r="L916" t="s">
        <v>126</v>
      </c>
      <c r="M916" t="s">
        <v>73</v>
      </c>
      <c r="N916" t="s">
        <v>73</v>
      </c>
      <c r="O916" t="s">
        <v>79</v>
      </c>
      <c r="P916" t="s">
        <v>765</v>
      </c>
      <c r="Q916" t="s">
        <v>126</v>
      </c>
      <c r="R916" t="s">
        <v>2123</v>
      </c>
      <c r="S916" t="s">
        <v>78</v>
      </c>
      <c r="T916" t="s">
        <v>1116</v>
      </c>
    </row>
    <row r="917" spans="1:20" x14ac:dyDescent="0.25">
      <c r="A917" s="1">
        <v>3475</v>
      </c>
      <c r="B917" t="s">
        <v>20</v>
      </c>
      <c r="C917" t="s">
        <v>28</v>
      </c>
      <c r="D917" t="s">
        <v>66</v>
      </c>
      <c r="E917" t="s">
        <v>51</v>
      </c>
      <c r="F917" t="s">
        <v>73</v>
      </c>
      <c r="G917" t="s">
        <v>102</v>
      </c>
      <c r="H917" t="s">
        <v>153</v>
      </c>
      <c r="I917" t="s">
        <v>114</v>
      </c>
      <c r="J917" t="s">
        <v>108</v>
      </c>
      <c r="K917" t="s">
        <v>1173</v>
      </c>
      <c r="L917" t="s">
        <v>126</v>
      </c>
      <c r="M917" t="s">
        <v>74</v>
      </c>
      <c r="N917" t="s">
        <v>101</v>
      </c>
      <c r="O917" t="s">
        <v>98</v>
      </c>
      <c r="P917" t="s">
        <v>995</v>
      </c>
      <c r="Q917" t="s">
        <v>73</v>
      </c>
      <c r="R917" t="s">
        <v>1092</v>
      </c>
      <c r="S917" t="s">
        <v>116</v>
      </c>
      <c r="T917" t="s">
        <v>131</v>
      </c>
    </row>
    <row r="918" spans="1:20" x14ac:dyDescent="0.25">
      <c r="A918" s="1">
        <v>3476</v>
      </c>
      <c r="B918" t="s">
        <v>20</v>
      </c>
      <c r="C918" t="s">
        <v>40</v>
      </c>
      <c r="D918" t="s">
        <v>66</v>
      </c>
      <c r="E918" t="s">
        <v>72</v>
      </c>
      <c r="F918" t="s">
        <v>73</v>
      </c>
      <c r="G918" t="s">
        <v>90</v>
      </c>
      <c r="H918" t="s">
        <v>591</v>
      </c>
      <c r="I918" t="s">
        <v>116</v>
      </c>
      <c r="J918" t="s">
        <v>103</v>
      </c>
      <c r="K918" t="s">
        <v>1349</v>
      </c>
      <c r="L918" t="s">
        <v>73</v>
      </c>
      <c r="M918" t="s">
        <v>73</v>
      </c>
      <c r="N918" t="s">
        <v>131</v>
      </c>
      <c r="O918" t="s">
        <v>98</v>
      </c>
      <c r="P918" t="s">
        <v>527</v>
      </c>
      <c r="Q918" t="s">
        <v>73</v>
      </c>
      <c r="R918" t="s">
        <v>2022</v>
      </c>
      <c r="S918" t="s">
        <v>85</v>
      </c>
      <c r="T918" t="s">
        <v>1116</v>
      </c>
    </row>
    <row r="919" spans="1:20" x14ac:dyDescent="0.25">
      <c r="A919" s="1">
        <v>3477</v>
      </c>
      <c r="B919" t="s">
        <v>20</v>
      </c>
      <c r="C919" t="s">
        <v>29</v>
      </c>
      <c r="D919" t="s">
        <v>66</v>
      </c>
      <c r="E919" t="s">
        <v>60</v>
      </c>
      <c r="F919" t="s">
        <v>74</v>
      </c>
      <c r="G919" t="s">
        <v>98</v>
      </c>
      <c r="H919" t="s">
        <v>586</v>
      </c>
      <c r="I919" t="s">
        <v>89</v>
      </c>
      <c r="J919" t="s">
        <v>94</v>
      </c>
      <c r="K919" t="s">
        <v>1176</v>
      </c>
      <c r="L919" t="s">
        <v>74</v>
      </c>
      <c r="M919" t="s">
        <v>126</v>
      </c>
      <c r="N919" t="s">
        <v>73</v>
      </c>
      <c r="O919" t="s">
        <v>92</v>
      </c>
      <c r="P919" t="s">
        <v>944</v>
      </c>
      <c r="Q919" t="s">
        <v>73</v>
      </c>
      <c r="R919" t="s">
        <v>2179</v>
      </c>
      <c r="S919" t="s">
        <v>116</v>
      </c>
      <c r="T919" t="s">
        <v>1116</v>
      </c>
    </row>
    <row r="920" spans="1:20" x14ac:dyDescent="0.25">
      <c r="A920" s="1">
        <v>3478</v>
      </c>
      <c r="B920" t="s">
        <v>20</v>
      </c>
      <c r="C920" t="s">
        <v>30</v>
      </c>
      <c r="D920" t="s">
        <v>66</v>
      </c>
      <c r="E920" t="s">
        <v>49</v>
      </c>
      <c r="F920" t="s">
        <v>73</v>
      </c>
      <c r="G920" t="s">
        <v>102</v>
      </c>
      <c r="H920" t="s">
        <v>955</v>
      </c>
      <c r="I920" t="s">
        <v>107</v>
      </c>
      <c r="J920" t="s">
        <v>109</v>
      </c>
      <c r="K920" t="s">
        <v>1327</v>
      </c>
      <c r="L920" t="s">
        <v>74</v>
      </c>
      <c r="M920" t="s">
        <v>73</v>
      </c>
      <c r="N920" t="s">
        <v>101</v>
      </c>
      <c r="O920" t="s">
        <v>77</v>
      </c>
      <c r="P920" t="s">
        <v>530</v>
      </c>
      <c r="Q920" t="s">
        <v>74</v>
      </c>
      <c r="R920" t="s">
        <v>2215</v>
      </c>
      <c r="S920" t="s">
        <v>106</v>
      </c>
      <c r="T920" t="s">
        <v>83</v>
      </c>
    </row>
    <row r="921" spans="1:20" x14ac:dyDescent="0.25">
      <c r="A921" s="1">
        <v>3479</v>
      </c>
      <c r="B921" t="s">
        <v>20</v>
      </c>
      <c r="C921" t="s">
        <v>31</v>
      </c>
      <c r="D921" t="s">
        <v>66</v>
      </c>
      <c r="E921" t="s">
        <v>61</v>
      </c>
      <c r="F921" t="s">
        <v>73</v>
      </c>
      <c r="G921" t="s">
        <v>102</v>
      </c>
      <c r="H921" t="s">
        <v>213</v>
      </c>
      <c r="I921" t="s">
        <v>86</v>
      </c>
      <c r="J921" t="s">
        <v>129</v>
      </c>
      <c r="K921" t="s">
        <v>1331</v>
      </c>
      <c r="L921" t="s">
        <v>73</v>
      </c>
      <c r="M921" t="s">
        <v>126</v>
      </c>
      <c r="N921" t="s">
        <v>126</v>
      </c>
      <c r="O921" t="s">
        <v>114</v>
      </c>
      <c r="P921" t="s">
        <v>576</v>
      </c>
      <c r="Q921" t="s">
        <v>126</v>
      </c>
      <c r="R921" t="s">
        <v>1538</v>
      </c>
      <c r="S921" t="s">
        <v>106</v>
      </c>
      <c r="T921" t="s">
        <v>101</v>
      </c>
    </row>
    <row r="922" spans="1:20" x14ac:dyDescent="0.25">
      <c r="A922" s="1">
        <v>3480</v>
      </c>
      <c r="B922" t="s">
        <v>20</v>
      </c>
      <c r="C922" t="s">
        <v>32</v>
      </c>
      <c r="D922" t="s">
        <v>66</v>
      </c>
      <c r="E922" t="s">
        <v>42</v>
      </c>
      <c r="F922" t="s">
        <v>74</v>
      </c>
      <c r="G922" t="s">
        <v>77</v>
      </c>
      <c r="H922" t="s">
        <v>354</v>
      </c>
      <c r="I922" t="s">
        <v>114</v>
      </c>
      <c r="J922" t="s">
        <v>111</v>
      </c>
      <c r="K922" t="s">
        <v>1187</v>
      </c>
      <c r="L922" t="s">
        <v>73</v>
      </c>
      <c r="M922" t="s">
        <v>73</v>
      </c>
      <c r="N922" t="s">
        <v>126</v>
      </c>
      <c r="O922" t="s">
        <v>105</v>
      </c>
      <c r="P922" t="s">
        <v>1216</v>
      </c>
      <c r="Q922" t="s">
        <v>126</v>
      </c>
      <c r="R922" t="s">
        <v>1929</v>
      </c>
      <c r="S922" t="s">
        <v>96</v>
      </c>
      <c r="T922" t="s">
        <v>131</v>
      </c>
    </row>
    <row r="923" spans="1:20" x14ac:dyDescent="0.25">
      <c r="A923" s="1">
        <v>3481</v>
      </c>
      <c r="B923" t="s">
        <v>20</v>
      </c>
      <c r="C923" t="s">
        <v>33</v>
      </c>
      <c r="D923" t="s">
        <v>66</v>
      </c>
      <c r="E923" t="s">
        <v>69</v>
      </c>
      <c r="F923" t="s">
        <v>73</v>
      </c>
      <c r="G923" t="s">
        <v>106</v>
      </c>
      <c r="H923" t="s">
        <v>115</v>
      </c>
      <c r="I923" t="s">
        <v>102</v>
      </c>
      <c r="J923" t="s">
        <v>110</v>
      </c>
      <c r="K923" t="s">
        <v>1190</v>
      </c>
      <c r="L923" t="s">
        <v>126</v>
      </c>
      <c r="M923" t="s">
        <v>126</v>
      </c>
      <c r="N923" t="s">
        <v>126</v>
      </c>
      <c r="O923" t="s">
        <v>92</v>
      </c>
      <c r="P923" t="s">
        <v>334</v>
      </c>
      <c r="Q923" t="s">
        <v>73</v>
      </c>
      <c r="R923" t="s">
        <v>1043</v>
      </c>
      <c r="S923" t="s">
        <v>89</v>
      </c>
      <c r="T923" t="s">
        <v>83</v>
      </c>
    </row>
    <row r="924" spans="1:20" x14ac:dyDescent="0.25">
      <c r="A924" s="1">
        <v>3482</v>
      </c>
      <c r="B924" t="s">
        <v>20</v>
      </c>
      <c r="C924" t="s">
        <v>34</v>
      </c>
      <c r="D924" t="s">
        <v>66</v>
      </c>
      <c r="E924" t="s">
        <v>52</v>
      </c>
      <c r="F924" t="s">
        <v>74</v>
      </c>
      <c r="G924" t="s">
        <v>82</v>
      </c>
      <c r="H924" t="s">
        <v>664</v>
      </c>
      <c r="I924" t="s">
        <v>77</v>
      </c>
      <c r="J924" t="s">
        <v>111</v>
      </c>
      <c r="K924" t="s">
        <v>1162</v>
      </c>
      <c r="L924" t="s">
        <v>73</v>
      </c>
      <c r="M924" t="s">
        <v>74</v>
      </c>
      <c r="N924" t="s">
        <v>1116</v>
      </c>
      <c r="O924" t="s">
        <v>81</v>
      </c>
      <c r="P924" t="s">
        <v>540</v>
      </c>
      <c r="Q924" t="s">
        <v>74</v>
      </c>
      <c r="R924" t="s">
        <v>1551</v>
      </c>
      <c r="S924" t="s">
        <v>116</v>
      </c>
      <c r="T924" t="s">
        <v>131</v>
      </c>
    </row>
    <row r="925" spans="1:20" x14ac:dyDescent="0.25">
      <c r="A925" s="1">
        <v>3483</v>
      </c>
      <c r="B925" t="s">
        <v>20</v>
      </c>
      <c r="C925" t="s">
        <v>35</v>
      </c>
      <c r="D925" t="s">
        <v>66</v>
      </c>
      <c r="E925" t="s">
        <v>47</v>
      </c>
      <c r="F925" t="s">
        <v>73</v>
      </c>
      <c r="G925" t="s">
        <v>96</v>
      </c>
      <c r="H925" t="s">
        <v>757</v>
      </c>
      <c r="I925" t="s">
        <v>111</v>
      </c>
      <c r="J925" t="s">
        <v>138</v>
      </c>
      <c r="K925" t="s">
        <v>1243</v>
      </c>
      <c r="L925" t="s">
        <v>74</v>
      </c>
      <c r="M925" t="s">
        <v>101</v>
      </c>
      <c r="N925" t="s">
        <v>74</v>
      </c>
      <c r="O925" t="s">
        <v>99</v>
      </c>
      <c r="P925" t="s">
        <v>130</v>
      </c>
      <c r="Q925" t="s">
        <v>74</v>
      </c>
      <c r="R925" t="s">
        <v>1658</v>
      </c>
      <c r="S925" t="s">
        <v>75</v>
      </c>
      <c r="T925" t="s">
        <v>117</v>
      </c>
    </row>
    <row r="926" spans="1:20" x14ac:dyDescent="0.25">
      <c r="A926" s="1">
        <v>3484</v>
      </c>
      <c r="B926" t="s">
        <v>20</v>
      </c>
      <c r="C926" t="s">
        <v>36</v>
      </c>
      <c r="D926" t="s">
        <v>66</v>
      </c>
      <c r="E926" t="s">
        <v>72</v>
      </c>
      <c r="F926" t="s">
        <v>74</v>
      </c>
      <c r="G926" t="s">
        <v>103</v>
      </c>
      <c r="H926" t="s">
        <v>409</v>
      </c>
      <c r="I926" t="s">
        <v>107</v>
      </c>
      <c r="J926" t="s">
        <v>119</v>
      </c>
      <c r="K926" t="s">
        <v>1280</v>
      </c>
      <c r="L926" t="s">
        <v>74</v>
      </c>
      <c r="M926" t="s">
        <v>74</v>
      </c>
      <c r="N926" t="s">
        <v>1116</v>
      </c>
      <c r="O926" t="s">
        <v>92</v>
      </c>
      <c r="P926" t="s">
        <v>949</v>
      </c>
      <c r="Q926" t="s">
        <v>73</v>
      </c>
      <c r="R926" t="s">
        <v>1912</v>
      </c>
      <c r="S926" t="s">
        <v>81</v>
      </c>
      <c r="T926" t="s">
        <v>87</v>
      </c>
    </row>
    <row r="927" spans="1:20" x14ac:dyDescent="0.25">
      <c r="A927" s="1">
        <v>3485</v>
      </c>
      <c r="B927" t="s">
        <v>20</v>
      </c>
      <c r="C927" t="s">
        <v>37</v>
      </c>
      <c r="D927" t="s">
        <v>66</v>
      </c>
      <c r="E927" t="s">
        <v>43</v>
      </c>
      <c r="F927" t="s">
        <v>73</v>
      </c>
      <c r="G927" t="s">
        <v>92</v>
      </c>
      <c r="H927" t="s">
        <v>741</v>
      </c>
      <c r="I927" t="s">
        <v>103</v>
      </c>
      <c r="J927" t="s">
        <v>112</v>
      </c>
      <c r="K927" t="s">
        <v>1164</v>
      </c>
      <c r="L927" t="s">
        <v>73</v>
      </c>
      <c r="M927" t="s">
        <v>74</v>
      </c>
      <c r="N927" t="s">
        <v>74</v>
      </c>
      <c r="O927" t="s">
        <v>105</v>
      </c>
      <c r="P927" t="s">
        <v>1219</v>
      </c>
      <c r="Q927" t="s">
        <v>126</v>
      </c>
      <c r="R927" t="s">
        <v>1912</v>
      </c>
      <c r="S927" t="s">
        <v>81</v>
      </c>
      <c r="T927" t="s">
        <v>117</v>
      </c>
    </row>
    <row r="928" spans="1:20" x14ac:dyDescent="0.25">
      <c r="A928" s="1">
        <v>3486</v>
      </c>
      <c r="B928" t="s">
        <v>20</v>
      </c>
      <c r="C928" t="s">
        <v>38</v>
      </c>
      <c r="D928" t="s">
        <v>66</v>
      </c>
      <c r="E928" t="s">
        <v>61</v>
      </c>
      <c r="F928" t="s">
        <v>74</v>
      </c>
      <c r="G928" t="s">
        <v>77</v>
      </c>
      <c r="H928" t="s">
        <v>605</v>
      </c>
      <c r="I928" t="s">
        <v>96</v>
      </c>
      <c r="J928" t="s">
        <v>114</v>
      </c>
      <c r="K928" t="s">
        <v>1142</v>
      </c>
      <c r="L928" t="s">
        <v>74</v>
      </c>
      <c r="M928" t="s">
        <v>74</v>
      </c>
      <c r="N928" t="s">
        <v>73</v>
      </c>
      <c r="O928" t="s">
        <v>79</v>
      </c>
      <c r="P928" t="s">
        <v>846</v>
      </c>
      <c r="Q928" t="s">
        <v>74</v>
      </c>
      <c r="R928" t="s">
        <v>1622</v>
      </c>
      <c r="S928" t="s">
        <v>85</v>
      </c>
      <c r="T928" t="s">
        <v>1116</v>
      </c>
    </row>
    <row r="929" spans="1:20" x14ac:dyDescent="0.25">
      <c r="A929" s="1">
        <v>3487</v>
      </c>
      <c r="B929" t="s">
        <v>20</v>
      </c>
      <c r="C929" t="s">
        <v>39</v>
      </c>
      <c r="D929" t="s">
        <v>66</v>
      </c>
      <c r="E929" t="s">
        <v>49</v>
      </c>
      <c r="F929" t="s">
        <v>74</v>
      </c>
      <c r="G929" t="s">
        <v>86</v>
      </c>
      <c r="H929" t="s">
        <v>715</v>
      </c>
      <c r="I929" t="s">
        <v>86</v>
      </c>
      <c r="J929" t="s">
        <v>84</v>
      </c>
      <c r="K929" t="s">
        <v>1212</v>
      </c>
      <c r="L929" t="s">
        <v>126</v>
      </c>
      <c r="M929" t="s">
        <v>73</v>
      </c>
      <c r="N929" t="s">
        <v>126</v>
      </c>
      <c r="O929" t="s">
        <v>79</v>
      </c>
      <c r="P929" t="s">
        <v>260</v>
      </c>
      <c r="Q929" t="s">
        <v>74</v>
      </c>
      <c r="R929" t="s">
        <v>763</v>
      </c>
      <c r="S929" t="s">
        <v>96</v>
      </c>
      <c r="T929" t="s">
        <v>83</v>
      </c>
    </row>
    <row r="930" spans="1:20" x14ac:dyDescent="0.25">
      <c r="A930" s="1">
        <v>3488</v>
      </c>
      <c r="B930" t="s">
        <v>20</v>
      </c>
      <c r="C930" t="s">
        <v>24</v>
      </c>
      <c r="D930" t="s">
        <v>67</v>
      </c>
      <c r="E930" t="s">
        <v>72</v>
      </c>
      <c r="F930" t="s">
        <v>73</v>
      </c>
      <c r="G930" t="s">
        <v>105</v>
      </c>
      <c r="H930" t="s">
        <v>992</v>
      </c>
      <c r="I930" t="s">
        <v>86</v>
      </c>
      <c r="J930" t="s">
        <v>97</v>
      </c>
      <c r="K930" t="s">
        <v>1246</v>
      </c>
      <c r="L930" t="s">
        <v>101</v>
      </c>
      <c r="M930" t="s">
        <v>74</v>
      </c>
      <c r="N930" t="s">
        <v>74</v>
      </c>
      <c r="O930" t="s">
        <v>79</v>
      </c>
      <c r="P930" t="s">
        <v>1006</v>
      </c>
      <c r="Q930" t="s">
        <v>126</v>
      </c>
      <c r="R930" t="s">
        <v>903</v>
      </c>
      <c r="S930" t="s">
        <v>96</v>
      </c>
      <c r="T930" t="s">
        <v>87</v>
      </c>
    </row>
    <row r="931" spans="1:20" x14ac:dyDescent="0.25">
      <c r="A931" s="1">
        <v>3489</v>
      </c>
      <c r="B931" t="s">
        <v>20</v>
      </c>
      <c r="C931" t="s">
        <v>25</v>
      </c>
      <c r="D931" t="s">
        <v>67</v>
      </c>
      <c r="E931" t="s">
        <v>47</v>
      </c>
      <c r="F931" t="s">
        <v>74</v>
      </c>
      <c r="G931" t="s">
        <v>77</v>
      </c>
      <c r="H931" t="s">
        <v>368</v>
      </c>
      <c r="I931" t="s">
        <v>99</v>
      </c>
      <c r="J931" t="s">
        <v>97</v>
      </c>
      <c r="K931" t="s">
        <v>1146</v>
      </c>
      <c r="L931" t="s">
        <v>101</v>
      </c>
      <c r="M931" t="s">
        <v>126</v>
      </c>
      <c r="N931" t="s">
        <v>74</v>
      </c>
      <c r="O931" t="s">
        <v>111</v>
      </c>
      <c r="P931" t="s">
        <v>1028</v>
      </c>
      <c r="Q931" t="s">
        <v>73</v>
      </c>
      <c r="R931" t="s">
        <v>1764</v>
      </c>
      <c r="S931" t="s">
        <v>75</v>
      </c>
      <c r="T931" t="s">
        <v>76</v>
      </c>
    </row>
    <row r="932" spans="1:20" x14ac:dyDescent="0.25">
      <c r="A932" s="1">
        <v>3490</v>
      </c>
      <c r="B932" t="s">
        <v>20</v>
      </c>
      <c r="C932" t="s">
        <v>26</v>
      </c>
      <c r="D932" t="s">
        <v>67</v>
      </c>
      <c r="E932" t="s">
        <v>66</v>
      </c>
      <c r="F932" t="s">
        <v>73</v>
      </c>
      <c r="G932" t="s">
        <v>101</v>
      </c>
      <c r="H932" t="s">
        <v>209</v>
      </c>
      <c r="I932" t="s">
        <v>77</v>
      </c>
      <c r="J932" t="s">
        <v>109</v>
      </c>
      <c r="K932" t="s">
        <v>1300</v>
      </c>
      <c r="L932" t="s">
        <v>73</v>
      </c>
      <c r="M932" t="s">
        <v>74</v>
      </c>
      <c r="N932" t="s">
        <v>1116</v>
      </c>
      <c r="O932" t="s">
        <v>78</v>
      </c>
      <c r="P932" t="s">
        <v>113</v>
      </c>
      <c r="Q932" t="s">
        <v>73</v>
      </c>
      <c r="R932" t="s">
        <v>2131</v>
      </c>
      <c r="S932" t="s">
        <v>116</v>
      </c>
      <c r="T932" t="s">
        <v>1116</v>
      </c>
    </row>
    <row r="933" spans="1:20" x14ac:dyDescent="0.25">
      <c r="A933" s="1">
        <v>3491</v>
      </c>
      <c r="B933" t="s">
        <v>20</v>
      </c>
      <c r="C933" t="s">
        <v>27</v>
      </c>
      <c r="D933" t="s">
        <v>67</v>
      </c>
      <c r="E933" t="s">
        <v>56</v>
      </c>
      <c r="F933" t="s">
        <v>74</v>
      </c>
      <c r="G933" t="s">
        <v>84</v>
      </c>
      <c r="H933" t="s">
        <v>1027</v>
      </c>
      <c r="I933" t="s">
        <v>103</v>
      </c>
      <c r="J933" t="s">
        <v>86</v>
      </c>
      <c r="K933" t="s">
        <v>1313</v>
      </c>
      <c r="L933" t="s">
        <v>131</v>
      </c>
      <c r="M933" t="s">
        <v>73</v>
      </c>
      <c r="N933" t="s">
        <v>126</v>
      </c>
      <c r="O933" t="s">
        <v>92</v>
      </c>
      <c r="P933" t="s">
        <v>1118</v>
      </c>
      <c r="Q933" t="s">
        <v>74</v>
      </c>
      <c r="R933" t="s">
        <v>662</v>
      </c>
      <c r="S933" t="s">
        <v>116</v>
      </c>
      <c r="T933" t="s">
        <v>83</v>
      </c>
    </row>
    <row r="934" spans="1:20" x14ac:dyDescent="0.25">
      <c r="A934" s="1">
        <v>3492</v>
      </c>
      <c r="B934" t="s">
        <v>20</v>
      </c>
      <c r="C934" t="s">
        <v>28</v>
      </c>
      <c r="D934" t="s">
        <v>67</v>
      </c>
      <c r="E934" t="s">
        <v>62</v>
      </c>
      <c r="F934" t="s">
        <v>74</v>
      </c>
      <c r="G934" t="s">
        <v>95</v>
      </c>
      <c r="H934" t="s">
        <v>1028</v>
      </c>
      <c r="I934" t="s">
        <v>93</v>
      </c>
      <c r="J934" t="s">
        <v>129</v>
      </c>
      <c r="K934" t="s">
        <v>1318</v>
      </c>
      <c r="L934" t="s">
        <v>1116</v>
      </c>
      <c r="M934" t="s">
        <v>73</v>
      </c>
      <c r="N934" t="s">
        <v>74</v>
      </c>
      <c r="O934" t="s">
        <v>77</v>
      </c>
      <c r="P934" t="s">
        <v>432</v>
      </c>
      <c r="Q934" t="s">
        <v>73</v>
      </c>
      <c r="R934" t="s">
        <v>1480</v>
      </c>
      <c r="S934" t="s">
        <v>78</v>
      </c>
      <c r="T934" t="s">
        <v>131</v>
      </c>
    </row>
    <row r="935" spans="1:20" x14ac:dyDescent="0.25">
      <c r="A935" s="1">
        <v>3493</v>
      </c>
      <c r="B935" t="s">
        <v>20</v>
      </c>
      <c r="C935" t="s">
        <v>40</v>
      </c>
      <c r="D935" t="s">
        <v>67</v>
      </c>
      <c r="E935" t="s">
        <v>59</v>
      </c>
      <c r="F935" t="s">
        <v>73</v>
      </c>
      <c r="G935" t="s">
        <v>106</v>
      </c>
      <c r="H935" t="s">
        <v>778</v>
      </c>
      <c r="I935" t="s">
        <v>99</v>
      </c>
      <c r="J935" t="s">
        <v>80</v>
      </c>
      <c r="K935" t="s">
        <v>1219</v>
      </c>
      <c r="L935" t="s">
        <v>74</v>
      </c>
      <c r="M935" t="s">
        <v>126</v>
      </c>
      <c r="N935" t="s">
        <v>126</v>
      </c>
      <c r="O935" t="s">
        <v>89</v>
      </c>
      <c r="P935" t="s">
        <v>1047</v>
      </c>
      <c r="Q935" t="s">
        <v>74</v>
      </c>
      <c r="R935" t="s">
        <v>856</v>
      </c>
      <c r="S935" t="s">
        <v>116</v>
      </c>
      <c r="T935" t="s">
        <v>101</v>
      </c>
    </row>
    <row r="936" spans="1:20" x14ac:dyDescent="0.25">
      <c r="A936" s="1">
        <v>3494</v>
      </c>
      <c r="B936" t="s">
        <v>20</v>
      </c>
      <c r="C936" t="s">
        <v>29</v>
      </c>
      <c r="D936" t="s">
        <v>67</v>
      </c>
      <c r="E936" t="s">
        <v>63</v>
      </c>
      <c r="F936" t="s">
        <v>74</v>
      </c>
      <c r="G936" t="s">
        <v>89</v>
      </c>
      <c r="H936" t="s">
        <v>287</v>
      </c>
      <c r="I936" t="s">
        <v>113</v>
      </c>
      <c r="J936" t="s">
        <v>129</v>
      </c>
      <c r="K936" t="s">
        <v>1123</v>
      </c>
      <c r="L936" t="s">
        <v>74</v>
      </c>
      <c r="M936" t="s">
        <v>74</v>
      </c>
      <c r="N936" t="s">
        <v>73</v>
      </c>
      <c r="O936" t="s">
        <v>103</v>
      </c>
      <c r="P936" t="s">
        <v>527</v>
      </c>
      <c r="Q936" t="s">
        <v>73</v>
      </c>
      <c r="R936" t="s">
        <v>1555</v>
      </c>
      <c r="S936" t="s">
        <v>89</v>
      </c>
      <c r="T936" t="s">
        <v>131</v>
      </c>
    </row>
    <row r="937" spans="1:20" x14ac:dyDescent="0.25">
      <c r="A937" s="1">
        <v>3495</v>
      </c>
      <c r="B937" t="s">
        <v>20</v>
      </c>
      <c r="C937" t="s">
        <v>31</v>
      </c>
      <c r="D937" t="s">
        <v>67</v>
      </c>
      <c r="E937" t="s">
        <v>43</v>
      </c>
      <c r="F937" t="s">
        <v>73</v>
      </c>
      <c r="G937" t="s">
        <v>96</v>
      </c>
      <c r="H937" t="s">
        <v>195</v>
      </c>
      <c r="I937" t="s">
        <v>102</v>
      </c>
      <c r="J937" t="s">
        <v>110</v>
      </c>
      <c r="K937" t="s">
        <v>1268</v>
      </c>
      <c r="L937" t="s">
        <v>74</v>
      </c>
      <c r="M937" t="s">
        <v>74</v>
      </c>
      <c r="N937" t="s">
        <v>126</v>
      </c>
      <c r="O937" t="s">
        <v>81</v>
      </c>
      <c r="P937" t="s">
        <v>111</v>
      </c>
      <c r="Q937" t="s">
        <v>74</v>
      </c>
      <c r="R937" t="s">
        <v>1616</v>
      </c>
      <c r="S937" t="s">
        <v>89</v>
      </c>
      <c r="T937" t="s">
        <v>1116</v>
      </c>
    </row>
    <row r="938" spans="1:20" x14ac:dyDescent="0.25">
      <c r="A938" s="1">
        <v>3496</v>
      </c>
      <c r="B938" t="s">
        <v>20</v>
      </c>
      <c r="C938" t="s">
        <v>32</v>
      </c>
      <c r="D938" t="s">
        <v>67</v>
      </c>
      <c r="E938" t="s">
        <v>49</v>
      </c>
      <c r="F938" t="s">
        <v>74</v>
      </c>
      <c r="G938" t="s">
        <v>79</v>
      </c>
      <c r="H938" t="s">
        <v>900</v>
      </c>
      <c r="I938" t="s">
        <v>97</v>
      </c>
      <c r="J938" t="s">
        <v>119</v>
      </c>
      <c r="K938" t="s">
        <v>1332</v>
      </c>
      <c r="L938" t="s">
        <v>101</v>
      </c>
      <c r="M938" t="s">
        <v>73</v>
      </c>
      <c r="N938" t="s">
        <v>74</v>
      </c>
      <c r="O938" t="s">
        <v>99</v>
      </c>
      <c r="P938" t="s">
        <v>118</v>
      </c>
      <c r="Q938" t="s">
        <v>74</v>
      </c>
      <c r="R938" t="s">
        <v>1092</v>
      </c>
      <c r="S938" t="s">
        <v>78</v>
      </c>
      <c r="T938" t="s">
        <v>1116</v>
      </c>
    </row>
    <row r="939" spans="1:20" x14ac:dyDescent="0.25">
      <c r="A939" s="1">
        <v>3497</v>
      </c>
      <c r="B939" t="s">
        <v>20</v>
      </c>
      <c r="C939" t="s">
        <v>33</v>
      </c>
      <c r="D939" t="s">
        <v>67</v>
      </c>
      <c r="E939" t="s">
        <v>48</v>
      </c>
      <c r="F939" t="s">
        <v>73</v>
      </c>
      <c r="G939" t="s">
        <v>77</v>
      </c>
      <c r="H939" t="s">
        <v>748</v>
      </c>
      <c r="I939" t="s">
        <v>102</v>
      </c>
      <c r="J939" t="s">
        <v>111</v>
      </c>
      <c r="K939" t="s">
        <v>1217</v>
      </c>
      <c r="L939" t="s">
        <v>73</v>
      </c>
      <c r="M939" t="s">
        <v>73</v>
      </c>
      <c r="N939" t="s">
        <v>73</v>
      </c>
      <c r="O939" t="s">
        <v>94</v>
      </c>
      <c r="P939" t="s">
        <v>1125</v>
      </c>
      <c r="Q939" t="s">
        <v>74</v>
      </c>
      <c r="R939" t="s">
        <v>1875</v>
      </c>
      <c r="S939" t="s">
        <v>85</v>
      </c>
      <c r="T939" t="s">
        <v>131</v>
      </c>
    </row>
    <row r="940" spans="1:20" x14ac:dyDescent="0.25">
      <c r="A940" s="1">
        <v>3498</v>
      </c>
      <c r="B940" t="s">
        <v>20</v>
      </c>
      <c r="C940" t="s">
        <v>34</v>
      </c>
      <c r="D940" t="s">
        <v>67</v>
      </c>
      <c r="E940" t="s">
        <v>54</v>
      </c>
      <c r="F940" t="s">
        <v>73</v>
      </c>
      <c r="G940" t="s">
        <v>94</v>
      </c>
      <c r="H940" t="s">
        <v>813</v>
      </c>
      <c r="I940" t="s">
        <v>96</v>
      </c>
      <c r="J940" t="s">
        <v>98</v>
      </c>
      <c r="K940" t="s">
        <v>1187</v>
      </c>
      <c r="L940" t="s">
        <v>101</v>
      </c>
      <c r="M940" t="s">
        <v>73</v>
      </c>
      <c r="N940" t="s">
        <v>73</v>
      </c>
      <c r="O940" t="s">
        <v>113</v>
      </c>
      <c r="P940" t="s">
        <v>1153</v>
      </c>
      <c r="Q940" t="s">
        <v>74</v>
      </c>
      <c r="R940" t="s">
        <v>1923</v>
      </c>
      <c r="S940" t="s">
        <v>116</v>
      </c>
      <c r="T940" t="s">
        <v>76</v>
      </c>
    </row>
    <row r="941" spans="1:20" x14ac:dyDescent="0.25">
      <c r="A941" s="1">
        <v>3499</v>
      </c>
      <c r="B941" t="s">
        <v>20</v>
      </c>
      <c r="C941" t="s">
        <v>35</v>
      </c>
      <c r="D941" t="s">
        <v>67</v>
      </c>
      <c r="E941" t="s">
        <v>61</v>
      </c>
      <c r="F941" t="s">
        <v>74</v>
      </c>
      <c r="G941" t="s">
        <v>77</v>
      </c>
      <c r="H941" t="s">
        <v>607</v>
      </c>
      <c r="I941" t="s">
        <v>77</v>
      </c>
      <c r="J941" t="s">
        <v>97</v>
      </c>
      <c r="K941" t="s">
        <v>1312</v>
      </c>
      <c r="L941" t="s">
        <v>126</v>
      </c>
      <c r="M941" t="s">
        <v>74</v>
      </c>
      <c r="N941" t="s">
        <v>126</v>
      </c>
      <c r="O941" t="s">
        <v>79</v>
      </c>
      <c r="P941" t="s">
        <v>401</v>
      </c>
      <c r="Q941" t="s">
        <v>73</v>
      </c>
      <c r="R941" t="s">
        <v>1666</v>
      </c>
      <c r="S941" t="s">
        <v>106</v>
      </c>
      <c r="T941" t="s">
        <v>76</v>
      </c>
    </row>
    <row r="942" spans="1:20" x14ac:dyDescent="0.25">
      <c r="A942" s="1">
        <v>3500</v>
      </c>
      <c r="B942" t="s">
        <v>20</v>
      </c>
      <c r="C942" t="s">
        <v>36</v>
      </c>
      <c r="D942" t="s">
        <v>67</v>
      </c>
      <c r="E942" t="s">
        <v>44</v>
      </c>
      <c r="F942" t="s">
        <v>73</v>
      </c>
      <c r="G942" t="s">
        <v>86</v>
      </c>
      <c r="H942" t="s">
        <v>1029</v>
      </c>
      <c r="I942" t="s">
        <v>75</v>
      </c>
      <c r="J942" t="s">
        <v>95</v>
      </c>
      <c r="K942" t="s">
        <v>1197</v>
      </c>
      <c r="L942" t="s">
        <v>73</v>
      </c>
      <c r="M942" t="s">
        <v>101</v>
      </c>
      <c r="N942" t="s">
        <v>73</v>
      </c>
      <c r="O942" t="s">
        <v>112</v>
      </c>
      <c r="P942" t="s">
        <v>1154</v>
      </c>
      <c r="Q942" t="s">
        <v>101</v>
      </c>
      <c r="R942" t="s">
        <v>2216</v>
      </c>
      <c r="S942" t="s">
        <v>96</v>
      </c>
      <c r="T942" t="s">
        <v>83</v>
      </c>
    </row>
    <row r="943" spans="1:20" x14ac:dyDescent="0.25">
      <c r="A943" s="1">
        <v>3501</v>
      </c>
      <c r="B943" t="s">
        <v>20</v>
      </c>
      <c r="C943" t="s">
        <v>37</v>
      </c>
      <c r="D943" t="s">
        <v>67</v>
      </c>
      <c r="E943" t="s">
        <v>47</v>
      </c>
      <c r="F943" t="s">
        <v>73</v>
      </c>
      <c r="G943" t="s">
        <v>77</v>
      </c>
      <c r="H943" t="s">
        <v>793</v>
      </c>
      <c r="I943" t="s">
        <v>98</v>
      </c>
      <c r="J943" t="s">
        <v>111</v>
      </c>
      <c r="K943" t="s">
        <v>1256</v>
      </c>
      <c r="L943" t="s">
        <v>74</v>
      </c>
      <c r="M943" t="s">
        <v>73</v>
      </c>
      <c r="N943" t="s">
        <v>74</v>
      </c>
      <c r="O943" t="s">
        <v>113</v>
      </c>
      <c r="P943" t="s">
        <v>530</v>
      </c>
      <c r="Q943" t="s">
        <v>73</v>
      </c>
      <c r="R943" t="s">
        <v>1626</v>
      </c>
      <c r="S943" t="s">
        <v>82</v>
      </c>
      <c r="T943" t="s">
        <v>131</v>
      </c>
    </row>
    <row r="944" spans="1:20" x14ac:dyDescent="0.25">
      <c r="A944" s="1">
        <v>3502</v>
      </c>
      <c r="B944" t="s">
        <v>20</v>
      </c>
      <c r="C944" t="s">
        <v>38</v>
      </c>
      <c r="D944" t="s">
        <v>67</v>
      </c>
      <c r="E944" t="s">
        <v>43</v>
      </c>
      <c r="F944" t="s">
        <v>74</v>
      </c>
      <c r="G944" t="s">
        <v>95</v>
      </c>
      <c r="H944" t="s">
        <v>842</v>
      </c>
      <c r="I944" t="s">
        <v>77</v>
      </c>
      <c r="J944" t="s">
        <v>108</v>
      </c>
      <c r="K944" t="s">
        <v>1236</v>
      </c>
      <c r="L944" t="s">
        <v>101</v>
      </c>
      <c r="M944" t="s">
        <v>126</v>
      </c>
      <c r="N944" t="s">
        <v>73</v>
      </c>
      <c r="O944" t="s">
        <v>103</v>
      </c>
      <c r="P944" t="s">
        <v>772</v>
      </c>
      <c r="Q944" t="s">
        <v>74</v>
      </c>
      <c r="R944" t="s">
        <v>2121</v>
      </c>
      <c r="S944" t="s">
        <v>76</v>
      </c>
      <c r="T944" t="s">
        <v>101</v>
      </c>
    </row>
    <row r="945" spans="1:20" x14ac:dyDescent="0.25">
      <c r="A945" s="1">
        <v>3503</v>
      </c>
      <c r="B945" t="s">
        <v>20</v>
      </c>
      <c r="C945" t="s">
        <v>39</v>
      </c>
      <c r="D945" t="s">
        <v>67</v>
      </c>
      <c r="E945" t="s">
        <v>48</v>
      </c>
      <c r="F945" t="s">
        <v>74</v>
      </c>
      <c r="G945" t="s">
        <v>86</v>
      </c>
      <c r="H945" t="s">
        <v>169</v>
      </c>
      <c r="I945" t="s">
        <v>77</v>
      </c>
      <c r="J945" t="s">
        <v>97</v>
      </c>
      <c r="K945" t="s">
        <v>1267</v>
      </c>
      <c r="L945" t="s">
        <v>101</v>
      </c>
      <c r="M945" t="s">
        <v>74</v>
      </c>
      <c r="N945" t="s">
        <v>1116</v>
      </c>
      <c r="O945" t="s">
        <v>94</v>
      </c>
      <c r="P945" t="s">
        <v>537</v>
      </c>
      <c r="Q945" t="s">
        <v>74</v>
      </c>
      <c r="R945" t="s">
        <v>2027</v>
      </c>
      <c r="S945" t="s">
        <v>96</v>
      </c>
      <c r="T945" t="s">
        <v>101</v>
      </c>
    </row>
    <row r="946" spans="1:20" x14ac:dyDescent="0.25">
      <c r="A946" s="1">
        <v>3504</v>
      </c>
      <c r="B946" t="s">
        <v>20</v>
      </c>
      <c r="C946" t="s">
        <v>24</v>
      </c>
      <c r="D946" t="s">
        <v>68</v>
      </c>
      <c r="E946" t="s">
        <v>58</v>
      </c>
      <c r="F946" t="s">
        <v>74</v>
      </c>
      <c r="G946" t="s">
        <v>94</v>
      </c>
      <c r="H946" t="s">
        <v>328</v>
      </c>
      <c r="I946" t="s">
        <v>103</v>
      </c>
      <c r="J946" t="s">
        <v>80</v>
      </c>
      <c r="K946" t="s">
        <v>1260</v>
      </c>
      <c r="L946" t="s">
        <v>74</v>
      </c>
      <c r="M946" t="s">
        <v>73</v>
      </c>
      <c r="N946" t="s">
        <v>73</v>
      </c>
      <c r="O946" t="s">
        <v>112</v>
      </c>
      <c r="P946" t="s">
        <v>1144</v>
      </c>
      <c r="Q946" t="s">
        <v>101</v>
      </c>
      <c r="R946" t="s">
        <v>1507</v>
      </c>
      <c r="S946" t="s">
        <v>75</v>
      </c>
      <c r="T946" t="s">
        <v>117</v>
      </c>
    </row>
    <row r="947" spans="1:20" x14ac:dyDescent="0.25">
      <c r="A947" s="1">
        <v>3505</v>
      </c>
      <c r="B947" t="s">
        <v>20</v>
      </c>
      <c r="C947" t="s">
        <v>25</v>
      </c>
      <c r="D947" t="s">
        <v>68</v>
      </c>
      <c r="E947" t="s">
        <v>45</v>
      </c>
      <c r="F947" t="s">
        <v>73</v>
      </c>
      <c r="G947" t="s">
        <v>86</v>
      </c>
      <c r="H947" t="s">
        <v>547</v>
      </c>
      <c r="I947" t="s">
        <v>75</v>
      </c>
      <c r="J947" t="s">
        <v>111</v>
      </c>
      <c r="K947" t="s">
        <v>1129</v>
      </c>
      <c r="L947" t="s">
        <v>126</v>
      </c>
      <c r="M947" t="s">
        <v>126</v>
      </c>
      <c r="N947" t="s">
        <v>126</v>
      </c>
      <c r="O947" t="s">
        <v>92</v>
      </c>
      <c r="P947" t="s">
        <v>297</v>
      </c>
      <c r="Q947" t="s">
        <v>74</v>
      </c>
      <c r="R947" t="s">
        <v>2174</v>
      </c>
      <c r="S947" t="s">
        <v>96</v>
      </c>
      <c r="T947" t="s">
        <v>1116</v>
      </c>
    </row>
    <row r="948" spans="1:20" x14ac:dyDescent="0.25">
      <c r="A948" s="1">
        <v>3506</v>
      </c>
      <c r="B948" t="s">
        <v>20</v>
      </c>
      <c r="C948" t="s">
        <v>26</v>
      </c>
      <c r="D948" t="s">
        <v>68</v>
      </c>
      <c r="E948" t="s">
        <v>69</v>
      </c>
      <c r="F948" t="s">
        <v>73</v>
      </c>
      <c r="G948" t="s">
        <v>81</v>
      </c>
      <c r="H948" t="s">
        <v>508</v>
      </c>
      <c r="I948" t="s">
        <v>96</v>
      </c>
      <c r="J948" t="s">
        <v>114</v>
      </c>
      <c r="K948" t="s">
        <v>873</v>
      </c>
      <c r="L948" t="s">
        <v>73</v>
      </c>
      <c r="M948" t="s">
        <v>74</v>
      </c>
      <c r="N948" t="s">
        <v>73</v>
      </c>
      <c r="O948" t="s">
        <v>95</v>
      </c>
      <c r="P948" t="s">
        <v>877</v>
      </c>
      <c r="Q948" t="s">
        <v>126</v>
      </c>
      <c r="R948" t="s">
        <v>2110</v>
      </c>
      <c r="S948" t="s">
        <v>106</v>
      </c>
      <c r="T948" t="s">
        <v>1116</v>
      </c>
    </row>
    <row r="949" spans="1:20" x14ac:dyDescent="0.25">
      <c r="A949" s="1">
        <v>3507</v>
      </c>
      <c r="B949" t="s">
        <v>20</v>
      </c>
      <c r="C949" t="s">
        <v>27</v>
      </c>
      <c r="D949" t="s">
        <v>68</v>
      </c>
      <c r="E949" t="s">
        <v>49</v>
      </c>
      <c r="F949" t="s">
        <v>74</v>
      </c>
      <c r="G949" t="s">
        <v>75</v>
      </c>
      <c r="H949" t="s">
        <v>218</v>
      </c>
      <c r="I949" t="s">
        <v>89</v>
      </c>
      <c r="J949" t="s">
        <v>102</v>
      </c>
      <c r="K949" t="s">
        <v>1177</v>
      </c>
      <c r="L949" t="s">
        <v>74</v>
      </c>
      <c r="M949" t="s">
        <v>74</v>
      </c>
      <c r="N949" t="s">
        <v>74</v>
      </c>
      <c r="O949" t="s">
        <v>113</v>
      </c>
      <c r="P949" t="s">
        <v>180</v>
      </c>
      <c r="Q949" t="s">
        <v>74</v>
      </c>
      <c r="R949" t="s">
        <v>2056</v>
      </c>
      <c r="S949" t="s">
        <v>96</v>
      </c>
      <c r="T949" t="s">
        <v>117</v>
      </c>
    </row>
    <row r="950" spans="1:20" x14ac:dyDescent="0.25">
      <c r="A950" s="1">
        <v>3508</v>
      </c>
      <c r="B950" t="s">
        <v>20</v>
      </c>
      <c r="C950" t="s">
        <v>28</v>
      </c>
      <c r="D950" t="s">
        <v>68</v>
      </c>
      <c r="E950" t="s">
        <v>41</v>
      </c>
      <c r="F950" t="s">
        <v>74</v>
      </c>
      <c r="G950" t="s">
        <v>98</v>
      </c>
      <c r="H950" t="s">
        <v>606</v>
      </c>
      <c r="I950" t="s">
        <v>81</v>
      </c>
      <c r="J950" t="s">
        <v>95</v>
      </c>
      <c r="K950" t="s">
        <v>877</v>
      </c>
      <c r="L950" t="s">
        <v>74</v>
      </c>
      <c r="M950" t="s">
        <v>126</v>
      </c>
      <c r="N950" t="s">
        <v>76</v>
      </c>
      <c r="O950" t="s">
        <v>111</v>
      </c>
      <c r="P950" t="s">
        <v>782</v>
      </c>
      <c r="Q950" t="s">
        <v>126</v>
      </c>
      <c r="R950" t="s">
        <v>1464</v>
      </c>
      <c r="S950" t="s">
        <v>96</v>
      </c>
      <c r="T950" t="s">
        <v>1116</v>
      </c>
    </row>
    <row r="951" spans="1:20" x14ac:dyDescent="0.25">
      <c r="A951" s="1">
        <v>3509</v>
      </c>
      <c r="B951" t="s">
        <v>20</v>
      </c>
      <c r="C951" t="s">
        <v>40</v>
      </c>
      <c r="D951" t="s">
        <v>68</v>
      </c>
      <c r="E951" t="s">
        <v>44</v>
      </c>
      <c r="F951" t="s">
        <v>73</v>
      </c>
      <c r="G951" t="s">
        <v>89</v>
      </c>
      <c r="H951" t="s">
        <v>264</v>
      </c>
      <c r="I951" t="s">
        <v>82</v>
      </c>
      <c r="J951" t="s">
        <v>113</v>
      </c>
      <c r="K951" t="s">
        <v>1217</v>
      </c>
      <c r="L951" t="s">
        <v>74</v>
      </c>
      <c r="M951" t="s">
        <v>73</v>
      </c>
      <c r="N951" t="s">
        <v>101</v>
      </c>
      <c r="O951" t="s">
        <v>94</v>
      </c>
      <c r="P951" t="s">
        <v>910</v>
      </c>
      <c r="Q951" t="s">
        <v>73</v>
      </c>
      <c r="R951" t="s">
        <v>2008</v>
      </c>
      <c r="S951" t="s">
        <v>82</v>
      </c>
      <c r="T951" t="s">
        <v>101</v>
      </c>
    </row>
    <row r="952" spans="1:20" x14ac:dyDescent="0.25">
      <c r="A952" s="1">
        <v>3510</v>
      </c>
      <c r="B952" t="s">
        <v>20</v>
      </c>
      <c r="C952" t="s">
        <v>29</v>
      </c>
      <c r="D952" t="s">
        <v>68</v>
      </c>
      <c r="E952" t="s">
        <v>70</v>
      </c>
      <c r="F952" t="s">
        <v>74</v>
      </c>
      <c r="G952" t="s">
        <v>75</v>
      </c>
      <c r="H952" t="s">
        <v>689</v>
      </c>
      <c r="I952" t="s">
        <v>89</v>
      </c>
      <c r="J952" t="s">
        <v>93</v>
      </c>
      <c r="K952" t="s">
        <v>334</v>
      </c>
      <c r="L952" t="s">
        <v>74</v>
      </c>
      <c r="M952" t="s">
        <v>74</v>
      </c>
      <c r="N952" t="s">
        <v>1116</v>
      </c>
      <c r="O952" t="s">
        <v>94</v>
      </c>
      <c r="P952" t="s">
        <v>1314</v>
      </c>
      <c r="Q952" t="s">
        <v>74</v>
      </c>
      <c r="R952" t="s">
        <v>1588</v>
      </c>
      <c r="S952" t="s">
        <v>106</v>
      </c>
      <c r="T952" t="s">
        <v>83</v>
      </c>
    </row>
    <row r="953" spans="1:20" x14ac:dyDescent="0.25">
      <c r="A953" s="1">
        <v>3511</v>
      </c>
      <c r="B953" t="s">
        <v>20</v>
      </c>
      <c r="C953" t="s">
        <v>31</v>
      </c>
      <c r="D953" t="s">
        <v>68</v>
      </c>
      <c r="E953" t="s">
        <v>64</v>
      </c>
      <c r="F953" t="s">
        <v>74</v>
      </c>
      <c r="G953" t="s">
        <v>102</v>
      </c>
      <c r="H953" t="s">
        <v>153</v>
      </c>
      <c r="I953" t="s">
        <v>77</v>
      </c>
      <c r="J953" t="s">
        <v>91</v>
      </c>
      <c r="K953" t="s">
        <v>1342</v>
      </c>
      <c r="L953" t="s">
        <v>126</v>
      </c>
      <c r="M953" t="s">
        <v>74</v>
      </c>
      <c r="N953" t="s">
        <v>74</v>
      </c>
      <c r="O953" t="s">
        <v>75</v>
      </c>
      <c r="P953" t="s">
        <v>235</v>
      </c>
      <c r="Q953" t="s">
        <v>73</v>
      </c>
      <c r="R953" t="s">
        <v>2161</v>
      </c>
      <c r="S953" t="s">
        <v>87</v>
      </c>
      <c r="T953" t="s">
        <v>126</v>
      </c>
    </row>
    <row r="954" spans="1:20" x14ac:dyDescent="0.25">
      <c r="A954" s="1">
        <v>3512</v>
      </c>
      <c r="B954" t="s">
        <v>20</v>
      </c>
      <c r="C954" t="s">
        <v>32</v>
      </c>
      <c r="D954" t="s">
        <v>68</v>
      </c>
      <c r="E954" t="s">
        <v>41</v>
      </c>
      <c r="F954" t="s">
        <v>73</v>
      </c>
      <c r="G954" t="s">
        <v>90</v>
      </c>
      <c r="H954" t="s">
        <v>881</v>
      </c>
      <c r="I954" t="s">
        <v>75</v>
      </c>
      <c r="J954" t="s">
        <v>79</v>
      </c>
      <c r="K954" t="s">
        <v>1343</v>
      </c>
      <c r="L954" t="s">
        <v>74</v>
      </c>
      <c r="M954" t="s">
        <v>73</v>
      </c>
      <c r="N954" t="s">
        <v>101</v>
      </c>
      <c r="O954" t="s">
        <v>94</v>
      </c>
      <c r="P954" t="s">
        <v>357</v>
      </c>
      <c r="Q954" t="s">
        <v>74</v>
      </c>
      <c r="R954" t="s">
        <v>1777</v>
      </c>
      <c r="S954" t="s">
        <v>75</v>
      </c>
      <c r="T954" t="s">
        <v>76</v>
      </c>
    </row>
    <row r="955" spans="1:20" x14ac:dyDescent="0.25">
      <c r="A955" s="1">
        <v>3513</v>
      </c>
      <c r="B955" t="s">
        <v>20</v>
      </c>
      <c r="C955" t="s">
        <v>33</v>
      </c>
      <c r="D955" t="s">
        <v>68</v>
      </c>
      <c r="E955" t="s">
        <v>63</v>
      </c>
      <c r="F955" t="s">
        <v>74</v>
      </c>
      <c r="G955" t="s">
        <v>75</v>
      </c>
      <c r="H955" t="s">
        <v>422</v>
      </c>
      <c r="I955" t="s">
        <v>89</v>
      </c>
      <c r="J955" t="s">
        <v>79</v>
      </c>
      <c r="K955" t="s">
        <v>1139</v>
      </c>
      <c r="L955" t="s">
        <v>126</v>
      </c>
      <c r="M955" t="s">
        <v>73</v>
      </c>
      <c r="N955" t="s">
        <v>131</v>
      </c>
      <c r="O955" t="s">
        <v>86</v>
      </c>
      <c r="P955" t="s">
        <v>919</v>
      </c>
      <c r="Q955" t="s">
        <v>73</v>
      </c>
      <c r="R955" t="s">
        <v>1471</v>
      </c>
      <c r="S955" t="s">
        <v>96</v>
      </c>
      <c r="T955" t="s">
        <v>131</v>
      </c>
    </row>
    <row r="956" spans="1:20" x14ac:dyDescent="0.25">
      <c r="A956" s="1">
        <v>3514</v>
      </c>
      <c r="B956" t="s">
        <v>20</v>
      </c>
      <c r="C956" t="s">
        <v>34</v>
      </c>
      <c r="D956" t="s">
        <v>68</v>
      </c>
      <c r="E956" t="s">
        <v>59</v>
      </c>
      <c r="F956" t="s">
        <v>73</v>
      </c>
      <c r="G956" t="s">
        <v>77</v>
      </c>
      <c r="H956" t="s">
        <v>683</v>
      </c>
      <c r="I956" t="s">
        <v>113</v>
      </c>
      <c r="J956" t="s">
        <v>119</v>
      </c>
      <c r="K956" t="s">
        <v>1306</v>
      </c>
      <c r="L956" t="s">
        <v>101</v>
      </c>
      <c r="M956" t="s">
        <v>74</v>
      </c>
      <c r="N956" t="s">
        <v>126</v>
      </c>
      <c r="O956" t="s">
        <v>114</v>
      </c>
      <c r="P956" t="s">
        <v>1242</v>
      </c>
      <c r="Q956" t="s">
        <v>73</v>
      </c>
      <c r="R956" t="s">
        <v>1969</v>
      </c>
      <c r="S956" t="s">
        <v>96</v>
      </c>
      <c r="T956" t="s">
        <v>76</v>
      </c>
    </row>
    <row r="957" spans="1:20" x14ac:dyDescent="0.25">
      <c r="A957" s="1">
        <v>3515</v>
      </c>
      <c r="B957" t="s">
        <v>20</v>
      </c>
      <c r="C957" t="s">
        <v>35</v>
      </c>
      <c r="D957" t="s">
        <v>68</v>
      </c>
      <c r="E957" t="s">
        <v>46</v>
      </c>
      <c r="F957" t="s">
        <v>73</v>
      </c>
      <c r="G957" t="s">
        <v>83</v>
      </c>
      <c r="H957" t="s">
        <v>190</v>
      </c>
      <c r="I957" t="s">
        <v>131</v>
      </c>
      <c r="J957" t="s">
        <v>106</v>
      </c>
      <c r="K957" t="s">
        <v>83</v>
      </c>
      <c r="L957" t="s">
        <v>73</v>
      </c>
      <c r="M957" t="s">
        <v>73</v>
      </c>
      <c r="N957" t="s">
        <v>83</v>
      </c>
      <c r="O957" t="s">
        <v>93</v>
      </c>
      <c r="P957" t="s">
        <v>1101</v>
      </c>
      <c r="Q957" t="s">
        <v>73</v>
      </c>
      <c r="R957" t="s">
        <v>1066</v>
      </c>
      <c r="S957" t="s">
        <v>96</v>
      </c>
      <c r="T957" t="s">
        <v>1116</v>
      </c>
    </row>
    <row r="958" spans="1:20" x14ac:dyDescent="0.25">
      <c r="A958" s="1">
        <v>3516</v>
      </c>
      <c r="B958" t="s">
        <v>20</v>
      </c>
      <c r="C958" t="s">
        <v>36</v>
      </c>
      <c r="D958" t="s">
        <v>68</v>
      </c>
      <c r="E958" t="s">
        <v>62</v>
      </c>
      <c r="F958" t="s">
        <v>74</v>
      </c>
      <c r="G958" t="s">
        <v>75</v>
      </c>
      <c r="H958" t="s">
        <v>784</v>
      </c>
      <c r="I958" t="s">
        <v>106</v>
      </c>
      <c r="J958" t="s">
        <v>92</v>
      </c>
      <c r="K958" t="s">
        <v>995</v>
      </c>
      <c r="L958" t="s">
        <v>74</v>
      </c>
      <c r="M958" t="s">
        <v>73</v>
      </c>
      <c r="N958" t="s">
        <v>126</v>
      </c>
      <c r="O958" t="s">
        <v>86</v>
      </c>
      <c r="P958" t="s">
        <v>1285</v>
      </c>
      <c r="Q958" t="s">
        <v>74</v>
      </c>
      <c r="R958" t="s">
        <v>1466</v>
      </c>
      <c r="S958" t="s">
        <v>85</v>
      </c>
      <c r="T958" t="s">
        <v>126</v>
      </c>
    </row>
    <row r="959" spans="1:20" x14ac:dyDescent="0.25">
      <c r="A959" s="1">
        <v>3517</v>
      </c>
      <c r="B959" t="s">
        <v>20</v>
      </c>
      <c r="C959" t="s">
        <v>37</v>
      </c>
      <c r="D959" t="s">
        <v>68</v>
      </c>
      <c r="E959" t="s">
        <v>42</v>
      </c>
      <c r="F959" t="s">
        <v>73</v>
      </c>
      <c r="G959" t="s">
        <v>82</v>
      </c>
      <c r="H959" t="s">
        <v>249</v>
      </c>
      <c r="I959" t="s">
        <v>90</v>
      </c>
      <c r="J959" t="s">
        <v>108</v>
      </c>
      <c r="K959" t="s">
        <v>1208</v>
      </c>
      <c r="L959" t="s">
        <v>126</v>
      </c>
      <c r="M959" t="s">
        <v>73</v>
      </c>
      <c r="N959" t="s">
        <v>126</v>
      </c>
      <c r="O959" t="s">
        <v>90</v>
      </c>
      <c r="P959" t="s">
        <v>396</v>
      </c>
      <c r="Q959" t="s">
        <v>73</v>
      </c>
      <c r="R959" t="s">
        <v>2057</v>
      </c>
      <c r="S959" t="s">
        <v>82</v>
      </c>
      <c r="T959" t="s">
        <v>83</v>
      </c>
    </row>
    <row r="960" spans="1:20" x14ac:dyDescent="0.25">
      <c r="A960" s="1">
        <v>3518</v>
      </c>
      <c r="B960" t="s">
        <v>20</v>
      </c>
      <c r="C960" t="s">
        <v>38</v>
      </c>
      <c r="D960" t="s">
        <v>68</v>
      </c>
      <c r="E960" t="s">
        <v>58</v>
      </c>
      <c r="F960" t="s">
        <v>73</v>
      </c>
      <c r="G960" t="s">
        <v>103</v>
      </c>
      <c r="H960" t="s">
        <v>485</v>
      </c>
      <c r="I960" t="s">
        <v>94</v>
      </c>
      <c r="J960" t="s">
        <v>97</v>
      </c>
      <c r="K960" t="s">
        <v>1138</v>
      </c>
      <c r="L960" t="s">
        <v>126</v>
      </c>
      <c r="M960" t="s">
        <v>74</v>
      </c>
      <c r="N960" t="s">
        <v>1116</v>
      </c>
      <c r="O960" t="s">
        <v>113</v>
      </c>
      <c r="P960" t="s">
        <v>335</v>
      </c>
      <c r="Q960" t="s">
        <v>74</v>
      </c>
      <c r="R960" t="s">
        <v>1910</v>
      </c>
      <c r="S960" t="s">
        <v>89</v>
      </c>
      <c r="T960" t="s">
        <v>83</v>
      </c>
    </row>
    <row r="961" spans="1:20" x14ac:dyDescent="0.25">
      <c r="A961" s="1">
        <v>3519</v>
      </c>
      <c r="B961" t="s">
        <v>20</v>
      </c>
      <c r="C961" t="s">
        <v>39</v>
      </c>
      <c r="D961" t="s">
        <v>68</v>
      </c>
      <c r="E961" t="s">
        <v>69</v>
      </c>
      <c r="F961" t="s">
        <v>74</v>
      </c>
      <c r="G961" t="s">
        <v>102</v>
      </c>
      <c r="H961" t="s">
        <v>304</v>
      </c>
      <c r="I961" t="s">
        <v>75</v>
      </c>
      <c r="J961" t="s">
        <v>103</v>
      </c>
      <c r="K961" t="s">
        <v>1157</v>
      </c>
      <c r="L961" t="s">
        <v>74</v>
      </c>
      <c r="M961" t="s">
        <v>73</v>
      </c>
      <c r="N961" t="s">
        <v>131</v>
      </c>
      <c r="O961" t="s">
        <v>95</v>
      </c>
      <c r="P961" t="s">
        <v>120</v>
      </c>
      <c r="Q961" t="s">
        <v>126</v>
      </c>
      <c r="R961" t="s">
        <v>1789</v>
      </c>
      <c r="S961" t="s">
        <v>116</v>
      </c>
      <c r="T961" t="s">
        <v>126</v>
      </c>
    </row>
    <row r="962" spans="1:20" x14ac:dyDescent="0.25">
      <c r="A962" s="1">
        <v>3520</v>
      </c>
      <c r="B962" t="s">
        <v>20</v>
      </c>
      <c r="C962" t="s">
        <v>24</v>
      </c>
      <c r="D962" t="s">
        <v>69</v>
      </c>
      <c r="E962" t="s">
        <v>59</v>
      </c>
      <c r="F962" t="s">
        <v>74</v>
      </c>
      <c r="G962" t="s">
        <v>85</v>
      </c>
      <c r="H962" t="s">
        <v>729</v>
      </c>
      <c r="I962" t="s">
        <v>86</v>
      </c>
      <c r="J962" t="s">
        <v>84</v>
      </c>
      <c r="K962" t="s">
        <v>1154</v>
      </c>
      <c r="L962" t="s">
        <v>74</v>
      </c>
      <c r="M962" t="s">
        <v>74</v>
      </c>
      <c r="N962" t="s">
        <v>101</v>
      </c>
      <c r="O962" t="s">
        <v>107</v>
      </c>
      <c r="P962" t="s">
        <v>961</v>
      </c>
      <c r="Q962" t="s">
        <v>73</v>
      </c>
      <c r="R962" t="s">
        <v>1784</v>
      </c>
      <c r="S962" t="s">
        <v>89</v>
      </c>
      <c r="T962" t="s">
        <v>131</v>
      </c>
    </row>
    <row r="963" spans="1:20" x14ac:dyDescent="0.25">
      <c r="A963" s="1">
        <v>3521</v>
      </c>
      <c r="B963" t="s">
        <v>20</v>
      </c>
      <c r="C963" t="s">
        <v>25</v>
      </c>
      <c r="D963" t="s">
        <v>69</v>
      </c>
      <c r="E963" t="s">
        <v>58</v>
      </c>
      <c r="F963" t="s">
        <v>73</v>
      </c>
      <c r="G963" t="s">
        <v>101</v>
      </c>
      <c r="H963" t="s">
        <v>239</v>
      </c>
      <c r="I963" t="s">
        <v>103</v>
      </c>
      <c r="J963" t="s">
        <v>80</v>
      </c>
      <c r="K963" t="s">
        <v>1203</v>
      </c>
      <c r="L963" t="s">
        <v>73</v>
      </c>
      <c r="M963" t="s">
        <v>73</v>
      </c>
      <c r="N963" t="s">
        <v>126</v>
      </c>
      <c r="O963" t="s">
        <v>77</v>
      </c>
      <c r="P963" t="s">
        <v>178</v>
      </c>
      <c r="Q963" t="s">
        <v>73</v>
      </c>
      <c r="R963" t="s">
        <v>1768</v>
      </c>
      <c r="S963" t="s">
        <v>82</v>
      </c>
      <c r="T963" t="s">
        <v>1116</v>
      </c>
    </row>
    <row r="964" spans="1:20" x14ac:dyDescent="0.25">
      <c r="A964" s="1">
        <v>3522</v>
      </c>
      <c r="B964" t="s">
        <v>20</v>
      </c>
      <c r="C964" t="s">
        <v>26</v>
      </c>
      <c r="D964" t="s">
        <v>69</v>
      </c>
      <c r="E964" t="s">
        <v>68</v>
      </c>
      <c r="F964" t="s">
        <v>74</v>
      </c>
      <c r="G964" t="s">
        <v>97</v>
      </c>
      <c r="H964" t="s">
        <v>346</v>
      </c>
      <c r="I964" t="s">
        <v>103</v>
      </c>
      <c r="J964" t="s">
        <v>107</v>
      </c>
      <c r="K964" t="s">
        <v>1307</v>
      </c>
      <c r="L964" t="s">
        <v>126</v>
      </c>
      <c r="M964" t="s">
        <v>74</v>
      </c>
      <c r="N964" t="s">
        <v>126</v>
      </c>
      <c r="O964" t="s">
        <v>95</v>
      </c>
      <c r="P964" t="s">
        <v>772</v>
      </c>
      <c r="Q964" t="s">
        <v>126</v>
      </c>
      <c r="R964" t="s">
        <v>2125</v>
      </c>
      <c r="S964" t="s">
        <v>96</v>
      </c>
      <c r="T964" t="s">
        <v>87</v>
      </c>
    </row>
    <row r="965" spans="1:20" x14ac:dyDescent="0.25">
      <c r="A965" s="1">
        <v>3523</v>
      </c>
      <c r="B965" t="s">
        <v>20</v>
      </c>
      <c r="C965" t="s">
        <v>27</v>
      </c>
      <c r="D965" t="s">
        <v>69</v>
      </c>
      <c r="E965" t="s">
        <v>62</v>
      </c>
      <c r="F965" t="s">
        <v>73</v>
      </c>
      <c r="G965" t="s">
        <v>86</v>
      </c>
      <c r="H965" t="s">
        <v>882</v>
      </c>
      <c r="I965" t="s">
        <v>102</v>
      </c>
      <c r="J965" t="s">
        <v>107</v>
      </c>
      <c r="K965" t="s">
        <v>1280</v>
      </c>
      <c r="L965" t="s">
        <v>101</v>
      </c>
      <c r="M965" t="s">
        <v>73</v>
      </c>
      <c r="N965" t="s">
        <v>126</v>
      </c>
      <c r="O965" t="s">
        <v>92</v>
      </c>
      <c r="P965" t="s">
        <v>466</v>
      </c>
      <c r="Q965" t="s">
        <v>73</v>
      </c>
      <c r="R965" t="s">
        <v>1834</v>
      </c>
      <c r="S965" t="s">
        <v>78</v>
      </c>
      <c r="T965" t="s">
        <v>101</v>
      </c>
    </row>
    <row r="966" spans="1:20" x14ac:dyDescent="0.25">
      <c r="A966" s="1">
        <v>3524</v>
      </c>
      <c r="B966" t="s">
        <v>20</v>
      </c>
      <c r="C966" t="s">
        <v>40</v>
      </c>
      <c r="D966" t="s">
        <v>69</v>
      </c>
      <c r="E966" t="s">
        <v>42</v>
      </c>
      <c r="F966" t="s">
        <v>74</v>
      </c>
      <c r="G966" t="s">
        <v>92</v>
      </c>
      <c r="H966" t="s">
        <v>408</v>
      </c>
      <c r="I966" t="s">
        <v>114</v>
      </c>
      <c r="J966" t="s">
        <v>97</v>
      </c>
      <c r="K966" t="s">
        <v>1249</v>
      </c>
      <c r="L966" t="s">
        <v>73</v>
      </c>
      <c r="M966" t="s">
        <v>73</v>
      </c>
      <c r="N966" t="s">
        <v>74</v>
      </c>
      <c r="O966" t="s">
        <v>86</v>
      </c>
      <c r="P966" t="s">
        <v>439</v>
      </c>
      <c r="Q966" t="s">
        <v>101</v>
      </c>
      <c r="R966" t="s">
        <v>1491</v>
      </c>
      <c r="S966" t="s">
        <v>96</v>
      </c>
      <c r="T966" t="s">
        <v>131</v>
      </c>
    </row>
    <row r="967" spans="1:20" x14ac:dyDescent="0.25">
      <c r="A967" s="1">
        <v>3525</v>
      </c>
      <c r="B967" t="s">
        <v>20</v>
      </c>
      <c r="C967" t="s">
        <v>29</v>
      </c>
      <c r="D967" t="s">
        <v>69</v>
      </c>
      <c r="E967" t="s">
        <v>41</v>
      </c>
      <c r="F967" t="s">
        <v>73</v>
      </c>
      <c r="G967" t="s">
        <v>83</v>
      </c>
      <c r="H967" t="s">
        <v>733</v>
      </c>
      <c r="I967" t="s">
        <v>77</v>
      </c>
      <c r="J967" t="s">
        <v>97</v>
      </c>
      <c r="K967" t="s">
        <v>1140</v>
      </c>
      <c r="L967" t="s">
        <v>73</v>
      </c>
      <c r="M967" t="s">
        <v>73</v>
      </c>
      <c r="N967" t="s">
        <v>74</v>
      </c>
      <c r="O967" t="s">
        <v>99</v>
      </c>
      <c r="P967" t="s">
        <v>123</v>
      </c>
      <c r="Q967" t="s">
        <v>73</v>
      </c>
      <c r="R967" t="s">
        <v>1738</v>
      </c>
      <c r="S967" t="s">
        <v>96</v>
      </c>
      <c r="T967" t="s">
        <v>101</v>
      </c>
    </row>
    <row r="968" spans="1:20" x14ac:dyDescent="0.25">
      <c r="A968" s="1">
        <v>3526</v>
      </c>
      <c r="B968" t="s">
        <v>20</v>
      </c>
      <c r="C968" t="s">
        <v>30</v>
      </c>
      <c r="D968" t="s">
        <v>69</v>
      </c>
      <c r="E968" t="s">
        <v>64</v>
      </c>
      <c r="F968" t="s">
        <v>73</v>
      </c>
      <c r="G968" t="s">
        <v>90</v>
      </c>
      <c r="H968" t="s">
        <v>1030</v>
      </c>
      <c r="I968" t="s">
        <v>102</v>
      </c>
      <c r="J968" t="s">
        <v>111</v>
      </c>
      <c r="K968" t="s">
        <v>1256</v>
      </c>
      <c r="L968" t="s">
        <v>73</v>
      </c>
      <c r="M968" t="s">
        <v>74</v>
      </c>
      <c r="N968" t="s">
        <v>74</v>
      </c>
      <c r="O968" t="s">
        <v>75</v>
      </c>
      <c r="P968" t="s">
        <v>861</v>
      </c>
      <c r="Q968" t="s">
        <v>74</v>
      </c>
      <c r="R968" t="s">
        <v>2044</v>
      </c>
      <c r="S968" t="s">
        <v>116</v>
      </c>
      <c r="T968" t="s">
        <v>131</v>
      </c>
    </row>
    <row r="969" spans="1:20" x14ac:dyDescent="0.25">
      <c r="A969" s="1">
        <v>3527</v>
      </c>
      <c r="B969" t="s">
        <v>20</v>
      </c>
      <c r="C969" t="s">
        <v>31</v>
      </c>
      <c r="D969" t="s">
        <v>69</v>
      </c>
      <c r="E969" t="s">
        <v>44</v>
      </c>
      <c r="F969" t="s">
        <v>74</v>
      </c>
      <c r="G969" t="s">
        <v>95</v>
      </c>
      <c r="H969" t="s">
        <v>722</v>
      </c>
      <c r="I969" t="s">
        <v>90</v>
      </c>
      <c r="J969" t="s">
        <v>92</v>
      </c>
      <c r="K969" t="s">
        <v>1270</v>
      </c>
      <c r="L969" t="s">
        <v>126</v>
      </c>
      <c r="M969" t="s">
        <v>73</v>
      </c>
      <c r="N969" t="s">
        <v>1116</v>
      </c>
      <c r="O969" t="s">
        <v>85</v>
      </c>
      <c r="P969" t="s">
        <v>108</v>
      </c>
      <c r="Q969" t="s">
        <v>126</v>
      </c>
      <c r="R969" t="s">
        <v>2071</v>
      </c>
      <c r="S969" t="s">
        <v>76</v>
      </c>
      <c r="T969" t="s">
        <v>126</v>
      </c>
    </row>
    <row r="970" spans="1:20" x14ac:dyDescent="0.25">
      <c r="A970" s="1">
        <v>3528</v>
      </c>
      <c r="B970" t="s">
        <v>20</v>
      </c>
      <c r="C970" t="s">
        <v>32</v>
      </c>
      <c r="D970" t="s">
        <v>69</v>
      </c>
      <c r="E970" t="s">
        <v>63</v>
      </c>
      <c r="F970" t="s">
        <v>73</v>
      </c>
      <c r="G970" t="s">
        <v>95</v>
      </c>
      <c r="H970" t="s">
        <v>285</v>
      </c>
      <c r="I970" t="s">
        <v>114</v>
      </c>
      <c r="J970" t="s">
        <v>97</v>
      </c>
      <c r="K970" t="s">
        <v>1356</v>
      </c>
      <c r="L970" t="s">
        <v>101</v>
      </c>
      <c r="M970" t="s">
        <v>73</v>
      </c>
      <c r="N970" t="s">
        <v>101</v>
      </c>
      <c r="O970" t="s">
        <v>92</v>
      </c>
      <c r="P970" t="s">
        <v>576</v>
      </c>
      <c r="Q970" t="s">
        <v>73</v>
      </c>
      <c r="R970" t="s">
        <v>1690</v>
      </c>
      <c r="S970" t="s">
        <v>85</v>
      </c>
      <c r="T970" t="s">
        <v>83</v>
      </c>
    </row>
    <row r="971" spans="1:20" x14ac:dyDescent="0.25">
      <c r="A971" s="1">
        <v>3529</v>
      </c>
      <c r="B971" t="s">
        <v>20</v>
      </c>
      <c r="C971" t="s">
        <v>33</v>
      </c>
      <c r="D971" t="s">
        <v>69</v>
      </c>
      <c r="E971" t="s">
        <v>66</v>
      </c>
      <c r="F971" t="s">
        <v>74</v>
      </c>
      <c r="G971" t="s">
        <v>92</v>
      </c>
      <c r="H971" t="s">
        <v>928</v>
      </c>
      <c r="I971" t="s">
        <v>99</v>
      </c>
      <c r="J971" t="s">
        <v>107</v>
      </c>
      <c r="K971" t="s">
        <v>1313</v>
      </c>
      <c r="L971" t="s">
        <v>126</v>
      </c>
      <c r="M971" t="s">
        <v>73</v>
      </c>
      <c r="N971" t="s">
        <v>74</v>
      </c>
      <c r="O971" t="s">
        <v>79</v>
      </c>
      <c r="P971" t="s">
        <v>1085</v>
      </c>
      <c r="Q971" t="s">
        <v>74</v>
      </c>
      <c r="R971" t="s">
        <v>898</v>
      </c>
      <c r="S971" t="s">
        <v>106</v>
      </c>
      <c r="T971" t="s">
        <v>131</v>
      </c>
    </row>
    <row r="972" spans="1:20" x14ac:dyDescent="0.25">
      <c r="A972" s="1">
        <v>3530</v>
      </c>
      <c r="B972" t="s">
        <v>20</v>
      </c>
      <c r="C972" t="s">
        <v>34</v>
      </c>
      <c r="D972" t="s">
        <v>69</v>
      </c>
      <c r="E972" t="s">
        <v>70</v>
      </c>
      <c r="F972" t="s">
        <v>73</v>
      </c>
      <c r="G972" t="s">
        <v>131</v>
      </c>
      <c r="H972" t="s">
        <v>1031</v>
      </c>
      <c r="I972" t="s">
        <v>75</v>
      </c>
      <c r="J972" t="s">
        <v>108</v>
      </c>
      <c r="K972" t="s">
        <v>846</v>
      </c>
      <c r="L972" t="s">
        <v>73</v>
      </c>
      <c r="M972" t="s">
        <v>126</v>
      </c>
      <c r="N972" t="s">
        <v>83</v>
      </c>
      <c r="O972" t="s">
        <v>103</v>
      </c>
      <c r="P972" t="s">
        <v>772</v>
      </c>
      <c r="Q972" t="s">
        <v>73</v>
      </c>
      <c r="R972" t="s">
        <v>1994</v>
      </c>
      <c r="S972" t="s">
        <v>116</v>
      </c>
      <c r="T972" t="s">
        <v>74</v>
      </c>
    </row>
    <row r="973" spans="1:20" x14ac:dyDescent="0.25">
      <c r="A973" s="1">
        <v>3531</v>
      </c>
      <c r="B973" t="s">
        <v>20</v>
      </c>
      <c r="C973" t="s">
        <v>35</v>
      </c>
      <c r="D973" t="s">
        <v>69</v>
      </c>
      <c r="E973" t="s">
        <v>45</v>
      </c>
      <c r="F973" t="s">
        <v>74</v>
      </c>
      <c r="G973" t="s">
        <v>104</v>
      </c>
      <c r="H973" t="s">
        <v>289</v>
      </c>
      <c r="I973" t="s">
        <v>94</v>
      </c>
      <c r="J973" t="s">
        <v>91</v>
      </c>
      <c r="K973" t="s">
        <v>1158</v>
      </c>
      <c r="L973" t="s">
        <v>74</v>
      </c>
      <c r="M973" t="s">
        <v>74</v>
      </c>
      <c r="N973" t="s">
        <v>101</v>
      </c>
      <c r="O973" t="s">
        <v>113</v>
      </c>
      <c r="P973" t="s">
        <v>1154</v>
      </c>
      <c r="Q973" t="s">
        <v>101</v>
      </c>
      <c r="R973" t="s">
        <v>2001</v>
      </c>
      <c r="S973" t="s">
        <v>96</v>
      </c>
      <c r="T973" t="s">
        <v>76</v>
      </c>
    </row>
    <row r="974" spans="1:20" x14ac:dyDescent="0.25">
      <c r="A974" s="1">
        <v>3532</v>
      </c>
      <c r="B974" t="s">
        <v>20</v>
      </c>
      <c r="C974" t="s">
        <v>36</v>
      </c>
      <c r="D974" t="s">
        <v>69</v>
      </c>
      <c r="E974" t="s">
        <v>52</v>
      </c>
      <c r="F974" t="s">
        <v>73</v>
      </c>
      <c r="G974" t="s">
        <v>78</v>
      </c>
      <c r="H974" t="s">
        <v>1032</v>
      </c>
      <c r="I974" t="s">
        <v>103</v>
      </c>
      <c r="J974" t="s">
        <v>91</v>
      </c>
      <c r="K974" t="s">
        <v>1174</v>
      </c>
      <c r="L974" t="s">
        <v>74</v>
      </c>
      <c r="M974" t="s">
        <v>131</v>
      </c>
      <c r="N974" t="s">
        <v>101</v>
      </c>
      <c r="O974" t="s">
        <v>92</v>
      </c>
      <c r="P974" t="s">
        <v>1086</v>
      </c>
      <c r="Q974" t="s">
        <v>73</v>
      </c>
      <c r="R974" t="s">
        <v>1480</v>
      </c>
      <c r="S974" t="s">
        <v>85</v>
      </c>
      <c r="T974" t="s">
        <v>83</v>
      </c>
    </row>
    <row r="975" spans="1:20" x14ac:dyDescent="0.25">
      <c r="A975" s="1">
        <v>3533</v>
      </c>
      <c r="B975" t="s">
        <v>20</v>
      </c>
      <c r="C975" t="s">
        <v>37</v>
      </c>
      <c r="D975" t="s">
        <v>69</v>
      </c>
      <c r="E975" t="s">
        <v>58</v>
      </c>
      <c r="F975" t="s">
        <v>74</v>
      </c>
      <c r="G975" t="s">
        <v>77</v>
      </c>
      <c r="H975" t="s">
        <v>1012</v>
      </c>
      <c r="I975" t="s">
        <v>99</v>
      </c>
      <c r="J975" t="s">
        <v>92</v>
      </c>
      <c r="K975" t="s">
        <v>1191</v>
      </c>
      <c r="L975" t="s">
        <v>101</v>
      </c>
      <c r="M975" t="s">
        <v>74</v>
      </c>
      <c r="N975" t="s">
        <v>126</v>
      </c>
      <c r="O975" t="s">
        <v>79</v>
      </c>
      <c r="P975" t="s">
        <v>439</v>
      </c>
      <c r="Q975" t="s">
        <v>73</v>
      </c>
      <c r="R975" t="s">
        <v>1563</v>
      </c>
      <c r="S975" t="s">
        <v>106</v>
      </c>
      <c r="T975" t="s">
        <v>76</v>
      </c>
    </row>
    <row r="976" spans="1:20" x14ac:dyDescent="0.25">
      <c r="A976" s="1">
        <v>3534</v>
      </c>
      <c r="B976" t="s">
        <v>20</v>
      </c>
      <c r="C976" t="s">
        <v>38</v>
      </c>
      <c r="D976" t="s">
        <v>69</v>
      </c>
      <c r="E976" t="s">
        <v>41</v>
      </c>
      <c r="F976" t="s">
        <v>74</v>
      </c>
      <c r="G976" t="s">
        <v>95</v>
      </c>
      <c r="H976" t="s">
        <v>725</v>
      </c>
      <c r="I976" t="s">
        <v>113</v>
      </c>
      <c r="J976" t="s">
        <v>110</v>
      </c>
      <c r="K976" t="s">
        <v>1202</v>
      </c>
      <c r="L976" t="s">
        <v>1116</v>
      </c>
      <c r="M976" t="s">
        <v>73</v>
      </c>
      <c r="N976" t="s">
        <v>83</v>
      </c>
      <c r="O976" t="s">
        <v>86</v>
      </c>
      <c r="P976" t="s">
        <v>447</v>
      </c>
      <c r="Q976" t="s">
        <v>73</v>
      </c>
      <c r="R976" t="s">
        <v>458</v>
      </c>
      <c r="S976" t="s">
        <v>75</v>
      </c>
      <c r="T976" t="s">
        <v>117</v>
      </c>
    </row>
    <row r="977" spans="1:20" x14ac:dyDescent="0.25">
      <c r="A977" s="1">
        <v>3535</v>
      </c>
      <c r="B977" t="s">
        <v>20</v>
      </c>
      <c r="C977" t="s">
        <v>39</v>
      </c>
      <c r="D977" t="s">
        <v>69</v>
      </c>
      <c r="E977" t="s">
        <v>68</v>
      </c>
      <c r="F977" t="s">
        <v>73</v>
      </c>
      <c r="G977" t="s">
        <v>114</v>
      </c>
      <c r="H977" t="s">
        <v>235</v>
      </c>
      <c r="I977" t="s">
        <v>102</v>
      </c>
      <c r="J977" t="s">
        <v>105</v>
      </c>
      <c r="K977" t="s">
        <v>1226</v>
      </c>
      <c r="L977" t="s">
        <v>74</v>
      </c>
      <c r="M977" t="s">
        <v>73</v>
      </c>
      <c r="N977" t="s">
        <v>126</v>
      </c>
      <c r="O977" t="s">
        <v>114</v>
      </c>
      <c r="P977" t="s">
        <v>609</v>
      </c>
      <c r="Q977" t="s">
        <v>74</v>
      </c>
      <c r="R977" t="s">
        <v>1746</v>
      </c>
      <c r="S977" t="s">
        <v>85</v>
      </c>
      <c r="T977" t="s">
        <v>101</v>
      </c>
    </row>
    <row r="978" spans="1:20" x14ac:dyDescent="0.25">
      <c r="A978" s="1">
        <v>3536</v>
      </c>
      <c r="B978" t="s">
        <v>20</v>
      </c>
      <c r="C978" t="s">
        <v>24</v>
      </c>
      <c r="D978" t="s">
        <v>70</v>
      </c>
      <c r="E978" t="s">
        <v>42</v>
      </c>
      <c r="F978" t="s">
        <v>73</v>
      </c>
      <c r="G978" t="s">
        <v>95</v>
      </c>
      <c r="H978" t="s">
        <v>699</v>
      </c>
      <c r="I978" t="s">
        <v>102</v>
      </c>
      <c r="J978" t="s">
        <v>107</v>
      </c>
      <c r="K978" t="s">
        <v>1123</v>
      </c>
      <c r="L978" t="s">
        <v>1116</v>
      </c>
      <c r="M978" t="s">
        <v>74</v>
      </c>
      <c r="N978" t="s">
        <v>73</v>
      </c>
      <c r="O978" t="s">
        <v>94</v>
      </c>
      <c r="P978" t="s">
        <v>806</v>
      </c>
      <c r="Q978" t="s">
        <v>73</v>
      </c>
      <c r="R978" t="s">
        <v>1874</v>
      </c>
      <c r="S978" t="s">
        <v>78</v>
      </c>
      <c r="T978" t="s">
        <v>101</v>
      </c>
    </row>
    <row r="979" spans="1:20" x14ac:dyDescent="0.25">
      <c r="A979" s="1">
        <v>3537</v>
      </c>
      <c r="B979" t="s">
        <v>20</v>
      </c>
      <c r="C979" t="s">
        <v>25</v>
      </c>
      <c r="D979" t="s">
        <v>70</v>
      </c>
      <c r="E979" t="s">
        <v>41</v>
      </c>
      <c r="F979" t="s">
        <v>73</v>
      </c>
      <c r="G979" t="s">
        <v>76</v>
      </c>
      <c r="H979" t="s">
        <v>788</v>
      </c>
      <c r="I979" t="s">
        <v>86</v>
      </c>
      <c r="J979" t="s">
        <v>123</v>
      </c>
      <c r="K979" t="s">
        <v>1187</v>
      </c>
      <c r="L979" t="s">
        <v>74</v>
      </c>
      <c r="M979" t="s">
        <v>1116</v>
      </c>
      <c r="N979" t="s">
        <v>101</v>
      </c>
      <c r="O979" t="s">
        <v>98</v>
      </c>
      <c r="P979" t="s">
        <v>473</v>
      </c>
      <c r="Q979" t="s">
        <v>73</v>
      </c>
      <c r="R979" t="s">
        <v>1646</v>
      </c>
      <c r="S979" t="s">
        <v>82</v>
      </c>
      <c r="T979" t="s">
        <v>131</v>
      </c>
    </row>
    <row r="980" spans="1:20" x14ac:dyDescent="0.25">
      <c r="A980" s="1">
        <v>3538</v>
      </c>
      <c r="B980" t="s">
        <v>20</v>
      </c>
      <c r="C980" t="s">
        <v>26</v>
      </c>
      <c r="D980" t="s">
        <v>70</v>
      </c>
      <c r="E980" t="s">
        <v>58</v>
      </c>
      <c r="F980" t="s">
        <v>74</v>
      </c>
      <c r="G980" t="s">
        <v>107</v>
      </c>
      <c r="H980" t="s">
        <v>491</v>
      </c>
      <c r="I980" t="s">
        <v>111</v>
      </c>
      <c r="J980" t="s">
        <v>124</v>
      </c>
      <c r="K980" t="s">
        <v>1352</v>
      </c>
      <c r="L980" t="s">
        <v>101</v>
      </c>
      <c r="M980" t="s">
        <v>74</v>
      </c>
      <c r="N980" t="s">
        <v>126</v>
      </c>
      <c r="O980" t="s">
        <v>103</v>
      </c>
      <c r="P980" t="s">
        <v>357</v>
      </c>
      <c r="Q980" t="s">
        <v>74</v>
      </c>
      <c r="R980" t="s">
        <v>744</v>
      </c>
      <c r="S980" t="s">
        <v>89</v>
      </c>
      <c r="T980" t="s">
        <v>117</v>
      </c>
    </row>
    <row r="981" spans="1:20" x14ac:dyDescent="0.25">
      <c r="A981" s="1">
        <v>3539</v>
      </c>
      <c r="B981" t="s">
        <v>20</v>
      </c>
      <c r="C981" t="s">
        <v>27</v>
      </c>
      <c r="D981" t="s">
        <v>70</v>
      </c>
      <c r="E981" t="s">
        <v>50</v>
      </c>
      <c r="F981" t="s">
        <v>74</v>
      </c>
      <c r="G981" t="s">
        <v>76</v>
      </c>
      <c r="H981" t="s">
        <v>1033</v>
      </c>
      <c r="I981" t="s">
        <v>75</v>
      </c>
      <c r="J981" t="s">
        <v>80</v>
      </c>
      <c r="K981" t="s">
        <v>1299</v>
      </c>
      <c r="L981" t="s">
        <v>73</v>
      </c>
      <c r="M981" t="s">
        <v>126</v>
      </c>
      <c r="N981" t="s">
        <v>131</v>
      </c>
      <c r="O981" t="s">
        <v>92</v>
      </c>
      <c r="P981" t="s">
        <v>439</v>
      </c>
      <c r="Q981" t="s">
        <v>74</v>
      </c>
      <c r="R981" t="s">
        <v>1100</v>
      </c>
      <c r="S981" t="s">
        <v>89</v>
      </c>
      <c r="T981" t="s">
        <v>131</v>
      </c>
    </row>
    <row r="982" spans="1:20" x14ac:dyDescent="0.25">
      <c r="A982" s="1">
        <v>3540</v>
      </c>
      <c r="B982" t="s">
        <v>20</v>
      </c>
      <c r="C982" t="s">
        <v>28</v>
      </c>
      <c r="D982" t="s">
        <v>70</v>
      </c>
      <c r="E982" t="s">
        <v>45</v>
      </c>
      <c r="F982" t="s">
        <v>73</v>
      </c>
      <c r="G982" t="s">
        <v>75</v>
      </c>
      <c r="H982" t="s">
        <v>289</v>
      </c>
      <c r="I982" t="s">
        <v>81</v>
      </c>
      <c r="J982" t="s">
        <v>79</v>
      </c>
      <c r="K982" t="s">
        <v>1178</v>
      </c>
      <c r="L982" t="s">
        <v>74</v>
      </c>
      <c r="M982" t="s">
        <v>73</v>
      </c>
      <c r="N982" t="s">
        <v>126</v>
      </c>
      <c r="O982" t="s">
        <v>97</v>
      </c>
      <c r="P982" t="s">
        <v>334</v>
      </c>
      <c r="Q982" t="s">
        <v>73</v>
      </c>
      <c r="R982" t="s">
        <v>1792</v>
      </c>
      <c r="S982" t="s">
        <v>106</v>
      </c>
      <c r="T982" t="s">
        <v>83</v>
      </c>
    </row>
    <row r="983" spans="1:20" x14ac:dyDescent="0.25">
      <c r="A983" s="1">
        <v>3541</v>
      </c>
      <c r="B983" t="s">
        <v>20</v>
      </c>
      <c r="C983" t="s">
        <v>29</v>
      </c>
      <c r="D983" t="s">
        <v>70</v>
      </c>
      <c r="E983" t="s">
        <v>68</v>
      </c>
      <c r="F983" t="s">
        <v>73</v>
      </c>
      <c r="G983" t="s">
        <v>93</v>
      </c>
      <c r="H983" t="s">
        <v>743</v>
      </c>
      <c r="I983" t="s">
        <v>98</v>
      </c>
      <c r="J983" t="s">
        <v>79</v>
      </c>
      <c r="K983" t="s">
        <v>1266</v>
      </c>
      <c r="L983" t="s">
        <v>101</v>
      </c>
      <c r="M983" t="s">
        <v>74</v>
      </c>
      <c r="N983" t="s">
        <v>126</v>
      </c>
      <c r="O983" t="s">
        <v>88</v>
      </c>
      <c r="P983" t="s">
        <v>1248</v>
      </c>
      <c r="Q983" t="s">
        <v>74</v>
      </c>
      <c r="R983" t="s">
        <v>1550</v>
      </c>
      <c r="S983" t="s">
        <v>96</v>
      </c>
      <c r="T983" t="s">
        <v>83</v>
      </c>
    </row>
    <row r="984" spans="1:20" x14ac:dyDescent="0.25">
      <c r="A984" s="1">
        <v>3542</v>
      </c>
      <c r="B984" t="s">
        <v>20</v>
      </c>
      <c r="C984" t="s">
        <v>30</v>
      </c>
      <c r="D984" t="s">
        <v>70</v>
      </c>
      <c r="E984" t="s">
        <v>65</v>
      </c>
      <c r="F984" t="s">
        <v>74</v>
      </c>
      <c r="G984" t="s">
        <v>77</v>
      </c>
      <c r="H984" t="s">
        <v>271</v>
      </c>
      <c r="I984" t="s">
        <v>89</v>
      </c>
      <c r="J984" t="s">
        <v>107</v>
      </c>
      <c r="K984" t="s">
        <v>1142</v>
      </c>
      <c r="L984" t="s">
        <v>126</v>
      </c>
      <c r="M984" t="s">
        <v>73</v>
      </c>
      <c r="N984" t="s">
        <v>126</v>
      </c>
      <c r="O984" t="s">
        <v>86</v>
      </c>
      <c r="P984" t="s">
        <v>206</v>
      </c>
      <c r="Q984" t="s">
        <v>74</v>
      </c>
      <c r="R984" t="s">
        <v>1696</v>
      </c>
      <c r="S984" t="s">
        <v>82</v>
      </c>
      <c r="T984" t="s">
        <v>1116</v>
      </c>
    </row>
    <row r="985" spans="1:20" x14ac:dyDescent="0.25">
      <c r="A985" s="1">
        <v>3543</v>
      </c>
      <c r="B985" t="s">
        <v>20</v>
      </c>
      <c r="C985" t="s">
        <v>31</v>
      </c>
      <c r="D985" t="s">
        <v>70</v>
      </c>
      <c r="E985" t="s">
        <v>42</v>
      </c>
      <c r="F985" t="s">
        <v>74</v>
      </c>
      <c r="G985" t="s">
        <v>94</v>
      </c>
      <c r="H985" t="s">
        <v>319</v>
      </c>
      <c r="I985" t="s">
        <v>108</v>
      </c>
      <c r="J985" t="s">
        <v>118</v>
      </c>
      <c r="K985" t="s">
        <v>1240</v>
      </c>
      <c r="L985" t="s">
        <v>1116</v>
      </c>
      <c r="M985" t="s">
        <v>73</v>
      </c>
      <c r="N985" t="s">
        <v>126</v>
      </c>
      <c r="O985" t="s">
        <v>90</v>
      </c>
      <c r="P985" t="s">
        <v>335</v>
      </c>
      <c r="Q985" t="s">
        <v>73</v>
      </c>
      <c r="R985" t="s">
        <v>1549</v>
      </c>
      <c r="S985" t="s">
        <v>96</v>
      </c>
      <c r="T985" t="s">
        <v>117</v>
      </c>
    </row>
    <row r="986" spans="1:20" x14ac:dyDescent="0.25">
      <c r="A986" s="1">
        <v>3544</v>
      </c>
      <c r="B986" t="s">
        <v>20</v>
      </c>
      <c r="C986" t="s">
        <v>32</v>
      </c>
      <c r="D986" t="s">
        <v>70</v>
      </c>
      <c r="E986" t="s">
        <v>46</v>
      </c>
      <c r="F986" t="s">
        <v>74</v>
      </c>
      <c r="G986" t="s">
        <v>111</v>
      </c>
      <c r="H986" t="s">
        <v>369</v>
      </c>
      <c r="I986" t="s">
        <v>102</v>
      </c>
      <c r="J986" t="s">
        <v>108</v>
      </c>
      <c r="K986" t="s">
        <v>1244</v>
      </c>
      <c r="L986" t="s">
        <v>126</v>
      </c>
      <c r="M986" t="s">
        <v>74</v>
      </c>
      <c r="N986" t="s">
        <v>1116</v>
      </c>
      <c r="O986" t="s">
        <v>95</v>
      </c>
      <c r="P986" t="s">
        <v>585</v>
      </c>
      <c r="Q986" t="s">
        <v>74</v>
      </c>
      <c r="R986" t="s">
        <v>2009</v>
      </c>
      <c r="S986" t="s">
        <v>106</v>
      </c>
      <c r="T986" t="s">
        <v>117</v>
      </c>
    </row>
    <row r="987" spans="1:20" x14ac:dyDescent="0.25">
      <c r="A987" s="1">
        <v>3545</v>
      </c>
      <c r="B987" t="s">
        <v>20</v>
      </c>
      <c r="C987" t="s">
        <v>33</v>
      </c>
      <c r="D987" t="s">
        <v>70</v>
      </c>
      <c r="E987" t="s">
        <v>56</v>
      </c>
      <c r="F987" t="s">
        <v>73</v>
      </c>
      <c r="G987" t="s">
        <v>99</v>
      </c>
      <c r="H987" t="s">
        <v>700</v>
      </c>
      <c r="I987" t="s">
        <v>77</v>
      </c>
      <c r="J987" t="s">
        <v>91</v>
      </c>
      <c r="K987" t="s">
        <v>1240</v>
      </c>
      <c r="L987" t="s">
        <v>74</v>
      </c>
      <c r="M987" t="s">
        <v>73</v>
      </c>
      <c r="N987" t="s">
        <v>74</v>
      </c>
      <c r="O987" t="s">
        <v>93</v>
      </c>
      <c r="P987" t="s">
        <v>995</v>
      </c>
      <c r="Q987" t="s">
        <v>73</v>
      </c>
      <c r="R987" t="s">
        <v>1515</v>
      </c>
      <c r="S987" t="s">
        <v>89</v>
      </c>
      <c r="T987" t="s">
        <v>116</v>
      </c>
    </row>
    <row r="988" spans="1:20" x14ac:dyDescent="0.25">
      <c r="A988" s="1">
        <v>3546</v>
      </c>
      <c r="B988" t="s">
        <v>20</v>
      </c>
      <c r="C988" t="s">
        <v>34</v>
      </c>
      <c r="D988" t="s">
        <v>70</v>
      </c>
      <c r="E988" t="s">
        <v>69</v>
      </c>
      <c r="F988" t="s">
        <v>74</v>
      </c>
      <c r="G988" t="s">
        <v>96</v>
      </c>
      <c r="H988" t="s">
        <v>329</v>
      </c>
      <c r="I988" t="s">
        <v>98</v>
      </c>
      <c r="J988" t="s">
        <v>94</v>
      </c>
      <c r="K988" t="s">
        <v>1197</v>
      </c>
      <c r="L988" t="s">
        <v>126</v>
      </c>
      <c r="M988" t="s">
        <v>74</v>
      </c>
      <c r="N988" t="s">
        <v>73</v>
      </c>
      <c r="O988" t="s">
        <v>80</v>
      </c>
      <c r="P988" t="s">
        <v>846</v>
      </c>
      <c r="Q988" t="s">
        <v>73</v>
      </c>
      <c r="R988" t="s">
        <v>1943</v>
      </c>
      <c r="S988" t="s">
        <v>116</v>
      </c>
      <c r="T988" t="s">
        <v>1116</v>
      </c>
    </row>
    <row r="989" spans="1:20" x14ac:dyDescent="0.25">
      <c r="A989" s="1">
        <v>3547</v>
      </c>
      <c r="B989" t="s">
        <v>20</v>
      </c>
      <c r="C989" t="s">
        <v>35</v>
      </c>
      <c r="D989" t="s">
        <v>70</v>
      </c>
      <c r="E989" t="s">
        <v>57</v>
      </c>
      <c r="F989" t="s">
        <v>73</v>
      </c>
      <c r="G989" t="s">
        <v>94</v>
      </c>
      <c r="H989" t="s">
        <v>795</v>
      </c>
      <c r="I989" t="s">
        <v>90</v>
      </c>
      <c r="J989" t="s">
        <v>79</v>
      </c>
      <c r="K989" t="s">
        <v>1298</v>
      </c>
      <c r="L989" t="s">
        <v>74</v>
      </c>
      <c r="M989" t="s">
        <v>74</v>
      </c>
      <c r="N989" t="s">
        <v>74</v>
      </c>
      <c r="O989" t="s">
        <v>79</v>
      </c>
      <c r="P989" t="s">
        <v>540</v>
      </c>
      <c r="Q989" t="s">
        <v>74</v>
      </c>
      <c r="R989" t="s">
        <v>1973</v>
      </c>
      <c r="S989" t="s">
        <v>82</v>
      </c>
      <c r="T989" t="s">
        <v>131</v>
      </c>
    </row>
    <row r="990" spans="1:20" x14ac:dyDescent="0.25">
      <c r="A990" s="1">
        <v>3548</v>
      </c>
      <c r="B990" t="s">
        <v>20</v>
      </c>
      <c r="C990" t="s">
        <v>36</v>
      </c>
      <c r="D990" t="s">
        <v>70</v>
      </c>
      <c r="E990" t="s">
        <v>64</v>
      </c>
      <c r="F990" t="s">
        <v>74</v>
      </c>
      <c r="G990" t="s">
        <v>89</v>
      </c>
      <c r="H990" t="s">
        <v>585</v>
      </c>
      <c r="I990" t="s">
        <v>89</v>
      </c>
      <c r="J990" t="s">
        <v>92</v>
      </c>
      <c r="K990" t="s">
        <v>1200</v>
      </c>
      <c r="L990" t="s">
        <v>73</v>
      </c>
      <c r="M990" t="s">
        <v>73</v>
      </c>
      <c r="N990" t="s">
        <v>126</v>
      </c>
      <c r="O990" t="s">
        <v>80</v>
      </c>
      <c r="P990" t="s">
        <v>817</v>
      </c>
      <c r="Q990" t="s">
        <v>74</v>
      </c>
      <c r="R990" t="s">
        <v>2215</v>
      </c>
      <c r="S990" t="s">
        <v>82</v>
      </c>
      <c r="T990" t="s">
        <v>83</v>
      </c>
    </row>
    <row r="991" spans="1:20" x14ac:dyDescent="0.25">
      <c r="A991" s="1">
        <v>3549</v>
      </c>
      <c r="B991" t="s">
        <v>20</v>
      </c>
      <c r="C991" t="s">
        <v>37</v>
      </c>
      <c r="D991" t="s">
        <v>70</v>
      </c>
      <c r="E991" t="s">
        <v>49</v>
      </c>
      <c r="F991" t="s">
        <v>73</v>
      </c>
      <c r="G991" t="s">
        <v>90</v>
      </c>
      <c r="H991" t="s">
        <v>186</v>
      </c>
      <c r="I991" t="s">
        <v>75</v>
      </c>
      <c r="J991" t="s">
        <v>80</v>
      </c>
      <c r="K991" t="s">
        <v>1223</v>
      </c>
      <c r="L991" t="s">
        <v>126</v>
      </c>
      <c r="M991" t="s">
        <v>101</v>
      </c>
      <c r="N991" t="s">
        <v>1116</v>
      </c>
      <c r="O991" t="s">
        <v>90</v>
      </c>
      <c r="P991" t="s">
        <v>123</v>
      </c>
      <c r="Q991" t="s">
        <v>73</v>
      </c>
      <c r="R991" t="s">
        <v>1681</v>
      </c>
      <c r="S991" t="s">
        <v>85</v>
      </c>
      <c r="T991" t="s">
        <v>1116</v>
      </c>
    </row>
    <row r="992" spans="1:20" x14ac:dyDescent="0.25">
      <c r="A992" s="1">
        <v>3550</v>
      </c>
      <c r="B992" t="s">
        <v>20</v>
      </c>
      <c r="C992" t="s">
        <v>38</v>
      </c>
      <c r="D992" t="s">
        <v>70</v>
      </c>
      <c r="E992" t="s">
        <v>64</v>
      </c>
      <c r="F992" t="s">
        <v>73</v>
      </c>
      <c r="G992" t="s">
        <v>77</v>
      </c>
      <c r="H992" t="s">
        <v>357</v>
      </c>
      <c r="I992" t="s">
        <v>102</v>
      </c>
      <c r="J992" t="s">
        <v>80</v>
      </c>
      <c r="K992" t="s">
        <v>1344</v>
      </c>
      <c r="L992" t="s">
        <v>126</v>
      </c>
      <c r="M992" t="s">
        <v>126</v>
      </c>
      <c r="N992" t="s">
        <v>126</v>
      </c>
      <c r="O992" t="s">
        <v>98</v>
      </c>
      <c r="P992" t="s">
        <v>255</v>
      </c>
      <c r="Q992" t="s">
        <v>74</v>
      </c>
      <c r="R992" t="s">
        <v>660</v>
      </c>
      <c r="S992" t="s">
        <v>85</v>
      </c>
      <c r="T992" t="s">
        <v>76</v>
      </c>
    </row>
    <row r="993" spans="1:20" x14ac:dyDescent="0.25">
      <c r="A993" s="1">
        <v>3551</v>
      </c>
      <c r="B993" t="s">
        <v>20</v>
      </c>
      <c r="C993" t="s">
        <v>39</v>
      </c>
      <c r="D993" t="s">
        <v>70</v>
      </c>
      <c r="E993" t="s">
        <v>45</v>
      </c>
      <c r="F993" t="s">
        <v>74</v>
      </c>
      <c r="G993" t="s">
        <v>75</v>
      </c>
      <c r="H993" t="s">
        <v>596</v>
      </c>
      <c r="I993" t="s">
        <v>90</v>
      </c>
      <c r="J993" t="s">
        <v>80</v>
      </c>
      <c r="K993" t="s">
        <v>1311</v>
      </c>
      <c r="L993" t="s">
        <v>74</v>
      </c>
      <c r="M993" t="s">
        <v>74</v>
      </c>
      <c r="N993" t="s">
        <v>101</v>
      </c>
      <c r="O993" t="s">
        <v>114</v>
      </c>
      <c r="P993" t="s">
        <v>961</v>
      </c>
      <c r="Q993" t="s">
        <v>73</v>
      </c>
      <c r="R993" t="s">
        <v>855</v>
      </c>
      <c r="S993" t="s">
        <v>85</v>
      </c>
      <c r="T993" t="s">
        <v>1116</v>
      </c>
    </row>
    <row r="994" spans="1:20" x14ac:dyDescent="0.25">
      <c r="A994" s="1">
        <v>3552</v>
      </c>
      <c r="B994" t="s">
        <v>20</v>
      </c>
      <c r="C994" t="s">
        <v>24</v>
      </c>
      <c r="D994" t="s">
        <v>71</v>
      </c>
      <c r="E994" t="s">
        <v>60</v>
      </c>
      <c r="F994" t="s">
        <v>74</v>
      </c>
      <c r="G994" t="s">
        <v>89</v>
      </c>
      <c r="H994" t="s">
        <v>573</v>
      </c>
      <c r="I994" t="s">
        <v>114</v>
      </c>
      <c r="J994" t="s">
        <v>88</v>
      </c>
      <c r="K994" t="s">
        <v>1215</v>
      </c>
      <c r="L994" t="s">
        <v>126</v>
      </c>
      <c r="M994" t="s">
        <v>74</v>
      </c>
      <c r="N994" t="s">
        <v>126</v>
      </c>
      <c r="O994" t="s">
        <v>103</v>
      </c>
      <c r="P994" t="s">
        <v>946</v>
      </c>
      <c r="Q994" t="s">
        <v>73</v>
      </c>
      <c r="R994" t="s">
        <v>1690</v>
      </c>
      <c r="S994" t="s">
        <v>96</v>
      </c>
      <c r="T994" t="s">
        <v>117</v>
      </c>
    </row>
    <row r="995" spans="1:20" x14ac:dyDescent="0.25">
      <c r="A995" s="1">
        <v>3553</v>
      </c>
      <c r="B995" t="s">
        <v>20</v>
      </c>
      <c r="C995" t="s">
        <v>25</v>
      </c>
      <c r="D995" t="s">
        <v>71</v>
      </c>
      <c r="E995" t="s">
        <v>51</v>
      </c>
      <c r="F995" t="s">
        <v>73</v>
      </c>
      <c r="G995" t="s">
        <v>89</v>
      </c>
      <c r="H995" t="s">
        <v>1001</v>
      </c>
      <c r="I995" t="s">
        <v>114</v>
      </c>
      <c r="J995" t="s">
        <v>108</v>
      </c>
      <c r="K995" t="s">
        <v>1223</v>
      </c>
      <c r="L995" t="s">
        <v>126</v>
      </c>
      <c r="M995" t="s">
        <v>74</v>
      </c>
      <c r="N995" t="s">
        <v>101</v>
      </c>
      <c r="O995" t="s">
        <v>77</v>
      </c>
      <c r="P995" t="s">
        <v>281</v>
      </c>
      <c r="Q995" t="s">
        <v>73</v>
      </c>
      <c r="R995" t="s">
        <v>2217</v>
      </c>
      <c r="S995" t="s">
        <v>85</v>
      </c>
      <c r="T995" t="s">
        <v>131</v>
      </c>
    </row>
    <row r="996" spans="1:20" x14ac:dyDescent="0.25">
      <c r="A996" s="1">
        <v>3554</v>
      </c>
      <c r="B996" t="s">
        <v>20</v>
      </c>
      <c r="C996" t="s">
        <v>26</v>
      </c>
      <c r="D996" t="s">
        <v>71</v>
      </c>
      <c r="E996" t="s">
        <v>65</v>
      </c>
      <c r="F996" t="s">
        <v>74</v>
      </c>
      <c r="G996" t="s">
        <v>78</v>
      </c>
      <c r="H996" t="s">
        <v>671</v>
      </c>
      <c r="I996" t="s">
        <v>75</v>
      </c>
      <c r="J996" t="s">
        <v>108</v>
      </c>
      <c r="K996" t="s">
        <v>1301</v>
      </c>
      <c r="L996" t="s">
        <v>73</v>
      </c>
      <c r="M996" t="s">
        <v>126</v>
      </c>
      <c r="N996" t="s">
        <v>74</v>
      </c>
      <c r="O996" t="s">
        <v>113</v>
      </c>
      <c r="P996" t="s">
        <v>1294</v>
      </c>
      <c r="Q996" t="s">
        <v>74</v>
      </c>
      <c r="R996" t="s">
        <v>1646</v>
      </c>
      <c r="S996" t="s">
        <v>85</v>
      </c>
      <c r="T996" t="s">
        <v>126</v>
      </c>
    </row>
    <row r="997" spans="1:20" x14ac:dyDescent="0.25">
      <c r="A997" s="1">
        <v>3555</v>
      </c>
      <c r="B997" t="s">
        <v>20</v>
      </c>
      <c r="C997" t="s">
        <v>27</v>
      </c>
      <c r="D997" t="s">
        <v>71</v>
      </c>
      <c r="E997" t="s">
        <v>53</v>
      </c>
      <c r="F997" t="s">
        <v>73</v>
      </c>
      <c r="G997" t="s">
        <v>90</v>
      </c>
      <c r="H997" t="s">
        <v>778</v>
      </c>
      <c r="I997" t="s">
        <v>82</v>
      </c>
      <c r="J997" t="s">
        <v>113</v>
      </c>
      <c r="K997" t="s">
        <v>1155</v>
      </c>
      <c r="L997" t="s">
        <v>73</v>
      </c>
      <c r="M997" t="s">
        <v>74</v>
      </c>
      <c r="N997" t="s">
        <v>74</v>
      </c>
      <c r="O997" t="s">
        <v>107</v>
      </c>
      <c r="P997" t="s">
        <v>1028</v>
      </c>
      <c r="Q997" t="s">
        <v>126</v>
      </c>
      <c r="R997" t="s">
        <v>1714</v>
      </c>
      <c r="S997" t="s">
        <v>106</v>
      </c>
      <c r="T997" t="s">
        <v>76</v>
      </c>
    </row>
    <row r="998" spans="1:20" x14ac:dyDescent="0.25">
      <c r="A998" s="1">
        <v>3556</v>
      </c>
      <c r="B998" t="s">
        <v>20</v>
      </c>
      <c r="C998" t="s">
        <v>28</v>
      </c>
      <c r="D998" t="s">
        <v>71</v>
      </c>
      <c r="E998" t="s">
        <v>59</v>
      </c>
      <c r="F998" t="s">
        <v>73</v>
      </c>
      <c r="G998" t="s">
        <v>79</v>
      </c>
      <c r="H998" t="s">
        <v>331</v>
      </c>
      <c r="I998" t="s">
        <v>90</v>
      </c>
      <c r="J998" t="s">
        <v>113</v>
      </c>
      <c r="K998" t="s">
        <v>1238</v>
      </c>
      <c r="L998" t="s">
        <v>101</v>
      </c>
      <c r="M998" t="s">
        <v>73</v>
      </c>
      <c r="N998" t="s">
        <v>73</v>
      </c>
      <c r="O998" t="s">
        <v>88</v>
      </c>
      <c r="P998" t="s">
        <v>1136</v>
      </c>
      <c r="Q998" t="s">
        <v>74</v>
      </c>
      <c r="R998" t="s">
        <v>1506</v>
      </c>
      <c r="S998" t="s">
        <v>85</v>
      </c>
      <c r="T998" t="s">
        <v>131</v>
      </c>
    </row>
    <row r="999" spans="1:20" x14ac:dyDescent="0.25">
      <c r="A999" s="1">
        <v>3557</v>
      </c>
      <c r="B999" t="s">
        <v>20</v>
      </c>
      <c r="C999" t="s">
        <v>40</v>
      </c>
      <c r="D999" t="s">
        <v>71</v>
      </c>
      <c r="E999" t="s">
        <v>48</v>
      </c>
      <c r="F999" t="s">
        <v>74</v>
      </c>
      <c r="G999" t="s">
        <v>94</v>
      </c>
      <c r="H999" t="s">
        <v>420</v>
      </c>
      <c r="I999" t="s">
        <v>75</v>
      </c>
      <c r="J999" t="s">
        <v>77</v>
      </c>
      <c r="K999" t="s">
        <v>1170</v>
      </c>
      <c r="L999" t="s">
        <v>101</v>
      </c>
      <c r="M999" t="s">
        <v>74</v>
      </c>
      <c r="N999" t="s">
        <v>126</v>
      </c>
      <c r="O999" t="s">
        <v>95</v>
      </c>
      <c r="P999" t="s">
        <v>905</v>
      </c>
      <c r="Q999" t="s">
        <v>74</v>
      </c>
      <c r="R999" t="s">
        <v>1637</v>
      </c>
      <c r="S999" t="s">
        <v>82</v>
      </c>
      <c r="T999" t="s">
        <v>76</v>
      </c>
    </row>
    <row r="1000" spans="1:20" x14ac:dyDescent="0.25">
      <c r="A1000" s="1">
        <v>3558</v>
      </c>
      <c r="B1000" t="s">
        <v>20</v>
      </c>
      <c r="C1000" t="s">
        <v>29</v>
      </c>
      <c r="D1000" t="s">
        <v>71</v>
      </c>
      <c r="E1000" t="s">
        <v>54</v>
      </c>
      <c r="F1000" t="s">
        <v>74</v>
      </c>
      <c r="G1000" t="s">
        <v>92</v>
      </c>
      <c r="H1000" t="s">
        <v>235</v>
      </c>
      <c r="I1000" t="s">
        <v>103</v>
      </c>
      <c r="J1000" t="s">
        <v>97</v>
      </c>
      <c r="K1000" t="s">
        <v>1261</v>
      </c>
      <c r="L1000" t="s">
        <v>126</v>
      </c>
      <c r="M1000" t="s">
        <v>73</v>
      </c>
      <c r="N1000" t="s">
        <v>101</v>
      </c>
      <c r="O1000" t="s">
        <v>94</v>
      </c>
      <c r="P1000" t="s">
        <v>1028</v>
      </c>
      <c r="Q1000" t="s">
        <v>74</v>
      </c>
      <c r="R1000" t="s">
        <v>1455</v>
      </c>
      <c r="S1000" t="s">
        <v>106</v>
      </c>
      <c r="T1000" t="s">
        <v>87</v>
      </c>
    </row>
    <row r="1001" spans="1:20" x14ac:dyDescent="0.25">
      <c r="A1001" s="1">
        <v>3559</v>
      </c>
      <c r="B1001" t="s">
        <v>20</v>
      </c>
      <c r="C1001" t="s">
        <v>30</v>
      </c>
      <c r="D1001" t="s">
        <v>71</v>
      </c>
      <c r="E1001" t="s">
        <v>55</v>
      </c>
      <c r="F1001" t="s">
        <v>74</v>
      </c>
      <c r="G1001" t="s">
        <v>111</v>
      </c>
      <c r="H1001" t="s">
        <v>1034</v>
      </c>
      <c r="I1001" t="s">
        <v>99</v>
      </c>
      <c r="J1001" t="s">
        <v>102</v>
      </c>
      <c r="K1001" t="s">
        <v>1244</v>
      </c>
      <c r="L1001" t="s">
        <v>126</v>
      </c>
      <c r="M1001" t="s">
        <v>73</v>
      </c>
      <c r="N1001" t="s">
        <v>73</v>
      </c>
      <c r="O1001" t="s">
        <v>84</v>
      </c>
      <c r="P1001" t="s">
        <v>1293</v>
      </c>
      <c r="Q1001" t="s">
        <v>126</v>
      </c>
      <c r="R1001" t="s">
        <v>1559</v>
      </c>
      <c r="S1001" t="s">
        <v>106</v>
      </c>
      <c r="T1001" t="s">
        <v>87</v>
      </c>
    </row>
    <row r="1002" spans="1:20" x14ac:dyDescent="0.25">
      <c r="A1002" s="1">
        <v>3560</v>
      </c>
      <c r="B1002" t="s">
        <v>20</v>
      </c>
      <c r="C1002" t="s">
        <v>31</v>
      </c>
      <c r="D1002" t="s">
        <v>71</v>
      </c>
      <c r="E1002" t="s">
        <v>57</v>
      </c>
      <c r="F1002" t="s">
        <v>73</v>
      </c>
      <c r="G1002" t="s">
        <v>80</v>
      </c>
      <c r="H1002" t="s">
        <v>955</v>
      </c>
      <c r="I1002" t="s">
        <v>86</v>
      </c>
      <c r="J1002" t="s">
        <v>84</v>
      </c>
      <c r="K1002" t="s">
        <v>1202</v>
      </c>
      <c r="L1002" t="s">
        <v>101</v>
      </c>
      <c r="M1002" t="s">
        <v>126</v>
      </c>
      <c r="N1002" t="s">
        <v>73</v>
      </c>
      <c r="O1002" t="s">
        <v>99</v>
      </c>
      <c r="P1002" t="s">
        <v>585</v>
      </c>
      <c r="Q1002" t="s">
        <v>126</v>
      </c>
      <c r="R1002" t="s">
        <v>2218</v>
      </c>
      <c r="S1002" t="s">
        <v>116</v>
      </c>
      <c r="T1002" t="s">
        <v>131</v>
      </c>
    </row>
    <row r="1003" spans="1:20" x14ac:dyDescent="0.25">
      <c r="A1003" s="1">
        <v>3561</v>
      </c>
      <c r="B1003" t="s">
        <v>20</v>
      </c>
      <c r="C1003" t="s">
        <v>32</v>
      </c>
      <c r="D1003" t="s">
        <v>71</v>
      </c>
      <c r="E1003" t="s">
        <v>52</v>
      </c>
      <c r="F1003" t="s">
        <v>74</v>
      </c>
      <c r="G1003" t="s">
        <v>129</v>
      </c>
      <c r="H1003" t="s">
        <v>1035</v>
      </c>
      <c r="I1003" t="s">
        <v>90</v>
      </c>
      <c r="J1003" t="s">
        <v>86</v>
      </c>
      <c r="K1003" t="s">
        <v>1320</v>
      </c>
      <c r="L1003" t="s">
        <v>131</v>
      </c>
      <c r="M1003" t="s">
        <v>73</v>
      </c>
      <c r="N1003" t="s">
        <v>74</v>
      </c>
      <c r="O1003" t="s">
        <v>95</v>
      </c>
      <c r="P1003" t="s">
        <v>1168</v>
      </c>
      <c r="Q1003" t="s">
        <v>74</v>
      </c>
      <c r="R1003" t="s">
        <v>1412</v>
      </c>
      <c r="S1003" t="s">
        <v>96</v>
      </c>
      <c r="T1003" t="s">
        <v>76</v>
      </c>
    </row>
    <row r="1004" spans="1:20" x14ac:dyDescent="0.25">
      <c r="A1004" s="1">
        <v>3562</v>
      </c>
      <c r="B1004" t="s">
        <v>20</v>
      </c>
      <c r="C1004" t="s">
        <v>33</v>
      </c>
      <c r="D1004" t="s">
        <v>71</v>
      </c>
      <c r="E1004" t="s">
        <v>54</v>
      </c>
      <c r="F1004" t="s">
        <v>73</v>
      </c>
      <c r="G1004" t="s">
        <v>75</v>
      </c>
      <c r="H1004" t="s">
        <v>274</v>
      </c>
      <c r="I1004" t="s">
        <v>114</v>
      </c>
      <c r="J1004" t="s">
        <v>105</v>
      </c>
      <c r="K1004" t="s">
        <v>1353</v>
      </c>
      <c r="L1004" t="s">
        <v>126</v>
      </c>
      <c r="M1004" t="s">
        <v>73</v>
      </c>
      <c r="N1004" t="s">
        <v>131</v>
      </c>
      <c r="O1004" t="s">
        <v>86</v>
      </c>
      <c r="P1004" t="s">
        <v>530</v>
      </c>
      <c r="Q1004" t="s">
        <v>73</v>
      </c>
      <c r="R1004" t="s">
        <v>1637</v>
      </c>
      <c r="S1004" t="s">
        <v>96</v>
      </c>
      <c r="T1004" t="s">
        <v>131</v>
      </c>
    </row>
    <row r="1005" spans="1:20" x14ac:dyDescent="0.25">
      <c r="A1005" s="1">
        <v>3563</v>
      </c>
      <c r="B1005" t="s">
        <v>20</v>
      </c>
      <c r="C1005" t="s">
        <v>34</v>
      </c>
      <c r="D1005" t="s">
        <v>71</v>
      </c>
      <c r="E1005" t="s">
        <v>46</v>
      </c>
      <c r="F1005" t="s">
        <v>73</v>
      </c>
      <c r="G1005" t="s">
        <v>86</v>
      </c>
      <c r="H1005" t="s">
        <v>982</v>
      </c>
      <c r="I1005" t="s">
        <v>106</v>
      </c>
      <c r="J1005" t="s">
        <v>102</v>
      </c>
      <c r="K1005" t="s">
        <v>1152</v>
      </c>
      <c r="L1005" t="s">
        <v>126</v>
      </c>
      <c r="M1005" t="s">
        <v>73</v>
      </c>
      <c r="N1005" t="s">
        <v>73</v>
      </c>
      <c r="O1005" t="s">
        <v>113</v>
      </c>
      <c r="P1005" t="s">
        <v>1118</v>
      </c>
      <c r="Q1005" t="s">
        <v>74</v>
      </c>
      <c r="R1005" t="s">
        <v>2030</v>
      </c>
      <c r="S1005" t="s">
        <v>116</v>
      </c>
      <c r="T1005" t="s">
        <v>131</v>
      </c>
    </row>
    <row r="1006" spans="1:20" x14ac:dyDescent="0.25">
      <c r="A1006" s="1">
        <v>3564</v>
      </c>
      <c r="B1006" t="s">
        <v>20</v>
      </c>
      <c r="C1006" t="s">
        <v>36</v>
      </c>
      <c r="D1006" t="s">
        <v>71</v>
      </c>
      <c r="E1006" t="s">
        <v>50</v>
      </c>
      <c r="F1006" t="s">
        <v>74</v>
      </c>
      <c r="G1006" t="s">
        <v>82</v>
      </c>
      <c r="H1006" t="s">
        <v>998</v>
      </c>
      <c r="I1006" t="s">
        <v>83</v>
      </c>
      <c r="J1006" t="s">
        <v>98</v>
      </c>
      <c r="K1006" t="s">
        <v>695</v>
      </c>
      <c r="L1006" t="s">
        <v>73</v>
      </c>
      <c r="M1006" t="s">
        <v>73</v>
      </c>
      <c r="N1006" t="s">
        <v>126</v>
      </c>
      <c r="O1006" t="s">
        <v>112</v>
      </c>
      <c r="P1006" t="s">
        <v>1165</v>
      </c>
      <c r="Q1006" t="s">
        <v>74</v>
      </c>
      <c r="R1006" t="s">
        <v>1773</v>
      </c>
      <c r="S1006" t="s">
        <v>89</v>
      </c>
      <c r="T1006" t="s">
        <v>83</v>
      </c>
    </row>
    <row r="1007" spans="1:20" x14ac:dyDescent="0.25">
      <c r="A1007" s="1">
        <v>3565</v>
      </c>
      <c r="B1007" t="s">
        <v>20</v>
      </c>
      <c r="C1007" t="s">
        <v>37</v>
      </c>
      <c r="D1007" t="s">
        <v>71</v>
      </c>
      <c r="E1007" t="s">
        <v>56</v>
      </c>
      <c r="F1007" t="s">
        <v>73</v>
      </c>
      <c r="G1007" t="s">
        <v>99</v>
      </c>
      <c r="H1007" t="s">
        <v>814</v>
      </c>
      <c r="I1007" t="s">
        <v>99</v>
      </c>
      <c r="J1007" t="s">
        <v>108</v>
      </c>
      <c r="K1007" t="s">
        <v>1268</v>
      </c>
      <c r="L1007" t="s">
        <v>73</v>
      </c>
      <c r="M1007" t="s">
        <v>74</v>
      </c>
      <c r="N1007" t="s">
        <v>74</v>
      </c>
      <c r="O1007" t="s">
        <v>113</v>
      </c>
      <c r="P1007" t="s">
        <v>1153</v>
      </c>
      <c r="Q1007" t="s">
        <v>126</v>
      </c>
      <c r="R1007" t="s">
        <v>2014</v>
      </c>
      <c r="S1007" t="s">
        <v>96</v>
      </c>
      <c r="T1007" t="s">
        <v>83</v>
      </c>
    </row>
    <row r="1008" spans="1:20" x14ac:dyDescent="0.25">
      <c r="A1008" s="1">
        <v>3566</v>
      </c>
      <c r="B1008" t="s">
        <v>20</v>
      </c>
      <c r="C1008" t="s">
        <v>38</v>
      </c>
      <c r="D1008" t="s">
        <v>71</v>
      </c>
      <c r="E1008" t="s">
        <v>55</v>
      </c>
      <c r="F1008" t="s">
        <v>73</v>
      </c>
      <c r="G1008" t="s">
        <v>75</v>
      </c>
      <c r="H1008" t="s">
        <v>178</v>
      </c>
      <c r="I1008" t="s">
        <v>98</v>
      </c>
      <c r="J1008" t="s">
        <v>109</v>
      </c>
      <c r="K1008" t="s">
        <v>1140</v>
      </c>
      <c r="L1008" t="s">
        <v>126</v>
      </c>
      <c r="M1008" t="s">
        <v>74</v>
      </c>
      <c r="N1008" t="s">
        <v>101</v>
      </c>
      <c r="O1008" t="s">
        <v>90</v>
      </c>
      <c r="P1008" t="s">
        <v>124</v>
      </c>
      <c r="Q1008" t="s">
        <v>73</v>
      </c>
      <c r="R1008" t="s">
        <v>1702</v>
      </c>
      <c r="S1008" t="s">
        <v>96</v>
      </c>
      <c r="T1008" t="s">
        <v>131</v>
      </c>
    </row>
    <row r="1009" spans="1:20" x14ac:dyDescent="0.25">
      <c r="A1009" s="1">
        <v>3567</v>
      </c>
      <c r="B1009" t="s">
        <v>20</v>
      </c>
      <c r="C1009" t="s">
        <v>39</v>
      </c>
      <c r="D1009" t="s">
        <v>71</v>
      </c>
      <c r="E1009" t="s">
        <v>53</v>
      </c>
      <c r="F1009" t="s">
        <v>74</v>
      </c>
      <c r="G1009" t="s">
        <v>77</v>
      </c>
      <c r="H1009" t="s">
        <v>539</v>
      </c>
      <c r="I1009" t="s">
        <v>89</v>
      </c>
      <c r="J1009" t="s">
        <v>92</v>
      </c>
      <c r="K1009" t="s">
        <v>910</v>
      </c>
      <c r="L1009" t="s">
        <v>74</v>
      </c>
      <c r="M1009" t="s">
        <v>74</v>
      </c>
      <c r="N1009" t="s">
        <v>1116</v>
      </c>
      <c r="O1009" t="s">
        <v>113</v>
      </c>
      <c r="P1009" t="s">
        <v>842</v>
      </c>
      <c r="Q1009" t="s">
        <v>74</v>
      </c>
      <c r="R1009" t="s">
        <v>1535</v>
      </c>
      <c r="S1009" t="s">
        <v>106</v>
      </c>
      <c r="T1009" t="s">
        <v>87</v>
      </c>
    </row>
    <row r="1010" spans="1:20" x14ac:dyDescent="0.25">
      <c r="A1010" s="1">
        <v>3568</v>
      </c>
      <c r="B1010" t="s">
        <v>20</v>
      </c>
      <c r="C1010" t="s">
        <v>24</v>
      </c>
      <c r="D1010" t="s">
        <v>72</v>
      </c>
      <c r="E1010" t="s">
        <v>67</v>
      </c>
      <c r="F1010" t="s">
        <v>74</v>
      </c>
      <c r="G1010" t="s">
        <v>89</v>
      </c>
      <c r="H1010" t="s">
        <v>482</v>
      </c>
      <c r="I1010" t="s">
        <v>79</v>
      </c>
      <c r="J1010" t="s">
        <v>84</v>
      </c>
      <c r="K1010" t="s">
        <v>1211</v>
      </c>
      <c r="L1010" t="s">
        <v>73</v>
      </c>
      <c r="M1010" t="s">
        <v>126</v>
      </c>
      <c r="N1010" t="s">
        <v>73</v>
      </c>
      <c r="O1010" t="s">
        <v>85</v>
      </c>
      <c r="P1010" t="s">
        <v>121</v>
      </c>
      <c r="Q1010" t="s">
        <v>74</v>
      </c>
      <c r="R1010" t="s">
        <v>457</v>
      </c>
      <c r="S1010" t="s">
        <v>78</v>
      </c>
      <c r="T1010" t="s">
        <v>101</v>
      </c>
    </row>
    <row r="1011" spans="1:20" x14ac:dyDescent="0.25">
      <c r="A1011" s="1">
        <v>3569</v>
      </c>
      <c r="B1011" t="s">
        <v>20</v>
      </c>
      <c r="C1011" t="s">
        <v>25</v>
      </c>
      <c r="D1011" t="s">
        <v>72</v>
      </c>
      <c r="E1011" t="s">
        <v>49</v>
      </c>
      <c r="F1011" t="s">
        <v>74</v>
      </c>
      <c r="G1011" t="s">
        <v>102</v>
      </c>
      <c r="H1011" t="s">
        <v>238</v>
      </c>
      <c r="I1011" t="s">
        <v>94</v>
      </c>
      <c r="J1011" t="s">
        <v>119</v>
      </c>
      <c r="K1011" t="s">
        <v>1272</v>
      </c>
      <c r="L1011" t="s">
        <v>74</v>
      </c>
      <c r="M1011" t="s">
        <v>74</v>
      </c>
      <c r="N1011" t="s">
        <v>126</v>
      </c>
      <c r="O1011" t="s">
        <v>75</v>
      </c>
      <c r="P1011" t="s">
        <v>133</v>
      </c>
      <c r="Q1011" t="s">
        <v>74</v>
      </c>
      <c r="R1011" t="s">
        <v>1407</v>
      </c>
      <c r="S1011" t="s">
        <v>85</v>
      </c>
      <c r="T1011" t="s">
        <v>131</v>
      </c>
    </row>
    <row r="1012" spans="1:20" x14ac:dyDescent="0.25">
      <c r="A1012" s="1">
        <v>3570</v>
      </c>
      <c r="B1012" t="s">
        <v>20</v>
      </c>
      <c r="C1012" t="s">
        <v>26</v>
      </c>
      <c r="D1012" t="s">
        <v>72</v>
      </c>
      <c r="E1012" t="s">
        <v>61</v>
      </c>
      <c r="F1012" t="s">
        <v>73</v>
      </c>
      <c r="G1012" t="s">
        <v>113</v>
      </c>
      <c r="H1012" t="s">
        <v>752</v>
      </c>
      <c r="I1012" t="s">
        <v>103</v>
      </c>
      <c r="J1012" t="s">
        <v>111</v>
      </c>
      <c r="K1012" t="s">
        <v>1202</v>
      </c>
      <c r="L1012" t="s">
        <v>126</v>
      </c>
      <c r="M1012" t="s">
        <v>73</v>
      </c>
      <c r="N1012" t="s">
        <v>126</v>
      </c>
      <c r="O1012" t="s">
        <v>79</v>
      </c>
      <c r="P1012" t="s">
        <v>806</v>
      </c>
      <c r="Q1012" t="s">
        <v>73</v>
      </c>
      <c r="R1012" t="s">
        <v>2002</v>
      </c>
      <c r="S1012" t="s">
        <v>89</v>
      </c>
      <c r="T1012" t="s">
        <v>76</v>
      </c>
    </row>
    <row r="1013" spans="1:20" x14ac:dyDescent="0.25">
      <c r="A1013" s="1">
        <v>3571</v>
      </c>
      <c r="B1013" t="s">
        <v>20</v>
      </c>
      <c r="C1013" t="s">
        <v>27</v>
      </c>
      <c r="D1013" t="s">
        <v>72</v>
      </c>
      <c r="E1013" t="s">
        <v>48</v>
      </c>
      <c r="F1013" t="s">
        <v>74</v>
      </c>
      <c r="G1013" t="s">
        <v>95</v>
      </c>
      <c r="H1013" t="s">
        <v>503</v>
      </c>
      <c r="I1013" t="s">
        <v>98</v>
      </c>
      <c r="J1013" t="s">
        <v>86</v>
      </c>
      <c r="K1013" t="s">
        <v>1076</v>
      </c>
      <c r="L1013" t="s">
        <v>101</v>
      </c>
      <c r="M1013" t="s">
        <v>74</v>
      </c>
      <c r="N1013" t="s">
        <v>101</v>
      </c>
      <c r="O1013" t="s">
        <v>92</v>
      </c>
      <c r="P1013" t="s">
        <v>1349</v>
      </c>
      <c r="Q1013" t="s">
        <v>74</v>
      </c>
      <c r="R1013" t="s">
        <v>1910</v>
      </c>
      <c r="S1013" t="s">
        <v>117</v>
      </c>
      <c r="T1013" t="s">
        <v>1116</v>
      </c>
    </row>
    <row r="1014" spans="1:20" x14ac:dyDescent="0.25">
      <c r="A1014" s="1">
        <v>3572</v>
      </c>
      <c r="B1014" t="s">
        <v>20</v>
      </c>
      <c r="C1014" t="s">
        <v>28</v>
      </c>
      <c r="D1014" t="s">
        <v>72</v>
      </c>
      <c r="E1014" t="s">
        <v>43</v>
      </c>
      <c r="F1014" t="s">
        <v>73</v>
      </c>
      <c r="G1014" t="s">
        <v>89</v>
      </c>
      <c r="H1014" t="s">
        <v>496</v>
      </c>
      <c r="I1014" t="s">
        <v>113</v>
      </c>
      <c r="J1014" t="s">
        <v>88</v>
      </c>
      <c r="K1014" t="s">
        <v>1146</v>
      </c>
      <c r="L1014" t="s">
        <v>74</v>
      </c>
      <c r="M1014" t="s">
        <v>74</v>
      </c>
      <c r="N1014" t="s">
        <v>74</v>
      </c>
      <c r="O1014" t="s">
        <v>90</v>
      </c>
      <c r="P1014" t="s">
        <v>138</v>
      </c>
      <c r="Q1014" t="s">
        <v>73</v>
      </c>
      <c r="R1014" t="s">
        <v>1484</v>
      </c>
      <c r="S1014" t="s">
        <v>85</v>
      </c>
      <c r="T1014" t="s">
        <v>101</v>
      </c>
    </row>
    <row r="1015" spans="1:20" x14ac:dyDescent="0.25">
      <c r="A1015" s="1">
        <v>3573</v>
      </c>
      <c r="B1015" t="s">
        <v>20</v>
      </c>
      <c r="C1015" t="s">
        <v>40</v>
      </c>
      <c r="D1015" t="s">
        <v>72</v>
      </c>
      <c r="E1015" t="s">
        <v>66</v>
      </c>
      <c r="F1015" t="s">
        <v>74</v>
      </c>
      <c r="G1015" t="s">
        <v>86</v>
      </c>
      <c r="H1015" t="s">
        <v>340</v>
      </c>
      <c r="I1015" t="s">
        <v>81</v>
      </c>
      <c r="J1015" t="s">
        <v>93</v>
      </c>
      <c r="K1015" t="s">
        <v>1214</v>
      </c>
      <c r="L1015" t="s">
        <v>126</v>
      </c>
      <c r="M1015" t="s">
        <v>74</v>
      </c>
      <c r="N1015" t="s">
        <v>73</v>
      </c>
      <c r="O1015" t="s">
        <v>108</v>
      </c>
      <c r="P1015" t="s">
        <v>1173</v>
      </c>
      <c r="Q1015" t="s">
        <v>74</v>
      </c>
      <c r="R1015" t="s">
        <v>2062</v>
      </c>
      <c r="S1015" t="s">
        <v>82</v>
      </c>
      <c r="T1015" t="s">
        <v>76</v>
      </c>
    </row>
    <row r="1016" spans="1:20" x14ac:dyDescent="0.25">
      <c r="A1016" s="1">
        <v>3574</v>
      </c>
      <c r="B1016" t="s">
        <v>20</v>
      </c>
      <c r="C1016" t="s">
        <v>29</v>
      </c>
      <c r="D1016" t="s">
        <v>72</v>
      </c>
      <c r="E1016" t="s">
        <v>51</v>
      </c>
      <c r="F1016" t="s">
        <v>73</v>
      </c>
      <c r="G1016" t="s">
        <v>75</v>
      </c>
      <c r="H1016" t="s">
        <v>1036</v>
      </c>
      <c r="I1016" t="s">
        <v>79</v>
      </c>
      <c r="J1016" t="s">
        <v>91</v>
      </c>
      <c r="K1016" t="s">
        <v>1220</v>
      </c>
      <c r="L1016" t="s">
        <v>74</v>
      </c>
      <c r="M1016" t="s">
        <v>73</v>
      </c>
      <c r="N1016" t="s">
        <v>126</v>
      </c>
      <c r="O1016" t="s">
        <v>113</v>
      </c>
      <c r="P1016" t="s">
        <v>789</v>
      </c>
      <c r="Q1016" t="s">
        <v>74</v>
      </c>
      <c r="R1016" t="s">
        <v>2054</v>
      </c>
      <c r="S1016" t="s">
        <v>106</v>
      </c>
      <c r="T1016" t="s">
        <v>87</v>
      </c>
    </row>
    <row r="1017" spans="1:20" x14ac:dyDescent="0.25">
      <c r="A1017" s="1">
        <v>3575</v>
      </c>
      <c r="B1017" t="s">
        <v>20</v>
      </c>
      <c r="C1017" t="s">
        <v>30</v>
      </c>
      <c r="D1017" t="s">
        <v>72</v>
      </c>
      <c r="E1017" t="s">
        <v>47</v>
      </c>
      <c r="F1017" t="s">
        <v>73</v>
      </c>
      <c r="G1017" t="s">
        <v>86</v>
      </c>
      <c r="H1017" t="s">
        <v>301</v>
      </c>
      <c r="I1017" t="s">
        <v>105</v>
      </c>
      <c r="J1017" t="s">
        <v>127</v>
      </c>
      <c r="K1017" t="s">
        <v>1361</v>
      </c>
      <c r="L1017" t="s">
        <v>126</v>
      </c>
      <c r="M1017" t="s">
        <v>74</v>
      </c>
      <c r="N1017" t="s">
        <v>74</v>
      </c>
      <c r="O1017" t="s">
        <v>95</v>
      </c>
      <c r="P1017" t="s">
        <v>544</v>
      </c>
      <c r="Q1017" t="s">
        <v>74</v>
      </c>
      <c r="R1017" t="s">
        <v>531</v>
      </c>
      <c r="S1017" t="s">
        <v>75</v>
      </c>
      <c r="T1017" t="s">
        <v>117</v>
      </c>
    </row>
    <row r="1018" spans="1:20" x14ac:dyDescent="0.25">
      <c r="A1018" s="1">
        <v>3576</v>
      </c>
      <c r="B1018" t="s">
        <v>20</v>
      </c>
      <c r="C1018" t="s">
        <v>32</v>
      </c>
      <c r="D1018" t="s">
        <v>72</v>
      </c>
      <c r="E1018" t="s">
        <v>60</v>
      </c>
      <c r="F1018" t="s">
        <v>74</v>
      </c>
      <c r="G1018" t="s">
        <v>92</v>
      </c>
      <c r="H1018" t="s">
        <v>918</v>
      </c>
      <c r="I1018" t="s">
        <v>103</v>
      </c>
      <c r="J1018" t="s">
        <v>108</v>
      </c>
      <c r="K1018" t="s">
        <v>1344</v>
      </c>
      <c r="L1018" t="s">
        <v>126</v>
      </c>
      <c r="M1018" t="s">
        <v>73</v>
      </c>
      <c r="N1018" t="s">
        <v>74</v>
      </c>
      <c r="O1018" t="s">
        <v>94</v>
      </c>
      <c r="P1018" t="s">
        <v>1047</v>
      </c>
      <c r="Q1018" t="s">
        <v>73</v>
      </c>
      <c r="R1018" t="s">
        <v>1531</v>
      </c>
      <c r="S1018" t="s">
        <v>85</v>
      </c>
      <c r="T1018" t="s">
        <v>83</v>
      </c>
    </row>
    <row r="1019" spans="1:20" x14ac:dyDescent="0.25">
      <c r="A1019" s="1">
        <v>3577</v>
      </c>
      <c r="B1019" t="s">
        <v>20</v>
      </c>
      <c r="C1019" t="s">
        <v>33</v>
      </c>
      <c r="D1019" t="s">
        <v>72</v>
      </c>
      <c r="E1019" t="s">
        <v>52</v>
      </c>
      <c r="F1019" t="s">
        <v>74</v>
      </c>
      <c r="G1019" t="s">
        <v>112</v>
      </c>
      <c r="H1019" t="s">
        <v>1037</v>
      </c>
      <c r="I1019" t="s">
        <v>98</v>
      </c>
      <c r="J1019" t="s">
        <v>79</v>
      </c>
      <c r="K1019" t="s">
        <v>1262</v>
      </c>
      <c r="L1019" t="s">
        <v>101</v>
      </c>
      <c r="M1019" t="s">
        <v>73</v>
      </c>
      <c r="N1019" t="s">
        <v>126</v>
      </c>
      <c r="O1019" t="s">
        <v>79</v>
      </c>
      <c r="P1019" t="s">
        <v>782</v>
      </c>
      <c r="Q1019" t="s">
        <v>101</v>
      </c>
      <c r="R1019" t="s">
        <v>1628</v>
      </c>
      <c r="S1019" t="s">
        <v>96</v>
      </c>
      <c r="T1019" t="s">
        <v>87</v>
      </c>
    </row>
    <row r="1020" spans="1:20" x14ac:dyDescent="0.25">
      <c r="A1020" s="1">
        <v>3578</v>
      </c>
      <c r="B1020" t="s">
        <v>20</v>
      </c>
      <c r="C1020" t="s">
        <v>34</v>
      </c>
      <c r="D1020" t="s">
        <v>72</v>
      </c>
      <c r="E1020" t="s">
        <v>49</v>
      </c>
      <c r="F1020" t="s">
        <v>73</v>
      </c>
      <c r="G1020" t="s">
        <v>92</v>
      </c>
      <c r="H1020" t="s">
        <v>1038</v>
      </c>
      <c r="I1020" t="s">
        <v>88</v>
      </c>
      <c r="J1020" t="s">
        <v>130</v>
      </c>
      <c r="K1020" t="s">
        <v>1390</v>
      </c>
      <c r="L1020" t="s">
        <v>101</v>
      </c>
      <c r="M1020" t="s">
        <v>73</v>
      </c>
      <c r="N1020" t="s">
        <v>73</v>
      </c>
      <c r="O1020" t="s">
        <v>99</v>
      </c>
      <c r="P1020" t="s">
        <v>127</v>
      </c>
      <c r="Q1020" t="s">
        <v>73</v>
      </c>
      <c r="R1020" t="s">
        <v>924</v>
      </c>
      <c r="S1020" t="s">
        <v>106</v>
      </c>
      <c r="T1020" t="s">
        <v>117</v>
      </c>
    </row>
    <row r="1021" spans="1:20" x14ac:dyDescent="0.25">
      <c r="A1021" s="1">
        <v>3579</v>
      </c>
      <c r="B1021" t="s">
        <v>20</v>
      </c>
      <c r="C1021" t="s">
        <v>35</v>
      </c>
      <c r="D1021" t="s">
        <v>72</v>
      </c>
      <c r="E1021" t="s">
        <v>41</v>
      </c>
      <c r="F1021" t="s">
        <v>73</v>
      </c>
      <c r="G1021" t="s">
        <v>102</v>
      </c>
      <c r="H1021" t="s">
        <v>810</v>
      </c>
      <c r="I1021" t="s">
        <v>98</v>
      </c>
      <c r="J1021" t="s">
        <v>97</v>
      </c>
      <c r="K1021" t="s">
        <v>1172</v>
      </c>
      <c r="L1021" t="s">
        <v>74</v>
      </c>
      <c r="M1021" t="s">
        <v>74</v>
      </c>
      <c r="N1021" t="s">
        <v>126</v>
      </c>
      <c r="O1021" t="s">
        <v>81</v>
      </c>
      <c r="P1021" t="s">
        <v>609</v>
      </c>
      <c r="Q1021" t="s">
        <v>74</v>
      </c>
      <c r="R1021" t="s">
        <v>1416</v>
      </c>
      <c r="S1021" t="s">
        <v>116</v>
      </c>
      <c r="T1021" t="s">
        <v>131</v>
      </c>
    </row>
    <row r="1022" spans="1:20" x14ac:dyDescent="0.25">
      <c r="A1022" s="1">
        <v>3580</v>
      </c>
      <c r="B1022" t="s">
        <v>20</v>
      </c>
      <c r="C1022" t="s">
        <v>36</v>
      </c>
      <c r="D1022" t="s">
        <v>72</v>
      </c>
      <c r="E1022" t="s">
        <v>66</v>
      </c>
      <c r="F1022" t="s">
        <v>73</v>
      </c>
      <c r="G1022" t="s">
        <v>86</v>
      </c>
      <c r="H1022" t="s">
        <v>517</v>
      </c>
      <c r="I1022" t="s">
        <v>96</v>
      </c>
      <c r="J1022" t="s">
        <v>98</v>
      </c>
      <c r="K1022" t="s">
        <v>1191</v>
      </c>
      <c r="L1022" t="s">
        <v>126</v>
      </c>
      <c r="M1022" t="s">
        <v>74</v>
      </c>
      <c r="N1022" t="s">
        <v>126</v>
      </c>
      <c r="O1022" t="s">
        <v>102</v>
      </c>
      <c r="P1022" t="s">
        <v>396</v>
      </c>
      <c r="Q1022" t="s">
        <v>126</v>
      </c>
      <c r="R1022" t="s">
        <v>1918</v>
      </c>
      <c r="S1022" t="s">
        <v>76</v>
      </c>
      <c r="T1022" t="s">
        <v>126</v>
      </c>
    </row>
    <row r="1023" spans="1:20" x14ac:dyDescent="0.25">
      <c r="A1023" s="1">
        <v>3581</v>
      </c>
      <c r="B1023" t="s">
        <v>20</v>
      </c>
      <c r="C1023" t="s">
        <v>37</v>
      </c>
      <c r="D1023" t="s">
        <v>72</v>
      </c>
      <c r="E1023" t="s">
        <v>45</v>
      </c>
      <c r="F1023" t="s">
        <v>74</v>
      </c>
      <c r="G1023" t="s">
        <v>106</v>
      </c>
      <c r="H1023" t="s">
        <v>601</v>
      </c>
      <c r="I1023" t="s">
        <v>107</v>
      </c>
      <c r="J1023" t="s">
        <v>129</v>
      </c>
      <c r="K1023" t="s">
        <v>1243</v>
      </c>
      <c r="L1023" t="s">
        <v>73</v>
      </c>
      <c r="M1023" t="s">
        <v>74</v>
      </c>
      <c r="N1023" t="s">
        <v>74</v>
      </c>
      <c r="O1023" t="s">
        <v>82</v>
      </c>
      <c r="P1023" t="s">
        <v>113</v>
      </c>
      <c r="Q1023" t="s">
        <v>74</v>
      </c>
      <c r="R1023" t="s">
        <v>1456</v>
      </c>
      <c r="S1023" t="s">
        <v>85</v>
      </c>
      <c r="T1023" t="s">
        <v>126</v>
      </c>
    </row>
    <row r="1024" spans="1:20" x14ac:dyDescent="0.25">
      <c r="A1024" s="1">
        <v>3582</v>
      </c>
      <c r="B1024" t="s">
        <v>20</v>
      </c>
      <c r="C1024" t="s">
        <v>38</v>
      </c>
      <c r="D1024" t="s">
        <v>72</v>
      </c>
      <c r="E1024" t="s">
        <v>46</v>
      </c>
      <c r="F1024" t="s">
        <v>73</v>
      </c>
      <c r="G1024" t="s">
        <v>88</v>
      </c>
      <c r="H1024" t="s">
        <v>478</v>
      </c>
      <c r="I1024" t="s">
        <v>81</v>
      </c>
      <c r="J1024" t="s">
        <v>113</v>
      </c>
      <c r="K1024" t="s">
        <v>1170</v>
      </c>
      <c r="L1024" t="s">
        <v>74</v>
      </c>
      <c r="M1024" t="s">
        <v>73</v>
      </c>
      <c r="N1024" t="s">
        <v>73</v>
      </c>
      <c r="O1024" t="s">
        <v>80</v>
      </c>
      <c r="P1024" t="s">
        <v>1216</v>
      </c>
      <c r="Q1024" t="s">
        <v>1116</v>
      </c>
      <c r="R1024" t="s">
        <v>1570</v>
      </c>
      <c r="S1024" t="s">
        <v>82</v>
      </c>
      <c r="T1024" t="s">
        <v>117</v>
      </c>
    </row>
    <row r="1025" spans="1:20" x14ac:dyDescent="0.25">
      <c r="A1025" s="1">
        <v>3583</v>
      </c>
      <c r="B1025" t="s">
        <v>20</v>
      </c>
      <c r="C1025" t="s">
        <v>39</v>
      </c>
      <c r="D1025" t="s">
        <v>72</v>
      </c>
      <c r="E1025" t="s">
        <v>61</v>
      </c>
      <c r="F1025" t="s">
        <v>74</v>
      </c>
      <c r="G1025" t="s">
        <v>78</v>
      </c>
      <c r="H1025" t="s">
        <v>513</v>
      </c>
      <c r="I1025" t="s">
        <v>103</v>
      </c>
      <c r="J1025" t="s">
        <v>80</v>
      </c>
      <c r="K1025" t="s">
        <v>1172</v>
      </c>
      <c r="L1025" t="s">
        <v>74</v>
      </c>
      <c r="M1025" t="s">
        <v>126</v>
      </c>
      <c r="N1025" t="s">
        <v>1116</v>
      </c>
      <c r="O1025" t="s">
        <v>106</v>
      </c>
      <c r="P1025" t="s">
        <v>105</v>
      </c>
      <c r="Q1025" t="s">
        <v>73</v>
      </c>
      <c r="R1025" t="s">
        <v>1719</v>
      </c>
      <c r="S1025" t="s">
        <v>85</v>
      </c>
      <c r="T1025" t="s">
        <v>1116</v>
      </c>
    </row>
    <row r="1026" spans="1:20" x14ac:dyDescent="0.25">
      <c r="A1026" s="1">
        <v>3584</v>
      </c>
      <c r="B1026" t="s">
        <v>21</v>
      </c>
      <c r="C1026" t="s">
        <v>24</v>
      </c>
      <c r="D1026" t="s">
        <v>41</v>
      </c>
      <c r="E1026" t="s">
        <v>51</v>
      </c>
      <c r="F1026" t="s">
        <v>73</v>
      </c>
      <c r="G1026" t="s">
        <v>102</v>
      </c>
      <c r="H1026" t="s">
        <v>689</v>
      </c>
      <c r="I1026" t="s">
        <v>86</v>
      </c>
      <c r="J1026" t="s">
        <v>118</v>
      </c>
      <c r="K1026" t="s">
        <v>1214</v>
      </c>
      <c r="L1026" t="s">
        <v>74</v>
      </c>
      <c r="M1026" t="s">
        <v>101</v>
      </c>
      <c r="N1026" t="s">
        <v>74</v>
      </c>
      <c r="O1026" t="s">
        <v>81</v>
      </c>
      <c r="P1026" t="s">
        <v>110</v>
      </c>
      <c r="Q1026" t="s">
        <v>74</v>
      </c>
      <c r="R1026" t="s">
        <v>1853</v>
      </c>
      <c r="S1026" t="s">
        <v>106</v>
      </c>
      <c r="T1026" t="s">
        <v>83</v>
      </c>
    </row>
    <row r="1027" spans="1:20" x14ac:dyDescent="0.25">
      <c r="A1027" s="1">
        <v>3585</v>
      </c>
      <c r="B1027" t="s">
        <v>21</v>
      </c>
      <c r="C1027" t="s">
        <v>25</v>
      </c>
      <c r="D1027" t="s">
        <v>41</v>
      </c>
      <c r="E1027" t="s">
        <v>54</v>
      </c>
      <c r="F1027" t="s">
        <v>73</v>
      </c>
      <c r="G1027" t="s">
        <v>89</v>
      </c>
      <c r="H1027" t="s">
        <v>733</v>
      </c>
      <c r="I1027" t="s">
        <v>99</v>
      </c>
      <c r="J1027" t="s">
        <v>111</v>
      </c>
      <c r="K1027" t="s">
        <v>1243</v>
      </c>
      <c r="L1027" t="s">
        <v>74</v>
      </c>
      <c r="M1027" t="s">
        <v>74</v>
      </c>
      <c r="N1027" t="s">
        <v>1116</v>
      </c>
      <c r="O1027" t="s">
        <v>114</v>
      </c>
      <c r="P1027" t="s">
        <v>357</v>
      </c>
      <c r="Q1027" t="s">
        <v>73</v>
      </c>
      <c r="R1027" t="s">
        <v>1828</v>
      </c>
      <c r="S1027" t="s">
        <v>106</v>
      </c>
      <c r="T1027" t="s">
        <v>83</v>
      </c>
    </row>
    <row r="1028" spans="1:20" x14ac:dyDescent="0.25">
      <c r="A1028" s="1">
        <v>3586</v>
      </c>
      <c r="B1028" t="s">
        <v>21</v>
      </c>
      <c r="C1028" t="s">
        <v>26</v>
      </c>
      <c r="D1028" t="s">
        <v>41</v>
      </c>
      <c r="E1028" t="s">
        <v>49</v>
      </c>
      <c r="F1028" t="s">
        <v>74</v>
      </c>
      <c r="G1028" t="s">
        <v>75</v>
      </c>
      <c r="H1028" t="s">
        <v>705</v>
      </c>
      <c r="I1028" t="s">
        <v>113</v>
      </c>
      <c r="J1028" t="s">
        <v>118</v>
      </c>
      <c r="K1028" t="s">
        <v>1220</v>
      </c>
      <c r="L1028" t="s">
        <v>126</v>
      </c>
      <c r="M1028" t="s">
        <v>73</v>
      </c>
      <c r="N1028" t="s">
        <v>83</v>
      </c>
      <c r="O1028" t="s">
        <v>98</v>
      </c>
      <c r="P1028" t="s">
        <v>100</v>
      </c>
      <c r="Q1028" t="s">
        <v>73</v>
      </c>
      <c r="R1028" t="s">
        <v>1812</v>
      </c>
      <c r="S1028" t="s">
        <v>81</v>
      </c>
      <c r="T1028" t="s">
        <v>117</v>
      </c>
    </row>
    <row r="1029" spans="1:20" x14ac:dyDescent="0.25">
      <c r="A1029" s="1">
        <v>3587</v>
      </c>
      <c r="B1029" t="s">
        <v>21</v>
      </c>
      <c r="C1029" t="s">
        <v>27</v>
      </c>
      <c r="D1029" t="s">
        <v>41</v>
      </c>
      <c r="E1029" t="s">
        <v>68</v>
      </c>
      <c r="F1029" t="s">
        <v>74</v>
      </c>
      <c r="G1029" t="s">
        <v>81</v>
      </c>
      <c r="H1029" t="s">
        <v>626</v>
      </c>
      <c r="I1029" t="s">
        <v>108</v>
      </c>
      <c r="J1029" t="s">
        <v>122</v>
      </c>
      <c r="K1029" t="s">
        <v>1378</v>
      </c>
      <c r="L1029" t="s">
        <v>74</v>
      </c>
      <c r="M1029" t="s">
        <v>74</v>
      </c>
      <c r="N1029" t="s">
        <v>83</v>
      </c>
      <c r="O1029" t="s">
        <v>103</v>
      </c>
      <c r="P1029" t="s">
        <v>122</v>
      </c>
      <c r="Q1029" t="s">
        <v>73</v>
      </c>
      <c r="R1029" t="s">
        <v>1812</v>
      </c>
      <c r="S1029" t="s">
        <v>89</v>
      </c>
      <c r="T1029" t="s">
        <v>131</v>
      </c>
    </row>
    <row r="1030" spans="1:20" x14ac:dyDescent="0.25">
      <c r="A1030" s="1">
        <v>3588</v>
      </c>
      <c r="B1030" t="s">
        <v>21</v>
      </c>
      <c r="C1030" t="s">
        <v>28</v>
      </c>
      <c r="D1030" t="s">
        <v>41</v>
      </c>
      <c r="E1030" t="s">
        <v>66</v>
      </c>
      <c r="F1030" t="s">
        <v>73</v>
      </c>
      <c r="G1030" t="s">
        <v>76</v>
      </c>
      <c r="H1030" t="s">
        <v>956</v>
      </c>
      <c r="I1030" t="s">
        <v>94</v>
      </c>
      <c r="J1030" t="s">
        <v>109</v>
      </c>
      <c r="K1030" t="s">
        <v>1235</v>
      </c>
      <c r="L1030" t="s">
        <v>74</v>
      </c>
      <c r="M1030" t="s">
        <v>73</v>
      </c>
      <c r="N1030" t="s">
        <v>126</v>
      </c>
      <c r="O1030" t="s">
        <v>96</v>
      </c>
      <c r="P1030" t="s">
        <v>95</v>
      </c>
      <c r="Q1030" t="s">
        <v>73</v>
      </c>
      <c r="R1030" t="s">
        <v>1713</v>
      </c>
      <c r="S1030" t="s">
        <v>96</v>
      </c>
      <c r="T1030" t="s">
        <v>1116</v>
      </c>
    </row>
    <row r="1031" spans="1:20" x14ac:dyDescent="0.25">
      <c r="A1031" s="1">
        <v>3589</v>
      </c>
      <c r="B1031" t="s">
        <v>21</v>
      </c>
      <c r="C1031" t="s">
        <v>40</v>
      </c>
      <c r="D1031" t="s">
        <v>41</v>
      </c>
      <c r="E1031" t="s">
        <v>70</v>
      </c>
      <c r="F1031" t="s">
        <v>74</v>
      </c>
      <c r="G1031" t="s">
        <v>105</v>
      </c>
      <c r="H1031" t="s">
        <v>934</v>
      </c>
      <c r="I1031" t="s">
        <v>81</v>
      </c>
      <c r="J1031" t="s">
        <v>103</v>
      </c>
      <c r="K1031" t="s">
        <v>1312</v>
      </c>
      <c r="L1031" t="s">
        <v>101</v>
      </c>
      <c r="M1031" t="s">
        <v>74</v>
      </c>
      <c r="N1031" t="s">
        <v>126</v>
      </c>
      <c r="O1031" t="s">
        <v>80</v>
      </c>
      <c r="P1031" t="s">
        <v>1314</v>
      </c>
      <c r="Q1031" t="s">
        <v>126</v>
      </c>
      <c r="R1031" t="s">
        <v>1787</v>
      </c>
      <c r="S1031" t="s">
        <v>87</v>
      </c>
      <c r="T1031" t="s">
        <v>1116</v>
      </c>
    </row>
    <row r="1032" spans="1:20" x14ac:dyDescent="0.25">
      <c r="A1032" s="1">
        <v>3590</v>
      </c>
      <c r="B1032" t="s">
        <v>21</v>
      </c>
      <c r="C1032" t="s">
        <v>29</v>
      </c>
      <c r="D1032" t="s">
        <v>41</v>
      </c>
      <c r="E1032" t="s">
        <v>58</v>
      </c>
      <c r="F1032" t="s">
        <v>73</v>
      </c>
      <c r="G1032" t="s">
        <v>73</v>
      </c>
      <c r="H1032" t="s">
        <v>788</v>
      </c>
      <c r="I1032" t="s">
        <v>106</v>
      </c>
      <c r="J1032" t="s">
        <v>107</v>
      </c>
      <c r="K1032" t="s">
        <v>1225</v>
      </c>
      <c r="L1032" t="s">
        <v>73</v>
      </c>
      <c r="M1032" t="s">
        <v>126</v>
      </c>
      <c r="N1032" t="s">
        <v>101</v>
      </c>
      <c r="O1032" t="s">
        <v>85</v>
      </c>
      <c r="P1032" t="s">
        <v>114</v>
      </c>
      <c r="Q1032" t="s">
        <v>73</v>
      </c>
      <c r="R1032" t="s">
        <v>1415</v>
      </c>
      <c r="S1032" t="s">
        <v>85</v>
      </c>
      <c r="T1032" t="s">
        <v>101</v>
      </c>
    </row>
    <row r="1033" spans="1:20" x14ac:dyDescent="0.25">
      <c r="A1033" s="1">
        <v>3591</v>
      </c>
      <c r="B1033" t="s">
        <v>21</v>
      </c>
      <c r="C1033" t="s">
        <v>31</v>
      </c>
      <c r="D1033" t="s">
        <v>41</v>
      </c>
      <c r="E1033" t="s">
        <v>68</v>
      </c>
      <c r="F1033" t="s">
        <v>73</v>
      </c>
      <c r="G1033" t="s">
        <v>90</v>
      </c>
      <c r="H1033" t="s">
        <v>585</v>
      </c>
      <c r="I1033" t="s">
        <v>106</v>
      </c>
      <c r="J1033" t="s">
        <v>79</v>
      </c>
      <c r="K1033" t="s">
        <v>1128</v>
      </c>
      <c r="L1033" t="s">
        <v>126</v>
      </c>
      <c r="M1033" t="s">
        <v>74</v>
      </c>
      <c r="N1033" t="s">
        <v>73</v>
      </c>
      <c r="O1033" t="s">
        <v>84</v>
      </c>
      <c r="P1033" t="s">
        <v>1217</v>
      </c>
      <c r="Q1033" t="s">
        <v>73</v>
      </c>
      <c r="R1033" t="s">
        <v>1482</v>
      </c>
      <c r="S1033" t="s">
        <v>89</v>
      </c>
      <c r="T1033" t="s">
        <v>76</v>
      </c>
    </row>
    <row r="1034" spans="1:20" x14ac:dyDescent="0.25">
      <c r="A1034" s="1">
        <v>3592</v>
      </c>
      <c r="B1034" t="s">
        <v>21</v>
      </c>
      <c r="C1034" t="s">
        <v>32</v>
      </c>
      <c r="D1034" t="s">
        <v>41</v>
      </c>
      <c r="E1034" t="s">
        <v>69</v>
      </c>
      <c r="F1034" t="s">
        <v>74</v>
      </c>
      <c r="G1034" t="s">
        <v>89</v>
      </c>
      <c r="H1034" t="s">
        <v>505</v>
      </c>
      <c r="I1034" t="s">
        <v>77</v>
      </c>
      <c r="J1034" t="s">
        <v>129</v>
      </c>
      <c r="K1034" t="s">
        <v>1145</v>
      </c>
      <c r="L1034" t="s">
        <v>74</v>
      </c>
      <c r="M1034" t="s">
        <v>73</v>
      </c>
      <c r="N1034" t="s">
        <v>126</v>
      </c>
      <c r="O1034" t="s">
        <v>77</v>
      </c>
      <c r="P1034" t="s">
        <v>93</v>
      </c>
      <c r="Q1034" t="s">
        <v>74</v>
      </c>
      <c r="R1034" t="s">
        <v>1557</v>
      </c>
      <c r="S1034" t="s">
        <v>106</v>
      </c>
      <c r="T1034" t="s">
        <v>83</v>
      </c>
    </row>
    <row r="1035" spans="1:20" x14ac:dyDescent="0.25">
      <c r="A1035" s="1">
        <v>3593</v>
      </c>
      <c r="B1035" t="s">
        <v>21</v>
      </c>
      <c r="C1035" t="s">
        <v>33</v>
      </c>
      <c r="D1035" t="s">
        <v>41</v>
      </c>
      <c r="E1035" t="s">
        <v>53</v>
      </c>
      <c r="F1035" t="s">
        <v>73</v>
      </c>
      <c r="G1035" t="s">
        <v>98</v>
      </c>
      <c r="H1035" t="s">
        <v>263</v>
      </c>
      <c r="I1035" t="s">
        <v>103</v>
      </c>
      <c r="J1035" t="s">
        <v>93</v>
      </c>
      <c r="K1035" t="s">
        <v>1163</v>
      </c>
      <c r="L1035" t="s">
        <v>101</v>
      </c>
      <c r="M1035" t="s">
        <v>126</v>
      </c>
      <c r="N1035" t="s">
        <v>126</v>
      </c>
      <c r="O1035" t="s">
        <v>81</v>
      </c>
      <c r="P1035" t="s">
        <v>118</v>
      </c>
      <c r="Q1035" t="s">
        <v>73</v>
      </c>
      <c r="R1035" t="s">
        <v>1416</v>
      </c>
      <c r="S1035" t="s">
        <v>78</v>
      </c>
      <c r="T1035" t="s">
        <v>101</v>
      </c>
    </row>
    <row r="1036" spans="1:20" x14ac:dyDescent="0.25">
      <c r="A1036" s="1">
        <v>3594</v>
      </c>
      <c r="B1036" t="s">
        <v>21</v>
      </c>
      <c r="C1036" t="s">
        <v>34</v>
      </c>
      <c r="D1036" t="s">
        <v>41</v>
      </c>
      <c r="E1036" t="s">
        <v>55</v>
      </c>
      <c r="F1036" t="s">
        <v>74</v>
      </c>
      <c r="G1036" t="s">
        <v>86</v>
      </c>
      <c r="H1036" t="s">
        <v>751</v>
      </c>
      <c r="I1036" t="s">
        <v>103</v>
      </c>
      <c r="J1036" t="s">
        <v>105</v>
      </c>
      <c r="K1036" t="s">
        <v>1185</v>
      </c>
      <c r="L1036" t="s">
        <v>126</v>
      </c>
      <c r="M1036" t="s">
        <v>74</v>
      </c>
      <c r="N1036" t="s">
        <v>74</v>
      </c>
      <c r="O1036" t="s">
        <v>95</v>
      </c>
      <c r="P1036" t="s">
        <v>1005</v>
      </c>
      <c r="Q1036" t="s">
        <v>73</v>
      </c>
      <c r="R1036" t="s">
        <v>1473</v>
      </c>
      <c r="S1036" t="s">
        <v>75</v>
      </c>
      <c r="T1036" t="s">
        <v>76</v>
      </c>
    </row>
    <row r="1037" spans="1:20" x14ac:dyDescent="0.25">
      <c r="A1037" s="1">
        <v>3595</v>
      </c>
      <c r="B1037" t="s">
        <v>21</v>
      </c>
      <c r="C1037" t="s">
        <v>35</v>
      </c>
      <c r="D1037" t="s">
        <v>41</v>
      </c>
      <c r="E1037" t="s">
        <v>58</v>
      </c>
      <c r="F1037" t="s">
        <v>74</v>
      </c>
      <c r="G1037" t="s">
        <v>89</v>
      </c>
      <c r="H1037" t="s">
        <v>969</v>
      </c>
      <c r="I1037" t="s">
        <v>81</v>
      </c>
      <c r="J1037" t="s">
        <v>107</v>
      </c>
      <c r="K1037" t="s">
        <v>1304</v>
      </c>
      <c r="L1037" t="s">
        <v>74</v>
      </c>
      <c r="M1037" t="s">
        <v>126</v>
      </c>
      <c r="N1037" t="s">
        <v>76</v>
      </c>
      <c r="O1037" t="s">
        <v>77</v>
      </c>
      <c r="P1037" t="s">
        <v>846</v>
      </c>
      <c r="Q1037" t="s">
        <v>74</v>
      </c>
      <c r="R1037" t="s">
        <v>1440</v>
      </c>
      <c r="S1037" t="s">
        <v>106</v>
      </c>
      <c r="T1037" t="s">
        <v>76</v>
      </c>
    </row>
    <row r="1038" spans="1:20" x14ac:dyDescent="0.25">
      <c r="A1038" s="1">
        <v>3596</v>
      </c>
      <c r="B1038" t="s">
        <v>21</v>
      </c>
      <c r="C1038" t="s">
        <v>36</v>
      </c>
      <c r="D1038" t="s">
        <v>41</v>
      </c>
      <c r="E1038" t="s">
        <v>71</v>
      </c>
      <c r="F1038" t="s">
        <v>74</v>
      </c>
      <c r="G1038" t="s">
        <v>85</v>
      </c>
      <c r="H1038" t="s">
        <v>287</v>
      </c>
      <c r="I1038" t="s">
        <v>75</v>
      </c>
      <c r="J1038" t="s">
        <v>92</v>
      </c>
      <c r="K1038" t="s">
        <v>765</v>
      </c>
      <c r="L1038" t="s">
        <v>73</v>
      </c>
      <c r="M1038" t="s">
        <v>73</v>
      </c>
      <c r="N1038" t="s">
        <v>117</v>
      </c>
      <c r="O1038" t="s">
        <v>113</v>
      </c>
      <c r="P1038" t="s">
        <v>1086</v>
      </c>
      <c r="Q1038" t="s">
        <v>73</v>
      </c>
      <c r="R1038" t="s">
        <v>1550</v>
      </c>
      <c r="S1038" t="s">
        <v>96</v>
      </c>
      <c r="T1038" t="s">
        <v>101</v>
      </c>
    </row>
    <row r="1039" spans="1:20" x14ac:dyDescent="0.25">
      <c r="A1039" s="1">
        <v>3597</v>
      </c>
      <c r="B1039" t="s">
        <v>21</v>
      </c>
      <c r="C1039" t="s">
        <v>37</v>
      </c>
      <c r="D1039" t="s">
        <v>41</v>
      </c>
      <c r="E1039" t="s">
        <v>72</v>
      </c>
      <c r="F1039" t="s">
        <v>73</v>
      </c>
      <c r="G1039" t="s">
        <v>106</v>
      </c>
      <c r="H1039" t="s">
        <v>697</v>
      </c>
      <c r="I1039" t="s">
        <v>89</v>
      </c>
      <c r="J1039" t="s">
        <v>88</v>
      </c>
      <c r="K1039" t="s">
        <v>1349</v>
      </c>
      <c r="L1039" t="s">
        <v>73</v>
      </c>
      <c r="M1039" t="s">
        <v>74</v>
      </c>
      <c r="N1039" t="s">
        <v>131</v>
      </c>
      <c r="O1039" t="s">
        <v>93</v>
      </c>
      <c r="P1039" t="s">
        <v>1101</v>
      </c>
      <c r="Q1039" t="s">
        <v>73</v>
      </c>
      <c r="R1039" t="s">
        <v>2015</v>
      </c>
      <c r="S1039" t="s">
        <v>99</v>
      </c>
      <c r="T1039" t="s">
        <v>1116</v>
      </c>
    </row>
    <row r="1040" spans="1:20" x14ac:dyDescent="0.25">
      <c r="A1040" s="1">
        <v>3598</v>
      </c>
      <c r="B1040" t="s">
        <v>21</v>
      </c>
      <c r="C1040" t="s">
        <v>38</v>
      </c>
      <c r="D1040" t="s">
        <v>41</v>
      </c>
      <c r="E1040" t="s">
        <v>61</v>
      </c>
      <c r="F1040" t="s">
        <v>74</v>
      </c>
      <c r="G1040" t="s">
        <v>102</v>
      </c>
      <c r="H1040" t="s">
        <v>732</v>
      </c>
      <c r="I1040" t="s">
        <v>98</v>
      </c>
      <c r="J1040" t="s">
        <v>80</v>
      </c>
      <c r="K1040" t="s">
        <v>1131</v>
      </c>
      <c r="L1040" t="s">
        <v>126</v>
      </c>
      <c r="M1040" t="s">
        <v>126</v>
      </c>
      <c r="N1040" t="s">
        <v>126</v>
      </c>
      <c r="O1040" t="s">
        <v>86</v>
      </c>
      <c r="P1040" t="s">
        <v>861</v>
      </c>
      <c r="Q1040" t="s">
        <v>73</v>
      </c>
      <c r="R1040" t="s">
        <v>1576</v>
      </c>
      <c r="S1040" t="s">
        <v>96</v>
      </c>
      <c r="T1040" t="s">
        <v>131</v>
      </c>
    </row>
    <row r="1041" spans="1:20" x14ac:dyDescent="0.25">
      <c r="A1041" s="1">
        <v>3599</v>
      </c>
      <c r="B1041" t="s">
        <v>21</v>
      </c>
      <c r="C1041" t="s">
        <v>39</v>
      </c>
      <c r="D1041" t="s">
        <v>41</v>
      </c>
      <c r="E1041" t="s">
        <v>69</v>
      </c>
      <c r="F1041" t="s">
        <v>73</v>
      </c>
      <c r="G1041" t="s">
        <v>92</v>
      </c>
      <c r="H1041" t="s">
        <v>608</v>
      </c>
      <c r="I1041" t="s">
        <v>106</v>
      </c>
      <c r="J1041" t="s">
        <v>93</v>
      </c>
      <c r="K1041" t="s">
        <v>1299</v>
      </c>
      <c r="L1041" t="s">
        <v>74</v>
      </c>
      <c r="M1041" t="s">
        <v>74</v>
      </c>
      <c r="N1041" t="s">
        <v>74</v>
      </c>
      <c r="O1041" t="s">
        <v>108</v>
      </c>
      <c r="P1041" t="s">
        <v>995</v>
      </c>
      <c r="Q1041" t="s">
        <v>74</v>
      </c>
      <c r="R1041" t="s">
        <v>2075</v>
      </c>
      <c r="S1041" t="s">
        <v>96</v>
      </c>
      <c r="T1041" t="s">
        <v>1116</v>
      </c>
    </row>
    <row r="1042" spans="1:20" x14ac:dyDescent="0.25">
      <c r="A1042" s="1">
        <v>3600</v>
      </c>
      <c r="B1042" t="s">
        <v>21</v>
      </c>
      <c r="C1042" t="s">
        <v>24</v>
      </c>
      <c r="D1042" t="s">
        <v>42</v>
      </c>
      <c r="E1042" t="s">
        <v>46</v>
      </c>
      <c r="F1042" t="s">
        <v>73</v>
      </c>
      <c r="G1042" t="s">
        <v>102</v>
      </c>
      <c r="H1042" t="s">
        <v>792</v>
      </c>
      <c r="I1042" t="s">
        <v>98</v>
      </c>
      <c r="J1042" t="s">
        <v>79</v>
      </c>
      <c r="K1042" t="s">
        <v>1159</v>
      </c>
      <c r="L1042" t="s">
        <v>74</v>
      </c>
      <c r="M1042" t="s">
        <v>73</v>
      </c>
      <c r="N1042" t="s">
        <v>126</v>
      </c>
      <c r="O1042" t="s">
        <v>102</v>
      </c>
      <c r="P1042" t="s">
        <v>946</v>
      </c>
      <c r="Q1042" t="s">
        <v>74</v>
      </c>
      <c r="R1042" t="s">
        <v>1721</v>
      </c>
      <c r="S1042" t="s">
        <v>116</v>
      </c>
      <c r="T1042" t="s">
        <v>131</v>
      </c>
    </row>
    <row r="1043" spans="1:20" x14ac:dyDescent="0.25">
      <c r="A1043" s="1">
        <v>3601</v>
      </c>
      <c r="B1043" t="s">
        <v>21</v>
      </c>
      <c r="C1043" t="s">
        <v>25</v>
      </c>
      <c r="D1043" t="s">
        <v>42</v>
      </c>
      <c r="E1043" t="s">
        <v>52</v>
      </c>
      <c r="F1043" t="s">
        <v>74</v>
      </c>
      <c r="G1043" t="s">
        <v>93</v>
      </c>
      <c r="H1043" t="s">
        <v>246</v>
      </c>
      <c r="I1043" t="s">
        <v>99</v>
      </c>
      <c r="J1043" t="s">
        <v>94</v>
      </c>
      <c r="K1043" t="s">
        <v>1130</v>
      </c>
      <c r="L1043" t="s">
        <v>74</v>
      </c>
      <c r="M1043" t="s">
        <v>73</v>
      </c>
      <c r="N1043" t="s">
        <v>101</v>
      </c>
      <c r="O1043" t="s">
        <v>86</v>
      </c>
      <c r="P1043" t="s">
        <v>1101</v>
      </c>
      <c r="Q1043" t="s">
        <v>126</v>
      </c>
      <c r="R1043" t="s">
        <v>1454</v>
      </c>
      <c r="S1043" t="s">
        <v>116</v>
      </c>
      <c r="T1043" t="s">
        <v>131</v>
      </c>
    </row>
    <row r="1044" spans="1:20" x14ac:dyDescent="0.25">
      <c r="A1044" s="1">
        <v>3602</v>
      </c>
      <c r="B1044" t="s">
        <v>21</v>
      </c>
      <c r="C1044" t="s">
        <v>26</v>
      </c>
      <c r="D1044" t="s">
        <v>42</v>
      </c>
      <c r="E1044" t="s">
        <v>51</v>
      </c>
      <c r="F1044" t="s">
        <v>73</v>
      </c>
      <c r="G1044" t="s">
        <v>79</v>
      </c>
      <c r="H1044" t="s">
        <v>583</v>
      </c>
      <c r="I1044" t="s">
        <v>77</v>
      </c>
      <c r="J1044" t="s">
        <v>80</v>
      </c>
      <c r="K1044" t="s">
        <v>1193</v>
      </c>
      <c r="L1044" t="s">
        <v>126</v>
      </c>
      <c r="M1044" t="s">
        <v>101</v>
      </c>
      <c r="N1044" t="s">
        <v>126</v>
      </c>
      <c r="O1044" t="s">
        <v>94</v>
      </c>
      <c r="P1044" t="s">
        <v>782</v>
      </c>
      <c r="Q1044" t="s">
        <v>74</v>
      </c>
      <c r="R1044" t="s">
        <v>1570</v>
      </c>
      <c r="S1044" t="s">
        <v>87</v>
      </c>
      <c r="T1044" t="s">
        <v>1116</v>
      </c>
    </row>
    <row r="1045" spans="1:20" x14ac:dyDescent="0.25">
      <c r="A1045" s="1">
        <v>3603</v>
      </c>
      <c r="B1045" t="s">
        <v>21</v>
      </c>
      <c r="C1045" t="s">
        <v>27</v>
      </c>
      <c r="D1045" t="s">
        <v>42</v>
      </c>
      <c r="E1045" t="s">
        <v>44</v>
      </c>
      <c r="F1045" t="s">
        <v>74</v>
      </c>
      <c r="G1045" t="s">
        <v>75</v>
      </c>
      <c r="H1045" t="s">
        <v>533</v>
      </c>
      <c r="I1045" t="s">
        <v>77</v>
      </c>
      <c r="J1045" t="s">
        <v>112</v>
      </c>
      <c r="K1045" t="s">
        <v>1282</v>
      </c>
      <c r="L1045" t="s">
        <v>74</v>
      </c>
      <c r="M1045" t="s">
        <v>126</v>
      </c>
      <c r="N1045" t="s">
        <v>74</v>
      </c>
      <c r="O1045" t="s">
        <v>113</v>
      </c>
      <c r="P1045" t="s">
        <v>1006</v>
      </c>
      <c r="Q1045" t="s">
        <v>74</v>
      </c>
      <c r="R1045" t="s">
        <v>1852</v>
      </c>
      <c r="S1045" t="s">
        <v>82</v>
      </c>
      <c r="T1045" t="s">
        <v>131</v>
      </c>
    </row>
    <row r="1046" spans="1:20" x14ac:dyDescent="0.25">
      <c r="A1046" s="1">
        <v>3604</v>
      </c>
      <c r="B1046" t="s">
        <v>21</v>
      </c>
      <c r="C1046" t="s">
        <v>40</v>
      </c>
      <c r="D1046" t="s">
        <v>42</v>
      </c>
      <c r="E1046" t="s">
        <v>59</v>
      </c>
      <c r="F1046" t="s">
        <v>74</v>
      </c>
      <c r="G1046" t="s">
        <v>75</v>
      </c>
      <c r="H1046" t="s">
        <v>506</v>
      </c>
      <c r="I1046" t="s">
        <v>77</v>
      </c>
      <c r="J1046" t="s">
        <v>80</v>
      </c>
      <c r="K1046" t="s">
        <v>1203</v>
      </c>
      <c r="L1046" t="s">
        <v>74</v>
      </c>
      <c r="M1046" t="s">
        <v>74</v>
      </c>
      <c r="N1046" t="s">
        <v>126</v>
      </c>
      <c r="O1046" t="s">
        <v>99</v>
      </c>
      <c r="P1046" t="s">
        <v>544</v>
      </c>
      <c r="Q1046" t="s">
        <v>74</v>
      </c>
      <c r="R1046" t="s">
        <v>1939</v>
      </c>
      <c r="S1046" t="s">
        <v>116</v>
      </c>
      <c r="T1046" t="s">
        <v>83</v>
      </c>
    </row>
    <row r="1047" spans="1:20" x14ac:dyDescent="0.25">
      <c r="A1047" s="1">
        <v>3605</v>
      </c>
      <c r="B1047" t="s">
        <v>21</v>
      </c>
      <c r="C1047" t="s">
        <v>29</v>
      </c>
      <c r="D1047" t="s">
        <v>42</v>
      </c>
      <c r="E1047" t="s">
        <v>63</v>
      </c>
      <c r="F1047" t="s">
        <v>73</v>
      </c>
      <c r="G1047" t="s">
        <v>76</v>
      </c>
      <c r="H1047" t="s">
        <v>234</v>
      </c>
      <c r="I1047" t="s">
        <v>102</v>
      </c>
      <c r="J1047" t="s">
        <v>108</v>
      </c>
      <c r="K1047" t="s">
        <v>1130</v>
      </c>
      <c r="L1047" t="s">
        <v>74</v>
      </c>
      <c r="M1047" t="s">
        <v>73</v>
      </c>
      <c r="N1047" t="s">
        <v>74</v>
      </c>
      <c r="O1047" t="s">
        <v>103</v>
      </c>
      <c r="P1047" t="s">
        <v>726</v>
      </c>
      <c r="Q1047" t="s">
        <v>73</v>
      </c>
      <c r="R1047" t="s">
        <v>2005</v>
      </c>
      <c r="S1047" t="s">
        <v>87</v>
      </c>
      <c r="T1047" t="s">
        <v>126</v>
      </c>
    </row>
    <row r="1048" spans="1:20" x14ac:dyDescent="0.25">
      <c r="A1048" s="1">
        <v>3606</v>
      </c>
      <c r="B1048" t="s">
        <v>21</v>
      </c>
      <c r="C1048" t="s">
        <v>30</v>
      </c>
      <c r="D1048" t="s">
        <v>42</v>
      </c>
      <c r="E1048" t="s">
        <v>62</v>
      </c>
      <c r="F1048" t="s">
        <v>73</v>
      </c>
      <c r="G1048" t="s">
        <v>114</v>
      </c>
      <c r="H1048" t="s">
        <v>1039</v>
      </c>
      <c r="I1048" t="s">
        <v>81</v>
      </c>
      <c r="J1048" t="s">
        <v>113</v>
      </c>
      <c r="K1048" t="s">
        <v>1172</v>
      </c>
      <c r="L1048" t="s">
        <v>126</v>
      </c>
      <c r="M1048" t="s">
        <v>73</v>
      </c>
      <c r="N1048" t="s">
        <v>74</v>
      </c>
      <c r="O1048" t="s">
        <v>107</v>
      </c>
      <c r="P1048" t="s">
        <v>824</v>
      </c>
      <c r="Q1048" t="s">
        <v>73</v>
      </c>
      <c r="R1048" t="s">
        <v>1897</v>
      </c>
      <c r="S1048" t="s">
        <v>96</v>
      </c>
      <c r="T1048" t="s">
        <v>131</v>
      </c>
    </row>
    <row r="1049" spans="1:20" x14ac:dyDescent="0.25">
      <c r="A1049" s="1">
        <v>3607</v>
      </c>
      <c r="B1049" t="s">
        <v>21</v>
      </c>
      <c r="C1049" t="s">
        <v>31</v>
      </c>
      <c r="D1049" t="s">
        <v>42</v>
      </c>
      <c r="E1049" t="s">
        <v>45</v>
      </c>
      <c r="F1049" t="s">
        <v>73</v>
      </c>
      <c r="G1049" t="s">
        <v>75</v>
      </c>
      <c r="H1049" t="s">
        <v>483</v>
      </c>
      <c r="I1049" t="s">
        <v>77</v>
      </c>
      <c r="J1049" t="s">
        <v>105</v>
      </c>
      <c r="K1049" t="s">
        <v>1137</v>
      </c>
      <c r="L1049" t="s">
        <v>126</v>
      </c>
      <c r="M1049" t="s">
        <v>74</v>
      </c>
      <c r="N1049" t="s">
        <v>126</v>
      </c>
      <c r="O1049" t="s">
        <v>81</v>
      </c>
      <c r="P1049" t="s">
        <v>130</v>
      </c>
      <c r="Q1049" t="s">
        <v>73</v>
      </c>
      <c r="R1049" t="s">
        <v>1771</v>
      </c>
      <c r="S1049" t="s">
        <v>85</v>
      </c>
      <c r="T1049" t="s">
        <v>1116</v>
      </c>
    </row>
    <row r="1050" spans="1:20" x14ac:dyDescent="0.25">
      <c r="A1050" s="1">
        <v>3608</v>
      </c>
      <c r="B1050" t="s">
        <v>21</v>
      </c>
      <c r="C1050" t="s">
        <v>32</v>
      </c>
      <c r="D1050" t="s">
        <v>42</v>
      </c>
      <c r="E1050" t="s">
        <v>49</v>
      </c>
      <c r="F1050" t="s">
        <v>74</v>
      </c>
      <c r="G1050" t="s">
        <v>86</v>
      </c>
      <c r="H1050" t="s">
        <v>415</v>
      </c>
      <c r="I1050" t="s">
        <v>103</v>
      </c>
      <c r="J1050" t="s">
        <v>113</v>
      </c>
      <c r="K1050" t="s">
        <v>1150</v>
      </c>
      <c r="L1050" t="s">
        <v>126</v>
      </c>
      <c r="M1050" t="s">
        <v>74</v>
      </c>
      <c r="N1050" t="s">
        <v>74</v>
      </c>
      <c r="O1050" t="s">
        <v>93</v>
      </c>
      <c r="P1050" t="s">
        <v>250</v>
      </c>
      <c r="Q1050" t="s">
        <v>74</v>
      </c>
      <c r="R1050" t="s">
        <v>1661</v>
      </c>
      <c r="S1050" t="s">
        <v>82</v>
      </c>
      <c r="T1050" t="s">
        <v>76</v>
      </c>
    </row>
    <row r="1051" spans="1:20" x14ac:dyDescent="0.25">
      <c r="A1051" s="1">
        <v>3609</v>
      </c>
      <c r="B1051" t="s">
        <v>21</v>
      </c>
      <c r="C1051" t="s">
        <v>33</v>
      </c>
      <c r="D1051" t="s">
        <v>42</v>
      </c>
      <c r="E1051" t="s">
        <v>69</v>
      </c>
      <c r="F1051" t="s">
        <v>73</v>
      </c>
      <c r="G1051" t="s">
        <v>93</v>
      </c>
      <c r="H1051" t="s">
        <v>525</v>
      </c>
      <c r="I1051" t="s">
        <v>99</v>
      </c>
      <c r="J1051" t="s">
        <v>86</v>
      </c>
      <c r="K1051" t="s">
        <v>1124</v>
      </c>
      <c r="L1051" t="s">
        <v>126</v>
      </c>
      <c r="M1051" t="s">
        <v>73</v>
      </c>
      <c r="N1051" t="s">
        <v>74</v>
      </c>
      <c r="O1051" t="s">
        <v>79</v>
      </c>
      <c r="P1051" t="s">
        <v>255</v>
      </c>
      <c r="Q1051" t="s">
        <v>74</v>
      </c>
      <c r="R1051" t="s">
        <v>1417</v>
      </c>
      <c r="S1051" t="s">
        <v>96</v>
      </c>
      <c r="T1051" t="s">
        <v>87</v>
      </c>
    </row>
    <row r="1052" spans="1:20" x14ac:dyDescent="0.25">
      <c r="A1052" s="1">
        <v>3610</v>
      </c>
      <c r="B1052" t="s">
        <v>21</v>
      </c>
      <c r="C1052" t="s">
        <v>34</v>
      </c>
      <c r="D1052" t="s">
        <v>42</v>
      </c>
      <c r="E1052" t="s">
        <v>70</v>
      </c>
      <c r="F1052" t="s">
        <v>74</v>
      </c>
      <c r="G1052" t="s">
        <v>93</v>
      </c>
      <c r="H1052" t="s">
        <v>974</v>
      </c>
      <c r="I1052" t="s">
        <v>86</v>
      </c>
      <c r="J1052" t="s">
        <v>111</v>
      </c>
      <c r="K1052" t="s">
        <v>1385</v>
      </c>
      <c r="L1052" t="s">
        <v>126</v>
      </c>
      <c r="M1052" t="s">
        <v>73</v>
      </c>
      <c r="N1052" t="s">
        <v>73</v>
      </c>
      <c r="O1052" t="s">
        <v>94</v>
      </c>
      <c r="P1052" t="s">
        <v>1153</v>
      </c>
      <c r="Q1052" t="s">
        <v>126</v>
      </c>
      <c r="R1052" t="s">
        <v>1424</v>
      </c>
      <c r="S1052" t="s">
        <v>96</v>
      </c>
      <c r="T1052" t="s">
        <v>116</v>
      </c>
    </row>
    <row r="1053" spans="1:20" x14ac:dyDescent="0.25">
      <c r="A1053" s="1">
        <v>3611</v>
      </c>
      <c r="B1053" t="s">
        <v>21</v>
      </c>
      <c r="C1053" t="s">
        <v>35</v>
      </c>
      <c r="D1053" t="s">
        <v>42</v>
      </c>
      <c r="E1053" t="s">
        <v>60</v>
      </c>
      <c r="F1053" t="s">
        <v>74</v>
      </c>
      <c r="G1053" t="s">
        <v>87</v>
      </c>
      <c r="H1053" t="s">
        <v>732</v>
      </c>
      <c r="I1053" t="s">
        <v>89</v>
      </c>
      <c r="J1053" t="s">
        <v>113</v>
      </c>
      <c r="K1053" t="s">
        <v>1133</v>
      </c>
      <c r="L1053" t="s">
        <v>73</v>
      </c>
      <c r="M1053" t="s">
        <v>73</v>
      </c>
      <c r="N1053" t="s">
        <v>73</v>
      </c>
      <c r="O1053" t="s">
        <v>103</v>
      </c>
      <c r="P1053" t="s">
        <v>206</v>
      </c>
      <c r="Q1053" t="s">
        <v>73</v>
      </c>
      <c r="R1053" t="s">
        <v>2049</v>
      </c>
      <c r="S1053" t="s">
        <v>78</v>
      </c>
      <c r="T1053" t="s">
        <v>74</v>
      </c>
    </row>
    <row r="1054" spans="1:20" x14ac:dyDescent="0.25">
      <c r="A1054" s="1">
        <v>3612</v>
      </c>
      <c r="B1054" t="s">
        <v>21</v>
      </c>
      <c r="C1054" t="s">
        <v>36</v>
      </c>
      <c r="D1054" t="s">
        <v>42</v>
      </c>
      <c r="E1054" t="s">
        <v>64</v>
      </c>
      <c r="F1054" t="s">
        <v>74</v>
      </c>
      <c r="G1054" t="s">
        <v>90</v>
      </c>
      <c r="H1054" t="s">
        <v>879</v>
      </c>
      <c r="I1054" t="s">
        <v>106</v>
      </c>
      <c r="J1054" t="s">
        <v>86</v>
      </c>
      <c r="K1054" t="s">
        <v>1162</v>
      </c>
      <c r="L1054" t="s">
        <v>74</v>
      </c>
      <c r="M1054" t="s">
        <v>101</v>
      </c>
      <c r="N1054" t="s">
        <v>74</v>
      </c>
      <c r="O1054" t="s">
        <v>97</v>
      </c>
      <c r="P1054" t="s">
        <v>250</v>
      </c>
      <c r="Q1054" t="s">
        <v>74</v>
      </c>
      <c r="R1054" t="s">
        <v>1510</v>
      </c>
      <c r="S1054" t="s">
        <v>85</v>
      </c>
      <c r="T1054" t="s">
        <v>76</v>
      </c>
    </row>
    <row r="1055" spans="1:20" x14ac:dyDescent="0.25">
      <c r="A1055" s="1">
        <v>3613</v>
      </c>
      <c r="B1055" t="s">
        <v>21</v>
      </c>
      <c r="C1055" t="s">
        <v>37</v>
      </c>
      <c r="D1055" t="s">
        <v>42</v>
      </c>
      <c r="E1055" t="s">
        <v>70</v>
      </c>
      <c r="F1055" t="s">
        <v>73</v>
      </c>
      <c r="G1055" t="s">
        <v>77</v>
      </c>
      <c r="H1055" t="s">
        <v>202</v>
      </c>
      <c r="I1055" t="s">
        <v>75</v>
      </c>
      <c r="J1055" t="s">
        <v>95</v>
      </c>
      <c r="K1055" t="s">
        <v>1182</v>
      </c>
      <c r="L1055" t="s">
        <v>74</v>
      </c>
      <c r="M1055" t="s">
        <v>73</v>
      </c>
      <c r="N1055" t="s">
        <v>74</v>
      </c>
      <c r="O1055" t="s">
        <v>80</v>
      </c>
      <c r="P1055" t="s">
        <v>1128</v>
      </c>
      <c r="Q1055" t="s">
        <v>74</v>
      </c>
      <c r="R1055" t="s">
        <v>2215</v>
      </c>
      <c r="S1055" t="s">
        <v>106</v>
      </c>
      <c r="T1055" t="s">
        <v>87</v>
      </c>
    </row>
    <row r="1056" spans="1:20" x14ac:dyDescent="0.25">
      <c r="A1056" s="1">
        <v>3614</v>
      </c>
      <c r="B1056" t="s">
        <v>21</v>
      </c>
      <c r="C1056" t="s">
        <v>38</v>
      </c>
      <c r="D1056" t="s">
        <v>42</v>
      </c>
      <c r="E1056" t="s">
        <v>64</v>
      </c>
      <c r="F1056" t="s">
        <v>73</v>
      </c>
      <c r="G1056" t="s">
        <v>82</v>
      </c>
      <c r="H1056" t="s">
        <v>892</v>
      </c>
      <c r="I1056" t="s">
        <v>103</v>
      </c>
      <c r="J1056" t="s">
        <v>111</v>
      </c>
      <c r="K1056" t="s">
        <v>1266</v>
      </c>
      <c r="L1056" t="s">
        <v>74</v>
      </c>
      <c r="M1056" t="s">
        <v>74</v>
      </c>
      <c r="N1056" t="s">
        <v>131</v>
      </c>
      <c r="O1056" t="s">
        <v>90</v>
      </c>
      <c r="P1056" t="s">
        <v>178</v>
      </c>
      <c r="Q1056" t="s">
        <v>73</v>
      </c>
      <c r="R1056" t="s">
        <v>1609</v>
      </c>
      <c r="S1056" t="s">
        <v>82</v>
      </c>
      <c r="T1056" t="s">
        <v>126</v>
      </c>
    </row>
    <row r="1057" spans="1:20" x14ac:dyDescent="0.25">
      <c r="A1057" s="1">
        <v>3615</v>
      </c>
      <c r="B1057" t="s">
        <v>21</v>
      </c>
      <c r="C1057" t="s">
        <v>39</v>
      </c>
      <c r="D1057" t="s">
        <v>42</v>
      </c>
      <c r="E1057" t="s">
        <v>45</v>
      </c>
      <c r="F1057" t="s">
        <v>74</v>
      </c>
      <c r="G1057" t="s">
        <v>103</v>
      </c>
      <c r="H1057" t="s">
        <v>404</v>
      </c>
      <c r="I1057" t="s">
        <v>94</v>
      </c>
      <c r="J1057" t="s">
        <v>110</v>
      </c>
      <c r="K1057" t="s">
        <v>1358</v>
      </c>
      <c r="L1057" t="s">
        <v>74</v>
      </c>
      <c r="M1057" t="s">
        <v>73</v>
      </c>
      <c r="N1057" t="s">
        <v>74</v>
      </c>
      <c r="O1057" t="s">
        <v>92</v>
      </c>
      <c r="P1057" t="s">
        <v>138</v>
      </c>
      <c r="Q1057" t="s">
        <v>73</v>
      </c>
      <c r="R1057" t="s">
        <v>1031</v>
      </c>
      <c r="S1057" t="s">
        <v>89</v>
      </c>
      <c r="T1057" t="s">
        <v>83</v>
      </c>
    </row>
    <row r="1058" spans="1:20" x14ac:dyDescent="0.25">
      <c r="A1058" s="1">
        <v>3616</v>
      </c>
      <c r="B1058" t="s">
        <v>21</v>
      </c>
      <c r="C1058" t="s">
        <v>24</v>
      </c>
      <c r="D1058" t="s">
        <v>43</v>
      </c>
      <c r="E1058" t="s">
        <v>47</v>
      </c>
      <c r="F1058" t="s">
        <v>73</v>
      </c>
      <c r="G1058" t="s">
        <v>90</v>
      </c>
      <c r="H1058" t="s">
        <v>661</v>
      </c>
      <c r="I1058" t="s">
        <v>87</v>
      </c>
      <c r="J1058" t="s">
        <v>75</v>
      </c>
      <c r="K1058" t="s">
        <v>885</v>
      </c>
      <c r="L1058" t="s">
        <v>74</v>
      </c>
      <c r="M1058" t="s">
        <v>74</v>
      </c>
      <c r="N1058" t="s">
        <v>74</v>
      </c>
      <c r="O1058" t="s">
        <v>112</v>
      </c>
      <c r="P1058" t="s">
        <v>1315</v>
      </c>
      <c r="Q1058" t="s">
        <v>74</v>
      </c>
      <c r="R1058" t="s">
        <v>93</v>
      </c>
      <c r="S1058" t="s">
        <v>96</v>
      </c>
      <c r="T1058" t="s">
        <v>83</v>
      </c>
    </row>
    <row r="1059" spans="1:20" x14ac:dyDescent="0.25">
      <c r="A1059" s="1">
        <v>3617</v>
      </c>
      <c r="B1059" t="s">
        <v>21</v>
      </c>
      <c r="C1059" t="s">
        <v>25</v>
      </c>
      <c r="D1059" t="s">
        <v>43</v>
      </c>
      <c r="E1059" t="s">
        <v>48</v>
      </c>
      <c r="F1059" t="s">
        <v>74</v>
      </c>
      <c r="G1059" t="s">
        <v>77</v>
      </c>
      <c r="H1059" t="s">
        <v>766</v>
      </c>
      <c r="I1059" t="s">
        <v>114</v>
      </c>
      <c r="J1059" t="s">
        <v>93</v>
      </c>
      <c r="K1059" t="s">
        <v>1128</v>
      </c>
      <c r="L1059" t="s">
        <v>126</v>
      </c>
      <c r="M1059" t="s">
        <v>74</v>
      </c>
      <c r="N1059" t="s">
        <v>126</v>
      </c>
      <c r="O1059" t="s">
        <v>107</v>
      </c>
      <c r="P1059" t="s">
        <v>1086</v>
      </c>
      <c r="Q1059" t="s">
        <v>74</v>
      </c>
      <c r="R1059" t="s">
        <v>924</v>
      </c>
      <c r="S1059" t="s">
        <v>116</v>
      </c>
      <c r="T1059" t="s">
        <v>1116</v>
      </c>
    </row>
    <row r="1060" spans="1:20" x14ac:dyDescent="0.25">
      <c r="A1060" s="1">
        <v>3618</v>
      </c>
      <c r="B1060" t="s">
        <v>21</v>
      </c>
      <c r="C1060" t="s">
        <v>26</v>
      </c>
      <c r="D1060" t="s">
        <v>43</v>
      </c>
      <c r="E1060" t="s">
        <v>55</v>
      </c>
      <c r="F1060" t="s">
        <v>73</v>
      </c>
      <c r="G1060" t="s">
        <v>76</v>
      </c>
      <c r="H1060" t="s">
        <v>964</v>
      </c>
      <c r="I1060" t="s">
        <v>96</v>
      </c>
      <c r="J1060" t="s">
        <v>86</v>
      </c>
      <c r="K1060" t="s">
        <v>123</v>
      </c>
      <c r="L1060" t="s">
        <v>74</v>
      </c>
      <c r="M1060" t="s">
        <v>126</v>
      </c>
      <c r="N1060" t="s">
        <v>126</v>
      </c>
      <c r="O1060" t="s">
        <v>114</v>
      </c>
      <c r="P1060" t="s">
        <v>1351</v>
      </c>
      <c r="Q1060" t="s">
        <v>73</v>
      </c>
      <c r="R1060" t="s">
        <v>1425</v>
      </c>
      <c r="S1060" t="s">
        <v>116</v>
      </c>
      <c r="T1060" t="s">
        <v>101</v>
      </c>
    </row>
    <row r="1061" spans="1:20" x14ac:dyDescent="0.25">
      <c r="A1061" s="1">
        <v>3619</v>
      </c>
      <c r="B1061" t="s">
        <v>21</v>
      </c>
      <c r="C1061" t="s">
        <v>27</v>
      </c>
      <c r="D1061" t="s">
        <v>43</v>
      </c>
      <c r="E1061" t="s">
        <v>67</v>
      </c>
      <c r="F1061" t="s">
        <v>74</v>
      </c>
      <c r="G1061" t="s">
        <v>87</v>
      </c>
      <c r="H1061" t="s">
        <v>462</v>
      </c>
      <c r="I1061" t="s">
        <v>95</v>
      </c>
      <c r="J1061" t="s">
        <v>100</v>
      </c>
      <c r="K1061" t="s">
        <v>1258</v>
      </c>
      <c r="L1061" t="s">
        <v>74</v>
      </c>
      <c r="M1061" t="s">
        <v>126</v>
      </c>
      <c r="N1061" t="s">
        <v>1116</v>
      </c>
      <c r="O1061" t="s">
        <v>106</v>
      </c>
      <c r="P1061" t="s">
        <v>133</v>
      </c>
      <c r="Q1061" t="s">
        <v>73</v>
      </c>
      <c r="R1061" t="s">
        <v>2070</v>
      </c>
      <c r="S1061" t="s">
        <v>82</v>
      </c>
      <c r="T1061" t="s">
        <v>131</v>
      </c>
    </row>
    <row r="1062" spans="1:20" x14ac:dyDescent="0.25">
      <c r="A1062" s="1">
        <v>3620</v>
      </c>
      <c r="B1062" t="s">
        <v>21</v>
      </c>
      <c r="C1062" t="s">
        <v>28</v>
      </c>
      <c r="D1062" t="s">
        <v>43</v>
      </c>
      <c r="E1062" t="s">
        <v>65</v>
      </c>
      <c r="F1062" t="s">
        <v>73</v>
      </c>
      <c r="G1062" t="s">
        <v>79</v>
      </c>
      <c r="H1062" t="s">
        <v>284</v>
      </c>
      <c r="I1062" t="s">
        <v>99</v>
      </c>
      <c r="J1062" t="s">
        <v>92</v>
      </c>
      <c r="K1062" t="s">
        <v>1300</v>
      </c>
      <c r="L1062" t="s">
        <v>73</v>
      </c>
      <c r="M1062" t="s">
        <v>73</v>
      </c>
      <c r="N1062" t="s">
        <v>73</v>
      </c>
      <c r="O1062" t="s">
        <v>91</v>
      </c>
      <c r="P1062" t="s">
        <v>1299</v>
      </c>
      <c r="Q1062" t="s">
        <v>126</v>
      </c>
      <c r="R1062" t="s">
        <v>1639</v>
      </c>
      <c r="S1062" t="s">
        <v>96</v>
      </c>
      <c r="T1062" t="s">
        <v>76</v>
      </c>
    </row>
    <row r="1063" spans="1:20" x14ac:dyDescent="0.25">
      <c r="A1063" s="1">
        <v>3621</v>
      </c>
      <c r="B1063" t="s">
        <v>21</v>
      </c>
      <c r="C1063" t="s">
        <v>40</v>
      </c>
      <c r="D1063" t="s">
        <v>43</v>
      </c>
      <c r="E1063" t="s">
        <v>46</v>
      </c>
      <c r="F1063" t="s">
        <v>74</v>
      </c>
      <c r="G1063" t="s">
        <v>77</v>
      </c>
      <c r="H1063" t="s">
        <v>827</v>
      </c>
      <c r="I1063" t="s">
        <v>77</v>
      </c>
      <c r="J1063" t="s">
        <v>88</v>
      </c>
      <c r="K1063" t="s">
        <v>1200</v>
      </c>
      <c r="L1063" t="s">
        <v>73</v>
      </c>
      <c r="M1063" t="s">
        <v>126</v>
      </c>
      <c r="N1063" t="s">
        <v>101</v>
      </c>
      <c r="O1063" t="s">
        <v>92</v>
      </c>
      <c r="P1063" t="s">
        <v>765</v>
      </c>
      <c r="Q1063" t="s">
        <v>73</v>
      </c>
      <c r="R1063" t="s">
        <v>1953</v>
      </c>
      <c r="S1063" t="s">
        <v>81</v>
      </c>
      <c r="T1063" t="s">
        <v>101</v>
      </c>
    </row>
    <row r="1064" spans="1:20" x14ac:dyDescent="0.25">
      <c r="A1064" s="1">
        <v>3622</v>
      </c>
      <c r="B1064" t="s">
        <v>21</v>
      </c>
      <c r="C1064" t="s">
        <v>29</v>
      </c>
      <c r="D1064" t="s">
        <v>43</v>
      </c>
      <c r="E1064" t="s">
        <v>60</v>
      </c>
      <c r="F1064" t="s">
        <v>73</v>
      </c>
      <c r="G1064" t="s">
        <v>89</v>
      </c>
      <c r="H1064" t="s">
        <v>446</v>
      </c>
      <c r="I1064" t="s">
        <v>86</v>
      </c>
      <c r="J1064" t="s">
        <v>91</v>
      </c>
      <c r="K1064" t="s">
        <v>1323</v>
      </c>
      <c r="L1064" t="s">
        <v>74</v>
      </c>
      <c r="M1064" t="s">
        <v>73</v>
      </c>
      <c r="N1064" t="s">
        <v>131</v>
      </c>
      <c r="O1064" t="s">
        <v>90</v>
      </c>
      <c r="P1064" t="s">
        <v>946</v>
      </c>
      <c r="Q1064" t="s">
        <v>73</v>
      </c>
      <c r="R1064" t="s">
        <v>1945</v>
      </c>
      <c r="S1064" t="s">
        <v>89</v>
      </c>
      <c r="T1064" t="s">
        <v>83</v>
      </c>
    </row>
    <row r="1065" spans="1:20" x14ac:dyDescent="0.25">
      <c r="A1065" s="1">
        <v>3623</v>
      </c>
      <c r="B1065" t="s">
        <v>21</v>
      </c>
      <c r="C1065" t="s">
        <v>30</v>
      </c>
      <c r="D1065" t="s">
        <v>43</v>
      </c>
      <c r="E1065" t="s">
        <v>59</v>
      </c>
      <c r="F1065" t="s">
        <v>74</v>
      </c>
      <c r="G1065" t="s">
        <v>104</v>
      </c>
      <c r="H1065" t="s">
        <v>520</v>
      </c>
      <c r="I1065" t="s">
        <v>82</v>
      </c>
      <c r="J1065" t="s">
        <v>103</v>
      </c>
      <c r="K1065" t="s">
        <v>1018</v>
      </c>
      <c r="L1065" t="s">
        <v>126</v>
      </c>
      <c r="M1065" t="s">
        <v>73</v>
      </c>
      <c r="N1065" t="s">
        <v>73</v>
      </c>
      <c r="O1065" t="s">
        <v>104</v>
      </c>
      <c r="P1065" t="s">
        <v>1189</v>
      </c>
      <c r="Q1065" t="s">
        <v>73</v>
      </c>
      <c r="R1065" t="s">
        <v>1797</v>
      </c>
      <c r="S1065" t="s">
        <v>82</v>
      </c>
      <c r="T1065" t="s">
        <v>101</v>
      </c>
    </row>
    <row r="1066" spans="1:20" x14ac:dyDescent="0.25">
      <c r="A1066" s="1">
        <v>3624</v>
      </c>
      <c r="B1066" t="s">
        <v>21</v>
      </c>
      <c r="C1066" t="s">
        <v>31</v>
      </c>
      <c r="D1066" t="s">
        <v>43</v>
      </c>
      <c r="E1066" t="s">
        <v>71</v>
      </c>
      <c r="F1066" t="s">
        <v>73</v>
      </c>
      <c r="G1066" t="s">
        <v>90</v>
      </c>
      <c r="H1066" t="s">
        <v>829</v>
      </c>
      <c r="I1066" t="s">
        <v>80</v>
      </c>
      <c r="J1066" t="s">
        <v>130</v>
      </c>
      <c r="K1066" t="s">
        <v>1298</v>
      </c>
      <c r="L1066" t="s">
        <v>126</v>
      </c>
      <c r="M1066" t="s">
        <v>126</v>
      </c>
      <c r="N1066" t="s">
        <v>126</v>
      </c>
      <c r="O1066" t="s">
        <v>103</v>
      </c>
      <c r="P1066" t="s">
        <v>695</v>
      </c>
      <c r="Q1066" t="s">
        <v>73</v>
      </c>
      <c r="R1066" t="s">
        <v>1414</v>
      </c>
      <c r="S1066" t="s">
        <v>89</v>
      </c>
      <c r="T1066" t="s">
        <v>83</v>
      </c>
    </row>
    <row r="1067" spans="1:20" x14ac:dyDescent="0.25">
      <c r="A1067" s="1">
        <v>3625</v>
      </c>
      <c r="B1067" t="s">
        <v>21</v>
      </c>
      <c r="C1067" t="s">
        <v>33</v>
      </c>
      <c r="D1067" t="s">
        <v>43</v>
      </c>
      <c r="E1067" t="s">
        <v>52</v>
      </c>
      <c r="F1067" t="s">
        <v>73</v>
      </c>
      <c r="G1067" t="s">
        <v>102</v>
      </c>
      <c r="H1067" t="s">
        <v>225</v>
      </c>
      <c r="I1067" t="s">
        <v>103</v>
      </c>
      <c r="J1067" t="s">
        <v>94</v>
      </c>
      <c r="K1067" t="s">
        <v>1265</v>
      </c>
      <c r="L1067" t="s">
        <v>74</v>
      </c>
      <c r="M1067" t="s">
        <v>74</v>
      </c>
      <c r="N1067" t="s">
        <v>101</v>
      </c>
      <c r="O1067" t="s">
        <v>92</v>
      </c>
      <c r="P1067" t="s">
        <v>124</v>
      </c>
      <c r="Q1067" t="s">
        <v>74</v>
      </c>
      <c r="R1067" t="s">
        <v>1768</v>
      </c>
      <c r="S1067" t="s">
        <v>96</v>
      </c>
      <c r="T1067" t="s">
        <v>101</v>
      </c>
    </row>
    <row r="1068" spans="1:20" x14ac:dyDescent="0.25">
      <c r="A1068" s="1">
        <v>3626</v>
      </c>
      <c r="B1068" t="s">
        <v>21</v>
      </c>
      <c r="C1068" t="s">
        <v>34</v>
      </c>
      <c r="D1068" t="s">
        <v>43</v>
      </c>
      <c r="E1068" t="s">
        <v>53</v>
      </c>
      <c r="F1068" t="s">
        <v>74</v>
      </c>
      <c r="G1068" t="s">
        <v>102</v>
      </c>
      <c r="H1068" t="s">
        <v>748</v>
      </c>
      <c r="I1068" t="s">
        <v>98</v>
      </c>
      <c r="J1068" t="s">
        <v>108</v>
      </c>
      <c r="K1068" t="s">
        <v>1161</v>
      </c>
      <c r="L1068" t="s">
        <v>73</v>
      </c>
      <c r="M1068" t="s">
        <v>73</v>
      </c>
      <c r="N1068" t="s">
        <v>74</v>
      </c>
      <c r="O1068" t="s">
        <v>95</v>
      </c>
      <c r="P1068" t="s">
        <v>281</v>
      </c>
      <c r="Q1068" t="s">
        <v>126</v>
      </c>
      <c r="R1068" t="s">
        <v>2000</v>
      </c>
      <c r="S1068" t="s">
        <v>96</v>
      </c>
      <c r="T1068" t="s">
        <v>101</v>
      </c>
    </row>
    <row r="1069" spans="1:20" x14ac:dyDescent="0.25">
      <c r="A1069" s="1">
        <v>3627</v>
      </c>
      <c r="B1069" t="s">
        <v>21</v>
      </c>
      <c r="C1069" t="s">
        <v>35</v>
      </c>
      <c r="D1069" t="s">
        <v>43</v>
      </c>
      <c r="E1069" t="s">
        <v>51</v>
      </c>
      <c r="F1069" t="s">
        <v>74</v>
      </c>
      <c r="G1069" t="s">
        <v>109</v>
      </c>
      <c r="H1069" t="s">
        <v>1036</v>
      </c>
      <c r="I1069" t="s">
        <v>102</v>
      </c>
      <c r="J1069" t="s">
        <v>111</v>
      </c>
      <c r="K1069" t="s">
        <v>1183</v>
      </c>
      <c r="L1069" t="s">
        <v>126</v>
      </c>
      <c r="M1069" t="s">
        <v>73</v>
      </c>
      <c r="N1069" t="s">
        <v>73</v>
      </c>
      <c r="O1069" t="s">
        <v>86</v>
      </c>
      <c r="P1069" t="s">
        <v>944</v>
      </c>
      <c r="Q1069" t="s">
        <v>126</v>
      </c>
      <c r="R1069" t="s">
        <v>1590</v>
      </c>
      <c r="S1069" t="s">
        <v>85</v>
      </c>
      <c r="T1069" t="s">
        <v>131</v>
      </c>
    </row>
    <row r="1070" spans="1:20" x14ac:dyDescent="0.25">
      <c r="A1070" s="1">
        <v>3628</v>
      </c>
      <c r="B1070" t="s">
        <v>21</v>
      </c>
      <c r="C1070" t="s">
        <v>36</v>
      </c>
      <c r="D1070" t="s">
        <v>43</v>
      </c>
      <c r="E1070" t="s">
        <v>67</v>
      </c>
      <c r="F1070" t="s">
        <v>73</v>
      </c>
      <c r="G1070" t="s">
        <v>105</v>
      </c>
      <c r="H1070" t="s">
        <v>881</v>
      </c>
      <c r="I1070" t="s">
        <v>90</v>
      </c>
      <c r="J1070" t="s">
        <v>80</v>
      </c>
      <c r="K1070" t="s">
        <v>1249</v>
      </c>
      <c r="L1070" t="s">
        <v>126</v>
      </c>
      <c r="M1070" t="s">
        <v>74</v>
      </c>
      <c r="N1070" t="s">
        <v>74</v>
      </c>
      <c r="O1070" t="s">
        <v>92</v>
      </c>
      <c r="P1070" t="s">
        <v>1085</v>
      </c>
      <c r="Q1070" t="s">
        <v>101</v>
      </c>
      <c r="R1070" t="s">
        <v>1671</v>
      </c>
      <c r="S1070" t="s">
        <v>78</v>
      </c>
      <c r="T1070" t="s">
        <v>1116</v>
      </c>
    </row>
    <row r="1071" spans="1:20" x14ac:dyDescent="0.25">
      <c r="A1071" s="1">
        <v>3629</v>
      </c>
      <c r="B1071" t="s">
        <v>21</v>
      </c>
      <c r="C1071" t="s">
        <v>37</v>
      </c>
      <c r="D1071" t="s">
        <v>43</v>
      </c>
      <c r="E1071" t="s">
        <v>48</v>
      </c>
      <c r="F1071" t="s">
        <v>73</v>
      </c>
      <c r="G1071" t="s">
        <v>86</v>
      </c>
      <c r="H1071" t="s">
        <v>262</v>
      </c>
      <c r="I1071" t="s">
        <v>92</v>
      </c>
      <c r="J1071" t="s">
        <v>112</v>
      </c>
      <c r="K1071" t="s">
        <v>1236</v>
      </c>
      <c r="L1071" t="s">
        <v>74</v>
      </c>
      <c r="M1071" t="s">
        <v>73</v>
      </c>
      <c r="N1071" t="s">
        <v>74</v>
      </c>
      <c r="O1071" t="s">
        <v>95</v>
      </c>
      <c r="P1071" t="s">
        <v>530</v>
      </c>
      <c r="Q1071" t="s">
        <v>74</v>
      </c>
      <c r="R1071" t="s">
        <v>309</v>
      </c>
      <c r="S1071" t="s">
        <v>89</v>
      </c>
      <c r="T1071" t="s">
        <v>76</v>
      </c>
    </row>
    <row r="1072" spans="1:20" x14ac:dyDescent="0.25">
      <c r="A1072" s="1">
        <v>3630</v>
      </c>
      <c r="B1072" t="s">
        <v>21</v>
      </c>
      <c r="C1072" t="s">
        <v>38</v>
      </c>
      <c r="D1072" t="s">
        <v>43</v>
      </c>
      <c r="E1072" t="s">
        <v>54</v>
      </c>
      <c r="F1072" t="s">
        <v>74</v>
      </c>
      <c r="G1072" t="s">
        <v>102</v>
      </c>
      <c r="H1072" t="s">
        <v>673</v>
      </c>
      <c r="I1072" t="s">
        <v>113</v>
      </c>
      <c r="J1072" t="s">
        <v>105</v>
      </c>
      <c r="K1072" t="s">
        <v>1197</v>
      </c>
      <c r="L1072" t="s">
        <v>126</v>
      </c>
      <c r="M1072" t="s">
        <v>73</v>
      </c>
      <c r="N1072" t="s">
        <v>74</v>
      </c>
      <c r="O1072" t="s">
        <v>107</v>
      </c>
      <c r="P1072" t="s">
        <v>842</v>
      </c>
      <c r="Q1072" t="s">
        <v>73</v>
      </c>
      <c r="R1072" t="s">
        <v>1033</v>
      </c>
      <c r="S1072" t="s">
        <v>96</v>
      </c>
      <c r="T1072" t="s">
        <v>83</v>
      </c>
    </row>
    <row r="1073" spans="1:20" x14ac:dyDescent="0.25">
      <c r="A1073" s="1">
        <v>3631</v>
      </c>
      <c r="B1073" t="s">
        <v>21</v>
      </c>
      <c r="C1073" t="s">
        <v>39</v>
      </c>
      <c r="D1073" t="s">
        <v>43</v>
      </c>
      <c r="E1073" t="s">
        <v>47</v>
      </c>
      <c r="F1073" t="s">
        <v>74</v>
      </c>
      <c r="G1073" t="s">
        <v>86</v>
      </c>
      <c r="H1073" t="s">
        <v>248</v>
      </c>
      <c r="I1073" t="s">
        <v>114</v>
      </c>
      <c r="J1073" t="s">
        <v>129</v>
      </c>
      <c r="K1073" t="s">
        <v>1327</v>
      </c>
      <c r="L1073" t="s">
        <v>126</v>
      </c>
      <c r="M1073" t="s">
        <v>74</v>
      </c>
      <c r="N1073" t="s">
        <v>74</v>
      </c>
      <c r="O1073" t="s">
        <v>92</v>
      </c>
      <c r="P1073" t="s">
        <v>846</v>
      </c>
      <c r="Q1073" t="s">
        <v>74</v>
      </c>
      <c r="R1073" t="s">
        <v>1762</v>
      </c>
      <c r="S1073" t="s">
        <v>75</v>
      </c>
      <c r="T1073" t="s">
        <v>131</v>
      </c>
    </row>
    <row r="1074" spans="1:20" x14ac:dyDescent="0.25">
      <c r="A1074" s="1">
        <v>3632</v>
      </c>
      <c r="B1074" t="s">
        <v>21</v>
      </c>
      <c r="C1074" t="s">
        <v>24</v>
      </c>
      <c r="D1074" t="s">
        <v>44</v>
      </c>
      <c r="E1074" t="s">
        <v>62</v>
      </c>
      <c r="F1074" t="s">
        <v>74</v>
      </c>
      <c r="G1074" t="s">
        <v>98</v>
      </c>
      <c r="H1074" t="s">
        <v>245</v>
      </c>
      <c r="I1074" t="s">
        <v>89</v>
      </c>
      <c r="J1074" t="s">
        <v>94</v>
      </c>
      <c r="K1074" t="s">
        <v>1174</v>
      </c>
      <c r="L1074" t="s">
        <v>126</v>
      </c>
      <c r="M1074" t="s">
        <v>74</v>
      </c>
      <c r="N1074" t="s">
        <v>126</v>
      </c>
      <c r="O1074" t="s">
        <v>112</v>
      </c>
      <c r="P1074" t="s">
        <v>1124</v>
      </c>
      <c r="Q1074" t="s">
        <v>74</v>
      </c>
      <c r="R1074" t="s">
        <v>1608</v>
      </c>
      <c r="S1074" t="s">
        <v>75</v>
      </c>
      <c r="T1074" t="s">
        <v>117</v>
      </c>
    </row>
    <row r="1075" spans="1:20" x14ac:dyDescent="0.25">
      <c r="A1075" s="1">
        <v>3633</v>
      </c>
      <c r="B1075" t="s">
        <v>21</v>
      </c>
      <c r="C1075" t="s">
        <v>25</v>
      </c>
      <c r="D1075" t="s">
        <v>44</v>
      </c>
      <c r="E1075" t="s">
        <v>45</v>
      </c>
      <c r="F1075" t="s">
        <v>73</v>
      </c>
      <c r="G1075" t="s">
        <v>101</v>
      </c>
      <c r="H1075" t="s">
        <v>287</v>
      </c>
      <c r="I1075" t="s">
        <v>75</v>
      </c>
      <c r="J1075" t="s">
        <v>114</v>
      </c>
      <c r="K1075" t="s">
        <v>396</v>
      </c>
      <c r="L1075" t="s">
        <v>73</v>
      </c>
      <c r="M1075" t="s">
        <v>73</v>
      </c>
      <c r="N1075" t="s">
        <v>101</v>
      </c>
      <c r="O1075" t="s">
        <v>102</v>
      </c>
      <c r="P1075" t="s">
        <v>537</v>
      </c>
      <c r="Q1075" t="s">
        <v>73</v>
      </c>
      <c r="R1075" t="s">
        <v>2161</v>
      </c>
      <c r="S1075" t="s">
        <v>82</v>
      </c>
      <c r="T1075" t="s">
        <v>1116</v>
      </c>
    </row>
    <row r="1076" spans="1:20" x14ac:dyDescent="0.25">
      <c r="A1076" s="1">
        <v>3634</v>
      </c>
      <c r="B1076" t="s">
        <v>21</v>
      </c>
      <c r="C1076" t="s">
        <v>26</v>
      </c>
      <c r="D1076" t="s">
        <v>44</v>
      </c>
      <c r="E1076" t="s">
        <v>50</v>
      </c>
      <c r="F1076" t="s">
        <v>74</v>
      </c>
      <c r="G1076" t="s">
        <v>92</v>
      </c>
      <c r="H1076" t="s">
        <v>760</v>
      </c>
      <c r="I1076" t="s">
        <v>90</v>
      </c>
      <c r="J1076" t="s">
        <v>92</v>
      </c>
      <c r="K1076" t="s">
        <v>1175</v>
      </c>
      <c r="L1076" t="s">
        <v>126</v>
      </c>
      <c r="M1076" t="s">
        <v>73</v>
      </c>
      <c r="N1076" t="s">
        <v>1116</v>
      </c>
      <c r="O1076" t="s">
        <v>108</v>
      </c>
      <c r="P1076" t="s">
        <v>829</v>
      </c>
      <c r="Q1076" t="s">
        <v>73</v>
      </c>
      <c r="R1076" t="s">
        <v>1789</v>
      </c>
      <c r="S1076" t="s">
        <v>89</v>
      </c>
      <c r="T1076" t="s">
        <v>83</v>
      </c>
    </row>
    <row r="1077" spans="1:20" x14ac:dyDescent="0.25">
      <c r="A1077" s="1">
        <v>3635</v>
      </c>
      <c r="B1077" t="s">
        <v>21</v>
      </c>
      <c r="C1077" t="s">
        <v>27</v>
      </c>
      <c r="D1077" t="s">
        <v>44</v>
      </c>
      <c r="E1077" t="s">
        <v>42</v>
      </c>
      <c r="F1077" t="s">
        <v>73</v>
      </c>
      <c r="G1077" t="s">
        <v>102</v>
      </c>
      <c r="H1077" t="s">
        <v>374</v>
      </c>
      <c r="I1077" t="s">
        <v>85</v>
      </c>
      <c r="J1077" t="s">
        <v>90</v>
      </c>
      <c r="K1077" t="s">
        <v>1252</v>
      </c>
      <c r="L1077" t="s">
        <v>74</v>
      </c>
      <c r="M1077" t="s">
        <v>73</v>
      </c>
      <c r="N1077" t="s">
        <v>101</v>
      </c>
      <c r="O1077" t="s">
        <v>111</v>
      </c>
      <c r="P1077" t="s">
        <v>401</v>
      </c>
      <c r="Q1077" t="s">
        <v>73</v>
      </c>
      <c r="R1077" t="s">
        <v>1737</v>
      </c>
      <c r="S1077" t="s">
        <v>82</v>
      </c>
      <c r="T1077" t="s">
        <v>83</v>
      </c>
    </row>
    <row r="1078" spans="1:20" x14ac:dyDescent="0.25">
      <c r="A1078" s="1">
        <v>3636</v>
      </c>
      <c r="B1078" t="s">
        <v>21</v>
      </c>
      <c r="C1078" t="s">
        <v>28</v>
      </c>
      <c r="D1078" t="s">
        <v>44</v>
      </c>
      <c r="E1078" t="s">
        <v>47</v>
      </c>
      <c r="F1078" t="s">
        <v>73</v>
      </c>
      <c r="G1078" t="s">
        <v>89</v>
      </c>
      <c r="H1078" t="s">
        <v>160</v>
      </c>
      <c r="I1078" t="s">
        <v>90</v>
      </c>
      <c r="J1078" t="s">
        <v>97</v>
      </c>
      <c r="K1078" t="s">
        <v>281</v>
      </c>
      <c r="L1078" t="s">
        <v>74</v>
      </c>
      <c r="M1078" t="s">
        <v>74</v>
      </c>
      <c r="N1078" t="s">
        <v>83</v>
      </c>
      <c r="O1078" t="s">
        <v>77</v>
      </c>
      <c r="P1078" t="s">
        <v>133</v>
      </c>
      <c r="Q1078" t="s">
        <v>73</v>
      </c>
      <c r="R1078" t="s">
        <v>1410</v>
      </c>
      <c r="S1078" t="s">
        <v>81</v>
      </c>
      <c r="T1078" t="s">
        <v>83</v>
      </c>
    </row>
    <row r="1079" spans="1:20" x14ac:dyDescent="0.25">
      <c r="A1079" s="1">
        <v>3637</v>
      </c>
      <c r="B1079" t="s">
        <v>21</v>
      </c>
      <c r="C1079" t="s">
        <v>29</v>
      </c>
      <c r="D1079" t="s">
        <v>44</v>
      </c>
      <c r="E1079" t="s">
        <v>70</v>
      </c>
      <c r="F1079" t="s">
        <v>74</v>
      </c>
      <c r="G1079" t="s">
        <v>79</v>
      </c>
      <c r="H1079" t="s">
        <v>723</v>
      </c>
      <c r="I1079" t="s">
        <v>90</v>
      </c>
      <c r="J1079" t="s">
        <v>108</v>
      </c>
      <c r="K1079" t="s">
        <v>1249</v>
      </c>
      <c r="L1079" t="s">
        <v>74</v>
      </c>
      <c r="M1079" t="s">
        <v>73</v>
      </c>
      <c r="N1079" t="s">
        <v>74</v>
      </c>
      <c r="O1079" t="s">
        <v>108</v>
      </c>
      <c r="P1079" t="s">
        <v>1133</v>
      </c>
      <c r="Q1079" t="s">
        <v>126</v>
      </c>
      <c r="R1079" t="s">
        <v>1824</v>
      </c>
      <c r="S1079" t="s">
        <v>89</v>
      </c>
      <c r="T1079" t="s">
        <v>78</v>
      </c>
    </row>
    <row r="1080" spans="1:20" x14ac:dyDescent="0.25">
      <c r="A1080" s="1">
        <v>3638</v>
      </c>
      <c r="B1080" t="s">
        <v>21</v>
      </c>
      <c r="C1080" t="s">
        <v>30</v>
      </c>
      <c r="D1080" t="s">
        <v>44</v>
      </c>
      <c r="E1080" t="s">
        <v>65</v>
      </c>
      <c r="F1080" t="s">
        <v>74</v>
      </c>
      <c r="G1080" t="s">
        <v>93</v>
      </c>
      <c r="H1080" t="s">
        <v>224</v>
      </c>
      <c r="I1080" t="s">
        <v>90</v>
      </c>
      <c r="J1080" t="s">
        <v>86</v>
      </c>
      <c r="K1080" t="s">
        <v>1208</v>
      </c>
      <c r="L1080" t="s">
        <v>74</v>
      </c>
      <c r="M1080" t="s">
        <v>73</v>
      </c>
      <c r="N1080" t="s">
        <v>73</v>
      </c>
      <c r="O1080" t="s">
        <v>97</v>
      </c>
      <c r="P1080" t="s">
        <v>1200</v>
      </c>
      <c r="Q1080" t="s">
        <v>126</v>
      </c>
      <c r="R1080" t="s">
        <v>1995</v>
      </c>
      <c r="S1080" t="s">
        <v>106</v>
      </c>
      <c r="T1080" t="s">
        <v>83</v>
      </c>
    </row>
    <row r="1081" spans="1:20" x14ac:dyDescent="0.25">
      <c r="A1081" s="1">
        <v>3639</v>
      </c>
      <c r="B1081" t="s">
        <v>21</v>
      </c>
      <c r="C1081" t="s">
        <v>31</v>
      </c>
      <c r="D1081" t="s">
        <v>44</v>
      </c>
      <c r="E1081" t="s">
        <v>62</v>
      </c>
      <c r="F1081" t="s">
        <v>73</v>
      </c>
      <c r="G1081" t="s">
        <v>98</v>
      </c>
      <c r="H1081" t="s">
        <v>979</v>
      </c>
      <c r="I1081" t="s">
        <v>113</v>
      </c>
      <c r="J1081" t="s">
        <v>104</v>
      </c>
      <c r="K1081" t="s">
        <v>1163</v>
      </c>
      <c r="L1081" t="s">
        <v>126</v>
      </c>
      <c r="M1081" t="s">
        <v>73</v>
      </c>
      <c r="N1081" t="s">
        <v>76</v>
      </c>
      <c r="O1081" t="s">
        <v>103</v>
      </c>
      <c r="P1081" t="s">
        <v>213</v>
      </c>
      <c r="Q1081" t="s">
        <v>74</v>
      </c>
      <c r="R1081" t="s">
        <v>809</v>
      </c>
      <c r="S1081" t="s">
        <v>89</v>
      </c>
      <c r="T1081" t="s">
        <v>83</v>
      </c>
    </row>
    <row r="1082" spans="1:20" x14ac:dyDescent="0.25">
      <c r="A1082" s="1">
        <v>3640</v>
      </c>
      <c r="B1082" t="s">
        <v>21</v>
      </c>
      <c r="C1082" t="s">
        <v>32</v>
      </c>
      <c r="D1082" t="s">
        <v>44</v>
      </c>
      <c r="E1082" t="s">
        <v>64</v>
      </c>
      <c r="F1082" t="s">
        <v>74</v>
      </c>
      <c r="G1082" t="s">
        <v>78</v>
      </c>
      <c r="H1082" t="s">
        <v>147</v>
      </c>
      <c r="I1082" t="s">
        <v>89</v>
      </c>
      <c r="J1082" t="s">
        <v>94</v>
      </c>
      <c r="K1082" t="s">
        <v>713</v>
      </c>
      <c r="L1082" t="s">
        <v>74</v>
      </c>
      <c r="M1082" t="s">
        <v>74</v>
      </c>
      <c r="N1082" t="s">
        <v>126</v>
      </c>
      <c r="O1082" t="s">
        <v>106</v>
      </c>
      <c r="P1082" t="s">
        <v>537</v>
      </c>
      <c r="Q1082" t="s">
        <v>73</v>
      </c>
      <c r="R1082" t="s">
        <v>2219</v>
      </c>
      <c r="S1082" t="s">
        <v>116</v>
      </c>
      <c r="T1082" t="s">
        <v>126</v>
      </c>
    </row>
    <row r="1083" spans="1:20" x14ac:dyDescent="0.25">
      <c r="A1083" s="1">
        <v>3641</v>
      </c>
      <c r="B1083" t="s">
        <v>21</v>
      </c>
      <c r="C1083" t="s">
        <v>33</v>
      </c>
      <c r="D1083" t="s">
        <v>44</v>
      </c>
      <c r="E1083" t="s">
        <v>57</v>
      </c>
      <c r="F1083" t="s">
        <v>73</v>
      </c>
      <c r="G1083" t="s">
        <v>77</v>
      </c>
      <c r="H1083" t="s">
        <v>942</v>
      </c>
      <c r="I1083" t="s">
        <v>98</v>
      </c>
      <c r="J1083" t="s">
        <v>91</v>
      </c>
      <c r="K1083" t="s">
        <v>1197</v>
      </c>
      <c r="L1083" t="s">
        <v>74</v>
      </c>
      <c r="M1083" t="s">
        <v>131</v>
      </c>
      <c r="N1083" t="s">
        <v>74</v>
      </c>
      <c r="O1083" t="s">
        <v>103</v>
      </c>
      <c r="P1083" t="s">
        <v>1133</v>
      </c>
      <c r="Q1083" t="s">
        <v>126</v>
      </c>
      <c r="R1083" t="s">
        <v>1674</v>
      </c>
      <c r="S1083" t="s">
        <v>96</v>
      </c>
      <c r="T1083" t="s">
        <v>83</v>
      </c>
    </row>
    <row r="1084" spans="1:20" x14ac:dyDescent="0.25">
      <c r="A1084" s="1">
        <v>3642</v>
      </c>
      <c r="B1084" t="s">
        <v>21</v>
      </c>
      <c r="C1084" t="s">
        <v>34</v>
      </c>
      <c r="D1084" t="s">
        <v>44</v>
      </c>
      <c r="E1084" t="s">
        <v>56</v>
      </c>
      <c r="F1084" t="s">
        <v>73</v>
      </c>
      <c r="G1084" t="s">
        <v>89</v>
      </c>
      <c r="H1084" t="s">
        <v>555</v>
      </c>
      <c r="I1084" t="s">
        <v>99</v>
      </c>
      <c r="J1084" t="s">
        <v>113</v>
      </c>
      <c r="K1084" t="s">
        <v>1252</v>
      </c>
      <c r="L1084" t="s">
        <v>74</v>
      </c>
      <c r="M1084" t="s">
        <v>73</v>
      </c>
      <c r="N1084" t="s">
        <v>126</v>
      </c>
      <c r="O1084" t="s">
        <v>97</v>
      </c>
      <c r="P1084" t="s">
        <v>817</v>
      </c>
      <c r="Q1084" t="s">
        <v>73</v>
      </c>
      <c r="R1084" t="s">
        <v>903</v>
      </c>
      <c r="S1084" t="s">
        <v>75</v>
      </c>
      <c r="T1084" t="s">
        <v>83</v>
      </c>
    </row>
    <row r="1085" spans="1:20" x14ac:dyDescent="0.25">
      <c r="A1085" s="1">
        <v>3643</v>
      </c>
      <c r="B1085" t="s">
        <v>21</v>
      </c>
      <c r="C1085" t="s">
        <v>35</v>
      </c>
      <c r="D1085" t="s">
        <v>44</v>
      </c>
      <c r="E1085" t="s">
        <v>63</v>
      </c>
      <c r="F1085" t="s">
        <v>74</v>
      </c>
      <c r="G1085" t="s">
        <v>101</v>
      </c>
      <c r="H1085" t="s">
        <v>229</v>
      </c>
      <c r="I1085" t="s">
        <v>106</v>
      </c>
      <c r="J1085" t="s">
        <v>93</v>
      </c>
      <c r="K1085" t="s">
        <v>473</v>
      </c>
      <c r="L1085" t="s">
        <v>73</v>
      </c>
      <c r="M1085" t="s">
        <v>74</v>
      </c>
      <c r="N1085" t="s">
        <v>1116</v>
      </c>
      <c r="O1085" t="s">
        <v>92</v>
      </c>
      <c r="P1085" t="s">
        <v>1227</v>
      </c>
      <c r="Q1085" t="s">
        <v>73</v>
      </c>
      <c r="R1085" t="s">
        <v>2074</v>
      </c>
      <c r="S1085" t="s">
        <v>82</v>
      </c>
      <c r="T1085" t="s">
        <v>131</v>
      </c>
    </row>
    <row r="1086" spans="1:20" x14ac:dyDescent="0.25">
      <c r="A1086" s="1">
        <v>3644</v>
      </c>
      <c r="B1086" t="s">
        <v>21</v>
      </c>
      <c r="C1086" t="s">
        <v>36</v>
      </c>
      <c r="D1086" t="s">
        <v>44</v>
      </c>
      <c r="E1086" t="s">
        <v>54</v>
      </c>
      <c r="F1086" t="s">
        <v>74</v>
      </c>
      <c r="G1086" t="s">
        <v>82</v>
      </c>
      <c r="H1086" t="s">
        <v>694</v>
      </c>
      <c r="I1086" t="s">
        <v>76</v>
      </c>
      <c r="J1086" t="s">
        <v>89</v>
      </c>
      <c r="K1086" t="s">
        <v>911</v>
      </c>
      <c r="L1086" t="s">
        <v>74</v>
      </c>
      <c r="M1086" t="s">
        <v>74</v>
      </c>
      <c r="N1086" t="s">
        <v>73</v>
      </c>
      <c r="O1086" t="s">
        <v>122</v>
      </c>
      <c r="P1086" t="s">
        <v>1191</v>
      </c>
      <c r="Q1086" t="s">
        <v>74</v>
      </c>
      <c r="R1086" t="s">
        <v>2040</v>
      </c>
      <c r="S1086" t="s">
        <v>81</v>
      </c>
      <c r="T1086" t="s">
        <v>78</v>
      </c>
    </row>
    <row r="1087" spans="1:20" x14ac:dyDescent="0.25">
      <c r="A1087" s="1">
        <v>3645</v>
      </c>
      <c r="B1087" t="s">
        <v>21</v>
      </c>
      <c r="C1087" t="s">
        <v>37</v>
      </c>
      <c r="D1087" t="s">
        <v>44</v>
      </c>
      <c r="E1087" t="s">
        <v>59</v>
      </c>
      <c r="F1087" t="s">
        <v>74</v>
      </c>
      <c r="G1087" t="s">
        <v>77</v>
      </c>
      <c r="H1087" t="s">
        <v>793</v>
      </c>
      <c r="I1087" t="s">
        <v>75</v>
      </c>
      <c r="J1087" t="s">
        <v>113</v>
      </c>
      <c r="K1087" t="s">
        <v>1301</v>
      </c>
      <c r="L1087" t="s">
        <v>74</v>
      </c>
      <c r="M1087" t="s">
        <v>73</v>
      </c>
      <c r="N1087" t="s">
        <v>126</v>
      </c>
      <c r="O1087" t="s">
        <v>79</v>
      </c>
      <c r="P1087" t="s">
        <v>995</v>
      </c>
      <c r="Q1087" t="s">
        <v>126</v>
      </c>
      <c r="R1087" t="s">
        <v>2020</v>
      </c>
      <c r="S1087" t="s">
        <v>106</v>
      </c>
      <c r="T1087" t="s">
        <v>76</v>
      </c>
    </row>
    <row r="1088" spans="1:20" x14ac:dyDescent="0.25">
      <c r="A1088" s="1">
        <v>3646</v>
      </c>
      <c r="B1088" t="s">
        <v>21</v>
      </c>
      <c r="C1088" t="s">
        <v>38</v>
      </c>
      <c r="D1088" t="s">
        <v>44</v>
      </c>
      <c r="E1088" t="s">
        <v>63</v>
      </c>
      <c r="F1088" t="s">
        <v>73</v>
      </c>
      <c r="G1088" t="s">
        <v>89</v>
      </c>
      <c r="H1088" t="s">
        <v>748</v>
      </c>
      <c r="I1088" t="s">
        <v>98</v>
      </c>
      <c r="J1088" t="s">
        <v>105</v>
      </c>
      <c r="K1088" t="s">
        <v>1282</v>
      </c>
      <c r="L1088" t="s">
        <v>73</v>
      </c>
      <c r="M1088" t="s">
        <v>73</v>
      </c>
      <c r="N1088" t="s">
        <v>83</v>
      </c>
      <c r="O1088" t="s">
        <v>77</v>
      </c>
      <c r="P1088" t="s">
        <v>718</v>
      </c>
      <c r="Q1088" t="s">
        <v>73</v>
      </c>
      <c r="R1088" t="s">
        <v>1464</v>
      </c>
      <c r="S1088" t="s">
        <v>75</v>
      </c>
      <c r="T1088" t="s">
        <v>117</v>
      </c>
    </row>
    <row r="1089" spans="1:20" x14ac:dyDescent="0.25">
      <c r="A1089" s="1">
        <v>3647</v>
      </c>
      <c r="B1089" t="s">
        <v>21</v>
      </c>
      <c r="C1089" t="s">
        <v>39</v>
      </c>
      <c r="D1089" t="s">
        <v>44</v>
      </c>
      <c r="E1089" t="s">
        <v>59</v>
      </c>
      <c r="F1089" t="s">
        <v>73</v>
      </c>
      <c r="G1089" t="s">
        <v>103</v>
      </c>
      <c r="H1089" t="s">
        <v>153</v>
      </c>
      <c r="I1089" t="s">
        <v>99</v>
      </c>
      <c r="J1089" t="s">
        <v>86</v>
      </c>
      <c r="K1089" t="s">
        <v>1289</v>
      </c>
      <c r="L1089" t="s">
        <v>74</v>
      </c>
      <c r="M1089" t="s">
        <v>73</v>
      </c>
      <c r="N1089" t="s">
        <v>1116</v>
      </c>
      <c r="O1089" t="s">
        <v>107</v>
      </c>
      <c r="P1089" t="s">
        <v>1016</v>
      </c>
      <c r="Q1089" t="s">
        <v>74</v>
      </c>
      <c r="R1089" t="s">
        <v>1617</v>
      </c>
      <c r="S1089" t="s">
        <v>85</v>
      </c>
      <c r="T1089" t="s">
        <v>131</v>
      </c>
    </row>
    <row r="1090" spans="1:20" x14ac:dyDescent="0.25">
      <c r="A1090" s="1">
        <v>3648</v>
      </c>
      <c r="B1090" t="s">
        <v>21</v>
      </c>
      <c r="C1090" t="s">
        <v>24</v>
      </c>
      <c r="D1090" t="s">
        <v>45</v>
      </c>
      <c r="E1090" t="s">
        <v>68</v>
      </c>
      <c r="F1090" t="s">
        <v>73</v>
      </c>
      <c r="G1090" t="s">
        <v>102</v>
      </c>
      <c r="H1090" t="s">
        <v>243</v>
      </c>
      <c r="I1090" t="s">
        <v>96</v>
      </c>
      <c r="J1090" t="s">
        <v>114</v>
      </c>
      <c r="K1090" t="s">
        <v>1225</v>
      </c>
      <c r="L1090" t="s">
        <v>126</v>
      </c>
      <c r="M1090" t="s">
        <v>74</v>
      </c>
      <c r="N1090" t="s">
        <v>73</v>
      </c>
      <c r="O1090" t="s">
        <v>105</v>
      </c>
      <c r="P1090" t="s">
        <v>995</v>
      </c>
      <c r="Q1090" t="s">
        <v>73</v>
      </c>
      <c r="R1090" t="s">
        <v>1568</v>
      </c>
      <c r="S1090" t="s">
        <v>82</v>
      </c>
      <c r="T1090" t="s">
        <v>76</v>
      </c>
    </row>
    <row r="1091" spans="1:20" x14ac:dyDescent="0.25">
      <c r="A1091" s="1">
        <v>3649</v>
      </c>
      <c r="B1091" t="s">
        <v>21</v>
      </c>
      <c r="C1091" t="s">
        <v>25</v>
      </c>
      <c r="D1091" t="s">
        <v>45</v>
      </c>
      <c r="E1091" t="s">
        <v>44</v>
      </c>
      <c r="F1091" t="s">
        <v>74</v>
      </c>
      <c r="G1091" t="s">
        <v>87</v>
      </c>
      <c r="H1091" t="s">
        <v>720</v>
      </c>
      <c r="I1091" t="s">
        <v>90</v>
      </c>
      <c r="J1091" t="s">
        <v>107</v>
      </c>
      <c r="K1091" t="s">
        <v>1127</v>
      </c>
      <c r="L1091" t="s">
        <v>73</v>
      </c>
      <c r="M1091" t="s">
        <v>73</v>
      </c>
      <c r="N1091" t="s">
        <v>83</v>
      </c>
      <c r="O1091" t="s">
        <v>94</v>
      </c>
      <c r="P1091" t="s">
        <v>734</v>
      </c>
      <c r="Q1091" t="s">
        <v>73</v>
      </c>
      <c r="R1091" t="s">
        <v>2158</v>
      </c>
      <c r="S1091" t="s">
        <v>89</v>
      </c>
      <c r="T1091" t="s">
        <v>76</v>
      </c>
    </row>
    <row r="1092" spans="1:20" x14ac:dyDescent="0.25">
      <c r="A1092" s="1">
        <v>3650</v>
      </c>
      <c r="B1092" t="s">
        <v>21</v>
      </c>
      <c r="C1092" t="s">
        <v>26</v>
      </c>
      <c r="D1092" t="s">
        <v>45</v>
      </c>
      <c r="E1092" t="s">
        <v>64</v>
      </c>
      <c r="F1092" t="s">
        <v>74</v>
      </c>
      <c r="G1092" t="s">
        <v>82</v>
      </c>
      <c r="H1092" t="s">
        <v>642</v>
      </c>
      <c r="I1092" t="s">
        <v>99</v>
      </c>
      <c r="J1092" t="s">
        <v>108</v>
      </c>
      <c r="K1092" t="s">
        <v>1076</v>
      </c>
      <c r="L1092" t="s">
        <v>73</v>
      </c>
      <c r="M1092" t="s">
        <v>101</v>
      </c>
      <c r="N1092" t="s">
        <v>1116</v>
      </c>
      <c r="O1092" t="s">
        <v>103</v>
      </c>
      <c r="P1092" t="s">
        <v>250</v>
      </c>
      <c r="Q1092" t="s">
        <v>74</v>
      </c>
      <c r="R1092" t="s">
        <v>1950</v>
      </c>
      <c r="S1092" t="s">
        <v>96</v>
      </c>
      <c r="T1092" t="s">
        <v>76</v>
      </c>
    </row>
    <row r="1093" spans="1:20" x14ac:dyDescent="0.25">
      <c r="A1093" s="1">
        <v>3651</v>
      </c>
      <c r="B1093" t="s">
        <v>21</v>
      </c>
      <c r="C1093" t="s">
        <v>27</v>
      </c>
      <c r="D1093" t="s">
        <v>45</v>
      </c>
      <c r="E1093" t="s">
        <v>63</v>
      </c>
      <c r="F1093" t="s">
        <v>73</v>
      </c>
      <c r="G1093" t="s">
        <v>108</v>
      </c>
      <c r="H1093" t="s">
        <v>904</v>
      </c>
      <c r="I1093" t="s">
        <v>103</v>
      </c>
      <c r="J1093" t="s">
        <v>113</v>
      </c>
      <c r="K1093" t="s">
        <v>1206</v>
      </c>
      <c r="L1093" t="s">
        <v>101</v>
      </c>
      <c r="M1093" t="s">
        <v>74</v>
      </c>
      <c r="N1093" t="s">
        <v>126</v>
      </c>
      <c r="O1093" t="s">
        <v>113</v>
      </c>
      <c r="P1093" t="s">
        <v>824</v>
      </c>
      <c r="Q1093" t="s">
        <v>74</v>
      </c>
      <c r="R1093" t="s">
        <v>1850</v>
      </c>
      <c r="S1093" t="s">
        <v>87</v>
      </c>
      <c r="T1093" t="s">
        <v>83</v>
      </c>
    </row>
    <row r="1094" spans="1:20" x14ac:dyDescent="0.25">
      <c r="A1094" s="1">
        <v>3652</v>
      </c>
      <c r="B1094" t="s">
        <v>21</v>
      </c>
      <c r="C1094" t="s">
        <v>28</v>
      </c>
      <c r="D1094" t="s">
        <v>45</v>
      </c>
      <c r="E1094" t="s">
        <v>51</v>
      </c>
      <c r="F1094" t="s">
        <v>73</v>
      </c>
      <c r="G1094" t="s">
        <v>86</v>
      </c>
      <c r="H1094" t="s">
        <v>551</v>
      </c>
      <c r="I1094" t="s">
        <v>92</v>
      </c>
      <c r="J1094" t="s">
        <v>108</v>
      </c>
      <c r="K1094" t="s">
        <v>1346</v>
      </c>
      <c r="L1094" t="s">
        <v>101</v>
      </c>
      <c r="M1094" t="s">
        <v>73</v>
      </c>
      <c r="N1094" t="s">
        <v>101</v>
      </c>
      <c r="O1094" t="s">
        <v>94</v>
      </c>
      <c r="P1094" t="s">
        <v>94</v>
      </c>
      <c r="Q1094" t="s">
        <v>73</v>
      </c>
      <c r="R1094" t="s">
        <v>1571</v>
      </c>
      <c r="S1094" t="s">
        <v>89</v>
      </c>
      <c r="T1094" t="s">
        <v>76</v>
      </c>
    </row>
    <row r="1095" spans="1:20" x14ac:dyDescent="0.25">
      <c r="A1095" s="1">
        <v>3653</v>
      </c>
      <c r="B1095" t="s">
        <v>21</v>
      </c>
      <c r="C1095" t="s">
        <v>40</v>
      </c>
      <c r="D1095" t="s">
        <v>45</v>
      </c>
      <c r="E1095" t="s">
        <v>66</v>
      </c>
      <c r="F1095" t="s">
        <v>74</v>
      </c>
      <c r="G1095" t="s">
        <v>102</v>
      </c>
      <c r="H1095" t="s">
        <v>827</v>
      </c>
      <c r="I1095" t="s">
        <v>94</v>
      </c>
      <c r="J1095" t="s">
        <v>123</v>
      </c>
      <c r="K1095" t="s">
        <v>1324</v>
      </c>
      <c r="L1095" t="s">
        <v>74</v>
      </c>
      <c r="M1095" t="s">
        <v>101</v>
      </c>
      <c r="N1095" t="s">
        <v>126</v>
      </c>
      <c r="O1095" t="s">
        <v>114</v>
      </c>
      <c r="P1095" t="s">
        <v>585</v>
      </c>
      <c r="Q1095" t="s">
        <v>74</v>
      </c>
      <c r="R1095" t="s">
        <v>1878</v>
      </c>
      <c r="S1095" t="s">
        <v>89</v>
      </c>
      <c r="T1095" t="s">
        <v>1116</v>
      </c>
    </row>
    <row r="1096" spans="1:20" x14ac:dyDescent="0.25">
      <c r="A1096" s="1">
        <v>3654</v>
      </c>
      <c r="B1096" t="s">
        <v>21</v>
      </c>
      <c r="C1096" t="s">
        <v>29</v>
      </c>
      <c r="D1096" t="s">
        <v>45</v>
      </c>
      <c r="E1096" t="s">
        <v>46</v>
      </c>
      <c r="F1096" t="s">
        <v>73</v>
      </c>
      <c r="G1096" t="s">
        <v>101</v>
      </c>
      <c r="H1096" t="s">
        <v>200</v>
      </c>
      <c r="I1096" t="s">
        <v>98</v>
      </c>
      <c r="J1096" t="s">
        <v>93</v>
      </c>
      <c r="K1096" t="s">
        <v>1180</v>
      </c>
      <c r="L1096" t="s">
        <v>73</v>
      </c>
      <c r="M1096" t="s">
        <v>126</v>
      </c>
      <c r="N1096" t="s">
        <v>131</v>
      </c>
      <c r="O1096" t="s">
        <v>79</v>
      </c>
      <c r="P1096" t="s">
        <v>1005</v>
      </c>
      <c r="Q1096" t="s">
        <v>73</v>
      </c>
      <c r="R1096" t="s">
        <v>2076</v>
      </c>
      <c r="S1096" t="s">
        <v>106</v>
      </c>
      <c r="T1096" t="s">
        <v>83</v>
      </c>
    </row>
    <row r="1097" spans="1:20" x14ac:dyDescent="0.25">
      <c r="A1097" s="1">
        <v>3655</v>
      </c>
      <c r="B1097" t="s">
        <v>21</v>
      </c>
      <c r="C1097" t="s">
        <v>30</v>
      </c>
      <c r="D1097" t="s">
        <v>45</v>
      </c>
      <c r="E1097" t="s">
        <v>70</v>
      </c>
      <c r="F1097" t="s">
        <v>73</v>
      </c>
      <c r="G1097" t="s">
        <v>75</v>
      </c>
      <c r="H1097" t="s">
        <v>181</v>
      </c>
      <c r="I1097" t="s">
        <v>81</v>
      </c>
      <c r="J1097" t="s">
        <v>107</v>
      </c>
      <c r="K1097" t="s">
        <v>1168</v>
      </c>
      <c r="L1097" t="s">
        <v>74</v>
      </c>
      <c r="M1097" t="s">
        <v>74</v>
      </c>
      <c r="N1097" t="s">
        <v>73</v>
      </c>
      <c r="O1097" t="s">
        <v>95</v>
      </c>
      <c r="P1097" t="s">
        <v>544</v>
      </c>
      <c r="Q1097" t="s">
        <v>74</v>
      </c>
      <c r="R1097" t="s">
        <v>1942</v>
      </c>
      <c r="S1097" t="s">
        <v>75</v>
      </c>
      <c r="T1097" t="s">
        <v>117</v>
      </c>
    </row>
    <row r="1098" spans="1:20" x14ac:dyDescent="0.25">
      <c r="A1098" s="1">
        <v>3656</v>
      </c>
      <c r="B1098" t="s">
        <v>21</v>
      </c>
      <c r="C1098" t="s">
        <v>31</v>
      </c>
      <c r="D1098" t="s">
        <v>45</v>
      </c>
      <c r="E1098" t="s">
        <v>42</v>
      </c>
      <c r="F1098" t="s">
        <v>74</v>
      </c>
      <c r="G1098" t="s">
        <v>90</v>
      </c>
      <c r="H1098" t="s">
        <v>403</v>
      </c>
      <c r="I1098" t="s">
        <v>82</v>
      </c>
      <c r="J1098" t="s">
        <v>77</v>
      </c>
      <c r="K1098" t="s">
        <v>713</v>
      </c>
      <c r="L1098" t="s">
        <v>73</v>
      </c>
      <c r="M1098" t="s">
        <v>73</v>
      </c>
      <c r="N1098" t="s">
        <v>74</v>
      </c>
      <c r="O1098" t="s">
        <v>105</v>
      </c>
      <c r="P1098" t="s">
        <v>1128</v>
      </c>
      <c r="Q1098" t="s">
        <v>126</v>
      </c>
      <c r="R1098" t="s">
        <v>1881</v>
      </c>
      <c r="S1098" t="s">
        <v>82</v>
      </c>
      <c r="T1098" t="s">
        <v>1116</v>
      </c>
    </row>
    <row r="1099" spans="1:20" x14ac:dyDescent="0.25">
      <c r="A1099" s="1">
        <v>3657</v>
      </c>
      <c r="B1099" t="s">
        <v>21</v>
      </c>
      <c r="C1099" t="s">
        <v>32</v>
      </c>
      <c r="D1099" t="s">
        <v>45</v>
      </c>
      <c r="E1099" t="s">
        <v>59</v>
      </c>
      <c r="F1099" t="s">
        <v>74</v>
      </c>
      <c r="G1099" t="s">
        <v>110</v>
      </c>
      <c r="H1099" t="s">
        <v>941</v>
      </c>
      <c r="I1099" t="s">
        <v>98</v>
      </c>
      <c r="J1099" t="s">
        <v>80</v>
      </c>
      <c r="K1099" t="s">
        <v>1353</v>
      </c>
      <c r="L1099" t="s">
        <v>1116</v>
      </c>
      <c r="M1099" t="s">
        <v>73</v>
      </c>
      <c r="N1099" t="s">
        <v>73</v>
      </c>
      <c r="O1099" t="s">
        <v>111</v>
      </c>
      <c r="P1099" t="s">
        <v>1158</v>
      </c>
      <c r="Q1099" t="s">
        <v>126</v>
      </c>
      <c r="R1099" t="s">
        <v>1809</v>
      </c>
      <c r="S1099" t="s">
        <v>96</v>
      </c>
      <c r="T1099" t="s">
        <v>116</v>
      </c>
    </row>
    <row r="1100" spans="1:20" x14ac:dyDescent="0.25">
      <c r="A1100" s="1">
        <v>3658</v>
      </c>
      <c r="B1100" t="s">
        <v>21</v>
      </c>
      <c r="C1100" t="s">
        <v>34</v>
      </c>
      <c r="D1100" t="s">
        <v>45</v>
      </c>
      <c r="E1100" t="s">
        <v>62</v>
      </c>
      <c r="F1100" t="s">
        <v>73</v>
      </c>
      <c r="G1100" t="s">
        <v>80</v>
      </c>
      <c r="H1100" t="s">
        <v>969</v>
      </c>
      <c r="I1100" t="s">
        <v>116</v>
      </c>
      <c r="J1100" t="s">
        <v>94</v>
      </c>
      <c r="K1100" t="s">
        <v>1168</v>
      </c>
      <c r="L1100" t="s">
        <v>73</v>
      </c>
      <c r="M1100" t="s">
        <v>73</v>
      </c>
      <c r="N1100" t="s">
        <v>101</v>
      </c>
      <c r="O1100" t="s">
        <v>108</v>
      </c>
      <c r="P1100" t="s">
        <v>1349</v>
      </c>
      <c r="Q1100" t="s">
        <v>126</v>
      </c>
      <c r="R1100" t="s">
        <v>1480</v>
      </c>
      <c r="S1100" t="s">
        <v>96</v>
      </c>
      <c r="T1100" t="s">
        <v>101</v>
      </c>
    </row>
    <row r="1101" spans="1:20" x14ac:dyDescent="0.25">
      <c r="A1101" s="1">
        <v>3659</v>
      </c>
      <c r="B1101" t="s">
        <v>21</v>
      </c>
      <c r="C1101" t="s">
        <v>35</v>
      </c>
      <c r="D1101" t="s">
        <v>45</v>
      </c>
      <c r="E1101" t="s">
        <v>64</v>
      </c>
      <c r="F1101" t="s">
        <v>73</v>
      </c>
      <c r="G1101" t="s">
        <v>98</v>
      </c>
      <c r="H1101" t="s">
        <v>680</v>
      </c>
      <c r="I1101" t="s">
        <v>75</v>
      </c>
      <c r="J1101" t="s">
        <v>94</v>
      </c>
      <c r="K1101" t="s">
        <v>1217</v>
      </c>
      <c r="L1101" t="s">
        <v>126</v>
      </c>
      <c r="M1101" t="s">
        <v>73</v>
      </c>
      <c r="N1101" t="s">
        <v>126</v>
      </c>
      <c r="O1101" t="s">
        <v>102</v>
      </c>
      <c r="P1101" t="s">
        <v>961</v>
      </c>
      <c r="Q1101" t="s">
        <v>74</v>
      </c>
      <c r="R1101" t="s">
        <v>1650</v>
      </c>
      <c r="S1101" t="s">
        <v>78</v>
      </c>
      <c r="T1101" t="s">
        <v>101</v>
      </c>
    </row>
    <row r="1102" spans="1:20" x14ac:dyDescent="0.25">
      <c r="A1102" s="1">
        <v>3660</v>
      </c>
      <c r="B1102" t="s">
        <v>21</v>
      </c>
      <c r="C1102" t="s">
        <v>36</v>
      </c>
      <c r="D1102" t="s">
        <v>45</v>
      </c>
      <c r="E1102" t="s">
        <v>60</v>
      </c>
      <c r="F1102" t="s">
        <v>74</v>
      </c>
      <c r="G1102" t="s">
        <v>95</v>
      </c>
      <c r="H1102" t="s">
        <v>940</v>
      </c>
      <c r="I1102" t="s">
        <v>82</v>
      </c>
      <c r="J1102" t="s">
        <v>114</v>
      </c>
      <c r="K1102" t="s">
        <v>713</v>
      </c>
      <c r="L1102" t="s">
        <v>74</v>
      </c>
      <c r="M1102" t="s">
        <v>74</v>
      </c>
      <c r="N1102" t="s">
        <v>126</v>
      </c>
      <c r="O1102" t="s">
        <v>111</v>
      </c>
      <c r="P1102" t="s">
        <v>1224</v>
      </c>
      <c r="Q1102" t="s">
        <v>101</v>
      </c>
      <c r="R1102" t="s">
        <v>1442</v>
      </c>
      <c r="S1102" t="s">
        <v>106</v>
      </c>
      <c r="T1102" t="s">
        <v>131</v>
      </c>
    </row>
    <row r="1103" spans="1:20" x14ac:dyDescent="0.25">
      <c r="A1103" s="1">
        <v>3661</v>
      </c>
      <c r="B1103" t="s">
        <v>21</v>
      </c>
      <c r="C1103" t="s">
        <v>37</v>
      </c>
      <c r="D1103" t="s">
        <v>45</v>
      </c>
      <c r="E1103" t="s">
        <v>52</v>
      </c>
      <c r="F1103" t="s">
        <v>74</v>
      </c>
      <c r="G1103" t="s">
        <v>95</v>
      </c>
      <c r="H1103" t="s">
        <v>767</v>
      </c>
      <c r="I1103" t="s">
        <v>90</v>
      </c>
      <c r="J1103" t="s">
        <v>95</v>
      </c>
      <c r="K1103" t="s">
        <v>1185</v>
      </c>
      <c r="L1103" t="s">
        <v>1116</v>
      </c>
      <c r="M1103" t="s">
        <v>73</v>
      </c>
      <c r="N1103" t="s">
        <v>74</v>
      </c>
      <c r="O1103" t="s">
        <v>105</v>
      </c>
      <c r="P1103" t="s">
        <v>782</v>
      </c>
      <c r="Q1103" t="s">
        <v>73</v>
      </c>
      <c r="R1103" t="s">
        <v>1619</v>
      </c>
      <c r="S1103" t="s">
        <v>85</v>
      </c>
      <c r="T1103" t="s">
        <v>83</v>
      </c>
    </row>
    <row r="1104" spans="1:20" x14ac:dyDescent="0.25">
      <c r="A1104" s="1">
        <v>3662</v>
      </c>
      <c r="B1104" t="s">
        <v>21</v>
      </c>
      <c r="C1104" t="s">
        <v>38</v>
      </c>
      <c r="D1104" t="s">
        <v>45</v>
      </c>
      <c r="E1104" t="s">
        <v>70</v>
      </c>
      <c r="F1104" t="s">
        <v>74</v>
      </c>
      <c r="G1104" t="s">
        <v>103</v>
      </c>
      <c r="H1104" t="s">
        <v>428</v>
      </c>
      <c r="I1104" t="s">
        <v>89</v>
      </c>
      <c r="J1104" t="s">
        <v>92</v>
      </c>
      <c r="K1104" t="s">
        <v>824</v>
      </c>
      <c r="L1104" t="s">
        <v>73</v>
      </c>
      <c r="M1104" t="s">
        <v>74</v>
      </c>
      <c r="N1104" t="s">
        <v>126</v>
      </c>
      <c r="O1104" t="s">
        <v>95</v>
      </c>
      <c r="P1104" t="s">
        <v>914</v>
      </c>
      <c r="Q1104" t="s">
        <v>74</v>
      </c>
      <c r="R1104" t="s">
        <v>866</v>
      </c>
      <c r="S1104" t="s">
        <v>82</v>
      </c>
      <c r="T1104" t="s">
        <v>1116</v>
      </c>
    </row>
    <row r="1105" spans="1:20" x14ac:dyDescent="0.25">
      <c r="A1105" s="1">
        <v>3663</v>
      </c>
      <c r="B1105" t="s">
        <v>21</v>
      </c>
      <c r="C1105" t="s">
        <v>39</v>
      </c>
      <c r="D1105" t="s">
        <v>45</v>
      </c>
      <c r="E1105" t="s">
        <v>42</v>
      </c>
      <c r="F1105" t="s">
        <v>73</v>
      </c>
      <c r="G1105" t="s">
        <v>78</v>
      </c>
      <c r="H1105" t="s">
        <v>1040</v>
      </c>
      <c r="I1105" t="s">
        <v>96</v>
      </c>
      <c r="J1105" t="s">
        <v>93</v>
      </c>
      <c r="K1105" t="s">
        <v>1265</v>
      </c>
      <c r="L1105" t="s">
        <v>74</v>
      </c>
      <c r="M1105" t="s">
        <v>101</v>
      </c>
      <c r="N1105" t="s">
        <v>126</v>
      </c>
      <c r="O1105" t="s">
        <v>77</v>
      </c>
      <c r="P1105" t="s">
        <v>609</v>
      </c>
      <c r="Q1105" t="s">
        <v>73</v>
      </c>
      <c r="R1105" t="s">
        <v>1444</v>
      </c>
      <c r="S1105" t="s">
        <v>106</v>
      </c>
      <c r="T1105" t="s">
        <v>131</v>
      </c>
    </row>
    <row r="1106" spans="1:20" x14ac:dyDescent="0.25">
      <c r="A1106" s="1">
        <v>3664</v>
      </c>
      <c r="B1106" t="s">
        <v>21</v>
      </c>
      <c r="C1106" t="s">
        <v>24</v>
      </c>
      <c r="D1106" t="s">
        <v>46</v>
      </c>
      <c r="E1106" t="s">
        <v>42</v>
      </c>
      <c r="F1106" t="s">
        <v>74</v>
      </c>
      <c r="G1106" t="s">
        <v>75</v>
      </c>
      <c r="H1106" t="s">
        <v>239</v>
      </c>
      <c r="I1106" t="s">
        <v>92</v>
      </c>
      <c r="J1106" t="s">
        <v>104</v>
      </c>
      <c r="K1106" t="s">
        <v>1167</v>
      </c>
      <c r="L1106" t="s">
        <v>74</v>
      </c>
      <c r="M1106" t="s">
        <v>73</v>
      </c>
      <c r="N1106" t="s">
        <v>1116</v>
      </c>
      <c r="O1106" t="s">
        <v>99</v>
      </c>
      <c r="P1106" t="s">
        <v>765</v>
      </c>
      <c r="Q1106" t="s">
        <v>74</v>
      </c>
      <c r="R1106" t="s">
        <v>1734</v>
      </c>
      <c r="S1106" t="s">
        <v>82</v>
      </c>
      <c r="T1106" t="s">
        <v>131</v>
      </c>
    </row>
    <row r="1107" spans="1:20" x14ac:dyDescent="0.25">
      <c r="A1107" s="1">
        <v>3665</v>
      </c>
      <c r="B1107" t="s">
        <v>21</v>
      </c>
      <c r="C1107" t="s">
        <v>25</v>
      </c>
      <c r="D1107" t="s">
        <v>46</v>
      </c>
      <c r="E1107" t="s">
        <v>70</v>
      </c>
      <c r="F1107" t="s">
        <v>73</v>
      </c>
      <c r="G1107" t="s">
        <v>76</v>
      </c>
      <c r="H1107" t="s">
        <v>259</v>
      </c>
      <c r="I1107" t="s">
        <v>95</v>
      </c>
      <c r="J1107" t="s">
        <v>110</v>
      </c>
      <c r="K1107" t="s">
        <v>1246</v>
      </c>
      <c r="L1107" t="s">
        <v>74</v>
      </c>
      <c r="M1107" t="s">
        <v>126</v>
      </c>
      <c r="N1107" t="s">
        <v>74</v>
      </c>
      <c r="O1107" t="s">
        <v>89</v>
      </c>
      <c r="P1107" t="s">
        <v>90</v>
      </c>
      <c r="Q1107" t="s">
        <v>73</v>
      </c>
      <c r="R1107" t="s">
        <v>1720</v>
      </c>
      <c r="S1107" t="s">
        <v>96</v>
      </c>
      <c r="T1107" t="s">
        <v>76</v>
      </c>
    </row>
    <row r="1108" spans="1:20" x14ac:dyDescent="0.25">
      <c r="A1108" s="1">
        <v>3666</v>
      </c>
      <c r="B1108" t="s">
        <v>21</v>
      </c>
      <c r="C1108" t="s">
        <v>26</v>
      </c>
      <c r="D1108" t="s">
        <v>46</v>
      </c>
      <c r="E1108" t="s">
        <v>67</v>
      </c>
      <c r="F1108" t="s">
        <v>74</v>
      </c>
      <c r="G1108" t="s">
        <v>102</v>
      </c>
      <c r="H1108" t="s">
        <v>444</v>
      </c>
      <c r="I1108" t="s">
        <v>106</v>
      </c>
      <c r="J1108" t="s">
        <v>103</v>
      </c>
      <c r="K1108" t="s">
        <v>718</v>
      </c>
      <c r="L1108" t="s">
        <v>74</v>
      </c>
      <c r="M1108" t="s">
        <v>74</v>
      </c>
      <c r="N1108" t="s">
        <v>126</v>
      </c>
      <c r="O1108" t="s">
        <v>105</v>
      </c>
      <c r="P1108" t="s">
        <v>1300</v>
      </c>
      <c r="Q1108" t="s">
        <v>126</v>
      </c>
      <c r="R1108" t="s">
        <v>1715</v>
      </c>
      <c r="S1108" t="s">
        <v>85</v>
      </c>
      <c r="T1108" t="s">
        <v>1116</v>
      </c>
    </row>
    <row r="1109" spans="1:20" x14ac:dyDescent="0.25">
      <c r="A1109" s="1">
        <v>3667</v>
      </c>
      <c r="B1109" t="s">
        <v>21</v>
      </c>
      <c r="C1109" t="s">
        <v>27</v>
      </c>
      <c r="D1109" t="s">
        <v>46</v>
      </c>
      <c r="E1109" t="s">
        <v>52</v>
      </c>
      <c r="F1109" t="s">
        <v>73</v>
      </c>
      <c r="G1109" t="s">
        <v>96</v>
      </c>
      <c r="H1109" t="s">
        <v>242</v>
      </c>
      <c r="I1109" t="s">
        <v>98</v>
      </c>
      <c r="J1109" t="s">
        <v>108</v>
      </c>
      <c r="K1109" t="s">
        <v>1140</v>
      </c>
      <c r="L1109" t="s">
        <v>74</v>
      </c>
      <c r="M1109" t="s">
        <v>126</v>
      </c>
      <c r="N1109" t="s">
        <v>74</v>
      </c>
      <c r="O1109" t="s">
        <v>79</v>
      </c>
      <c r="P1109" t="s">
        <v>842</v>
      </c>
      <c r="Q1109" t="s">
        <v>74</v>
      </c>
      <c r="R1109" t="s">
        <v>1582</v>
      </c>
      <c r="S1109" t="s">
        <v>85</v>
      </c>
      <c r="T1109" t="s">
        <v>131</v>
      </c>
    </row>
    <row r="1110" spans="1:20" x14ac:dyDescent="0.25">
      <c r="A1110" s="1">
        <v>3668</v>
      </c>
      <c r="B1110" t="s">
        <v>21</v>
      </c>
      <c r="C1110" t="s">
        <v>28</v>
      </c>
      <c r="D1110" t="s">
        <v>46</v>
      </c>
      <c r="E1110" t="s">
        <v>60</v>
      </c>
      <c r="F1110" t="s">
        <v>74</v>
      </c>
      <c r="G1110" t="s">
        <v>75</v>
      </c>
      <c r="H1110" t="s">
        <v>670</v>
      </c>
      <c r="I1110" t="s">
        <v>82</v>
      </c>
      <c r="J1110" t="s">
        <v>92</v>
      </c>
      <c r="K1110" t="s">
        <v>1164</v>
      </c>
      <c r="L1110" t="s">
        <v>126</v>
      </c>
      <c r="M1110" t="s">
        <v>74</v>
      </c>
      <c r="N1110" t="s">
        <v>74</v>
      </c>
      <c r="O1110" t="s">
        <v>113</v>
      </c>
      <c r="P1110" t="s">
        <v>914</v>
      </c>
      <c r="Q1110" t="s">
        <v>73</v>
      </c>
      <c r="R1110" t="s">
        <v>1100</v>
      </c>
      <c r="S1110" t="s">
        <v>85</v>
      </c>
      <c r="T1110" t="s">
        <v>101</v>
      </c>
    </row>
    <row r="1111" spans="1:20" x14ac:dyDescent="0.25">
      <c r="A1111" s="1">
        <v>3669</v>
      </c>
      <c r="B1111" t="s">
        <v>21</v>
      </c>
      <c r="C1111" t="s">
        <v>40</v>
      </c>
      <c r="D1111" t="s">
        <v>46</v>
      </c>
      <c r="E1111" t="s">
        <v>43</v>
      </c>
      <c r="F1111" t="s">
        <v>73</v>
      </c>
      <c r="G1111" t="s">
        <v>86</v>
      </c>
      <c r="H1111" t="s">
        <v>430</v>
      </c>
      <c r="I1111" t="s">
        <v>87</v>
      </c>
      <c r="J1111" t="s">
        <v>75</v>
      </c>
      <c r="K1111" t="s">
        <v>885</v>
      </c>
      <c r="L1111" t="s">
        <v>126</v>
      </c>
      <c r="M1111" t="s">
        <v>73</v>
      </c>
      <c r="N1111" t="s">
        <v>1116</v>
      </c>
      <c r="O1111" t="s">
        <v>128</v>
      </c>
      <c r="P1111" t="s">
        <v>1254</v>
      </c>
      <c r="Q1111" t="s">
        <v>73</v>
      </c>
      <c r="R1111" t="s">
        <v>2198</v>
      </c>
      <c r="S1111" t="s">
        <v>75</v>
      </c>
      <c r="T1111" t="s">
        <v>131</v>
      </c>
    </row>
    <row r="1112" spans="1:20" x14ac:dyDescent="0.25">
      <c r="A1112" s="1">
        <v>3670</v>
      </c>
      <c r="B1112" t="s">
        <v>21</v>
      </c>
      <c r="C1112" t="s">
        <v>29</v>
      </c>
      <c r="D1112" t="s">
        <v>46</v>
      </c>
      <c r="E1112" t="s">
        <v>45</v>
      </c>
      <c r="F1112" t="s">
        <v>74</v>
      </c>
      <c r="G1112" t="s">
        <v>75</v>
      </c>
      <c r="H1112" t="s">
        <v>395</v>
      </c>
      <c r="I1112" t="s">
        <v>1116</v>
      </c>
      <c r="J1112" t="s">
        <v>76</v>
      </c>
      <c r="K1112" t="s">
        <v>473</v>
      </c>
      <c r="L1112" t="s">
        <v>73</v>
      </c>
      <c r="M1112" t="s">
        <v>73</v>
      </c>
      <c r="N1112" t="s">
        <v>1116</v>
      </c>
      <c r="O1112" t="s">
        <v>92</v>
      </c>
      <c r="P1112" t="s">
        <v>927</v>
      </c>
      <c r="Q1112" t="s">
        <v>73</v>
      </c>
      <c r="R1112" t="s">
        <v>2041</v>
      </c>
      <c r="S1112" t="s">
        <v>116</v>
      </c>
      <c r="T1112" t="s">
        <v>126</v>
      </c>
    </row>
    <row r="1113" spans="1:20" x14ac:dyDescent="0.25">
      <c r="A1113" s="1">
        <v>3671</v>
      </c>
      <c r="B1113" t="s">
        <v>21</v>
      </c>
      <c r="C1113" t="s">
        <v>30</v>
      </c>
      <c r="D1113" t="s">
        <v>46</v>
      </c>
      <c r="E1113" t="s">
        <v>64</v>
      </c>
      <c r="F1113" t="s">
        <v>73</v>
      </c>
      <c r="G1113" t="s">
        <v>85</v>
      </c>
      <c r="H1113" t="s">
        <v>797</v>
      </c>
      <c r="I1113" t="s">
        <v>96</v>
      </c>
      <c r="J1113" t="s">
        <v>107</v>
      </c>
      <c r="K1113" t="s">
        <v>1144</v>
      </c>
      <c r="L1113" t="s">
        <v>73</v>
      </c>
      <c r="M1113" t="s">
        <v>74</v>
      </c>
      <c r="N1113" t="s">
        <v>126</v>
      </c>
      <c r="O1113" t="s">
        <v>95</v>
      </c>
      <c r="P1113" t="s">
        <v>1315</v>
      </c>
      <c r="Q1113" t="s">
        <v>74</v>
      </c>
      <c r="R1113" t="s">
        <v>1454</v>
      </c>
      <c r="S1113" t="s">
        <v>75</v>
      </c>
      <c r="T1113" t="s">
        <v>117</v>
      </c>
    </row>
    <row r="1114" spans="1:20" x14ac:dyDescent="0.25">
      <c r="A1114" s="1">
        <v>3672</v>
      </c>
      <c r="B1114" t="s">
        <v>21</v>
      </c>
      <c r="C1114" t="s">
        <v>32</v>
      </c>
      <c r="D1114" t="s">
        <v>46</v>
      </c>
      <c r="E1114" t="s">
        <v>52</v>
      </c>
      <c r="F1114" t="s">
        <v>74</v>
      </c>
      <c r="G1114" t="s">
        <v>89</v>
      </c>
      <c r="H1114" t="s">
        <v>607</v>
      </c>
      <c r="I1114" t="s">
        <v>98</v>
      </c>
      <c r="J1114" t="s">
        <v>80</v>
      </c>
      <c r="K1114" t="s">
        <v>1298</v>
      </c>
      <c r="L1114" t="s">
        <v>74</v>
      </c>
      <c r="M1114" t="s">
        <v>73</v>
      </c>
      <c r="N1114" t="s">
        <v>131</v>
      </c>
      <c r="O1114" t="s">
        <v>75</v>
      </c>
      <c r="P1114" t="s">
        <v>121</v>
      </c>
      <c r="Q1114" t="s">
        <v>73</v>
      </c>
      <c r="R1114" t="s">
        <v>1765</v>
      </c>
      <c r="S1114" t="s">
        <v>96</v>
      </c>
      <c r="T1114" t="s">
        <v>1116</v>
      </c>
    </row>
    <row r="1115" spans="1:20" x14ac:dyDescent="0.25">
      <c r="A1115" s="1">
        <v>3673</v>
      </c>
      <c r="B1115" t="s">
        <v>21</v>
      </c>
      <c r="C1115" t="s">
        <v>33</v>
      </c>
      <c r="D1115" t="s">
        <v>46</v>
      </c>
      <c r="E1115" t="s">
        <v>51</v>
      </c>
      <c r="F1115" t="s">
        <v>74</v>
      </c>
      <c r="G1115" t="s">
        <v>77</v>
      </c>
      <c r="H1115" t="s">
        <v>225</v>
      </c>
      <c r="I1115" t="s">
        <v>81</v>
      </c>
      <c r="J1115" t="s">
        <v>79</v>
      </c>
      <c r="K1115" t="s">
        <v>1167</v>
      </c>
      <c r="L1115" t="s">
        <v>74</v>
      </c>
      <c r="M1115" t="s">
        <v>73</v>
      </c>
      <c r="N1115" t="s">
        <v>74</v>
      </c>
      <c r="O1115" t="s">
        <v>79</v>
      </c>
      <c r="P1115" t="s">
        <v>1300</v>
      </c>
      <c r="Q1115" t="s">
        <v>126</v>
      </c>
      <c r="R1115" t="s">
        <v>662</v>
      </c>
      <c r="S1115" t="s">
        <v>87</v>
      </c>
      <c r="T1115" t="s">
        <v>101</v>
      </c>
    </row>
    <row r="1116" spans="1:20" x14ac:dyDescent="0.25">
      <c r="A1116" s="1">
        <v>3674</v>
      </c>
      <c r="B1116" t="s">
        <v>21</v>
      </c>
      <c r="C1116" t="s">
        <v>34</v>
      </c>
      <c r="D1116" t="s">
        <v>46</v>
      </c>
      <c r="E1116" t="s">
        <v>66</v>
      </c>
      <c r="F1116" t="s">
        <v>73</v>
      </c>
      <c r="G1116" t="s">
        <v>101</v>
      </c>
      <c r="H1116" t="s">
        <v>749</v>
      </c>
      <c r="I1116" t="s">
        <v>75</v>
      </c>
      <c r="J1116" t="s">
        <v>108</v>
      </c>
      <c r="K1116" t="s">
        <v>1351</v>
      </c>
      <c r="L1116" t="s">
        <v>73</v>
      </c>
      <c r="M1116" t="s">
        <v>126</v>
      </c>
      <c r="N1116" t="s">
        <v>126</v>
      </c>
      <c r="O1116" t="s">
        <v>96</v>
      </c>
      <c r="P1116" t="s">
        <v>83</v>
      </c>
      <c r="Q1116" t="s">
        <v>73</v>
      </c>
      <c r="R1116" t="s">
        <v>2220</v>
      </c>
      <c r="S1116" t="s">
        <v>82</v>
      </c>
      <c r="T1116" t="s">
        <v>101</v>
      </c>
    </row>
    <row r="1117" spans="1:20" x14ac:dyDescent="0.25">
      <c r="A1117" s="1">
        <v>3675</v>
      </c>
      <c r="B1117" t="s">
        <v>21</v>
      </c>
      <c r="C1117" t="s">
        <v>35</v>
      </c>
      <c r="D1117" t="s">
        <v>46</v>
      </c>
      <c r="E1117" t="s">
        <v>68</v>
      </c>
      <c r="F1117" t="s">
        <v>74</v>
      </c>
      <c r="G1117" t="s">
        <v>96</v>
      </c>
      <c r="H1117" t="s">
        <v>685</v>
      </c>
      <c r="I1117" t="s">
        <v>85</v>
      </c>
      <c r="J1117" t="s">
        <v>106</v>
      </c>
      <c r="K1117" t="s">
        <v>473</v>
      </c>
      <c r="L1117" t="s">
        <v>74</v>
      </c>
      <c r="M1117" t="s">
        <v>73</v>
      </c>
      <c r="N1117" t="s">
        <v>126</v>
      </c>
      <c r="O1117" t="s">
        <v>99</v>
      </c>
      <c r="P1117" t="s">
        <v>120</v>
      </c>
      <c r="Q1117" t="s">
        <v>73</v>
      </c>
      <c r="R1117" t="s">
        <v>2111</v>
      </c>
      <c r="S1117" t="s">
        <v>78</v>
      </c>
      <c r="T1117" t="s">
        <v>131</v>
      </c>
    </row>
    <row r="1118" spans="1:20" x14ac:dyDescent="0.25">
      <c r="A1118" s="1">
        <v>3676</v>
      </c>
      <c r="B1118" t="s">
        <v>21</v>
      </c>
      <c r="C1118" t="s">
        <v>36</v>
      </c>
      <c r="D1118" t="s">
        <v>46</v>
      </c>
      <c r="E1118" t="s">
        <v>47</v>
      </c>
      <c r="F1118" t="s">
        <v>73</v>
      </c>
      <c r="G1118" t="s">
        <v>108</v>
      </c>
      <c r="H1118" t="s">
        <v>768</v>
      </c>
      <c r="I1118" t="s">
        <v>114</v>
      </c>
      <c r="J1118" t="s">
        <v>107</v>
      </c>
      <c r="K1118" t="s">
        <v>1146</v>
      </c>
      <c r="L1118" t="s">
        <v>74</v>
      </c>
      <c r="M1118" t="s">
        <v>73</v>
      </c>
      <c r="N1118" t="s">
        <v>126</v>
      </c>
      <c r="O1118" t="s">
        <v>105</v>
      </c>
      <c r="P1118" t="s">
        <v>1212</v>
      </c>
      <c r="Q1118" t="s">
        <v>101</v>
      </c>
      <c r="R1118" t="s">
        <v>2011</v>
      </c>
      <c r="S1118" t="s">
        <v>116</v>
      </c>
      <c r="T1118" t="s">
        <v>1116</v>
      </c>
    </row>
    <row r="1119" spans="1:20" x14ac:dyDescent="0.25">
      <c r="A1119" s="1">
        <v>3677</v>
      </c>
      <c r="B1119" t="s">
        <v>21</v>
      </c>
      <c r="C1119" t="s">
        <v>37</v>
      </c>
      <c r="D1119" t="s">
        <v>46</v>
      </c>
      <c r="E1119" t="s">
        <v>51</v>
      </c>
      <c r="F1119" t="s">
        <v>73</v>
      </c>
      <c r="G1119" t="s">
        <v>78</v>
      </c>
      <c r="H1119" t="s">
        <v>466</v>
      </c>
      <c r="I1119" t="s">
        <v>95</v>
      </c>
      <c r="J1119" t="s">
        <v>119</v>
      </c>
      <c r="K1119" t="s">
        <v>1243</v>
      </c>
      <c r="L1119" t="s">
        <v>74</v>
      </c>
      <c r="M1119" t="s">
        <v>101</v>
      </c>
      <c r="N1119" t="s">
        <v>126</v>
      </c>
      <c r="O1119" t="s">
        <v>106</v>
      </c>
      <c r="P1119" t="s">
        <v>84</v>
      </c>
      <c r="Q1119" t="s">
        <v>73</v>
      </c>
      <c r="R1119" t="s">
        <v>1915</v>
      </c>
      <c r="S1119" t="s">
        <v>85</v>
      </c>
      <c r="T1119" t="s">
        <v>131</v>
      </c>
    </row>
    <row r="1120" spans="1:20" x14ac:dyDescent="0.25">
      <c r="A1120" s="1">
        <v>3678</v>
      </c>
      <c r="B1120" t="s">
        <v>21</v>
      </c>
      <c r="C1120" t="s">
        <v>38</v>
      </c>
      <c r="D1120" t="s">
        <v>46</v>
      </c>
      <c r="E1120" t="s">
        <v>48</v>
      </c>
      <c r="F1120" t="s">
        <v>74</v>
      </c>
      <c r="G1120" t="s">
        <v>90</v>
      </c>
      <c r="H1120" t="s">
        <v>133</v>
      </c>
      <c r="I1120" t="s">
        <v>96</v>
      </c>
      <c r="J1120" t="s">
        <v>102</v>
      </c>
      <c r="K1120" t="s">
        <v>1265</v>
      </c>
      <c r="L1120" t="s">
        <v>73</v>
      </c>
      <c r="M1120" t="s">
        <v>73</v>
      </c>
      <c r="N1120" t="s">
        <v>131</v>
      </c>
      <c r="O1120" t="s">
        <v>95</v>
      </c>
      <c r="P1120" t="s">
        <v>530</v>
      </c>
      <c r="Q1120" t="s">
        <v>101</v>
      </c>
      <c r="R1120" t="s">
        <v>1668</v>
      </c>
      <c r="S1120" t="s">
        <v>89</v>
      </c>
      <c r="T1120" t="s">
        <v>76</v>
      </c>
    </row>
    <row r="1121" spans="1:20" x14ac:dyDescent="0.25">
      <c r="A1121" s="1">
        <v>3679</v>
      </c>
      <c r="B1121" t="s">
        <v>21</v>
      </c>
      <c r="C1121" t="s">
        <v>39</v>
      </c>
      <c r="D1121" t="s">
        <v>46</v>
      </c>
      <c r="E1121" t="s">
        <v>60</v>
      </c>
      <c r="F1121" t="s">
        <v>73</v>
      </c>
      <c r="G1121" t="s">
        <v>78</v>
      </c>
      <c r="H1121" t="s">
        <v>181</v>
      </c>
      <c r="I1121" t="s">
        <v>90</v>
      </c>
      <c r="J1121" t="s">
        <v>97</v>
      </c>
      <c r="K1121" t="s">
        <v>1225</v>
      </c>
      <c r="L1121" t="s">
        <v>73</v>
      </c>
      <c r="M1121" t="s">
        <v>73</v>
      </c>
      <c r="N1121" t="s">
        <v>74</v>
      </c>
      <c r="O1121" t="s">
        <v>106</v>
      </c>
      <c r="P1121" t="s">
        <v>79</v>
      </c>
      <c r="Q1121" t="s">
        <v>73</v>
      </c>
      <c r="R1121" t="s">
        <v>1598</v>
      </c>
      <c r="S1121" t="s">
        <v>85</v>
      </c>
      <c r="T1121" t="s">
        <v>74</v>
      </c>
    </row>
    <row r="1122" spans="1:20" x14ac:dyDescent="0.25">
      <c r="A1122" s="1">
        <v>3680</v>
      </c>
      <c r="B1122" t="s">
        <v>21</v>
      </c>
      <c r="C1122" t="s">
        <v>24</v>
      </c>
      <c r="D1122" t="s">
        <v>47</v>
      </c>
      <c r="E1122" t="s">
        <v>43</v>
      </c>
      <c r="F1122" t="s">
        <v>74</v>
      </c>
      <c r="G1122" t="s">
        <v>73</v>
      </c>
      <c r="H1122" t="s">
        <v>1041</v>
      </c>
      <c r="I1122" t="s">
        <v>89</v>
      </c>
      <c r="J1122" t="s">
        <v>95</v>
      </c>
      <c r="K1122" t="s">
        <v>1323</v>
      </c>
      <c r="L1122" t="s">
        <v>73</v>
      </c>
      <c r="M1122" t="s">
        <v>1116</v>
      </c>
      <c r="N1122" t="s">
        <v>131</v>
      </c>
      <c r="O1122" t="s">
        <v>103</v>
      </c>
      <c r="P1122" t="s">
        <v>734</v>
      </c>
      <c r="Q1122" t="s">
        <v>73</v>
      </c>
      <c r="R1122" t="s">
        <v>92</v>
      </c>
      <c r="S1122" t="s">
        <v>82</v>
      </c>
      <c r="T1122" t="s">
        <v>1116</v>
      </c>
    </row>
    <row r="1123" spans="1:20" x14ac:dyDescent="0.25">
      <c r="A1123" s="1">
        <v>3681</v>
      </c>
      <c r="B1123" t="s">
        <v>21</v>
      </c>
      <c r="C1123" t="s">
        <v>25</v>
      </c>
      <c r="D1123" t="s">
        <v>47</v>
      </c>
      <c r="E1123" t="s">
        <v>53</v>
      </c>
      <c r="F1123" t="s">
        <v>74</v>
      </c>
      <c r="G1123" t="s">
        <v>87</v>
      </c>
      <c r="H1123" t="s">
        <v>257</v>
      </c>
      <c r="I1123" t="s">
        <v>90</v>
      </c>
      <c r="J1123" t="s">
        <v>80</v>
      </c>
      <c r="K1123" t="s">
        <v>1198</v>
      </c>
      <c r="L1123" t="s">
        <v>73</v>
      </c>
      <c r="M1123" t="s">
        <v>73</v>
      </c>
      <c r="N1123" t="s">
        <v>101</v>
      </c>
      <c r="O1123" t="s">
        <v>77</v>
      </c>
      <c r="P1123" t="s">
        <v>133</v>
      </c>
      <c r="Q1123" t="s">
        <v>73</v>
      </c>
      <c r="R1123" t="s">
        <v>1988</v>
      </c>
      <c r="S1123" t="s">
        <v>106</v>
      </c>
      <c r="T1123" t="s">
        <v>1116</v>
      </c>
    </row>
    <row r="1124" spans="1:20" x14ac:dyDescent="0.25">
      <c r="A1124" s="1">
        <v>3682</v>
      </c>
      <c r="B1124" t="s">
        <v>21</v>
      </c>
      <c r="C1124" t="s">
        <v>26</v>
      </c>
      <c r="D1124" t="s">
        <v>47</v>
      </c>
      <c r="E1124" t="s">
        <v>52</v>
      </c>
      <c r="F1124" t="s">
        <v>73</v>
      </c>
      <c r="G1124" t="s">
        <v>77</v>
      </c>
      <c r="H1124" t="s">
        <v>563</v>
      </c>
      <c r="I1124" t="s">
        <v>98</v>
      </c>
      <c r="J1124" t="s">
        <v>86</v>
      </c>
      <c r="K1124" t="s">
        <v>1157</v>
      </c>
      <c r="L1124" t="s">
        <v>126</v>
      </c>
      <c r="M1124" t="s">
        <v>73</v>
      </c>
      <c r="N1124" t="s">
        <v>101</v>
      </c>
      <c r="O1124" t="s">
        <v>79</v>
      </c>
      <c r="P1124" t="s">
        <v>397</v>
      </c>
      <c r="Q1124" t="s">
        <v>73</v>
      </c>
      <c r="R1124" t="s">
        <v>1599</v>
      </c>
      <c r="S1124" t="s">
        <v>85</v>
      </c>
      <c r="T1124" t="s">
        <v>1116</v>
      </c>
    </row>
    <row r="1125" spans="1:20" x14ac:dyDescent="0.25">
      <c r="A1125" s="1">
        <v>3683</v>
      </c>
      <c r="B1125" t="s">
        <v>21</v>
      </c>
      <c r="C1125" t="s">
        <v>27</v>
      </c>
      <c r="D1125" t="s">
        <v>47</v>
      </c>
      <c r="E1125" t="s">
        <v>48</v>
      </c>
      <c r="F1125" t="s">
        <v>73</v>
      </c>
      <c r="G1125" t="s">
        <v>95</v>
      </c>
      <c r="H1125" t="s">
        <v>1042</v>
      </c>
      <c r="I1125" t="s">
        <v>114</v>
      </c>
      <c r="J1125" t="s">
        <v>79</v>
      </c>
      <c r="K1125" t="s">
        <v>1266</v>
      </c>
      <c r="L1125" t="s">
        <v>1116</v>
      </c>
      <c r="M1125" t="s">
        <v>73</v>
      </c>
      <c r="N1125" t="s">
        <v>101</v>
      </c>
      <c r="O1125" t="s">
        <v>79</v>
      </c>
      <c r="P1125" t="s">
        <v>849</v>
      </c>
      <c r="Q1125" t="s">
        <v>73</v>
      </c>
      <c r="R1125" t="s">
        <v>2142</v>
      </c>
      <c r="S1125" t="s">
        <v>116</v>
      </c>
      <c r="T1125" t="s">
        <v>83</v>
      </c>
    </row>
    <row r="1126" spans="1:20" x14ac:dyDescent="0.25">
      <c r="A1126" s="1">
        <v>3684</v>
      </c>
      <c r="B1126" t="s">
        <v>21</v>
      </c>
      <c r="C1126" t="s">
        <v>28</v>
      </c>
      <c r="D1126" t="s">
        <v>47</v>
      </c>
      <c r="E1126" t="s">
        <v>44</v>
      </c>
      <c r="F1126" t="s">
        <v>74</v>
      </c>
      <c r="G1126" t="s">
        <v>90</v>
      </c>
      <c r="H1126" t="s">
        <v>494</v>
      </c>
      <c r="I1126" t="s">
        <v>103</v>
      </c>
      <c r="J1126" t="s">
        <v>111</v>
      </c>
      <c r="K1126" t="s">
        <v>1228</v>
      </c>
      <c r="L1126" t="s">
        <v>74</v>
      </c>
      <c r="M1126" t="s">
        <v>126</v>
      </c>
      <c r="N1126" t="s">
        <v>74</v>
      </c>
      <c r="O1126" t="s">
        <v>86</v>
      </c>
      <c r="P1126" t="s">
        <v>297</v>
      </c>
      <c r="Q1126" t="s">
        <v>74</v>
      </c>
      <c r="R1126" t="s">
        <v>1640</v>
      </c>
      <c r="S1126" t="s">
        <v>106</v>
      </c>
      <c r="T1126" t="s">
        <v>83</v>
      </c>
    </row>
    <row r="1127" spans="1:20" x14ac:dyDescent="0.25">
      <c r="A1127" s="1">
        <v>3685</v>
      </c>
      <c r="B1127" t="s">
        <v>21</v>
      </c>
      <c r="C1127" t="s">
        <v>29</v>
      </c>
      <c r="D1127" t="s">
        <v>47</v>
      </c>
      <c r="E1127" t="s">
        <v>67</v>
      </c>
      <c r="F1127" t="s">
        <v>73</v>
      </c>
      <c r="G1127" t="s">
        <v>96</v>
      </c>
      <c r="H1127" t="s">
        <v>211</v>
      </c>
      <c r="I1127" t="s">
        <v>75</v>
      </c>
      <c r="J1127" t="s">
        <v>79</v>
      </c>
      <c r="K1127" t="s">
        <v>1005</v>
      </c>
      <c r="L1127" t="s">
        <v>126</v>
      </c>
      <c r="M1127" t="s">
        <v>126</v>
      </c>
      <c r="N1127" t="s">
        <v>1116</v>
      </c>
      <c r="O1127" t="s">
        <v>75</v>
      </c>
      <c r="P1127" t="s">
        <v>444</v>
      </c>
      <c r="Q1127" t="s">
        <v>73</v>
      </c>
      <c r="R1127" t="s">
        <v>1772</v>
      </c>
      <c r="S1127" t="s">
        <v>116</v>
      </c>
      <c r="T1127" t="s">
        <v>101</v>
      </c>
    </row>
    <row r="1128" spans="1:20" x14ac:dyDescent="0.25">
      <c r="A1128" s="1">
        <v>3686</v>
      </c>
      <c r="B1128" t="s">
        <v>21</v>
      </c>
      <c r="C1128" t="s">
        <v>30</v>
      </c>
      <c r="D1128" t="s">
        <v>47</v>
      </c>
      <c r="E1128" t="s">
        <v>54</v>
      </c>
      <c r="F1128" t="s">
        <v>74</v>
      </c>
      <c r="G1128" t="s">
        <v>77</v>
      </c>
      <c r="H1128" t="s">
        <v>498</v>
      </c>
      <c r="I1128" t="s">
        <v>75</v>
      </c>
      <c r="J1128" t="s">
        <v>113</v>
      </c>
      <c r="K1128" t="s">
        <v>1174</v>
      </c>
      <c r="L1128" t="s">
        <v>126</v>
      </c>
      <c r="M1128" t="s">
        <v>73</v>
      </c>
      <c r="N1128" t="s">
        <v>101</v>
      </c>
      <c r="O1128" t="s">
        <v>98</v>
      </c>
      <c r="P1128" t="s">
        <v>124</v>
      </c>
      <c r="Q1128" t="s">
        <v>73</v>
      </c>
      <c r="R1128" t="s">
        <v>1493</v>
      </c>
      <c r="S1128" t="s">
        <v>116</v>
      </c>
      <c r="T1128" t="s">
        <v>1116</v>
      </c>
    </row>
    <row r="1129" spans="1:20" x14ac:dyDescent="0.25">
      <c r="A1129" s="1">
        <v>3687</v>
      </c>
      <c r="B1129" t="s">
        <v>21</v>
      </c>
      <c r="C1129" t="s">
        <v>31</v>
      </c>
      <c r="D1129" t="s">
        <v>47</v>
      </c>
      <c r="E1129" t="s">
        <v>55</v>
      </c>
      <c r="F1129" t="s">
        <v>73</v>
      </c>
      <c r="G1129" t="s">
        <v>76</v>
      </c>
      <c r="H1129" t="s">
        <v>780</v>
      </c>
      <c r="I1129" t="s">
        <v>78</v>
      </c>
      <c r="J1129" t="s">
        <v>81</v>
      </c>
      <c r="K1129" t="s">
        <v>873</v>
      </c>
      <c r="L1129" t="s">
        <v>73</v>
      </c>
      <c r="M1129" t="s">
        <v>73</v>
      </c>
      <c r="N1129" t="s">
        <v>126</v>
      </c>
      <c r="O1129" t="s">
        <v>75</v>
      </c>
      <c r="P1129" t="s">
        <v>113</v>
      </c>
      <c r="Q1129" t="s">
        <v>74</v>
      </c>
      <c r="R1129" t="s">
        <v>2221</v>
      </c>
      <c r="S1129" t="s">
        <v>117</v>
      </c>
      <c r="T1129" t="s">
        <v>74</v>
      </c>
    </row>
    <row r="1130" spans="1:20" x14ac:dyDescent="0.25">
      <c r="A1130" s="1">
        <v>3688</v>
      </c>
      <c r="B1130" t="s">
        <v>21</v>
      </c>
      <c r="C1130" t="s">
        <v>32</v>
      </c>
      <c r="D1130" t="s">
        <v>47</v>
      </c>
      <c r="E1130" t="s">
        <v>71</v>
      </c>
      <c r="F1130" t="s">
        <v>73</v>
      </c>
      <c r="G1130" t="s">
        <v>90</v>
      </c>
      <c r="H1130" t="s">
        <v>613</v>
      </c>
      <c r="I1130" t="s">
        <v>90</v>
      </c>
      <c r="J1130" t="s">
        <v>80</v>
      </c>
      <c r="K1130" t="s">
        <v>1160</v>
      </c>
      <c r="L1130" t="s">
        <v>126</v>
      </c>
      <c r="M1130" t="s">
        <v>73</v>
      </c>
      <c r="N1130" t="s">
        <v>74</v>
      </c>
      <c r="O1130" t="s">
        <v>96</v>
      </c>
      <c r="P1130" t="s">
        <v>130</v>
      </c>
      <c r="Q1130" t="s">
        <v>74</v>
      </c>
      <c r="R1130" t="s">
        <v>2222</v>
      </c>
      <c r="S1130" t="s">
        <v>78</v>
      </c>
      <c r="T1130" t="s">
        <v>74</v>
      </c>
    </row>
    <row r="1131" spans="1:20" x14ac:dyDescent="0.25">
      <c r="A1131" s="1">
        <v>3689</v>
      </c>
      <c r="B1131" t="s">
        <v>21</v>
      </c>
      <c r="C1131" t="s">
        <v>33</v>
      </c>
      <c r="D1131" t="s">
        <v>47</v>
      </c>
      <c r="E1131" t="s">
        <v>50</v>
      </c>
      <c r="F1131" t="s">
        <v>73</v>
      </c>
      <c r="G1131" t="s">
        <v>90</v>
      </c>
      <c r="H1131" t="s">
        <v>429</v>
      </c>
      <c r="I1131" t="s">
        <v>106</v>
      </c>
      <c r="J1131" t="s">
        <v>114</v>
      </c>
      <c r="K1131" t="s">
        <v>1101</v>
      </c>
      <c r="L1131" t="s">
        <v>101</v>
      </c>
      <c r="M1131" t="s">
        <v>73</v>
      </c>
      <c r="N1131" t="s">
        <v>126</v>
      </c>
      <c r="O1131" t="s">
        <v>92</v>
      </c>
      <c r="P1131" t="s">
        <v>100</v>
      </c>
      <c r="Q1131" t="s">
        <v>73</v>
      </c>
      <c r="R1131" t="s">
        <v>2008</v>
      </c>
      <c r="S1131" t="s">
        <v>106</v>
      </c>
      <c r="T1131" t="s">
        <v>76</v>
      </c>
    </row>
    <row r="1132" spans="1:20" x14ac:dyDescent="0.25">
      <c r="A1132" s="1">
        <v>3690</v>
      </c>
      <c r="B1132" t="s">
        <v>21</v>
      </c>
      <c r="C1132" t="s">
        <v>34</v>
      </c>
      <c r="D1132" t="s">
        <v>47</v>
      </c>
      <c r="E1132" t="s">
        <v>48</v>
      </c>
      <c r="F1132" t="s">
        <v>74</v>
      </c>
      <c r="G1132" t="s">
        <v>79</v>
      </c>
      <c r="H1132" t="s">
        <v>549</v>
      </c>
      <c r="I1132" t="s">
        <v>81</v>
      </c>
      <c r="J1132" t="s">
        <v>94</v>
      </c>
      <c r="K1132" t="s">
        <v>1182</v>
      </c>
      <c r="L1132" t="s">
        <v>126</v>
      </c>
      <c r="M1132" t="s">
        <v>73</v>
      </c>
      <c r="N1132" t="s">
        <v>74</v>
      </c>
      <c r="O1132" t="s">
        <v>79</v>
      </c>
      <c r="P1132" t="s">
        <v>1085</v>
      </c>
      <c r="Q1132" t="s">
        <v>74</v>
      </c>
      <c r="R1132" t="s">
        <v>1991</v>
      </c>
      <c r="S1132" t="s">
        <v>78</v>
      </c>
      <c r="T1132" t="s">
        <v>1116</v>
      </c>
    </row>
    <row r="1133" spans="1:20" x14ac:dyDescent="0.25">
      <c r="A1133" s="1">
        <v>3691</v>
      </c>
      <c r="B1133" t="s">
        <v>21</v>
      </c>
      <c r="C1133" t="s">
        <v>35</v>
      </c>
      <c r="D1133" t="s">
        <v>47</v>
      </c>
      <c r="E1133" t="s">
        <v>67</v>
      </c>
      <c r="F1133" t="s">
        <v>74</v>
      </c>
      <c r="G1133" t="s">
        <v>90</v>
      </c>
      <c r="H1133" t="s">
        <v>949</v>
      </c>
      <c r="I1133" t="s">
        <v>98</v>
      </c>
      <c r="J1133" t="s">
        <v>111</v>
      </c>
      <c r="K1133" t="s">
        <v>1130</v>
      </c>
      <c r="L1133" t="s">
        <v>126</v>
      </c>
      <c r="M1133" t="s">
        <v>73</v>
      </c>
      <c r="N1133" t="s">
        <v>126</v>
      </c>
      <c r="O1133" t="s">
        <v>103</v>
      </c>
      <c r="P1133" t="s">
        <v>789</v>
      </c>
      <c r="Q1133" t="s">
        <v>73</v>
      </c>
      <c r="R1133" t="s">
        <v>1930</v>
      </c>
      <c r="S1133" t="s">
        <v>96</v>
      </c>
      <c r="T1133" t="s">
        <v>76</v>
      </c>
    </row>
    <row r="1134" spans="1:20" x14ac:dyDescent="0.25">
      <c r="A1134" s="1">
        <v>3692</v>
      </c>
      <c r="B1134" t="s">
        <v>21</v>
      </c>
      <c r="C1134" t="s">
        <v>36</v>
      </c>
      <c r="D1134" t="s">
        <v>47</v>
      </c>
      <c r="E1134" t="s">
        <v>46</v>
      </c>
      <c r="F1134" t="s">
        <v>74</v>
      </c>
      <c r="G1134" t="s">
        <v>76</v>
      </c>
      <c r="H1134" t="s">
        <v>641</v>
      </c>
      <c r="I1134" t="s">
        <v>81</v>
      </c>
      <c r="J1134" t="s">
        <v>97</v>
      </c>
      <c r="K1134" t="s">
        <v>1252</v>
      </c>
      <c r="L1134" t="s">
        <v>74</v>
      </c>
      <c r="M1134" t="s">
        <v>74</v>
      </c>
      <c r="N1134" t="s">
        <v>101</v>
      </c>
      <c r="O1134" t="s">
        <v>82</v>
      </c>
      <c r="P1134" t="s">
        <v>335</v>
      </c>
      <c r="Q1134" t="s">
        <v>73</v>
      </c>
      <c r="R1134" t="s">
        <v>2080</v>
      </c>
      <c r="S1134" t="s">
        <v>85</v>
      </c>
      <c r="T1134" t="s">
        <v>101</v>
      </c>
    </row>
    <row r="1135" spans="1:20" x14ac:dyDescent="0.25">
      <c r="A1135" s="1">
        <v>3693</v>
      </c>
      <c r="B1135" t="s">
        <v>21</v>
      </c>
      <c r="C1135" t="s">
        <v>37</v>
      </c>
      <c r="D1135" t="s">
        <v>47</v>
      </c>
      <c r="E1135" t="s">
        <v>60</v>
      </c>
      <c r="F1135" t="s">
        <v>73</v>
      </c>
      <c r="G1135" t="s">
        <v>76</v>
      </c>
      <c r="H1135" t="s">
        <v>1043</v>
      </c>
      <c r="I1135" t="s">
        <v>96</v>
      </c>
      <c r="J1135" t="s">
        <v>94</v>
      </c>
      <c r="K1135" t="s">
        <v>914</v>
      </c>
      <c r="L1135" t="s">
        <v>73</v>
      </c>
      <c r="M1135" t="s">
        <v>126</v>
      </c>
      <c r="N1135" t="s">
        <v>101</v>
      </c>
      <c r="O1135" t="s">
        <v>90</v>
      </c>
      <c r="P1135" t="s">
        <v>119</v>
      </c>
      <c r="Q1135" t="s">
        <v>74</v>
      </c>
      <c r="R1135" t="s">
        <v>1719</v>
      </c>
      <c r="S1135" t="s">
        <v>82</v>
      </c>
      <c r="T1135" t="s">
        <v>74</v>
      </c>
    </row>
    <row r="1136" spans="1:20" x14ac:dyDescent="0.25">
      <c r="A1136" s="1">
        <v>3694</v>
      </c>
      <c r="B1136" t="s">
        <v>21</v>
      </c>
      <c r="C1136" t="s">
        <v>38</v>
      </c>
      <c r="D1136" t="s">
        <v>47</v>
      </c>
      <c r="E1136" t="s">
        <v>51</v>
      </c>
      <c r="F1136" t="s">
        <v>74</v>
      </c>
      <c r="G1136" t="s">
        <v>92</v>
      </c>
      <c r="H1136" t="s">
        <v>368</v>
      </c>
      <c r="I1136" t="s">
        <v>86</v>
      </c>
      <c r="J1136" t="s">
        <v>88</v>
      </c>
      <c r="K1136" t="s">
        <v>1300</v>
      </c>
      <c r="L1136" t="s">
        <v>74</v>
      </c>
      <c r="M1136" t="s">
        <v>74</v>
      </c>
      <c r="N1136" t="s">
        <v>101</v>
      </c>
      <c r="O1136" t="s">
        <v>93</v>
      </c>
      <c r="P1136" t="s">
        <v>899</v>
      </c>
      <c r="Q1136" t="s">
        <v>74</v>
      </c>
      <c r="R1136" t="s">
        <v>1555</v>
      </c>
      <c r="S1136" t="s">
        <v>96</v>
      </c>
      <c r="T1136" t="s">
        <v>76</v>
      </c>
    </row>
    <row r="1137" spans="1:20" x14ac:dyDescent="0.25">
      <c r="A1137" s="1">
        <v>3695</v>
      </c>
      <c r="B1137" t="s">
        <v>21</v>
      </c>
      <c r="C1137" t="s">
        <v>39</v>
      </c>
      <c r="D1137" t="s">
        <v>47</v>
      </c>
      <c r="E1137" t="s">
        <v>43</v>
      </c>
      <c r="F1137" t="s">
        <v>73</v>
      </c>
      <c r="G1137" t="s">
        <v>95</v>
      </c>
      <c r="H1137" t="s">
        <v>678</v>
      </c>
      <c r="I1137" t="s">
        <v>102</v>
      </c>
      <c r="J1137" t="s">
        <v>109</v>
      </c>
      <c r="K1137" t="s">
        <v>1198</v>
      </c>
      <c r="L1137" t="s">
        <v>101</v>
      </c>
      <c r="M1137" t="s">
        <v>73</v>
      </c>
      <c r="N1137" t="s">
        <v>74</v>
      </c>
      <c r="O1137" t="s">
        <v>79</v>
      </c>
      <c r="P1137" t="s">
        <v>1125</v>
      </c>
      <c r="Q1137" t="s">
        <v>73</v>
      </c>
      <c r="R1137" t="s">
        <v>1738</v>
      </c>
      <c r="S1137" t="s">
        <v>106</v>
      </c>
      <c r="T1137" t="s">
        <v>131</v>
      </c>
    </row>
    <row r="1138" spans="1:20" x14ac:dyDescent="0.25">
      <c r="A1138" s="1">
        <v>3696</v>
      </c>
      <c r="B1138" t="s">
        <v>21</v>
      </c>
      <c r="C1138" t="s">
        <v>24</v>
      </c>
      <c r="D1138" t="s">
        <v>48</v>
      </c>
      <c r="E1138" t="s">
        <v>67</v>
      </c>
      <c r="F1138" t="s">
        <v>74</v>
      </c>
      <c r="G1138" t="s">
        <v>81</v>
      </c>
      <c r="H1138" t="s">
        <v>745</v>
      </c>
      <c r="I1138" t="s">
        <v>90</v>
      </c>
      <c r="J1138" t="s">
        <v>79</v>
      </c>
      <c r="K1138" t="s">
        <v>1165</v>
      </c>
      <c r="L1138" t="s">
        <v>74</v>
      </c>
      <c r="M1138" t="s">
        <v>74</v>
      </c>
      <c r="N1138" t="s">
        <v>76</v>
      </c>
      <c r="O1138" t="s">
        <v>114</v>
      </c>
      <c r="P1138" t="s">
        <v>132</v>
      </c>
      <c r="Q1138" t="s">
        <v>74</v>
      </c>
      <c r="R1138" t="s">
        <v>2119</v>
      </c>
      <c r="S1138" t="s">
        <v>85</v>
      </c>
      <c r="T1138" t="s">
        <v>101</v>
      </c>
    </row>
    <row r="1139" spans="1:20" x14ac:dyDescent="0.25">
      <c r="A1139" s="1">
        <v>3697</v>
      </c>
      <c r="B1139" t="s">
        <v>21</v>
      </c>
      <c r="C1139" t="s">
        <v>25</v>
      </c>
      <c r="D1139" t="s">
        <v>48</v>
      </c>
      <c r="E1139" t="s">
        <v>43</v>
      </c>
      <c r="F1139" t="s">
        <v>73</v>
      </c>
      <c r="G1139" t="s">
        <v>78</v>
      </c>
      <c r="H1139" t="s">
        <v>697</v>
      </c>
      <c r="I1139" t="s">
        <v>90</v>
      </c>
      <c r="J1139" t="s">
        <v>112</v>
      </c>
      <c r="K1139" t="s">
        <v>1230</v>
      </c>
      <c r="L1139" t="s">
        <v>74</v>
      </c>
      <c r="M1139" t="s">
        <v>1116</v>
      </c>
      <c r="N1139" t="s">
        <v>101</v>
      </c>
      <c r="O1139" t="s">
        <v>98</v>
      </c>
      <c r="P1139" t="s">
        <v>235</v>
      </c>
      <c r="Q1139" t="s">
        <v>73</v>
      </c>
      <c r="R1139" t="s">
        <v>1699</v>
      </c>
      <c r="S1139" t="s">
        <v>85</v>
      </c>
      <c r="T1139" t="s">
        <v>126</v>
      </c>
    </row>
    <row r="1140" spans="1:20" x14ac:dyDescent="0.25">
      <c r="A1140" s="1">
        <v>3698</v>
      </c>
      <c r="B1140" t="s">
        <v>21</v>
      </c>
      <c r="C1140" t="s">
        <v>26</v>
      </c>
      <c r="D1140" t="s">
        <v>48</v>
      </c>
      <c r="E1140" t="s">
        <v>54</v>
      </c>
      <c r="F1140" t="s">
        <v>73</v>
      </c>
      <c r="G1140" t="s">
        <v>94</v>
      </c>
      <c r="H1140" t="s">
        <v>492</v>
      </c>
      <c r="I1140" t="s">
        <v>103</v>
      </c>
      <c r="J1140" t="s">
        <v>129</v>
      </c>
      <c r="K1140" t="s">
        <v>1136</v>
      </c>
      <c r="L1140" t="s">
        <v>126</v>
      </c>
      <c r="M1140" t="s">
        <v>101</v>
      </c>
      <c r="N1140" t="s">
        <v>74</v>
      </c>
      <c r="O1140" t="s">
        <v>98</v>
      </c>
      <c r="P1140" t="s">
        <v>885</v>
      </c>
      <c r="Q1140" t="s">
        <v>126</v>
      </c>
      <c r="R1140" t="s">
        <v>1871</v>
      </c>
      <c r="S1140" t="s">
        <v>82</v>
      </c>
      <c r="T1140" t="s">
        <v>131</v>
      </c>
    </row>
    <row r="1141" spans="1:20" x14ac:dyDescent="0.25">
      <c r="A1141" s="1">
        <v>3699</v>
      </c>
      <c r="B1141" t="s">
        <v>21</v>
      </c>
      <c r="C1141" t="s">
        <v>27</v>
      </c>
      <c r="D1141" t="s">
        <v>48</v>
      </c>
      <c r="E1141" t="s">
        <v>47</v>
      </c>
      <c r="F1141" t="s">
        <v>74</v>
      </c>
      <c r="G1141" t="s">
        <v>76</v>
      </c>
      <c r="H1141" t="s">
        <v>280</v>
      </c>
      <c r="I1141" t="s">
        <v>98</v>
      </c>
      <c r="J1141" t="s">
        <v>112</v>
      </c>
      <c r="K1141" t="s">
        <v>1260</v>
      </c>
      <c r="L1141" t="s">
        <v>73</v>
      </c>
      <c r="M1141" t="s">
        <v>74</v>
      </c>
      <c r="N1141" t="s">
        <v>126</v>
      </c>
      <c r="O1141" t="s">
        <v>75</v>
      </c>
      <c r="P1141" t="s">
        <v>110</v>
      </c>
      <c r="Q1141" t="s">
        <v>74</v>
      </c>
      <c r="R1141" t="s">
        <v>2175</v>
      </c>
      <c r="S1141" t="s">
        <v>89</v>
      </c>
      <c r="T1141" t="s">
        <v>131</v>
      </c>
    </row>
    <row r="1142" spans="1:20" x14ac:dyDescent="0.25">
      <c r="A1142" s="1">
        <v>3700</v>
      </c>
      <c r="B1142" t="s">
        <v>21</v>
      </c>
      <c r="C1142" t="s">
        <v>28</v>
      </c>
      <c r="D1142" t="s">
        <v>48</v>
      </c>
      <c r="E1142" t="s">
        <v>62</v>
      </c>
      <c r="F1142" t="s">
        <v>74</v>
      </c>
      <c r="G1142" t="s">
        <v>96</v>
      </c>
      <c r="H1142" t="s">
        <v>506</v>
      </c>
      <c r="I1142" t="s">
        <v>77</v>
      </c>
      <c r="J1142" t="s">
        <v>111</v>
      </c>
      <c r="K1142" t="s">
        <v>1236</v>
      </c>
      <c r="L1142" t="s">
        <v>126</v>
      </c>
      <c r="M1142" t="s">
        <v>126</v>
      </c>
      <c r="N1142" t="s">
        <v>74</v>
      </c>
      <c r="O1142" t="s">
        <v>108</v>
      </c>
      <c r="P1142" t="s">
        <v>824</v>
      </c>
      <c r="Q1142" t="s">
        <v>73</v>
      </c>
      <c r="R1142" t="s">
        <v>2013</v>
      </c>
      <c r="S1142" t="s">
        <v>96</v>
      </c>
      <c r="T1142" t="s">
        <v>83</v>
      </c>
    </row>
    <row r="1143" spans="1:20" x14ac:dyDescent="0.25">
      <c r="A1143" s="1">
        <v>3701</v>
      </c>
      <c r="B1143" t="s">
        <v>21</v>
      </c>
      <c r="C1143" t="s">
        <v>40</v>
      </c>
      <c r="D1143" t="s">
        <v>48</v>
      </c>
      <c r="E1143" t="s">
        <v>53</v>
      </c>
      <c r="F1143" t="s">
        <v>73</v>
      </c>
      <c r="G1143" t="s">
        <v>75</v>
      </c>
      <c r="H1143" t="s">
        <v>893</v>
      </c>
      <c r="I1143" t="s">
        <v>90</v>
      </c>
      <c r="J1143" t="s">
        <v>97</v>
      </c>
      <c r="K1143" t="s">
        <v>334</v>
      </c>
      <c r="L1143" t="s">
        <v>74</v>
      </c>
      <c r="M1143" t="s">
        <v>101</v>
      </c>
      <c r="N1143" t="s">
        <v>1116</v>
      </c>
      <c r="O1143" t="s">
        <v>103</v>
      </c>
      <c r="P1143" t="s">
        <v>1351</v>
      </c>
      <c r="Q1143" t="s">
        <v>73</v>
      </c>
      <c r="R1143" t="s">
        <v>1537</v>
      </c>
      <c r="S1143" t="s">
        <v>96</v>
      </c>
      <c r="T1143" t="s">
        <v>101</v>
      </c>
    </row>
    <row r="1144" spans="1:20" x14ac:dyDescent="0.25">
      <c r="A1144" s="1">
        <v>3702</v>
      </c>
      <c r="B1144" t="s">
        <v>21</v>
      </c>
      <c r="C1144" t="s">
        <v>29</v>
      </c>
      <c r="D1144" t="s">
        <v>48</v>
      </c>
      <c r="E1144" t="s">
        <v>71</v>
      </c>
      <c r="F1144" t="s">
        <v>74</v>
      </c>
      <c r="G1144" t="s">
        <v>87</v>
      </c>
      <c r="H1144" t="s">
        <v>443</v>
      </c>
      <c r="I1144" t="s">
        <v>103</v>
      </c>
      <c r="J1144" t="s">
        <v>91</v>
      </c>
      <c r="K1144" t="s">
        <v>1174</v>
      </c>
      <c r="L1144" t="s">
        <v>73</v>
      </c>
      <c r="M1144" t="s">
        <v>101</v>
      </c>
      <c r="N1144" t="s">
        <v>126</v>
      </c>
      <c r="O1144" t="s">
        <v>92</v>
      </c>
      <c r="P1144" t="s">
        <v>466</v>
      </c>
      <c r="Q1144" t="s">
        <v>73</v>
      </c>
      <c r="R1144" t="s">
        <v>194</v>
      </c>
      <c r="S1144" t="s">
        <v>82</v>
      </c>
      <c r="T1144" t="s">
        <v>101</v>
      </c>
    </row>
    <row r="1145" spans="1:20" x14ac:dyDescent="0.25">
      <c r="A1145" s="1">
        <v>3703</v>
      </c>
      <c r="B1145" t="s">
        <v>21</v>
      </c>
      <c r="C1145" t="s">
        <v>30</v>
      </c>
      <c r="D1145" t="s">
        <v>48</v>
      </c>
      <c r="E1145" t="s">
        <v>60</v>
      </c>
      <c r="F1145" t="s">
        <v>74</v>
      </c>
      <c r="G1145" t="s">
        <v>89</v>
      </c>
      <c r="H1145" t="s">
        <v>147</v>
      </c>
      <c r="I1145" t="s">
        <v>81</v>
      </c>
      <c r="J1145" t="s">
        <v>93</v>
      </c>
      <c r="K1145" t="s">
        <v>1265</v>
      </c>
      <c r="L1145" t="s">
        <v>73</v>
      </c>
      <c r="M1145" t="s">
        <v>73</v>
      </c>
      <c r="N1145" t="s">
        <v>101</v>
      </c>
      <c r="O1145" t="s">
        <v>103</v>
      </c>
      <c r="P1145" t="s">
        <v>914</v>
      </c>
      <c r="Q1145" t="s">
        <v>126</v>
      </c>
      <c r="R1145" t="s">
        <v>1741</v>
      </c>
      <c r="S1145" t="s">
        <v>82</v>
      </c>
      <c r="T1145" t="s">
        <v>1116</v>
      </c>
    </row>
    <row r="1146" spans="1:20" x14ac:dyDescent="0.25">
      <c r="A1146" s="1">
        <v>3704</v>
      </c>
      <c r="B1146" t="s">
        <v>21</v>
      </c>
      <c r="C1146" t="s">
        <v>32</v>
      </c>
      <c r="D1146" t="s">
        <v>48</v>
      </c>
      <c r="E1146" t="s">
        <v>51</v>
      </c>
      <c r="F1146" t="s">
        <v>73</v>
      </c>
      <c r="G1146" t="s">
        <v>77</v>
      </c>
      <c r="H1146" t="s">
        <v>814</v>
      </c>
      <c r="I1146" t="s">
        <v>103</v>
      </c>
      <c r="J1146" t="s">
        <v>104</v>
      </c>
      <c r="K1146" t="s">
        <v>1301</v>
      </c>
      <c r="L1146" t="s">
        <v>74</v>
      </c>
      <c r="M1146" t="s">
        <v>74</v>
      </c>
      <c r="N1146" t="s">
        <v>1116</v>
      </c>
      <c r="O1146" t="s">
        <v>108</v>
      </c>
      <c r="P1146" t="s">
        <v>1128</v>
      </c>
      <c r="Q1146" t="s">
        <v>126</v>
      </c>
      <c r="R1146" t="s">
        <v>1770</v>
      </c>
      <c r="S1146" t="s">
        <v>106</v>
      </c>
      <c r="T1146" t="s">
        <v>131</v>
      </c>
    </row>
    <row r="1147" spans="1:20" x14ac:dyDescent="0.25">
      <c r="A1147" s="1">
        <v>3705</v>
      </c>
      <c r="B1147" t="s">
        <v>21</v>
      </c>
      <c r="C1147" t="s">
        <v>33</v>
      </c>
      <c r="D1147" t="s">
        <v>48</v>
      </c>
      <c r="E1147" t="s">
        <v>55</v>
      </c>
      <c r="F1147" t="s">
        <v>74</v>
      </c>
      <c r="G1147" t="s">
        <v>76</v>
      </c>
      <c r="H1147" t="s">
        <v>836</v>
      </c>
      <c r="I1147" t="s">
        <v>89</v>
      </c>
      <c r="J1147" t="s">
        <v>107</v>
      </c>
      <c r="K1147" t="s">
        <v>1351</v>
      </c>
      <c r="L1147" t="s">
        <v>74</v>
      </c>
      <c r="M1147" t="s">
        <v>126</v>
      </c>
      <c r="N1147" t="s">
        <v>131</v>
      </c>
      <c r="O1147" t="s">
        <v>81</v>
      </c>
      <c r="P1147" t="s">
        <v>125</v>
      </c>
      <c r="Q1147" t="s">
        <v>73</v>
      </c>
      <c r="R1147" t="s">
        <v>2223</v>
      </c>
      <c r="S1147" t="s">
        <v>82</v>
      </c>
      <c r="T1147" t="s">
        <v>101</v>
      </c>
    </row>
    <row r="1148" spans="1:20" x14ac:dyDescent="0.25">
      <c r="A1148" s="1">
        <v>3706</v>
      </c>
      <c r="B1148" t="s">
        <v>21</v>
      </c>
      <c r="C1148" t="s">
        <v>34</v>
      </c>
      <c r="D1148" t="s">
        <v>48</v>
      </c>
      <c r="E1148" t="s">
        <v>47</v>
      </c>
      <c r="F1148" t="s">
        <v>73</v>
      </c>
      <c r="G1148" t="s">
        <v>89</v>
      </c>
      <c r="H1148" t="s">
        <v>730</v>
      </c>
      <c r="I1148" t="s">
        <v>81</v>
      </c>
      <c r="J1148" t="s">
        <v>107</v>
      </c>
      <c r="K1148" t="s">
        <v>1185</v>
      </c>
      <c r="L1148" t="s">
        <v>73</v>
      </c>
      <c r="M1148" t="s">
        <v>73</v>
      </c>
      <c r="N1148" t="s">
        <v>1116</v>
      </c>
      <c r="O1148" t="s">
        <v>95</v>
      </c>
      <c r="P1148" t="s">
        <v>1219</v>
      </c>
      <c r="Q1148" t="s">
        <v>74</v>
      </c>
      <c r="R1148" t="s">
        <v>1969</v>
      </c>
      <c r="S1148" t="s">
        <v>106</v>
      </c>
      <c r="T1148" t="s">
        <v>83</v>
      </c>
    </row>
    <row r="1149" spans="1:20" x14ac:dyDescent="0.25">
      <c r="A1149" s="1">
        <v>3707</v>
      </c>
      <c r="B1149" t="s">
        <v>21</v>
      </c>
      <c r="C1149" t="s">
        <v>35</v>
      </c>
      <c r="D1149" t="s">
        <v>48</v>
      </c>
      <c r="E1149" t="s">
        <v>57</v>
      </c>
      <c r="F1149" t="s">
        <v>73</v>
      </c>
      <c r="G1149" t="s">
        <v>78</v>
      </c>
      <c r="H1149" t="s">
        <v>472</v>
      </c>
      <c r="I1149" t="s">
        <v>106</v>
      </c>
      <c r="J1149" t="s">
        <v>107</v>
      </c>
      <c r="K1149" t="s">
        <v>1178</v>
      </c>
      <c r="L1149" t="s">
        <v>74</v>
      </c>
      <c r="M1149" t="s">
        <v>74</v>
      </c>
      <c r="N1149" t="s">
        <v>101</v>
      </c>
      <c r="O1149" t="s">
        <v>103</v>
      </c>
      <c r="P1149" t="s">
        <v>255</v>
      </c>
      <c r="Q1149" t="s">
        <v>73</v>
      </c>
      <c r="R1149" t="s">
        <v>1794</v>
      </c>
      <c r="S1149" t="s">
        <v>116</v>
      </c>
      <c r="T1149" t="s">
        <v>131</v>
      </c>
    </row>
    <row r="1150" spans="1:20" x14ac:dyDescent="0.25">
      <c r="A1150" s="1">
        <v>3708</v>
      </c>
      <c r="B1150" t="s">
        <v>21</v>
      </c>
      <c r="C1150" t="s">
        <v>36</v>
      </c>
      <c r="D1150" t="s">
        <v>48</v>
      </c>
      <c r="E1150" t="s">
        <v>52</v>
      </c>
      <c r="F1150" t="s">
        <v>74</v>
      </c>
      <c r="G1150" t="s">
        <v>98</v>
      </c>
      <c r="H1150" t="s">
        <v>634</v>
      </c>
      <c r="I1150" t="s">
        <v>90</v>
      </c>
      <c r="J1150" t="s">
        <v>94</v>
      </c>
      <c r="K1150" t="s">
        <v>1182</v>
      </c>
      <c r="L1150" t="s">
        <v>101</v>
      </c>
      <c r="M1150" t="s">
        <v>126</v>
      </c>
      <c r="N1150" t="s">
        <v>126</v>
      </c>
      <c r="O1150" t="s">
        <v>86</v>
      </c>
      <c r="P1150" t="s">
        <v>1086</v>
      </c>
      <c r="Q1150" t="s">
        <v>73</v>
      </c>
      <c r="R1150" t="s">
        <v>2016</v>
      </c>
      <c r="S1150" t="s">
        <v>82</v>
      </c>
      <c r="T1150" t="s">
        <v>76</v>
      </c>
    </row>
    <row r="1151" spans="1:20" x14ac:dyDescent="0.25">
      <c r="A1151" s="1">
        <v>3709</v>
      </c>
      <c r="B1151" t="s">
        <v>21</v>
      </c>
      <c r="C1151" t="s">
        <v>37</v>
      </c>
      <c r="D1151" t="s">
        <v>48</v>
      </c>
      <c r="E1151" t="s">
        <v>43</v>
      </c>
      <c r="F1151" t="s">
        <v>74</v>
      </c>
      <c r="G1151" t="s">
        <v>78</v>
      </c>
      <c r="H1151" t="s">
        <v>1044</v>
      </c>
      <c r="I1151" t="s">
        <v>90</v>
      </c>
      <c r="J1151" t="s">
        <v>97</v>
      </c>
      <c r="K1151" t="s">
        <v>1086</v>
      </c>
      <c r="L1151" t="s">
        <v>73</v>
      </c>
      <c r="M1151" t="s">
        <v>126</v>
      </c>
      <c r="N1151" t="s">
        <v>126</v>
      </c>
      <c r="O1151" t="s">
        <v>99</v>
      </c>
      <c r="P1151" t="s">
        <v>789</v>
      </c>
      <c r="Q1151" t="s">
        <v>74</v>
      </c>
      <c r="R1151" t="s">
        <v>2224</v>
      </c>
      <c r="S1151" t="s">
        <v>96</v>
      </c>
      <c r="T1151" t="s">
        <v>131</v>
      </c>
    </row>
    <row r="1152" spans="1:20" x14ac:dyDescent="0.25">
      <c r="A1152" s="1">
        <v>3710</v>
      </c>
      <c r="B1152" t="s">
        <v>21</v>
      </c>
      <c r="C1152" t="s">
        <v>38</v>
      </c>
      <c r="D1152" t="s">
        <v>48</v>
      </c>
      <c r="E1152" t="s">
        <v>46</v>
      </c>
      <c r="F1152" t="s">
        <v>73</v>
      </c>
      <c r="G1152" t="s">
        <v>101</v>
      </c>
      <c r="H1152" t="s">
        <v>1045</v>
      </c>
      <c r="I1152" t="s">
        <v>81</v>
      </c>
      <c r="J1152" t="s">
        <v>111</v>
      </c>
      <c r="K1152" t="s">
        <v>1127</v>
      </c>
      <c r="L1152" t="s">
        <v>73</v>
      </c>
      <c r="M1152" t="s">
        <v>126</v>
      </c>
      <c r="N1152" t="s">
        <v>74</v>
      </c>
      <c r="O1152" t="s">
        <v>90</v>
      </c>
      <c r="P1152" t="s">
        <v>816</v>
      </c>
      <c r="Q1152" t="s">
        <v>73</v>
      </c>
      <c r="R1152" t="s">
        <v>1502</v>
      </c>
      <c r="S1152" t="s">
        <v>82</v>
      </c>
      <c r="T1152" t="s">
        <v>1116</v>
      </c>
    </row>
    <row r="1153" spans="1:20" x14ac:dyDescent="0.25">
      <c r="A1153" s="1">
        <v>3711</v>
      </c>
      <c r="B1153" t="s">
        <v>21</v>
      </c>
      <c r="C1153" t="s">
        <v>39</v>
      </c>
      <c r="D1153" t="s">
        <v>48</v>
      </c>
      <c r="E1153" t="s">
        <v>67</v>
      </c>
      <c r="F1153" t="s">
        <v>73</v>
      </c>
      <c r="G1153" t="s">
        <v>77</v>
      </c>
      <c r="H1153" t="s">
        <v>504</v>
      </c>
      <c r="I1153" t="s">
        <v>89</v>
      </c>
      <c r="J1153" t="s">
        <v>79</v>
      </c>
      <c r="K1153" t="s">
        <v>1312</v>
      </c>
      <c r="L1153" t="s">
        <v>126</v>
      </c>
      <c r="M1153" t="s">
        <v>74</v>
      </c>
      <c r="N1153" t="s">
        <v>83</v>
      </c>
      <c r="O1153" t="s">
        <v>86</v>
      </c>
      <c r="P1153" t="s">
        <v>206</v>
      </c>
      <c r="Q1153" t="s">
        <v>74</v>
      </c>
      <c r="R1153" t="s">
        <v>1915</v>
      </c>
      <c r="S1153" t="s">
        <v>106</v>
      </c>
      <c r="T1153" t="s">
        <v>76</v>
      </c>
    </row>
    <row r="1154" spans="1:20" x14ac:dyDescent="0.25">
      <c r="A1154" s="1">
        <v>3712</v>
      </c>
      <c r="B1154" t="s">
        <v>21</v>
      </c>
      <c r="C1154" t="s">
        <v>24</v>
      </c>
      <c r="D1154" t="s">
        <v>49</v>
      </c>
      <c r="E1154" t="s">
        <v>61</v>
      </c>
      <c r="F1154" t="s">
        <v>74</v>
      </c>
      <c r="G1154" t="s">
        <v>99</v>
      </c>
      <c r="H1154" t="s">
        <v>806</v>
      </c>
      <c r="I1154" t="s">
        <v>77</v>
      </c>
      <c r="J1154" t="s">
        <v>91</v>
      </c>
      <c r="K1154" t="s">
        <v>1214</v>
      </c>
      <c r="L1154" t="s">
        <v>74</v>
      </c>
      <c r="M1154" t="s">
        <v>73</v>
      </c>
      <c r="N1154" t="s">
        <v>74</v>
      </c>
      <c r="O1154" t="s">
        <v>95</v>
      </c>
      <c r="P1154" t="s">
        <v>713</v>
      </c>
      <c r="Q1154" t="s">
        <v>73</v>
      </c>
      <c r="R1154" t="s">
        <v>1706</v>
      </c>
      <c r="S1154" t="s">
        <v>106</v>
      </c>
      <c r="T1154" t="s">
        <v>117</v>
      </c>
    </row>
    <row r="1155" spans="1:20" x14ac:dyDescent="0.25">
      <c r="A1155" s="1">
        <v>3713</v>
      </c>
      <c r="B1155" t="s">
        <v>21</v>
      </c>
      <c r="C1155" t="s">
        <v>25</v>
      </c>
      <c r="D1155" t="s">
        <v>49</v>
      </c>
      <c r="E1155" t="s">
        <v>50</v>
      </c>
      <c r="F1155" t="s">
        <v>73</v>
      </c>
      <c r="G1155" t="s">
        <v>75</v>
      </c>
      <c r="H1155" t="s">
        <v>471</v>
      </c>
      <c r="I1155" t="s">
        <v>79</v>
      </c>
      <c r="J1155" t="s">
        <v>125</v>
      </c>
      <c r="K1155" t="s">
        <v>1134</v>
      </c>
      <c r="L1155" t="s">
        <v>126</v>
      </c>
      <c r="M1155" t="s">
        <v>126</v>
      </c>
      <c r="N1155" t="s">
        <v>126</v>
      </c>
      <c r="O1155" t="s">
        <v>96</v>
      </c>
      <c r="P1155" t="s">
        <v>104</v>
      </c>
      <c r="Q1155" t="s">
        <v>73</v>
      </c>
      <c r="R1155" t="s">
        <v>1671</v>
      </c>
      <c r="S1155" t="s">
        <v>96</v>
      </c>
      <c r="T1155" t="s">
        <v>101</v>
      </c>
    </row>
    <row r="1156" spans="1:20" x14ac:dyDescent="0.25">
      <c r="A1156" s="1">
        <v>3714</v>
      </c>
      <c r="B1156" t="s">
        <v>21</v>
      </c>
      <c r="C1156" t="s">
        <v>26</v>
      </c>
      <c r="D1156" t="s">
        <v>49</v>
      </c>
      <c r="E1156" t="s">
        <v>41</v>
      </c>
      <c r="F1156" t="s">
        <v>73</v>
      </c>
      <c r="G1156" t="s">
        <v>94</v>
      </c>
      <c r="H1156" t="s">
        <v>1046</v>
      </c>
      <c r="I1156" t="s">
        <v>82</v>
      </c>
      <c r="J1156" t="s">
        <v>81</v>
      </c>
      <c r="K1156" t="s">
        <v>1189</v>
      </c>
      <c r="L1156" t="s">
        <v>126</v>
      </c>
      <c r="M1156" t="s">
        <v>73</v>
      </c>
      <c r="N1156" t="s">
        <v>74</v>
      </c>
      <c r="O1156" t="s">
        <v>92</v>
      </c>
      <c r="P1156" t="s">
        <v>636</v>
      </c>
      <c r="Q1156" t="s">
        <v>126</v>
      </c>
      <c r="R1156" t="s">
        <v>1729</v>
      </c>
      <c r="S1156" t="s">
        <v>87</v>
      </c>
      <c r="T1156" t="s">
        <v>126</v>
      </c>
    </row>
    <row r="1157" spans="1:20" x14ac:dyDescent="0.25">
      <c r="A1157" s="1">
        <v>3715</v>
      </c>
      <c r="B1157" t="s">
        <v>21</v>
      </c>
      <c r="C1157" t="s">
        <v>27</v>
      </c>
      <c r="D1157" t="s">
        <v>49</v>
      </c>
      <c r="E1157" t="s">
        <v>58</v>
      </c>
      <c r="F1157" t="s">
        <v>74</v>
      </c>
      <c r="G1157" t="s">
        <v>79</v>
      </c>
      <c r="H1157" t="s">
        <v>249</v>
      </c>
      <c r="I1157" t="s">
        <v>90</v>
      </c>
      <c r="J1157" t="s">
        <v>111</v>
      </c>
      <c r="K1157" t="s">
        <v>1316</v>
      </c>
      <c r="L1157" t="s">
        <v>101</v>
      </c>
      <c r="M1157" t="s">
        <v>74</v>
      </c>
      <c r="N1157" t="s">
        <v>126</v>
      </c>
      <c r="O1157" t="s">
        <v>86</v>
      </c>
      <c r="P1157" t="s">
        <v>1177</v>
      </c>
      <c r="Q1157" t="s">
        <v>74</v>
      </c>
      <c r="R1157" t="s">
        <v>1969</v>
      </c>
      <c r="S1157" t="s">
        <v>96</v>
      </c>
      <c r="T1157" t="s">
        <v>76</v>
      </c>
    </row>
    <row r="1158" spans="1:20" x14ac:dyDescent="0.25">
      <c r="A1158" s="1">
        <v>3716</v>
      </c>
      <c r="B1158" t="s">
        <v>21</v>
      </c>
      <c r="C1158" t="s">
        <v>28</v>
      </c>
      <c r="D1158" t="s">
        <v>49</v>
      </c>
      <c r="E1158" t="s">
        <v>52</v>
      </c>
      <c r="F1158" t="s">
        <v>74</v>
      </c>
      <c r="G1158" t="s">
        <v>95</v>
      </c>
      <c r="H1158" t="s">
        <v>520</v>
      </c>
      <c r="I1158" t="s">
        <v>114</v>
      </c>
      <c r="J1158" t="s">
        <v>111</v>
      </c>
      <c r="K1158" t="s">
        <v>1270</v>
      </c>
      <c r="L1158" t="s">
        <v>101</v>
      </c>
      <c r="M1158" t="s">
        <v>74</v>
      </c>
      <c r="N1158" t="s">
        <v>74</v>
      </c>
      <c r="O1158" t="s">
        <v>80</v>
      </c>
      <c r="P1158" t="s">
        <v>1238</v>
      </c>
      <c r="Q1158" t="s">
        <v>74</v>
      </c>
      <c r="R1158" t="s">
        <v>893</v>
      </c>
      <c r="S1158" t="s">
        <v>85</v>
      </c>
      <c r="T1158" t="s">
        <v>76</v>
      </c>
    </row>
    <row r="1159" spans="1:20" x14ac:dyDescent="0.25">
      <c r="A1159" s="1">
        <v>3717</v>
      </c>
      <c r="B1159" t="s">
        <v>21</v>
      </c>
      <c r="C1159" t="s">
        <v>29</v>
      </c>
      <c r="D1159" t="s">
        <v>49</v>
      </c>
      <c r="E1159" t="s">
        <v>68</v>
      </c>
      <c r="F1159" t="s">
        <v>73</v>
      </c>
      <c r="G1159" t="s">
        <v>104</v>
      </c>
      <c r="H1159" t="s">
        <v>1047</v>
      </c>
      <c r="I1159" t="s">
        <v>75</v>
      </c>
      <c r="J1159" t="s">
        <v>86</v>
      </c>
      <c r="K1159" t="s">
        <v>1185</v>
      </c>
      <c r="L1159" t="s">
        <v>101</v>
      </c>
      <c r="M1159" t="s">
        <v>73</v>
      </c>
      <c r="N1159" t="s">
        <v>73</v>
      </c>
      <c r="O1159" t="s">
        <v>84</v>
      </c>
      <c r="P1159" t="s">
        <v>1247</v>
      </c>
      <c r="Q1159" t="s">
        <v>101</v>
      </c>
      <c r="R1159" t="s">
        <v>1594</v>
      </c>
      <c r="S1159" t="s">
        <v>116</v>
      </c>
      <c r="T1159" t="s">
        <v>76</v>
      </c>
    </row>
    <row r="1160" spans="1:20" x14ac:dyDescent="0.25">
      <c r="A1160" s="1">
        <v>3718</v>
      </c>
      <c r="B1160" t="s">
        <v>21</v>
      </c>
      <c r="C1160" t="s">
        <v>30</v>
      </c>
      <c r="D1160" t="s">
        <v>49</v>
      </c>
      <c r="E1160" t="s">
        <v>72</v>
      </c>
      <c r="F1160" t="s">
        <v>73</v>
      </c>
      <c r="G1160" t="s">
        <v>108</v>
      </c>
      <c r="H1160" t="s">
        <v>336</v>
      </c>
      <c r="I1160" t="s">
        <v>96</v>
      </c>
      <c r="J1160" t="s">
        <v>103</v>
      </c>
      <c r="K1160" t="s">
        <v>1176</v>
      </c>
      <c r="L1160" t="s">
        <v>73</v>
      </c>
      <c r="M1160" t="s">
        <v>73</v>
      </c>
      <c r="N1160" t="s">
        <v>126</v>
      </c>
      <c r="O1160" t="s">
        <v>91</v>
      </c>
      <c r="P1160" t="s">
        <v>1219</v>
      </c>
      <c r="Q1160" t="s">
        <v>126</v>
      </c>
      <c r="R1160" t="s">
        <v>1475</v>
      </c>
      <c r="S1160" t="s">
        <v>96</v>
      </c>
      <c r="T1160" t="s">
        <v>131</v>
      </c>
    </row>
    <row r="1161" spans="1:20" x14ac:dyDescent="0.25">
      <c r="A1161" s="1">
        <v>3719</v>
      </c>
      <c r="B1161" t="s">
        <v>21</v>
      </c>
      <c r="C1161" t="s">
        <v>31</v>
      </c>
      <c r="D1161" t="s">
        <v>49</v>
      </c>
      <c r="E1161" t="s">
        <v>56</v>
      </c>
      <c r="F1161" t="s">
        <v>74</v>
      </c>
      <c r="G1161" t="s">
        <v>94</v>
      </c>
      <c r="H1161" t="s">
        <v>477</v>
      </c>
      <c r="I1161" t="s">
        <v>98</v>
      </c>
      <c r="J1161" t="s">
        <v>108</v>
      </c>
      <c r="K1161" t="s">
        <v>1163</v>
      </c>
      <c r="L1161" t="s">
        <v>126</v>
      </c>
      <c r="M1161" t="s">
        <v>73</v>
      </c>
      <c r="N1161" t="s">
        <v>74</v>
      </c>
      <c r="O1161" t="s">
        <v>95</v>
      </c>
      <c r="P1161" t="s">
        <v>862</v>
      </c>
      <c r="Q1161" t="s">
        <v>126</v>
      </c>
      <c r="R1161" t="s">
        <v>1704</v>
      </c>
      <c r="S1161" t="s">
        <v>85</v>
      </c>
      <c r="T1161" t="s">
        <v>76</v>
      </c>
    </row>
    <row r="1162" spans="1:20" x14ac:dyDescent="0.25">
      <c r="A1162" s="1">
        <v>3720</v>
      </c>
      <c r="B1162" t="s">
        <v>21</v>
      </c>
      <c r="C1162" t="s">
        <v>32</v>
      </c>
      <c r="D1162" t="s">
        <v>49</v>
      </c>
      <c r="E1162" t="s">
        <v>42</v>
      </c>
      <c r="F1162" t="s">
        <v>73</v>
      </c>
      <c r="G1162" t="s">
        <v>76</v>
      </c>
      <c r="H1162" t="s">
        <v>257</v>
      </c>
      <c r="I1162" t="s">
        <v>90</v>
      </c>
      <c r="J1162" t="s">
        <v>79</v>
      </c>
      <c r="K1162" t="s">
        <v>1016</v>
      </c>
      <c r="L1162" t="s">
        <v>73</v>
      </c>
      <c r="M1162" t="s">
        <v>73</v>
      </c>
      <c r="N1162" t="s">
        <v>117</v>
      </c>
      <c r="O1162" t="s">
        <v>98</v>
      </c>
      <c r="P1162" t="s">
        <v>396</v>
      </c>
      <c r="Q1162" t="s">
        <v>74</v>
      </c>
      <c r="R1162" t="s">
        <v>1839</v>
      </c>
      <c r="S1162" t="s">
        <v>116</v>
      </c>
      <c r="T1162" t="s">
        <v>131</v>
      </c>
    </row>
    <row r="1163" spans="1:20" x14ac:dyDescent="0.25">
      <c r="A1163" s="1">
        <v>3721</v>
      </c>
      <c r="B1163" t="s">
        <v>21</v>
      </c>
      <c r="C1163" t="s">
        <v>33</v>
      </c>
      <c r="D1163" t="s">
        <v>49</v>
      </c>
      <c r="E1163" t="s">
        <v>66</v>
      </c>
      <c r="F1163" t="s">
        <v>74</v>
      </c>
      <c r="G1163" t="s">
        <v>87</v>
      </c>
      <c r="H1163" t="s">
        <v>853</v>
      </c>
      <c r="I1163" t="s">
        <v>81</v>
      </c>
      <c r="J1163" t="s">
        <v>107</v>
      </c>
      <c r="K1163" t="s">
        <v>334</v>
      </c>
      <c r="L1163" t="s">
        <v>73</v>
      </c>
      <c r="M1163" t="s">
        <v>101</v>
      </c>
      <c r="N1163" t="s">
        <v>1116</v>
      </c>
      <c r="O1163" t="s">
        <v>86</v>
      </c>
      <c r="P1163" t="s">
        <v>961</v>
      </c>
      <c r="Q1163" t="s">
        <v>73</v>
      </c>
      <c r="R1163" t="s">
        <v>1435</v>
      </c>
      <c r="S1163" t="s">
        <v>96</v>
      </c>
      <c r="T1163" t="s">
        <v>101</v>
      </c>
    </row>
    <row r="1164" spans="1:20" x14ac:dyDescent="0.25">
      <c r="A1164" s="1">
        <v>3722</v>
      </c>
      <c r="B1164" t="s">
        <v>21</v>
      </c>
      <c r="C1164" t="s">
        <v>34</v>
      </c>
      <c r="D1164" t="s">
        <v>49</v>
      </c>
      <c r="E1164" t="s">
        <v>57</v>
      </c>
      <c r="F1164" t="s">
        <v>74</v>
      </c>
      <c r="G1164" t="s">
        <v>83</v>
      </c>
      <c r="H1164" t="s">
        <v>402</v>
      </c>
      <c r="I1164" t="s">
        <v>90</v>
      </c>
      <c r="J1164" t="s">
        <v>86</v>
      </c>
      <c r="K1164" t="s">
        <v>1142</v>
      </c>
      <c r="L1164" t="s">
        <v>73</v>
      </c>
      <c r="M1164" t="s">
        <v>126</v>
      </c>
      <c r="N1164" t="s">
        <v>126</v>
      </c>
      <c r="O1164" t="s">
        <v>90</v>
      </c>
      <c r="P1164" t="s">
        <v>575</v>
      </c>
      <c r="Q1164" t="s">
        <v>74</v>
      </c>
      <c r="R1164" t="s">
        <v>1674</v>
      </c>
      <c r="S1164" t="s">
        <v>116</v>
      </c>
      <c r="T1164" t="s">
        <v>83</v>
      </c>
    </row>
    <row r="1165" spans="1:20" x14ac:dyDescent="0.25">
      <c r="A1165" s="1">
        <v>3723</v>
      </c>
      <c r="B1165" t="s">
        <v>21</v>
      </c>
      <c r="C1165" t="s">
        <v>35</v>
      </c>
      <c r="D1165" t="s">
        <v>49</v>
      </c>
      <c r="E1165" t="s">
        <v>72</v>
      </c>
      <c r="F1165" t="s">
        <v>74</v>
      </c>
      <c r="G1165" t="s">
        <v>105</v>
      </c>
      <c r="H1165" t="s">
        <v>555</v>
      </c>
      <c r="I1165" t="s">
        <v>116</v>
      </c>
      <c r="J1165" t="s">
        <v>103</v>
      </c>
      <c r="K1165" t="s">
        <v>235</v>
      </c>
      <c r="L1165" t="s">
        <v>126</v>
      </c>
      <c r="M1165" t="s">
        <v>73</v>
      </c>
      <c r="N1165" t="s">
        <v>74</v>
      </c>
      <c r="O1165" t="s">
        <v>112</v>
      </c>
      <c r="P1165" t="s">
        <v>1147</v>
      </c>
      <c r="Q1165" t="s">
        <v>126</v>
      </c>
      <c r="R1165" t="s">
        <v>1899</v>
      </c>
      <c r="S1165" t="s">
        <v>96</v>
      </c>
      <c r="T1165" t="s">
        <v>76</v>
      </c>
    </row>
    <row r="1166" spans="1:20" x14ac:dyDescent="0.25">
      <c r="A1166" s="1">
        <v>3724</v>
      </c>
      <c r="B1166" t="s">
        <v>21</v>
      </c>
      <c r="C1166" t="s">
        <v>36</v>
      </c>
      <c r="D1166" t="s">
        <v>49</v>
      </c>
      <c r="E1166" t="s">
        <v>61</v>
      </c>
      <c r="F1166" t="s">
        <v>73</v>
      </c>
      <c r="G1166" t="s">
        <v>79</v>
      </c>
      <c r="H1166" t="s">
        <v>960</v>
      </c>
      <c r="I1166" t="s">
        <v>90</v>
      </c>
      <c r="J1166" t="s">
        <v>79</v>
      </c>
      <c r="K1166" t="s">
        <v>1287</v>
      </c>
      <c r="L1166" t="s">
        <v>101</v>
      </c>
      <c r="M1166" t="s">
        <v>73</v>
      </c>
      <c r="N1166" t="s">
        <v>73</v>
      </c>
      <c r="O1166" t="s">
        <v>95</v>
      </c>
      <c r="P1166" t="s">
        <v>919</v>
      </c>
      <c r="Q1166" t="s">
        <v>74</v>
      </c>
      <c r="R1166" t="s">
        <v>1655</v>
      </c>
      <c r="S1166" t="s">
        <v>96</v>
      </c>
      <c r="T1166" t="s">
        <v>76</v>
      </c>
    </row>
    <row r="1167" spans="1:20" x14ac:dyDescent="0.25">
      <c r="A1167" s="1">
        <v>3725</v>
      </c>
      <c r="B1167" t="s">
        <v>21</v>
      </c>
      <c r="C1167" t="s">
        <v>37</v>
      </c>
      <c r="D1167" t="s">
        <v>49</v>
      </c>
      <c r="E1167" t="s">
        <v>65</v>
      </c>
      <c r="F1167" t="s">
        <v>73</v>
      </c>
      <c r="G1167" t="s">
        <v>90</v>
      </c>
      <c r="H1167" t="s">
        <v>602</v>
      </c>
      <c r="I1167" t="s">
        <v>81</v>
      </c>
      <c r="J1167" t="s">
        <v>86</v>
      </c>
      <c r="K1167" t="s">
        <v>1150</v>
      </c>
      <c r="L1167" t="s">
        <v>73</v>
      </c>
      <c r="M1167" t="s">
        <v>126</v>
      </c>
      <c r="N1167" t="s">
        <v>126</v>
      </c>
      <c r="O1167" t="s">
        <v>95</v>
      </c>
      <c r="P1167" t="s">
        <v>1016</v>
      </c>
      <c r="Q1167" t="s">
        <v>126</v>
      </c>
      <c r="R1167" t="s">
        <v>1505</v>
      </c>
      <c r="S1167" t="s">
        <v>78</v>
      </c>
      <c r="T1167" t="s">
        <v>126</v>
      </c>
    </row>
    <row r="1168" spans="1:20" x14ac:dyDescent="0.25">
      <c r="A1168" s="1">
        <v>3726</v>
      </c>
      <c r="B1168" t="s">
        <v>21</v>
      </c>
      <c r="C1168" t="s">
        <v>38</v>
      </c>
      <c r="D1168" t="s">
        <v>49</v>
      </c>
      <c r="E1168" t="s">
        <v>69</v>
      </c>
      <c r="F1168" t="s">
        <v>74</v>
      </c>
      <c r="G1168" t="s">
        <v>85</v>
      </c>
      <c r="H1168" t="s">
        <v>612</v>
      </c>
      <c r="I1168" t="s">
        <v>98</v>
      </c>
      <c r="J1168" t="s">
        <v>93</v>
      </c>
      <c r="K1168" t="s">
        <v>1168</v>
      </c>
      <c r="L1168" t="s">
        <v>73</v>
      </c>
      <c r="M1168" t="s">
        <v>126</v>
      </c>
      <c r="N1168" t="s">
        <v>1116</v>
      </c>
      <c r="O1168" t="s">
        <v>79</v>
      </c>
      <c r="P1168" t="s">
        <v>1047</v>
      </c>
      <c r="Q1168" t="s">
        <v>73</v>
      </c>
      <c r="R1168" t="s">
        <v>1594</v>
      </c>
      <c r="S1168" t="s">
        <v>82</v>
      </c>
      <c r="T1168" t="s">
        <v>83</v>
      </c>
    </row>
    <row r="1169" spans="1:20" x14ac:dyDescent="0.25">
      <c r="A1169" s="1">
        <v>3727</v>
      </c>
      <c r="B1169" t="s">
        <v>21</v>
      </c>
      <c r="C1169" t="s">
        <v>39</v>
      </c>
      <c r="D1169" t="s">
        <v>49</v>
      </c>
      <c r="E1169" t="s">
        <v>66</v>
      </c>
      <c r="F1169" t="s">
        <v>73</v>
      </c>
      <c r="G1169" t="s">
        <v>83</v>
      </c>
      <c r="H1169" t="s">
        <v>409</v>
      </c>
      <c r="I1169" t="s">
        <v>75</v>
      </c>
      <c r="J1169" t="s">
        <v>79</v>
      </c>
      <c r="K1169" t="s">
        <v>1121</v>
      </c>
      <c r="L1169" t="s">
        <v>74</v>
      </c>
      <c r="M1169" t="s">
        <v>73</v>
      </c>
      <c r="N1169" t="s">
        <v>74</v>
      </c>
      <c r="O1169" t="s">
        <v>107</v>
      </c>
      <c r="P1169" t="s">
        <v>713</v>
      </c>
      <c r="Q1169" t="s">
        <v>73</v>
      </c>
      <c r="R1169" t="s">
        <v>1653</v>
      </c>
      <c r="S1169" t="s">
        <v>106</v>
      </c>
      <c r="T1169" t="s">
        <v>131</v>
      </c>
    </row>
    <row r="1170" spans="1:20" x14ac:dyDescent="0.25">
      <c r="A1170" s="1">
        <v>3728</v>
      </c>
      <c r="B1170" t="s">
        <v>21</v>
      </c>
      <c r="C1170" t="s">
        <v>24</v>
      </c>
      <c r="D1170" t="s">
        <v>50</v>
      </c>
      <c r="E1170" t="s">
        <v>57</v>
      </c>
      <c r="F1170" t="s">
        <v>74</v>
      </c>
      <c r="G1170" t="s">
        <v>77</v>
      </c>
      <c r="H1170" t="s">
        <v>678</v>
      </c>
      <c r="I1170" t="s">
        <v>75</v>
      </c>
      <c r="J1170" t="s">
        <v>94</v>
      </c>
      <c r="K1170" t="s">
        <v>1294</v>
      </c>
      <c r="L1170" t="s">
        <v>126</v>
      </c>
      <c r="M1170" t="s">
        <v>74</v>
      </c>
      <c r="N1170" t="s">
        <v>1116</v>
      </c>
      <c r="O1170" t="s">
        <v>111</v>
      </c>
      <c r="P1170" t="s">
        <v>824</v>
      </c>
      <c r="Q1170" t="s">
        <v>74</v>
      </c>
      <c r="R1170" t="s">
        <v>2062</v>
      </c>
      <c r="S1170" t="s">
        <v>106</v>
      </c>
      <c r="T1170" t="s">
        <v>117</v>
      </c>
    </row>
    <row r="1171" spans="1:20" x14ac:dyDescent="0.25">
      <c r="A1171" s="1">
        <v>3729</v>
      </c>
      <c r="B1171" t="s">
        <v>21</v>
      </c>
      <c r="C1171" t="s">
        <v>25</v>
      </c>
      <c r="D1171" t="s">
        <v>50</v>
      </c>
      <c r="E1171" t="s">
        <v>49</v>
      </c>
      <c r="F1171" t="s">
        <v>74</v>
      </c>
      <c r="G1171" t="s">
        <v>112</v>
      </c>
      <c r="H1171" t="s">
        <v>548</v>
      </c>
      <c r="I1171" t="s">
        <v>103</v>
      </c>
      <c r="J1171" t="s">
        <v>107</v>
      </c>
      <c r="K1171" t="s">
        <v>1178</v>
      </c>
      <c r="L1171" t="s">
        <v>1116</v>
      </c>
      <c r="M1171" t="s">
        <v>74</v>
      </c>
      <c r="N1171" t="s">
        <v>126</v>
      </c>
      <c r="O1171" t="s">
        <v>91</v>
      </c>
      <c r="P1171" t="s">
        <v>1127</v>
      </c>
      <c r="Q1171" t="s">
        <v>74</v>
      </c>
      <c r="R1171" t="s">
        <v>1577</v>
      </c>
      <c r="S1171" t="s">
        <v>106</v>
      </c>
      <c r="T1171" t="s">
        <v>87</v>
      </c>
    </row>
    <row r="1172" spans="1:20" x14ac:dyDescent="0.25">
      <c r="A1172" s="1">
        <v>3730</v>
      </c>
      <c r="B1172" t="s">
        <v>21</v>
      </c>
      <c r="C1172" t="s">
        <v>26</v>
      </c>
      <c r="D1172" t="s">
        <v>50</v>
      </c>
      <c r="E1172" t="s">
        <v>44</v>
      </c>
      <c r="F1172" t="s">
        <v>73</v>
      </c>
      <c r="G1172" t="s">
        <v>89</v>
      </c>
      <c r="H1172" t="s">
        <v>352</v>
      </c>
      <c r="I1172" t="s">
        <v>77</v>
      </c>
      <c r="J1172" t="s">
        <v>104</v>
      </c>
      <c r="K1172" t="s">
        <v>1160</v>
      </c>
      <c r="L1172" t="s">
        <v>73</v>
      </c>
      <c r="M1172" t="s">
        <v>126</v>
      </c>
      <c r="N1172" t="s">
        <v>101</v>
      </c>
      <c r="O1172" t="s">
        <v>102</v>
      </c>
      <c r="P1172" t="s">
        <v>885</v>
      </c>
      <c r="Q1172" t="s">
        <v>74</v>
      </c>
      <c r="R1172" t="s">
        <v>1746</v>
      </c>
      <c r="S1172" t="s">
        <v>96</v>
      </c>
      <c r="T1172" t="s">
        <v>83</v>
      </c>
    </row>
    <row r="1173" spans="1:20" x14ac:dyDescent="0.25">
      <c r="A1173" s="1">
        <v>3731</v>
      </c>
      <c r="B1173" t="s">
        <v>21</v>
      </c>
      <c r="C1173" t="s">
        <v>27</v>
      </c>
      <c r="D1173" t="s">
        <v>50</v>
      </c>
      <c r="E1173" t="s">
        <v>65</v>
      </c>
      <c r="F1173" t="s">
        <v>74</v>
      </c>
      <c r="G1173" t="s">
        <v>89</v>
      </c>
      <c r="H1173" t="s">
        <v>183</v>
      </c>
      <c r="I1173" t="s">
        <v>89</v>
      </c>
      <c r="J1173" t="s">
        <v>92</v>
      </c>
      <c r="K1173" t="s">
        <v>1161</v>
      </c>
      <c r="L1173" t="s">
        <v>74</v>
      </c>
      <c r="M1173" t="s">
        <v>73</v>
      </c>
      <c r="N1173" t="s">
        <v>1116</v>
      </c>
      <c r="O1173" t="s">
        <v>107</v>
      </c>
      <c r="P1173" t="s">
        <v>1299</v>
      </c>
      <c r="Q1173" t="s">
        <v>73</v>
      </c>
      <c r="R1173" t="s">
        <v>1656</v>
      </c>
      <c r="S1173" t="s">
        <v>89</v>
      </c>
      <c r="T1173" t="s">
        <v>131</v>
      </c>
    </row>
    <row r="1174" spans="1:20" x14ac:dyDescent="0.25">
      <c r="A1174" s="1">
        <v>3732</v>
      </c>
      <c r="B1174" t="s">
        <v>21</v>
      </c>
      <c r="C1174" t="s">
        <v>40</v>
      </c>
      <c r="D1174" t="s">
        <v>50</v>
      </c>
      <c r="E1174" t="s">
        <v>61</v>
      </c>
      <c r="F1174" t="s">
        <v>74</v>
      </c>
      <c r="G1174" t="s">
        <v>78</v>
      </c>
      <c r="H1174" t="s">
        <v>248</v>
      </c>
      <c r="I1174" t="s">
        <v>95</v>
      </c>
      <c r="J1174" t="s">
        <v>128</v>
      </c>
      <c r="K1174" t="s">
        <v>1297</v>
      </c>
      <c r="L1174" t="s">
        <v>74</v>
      </c>
      <c r="M1174" t="s">
        <v>126</v>
      </c>
      <c r="N1174" t="s">
        <v>1116</v>
      </c>
      <c r="O1174" t="s">
        <v>75</v>
      </c>
      <c r="P1174" t="s">
        <v>119</v>
      </c>
      <c r="Q1174" t="s">
        <v>73</v>
      </c>
      <c r="R1174" t="s">
        <v>662</v>
      </c>
      <c r="S1174" t="s">
        <v>75</v>
      </c>
      <c r="T1174" t="s">
        <v>131</v>
      </c>
    </row>
    <row r="1175" spans="1:20" x14ac:dyDescent="0.25">
      <c r="A1175" s="1">
        <v>3733</v>
      </c>
      <c r="B1175" t="s">
        <v>21</v>
      </c>
      <c r="C1175" t="s">
        <v>29</v>
      </c>
      <c r="D1175" t="s">
        <v>50</v>
      </c>
      <c r="E1175" t="s">
        <v>57</v>
      </c>
      <c r="F1175" t="s">
        <v>73</v>
      </c>
      <c r="G1175" t="s">
        <v>73</v>
      </c>
      <c r="H1175" t="s">
        <v>251</v>
      </c>
      <c r="I1175" t="s">
        <v>114</v>
      </c>
      <c r="J1175" t="s">
        <v>80</v>
      </c>
      <c r="K1175" t="s">
        <v>1147</v>
      </c>
      <c r="L1175" t="s">
        <v>73</v>
      </c>
      <c r="M1175" t="s">
        <v>74</v>
      </c>
      <c r="N1175" t="s">
        <v>131</v>
      </c>
      <c r="O1175" t="s">
        <v>99</v>
      </c>
      <c r="P1175" t="s">
        <v>537</v>
      </c>
      <c r="Q1175" t="s">
        <v>73</v>
      </c>
      <c r="R1175" t="s">
        <v>1617</v>
      </c>
      <c r="S1175" t="s">
        <v>96</v>
      </c>
      <c r="T1175" t="s">
        <v>101</v>
      </c>
    </row>
    <row r="1176" spans="1:20" x14ac:dyDescent="0.25">
      <c r="A1176" s="1">
        <v>3734</v>
      </c>
      <c r="B1176" t="s">
        <v>21</v>
      </c>
      <c r="C1176" t="s">
        <v>30</v>
      </c>
      <c r="D1176" t="s">
        <v>50</v>
      </c>
      <c r="E1176" t="s">
        <v>56</v>
      </c>
      <c r="F1176" t="s">
        <v>73</v>
      </c>
      <c r="G1176" t="s">
        <v>99</v>
      </c>
      <c r="H1176" t="s">
        <v>509</v>
      </c>
      <c r="I1176" t="s">
        <v>99</v>
      </c>
      <c r="J1176" t="s">
        <v>111</v>
      </c>
      <c r="K1176" t="s">
        <v>1304</v>
      </c>
      <c r="L1176" t="s">
        <v>74</v>
      </c>
      <c r="M1176" t="s">
        <v>101</v>
      </c>
      <c r="N1176" t="s">
        <v>101</v>
      </c>
      <c r="O1176" t="s">
        <v>95</v>
      </c>
      <c r="P1176" t="s">
        <v>1139</v>
      </c>
      <c r="Q1176" t="s">
        <v>74</v>
      </c>
      <c r="R1176" t="s">
        <v>1610</v>
      </c>
      <c r="S1176" t="s">
        <v>82</v>
      </c>
      <c r="T1176" t="s">
        <v>131</v>
      </c>
    </row>
    <row r="1177" spans="1:20" x14ac:dyDescent="0.25">
      <c r="A1177" s="1">
        <v>3735</v>
      </c>
      <c r="B1177" t="s">
        <v>21</v>
      </c>
      <c r="C1177" t="s">
        <v>31</v>
      </c>
      <c r="D1177" t="s">
        <v>50</v>
      </c>
      <c r="E1177" t="s">
        <v>66</v>
      </c>
      <c r="F1177" t="s">
        <v>73</v>
      </c>
      <c r="G1177" t="s">
        <v>102</v>
      </c>
      <c r="H1177" t="s">
        <v>426</v>
      </c>
      <c r="I1177" t="s">
        <v>99</v>
      </c>
      <c r="J1177" t="s">
        <v>105</v>
      </c>
      <c r="K1177" t="s">
        <v>1157</v>
      </c>
      <c r="L1177" t="s">
        <v>74</v>
      </c>
      <c r="M1177" t="s">
        <v>126</v>
      </c>
      <c r="N1177" t="s">
        <v>101</v>
      </c>
      <c r="O1177" t="s">
        <v>99</v>
      </c>
      <c r="P1177" t="s">
        <v>80</v>
      </c>
      <c r="Q1177" t="s">
        <v>73</v>
      </c>
      <c r="R1177" t="s">
        <v>1424</v>
      </c>
      <c r="S1177" t="s">
        <v>82</v>
      </c>
      <c r="T1177" t="s">
        <v>101</v>
      </c>
    </row>
    <row r="1178" spans="1:20" x14ac:dyDescent="0.25">
      <c r="A1178" s="1">
        <v>3736</v>
      </c>
      <c r="B1178" t="s">
        <v>21</v>
      </c>
      <c r="C1178" t="s">
        <v>32</v>
      </c>
      <c r="D1178" t="s">
        <v>50</v>
      </c>
      <c r="E1178" t="s">
        <v>63</v>
      </c>
      <c r="F1178" t="s">
        <v>74</v>
      </c>
      <c r="G1178" t="s">
        <v>89</v>
      </c>
      <c r="H1178" t="s">
        <v>732</v>
      </c>
      <c r="I1178" t="s">
        <v>81</v>
      </c>
      <c r="J1178" t="s">
        <v>108</v>
      </c>
      <c r="K1178" t="s">
        <v>1187</v>
      </c>
      <c r="L1178" t="s">
        <v>74</v>
      </c>
      <c r="M1178" t="s">
        <v>74</v>
      </c>
      <c r="N1178" t="s">
        <v>73</v>
      </c>
      <c r="O1178" t="s">
        <v>94</v>
      </c>
      <c r="P1178" t="s">
        <v>846</v>
      </c>
      <c r="Q1178" t="s">
        <v>73</v>
      </c>
      <c r="R1178" t="s">
        <v>1844</v>
      </c>
      <c r="S1178" t="s">
        <v>106</v>
      </c>
      <c r="T1178" t="s">
        <v>117</v>
      </c>
    </row>
    <row r="1179" spans="1:20" x14ac:dyDescent="0.25">
      <c r="A1179" s="1">
        <v>3737</v>
      </c>
      <c r="B1179" t="s">
        <v>21</v>
      </c>
      <c r="C1179" t="s">
        <v>33</v>
      </c>
      <c r="D1179" t="s">
        <v>50</v>
      </c>
      <c r="E1179" t="s">
        <v>47</v>
      </c>
      <c r="F1179" t="s">
        <v>74</v>
      </c>
      <c r="G1179" t="s">
        <v>75</v>
      </c>
      <c r="H1179" t="s">
        <v>661</v>
      </c>
      <c r="I1179" t="s">
        <v>102</v>
      </c>
      <c r="J1179" t="s">
        <v>112</v>
      </c>
      <c r="K1179" t="s">
        <v>1149</v>
      </c>
      <c r="L1179" t="s">
        <v>74</v>
      </c>
      <c r="M1179" t="s">
        <v>74</v>
      </c>
      <c r="N1179" t="s">
        <v>101</v>
      </c>
      <c r="O1179" t="s">
        <v>93</v>
      </c>
      <c r="P1179" t="s">
        <v>961</v>
      </c>
      <c r="Q1179" t="s">
        <v>74</v>
      </c>
      <c r="R1179" t="s">
        <v>2037</v>
      </c>
      <c r="S1179" t="s">
        <v>98</v>
      </c>
      <c r="T1179" t="s">
        <v>85</v>
      </c>
    </row>
    <row r="1180" spans="1:20" x14ac:dyDescent="0.25">
      <c r="A1180" s="1">
        <v>3738</v>
      </c>
      <c r="B1180" t="s">
        <v>21</v>
      </c>
      <c r="C1180" t="s">
        <v>34</v>
      </c>
      <c r="D1180" t="s">
        <v>50</v>
      </c>
      <c r="E1180" t="s">
        <v>65</v>
      </c>
      <c r="F1180" t="s">
        <v>73</v>
      </c>
      <c r="G1180" t="s">
        <v>96</v>
      </c>
      <c r="H1180" t="s">
        <v>780</v>
      </c>
      <c r="I1180" t="s">
        <v>90</v>
      </c>
      <c r="J1180" t="s">
        <v>80</v>
      </c>
      <c r="K1180" t="s">
        <v>1314</v>
      </c>
      <c r="L1180" t="s">
        <v>126</v>
      </c>
      <c r="M1180" t="s">
        <v>74</v>
      </c>
      <c r="N1180" t="s">
        <v>131</v>
      </c>
      <c r="O1180" t="s">
        <v>75</v>
      </c>
      <c r="P1180" t="s">
        <v>127</v>
      </c>
      <c r="Q1180" t="s">
        <v>73</v>
      </c>
      <c r="R1180" t="s">
        <v>2174</v>
      </c>
      <c r="S1180" t="s">
        <v>96</v>
      </c>
      <c r="T1180" t="s">
        <v>131</v>
      </c>
    </row>
    <row r="1181" spans="1:20" x14ac:dyDescent="0.25">
      <c r="A1181" s="1">
        <v>3739</v>
      </c>
      <c r="B1181" t="s">
        <v>21</v>
      </c>
      <c r="C1181" t="s">
        <v>35</v>
      </c>
      <c r="D1181" t="s">
        <v>50</v>
      </c>
      <c r="E1181" t="s">
        <v>59</v>
      </c>
      <c r="F1181" t="s">
        <v>73</v>
      </c>
      <c r="G1181" t="s">
        <v>87</v>
      </c>
      <c r="H1181" t="s">
        <v>1048</v>
      </c>
      <c r="I1181" t="s">
        <v>99</v>
      </c>
      <c r="J1181" t="s">
        <v>88</v>
      </c>
      <c r="K1181" t="s">
        <v>1217</v>
      </c>
      <c r="L1181" t="s">
        <v>73</v>
      </c>
      <c r="M1181" t="s">
        <v>101</v>
      </c>
      <c r="N1181" t="s">
        <v>101</v>
      </c>
      <c r="O1181" t="s">
        <v>102</v>
      </c>
      <c r="P1181" t="s">
        <v>842</v>
      </c>
      <c r="Q1181" t="s">
        <v>73</v>
      </c>
      <c r="R1181" t="s">
        <v>1525</v>
      </c>
      <c r="S1181" t="s">
        <v>82</v>
      </c>
      <c r="T1181" t="s">
        <v>74</v>
      </c>
    </row>
    <row r="1182" spans="1:20" x14ac:dyDescent="0.25">
      <c r="A1182" s="1">
        <v>3740</v>
      </c>
      <c r="B1182" t="s">
        <v>21</v>
      </c>
      <c r="C1182" t="s">
        <v>36</v>
      </c>
      <c r="D1182" t="s">
        <v>50</v>
      </c>
      <c r="E1182" t="s">
        <v>62</v>
      </c>
      <c r="F1182" t="s">
        <v>74</v>
      </c>
      <c r="G1182" t="s">
        <v>102</v>
      </c>
      <c r="H1182" t="s">
        <v>262</v>
      </c>
      <c r="I1182" t="s">
        <v>99</v>
      </c>
      <c r="J1182" t="s">
        <v>95</v>
      </c>
      <c r="K1182" t="s">
        <v>1177</v>
      </c>
      <c r="L1182" t="s">
        <v>74</v>
      </c>
      <c r="M1182" t="s">
        <v>73</v>
      </c>
      <c r="N1182" t="s">
        <v>126</v>
      </c>
      <c r="O1182" t="s">
        <v>80</v>
      </c>
      <c r="P1182" t="s">
        <v>718</v>
      </c>
      <c r="Q1182" t="s">
        <v>74</v>
      </c>
      <c r="R1182" t="s">
        <v>2225</v>
      </c>
      <c r="S1182" t="s">
        <v>75</v>
      </c>
      <c r="T1182" t="s">
        <v>76</v>
      </c>
    </row>
    <row r="1183" spans="1:20" x14ac:dyDescent="0.25">
      <c r="A1183" s="1">
        <v>3741</v>
      </c>
      <c r="B1183" t="s">
        <v>21</v>
      </c>
      <c r="C1183" t="s">
        <v>37</v>
      </c>
      <c r="D1183" t="s">
        <v>50</v>
      </c>
      <c r="E1183" t="s">
        <v>54</v>
      </c>
      <c r="F1183" t="s">
        <v>73</v>
      </c>
      <c r="G1183" t="s">
        <v>114</v>
      </c>
      <c r="H1183" t="s">
        <v>645</v>
      </c>
      <c r="I1183" t="s">
        <v>75</v>
      </c>
      <c r="J1183" t="s">
        <v>92</v>
      </c>
      <c r="K1183" t="s">
        <v>1316</v>
      </c>
      <c r="L1183" t="s">
        <v>126</v>
      </c>
      <c r="M1183" t="s">
        <v>74</v>
      </c>
      <c r="N1183" t="s">
        <v>126</v>
      </c>
      <c r="O1183" t="s">
        <v>119</v>
      </c>
      <c r="P1183" t="s">
        <v>1162</v>
      </c>
      <c r="Q1183" t="s">
        <v>74</v>
      </c>
      <c r="R1183" t="s">
        <v>1870</v>
      </c>
      <c r="S1183" t="s">
        <v>106</v>
      </c>
      <c r="T1183" t="s">
        <v>76</v>
      </c>
    </row>
    <row r="1184" spans="1:20" x14ac:dyDescent="0.25">
      <c r="A1184" s="1">
        <v>3742</v>
      </c>
      <c r="B1184" t="s">
        <v>21</v>
      </c>
      <c r="C1184" t="s">
        <v>38</v>
      </c>
      <c r="D1184" t="s">
        <v>50</v>
      </c>
      <c r="E1184" t="s">
        <v>72</v>
      </c>
      <c r="F1184" t="s">
        <v>73</v>
      </c>
      <c r="G1184" t="s">
        <v>116</v>
      </c>
      <c r="H1184" t="s">
        <v>757</v>
      </c>
      <c r="I1184" t="s">
        <v>103</v>
      </c>
      <c r="J1184" t="s">
        <v>105</v>
      </c>
      <c r="K1184" t="s">
        <v>1225</v>
      </c>
      <c r="L1184" t="s">
        <v>73</v>
      </c>
      <c r="M1184" t="s">
        <v>74</v>
      </c>
      <c r="N1184" t="s">
        <v>1116</v>
      </c>
      <c r="O1184" t="s">
        <v>113</v>
      </c>
      <c r="P1184" t="s">
        <v>1164</v>
      </c>
      <c r="Q1184" t="s">
        <v>74</v>
      </c>
      <c r="R1184" t="s">
        <v>1827</v>
      </c>
      <c r="S1184" t="s">
        <v>75</v>
      </c>
      <c r="T1184" t="s">
        <v>131</v>
      </c>
    </row>
    <row r="1185" spans="1:20" x14ac:dyDescent="0.25">
      <c r="A1185" s="1">
        <v>3743</v>
      </c>
      <c r="B1185" t="s">
        <v>21</v>
      </c>
      <c r="C1185" t="s">
        <v>39</v>
      </c>
      <c r="D1185" t="s">
        <v>50</v>
      </c>
      <c r="E1185" t="s">
        <v>56</v>
      </c>
      <c r="F1185" t="s">
        <v>74</v>
      </c>
      <c r="G1185" t="s">
        <v>77</v>
      </c>
      <c r="H1185" t="s">
        <v>616</v>
      </c>
      <c r="I1185" t="s">
        <v>98</v>
      </c>
      <c r="J1185" t="s">
        <v>95</v>
      </c>
      <c r="K1185" t="s">
        <v>1152</v>
      </c>
      <c r="L1185" t="s">
        <v>126</v>
      </c>
      <c r="M1185" t="s">
        <v>126</v>
      </c>
      <c r="N1185" t="s">
        <v>131</v>
      </c>
      <c r="O1185" t="s">
        <v>113</v>
      </c>
      <c r="P1185" t="s">
        <v>397</v>
      </c>
      <c r="Q1185" t="s">
        <v>73</v>
      </c>
      <c r="R1185" t="s">
        <v>1646</v>
      </c>
      <c r="S1185" t="s">
        <v>85</v>
      </c>
      <c r="T1185" t="s">
        <v>131</v>
      </c>
    </row>
    <row r="1186" spans="1:20" x14ac:dyDescent="0.25">
      <c r="A1186" s="1">
        <v>3744</v>
      </c>
      <c r="B1186" t="s">
        <v>21</v>
      </c>
      <c r="C1186" t="s">
        <v>24</v>
      </c>
      <c r="D1186" t="s">
        <v>51</v>
      </c>
      <c r="E1186" t="s">
        <v>41</v>
      </c>
      <c r="F1186" t="s">
        <v>74</v>
      </c>
      <c r="G1186" t="s">
        <v>80</v>
      </c>
      <c r="H1186" t="s">
        <v>503</v>
      </c>
      <c r="I1186" t="s">
        <v>113</v>
      </c>
      <c r="J1186" t="s">
        <v>88</v>
      </c>
      <c r="K1186" t="s">
        <v>1256</v>
      </c>
      <c r="L1186" t="s">
        <v>1116</v>
      </c>
      <c r="M1186" t="s">
        <v>74</v>
      </c>
      <c r="N1186" t="s">
        <v>74</v>
      </c>
      <c r="O1186" t="s">
        <v>86</v>
      </c>
      <c r="P1186" t="s">
        <v>133</v>
      </c>
      <c r="Q1186" t="s">
        <v>73</v>
      </c>
      <c r="R1186" t="s">
        <v>1848</v>
      </c>
      <c r="S1186" t="s">
        <v>89</v>
      </c>
      <c r="T1186" t="s">
        <v>117</v>
      </c>
    </row>
    <row r="1187" spans="1:20" x14ac:dyDescent="0.25">
      <c r="A1187" s="1">
        <v>3745</v>
      </c>
      <c r="B1187" t="s">
        <v>21</v>
      </c>
      <c r="C1187" t="s">
        <v>25</v>
      </c>
      <c r="D1187" t="s">
        <v>51</v>
      </c>
      <c r="E1187" t="s">
        <v>61</v>
      </c>
      <c r="F1187" t="s">
        <v>73</v>
      </c>
      <c r="G1187" t="s">
        <v>77</v>
      </c>
      <c r="H1187" t="s">
        <v>401</v>
      </c>
      <c r="I1187" t="s">
        <v>106</v>
      </c>
      <c r="J1187" t="s">
        <v>98</v>
      </c>
      <c r="K1187" t="s">
        <v>873</v>
      </c>
      <c r="L1187" t="s">
        <v>126</v>
      </c>
      <c r="M1187" t="s">
        <v>73</v>
      </c>
      <c r="N1187" t="s">
        <v>101</v>
      </c>
      <c r="O1187" t="s">
        <v>107</v>
      </c>
      <c r="P1187" t="s">
        <v>1176</v>
      </c>
      <c r="Q1187" t="s">
        <v>73</v>
      </c>
      <c r="R1187" t="s">
        <v>1665</v>
      </c>
      <c r="S1187" t="s">
        <v>106</v>
      </c>
      <c r="T1187" t="s">
        <v>76</v>
      </c>
    </row>
    <row r="1188" spans="1:20" x14ac:dyDescent="0.25">
      <c r="A1188" s="1">
        <v>3746</v>
      </c>
      <c r="B1188" t="s">
        <v>21</v>
      </c>
      <c r="C1188" t="s">
        <v>26</v>
      </c>
      <c r="D1188" t="s">
        <v>51</v>
      </c>
      <c r="E1188" t="s">
        <v>42</v>
      </c>
      <c r="F1188" t="s">
        <v>74</v>
      </c>
      <c r="G1188" t="s">
        <v>92</v>
      </c>
      <c r="H1188" t="s">
        <v>733</v>
      </c>
      <c r="I1188" t="s">
        <v>114</v>
      </c>
      <c r="J1188" t="s">
        <v>110</v>
      </c>
      <c r="K1188" t="s">
        <v>1138</v>
      </c>
      <c r="L1188" t="s">
        <v>74</v>
      </c>
      <c r="M1188" t="s">
        <v>73</v>
      </c>
      <c r="N1188" t="s">
        <v>126</v>
      </c>
      <c r="O1188" t="s">
        <v>99</v>
      </c>
      <c r="P1188" t="s">
        <v>444</v>
      </c>
      <c r="Q1188" t="s">
        <v>73</v>
      </c>
      <c r="R1188" t="s">
        <v>1508</v>
      </c>
      <c r="S1188" t="s">
        <v>82</v>
      </c>
      <c r="T1188" t="s">
        <v>101</v>
      </c>
    </row>
    <row r="1189" spans="1:20" x14ac:dyDescent="0.25">
      <c r="A1189" s="1">
        <v>3747</v>
      </c>
      <c r="B1189" t="s">
        <v>21</v>
      </c>
      <c r="C1189" t="s">
        <v>27</v>
      </c>
      <c r="D1189" t="s">
        <v>51</v>
      </c>
      <c r="E1189" t="s">
        <v>60</v>
      </c>
      <c r="F1189" t="s">
        <v>73</v>
      </c>
      <c r="G1189" t="s">
        <v>96</v>
      </c>
      <c r="H1189" t="s">
        <v>389</v>
      </c>
      <c r="I1189" t="s">
        <v>99</v>
      </c>
      <c r="J1189" t="s">
        <v>95</v>
      </c>
      <c r="K1189" t="s">
        <v>1168</v>
      </c>
      <c r="L1189" t="s">
        <v>73</v>
      </c>
      <c r="M1189" t="s">
        <v>73</v>
      </c>
      <c r="N1189" t="s">
        <v>83</v>
      </c>
      <c r="O1189" t="s">
        <v>95</v>
      </c>
      <c r="P1189" t="s">
        <v>530</v>
      </c>
      <c r="Q1189" t="s">
        <v>74</v>
      </c>
      <c r="R1189" t="s">
        <v>2024</v>
      </c>
      <c r="S1189" t="s">
        <v>82</v>
      </c>
      <c r="T1189" t="s">
        <v>101</v>
      </c>
    </row>
    <row r="1190" spans="1:20" x14ac:dyDescent="0.25">
      <c r="A1190" s="1">
        <v>3748</v>
      </c>
      <c r="B1190" t="s">
        <v>21</v>
      </c>
      <c r="C1190" t="s">
        <v>28</v>
      </c>
      <c r="D1190" t="s">
        <v>51</v>
      </c>
      <c r="E1190" t="s">
        <v>45</v>
      </c>
      <c r="F1190" t="s">
        <v>74</v>
      </c>
      <c r="G1190" t="s">
        <v>77</v>
      </c>
      <c r="H1190" t="s">
        <v>634</v>
      </c>
      <c r="I1190" t="s">
        <v>102</v>
      </c>
      <c r="J1190" t="s">
        <v>80</v>
      </c>
      <c r="K1190" t="s">
        <v>1222</v>
      </c>
      <c r="L1190" t="s">
        <v>126</v>
      </c>
      <c r="M1190" t="s">
        <v>73</v>
      </c>
      <c r="N1190" t="s">
        <v>83</v>
      </c>
      <c r="O1190" t="s">
        <v>106</v>
      </c>
      <c r="P1190" t="s">
        <v>125</v>
      </c>
      <c r="Q1190" t="s">
        <v>74</v>
      </c>
      <c r="R1190" t="s">
        <v>1551</v>
      </c>
      <c r="S1190" t="s">
        <v>82</v>
      </c>
      <c r="T1190" t="s">
        <v>131</v>
      </c>
    </row>
    <row r="1191" spans="1:20" x14ac:dyDescent="0.25">
      <c r="A1191" s="1">
        <v>3749</v>
      </c>
      <c r="B1191" t="s">
        <v>21</v>
      </c>
      <c r="C1191" t="s">
        <v>40</v>
      </c>
      <c r="D1191" t="s">
        <v>51</v>
      </c>
      <c r="E1191" t="s">
        <v>64</v>
      </c>
      <c r="F1191" t="s">
        <v>73</v>
      </c>
      <c r="G1191" t="s">
        <v>105</v>
      </c>
      <c r="H1191" t="s">
        <v>437</v>
      </c>
      <c r="I1191" t="s">
        <v>114</v>
      </c>
      <c r="J1191" t="s">
        <v>123</v>
      </c>
      <c r="K1191" t="s">
        <v>1123</v>
      </c>
      <c r="L1191" t="s">
        <v>101</v>
      </c>
      <c r="M1191" t="s">
        <v>101</v>
      </c>
      <c r="N1191" t="s">
        <v>131</v>
      </c>
      <c r="O1191" t="s">
        <v>99</v>
      </c>
      <c r="P1191" t="s">
        <v>466</v>
      </c>
      <c r="Q1191" t="s">
        <v>73</v>
      </c>
      <c r="R1191" t="s">
        <v>1916</v>
      </c>
      <c r="S1191" t="s">
        <v>81</v>
      </c>
      <c r="T1191" t="s">
        <v>87</v>
      </c>
    </row>
    <row r="1192" spans="1:20" x14ac:dyDescent="0.25">
      <c r="A1192" s="1">
        <v>3750</v>
      </c>
      <c r="B1192" t="s">
        <v>21</v>
      </c>
      <c r="C1192" t="s">
        <v>30</v>
      </c>
      <c r="D1192" t="s">
        <v>51</v>
      </c>
      <c r="E1192" t="s">
        <v>67</v>
      </c>
      <c r="F1192" t="s">
        <v>74</v>
      </c>
      <c r="G1192" t="s">
        <v>106</v>
      </c>
      <c r="H1192" t="s">
        <v>404</v>
      </c>
      <c r="I1192" t="s">
        <v>86</v>
      </c>
      <c r="J1192" t="s">
        <v>110</v>
      </c>
      <c r="K1192" t="s">
        <v>1364</v>
      </c>
      <c r="L1192" t="s">
        <v>73</v>
      </c>
      <c r="M1192" t="s">
        <v>73</v>
      </c>
      <c r="N1192" t="s">
        <v>126</v>
      </c>
      <c r="O1192" t="s">
        <v>103</v>
      </c>
      <c r="P1192" t="s">
        <v>444</v>
      </c>
      <c r="Q1192" t="s">
        <v>73</v>
      </c>
      <c r="R1192" t="s">
        <v>1885</v>
      </c>
      <c r="S1192" t="s">
        <v>85</v>
      </c>
      <c r="T1192" t="s">
        <v>126</v>
      </c>
    </row>
    <row r="1193" spans="1:20" x14ac:dyDescent="0.25">
      <c r="A1193" s="1">
        <v>3751</v>
      </c>
      <c r="B1193" t="s">
        <v>21</v>
      </c>
      <c r="C1193" t="s">
        <v>31</v>
      </c>
      <c r="D1193" t="s">
        <v>51</v>
      </c>
      <c r="E1193" t="s">
        <v>52</v>
      </c>
      <c r="F1193" t="s">
        <v>73</v>
      </c>
      <c r="G1193" t="s">
        <v>79</v>
      </c>
      <c r="H1193" t="s">
        <v>1049</v>
      </c>
      <c r="I1193" t="s">
        <v>92</v>
      </c>
      <c r="J1193" t="s">
        <v>108</v>
      </c>
      <c r="K1193" t="s">
        <v>1319</v>
      </c>
      <c r="L1193" t="s">
        <v>126</v>
      </c>
      <c r="M1193" t="s">
        <v>73</v>
      </c>
      <c r="N1193" t="s">
        <v>74</v>
      </c>
      <c r="O1193" t="s">
        <v>108</v>
      </c>
      <c r="P1193" t="s">
        <v>946</v>
      </c>
      <c r="Q1193" t="s">
        <v>74</v>
      </c>
      <c r="R1193" t="s">
        <v>2226</v>
      </c>
      <c r="S1193" t="s">
        <v>82</v>
      </c>
      <c r="T1193" t="s">
        <v>117</v>
      </c>
    </row>
    <row r="1194" spans="1:20" x14ac:dyDescent="0.25">
      <c r="A1194" s="1">
        <v>3752</v>
      </c>
      <c r="B1194" t="s">
        <v>21</v>
      </c>
      <c r="C1194" t="s">
        <v>32</v>
      </c>
      <c r="D1194" t="s">
        <v>51</v>
      </c>
      <c r="E1194" t="s">
        <v>48</v>
      </c>
      <c r="F1194" t="s">
        <v>74</v>
      </c>
      <c r="G1194" t="s">
        <v>105</v>
      </c>
      <c r="H1194" t="s">
        <v>448</v>
      </c>
      <c r="I1194" t="s">
        <v>75</v>
      </c>
      <c r="J1194" t="s">
        <v>92</v>
      </c>
      <c r="K1194" t="s">
        <v>1268</v>
      </c>
      <c r="L1194" t="s">
        <v>101</v>
      </c>
      <c r="M1194" t="s">
        <v>74</v>
      </c>
      <c r="N1194" t="s">
        <v>1116</v>
      </c>
      <c r="O1194" t="s">
        <v>99</v>
      </c>
      <c r="P1194" t="s">
        <v>817</v>
      </c>
      <c r="Q1194" t="s">
        <v>74</v>
      </c>
      <c r="R1194" t="s">
        <v>1753</v>
      </c>
      <c r="S1194" t="s">
        <v>116</v>
      </c>
      <c r="T1194" t="s">
        <v>131</v>
      </c>
    </row>
    <row r="1195" spans="1:20" x14ac:dyDescent="0.25">
      <c r="A1195" s="1">
        <v>3753</v>
      </c>
      <c r="B1195" t="s">
        <v>21</v>
      </c>
      <c r="C1195" t="s">
        <v>33</v>
      </c>
      <c r="D1195" t="s">
        <v>51</v>
      </c>
      <c r="E1195" t="s">
        <v>46</v>
      </c>
      <c r="F1195" t="s">
        <v>73</v>
      </c>
      <c r="G1195" t="s">
        <v>86</v>
      </c>
      <c r="H1195" t="s">
        <v>868</v>
      </c>
      <c r="I1195" t="s">
        <v>98</v>
      </c>
      <c r="J1195" t="s">
        <v>95</v>
      </c>
      <c r="K1195" t="s">
        <v>1313</v>
      </c>
      <c r="L1195" t="s">
        <v>126</v>
      </c>
      <c r="M1195" t="s">
        <v>73</v>
      </c>
      <c r="N1195" t="s">
        <v>101</v>
      </c>
      <c r="O1195" t="s">
        <v>77</v>
      </c>
      <c r="P1195" t="s">
        <v>297</v>
      </c>
      <c r="Q1195" t="s">
        <v>73</v>
      </c>
      <c r="R1195" t="s">
        <v>198</v>
      </c>
      <c r="S1195" t="s">
        <v>78</v>
      </c>
      <c r="T1195" t="s">
        <v>101</v>
      </c>
    </row>
    <row r="1196" spans="1:20" x14ac:dyDescent="0.25">
      <c r="A1196" s="1">
        <v>3754</v>
      </c>
      <c r="B1196" t="s">
        <v>21</v>
      </c>
      <c r="C1196" t="s">
        <v>34</v>
      </c>
      <c r="D1196" t="s">
        <v>51</v>
      </c>
      <c r="E1196" t="s">
        <v>60</v>
      </c>
      <c r="F1196" t="s">
        <v>74</v>
      </c>
      <c r="G1196" t="s">
        <v>102</v>
      </c>
      <c r="H1196" t="s">
        <v>620</v>
      </c>
      <c r="I1196" t="s">
        <v>90</v>
      </c>
      <c r="J1196" t="s">
        <v>80</v>
      </c>
      <c r="K1196" t="s">
        <v>1185</v>
      </c>
      <c r="L1196" t="s">
        <v>126</v>
      </c>
      <c r="M1196" t="s">
        <v>74</v>
      </c>
      <c r="N1196" t="s">
        <v>101</v>
      </c>
      <c r="O1196" t="s">
        <v>106</v>
      </c>
      <c r="P1196" t="s">
        <v>130</v>
      </c>
      <c r="Q1196" t="s">
        <v>73</v>
      </c>
      <c r="R1196" t="s">
        <v>1794</v>
      </c>
      <c r="S1196" t="s">
        <v>116</v>
      </c>
      <c r="T1196" t="s">
        <v>101</v>
      </c>
    </row>
    <row r="1197" spans="1:20" x14ac:dyDescent="0.25">
      <c r="A1197" s="1">
        <v>3755</v>
      </c>
      <c r="B1197" t="s">
        <v>21</v>
      </c>
      <c r="C1197" t="s">
        <v>35</v>
      </c>
      <c r="D1197" t="s">
        <v>51</v>
      </c>
      <c r="E1197" t="s">
        <v>43</v>
      </c>
      <c r="F1197" t="s">
        <v>73</v>
      </c>
      <c r="G1197" t="s">
        <v>90</v>
      </c>
      <c r="H1197" t="s">
        <v>187</v>
      </c>
      <c r="I1197" t="s">
        <v>86</v>
      </c>
      <c r="J1197" t="s">
        <v>93</v>
      </c>
      <c r="K1197" t="s">
        <v>1158</v>
      </c>
      <c r="L1197" t="s">
        <v>74</v>
      </c>
      <c r="M1197" t="s">
        <v>126</v>
      </c>
      <c r="N1197" t="s">
        <v>101</v>
      </c>
      <c r="O1197" t="s">
        <v>77</v>
      </c>
      <c r="P1197" t="s">
        <v>447</v>
      </c>
      <c r="Q1197" t="s">
        <v>126</v>
      </c>
      <c r="R1197" t="s">
        <v>1491</v>
      </c>
      <c r="S1197" t="s">
        <v>82</v>
      </c>
      <c r="T1197" t="s">
        <v>1116</v>
      </c>
    </row>
    <row r="1198" spans="1:20" x14ac:dyDescent="0.25">
      <c r="A1198" s="1">
        <v>3756</v>
      </c>
      <c r="B1198" t="s">
        <v>21</v>
      </c>
      <c r="C1198" t="s">
        <v>36</v>
      </c>
      <c r="D1198" t="s">
        <v>51</v>
      </c>
      <c r="E1198" t="s">
        <v>70</v>
      </c>
      <c r="F1198" t="s">
        <v>73</v>
      </c>
      <c r="G1198" t="s">
        <v>77</v>
      </c>
      <c r="H1198" t="s">
        <v>174</v>
      </c>
      <c r="I1198" t="s">
        <v>111</v>
      </c>
      <c r="J1198" t="s">
        <v>109</v>
      </c>
      <c r="K1198" t="s">
        <v>1391</v>
      </c>
      <c r="L1198" t="s">
        <v>74</v>
      </c>
      <c r="M1198" t="s">
        <v>126</v>
      </c>
      <c r="N1198" t="s">
        <v>73</v>
      </c>
      <c r="O1198" t="s">
        <v>81</v>
      </c>
      <c r="P1198" t="s">
        <v>130</v>
      </c>
      <c r="Q1198" t="s">
        <v>126</v>
      </c>
      <c r="R1198" t="s">
        <v>1974</v>
      </c>
      <c r="S1198" t="s">
        <v>116</v>
      </c>
      <c r="T1198" t="s">
        <v>131</v>
      </c>
    </row>
    <row r="1199" spans="1:20" x14ac:dyDescent="0.25">
      <c r="A1199" s="1">
        <v>3757</v>
      </c>
      <c r="B1199" t="s">
        <v>21</v>
      </c>
      <c r="C1199" t="s">
        <v>37</v>
      </c>
      <c r="D1199" t="s">
        <v>51</v>
      </c>
      <c r="E1199" t="s">
        <v>46</v>
      </c>
      <c r="F1199" t="s">
        <v>74</v>
      </c>
      <c r="G1199" t="s">
        <v>90</v>
      </c>
      <c r="H1199" t="s">
        <v>488</v>
      </c>
      <c r="I1199" t="s">
        <v>114</v>
      </c>
      <c r="J1199" t="s">
        <v>108</v>
      </c>
      <c r="K1199" t="s">
        <v>1178</v>
      </c>
      <c r="L1199" t="s">
        <v>126</v>
      </c>
      <c r="M1199" t="s">
        <v>73</v>
      </c>
      <c r="N1199" t="s">
        <v>1116</v>
      </c>
      <c r="O1199" t="s">
        <v>90</v>
      </c>
      <c r="P1199" t="s">
        <v>183</v>
      </c>
      <c r="Q1199" t="s">
        <v>73</v>
      </c>
      <c r="R1199" t="s">
        <v>1978</v>
      </c>
      <c r="S1199" t="s">
        <v>82</v>
      </c>
      <c r="T1199" t="s">
        <v>83</v>
      </c>
    </row>
    <row r="1200" spans="1:20" x14ac:dyDescent="0.25">
      <c r="A1200" s="1">
        <v>3758</v>
      </c>
      <c r="B1200" t="s">
        <v>21</v>
      </c>
      <c r="C1200" t="s">
        <v>38</v>
      </c>
      <c r="D1200" t="s">
        <v>51</v>
      </c>
      <c r="E1200" t="s">
        <v>47</v>
      </c>
      <c r="F1200" t="s">
        <v>73</v>
      </c>
      <c r="G1200" t="s">
        <v>75</v>
      </c>
      <c r="H1200" t="s">
        <v>1014</v>
      </c>
      <c r="I1200" t="s">
        <v>99</v>
      </c>
      <c r="J1200" t="s">
        <v>80</v>
      </c>
      <c r="K1200" t="s">
        <v>1177</v>
      </c>
      <c r="L1200" t="s">
        <v>74</v>
      </c>
      <c r="M1200" t="s">
        <v>74</v>
      </c>
      <c r="N1200" t="s">
        <v>126</v>
      </c>
      <c r="O1200" t="s">
        <v>103</v>
      </c>
      <c r="P1200" t="s">
        <v>609</v>
      </c>
      <c r="Q1200" t="s">
        <v>74</v>
      </c>
      <c r="R1200" t="s">
        <v>1703</v>
      </c>
      <c r="S1200" t="s">
        <v>106</v>
      </c>
      <c r="T1200" t="s">
        <v>83</v>
      </c>
    </row>
    <row r="1201" spans="1:20" x14ac:dyDescent="0.25">
      <c r="A1201" s="1">
        <v>3759</v>
      </c>
      <c r="B1201" t="s">
        <v>21</v>
      </c>
      <c r="C1201" t="s">
        <v>39</v>
      </c>
      <c r="D1201" t="s">
        <v>51</v>
      </c>
      <c r="E1201" t="s">
        <v>52</v>
      </c>
      <c r="F1201" t="s">
        <v>74</v>
      </c>
      <c r="G1201" t="s">
        <v>80</v>
      </c>
      <c r="H1201" t="s">
        <v>307</v>
      </c>
      <c r="I1201" t="s">
        <v>90</v>
      </c>
      <c r="J1201" t="s">
        <v>113</v>
      </c>
      <c r="K1201" t="s">
        <v>1184</v>
      </c>
      <c r="L1201" t="s">
        <v>101</v>
      </c>
      <c r="M1201" t="s">
        <v>73</v>
      </c>
      <c r="N1201" t="s">
        <v>126</v>
      </c>
      <c r="O1201" t="s">
        <v>102</v>
      </c>
      <c r="P1201" t="s">
        <v>122</v>
      </c>
      <c r="Q1201" t="s">
        <v>74</v>
      </c>
      <c r="R1201" t="s">
        <v>2034</v>
      </c>
      <c r="S1201" t="s">
        <v>85</v>
      </c>
      <c r="T1201" t="s">
        <v>1116</v>
      </c>
    </row>
    <row r="1202" spans="1:20" x14ac:dyDescent="0.25">
      <c r="A1202" s="1">
        <v>3760</v>
      </c>
      <c r="B1202" t="s">
        <v>21</v>
      </c>
      <c r="C1202" t="s">
        <v>24</v>
      </c>
      <c r="D1202" t="s">
        <v>52</v>
      </c>
      <c r="E1202" t="s">
        <v>69</v>
      </c>
      <c r="F1202" t="s">
        <v>74</v>
      </c>
      <c r="G1202" t="s">
        <v>75</v>
      </c>
      <c r="H1202" t="s">
        <v>718</v>
      </c>
      <c r="I1202" t="s">
        <v>94</v>
      </c>
      <c r="J1202" t="s">
        <v>112</v>
      </c>
      <c r="K1202" t="s">
        <v>1122</v>
      </c>
      <c r="L1202" t="s">
        <v>74</v>
      </c>
      <c r="M1202" t="s">
        <v>74</v>
      </c>
      <c r="N1202" t="s">
        <v>1116</v>
      </c>
      <c r="O1202" t="s">
        <v>94</v>
      </c>
      <c r="P1202" t="s">
        <v>718</v>
      </c>
      <c r="Q1202" t="s">
        <v>74</v>
      </c>
      <c r="R1202" t="s">
        <v>1422</v>
      </c>
      <c r="S1202" t="s">
        <v>89</v>
      </c>
      <c r="T1202" t="s">
        <v>87</v>
      </c>
    </row>
    <row r="1203" spans="1:20" x14ac:dyDescent="0.25">
      <c r="A1203" s="1">
        <v>3761</v>
      </c>
      <c r="B1203" t="s">
        <v>21</v>
      </c>
      <c r="C1203" t="s">
        <v>25</v>
      </c>
      <c r="D1203" t="s">
        <v>52</v>
      </c>
      <c r="E1203" t="s">
        <v>42</v>
      </c>
      <c r="F1203" t="s">
        <v>73</v>
      </c>
      <c r="G1203" t="s">
        <v>102</v>
      </c>
      <c r="H1203" t="s">
        <v>438</v>
      </c>
      <c r="I1203" t="s">
        <v>108</v>
      </c>
      <c r="J1203" t="s">
        <v>125</v>
      </c>
      <c r="K1203" t="s">
        <v>1159</v>
      </c>
      <c r="L1203" t="s">
        <v>126</v>
      </c>
      <c r="M1203" t="s">
        <v>74</v>
      </c>
      <c r="N1203" t="s">
        <v>101</v>
      </c>
      <c r="O1203" t="s">
        <v>106</v>
      </c>
      <c r="P1203" t="s">
        <v>115</v>
      </c>
      <c r="Q1203" t="s">
        <v>74</v>
      </c>
      <c r="R1203" t="s">
        <v>1610</v>
      </c>
      <c r="S1203" t="s">
        <v>85</v>
      </c>
      <c r="T1203" t="s">
        <v>131</v>
      </c>
    </row>
    <row r="1204" spans="1:20" x14ac:dyDescent="0.25">
      <c r="A1204" s="1">
        <v>3762</v>
      </c>
      <c r="B1204" t="s">
        <v>21</v>
      </c>
      <c r="C1204" t="s">
        <v>26</v>
      </c>
      <c r="D1204" t="s">
        <v>52</v>
      </c>
      <c r="E1204" t="s">
        <v>47</v>
      </c>
      <c r="F1204" t="s">
        <v>74</v>
      </c>
      <c r="G1204" t="s">
        <v>86</v>
      </c>
      <c r="H1204" t="s">
        <v>169</v>
      </c>
      <c r="I1204" t="s">
        <v>94</v>
      </c>
      <c r="J1204" t="s">
        <v>112</v>
      </c>
      <c r="K1204" t="s">
        <v>1244</v>
      </c>
      <c r="L1204" t="s">
        <v>101</v>
      </c>
      <c r="M1204" t="s">
        <v>74</v>
      </c>
      <c r="N1204" t="s">
        <v>83</v>
      </c>
      <c r="O1204" t="s">
        <v>75</v>
      </c>
      <c r="P1204" t="s">
        <v>946</v>
      </c>
      <c r="Q1204" t="s">
        <v>73</v>
      </c>
      <c r="R1204" t="s">
        <v>1560</v>
      </c>
      <c r="S1204" t="s">
        <v>106</v>
      </c>
      <c r="T1204" t="s">
        <v>76</v>
      </c>
    </row>
    <row r="1205" spans="1:20" x14ac:dyDescent="0.25">
      <c r="A1205" s="1">
        <v>3763</v>
      </c>
      <c r="B1205" t="s">
        <v>21</v>
      </c>
      <c r="C1205" t="s">
        <v>27</v>
      </c>
      <c r="D1205" t="s">
        <v>52</v>
      </c>
      <c r="E1205" t="s">
        <v>46</v>
      </c>
      <c r="F1205" t="s">
        <v>74</v>
      </c>
      <c r="G1205" t="s">
        <v>80</v>
      </c>
      <c r="H1205" t="s">
        <v>982</v>
      </c>
      <c r="I1205" t="s">
        <v>99</v>
      </c>
      <c r="J1205" t="s">
        <v>86</v>
      </c>
      <c r="K1205" t="s">
        <v>1219</v>
      </c>
      <c r="L1205" t="s">
        <v>1116</v>
      </c>
      <c r="M1205" t="s">
        <v>73</v>
      </c>
      <c r="N1205" t="s">
        <v>126</v>
      </c>
      <c r="O1205" t="s">
        <v>77</v>
      </c>
      <c r="P1205" t="s">
        <v>183</v>
      </c>
      <c r="Q1205" t="s">
        <v>74</v>
      </c>
      <c r="R1205" t="s">
        <v>1520</v>
      </c>
      <c r="S1205" t="s">
        <v>96</v>
      </c>
      <c r="T1205" t="s">
        <v>76</v>
      </c>
    </row>
    <row r="1206" spans="1:20" x14ac:dyDescent="0.25">
      <c r="A1206" s="1">
        <v>3764</v>
      </c>
      <c r="B1206" t="s">
        <v>21</v>
      </c>
      <c r="C1206" t="s">
        <v>28</v>
      </c>
      <c r="D1206" t="s">
        <v>52</v>
      </c>
      <c r="E1206" t="s">
        <v>49</v>
      </c>
      <c r="F1206" t="s">
        <v>73</v>
      </c>
      <c r="G1206" t="s">
        <v>80</v>
      </c>
      <c r="H1206" t="s">
        <v>1050</v>
      </c>
      <c r="I1206" t="s">
        <v>99</v>
      </c>
      <c r="J1206" t="s">
        <v>113</v>
      </c>
      <c r="K1206" t="s">
        <v>1147</v>
      </c>
      <c r="L1206" t="s">
        <v>101</v>
      </c>
      <c r="M1206" t="s">
        <v>73</v>
      </c>
      <c r="N1206" t="s">
        <v>1116</v>
      </c>
      <c r="O1206" t="s">
        <v>114</v>
      </c>
      <c r="P1206" t="s">
        <v>1314</v>
      </c>
      <c r="Q1206" t="s">
        <v>74</v>
      </c>
      <c r="R1206" t="s">
        <v>1041</v>
      </c>
      <c r="S1206" t="s">
        <v>76</v>
      </c>
      <c r="T1206" t="s">
        <v>101</v>
      </c>
    </row>
    <row r="1207" spans="1:20" x14ac:dyDescent="0.25">
      <c r="A1207" s="1">
        <v>3765</v>
      </c>
      <c r="B1207" t="s">
        <v>21</v>
      </c>
      <c r="C1207" t="s">
        <v>40</v>
      </c>
      <c r="D1207" t="s">
        <v>52</v>
      </c>
      <c r="E1207" t="s">
        <v>60</v>
      </c>
      <c r="F1207" t="s">
        <v>73</v>
      </c>
      <c r="G1207" t="s">
        <v>78</v>
      </c>
      <c r="H1207" t="s">
        <v>1051</v>
      </c>
      <c r="I1207" t="s">
        <v>90</v>
      </c>
      <c r="J1207" t="s">
        <v>97</v>
      </c>
      <c r="K1207" t="s">
        <v>1161</v>
      </c>
      <c r="L1207" t="s">
        <v>74</v>
      </c>
      <c r="M1207" t="s">
        <v>101</v>
      </c>
      <c r="N1207" t="s">
        <v>1116</v>
      </c>
      <c r="O1207" t="s">
        <v>77</v>
      </c>
      <c r="P1207" t="s">
        <v>439</v>
      </c>
      <c r="Q1207" t="s">
        <v>73</v>
      </c>
      <c r="R1207" t="s">
        <v>1450</v>
      </c>
      <c r="S1207" t="s">
        <v>75</v>
      </c>
      <c r="T1207" t="s">
        <v>1116</v>
      </c>
    </row>
    <row r="1208" spans="1:20" x14ac:dyDescent="0.25">
      <c r="A1208" s="1">
        <v>3766</v>
      </c>
      <c r="B1208" t="s">
        <v>21</v>
      </c>
      <c r="C1208" t="s">
        <v>29</v>
      </c>
      <c r="D1208" t="s">
        <v>52</v>
      </c>
      <c r="E1208" t="s">
        <v>64</v>
      </c>
      <c r="F1208" t="s">
        <v>74</v>
      </c>
      <c r="G1208" t="s">
        <v>75</v>
      </c>
      <c r="H1208" t="s">
        <v>759</v>
      </c>
      <c r="I1208" t="s">
        <v>85</v>
      </c>
      <c r="J1208" t="s">
        <v>114</v>
      </c>
      <c r="K1208" t="s">
        <v>575</v>
      </c>
      <c r="L1208" t="s">
        <v>73</v>
      </c>
      <c r="M1208" t="s">
        <v>74</v>
      </c>
      <c r="N1208" t="s">
        <v>74</v>
      </c>
      <c r="O1208" t="s">
        <v>77</v>
      </c>
      <c r="P1208" t="s">
        <v>1294</v>
      </c>
      <c r="Q1208" t="s">
        <v>126</v>
      </c>
      <c r="R1208" t="s">
        <v>1418</v>
      </c>
      <c r="S1208" t="s">
        <v>116</v>
      </c>
      <c r="T1208" t="s">
        <v>1116</v>
      </c>
    </row>
    <row r="1209" spans="1:20" x14ac:dyDescent="0.25">
      <c r="A1209" s="1">
        <v>3767</v>
      </c>
      <c r="B1209" t="s">
        <v>21</v>
      </c>
      <c r="C1209" t="s">
        <v>31</v>
      </c>
      <c r="D1209" t="s">
        <v>52</v>
      </c>
      <c r="E1209" t="s">
        <v>51</v>
      </c>
      <c r="F1209" t="s">
        <v>74</v>
      </c>
      <c r="G1209" t="s">
        <v>75</v>
      </c>
      <c r="H1209" t="s">
        <v>573</v>
      </c>
      <c r="I1209" t="s">
        <v>92</v>
      </c>
      <c r="J1209" t="s">
        <v>105</v>
      </c>
      <c r="K1209" t="s">
        <v>1143</v>
      </c>
      <c r="L1209" t="s">
        <v>73</v>
      </c>
      <c r="M1209" t="s">
        <v>73</v>
      </c>
      <c r="N1209" t="s">
        <v>101</v>
      </c>
      <c r="O1209" t="s">
        <v>75</v>
      </c>
      <c r="P1209" t="s">
        <v>447</v>
      </c>
      <c r="Q1209" t="s">
        <v>126</v>
      </c>
      <c r="R1209" t="s">
        <v>2223</v>
      </c>
      <c r="S1209" t="s">
        <v>87</v>
      </c>
      <c r="T1209" t="s">
        <v>126</v>
      </c>
    </row>
    <row r="1210" spans="1:20" x14ac:dyDescent="0.25">
      <c r="A1210" s="1">
        <v>3768</v>
      </c>
      <c r="B1210" t="s">
        <v>21</v>
      </c>
      <c r="C1210" t="s">
        <v>32</v>
      </c>
      <c r="D1210" t="s">
        <v>52</v>
      </c>
      <c r="E1210" t="s">
        <v>46</v>
      </c>
      <c r="F1210" t="s">
        <v>73</v>
      </c>
      <c r="G1210" t="s">
        <v>102</v>
      </c>
      <c r="H1210" t="s">
        <v>205</v>
      </c>
      <c r="I1210" t="s">
        <v>81</v>
      </c>
      <c r="J1210" t="s">
        <v>114</v>
      </c>
      <c r="K1210" t="s">
        <v>1147</v>
      </c>
      <c r="L1210" t="s">
        <v>74</v>
      </c>
      <c r="M1210" t="s">
        <v>73</v>
      </c>
      <c r="N1210" t="s">
        <v>101</v>
      </c>
      <c r="O1210" t="s">
        <v>97</v>
      </c>
      <c r="P1210" t="s">
        <v>1314</v>
      </c>
      <c r="Q1210" t="s">
        <v>74</v>
      </c>
      <c r="R1210" t="s">
        <v>1778</v>
      </c>
      <c r="S1210" t="s">
        <v>89</v>
      </c>
      <c r="T1210" t="s">
        <v>76</v>
      </c>
    </row>
    <row r="1211" spans="1:20" x14ac:dyDescent="0.25">
      <c r="A1211" s="1">
        <v>3769</v>
      </c>
      <c r="B1211" t="s">
        <v>21</v>
      </c>
      <c r="C1211" t="s">
        <v>33</v>
      </c>
      <c r="D1211" t="s">
        <v>52</v>
      </c>
      <c r="E1211" t="s">
        <v>43</v>
      </c>
      <c r="F1211" t="s">
        <v>74</v>
      </c>
      <c r="G1211" t="s">
        <v>73</v>
      </c>
      <c r="H1211" t="s">
        <v>105</v>
      </c>
      <c r="I1211" t="s">
        <v>98</v>
      </c>
      <c r="J1211" t="s">
        <v>111</v>
      </c>
      <c r="K1211" t="s">
        <v>1124</v>
      </c>
      <c r="L1211" t="s">
        <v>73</v>
      </c>
      <c r="M1211" t="s">
        <v>101</v>
      </c>
      <c r="N1211" t="s">
        <v>83</v>
      </c>
      <c r="O1211" t="s">
        <v>114</v>
      </c>
      <c r="P1211" t="s">
        <v>829</v>
      </c>
      <c r="Q1211" t="s">
        <v>73</v>
      </c>
      <c r="R1211" t="s">
        <v>1718</v>
      </c>
      <c r="S1211" t="s">
        <v>82</v>
      </c>
      <c r="T1211" t="s">
        <v>1116</v>
      </c>
    </row>
    <row r="1212" spans="1:20" x14ac:dyDescent="0.25">
      <c r="A1212" s="1">
        <v>3770</v>
      </c>
      <c r="B1212" t="s">
        <v>21</v>
      </c>
      <c r="C1212" t="s">
        <v>34</v>
      </c>
      <c r="D1212" t="s">
        <v>52</v>
      </c>
      <c r="E1212" t="s">
        <v>67</v>
      </c>
      <c r="F1212" t="s">
        <v>73</v>
      </c>
      <c r="G1212" t="s">
        <v>94</v>
      </c>
      <c r="H1212" t="s">
        <v>1049</v>
      </c>
      <c r="I1212" t="s">
        <v>75</v>
      </c>
      <c r="J1212" t="s">
        <v>92</v>
      </c>
      <c r="K1212" t="s">
        <v>1191</v>
      </c>
      <c r="L1212" t="s">
        <v>101</v>
      </c>
      <c r="M1212" t="s">
        <v>73</v>
      </c>
      <c r="N1212" t="s">
        <v>1116</v>
      </c>
      <c r="O1212" t="s">
        <v>77</v>
      </c>
      <c r="P1212" t="s">
        <v>585</v>
      </c>
      <c r="Q1212" t="s">
        <v>74</v>
      </c>
      <c r="R1212" t="s">
        <v>1807</v>
      </c>
      <c r="S1212" t="s">
        <v>82</v>
      </c>
      <c r="T1212" t="s">
        <v>83</v>
      </c>
    </row>
    <row r="1213" spans="1:20" x14ac:dyDescent="0.25">
      <c r="A1213" s="1">
        <v>3771</v>
      </c>
      <c r="B1213" t="s">
        <v>21</v>
      </c>
      <c r="C1213" t="s">
        <v>35</v>
      </c>
      <c r="D1213" t="s">
        <v>52</v>
      </c>
      <c r="E1213" t="s">
        <v>70</v>
      </c>
      <c r="F1213" t="s">
        <v>74</v>
      </c>
      <c r="G1213" t="s">
        <v>92</v>
      </c>
      <c r="H1213" t="s">
        <v>129</v>
      </c>
      <c r="I1213" t="s">
        <v>82</v>
      </c>
      <c r="J1213" t="s">
        <v>103</v>
      </c>
      <c r="K1213" t="s">
        <v>734</v>
      </c>
      <c r="L1213" t="s">
        <v>73</v>
      </c>
      <c r="M1213" t="s">
        <v>74</v>
      </c>
      <c r="N1213" t="s">
        <v>126</v>
      </c>
      <c r="O1213" t="s">
        <v>113</v>
      </c>
      <c r="P1213" t="s">
        <v>1171</v>
      </c>
      <c r="Q1213" t="s">
        <v>126</v>
      </c>
      <c r="R1213" t="s">
        <v>1528</v>
      </c>
      <c r="S1213" t="s">
        <v>85</v>
      </c>
      <c r="T1213" t="s">
        <v>131</v>
      </c>
    </row>
    <row r="1214" spans="1:20" x14ac:dyDescent="0.25">
      <c r="A1214" s="1">
        <v>3772</v>
      </c>
      <c r="B1214" t="s">
        <v>21</v>
      </c>
      <c r="C1214" t="s">
        <v>36</v>
      </c>
      <c r="D1214" t="s">
        <v>52</v>
      </c>
      <c r="E1214" t="s">
        <v>48</v>
      </c>
      <c r="F1214" t="s">
        <v>73</v>
      </c>
      <c r="G1214" t="s">
        <v>86</v>
      </c>
      <c r="H1214" t="s">
        <v>651</v>
      </c>
      <c r="I1214" t="s">
        <v>80</v>
      </c>
      <c r="J1214" t="s">
        <v>119</v>
      </c>
      <c r="K1214" t="s">
        <v>1145</v>
      </c>
      <c r="L1214" t="s">
        <v>101</v>
      </c>
      <c r="M1214" t="s">
        <v>73</v>
      </c>
      <c r="N1214" t="s">
        <v>74</v>
      </c>
      <c r="O1214" t="s">
        <v>86</v>
      </c>
      <c r="P1214" t="s">
        <v>473</v>
      </c>
      <c r="Q1214" t="s">
        <v>74</v>
      </c>
      <c r="R1214" t="s">
        <v>1436</v>
      </c>
      <c r="S1214" t="s">
        <v>89</v>
      </c>
      <c r="T1214" t="s">
        <v>117</v>
      </c>
    </row>
    <row r="1215" spans="1:20" x14ac:dyDescent="0.25">
      <c r="A1215" s="1">
        <v>3773</v>
      </c>
      <c r="B1215" t="s">
        <v>21</v>
      </c>
      <c r="C1215" t="s">
        <v>37</v>
      </c>
      <c r="D1215" t="s">
        <v>52</v>
      </c>
      <c r="E1215" t="s">
        <v>45</v>
      </c>
      <c r="F1215" t="s">
        <v>73</v>
      </c>
      <c r="G1215" t="s">
        <v>77</v>
      </c>
      <c r="H1215" t="s">
        <v>258</v>
      </c>
      <c r="I1215" t="s">
        <v>92</v>
      </c>
      <c r="J1215" t="s">
        <v>110</v>
      </c>
      <c r="K1215" t="s">
        <v>1266</v>
      </c>
      <c r="L1215" t="s">
        <v>101</v>
      </c>
      <c r="M1215" t="s">
        <v>101</v>
      </c>
      <c r="N1215" t="s">
        <v>101</v>
      </c>
      <c r="O1215" t="s">
        <v>99</v>
      </c>
      <c r="P1215" t="s">
        <v>726</v>
      </c>
      <c r="Q1215" t="s">
        <v>73</v>
      </c>
      <c r="R1215" t="s">
        <v>1452</v>
      </c>
      <c r="S1215" t="s">
        <v>116</v>
      </c>
      <c r="T1215" t="s">
        <v>1116</v>
      </c>
    </row>
    <row r="1216" spans="1:20" x14ac:dyDescent="0.25">
      <c r="A1216" s="1">
        <v>3774</v>
      </c>
      <c r="B1216" t="s">
        <v>21</v>
      </c>
      <c r="C1216" t="s">
        <v>38</v>
      </c>
      <c r="D1216" t="s">
        <v>52</v>
      </c>
      <c r="E1216" t="s">
        <v>60</v>
      </c>
      <c r="F1216" t="s">
        <v>74</v>
      </c>
      <c r="G1216" t="s">
        <v>73</v>
      </c>
      <c r="H1216" t="s">
        <v>1052</v>
      </c>
      <c r="I1216" t="s">
        <v>75</v>
      </c>
      <c r="J1216" t="s">
        <v>104</v>
      </c>
      <c r="K1216" t="s">
        <v>1016</v>
      </c>
      <c r="L1216" t="s">
        <v>73</v>
      </c>
      <c r="M1216" t="s">
        <v>126</v>
      </c>
      <c r="N1216" t="s">
        <v>74</v>
      </c>
      <c r="O1216" t="s">
        <v>77</v>
      </c>
      <c r="P1216" t="s">
        <v>334</v>
      </c>
      <c r="Q1216" t="s">
        <v>73</v>
      </c>
      <c r="R1216" t="s">
        <v>1758</v>
      </c>
      <c r="S1216" t="s">
        <v>106</v>
      </c>
      <c r="T1216" t="s">
        <v>1116</v>
      </c>
    </row>
    <row r="1217" spans="1:20" x14ac:dyDescent="0.25">
      <c r="A1217" s="1">
        <v>3775</v>
      </c>
      <c r="B1217" t="s">
        <v>21</v>
      </c>
      <c r="C1217" t="s">
        <v>39</v>
      </c>
      <c r="D1217" t="s">
        <v>52</v>
      </c>
      <c r="E1217" t="s">
        <v>51</v>
      </c>
      <c r="F1217" t="s">
        <v>73</v>
      </c>
      <c r="G1217" t="s">
        <v>116</v>
      </c>
      <c r="H1217" t="s">
        <v>679</v>
      </c>
      <c r="I1217" t="s">
        <v>90</v>
      </c>
      <c r="J1217" t="s">
        <v>107</v>
      </c>
      <c r="K1217" t="s">
        <v>1119</v>
      </c>
      <c r="L1217" t="s">
        <v>74</v>
      </c>
      <c r="M1217" t="s">
        <v>126</v>
      </c>
      <c r="N1217" t="s">
        <v>1116</v>
      </c>
      <c r="O1217" t="s">
        <v>86</v>
      </c>
      <c r="P1217" t="s">
        <v>842</v>
      </c>
      <c r="Q1217" t="s">
        <v>73</v>
      </c>
      <c r="R1217" t="s">
        <v>1554</v>
      </c>
      <c r="S1217" t="s">
        <v>96</v>
      </c>
      <c r="T1217" t="s">
        <v>1116</v>
      </c>
    </row>
    <row r="1218" spans="1:20" x14ac:dyDescent="0.25">
      <c r="A1218" s="1">
        <v>3776</v>
      </c>
      <c r="B1218" t="s">
        <v>21</v>
      </c>
      <c r="C1218" t="s">
        <v>24</v>
      </c>
      <c r="D1218" t="s">
        <v>53</v>
      </c>
      <c r="E1218" t="s">
        <v>55</v>
      </c>
      <c r="F1218" t="s">
        <v>74</v>
      </c>
      <c r="G1218" t="s">
        <v>76</v>
      </c>
      <c r="H1218" t="s">
        <v>414</v>
      </c>
      <c r="I1218" t="s">
        <v>99</v>
      </c>
      <c r="J1218" t="s">
        <v>111</v>
      </c>
      <c r="K1218" t="s">
        <v>397</v>
      </c>
      <c r="L1218" t="s">
        <v>74</v>
      </c>
      <c r="M1218" t="s">
        <v>74</v>
      </c>
      <c r="N1218" t="s">
        <v>78</v>
      </c>
      <c r="O1218" t="s">
        <v>102</v>
      </c>
      <c r="P1218" t="s">
        <v>235</v>
      </c>
      <c r="Q1218" t="s">
        <v>73</v>
      </c>
      <c r="R1218" t="s">
        <v>1574</v>
      </c>
      <c r="S1218" t="s">
        <v>85</v>
      </c>
      <c r="T1218" t="s">
        <v>131</v>
      </c>
    </row>
    <row r="1219" spans="1:20" x14ac:dyDescent="0.25">
      <c r="A1219" s="1">
        <v>3777</v>
      </c>
      <c r="B1219" t="s">
        <v>21</v>
      </c>
      <c r="C1219" t="s">
        <v>25</v>
      </c>
      <c r="D1219" t="s">
        <v>53</v>
      </c>
      <c r="E1219" t="s">
        <v>47</v>
      </c>
      <c r="F1219" t="s">
        <v>73</v>
      </c>
      <c r="G1219" t="s">
        <v>82</v>
      </c>
      <c r="H1219" t="s">
        <v>591</v>
      </c>
      <c r="I1219" t="s">
        <v>106</v>
      </c>
      <c r="J1219" t="s">
        <v>77</v>
      </c>
      <c r="K1219" t="s">
        <v>894</v>
      </c>
      <c r="L1219" t="s">
        <v>73</v>
      </c>
      <c r="M1219" t="s">
        <v>73</v>
      </c>
      <c r="N1219" t="s">
        <v>101</v>
      </c>
      <c r="O1219" t="s">
        <v>80</v>
      </c>
      <c r="P1219" t="s">
        <v>1142</v>
      </c>
      <c r="Q1219" t="s">
        <v>74</v>
      </c>
      <c r="R1219" t="s">
        <v>1819</v>
      </c>
      <c r="S1219" t="s">
        <v>106</v>
      </c>
      <c r="T1219" t="s">
        <v>1116</v>
      </c>
    </row>
    <row r="1220" spans="1:20" x14ac:dyDescent="0.25">
      <c r="A1220" s="1">
        <v>3778</v>
      </c>
      <c r="B1220" t="s">
        <v>21</v>
      </c>
      <c r="C1220" t="s">
        <v>26</v>
      </c>
      <c r="D1220" t="s">
        <v>53</v>
      </c>
      <c r="E1220" t="s">
        <v>63</v>
      </c>
      <c r="F1220" t="s">
        <v>73</v>
      </c>
      <c r="G1220" t="s">
        <v>108</v>
      </c>
      <c r="H1220" t="s">
        <v>755</v>
      </c>
      <c r="I1220" t="s">
        <v>103</v>
      </c>
      <c r="J1220" t="s">
        <v>108</v>
      </c>
      <c r="K1220" t="s">
        <v>1320</v>
      </c>
      <c r="L1220" t="s">
        <v>126</v>
      </c>
      <c r="M1220" t="s">
        <v>126</v>
      </c>
      <c r="N1220" t="s">
        <v>126</v>
      </c>
      <c r="O1220" t="s">
        <v>107</v>
      </c>
      <c r="P1220" t="s">
        <v>765</v>
      </c>
      <c r="Q1220" t="s">
        <v>73</v>
      </c>
      <c r="R1220" t="s">
        <v>1739</v>
      </c>
      <c r="S1220" t="s">
        <v>96</v>
      </c>
      <c r="T1220" t="s">
        <v>83</v>
      </c>
    </row>
    <row r="1221" spans="1:20" x14ac:dyDescent="0.25">
      <c r="A1221" s="1">
        <v>3779</v>
      </c>
      <c r="B1221" t="s">
        <v>21</v>
      </c>
      <c r="C1221" t="s">
        <v>27</v>
      </c>
      <c r="D1221" t="s">
        <v>53</v>
      </c>
      <c r="E1221" t="s">
        <v>71</v>
      </c>
      <c r="F1221" t="s">
        <v>74</v>
      </c>
      <c r="G1221" t="s">
        <v>132</v>
      </c>
      <c r="H1221" t="s">
        <v>774</v>
      </c>
      <c r="I1221" t="s">
        <v>114</v>
      </c>
      <c r="J1221" t="s">
        <v>93</v>
      </c>
      <c r="K1221" t="s">
        <v>1312</v>
      </c>
      <c r="L1221" t="s">
        <v>1116</v>
      </c>
      <c r="M1221" t="s">
        <v>74</v>
      </c>
      <c r="N1221" t="s">
        <v>126</v>
      </c>
      <c r="O1221" t="s">
        <v>112</v>
      </c>
      <c r="P1221" t="s">
        <v>1133</v>
      </c>
      <c r="Q1221" t="s">
        <v>126</v>
      </c>
      <c r="R1221" t="s">
        <v>1552</v>
      </c>
      <c r="S1221" t="s">
        <v>85</v>
      </c>
      <c r="T1221" t="s">
        <v>83</v>
      </c>
    </row>
    <row r="1222" spans="1:20" x14ac:dyDescent="0.25">
      <c r="A1222" s="1">
        <v>3780</v>
      </c>
      <c r="B1222" t="s">
        <v>21</v>
      </c>
      <c r="C1222" t="s">
        <v>28</v>
      </c>
      <c r="D1222" t="s">
        <v>53</v>
      </c>
      <c r="E1222" t="s">
        <v>56</v>
      </c>
      <c r="F1222" t="s">
        <v>74</v>
      </c>
      <c r="G1222" t="s">
        <v>93</v>
      </c>
      <c r="H1222" t="s">
        <v>846</v>
      </c>
      <c r="I1222" t="s">
        <v>89</v>
      </c>
      <c r="J1222" t="s">
        <v>95</v>
      </c>
      <c r="K1222" t="s">
        <v>1285</v>
      </c>
      <c r="L1222" t="s">
        <v>131</v>
      </c>
      <c r="M1222" t="s">
        <v>73</v>
      </c>
      <c r="N1222" t="s">
        <v>101</v>
      </c>
      <c r="O1222" t="s">
        <v>102</v>
      </c>
      <c r="P1222" t="s">
        <v>1323</v>
      </c>
      <c r="Q1222" t="s">
        <v>73</v>
      </c>
      <c r="R1222" t="s">
        <v>2227</v>
      </c>
      <c r="S1222" t="s">
        <v>78</v>
      </c>
      <c r="T1222" t="s">
        <v>101</v>
      </c>
    </row>
    <row r="1223" spans="1:20" x14ac:dyDescent="0.25">
      <c r="A1223" s="1">
        <v>3781</v>
      </c>
      <c r="B1223" t="s">
        <v>21</v>
      </c>
      <c r="C1223" t="s">
        <v>40</v>
      </c>
      <c r="D1223" t="s">
        <v>53</v>
      </c>
      <c r="E1223" t="s">
        <v>48</v>
      </c>
      <c r="F1223" t="s">
        <v>74</v>
      </c>
      <c r="G1223" t="s">
        <v>108</v>
      </c>
      <c r="H1223" t="s">
        <v>799</v>
      </c>
      <c r="I1223" t="s">
        <v>75</v>
      </c>
      <c r="J1223" t="s">
        <v>113</v>
      </c>
      <c r="K1223" t="s">
        <v>1255</v>
      </c>
      <c r="L1223" t="s">
        <v>101</v>
      </c>
      <c r="M1223" t="s">
        <v>74</v>
      </c>
      <c r="N1223" t="s">
        <v>74</v>
      </c>
      <c r="O1223" t="s">
        <v>108</v>
      </c>
      <c r="P1223" t="s">
        <v>1009</v>
      </c>
      <c r="Q1223" t="s">
        <v>73</v>
      </c>
      <c r="R1223" t="s">
        <v>1446</v>
      </c>
      <c r="S1223" t="s">
        <v>82</v>
      </c>
      <c r="T1223" t="s">
        <v>131</v>
      </c>
    </row>
    <row r="1224" spans="1:20" x14ac:dyDescent="0.25">
      <c r="A1224" s="1">
        <v>3782</v>
      </c>
      <c r="B1224" t="s">
        <v>21</v>
      </c>
      <c r="C1224" t="s">
        <v>30</v>
      </c>
      <c r="D1224" t="s">
        <v>53</v>
      </c>
      <c r="E1224" t="s">
        <v>69</v>
      </c>
      <c r="F1224" t="s">
        <v>73</v>
      </c>
      <c r="G1224" t="s">
        <v>105</v>
      </c>
      <c r="H1224" t="s">
        <v>435</v>
      </c>
      <c r="I1224" t="s">
        <v>99</v>
      </c>
      <c r="J1224" t="s">
        <v>79</v>
      </c>
      <c r="K1224" t="s">
        <v>1392</v>
      </c>
      <c r="L1224" t="s">
        <v>1116</v>
      </c>
      <c r="M1224" t="s">
        <v>101</v>
      </c>
      <c r="N1224" t="s">
        <v>131</v>
      </c>
      <c r="O1224" t="s">
        <v>93</v>
      </c>
      <c r="P1224" t="s">
        <v>899</v>
      </c>
      <c r="Q1224" t="s">
        <v>74</v>
      </c>
      <c r="R1224" t="s">
        <v>1485</v>
      </c>
      <c r="S1224" t="s">
        <v>78</v>
      </c>
      <c r="T1224" t="s">
        <v>126</v>
      </c>
    </row>
    <row r="1225" spans="1:20" x14ac:dyDescent="0.25">
      <c r="A1225" s="1">
        <v>3783</v>
      </c>
      <c r="B1225" t="s">
        <v>21</v>
      </c>
      <c r="C1225" t="s">
        <v>31</v>
      </c>
      <c r="D1225" t="s">
        <v>53</v>
      </c>
      <c r="E1225" t="s">
        <v>54</v>
      </c>
      <c r="F1225" t="s">
        <v>74</v>
      </c>
      <c r="G1225" t="s">
        <v>96</v>
      </c>
      <c r="H1225" t="s">
        <v>946</v>
      </c>
      <c r="I1225" t="s">
        <v>99</v>
      </c>
      <c r="J1225" t="s">
        <v>109</v>
      </c>
      <c r="K1225" t="s">
        <v>1327</v>
      </c>
      <c r="L1225" t="s">
        <v>74</v>
      </c>
      <c r="M1225" t="s">
        <v>73</v>
      </c>
      <c r="N1225" t="s">
        <v>126</v>
      </c>
      <c r="O1225" t="s">
        <v>98</v>
      </c>
      <c r="P1225" t="s">
        <v>527</v>
      </c>
      <c r="Q1225" t="s">
        <v>73</v>
      </c>
      <c r="R1225" t="s">
        <v>1815</v>
      </c>
      <c r="S1225" t="s">
        <v>96</v>
      </c>
      <c r="T1225" t="s">
        <v>1116</v>
      </c>
    </row>
    <row r="1226" spans="1:20" x14ac:dyDescent="0.25">
      <c r="A1226" s="1">
        <v>3784</v>
      </c>
      <c r="B1226" t="s">
        <v>21</v>
      </c>
      <c r="C1226" t="s">
        <v>32</v>
      </c>
      <c r="D1226" t="s">
        <v>53</v>
      </c>
      <c r="E1226" t="s">
        <v>58</v>
      </c>
      <c r="F1226" t="s">
        <v>73</v>
      </c>
      <c r="G1226" t="s">
        <v>76</v>
      </c>
      <c r="H1226" t="s">
        <v>667</v>
      </c>
      <c r="I1226" t="s">
        <v>81</v>
      </c>
      <c r="J1226" t="s">
        <v>111</v>
      </c>
      <c r="K1226" t="s">
        <v>1327</v>
      </c>
      <c r="L1226" t="s">
        <v>74</v>
      </c>
      <c r="M1226" t="s">
        <v>126</v>
      </c>
      <c r="N1226" t="s">
        <v>101</v>
      </c>
      <c r="O1226" t="s">
        <v>114</v>
      </c>
      <c r="P1226" t="s">
        <v>255</v>
      </c>
      <c r="Q1226" t="s">
        <v>73</v>
      </c>
      <c r="R1226" t="s">
        <v>1963</v>
      </c>
      <c r="S1226" t="s">
        <v>85</v>
      </c>
      <c r="T1226" t="s">
        <v>1116</v>
      </c>
    </row>
    <row r="1227" spans="1:20" x14ac:dyDescent="0.25">
      <c r="A1227" s="1">
        <v>3785</v>
      </c>
      <c r="B1227" t="s">
        <v>21</v>
      </c>
      <c r="C1227" t="s">
        <v>33</v>
      </c>
      <c r="D1227" t="s">
        <v>53</v>
      </c>
      <c r="E1227" t="s">
        <v>41</v>
      </c>
      <c r="F1227" t="s">
        <v>74</v>
      </c>
      <c r="G1227" t="s">
        <v>95</v>
      </c>
      <c r="H1227" t="s">
        <v>201</v>
      </c>
      <c r="I1227" t="s">
        <v>103</v>
      </c>
      <c r="J1227" t="s">
        <v>107</v>
      </c>
      <c r="K1227" t="s">
        <v>1130</v>
      </c>
      <c r="L1227" t="s">
        <v>126</v>
      </c>
      <c r="M1227" t="s">
        <v>74</v>
      </c>
      <c r="N1227" t="s">
        <v>74</v>
      </c>
      <c r="O1227" t="s">
        <v>93</v>
      </c>
      <c r="P1227" t="s">
        <v>1351</v>
      </c>
      <c r="Q1227" t="s">
        <v>126</v>
      </c>
      <c r="R1227" t="s">
        <v>1600</v>
      </c>
      <c r="S1227" t="s">
        <v>106</v>
      </c>
      <c r="T1227" t="s">
        <v>117</v>
      </c>
    </row>
    <row r="1228" spans="1:20" x14ac:dyDescent="0.25">
      <c r="A1228" s="1">
        <v>3786</v>
      </c>
      <c r="B1228" t="s">
        <v>21</v>
      </c>
      <c r="C1228" t="s">
        <v>34</v>
      </c>
      <c r="D1228" t="s">
        <v>53</v>
      </c>
      <c r="E1228" t="s">
        <v>43</v>
      </c>
      <c r="F1228" t="s">
        <v>73</v>
      </c>
      <c r="G1228" t="s">
        <v>89</v>
      </c>
      <c r="H1228" t="s">
        <v>688</v>
      </c>
      <c r="I1228" t="s">
        <v>103</v>
      </c>
      <c r="J1228" t="s">
        <v>97</v>
      </c>
      <c r="K1228" t="s">
        <v>1129</v>
      </c>
      <c r="L1228" t="s">
        <v>73</v>
      </c>
      <c r="M1228" t="s">
        <v>126</v>
      </c>
      <c r="N1228" t="s">
        <v>126</v>
      </c>
      <c r="O1228" t="s">
        <v>114</v>
      </c>
      <c r="P1228" t="s">
        <v>466</v>
      </c>
      <c r="Q1228" t="s">
        <v>74</v>
      </c>
      <c r="R1228" t="s">
        <v>1972</v>
      </c>
      <c r="S1228" t="s">
        <v>96</v>
      </c>
      <c r="T1228" t="s">
        <v>83</v>
      </c>
    </row>
    <row r="1229" spans="1:20" x14ac:dyDescent="0.25">
      <c r="A1229" s="1">
        <v>3787</v>
      </c>
      <c r="B1229" t="s">
        <v>21</v>
      </c>
      <c r="C1229" t="s">
        <v>35</v>
      </c>
      <c r="D1229" t="s">
        <v>53</v>
      </c>
      <c r="E1229" t="s">
        <v>71</v>
      </c>
      <c r="F1229" t="s">
        <v>73</v>
      </c>
      <c r="G1229" t="s">
        <v>82</v>
      </c>
      <c r="H1229" t="s">
        <v>892</v>
      </c>
      <c r="I1229" t="s">
        <v>95</v>
      </c>
      <c r="J1229" t="s">
        <v>100</v>
      </c>
      <c r="K1229" t="s">
        <v>1333</v>
      </c>
      <c r="L1229" t="s">
        <v>74</v>
      </c>
      <c r="M1229" t="s">
        <v>74</v>
      </c>
      <c r="N1229" t="s">
        <v>1116</v>
      </c>
      <c r="O1229" t="s">
        <v>103</v>
      </c>
      <c r="P1229" t="s">
        <v>130</v>
      </c>
      <c r="Q1229" t="s">
        <v>73</v>
      </c>
      <c r="R1229" t="s">
        <v>1550</v>
      </c>
      <c r="S1229" t="s">
        <v>89</v>
      </c>
      <c r="T1229" t="s">
        <v>117</v>
      </c>
    </row>
    <row r="1230" spans="1:20" x14ac:dyDescent="0.25">
      <c r="A1230" s="1">
        <v>3788</v>
      </c>
      <c r="B1230" t="s">
        <v>21</v>
      </c>
      <c r="C1230" t="s">
        <v>36</v>
      </c>
      <c r="D1230" t="s">
        <v>53</v>
      </c>
      <c r="E1230" t="s">
        <v>68</v>
      </c>
      <c r="F1230" t="s">
        <v>74</v>
      </c>
      <c r="G1230" t="s">
        <v>89</v>
      </c>
      <c r="H1230" t="s">
        <v>438</v>
      </c>
      <c r="I1230" t="s">
        <v>90</v>
      </c>
      <c r="J1230" t="s">
        <v>105</v>
      </c>
      <c r="K1230" t="s">
        <v>1187</v>
      </c>
      <c r="L1230" t="s">
        <v>126</v>
      </c>
      <c r="M1230" t="s">
        <v>73</v>
      </c>
      <c r="N1230" t="s">
        <v>101</v>
      </c>
      <c r="O1230" t="s">
        <v>102</v>
      </c>
      <c r="P1230" t="s">
        <v>806</v>
      </c>
      <c r="Q1230" t="s">
        <v>73</v>
      </c>
      <c r="R1230" t="s">
        <v>2228</v>
      </c>
      <c r="S1230" t="s">
        <v>82</v>
      </c>
      <c r="T1230" t="s">
        <v>101</v>
      </c>
    </row>
    <row r="1231" spans="1:20" x14ac:dyDescent="0.25">
      <c r="A1231" s="1">
        <v>3789</v>
      </c>
      <c r="B1231" t="s">
        <v>21</v>
      </c>
      <c r="C1231" t="s">
        <v>37</v>
      </c>
      <c r="D1231" t="s">
        <v>53</v>
      </c>
      <c r="E1231" t="s">
        <v>55</v>
      </c>
      <c r="F1231" t="s">
        <v>73</v>
      </c>
      <c r="G1231" t="s">
        <v>76</v>
      </c>
      <c r="H1231" t="s">
        <v>110</v>
      </c>
      <c r="I1231" t="s">
        <v>85</v>
      </c>
      <c r="J1231" t="s">
        <v>95</v>
      </c>
      <c r="K1231" t="s">
        <v>636</v>
      </c>
      <c r="L1231" t="s">
        <v>74</v>
      </c>
      <c r="M1231" t="s">
        <v>74</v>
      </c>
      <c r="N1231" t="s">
        <v>1116</v>
      </c>
      <c r="O1231" t="s">
        <v>98</v>
      </c>
      <c r="P1231" t="s">
        <v>609</v>
      </c>
      <c r="Q1231" t="s">
        <v>73</v>
      </c>
      <c r="R1231" t="s">
        <v>457</v>
      </c>
      <c r="S1231" t="s">
        <v>89</v>
      </c>
      <c r="T1231" t="s">
        <v>1116</v>
      </c>
    </row>
    <row r="1232" spans="1:20" x14ac:dyDescent="0.25">
      <c r="A1232" s="1">
        <v>3790</v>
      </c>
      <c r="B1232" t="s">
        <v>21</v>
      </c>
      <c r="C1232" t="s">
        <v>38</v>
      </c>
      <c r="D1232" t="s">
        <v>53</v>
      </c>
      <c r="E1232" t="s">
        <v>67</v>
      </c>
      <c r="F1232" t="s">
        <v>74</v>
      </c>
      <c r="G1232" t="s">
        <v>83</v>
      </c>
      <c r="H1232" t="s">
        <v>189</v>
      </c>
      <c r="I1232" t="s">
        <v>117</v>
      </c>
      <c r="J1232" t="s">
        <v>75</v>
      </c>
      <c r="K1232" t="s">
        <v>122</v>
      </c>
      <c r="L1232" t="s">
        <v>74</v>
      </c>
      <c r="M1232" t="s">
        <v>74</v>
      </c>
      <c r="N1232" t="s">
        <v>76</v>
      </c>
      <c r="O1232" t="s">
        <v>94</v>
      </c>
      <c r="P1232" t="s">
        <v>1167</v>
      </c>
      <c r="Q1232" t="s">
        <v>73</v>
      </c>
      <c r="R1232" t="s">
        <v>1446</v>
      </c>
      <c r="S1232" t="s">
        <v>85</v>
      </c>
      <c r="T1232" t="s">
        <v>101</v>
      </c>
    </row>
    <row r="1233" spans="1:20" x14ac:dyDescent="0.25">
      <c r="A1233" s="1">
        <v>3791</v>
      </c>
      <c r="B1233" t="s">
        <v>21</v>
      </c>
      <c r="C1233" t="s">
        <v>39</v>
      </c>
      <c r="D1233" t="s">
        <v>53</v>
      </c>
      <c r="E1233" t="s">
        <v>54</v>
      </c>
      <c r="F1233" t="s">
        <v>73</v>
      </c>
      <c r="G1233" t="s">
        <v>82</v>
      </c>
      <c r="H1233" t="s">
        <v>419</v>
      </c>
      <c r="I1233" t="s">
        <v>96</v>
      </c>
      <c r="J1233" t="s">
        <v>77</v>
      </c>
      <c r="K1233" t="s">
        <v>1028</v>
      </c>
      <c r="L1233" t="s">
        <v>73</v>
      </c>
      <c r="M1233" t="s">
        <v>74</v>
      </c>
      <c r="N1233" t="s">
        <v>126</v>
      </c>
      <c r="O1233" t="s">
        <v>86</v>
      </c>
      <c r="P1233" t="s">
        <v>473</v>
      </c>
      <c r="Q1233" t="s">
        <v>74</v>
      </c>
      <c r="R1233" t="s">
        <v>1449</v>
      </c>
      <c r="S1233" t="s">
        <v>116</v>
      </c>
      <c r="T1233" t="s">
        <v>131</v>
      </c>
    </row>
    <row r="1234" spans="1:20" x14ac:dyDescent="0.25">
      <c r="A1234" s="1">
        <v>3792</v>
      </c>
      <c r="B1234" t="s">
        <v>21</v>
      </c>
      <c r="C1234" t="s">
        <v>24</v>
      </c>
      <c r="D1234" t="s">
        <v>54</v>
      </c>
      <c r="E1234" t="s">
        <v>58</v>
      </c>
      <c r="F1234" t="s">
        <v>73</v>
      </c>
      <c r="G1234" t="s">
        <v>87</v>
      </c>
      <c r="H1234" t="s">
        <v>950</v>
      </c>
      <c r="I1234" t="s">
        <v>116</v>
      </c>
      <c r="J1234" t="s">
        <v>98</v>
      </c>
      <c r="K1234" t="s">
        <v>1144</v>
      </c>
      <c r="L1234" t="s">
        <v>73</v>
      </c>
      <c r="M1234" t="s">
        <v>126</v>
      </c>
      <c r="N1234" t="s">
        <v>1116</v>
      </c>
      <c r="O1234" t="s">
        <v>77</v>
      </c>
      <c r="P1234" t="s">
        <v>829</v>
      </c>
      <c r="Q1234" t="s">
        <v>74</v>
      </c>
      <c r="R1234" t="s">
        <v>1578</v>
      </c>
      <c r="S1234" t="s">
        <v>78</v>
      </c>
      <c r="T1234" t="s">
        <v>73</v>
      </c>
    </row>
    <row r="1235" spans="1:20" x14ac:dyDescent="0.25">
      <c r="A1235" s="1">
        <v>3793</v>
      </c>
      <c r="B1235" t="s">
        <v>21</v>
      </c>
      <c r="C1235" t="s">
        <v>25</v>
      </c>
      <c r="D1235" t="s">
        <v>54</v>
      </c>
      <c r="E1235" t="s">
        <v>41</v>
      </c>
      <c r="F1235" t="s">
        <v>74</v>
      </c>
      <c r="G1235" t="s">
        <v>82</v>
      </c>
      <c r="H1235" t="s">
        <v>694</v>
      </c>
      <c r="I1235" t="s">
        <v>90</v>
      </c>
      <c r="J1235" t="s">
        <v>97</v>
      </c>
      <c r="K1235" t="s">
        <v>1124</v>
      </c>
      <c r="L1235" t="s">
        <v>73</v>
      </c>
      <c r="M1235" t="s">
        <v>74</v>
      </c>
      <c r="N1235" t="s">
        <v>1116</v>
      </c>
      <c r="O1235" t="s">
        <v>113</v>
      </c>
      <c r="P1235" t="s">
        <v>816</v>
      </c>
      <c r="Q1235" t="s">
        <v>74</v>
      </c>
      <c r="R1235" t="s">
        <v>2027</v>
      </c>
      <c r="S1235" t="s">
        <v>81</v>
      </c>
      <c r="T1235" t="s">
        <v>117</v>
      </c>
    </row>
    <row r="1236" spans="1:20" x14ac:dyDescent="0.25">
      <c r="A1236" s="1">
        <v>3794</v>
      </c>
      <c r="B1236" t="s">
        <v>21</v>
      </c>
      <c r="C1236" t="s">
        <v>26</v>
      </c>
      <c r="D1236" t="s">
        <v>54</v>
      </c>
      <c r="E1236" t="s">
        <v>48</v>
      </c>
      <c r="F1236" t="s">
        <v>74</v>
      </c>
      <c r="G1236" t="s">
        <v>95</v>
      </c>
      <c r="H1236" t="s">
        <v>665</v>
      </c>
      <c r="I1236" t="s">
        <v>75</v>
      </c>
      <c r="J1236" t="s">
        <v>77</v>
      </c>
      <c r="K1236" t="s">
        <v>1267</v>
      </c>
      <c r="L1236" t="s">
        <v>74</v>
      </c>
      <c r="M1236" t="s">
        <v>73</v>
      </c>
      <c r="N1236" t="s">
        <v>101</v>
      </c>
      <c r="O1236" t="s">
        <v>111</v>
      </c>
      <c r="P1236" t="s">
        <v>911</v>
      </c>
      <c r="Q1236" t="s">
        <v>101</v>
      </c>
      <c r="R1236" t="s">
        <v>1755</v>
      </c>
      <c r="S1236" t="s">
        <v>75</v>
      </c>
      <c r="T1236" t="s">
        <v>117</v>
      </c>
    </row>
    <row r="1237" spans="1:20" x14ac:dyDescent="0.25">
      <c r="A1237" s="1">
        <v>3795</v>
      </c>
      <c r="B1237" t="s">
        <v>21</v>
      </c>
      <c r="C1237" t="s">
        <v>27</v>
      </c>
      <c r="D1237" t="s">
        <v>54</v>
      </c>
      <c r="E1237" t="s">
        <v>69</v>
      </c>
      <c r="F1237" t="s">
        <v>73</v>
      </c>
      <c r="G1237" t="s">
        <v>81</v>
      </c>
      <c r="H1237" t="s">
        <v>266</v>
      </c>
      <c r="I1237" t="s">
        <v>89</v>
      </c>
      <c r="J1237" t="s">
        <v>113</v>
      </c>
      <c r="K1237" t="s">
        <v>281</v>
      </c>
      <c r="L1237" t="s">
        <v>74</v>
      </c>
      <c r="M1237" t="s">
        <v>74</v>
      </c>
      <c r="N1237" t="s">
        <v>101</v>
      </c>
      <c r="O1237" t="s">
        <v>114</v>
      </c>
      <c r="P1237" t="s">
        <v>894</v>
      </c>
      <c r="Q1237" t="s">
        <v>74</v>
      </c>
      <c r="R1237" t="s">
        <v>173</v>
      </c>
      <c r="S1237" t="s">
        <v>96</v>
      </c>
      <c r="T1237" t="s">
        <v>83</v>
      </c>
    </row>
    <row r="1238" spans="1:20" x14ac:dyDescent="0.25">
      <c r="A1238" s="1">
        <v>3796</v>
      </c>
      <c r="B1238" t="s">
        <v>21</v>
      </c>
      <c r="C1238" t="s">
        <v>28</v>
      </c>
      <c r="D1238" t="s">
        <v>54</v>
      </c>
      <c r="E1238" t="s">
        <v>68</v>
      </c>
      <c r="F1238" t="s">
        <v>74</v>
      </c>
      <c r="G1238" t="s">
        <v>92</v>
      </c>
      <c r="H1238" t="s">
        <v>575</v>
      </c>
      <c r="I1238" t="s">
        <v>103</v>
      </c>
      <c r="J1238" t="s">
        <v>93</v>
      </c>
      <c r="K1238" t="s">
        <v>1280</v>
      </c>
      <c r="L1238" t="s">
        <v>73</v>
      </c>
      <c r="M1238" t="s">
        <v>74</v>
      </c>
      <c r="N1238" t="s">
        <v>1116</v>
      </c>
      <c r="O1238" t="s">
        <v>80</v>
      </c>
      <c r="P1238" t="s">
        <v>1164</v>
      </c>
      <c r="Q1238" t="s">
        <v>126</v>
      </c>
      <c r="R1238" t="s">
        <v>1684</v>
      </c>
      <c r="S1238" t="s">
        <v>89</v>
      </c>
      <c r="T1238" t="s">
        <v>117</v>
      </c>
    </row>
    <row r="1239" spans="1:20" x14ac:dyDescent="0.25">
      <c r="A1239" s="1">
        <v>3797</v>
      </c>
      <c r="B1239" t="s">
        <v>21</v>
      </c>
      <c r="C1239" t="s">
        <v>40</v>
      </c>
      <c r="D1239" t="s">
        <v>54</v>
      </c>
      <c r="E1239" t="s">
        <v>71</v>
      </c>
      <c r="F1239" t="s">
        <v>73</v>
      </c>
      <c r="G1239" t="s">
        <v>103</v>
      </c>
      <c r="H1239" t="s">
        <v>350</v>
      </c>
      <c r="I1239" t="s">
        <v>98</v>
      </c>
      <c r="J1239" t="s">
        <v>97</v>
      </c>
      <c r="K1239" t="s">
        <v>1301</v>
      </c>
      <c r="L1239" t="s">
        <v>74</v>
      </c>
      <c r="M1239" t="s">
        <v>73</v>
      </c>
      <c r="N1239" t="s">
        <v>74</v>
      </c>
      <c r="O1239" t="s">
        <v>99</v>
      </c>
      <c r="P1239" t="s">
        <v>473</v>
      </c>
      <c r="Q1239" t="s">
        <v>73</v>
      </c>
      <c r="R1239" t="s">
        <v>2046</v>
      </c>
      <c r="S1239" t="s">
        <v>87</v>
      </c>
      <c r="T1239" t="s">
        <v>126</v>
      </c>
    </row>
    <row r="1240" spans="1:20" x14ac:dyDescent="0.25">
      <c r="A1240" s="1">
        <v>3798</v>
      </c>
      <c r="B1240" t="s">
        <v>21</v>
      </c>
      <c r="C1240" t="s">
        <v>29</v>
      </c>
      <c r="D1240" t="s">
        <v>54</v>
      </c>
      <c r="E1240" t="s">
        <v>55</v>
      </c>
      <c r="F1240" t="s">
        <v>74</v>
      </c>
      <c r="G1240" t="s">
        <v>73</v>
      </c>
      <c r="H1240" t="s">
        <v>500</v>
      </c>
      <c r="I1240" t="s">
        <v>103</v>
      </c>
      <c r="J1240" t="s">
        <v>97</v>
      </c>
      <c r="K1240" t="s">
        <v>1086</v>
      </c>
      <c r="L1240" t="s">
        <v>73</v>
      </c>
      <c r="M1240" t="s">
        <v>73</v>
      </c>
      <c r="N1240" t="s">
        <v>78</v>
      </c>
      <c r="O1240" t="s">
        <v>90</v>
      </c>
      <c r="P1240" t="s">
        <v>576</v>
      </c>
      <c r="Q1240" t="s">
        <v>73</v>
      </c>
      <c r="R1240" t="s">
        <v>1413</v>
      </c>
      <c r="S1240" t="s">
        <v>106</v>
      </c>
      <c r="T1240" t="s">
        <v>131</v>
      </c>
    </row>
    <row r="1241" spans="1:20" x14ac:dyDescent="0.25">
      <c r="A1241" s="1">
        <v>3799</v>
      </c>
      <c r="B1241" t="s">
        <v>21</v>
      </c>
      <c r="C1241" t="s">
        <v>30</v>
      </c>
      <c r="D1241" t="s">
        <v>54</v>
      </c>
      <c r="E1241" t="s">
        <v>47</v>
      </c>
      <c r="F1241" t="s">
        <v>73</v>
      </c>
      <c r="G1241" t="s">
        <v>102</v>
      </c>
      <c r="H1241" t="s">
        <v>473</v>
      </c>
      <c r="I1241" t="s">
        <v>114</v>
      </c>
      <c r="J1241" t="s">
        <v>91</v>
      </c>
      <c r="K1241" t="s">
        <v>1224</v>
      </c>
      <c r="L1241" t="s">
        <v>126</v>
      </c>
      <c r="M1241" t="s">
        <v>74</v>
      </c>
      <c r="N1241" t="s">
        <v>1116</v>
      </c>
      <c r="O1241" t="s">
        <v>94</v>
      </c>
      <c r="P1241" t="s">
        <v>914</v>
      </c>
      <c r="Q1241" t="s">
        <v>73</v>
      </c>
      <c r="R1241" t="s">
        <v>1576</v>
      </c>
      <c r="S1241" t="s">
        <v>89</v>
      </c>
      <c r="T1241" t="s">
        <v>117</v>
      </c>
    </row>
    <row r="1242" spans="1:20" x14ac:dyDescent="0.25">
      <c r="A1242" s="1">
        <v>3800</v>
      </c>
      <c r="B1242" t="s">
        <v>21</v>
      </c>
      <c r="C1242" t="s">
        <v>31</v>
      </c>
      <c r="D1242" t="s">
        <v>54</v>
      </c>
      <c r="E1242" t="s">
        <v>53</v>
      </c>
      <c r="F1242" t="s">
        <v>73</v>
      </c>
      <c r="G1242" t="s">
        <v>90</v>
      </c>
      <c r="H1242" t="s">
        <v>868</v>
      </c>
      <c r="I1242" t="s">
        <v>90</v>
      </c>
      <c r="J1242" t="s">
        <v>79</v>
      </c>
      <c r="K1242" t="s">
        <v>1236</v>
      </c>
      <c r="L1242" t="s">
        <v>126</v>
      </c>
      <c r="M1242" t="s">
        <v>73</v>
      </c>
      <c r="N1242" t="s">
        <v>101</v>
      </c>
      <c r="O1242" t="s">
        <v>94</v>
      </c>
      <c r="P1242" t="s">
        <v>911</v>
      </c>
      <c r="Q1242" t="s">
        <v>73</v>
      </c>
      <c r="R1242" t="s">
        <v>1892</v>
      </c>
      <c r="S1242" t="s">
        <v>96</v>
      </c>
      <c r="T1242" t="s">
        <v>1116</v>
      </c>
    </row>
    <row r="1243" spans="1:20" x14ac:dyDescent="0.25">
      <c r="A1243" s="1">
        <v>3801</v>
      </c>
      <c r="B1243" t="s">
        <v>21</v>
      </c>
      <c r="C1243" t="s">
        <v>32</v>
      </c>
      <c r="D1243" t="s">
        <v>54</v>
      </c>
      <c r="E1243" t="s">
        <v>67</v>
      </c>
      <c r="F1243" t="s">
        <v>74</v>
      </c>
      <c r="G1243" t="s">
        <v>75</v>
      </c>
      <c r="H1243" t="s">
        <v>416</v>
      </c>
      <c r="I1243" t="s">
        <v>96</v>
      </c>
      <c r="J1243" t="s">
        <v>77</v>
      </c>
      <c r="K1243" t="s">
        <v>1155</v>
      </c>
      <c r="L1243" t="s">
        <v>126</v>
      </c>
      <c r="M1243" t="s">
        <v>74</v>
      </c>
      <c r="N1243" t="s">
        <v>101</v>
      </c>
      <c r="O1243" t="s">
        <v>113</v>
      </c>
      <c r="P1243" t="s">
        <v>444</v>
      </c>
      <c r="Q1243" t="s">
        <v>73</v>
      </c>
      <c r="R1243" t="s">
        <v>1868</v>
      </c>
      <c r="S1243" t="s">
        <v>106</v>
      </c>
      <c r="T1243" t="s">
        <v>83</v>
      </c>
    </row>
    <row r="1244" spans="1:20" x14ac:dyDescent="0.25">
      <c r="A1244" s="1">
        <v>3802</v>
      </c>
      <c r="B1244" t="s">
        <v>21</v>
      </c>
      <c r="C1244" t="s">
        <v>34</v>
      </c>
      <c r="D1244" t="s">
        <v>54</v>
      </c>
      <c r="E1244" t="s">
        <v>71</v>
      </c>
      <c r="F1244" t="s">
        <v>74</v>
      </c>
      <c r="G1244" t="s">
        <v>89</v>
      </c>
      <c r="H1244" t="s">
        <v>182</v>
      </c>
      <c r="I1244" t="s">
        <v>75</v>
      </c>
      <c r="J1244" t="s">
        <v>113</v>
      </c>
      <c r="K1244" t="s">
        <v>1208</v>
      </c>
      <c r="L1244" t="s">
        <v>73</v>
      </c>
      <c r="M1244" t="s">
        <v>73</v>
      </c>
      <c r="N1244" t="s">
        <v>117</v>
      </c>
      <c r="O1244" t="s">
        <v>77</v>
      </c>
      <c r="P1244" t="s">
        <v>255</v>
      </c>
      <c r="Q1244" t="s">
        <v>74</v>
      </c>
      <c r="R1244" t="s">
        <v>1776</v>
      </c>
      <c r="S1244" t="s">
        <v>96</v>
      </c>
      <c r="T1244" t="s">
        <v>83</v>
      </c>
    </row>
    <row r="1245" spans="1:20" x14ac:dyDescent="0.25">
      <c r="A1245" s="1">
        <v>3803</v>
      </c>
      <c r="B1245" t="s">
        <v>21</v>
      </c>
      <c r="C1245" t="s">
        <v>35</v>
      </c>
      <c r="D1245" t="s">
        <v>54</v>
      </c>
      <c r="E1245" t="s">
        <v>55</v>
      </c>
      <c r="F1245" t="s">
        <v>73</v>
      </c>
      <c r="G1245" t="s">
        <v>78</v>
      </c>
      <c r="H1245" t="s">
        <v>528</v>
      </c>
      <c r="I1245" t="s">
        <v>98</v>
      </c>
      <c r="J1245" t="s">
        <v>111</v>
      </c>
      <c r="K1245" t="s">
        <v>1118</v>
      </c>
      <c r="L1245" t="s">
        <v>74</v>
      </c>
      <c r="M1245" t="s">
        <v>126</v>
      </c>
      <c r="N1245" t="s">
        <v>1116</v>
      </c>
      <c r="O1245" t="s">
        <v>92</v>
      </c>
      <c r="P1245" t="s">
        <v>1101</v>
      </c>
      <c r="Q1245" t="s">
        <v>73</v>
      </c>
      <c r="R1245" t="s">
        <v>2033</v>
      </c>
      <c r="S1245" t="s">
        <v>106</v>
      </c>
      <c r="T1245" t="s">
        <v>131</v>
      </c>
    </row>
    <row r="1246" spans="1:20" x14ac:dyDescent="0.25">
      <c r="A1246" s="1">
        <v>3804</v>
      </c>
      <c r="B1246" t="s">
        <v>21</v>
      </c>
      <c r="C1246" t="s">
        <v>36</v>
      </c>
      <c r="D1246" t="s">
        <v>54</v>
      </c>
      <c r="E1246" t="s">
        <v>44</v>
      </c>
      <c r="F1246" t="s">
        <v>73</v>
      </c>
      <c r="G1246" t="s">
        <v>76</v>
      </c>
      <c r="H1246" t="s">
        <v>251</v>
      </c>
      <c r="I1246" t="s">
        <v>116</v>
      </c>
      <c r="J1246" t="s">
        <v>103</v>
      </c>
      <c r="K1246" t="s">
        <v>946</v>
      </c>
      <c r="L1246" t="s">
        <v>74</v>
      </c>
      <c r="M1246" t="s">
        <v>73</v>
      </c>
      <c r="N1246" t="s">
        <v>74</v>
      </c>
      <c r="O1246" t="s">
        <v>119</v>
      </c>
      <c r="P1246" t="s">
        <v>1238</v>
      </c>
      <c r="Q1246" t="s">
        <v>73</v>
      </c>
      <c r="R1246" t="s">
        <v>2152</v>
      </c>
      <c r="S1246" t="s">
        <v>89</v>
      </c>
      <c r="T1246" t="s">
        <v>1116</v>
      </c>
    </row>
    <row r="1247" spans="1:20" x14ac:dyDescent="0.25">
      <c r="A1247" s="1">
        <v>3805</v>
      </c>
      <c r="B1247" t="s">
        <v>21</v>
      </c>
      <c r="C1247" t="s">
        <v>37</v>
      </c>
      <c r="D1247" t="s">
        <v>54</v>
      </c>
      <c r="E1247" t="s">
        <v>50</v>
      </c>
      <c r="F1247" t="s">
        <v>74</v>
      </c>
      <c r="G1247" t="s">
        <v>82</v>
      </c>
      <c r="H1247" t="s">
        <v>591</v>
      </c>
      <c r="I1247" t="s">
        <v>75</v>
      </c>
      <c r="J1247" t="s">
        <v>79</v>
      </c>
      <c r="K1247" t="s">
        <v>975</v>
      </c>
      <c r="L1247" t="s">
        <v>73</v>
      </c>
      <c r="M1247" t="s">
        <v>73</v>
      </c>
      <c r="N1247" t="s">
        <v>74</v>
      </c>
      <c r="O1247" t="s">
        <v>103</v>
      </c>
      <c r="P1247" t="s">
        <v>335</v>
      </c>
      <c r="Q1247" t="s">
        <v>74</v>
      </c>
      <c r="R1247" t="s">
        <v>1841</v>
      </c>
      <c r="S1247" t="s">
        <v>82</v>
      </c>
      <c r="T1247" t="s">
        <v>83</v>
      </c>
    </row>
    <row r="1248" spans="1:20" x14ac:dyDescent="0.25">
      <c r="A1248" s="1">
        <v>3806</v>
      </c>
      <c r="B1248" t="s">
        <v>21</v>
      </c>
      <c r="C1248" t="s">
        <v>38</v>
      </c>
      <c r="D1248" t="s">
        <v>54</v>
      </c>
      <c r="E1248" t="s">
        <v>43</v>
      </c>
      <c r="F1248" t="s">
        <v>73</v>
      </c>
      <c r="G1248" t="s">
        <v>89</v>
      </c>
      <c r="H1248" t="s">
        <v>909</v>
      </c>
      <c r="I1248" t="s">
        <v>89</v>
      </c>
      <c r="J1248" t="s">
        <v>108</v>
      </c>
      <c r="K1248" t="s">
        <v>1295</v>
      </c>
      <c r="L1248" t="s">
        <v>74</v>
      </c>
      <c r="M1248" t="s">
        <v>73</v>
      </c>
      <c r="N1248" t="s">
        <v>126</v>
      </c>
      <c r="O1248" t="s">
        <v>77</v>
      </c>
      <c r="P1248" t="s">
        <v>235</v>
      </c>
      <c r="Q1248" t="s">
        <v>73</v>
      </c>
      <c r="R1248" t="s">
        <v>1605</v>
      </c>
      <c r="S1248" t="s">
        <v>82</v>
      </c>
      <c r="T1248" t="s">
        <v>131</v>
      </c>
    </row>
    <row r="1249" spans="1:20" x14ac:dyDescent="0.25">
      <c r="A1249" s="1">
        <v>3807</v>
      </c>
      <c r="B1249" t="s">
        <v>21</v>
      </c>
      <c r="C1249" t="s">
        <v>39</v>
      </c>
      <c r="D1249" t="s">
        <v>54</v>
      </c>
      <c r="E1249" t="s">
        <v>53</v>
      </c>
      <c r="F1249" t="s">
        <v>74</v>
      </c>
      <c r="G1249" t="s">
        <v>103</v>
      </c>
      <c r="H1249" t="s">
        <v>238</v>
      </c>
      <c r="I1249" t="s">
        <v>106</v>
      </c>
      <c r="J1249" t="s">
        <v>114</v>
      </c>
      <c r="K1249" t="s">
        <v>817</v>
      </c>
      <c r="L1249" t="s">
        <v>74</v>
      </c>
      <c r="M1249" t="s">
        <v>73</v>
      </c>
      <c r="N1249" t="s">
        <v>74</v>
      </c>
      <c r="O1249" t="s">
        <v>111</v>
      </c>
      <c r="P1249" t="s">
        <v>1125</v>
      </c>
      <c r="Q1249" t="s">
        <v>74</v>
      </c>
      <c r="R1249" t="s">
        <v>1472</v>
      </c>
      <c r="S1249" t="s">
        <v>82</v>
      </c>
      <c r="T1249" t="s">
        <v>83</v>
      </c>
    </row>
    <row r="1250" spans="1:20" x14ac:dyDescent="0.25">
      <c r="A1250" s="1">
        <v>3808</v>
      </c>
      <c r="B1250" t="s">
        <v>21</v>
      </c>
      <c r="C1250" t="s">
        <v>24</v>
      </c>
      <c r="D1250" t="s">
        <v>55</v>
      </c>
      <c r="E1250" t="s">
        <v>53</v>
      </c>
      <c r="F1250" t="s">
        <v>73</v>
      </c>
      <c r="G1250" t="s">
        <v>113</v>
      </c>
      <c r="H1250" t="s">
        <v>157</v>
      </c>
      <c r="I1250" t="s">
        <v>116</v>
      </c>
      <c r="J1250" t="s">
        <v>98</v>
      </c>
      <c r="K1250" t="s">
        <v>765</v>
      </c>
      <c r="L1250" t="s">
        <v>74</v>
      </c>
      <c r="M1250" t="s">
        <v>73</v>
      </c>
      <c r="N1250" t="s">
        <v>73</v>
      </c>
      <c r="O1250" t="s">
        <v>91</v>
      </c>
      <c r="P1250" t="s">
        <v>1161</v>
      </c>
      <c r="Q1250" t="s">
        <v>74</v>
      </c>
      <c r="R1250" t="s">
        <v>1653</v>
      </c>
      <c r="S1250" t="s">
        <v>85</v>
      </c>
      <c r="T1250" t="s">
        <v>101</v>
      </c>
    </row>
    <row r="1251" spans="1:20" x14ac:dyDescent="0.25">
      <c r="A1251" s="1">
        <v>3809</v>
      </c>
      <c r="B1251" t="s">
        <v>21</v>
      </c>
      <c r="C1251" t="s">
        <v>25</v>
      </c>
      <c r="D1251" t="s">
        <v>55</v>
      </c>
      <c r="E1251" t="s">
        <v>71</v>
      </c>
      <c r="F1251" t="s">
        <v>74</v>
      </c>
      <c r="G1251" t="s">
        <v>89</v>
      </c>
      <c r="H1251" t="s">
        <v>779</v>
      </c>
      <c r="I1251" t="s">
        <v>90</v>
      </c>
      <c r="J1251" t="s">
        <v>93</v>
      </c>
      <c r="K1251" t="s">
        <v>1162</v>
      </c>
      <c r="L1251" t="s">
        <v>74</v>
      </c>
      <c r="M1251" t="s">
        <v>126</v>
      </c>
      <c r="N1251" t="s">
        <v>126</v>
      </c>
      <c r="O1251" t="s">
        <v>114</v>
      </c>
      <c r="P1251" t="s">
        <v>636</v>
      </c>
      <c r="Q1251" t="s">
        <v>74</v>
      </c>
      <c r="R1251" t="s">
        <v>1483</v>
      </c>
      <c r="S1251" t="s">
        <v>82</v>
      </c>
      <c r="T1251" t="s">
        <v>83</v>
      </c>
    </row>
    <row r="1252" spans="1:20" x14ac:dyDescent="0.25">
      <c r="A1252" s="1">
        <v>3810</v>
      </c>
      <c r="B1252" t="s">
        <v>21</v>
      </c>
      <c r="C1252" t="s">
        <v>26</v>
      </c>
      <c r="D1252" t="s">
        <v>55</v>
      </c>
      <c r="E1252" t="s">
        <v>43</v>
      </c>
      <c r="F1252" t="s">
        <v>74</v>
      </c>
      <c r="G1252" t="s">
        <v>109</v>
      </c>
      <c r="H1252" t="s">
        <v>1009</v>
      </c>
      <c r="I1252" t="s">
        <v>90</v>
      </c>
      <c r="J1252" t="s">
        <v>108</v>
      </c>
      <c r="K1252" t="s">
        <v>1163</v>
      </c>
      <c r="L1252" t="s">
        <v>1116</v>
      </c>
      <c r="M1252" t="s">
        <v>73</v>
      </c>
      <c r="N1252" t="s">
        <v>73</v>
      </c>
      <c r="O1252" t="s">
        <v>80</v>
      </c>
      <c r="P1252" t="s">
        <v>1200</v>
      </c>
      <c r="Q1252" t="s">
        <v>74</v>
      </c>
      <c r="R1252" t="s">
        <v>1503</v>
      </c>
      <c r="S1252" t="s">
        <v>85</v>
      </c>
      <c r="T1252" t="s">
        <v>101</v>
      </c>
    </row>
    <row r="1253" spans="1:20" x14ac:dyDescent="0.25">
      <c r="A1253" s="1">
        <v>3811</v>
      </c>
      <c r="B1253" t="s">
        <v>21</v>
      </c>
      <c r="C1253" t="s">
        <v>27</v>
      </c>
      <c r="D1253" t="s">
        <v>55</v>
      </c>
      <c r="E1253" t="s">
        <v>62</v>
      </c>
      <c r="F1253" t="s">
        <v>73</v>
      </c>
      <c r="G1253" t="s">
        <v>90</v>
      </c>
      <c r="H1253" t="s">
        <v>741</v>
      </c>
      <c r="I1253" t="s">
        <v>106</v>
      </c>
      <c r="J1253" t="s">
        <v>80</v>
      </c>
      <c r="K1253" t="s">
        <v>1086</v>
      </c>
      <c r="L1253" t="s">
        <v>74</v>
      </c>
      <c r="M1253" t="s">
        <v>74</v>
      </c>
      <c r="N1253" t="s">
        <v>74</v>
      </c>
      <c r="O1253" t="s">
        <v>91</v>
      </c>
      <c r="P1253" t="s">
        <v>1126</v>
      </c>
      <c r="Q1253" t="s">
        <v>73</v>
      </c>
      <c r="R1253" t="s">
        <v>1618</v>
      </c>
      <c r="S1253" t="s">
        <v>106</v>
      </c>
      <c r="T1253" t="s">
        <v>1116</v>
      </c>
    </row>
    <row r="1254" spans="1:20" x14ac:dyDescent="0.25">
      <c r="A1254" s="1">
        <v>3812</v>
      </c>
      <c r="B1254" t="s">
        <v>21</v>
      </c>
      <c r="C1254" t="s">
        <v>28</v>
      </c>
      <c r="D1254" t="s">
        <v>55</v>
      </c>
      <c r="E1254" t="s">
        <v>67</v>
      </c>
      <c r="F1254" t="s">
        <v>73</v>
      </c>
      <c r="G1254" t="s">
        <v>79</v>
      </c>
      <c r="H1254" t="s">
        <v>441</v>
      </c>
      <c r="I1254" t="s">
        <v>117</v>
      </c>
      <c r="J1254" t="s">
        <v>96</v>
      </c>
      <c r="K1254" t="s">
        <v>133</v>
      </c>
      <c r="L1254" t="s">
        <v>73</v>
      </c>
      <c r="M1254" t="s">
        <v>74</v>
      </c>
      <c r="N1254" t="s">
        <v>126</v>
      </c>
      <c r="O1254" t="s">
        <v>97</v>
      </c>
      <c r="P1254" t="s">
        <v>1254</v>
      </c>
      <c r="Q1254" t="s">
        <v>126</v>
      </c>
      <c r="R1254" t="s">
        <v>1694</v>
      </c>
      <c r="S1254" t="s">
        <v>85</v>
      </c>
      <c r="T1254" t="s">
        <v>83</v>
      </c>
    </row>
    <row r="1255" spans="1:20" x14ac:dyDescent="0.25">
      <c r="A1255" s="1">
        <v>3813</v>
      </c>
      <c r="B1255" t="s">
        <v>21</v>
      </c>
      <c r="C1255" t="s">
        <v>40</v>
      </c>
      <c r="D1255" t="s">
        <v>55</v>
      </c>
      <c r="E1255" t="s">
        <v>58</v>
      </c>
      <c r="F1255" t="s">
        <v>74</v>
      </c>
      <c r="G1255" t="s">
        <v>75</v>
      </c>
      <c r="H1255" t="s">
        <v>275</v>
      </c>
      <c r="I1255" t="s">
        <v>102</v>
      </c>
      <c r="J1255" t="s">
        <v>80</v>
      </c>
      <c r="K1255" t="s">
        <v>1197</v>
      </c>
      <c r="L1255" t="s">
        <v>74</v>
      </c>
      <c r="M1255" t="s">
        <v>74</v>
      </c>
      <c r="N1255" t="s">
        <v>131</v>
      </c>
      <c r="O1255" t="s">
        <v>92</v>
      </c>
      <c r="P1255" t="s">
        <v>1219</v>
      </c>
      <c r="Q1255" t="s">
        <v>74</v>
      </c>
      <c r="R1255" t="s">
        <v>1712</v>
      </c>
      <c r="S1255" t="s">
        <v>106</v>
      </c>
      <c r="T1255" t="s">
        <v>1116</v>
      </c>
    </row>
    <row r="1256" spans="1:20" x14ac:dyDescent="0.25">
      <c r="A1256" s="1">
        <v>3814</v>
      </c>
      <c r="B1256" t="s">
        <v>21</v>
      </c>
      <c r="C1256" t="s">
        <v>29</v>
      </c>
      <c r="D1256" t="s">
        <v>55</v>
      </c>
      <c r="E1256" t="s">
        <v>54</v>
      </c>
      <c r="F1256" t="s">
        <v>73</v>
      </c>
      <c r="G1256" t="s">
        <v>86</v>
      </c>
      <c r="H1256" t="s">
        <v>384</v>
      </c>
      <c r="I1256" t="s">
        <v>81</v>
      </c>
      <c r="J1256" t="s">
        <v>86</v>
      </c>
      <c r="K1256" t="s">
        <v>1210</v>
      </c>
      <c r="L1256" t="s">
        <v>74</v>
      </c>
      <c r="M1256" t="s">
        <v>73</v>
      </c>
      <c r="N1256" t="s">
        <v>74</v>
      </c>
      <c r="O1256" t="s">
        <v>97</v>
      </c>
      <c r="P1256" t="s">
        <v>1311</v>
      </c>
      <c r="Q1256" t="s">
        <v>126</v>
      </c>
      <c r="R1256" t="s">
        <v>1665</v>
      </c>
      <c r="S1256" t="s">
        <v>96</v>
      </c>
      <c r="T1256" t="s">
        <v>117</v>
      </c>
    </row>
    <row r="1257" spans="1:20" x14ac:dyDescent="0.25">
      <c r="A1257" s="1">
        <v>3815</v>
      </c>
      <c r="B1257" t="s">
        <v>21</v>
      </c>
      <c r="C1257" t="s">
        <v>31</v>
      </c>
      <c r="D1257" t="s">
        <v>55</v>
      </c>
      <c r="E1257" t="s">
        <v>47</v>
      </c>
      <c r="F1257" t="s">
        <v>74</v>
      </c>
      <c r="G1257" t="s">
        <v>102</v>
      </c>
      <c r="H1257" t="s">
        <v>747</v>
      </c>
      <c r="I1257" t="s">
        <v>77</v>
      </c>
      <c r="J1257" t="s">
        <v>105</v>
      </c>
      <c r="K1257" t="s">
        <v>1132</v>
      </c>
      <c r="L1257" t="s">
        <v>74</v>
      </c>
      <c r="M1257" t="s">
        <v>73</v>
      </c>
      <c r="N1257" t="s">
        <v>73</v>
      </c>
      <c r="O1257" t="s">
        <v>104</v>
      </c>
      <c r="P1257" t="s">
        <v>1118</v>
      </c>
      <c r="Q1257" t="s">
        <v>73</v>
      </c>
      <c r="R1257" t="s">
        <v>1437</v>
      </c>
      <c r="S1257" t="s">
        <v>81</v>
      </c>
      <c r="T1257" t="s">
        <v>85</v>
      </c>
    </row>
    <row r="1258" spans="1:20" x14ac:dyDescent="0.25">
      <c r="A1258" s="1">
        <v>3816</v>
      </c>
      <c r="B1258" t="s">
        <v>21</v>
      </c>
      <c r="C1258" t="s">
        <v>32</v>
      </c>
      <c r="D1258" t="s">
        <v>55</v>
      </c>
      <c r="E1258" t="s">
        <v>57</v>
      </c>
      <c r="F1258" t="s">
        <v>74</v>
      </c>
      <c r="G1258" t="s">
        <v>90</v>
      </c>
      <c r="H1258" t="s">
        <v>735</v>
      </c>
      <c r="I1258" t="s">
        <v>94</v>
      </c>
      <c r="J1258" t="s">
        <v>122</v>
      </c>
      <c r="K1258" t="s">
        <v>1214</v>
      </c>
      <c r="L1258" t="s">
        <v>74</v>
      </c>
      <c r="M1258" t="s">
        <v>126</v>
      </c>
      <c r="N1258" t="s">
        <v>101</v>
      </c>
      <c r="O1258" t="s">
        <v>86</v>
      </c>
      <c r="P1258" t="s">
        <v>877</v>
      </c>
      <c r="Q1258" t="s">
        <v>74</v>
      </c>
      <c r="R1258" t="s">
        <v>1884</v>
      </c>
      <c r="S1258" t="s">
        <v>81</v>
      </c>
      <c r="T1258" t="s">
        <v>131</v>
      </c>
    </row>
    <row r="1259" spans="1:20" x14ac:dyDescent="0.25">
      <c r="A1259" s="1">
        <v>3817</v>
      </c>
      <c r="B1259" t="s">
        <v>21</v>
      </c>
      <c r="C1259" t="s">
        <v>33</v>
      </c>
      <c r="D1259" t="s">
        <v>55</v>
      </c>
      <c r="E1259" t="s">
        <v>48</v>
      </c>
      <c r="F1259" t="s">
        <v>73</v>
      </c>
      <c r="G1259" t="s">
        <v>99</v>
      </c>
      <c r="H1259" t="s">
        <v>175</v>
      </c>
      <c r="I1259" t="s">
        <v>75</v>
      </c>
      <c r="J1259" t="s">
        <v>79</v>
      </c>
      <c r="K1259" t="s">
        <v>1349</v>
      </c>
      <c r="L1259" t="s">
        <v>74</v>
      </c>
      <c r="M1259" t="s">
        <v>73</v>
      </c>
      <c r="N1259" t="s">
        <v>126</v>
      </c>
      <c r="O1259" t="s">
        <v>109</v>
      </c>
      <c r="P1259" t="s">
        <v>281</v>
      </c>
      <c r="Q1259" t="s">
        <v>73</v>
      </c>
      <c r="R1259" t="s">
        <v>2226</v>
      </c>
      <c r="S1259" t="s">
        <v>90</v>
      </c>
      <c r="T1259" t="s">
        <v>83</v>
      </c>
    </row>
    <row r="1260" spans="1:20" x14ac:dyDescent="0.25">
      <c r="A1260" s="1">
        <v>3818</v>
      </c>
      <c r="B1260" t="s">
        <v>21</v>
      </c>
      <c r="C1260" t="s">
        <v>34</v>
      </c>
      <c r="D1260" t="s">
        <v>55</v>
      </c>
      <c r="E1260" t="s">
        <v>41</v>
      </c>
      <c r="F1260" t="s">
        <v>73</v>
      </c>
      <c r="G1260" t="s">
        <v>77</v>
      </c>
      <c r="H1260" t="s">
        <v>484</v>
      </c>
      <c r="I1260" t="s">
        <v>99</v>
      </c>
      <c r="J1260" t="s">
        <v>108</v>
      </c>
      <c r="K1260" t="s">
        <v>1047</v>
      </c>
      <c r="L1260" t="s">
        <v>73</v>
      </c>
      <c r="M1260" t="s">
        <v>74</v>
      </c>
      <c r="N1260" t="s">
        <v>101</v>
      </c>
      <c r="O1260" t="s">
        <v>103</v>
      </c>
      <c r="P1260" t="s">
        <v>183</v>
      </c>
      <c r="Q1260" t="s">
        <v>126</v>
      </c>
      <c r="R1260" t="s">
        <v>1456</v>
      </c>
      <c r="S1260" t="s">
        <v>85</v>
      </c>
      <c r="T1260" t="s">
        <v>74</v>
      </c>
    </row>
    <row r="1261" spans="1:20" x14ac:dyDescent="0.25">
      <c r="A1261" s="1">
        <v>3819</v>
      </c>
      <c r="B1261" t="s">
        <v>21</v>
      </c>
      <c r="C1261" t="s">
        <v>35</v>
      </c>
      <c r="D1261" t="s">
        <v>55</v>
      </c>
      <c r="E1261" t="s">
        <v>54</v>
      </c>
      <c r="F1261" t="s">
        <v>74</v>
      </c>
      <c r="G1261" t="s">
        <v>79</v>
      </c>
      <c r="H1261" t="s">
        <v>1053</v>
      </c>
      <c r="I1261" t="s">
        <v>86</v>
      </c>
      <c r="J1261" t="s">
        <v>111</v>
      </c>
      <c r="K1261" t="s">
        <v>1210</v>
      </c>
      <c r="L1261" t="s">
        <v>126</v>
      </c>
      <c r="M1261" t="s">
        <v>73</v>
      </c>
      <c r="N1261" t="s">
        <v>74</v>
      </c>
      <c r="O1261" t="s">
        <v>86</v>
      </c>
      <c r="P1261" t="s">
        <v>576</v>
      </c>
      <c r="Q1261" t="s">
        <v>74</v>
      </c>
      <c r="R1261" t="s">
        <v>2085</v>
      </c>
      <c r="S1261" t="s">
        <v>106</v>
      </c>
      <c r="T1261" t="s">
        <v>87</v>
      </c>
    </row>
    <row r="1262" spans="1:20" x14ac:dyDescent="0.25">
      <c r="A1262" s="1">
        <v>3820</v>
      </c>
      <c r="B1262" t="s">
        <v>21</v>
      </c>
      <c r="C1262" t="s">
        <v>36</v>
      </c>
      <c r="D1262" t="s">
        <v>55</v>
      </c>
      <c r="E1262" t="s">
        <v>69</v>
      </c>
      <c r="F1262" t="s">
        <v>74</v>
      </c>
      <c r="G1262" t="s">
        <v>79</v>
      </c>
      <c r="H1262" t="s">
        <v>774</v>
      </c>
      <c r="I1262" t="s">
        <v>81</v>
      </c>
      <c r="J1262" t="s">
        <v>86</v>
      </c>
      <c r="K1262" t="s">
        <v>1298</v>
      </c>
      <c r="L1262" t="s">
        <v>126</v>
      </c>
      <c r="M1262" t="s">
        <v>73</v>
      </c>
      <c r="N1262" t="s">
        <v>73</v>
      </c>
      <c r="O1262" t="s">
        <v>91</v>
      </c>
      <c r="P1262" t="s">
        <v>1076</v>
      </c>
      <c r="Q1262" t="s">
        <v>74</v>
      </c>
      <c r="R1262" t="s">
        <v>1644</v>
      </c>
      <c r="S1262" t="s">
        <v>82</v>
      </c>
      <c r="T1262" t="s">
        <v>1116</v>
      </c>
    </row>
    <row r="1263" spans="1:20" x14ac:dyDescent="0.25">
      <c r="A1263" s="1">
        <v>3821</v>
      </c>
      <c r="B1263" t="s">
        <v>21</v>
      </c>
      <c r="C1263" t="s">
        <v>37</v>
      </c>
      <c r="D1263" t="s">
        <v>55</v>
      </c>
      <c r="E1263" t="s">
        <v>53</v>
      </c>
      <c r="F1263" t="s">
        <v>74</v>
      </c>
      <c r="G1263" t="s">
        <v>110</v>
      </c>
      <c r="H1263" t="s">
        <v>895</v>
      </c>
      <c r="I1263" t="s">
        <v>98</v>
      </c>
      <c r="J1263" t="s">
        <v>113</v>
      </c>
      <c r="K1263" t="s">
        <v>1240</v>
      </c>
      <c r="L1263" t="s">
        <v>101</v>
      </c>
      <c r="M1263" t="s">
        <v>73</v>
      </c>
      <c r="N1263" t="s">
        <v>74</v>
      </c>
      <c r="O1263" t="s">
        <v>105</v>
      </c>
      <c r="P1263" t="s">
        <v>1176</v>
      </c>
      <c r="Q1263" t="s">
        <v>101</v>
      </c>
      <c r="R1263" t="s">
        <v>903</v>
      </c>
      <c r="S1263" t="s">
        <v>78</v>
      </c>
      <c r="T1263" t="s">
        <v>101</v>
      </c>
    </row>
    <row r="1264" spans="1:20" x14ac:dyDescent="0.25">
      <c r="A1264" s="1">
        <v>3822</v>
      </c>
      <c r="B1264" t="s">
        <v>21</v>
      </c>
      <c r="C1264" t="s">
        <v>38</v>
      </c>
      <c r="D1264" t="s">
        <v>55</v>
      </c>
      <c r="E1264" t="s">
        <v>68</v>
      </c>
      <c r="F1264" t="s">
        <v>73</v>
      </c>
      <c r="G1264" t="s">
        <v>108</v>
      </c>
      <c r="H1264" t="s">
        <v>303</v>
      </c>
      <c r="I1264" t="s">
        <v>107</v>
      </c>
      <c r="J1264" t="s">
        <v>125</v>
      </c>
      <c r="K1264" t="s">
        <v>1296</v>
      </c>
      <c r="L1264" t="s">
        <v>126</v>
      </c>
      <c r="M1264" t="s">
        <v>101</v>
      </c>
      <c r="N1264" t="s">
        <v>74</v>
      </c>
      <c r="O1264" t="s">
        <v>94</v>
      </c>
      <c r="P1264" t="s">
        <v>911</v>
      </c>
      <c r="Q1264" t="s">
        <v>126</v>
      </c>
      <c r="R1264" t="s">
        <v>1663</v>
      </c>
      <c r="S1264" t="s">
        <v>82</v>
      </c>
      <c r="T1264" t="s">
        <v>131</v>
      </c>
    </row>
    <row r="1265" spans="1:20" x14ac:dyDescent="0.25">
      <c r="A1265" s="1">
        <v>3823</v>
      </c>
      <c r="B1265" t="s">
        <v>21</v>
      </c>
      <c r="C1265" t="s">
        <v>39</v>
      </c>
      <c r="D1265" t="s">
        <v>55</v>
      </c>
      <c r="E1265" t="s">
        <v>71</v>
      </c>
      <c r="F1265" t="s">
        <v>73</v>
      </c>
      <c r="G1265" t="s">
        <v>78</v>
      </c>
      <c r="H1265" t="s">
        <v>1054</v>
      </c>
      <c r="I1265" t="s">
        <v>106</v>
      </c>
      <c r="J1265" t="s">
        <v>93</v>
      </c>
      <c r="K1265" t="s">
        <v>1125</v>
      </c>
      <c r="L1265" t="s">
        <v>73</v>
      </c>
      <c r="M1265" t="s">
        <v>126</v>
      </c>
      <c r="N1265" t="s">
        <v>126</v>
      </c>
      <c r="O1265" t="s">
        <v>77</v>
      </c>
      <c r="P1265" t="s">
        <v>357</v>
      </c>
      <c r="Q1265" t="s">
        <v>73</v>
      </c>
      <c r="R1265" t="s">
        <v>1871</v>
      </c>
      <c r="S1265" t="s">
        <v>89</v>
      </c>
      <c r="T1265" t="s">
        <v>83</v>
      </c>
    </row>
    <row r="1266" spans="1:20" x14ac:dyDescent="0.25">
      <c r="A1266" s="1">
        <v>3824</v>
      </c>
      <c r="B1266" t="s">
        <v>21</v>
      </c>
      <c r="C1266" t="s">
        <v>24</v>
      </c>
      <c r="D1266" t="s">
        <v>56</v>
      </c>
      <c r="E1266" t="s">
        <v>63</v>
      </c>
      <c r="F1266" t="s">
        <v>73</v>
      </c>
      <c r="G1266" t="s">
        <v>112</v>
      </c>
      <c r="H1266" t="s">
        <v>985</v>
      </c>
      <c r="I1266" t="s">
        <v>94</v>
      </c>
      <c r="J1266" t="s">
        <v>80</v>
      </c>
      <c r="K1266" t="s">
        <v>1253</v>
      </c>
      <c r="L1266" t="s">
        <v>1116</v>
      </c>
      <c r="M1266" t="s">
        <v>73</v>
      </c>
      <c r="N1266" t="s">
        <v>101</v>
      </c>
      <c r="O1266" t="s">
        <v>86</v>
      </c>
      <c r="P1266" t="s">
        <v>1180</v>
      </c>
      <c r="Q1266" t="s">
        <v>126</v>
      </c>
      <c r="R1266" t="s">
        <v>1558</v>
      </c>
      <c r="S1266" t="s">
        <v>116</v>
      </c>
      <c r="T1266" t="s">
        <v>1116</v>
      </c>
    </row>
    <row r="1267" spans="1:20" x14ac:dyDescent="0.25">
      <c r="A1267" s="1">
        <v>3825</v>
      </c>
      <c r="B1267" t="s">
        <v>21</v>
      </c>
      <c r="C1267" t="s">
        <v>25</v>
      </c>
      <c r="D1267" t="s">
        <v>56</v>
      </c>
      <c r="E1267" t="s">
        <v>66</v>
      </c>
      <c r="F1267" t="s">
        <v>74</v>
      </c>
      <c r="G1267" t="s">
        <v>86</v>
      </c>
      <c r="H1267" t="s">
        <v>885</v>
      </c>
      <c r="I1267" t="s">
        <v>98</v>
      </c>
      <c r="J1267" t="s">
        <v>94</v>
      </c>
      <c r="K1267" t="s">
        <v>1212</v>
      </c>
      <c r="L1267" t="s">
        <v>74</v>
      </c>
      <c r="M1267" t="s">
        <v>73</v>
      </c>
      <c r="N1267" t="s">
        <v>1116</v>
      </c>
      <c r="O1267" t="s">
        <v>99</v>
      </c>
      <c r="P1267" t="s">
        <v>961</v>
      </c>
      <c r="Q1267" t="s">
        <v>126</v>
      </c>
      <c r="R1267" t="s">
        <v>1457</v>
      </c>
      <c r="S1267" t="s">
        <v>85</v>
      </c>
      <c r="T1267" t="s">
        <v>131</v>
      </c>
    </row>
    <row r="1268" spans="1:20" x14ac:dyDescent="0.25">
      <c r="A1268" s="1">
        <v>3826</v>
      </c>
      <c r="B1268" t="s">
        <v>21</v>
      </c>
      <c r="C1268" t="s">
        <v>26</v>
      </c>
      <c r="D1268" t="s">
        <v>56</v>
      </c>
      <c r="E1268" t="s">
        <v>57</v>
      </c>
      <c r="F1268" t="s">
        <v>73</v>
      </c>
      <c r="G1268" t="s">
        <v>77</v>
      </c>
      <c r="H1268" t="s">
        <v>376</v>
      </c>
      <c r="I1268" t="s">
        <v>89</v>
      </c>
      <c r="J1268" t="s">
        <v>98</v>
      </c>
      <c r="K1268" t="s">
        <v>919</v>
      </c>
      <c r="L1268" t="s">
        <v>126</v>
      </c>
      <c r="M1268" t="s">
        <v>73</v>
      </c>
      <c r="N1268" t="s">
        <v>131</v>
      </c>
      <c r="O1268" t="s">
        <v>114</v>
      </c>
      <c r="P1268" t="s">
        <v>1177</v>
      </c>
      <c r="Q1268" t="s">
        <v>74</v>
      </c>
      <c r="R1268" t="s">
        <v>1789</v>
      </c>
      <c r="S1268" t="s">
        <v>85</v>
      </c>
      <c r="T1268" t="s">
        <v>1116</v>
      </c>
    </row>
    <row r="1269" spans="1:20" x14ac:dyDescent="0.25">
      <c r="A1269" s="1">
        <v>3827</v>
      </c>
      <c r="B1269" t="s">
        <v>21</v>
      </c>
      <c r="C1269" t="s">
        <v>27</v>
      </c>
      <c r="D1269" t="s">
        <v>56</v>
      </c>
      <c r="E1269" t="s">
        <v>72</v>
      </c>
      <c r="F1269" t="s">
        <v>74</v>
      </c>
      <c r="G1269" t="s">
        <v>113</v>
      </c>
      <c r="H1269" t="s">
        <v>680</v>
      </c>
      <c r="I1269" t="s">
        <v>86</v>
      </c>
      <c r="J1269" t="s">
        <v>97</v>
      </c>
      <c r="K1269" t="s">
        <v>1249</v>
      </c>
      <c r="L1269" t="s">
        <v>74</v>
      </c>
      <c r="M1269" t="s">
        <v>73</v>
      </c>
      <c r="N1269" t="s">
        <v>1116</v>
      </c>
      <c r="O1269" t="s">
        <v>95</v>
      </c>
      <c r="P1269" t="s">
        <v>1142</v>
      </c>
      <c r="Q1269" t="s">
        <v>74</v>
      </c>
      <c r="R1269" t="s">
        <v>2009</v>
      </c>
      <c r="S1269" t="s">
        <v>82</v>
      </c>
      <c r="T1269" t="s">
        <v>117</v>
      </c>
    </row>
    <row r="1270" spans="1:20" x14ac:dyDescent="0.25">
      <c r="A1270" s="1">
        <v>3828</v>
      </c>
      <c r="B1270" t="s">
        <v>21</v>
      </c>
      <c r="C1270" t="s">
        <v>28</v>
      </c>
      <c r="D1270" t="s">
        <v>56</v>
      </c>
      <c r="E1270" t="s">
        <v>53</v>
      </c>
      <c r="F1270" t="s">
        <v>73</v>
      </c>
      <c r="G1270" t="s">
        <v>112</v>
      </c>
      <c r="H1270" t="s">
        <v>771</v>
      </c>
      <c r="I1270" t="s">
        <v>113</v>
      </c>
      <c r="J1270" t="s">
        <v>97</v>
      </c>
      <c r="K1270" t="s">
        <v>1228</v>
      </c>
      <c r="L1270" t="s">
        <v>101</v>
      </c>
      <c r="M1270" t="s">
        <v>73</v>
      </c>
      <c r="N1270" t="s">
        <v>74</v>
      </c>
      <c r="O1270" t="s">
        <v>80</v>
      </c>
      <c r="P1270" t="s">
        <v>772</v>
      </c>
      <c r="Q1270" t="s">
        <v>73</v>
      </c>
      <c r="R1270" t="s">
        <v>2229</v>
      </c>
      <c r="S1270" t="s">
        <v>89</v>
      </c>
      <c r="T1270" t="s">
        <v>87</v>
      </c>
    </row>
    <row r="1271" spans="1:20" x14ac:dyDescent="0.25">
      <c r="A1271" s="1">
        <v>3829</v>
      </c>
      <c r="B1271" t="s">
        <v>21</v>
      </c>
      <c r="C1271" t="s">
        <v>40</v>
      </c>
      <c r="D1271" t="s">
        <v>56</v>
      </c>
      <c r="E1271" t="s">
        <v>67</v>
      </c>
      <c r="F1271" t="s">
        <v>74</v>
      </c>
      <c r="G1271" t="s">
        <v>82</v>
      </c>
      <c r="H1271" t="s">
        <v>340</v>
      </c>
      <c r="I1271" t="s">
        <v>99</v>
      </c>
      <c r="J1271" t="s">
        <v>93</v>
      </c>
      <c r="K1271" t="s">
        <v>1130</v>
      </c>
      <c r="L1271" t="s">
        <v>74</v>
      </c>
      <c r="M1271" t="s">
        <v>73</v>
      </c>
      <c r="N1271" t="s">
        <v>101</v>
      </c>
      <c r="O1271" t="s">
        <v>106</v>
      </c>
      <c r="P1271" t="s">
        <v>94</v>
      </c>
      <c r="Q1271" t="s">
        <v>73</v>
      </c>
      <c r="R1271" t="s">
        <v>1793</v>
      </c>
      <c r="S1271" t="s">
        <v>116</v>
      </c>
      <c r="T1271" t="s">
        <v>101</v>
      </c>
    </row>
    <row r="1272" spans="1:20" x14ac:dyDescent="0.25">
      <c r="A1272" s="1">
        <v>3830</v>
      </c>
      <c r="B1272" t="s">
        <v>21</v>
      </c>
      <c r="C1272" t="s">
        <v>29</v>
      </c>
      <c r="D1272" t="s">
        <v>56</v>
      </c>
      <c r="E1272" t="s">
        <v>65</v>
      </c>
      <c r="F1272" t="s">
        <v>73</v>
      </c>
      <c r="G1272" t="s">
        <v>79</v>
      </c>
      <c r="H1272" t="s">
        <v>1016</v>
      </c>
      <c r="I1272" t="s">
        <v>114</v>
      </c>
      <c r="J1272" t="s">
        <v>111</v>
      </c>
      <c r="K1272" t="s">
        <v>1333</v>
      </c>
      <c r="L1272" t="s">
        <v>101</v>
      </c>
      <c r="M1272" t="s">
        <v>73</v>
      </c>
      <c r="N1272" t="s">
        <v>74</v>
      </c>
      <c r="O1272" t="s">
        <v>102</v>
      </c>
      <c r="P1272" t="s">
        <v>527</v>
      </c>
      <c r="Q1272" t="s">
        <v>73</v>
      </c>
      <c r="R1272" t="s">
        <v>198</v>
      </c>
      <c r="S1272" t="s">
        <v>106</v>
      </c>
      <c r="T1272" t="s">
        <v>117</v>
      </c>
    </row>
    <row r="1273" spans="1:20" x14ac:dyDescent="0.25">
      <c r="A1273" s="1">
        <v>3831</v>
      </c>
      <c r="B1273" t="s">
        <v>21</v>
      </c>
      <c r="C1273" t="s">
        <v>30</v>
      </c>
      <c r="D1273" t="s">
        <v>56</v>
      </c>
      <c r="E1273" t="s">
        <v>50</v>
      </c>
      <c r="F1273" t="s">
        <v>74</v>
      </c>
      <c r="G1273" t="s">
        <v>113</v>
      </c>
      <c r="H1273" t="s">
        <v>542</v>
      </c>
      <c r="I1273" t="s">
        <v>96</v>
      </c>
      <c r="J1273" t="s">
        <v>107</v>
      </c>
      <c r="K1273" t="s">
        <v>1175</v>
      </c>
      <c r="L1273" t="s">
        <v>74</v>
      </c>
      <c r="M1273" t="s">
        <v>74</v>
      </c>
      <c r="N1273" t="s">
        <v>74</v>
      </c>
      <c r="O1273" t="s">
        <v>92</v>
      </c>
      <c r="P1273" t="s">
        <v>575</v>
      </c>
      <c r="Q1273" t="s">
        <v>73</v>
      </c>
      <c r="R1273" t="s">
        <v>1454</v>
      </c>
      <c r="S1273" t="s">
        <v>85</v>
      </c>
      <c r="T1273" t="s">
        <v>126</v>
      </c>
    </row>
    <row r="1274" spans="1:20" x14ac:dyDescent="0.25">
      <c r="A1274" s="1">
        <v>3832</v>
      </c>
      <c r="B1274" t="s">
        <v>21</v>
      </c>
      <c r="C1274" t="s">
        <v>31</v>
      </c>
      <c r="D1274" t="s">
        <v>56</v>
      </c>
      <c r="E1274" t="s">
        <v>49</v>
      </c>
      <c r="F1274" t="s">
        <v>73</v>
      </c>
      <c r="G1274" t="s">
        <v>75</v>
      </c>
      <c r="H1274" t="s">
        <v>206</v>
      </c>
      <c r="I1274" t="s">
        <v>114</v>
      </c>
      <c r="J1274" t="s">
        <v>93</v>
      </c>
      <c r="K1274" t="s">
        <v>1160</v>
      </c>
      <c r="L1274" t="s">
        <v>126</v>
      </c>
      <c r="M1274" t="s">
        <v>74</v>
      </c>
      <c r="N1274" t="s">
        <v>126</v>
      </c>
      <c r="O1274" t="s">
        <v>99</v>
      </c>
      <c r="P1274" t="s">
        <v>927</v>
      </c>
      <c r="Q1274" t="s">
        <v>73</v>
      </c>
      <c r="R1274" t="s">
        <v>1564</v>
      </c>
      <c r="S1274" t="s">
        <v>116</v>
      </c>
      <c r="T1274" t="s">
        <v>1116</v>
      </c>
    </row>
    <row r="1275" spans="1:20" x14ac:dyDescent="0.25">
      <c r="A1275" s="1">
        <v>3833</v>
      </c>
      <c r="B1275" t="s">
        <v>21</v>
      </c>
      <c r="C1275" t="s">
        <v>33</v>
      </c>
      <c r="D1275" t="s">
        <v>56</v>
      </c>
      <c r="E1275" t="s">
        <v>61</v>
      </c>
      <c r="F1275" t="s">
        <v>73</v>
      </c>
      <c r="G1275" t="s">
        <v>87</v>
      </c>
      <c r="H1275" t="s">
        <v>308</v>
      </c>
      <c r="I1275" t="s">
        <v>86</v>
      </c>
      <c r="J1275" t="s">
        <v>88</v>
      </c>
      <c r="K1275" t="s">
        <v>1149</v>
      </c>
      <c r="L1275" t="s">
        <v>73</v>
      </c>
      <c r="M1275" t="s">
        <v>101</v>
      </c>
      <c r="N1275" t="s">
        <v>74</v>
      </c>
      <c r="O1275" t="s">
        <v>113</v>
      </c>
      <c r="P1275" t="s">
        <v>1351</v>
      </c>
      <c r="Q1275" t="s">
        <v>73</v>
      </c>
      <c r="R1275" t="s">
        <v>2230</v>
      </c>
      <c r="S1275" t="s">
        <v>116</v>
      </c>
      <c r="T1275" t="s">
        <v>101</v>
      </c>
    </row>
    <row r="1276" spans="1:20" x14ac:dyDescent="0.25">
      <c r="A1276" s="1">
        <v>3834</v>
      </c>
      <c r="B1276" t="s">
        <v>21</v>
      </c>
      <c r="C1276" t="s">
        <v>34</v>
      </c>
      <c r="D1276" t="s">
        <v>56</v>
      </c>
      <c r="E1276" t="s">
        <v>44</v>
      </c>
      <c r="F1276" t="s">
        <v>74</v>
      </c>
      <c r="G1276" t="s">
        <v>78</v>
      </c>
      <c r="H1276" t="s">
        <v>861</v>
      </c>
      <c r="I1276" t="s">
        <v>102</v>
      </c>
      <c r="J1276" t="s">
        <v>111</v>
      </c>
      <c r="K1276" t="s">
        <v>1294</v>
      </c>
      <c r="L1276" t="s">
        <v>74</v>
      </c>
      <c r="M1276" t="s">
        <v>74</v>
      </c>
      <c r="N1276" t="s">
        <v>126</v>
      </c>
      <c r="O1276" t="s">
        <v>99</v>
      </c>
      <c r="P1276" t="s">
        <v>121</v>
      </c>
      <c r="Q1276" t="s">
        <v>73</v>
      </c>
      <c r="R1276" t="s">
        <v>457</v>
      </c>
      <c r="S1276" t="s">
        <v>82</v>
      </c>
      <c r="T1276" t="s">
        <v>126</v>
      </c>
    </row>
    <row r="1277" spans="1:20" x14ac:dyDescent="0.25">
      <c r="A1277" s="1">
        <v>3835</v>
      </c>
      <c r="B1277" t="s">
        <v>21</v>
      </c>
      <c r="C1277" t="s">
        <v>35</v>
      </c>
      <c r="D1277" t="s">
        <v>56</v>
      </c>
      <c r="E1277" t="s">
        <v>62</v>
      </c>
      <c r="F1277" t="s">
        <v>73</v>
      </c>
      <c r="G1277" t="s">
        <v>95</v>
      </c>
      <c r="H1277" t="s">
        <v>676</v>
      </c>
      <c r="I1277" t="s">
        <v>99</v>
      </c>
      <c r="J1277" t="s">
        <v>108</v>
      </c>
      <c r="K1277" t="s">
        <v>1169</v>
      </c>
      <c r="L1277" t="s">
        <v>1116</v>
      </c>
      <c r="M1277" t="s">
        <v>73</v>
      </c>
      <c r="N1277" t="s">
        <v>126</v>
      </c>
      <c r="O1277" t="s">
        <v>116</v>
      </c>
      <c r="P1277" t="s">
        <v>961</v>
      </c>
      <c r="Q1277" t="s">
        <v>73</v>
      </c>
      <c r="R1277" t="s">
        <v>2231</v>
      </c>
      <c r="S1277" t="s">
        <v>117</v>
      </c>
      <c r="T1277" t="s">
        <v>101</v>
      </c>
    </row>
    <row r="1278" spans="1:20" x14ac:dyDescent="0.25">
      <c r="A1278" s="1">
        <v>3836</v>
      </c>
      <c r="B1278" t="s">
        <v>21</v>
      </c>
      <c r="C1278" t="s">
        <v>36</v>
      </c>
      <c r="D1278" t="s">
        <v>56</v>
      </c>
      <c r="E1278" t="s">
        <v>65</v>
      </c>
      <c r="F1278" t="s">
        <v>74</v>
      </c>
      <c r="G1278" t="s">
        <v>92</v>
      </c>
      <c r="H1278" t="s">
        <v>643</v>
      </c>
      <c r="I1278" t="s">
        <v>90</v>
      </c>
      <c r="J1278" t="s">
        <v>93</v>
      </c>
      <c r="K1278" t="s">
        <v>1267</v>
      </c>
      <c r="L1278" t="s">
        <v>73</v>
      </c>
      <c r="M1278" t="s">
        <v>74</v>
      </c>
      <c r="N1278" t="s">
        <v>1116</v>
      </c>
      <c r="O1278" t="s">
        <v>108</v>
      </c>
      <c r="P1278" t="s">
        <v>1208</v>
      </c>
      <c r="Q1278" t="s">
        <v>126</v>
      </c>
      <c r="R1278" t="s">
        <v>2232</v>
      </c>
      <c r="S1278" t="s">
        <v>82</v>
      </c>
      <c r="T1278" t="s">
        <v>131</v>
      </c>
    </row>
    <row r="1279" spans="1:20" x14ac:dyDescent="0.25">
      <c r="A1279" s="1">
        <v>3837</v>
      </c>
      <c r="B1279" t="s">
        <v>21</v>
      </c>
      <c r="C1279" t="s">
        <v>37</v>
      </c>
      <c r="D1279" t="s">
        <v>56</v>
      </c>
      <c r="E1279" t="s">
        <v>57</v>
      </c>
      <c r="F1279" t="s">
        <v>74</v>
      </c>
      <c r="G1279" t="s">
        <v>79</v>
      </c>
      <c r="H1279" t="s">
        <v>378</v>
      </c>
      <c r="I1279" t="s">
        <v>102</v>
      </c>
      <c r="J1279" t="s">
        <v>79</v>
      </c>
      <c r="K1279" t="s">
        <v>1130</v>
      </c>
      <c r="L1279" t="s">
        <v>126</v>
      </c>
      <c r="M1279" t="s">
        <v>73</v>
      </c>
      <c r="N1279" t="s">
        <v>74</v>
      </c>
      <c r="O1279" t="s">
        <v>107</v>
      </c>
      <c r="P1279" t="s">
        <v>1189</v>
      </c>
      <c r="Q1279" t="s">
        <v>74</v>
      </c>
      <c r="R1279" t="s">
        <v>1673</v>
      </c>
      <c r="S1279" t="s">
        <v>96</v>
      </c>
      <c r="T1279" t="s">
        <v>83</v>
      </c>
    </row>
    <row r="1280" spans="1:20" x14ac:dyDescent="0.25">
      <c r="A1280" s="1">
        <v>3838</v>
      </c>
      <c r="B1280" t="s">
        <v>21</v>
      </c>
      <c r="C1280" t="s">
        <v>38</v>
      </c>
      <c r="D1280" t="s">
        <v>56</v>
      </c>
      <c r="E1280" t="s">
        <v>59</v>
      </c>
      <c r="F1280" t="s">
        <v>74</v>
      </c>
      <c r="G1280" t="s">
        <v>113</v>
      </c>
      <c r="H1280" t="s">
        <v>201</v>
      </c>
      <c r="I1280" t="s">
        <v>114</v>
      </c>
      <c r="J1280" t="s">
        <v>91</v>
      </c>
      <c r="K1280" t="s">
        <v>1288</v>
      </c>
      <c r="L1280" t="s">
        <v>74</v>
      </c>
      <c r="M1280" t="s">
        <v>73</v>
      </c>
      <c r="N1280" t="s">
        <v>74</v>
      </c>
      <c r="O1280" t="s">
        <v>93</v>
      </c>
      <c r="P1280" t="s">
        <v>842</v>
      </c>
      <c r="Q1280" t="s">
        <v>74</v>
      </c>
      <c r="R1280" t="s">
        <v>2168</v>
      </c>
      <c r="S1280" t="s">
        <v>89</v>
      </c>
      <c r="T1280" t="s">
        <v>117</v>
      </c>
    </row>
    <row r="1281" spans="1:20" x14ac:dyDescent="0.25">
      <c r="A1281" s="1">
        <v>3839</v>
      </c>
      <c r="B1281" t="s">
        <v>21</v>
      </c>
      <c r="C1281" t="s">
        <v>39</v>
      </c>
      <c r="D1281" t="s">
        <v>56</v>
      </c>
      <c r="E1281" t="s">
        <v>50</v>
      </c>
      <c r="F1281" t="s">
        <v>73</v>
      </c>
      <c r="G1281" t="s">
        <v>86</v>
      </c>
      <c r="H1281" t="s">
        <v>481</v>
      </c>
      <c r="I1281" t="s">
        <v>103</v>
      </c>
      <c r="J1281" t="s">
        <v>111</v>
      </c>
      <c r="K1281" t="s">
        <v>1183</v>
      </c>
      <c r="L1281" t="s">
        <v>73</v>
      </c>
      <c r="M1281" t="s">
        <v>74</v>
      </c>
      <c r="N1281" t="s">
        <v>126</v>
      </c>
      <c r="O1281" t="s">
        <v>86</v>
      </c>
      <c r="P1281" t="s">
        <v>397</v>
      </c>
      <c r="Q1281" t="s">
        <v>126</v>
      </c>
      <c r="R1281" t="s">
        <v>1696</v>
      </c>
      <c r="S1281" t="s">
        <v>116</v>
      </c>
      <c r="T1281" t="s">
        <v>1116</v>
      </c>
    </row>
    <row r="1282" spans="1:20" x14ac:dyDescent="0.25">
      <c r="A1282" s="1">
        <v>3840</v>
      </c>
      <c r="B1282" t="s">
        <v>21</v>
      </c>
      <c r="C1282" t="s">
        <v>24</v>
      </c>
      <c r="D1282" t="s">
        <v>57</v>
      </c>
      <c r="E1282" t="s">
        <v>50</v>
      </c>
      <c r="F1282" t="s">
        <v>73</v>
      </c>
      <c r="G1282" t="s">
        <v>98</v>
      </c>
      <c r="H1282" t="s">
        <v>634</v>
      </c>
      <c r="I1282" t="s">
        <v>103</v>
      </c>
      <c r="J1282" t="s">
        <v>108</v>
      </c>
      <c r="K1282" t="s">
        <v>1180</v>
      </c>
      <c r="L1282" t="s">
        <v>101</v>
      </c>
      <c r="M1282" t="s">
        <v>74</v>
      </c>
      <c r="N1282" t="s">
        <v>74</v>
      </c>
      <c r="O1282" t="s">
        <v>103</v>
      </c>
      <c r="P1282" t="s">
        <v>946</v>
      </c>
      <c r="Q1282" t="s">
        <v>73</v>
      </c>
      <c r="R1282" t="s">
        <v>2022</v>
      </c>
      <c r="S1282" t="s">
        <v>85</v>
      </c>
      <c r="T1282" t="s">
        <v>101</v>
      </c>
    </row>
    <row r="1283" spans="1:20" x14ac:dyDescent="0.25">
      <c r="A1283" s="1">
        <v>3841</v>
      </c>
      <c r="B1283" t="s">
        <v>21</v>
      </c>
      <c r="C1283" t="s">
        <v>25</v>
      </c>
      <c r="D1283" t="s">
        <v>57</v>
      </c>
      <c r="E1283" t="s">
        <v>59</v>
      </c>
      <c r="F1283" t="s">
        <v>74</v>
      </c>
      <c r="G1283" t="s">
        <v>75</v>
      </c>
      <c r="H1283" t="s">
        <v>1020</v>
      </c>
      <c r="I1283" t="s">
        <v>95</v>
      </c>
      <c r="J1283" t="s">
        <v>91</v>
      </c>
      <c r="K1283" t="s">
        <v>1228</v>
      </c>
      <c r="L1283" t="s">
        <v>74</v>
      </c>
      <c r="M1283" t="s">
        <v>73</v>
      </c>
      <c r="N1283" t="s">
        <v>74</v>
      </c>
      <c r="O1283" t="s">
        <v>96</v>
      </c>
      <c r="P1283" t="s">
        <v>109</v>
      </c>
      <c r="Q1283" t="s">
        <v>74</v>
      </c>
      <c r="R1283" t="s">
        <v>1908</v>
      </c>
      <c r="S1283" t="s">
        <v>117</v>
      </c>
      <c r="T1283" t="s">
        <v>126</v>
      </c>
    </row>
    <row r="1284" spans="1:20" x14ac:dyDescent="0.25">
      <c r="A1284" s="1">
        <v>3842</v>
      </c>
      <c r="B1284" t="s">
        <v>21</v>
      </c>
      <c r="C1284" t="s">
        <v>26</v>
      </c>
      <c r="D1284" t="s">
        <v>57</v>
      </c>
      <c r="E1284" t="s">
        <v>56</v>
      </c>
      <c r="F1284" t="s">
        <v>74</v>
      </c>
      <c r="G1284" t="s">
        <v>78</v>
      </c>
      <c r="H1284" t="s">
        <v>111</v>
      </c>
      <c r="I1284" t="s">
        <v>90</v>
      </c>
      <c r="J1284" t="s">
        <v>104</v>
      </c>
      <c r="K1284" t="s">
        <v>1152</v>
      </c>
      <c r="L1284" t="s">
        <v>73</v>
      </c>
      <c r="M1284" t="s">
        <v>101</v>
      </c>
      <c r="N1284" t="s">
        <v>126</v>
      </c>
      <c r="O1284" t="s">
        <v>92</v>
      </c>
      <c r="P1284" t="s">
        <v>817</v>
      </c>
      <c r="Q1284" t="s">
        <v>74</v>
      </c>
      <c r="R1284" t="s">
        <v>1746</v>
      </c>
      <c r="S1284" t="s">
        <v>82</v>
      </c>
      <c r="T1284" t="s">
        <v>131</v>
      </c>
    </row>
    <row r="1285" spans="1:20" x14ac:dyDescent="0.25">
      <c r="A1285" s="1">
        <v>3843</v>
      </c>
      <c r="B1285" t="s">
        <v>21</v>
      </c>
      <c r="C1285" t="s">
        <v>27</v>
      </c>
      <c r="D1285" t="s">
        <v>57</v>
      </c>
      <c r="E1285" t="s">
        <v>66</v>
      </c>
      <c r="F1285" t="s">
        <v>74</v>
      </c>
      <c r="G1285" t="s">
        <v>77</v>
      </c>
      <c r="H1285" t="s">
        <v>972</v>
      </c>
      <c r="I1285" t="s">
        <v>103</v>
      </c>
      <c r="J1285" t="s">
        <v>105</v>
      </c>
      <c r="K1285" t="s">
        <v>1336</v>
      </c>
      <c r="L1285" t="s">
        <v>126</v>
      </c>
      <c r="M1285" t="s">
        <v>73</v>
      </c>
      <c r="N1285" t="s">
        <v>126</v>
      </c>
      <c r="O1285" t="s">
        <v>82</v>
      </c>
      <c r="P1285" t="s">
        <v>124</v>
      </c>
      <c r="Q1285" t="s">
        <v>74</v>
      </c>
      <c r="R1285" t="s">
        <v>2233</v>
      </c>
      <c r="S1285" t="s">
        <v>78</v>
      </c>
      <c r="T1285" t="s">
        <v>131</v>
      </c>
    </row>
    <row r="1286" spans="1:20" x14ac:dyDescent="0.25">
      <c r="A1286" s="1">
        <v>3844</v>
      </c>
      <c r="B1286" t="s">
        <v>21</v>
      </c>
      <c r="C1286" t="s">
        <v>28</v>
      </c>
      <c r="D1286" t="s">
        <v>57</v>
      </c>
      <c r="E1286" t="s">
        <v>61</v>
      </c>
      <c r="F1286" t="s">
        <v>73</v>
      </c>
      <c r="G1286" t="s">
        <v>86</v>
      </c>
      <c r="H1286" t="s">
        <v>896</v>
      </c>
      <c r="I1286" t="s">
        <v>98</v>
      </c>
      <c r="J1286" t="s">
        <v>109</v>
      </c>
      <c r="K1286" t="s">
        <v>1188</v>
      </c>
      <c r="L1286" t="s">
        <v>101</v>
      </c>
      <c r="M1286" t="s">
        <v>74</v>
      </c>
      <c r="N1286" t="s">
        <v>73</v>
      </c>
      <c r="O1286" t="s">
        <v>113</v>
      </c>
      <c r="P1286" t="s">
        <v>1028</v>
      </c>
      <c r="Q1286" t="s">
        <v>73</v>
      </c>
      <c r="R1286" t="s">
        <v>1987</v>
      </c>
      <c r="S1286" t="s">
        <v>81</v>
      </c>
      <c r="T1286" t="s">
        <v>117</v>
      </c>
    </row>
    <row r="1287" spans="1:20" x14ac:dyDescent="0.25">
      <c r="A1287" s="1">
        <v>3845</v>
      </c>
      <c r="B1287" t="s">
        <v>21</v>
      </c>
      <c r="C1287" t="s">
        <v>40</v>
      </c>
      <c r="D1287" t="s">
        <v>57</v>
      </c>
      <c r="E1287" t="s">
        <v>65</v>
      </c>
      <c r="F1287" t="s">
        <v>73</v>
      </c>
      <c r="G1287" t="s">
        <v>75</v>
      </c>
      <c r="H1287" t="s">
        <v>777</v>
      </c>
      <c r="I1287" t="s">
        <v>114</v>
      </c>
      <c r="J1287" t="s">
        <v>111</v>
      </c>
      <c r="K1287" t="s">
        <v>1214</v>
      </c>
      <c r="L1287" t="s">
        <v>74</v>
      </c>
      <c r="M1287" t="s">
        <v>73</v>
      </c>
      <c r="N1287" t="s">
        <v>74</v>
      </c>
      <c r="O1287" t="s">
        <v>94</v>
      </c>
      <c r="P1287" t="s">
        <v>585</v>
      </c>
      <c r="Q1287" t="s">
        <v>74</v>
      </c>
      <c r="R1287" t="s">
        <v>2025</v>
      </c>
      <c r="S1287" t="s">
        <v>96</v>
      </c>
      <c r="T1287" t="s">
        <v>83</v>
      </c>
    </row>
    <row r="1288" spans="1:20" x14ac:dyDescent="0.25">
      <c r="A1288" s="1">
        <v>3846</v>
      </c>
      <c r="B1288" t="s">
        <v>21</v>
      </c>
      <c r="C1288" t="s">
        <v>29</v>
      </c>
      <c r="D1288" t="s">
        <v>57</v>
      </c>
      <c r="E1288" t="s">
        <v>50</v>
      </c>
      <c r="F1288" t="s">
        <v>74</v>
      </c>
      <c r="G1288" t="s">
        <v>98</v>
      </c>
      <c r="H1288" t="s">
        <v>153</v>
      </c>
      <c r="I1288" t="s">
        <v>106</v>
      </c>
      <c r="J1288" t="s">
        <v>92</v>
      </c>
      <c r="K1288" t="s">
        <v>1259</v>
      </c>
      <c r="L1288" t="s">
        <v>126</v>
      </c>
      <c r="M1288" t="s">
        <v>73</v>
      </c>
      <c r="N1288" t="s">
        <v>101</v>
      </c>
      <c r="O1288" t="s">
        <v>92</v>
      </c>
      <c r="P1288" t="s">
        <v>585</v>
      </c>
      <c r="Q1288" t="s">
        <v>73</v>
      </c>
      <c r="R1288" t="s">
        <v>1540</v>
      </c>
      <c r="S1288" t="s">
        <v>85</v>
      </c>
      <c r="T1288" t="s">
        <v>101</v>
      </c>
    </row>
    <row r="1289" spans="1:20" x14ac:dyDescent="0.25">
      <c r="A1289" s="1">
        <v>3847</v>
      </c>
      <c r="B1289" t="s">
        <v>21</v>
      </c>
      <c r="C1289" t="s">
        <v>30</v>
      </c>
      <c r="D1289" t="s">
        <v>57</v>
      </c>
      <c r="E1289" t="s">
        <v>63</v>
      </c>
      <c r="F1289" t="s">
        <v>73</v>
      </c>
      <c r="G1289" t="s">
        <v>82</v>
      </c>
      <c r="H1289" t="s">
        <v>156</v>
      </c>
      <c r="I1289" t="s">
        <v>75</v>
      </c>
      <c r="J1289" t="s">
        <v>79</v>
      </c>
      <c r="K1289" t="s">
        <v>1222</v>
      </c>
      <c r="L1289" t="s">
        <v>74</v>
      </c>
      <c r="M1289" t="s">
        <v>74</v>
      </c>
      <c r="N1289" t="s">
        <v>74</v>
      </c>
      <c r="O1289" t="s">
        <v>98</v>
      </c>
      <c r="P1289" t="s">
        <v>1315</v>
      </c>
      <c r="Q1289" t="s">
        <v>74</v>
      </c>
      <c r="R1289" t="s">
        <v>1890</v>
      </c>
      <c r="S1289" t="s">
        <v>78</v>
      </c>
      <c r="T1289" t="s">
        <v>101</v>
      </c>
    </row>
    <row r="1290" spans="1:20" x14ac:dyDescent="0.25">
      <c r="A1290" s="1">
        <v>3848</v>
      </c>
      <c r="B1290" t="s">
        <v>21</v>
      </c>
      <c r="C1290" t="s">
        <v>32</v>
      </c>
      <c r="D1290" t="s">
        <v>57</v>
      </c>
      <c r="E1290" t="s">
        <v>55</v>
      </c>
      <c r="F1290" t="s">
        <v>73</v>
      </c>
      <c r="G1290" t="s">
        <v>75</v>
      </c>
      <c r="H1290" t="s">
        <v>515</v>
      </c>
      <c r="I1290" t="s">
        <v>98</v>
      </c>
      <c r="J1290" t="s">
        <v>97</v>
      </c>
      <c r="K1290" t="s">
        <v>1136</v>
      </c>
      <c r="L1290" t="s">
        <v>126</v>
      </c>
      <c r="M1290" t="s">
        <v>74</v>
      </c>
      <c r="N1290" t="s">
        <v>73</v>
      </c>
      <c r="O1290" t="s">
        <v>79</v>
      </c>
      <c r="P1290" t="s">
        <v>609</v>
      </c>
      <c r="Q1290" t="s">
        <v>73</v>
      </c>
      <c r="R1290" t="s">
        <v>1554</v>
      </c>
      <c r="S1290" t="s">
        <v>106</v>
      </c>
      <c r="T1290" t="s">
        <v>101</v>
      </c>
    </row>
    <row r="1291" spans="1:20" x14ac:dyDescent="0.25">
      <c r="A1291" s="1">
        <v>3849</v>
      </c>
      <c r="B1291" t="s">
        <v>21</v>
      </c>
      <c r="C1291" t="s">
        <v>33</v>
      </c>
      <c r="D1291" t="s">
        <v>57</v>
      </c>
      <c r="E1291" t="s">
        <v>44</v>
      </c>
      <c r="F1291" t="s">
        <v>74</v>
      </c>
      <c r="G1291" t="s">
        <v>128</v>
      </c>
      <c r="H1291" t="s">
        <v>512</v>
      </c>
      <c r="I1291" t="s">
        <v>114</v>
      </c>
      <c r="J1291" t="s">
        <v>97</v>
      </c>
      <c r="K1291" t="s">
        <v>1220</v>
      </c>
      <c r="L1291" t="s">
        <v>126</v>
      </c>
      <c r="M1291" t="s">
        <v>73</v>
      </c>
      <c r="N1291" t="s">
        <v>74</v>
      </c>
      <c r="O1291" t="s">
        <v>80</v>
      </c>
      <c r="P1291" t="s">
        <v>1125</v>
      </c>
      <c r="Q1291" t="s">
        <v>126</v>
      </c>
      <c r="R1291" t="s">
        <v>1460</v>
      </c>
      <c r="S1291" t="s">
        <v>96</v>
      </c>
      <c r="T1291" t="s">
        <v>76</v>
      </c>
    </row>
    <row r="1292" spans="1:20" x14ac:dyDescent="0.25">
      <c r="A1292" s="1">
        <v>3850</v>
      </c>
      <c r="B1292" t="s">
        <v>21</v>
      </c>
      <c r="C1292" t="s">
        <v>34</v>
      </c>
      <c r="D1292" t="s">
        <v>57</v>
      </c>
      <c r="E1292" t="s">
        <v>49</v>
      </c>
      <c r="F1292" t="s">
        <v>73</v>
      </c>
      <c r="G1292" t="s">
        <v>94</v>
      </c>
      <c r="H1292" t="s">
        <v>710</v>
      </c>
      <c r="I1292" t="s">
        <v>86</v>
      </c>
      <c r="J1292" t="s">
        <v>108</v>
      </c>
      <c r="K1292" t="s">
        <v>1309</v>
      </c>
      <c r="L1292" t="s">
        <v>101</v>
      </c>
      <c r="M1292" t="s">
        <v>73</v>
      </c>
      <c r="N1292" t="s">
        <v>73</v>
      </c>
      <c r="O1292" t="s">
        <v>108</v>
      </c>
      <c r="P1292" t="s">
        <v>540</v>
      </c>
      <c r="Q1292" t="s">
        <v>73</v>
      </c>
      <c r="R1292" t="s">
        <v>1460</v>
      </c>
      <c r="S1292" t="s">
        <v>96</v>
      </c>
      <c r="T1292" t="s">
        <v>87</v>
      </c>
    </row>
    <row r="1293" spans="1:20" x14ac:dyDescent="0.25">
      <c r="A1293" s="1">
        <v>3851</v>
      </c>
      <c r="B1293" t="s">
        <v>21</v>
      </c>
      <c r="C1293" t="s">
        <v>35</v>
      </c>
      <c r="D1293" t="s">
        <v>57</v>
      </c>
      <c r="E1293" t="s">
        <v>48</v>
      </c>
      <c r="F1293" t="s">
        <v>74</v>
      </c>
      <c r="G1293" t="s">
        <v>99</v>
      </c>
      <c r="H1293" t="s">
        <v>714</v>
      </c>
      <c r="I1293" t="s">
        <v>95</v>
      </c>
      <c r="J1293" t="s">
        <v>84</v>
      </c>
      <c r="K1293" t="s">
        <v>1360</v>
      </c>
      <c r="L1293" t="s">
        <v>74</v>
      </c>
      <c r="M1293" t="s">
        <v>73</v>
      </c>
      <c r="N1293" t="s">
        <v>74</v>
      </c>
      <c r="O1293" t="s">
        <v>114</v>
      </c>
      <c r="P1293" t="s">
        <v>527</v>
      </c>
      <c r="Q1293" t="s">
        <v>73</v>
      </c>
      <c r="R1293" t="s">
        <v>1722</v>
      </c>
      <c r="S1293" t="s">
        <v>106</v>
      </c>
      <c r="T1293" t="s">
        <v>117</v>
      </c>
    </row>
    <row r="1294" spans="1:20" x14ac:dyDescent="0.25">
      <c r="A1294" s="1">
        <v>3852</v>
      </c>
      <c r="B1294" t="s">
        <v>21</v>
      </c>
      <c r="C1294" t="s">
        <v>36</v>
      </c>
      <c r="D1294" t="s">
        <v>57</v>
      </c>
      <c r="E1294" t="s">
        <v>72</v>
      </c>
      <c r="F1294" t="s">
        <v>74</v>
      </c>
      <c r="G1294" t="s">
        <v>79</v>
      </c>
      <c r="H1294" t="s">
        <v>647</v>
      </c>
      <c r="I1294" t="s">
        <v>99</v>
      </c>
      <c r="J1294" t="s">
        <v>93</v>
      </c>
      <c r="K1294" t="s">
        <v>1213</v>
      </c>
      <c r="L1294" t="s">
        <v>126</v>
      </c>
      <c r="M1294" t="s">
        <v>74</v>
      </c>
      <c r="N1294" t="s">
        <v>126</v>
      </c>
      <c r="O1294" t="s">
        <v>80</v>
      </c>
      <c r="P1294" t="s">
        <v>1189</v>
      </c>
      <c r="Q1294" t="s">
        <v>74</v>
      </c>
      <c r="R1294" t="s">
        <v>1880</v>
      </c>
      <c r="S1294" t="s">
        <v>106</v>
      </c>
      <c r="T1294" t="s">
        <v>83</v>
      </c>
    </row>
    <row r="1295" spans="1:20" x14ac:dyDescent="0.25">
      <c r="A1295" s="1">
        <v>3853</v>
      </c>
      <c r="B1295" t="s">
        <v>21</v>
      </c>
      <c r="C1295" t="s">
        <v>37</v>
      </c>
      <c r="D1295" t="s">
        <v>57</v>
      </c>
      <c r="E1295" t="s">
        <v>56</v>
      </c>
      <c r="F1295" t="s">
        <v>73</v>
      </c>
      <c r="G1295" t="s">
        <v>82</v>
      </c>
      <c r="H1295" t="s">
        <v>1055</v>
      </c>
      <c r="I1295" t="s">
        <v>90</v>
      </c>
      <c r="J1295" t="s">
        <v>111</v>
      </c>
      <c r="K1295" t="s">
        <v>1182</v>
      </c>
      <c r="L1295" t="s">
        <v>74</v>
      </c>
      <c r="M1295" t="s">
        <v>101</v>
      </c>
      <c r="N1295" t="s">
        <v>126</v>
      </c>
      <c r="O1295" t="s">
        <v>103</v>
      </c>
      <c r="P1295" t="s">
        <v>894</v>
      </c>
      <c r="Q1295" t="s">
        <v>74</v>
      </c>
      <c r="R1295" t="s">
        <v>1650</v>
      </c>
      <c r="S1295" t="s">
        <v>116</v>
      </c>
      <c r="T1295" t="s">
        <v>1116</v>
      </c>
    </row>
    <row r="1296" spans="1:20" x14ac:dyDescent="0.25">
      <c r="A1296" s="1">
        <v>3854</v>
      </c>
      <c r="B1296" t="s">
        <v>21</v>
      </c>
      <c r="C1296" t="s">
        <v>38</v>
      </c>
      <c r="D1296" t="s">
        <v>57</v>
      </c>
      <c r="E1296" t="s">
        <v>62</v>
      </c>
      <c r="F1296" t="s">
        <v>73</v>
      </c>
      <c r="G1296" t="s">
        <v>96</v>
      </c>
      <c r="H1296" t="s">
        <v>271</v>
      </c>
      <c r="I1296" t="s">
        <v>103</v>
      </c>
      <c r="J1296" t="s">
        <v>104</v>
      </c>
      <c r="K1296" t="s">
        <v>1246</v>
      </c>
      <c r="L1296" t="s">
        <v>74</v>
      </c>
      <c r="M1296" t="s">
        <v>73</v>
      </c>
      <c r="N1296" t="s">
        <v>73</v>
      </c>
      <c r="O1296" t="s">
        <v>79</v>
      </c>
      <c r="P1296" t="s">
        <v>255</v>
      </c>
      <c r="Q1296" t="s">
        <v>74</v>
      </c>
      <c r="R1296" t="s">
        <v>1648</v>
      </c>
      <c r="S1296" t="s">
        <v>106</v>
      </c>
      <c r="T1296" t="s">
        <v>131</v>
      </c>
    </row>
    <row r="1297" spans="1:20" x14ac:dyDescent="0.25">
      <c r="A1297" s="1">
        <v>3855</v>
      </c>
      <c r="B1297" t="s">
        <v>21</v>
      </c>
      <c r="C1297" t="s">
        <v>39</v>
      </c>
      <c r="D1297" t="s">
        <v>57</v>
      </c>
      <c r="E1297" t="s">
        <v>65</v>
      </c>
      <c r="F1297" t="s">
        <v>74</v>
      </c>
      <c r="G1297" t="s">
        <v>79</v>
      </c>
      <c r="H1297" t="s">
        <v>877</v>
      </c>
      <c r="I1297" t="s">
        <v>94</v>
      </c>
      <c r="J1297" t="s">
        <v>97</v>
      </c>
      <c r="K1297" t="s">
        <v>1296</v>
      </c>
      <c r="L1297" t="s">
        <v>101</v>
      </c>
      <c r="M1297" t="s">
        <v>73</v>
      </c>
      <c r="N1297" t="s">
        <v>74</v>
      </c>
      <c r="O1297" t="s">
        <v>79</v>
      </c>
      <c r="P1297" t="s">
        <v>914</v>
      </c>
      <c r="Q1297" t="s">
        <v>73</v>
      </c>
      <c r="R1297" t="s">
        <v>1848</v>
      </c>
      <c r="S1297" t="s">
        <v>82</v>
      </c>
      <c r="T1297" t="s">
        <v>76</v>
      </c>
    </row>
    <row r="1298" spans="1:20" x14ac:dyDescent="0.25">
      <c r="A1298" s="1">
        <v>3856</v>
      </c>
      <c r="B1298" t="s">
        <v>21</v>
      </c>
      <c r="C1298" t="s">
        <v>24</v>
      </c>
      <c r="D1298" t="s">
        <v>58</v>
      </c>
      <c r="E1298" t="s">
        <v>54</v>
      </c>
      <c r="F1298" t="s">
        <v>74</v>
      </c>
      <c r="G1298" t="s">
        <v>119</v>
      </c>
      <c r="H1298" t="s">
        <v>390</v>
      </c>
      <c r="I1298" t="s">
        <v>103</v>
      </c>
      <c r="J1298" t="s">
        <v>79</v>
      </c>
      <c r="K1298" t="s">
        <v>1231</v>
      </c>
      <c r="L1298" t="s">
        <v>74</v>
      </c>
      <c r="M1298" t="s">
        <v>73</v>
      </c>
      <c r="N1298" t="s">
        <v>74</v>
      </c>
      <c r="O1298" t="s">
        <v>108</v>
      </c>
      <c r="P1298" t="s">
        <v>213</v>
      </c>
      <c r="Q1298" t="s">
        <v>126</v>
      </c>
      <c r="R1298" t="s">
        <v>1559</v>
      </c>
      <c r="S1298" t="s">
        <v>96</v>
      </c>
      <c r="T1298" t="s">
        <v>131</v>
      </c>
    </row>
    <row r="1299" spans="1:20" x14ac:dyDescent="0.25">
      <c r="A1299" s="1">
        <v>3857</v>
      </c>
      <c r="B1299" t="s">
        <v>21</v>
      </c>
      <c r="C1299" t="s">
        <v>25</v>
      </c>
      <c r="D1299" t="s">
        <v>58</v>
      </c>
      <c r="E1299" t="s">
        <v>72</v>
      </c>
      <c r="F1299" t="s">
        <v>74</v>
      </c>
      <c r="G1299" t="s">
        <v>90</v>
      </c>
      <c r="H1299" t="s">
        <v>881</v>
      </c>
      <c r="I1299" t="s">
        <v>106</v>
      </c>
      <c r="J1299" t="s">
        <v>114</v>
      </c>
      <c r="K1299" t="s">
        <v>1136</v>
      </c>
      <c r="L1299" t="s">
        <v>74</v>
      </c>
      <c r="M1299" t="s">
        <v>74</v>
      </c>
      <c r="N1299" t="s">
        <v>126</v>
      </c>
      <c r="O1299" t="s">
        <v>103</v>
      </c>
      <c r="P1299" t="s">
        <v>530</v>
      </c>
      <c r="Q1299" t="s">
        <v>74</v>
      </c>
      <c r="R1299" t="s">
        <v>1612</v>
      </c>
      <c r="S1299" t="s">
        <v>85</v>
      </c>
      <c r="T1299" t="s">
        <v>131</v>
      </c>
    </row>
    <row r="1300" spans="1:20" x14ac:dyDescent="0.25">
      <c r="A1300" s="1">
        <v>3858</v>
      </c>
      <c r="B1300" t="s">
        <v>21</v>
      </c>
      <c r="C1300" t="s">
        <v>26</v>
      </c>
      <c r="D1300" t="s">
        <v>58</v>
      </c>
      <c r="E1300" t="s">
        <v>68</v>
      </c>
      <c r="F1300" t="s">
        <v>73</v>
      </c>
      <c r="G1300" t="s">
        <v>88</v>
      </c>
      <c r="H1300" t="s">
        <v>1056</v>
      </c>
      <c r="I1300" t="s">
        <v>103</v>
      </c>
      <c r="J1300" t="s">
        <v>94</v>
      </c>
      <c r="K1300" t="s">
        <v>1320</v>
      </c>
      <c r="L1300" t="s">
        <v>101</v>
      </c>
      <c r="M1300" t="s">
        <v>73</v>
      </c>
      <c r="N1300" t="s">
        <v>73</v>
      </c>
      <c r="O1300" t="s">
        <v>107</v>
      </c>
      <c r="P1300" t="s">
        <v>1016</v>
      </c>
      <c r="Q1300" t="s">
        <v>126</v>
      </c>
      <c r="R1300" t="s">
        <v>1652</v>
      </c>
      <c r="S1300" t="s">
        <v>85</v>
      </c>
      <c r="T1300" t="s">
        <v>117</v>
      </c>
    </row>
    <row r="1301" spans="1:20" x14ac:dyDescent="0.25">
      <c r="A1301" s="1">
        <v>3859</v>
      </c>
      <c r="B1301" t="s">
        <v>21</v>
      </c>
      <c r="C1301" t="s">
        <v>27</v>
      </c>
      <c r="D1301" t="s">
        <v>58</v>
      </c>
      <c r="E1301" t="s">
        <v>49</v>
      </c>
      <c r="F1301" t="s">
        <v>73</v>
      </c>
      <c r="G1301" t="s">
        <v>80</v>
      </c>
      <c r="H1301" t="s">
        <v>843</v>
      </c>
      <c r="I1301" t="s">
        <v>98</v>
      </c>
      <c r="J1301" t="s">
        <v>111</v>
      </c>
      <c r="K1301" t="s">
        <v>1163</v>
      </c>
      <c r="L1301" t="s">
        <v>126</v>
      </c>
      <c r="M1301" t="s">
        <v>73</v>
      </c>
      <c r="N1301" t="s">
        <v>74</v>
      </c>
      <c r="O1301" t="s">
        <v>95</v>
      </c>
      <c r="P1301" t="s">
        <v>1142</v>
      </c>
      <c r="Q1301" t="s">
        <v>73</v>
      </c>
      <c r="R1301" t="s">
        <v>1991</v>
      </c>
      <c r="S1301" t="s">
        <v>82</v>
      </c>
      <c r="T1301" t="s">
        <v>131</v>
      </c>
    </row>
    <row r="1302" spans="1:20" x14ac:dyDescent="0.25">
      <c r="A1302" s="1">
        <v>3860</v>
      </c>
      <c r="B1302" t="s">
        <v>21</v>
      </c>
      <c r="C1302" t="s">
        <v>28</v>
      </c>
      <c r="D1302" t="s">
        <v>58</v>
      </c>
      <c r="E1302" t="s">
        <v>69</v>
      </c>
      <c r="F1302" t="s">
        <v>74</v>
      </c>
      <c r="G1302" t="s">
        <v>78</v>
      </c>
      <c r="H1302" t="s">
        <v>738</v>
      </c>
      <c r="I1302" t="s">
        <v>103</v>
      </c>
      <c r="J1302" t="s">
        <v>129</v>
      </c>
      <c r="K1302" t="s">
        <v>1251</v>
      </c>
      <c r="L1302" t="s">
        <v>73</v>
      </c>
      <c r="M1302" t="s">
        <v>126</v>
      </c>
      <c r="N1302" t="s">
        <v>126</v>
      </c>
      <c r="O1302" t="s">
        <v>103</v>
      </c>
      <c r="P1302" t="s">
        <v>544</v>
      </c>
      <c r="Q1302" t="s">
        <v>74</v>
      </c>
      <c r="R1302" t="s">
        <v>1900</v>
      </c>
      <c r="S1302" t="s">
        <v>106</v>
      </c>
      <c r="T1302" t="s">
        <v>117</v>
      </c>
    </row>
    <row r="1303" spans="1:20" x14ac:dyDescent="0.25">
      <c r="A1303" s="1">
        <v>3861</v>
      </c>
      <c r="B1303" t="s">
        <v>21</v>
      </c>
      <c r="C1303" t="s">
        <v>40</v>
      </c>
      <c r="D1303" t="s">
        <v>58</v>
      </c>
      <c r="E1303" t="s">
        <v>55</v>
      </c>
      <c r="F1303" t="s">
        <v>73</v>
      </c>
      <c r="G1303" t="s">
        <v>86</v>
      </c>
      <c r="H1303" t="s">
        <v>751</v>
      </c>
      <c r="I1303" t="s">
        <v>116</v>
      </c>
      <c r="J1303" t="s">
        <v>98</v>
      </c>
      <c r="K1303" t="s">
        <v>396</v>
      </c>
      <c r="L1303" t="s">
        <v>74</v>
      </c>
      <c r="M1303" t="s">
        <v>73</v>
      </c>
      <c r="N1303" t="s">
        <v>101</v>
      </c>
      <c r="O1303" t="s">
        <v>107</v>
      </c>
      <c r="P1303" t="s">
        <v>899</v>
      </c>
      <c r="Q1303" t="s">
        <v>73</v>
      </c>
      <c r="R1303" t="s">
        <v>1842</v>
      </c>
      <c r="S1303" t="s">
        <v>82</v>
      </c>
      <c r="T1303" t="s">
        <v>1116</v>
      </c>
    </row>
    <row r="1304" spans="1:20" x14ac:dyDescent="0.25">
      <c r="A1304" s="1">
        <v>3862</v>
      </c>
      <c r="B1304" t="s">
        <v>21</v>
      </c>
      <c r="C1304" t="s">
        <v>29</v>
      </c>
      <c r="D1304" t="s">
        <v>58</v>
      </c>
      <c r="E1304" t="s">
        <v>41</v>
      </c>
      <c r="F1304" t="s">
        <v>74</v>
      </c>
      <c r="G1304" t="s">
        <v>108</v>
      </c>
      <c r="H1304" t="s">
        <v>257</v>
      </c>
      <c r="I1304" t="s">
        <v>103</v>
      </c>
      <c r="J1304" t="s">
        <v>97</v>
      </c>
      <c r="K1304" t="s">
        <v>1134</v>
      </c>
      <c r="L1304" t="s">
        <v>74</v>
      </c>
      <c r="M1304" t="s">
        <v>74</v>
      </c>
      <c r="N1304" t="s">
        <v>74</v>
      </c>
      <c r="O1304" t="s">
        <v>104</v>
      </c>
      <c r="P1304" t="s">
        <v>1175</v>
      </c>
      <c r="Q1304" t="s">
        <v>126</v>
      </c>
      <c r="R1304" t="s">
        <v>1677</v>
      </c>
      <c r="S1304" t="s">
        <v>99</v>
      </c>
      <c r="T1304" t="s">
        <v>82</v>
      </c>
    </row>
    <row r="1305" spans="1:20" x14ac:dyDescent="0.25">
      <c r="A1305" s="1">
        <v>3863</v>
      </c>
      <c r="B1305" t="s">
        <v>21</v>
      </c>
      <c r="C1305" t="s">
        <v>31</v>
      </c>
      <c r="D1305" t="s">
        <v>58</v>
      </c>
      <c r="E1305" t="s">
        <v>61</v>
      </c>
      <c r="F1305" t="s">
        <v>73</v>
      </c>
      <c r="G1305" t="s">
        <v>122</v>
      </c>
      <c r="H1305" t="s">
        <v>1013</v>
      </c>
      <c r="I1305" t="s">
        <v>96</v>
      </c>
      <c r="J1305" t="s">
        <v>103</v>
      </c>
      <c r="K1305" t="s">
        <v>1358</v>
      </c>
      <c r="L1305" t="s">
        <v>1116</v>
      </c>
      <c r="M1305" t="s">
        <v>73</v>
      </c>
      <c r="N1305" t="s">
        <v>73</v>
      </c>
      <c r="O1305" t="s">
        <v>91</v>
      </c>
      <c r="P1305" t="s">
        <v>1259</v>
      </c>
      <c r="Q1305" t="s">
        <v>126</v>
      </c>
      <c r="R1305" t="s">
        <v>866</v>
      </c>
      <c r="S1305" t="s">
        <v>85</v>
      </c>
      <c r="T1305" t="s">
        <v>83</v>
      </c>
    </row>
    <row r="1306" spans="1:20" x14ac:dyDescent="0.25">
      <c r="A1306" s="1">
        <v>3864</v>
      </c>
      <c r="B1306" t="s">
        <v>21</v>
      </c>
      <c r="C1306" t="s">
        <v>32</v>
      </c>
      <c r="D1306" t="s">
        <v>58</v>
      </c>
      <c r="E1306" t="s">
        <v>53</v>
      </c>
      <c r="F1306" t="s">
        <v>74</v>
      </c>
      <c r="G1306" t="s">
        <v>108</v>
      </c>
      <c r="H1306" t="s">
        <v>1057</v>
      </c>
      <c r="I1306" t="s">
        <v>92</v>
      </c>
      <c r="J1306" t="s">
        <v>105</v>
      </c>
      <c r="K1306" t="s">
        <v>1209</v>
      </c>
      <c r="L1306" t="s">
        <v>101</v>
      </c>
      <c r="M1306" t="s">
        <v>73</v>
      </c>
      <c r="N1306" t="s">
        <v>101</v>
      </c>
      <c r="O1306" t="s">
        <v>114</v>
      </c>
      <c r="P1306" t="s">
        <v>817</v>
      </c>
      <c r="Q1306" t="s">
        <v>73</v>
      </c>
      <c r="R1306" t="s">
        <v>1898</v>
      </c>
      <c r="S1306" t="s">
        <v>89</v>
      </c>
      <c r="T1306" t="s">
        <v>83</v>
      </c>
    </row>
    <row r="1307" spans="1:20" x14ac:dyDescent="0.25">
      <c r="A1307" s="1">
        <v>3865</v>
      </c>
      <c r="B1307" t="s">
        <v>21</v>
      </c>
      <c r="C1307" t="s">
        <v>33</v>
      </c>
      <c r="D1307" t="s">
        <v>58</v>
      </c>
      <c r="E1307" t="s">
        <v>60</v>
      </c>
      <c r="F1307" t="s">
        <v>73</v>
      </c>
      <c r="G1307" t="s">
        <v>76</v>
      </c>
      <c r="H1307" t="s">
        <v>333</v>
      </c>
      <c r="I1307" t="s">
        <v>102</v>
      </c>
      <c r="J1307" t="s">
        <v>97</v>
      </c>
      <c r="K1307" t="s">
        <v>1182</v>
      </c>
      <c r="L1307" t="s">
        <v>73</v>
      </c>
      <c r="M1307" t="s">
        <v>73</v>
      </c>
      <c r="N1307" t="s">
        <v>126</v>
      </c>
      <c r="O1307" t="s">
        <v>75</v>
      </c>
      <c r="P1307" t="s">
        <v>110</v>
      </c>
      <c r="Q1307" t="s">
        <v>74</v>
      </c>
      <c r="R1307" t="s">
        <v>2095</v>
      </c>
      <c r="S1307" t="s">
        <v>116</v>
      </c>
      <c r="T1307" t="s">
        <v>101</v>
      </c>
    </row>
    <row r="1308" spans="1:20" x14ac:dyDescent="0.25">
      <c r="A1308" s="1">
        <v>3866</v>
      </c>
      <c r="B1308" t="s">
        <v>21</v>
      </c>
      <c r="C1308" t="s">
        <v>34</v>
      </c>
      <c r="D1308" t="s">
        <v>58</v>
      </c>
      <c r="E1308" t="s">
        <v>64</v>
      </c>
      <c r="F1308" t="s">
        <v>74</v>
      </c>
      <c r="G1308" t="s">
        <v>92</v>
      </c>
      <c r="H1308" t="s">
        <v>491</v>
      </c>
      <c r="I1308" t="s">
        <v>94</v>
      </c>
      <c r="J1308" t="s">
        <v>109</v>
      </c>
      <c r="K1308" t="s">
        <v>1201</v>
      </c>
      <c r="L1308" t="s">
        <v>126</v>
      </c>
      <c r="M1308" t="s">
        <v>74</v>
      </c>
      <c r="N1308" t="s">
        <v>1116</v>
      </c>
      <c r="O1308" t="s">
        <v>114</v>
      </c>
      <c r="P1308" t="s">
        <v>187</v>
      </c>
      <c r="Q1308" t="s">
        <v>73</v>
      </c>
      <c r="R1308" t="s">
        <v>2234</v>
      </c>
      <c r="S1308" t="s">
        <v>96</v>
      </c>
      <c r="T1308" t="s">
        <v>101</v>
      </c>
    </row>
    <row r="1309" spans="1:20" x14ac:dyDescent="0.25">
      <c r="A1309" s="1">
        <v>3867</v>
      </c>
      <c r="B1309" t="s">
        <v>21</v>
      </c>
      <c r="C1309" t="s">
        <v>35</v>
      </c>
      <c r="D1309" t="s">
        <v>58</v>
      </c>
      <c r="E1309" t="s">
        <v>41</v>
      </c>
      <c r="F1309" t="s">
        <v>73</v>
      </c>
      <c r="G1309" t="s">
        <v>107</v>
      </c>
      <c r="H1309" t="s">
        <v>227</v>
      </c>
      <c r="I1309" t="s">
        <v>98</v>
      </c>
      <c r="J1309" t="s">
        <v>95</v>
      </c>
      <c r="K1309" t="s">
        <v>1198</v>
      </c>
      <c r="L1309" t="s">
        <v>126</v>
      </c>
      <c r="M1309" t="s">
        <v>74</v>
      </c>
      <c r="N1309" t="s">
        <v>74</v>
      </c>
      <c r="O1309" t="s">
        <v>77</v>
      </c>
      <c r="P1309" t="s">
        <v>806</v>
      </c>
      <c r="Q1309" t="s">
        <v>73</v>
      </c>
      <c r="R1309" t="s">
        <v>1693</v>
      </c>
      <c r="S1309" t="s">
        <v>116</v>
      </c>
      <c r="T1309" t="s">
        <v>101</v>
      </c>
    </row>
    <row r="1310" spans="1:20" x14ac:dyDescent="0.25">
      <c r="A1310" s="1">
        <v>3868</v>
      </c>
      <c r="B1310" t="s">
        <v>21</v>
      </c>
      <c r="C1310" t="s">
        <v>36</v>
      </c>
      <c r="D1310" t="s">
        <v>58</v>
      </c>
      <c r="E1310" t="s">
        <v>66</v>
      </c>
      <c r="F1310" t="s">
        <v>74</v>
      </c>
      <c r="G1310" t="s">
        <v>80</v>
      </c>
      <c r="H1310" t="s">
        <v>918</v>
      </c>
      <c r="I1310" t="s">
        <v>89</v>
      </c>
      <c r="J1310" t="s">
        <v>92</v>
      </c>
      <c r="K1310" t="s">
        <v>1343</v>
      </c>
      <c r="L1310" t="s">
        <v>126</v>
      </c>
      <c r="M1310" t="s">
        <v>73</v>
      </c>
      <c r="N1310" t="s">
        <v>126</v>
      </c>
      <c r="O1310" t="s">
        <v>75</v>
      </c>
      <c r="P1310" t="s">
        <v>681</v>
      </c>
      <c r="Q1310" t="s">
        <v>126</v>
      </c>
      <c r="R1310" t="s">
        <v>2185</v>
      </c>
      <c r="S1310" t="s">
        <v>76</v>
      </c>
      <c r="T1310" t="s">
        <v>126</v>
      </c>
    </row>
    <row r="1311" spans="1:20" x14ac:dyDescent="0.25">
      <c r="A1311" s="1">
        <v>3869</v>
      </c>
      <c r="B1311" t="s">
        <v>21</v>
      </c>
      <c r="C1311" t="s">
        <v>37</v>
      </c>
      <c r="D1311" t="s">
        <v>58</v>
      </c>
      <c r="E1311" t="s">
        <v>69</v>
      </c>
      <c r="F1311" t="s">
        <v>73</v>
      </c>
      <c r="G1311" t="s">
        <v>112</v>
      </c>
      <c r="H1311" t="s">
        <v>230</v>
      </c>
      <c r="I1311" t="s">
        <v>106</v>
      </c>
      <c r="J1311" t="s">
        <v>102</v>
      </c>
      <c r="K1311" t="s">
        <v>1005</v>
      </c>
      <c r="L1311" t="s">
        <v>126</v>
      </c>
      <c r="M1311" t="s">
        <v>74</v>
      </c>
      <c r="N1311" t="s">
        <v>126</v>
      </c>
      <c r="O1311" t="s">
        <v>84</v>
      </c>
      <c r="P1311" t="s">
        <v>1163</v>
      </c>
      <c r="Q1311" t="s">
        <v>101</v>
      </c>
      <c r="R1311" t="s">
        <v>1964</v>
      </c>
      <c r="S1311" t="s">
        <v>89</v>
      </c>
      <c r="T1311" t="s">
        <v>83</v>
      </c>
    </row>
    <row r="1312" spans="1:20" x14ac:dyDescent="0.25">
      <c r="A1312" s="1">
        <v>3870</v>
      </c>
      <c r="B1312" t="s">
        <v>21</v>
      </c>
      <c r="C1312" t="s">
        <v>38</v>
      </c>
      <c r="D1312" t="s">
        <v>58</v>
      </c>
      <c r="E1312" t="s">
        <v>71</v>
      </c>
      <c r="F1312" t="s">
        <v>73</v>
      </c>
      <c r="G1312" t="s">
        <v>86</v>
      </c>
      <c r="H1312" t="s">
        <v>812</v>
      </c>
      <c r="I1312" t="s">
        <v>103</v>
      </c>
      <c r="J1312" t="s">
        <v>91</v>
      </c>
      <c r="K1312" t="s">
        <v>1122</v>
      </c>
      <c r="L1312" t="s">
        <v>1116</v>
      </c>
      <c r="M1312" t="s">
        <v>73</v>
      </c>
      <c r="N1312" t="s">
        <v>74</v>
      </c>
      <c r="O1312" t="s">
        <v>92</v>
      </c>
      <c r="P1312" t="s">
        <v>995</v>
      </c>
      <c r="Q1312" t="s">
        <v>73</v>
      </c>
      <c r="R1312" t="s">
        <v>1509</v>
      </c>
      <c r="S1312" t="s">
        <v>96</v>
      </c>
      <c r="T1312" t="s">
        <v>83</v>
      </c>
    </row>
    <row r="1313" spans="1:20" x14ac:dyDescent="0.25">
      <c r="A1313" s="1">
        <v>3871</v>
      </c>
      <c r="B1313" t="s">
        <v>21</v>
      </c>
      <c r="C1313" t="s">
        <v>39</v>
      </c>
      <c r="D1313" t="s">
        <v>58</v>
      </c>
      <c r="E1313" t="s">
        <v>68</v>
      </c>
      <c r="F1313" t="s">
        <v>74</v>
      </c>
      <c r="G1313" t="s">
        <v>82</v>
      </c>
      <c r="H1313" t="s">
        <v>597</v>
      </c>
      <c r="I1313" t="s">
        <v>90</v>
      </c>
      <c r="J1313" t="s">
        <v>93</v>
      </c>
      <c r="K1313" t="s">
        <v>1118</v>
      </c>
      <c r="L1313" t="s">
        <v>73</v>
      </c>
      <c r="M1313" t="s">
        <v>73</v>
      </c>
      <c r="N1313" t="s">
        <v>101</v>
      </c>
      <c r="O1313" t="s">
        <v>92</v>
      </c>
      <c r="P1313" t="s">
        <v>206</v>
      </c>
      <c r="Q1313" t="s">
        <v>74</v>
      </c>
      <c r="R1313" t="s">
        <v>2217</v>
      </c>
      <c r="S1313" t="s">
        <v>106</v>
      </c>
      <c r="T1313" t="s">
        <v>131</v>
      </c>
    </row>
    <row r="1314" spans="1:20" x14ac:dyDescent="0.25">
      <c r="A1314" s="1">
        <v>3872</v>
      </c>
      <c r="B1314" t="s">
        <v>21</v>
      </c>
      <c r="C1314" t="s">
        <v>25</v>
      </c>
      <c r="D1314" t="s">
        <v>59</v>
      </c>
      <c r="E1314" t="s">
        <v>57</v>
      </c>
      <c r="F1314" t="s">
        <v>73</v>
      </c>
      <c r="G1314" t="s">
        <v>99</v>
      </c>
      <c r="H1314" t="s">
        <v>652</v>
      </c>
      <c r="I1314" t="s">
        <v>77</v>
      </c>
      <c r="J1314" t="s">
        <v>93</v>
      </c>
      <c r="K1314" t="s">
        <v>1324</v>
      </c>
      <c r="L1314" t="s">
        <v>74</v>
      </c>
      <c r="M1314" t="s">
        <v>73</v>
      </c>
      <c r="N1314" t="s">
        <v>126</v>
      </c>
      <c r="O1314" t="s">
        <v>107</v>
      </c>
      <c r="P1314" t="s">
        <v>885</v>
      </c>
      <c r="Q1314" t="s">
        <v>73</v>
      </c>
      <c r="R1314" t="s">
        <v>1977</v>
      </c>
      <c r="S1314" t="s">
        <v>82</v>
      </c>
      <c r="T1314" t="s">
        <v>131</v>
      </c>
    </row>
    <row r="1315" spans="1:20" x14ac:dyDescent="0.25">
      <c r="A1315" s="1">
        <v>3873</v>
      </c>
      <c r="B1315" t="s">
        <v>21</v>
      </c>
      <c r="C1315" t="s">
        <v>26</v>
      </c>
      <c r="D1315" t="s">
        <v>59</v>
      </c>
      <c r="E1315" t="s">
        <v>62</v>
      </c>
      <c r="F1315" t="s">
        <v>73</v>
      </c>
      <c r="G1315" t="s">
        <v>83</v>
      </c>
      <c r="H1315" t="s">
        <v>474</v>
      </c>
      <c r="I1315" t="s">
        <v>92</v>
      </c>
      <c r="J1315" t="s">
        <v>110</v>
      </c>
      <c r="K1315" t="s">
        <v>1190</v>
      </c>
      <c r="L1315" t="s">
        <v>74</v>
      </c>
      <c r="M1315" t="s">
        <v>126</v>
      </c>
      <c r="N1315" t="s">
        <v>101</v>
      </c>
      <c r="O1315" t="s">
        <v>106</v>
      </c>
      <c r="P1315" t="s">
        <v>79</v>
      </c>
      <c r="Q1315" t="s">
        <v>73</v>
      </c>
      <c r="R1315" t="s">
        <v>1810</v>
      </c>
      <c r="S1315" t="s">
        <v>85</v>
      </c>
      <c r="T1315" t="s">
        <v>74</v>
      </c>
    </row>
    <row r="1316" spans="1:20" x14ac:dyDescent="0.25">
      <c r="A1316" s="1">
        <v>3874</v>
      </c>
      <c r="B1316" t="s">
        <v>21</v>
      </c>
      <c r="C1316" t="s">
        <v>27</v>
      </c>
      <c r="D1316" t="s">
        <v>59</v>
      </c>
      <c r="E1316" t="s">
        <v>64</v>
      </c>
      <c r="F1316" t="s">
        <v>74</v>
      </c>
      <c r="G1316" t="s">
        <v>73</v>
      </c>
      <c r="H1316" t="s">
        <v>242</v>
      </c>
      <c r="I1316" t="s">
        <v>90</v>
      </c>
      <c r="J1316" t="s">
        <v>94</v>
      </c>
      <c r="K1316" t="s">
        <v>1047</v>
      </c>
      <c r="L1316" t="s">
        <v>73</v>
      </c>
      <c r="M1316" t="s">
        <v>74</v>
      </c>
      <c r="N1316" t="s">
        <v>1116</v>
      </c>
      <c r="O1316" t="s">
        <v>106</v>
      </c>
      <c r="P1316" t="s">
        <v>124</v>
      </c>
      <c r="Q1316" t="s">
        <v>73</v>
      </c>
      <c r="R1316" t="s">
        <v>1708</v>
      </c>
      <c r="S1316" t="s">
        <v>117</v>
      </c>
      <c r="T1316" t="s">
        <v>74</v>
      </c>
    </row>
    <row r="1317" spans="1:20" x14ac:dyDescent="0.25">
      <c r="A1317" s="1">
        <v>3875</v>
      </c>
      <c r="B1317" t="s">
        <v>21</v>
      </c>
      <c r="C1317" t="s">
        <v>28</v>
      </c>
      <c r="D1317" t="s">
        <v>59</v>
      </c>
      <c r="E1317" t="s">
        <v>71</v>
      </c>
      <c r="F1317" t="s">
        <v>74</v>
      </c>
      <c r="G1317" t="s">
        <v>89</v>
      </c>
      <c r="H1317" t="s">
        <v>669</v>
      </c>
      <c r="I1317" t="s">
        <v>85</v>
      </c>
      <c r="J1317" t="s">
        <v>86</v>
      </c>
      <c r="K1317" t="s">
        <v>447</v>
      </c>
      <c r="L1317" t="s">
        <v>74</v>
      </c>
      <c r="M1317" t="s">
        <v>74</v>
      </c>
      <c r="N1317" t="s">
        <v>74</v>
      </c>
      <c r="O1317" t="s">
        <v>95</v>
      </c>
      <c r="P1317" t="s">
        <v>544</v>
      </c>
      <c r="Q1317" t="s">
        <v>73</v>
      </c>
      <c r="R1317" t="s">
        <v>1760</v>
      </c>
      <c r="S1317" t="s">
        <v>106</v>
      </c>
      <c r="T1317" t="s">
        <v>131</v>
      </c>
    </row>
    <row r="1318" spans="1:20" x14ac:dyDescent="0.25">
      <c r="A1318" s="1">
        <v>3876</v>
      </c>
      <c r="B1318" t="s">
        <v>21</v>
      </c>
      <c r="C1318" t="s">
        <v>40</v>
      </c>
      <c r="D1318" t="s">
        <v>59</v>
      </c>
      <c r="E1318" t="s">
        <v>42</v>
      </c>
      <c r="F1318" t="s">
        <v>73</v>
      </c>
      <c r="G1318" t="s">
        <v>90</v>
      </c>
      <c r="H1318" t="s">
        <v>1030</v>
      </c>
      <c r="I1318" t="s">
        <v>99</v>
      </c>
      <c r="J1318" t="s">
        <v>108</v>
      </c>
      <c r="K1318" t="s">
        <v>782</v>
      </c>
      <c r="L1318" t="s">
        <v>126</v>
      </c>
      <c r="M1318" t="s">
        <v>74</v>
      </c>
      <c r="N1318" t="s">
        <v>73</v>
      </c>
      <c r="O1318" t="s">
        <v>95</v>
      </c>
      <c r="P1318" t="s">
        <v>1176</v>
      </c>
      <c r="Q1318" t="s">
        <v>73</v>
      </c>
      <c r="R1318" t="s">
        <v>1931</v>
      </c>
      <c r="S1318" t="s">
        <v>85</v>
      </c>
      <c r="T1318" t="s">
        <v>131</v>
      </c>
    </row>
    <row r="1319" spans="1:20" x14ac:dyDescent="0.25">
      <c r="A1319" s="1">
        <v>3877</v>
      </c>
      <c r="B1319" t="s">
        <v>21</v>
      </c>
      <c r="C1319" t="s">
        <v>29</v>
      </c>
      <c r="D1319" t="s">
        <v>59</v>
      </c>
      <c r="E1319" t="s">
        <v>62</v>
      </c>
      <c r="F1319" t="s">
        <v>74</v>
      </c>
      <c r="G1319" t="s">
        <v>95</v>
      </c>
      <c r="H1319" t="s">
        <v>477</v>
      </c>
      <c r="I1319" t="s">
        <v>114</v>
      </c>
      <c r="J1319" t="s">
        <v>97</v>
      </c>
      <c r="K1319" t="s">
        <v>1206</v>
      </c>
      <c r="L1319" t="s">
        <v>1116</v>
      </c>
      <c r="M1319" t="s">
        <v>126</v>
      </c>
      <c r="N1319" t="s">
        <v>101</v>
      </c>
      <c r="O1319" t="s">
        <v>114</v>
      </c>
      <c r="P1319" t="s">
        <v>130</v>
      </c>
      <c r="Q1319" t="s">
        <v>73</v>
      </c>
      <c r="R1319" t="s">
        <v>1658</v>
      </c>
      <c r="S1319" t="s">
        <v>82</v>
      </c>
      <c r="T1319" t="s">
        <v>131</v>
      </c>
    </row>
    <row r="1320" spans="1:20" x14ac:dyDescent="0.25">
      <c r="A1320" s="1">
        <v>3878</v>
      </c>
      <c r="B1320" t="s">
        <v>21</v>
      </c>
      <c r="C1320" t="s">
        <v>30</v>
      </c>
      <c r="D1320" t="s">
        <v>59</v>
      </c>
      <c r="E1320" t="s">
        <v>43</v>
      </c>
      <c r="F1320" t="s">
        <v>73</v>
      </c>
      <c r="G1320" t="s">
        <v>73</v>
      </c>
      <c r="H1320" t="s">
        <v>808</v>
      </c>
      <c r="I1320" t="s">
        <v>114</v>
      </c>
      <c r="J1320" t="s">
        <v>109</v>
      </c>
      <c r="K1320" t="s">
        <v>782</v>
      </c>
      <c r="L1320" t="s">
        <v>73</v>
      </c>
      <c r="M1320" t="s">
        <v>126</v>
      </c>
      <c r="N1320" t="s">
        <v>101</v>
      </c>
      <c r="O1320" t="s">
        <v>99</v>
      </c>
      <c r="P1320" t="s">
        <v>110</v>
      </c>
      <c r="Q1320" t="s">
        <v>73</v>
      </c>
      <c r="R1320" t="s">
        <v>1759</v>
      </c>
      <c r="S1320" t="s">
        <v>106</v>
      </c>
      <c r="T1320" t="s">
        <v>1116</v>
      </c>
    </row>
    <row r="1321" spans="1:20" x14ac:dyDescent="0.25">
      <c r="A1321" s="1">
        <v>3879</v>
      </c>
      <c r="B1321" t="s">
        <v>21</v>
      </c>
      <c r="C1321" t="s">
        <v>31</v>
      </c>
      <c r="D1321" t="s">
        <v>59</v>
      </c>
      <c r="E1321" t="s">
        <v>65</v>
      </c>
      <c r="F1321" t="s">
        <v>74</v>
      </c>
      <c r="G1321" t="s">
        <v>77</v>
      </c>
      <c r="H1321" t="s">
        <v>288</v>
      </c>
      <c r="I1321" t="s">
        <v>93</v>
      </c>
      <c r="J1321" t="s">
        <v>112</v>
      </c>
      <c r="K1321" t="s">
        <v>1321</v>
      </c>
      <c r="L1321" t="s">
        <v>101</v>
      </c>
      <c r="M1321" t="s">
        <v>73</v>
      </c>
      <c r="N1321" t="s">
        <v>74</v>
      </c>
      <c r="O1321" t="s">
        <v>81</v>
      </c>
      <c r="P1321" t="s">
        <v>849</v>
      </c>
      <c r="Q1321" t="s">
        <v>73</v>
      </c>
      <c r="R1321" t="s">
        <v>1446</v>
      </c>
      <c r="S1321" t="s">
        <v>85</v>
      </c>
      <c r="T1321" t="s">
        <v>131</v>
      </c>
    </row>
    <row r="1322" spans="1:20" x14ac:dyDescent="0.25">
      <c r="A1322" s="1">
        <v>3880</v>
      </c>
      <c r="B1322" t="s">
        <v>21</v>
      </c>
      <c r="C1322" t="s">
        <v>32</v>
      </c>
      <c r="D1322" t="s">
        <v>59</v>
      </c>
      <c r="E1322" t="s">
        <v>45</v>
      </c>
      <c r="F1322" t="s">
        <v>73</v>
      </c>
      <c r="G1322" t="s">
        <v>98</v>
      </c>
      <c r="H1322" t="s">
        <v>276</v>
      </c>
      <c r="I1322" t="s">
        <v>103</v>
      </c>
      <c r="J1322" t="s">
        <v>97</v>
      </c>
      <c r="K1322" t="s">
        <v>1198</v>
      </c>
      <c r="L1322" t="s">
        <v>126</v>
      </c>
      <c r="M1322" t="s">
        <v>74</v>
      </c>
      <c r="N1322" t="s">
        <v>73</v>
      </c>
      <c r="O1322" t="s">
        <v>75</v>
      </c>
      <c r="P1322" t="s">
        <v>544</v>
      </c>
      <c r="Q1322" t="s">
        <v>74</v>
      </c>
      <c r="R1322" t="s">
        <v>1858</v>
      </c>
      <c r="S1322" t="s">
        <v>85</v>
      </c>
      <c r="T1322" t="s">
        <v>76</v>
      </c>
    </row>
    <row r="1323" spans="1:20" x14ac:dyDescent="0.25">
      <c r="A1323" s="1">
        <v>3881</v>
      </c>
      <c r="B1323" t="s">
        <v>21</v>
      </c>
      <c r="C1323" t="s">
        <v>33</v>
      </c>
      <c r="D1323" t="s">
        <v>59</v>
      </c>
      <c r="E1323" t="s">
        <v>70</v>
      </c>
      <c r="F1323" t="s">
        <v>74</v>
      </c>
      <c r="G1323" t="s">
        <v>90</v>
      </c>
      <c r="H1323" t="s">
        <v>605</v>
      </c>
      <c r="I1323" t="s">
        <v>102</v>
      </c>
      <c r="J1323" t="s">
        <v>104</v>
      </c>
      <c r="K1323" t="s">
        <v>1199</v>
      </c>
      <c r="L1323" t="s">
        <v>126</v>
      </c>
      <c r="M1323" t="s">
        <v>101</v>
      </c>
      <c r="N1323" t="s">
        <v>74</v>
      </c>
      <c r="O1323" t="s">
        <v>99</v>
      </c>
      <c r="P1323" t="s">
        <v>357</v>
      </c>
      <c r="Q1323" t="s">
        <v>73</v>
      </c>
      <c r="R1323" t="s">
        <v>1553</v>
      </c>
      <c r="S1323" t="s">
        <v>82</v>
      </c>
      <c r="T1323" t="s">
        <v>83</v>
      </c>
    </row>
    <row r="1324" spans="1:20" x14ac:dyDescent="0.25">
      <c r="A1324" s="1">
        <v>3882</v>
      </c>
      <c r="B1324" t="s">
        <v>21</v>
      </c>
      <c r="C1324" t="s">
        <v>34</v>
      </c>
      <c r="D1324" t="s">
        <v>59</v>
      </c>
      <c r="E1324" t="s">
        <v>63</v>
      </c>
      <c r="F1324" t="s">
        <v>73</v>
      </c>
      <c r="G1324" t="s">
        <v>75</v>
      </c>
      <c r="H1324" t="s">
        <v>933</v>
      </c>
      <c r="I1324" t="s">
        <v>102</v>
      </c>
      <c r="J1324" t="s">
        <v>93</v>
      </c>
      <c r="K1324" t="s">
        <v>1168</v>
      </c>
      <c r="L1324" t="s">
        <v>74</v>
      </c>
      <c r="M1324" t="s">
        <v>126</v>
      </c>
      <c r="N1324" t="s">
        <v>76</v>
      </c>
      <c r="O1324" t="s">
        <v>99</v>
      </c>
      <c r="P1324" t="s">
        <v>178</v>
      </c>
      <c r="Q1324" t="s">
        <v>73</v>
      </c>
      <c r="R1324" t="s">
        <v>1887</v>
      </c>
      <c r="S1324" t="s">
        <v>116</v>
      </c>
      <c r="T1324" t="s">
        <v>126</v>
      </c>
    </row>
    <row r="1325" spans="1:20" x14ac:dyDescent="0.25">
      <c r="A1325" s="1">
        <v>3883</v>
      </c>
      <c r="B1325" t="s">
        <v>21</v>
      </c>
      <c r="C1325" t="s">
        <v>35</v>
      </c>
      <c r="D1325" t="s">
        <v>59</v>
      </c>
      <c r="E1325" t="s">
        <v>50</v>
      </c>
      <c r="F1325" t="s">
        <v>74</v>
      </c>
      <c r="G1325" t="s">
        <v>80</v>
      </c>
      <c r="H1325" t="s">
        <v>482</v>
      </c>
      <c r="I1325" t="s">
        <v>81</v>
      </c>
      <c r="J1325" t="s">
        <v>107</v>
      </c>
      <c r="K1325" t="s">
        <v>1300</v>
      </c>
      <c r="L1325" t="s">
        <v>126</v>
      </c>
      <c r="M1325" t="s">
        <v>126</v>
      </c>
      <c r="N1325" t="s">
        <v>126</v>
      </c>
      <c r="O1325" t="s">
        <v>79</v>
      </c>
      <c r="P1325" t="s">
        <v>1349</v>
      </c>
      <c r="Q1325" t="s">
        <v>74</v>
      </c>
      <c r="R1325" t="s">
        <v>1591</v>
      </c>
      <c r="S1325" t="s">
        <v>106</v>
      </c>
      <c r="T1325" t="s">
        <v>1116</v>
      </c>
    </row>
    <row r="1326" spans="1:20" x14ac:dyDescent="0.25">
      <c r="A1326" s="1">
        <v>3884</v>
      </c>
      <c r="B1326" t="s">
        <v>21</v>
      </c>
      <c r="C1326" t="s">
        <v>36</v>
      </c>
      <c r="D1326" t="s">
        <v>59</v>
      </c>
      <c r="E1326" t="s">
        <v>63</v>
      </c>
      <c r="F1326" t="s">
        <v>74</v>
      </c>
      <c r="G1326" t="s">
        <v>86</v>
      </c>
      <c r="H1326" t="s">
        <v>928</v>
      </c>
      <c r="I1326" t="s">
        <v>114</v>
      </c>
      <c r="J1326" t="s">
        <v>105</v>
      </c>
      <c r="K1326" t="s">
        <v>1282</v>
      </c>
      <c r="L1326" t="s">
        <v>101</v>
      </c>
      <c r="M1326" t="s">
        <v>73</v>
      </c>
      <c r="N1326" t="s">
        <v>126</v>
      </c>
      <c r="O1326" t="s">
        <v>79</v>
      </c>
      <c r="P1326" t="s">
        <v>726</v>
      </c>
      <c r="Q1326" t="s">
        <v>73</v>
      </c>
      <c r="R1326" t="s">
        <v>1896</v>
      </c>
      <c r="S1326" t="s">
        <v>96</v>
      </c>
      <c r="T1326" t="s">
        <v>1116</v>
      </c>
    </row>
    <row r="1327" spans="1:20" x14ac:dyDescent="0.25">
      <c r="A1327" s="1">
        <v>3885</v>
      </c>
      <c r="B1327" t="s">
        <v>21</v>
      </c>
      <c r="C1327" t="s">
        <v>37</v>
      </c>
      <c r="D1327" t="s">
        <v>59</v>
      </c>
      <c r="E1327" t="s">
        <v>44</v>
      </c>
      <c r="F1327" t="s">
        <v>73</v>
      </c>
      <c r="G1327" t="s">
        <v>89</v>
      </c>
      <c r="H1327" t="s">
        <v>577</v>
      </c>
      <c r="I1327" t="s">
        <v>94</v>
      </c>
      <c r="J1327" t="s">
        <v>100</v>
      </c>
      <c r="K1327" t="s">
        <v>1248</v>
      </c>
      <c r="L1327" t="s">
        <v>73</v>
      </c>
      <c r="M1327" t="s">
        <v>101</v>
      </c>
      <c r="N1327" t="s">
        <v>101</v>
      </c>
      <c r="O1327" t="s">
        <v>98</v>
      </c>
      <c r="P1327" t="s">
        <v>544</v>
      </c>
      <c r="Q1327" t="s">
        <v>74</v>
      </c>
      <c r="R1327" t="s">
        <v>2040</v>
      </c>
      <c r="S1327" t="s">
        <v>89</v>
      </c>
      <c r="T1327" t="s">
        <v>131</v>
      </c>
    </row>
    <row r="1328" spans="1:20" x14ac:dyDescent="0.25">
      <c r="A1328" s="1">
        <v>3886</v>
      </c>
      <c r="B1328" t="s">
        <v>21</v>
      </c>
      <c r="C1328" t="s">
        <v>38</v>
      </c>
      <c r="D1328" t="s">
        <v>59</v>
      </c>
      <c r="E1328" t="s">
        <v>56</v>
      </c>
      <c r="F1328" t="s">
        <v>73</v>
      </c>
      <c r="G1328" t="s">
        <v>82</v>
      </c>
      <c r="H1328" t="s">
        <v>901</v>
      </c>
      <c r="I1328" t="s">
        <v>99</v>
      </c>
      <c r="J1328" t="s">
        <v>105</v>
      </c>
      <c r="K1328" t="s">
        <v>1122</v>
      </c>
      <c r="L1328" t="s">
        <v>74</v>
      </c>
      <c r="M1328" t="s">
        <v>73</v>
      </c>
      <c r="N1328" t="s">
        <v>73</v>
      </c>
      <c r="O1328" t="s">
        <v>89</v>
      </c>
      <c r="P1328" t="s">
        <v>115</v>
      </c>
      <c r="Q1328" t="s">
        <v>73</v>
      </c>
      <c r="R1328" t="s">
        <v>2156</v>
      </c>
      <c r="S1328" t="s">
        <v>117</v>
      </c>
      <c r="T1328" t="s">
        <v>73</v>
      </c>
    </row>
    <row r="1329" spans="1:20" x14ac:dyDescent="0.25">
      <c r="A1329" s="1">
        <v>3887</v>
      </c>
      <c r="B1329" t="s">
        <v>21</v>
      </c>
      <c r="C1329" t="s">
        <v>39</v>
      </c>
      <c r="D1329" t="s">
        <v>59</v>
      </c>
      <c r="E1329" t="s">
        <v>44</v>
      </c>
      <c r="F1329" t="s">
        <v>74</v>
      </c>
      <c r="G1329" t="s">
        <v>89</v>
      </c>
      <c r="H1329" t="s">
        <v>321</v>
      </c>
      <c r="I1329" t="s">
        <v>79</v>
      </c>
      <c r="J1329" t="s">
        <v>109</v>
      </c>
      <c r="K1329" t="s">
        <v>1214</v>
      </c>
      <c r="L1329" t="s">
        <v>74</v>
      </c>
      <c r="M1329" t="s">
        <v>74</v>
      </c>
      <c r="N1329" t="s">
        <v>74</v>
      </c>
      <c r="O1329" t="s">
        <v>103</v>
      </c>
      <c r="P1329" t="s">
        <v>235</v>
      </c>
      <c r="Q1329" t="s">
        <v>74</v>
      </c>
      <c r="R1329" t="s">
        <v>1540</v>
      </c>
      <c r="S1329" t="s">
        <v>82</v>
      </c>
      <c r="T1329" t="s">
        <v>131</v>
      </c>
    </row>
    <row r="1330" spans="1:20" x14ac:dyDescent="0.25">
      <c r="A1330" s="1">
        <v>3888</v>
      </c>
      <c r="B1330" t="s">
        <v>21</v>
      </c>
      <c r="C1330" t="s">
        <v>24</v>
      </c>
      <c r="D1330" t="s">
        <v>60</v>
      </c>
      <c r="E1330" t="s">
        <v>64</v>
      </c>
      <c r="F1330" t="s">
        <v>74</v>
      </c>
      <c r="G1330" t="s">
        <v>113</v>
      </c>
      <c r="H1330" t="s">
        <v>1058</v>
      </c>
      <c r="I1330" t="s">
        <v>86</v>
      </c>
      <c r="J1330" t="s">
        <v>107</v>
      </c>
      <c r="K1330" t="s">
        <v>1179</v>
      </c>
      <c r="L1330" t="s">
        <v>101</v>
      </c>
      <c r="M1330" t="s">
        <v>73</v>
      </c>
      <c r="N1330" t="s">
        <v>74</v>
      </c>
      <c r="O1330" t="s">
        <v>79</v>
      </c>
      <c r="P1330" t="s">
        <v>713</v>
      </c>
      <c r="Q1330" t="s">
        <v>73</v>
      </c>
      <c r="R1330" t="s">
        <v>1989</v>
      </c>
      <c r="S1330" t="s">
        <v>96</v>
      </c>
      <c r="T1330" t="s">
        <v>87</v>
      </c>
    </row>
    <row r="1331" spans="1:20" x14ac:dyDescent="0.25">
      <c r="A1331" s="1">
        <v>3889</v>
      </c>
      <c r="B1331" t="s">
        <v>21</v>
      </c>
      <c r="C1331" t="s">
        <v>25</v>
      </c>
      <c r="D1331" t="s">
        <v>60</v>
      </c>
      <c r="E1331" t="s">
        <v>67</v>
      </c>
      <c r="F1331" t="s">
        <v>73</v>
      </c>
      <c r="G1331" t="s">
        <v>87</v>
      </c>
      <c r="H1331" t="s">
        <v>120</v>
      </c>
      <c r="I1331" t="s">
        <v>90</v>
      </c>
      <c r="J1331" t="s">
        <v>105</v>
      </c>
      <c r="K1331" t="s">
        <v>1125</v>
      </c>
      <c r="L1331" t="s">
        <v>73</v>
      </c>
      <c r="M1331" t="s">
        <v>73</v>
      </c>
      <c r="N1331" t="s">
        <v>126</v>
      </c>
      <c r="O1331" t="s">
        <v>90</v>
      </c>
      <c r="P1331" t="s">
        <v>183</v>
      </c>
      <c r="Q1331" t="s">
        <v>74</v>
      </c>
      <c r="R1331" t="s">
        <v>1525</v>
      </c>
      <c r="S1331" t="s">
        <v>106</v>
      </c>
      <c r="T1331" t="s">
        <v>131</v>
      </c>
    </row>
    <row r="1332" spans="1:20" x14ac:dyDescent="0.25">
      <c r="A1332" s="1">
        <v>3890</v>
      </c>
      <c r="B1332" t="s">
        <v>21</v>
      </c>
      <c r="C1332" t="s">
        <v>26</v>
      </c>
      <c r="D1332" t="s">
        <v>60</v>
      </c>
      <c r="E1332" t="s">
        <v>70</v>
      </c>
      <c r="F1332" t="s">
        <v>74</v>
      </c>
      <c r="G1332" t="s">
        <v>93</v>
      </c>
      <c r="H1332" t="s">
        <v>1059</v>
      </c>
      <c r="I1332" t="s">
        <v>114</v>
      </c>
      <c r="J1332" t="s">
        <v>108</v>
      </c>
      <c r="K1332" t="s">
        <v>1310</v>
      </c>
      <c r="L1332" t="s">
        <v>101</v>
      </c>
      <c r="M1332" t="s">
        <v>73</v>
      </c>
      <c r="N1332" t="s">
        <v>73</v>
      </c>
      <c r="O1332" t="s">
        <v>97</v>
      </c>
      <c r="P1332" t="s">
        <v>765</v>
      </c>
      <c r="Q1332" t="s">
        <v>74</v>
      </c>
      <c r="R1332" t="s">
        <v>1723</v>
      </c>
      <c r="S1332" t="s">
        <v>82</v>
      </c>
      <c r="T1332" t="s">
        <v>76</v>
      </c>
    </row>
    <row r="1333" spans="1:20" x14ac:dyDescent="0.25">
      <c r="A1333" s="1">
        <v>3891</v>
      </c>
      <c r="B1333" t="s">
        <v>21</v>
      </c>
      <c r="C1333" t="s">
        <v>27</v>
      </c>
      <c r="D1333" t="s">
        <v>60</v>
      </c>
      <c r="E1333" t="s">
        <v>51</v>
      </c>
      <c r="F1333" t="s">
        <v>74</v>
      </c>
      <c r="G1333" t="s">
        <v>76</v>
      </c>
      <c r="H1333" t="s">
        <v>389</v>
      </c>
      <c r="I1333" t="s">
        <v>89</v>
      </c>
      <c r="J1333" t="s">
        <v>79</v>
      </c>
      <c r="K1333" t="s">
        <v>1175</v>
      </c>
      <c r="L1333" t="s">
        <v>73</v>
      </c>
      <c r="M1333" t="s">
        <v>73</v>
      </c>
      <c r="N1333" t="s">
        <v>126</v>
      </c>
      <c r="O1333" t="s">
        <v>103</v>
      </c>
      <c r="P1333" t="s">
        <v>609</v>
      </c>
      <c r="Q1333" t="s">
        <v>74</v>
      </c>
      <c r="R1333" t="s">
        <v>2056</v>
      </c>
      <c r="S1333" t="s">
        <v>78</v>
      </c>
      <c r="T1333" t="s">
        <v>101</v>
      </c>
    </row>
    <row r="1334" spans="1:20" x14ac:dyDescent="0.25">
      <c r="A1334" s="1">
        <v>3892</v>
      </c>
      <c r="B1334" t="s">
        <v>21</v>
      </c>
      <c r="C1334" t="s">
        <v>28</v>
      </c>
      <c r="D1334" t="s">
        <v>60</v>
      </c>
      <c r="E1334" t="s">
        <v>46</v>
      </c>
      <c r="F1334" t="s">
        <v>73</v>
      </c>
      <c r="G1334" t="s">
        <v>90</v>
      </c>
      <c r="H1334" t="s">
        <v>360</v>
      </c>
      <c r="I1334" t="s">
        <v>103</v>
      </c>
      <c r="J1334" t="s">
        <v>107</v>
      </c>
      <c r="K1334" t="s">
        <v>1101</v>
      </c>
      <c r="L1334" t="s">
        <v>74</v>
      </c>
      <c r="M1334" t="s">
        <v>73</v>
      </c>
      <c r="N1334" t="s">
        <v>1116</v>
      </c>
      <c r="O1334" t="s">
        <v>95</v>
      </c>
      <c r="P1334" t="s">
        <v>1164</v>
      </c>
      <c r="Q1334" t="s">
        <v>74</v>
      </c>
      <c r="R1334" t="s">
        <v>740</v>
      </c>
      <c r="S1334" t="s">
        <v>106</v>
      </c>
      <c r="T1334" t="s">
        <v>83</v>
      </c>
    </row>
    <row r="1335" spans="1:20" x14ac:dyDescent="0.25">
      <c r="A1335" s="1">
        <v>3893</v>
      </c>
      <c r="B1335" t="s">
        <v>21</v>
      </c>
      <c r="C1335" t="s">
        <v>40</v>
      </c>
      <c r="D1335" t="s">
        <v>60</v>
      </c>
      <c r="E1335" t="s">
        <v>52</v>
      </c>
      <c r="F1335" t="s">
        <v>74</v>
      </c>
      <c r="G1335" t="s">
        <v>102</v>
      </c>
      <c r="H1335" t="s">
        <v>226</v>
      </c>
      <c r="I1335" t="s">
        <v>77</v>
      </c>
      <c r="J1335" t="s">
        <v>105</v>
      </c>
      <c r="K1335" t="s">
        <v>1203</v>
      </c>
      <c r="L1335" t="s">
        <v>74</v>
      </c>
      <c r="M1335" t="s">
        <v>74</v>
      </c>
      <c r="N1335" t="s">
        <v>73</v>
      </c>
      <c r="O1335" t="s">
        <v>107</v>
      </c>
      <c r="P1335" t="s">
        <v>961</v>
      </c>
      <c r="Q1335" t="s">
        <v>74</v>
      </c>
      <c r="R1335" t="s">
        <v>1488</v>
      </c>
      <c r="S1335" t="s">
        <v>85</v>
      </c>
      <c r="T1335" t="s">
        <v>1116</v>
      </c>
    </row>
    <row r="1336" spans="1:20" x14ac:dyDescent="0.25">
      <c r="A1336" s="1">
        <v>3894</v>
      </c>
      <c r="B1336" t="s">
        <v>21</v>
      </c>
      <c r="C1336" t="s">
        <v>29</v>
      </c>
      <c r="D1336" t="s">
        <v>60</v>
      </c>
      <c r="E1336" t="s">
        <v>43</v>
      </c>
      <c r="F1336" t="s">
        <v>74</v>
      </c>
      <c r="G1336" t="s">
        <v>77</v>
      </c>
      <c r="H1336" t="s">
        <v>471</v>
      </c>
      <c r="I1336" t="s">
        <v>90</v>
      </c>
      <c r="J1336" t="s">
        <v>95</v>
      </c>
      <c r="K1336" t="s">
        <v>1311</v>
      </c>
      <c r="L1336" t="s">
        <v>73</v>
      </c>
      <c r="M1336" t="s">
        <v>74</v>
      </c>
      <c r="N1336" t="s">
        <v>73</v>
      </c>
      <c r="O1336" t="s">
        <v>108</v>
      </c>
      <c r="P1336" t="s">
        <v>1219</v>
      </c>
      <c r="Q1336" t="s">
        <v>74</v>
      </c>
      <c r="R1336" t="s">
        <v>1948</v>
      </c>
      <c r="S1336" t="s">
        <v>106</v>
      </c>
      <c r="T1336" t="s">
        <v>76</v>
      </c>
    </row>
    <row r="1337" spans="1:20" x14ac:dyDescent="0.25">
      <c r="A1337" s="1">
        <v>3895</v>
      </c>
      <c r="B1337" t="s">
        <v>21</v>
      </c>
      <c r="C1337" t="s">
        <v>30</v>
      </c>
      <c r="D1337" t="s">
        <v>60</v>
      </c>
      <c r="E1337" t="s">
        <v>48</v>
      </c>
      <c r="F1337" t="s">
        <v>73</v>
      </c>
      <c r="G1337" t="s">
        <v>108</v>
      </c>
      <c r="H1337" t="s">
        <v>187</v>
      </c>
      <c r="I1337" t="s">
        <v>86</v>
      </c>
      <c r="J1337" t="s">
        <v>84</v>
      </c>
      <c r="K1337" t="s">
        <v>1313</v>
      </c>
      <c r="L1337" t="s">
        <v>126</v>
      </c>
      <c r="M1337" t="s">
        <v>74</v>
      </c>
      <c r="N1337" t="s">
        <v>74</v>
      </c>
      <c r="O1337" t="s">
        <v>93</v>
      </c>
      <c r="P1337" t="s">
        <v>187</v>
      </c>
      <c r="Q1337" t="s">
        <v>74</v>
      </c>
      <c r="R1337" t="s">
        <v>1849</v>
      </c>
      <c r="S1337" t="s">
        <v>89</v>
      </c>
      <c r="T1337" t="s">
        <v>83</v>
      </c>
    </row>
    <row r="1338" spans="1:20" x14ac:dyDescent="0.25">
      <c r="A1338" s="1">
        <v>3896</v>
      </c>
      <c r="B1338" t="s">
        <v>21</v>
      </c>
      <c r="C1338" t="s">
        <v>32</v>
      </c>
      <c r="D1338" t="s">
        <v>60</v>
      </c>
      <c r="E1338" t="s">
        <v>72</v>
      </c>
      <c r="F1338" t="s">
        <v>73</v>
      </c>
      <c r="G1338" t="s">
        <v>105</v>
      </c>
      <c r="H1338" t="s">
        <v>401</v>
      </c>
      <c r="I1338" t="s">
        <v>98</v>
      </c>
      <c r="J1338" t="s">
        <v>113</v>
      </c>
      <c r="K1338" t="s">
        <v>1206</v>
      </c>
      <c r="L1338" t="s">
        <v>1116</v>
      </c>
      <c r="M1338" t="s">
        <v>126</v>
      </c>
      <c r="N1338" t="s">
        <v>73</v>
      </c>
      <c r="O1338" t="s">
        <v>95</v>
      </c>
      <c r="P1338" t="s">
        <v>206</v>
      </c>
      <c r="Q1338" t="s">
        <v>74</v>
      </c>
      <c r="R1338" t="s">
        <v>898</v>
      </c>
      <c r="S1338" t="s">
        <v>85</v>
      </c>
      <c r="T1338" t="s">
        <v>117</v>
      </c>
    </row>
    <row r="1339" spans="1:20" x14ac:dyDescent="0.25">
      <c r="A1339" s="1">
        <v>3897</v>
      </c>
      <c r="B1339" t="s">
        <v>21</v>
      </c>
      <c r="C1339" t="s">
        <v>33</v>
      </c>
      <c r="D1339" t="s">
        <v>60</v>
      </c>
      <c r="E1339" t="s">
        <v>58</v>
      </c>
      <c r="F1339" t="s">
        <v>74</v>
      </c>
      <c r="G1339" t="s">
        <v>77</v>
      </c>
      <c r="H1339" t="s">
        <v>388</v>
      </c>
      <c r="I1339" t="s">
        <v>86</v>
      </c>
      <c r="J1339" t="s">
        <v>105</v>
      </c>
      <c r="K1339" t="s">
        <v>1244</v>
      </c>
      <c r="L1339" t="s">
        <v>74</v>
      </c>
      <c r="M1339" t="s">
        <v>73</v>
      </c>
      <c r="N1339" t="s">
        <v>73</v>
      </c>
      <c r="O1339" t="s">
        <v>80</v>
      </c>
      <c r="P1339" t="s">
        <v>1225</v>
      </c>
      <c r="Q1339" t="s">
        <v>126</v>
      </c>
      <c r="R1339" t="s">
        <v>2113</v>
      </c>
      <c r="S1339" t="s">
        <v>96</v>
      </c>
      <c r="T1339" t="s">
        <v>76</v>
      </c>
    </row>
    <row r="1340" spans="1:20" x14ac:dyDescent="0.25">
      <c r="A1340" s="1">
        <v>3898</v>
      </c>
      <c r="B1340" t="s">
        <v>21</v>
      </c>
      <c r="C1340" t="s">
        <v>34</v>
      </c>
      <c r="D1340" t="s">
        <v>60</v>
      </c>
      <c r="E1340" t="s">
        <v>51</v>
      </c>
      <c r="F1340" t="s">
        <v>73</v>
      </c>
      <c r="G1340" t="s">
        <v>79</v>
      </c>
      <c r="H1340" t="s">
        <v>941</v>
      </c>
      <c r="I1340" t="s">
        <v>98</v>
      </c>
      <c r="J1340" t="s">
        <v>79</v>
      </c>
      <c r="K1340" t="s">
        <v>1312</v>
      </c>
      <c r="L1340" t="s">
        <v>126</v>
      </c>
      <c r="M1340" t="s">
        <v>73</v>
      </c>
      <c r="N1340" t="s">
        <v>126</v>
      </c>
      <c r="O1340" t="s">
        <v>88</v>
      </c>
      <c r="P1340" t="s">
        <v>1086</v>
      </c>
      <c r="Q1340" t="s">
        <v>126</v>
      </c>
      <c r="R1340" t="s">
        <v>1722</v>
      </c>
      <c r="S1340" t="s">
        <v>82</v>
      </c>
      <c r="T1340" t="s">
        <v>83</v>
      </c>
    </row>
    <row r="1341" spans="1:20" x14ac:dyDescent="0.25">
      <c r="A1341" s="1">
        <v>3899</v>
      </c>
      <c r="B1341" t="s">
        <v>21</v>
      </c>
      <c r="C1341" t="s">
        <v>35</v>
      </c>
      <c r="D1341" t="s">
        <v>60</v>
      </c>
      <c r="E1341" t="s">
        <v>42</v>
      </c>
      <c r="F1341" t="s">
        <v>73</v>
      </c>
      <c r="G1341" t="s">
        <v>96</v>
      </c>
      <c r="H1341" t="s">
        <v>448</v>
      </c>
      <c r="I1341" t="s">
        <v>114</v>
      </c>
      <c r="J1341" t="s">
        <v>79</v>
      </c>
      <c r="K1341" t="s">
        <v>1261</v>
      </c>
      <c r="L1341" t="s">
        <v>126</v>
      </c>
      <c r="M1341" t="s">
        <v>73</v>
      </c>
      <c r="N1341" t="s">
        <v>126</v>
      </c>
      <c r="O1341" t="s">
        <v>95</v>
      </c>
      <c r="P1341" t="s">
        <v>1036</v>
      </c>
      <c r="Q1341" t="s">
        <v>73</v>
      </c>
      <c r="R1341" t="s">
        <v>2173</v>
      </c>
      <c r="S1341" t="s">
        <v>85</v>
      </c>
      <c r="T1341" t="s">
        <v>83</v>
      </c>
    </row>
    <row r="1342" spans="1:20" x14ac:dyDescent="0.25">
      <c r="A1342" s="1">
        <v>3900</v>
      </c>
      <c r="B1342" t="s">
        <v>21</v>
      </c>
      <c r="C1342" t="s">
        <v>36</v>
      </c>
      <c r="D1342" t="s">
        <v>60</v>
      </c>
      <c r="E1342" t="s">
        <v>45</v>
      </c>
      <c r="F1342" t="s">
        <v>73</v>
      </c>
      <c r="G1342" t="s">
        <v>77</v>
      </c>
      <c r="H1342" t="s">
        <v>348</v>
      </c>
      <c r="I1342" t="s">
        <v>86</v>
      </c>
      <c r="J1342" t="s">
        <v>109</v>
      </c>
      <c r="K1342" t="s">
        <v>1145</v>
      </c>
      <c r="L1342" t="s">
        <v>126</v>
      </c>
      <c r="M1342" t="s">
        <v>126</v>
      </c>
      <c r="N1342" t="s">
        <v>83</v>
      </c>
      <c r="O1342" t="s">
        <v>98</v>
      </c>
      <c r="P1342" t="s">
        <v>544</v>
      </c>
      <c r="Q1342" t="s">
        <v>73</v>
      </c>
      <c r="R1342" t="s">
        <v>1066</v>
      </c>
      <c r="S1342" t="s">
        <v>106</v>
      </c>
      <c r="T1342" t="s">
        <v>76</v>
      </c>
    </row>
    <row r="1343" spans="1:20" x14ac:dyDescent="0.25">
      <c r="A1343" s="1">
        <v>3901</v>
      </c>
      <c r="B1343" t="s">
        <v>21</v>
      </c>
      <c r="C1343" t="s">
        <v>37</v>
      </c>
      <c r="D1343" t="s">
        <v>60</v>
      </c>
      <c r="E1343" t="s">
        <v>47</v>
      </c>
      <c r="F1343" t="s">
        <v>74</v>
      </c>
      <c r="G1343" t="s">
        <v>93</v>
      </c>
      <c r="H1343" t="s">
        <v>915</v>
      </c>
      <c r="I1343" t="s">
        <v>90</v>
      </c>
      <c r="J1343" t="s">
        <v>114</v>
      </c>
      <c r="K1343" t="s">
        <v>1300</v>
      </c>
      <c r="L1343" t="s">
        <v>126</v>
      </c>
      <c r="M1343" t="s">
        <v>74</v>
      </c>
      <c r="N1343" t="s">
        <v>126</v>
      </c>
      <c r="O1343" t="s">
        <v>93</v>
      </c>
      <c r="P1343" t="s">
        <v>1028</v>
      </c>
      <c r="Q1343" t="s">
        <v>74</v>
      </c>
      <c r="R1343" t="s">
        <v>1886</v>
      </c>
      <c r="S1343" t="s">
        <v>85</v>
      </c>
      <c r="T1343" t="s">
        <v>1116</v>
      </c>
    </row>
    <row r="1344" spans="1:20" x14ac:dyDescent="0.25">
      <c r="A1344" s="1">
        <v>3902</v>
      </c>
      <c r="B1344" t="s">
        <v>21</v>
      </c>
      <c r="C1344" t="s">
        <v>38</v>
      </c>
      <c r="D1344" t="s">
        <v>60</v>
      </c>
      <c r="E1344" t="s">
        <v>52</v>
      </c>
      <c r="F1344" t="s">
        <v>73</v>
      </c>
      <c r="G1344" t="s">
        <v>89</v>
      </c>
      <c r="H1344" t="s">
        <v>238</v>
      </c>
      <c r="I1344" t="s">
        <v>96</v>
      </c>
      <c r="J1344" t="s">
        <v>114</v>
      </c>
      <c r="K1344" t="s">
        <v>1028</v>
      </c>
      <c r="L1344" t="s">
        <v>74</v>
      </c>
      <c r="M1344" t="s">
        <v>73</v>
      </c>
      <c r="N1344" t="s">
        <v>101</v>
      </c>
      <c r="O1344" t="s">
        <v>108</v>
      </c>
      <c r="P1344" t="s">
        <v>961</v>
      </c>
      <c r="Q1344" t="s">
        <v>73</v>
      </c>
      <c r="R1344" t="s">
        <v>1885</v>
      </c>
      <c r="S1344" t="s">
        <v>106</v>
      </c>
      <c r="T1344" t="s">
        <v>1116</v>
      </c>
    </row>
    <row r="1345" spans="1:20" x14ac:dyDescent="0.25">
      <c r="A1345" s="1">
        <v>3903</v>
      </c>
      <c r="B1345" t="s">
        <v>21</v>
      </c>
      <c r="C1345" t="s">
        <v>39</v>
      </c>
      <c r="D1345" t="s">
        <v>60</v>
      </c>
      <c r="E1345" t="s">
        <v>46</v>
      </c>
      <c r="F1345" t="s">
        <v>74</v>
      </c>
      <c r="G1345" t="s">
        <v>102</v>
      </c>
      <c r="H1345" t="s">
        <v>412</v>
      </c>
      <c r="I1345" t="s">
        <v>98</v>
      </c>
      <c r="J1345" t="s">
        <v>113</v>
      </c>
      <c r="K1345" t="s">
        <v>1165</v>
      </c>
      <c r="L1345" t="s">
        <v>74</v>
      </c>
      <c r="M1345" t="s">
        <v>73</v>
      </c>
      <c r="N1345" t="s">
        <v>126</v>
      </c>
      <c r="O1345" t="s">
        <v>111</v>
      </c>
      <c r="P1345" t="s">
        <v>1006</v>
      </c>
      <c r="Q1345" t="s">
        <v>126</v>
      </c>
      <c r="R1345" t="s">
        <v>1429</v>
      </c>
      <c r="S1345" t="s">
        <v>82</v>
      </c>
      <c r="T1345" t="s">
        <v>131</v>
      </c>
    </row>
    <row r="1346" spans="1:20" x14ac:dyDescent="0.25">
      <c r="A1346" s="1">
        <v>3904</v>
      </c>
      <c r="B1346" t="s">
        <v>21</v>
      </c>
      <c r="C1346" t="s">
        <v>24</v>
      </c>
      <c r="D1346" t="s">
        <v>61</v>
      </c>
      <c r="E1346" t="s">
        <v>49</v>
      </c>
      <c r="F1346" t="s">
        <v>73</v>
      </c>
      <c r="G1346" t="s">
        <v>101</v>
      </c>
      <c r="H1346" t="s">
        <v>215</v>
      </c>
      <c r="I1346" t="s">
        <v>113</v>
      </c>
      <c r="J1346" t="s">
        <v>105</v>
      </c>
      <c r="K1346" t="s">
        <v>1343</v>
      </c>
      <c r="L1346" t="s">
        <v>73</v>
      </c>
      <c r="M1346" t="s">
        <v>74</v>
      </c>
      <c r="N1346" t="s">
        <v>101</v>
      </c>
      <c r="O1346" t="s">
        <v>85</v>
      </c>
      <c r="P1346" t="s">
        <v>80</v>
      </c>
      <c r="Q1346" t="s">
        <v>73</v>
      </c>
      <c r="R1346" t="s">
        <v>2151</v>
      </c>
      <c r="S1346" t="s">
        <v>85</v>
      </c>
      <c r="T1346" t="s">
        <v>1116</v>
      </c>
    </row>
    <row r="1347" spans="1:20" x14ac:dyDescent="0.25">
      <c r="A1347" s="1">
        <v>3905</v>
      </c>
      <c r="B1347" t="s">
        <v>21</v>
      </c>
      <c r="C1347" t="s">
        <v>25</v>
      </c>
      <c r="D1347" t="s">
        <v>61</v>
      </c>
      <c r="E1347" t="s">
        <v>51</v>
      </c>
      <c r="F1347" t="s">
        <v>74</v>
      </c>
      <c r="G1347" t="s">
        <v>78</v>
      </c>
      <c r="H1347" t="s">
        <v>901</v>
      </c>
      <c r="I1347" t="s">
        <v>103</v>
      </c>
      <c r="J1347" t="s">
        <v>107</v>
      </c>
      <c r="K1347" t="s">
        <v>1216</v>
      </c>
      <c r="L1347" t="s">
        <v>74</v>
      </c>
      <c r="M1347" t="s">
        <v>74</v>
      </c>
      <c r="N1347" t="s">
        <v>131</v>
      </c>
      <c r="O1347" t="s">
        <v>81</v>
      </c>
      <c r="P1347" t="s">
        <v>120</v>
      </c>
      <c r="Q1347" t="s">
        <v>73</v>
      </c>
      <c r="R1347" t="s">
        <v>1413</v>
      </c>
      <c r="S1347" t="s">
        <v>85</v>
      </c>
      <c r="T1347" t="s">
        <v>1116</v>
      </c>
    </row>
    <row r="1348" spans="1:20" x14ac:dyDescent="0.25">
      <c r="A1348" s="1">
        <v>3906</v>
      </c>
      <c r="B1348" t="s">
        <v>21</v>
      </c>
      <c r="C1348" t="s">
        <v>26</v>
      </c>
      <c r="D1348" t="s">
        <v>61</v>
      </c>
      <c r="E1348" t="s">
        <v>66</v>
      </c>
      <c r="F1348" t="s">
        <v>73</v>
      </c>
      <c r="G1348" t="s">
        <v>77</v>
      </c>
      <c r="H1348" t="s">
        <v>499</v>
      </c>
      <c r="I1348" t="s">
        <v>80</v>
      </c>
      <c r="J1348" t="s">
        <v>129</v>
      </c>
      <c r="K1348" t="s">
        <v>1297</v>
      </c>
      <c r="L1348" t="s">
        <v>101</v>
      </c>
      <c r="M1348" t="s">
        <v>126</v>
      </c>
      <c r="N1348" t="s">
        <v>73</v>
      </c>
      <c r="O1348" t="s">
        <v>75</v>
      </c>
      <c r="P1348" t="s">
        <v>100</v>
      </c>
      <c r="Q1348" t="s">
        <v>73</v>
      </c>
      <c r="R1348" t="s">
        <v>1932</v>
      </c>
      <c r="S1348" t="s">
        <v>78</v>
      </c>
      <c r="T1348" t="s">
        <v>101</v>
      </c>
    </row>
    <row r="1349" spans="1:20" x14ac:dyDescent="0.25">
      <c r="A1349" s="1">
        <v>3907</v>
      </c>
      <c r="B1349" t="s">
        <v>21</v>
      </c>
      <c r="C1349" t="s">
        <v>27</v>
      </c>
      <c r="D1349" t="s">
        <v>61</v>
      </c>
      <c r="E1349" t="s">
        <v>70</v>
      </c>
      <c r="F1349" t="s">
        <v>73</v>
      </c>
      <c r="G1349" t="s">
        <v>102</v>
      </c>
      <c r="H1349" t="s">
        <v>289</v>
      </c>
      <c r="I1349" t="s">
        <v>79</v>
      </c>
      <c r="J1349" t="s">
        <v>100</v>
      </c>
      <c r="K1349" t="s">
        <v>1280</v>
      </c>
      <c r="L1349" t="s">
        <v>126</v>
      </c>
      <c r="M1349" t="s">
        <v>73</v>
      </c>
      <c r="N1349" t="s">
        <v>73</v>
      </c>
      <c r="O1349" t="s">
        <v>94</v>
      </c>
      <c r="P1349" t="s">
        <v>183</v>
      </c>
      <c r="Q1349" t="s">
        <v>74</v>
      </c>
      <c r="R1349" t="s">
        <v>2062</v>
      </c>
      <c r="S1349" t="s">
        <v>75</v>
      </c>
      <c r="T1349" t="s">
        <v>117</v>
      </c>
    </row>
    <row r="1350" spans="1:20" x14ac:dyDescent="0.25">
      <c r="A1350" s="1">
        <v>3908</v>
      </c>
      <c r="B1350" t="s">
        <v>21</v>
      </c>
      <c r="C1350" t="s">
        <v>28</v>
      </c>
      <c r="D1350" t="s">
        <v>61</v>
      </c>
      <c r="E1350" t="s">
        <v>57</v>
      </c>
      <c r="F1350" t="s">
        <v>74</v>
      </c>
      <c r="G1350" t="s">
        <v>103</v>
      </c>
      <c r="H1350" t="s">
        <v>670</v>
      </c>
      <c r="I1350" t="s">
        <v>98</v>
      </c>
      <c r="J1350" t="s">
        <v>111</v>
      </c>
      <c r="K1350" t="s">
        <v>1227</v>
      </c>
      <c r="L1350" t="s">
        <v>126</v>
      </c>
      <c r="M1350" t="s">
        <v>74</v>
      </c>
      <c r="N1350" t="s">
        <v>131</v>
      </c>
      <c r="O1350" t="s">
        <v>114</v>
      </c>
      <c r="P1350" t="s">
        <v>1085</v>
      </c>
      <c r="Q1350" t="s">
        <v>74</v>
      </c>
      <c r="R1350" t="s">
        <v>1923</v>
      </c>
      <c r="S1350" t="s">
        <v>106</v>
      </c>
      <c r="T1350" t="s">
        <v>131</v>
      </c>
    </row>
    <row r="1351" spans="1:20" x14ac:dyDescent="0.25">
      <c r="A1351" s="1">
        <v>3909</v>
      </c>
      <c r="B1351" t="s">
        <v>21</v>
      </c>
      <c r="C1351" t="s">
        <v>40</v>
      </c>
      <c r="D1351" t="s">
        <v>61</v>
      </c>
      <c r="E1351" t="s">
        <v>50</v>
      </c>
      <c r="F1351" t="s">
        <v>73</v>
      </c>
      <c r="G1351" t="s">
        <v>102</v>
      </c>
      <c r="H1351" t="s">
        <v>442</v>
      </c>
      <c r="I1351" t="s">
        <v>116</v>
      </c>
      <c r="J1351" t="s">
        <v>99</v>
      </c>
      <c r="K1351" t="s">
        <v>846</v>
      </c>
      <c r="L1351" t="s">
        <v>74</v>
      </c>
      <c r="M1351" t="s">
        <v>73</v>
      </c>
      <c r="N1351" t="s">
        <v>101</v>
      </c>
      <c r="O1351" t="s">
        <v>107</v>
      </c>
      <c r="P1351" t="s">
        <v>1153</v>
      </c>
      <c r="Q1351" t="s">
        <v>73</v>
      </c>
      <c r="R1351" t="s">
        <v>198</v>
      </c>
      <c r="S1351" t="s">
        <v>96</v>
      </c>
      <c r="T1351" t="s">
        <v>1116</v>
      </c>
    </row>
    <row r="1352" spans="1:20" x14ac:dyDescent="0.25">
      <c r="A1352" s="1">
        <v>3910</v>
      </c>
      <c r="B1352" t="s">
        <v>21</v>
      </c>
      <c r="C1352" t="s">
        <v>29</v>
      </c>
      <c r="D1352" t="s">
        <v>61</v>
      </c>
      <c r="E1352" t="s">
        <v>69</v>
      </c>
      <c r="F1352" t="s">
        <v>74</v>
      </c>
      <c r="G1352" t="s">
        <v>76</v>
      </c>
      <c r="H1352" t="s">
        <v>266</v>
      </c>
      <c r="I1352" t="s">
        <v>99</v>
      </c>
      <c r="J1352" t="s">
        <v>91</v>
      </c>
      <c r="K1352" t="s">
        <v>862</v>
      </c>
      <c r="L1352" t="s">
        <v>74</v>
      </c>
      <c r="M1352" t="s">
        <v>73</v>
      </c>
      <c r="N1352" t="s">
        <v>74</v>
      </c>
      <c r="O1352" t="s">
        <v>75</v>
      </c>
      <c r="P1352" t="s">
        <v>119</v>
      </c>
      <c r="Q1352" t="s">
        <v>73</v>
      </c>
      <c r="R1352" t="s">
        <v>2235</v>
      </c>
      <c r="S1352" t="s">
        <v>85</v>
      </c>
      <c r="T1352" t="s">
        <v>126</v>
      </c>
    </row>
    <row r="1353" spans="1:20" x14ac:dyDescent="0.25">
      <c r="A1353" s="1">
        <v>3911</v>
      </c>
      <c r="B1353" t="s">
        <v>21</v>
      </c>
      <c r="C1353" t="s">
        <v>31</v>
      </c>
      <c r="D1353" t="s">
        <v>61</v>
      </c>
      <c r="E1353" t="s">
        <v>58</v>
      </c>
      <c r="F1353" t="s">
        <v>74</v>
      </c>
      <c r="G1353" t="s">
        <v>75</v>
      </c>
      <c r="H1353" t="s">
        <v>367</v>
      </c>
      <c r="I1353" t="s">
        <v>90</v>
      </c>
      <c r="J1353" t="s">
        <v>105</v>
      </c>
      <c r="K1353" t="s">
        <v>1216</v>
      </c>
      <c r="L1353" t="s">
        <v>126</v>
      </c>
      <c r="M1353" t="s">
        <v>74</v>
      </c>
      <c r="N1353" t="s">
        <v>126</v>
      </c>
      <c r="O1353" t="s">
        <v>92</v>
      </c>
      <c r="P1353" t="s">
        <v>885</v>
      </c>
      <c r="Q1353" t="s">
        <v>73</v>
      </c>
      <c r="R1353" t="s">
        <v>850</v>
      </c>
      <c r="S1353" t="s">
        <v>89</v>
      </c>
      <c r="T1353" t="s">
        <v>117</v>
      </c>
    </row>
    <row r="1354" spans="1:20" x14ac:dyDescent="0.25">
      <c r="A1354" s="1">
        <v>3912</v>
      </c>
      <c r="B1354" t="s">
        <v>21</v>
      </c>
      <c r="C1354" t="s">
        <v>32</v>
      </c>
      <c r="D1354" t="s">
        <v>61</v>
      </c>
      <c r="E1354" t="s">
        <v>68</v>
      </c>
      <c r="F1354" t="s">
        <v>73</v>
      </c>
      <c r="G1354" t="s">
        <v>98</v>
      </c>
      <c r="H1354" t="s">
        <v>565</v>
      </c>
      <c r="I1354" t="s">
        <v>94</v>
      </c>
      <c r="J1354" t="s">
        <v>97</v>
      </c>
      <c r="K1354" t="s">
        <v>1344</v>
      </c>
      <c r="L1354" t="s">
        <v>126</v>
      </c>
      <c r="M1354" t="s">
        <v>73</v>
      </c>
      <c r="N1354" t="s">
        <v>101</v>
      </c>
      <c r="O1354" t="s">
        <v>102</v>
      </c>
      <c r="P1354" t="s">
        <v>260</v>
      </c>
      <c r="Q1354" t="s">
        <v>73</v>
      </c>
      <c r="R1354" t="s">
        <v>95</v>
      </c>
      <c r="S1354" t="s">
        <v>96</v>
      </c>
      <c r="T1354" t="s">
        <v>131</v>
      </c>
    </row>
    <row r="1355" spans="1:20" x14ac:dyDescent="0.25">
      <c r="A1355" s="1">
        <v>3913</v>
      </c>
      <c r="B1355" t="s">
        <v>21</v>
      </c>
      <c r="C1355" t="s">
        <v>33</v>
      </c>
      <c r="D1355" t="s">
        <v>61</v>
      </c>
      <c r="E1355" t="s">
        <v>56</v>
      </c>
      <c r="F1355" t="s">
        <v>74</v>
      </c>
      <c r="G1355" t="s">
        <v>85</v>
      </c>
      <c r="H1355" t="s">
        <v>379</v>
      </c>
      <c r="I1355" t="s">
        <v>99</v>
      </c>
      <c r="J1355" t="s">
        <v>111</v>
      </c>
      <c r="K1355" t="s">
        <v>1140</v>
      </c>
      <c r="L1355" t="s">
        <v>73</v>
      </c>
      <c r="M1355" t="s">
        <v>74</v>
      </c>
      <c r="N1355" t="s">
        <v>73</v>
      </c>
      <c r="O1355" t="s">
        <v>107</v>
      </c>
      <c r="P1355" t="s">
        <v>961</v>
      </c>
      <c r="Q1355" t="s">
        <v>74</v>
      </c>
      <c r="R1355" t="s">
        <v>1660</v>
      </c>
      <c r="S1355" t="s">
        <v>82</v>
      </c>
      <c r="T1355" t="s">
        <v>101</v>
      </c>
    </row>
    <row r="1356" spans="1:20" x14ac:dyDescent="0.25">
      <c r="A1356" s="1">
        <v>3914</v>
      </c>
      <c r="B1356" t="s">
        <v>21</v>
      </c>
      <c r="C1356" t="s">
        <v>34</v>
      </c>
      <c r="D1356" t="s">
        <v>61</v>
      </c>
      <c r="E1356" t="s">
        <v>72</v>
      </c>
      <c r="F1356" t="s">
        <v>73</v>
      </c>
      <c r="G1356" t="s">
        <v>78</v>
      </c>
      <c r="H1356" t="s">
        <v>104</v>
      </c>
      <c r="I1356" t="s">
        <v>82</v>
      </c>
      <c r="J1356" t="s">
        <v>86</v>
      </c>
      <c r="K1356" t="s">
        <v>849</v>
      </c>
      <c r="L1356" t="s">
        <v>73</v>
      </c>
      <c r="M1356" t="s">
        <v>74</v>
      </c>
      <c r="N1356" t="s">
        <v>1116</v>
      </c>
      <c r="O1356" t="s">
        <v>77</v>
      </c>
      <c r="P1356" t="s">
        <v>718</v>
      </c>
      <c r="Q1356" t="s">
        <v>73</v>
      </c>
      <c r="R1356" t="s">
        <v>2121</v>
      </c>
      <c r="S1356" t="s">
        <v>96</v>
      </c>
      <c r="T1356" t="s">
        <v>126</v>
      </c>
    </row>
    <row r="1357" spans="1:20" x14ac:dyDescent="0.25">
      <c r="A1357" s="1">
        <v>3915</v>
      </c>
      <c r="B1357" t="s">
        <v>21</v>
      </c>
      <c r="C1357" t="s">
        <v>35</v>
      </c>
      <c r="D1357" t="s">
        <v>61</v>
      </c>
      <c r="E1357" t="s">
        <v>65</v>
      </c>
      <c r="F1357" t="s">
        <v>73</v>
      </c>
      <c r="G1357" t="s">
        <v>75</v>
      </c>
      <c r="H1357" t="s">
        <v>881</v>
      </c>
      <c r="I1357" t="s">
        <v>98</v>
      </c>
      <c r="J1357" t="s">
        <v>93</v>
      </c>
      <c r="K1357" t="s">
        <v>1141</v>
      </c>
      <c r="L1357" t="s">
        <v>74</v>
      </c>
      <c r="M1357" t="s">
        <v>73</v>
      </c>
      <c r="N1357" t="s">
        <v>101</v>
      </c>
      <c r="O1357" t="s">
        <v>77</v>
      </c>
      <c r="P1357" t="s">
        <v>297</v>
      </c>
      <c r="Q1357" t="s">
        <v>74</v>
      </c>
      <c r="R1357" t="s">
        <v>1596</v>
      </c>
      <c r="S1357" t="s">
        <v>96</v>
      </c>
      <c r="T1357" t="s">
        <v>131</v>
      </c>
    </row>
    <row r="1358" spans="1:20" x14ac:dyDescent="0.25">
      <c r="A1358" s="1">
        <v>3916</v>
      </c>
      <c r="B1358" t="s">
        <v>21</v>
      </c>
      <c r="C1358" t="s">
        <v>36</v>
      </c>
      <c r="D1358" t="s">
        <v>61</v>
      </c>
      <c r="E1358" t="s">
        <v>49</v>
      </c>
      <c r="F1358" t="s">
        <v>74</v>
      </c>
      <c r="G1358" t="s">
        <v>78</v>
      </c>
      <c r="H1358" t="s">
        <v>927</v>
      </c>
      <c r="I1358" t="s">
        <v>95</v>
      </c>
      <c r="J1358" t="s">
        <v>119</v>
      </c>
      <c r="K1358" t="s">
        <v>1134</v>
      </c>
      <c r="L1358" t="s">
        <v>74</v>
      </c>
      <c r="M1358" t="s">
        <v>126</v>
      </c>
      <c r="N1358" t="s">
        <v>73</v>
      </c>
      <c r="O1358" t="s">
        <v>113</v>
      </c>
      <c r="P1358" t="s">
        <v>206</v>
      </c>
      <c r="Q1358" t="s">
        <v>73</v>
      </c>
      <c r="R1358" t="s">
        <v>1566</v>
      </c>
      <c r="S1358" t="s">
        <v>89</v>
      </c>
      <c r="T1358" t="s">
        <v>83</v>
      </c>
    </row>
    <row r="1359" spans="1:20" x14ac:dyDescent="0.25">
      <c r="A1359" s="1">
        <v>3917</v>
      </c>
      <c r="B1359" t="s">
        <v>21</v>
      </c>
      <c r="C1359" t="s">
        <v>37</v>
      </c>
      <c r="D1359" t="s">
        <v>61</v>
      </c>
      <c r="E1359" t="s">
        <v>66</v>
      </c>
      <c r="F1359" t="s">
        <v>74</v>
      </c>
      <c r="G1359" t="s">
        <v>113</v>
      </c>
      <c r="H1359" t="s">
        <v>332</v>
      </c>
      <c r="I1359" t="s">
        <v>97</v>
      </c>
      <c r="J1359" t="s">
        <v>132</v>
      </c>
      <c r="K1359" t="s">
        <v>1245</v>
      </c>
      <c r="L1359" t="s">
        <v>101</v>
      </c>
      <c r="M1359" t="s">
        <v>74</v>
      </c>
      <c r="N1359" t="s">
        <v>74</v>
      </c>
      <c r="O1359" t="s">
        <v>102</v>
      </c>
      <c r="P1359" t="s">
        <v>829</v>
      </c>
      <c r="Q1359" t="s">
        <v>74</v>
      </c>
      <c r="R1359" t="s">
        <v>1557</v>
      </c>
      <c r="S1359" t="s">
        <v>81</v>
      </c>
      <c r="T1359" t="s">
        <v>78</v>
      </c>
    </row>
    <row r="1360" spans="1:20" x14ac:dyDescent="0.25">
      <c r="A1360" s="1">
        <v>3918</v>
      </c>
      <c r="B1360" t="s">
        <v>21</v>
      </c>
      <c r="C1360" t="s">
        <v>38</v>
      </c>
      <c r="D1360" t="s">
        <v>61</v>
      </c>
      <c r="E1360" t="s">
        <v>41</v>
      </c>
      <c r="F1360" t="s">
        <v>73</v>
      </c>
      <c r="G1360" t="s">
        <v>73</v>
      </c>
      <c r="H1360" t="s">
        <v>480</v>
      </c>
      <c r="I1360" t="s">
        <v>86</v>
      </c>
      <c r="J1360" t="s">
        <v>110</v>
      </c>
      <c r="K1360" t="s">
        <v>1146</v>
      </c>
      <c r="L1360" t="s">
        <v>73</v>
      </c>
      <c r="M1360" t="s">
        <v>126</v>
      </c>
      <c r="N1360" t="s">
        <v>126</v>
      </c>
      <c r="O1360" t="s">
        <v>90</v>
      </c>
      <c r="P1360" t="s">
        <v>84</v>
      </c>
      <c r="Q1360" t="s">
        <v>73</v>
      </c>
      <c r="R1360" t="s">
        <v>1493</v>
      </c>
      <c r="S1360" t="s">
        <v>96</v>
      </c>
      <c r="T1360" t="s">
        <v>74</v>
      </c>
    </row>
    <row r="1361" spans="1:20" x14ac:dyDescent="0.25">
      <c r="A1361" s="1">
        <v>3919</v>
      </c>
      <c r="B1361" t="s">
        <v>21</v>
      </c>
      <c r="C1361" t="s">
        <v>39</v>
      </c>
      <c r="D1361" t="s">
        <v>61</v>
      </c>
      <c r="E1361" t="s">
        <v>72</v>
      </c>
      <c r="F1361" t="s">
        <v>74</v>
      </c>
      <c r="G1361" t="s">
        <v>81</v>
      </c>
      <c r="H1361" t="s">
        <v>997</v>
      </c>
      <c r="I1361" t="s">
        <v>78</v>
      </c>
      <c r="J1361" t="s">
        <v>94</v>
      </c>
      <c r="K1361" t="s">
        <v>1018</v>
      </c>
      <c r="L1361" t="s">
        <v>74</v>
      </c>
      <c r="M1361" t="s">
        <v>74</v>
      </c>
      <c r="N1361" t="s">
        <v>126</v>
      </c>
      <c r="O1361" t="s">
        <v>109</v>
      </c>
      <c r="P1361" t="s">
        <v>1344</v>
      </c>
      <c r="Q1361" t="s">
        <v>74</v>
      </c>
      <c r="R1361" t="s">
        <v>2140</v>
      </c>
      <c r="S1361" t="s">
        <v>89</v>
      </c>
      <c r="T1361" t="s">
        <v>1116</v>
      </c>
    </row>
    <row r="1362" spans="1:20" x14ac:dyDescent="0.25">
      <c r="A1362" s="1">
        <v>3920</v>
      </c>
      <c r="B1362" t="s">
        <v>21</v>
      </c>
      <c r="C1362" t="s">
        <v>24</v>
      </c>
      <c r="D1362" t="s">
        <v>62</v>
      </c>
      <c r="E1362" t="s">
        <v>44</v>
      </c>
      <c r="F1362" t="s">
        <v>73</v>
      </c>
      <c r="G1362" t="s">
        <v>85</v>
      </c>
      <c r="H1362" t="s">
        <v>465</v>
      </c>
      <c r="I1362" t="s">
        <v>92</v>
      </c>
      <c r="J1362" t="s">
        <v>91</v>
      </c>
      <c r="K1362" t="s">
        <v>1167</v>
      </c>
      <c r="L1362" t="s">
        <v>73</v>
      </c>
      <c r="M1362" t="s">
        <v>126</v>
      </c>
      <c r="N1362" t="s">
        <v>74</v>
      </c>
      <c r="O1362" t="s">
        <v>106</v>
      </c>
      <c r="P1362" t="s">
        <v>105</v>
      </c>
      <c r="Q1362" t="s">
        <v>74</v>
      </c>
      <c r="R1362" t="s">
        <v>1700</v>
      </c>
      <c r="S1362" t="s">
        <v>96</v>
      </c>
      <c r="T1362" t="s">
        <v>1116</v>
      </c>
    </row>
    <row r="1363" spans="1:20" x14ac:dyDescent="0.25">
      <c r="A1363" s="1">
        <v>3921</v>
      </c>
      <c r="B1363" t="s">
        <v>21</v>
      </c>
      <c r="C1363" t="s">
        <v>25</v>
      </c>
      <c r="D1363" t="s">
        <v>62</v>
      </c>
      <c r="E1363" t="s">
        <v>65</v>
      </c>
      <c r="F1363" t="s">
        <v>73</v>
      </c>
      <c r="G1363" t="s">
        <v>90</v>
      </c>
      <c r="H1363" t="s">
        <v>549</v>
      </c>
      <c r="I1363" t="s">
        <v>89</v>
      </c>
      <c r="J1363" t="s">
        <v>77</v>
      </c>
      <c r="K1363" t="s">
        <v>1349</v>
      </c>
      <c r="L1363" t="s">
        <v>126</v>
      </c>
      <c r="M1363" t="s">
        <v>73</v>
      </c>
      <c r="N1363" t="s">
        <v>1116</v>
      </c>
      <c r="O1363" t="s">
        <v>114</v>
      </c>
      <c r="P1363" t="s">
        <v>1016</v>
      </c>
      <c r="Q1363" t="s">
        <v>73</v>
      </c>
      <c r="R1363" t="s">
        <v>1693</v>
      </c>
      <c r="S1363" t="s">
        <v>85</v>
      </c>
      <c r="T1363" t="s">
        <v>76</v>
      </c>
    </row>
    <row r="1364" spans="1:20" x14ac:dyDescent="0.25">
      <c r="A1364" s="1">
        <v>3922</v>
      </c>
      <c r="B1364" t="s">
        <v>21</v>
      </c>
      <c r="C1364" t="s">
        <v>26</v>
      </c>
      <c r="D1364" t="s">
        <v>62</v>
      </c>
      <c r="E1364" t="s">
        <v>59</v>
      </c>
      <c r="F1364" t="s">
        <v>74</v>
      </c>
      <c r="G1364" t="s">
        <v>90</v>
      </c>
      <c r="H1364" t="s">
        <v>760</v>
      </c>
      <c r="I1364" t="s">
        <v>81</v>
      </c>
      <c r="J1364" t="s">
        <v>102</v>
      </c>
      <c r="K1364" t="s">
        <v>1143</v>
      </c>
      <c r="L1364" t="s">
        <v>74</v>
      </c>
      <c r="M1364" t="s">
        <v>73</v>
      </c>
      <c r="N1364" t="s">
        <v>126</v>
      </c>
      <c r="O1364" t="s">
        <v>93</v>
      </c>
      <c r="P1364" t="s">
        <v>842</v>
      </c>
      <c r="Q1364" t="s">
        <v>74</v>
      </c>
      <c r="R1364" t="s">
        <v>1731</v>
      </c>
      <c r="S1364" t="s">
        <v>82</v>
      </c>
      <c r="T1364" t="s">
        <v>1116</v>
      </c>
    </row>
    <row r="1365" spans="1:20" x14ac:dyDescent="0.25">
      <c r="A1365" s="1">
        <v>3923</v>
      </c>
      <c r="B1365" t="s">
        <v>21</v>
      </c>
      <c r="C1365" t="s">
        <v>27</v>
      </c>
      <c r="D1365" t="s">
        <v>62</v>
      </c>
      <c r="E1365" t="s">
        <v>55</v>
      </c>
      <c r="F1365" t="s">
        <v>74</v>
      </c>
      <c r="G1365" t="s">
        <v>102</v>
      </c>
      <c r="H1365" t="s">
        <v>734</v>
      </c>
      <c r="I1365" t="s">
        <v>102</v>
      </c>
      <c r="J1365" t="s">
        <v>107</v>
      </c>
      <c r="K1365" t="s">
        <v>1131</v>
      </c>
      <c r="L1365" t="s">
        <v>73</v>
      </c>
      <c r="M1365" t="s">
        <v>74</v>
      </c>
      <c r="N1365" t="s">
        <v>131</v>
      </c>
      <c r="O1365" t="s">
        <v>107</v>
      </c>
      <c r="P1365" t="s">
        <v>1145</v>
      </c>
      <c r="Q1365" t="s">
        <v>126</v>
      </c>
      <c r="R1365" t="s">
        <v>1931</v>
      </c>
      <c r="S1365" t="s">
        <v>75</v>
      </c>
      <c r="T1365" t="s">
        <v>83</v>
      </c>
    </row>
    <row r="1366" spans="1:20" x14ac:dyDescent="0.25">
      <c r="A1366" s="1">
        <v>3924</v>
      </c>
      <c r="B1366" t="s">
        <v>21</v>
      </c>
      <c r="C1366" t="s">
        <v>28</v>
      </c>
      <c r="D1366" t="s">
        <v>62</v>
      </c>
      <c r="E1366" t="s">
        <v>48</v>
      </c>
      <c r="F1366" t="s">
        <v>73</v>
      </c>
      <c r="G1366" t="s">
        <v>75</v>
      </c>
      <c r="H1366" t="s">
        <v>636</v>
      </c>
      <c r="I1366" t="s">
        <v>102</v>
      </c>
      <c r="J1366" t="s">
        <v>79</v>
      </c>
      <c r="K1366" t="s">
        <v>1127</v>
      </c>
      <c r="L1366" t="s">
        <v>126</v>
      </c>
      <c r="M1366" t="s">
        <v>74</v>
      </c>
      <c r="N1366" t="s">
        <v>101</v>
      </c>
      <c r="O1366" t="s">
        <v>81</v>
      </c>
      <c r="P1366" t="s">
        <v>93</v>
      </c>
      <c r="Q1366" t="s">
        <v>73</v>
      </c>
      <c r="R1366" t="s">
        <v>2026</v>
      </c>
      <c r="S1366" t="s">
        <v>85</v>
      </c>
      <c r="T1366" t="s">
        <v>1116</v>
      </c>
    </row>
    <row r="1367" spans="1:20" x14ac:dyDescent="0.25">
      <c r="A1367" s="1">
        <v>3925</v>
      </c>
      <c r="B1367" t="s">
        <v>21</v>
      </c>
      <c r="C1367" t="s">
        <v>40</v>
      </c>
      <c r="D1367" t="s">
        <v>62</v>
      </c>
      <c r="E1367" t="s">
        <v>63</v>
      </c>
      <c r="F1367" t="s">
        <v>74</v>
      </c>
      <c r="G1367" t="s">
        <v>75</v>
      </c>
      <c r="H1367" t="s">
        <v>514</v>
      </c>
      <c r="I1367" t="s">
        <v>95</v>
      </c>
      <c r="J1367" t="s">
        <v>129</v>
      </c>
      <c r="K1367" t="s">
        <v>1346</v>
      </c>
      <c r="L1367" t="s">
        <v>126</v>
      </c>
      <c r="M1367" t="s">
        <v>126</v>
      </c>
      <c r="N1367" t="s">
        <v>1116</v>
      </c>
      <c r="O1367" t="s">
        <v>77</v>
      </c>
      <c r="P1367" t="s">
        <v>861</v>
      </c>
      <c r="Q1367" t="s">
        <v>73</v>
      </c>
      <c r="R1367" t="s">
        <v>1504</v>
      </c>
      <c r="S1367" t="s">
        <v>75</v>
      </c>
      <c r="T1367" t="s">
        <v>87</v>
      </c>
    </row>
    <row r="1368" spans="1:20" x14ac:dyDescent="0.25">
      <c r="A1368" s="1">
        <v>3926</v>
      </c>
      <c r="B1368" t="s">
        <v>21</v>
      </c>
      <c r="C1368" t="s">
        <v>29</v>
      </c>
      <c r="D1368" t="s">
        <v>62</v>
      </c>
      <c r="E1368" t="s">
        <v>59</v>
      </c>
      <c r="F1368" t="s">
        <v>73</v>
      </c>
      <c r="G1368" t="s">
        <v>94</v>
      </c>
      <c r="H1368" t="s">
        <v>921</v>
      </c>
      <c r="I1368" t="s">
        <v>75</v>
      </c>
      <c r="J1368" t="s">
        <v>86</v>
      </c>
      <c r="K1368" t="s">
        <v>1165</v>
      </c>
      <c r="L1368" t="s">
        <v>101</v>
      </c>
      <c r="M1368" t="s">
        <v>74</v>
      </c>
      <c r="N1368" t="s">
        <v>101</v>
      </c>
      <c r="O1368" t="s">
        <v>103</v>
      </c>
      <c r="P1368" t="s">
        <v>911</v>
      </c>
      <c r="Q1368" t="s">
        <v>74</v>
      </c>
      <c r="R1368" t="s">
        <v>1474</v>
      </c>
      <c r="S1368" t="s">
        <v>116</v>
      </c>
      <c r="T1368" t="s">
        <v>1116</v>
      </c>
    </row>
    <row r="1369" spans="1:20" x14ac:dyDescent="0.25">
      <c r="A1369" s="1">
        <v>3927</v>
      </c>
      <c r="B1369" t="s">
        <v>21</v>
      </c>
      <c r="C1369" t="s">
        <v>30</v>
      </c>
      <c r="D1369" t="s">
        <v>62</v>
      </c>
      <c r="E1369" t="s">
        <v>42</v>
      </c>
      <c r="F1369" t="s">
        <v>74</v>
      </c>
      <c r="G1369" t="s">
        <v>90</v>
      </c>
      <c r="H1369" t="s">
        <v>922</v>
      </c>
      <c r="I1369" t="s">
        <v>92</v>
      </c>
      <c r="J1369" t="s">
        <v>108</v>
      </c>
      <c r="K1369" t="s">
        <v>1185</v>
      </c>
      <c r="L1369" t="s">
        <v>126</v>
      </c>
      <c r="M1369" t="s">
        <v>73</v>
      </c>
      <c r="N1369" t="s">
        <v>101</v>
      </c>
      <c r="O1369" t="s">
        <v>103</v>
      </c>
      <c r="P1369" t="s">
        <v>84</v>
      </c>
      <c r="Q1369" t="s">
        <v>73</v>
      </c>
      <c r="R1369" t="s">
        <v>1973</v>
      </c>
      <c r="S1369" t="s">
        <v>106</v>
      </c>
      <c r="T1369" t="s">
        <v>131</v>
      </c>
    </row>
    <row r="1370" spans="1:20" x14ac:dyDescent="0.25">
      <c r="A1370" s="1">
        <v>3928</v>
      </c>
      <c r="B1370" t="s">
        <v>21</v>
      </c>
      <c r="C1370" t="s">
        <v>31</v>
      </c>
      <c r="D1370" t="s">
        <v>62</v>
      </c>
      <c r="E1370" t="s">
        <v>44</v>
      </c>
      <c r="F1370" t="s">
        <v>74</v>
      </c>
      <c r="G1370" t="s">
        <v>93</v>
      </c>
      <c r="H1370" t="s">
        <v>393</v>
      </c>
      <c r="I1370" t="s">
        <v>96</v>
      </c>
      <c r="J1370" t="s">
        <v>90</v>
      </c>
      <c r="K1370" t="s">
        <v>905</v>
      </c>
      <c r="L1370" t="s">
        <v>74</v>
      </c>
      <c r="M1370" t="s">
        <v>73</v>
      </c>
      <c r="N1370" t="s">
        <v>74</v>
      </c>
      <c r="O1370" t="s">
        <v>88</v>
      </c>
      <c r="P1370" t="s">
        <v>1327</v>
      </c>
      <c r="Q1370" t="s">
        <v>101</v>
      </c>
      <c r="R1370" t="s">
        <v>852</v>
      </c>
      <c r="S1370" t="s">
        <v>96</v>
      </c>
      <c r="T1370" t="s">
        <v>83</v>
      </c>
    </row>
    <row r="1371" spans="1:20" x14ac:dyDescent="0.25">
      <c r="A1371" s="1">
        <v>3929</v>
      </c>
      <c r="B1371" t="s">
        <v>21</v>
      </c>
      <c r="C1371" t="s">
        <v>32</v>
      </c>
      <c r="D1371" t="s">
        <v>62</v>
      </c>
      <c r="E1371" t="s">
        <v>70</v>
      </c>
      <c r="F1371" t="s">
        <v>73</v>
      </c>
      <c r="G1371" t="s">
        <v>78</v>
      </c>
      <c r="H1371" t="s">
        <v>708</v>
      </c>
      <c r="I1371" t="s">
        <v>102</v>
      </c>
      <c r="J1371" t="s">
        <v>91</v>
      </c>
      <c r="K1371" t="s">
        <v>1192</v>
      </c>
      <c r="L1371" t="s">
        <v>74</v>
      </c>
      <c r="M1371" t="s">
        <v>74</v>
      </c>
      <c r="N1371" t="s">
        <v>83</v>
      </c>
      <c r="O1371" t="s">
        <v>99</v>
      </c>
      <c r="P1371" t="s">
        <v>127</v>
      </c>
      <c r="Q1371" t="s">
        <v>73</v>
      </c>
      <c r="R1371" t="s">
        <v>2176</v>
      </c>
      <c r="S1371" t="s">
        <v>106</v>
      </c>
      <c r="T1371" t="s">
        <v>101</v>
      </c>
    </row>
    <row r="1372" spans="1:20" x14ac:dyDescent="0.25">
      <c r="A1372" s="1">
        <v>3930</v>
      </c>
      <c r="B1372" t="s">
        <v>21</v>
      </c>
      <c r="C1372" t="s">
        <v>34</v>
      </c>
      <c r="D1372" t="s">
        <v>62</v>
      </c>
      <c r="E1372" t="s">
        <v>45</v>
      </c>
      <c r="F1372" t="s">
        <v>74</v>
      </c>
      <c r="G1372" t="s">
        <v>86</v>
      </c>
      <c r="H1372" t="s">
        <v>418</v>
      </c>
      <c r="I1372" t="s">
        <v>99</v>
      </c>
      <c r="J1372" t="s">
        <v>111</v>
      </c>
      <c r="K1372" t="s">
        <v>1306</v>
      </c>
      <c r="L1372" t="s">
        <v>101</v>
      </c>
      <c r="M1372" t="s">
        <v>73</v>
      </c>
      <c r="N1372" t="s">
        <v>101</v>
      </c>
      <c r="O1372" t="s">
        <v>92</v>
      </c>
      <c r="P1372" t="s">
        <v>681</v>
      </c>
      <c r="Q1372" t="s">
        <v>73</v>
      </c>
      <c r="R1372" t="s">
        <v>1556</v>
      </c>
      <c r="S1372" t="s">
        <v>96</v>
      </c>
      <c r="T1372" t="s">
        <v>131</v>
      </c>
    </row>
    <row r="1373" spans="1:20" x14ac:dyDescent="0.25">
      <c r="A1373" s="1">
        <v>3931</v>
      </c>
      <c r="B1373" t="s">
        <v>21</v>
      </c>
      <c r="C1373" t="s">
        <v>35</v>
      </c>
      <c r="D1373" t="s">
        <v>62</v>
      </c>
      <c r="E1373" t="s">
        <v>56</v>
      </c>
      <c r="F1373" t="s">
        <v>74</v>
      </c>
      <c r="G1373" t="s">
        <v>105</v>
      </c>
      <c r="H1373" t="s">
        <v>928</v>
      </c>
      <c r="I1373" t="s">
        <v>92</v>
      </c>
      <c r="J1373" t="s">
        <v>111</v>
      </c>
      <c r="K1373" t="s">
        <v>1333</v>
      </c>
      <c r="L1373" t="s">
        <v>74</v>
      </c>
      <c r="M1373" t="s">
        <v>73</v>
      </c>
      <c r="N1373" t="s">
        <v>73</v>
      </c>
      <c r="O1373" t="s">
        <v>100</v>
      </c>
      <c r="P1373" t="s">
        <v>1315</v>
      </c>
      <c r="Q1373" t="s">
        <v>101</v>
      </c>
      <c r="R1373" t="s">
        <v>2236</v>
      </c>
      <c r="S1373" t="s">
        <v>90</v>
      </c>
      <c r="T1373" t="s">
        <v>82</v>
      </c>
    </row>
    <row r="1374" spans="1:20" x14ac:dyDescent="0.25">
      <c r="A1374" s="1">
        <v>3932</v>
      </c>
      <c r="B1374" t="s">
        <v>21</v>
      </c>
      <c r="C1374" t="s">
        <v>36</v>
      </c>
      <c r="D1374" t="s">
        <v>62</v>
      </c>
      <c r="E1374" t="s">
        <v>50</v>
      </c>
      <c r="F1374" t="s">
        <v>73</v>
      </c>
      <c r="G1374" t="s">
        <v>73</v>
      </c>
      <c r="H1374" t="s">
        <v>809</v>
      </c>
      <c r="I1374" t="s">
        <v>117</v>
      </c>
      <c r="J1374" t="s">
        <v>98</v>
      </c>
      <c r="K1374" t="s">
        <v>88</v>
      </c>
      <c r="L1374" t="s">
        <v>73</v>
      </c>
      <c r="M1374" t="s">
        <v>74</v>
      </c>
      <c r="N1374" t="s">
        <v>1116</v>
      </c>
      <c r="O1374" t="s">
        <v>102</v>
      </c>
      <c r="P1374" t="s">
        <v>115</v>
      </c>
      <c r="Q1374" t="s">
        <v>73</v>
      </c>
      <c r="R1374" t="s">
        <v>2237</v>
      </c>
      <c r="S1374" t="s">
        <v>82</v>
      </c>
      <c r="T1374" t="s">
        <v>101</v>
      </c>
    </row>
    <row r="1375" spans="1:20" x14ac:dyDescent="0.25">
      <c r="A1375" s="1">
        <v>3933</v>
      </c>
      <c r="B1375" t="s">
        <v>21</v>
      </c>
      <c r="C1375" t="s">
        <v>37</v>
      </c>
      <c r="D1375" t="s">
        <v>62</v>
      </c>
      <c r="E1375" t="s">
        <v>64</v>
      </c>
      <c r="F1375" t="s">
        <v>73</v>
      </c>
      <c r="G1375" t="s">
        <v>99</v>
      </c>
      <c r="H1375" t="s">
        <v>118</v>
      </c>
      <c r="I1375" t="s">
        <v>99</v>
      </c>
      <c r="J1375" t="s">
        <v>91</v>
      </c>
      <c r="K1375" t="s">
        <v>1260</v>
      </c>
      <c r="L1375" t="s">
        <v>74</v>
      </c>
      <c r="M1375" t="s">
        <v>126</v>
      </c>
      <c r="N1375" t="s">
        <v>74</v>
      </c>
      <c r="O1375" t="s">
        <v>94</v>
      </c>
      <c r="P1375" t="s">
        <v>1028</v>
      </c>
      <c r="Q1375" t="s">
        <v>74</v>
      </c>
      <c r="R1375" t="s">
        <v>1660</v>
      </c>
      <c r="S1375" t="s">
        <v>106</v>
      </c>
      <c r="T1375" t="s">
        <v>131</v>
      </c>
    </row>
    <row r="1376" spans="1:20" x14ac:dyDescent="0.25">
      <c r="A1376" s="1">
        <v>3934</v>
      </c>
      <c r="B1376" t="s">
        <v>21</v>
      </c>
      <c r="C1376" t="s">
        <v>38</v>
      </c>
      <c r="D1376" t="s">
        <v>62</v>
      </c>
      <c r="E1376" t="s">
        <v>57</v>
      </c>
      <c r="F1376" t="s">
        <v>74</v>
      </c>
      <c r="G1376" t="s">
        <v>76</v>
      </c>
      <c r="H1376" t="s">
        <v>1060</v>
      </c>
      <c r="I1376" t="s">
        <v>106</v>
      </c>
      <c r="J1376" t="s">
        <v>94</v>
      </c>
      <c r="K1376" t="s">
        <v>894</v>
      </c>
      <c r="L1376" t="s">
        <v>73</v>
      </c>
      <c r="M1376" t="s">
        <v>74</v>
      </c>
      <c r="N1376" t="s">
        <v>101</v>
      </c>
      <c r="O1376" t="s">
        <v>79</v>
      </c>
      <c r="P1376" t="s">
        <v>1175</v>
      </c>
      <c r="Q1376" t="s">
        <v>74</v>
      </c>
      <c r="R1376" t="s">
        <v>1409</v>
      </c>
      <c r="S1376" t="s">
        <v>96</v>
      </c>
      <c r="T1376" t="s">
        <v>101</v>
      </c>
    </row>
    <row r="1377" spans="1:20" x14ac:dyDescent="0.25">
      <c r="A1377" s="1">
        <v>3935</v>
      </c>
      <c r="B1377" t="s">
        <v>21</v>
      </c>
      <c r="C1377" t="s">
        <v>39</v>
      </c>
      <c r="D1377" t="s">
        <v>62</v>
      </c>
      <c r="E1377" t="s">
        <v>63</v>
      </c>
      <c r="F1377" t="s">
        <v>73</v>
      </c>
      <c r="G1377" t="s">
        <v>83</v>
      </c>
      <c r="H1377" t="s">
        <v>335</v>
      </c>
      <c r="I1377" t="s">
        <v>99</v>
      </c>
      <c r="J1377" t="s">
        <v>111</v>
      </c>
      <c r="K1377" t="s">
        <v>1261</v>
      </c>
      <c r="L1377" t="s">
        <v>73</v>
      </c>
      <c r="M1377" t="s">
        <v>73</v>
      </c>
      <c r="N1377" t="s">
        <v>1116</v>
      </c>
      <c r="O1377" t="s">
        <v>99</v>
      </c>
      <c r="P1377" t="s">
        <v>104</v>
      </c>
      <c r="Q1377" t="s">
        <v>73</v>
      </c>
      <c r="R1377" t="s">
        <v>2228</v>
      </c>
      <c r="S1377" t="s">
        <v>85</v>
      </c>
      <c r="T1377" t="s">
        <v>73</v>
      </c>
    </row>
    <row r="1378" spans="1:20" x14ac:dyDescent="0.25">
      <c r="A1378" s="1">
        <v>3936</v>
      </c>
      <c r="B1378" t="s">
        <v>21</v>
      </c>
      <c r="C1378" t="s">
        <v>24</v>
      </c>
      <c r="D1378" t="s">
        <v>63</v>
      </c>
      <c r="E1378" t="s">
        <v>56</v>
      </c>
      <c r="F1378" t="s">
        <v>74</v>
      </c>
      <c r="G1378" t="s">
        <v>86</v>
      </c>
      <c r="H1378" t="s">
        <v>471</v>
      </c>
      <c r="I1378" t="s">
        <v>89</v>
      </c>
      <c r="J1378" t="s">
        <v>111</v>
      </c>
      <c r="K1378" t="s">
        <v>1283</v>
      </c>
      <c r="L1378" t="s">
        <v>73</v>
      </c>
      <c r="M1378" t="s">
        <v>73</v>
      </c>
      <c r="N1378" t="s">
        <v>101</v>
      </c>
      <c r="O1378" t="s">
        <v>80</v>
      </c>
      <c r="P1378" t="s">
        <v>1028</v>
      </c>
      <c r="Q1378" t="s">
        <v>101</v>
      </c>
      <c r="R1378" t="s">
        <v>1567</v>
      </c>
      <c r="S1378" t="s">
        <v>106</v>
      </c>
      <c r="T1378" t="s">
        <v>131</v>
      </c>
    </row>
    <row r="1379" spans="1:20" x14ac:dyDescent="0.25">
      <c r="A1379" s="1">
        <v>3937</v>
      </c>
      <c r="B1379" t="s">
        <v>21</v>
      </c>
      <c r="C1379" t="s">
        <v>25</v>
      </c>
      <c r="D1379" t="s">
        <v>63</v>
      </c>
      <c r="E1379" t="s">
        <v>64</v>
      </c>
      <c r="F1379" t="s">
        <v>73</v>
      </c>
      <c r="G1379" t="s">
        <v>111</v>
      </c>
      <c r="H1379" t="s">
        <v>278</v>
      </c>
      <c r="I1379" t="s">
        <v>79</v>
      </c>
      <c r="J1379" t="s">
        <v>91</v>
      </c>
      <c r="K1379" t="s">
        <v>1393</v>
      </c>
      <c r="L1379" t="s">
        <v>101</v>
      </c>
      <c r="M1379" t="s">
        <v>73</v>
      </c>
      <c r="N1379" t="s">
        <v>126</v>
      </c>
      <c r="O1379" t="s">
        <v>95</v>
      </c>
      <c r="P1379" t="s">
        <v>873</v>
      </c>
      <c r="Q1379" t="s">
        <v>74</v>
      </c>
      <c r="R1379" t="s">
        <v>893</v>
      </c>
      <c r="S1379" t="s">
        <v>85</v>
      </c>
      <c r="T1379" t="s">
        <v>83</v>
      </c>
    </row>
    <row r="1380" spans="1:20" x14ac:dyDescent="0.25">
      <c r="A1380" s="1">
        <v>3938</v>
      </c>
      <c r="B1380" t="s">
        <v>21</v>
      </c>
      <c r="C1380" t="s">
        <v>26</v>
      </c>
      <c r="D1380" t="s">
        <v>63</v>
      </c>
      <c r="E1380" t="s">
        <v>53</v>
      </c>
      <c r="F1380" t="s">
        <v>74</v>
      </c>
      <c r="G1380" t="s">
        <v>111</v>
      </c>
      <c r="H1380" t="s">
        <v>954</v>
      </c>
      <c r="I1380" t="s">
        <v>114</v>
      </c>
      <c r="J1380" t="s">
        <v>80</v>
      </c>
      <c r="K1380" t="s">
        <v>1348</v>
      </c>
      <c r="L1380" t="s">
        <v>131</v>
      </c>
      <c r="M1380" t="s">
        <v>73</v>
      </c>
      <c r="N1380" t="s">
        <v>131</v>
      </c>
      <c r="O1380" t="s">
        <v>90</v>
      </c>
      <c r="P1380" t="s">
        <v>115</v>
      </c>
      <c r="Q1380" t="s">
        <v>73</v>
      </c>
      <c r="R1380" t="s">
        <v>1820</v>
      </c>
      <c r="S1380" t="s">
        <v>82</v>
      </c>
      <c r="T1380" t="s">
        <v>83</v>
      </c>
    </row>
    <row r="1381" spans="1:20" x14ac:dyDescent="0.25">
      <c r="A1381" s="1">
        <v>3939</v>
      </c>
      <c r="B1381" t="s">
        <v>21</v>
      </c>
      <c r="C1381" t="s">
        <v>27</v>
      </c>
      <c r="D1381" t="s">
        <v>63</v>
      </c>
      <c r="E1381" t="s">
        <v>45</v>
      </c>
      <c r="F1381" t="s">
        <v>74</v>
      </c>
      <c r="G1381" t="s">
        <v>79</v>
      </c>
      <c r="H1381" t="s">
        <v>756</v>
      </c>
      <c r="I1381" t="s">
        <v>107</v>
      </c>
      <c r="J1381" t="s">
        <v>110</v>
      </c>
      <c r="K1381" t="s">
        <v>1230</v>
      </c>
      <c r="L1381" t="s">
        <v>126</v>
      </c>
      <c r="M1381" t="s">
        <v>73</v>
      </c>
      <c r="N1381" t="s">
        <v>101</v>
      </c>
      <c r="O1381" t="s">
        <v>99</v>
      </c>
      <c r="P1381" t="s">
        <v>585</v>
      </c>
      <c r="Q1381" t="s">
        <v>74</v>
      </c>
      <c r="R1381" t="s">
        <v>1838</v>
      </c>
      <c r="S1381" t="s">
        <v>96</v>
      </c>
      <c r="T1381" t="s">
        <v>76</v>
      </c>
    </row>
    <row r="1382" spans="1:20" x14ac:dyDescent="0.25">
      <c r="A1382" s="1">
        <v>3940</v>
      </c>
      <c r="B1382" t="s">
        <v>21</v>
      </c>
      <c r="C1382" t="s">
        <v>28</v>
      </c>
      <c r="D1382" t="s">
        <v>63</v>
      </c>
      <c r="E1382" t="s">
        <v>70</v>
      </c>
      <c r="F1382" t="s">
        <v>73</v>
      </c>
      <c r="G1382" t="s">
        <v>99</v>
      </c>
      <c r="H1382" t="s">
        <v>504</v>
      </c>
      <c r="I1382" t="s">
        <v>79</v>
      </c>
      <c r="J1382" t="s">
        <v>104</v>
      </c>
      <c r="K1382" t="s">
        <v>1226</v>
      </c>
      <c r="L1382" t="s">
        <v>74</v>
      </c>
      <c r="M1382" t="s">
        <v>74</v>
      </c>
      <c r="N1382" t="s">
        <v>101</v>
      </c>
      <c r="O1382" t="s">
        <v>102</v>
      </c>
      <c r="P1382" t="s">
        <v>334</v>
      </c>
      <c r="Q1382" t="s">
        <v>73</v>
      </c>
      <c r="R1382" t="s">
        <v>1660</v>
      </c>
      <c r="S1382" t="s">
        <v>85</v>
      </c>
      <c r="T1382" t="s">
        <v>1116</v>
      </c>
    </row>
    <row r="1383" spans="1:20" x14ac:dyDescent="0.25">
      <c r="A1383" s="1">
        <v>3941</v>
      </c>
      <c r="B1383" t="s">
        <v>21</v>
      </c>
      <c r="C1383" t="s">
        <v>40</v>
      </c>
      <c r="D1383" t="s">
        <v>63</v>
      </c>
      <c r="E1383" t="s">
        <v>62</v>
      </c>
      <c r="F1383" t="s">
        <v>73</v>
      </c>
      <c r="G1383" t="s">
        <v>77</v>
      </c>
      <c r="H1383" t="s">
        <v>275</v>
      </c>
      <c r="I1383" t="s">
        <v>90</v>
      </c>
      <c r="J1383" t="s">
        <v>105</v>
      </c>
      <c r="K1383" t="s">
        <v>1151</v>
      </c>
      <c r="L1383" t="s">
        <v>126</v>
      </c>
      <c r="M1383" t="s">
        <v>74</v>
      </c>
      <c r="N1383" t="s">
        <v>73</v>
      </c>
      <c r="O1383" t="s">
        <v>114</v>
      </c>
      <c r="P1383" t="s">
        <v>846</v>
      </c>
      <c r="Q1383" t="s">
        <v>74</v>
      </c>
      <c r="R1383" t="s">
        <v>1467</v>
      </c>
      <c r="S1383" t="s">
        <v>82</v>
      </c>
      <c r="T1383" t="s">
        <v>76</v>
      </c>
    </row>
    <row r="1384" spans="1:20" x14ac:dyDescent="0.25">
      <c r="A1384" s="1">
        <v>3942</v>
      </c>
      <c r="B1384" t="s">
        <v>21</v>
      </c>
      <c r="C1384" t="s">
        <v>29</v>
      </c>
      <c r="D1384" t="s">
        <v>63</v>
      </c>
      <c r="E1384" t="s">
        <v>42</v>
      </c>
      <c r="F1384" t="s">
        <v>74</v>
      </c>
      <c r="G1384" t="s">
        <v>102</v>
      </c>
      <c r="H1384" t="s">
        <v>726</v>
      </c>
      <c r="I1384" t="s">
        <v>98</v>
      </c>
      <c r="J1384" t="s">
        <v>113</v>
      </c>
      <c r="K1384" t="s">
        <v>1268</v>
      </c>
      <c r="L1384" t="s">
        <v>126</v>
      </c>
      <c r="M1384" t="s">
        <v>73</v>
      </c>
      <c r="N1384" t="s">
        <v>126</v>
      </c>
      <c r="O1384" t="s">
        <v>111</v>
      </c>
      <c r="P1384" t="s">
        <v>1259</v>
      </c>
      <c r="Q1384" t="s">
        <v>73</v>
      </c>
      <c r="R1384" t="s">
        <v>2019</v>
      </c>
      <c r="S1384" t="s">
        <v>82</v>
      </c>
      <c r="T1384" t="s">
        <v>76</v>
      </c>
    </row>
    <row r="1385" spans="1:20" x14ac:dyDescent="0.25">
      <c r="A1385" s="1">
        <v>3943</v>
      </c>
      <c r="B1385" t="s">
        <v>21</v>
      </c>
      <c r="C1385" t="s">
        <v>30</v>
      </c>
      <c r="D1385" t="s">
        <v>63</v>
      </c>
      <c r="E1385" t="s">
        <v>57</v>
      </c>
      <c r="F1385" t="s">
        <v>74</v>
      </c>
      <c r="G1385" t="s">
        <v>98</v>
      </c>
      <c r="H1385" t="s">
        <v>527</v>
      </c>
      <c r="I1385" t="s">
        <v>107</v>
      </c>
      <c r="J1385" t="s">
        <v>129</v>
      </c>
      <c r="K1385" t="s">
        <v>1378</v>
      </c>
      <c r="L1385" t="s">
        <v>74</v>
      </c>
      <c r="M1385" t="s">
        <v>73</v>
      </c>
      <c r="N1385" t="s">
        <v>101</v>
      </c>
      <c r="O1385" t="s">
        <v>107</v>
      </c>
      <c r="P1385" t="s">
        <v>530</v>
      </c>
      <c r="Q1385" t="s">
        <v>73</v>
      </c>
      <c r="R1385" t="s">
        <v>1725</v>
      </c>
      <c r="S1385" t="s">
        <v>99</v>
      </c>
      <c r="T1385" t="s">
        <v>87</v>
      </c>
    </row>
    <row r="1386" spans="1:20" x14ac:dyDescent="0.25">
      <c r="A1386" s="1">
        <v>3944</v>
      </c>
      <c r="B1386" t="s">
        <v>21</v>
      </c>
      <c r="C1386" t="s">
        <v>32</v>
      </c>
      <c r="D1386" t="s">
        <v>63</v>
      </c>
      <c r="E1386" t="s">
        <v>50</v>
      </c>
      <c r="F1386" t="s">
        <v>73</v>
      </c>
      <c r="G1386" t="s">
        <v>88</v>
      </c>
      <c r="H1386" t="s">
        <v>953</v>
      </c>
      <c r="I1386" t="s">
        <v>94</v>
      </c>
      <c r="J1386" t="s">
        <v>97</v>
      </c>
      <c r="K1386" t="s">
        <v>1263</v>
      </c>
      <c r="L1386" t="s">
        <v>101</v>
      </c>
      <c r="M1386" t="s">
        <v>73</v>
      </c>
      <c r="N1386" t="s">
        <v>74</v>
      </c>
      <c r="O1386" t="s">
        <v>113</v>
      </c>
      <c r="P1386" t="s">
        <v>636</v>
      </c>
      <c r="Q1386" t="s">
        <v>74</v>
      </c>
      <c r="R1386" t="s">
        <v>1652</v>
      </c>
      <c r="S1386" t="s">
        <v>116</v>
      </c>
      <c r="T1386" t="s">
        <v>1116</v>
      </c>
    </row>
    <row r="1387" spans="1:20" x14ac:dyDescent="0.25">
      <c r="A1387" s="1">
        <v>3945</v>
      </c>
      <c r="B1387" t="s">
        <v>21</v>
      </c>
      <c r="C1387" t="s">
        <v>33</v>
      </c>
      <c r="D1387" t="s">
        <v>63</v>
      </c>
      <c r="E1387" t="s">
        <v>65</v>
      </c>
      <c r="F1387" t="s">
        <v>73</v>
      </c>
      <c r="G1387" t="s">
        <v>108</v>
      </c>
      <c r="H1387" t="s">
        <v>722</v>
      </c>
      <c r="I1387" t="s">
        <v>79</v>
      </c>
      <c r="J1387" t="s">
        <v>97</v>
      </c>
      <c r="K1387" t="s">
        <v>1287</v>
      </c>
      <c r="L1387" t="s">
        <v>101</v>
      </c>
      <c r="M1387" t="s">
        <v>73</v>
      </c>
      <c r="N1387" t="s">
        <v>74</v>
      </c>
      <c r="O1387" t="s">
        <v>90</v>
      </c>
      <c r="P1387" t="s">
        <v>255</v>
      </c>
      <c r="Q1387" t="s">
        <v>73</v>
      </c>
      <c r="R1387" t="s">
        <v>1874</v>
      </c>
      <c r="S1387" t="s">
        <v>78</v>
      </c>
      <c r="T1387" t="s">
        <v>131</v>
      </c>
    </row>
    <row r="1388" spans="1:20" x14ac:dyDescent="0.25">
      <c r="A1388" s="1">
        <v>3946</v>
      </c>
      <c r="B1388" t="s">
        <v>21</v>
      </c>
      <c r="C1388" t="s">
        <v>34</v>
      </c>
      <c r="D1388" t="s">
        <v>63</v>
      </c>
      <c r="E1388" t="s">
        <v>59</v>
      </c>
      <c r="F1388" t="s">
        <v>74</v>
      </c>
      <c r="G1388" t="s">
        <v>80</v>
      </c>
      <c r="H1388" t="s">
        <v>318</v>
      </c>
      <c r="I1388" t="s">
        <v>81</v>
      </c>
      <c r="J1388" t="s">
        <v>94</v>
      </c>
      <c r="K1388" t="s">
        <v>1187</v>
      </c>
      <c r="L1388" t="s">
        <v>1116</v>
      </c>
      <c r="M1388" t="s">
        <v>74</v>
      </c>
      <c r="N1388" t="s">
        <v>74</v>
      </c>
      <c r="O1388" t="s">
        <v>105</v>
      </c>
      <c r="P1388" t="s">
        <v>1155</v>
      </c>
      <c r="Q1388" t="s">
        <v>74</v>
      </c>
      <c r="R1388" t="s">
        <v>1751</v>
      </c>
      <c r="S1388" t="s">
        <v>85</v>
      </c>
      <c r="T1388" t="s">
        <v>131</v>
      </c>
    </row>
    <row r="1389" spans="1:20" x14ac:dyDescent="0.25">
      <c r="A1389" s="1">
        <v>3947</v>
      </c>
      <c r="B1389" t="s">
        <v>21</v>
      </c>
      <c r="C1389" t="s">
        <v>35</v>
      </c>
      <c r="D1389" t="s">
        <v>63</v>
      </c>
      <c r="E1389" t="s">
        <v>44</v>
      </c>
      <c r="F1389" t="s">
        <v>73</v>
      </c>
      <c r="G1389" t="s">
        <v>102</v>
      </c>
      <c r="H1389" t="s">
        <v>424</v>
      </c>
      <c r="I1389" t="s">
        <v>98</v>
      </c>
      <c r="J1389" t="s">
        <v>79</v>
      </c>
      <c r="K1389" t="s">
        <v>1163</v>
      </c>
      <c r="L1389" t="s">
        <v>73</v>
      </c>
      <c r="M1389" t="s">
        <v>74</v>
      </c>
      <c r="N1389" t="s">
        <v>101</v>
      </c>
      <c r="O1389" t="s">
        <v>80</v>
      </c>
      <c r="P1389" t="s">
        <v>1157</v>
      </c>
      <c r="Q1389" t="s">
        <v>126</v>
      </c>
      <c r="R1389" t="s">
        <v>2001</v>
      </c>
      <c r="S1389" t="s">
        <v>85</v>
      </c>
      <c r="T1389" t="s">
        <v>131</v>
      </c>
    </row>
    <row r="1390" spans="1:20" x14ac:dyDescent="0.25">
      <c r="A1390" s="1">
        <v>3948</v>
      </c>
      <c r="B1390" t="s">
        <v>21</v>
      </c>
      <c r="C1390" t="s">
        <v>36</v>
      </c>
      <c r="D1390" t="s">
        <v>63</v>
      </c>
      <c r="E1390" t="s">
        <v>59</v>
      </c>
      <c r="F1390" t="s">
        <v>73</v>
      </c>
      <c r="G1390" t="s">
        <v>90</v>
      </c>
      <c r="H1390" t="s">
        <v>177</v>
      </c>
      <c r="I1390" t="s">
        <v>77</v>
      </c>
      <c r="J1390" t="s">
        <v>84</v>
      </c>
      <c r="K1390" t="s">
        <v>1130</v>
      </c>
      <c r="L1390" t="s">
        <v>74</v>
      </c>
      <c r="M1390" t="s">
        <v>126</v>
      </c>
      <c r="N1390" t="s">
        <v>126</v>
      </c>
      <c r="O1390" t="s">
        <v>78</v>
      </c>
      <c r="P1390" t="s">
        <v>114</v>
      </c>
      <c r="Q1390" t="s">
        <v>74</v>
      </c>
      <c r="R1390" t="s">
        <v>1859</v>
      </c>
      <c r="S1390" t="s">
        <v>116</v>
      </c>
      <c r="T1390" t="s">
        <v>73</v>
      </c>
    </row>
    <row r="1391" spans="1:20" x14ac:dyDescent="0.25">
      <c r="A1391" s="1">
        <v>3949</v>
      </c>
      <c r="B1391" t="s">
        <v>21</v>
      </c>
      <c r="C1391" t="s">
        <v>37</v>
      </c>
      <c r="D1391" t="s">
        <v>63</v>
      </c>
      <c r="E1391" t="s">
        <v>67</v>
      </c>
      <c r="F1391" t="s">
        <v>73</v>
      </c>
      <c r="G1391" t="s">
        <v>86</v>
      </c>
      <c r="H1391" t="s">
        <v>340</v>
      </c>
      <c r="I1391" t="s">
        <v>103</v>
      </c>
      <c r="J1391" t="s">
        <v>80</v>
      </c>
      <c r="K1391" t="s">
        <v>1220</v>
      </c>
      <c r="L1391" t="s">
        <v>74</v>
      </c>
      <c r="M1391" t="s">
        <v>74</v>
      </c>
      <c r="N1391" t="s">
        <v>126</v>
      </c>
      <c r="O1391" t="s">
        <v>99</v>
      </c>
      <c r="P1391" t="s">
        <v>734</v>
      </c>
      <c r="Q1391" t="s">
        <v>126</v>
      </c>
      <c r="R1391" t="s">
        <v>2051</v>
      </c>
      <c r="S1391" t="s">
        <v>87</v>
      </c>
      <c r="T1391" t="s">
        <v>101</v>
      </c>
    </row>
    <row r="1392" spans="1:20" x14ac:dyDescent="0.25">
      <c r="A1392" s="1">
        <v>3950</v>
      </c>
      <c r="B1392" t="s">
        <v>21</v>
      </c>
      <c r="C1392" t="s">
        <v>38</v>
      </c>
      <c r="D1392" t="s">
        <v>63</v>
      </c>
      <c r="E1392" t="s">
        <v>44</v>
      </c>
      <c r="F1392" t="s">
        <v>74</v>
      </c>
      <c r="G1392" t="s">
        <v>97</v>
      </c>
      <c r="H1392" t="s">
        <v>180</v>
      </c>
      <c r="I1392" t="s">
        <v>98</v>
      </c>
      <c r="J1392" t="s">
        <v>94</v>
      </c>
      <c r="K1392" t="s">
        <v>1174</v>
      </c>
      <c r="L1392" t="s">
        <v>126</v>
      </c>
      <c r="M1392" t="s">
        <v>74</v>
      </c>
      <c r="N1392" t="s">
        <v>126</v>
      </c>
      <c r="O1392" t="s">
        <v>105</v>
      </c>
      <c r="P1392" t="s">
        <v>1242</v>
      </c>
      <c r="Q1392" t="s">
        <v>126</v>
      </c>
      <c r="R1392" t="s">
        <v>1500</v>
      </c>
      <c r="S1392" t="s">
        <v>116</v>
      </c>
      <c r="T1392" t="s">
        <v>131</v>
      </c>
    </row>
    <row r="1393" spans="1:20" x14ac:dyDescent="0.25">
      <c r="A1393" s="1">
        <v>3951</v>
      </c>
      <c r="B1393" t="s">
        <v>21</v>
      </c>
      <c r="C1393" t="s">
        <v>39</v>
      </c>
      <c r="D1393" t="s">
        <v>63</v>
      </c>
      <c r="E1393" t="s">
        <v>62</v>
      </c>
      <c r="F1393" t="s">
        <v>74</v>
      </c>
      <c r="G1393" t="s">
        <v>92</v>
      </c>
      <c r="H1393" t="s">
        <v>333</v>
      </c>
      <c r="I1393" t="s">
        <v>99</v>
      </c>
      <c r="J1393" t="s">
        <v>104</v>
      </c>
      <c r="K1393" t="s">
        <v>1227</v>
      </c>
      <c r="L1393" t="s">
        <v>126</v>
      </c>
      <c r="M1393" t="s">
        <v>73</v>
      </c>
      <c r="N1393" t="s">
        <v>126</v>
      </c>
      <c r="O1393" t="s">
        <v>105</v>
      </c>
      <c r="P1393" t="s">
        <v>1006</v>
      </c>
      <c r="Q1393" t="s">
        <v>74</v>
      </c>
      <c r="R1393" t="s">
        <v>2238</v>
      </c>
      <c r="S1393" t="s">
        <v>106</v>
      </c>
      <c r="T1393" t="s">
        <v>1116</v>
      </c>
    </row>
    <row r="1394" spans="1:20" x14ac:dyDescent="0.25">
      <c r="A1394" s="1">
        <v>3952</v>
      </c>
      <c r="B1394" t="s">
        <v>21</v>
      </c>
      <c r="C1394" t="s">
        <v>24</v>
      </c>
      <c r="D1394" t="s">
        <v>64</v>
      </c>
      <c r="E1394" t="s">
        <v>60</v>
      </c>
      <c r="F1394" t="s">
        <v>73</v>
      </c>
      <c r="G1394" t="s">
        <v>99</v>
      </c>
      <c r="H1394" t="s">
        <v>921</v>
      </c>
      <c r="I1394" t="s">
        <v>86</v>
      </c>
      <c r="J1394" t="s">
        <v>97</v>
      </c>
      <c r="K1394" t="s">
        <v>1195</v>
      </c>
      <c r="L1394" t="s">
        <v>74</v>
      </c>
      <c r="M1394" t="s">
        <v>73</v>
      </c>
      <c r="N1394" t="s">
        <v>74</v>
      </c>
      <c r="O1394" t="s">
        <v>98</v>
      </c>
      <c r="P1394" t="s">
        <v>138</v>
      </c>
      <c r="Q1394" t="s">
        <v>73</v>
      </c>
      <c r="R1394" t="s">
        <v>1900</v>
      </c>
      <c r="S1394" t="s">
        <v>116</v>
      </c>
      <c r="T1394" t="s">
        <v>1116</v>
      </c>
    </row>
    <row r="1395" spans="1:20" x14ac:dyDescent="0.25">
      <c r="A1395" s="1">
        <v>3953</v>
      </c>
      <c r="B1395" t="s">
        <v>21</v>
      </c>
      <c r="C1395" t="s">
        <v>25</v>
      </c>
      <c r="D1395" t="s">
        <v>64</v>
      </c>
      <c r="E1395" t="s">
        <v>63</v>
      </c>
      <c r="F1395" t="s">
        <v>74</v>
      </c>
      <c r="G1395" t="s">
        <v>90</v>
      </c>
      <c r="H1395" t="s">
        <v>613</v>
      </c>
      <c r="I1395" t="s">
        <v>86</v>
      </c>
      <c r="J1395" t="s">
        <v>110</v>
      </c>
      <c r="K1395" t="s">
        <v>1234</v>
      </c>
      <c r="L1395" t="s">
        <v>126</v>
      </c>
      <c r="M1395" t="s">
        <v>73</v>
      </c>
      <c r="N1395" t="s">
        <v>74</v>
      </c>
      <c r="O1395" t="s">
        <v>75</v>
      </c>
      <c r="P1395" t="s">
        <v>540</v>
      </c>
      <c r="Q1395" t="s">
        <v>73</v>
      </c>
      <c r="R1395" t="s">
        <v>1041</v>
      </c>
      <c r="S1395" t="s">
        <v>85</v>
      </c>
      <c r="T1395" t="s">
        <v>1116</v>
      </c>
    </row>
    <row r="1396" spans="1:20" x14ac:dyDescent="0.25">
      <c r="A1396" s="1">
        <v>3954</v>
      </c>
      <c r="B1396" t="s">
        <v>21</v>
      </c>
      <c r="C1396" t="s">
        <v>26</v>
      </c>
      <c r="D1396" t="s">
        <v>64</v>
      </c>
      <c r="E1396" t="s">
        <v>45</v>
      </c>
      <c r="F1396" t="s">
        <v>73</v>
      </c>
      <c r="G1396" t="s">
        <v>93</v>
      </c>
      <c r="H1396" t="s">
        <v>811</v>
      </c>
      <c r="I1396" t="s">
        <v>103</v>
      </c>
      <c r="J1396" t="s">
        <v>113</v>
      </c>
      <c r="K1396" t="s">
        <v>1198</v>
      </c>
      <c r="L1396" t="s">
        <v>101</v>
      </c>
      <c r="M1396" t="s">
        <v>73</v>
      </c>
      <c r="N1396" t="s">
        <v>74</v>
      </c>
      <c r="O1396" t="s">
        <v>86</v>
      </c>
      <c r="P1396" t="s">
        <v>1118</v>
      </c>
      <c r="Q1396" t="s">
        <v>74</v>
      </c>
      <c r="R1396" t="s">
        <v>1953</v>
      </c>
      <c r="S1396" t="s">
        <v>85</v>
      </c>
      <c r="T1396" t="s">
        <v>83</v>
      </c>
    </row>
    <row r="1397" spans="1:20" x14ac:dyDescent="0.25">
      <c r="A1397" s="1">
        <v>3955</v>
      </c>
      <c r="B1397" t="s">
        <v>21</v>
      </c>
      <c r="C1397" t="s">
        <v>27</v>
      </c>
      <c r="D1397" t="s">
        <v>64</v>
      </c>
      <c r="E1397" t="s">
        <v>59</v>
      </c>
      <c r="F1397" t="s">
        <v>73</v>
      </c>
      <c r="G1397" t="s">
        <v>90</v>
      </c>
      <c r="H1397" t="s">
        <v>534</v>
      </c>
      <c r="I1397" t="s">
        <v>113</v>
      </c>
      <c r="J1397" t="s">
        <v>88</v>
      </c>
      <c r="K1397" t="s">
        <v>1249</v>
      </c>
      <c r="L1397" t="s">
        <v>126</v>
      </c>
      <c r="M1397" t="s">
        <v>73</v>
      </c>
      <c r="N1397" t="s">
        <v>74</v>
      </c>
      <c r="O1397" t="s">
        <v>94</v>
      </c>
      <c r="P1397" t="s">
        <v>849</v>
      </c>
      <c r="Q1397" t="s">
        <v>73</v>
      </c>
      <c r="R1397" t="s">
        <v>1624</v>
      </c>
      <c r="S1397" t="s">
        <v>82</v>
      </c>
      <c r="T1397" t="s">
        <v>83</v>
      </c>
    </row>
    <row r="1398" spans="1:20" x14ac:dyDescent="0.25">
      <c r="A1398" s="1">
        <v>3956</v>
      </c>
      <c r="B1398" t="s">
        <v>21</v>
      </c>
      <c r="C1398" t="s">
        <v>40</v>
      </c>
      <c r="D1398" t="s">
        <v>64</v>
      </c>
      <c r="E1398" t="s">
        <v>51</v>
      </c>
      <c r="F1398" t="s">
        <v>74</v>
      </c>
      <c r="G1398" t="s">
        <v>123</v>
      </c>
      <c r="H1398" t="s">
        <v>362</v>
      </c>
      <c r="I1398" t="s">
        <v>90</v>
      </c>
      <c r="J1398" t="s">
        <v>79</v>
      </c>
      <c r="K1398" t="s">
        <v>1289</v>
      </c>
      <c r="L1398" t="s">
        <v>126</v>
      </c>
      <c r="M1398" t="s">
        <v>126</v>
      </c>
      <c r="N1398" t="s">
        <v>73</v>
      </c>
      <c r="O1398" t="s">
        <v>97</v>
      </c>
      <c r="P1398" t="s">
        <v>1242</v>
      </c>
      <c r="Q1398" t="s">
        <v>126</v>
      </c>
      <c r="R1398" t="s">
        <v>1942</v>
      </c>
      <c r="S1398" t="s">
        <v>85</v>
      </c>
      <c r="T1398" t="s">
        <v>126</v>
      </c>
    </row>
    <row r="1399" spans="1:20" x14ac:dyDescent="0.25">
      <c r="A1399" s="1">
        <v>3957</v>
      </c>
      <c r="B1399" t="s">
        <v>21</v>
      </c>
      <c r="C1399" t="s">
        <v>29</v>
      </c>
      <c r="D1399" t="s">
        <v>64</v>
      </c>
      <c r="E1399" t="s">
        <v>52</v>
      </c>
      <c r="F1399" t="s">
        <v>73</v>
      </c>
      <c r="G1399" t="s">
        <v>92</v>
      </c>
      <c r="H1399" t="s">
        <v>446</v>
      </c>
      <c r="I1399" t="s">
        <v>86</v>
      </c>
      <c r="J1399" t="s">
        <v>105</v>
      </c>
      <c r="K1399" t="s">
        <v>1356</v>
      </c>
      <c r="L1399" t="s">
        <v>74</v>
      </c>
      <c r="M1399" t="s">
        <v>126</v>
      </c>
      <c r="N1399" t="s">
        <v>74</v>
      </c>
      <c r="O1399" t="s">
        <v>111</v>
      </c>
      <c r="P1399" t="s">
        <v>1265</v>
      </c>
      <c r="Q1399" t="s">
        <v>126</v>
      </c>
      <c r="R1399" t="s">
        <v>1465</v>
      </c>
      <c r="S1399" t="s">
        <v>106</v>
      </c>
      <c r="T1399" t="s">
        <v>117</v>
      </c>
    </row>
    <row r="1400" spans="1:20" x14ac:dyDescent="0.25">
      <c r="A1400" s="1">
        <v>3958</v>
      </c>
      <c r="B1400" t="s">
        <v>21</v>
      </c>
      <c r="C1400" t="s">
        <v>30</v>
      </c>
      <c r="D1400" t="s">
        <v>64</v>
      </c>
      <c r="E1400" t="s">
        <v>46</v>
      </c>
      <c r="F1400" t="s">
        <v>74</v>
      </c>
      <c r="G1400" t="s">
        <v>90</v>
      </c>
      <c r="H1400" t="s">
        <v>295</v>
      </c>
      <c r="I1400" t="s">
        <v>102</v>
      </c>
      <c r="J1400" t="s">
        <v>94</v>
      </c>
      <c r="K1400" t="s">
        <v>1122</v>
      </c>
      <c r="L1400" t="s">
        <v>73</v>
      </c>
      <c r="M1400" t="s">
        <v>73</v>
      </c>
      <c r="N1400" t="s">
        <v>126</v>
      </c>
      <c r="O1400" t="s">
        <v>79</v>
      </c>
      <c r="P1400" t="s">
        <v>944</v>
      </c>
      <c r="Q1400" t="s">
        <v>126</v>
      </c>
      <c r="R1400" t="s">
        <v>1610</v>
      </c>
      <c r="S1400" t="s">
        <v>87</v>
      </c>
      <c r="T1400" t="s">
        <v>126</v>
      </c>
    </row>
    <row r="1401" spans="1:20" x14ac:dyDescent="0.25">
      <c r="A1401" s="1">
        <v>3959</v>
      </c>
      <c r="B1401" t="s">
        <v>21</v>
      </c>
      <c r="C1401" t="s">
        <v>31</v>
      </c>
      <c r="D1401" t="s">
        <v>64</v>
      </c>
      <c r="E1401" t="s">
        <v>70</v>
      </c>
      <c r="F1401" t="s">
        <v>74</v>
      </c>
      <c r="G1401" t="s">
        <v>79</v>
      </c>
      <c r="H1401" t="s">
        <v>981</v>
      </c>
      <c r="I1401" t="s">
        <v>103</v>
      </c>
      <c r="J1401" t="s">
        <v>86</v>
      </c>
      <c r="K1401" t="s">
        <v>1145</v>
      </c>
      <c r="L1401" t="s">
        <v>126</v>
      </c>
      <c r="M1401" t="s">
        <v>73</v>
      </c>
      <c r="N1401" t="s">
        <v>74</v>
      </c>
      <c r="O1401" t="s">
        <v>107</v>
      </c>
      <c r="P1401" t="s">
        <v>782</v>
      </c>
      <c r="Q1401" t="s">
        <v>74</v>
      </c>
      <c r="R1401" t="s">
        <v>1733</v>
      </c>
      <c r="S1401" t="s">
        <v>82</v>
      </c>
      <c r="T1401" t="s">
        <v>76</v>
      </c>
    </row>
    <row r="1402" spans="1:20" x14ac:dyDescent="0.25">
      <c r="A1402" s="1">
        <v>3960</v>
      </c>
      <c r="B1402" t="s">
        <v>21</v>
      </c>
      <c r="C1402" t="s">
        <v>32</v>
      </c>
      <c r="D1402" t="s">
        <v>64</v>
      </c>
      <c r="E1402" t="s">
        <v>44</v>
      </c>
      <c r="F1402" t="s">
        <v>73</v>
      </c>
      <c r="G1402" t="s">
        <v>129</v>
      </c>
      <c r="H1402" t="s">
        <v>891</v>
      </c>
      <c r="I1402" t="s">
        <v>81</v>
      </c>
      <c r="J1402" t="s">
        <v>114</v>
      </c>
      <c r="K1402" t="s">
        <v>1250</v>
      </c>
      <c r="L1402" t="s">
        <v>73</v>
      </c>
      <c r="M1402" t="s">
        <v>73</v>
      </c>
      <c r="N1402" t="s">
        <v>73</v>
      </c>
      <c r="O1402" t="s">
        <v>118</v>
      </c>
      <c r="P1402" t="s">
        <v>1269</v>
      </c>
      <c r="Q1402" t="s">
        <v>83</v>
      </c>
      <c r="R1402" t="s">
        <v>2239</v>
      </c>
      <c r="S1402" t="s">
        <v>85</v>
      </c>
      <c r="T1402" t="s">
        <v>83</v>
      </c>
    </row>
    <row r="1403" spans="1:20" x14ac:dyDescent="0.25">
      <c r="A1403" s="1">
        <v>3961</v>
      </c>
      <c r="B1403" t="s">
        <v>21</v>
      </c>
      <c r="C1403" t="s">
        <v>33</v>
      </c>
      <c r="D1403" t="s">
        <v>64</v>
      </c>
      <c r="E1403" t="s">
        <v>72</v>
      </c>
      <c r="F1403" t="s">
        <v>74</v>
      </c>
      <c r="G1403" t="s">
        <v>93</v>
      </c>
      <c r="H1403" t="s">
        <v>498</v>
      </c>
      <c r="I1403" t="s">
        <v>113</v>
      </c>
      <c r="J1403" t="s">
        <v>88</v>
      </c>
      <c r="K1403" t="s">
        <v>1318</v>
      </c>
      <c r="L1403" t="s">
        <v>126</v>
      </c>
      <c r="M1403" t="s">
        <v>74</v>
      </c>
      <c r="N1403" t="s">
        <v>126</v>
      </c>
      <c r="O1403" t="s">
        <v>102</v>
      </c>
      <c r="P1403" t="s">
        <v>1314</v>
      </c>
      <c r="Q1403" t="s">
        <v>74</v>
      </c>
      <c r="R1403" t="s">
        <v>1565</v>
      </c>
      <c r="S1403" t="s">
        <v>85</v>
      </c>
      <c r="T1403" t="s">
        <v>1116</v>
      </c>
    </row>
    <row r="1404" spans="1:20" x14ac:dyDescent="0.25">
      <c r="A1404" s="1">
        <v>3962</v>
      </c>
      <c r="B1404" t="s">
        <v>21</v>
      </c>
      <c r="C1404" t="s">
        <v>34</v>
      </c>
      <c r="D1404" t="s">
        <v>64</v>
      </c>
      <c r="E1404" t="s">
        <v>58</v>
      </c>
      <c r="F1404" t="s">
        <v>73</v>
      </c>
      <c r="G1404" t="s">
        <v>90</v>
      </c>
      <c r="H1404" t="s">
        <v>296</v>
      </c>
      <c r="I1404" t="s">
        <v>103</v>
      </c>
      <c r="J1404" t="s">
        <v>107</v>
      </c>
      <c r="K1404" t="s">
        <v>1130</v>
      </c>
      <c r="L1404" t="s">
        <v>74</v>
      </c>
      <c r="M1404" t="s">
        <v>73</v>
      </c>
      <c r="N1404" t="s">
        <v>101</v>
      </c>
      <c r="O1404" t="s">
        <v>75</v>
      </c>
      <c r="P1404" t="s">
        <v>1009</v>
      </c>
      <c r="Q1404" t="s">
        <v>74</v>
      </c>
      <c r="R1404" t="s">
        <v>2235</v>
      </c>
      <c r="S1404" t="s">
        <v>82</v>
      </c>
      <c r="T1404" t="s">
        <v>101</v>
      </c>
    </row>
    <row r="1405" spans="1:20" x14ac:dyDescent="0.25">
      <c r="A1405" s="1">
        <v>3963</v>
      </c>
      <c r="B1405" t="s">
        <v>21</v>
      </c>
      <c r="C1405" t="s">
        <v>35</v>
      </c>
      <c r="D1405" t="s">
        <v>64</v>
      </c>
      <c r="E1405" t="s">
        <v>45</v>
      </c>
      <c r="F1405" t="s">
        <v>74</v>
      </c>
      <c r="G1405" t="s">
        <v>95</v>
      </c>
      <c r="H1405" t="s">
        <v>817</v>
      </c>
      <c r="I1405" t="s">
        <v>114</v>
      </c>
      <c r="J1405" t="s">
        <v>93</v>
      </c>
      <c r="K1405" t="s">
        <v>1215</v>
      </c>
      <c r="L1405" t="s">
        <v>74</v>
      </c>
      <c r="M1405" t="s">
        <v>73</v>
      </c>
      <c r="N1405" t="s">
        <v>126</v>
      </c>
      <c r="O1405" t="s">
        <v>94</v>
      </c>
      <c r="P1405" t="s">
        <v>1153</v>
      </c>
      <c r="Q1405" t="s">
        <v>101</v>
      </c>
      <c r="R1405" t="s">
        <v>1673</v>
      </c>
      <c r="S1405" t="s">
        <v>106</v>
      </c>
      <c r="T1405" t="s">
        <v>83</v>
      </c>
    </row>
    <row r="1406" spans="1:20" x14ac:dyDescent="0.25">
      <c r="A1406" s="1">
        <v>3964</v>
      </c>
      <c r="B1406" t="s">
        <v>21</v>
      </c>
      <c r="C1406" t="s">
        <v>36</v>
      </c>
      <c r="D1406" t="s">
        <v>64</v>
      </c>
      <c r="E1406" t="s">
        <v>42</v>
      </c>
      <c r="F1406" t="s">
        <v>73</v>
      </c>
      <c r="G1406" t="s">
        <v>75</v>
      </c>
      <c r="H1406" t="s">
        <v>224</v>
      </c>
      <c r="I1406" t="s">
        <v>92</v>
      </c>
      <c r="J1406" t="s">
        <v>80</v>
      </c>
      <c r="K1406" t="s">
        <v>1145</v>
      </c>
      <c r="L1406" t="s">
        <v>126</v>
      </c>
      <c r="M1406" t="s">
        <v>74</v>
      </c>
      <c r="N1406" t="s">
        <v>126</v>
      </c>
      <c r="O1406" t="s">
        <v>106</v>
      </c>
      <c r="P1406" t="s">
        <v>125</v>
      </c>
      <c r="Q1406" t="s">
        <v>73</v>
      </c>
      <c r="R1406" t="s">
        <v>1461</v>
      </c>
      <c r="S1406" t="s">
        <v>78</v>
      </c>
      <c r="T1406" t="s">
        <v>101</v>
      </c>
    </row>
    <row r="1407" spans="1:20" x14ac:dyDescent="0.25">
      <c r="A1407" s="1">
        <v>3965</v>
      </c>
      <c r="B1407" t="s">
        <v>21</v>
      </c>
      <c r="C1407" t="s">
        <v>37</v>
      </c>
      <c r="D1407" t="s">
        <v>64</v>
      </c>
      <c r="E1407" t="s">
        <v>62</v>
      </c>
      <c r="F1407" t="s">
        <v>74</v>
      </c>
      <c r="G1407" t="s">
        <v>95</v>
      </c>
      <c r="H1407" t="s">
        <v>552</v>
      </c>
      <c r="I1407" t="s">
        <v>92</v>
      </c>
      <c r="J1407" t="s">
        <v>111</v>
      </c>
      <c r="K1407" t="s">
        <v>1123</v>
      </c>
      <c r="L1407" t="s">
        <v>126</v>
      </c>
      <c r="M1407" t="s">
        <v>74</v>
      </c>
      <c r="N1407" t="s">
        <v>73</v>
      </c>
      <c r="O1407" t="s">
        <v>94</v>
      </c>
      <c r="P1407" t="s">
        <v>862</v>
      </c>
      <c r="Q1407" t="s">
        <v>126</v>
      </c>
      <c r="R1407" t="s">
        <v>1513</v>
      </c>
      <c r="S1407" t="s">
        <v>78</v>
      </c>
      <c r="T1407" t="s">
        <v>101</v>
      </c>
    </row>
    <row r="1408" spans="1:20" x14ac:dyDescent="0.25">
      <c r="A1408" s="1">
        <v>3966</v>
      </c>
      <c r="B1408" t="s">
        <v>21</v>
      </c>
      <c r="C1408" t="s">
        <v>38</v>
      </c>
      <c r="D1408" t="s">
        <v>64</v>
      </c>
      <c r="E1408" t="s">
        <v>42</v>
      </c>
      <c r="F1408" t="s">
        <v>74</v>
      </c>
      <c r="G1408" t="s">
        <v>102</v>
      </c>
      <c r="H1408" t="s">
        <v>579</v>
      </c>
      <c r="I1408" t="s">
        <v>98</v>
      </c>
      <c r="J1408" t="s">
        <v>94</v>
      </c>
      <c r="K1408" t="s">
        <v>1149</v>
      </c>
      <c r="L1408" t="s">
        <v>74</v>
      </c>
      <c r="M1408" t="s">
        <v>74</v>
      </c>
      <c r="N1408" t="s">
        <v>74</v>
      </c>
      <c r="O1408" t="s">
        <v>95</v>
      </c>
      <c r="P1408" t="s">
        <v>849</v>
      </c>
      <c r="Q1408" t="s">
        <v>74</v>
      </c>
      <c r="R1408" t="s">
        <v>753</v>
      </c>
      <c r="S1408" t="s">
        <v>82</v>
      </c>
      <c r="T1408" t="s">
        <v>101</v>
      </c>
    </row>
    <row r="1409" spans="1:20" x14ac:dyDescent="0.25">
      <c r="A1409" s="1">
        <v>3967</v>
      </c>
      <c r="B1409" t="s">
        <v>21</v>
      </c>
      <c r="C1409" t="s">
        <v>39</v>
      </c>
      <c r="D1409" t="s">
        <v>64</v>
      </c>
      <c r="E1409" t="s">
        <v>70</v>
      </c>
      <c r="F1409" t="s">
        <v>73</v>
      </c>
      <c r="G1409" t="s">
        <v>77</v>
      </c>
      <c r="H1409" t="s">
        <v>645</v>
      </c>
      <c r="I1409" t="s">
        <v>103</v>
      </c>
      <c r="J1409" t="s">
        <v>79</v>
      </c>
      <c r="K1409" t="s">
        <v>1254</v>
      </c>
      <c r="L1409" t="s">
        <v>74</v>
      </c>
      <c r="M1409" t="s">
        <v>73</v>
      </c>
      <c r="N1409" t="s">
        <v>126</v>
      </c>
      <c r="O1409" t="s">
        <v>92</v>
      </c>
      <c r="P1409" t="s">
        <v>911</v>
      </c>
      <c r="Q1409" t="s">
        <v>74</v>
      </c>
      <c r="R1409" t="s">
        <v>1798</v>
      </c>
      <c r="S1409" t="s">
        <v>85</v>
      </c>
      <c r="T1409" t="s">
        <v>83</v>
      </c>
    </row>
    <row r="1410" spans="1:20" x14ac:dyDescent="0.25">
      <c r="A1410" s="1">
        <v>3968</v>
      </c>
      <c r="B1410" t="s">
        <v>21</v>
      </c>
      <c r="C1410" t="s">
        <v>24</v>
      </c>
      <c r="D1410" t="s">
        <v>65</v>
      </c>
      <c r="E1410" t="s">
        <v>71</v>
      </c>
      <c r="F1410" t="s">
        <v>73</v>
      </c>
      <c r="G1410" t="s">
        <v>92</v>
      </c>
      <c r="H1410" t="s">
        <v>802</v>
      </c>
      <c r="I1410" t="s">
        <v>103</v>
      </c>
      <c r="J1410" t="s">
        <v>107</v>
      </c>
      <c r="K1410" t="s">
        <v>1146</v>
      </c>
      <c r="L1410" t="s">
        <v>126</v>
      </c>
      <c r="M1410" t="s">
        <v>73</v>
      </c>
      <c r="N1410" t="s">
        <v>126</v>
      </c>
      <c r="O1410" t="s">
        <v>113</v>
      </c>
      <c r="P1410" t="s">
        <v>681</v>
      </c>
      <c r="Q1410" t="s">
        <v>73</v>
      </c>
      <c r="R1410" t="s">
        <v>1769</v>
      </c>
      <c r="S1410" t="s">
        <v>85</v>
      </c>
      <c r="T1410" t="s">
        <v>131</v>
      </c>
    </row>
    <row r="1411" spans="1:20" x14ac:dyDescent="0.25">
      <c r="A1411" s="1">
        <v>3969</v>
      </c>
      <c r="B1411" t="s">
        <v>21</v>
      </c>
      <c r="C1411" t="s">
        <v>25</v>
      </c>
      <c r="D1411" t="s">
        <v>65</v>
      </c>
      <c r="E1411" t="s">
        <v>62</v>
      </c>
      <c r="F1411" t="s">
        <v>74</v>
      </c>
      <c r="G1411" t="s">
        <v>110</v>
      </c>
      <c r="H1411" t="s">
        <v>841</v>
      </c>
      <c r="I1411" t="s">
        <v>102</v>
      </c>
      <c r="J1411" t="s">
        <v>94</v>
      </c>
      <c r="K1411" t="s">
        <v>1173</v>
      </c>
      <c r="L1411" t="s">
        <v>101</v>
      </c>
      <c r="M1411" t="s">
        <v>73</v>
      </c>
      <c r="N1411" t="s">
        <v>73</v>
      </c>
      <c r="O1411" t="s">
        <v>86</v>
      </c>
      <c r="P1411" t="s">
        <v>1165</v>
      </c>
      <c r="Q1411" t="s">
        <v>101</v>
      </c>
      <c r="R1411" t="s">
        <v>1440</v>
      </c>
      <c r="S1411" t="s">
        <v>85</v>
      </c>
      <c r="T1411" t="s">
        <v>117</v>
      </c>
    </row>
    <row r="1412" spans="1:20" x14ac:dyDescent="0.25">
      <c r="A1412" s="1">
        <v>3970</v>
      </c>
      <c r="B1412" t="s">
        <v>21</v>
      </c>
      <c r="C1412" t="s">
        <v>26</v>
      </c>
      <c r="D1412" t="s">
        <v>65</v>
      </c>
      <c r="E1412" t="s">
        <v>72</v>
      </c>
      <c r="F1412" t="s">
        <v>73</v>
      </c>
      <c r="G1412" t="s">
        <v>78</v>
      </c>
      <c r="H1412" t="s">
        <v>650</v>
      </c>
      <c r="I1412" t="s">
        <v>99</v>
      </c>
      <c r="J1412" t="s">
        <v>95</v>
      </c>
      <c r="K1412" t="s">
        <v>576</v>
      </c>
      <c r="L1412" t="s">
        <v>74</v>
      </c>
      <c r="M1412" t="s">
        <v>126</v>
      </c>
      <c r="N1412" t="s">
        <v>1116</v>
      </c>
      <c r="O1412" t="s">
        <v>82</v>
      </c>
      <c r="P1412" t="s">
        <v>107</v>
      </c>
      <c r="Q1412" t="s">
        <v>73</v>
      </c>
      <c r="R1412" t="s">
        <v>2240</v>
      </c>
      <c r="S1412" t="s">
        <v>116</v>
      </c>
      <c r="T1412" t="s">
        <v>73</v>
      </c>
    </row>
    <row r="1413" spans="1:20" x14ac:dyDescent="0.25">
      <c r="A1413" s="1">
        <v>3971</v>
      </c>
      <c r="B1413" t="s">
        <v>21</v>
      </c>
      <c r="C1413" t="s">
        <v>27</v>
      </c>
      <c r="D1413" t="s">
        <v>65</v>
      </c>
      <c r="E1413" t="s">
        <v>50</v>
      </c>
      <c r="F1413" t="s">
        <v>73</v>
      </c>
      <c r="G1413" t="s">
        <v>78</v>
      </c>
      <c r="H1413" t="s">
        <v>601</v>
      </c>
      <c r="I1413" t="s">
        <v>98</v>
      </c>
      <c r="J1413" t="s">
        <v>80</v>
      </c>
      <c r="K1413" t="s">
        <v>1173</v>
      </c>
      <c r="L1413" t="s">
        <v>74</v>
      </c>
      <c r="M1413" t="s">
        <v>74</v>
      </c>
      <c r="N1413" t="s">
        <v>101</v>
      </c>
      <c r="O1413" t="s">
        <v>106</v>
      </c>
      <c r="P1413" t="s">
        <v>77</v>
      </c>
      <c r="Q1413" t="s">
        <v>73</v>
      </c>
      <c r="R1413" t="s">
        <v>1705</v>
      </c>
      <c r="S1413" t="s">
        <v>85</v>
      </c>
      <c r="T1413" t="s">
        <v>126</v>
      </c>
    </row>
    <row r="1414" spans="1:20" x14ac:dyDescent="0.25">
      <c r="A1414" s="1">
        <v>3972</v>
      </c>
      <c r="B1414" t="s">
        <v>21</v>
      </c>
      <c r="C1414" t="s">
        <v>28</v>
      </c>
      <c r="D1414" t="s">
        <v>65</v>
      </c>
      <c r="E1414" t="s">
        <v>43</v>
      </c>
      <c r="F1414" t="s">
        <v>74</v>
      </c>
      <c r="G1414" t="s">
        <v>75</v>
      </c>
      <c r="H1414" t="s">
        <v>219</v>
      </c>
      <c r="I1414" t="s">
        <v>82</v>
      </c>
      <c r="J1414" t="s">
        <v>92</v>
      </c>
      <c r="K1414" t="s">
        <v>905</v>
      </c>
      <c r="L1414" t="s">
        <v>74</v>
      </c>
      <c r="M1414" t="s">
        <v>73</v>
      </c>
      <c r="N1414" t="s">
        <v>101</v>
      </c>
      <c r="O1414" t="s">
        <v>114</v>
      </c>
      <c r="P1414" t="s">
        <v>1005</v>
      </c>
      <c r="Q1414" t="s">
        <v>74</v>
      </c>
      <c r="R1414" t="s">
        <v>1613</v>
      </c>
      <c r="S1414" t="s">
        <v>85</v>
      </c>
      <c r="T1414" t="s">
        <v>83</v>
      </c>
    </row>
    <row r="1415" spans="1:20" x14ac:dyDescent="0.25">
      <c r="A1415" s="1">
        <v>3973</v>
      </c>
      <c r="B1415" t="s">
        <v>21</v>
      </c>
      <c r="C1415" t="s">
        <v>40</v>
      </c>
      <c r="D1415" t="s">
        <v>65</v>
      </c>
      <c r="E1415" t="s">
        <v>57</v>
      </c>
      <c r="F1415" t="s">
        <v>74</v>
      </c>
      <c r="G1415" t="s">
        <v>89</v>
      </c>
      <c r="H1415" t="s">
        <v>962</v>
      </c>
      <c r="I1415" t="s">
        <v>98</v>
      </c>
      <c r="J1415" t="s">
        <v>79</v>
      </c>
      <c r="K1415" t="s">
        <v>1208</v>
      </c>
      <c r="L1415" t="s">
        <v>74</v>
      </c>
      <c r="M1415" t="s">
        <v>126</v>
      </c>
      <c r="N1415" t="s">
        <v>74</v>
      </c>
      <c r="O1415" t="s">
        <v>103</v>
      </c>
      <c r="P1415" t="s">
        <v>681</v>
      </c>
      <c r="Q1415" t="s">
        <v>74</v>
      </c>
      <c r="R1415" t="s">
        <v>2078</v>
      </c>
      <c r="S1415" t="s">
        <v>85</v>
      </c>
      <c r="T1415" t="s">
        <v>83</v>
      </c>
    </row>
    <row r="1416" spans="1:20" x14ac:dyDescent="0.25">
      <c r="A1416" s="1">
        <v>3974</v>
      </c>
      <c r="B1416" t="s">
        <v>21</v>
      </c>
      <c r="C1416" t="s">
        <v>29</v>
      </c>
      <c r="D1416" t="s">
        <v>65</v>
      </c>
      <c r="E1416" t="s">
        <v>56</v>
      </c>
      <c r="F1416" t="s">
        <v>74</v>
      </c>
      <c r="G1416" t="s">
        <v>95</v>
      </c>
      <c r="H1416" t="s">
        <v>220</v>
      </c>
      <c r="I1416" t="s">
        <v>113</v>
      </c>
      <c r="J1416" t="s">
        <v>123</v>
      </c>
      <c r="K1416" t="s">
        <v>1340</v>
      </c>
      <c r="L1416" t="s">
        <v>101</v>
      </c>
      <c r="M1416" t="s">
        <v>73</v>
      </c>
      <c r="N1416" t="s">
        <v>73</v>
      </c>
      <c r="O1416" t="s">
        <v>98</v>
      </c>
      <c r="P1416" t="s">
        <v>187</v>
      </c>
      <c r="Q1416" t="s">
        <v>74</v>
      </c>
      <c r="R1416" t="s">
        <v>662</v>
      </c>
      <c r="S1416" t="s">
        <v>82</v>
      </c>
      <c r="T1416" t="s">
        <v>83</v>
      </c>
    </row>
    <row r="1417" spans="1:20" x14ac:dyDescent="0.25">
      <c r="A1417" s="1">
        <v>3975</v>
      </c>
      <c r="B1417" t="s">
        <v>21</v>
      </c>
      <c r="C1417" t="s">
        <v>30</v>
      </c>
      <c r="D1417" t="s">
        <v>65</v>
      </c>
      <c r="E1417" t="s">
        <v>44</v>
      </c>
      <c r="F1417" t="s">
        <v>73</v>
      </c>
      <c r="G1417" t="s">
        <v>96</v>
      </c>
      <c r="H1417" t="s">
        <v>591</v>
      </c>
      <c r="I1417" t="s">
        <v>95</v>
      </c>
      <c r="J1417" t="s">
        <v>100</v>
      </c>
      <c r="K1417" t="s">
        <v>1202</v>
      </c>
      <c r="L1417" t="s">
        <v>74</v>
      </c>
      <c r="M1417" t="s">
        <v>126</v>
      </c>
      <c r="N1417" t="s">
        <v>73</v>
      </c>
      <c r="O1417" t="s">
        <v>96</v>
      </c>
      <c r="P1417" t="s">
        <v>128</v>
      </c>
      <c r="Q1417" t="s">
        <v>74</v>
      </c>
      <c r="R1417" t="s">
        <v>1911</v>
      </c>
      <c r="S1417" t="s">
        <v>78</v>
      </c>
      <c r="T1417" t="s">
        <v>101</v>
      </c>
    </row>
    <row r="1418" spans="1:20" x14ac:dyDescent="0.25">
      <c r="A1418" s="1">
        <v>3976</v>
      </c>
      <c r="B1418" t="s">
        <v>21</v>
      </c>
      <c r="C1418" t="s">
        <v>31</v>
      </c>
      <c r="D1418" t="s">
        <v>65</v>
      </c>
      <c r="E1418" t="s">
        <v>59</v>
      </c>
      <c r="F1418" t="s">
        <v>73</v>
      </c>
      <c r="G1418" t="s">
        <v>86</v>
      </c>
      <c r="H1418" t="s">
        <v>284</v>
      </c>
      <c r="I1418" t="s">
        <v>98</v>
      </c>
      <c r="J1418" t="s">
        <v>79</v>
      </c>
      <c r="K1418" t="s">
        <v>1221</v>
      </c>
      <c r="L1418" t="s">
        <v>74</v>
      </c>
      <c r="M1418" t="s">
        <v>74</v>
      </c>
      <c r="N1418" t="s">
        <v>74</v>
      </c>
      <c r="O1418" t="s">
        <v>86</v>
      </c>
      <c r="P1418" t="s">
        <v>718</v>
      </c>
      <c r="Q1418" t="s">
        <v>126</v>
      </c>
      <c r="R1418" t="s">
        <v>1537</v>
      </c>
      <c r="S1418" t="s">
        <v>106</v>
      </c>
      <c r="T1418" t="s">
        <v>117</v>
      </c>
    </row>
    <row r="1419" spans="1:20" x14ac:dyDescent="0.25">
      <c r="A1419" s="1">
        <v>3977</v>
      </c>
      <c r="B1419" t="s">
        <v>21</v>
      </c>
      <c r="C1419" t="s">
        <v>33</v>
      </c>
      <c r="D1419" t="s">
        <v>65</v>
      </c>
      <c r="E1419" t="s">
        <v>63</v>
      </c>
      <c r="F1419" t="s">
        <v>74</v>
      </c>
      <c r="G1419" t="s">
        <v>117</v>
      </c>
      <c r="H1419" t="s">
        <v>927</v>
      </c>
      <c r="I1419" t="s">
        <v>94</v>
      </c>
      <c r="J1419" t="s">
        <v>100</v>
      </c>
      <c r="K1419" t="s">
        <v>1136</v>
      </c>
      <c r="L1419" t="s">
        <v>74</v>
      </c>
      <c r="M1419" t="s">
        <v>74</v>
      </c>
      <c r="N1419" t="s">
        <v>74</v>
      </c>
      <c r="O1419" t="s">
        <v>98</v>
      </c>
      <c r="P1419" t="s">
        <v>681</v>
      </c>
      <c r="Q1419" t="s">
        <v>73</v>
      </c>
      <c r="R1419" t="s">
        <v>1787</v>
      </c>
      <c r="S1419" t="s">
        <v>106</v>
      </c>
      <c r="T1419" t="s">
        <v>76</v>
      </c>
    </row>
    <row r="1420" spans="1:20" x14ac:dyDescent="0.25">
      <c r="A1420" s="1">
        <v>3978</v>
      </c>
      <c r="B1420" t="s">
        <v>21</v>
      </c>
      <c r="C1420" t="s">
        <v>34</v>
      </c>
      <c r="D1420" t="s">
        <v>65</v>
      </c>
      <c r="E1420" t="s">
        <v>50</v>
      </c>
      <c r="F1420" t="s">
        <v>74</v>
      </c>
      <c r="G1420" t="s">
        <v>98</v>
      </c>
      <c r="H1420" t="s">
        <v>1061</v>
      </c>
      <c r="I1420" t="s">
        <v>81</v>
      </c>
      <c r="J1420" t="s">
        <v>77</v>
      </c>
      <c r="K1420" t="s">
        <v>1163</v>
      </c>
      <c r="L1420" t="s">
        <v>126</v>
      </c>
      <c r="M1420" t="s">
        <v>73</v>
      </c>
      <c r="N1420" t="s">
        <v>126</v>
      </c>
      <c r="O1420" t="s">
        <v>97</v>
      </c>
      <c r="P1420" t="s">
        <v>817</v>
      </c>
      <c r="Q1420" t="s">
        <v>74</v>
      </c>
      <c r="R1420" t="s">
        <v>950</v>
      </c>
      <c r="S1420" t="s">
        <v>82</v>
      </c>
      <c r="T1420" t="s">
        <v>131</v>
      </c>
    </row>
    <row r="1421" spans="1:20" x14ac:dyDescent="0.25">
      <c r="A1421" s="1">
        <v>3979</v>
      </c>
      <c r="B1421" t="s">
        <v>21</v>
      </c>
      <c r="C1421" t="s">
        <v>35</v>
      </c>
      <c r="D1421" t="s">
        <v>65</v>
      </c>
      <c r="E1421" t="s">
        <v>61</v>
      </c>
      <c r="F1421" t="s">
        <v>74</v>
      </c>
      <c r="G1421" t="s">
        <v>77</v>
      </c>
      <c r="H1421" t="s">
        <v>557</v>
      </c>
      <c r="I1421" t="s">
        <v>103</v>
      </c>
      <c r="J1421" t="s">
        <v>111</v>
      </c>
      <c r="K1421" t="s">
        <v>1306</v>
      </c>
      <c r="L1421" t="s">
        <v>74</v>
      </c>
      <c r="M1421" t="s">
        <v>73</v>
      </c>
      <c r="N1421" t="s">
        <v>74</v>
      </c>
      <c r="O1421" t="s">
        <v>113</v>
      </c>
      <c r="P1421" t="s">
        <v>873</v>
      </c>
      <c r="Q1421" t="s">
        <v>126</v>
      </c>
      <c r="R1421" t="s">
        <v>1691</v>
      </c>
      <c r="S1421" t="s">
        <v>106</v>
      </c>
      <c r="T1421" t="s">
        <v>83</v>
      </c>
    </row>
    <row r="1422" spans="1:20" x14ac:dyDescent="0.25">
      <c r="A1422" s="1">
        <v>3980</v>
      </c>
      <c r="B1422" t="s">
        <v>21</v>
      </c>
      <c r="C1422" t="s">
        <v>36</v>
      </c>
      <c r="D1422" t="s">
        <v>65</v>
      </c>
      <c r="E1422" t="s">
        <v>56</v>
      </c>
      <c r="F1422" t="s">
        <v>73</v>
      </c>
      <c r="G1422" t="s">
        <v>106</v>
      </c>
      <c r="H1422" t="s">
        <v>641</v>
      </c>
      <c r="I1422" t="s">
        <v>77</v>
      </c>
      <c r="J1422" t="s">
        <v>88</v>
      </c>
      <c r="K1422" t="s">
        <v>1343</v>
      </c>
      <c r="L1422" t="s">
        <v>74</v>
      </c>
      <c r="M1422" t="s">
        <v>126</v>
      </c>
      <c r="N1422" t="s">
        <v>101</v>
      </c>
      <c r="O1422" t="s">
        <v>116</v>
      </c>
      <c r="P1422" t="s">
        <v>335</v>
      </c>
      <c r="Q1422" t="s">
        <v>74</v>
      </c>
      <c r="R1422" t="s">
        <v>2241</v>
      </c>
      <c r="S1422" t="s">
        <v>82</v>
      </c>
      <c r="T1422" t="s">
        <v>131</v>
      </c>
    </row>
    <row r="1423" spans="1:20" x14ac:dyDescent="0.25">
      <c r="A1423" s="1">
        <v>3981</v>
      </c>
      <c r="B1423" t="s">
        <v>21</v>
      </c>
      <c r="C1423" t="s">
        <v>37</v>
      </c>
      <c r="D1423" t="s">
        <v>65</v>
      </c>
      <c r="E1423" t="s">
        <v>49</v>
      </c>
      <c r="F1423" t="s">
        <v>74</v>
      </c>
      <c r="G1423" t="s">
        <v>75</v>
      </c>
      <c r="H1423" t="s">
        <v>496</v>
      </c>
      <c r="I1423" t="s">
        <v>98</v>
      </c>
      <c r="J1423" t="s">
        <v>105</v>
      </c>
      <c r="K1423" t="s">
        <v>1225</v>
      </c>
      <c r="L1423" t="s">
        <v>126</v>
      </c>
      <c r="M1423" t="s">
        <v>73</v>
      </c>
      <c r="N1423" t="s">
        <v>73</v>
      </c>
      <c r="O1423" t="s">
        <v>102</v>
      </c>
      <c r="P1423" t="s">
        <v>919</v>
      </c>
      <c r="Q1423" t="s">
        <v>73</v>
      </c>
      <c r="R1423" t="s">
        <v>1547</v>
      </c>
      <c r="S1423" t="s">
        <v>106</v>
      </c>
      <c r="T1423" t="s">
        <v>117</v>
      </c>
    </row>
    <row r="1424" spans="1:20" x14ac:dyDescent="0.25">
      <c r="A1424" s="1">
        <v>3982</v>
      </c>
      <c r="B1424" t="s">
        <v>21</v>
      </c>
      <c r="C1424" t="s">
        <v>38</v>
      </c>
      <c r="D1424" t="s">
        <v>65</v>
      </c>
      <c r="E1424" t="s">
        <v>66</v>
      </c>
      <c r="F1424" t="s">
        <v>73</v>
      </c>
      <c r="G1424" t="s">
        <v>78</v>
      </c>
      <c r="H1424" t="s">
        <v>939</v>
      </c>
      <c r="I1424" t="s">
        <v>106</v>
      </c>
      <c r="J1424" t="s">
        <v>113</v>
      </c>
      <c r="K1424" t="s">
        <v>905</v>
      </c>
      <c r="L1424" t="s">
        <v>74</v>
      </c>
      <c r="M1424" t="s">
        <v>126</v>
      </c>
      <c r="N1424" t="s">
        <v>74</v>
      </c>
      <c r="O1424" t="s">
        <v>108</v>
      </c>
      <c r="P1424" t="s">
        <v>905</v>
      </c>
      <c r="Q1424" t="s">
        <v>73</v>
      </c>
      <c r="R1424" t="s">
        <v>1568</v>
      </c>
      <c r="S1424" t="s">
        <v>82</v>
      </c>
      <c r="T1424" t="s">
        <v>101</v>
      </c>
    </row>
    <row r="1425" spans="1:20" x14ac:dyDescent="0.25">
      <c r="A1425" s="1">
        <v>3983</v>
      </c>
      <c r="B1425" t="s">
        <v>21</v>
      </c>
      <c r="C1425" t="s">
        <v>39</v>
      </c>
      <c r="D1425" t="s">
        <v>65</v>
      </c>
      <c r="E1425" t="s">
        <v>57</v>
      </c>
      <c r="F1425" t="s">
        <v>73</v>
      </c>
      <c r="G1425" t="s">
        <v>78</v>
      </c>
      <c r="H1425" t="s">
        <v>806</v>
      </c>
      <c r="I1425" t="s">
        <v>99</v>
      </c>
      <c r="J1425" t="s">
        <v>94</v>
      </c>
      <c r="K1425" t="s">
        <v>1254</v>
      </c>
      <c r="L1425" t="s">
        <v>74</v>
      </c>
      <c r="M1425" t="s">
        <v>74</v>
      </c>
      <c r="N1425" t="s">
        <v>126</v>
      </c>
      <c r="O1425" t="s">
        <v>102</v>
      </c>
      <c r="P1425" t="s">
        <v>1036</v>
      </c>
      <c r="Q1425" t="s">
        <v>73</v>
      </c>
      <c r="R1425" t="s">
        <v>1853</v>
      </c>
      <c r="S1425" t="s">
        <v>116</v>
      </c>
      <c r="T1425" t="s">
        <v>1116</v>
      </c>
    </row>
    <row r="1426" spans="1:20" x14ac:dyDescent="0.25">
      <c r="A1426" s="1">
        <v>3984</v>
      </c>
      <c r="B1426" t="s">
        <v>21</v>
      </c>
      <c r="C1426" t="s">
        <v>24</v>
      </c>
      <c r="D1426" t="s">
        <v>66</v>
      </c>
      <c r="E1426" t="s">
        <v>72</v>
      </c>
      <c r="F1426" t="s">
        <v>73</v>
      </c>
      <c r="G1426" t="s">
        <v>79</v>
      </c>
      <c r="H1426" t="s">
        <v>188</v>
      </c>
      <c r="I1426" t="s">
        <v>92</v>
      </c>
      <c r="J1426" t="s">
        <v>91</v>
      </c>
      <c r="K1426" t="s">
        <v>1269</v>
      </c>
      <c r="L1426" t="s">
        <v>126</v>
      </c>
      <c r="M1426" t="s">
        <v>74</v>
      </c>
      <c r="N1426" t="s">
        <v>126</v>
      </c>
      <c r="O1426" t="s">
        <v>77</v>
      </c>
      <c r="P1426" t="s">
        <v>124</v>
      </c>
      <c r="Q1426" t="s">
        <v>73</v>
      </c>
      <c r="R1426" t="s">
        <v>1481</v>
      </c>
      <c r="S1426" t="s">
        <v>96</v>
      </c>
      <c r="T1426" t="s">
        <v>117</v>
      </c>
    </row>
    <row r="1427" spans="1:20" x14ac:dyDescent="0.25">
      <c r="A1427" s="1">
        <v>3985</v>
      </c>
      <c r="B1427" t="s">
        <v>21</v>
      </c>
      <c r="C1427" t="s">
        <v>25</v>
      </c>
      <c r="D1427" t="s">
        <v>66</v>
      </c>
      <c r="E1427" t="s">
        <v>56</v>
      </c>
      <c r="F1427" t="s">
        <v>73</v>
      </c>
      <c r="G1427" t="s">
        <v>90</v>
      </c>
      <c r="H1427" t="s">
        <v>745</v>
      </c>
      <c r="I1427" t="s">
        <v>114</v>
      </c>
      <c r="J1427" t="s">
        <v>119</v>
      </c>
      <c r="K1427" t="s">
        <v>1135</v>
      </c>
      <c r="L1427" t="s">
        <v>126</v>
      </c>
      <c r="M1427" t="s">
        <v>74</v>
      </c>
      <c r="N1427" t="s">
        <v>83</v>
      </c>
      <c r="O1427" t="s">
        <v>75</v>
      </c>
      <c r="P1427" t="s">
        <v>396</v>
      </c>
      <c r="Q1427" t="s">
        <v>73</v>
      </c>
      <c r="R1427" t="s">
        <v>1663</v>
      </c>
      <c r="S1427" t="s">
        <v>106</v>
      </c>
      <c r="T1427" t="s">
        <v>117</v>
      </c>
    </row>
    <row r="1428" spans="1:20" x14ac:dyDescent="0.25">
      <c r="A1428" s="1">
        <v>3986</v>
      </c>
      <c r="B1428" t="s">
        <v>21</v>
      </c>
      <c r="C1428" t="s">
        <v>26</v>
      </c>
      <c r="D1428" t="s">
        <v>66</v>
      </c>
      <c r="E1428" t="s">
        <v>61</v>
      </c>
      <c r="F1428" t="s">
        <v>74</v>
      </c>
      <c r="G1428" t="s">
        <v>86</v>
      </c>
      <c r="H1428" t="s">
        <v>705</v>
      </c>
      <c r="I1428" t="s">
        <v>98</v>
      </c>
      <c r="J1428" t="s">
        <v>95</v>
      </c>
      <c r="K1428" t="s">
        <v>1265</v>
      </c>
      <c r="L1428" t="s">
        <v>74</v>
      </c>
      <c r="M1428" t="s">
        <v>73</v>
      </c>
      <c r="N1428" t="s">
        <v>101</v>
      </c>
      <c r="O1428" t="s">
        <v>91</v>
      </c>
      <c r="P1428" t="s">
        <v>1242</v>
      </c>
      <c r="Q1428" t="s">
        <v>126</v>
      </c>
      <c r="R1428" t="s">
        <v>1914</v>
      </c>
      <c r="S1428" t="s">
        <v>96</v>
      </c>
      <c r="T1428" t="s">
        <v>131</v>
      </c>
    </row>
    <row r="1429" spans="1:20" x14ac:dyDescent="0.25">
      <c r="A1429" s="1">
        <v>3987</v>
      </c>
      <c r="B1429" t="s">
        <v>21</v>
      </c>
      <c r="C1429" t="s">
        <v>27</v>
      </c>
      <c r="D1429" t="s">
        <v>66</v>
      </c>
      <c r="E1429" t="s">
        <v>57</v>
      </c>
      <c r="F1429" t="s">
        <v>73</v>
      </c>
      <c r="G1429" t="s">
        <v>92</v>
      </c>
      <c r="H1429" t="s">
        <v>263</v>
      </c>
      <c r="I1429" t="s">
        <v>75</v>
      </c>
      <c r="J1429" t="s">
        <v>95</v>
      </c>
      <c r="K1429" t="s">
        <v>1154</v>
      </c>
      <c r="L1429" t="s">
        <v>74</v>
      </c>
      <c r="M1429" t="s">
        <v>73</v>
      </c>
      <c r="N1429" t="s">
        <v>74</v>
      </c>
      <c r="O1429" t="s">
        <v>112</v>
      </c>
      <c r="P1429" t="s">
        <v>1293</v>
      </c>
      <c r="Q1429" t="s">
        <v>74</v>
      </c>
      <c r="R1429" t="s">
        <v>964</v>
      </c>
      <c r="S1429" t="s">
        <v>89</v>
      </c>
      <c r="T1429" t="s">
        <v>87</v>
      </c>
    </row>
    <row r="1430" spans="1:20" x14ac:dyDescent="0.25">
      <c r="A1430" s="1">
        <v>3988</v>
      </c>
      <c r="B1430" t="s">
        <v>21</v>
      </c>
      <c r="C1430" t="s">
        <v>28</v>
      </c>
      <c r="D1430" t="s">
        <v>66</v>
      </c>
      <c r="E1430" t="s">
        <v>41</v>
      </c>
      <c r="F1430" t="s">
        <v>74</v>
      </c>
      <c r="G1430" t="s">
        <v>93</v>
      </c>
      <c r="H1430" t="s">
        <v>1062</v>
      </c>
      <c r="I1430" t="s">
        <v>98</v>
      </c>
      <c r="J1430" t="s">
        <v>79</v>
      </c>
      <c r="K1430" t="s">
        <v>1263</v>
      </c>
      <c r="L1430" t="s">
        <v>1116</v>
      </c>
      <c r="M1430" t="s">
        <v>74</v>
      </c>
      <c r="N1430" t="s">
        <v>74</v>
      </c>
      <c r="O1430" t="s">
        <v>108</v>
      </c>
      <c r="P1430" t="s">
        <v>919</v>
      </c>
      <c r="Q1430" t="s">
        <v>73</v>
      </c>
      <c r="R1430" t="s">
        <v>1876</v>
      </c>
      <c r="S1430" t="s">
        <v>96</v>
      </c>
      <c r="T1430" t="s">
        <v>87</v>
      </c>
    </row>
    <row r="1431" spans="1:20" x14ac:dyDescent="0.25">
      <c r="A1431" s="1">
        <v>3989</v>
      </c>
      <c r="B1431" t="s">
        <v>21</v>
      </c>
      <c r="C1431" t="s">
        <v>40</v>
      </c>
      <c r="D1431" t="s">
        <v>66</v>
      </c>
      <c r="E1431" t="s">
        <v>45</v>
      </c>
      <c r="F1431" t="s">
        <v>73</v>
      </c>
      <c r="G1431" t="s">
        <v>94</v>
      </c>
      <c r="H1431" t="s">
        <v>594</v>
      </c>
      <c r="I1431" t="s">
        <v>89</v>
      </c>
      <c r="J1431" t="s">
        <v>79</v>
      </c>
      <c r="K1431" t="s">
        <v>1182</v>
      </c>
      <c r="L1431" t="s">
        <v>101</v>
      </c>
      <c r="M1431" t="s">
        <v>73</v>
      </c>
      <c r="N1431" t="s">
        <v>101</v>
      </c>
      <c r="O1431" t="s">
        <v>86</v>
      </c>
      <c r="P1431" t="s">
        <v>944</v>
      </c>
      <c r="Q1431" t="s">
        <v>73</v>
      </c>
      <c r="R1431" t="s">
        <v>1882</v>
      </c>
      <c r="S1431" t="s">
        <v>96</v>
      </c>
      <c r="T1431" t="s">
        <v>131</v>
      </c>
    </row>
    <row r="1432" spans="1:20" x14ac:dyDescent="0.25">
      <c r="A1432" s="1">
        <v>3990</v>
      </c>
      <c r="B1432" t="s">
        <v>21</v>
      </c>
      <c r="C1432" t="s">
        <v>29</v>
      </c>
      <c r="D1432" t="s">
        <v>66</v>
      </c>
      <c r="E1432" t="s">
        <v>72</v>
      </c>
      <c r="F1432" t="s">
        <v>74</v>
      </c>
      <c r="G1432" t="s">
        <v>93</v>
      </c>
      <c r="H1432" t="s">
        <v>831</v>
      </c>
      <c r="I1432" t="s">
        <v>75</v>
      </c>
      <c r="J1432" t="s">
        <v>114</v>
      </c>
      <c r="K1432" t="s">
        <v>1163</v>
      </c>
      <c r="L1432" t="s">
        <v>1116</v>
      </c>
      <c r="M1432" t="s">
        <v>74</v>
      </c>
      <c r="N1432" t="s">
        <v>101</v>
      </c>
      <c r="O1432" t="s">
        <v>108</v>
      </c>
      <c r="P1432" t="s">
        <v>772</v>
      </c>
      <c r="Q1432" t="s">
        <v>73</v>
      </c>
      <c r="R1432" t="s">
        <v>1760</v>
      </c>
      <c r="S1432" t="s">
        <v>85</v>
      </c>
      <c r="T1432" t="s">
        <v>83</v>
      </c>
    </row>
    <row r="1433" spans="1:20" x14ac:dyDescent="0.25">
      <c r="A1433" s="1">
        <v>3991</v>
      </c>
      <c r="B1433" t="s">
        <v>21</v>
      </c>
      <c r="C1433" t="s">
        <v>30</v>
      </c>
      <c r="D1433" t="s">
        <v>66</v>
      </c>
      <c r="E1433" t="s">
        <v>68</v>
      </c>
      <c r="F1433" t="s">
        <v>74</v>
      </c>
      <c r="G1433" t="s">
        <v>108</v>
      </c>
      <c r="H1433" t="s">
        <v>179</v>
      </c>
      <c r="I1433" t="s">
        <v>81</v>
      </c>
      <c r="J1433" t="s">
        <v>107</v>
      </c>
      <c r="K1433" t="s">
        <v>1222</v>
      </c>
      <c r="L1433" t="s">
        <v>126</v>
      </c>
      <c r="M1433" t="s">
        <v>74</v>
      </c>
      <c r="N1433" t="s">
        <v>101</v>
      </c>
      <c r="O1433" t="s">
        <v>95</v>
      </c>
      <c r="P1433" t="s">
        <v>961</v>
      </c>
      <c r="Q1433" t="s">
        <v>74</v>
      </c>
      <c r="R1433" t="s">
        <v>1656</v>
      </c>
      <c r="S1433" t="s">
        <v>96</v>
      </c>
      <c r="T1433" t="s">
        <v>1116</v>
      </c>
    </row>
    <row r="1434" spans="1:20" x14ac:dyDescent="0.25">
      <c r="A1434" s="1">
        <v>3992</v>
      </c>
      <c r="B1434" t="s">
        <v>21</v>
      </c>
      <c r="C1434" t="s">
        <v>31</v>
      </c>
      <c r="D1434" t="s">
        <v>66</v>
      </c>
      <c r="E1434" t="s">
        <v>50</v>
      </c>
      <c r="F1434" t="s">
        <v>74</v>
      </c>
      <c r="G1434" t="s">
        <v>122</v>
      </c>
      <c r="H1434" t="s">
        <v>831</v>
      </c>
      <c r="I1434" t="s">
        <v>89</v>
      </c>
      <c r="J1434" t="s">
        <v>94</v>
      </c>
      <c r="K1434" t="s">
        <v>1300</v>
      </c>
      <c r="L1434" t="s">
        <v>1116</v>
      </c>
      <c r="M1434" t="s">
        <v>73</v>
      </c>
      <c r="N1434" t="s">
        <v>126</v>
      </c>
      <c r="O1434" t="s">
        <v>97</v>
      </c>
      <c r="P1434" t="s">
        <v>1175</v>
      </c>
      <c r="Q1434" t="s">
        <v>101</v>
      </c>
      <c r="R1434" t="s">
        <v>135</v>
      </c>
      <c r="S1434" t="s">
        <v>82</v>
      </c>
      <c r="T1434" t="s">
        <v>131</v>
      </c>
    </row>
    <row r="1435" spans="1:20" x14ac:dyDescent="0.25">
      <c r="A1435" s="1">
        <v>3993</v>
      </c>
      <c r="B1435" t="s">
        <v>21</v>
      </c>
      <c r="C1435" t="s">
        <v>33</v>
      </c>
      <c r="D1435" t="s">
        <v>66</v>
      </c>
      <c r="E1435" t="s">
        <v>49</v>
      </c>
      <c r="F1435" t="s">
        <v>73</v>
      </c>
      <c r="G1435" t="s">
        <v>97</v>
      </c>
      <c r="H1435" t="s">
        <v>188</v>
      </c>
      <c r="I1435" t="s">
        <v>96</v>
      </c>
      <c r="J1435" t="s">
        <v>86</v>
      </c>
      <c r="K1435" t="s">
        <v>1142</v>
      </c>
      <c r="L1435" t="s">
        <v>126</v>
      </c>
      <c r="M1435" t="s">
        <v>73</v>
      </c>
      <c r="N1435" t="s">
        <v>73</v>
      </c>
      <c r="O1435" t="s">
        <v>108</v>
      </c>
      <c r="P1435" t="s">
        <v>1131</v>
      </c>
      <c r="Q1435" t="s">
        <v>126</v>
      </c>
      <c r="R1435" t="s">
        <v>1548</v>
      </c>
      <c r="S1435" t="s">
        <v>96</v>
      </c>
      <c r="T1435" t="s">
        <v>131</v>
      </c>
    </row>
    <row r="1436" spans="1:20" x14ac:dyDescent="0.25">
      <c r="A1436" s="1">
        <v>3994</v>
      </c>
      <c r="B1436" t="s">
        <v>21</v>
      </c>
      <c r="C1436" t="s">
        <v>34</v>
      </c>
      <c r="D1436" t="s">
        <v>66</v>
      </c>
      <c r="E1436" t="s">
        <v>46</v>
      </c>
      <c r="F1436" t="s">
        <v>74</v>
      </c>
      <c r="G1436" t="s">
        <v>95</v>
      </c>
      <c r="H1436" t="s">
        <v>848</v>
      </c>
      <c r="I1436" t="s">
        <v>92</v>
      </c>
      <c r="J1436" t="s">
        <v>91</v>
      </c>
      <c r="K1436" t="s">
        <v>1163</v>
      </c>
      <c r="L1436" t="s">
        <v>101</v>
      </c>
      <c r="M1436" t="s">
        <v>73</v>
      </c>
      <c r="N1436" t="s">
        <v>74</v>
      </c>
      <c r="O1436" t="s">
        <v>108</v>
      </c>
      <c r="P1436" t="s">
        <v>1167</v>
      </c>
      <c r="Q1436" t="s">
        <v>73</v>
      </c>
      <c r="R1436" t="s">
        <v>1790</v>
      </c>
      <c r="S1436" t="s">
        <v>89</v>
      </c>
      <c r="T1436" t="s">
        <v>76</v>
      </c>
    </row>
    <row r="1437" spans="1:20" x14ac:dyDescent="0.25">
      <c r="A1437" s="1">
        <v>3995</v>
      </c>
      <c r="B1437" t="s">
        <v>21</v>
      </c>
      <c r="C1437" t="s">
        <v>35</v>
      </c>
      <c r="D1437" t="s">
        <v>66</v>
      </c>
      <c r="E1437" t="s">
        <v>69</v>
      </c>
      <c r="F1437" t="s">
        <v>73</v>
      </c>
      <c r="G1437" t="s">
        <v>78</v>
      </c>
      <c r="H1437" t="s">
        <v>328</v>
      </c>
      <c r="I1437" t="s">
        <v>113</v>
      </c>
      <c r="J1437" t="s">
        <v>110</v>
      </c>
      <c r="K1437" t="s">
        <v>1201</v>
      </c>
      <c r="L1437" t="s">
        <v>74</v>
      </c>
      <c r="M1437" t="s">
        <v>74</v>
      </c>
      <c r="N1437" t="s">
        <v>101</v>
      </c>
      <c r="O1437" t="s">
        <v>92</v>
      </c>
      <c r="P1437" t="s">
        <v>894</v>
      </c>
      <c r="Q1437" t="s">
        <v>73</v>
      </c>
      <c r="R1437" t="s">
        <v>642</v>
      </c>
      <c r="S1437" t="s">
        <v>89</v>
      </c>
      <c r="T1437" t="s">
        <v>117</v>
      </c>
    </row>
    <row r="1438" spans="1:20" x14ac:dyDescent="0.25">
      <c r="A1438" s="1">
        <v>3996</v>
      </c>
      <c r="B1438" t="s">
        <v>21</v>
      </c>
      <c r="C1438" t="s">
        <v>36</v>
      </c>
      <c r="D1438" t="s">
        <v>66</v>
      </c>
      <c r="E1438" t="s">
        <v>58</v>
      </c>
      <c r="F1438" t="s">
        <v>73</v>
      </c>
      <c r="G1438" t="s">
        <v>84</v>
      </c>
      <c r="H1438" t="s">
        <v>422</v>
      </c>
      <c r="I1438" t="s">
        <v>113</v>
      </c>
      <c r="J1438" t="s">
        <v>122</v>
      </c>
      <c r="K1438" t="s">
        <v>1218</v>
      </c>
      <c r="L1438" t="s">
        <v>1116</v>
      </c>
      <c r="M1438" t="s">
        <v>74</v>
      </c>
      <c r="N1438" t="s">
        <v>126</v>
      </c>
      <c r="O1438" t="s">
        <v>107</v>
      </c>
      <c r="P1438" t="s">
        <v>281</v>
      </c>
      <c r="Q1438" t="s">
        <v>73</v>
      </c>
      <c r="R1438" t="s">
        <v>697</v>
      </c>
      <c r="S1438" t="s">
        <v>90</v>
      </c>
      <c r="T1438" t="s">
        <v>117</v>
      </c>
    </row>
    <row r="1439" spans="1:20" x14ac:dyDescent="0.25">
      <c r="A1439" s="1">
        <v>3997</v>
      </c>
      <c r="B1439" t="s">
        <v>21</v>
      </c>
      <c r="C1439" t="s">
        <v>37</v>
      </c>
      <c r="D1439" t="s">
        <v>66</v>
      </c>
      <c r="E1439" t="s">
        <v>61</v>
      </c>
      <c r="F1439" t="s">
        <v>73</v>
      </c>
      <c r="G1439" t="s">
        <v>93</v>
      </c>
      <c r="H1439" t="s">
        <v>938</v>
      </c>
      <c r="I1439" t="s">
        <v>77</v>
      </c>
      <c r="J1439" t="s">
        <v>105</v>
      </c>
      <c r="K1439" t="s">
        <v>1143</v>
      </c>
      <c r="L1439" t="s">
        <v>1116</v>
      </c>
      <c r="M1439" t="s">
        <v>73</v>
      </c>
      <c r="N1439" t="s">
        <v>74</v>
      </c>
      <c r="O1439" t="s">
        <v>86</v>
      </c>
      <c r="P1439" t="s">
        <v>1005</v>
      </c>
      <c r="Q1439" t="s">
        <v>73</v>
      </c>
      <c r="R1439" t="s">
        <v>1546</v>
      </c>
      <c r="S1439" t="s">
        <v>82</v>
      </c>
      <c r="T1439" t="s">
        <v>83</v>
      </c>
    </row>
    <row r="1440" spans="1:20" x14ac:dyDescent="0.25">
      <c r="A1440" s="1">
        <v>3998</v>
      </c>
      <c r="B1440" t="s">
        <v>21</v>
      </c>
      <c r="C1440" t="s">
        <v>38</v>
      </c>
      <c r="D1440" t="s">
        <v>66</v>
      </c>
      <c r="E1440" t="s">
        <v>65</v>
      </c>
      <c r="F1440" t="s">
        <v>74</v>
      </c>
      <c r="G1440" t="s">
        <v>99</v>
      </c>
      <c r="H1440" t="s">
        <v>480</v>
      </c>
      <c r="I1440" t="s">
        <v>99</v>
      </c>
      <c r="J1440" t="s">
        <v>105</v>
      </c>
      <c r="K1440" t="s">
        <v>1176</v>
      </c>
      <c r="L1440" t="s">
        <v>74</v>
      </c>
      <c r="M1440" t="s">
        <v>74</v>
      </c>
      <c r="N1440" t="s">
        <v>126</v>
      </c>
      <c r="O1440" t="s">
        <v>98</v>
      </c>
      <c r="P1440" t="s">
        <v>447</v>
      </c>
      <c r="Q1440" t="s">
        <v>73</v>
      </c>
      <c r="R1440" t="s">
        <v>1447</v>
      </c>
      <c r="S1440" t="s">
        <v>96</v>
      </c>
      <c r="T1440" t="s">
        <v>74</v>
      </c>
    </row>
    <row r="1441" spans="1:20" x14ac:dyDescent="0.25">
      <c r="A1441" s="1">
        <v>3999</v>
      </c>
      <c r="B1441" t="s">
        <v>21</v>
      </c>
      <c r="C1441" t="s">
        <v>39</v>
      </c>
      <c r="D1441" t="s">
        <v>66</v>
      </c>
      <c r="E1441" t="s">
        <v>49</v>
      </c>
      <c r="F1441" t="s">
        <v>74</v>
      </c>
      <c r="G1441" t="s">
        <v>73</v>
      </c>
      <c r="H1441" t="s">
        <v>970</v>
      </c>
      <c r="I1441" t="s">
        <v>102</v>
      </c>
      <c r="J1441" t="s">
        <v>93</v>
      </c>
      <c r="K1441" t="s">
        <v>1118</v>
      </c>
      <c r="L1441" t="s">
        <v>73</v>
      </c>
      <c r="M1441" t="s">
        <v>74</v>
      </c>
      <c r="N1441" t="s">
        <v>101</v>
      </c>
      <c r="O1441" t="s">
        <v>81</v>
      </c>
      <c r="P1441" t="s">
        <v>335</v>
      </c>
      <c r="Q1441" t="s">
        <v>73</v>
      </c>
      <c r="R1441" t="s">
        <v>1574</v>
      </c>
      <c r="S1441" t="s">
        <v>116</v>
      </c>
      <c r="T1441" t="s">
        <v>126</v>
      </c>
    </row>
    <row r="1442" spans="1:20" x14ac:dyDescent="0.25">
      <c r="A1442" s="1">
        <v>4000</v>
      </c>
      <c r="B1442" t="s">
        <v>21</v>
      </c>
      <c r="C1442" t="s">
        <v>24</v>
      </c>
      <c r="D1442" t="s">
        <v>67</v>
      </c>
      <c r="E1442" t="s">
        <v>48</v>
      </c>
      <c r="F1442" t="s">
        <v>73</v>
      </c>
      <c r="G1442" t="s">
        <v>98</v>
      </c>
      <c r="H1442" t="s">
        <v>151</v>
      </c>
      <c r="I1442" t="s">
        <v>77</v>
      </c>
      <c r="J1442" t="s">
        <v>111</v>
      </c>
      <c r="K1442" t="s">
        <v>1160</v>
      </c>
      <c r="L1442" t="s">
        <v>126</v>
      </c>
      <c r="M1442" t="s">
        <v>74</v>
      </c>
      <c r="N1442" t="s">
        <v>74</v>
      </c>
      <c r="O1442" t="s">
        <v>75</v>
      </c>
      <c r="P1442" t="s">
        <v>80</v>
      </c>
      <c r="Q1442" t="s">
        <v>73</v>
      </c>
      <c r="R1442" t="s">
        <v>2088</v>
      </c>
      <c r="S1442" t="s">
        <v>82</v>
      </c>
      <c r="T1442" t="s">
        <v>131</v>
      </c>
    </row>
    <row r="1443" spans="1:20" x14ac:dyDescent="0.25">
      <c r="A1443" s="1">
        <v>4001</v>
      </c>
      <c r="B1443" t="s">
        <v>21</v>
      </c>
      <c r="C1443" t="s">
        <v>25</v>
      </c>
      <c r="D1443" t="s">
        <v>67</v>
      </c>
      <c r="E1443" t="s">
        <v>60</v>
      </c>
      <c r="F1443" t="s">
        <v>74</v>
      </c>
      <c r="G1443" t="s">
        <v>92</v>
      </c>
      <c r="H1443" t="s">
        <v>410</v>
      </c>
      <c r="I1443" t="s">
        <v>102</v>
      </c>
      <c r="J1443" t="s">
        <v>80</v>
      </c>
      <c r="K1443" t="s">
        <v>1143</v>
      </c>
      <c r="L1443" t="s">
        <v>126</v>
      </c>
      <c r="M1443" t="s">
        <v>73</v>
      </c>
      <c r="N1443" t="s">
        <v>126</v>
      </c>
      <c r="O1443" t="s">
        <v>107</v>
      </c>
      <c r="P1443" t="s">
        <v>206</v>
      </c>
      <c r="Q1443" t="s">
        <v>73</v>
      </c>
      <c r="R1443" t="s">
        <v>1591</v>
      </c>
      <c r="S1443" t="s">
        <v>82</v>
      </c>
      <c r="T1443" t="s">
        <v>101</v>
      </c>
    </row>
    <row r="1444" spans="1:20" x14ac:dyDescent="0.25">
      <c r="A1444" s="1">
        <v>4002</v>
      </c>
      <c r="B1444" t="s">
        <v>21</v>
      </c>
      <c r="C1444" t="s">
        <v>26</v>
      </c>
      <c r="D1444" t="s">
        <v>67</v>
      </c>
      <c r="E1444" t="s">
        <v>46</v>
      </c>
      <c r="F1444" t="s">
        <v>73</v>
      </c>
      <c r="G1444" t="s">
        <v>75</v>
      </c>
      <c r="H1444" t="s">
        <v>626</v>
      </c>
      <c r="I1444" t="s">
        <v>103</v>
      </c>
      <c r="J1444" t="s">
        <v>91</v>
      </c>
      <c r="K1444" t="s">
        <v>1301</v>
      </c>
      <c r="L1444" t="s">
        <v>74</v>
      </c>
      <c r="M1444" t="s">
        <v>73</v>
      </c>
      <c r="N1444" t="s">
        <v>101</v>
      </c>
      <c r="O1444" t="s">
        <v>75</v>
      </c>
      <c r="P1444" t="s">
        <v>335</v>
      </c>
      <c r="Q1444" t="s">
        <v>74</v>
      </c>
      <c r="R1444" t="s">
        <v>1836</v>
      </c>
      <c r="S1444" t="s">
        <v>116</v>
      </c>
      <c r="T1444" t="s">
        <v>1116</v>
      </c>
    </row>
    <row r="1445" spans="1:20" x14ac:dyDescent="0.25">
      <c r="A1445" s="1">
        <v>4003</v>
      </c>
      <c r="B1445" t="s">
        <v>21</v>
      </c>
      <c r="C1445" t="s">
        <v>27</v>
      </c>
      <c r="D1445" t="s">
        <v>67</v>
      </c>
      <c r="E1445" t="s">
        <v>43</v>
      </c>
      <c r="F1445" t="s">
        <v>73</v>
      </c>
      <c r="G1445" t="s">
        <v>92</v>
      </c>
      <c r="H1445" t="s">
        <v>909</v>
      </c>
      <c r="I1445" t="s">
        <v>81</v>
      </c>
      <c r="J1445" t="s">
        <v>79</v>
      </c>
      <c r="K1445" t="s">
        <v>1216</v>
      </c>
      <c r="L1445" t="s">
        <v>74</v>
      </c>
      <c r="M1445" t="s">
        <v>74</v>
      </c>
      <c r="N1445" t="s">
        <v>74</v>
      </c>
      <c r="O1445" t="s">
        <v>112</v>
      </c>
      <c r="P1445" t="s">
        <v>1133</v>
      </c>
      <c r="Q1445" t="s">
        <v>126</v>
      </c>
      <c r="R1445" t="s">
        <v>2036</v>
      </c>
      <c r="S1445" t="s">
        <v>106</v>
      </c>
      <c r="T1445" t="s">
        <v>76</v>
      </c>
    </row>
    <row r="1446" spans="1:20" x14ac:dyDescent="0.25">
      <c r="A1446" s="1">
        <v>4004</v>
      </c>
      <c r="B1446" t="s">
        <v>21</v>
      </c>
      <c r="C1446" t="s">
        <v>28</v>
      </c>
      <c r="D1446" t="s">
        <v>67</v>
      </c>
      <c r="E1446" t="s">
        <v>55</v>
      </c>
      <c r="F1446" t="s">
        <v>74</v>
      </c>
      <c r="G1446" t="s">
        <v>87</v>
      </c>
      <c r="H1446" t="s">
        <v>97</v>
      </c>
      <c r="I1446" t="s">
        <v>108</v>
      </c>
      <c r="J1446" t="s">
        <v>121</v>
      </c>
      <c r="K1446" t="s">
        <v>1288</v>
      </c>
      <c r="L1446" t="s">
        <v>73</v>
      </c>
      <c r="M1446" t="s">
        <v>131</v>
      </c>
      <c r="N1446" t="s">
        <v>126</v>
      </c>
      <c r="O1446" t="s">
        <v>90</v>
      </c>
      <c r="P1446" t="s">
        <v>335</v>
      </c>
      <c r="Q1446" t="s">
        <v>73</v>
      </c>
      <c r="R1446" t="s">
        <v>1709</v>
      </c>
      <c r="S1446" t="s">
        <v>106</v>
      </c>
      <c r="T1446" t="s">
        <v>76</v>
      </c>
    </row>
    <row r="1447" spans="1:20" x14ac:dyDescent="0.25">
      <c r="A1447" s="1">
        <v>4005</v>
      </c>
      <c r="B1447" t="s">
        <v>21</v>
      </c>
      <c r="C1447" t="s">
        <v>40</v>
      </c>
      <c r="D1447" t="s">
        <v>67</v>
      </c>
      <c r="E1447" t="s">
        <v>56</v>
      </c>
      <c r="F1447" t="s">
        <v>73</v>
      </c>
      <c r="G1447" t="s">
        <v>99</v>
      </c>
      <c r="H1447" t="s">
        <v>201</v>
      </c>
      <c r="I1447" t="s">
        <v>75</v>
      </c>
      <c r="J1447" t="s">
        <v>114</v>
      </c>
      <c r="K1447" t="s">
        <v>1270</v>
      </c>
      <c r="L1447" t="s">
        <v>74</v>
      </c>
      <c r="M1447" t="s">
        <v>74</v>
      </c>
      <c r="N1447" t="s">
        <v>74</v>
      </c>
      <c r="O1447" t="s">
        <v>97</v>
      </c>
      <c r="P1447" t="s">
        <v>1327</v>
      </c>
      <c r="Q1447" t="s">
        <v>74</v>
      </c>
      <c r="R1447" t="s">
        <v>1780</v>
      </c>
      <c r="S1447" t="s">
        <v>116</v>
      </c>
      <c r="T1447" t="s">
        <v>1116</v>
      </c>
    </row>
    <row r="1448" spans="1:20" x14ac:dyDescent="0.25">
      <c r="A1448" s="1">
        <v>4006</v>
      </c>
      <c r="B1448" t="s">
        <v>21</v>
      </c>
      <c r="C1448" t="s">
        <v>29</v>
      </c>
      <c r="D1448" t="s">
        <v>67</v>
      </c>
      <c r="E1448" t="s">
        <v>47</v>
      </c>
      <c r="F1448" t="s">
        <v>74</v>
      </c>
      <c r="G1448" t="s">
        <v>113</v>
      </c>
      <c r="H1448" t="s">
        <v>760</v>
      </c>
      <c r="I1448" t="s">
        <v>106</v>
      </c>
      <c r="J1448" t="s">
        <v>114</v>
      </c>
      <c r="K1448" t="s">
        <v>1298</v>
      </c>
      <c r="L1448" t="s">
        <v>126</v>
      </c>
      <c r="M1448" t="s">
        <v>73</v>
      </c>
      <c r="N1448" t="s">
        <v>73</v>
      </c>
      <c r="O1448" t="s">
        <v>84</v>
      </c>
      <c r="P1448" t="s">
        <v>1085</v>
      </c>
      <c r="Q1448" t="s">
        <v>73</v>
      </c>
      <c r="R1448" t="s">
        <v>1804</v>
      </c>
      <c r="S1448" t="s">
        <v>116</v>
      </c>
      <c r="T1448" t="s">
        <v>126</v>
      </c>
    </row>
    <row r="1449" spans="1:20" x14ac:dyDescent="0.25">
      <c r="A1449" s="1">
        <v>4007</v>
      </c>
      <c r="B1449" t="s">
        <v>21</v>
      </c>
      <c r="C1449" t="s">
        <v>30</v>
      </c>
      <c r="D1449" t="s">
        <v>67</v>
      </c>
      <c r="E1449" t="s">
        <v>51</v>
      </c>
      <c r="F1449" t="s">
        <v>73</v>
      </c>
      <c r="G1449" t="s">
        <v>90</v>
      </c>
      <c r="H1449" t="s">
        <v>438</v>
      </c>
      <c r="I1449" t="s">
        <v>75</v>
      </c>
      <c r="J1449" t="s">
        <v>95</v>
      </c>
      <c r="K1449" t="s">
        <v>1378</v>
      </c>
      <c r="L1449" t="s">
        <v>74</v>
      </c>
      <c r="M1449" t="s">
        <v>74</v>
      </c>
      <c r="N1449" t="s">
        <v>73</v>
      </c>
      <c r="O1449" t="s">
        <v>113</v>
      </c>
      <c r="P1449" t="s">
        <v>829</v>
      </c>
      <c r="Q1449" t="s">
        <v>74</v>
      </c>
      <c r="R1449" t="s">
        <v>1758</v>
      </c>
      <c r="S1449" t="s">
        <v>96</v>
      </c>
      <c r="T1449" t="s">
        <v>76</v>
      </c>
    </row>
    <row r="1450" spans="1:20" x14ac:dyDescent="0.25">
      <c r="A1450" s="1">
        <v>4008</v>
      </c>
      <c r="B1450" t="s">
        <v>21</v>
      </c>
      <c r="C1450" t="s">
        <v>32</v>
      </c>
      <c r="D1450" t="s">
        <v>67</v>
      </c>
      <c r="E1450" t="s">
        <v>54</v>
      </c>
      <c r="F1450" t="s">
        <v>73</v>
      </c>
      <c r="G1450" t="s">
        <v>90</v>
      </c>
      <c r="H1450" t="s">
        <v>747</v>
      </c>
      <c r="I1450" t="s">
        <v>99</v>
      </c>
      <c r="J1450" t="s">
        <v>95</v>
      </c>
      <c r="K1450" t="s">
        <v>1134</v>
      </c>
      <c r="L1450" t="s">
        <v>126</v>
      </c>
      <c r="M1450" t="s">
        <v>74</v>
      </c>
      <c r="N1450" t="s">
        <v>74</v>
      </c>
      <c r="O1450" t="s">
        <v>79</v>
      </c>
      <c r="P1450" t="s">
        <v>187</v>
      </c>
      <c r="Q1450" t="s">
        <v>73</v>
      </c>
      <c r="R1450" t="s">
        <v>1757</v>
      </c>
      <c r="S1450" t="s">
        <v>82</v>
      </c>
      <c r="T1450" t="s">
        <v>131</v>
      </c>
    </row>
    <row r="1451" spans="1:20" x14ac:dyDescent="0.25">
      <c r="A1451" s="1">
        <v>4009</v>
      </c>
      <c r="B1451" t="s">
        <v>21</v>
      </c>
      <c r="C1451" t="s">
        <v>33</v>
      </c>
      <c r="D1451" t="s">
        <v>67</v>
      </c>
      <c r="E1451" t="s">
        <v>71</v>
      </c>
      <c r="F1451" t="s">
        <v>74</v>
      </c>
      <c r="G1451" t="s">
        <v>104</v>
      </c>
      <c r="H1451" t="s">
        <v>459</v>
      </c>
      <c r="I1451" t="s">
        <v>79</v>
      </c>
      <c r="J1451" t="s">
        <v>110</v>
      </c>
      <c r="K1451" t="s">
        <v>1195</v>
      </c>
      <c r="L1451" t="s">
        <v>1116</v>
      </c>
      <c r="M1451" t="s">
        <v>73</v>
      </c>
      <c r="N1451" t="s">
        <v>101</v>
      </c>
      <c r="O1451" t="s">
        <v>98</v>
      </c>
      <c r="P1451" t="s">
        <v>297</v>
      </c>
      <c r="Q1451" t="s">
        <v>73</v>
      </c>
      <c r="R1451" t="s">
        <v>1430</v>
      </c>
      <c r="S1451" t="s">
        <v>85</v>
      </c>
      <c r="T1451" t="s">
        <v>1116</v>
      </c>
    </row>
    <row r="1452" spans="1:20" x14ac:dyDescent="0.25">
      <c r="A1452" s="1">
        <v>4010</v>
      </c>
      <c r="B1452" t="s">
        <v>21</v>
      </c>
      <c r="C1452" t="s">
        <v>34</v>
      </c>
      <c r="D1452" t="s">
        <v>67</v>
      </c>
      <c r="E1452" t="s">
        <v>52</v>
      </c>
      <c r="F1452" t="s">
        <v>74</v>
      </c>
      <c r="G1452" t="s">
        <v>95</v>
      </c>
      <c r="H1452" t="s">
        <v>270</v>
      </c>
      <c r="I1452" t="s">
        <v>108</v>
      </c>
      <c r="J1452" t="s">
        <v>110</v>
      </c>
      <c r="K1452" t="s">
        <v>1179</v>
      </c>
      <c r="L1452" t="s">
        <v>1116</v>
      </c>
      <c r="M1452" t="s">
        <v>126</v>
      </c>
      <c r="N1452" t="s">
        <v>74</v>
      </c>
      <c r="O1452" t="s">
        <v>77</v>
      </c>
      <c r="P1452" t="s">
        <v>1018</v>
      </c>
      <c r="Q1452" t="s">
        <v>73</v>
      </c>
      <c r="R1452" t="s">
        <v>744</v>
      </c>
      <c r="S1452" t="s">
        <v>82</v>
      </c>
      <c r="T1452" t="s">
        <v>117</v>
      </c>
    </row>
    <row r="1453" spans="1:20" x14ac:dyDescent="0.25">
      <c r="A1453" s="1">
        <v>4011</v>
      </c>
      <c r="B1453" t="s">
        <v>21</v>
      </c>
      <c r="C1453" t="s">
        <v>35</v>
      </c>
      <c r="D1453" t="s">
        <v>67</v>
      </c>
      <c r="E1453" t="s">
        <v>47</v>
      </c>
      <c r="F1453" t="s">
        <v>73</v>
      </c>
      <c r="G1453" t="s">
        <v>102</v>
      </c>
      <c r="H1453" t="s">
        <v>438</v>
      </c>
      <c r="I1453" t="s">
        <v>77</v>
      </c>
      <c r="J1453" t="s">
        <v>104</v>
      </c>
      <c r="K1453" t="s">
        <v>1306</v>
      </c>
      <c r="L1453" t="s">
        <v>126</v>
      </c>
      <c r="M1453" t="s">
        <v>74</v>
      </c>
      <c r="N1453" t="s">
        <v>74</v>
      </c>
      <c r="O1453" t="s">
        <v>103</v>
      </c>
      <c r="P1453" t="s">
        <v>911</v>
      </c>
      <c r="Q1453" t="s">
        <v>73</v>
      </c>
      <c r="R1453" t="s">
        <v>1921</v>
      </c>
      <c r="S1453" t="s">
        <v>85</v>
      </c>
      <c r="T1453" t="s">
        <v>1116</v>
      </c>
    </row>
    <row r="1454" spans="1:20" x14ac:dyDescent="0.25">
      <c r="A1454" s="1">
        <v>4012</v>
      </c>
      <c r="B1454" t="s">
        <v>21</v>
      </c>
      <c r="C1454" t="s">
        <v>36</v>
      </c>
      <c r="D1454" t="s">
        <v>67</v>
      </c>
      <c r="E1454" t="s">
        <v>43</v>
      </c>
      <c r="F1454" t="s">
        <v>74</v>
      </c>
      <c r="G1454" t="s">
        <v>91</v>
      </c>
      <c r="H1454" t="s">
        <v>234</v>
      </c>
      <c r="I1454" t="s">
        <v>109</v>
      </c>
      <c r="J1454" t="s">
        <v>466</v>
      </c>
      <c r="K1454" t="s">
        <v>1394</v>
      </c>
      <c r="L1454" t="s">
        <v>126</v>
      </c>
      <c r="M1454" t="s">
        <v>73</v>
      </c>
      <c r="N1454" t="s">
        <v>101</v>
      </c>
      <c r="O1454" t="s">
        <v>89</v>
      </c>
      <c r="P1454" t="s">
        <v>115</v>
      </c>
      <c r="Q1454" t="s">
        <v>126</v>
      </c>
      <c r="R1454" t="s">
        <v>1577</v>
      </c>
      <c r="S1454" t="s">
        <v>81</v>
      </c>
      <c r="T1454" t="s">
        <v>85</v>
      </c>
    </row>
    <row r="1455" spans="1:20" x14ac:dyDescent="0.25">
      <c r="A1455" s="1">
        <v>4013</v>
      </c>
      <c r="B1455" t="s">
        <v>21</v>
      </c>
      <c r="C1455" t="s">
        <v>37</v>
      </c>
      <c r="D1455" t="s">
        <v>67</v>
      </c>
      <c r="E1455" t="s">
        <v>63</v>
      </c>
      <c r="F1455" t="s">
        <v>74</v>
      </c>
      <c r="G1455" t="s">
        <v>77</v>
      </c>
      <c r="H1455" t="s">
        <v>681</v>
      </c>
      <c r="I1455" t="s">
        <v>103</v>
      </c>
      <c r="J1455" t="s">
        <v>79</v>
      </c>
      <c r="K1455" t="s">
        <v>1170</v>
      </c>
      <c r="L1455" t="s">
        <v>126</v>
      </c>
      <c r="M1455" t="s">
        <v>74</v>
      </c>
      <c r="N1455" t="s">
        <v>126</v>
      </c>
      <c r="O1455" t="s">
        <v>95</v>
      </c>
      <c r="P1455" t="s">
        <v>1299</v>
      </c>
      <c r="Q1455" t="s">
        <v>74</v>
      </c>
      <c r="R1455" t="s">
        <v>2007</v>
      </c>
      <c r="S1455" t="s">
        <v>89</v>
      </c>
      <c r="T1455" t="s">
        <v>78</v>
      </c>
    </row>
    <row r="1456" spans="1:20" x14ac:dyDescent="0.25">
      <c r="A1456" s="1">
        <v>4014</v>
      </c>
      <c r="B1456" t="s">
        <v>21</v>
      </c>
      <c r="C1456" t="s">
        <v>38</v>
      </c>
      <c r="D1456" t="s">
        <v>67</v>
      </c>
      <c r="E1456" t="s">
        <v>53</v>
      </c>
      <c r="F1456" t="s">
        <v>73</v>
      </c>
      <c r="G1456" t="s">
        <v>93</v>
      </c>
      <c r="H1456" t="s">
        <v>804</v>
      </c>
      <c r="I1456" t="s">
        <v>90</v>
      </c>
      <c r="J1456" t="s">
        <v>79</v>
      </c>
      <c r="K1456" t="s">
        <v>1152</v>
      </c>
      <c r="L1456" t="s">
        <v>126</v>
      </c>
      <c r="M1456" t="s">
        <v>73</v>
      </c>
      <c r="N1456" t="s">
        <v>73</v>
      </c>
      <c r="O1456" t="s">
        <v>94</v>
      </c>
      <c r="P1456" t="s">
        <v>817</v>
      </c>
      <c r="Q1456" t="s">
        <v>126</v>
      </c>
      <c r="R1456" t="s">
        <v>1537</v>
      </c>
      <c r="S1456" t="s">
        <v>85</v>
      </c>
      <c r="T1456" t="s">
        <v>76</v>
      </c>
    </row>
    <row r="1457" spans="1:20" x14ac:dyDescent="0.25">
      <c r="A1457" s="1">
        <v>4015</v>
      </c>
      <c r="B1457" t="s">
        <v>21</v>
      </c>
      <c r="C1457" t="s">
        <v>39</v>
      </c>
      <c r="D1457" t="s">
        <v>67</v>
      </c>
      <c r="E1457" t="s">
        <v>48</v>
      </c>
      <c r="F1457" t="s">
        <v>74</v>
      </c>
      <c r="G1457" t="s">
        <v>94</v>
      </c>
      <c r="H1457" t="s">
        <v>633</v>
      </c>
      <c r="I1457" t="s">
        <v>102</v>
      </c>
      <c r="J1457" t="s">
        <v>86</v>
      </c>
      <c r="K1457" t="s">
        <v>1223</v>
      </c>
      <c r="L1457" t="s">
        <v>74</v>
      </c>
      <c r="M1457" t="s">
        <v>74</v>
      </c>
      <c r="N1457" t="s">
        <v>101</v>
      </c>
      <c r="O1457" t="s">
        <v>94</v>
      </c>
      <c r="P1457" t="s">
        <v>1028</v>
      </c>
      <c r="Q1457" t="s">
        <v>126</v>
      </c>
      <c r="R1457" t="s">
        <v>1978</v>
      </c>
      <c r="S1457" t="s">
        <v>78</v>
      </c>
      <c r="T1457" t="s">
        <v>101</v>
      </c>
    </row>
    <row r="1458" spans="1:20" x14ac:dyDescent="0.25">
      <c r="A1458" s="1">
        <v>4016</v>
      </c>
      <c r="B1458" t="s">
        <v>21</v>
      </c>
      <c r="C1458" t="s">
        <v>24</v>
      </c>
      <c r="D1458" t="s">
        <v>68</v>
      </c>
      <c r="E1458" t="s">
        <v>45</v>
      </c>
      <c r="F1458" t="s">
        <v>74</v>
      </c>
      <c r="G1458" t="s">
        <v>101</v>
      </c>
      <c r="H1458" t="s">
        <v>386</v>
      </c>
      <c r="I1458" t="s">
        <v>77</v>
      </c>
      <c r="J1458" t="s">
        <v>80</v>
      </c>
      <c r="K1458" t="s">
        <v>1200</v>
      </c>
      <c r="L1458" t="s">
        <v>73</v>
      </c>
      <c r="M1458" t="s">
        <v>74</v>
      </c>
      <c r="N1458" t="s">
        <v>1116</v>
      </c>
      <c r="O1458" t="s">
        <v>106</v>
      </c>
      <c r="P1458" t="s">
        <v>122</v>
      </c>
      <c r="Q1458" t="s">
        <v>73</v>
      </c>
      <c r="R1458" t="s">
        <v>1447</v>
      </c>
      <c r="S1458" t="s">
        <v>116</v>
      </c>
      <c r="T1458" t="s">
        <v>126</v>
      </c>
    </row>
    <row r="1459" spans="1:20" x14ac:dyDescent="0.25">
      <c r="A1459" s="1">
        <v>4017</v>
      </c>
      <c r="B1459" t="s">
        <v>21</v>
      </c>
      <c r="C1459" t="s">
        <v>25</v>
      </c>
      <c r="D1459" t="s">
        <v>68</v>
      </c>
      <c r="E1459" t="s">
        <v>69</v>
      </c>
      <c r="F1459" t="s">
        <v>73</v>
      </c>
      <c r="G1459" t="s">
        <v>87</v>
      </c>
      <c r="H1459" t="s">
        <v>854</v>
      </c>
      <c r="I1459" t="s">
        <v>106</v>
      </c>
      <c r="J1459" t="s">
        <v>86</v>
      </c>
      <c r="K1459" t="s">
        <v>255</v>
      </c>
      <c r="L1459" t="s">
        <v>73</v>
      </c>
      <c r="M1459" t="s">
        <v>74</v>
      </c>
      <c r="N1459" t="s">
        <v>126</v>
      </c>
      <c r="O1459" t="s">
        <v>99</v>
      </c>
      <c r="P1459" t="s">
        <v>1164</v>
      </c>
      <c r="Q1459" t="s">
        <v>73</v>
      </c>
      <c r="R1459" t="s">
        <v>2242</v>
      </c>
      <c r="S1459" t="s">
        <v>85</v>
      </c>
      <c r="T1459" t="s">
        <v>126</v>
      </c>
    </row>
    <row r="1460" spans="1:20" x14ac:dyDescent="0.25">
      <c r="A1460" s="1">
        <v>4018</v>
      </c>
      <c r="B1460" t="s">
        <v>21</v>
      </c>
      <c r="C1460" t="s">
        <v>26</v>
      </c>
      <c r="D1460" t="s">
        <v>68</v>
      </c>
      <c r="E1460" t="s">
        <v>58</v>
      </c>
      <c r="F1460" t="s">
        <v>74</v>
      </c>
      <c r="G1460" t="s">
        <v>91</v>
      </c>
      <c r="H1460" t="s">
        <v>766</v>
      </c>
      <c r="I1460" t="s">
        <v>102</v>
      </c>
      <c r="J1460" t="s">
        <v>97</v>
      </c>
      <c r="K1460" t="s">
        <v>1159</v>
      </c>
      <c r="L1460" t="s">
        <v>126</v>
      </c>
      <c r="M1460" t="s">
        <v>74</v>
      </c>
      <c r="N1460" t="s">
        <v>1116</v>
      </c>
      <c r="O1460" t="s">
        <v>108</v>
      </c>
      <c r="P1460" t="s">
        <v>334</v>
      </c>
      <c r="Q1460" t="s">
        <v>101</v>
      </c>
      <c r="R1460" t="s">
        <v>1844</v>
      </c>
      <c r="S1460" t="s">
        <v>81</v>
      </c>
      <c r="T1460" t="s">
        <v>87</v>
      </c>
    </row>
    <row r="1461" spans="1:20" x14ac:dyDescent="0.25">
      <c r="A1461" s="1">
        <v>4019</v>
      </c>
      <c r="B1461" t="s">
        <v>21</v>
      </c>
      <c r="C1461" t="s">
        <v>27</v>
      </c>
      <c r="D1461" t="s">
        <v>68</v>
      </c>
      <c r="E1461" t="s">
        <v>41</v>
      </c>
      <c r="F1461" t="s">
        <v>73</v>
      </c>
      <c r="G1461" t="s">
        <v>106</v>
      </c>
      <c r="H1461" t="s">
        <v>667</v>
      </c>
      <c r="I1461" t="s">
        <v>77</v>
      </c>
      <c r="J1461" t="s">
        <v>100</v>
      </c>
      <c r="K1461" t="s">
        <v>1284</v>
      </c>
      <c r="L1461" t="s">
        <v>73</v>
      </c>
      <c r="M1461" t="s">
        <v>74</v>
      </c>
      <c r="N1461" t="s">
        <v>101</v>
      </c>
      <c r="O1461" t="s">
        <v>86</v>
      </c>
      <c r="P1461" t="s">
        <v>949</v>
      </c>
      <c r="Q1461" t="s">
        <v>73</v>
      </c>
      <c r="R1461" t="s">
        <v>1576</v>
      </c>
      <c r="S1461" t="s">
        <v>99</v>
      </c>
      <c r="T1461" t="s">
        <v>131</v>
      </c>
    </row>
    <row r="1462" spans="1:20" x14ac:dyDescent="0.25">
      <c r="A1462" s="1">
        <v>4020</v>
      </c>
      <c r="B1462" t="s">
        <v>21</v>
      </c>
      <c r="C1462" t="s">
        <v>28</v>
      </c>
      <c r="D1462" t="s">
        <v>68</v>
      </c>
      <c r="E1462" t="s">
        <v>54</v>
      </c>
      <c r="F1462" t="s">
        <v>73</v>
      </c>
      <c r="G1462" t="s">
        <v>102</v>
      </c>
      <c r="H1462" t="s">
        <v>290</v>
      </c>
      <c r="I1462" t="s">
        <v>113</v>
      </c>
      <c r="J1462" t="s">
        <v>119</v>
      </c>
      <c r="K1462" t="s">
        <v>1279</v>
      </c>
      <c r="L1462" t="s">
        <v>126</v>
      </c>
      <c r="M1462" t="s">
        <v>73</v>
      </c>
      <c r="N1462" t="s">
        <v>126</v>
      </c>
      <c r="O1462" t="s">
        <v>103</v>
      </c>
      <c r="P1462" t="s">
        <v>466</v>
      </c>
      <c r="Q1462" t="s">
        <v>73</v>
      </c>
      <c r="R1462" t="s">
        <v>1532</v>
      </c>
      <c r="S1462" t="s">
        <v>96</v>
      </c>
      <c r="T1462" t="s">
        <v>1116</v>
      </c>
    </row>
    <row r="1463" spans="1:20" x14ac:dyDescent="0.25">
      <c r="A1463" s="1">
        <v>4021</v>
      </c>
      <c r="B1463" t="s">
        <v>21</v>
      </c>
      <c r="C1463" t="s">
        <v>40</v>
      </c>
      <c r="D1463" t="s">
        <v>68</v>
      </c>
      <c r="E1463" t="s">
        <v>72</v>
      </c>
      <c r="F1463" t="s">
        <v>73</v>
      </c>
      <c r="G1463" t="s">
        <v>77</v>
      </c>
      <c r="H1463" t="s">
        <v>640</v>
      </c>
      <c r="I1463" t="s">
        <v>102</v>
      </c>
      <c r="J1463" t="s">
        <v>129</v>
      </c>
      <c r="K1463" t="s">
        <v>1146</v>
      </c>
      <c r="L1463" t="s">
        <v>74</v>
      </c>
      <c r="M1463" t="s">
        <v>74</v>
      </c>
      <c r="N1463" t="s">
        <v>101</v>
      </c>
      <c r="O1463" t="s">
        <v>90</v>
      </c>
      <c r="P1463" t="s">
        <v>473</v>
      </c>
      <c r="Q1463" t="s">
        <v>126</v>
      </c>
      <c r="R1463" t="s">
        <v>2211</v>
      </c>
      <c r="S1463" t="s">
        <v>75</v>
      </c>
      <c r="T1463" t="s">
        <v>83</v>
      </c>
    </row>
    <row r="1464" spans="1:20" x14ac:dyDescent="0.25">
      <c r="A1464" s="1">
        <v>4022</v>
      </c>
      <c r="B1464" t="s">
        <v>21</v>
      </c>
      <c r="C1464" t="s">
        <v>29</v>
      </c>
      <c r="D1464" t="s">
        <v>68</v>
      </c>
      <c r="E1464" t="s">
        <v>49</v>
      </c>
      <c r="F1464" t="s">
        <v>74</v>
      </c>
      <c r="G1464" t="s">
        <v>78</v>
      </c>
      <c r="H1464" t="s">
        <v>247</v>
      </c>
      <c r="I1464" t="s">
        <v>103</v>
      </c>
      <c r="J1464" t="s">
        <v>105</v>
      </c>
      <c r="K1464" t="s">
        <v>1304</v>
      </c>
      <c r="L1464" t="s">
        <v>73</v>
      </c>
      <c r="M1464" t="s">
        <v>73</v>
      </c>
      <c r="N1464" t="s">
        <v>131</v>
      </c>
      <c r="O1464" t="s">
        <v>103</v>
      </c>
      <c r="P1464" t="s">
        <v>842</v>
      </c>
      <c r="Q1464" t="s">
        <v>74</v>
      </c>
      <c r="R1464" t="s">
        <v>1682</v>
      </c>
      <c r="S1464" t="s">
        <v>82</v>
      </c>
      <c r="T1464" t="s">
        <v>83</v>
      </c>
    </row>
    <row r="1465" spans="1:20" x14ac:dyDescent="0.25">
      <c r="A1465" s="1">
        <v>4023</v>
      </c>
      <c r="B1465" t="s">
        <v>21</v>
      </c>
      <c r="C1465" t="s">
        <v>30</v>
      </c>
      <c r="D1465" t="s">
        <v>68</v>
      </c>
      <c r="E1465" t="s">
        <v>66</v>
      </c>
      <c r="F1465" t="s">
        <v>73</v>
      </c>
      <c r="G1465" t="s">
        <v>78</v>
      </c>
      <c r="H1465" t="s">
        <v>706</v>
      </c>
      <c r="I1465" t="s">
        <v>75</v>
      </c>
      <c r="J1465" t="s">
        <v>111</v>
      </c>
      <c r="K1465" t="s">
        <v>1323</v>
      </c>
      <c r="L1465" t="s">
        <v>74</v>
      </c>
      <c r="M1465" t="s">
        <v>126</v>
      </c>
      <c r="N1465" t="s">
        <v>1116</v>
      </c>
      <c r="O1465" t="s">
        <v>77</v>
      </c>
      <c r="P1465" t="s">
        <v>527</v>
      </c>
      <c r="Q1465" t="s">
        <v>73</v>
      </c>
      <c r="R1465" t="s">
        <v>1705</v>
      </c>
      <c r="S1465" t="s">
        <v>106</v>
      </c>
      <c r="T1465" t="s">
        <v>101</v>
      </c>
    </row>
    <row r="1466" spans="1:20" x14ac:dyDescent="0.25">
      <c r="A1466" s="1">
        <v>4024</v>
      </c>
      <c r="B1466" t="s">
        <v>21</v>
      </c>
      <c r="C1466" t="s">
        <v>31</v>
      </c>
      <c r="D1466" t="s">
        <v>68</v>
      </c>
      <c r="E1466" t="s">
        <v>41</v>
      </c>
      <c r="F1466" t="s">
        <v>74</v>
      </c>
      <c r="G1466" t="s">
        <v>78</v>
      </c>
      <c r="H1466" t="s">
        <v>419</v>
      </c>
      <c r="I1466" t="s">
        <v>77</v>
      </c>
      <c r="J1466" t="s">
        <v>122</v>
      </c>
      <c r="K1466" t="s">
        <v>1117</v>
      </c>
      <c r="L1466" t="s">
        <v>73</v>
      </c>
      <c r="M1466" t="s">
        <v>74</v>
      </c>
      <c r="N1466" t="s">
        <v>131</v>
      </c>
      <c r="O1466" t="s">
        <v>75</v>
      </c>
      <c r="P1466" t="s">
        <v>213</v>
      </c>
      <c r="Q1466" t="s">
        <v>74</v>
      </c>
      <c r="R1466" t="s">
        <v>1458</v>
      </c>
      <c r="S1466" t="s">
        <v>75</v>
      </c>
      <c r="T1466" t="s">
        <v>83</v>
      </c>
    </row>
    <row r="1467" spans="1:20" x14ac:dyDescent="0.25">
      <c r="A1467" s="1">
        <v>4025</v>
      </c>
      <c r="B1467" t="s">
        <v>21</v>
      </c>
      <c r="C1467" t="s">
        <v>32</v>
      </c>
      <c r="D1467" t="s">
        <v>68</v>
      </c>
      <c r="E1467" t="s">
        <v>61</v>
      </c>
      <c r="F1467" t="s">
        <v>74</v>
      </c>
      <c r="G1467" t="s">
        <v>95</v>
      </c>
      <c r="H1467" t="s">
        <v>760</v>
      </c>
      <c r="I1467" t="s">
        <v>99</v>
      </c>
      <c r="J1467" t="s">
        <v>114</v>
      </c>
      <c r="K1467" t="s">
        <v>1280</v>
      </c>
      <c r="L1467" t="s">
        <v>126</v>
      </c>
      <c r="M1467" t="s">
        <v>74</v>
      </c>
      <c r="N1467" t="s">
        <v>73</v>
      </c>
      <c r="O1467" t="s">
        <v>108</v>
      </c>
      <c r="P1467" t="s">
        <v>1289</v>
      </c>
      <c r="Q1467" t="s">
        <v>126</v>
      </c>
      <c r="R1467" t="s">
        <v>113</v>
      </c>
      <c r="S1467" t="s">
        <v>85</v>
      </c>
      <c r="T1467" t="s">
        <v>117</v>
      </c>
    </row>
    <row r="1468" spans="1:20" x14ac:dyDescent="0.25">
      <c r="A1468" s="1">
        <v>4026</v>
      </c>
      <c r="B1468" t="s">
        <v>21</v>
      </c>
      <c r="C1468" t="s">
        <v>34</v>
      </c>
      <c r="D1468" t="s">
        <v>68</v>
      </c>
      <c r="E1468" t="s">
        <v>69</v>
      </c>
      <c r="F1468" t="s">
        <v>74</v>
      </c>
      <c r="G1468" t="s">
        <v>82</v>
      </c>
      <c r="H1468" t="s">
        <v>510</v>
      </c>
      <c r="I1468" t="s">
        <v>77</v>
      </c>
      <c r="J1468" t="s">
        <v>104</v>
      </c>
      <c r="K1468" t="s">
        <v>1155</v>
      </c>
      <c r="L1468" t="s">
        <v>74</v>
      </c>
      <c r="M1468" t="s">
        <v>74</v>
      </c>
      <c r="N1468" t="s">
        <v>101</v>
      </c>
      <c r="O1468" t="s">
        <v>77</v>
      </c>
      <c r="P1468" t="s">
        <v>718</v>
      </c>
      <c r="Q1468" t="s">
        <v>73</v>
      </c>
      <c r="R1468" t="s">
        <v>1421</v>
      </c>
      <c r="S1468" t="s">
        <v>89</v>
      </c>
      <c r="T1468" t="s">
        <v>131</v>
      </c>
    </row>
    <row r="1469" spans="1:20" x14ac:dyDescent="0.25">
      <c r="A1469" s="1">
        <v>4027</v>
      </c>
      <c r="B1469" t="s">
        <v>21</v>
      </c>
      <c r="C1469" t="s">
        <v>35</v>
      </c>
      <c r="D1469" t="s">
        <v>68</v>
      </c>
      <c r="E1469" t="s">
        <v>46</v>
      </c>
      <c r="F1469" t="s">
        <v>73</v>
      </c>
      <c r="G1469" t="s">
        <v>106</v>
      </c>
      <c r="H1469" t="s">
        <v>275</v>
      </c>
      <c r="I1469" t="s">
        <v>92</v>
      </c>
      <c r="J1469" t="s">
        <v>97</v>
      </c>
      <c r="K1469" t="s">
        <v>1148</v>
      </c>
      <c r="L1469" t="s">
        <v>73</v>
      </c>
      <c r="M1469" t="s">
        <v>74</v>
      </c>
      <c r="N1469" t="s">
        <v>126</v>
      </c>
      <c r="O1469" t="s">
        <v>93</v>
      </c>
      <c r="P1469" t="s">
        <v>397</v>
      </c>
      <c r="Q1469" t="s">
        <v>73</v>
      </c>
      <c r="R1469" t="s">
        <v>2103</v>
      </c>
      <c r="S1469" t="s">
        <v>81</v>
      </c>
      <c r="T1469" t="s">
        <v>78</v>
      </c>
    </row>
    <row r="1470" spans="1:20" x14ac:dyDescent="0.25">
      <c r="A1470" s="1">
        <v>4028</v>
      </c>
      <c r="B1470" t="s">
        <v>21</v>
      </c>
      <c r="C1470" t="s">
        <v>36</v>
      </c>
      <c r="D1470" t="s">
        <v>68</v>
      </c>
      <c r="E1470" t="s">
        <v>53</v>
      </c>
      <c r="F1470" t="s">
        <v>73</v>
      </c>
      <c r="G1470" t="s">
        <v>92</v>
      </c>
      <c r="H1470" t="s">
        <v>470</v>
      </c>
      <c r="I1470" t="s">
        <v>90</v>
      </c>
      <c r="J1470" t="s">
        <v>108</v>
      </c>
      <c r="K1470" t="s">
        <v>1213</v>
      </c>
      <c r="L1470" t="s">
        <v>74</v>
      </c>
      <c r="M1470" t="s">
        <v>74</v>
      </c>
      <c r="N1470" t="s">
        <v>126</v>
      </c>
      <c r="O1470" t="s">
        <v>95</v>
      </c>
      <c r="P1470" t="s">
        <v>206</v>
      </c>
      <c r="Q1470" t="s">
        <v>74</v>
      </c>
      <c r="R1470" t="s">
        <v>2238</v>
      </c>
      <c r="S1470" t="s">
        <v>116</v>
      </c>
      <c r="T1470" t="s">
        <v>126</v>
      </c>
    </row>
    <row r="1471" spans="1:20" x14ac:dyDescent="0.25">
      <c r="A1471" s="1">
        <v>4029</v>
      </c>
      <c r="B1471" t="s">
        <v>21</v>
      </c>
      <c r="C1471" t="s">
        <v>37</v>
      </c>
      <c r="D1471" t="s">
        <v>68</v>
      </c>
      <c r="E1471" t="s">
        <v>71</v>
      </c>
      <c r="F1471" t="s">
        <v>74</v>
      </c>
      <c r="G1471" t="s">
        <v>114</v>
      </c>
      <c r="H1471" t="s">
        <v>346</v>
      </c>
      <c r="I1471" t="s">
        <v>95</v>
      </c>
      <c r="J1471" t="s">
        <v>84</v>
      </c>
      <c r="K1471" t="s">
        <v>1375</v>
      </c>
      <c r="L1471" t="s">
        <v>74</v>
      </c>
      <c r="M1471" t="s">
        <v>73</v>
      </c>
      <c r="N1471" t="s">
        <v>101</v>
      </c>
      <c r="O1471" t="s">
        <v>103</v>
      </c>
      <c r="P1471" t="s">
        <v>122</v>
      </c>
      <c r="Q1471" t="s">
        <v>73</v>
      </c>
      <c r="R1471" t="s">
        <v>1570</v>
      </c>
      <c r="S1471" t="s">
        <v>96</v>
      </c>
      <c r="T1471" t="s">
        <v>76</v>
      </c>
    </row>
    <row r="1472" spans="1:20" x14ac:dyDescent="0.25">
      <c r="A1472" s="1">
        <v>4030</v>
      </c>
      <c r="B1472" t="s">
        <v>21</v>
      </c>
      <c r="C1472" t="s">
        <v>38</v>
      </c>
      <c r="D1472" t="s">
        <v>68</v>
      </c>
      <c r="E1472" t="s">
        <v>55</v>
      </c>
      <c r="F1472" t="s">
        <v>74</v>
      </c>
      <c r="G1472" t="s">
        <v>109</v>
      </c>
      <c r="H1472" t="s">
        <v>153</v>
      </c>
      <c r="I1472" t="s">
        <v>98</v>
      </c>
      <c r="J1472" t="s">
        <v>79</v>
      </c>
      <c r="K1472" t="s">
        <v>1239</v>
      </c>
      <c r="L1472" t="s">
        <v>126</v>
      </c>
      <c r="M1472" t="s">
        <v>74</v>
      </c>
      <c r="N1472" t="s">
        <v>74</v>
      </c>
      <c r="O1472" t="s">
        <v>80</v>
      </c>
      <c r="P1472" t="s">
        <v>862</v>
      </c>
      <c r="Q1472" t="s">
        <v>101</v>
      </c>
      <c r="R1472" t="s">
        <v>1457</v>
      </c>
      <c r="S1472" t="s">
        <v>106</v>
      </c>
      <c r="T1472" t="s">
        <v>78</v>
      </c>
    </row>
    <row r="1473" spans="1:20" x14ac:dyDescent="0.25">
      <c r="A1473" s="1">
        <v>4031</v>
      </c>
      <c r="B1473" t="s">
        <v>21</v>
      </c>
      <c r="C1473" t="s">
        <v>39</v>
      </c>
      <c r="D1473" t="s">
        <v>68</v>
      </c>
      <c r="E1473" t="s">
        <v>58</v>
      </c>
      <c r="F1473" t="s">
        <v>73</v>
      </c>
      <c r="G1473" t="s">
        <v>93</v>
      </c>
      <c r="H1473" t="s">
        <v>496</v>
      </c>
      <c r="I1473" t="s">
        <v>90</v>
      </c>
      <c r="J1473" t="s">
        <v>108</v>
      </c>
      <c r="K1473" t="s">
        <v>1320</v>
      </c>
      <c r="L1473" t="s">
        <v>126</v>
      </c>
      <c r="M1473" t="s">
        <v>126</v>
      </c>
      <c r="N1473" t="s">
        <v>73</v>
      </c>
      <c r="O1473" t="s">
        <v>79</v>
      </c>
      <c r="P1473" t="s">
        <v>1219</v>
      </c>
      <c r="Q1473" t="s">
        <v>126</v>
      </c>
      <c r="R1473" t="s">
        <v>2193</v>
      </c>
      <c r="S1473" t="s">
        <v>85</v>
      </c>
      <c r="T1473" t="s">
        <v>83</v>
      </c>
    </row>
    <row r="1474" spans="1:20" x14ac:dyDescent="0.25">
      <c r="A1474" s="1">
        <v>4032</v>
      </c>
      <c r="B1474" t="s">
        <v>21</v>
      </c>
      <c r="C1474" t="s">
        <v>24</v>
      </c>
      <c r="D1474" t="s">
        <v>69</v>
      </c>
      <c r="E1474" t="s">
        <v>52</v>
      </c>
      <c r="F1474" t="s">
        <v>73</v>
      </c>
      <c r="G1474" t="s">
        <v>87</v>
      </c>
      <c r="H1474" t="s">
        <v>519</v>
      </c>
      <c r="I1474" t="s">
        <v>96</v>
      </c>
      <c r="J1474" t="s">
        <v>86</v>
      </c>
      <c r="K1474" t="s">
        <v>877</v>
      </c>
      <c r="L1474" t="s">
        <v>73</v>
      </c>
      <c r="M1474" t="s">
        <v>73</v>
      </c>
      <c r="N1474" t="s">
        <v>101</v>
      </c>
      <c r="O1474" t="s">
        <v>81</v>
      </c>
      <c r="P1474" t="s">
        <v>806</v>
      </c>
      <c r="Q1474" t="s">
        <v>73</v>
      </c>
      <c r="R1474" t="s">
        <v>1408</v>
      </c>
      <c r="S1474" t="s">
        <v>85</v>
      </c>
      <c r="T1474" t="s">
        <v>101</v>
      </c>
    </row>
    <row r="1475" spans="1:20" x14ac:dyDescent="0.25">
      <c r="A1475" s="1">
        <v>4033</v>
      </c>
      <c r="B1475" t="s">
        <v>21</v>
      </c>
      <c r="C1475" t="s">
        <v>25</v>
      </c>
      <c r="D1475" t="s">
        <v>69</v>
      </c>
      <c r="E1475" t="s">
        <v>68</v>
      </c>
      <c r="F1475" t="s">
        <v>74</v>
      </c>
      <c r="G1475" t="s">
        <v>85</v>
      </c>
      <c r="H1475" t="s">
        <v>163</v>
      </c>
      <c r="I1475" t="s">
        <v>102</v>
      </c>
      <c r="J1475" t="s">
        <v>91</v>
      </c>
      <c r="K1475" t="s">
        <v>1294</v>
      </c>
      <c r="L1475" t="s">
        <v>74</v>
      </c>
      <c r="M1475" t="s">
        <v>73</v>
      </c>
      <c r="N1475" t="s">
        <v>101</v>
      </c>
      <c r="O1475" t="s">
        <v>97</v>
      </c>
      <c r="P1475" t="s">
        <v>862</v>
      </c>
      <c r="Q1475" t="s">
        <v>73</v>
      </c>
      <c r="R1475" t="s">
        <v>1831</v>
      </c>
      <c r="S1475" t="s">
        <v>99</v>
      </c>
      <c r="T1475" t="s">
        <v>117</v>
      </c>
    </row>
    <row r="1476" spans="1:20" x14ac:dyDescent="0.25">
      <c r="A1476" s="1">
        <v>4034</v>
      </c>
      <c r="B1476" t="s">
        <v>21</v>
      </c>
      <c r="C1476" t="s">
        <v>26</v>
      </c>
      <c r="D1476" t="s">
        <v>69</v>
      </c>
      <c r="E1476" t="s">
        <v>71</v>
      </c>
      <c r="F1476" t="s">
        <v>73</v>
      </c>
      <c r="G1476" t="s">
        <v>86</v>
      </c>
      <c r="H1476" t="s">
        <v>768</v>
      </c>
      <c r="I1476" t="s">
        <v>113</v>
      </c>
      <c r="J1476" t="s">
        <v>100</v>
      </c>
      <c r="K1476" t="s">
        <v>1262</v>
      </c>
      <c r="L1476" t="s">
        <v>1116</v>
      </c>
      <c r="M1476" t="s">
        <v>73</v>
      </c>
      <c r="N1476" t="s">
        <v>74</v>
      </c>
      <c r="O1476" t="s">
        <v>103</v>
      </c>
      <c r="P1476" t="s">
        <v>537</v>
      </c>
      <c r="Q1476" t="s">
        <v>73</v>
      </c>
      <c r="R1476" t="s">
        <v>1887</v>
      </c>
      <c r="S1476" t="s">
        <v>96</v>
      </c>
      <c r="T1476" t="s">
        <v>1116</v>
      </c>
    </row>
    <row r="1477" spans="1:20" x14ac:dyDescent="0.25">
      <c r="A1477" s="1">
        <v>4035</v>
      </c>
      <c r="B1477" t="s">
        <v>21</v>
      </c>
      <c r="C1477" t="s">
        <v>27</v>
      </c>
      <c r="D1477" t="s">
        <v>69</v>
      </c>
      <c r="E1477" t="s">
        <v>54</v>
      </c>
      <c r="F1477" t="s">
        <v>74</v>
      </c>
      <c r="G1477" t="s">
        <v>119</v>
      </c>
      <c r="H1477" t="s">
        <v>393</v>
      </c>
      <c r="I1477" t="s">
        <v>98</v>
      </c>
      <c r="J1477" t="s">
        <v>92</v>
      </c>
      <c r="K1477" t="s">
        <v>1220</v>
      </c>
      <c r="L1477" t="s">
        <v>126</v>
      </c>
      <c r="M1477" t="s">
        <v>126</v>
      </c>
      <c r="N1477" t="s">
        <v>101</v>
      </c>
      <c r="O1477" t="s">
        <v>108</v>
      </c>
      <c r="P1477" t="s">
        <v>1327</v>
      </c>
      <c r="Q1477" t="s">
        <v>126</v>
      </c>
      <c r="R1477" t="s">
        <v>1054</v>
      </c>
      <c r="S1477" t="s">
        <v>106</v>
      </c>
      <c r="T1477" t="s">
        <v>78</v>
      </c>
    </row>
    <row r="1478" spans="1:20" x14ac:dyDescent="0.25">
      <c r="A1478" s="1">
        <v>4036</v>
      </c>
      <c r="B1478" t="s">
        <v>21</v>
      </c>
      <c r="C1478" t="s">
        <v>28</v>
      </c>
      <c r="D1478" t="s">
        <v>69</v>
      </c>
      <c r="E1478" t="s">
        <v>58</v>
      </c>
      <c r="F1478" t="s">
        <v>73</v>
      </c>
      <c r="G1478" t="s">
        <v>89</v>
      </c>
      <c r="H1478" t="s">
        <v>906</v>
      </c>
      <c r="I1478" t="s">
        <v>77</v>
      </c>
      <c r="J1478" t="s">
        <v>105</v>
      </c>
      <c r="K1478" t="s">
        <v>1186</v>
      </c>
      <c r="L1478" t="s">
        <v>74</v>
      </c>
      <c r="M1478" t="s">
        <v>126</v>
      </c>
      <c r="N1478" t="s">
        <v>101</v>
      </c>
      <c r="O1478" t="s">
        <v>114</v>
      </c>
      <c r="P1478" t="s">
        <v>120</v>
      </c>
      <c r="Q1478" t="s">
        <v>73</v>
      </c>
      <c r="R1478" t="s">
        <v>1989</v>
      </c>
      <c r="S1478" t="s">
        <v>75</v>
      </c>
      <c r="T1478" t="s">
        <v>117</v>
      </c>
    </row>
    <row r="1479" spans="1:20" x14ac:dyDescent="0.25">
      <c r="A1479" s="1">
        <v>4037</v>
      </c>
      <c r="B1479" t="s">
        <v>21</v>
      </c>
      <c r="C1479" t="s">
        <v>29</v>
      </c>
      <c r="D1479" t="s">
        <v>69</v>
      </c>
      <c r="E1479" t="s">
        <v>61</v>
      </c>
      <c r="F1479" t="s">
        <v>73</v>
      </c>
      <c r="G1479" t="s">
        <v>77</v>
      </c>
      <c r="H1479" t="s">
        <v>649</v>
      </c>
      <c r="I1479" t="s">
        <v>86</v>
      </c>
      <c r="J1479" t="s">
        <v>91</v>
      </c>
      <c r="K1479" t="s">
        <v>1275</v>
      </c>
      <c r="L1479" t="s">
        <v>101</v>
      </c>
      <c r="M1479" t="s">
        <v>73</v>
      </c>
      <c r="N1479" t="s">
        <v>74</v>
      </c>
      <c r="O1479" t="s">
        <v>95</v>
      </c>
      <c r="P1479" t="s">
        <v>817</v>
      </c>
      <c r="Q1479" t="s">
        <v>73</v>
      </c>
      <c r="R1479" t="s">
        <v>2234</v>
      </c>
      <c r="S1479" t="s">
        <v>82</v>
      </c>
      <c r="T1479" t="s">
        <v>83</v>
      </c>
    </row>
    <row r="1480" spans="1:20" x14ac:dyDescent="0.25">
      <c r="A1480" s="1">
        <v>4038</v>
      </c>
      <c r="B1480" t="s">
        <v>21</v>
      </c>
      <c r="C1480" t="s">
        <v>30</v>
      </c>
      <c r="D1480" t="s">
        <v>69</v>
      </c>
      <c r="E1480" t="s">
        <v>53</v>
      </c>
      <c r="F1480" t="s">
        <v>74</v>
      </c>
      <c r="G1480" t="s">
        <v>88</v>
      </c>
      <c r="H1480" t="s">
        <v>1057</v>
      </c>
      <c r="I1480" t="s">
        <v>92</v>
      </c>
      <c r="J1480" t="s">
        <v>88</v>
      </c>
      <c r="K1480" t="s">
        <v>1361</v>
      </c>
      <c r="L1480" t="s">
        <v>1116</v>
      </c>
      <c r="M1480" t="s">
        <v>74</v>
      </c>
      <c r="N1480" t="s">
        <v>126</v>
      </c>
      <c r="O1480" t="s">
        <v>98</v>
      </c>
      <c r="P1480" t="s">
        <v>108</v>
      </c>
      <c r="Q1480" t="s">
        <v>73</v>
      </c>
      <c r="R1480" t="s">
        <v>1426</v>
      </c>
      <c r="S1480" t="s">
        <v>85</v>
      </c>
      <c r="T1480" t="s">
        <v>131</v>
      </c>
    </row>
    <row r="1481" spans="1:20" x14ac:dyDescent="0.25">
      <c r="A1481" s="1">
        <v>4039</v>
      </c>
      <c r="B1481" t="s">
        <v>21</v>
      </c>
      <c r="C1481" t="s">
        <v>31</v>
      </c>
      <c r="D1481" t="s">
        <v>69</v>
      </c>
      <c r="E1481" t="s">
        <v>72</v>
      </c>
      <c r="F1481" t="s">
        <v>74</v>
      </c>
      <c r="G1481" t="s">
        <v>96</v>
      </c>
      <c r="H1481" t="s">
        <v>403</v>
      </c>
      <c r="I1481" t="s">
        <v>77</v>
      </c>
      <c r="J1481" t="s">
        <v>110</v>
      </c>
      <c r="K1481" t="s">
        <v>1226</v>
      </c>
      <c r="L1481" t="s">
        <v>126</v>
      </c>
      <c r="M1481" t="s">
        <v>126</v>
      </c>
      <c r="N1481" t="s">
        <v>126</v>
      </c>
      <c r="O1481" t="s">
        <v>94</v>
      </c>
      <c r="P1481" t="s">
        <v>1153</v>
      </c>
      <c r="Q1481" t="s">
        <v>73</v>
      </c>
      <c r="R1481" t="s">
        <v>1664</v>
      </c>
      <c r="S1481" t="s">
        <v>96</v>
      </c>
      <c r="T1481" t="s">
        <v>131</v>
      </c>
    </row>
    <row r="1482" spans="1:20" x14ac:dyDescent="0.25">
      <c r="A1482" s="1">
        <v>4040</v>
      </c>
      <c r="B1482" t="s">
        <v>21</v>
      </c>
      <c r="C1482" t="s">
        <v>32</v>
      </c>
      <c r="D1482" t="s">
        <v>69</v>
      </c>
      <c r="E1482" t="s">
        <v>41</v>
      </c>
      <c r="F1482" t="s">
        <v>73</v>
      </c>
      <c r="G1482" t="s">
        <v>103</v>
      </c>
      <c r="H1482" t="s">
        <v>752</v>
      </c>
      <c r="I1482" t="s">
        <v>103</v>
      </c>
      <c r="J1482" t="s">
        <v>107</v>
      </c>
      <c r="K1482" t="s">
        <v>1301</v>
      </c>
      <c r="L1482" t="s">
        <v>126</v>
      </c>
      <c r="M1482" t="s">
        <v>73</v>
      </c>
      <c r="N1482" t="s">
        <v>131</v>
      </c>
      <c r="O1482" t="s">
        <v>102</v>
      </c>
      <c r="P1482" t="s">
        <v>829</v>
      </c>
      <c r="Q1482" t="s">
        <v>73</v>
      </c>
      <c r="R1482" t="s">
        <v>1546</v>
      </c>
      <c r="S1482" t="s">
        <v>82</v>
      </c>
      <c r="T1482" t="s">
        <v>101</v>
      </c>
    </row>
    <row r="1483" spans="1:20" x14ac:dyDescent="0.25">
      <c r="A1483" s="1">
        <v>4041</v>
      </c>
      <c r="B1483" t="s">
        <v>21</v>
      </c>
      <c r="C1483" t="s">
        <v>33</v>
      </c>
      <c r="D1483" t="s">
        <v>69</v>
      </c>
      <c r="E1483" t="s">
        <v>42</v>
      </c>
      <c r="F1483" t="s">
        <v>74</v>
      </c>
      <c r="G1483" t="s">
        <v>95</v>
      </c>
      <c r="H1483" t="s">
        <v>321</v>
      </c>
      <c r="I1483" t="s">
        <v>86</v>
      </c>
      <c r="J1483" t="s">
        <v>84</v>
      </c>
      <c r="K1483" t="s">
        <v>1223</v>
      </c>
      <c r="L1483" t="s">
        <v>126</v>
      </c>
      <c r="M1483" t="s">
        <v>74</v>
      </c>
      <c r="N1483" t="s">
        <v>101</v>
      </c>
      <c r="O1483" t="s">
        <v>102</v>
      </c>
      <c r="P1483" t="s">
        <v>1086</v>
      </c>
      <c r="Q1483" t="s">
        <v>74</v>
      </c>
      <c r="R1483" t="s">
        <v>1524</v>
      </c>
      <c r="S1483" t="s">
        <v>85</v>
      </c>
      <c r="T1483" t="s">
        <v>131</v>
      </c>
    </row>
    <row r="1484" spans="1:20" x14ac:dyDescent="0.25">
      <c r="A1484" s="1">
        <v>4042</v>
      </c>
      <c r="B1484" t="s">
        <v>21</v>
      </c>
      <c r="C1484" t="s">
        <v>34</v>
      </c>
      <c r="D1484" t="s">
        <v>69</v>
      </c>
      <c r="E1484" t="s">
        <v>68</v>
      </c>
      <c r="F1484" t="s">
        <v>73</v>
      </c>
      <c r="G1484" t="s">
        <v>77</v>
      </c>
      <c r="H1484" t="s">
        <v>157</v>
      </c>
      <c r="I1484" t="s">
        <v>90</v>
      </c>
      <c r="J1484" t="s">
        <v>93</v>
      </c>
      <c r="K1484" t="s">
        <v>1134</v>
      </c>
      <c r="L1484" t="s">
        <v>126</v>
      </c>
      <c r="M1484" t="s">
        <v>74</v>
      </c>
      <c r="N1484" t="s">
        <v>73</v>
      </c>
      <c r="O1484" t="s">
        <v>79</v>
      </c>
      <c r="P1484" t="s">
        <v>806</v>
      </c>
      <c r="Q1484" t="s">
        <v>74</v>
      </c>
      <c r="R1484" t="s">
        <v>1412</v>
      </c>
      <c r="S1484" t="s">
        <v>82</v>
      </c>
      <c r="T1484" t="s">
        <v>131</v>
      </c>
    </row>
    <row r="1485" spans="1:20" x14ac:dyDescent="0.25">
      <c r="A1485" s="1">
        <v>4043</v>
      </c>
      <c r="B1485" t="s">
        <v>21</v>
      </c>
      <c r="C1485" t="s">
        <v>35</v>
      </c>
      <c r="D1485" t="s">
        <v>69</v>
      </c>
      <c r="E1485" t="s">
        <v>66</v>
      </c>
      <c r="F1485" t="s">
        <v>74</v>
      </c>
      <c r="G1485" t="s">
        <v>77</v>
      </c>
      <c r="H1485" t="s">
        <v>623</v>
      </c>
      <c r="I1485" t="s">
        <v>90</v>
      </c>
      <c r="J1485" t="s">
        <v>95</v>
      </c>
      <c r="K1485" t="s">
        <v>1182</v>
      </c>
      <c r="L1485" t="s">
        <v>101</v>
      </c>
      <c r="M1485" t="s">
        <v>73</v>
      </c>
      <c r="N1485" t="s">
        <v>126</v>
      </c>
      <c r="O1485" t="s">
        <v>114</v>
      </c>
      <c r="P1485" t="s">
        <v>944</v>
      </c>
      <c r="Q1485" t="s">
        <v>73</v>
      </c>
      <c r="R1485" t="s">
        <v>2176</v>
      </c>
      <c r="S1485" t="s">
        <v>85</v>
      </c>
      <c r="T1485" t="s">
        <v>83</v>
      </c>
    </row>
    <row r="1486" spans="1:20" x14ac:dyDescent="0.25">
      <c r="A1486" s="1">
        <v>4044</v>
      </c>
      <c r="B1486" t="s">
        <v>21</v>
      </c>
      <c r="C1486" t="s">
        <v>36</v>
      </c>
      <c r="D1486" t="s">
        <v>69</v>
      </c>
      <c r="E1486" t="s">
        <v>55</v>
      </c>
      <c r="F1486" t="s">
        <v>73</v>
      </c>
      <c r="G1486" t="s">
        <v>77</v>
      </c>
      <c r="H1486" t="s">
        <v>303</v>
      </c>
      <c r="I1486" t="s">
        <v>75</v>
      </c>
      <c r="J1486" t="s">
        <v>95</v>
      </c>
      <c r="K1486" t="s">
        <v>1344</v>
      </c>
      <c r="L1486" t="s">
        <v>101</v>
      </c>
      <c r="M1486" t="s">
        <v>101</v>
      </c>
      <c r="N1486" t="s">
        <v>126</v>
      </c>
      <c r="O1486" t="s">
        <v>77</v>
      </c>
      <c r="P1486" t="s">
        <v>1101</v>
      </c>
      <c r="Q1486" t="s">
        <v>73</v>
      </c>
      <c r="R1486" t="s">
        <v>1601</v>
      </c>
      <c r="S1486" t="s">
        <v>87</v>
      </c>
      <c r="T1486" t="s">
        <v>126</v>
      </c>
    </row>
    <row r="1487" spans="1:20" x14ac:dyDescent="0.25">
      <c r="A1487" s="1">
        <v>4045</v>
      </c>
      <c r="B1487" t="s">
        <v>21</v>
      </c>
      <c r="C1487" t="s">
        <v>37</v>
      </c>
      <c r="D1487" t="s">
        <v>69</v>
      </c>
      <c r="E1487" t="s">
        <v>58</v>
      </c>
      <c r="F1487" t="s">
        <v>74</v>
      </c>
      <c r="G1487" t="s">
        <v>76</v>
      </c>
      <c r="H1487" t="s">
        <v>603</v>
      </c>
      <c r="I1487" t="s">
        <v>96</v>
      </c>
      <c r="J1487" t="s">
        <v>79</v>
      </c>
      <c r="K1487" t="s">
        <v>444</v>
      </c>
      <c r="L1487" t="s">
        <v>74</v>
      </c>
      <c r="M1487" t="s">
        <v>73</v>
      </c>
      <c r="N1487" t="s">
        <v>76</v>
      </c>
      <c r="O1487" t="s">
        <v>75</v>
      </c>
      <c r="P1487" t="s">
        <v>447</v>
      </c>
      <c r="Q1487" t="s">
        <v>73</v>
      </c>
      <c r="R1487" t="s">
        <v>1986</v>
      </c>
      <c r="S1487" t="s">
        <v>96</v>
      </c>
      <c r="T1487" t="s">
        <v>1116</v>
      </c>
    </row>
    <row r="1488" spans="1:20" x14ac:dyDescent="0.25">
      <c r="A1488" s="1">
        <v>4046</v>
      </c>
      <c r="B1488" t="s">
        <v>21</v>
      </c>
      <c r="C1488" t="s">
        <v>38</v>
      </c>
      <c r="D1488" t="s">
        <v>69</v>
      </c>
      <c r="E1488" t="s">
        <v>49</v>
      </c>
      <c r="F1488" t="s">
        <v>73</v>
      </c>
      <c r="G1488" t="s">
        <v>98</v>
      </c>
      <c r="H1488" t="s">
        <v>801</v>
      </c>
      <c r="I1488" t="s">
        <v>96</v>
      </c>
      <c r="J1488" t="s">
        <v>98</v>
      </c>
      <c r="K1488" t="s">
        <v>138</v>
      </c>
      <c r="L1488" t="s">
        <v>126</v>
      </c>
      <c r="M1488" t="s">
        <v>73</v>
      </c>
      <c r="N1488" t="s">
        <v>101</v>
      </c>
      <c r="O1488" t="s">
        <v>79</v>
      </c>
      <c r="P1488" t="s">
        <v>816</v>
      </c>
      <c r="Q1488" t="s">
        <v>73</v>
      </c>
      <c r="R1488" t="s">
        <v>1682</v>
      </c>
      <c r="S1488" t="s">
        <v>116</v>
      </c>
      <c r="T1488" t="s">
        <v>1116</v>
      </c>
    </row>
    <row r="1489" spans="1:20" x14ac:dyDescent="0.25">
      <c r="A1489" s="1">
        <v>4047</v>
      </c>
      <c r="B1489" t="s">
        <v>21</v>
      </c>
      <c r="C1489" t="s">
        <v>39</v>
      </c>
      <c r="D1489" t="s">
        <v>69</v>
      </c>
      <c r="E1489" t="s">
        <v>41</v>
      </c>
      <c r="F1489" t="s">
        <v>74</v>
      </c>
      <c r="G1489" t="s">
        <v>77</v>
      </c>
      <c r="H1489" t="s">
        <v>305</v>
      </c>
      <c r="I1489" t="s">
        <v>81</v>
      </c>
      <c r="J1489" t="s">
        <v>113</v>
      </c>
      <c r="K1489" t="s">
        <v>1190</v>
      </c>
      <c r="L1489" t="s">
        <v>126</v>
      </c>
      <c r="M1489" t="s">
        <v>73</v>
      </c>
      <c r="N1489" t="s">
        <v>101</v>
      </c>
      <c r="O1489" t="s">
        <v>103</v>
      </c>
      <c r="P1489" t="s">
        <v>944</v>
      </c>
      <c r="Q1489" t="s">
        <v>73</v>
      </c>
      <c r="R1489" t="s">
        <v>2039</v>
      </c>
      <c r="S1489" t="s">
        <v>85</v>
      </c>
      <c r="T1489" t="s">
        <v>74</v>
      </c>
    </row>
    <row r="1490" spans="1:20" x14ac:dyDescent="0.25">
      <c r="A1490" s="1">
        <v>4048</v>
      </c>
      <c r="B1490" t="s">
        <v>21</v>
      </c>
      <c r="C1490" t="s">
        <v>25</v>
      </c>
      <c r="D1490" t="s">
        <v>70</v>
      </c>
      <c r="E1490" t="s">
        <v>46</v>
      </c>
      <c r="F1490" t="s">
        <v>74</v>
      </c>
      <c r="G1490" t="s">
        <v>113</v>
      </c>
      <c r="H1490" t="s">
        <v>663</v>
      </c>
      <c r="I1490" t="s">
        <v>81</v>
      </c>
      <c r="J1490" t="s">
        <v>95</v>
      </c>
      <c r="K1490" t="s">
        <v>1327</v>
      </c>
      <c r="L1490" t="s">
        <v>74</v>
      </c>
      <c r="M1490" t="s">
        <v>73</v>
      </c>
      <c r="N1490" t="s">
        <v>126</v>
      </c>
      <c r="O1490" t="s">
        <v>93</v>
      </c>
      <c r="P1490" t="s">
        <v>401</v>
      </c>
      <c r="Q1490" t="s">
        <v>74</v>
      </c>
      <c r="R1490" t="s">
        <v>1801</v>
      </c>
      <c r="S1490" t="s">
        <v>106</v>
      </c>
      <c r="T1490" t="s">
        <v>117</v>
      </c>
    </row>
    <row r="1491" spans="1:20" x14ac:dyDescent="0.25">
      <c r="A1491" s="1">
        <v>4049</v>
      </c>
      <c r="B1491" t="s">
        <v>21</v>
      </c>
      <c r="C1491" t="s">
        <v>26</v>
      </c>
      <c r="D1491" t="s">
        <v>70</v>
      </c>
      <c r="E1491" t="s">
        <v>60</v>
      </c>
      <c r="F1491" t="s">
        <v>73</v>
      </c>
      <c r="G1491" t="s">
        <v>75</v>
      </c>
      <c r="H1491" t="s">
        <v>226</v>
      </c>
      <c r="I1491" t="s">
        <v>94</v>
      </c>
      <c r="J1491" t="s">
        <v>104</v>
      </c>
      <c r="K1491" t="s">
        <v>1218</v>
      </c>
      <c r="L1491" t="s">
        <v>126</v>
      </c>
      <c r="M1491" t="s">
        <v>101</v>
      </c>
      <c r="N1491" t="s">
        <v>126</v>
      </c>
      <c r="O1491" t="s">
        <v>87</v>
      </c>
      <c r="P1491" t="s">
        <v>92</v>
      </c>
      <c r="Q1491" t="s">
        <v>73</v>
      </c>
      <c r="R1491" t="s">
        <v>1808</v>
      </c>
      <c r="S1491" t="s">
        <v>83</v>
      </c>
      <c r="T1491" t="s">
        <v>74</v>
      </c>
    </row>
    <row r="1492" spans="1:20" x14ac:dyDescent="0.25">
      <c r="A1492" s="1">
        <v>4050</v>
      </c>
      <c r="B1492" t="s">
        <v>21</v>
      </c>
      <c r="C1492" t="s">
        <v>27</v>
      </c>
      <c r="D1492" t="s">
        <v>70</v>
      </c>
      <c r="E1492" t="s">
        <v>61</v>
      </c>
      <c r="F1492" t="s">
        <v>74</v>
      </c>
      <c r="G1492" t="s">
        <v>114</v>
      </c>
      <c r="H1492" t="s">
        <v>1039</v>
      </c>
      <c r="I1492" t="s">
        <v>103</v>
      </c>
      <c r="J1492" t="s">
        <v>105</v>
      </c>
      <c r="K1492" t="s">
        <v>1228</v>
      </c>
      <c r="L1492" t="s">
        <v>101</v>
      </c>
      <c r="M1492" t="s">
        <v>73</v>
      </c>
      <c r="N1492" t="s">
        <v>74</v>
      </c>
      <c r="O1492" t="s">
        <v>102</v>
      </c>
      <c r="P1492" t="s">
        <v>885</v>
      </c>
      <c r="Q1492" t="s">
        <v>73</v>
      </c>
      <c r="R1492" t="s">
        <v>2022</v>
      </c>
      <c r="S1492" t="s">
        <v>116</v>
      </c>
      <c r="T1492" t="s">
        <v>101</v>
      </c>
    </row>
    <row r="1493" spans="1:20" x14ac:dyDescent="0.25">
      <c r="A1493" s="1">
        <v>4051</v>
      </c>
      <c r="B1493" t="s">
        <v>21</v>
      </c>
      <c r="C1493" t="s">
        <v>28</v>
      </c>
      <c r="D1493" t="s">
        <v>70</v>
      </c>
      <c r="E1493" t="s">
        <v>63</v>
      </c>
      <c r="F1493" t="s">
        <v>74</v>
      </c>
      <c r="G1493" t="s">
        <v>96</v>
      </c>
      <c r="H1493" t="s">
        <v>506</v>
      </c>
      <c r="I1493" t="s">
        <v>92</v>
      </c>
      <c r="J1493" t="s">
        <v>119</v>
      </c>
      <c r="K1493" t="s">
        <v>1345</v>
      </c>
      <c r="L1493" t="s">
        <v>74</v>
      </c>
      <c r="M1493" t="s">
        <v>73</v>
      </c>
      <c r="N1493" t="s">
        <v>126</v>
      </c>
      <c r="O1493" t="s">
        <v>90</v>
      </c>
      <c r="P1493" t="s">
        <v>806</v>
      </c>
      <c r="Q1493" t="s">
        <v>74</v>
      </c>
      <c r="R1493" t="s">
        <v>1513</v>
      </c>
      <c r="S1493" t="s">
        <v>82</v>
      </c>
      <c r="T1493" t="s">
        <v>1116</v>
      </c>
    </row>
    <row r="1494" spans="1:20" x14ac:dyDescent="0.25">
      <c r="A1494" s="1">
        <v>4052</v>
      </c>
      <c r="B1494" t="s">
        <v>21</v>
      </c>
      <c r="C1494" t="s">
        <v>40</v>
      </c>
      <c r="D1494" t="s">
        <v>70</v>
      </c>
      <c r="E1494" t="s">
        <v>41</v>
      </c>
      <c r="F1494" t="s">
        <v>73</v>
      </c>
      <c r="G1494" t="s">
        <v>108</v>
      </c>
      <c r="H1494" t="s">
        <v>839</v>
      </c>
      <c r="I1494" t="s">
        <v>86</v>
      </c>
      <c r="J1494" t="s">
        <v>112</v>
      </c>
      <c r="K1494" t="s">
        <v>1329</v>
      </c>
      <c r="L1494" t="s">
        <v>101</v>
      </c>
      <c r="M1494" t="s">
        <v>126</v>
      </c>
      <c r="N1494" t="s">
        <v>126</v>
      </c>
      <c r="O1494" t="s">
        <v>98</v>
      </c>
      <c r="P1494" t="s">
        <v>927</v>
      </c>
      <c r="Q1494" t="s">
        <v>74</v>
      </c>
      <c r="R1494" t="s">
        <v>1874</v>
      </c>
      <c r="S1494" t="s">
        <v>96</v>
      </c>
      <c r="T1494" t="s">
        <v>76</v>
      </c>
    </row>
    <row r="1495" spans="1:20" x14ac:dyDescent="0.25">
      <c r="A1495" s="1">
        <v>4053</v>
      </c>
      <c r="B1495" t="s">
        <v>21</v>
      </c>
      <c r="C1495" t="s">
        <v>29</v>
      </c>
      <c r="D1495" t="s">
        <v>70</v>
      </c>
      <c r="E1495" t="s">
        <v>44</v>
      </c>
      <c r="F1495" t="s">
        <v>73</v>
      </c>
      <c r="G1495" t="s">
        <v>86</v>
      </c>
      <c r="H1495" t="s">
        <v>282</v>
      </c>
      <c r="I1495" t="s">
        <v>107</v>
      </c>
      <c r="J1495" t="s">
        <v>109</v>
      </c>
      <c r="K1495" t="s">
        <v>1229</v>
      </c>
      <c r="L1495" t="s">
        <v>101</v>
      </c>
      <c r="M1495" t="s">
        <v>74</v>
      </c>
      <c r="N1495" t="s">
        <v>74</v>
      </c>
      <c r="O1495" t="s">
        <v>114</v>
      </c>
      <c r="P1495" t="s">
        <v>537</v>
      </c>
      <c r="Q1495" t="s">
        <v>73</v>
      </c>
      <c r="R1495" t="s">
        <v>1581</v>
      </c>
      <c r="S1495" t="s">
        <v>116</v>
      </c>
      <c r="T1495" t="s">
        <v>83</v>
      </c>
    </row>
    <row r="1496" spans="1:20" x14ac:dyDescent="0.25">
      <c r="A1496" s="1">
        <v>4054</v>
      </c>
      <c r="B1496" t="s">
        <v>21</v>
      </c>
      <c r="C1496" t="s">
        <v>30</v>
      </c>
      <c r="D1496" t="s">
        <v>70</v>
      </c>
      <c r="E1496" t="s">
        <v>45</v>
      </c>
      <c r="F1496" t="s">
        <v>74</v>
      </c>
      <c r="G1496" t="s">
        <v>101</v>
      </c>
      <c r="H1496" t="s">
        <v>431</v>
      </c>
      <c r="I1496" t="s">
        <v>98</v>
      </c>
      <c r="J1496" t="s">
        <v>105</v>
      </c>
      <c r="K1496" t="s">
        <v>1327</v>
      </c>
      <c r="L1496" t="s">
        <v>73</v>
      </c>
      <c r="M1496" t="s">
        <v>126</v>
      </c>
      <c r="N1496" t="s">
        <v>101</v>
      </c>
      <c r="O1496" t="s">
        <v>103</v>
      </c>
      <c r="P1496" t="s">
        <v>473</v>
      </c>
      <c r="Q1496" t="s">
        <v>73</v>
      </c>
      <c r="R1496" t="s">
        <v>1916</v>
      </c>
      <c r="S1496" t="s">
        <v>85</v>
      </c>
      <c r="T1496" t="s">
        <v>126</v>
      </c>
    </row>
    <row r="1497" spans="1:20" x14ac:dyDescent="0.25">
      <c r="A1497" s="1">
        <v>4055</v>
      </c>
      <c r="B1497" t="s">
        <v>21</v>
      </c>
      <c r="C1497" t="s">
        <v>31</v>
      </c>
      <c r="D1497" t="s">
        <v>70</v>
      </c>
      <c r="E1497" t="s">
        <v>64</v>
      </c>
      <c r="F1497" t="s">
        <v>73</v>
      </c>
      <c r="G1497" t="s">
        <v>78</v>
      </c>
      <c r="H1497" t="s">
        <v>303</v>
      </c>
      <c r="I1497" t="s">
        <v>106</v>
      </c>
      <c r="J1497" t="s">
        <v>94</v>
      </c>
      <c r="K1497" t="s">
        <v>334</v>
      </c>
      <c r="L1497" t="s">
        <v>74</v>
      </c>
      <c r="M1497" t="s">
        <v>73</v>
      </c>
      <c r="N1497" t="s">
        <v>1116</v>
      </c>
      <c r="O1497" t="s">
        <v>114</v>
      </c>
      <c r="P1497" t="s">
        <v>609</v>
      </c>
      <c r="Q1497" t="s">
        <v>73</v>
      </c>
      <c r="R1497" t="s">
        <v>1777</v>
      </c>
      <c r="S1497" t="s">
        <v>82</v>
      </c>
      <c r="T1497" t="s">
        <v>1116</v>
      </c>
    </row>
    <row r="1498" spans="1:20" x14ac:dyDescent="0.25">
      <c r="A1498" s="1">
        <v>4056</v>
      </c>
      <c r="B1498" t="s">
        <v>21</v>
      </c>
      <c r="C1498" t="s">
        <v>32</v>
      </c>
      <c r="D1498" t="s">
        <v>70</v>
      </c>
      <c r="E1498" t="s">
        <v>62</v>
      </c>
      <c r="F1498" t="s">
        <v>74</v>
      </c>
      <c r="G1498" t="s">
        <v>106</v>
      </c>
      <c r="H1498" t="s">
        <v>796</v>
      </c>
      <c r="I1498" t="s">
        <v>75</v>
      </c>
      <c r="J1498" t="s">
        <v>93</v>
      </c>
      <c r="K1498" t="s">
        <v>1294</v>
      </c>
      <c r="L1498" t="s">
        <v>74</v>
      </c>
      <c r="M1498" t="s">
        <v>74</v>
      </c>
      <c r="N1498" t="s">
        <v>74</v>
      </c>
      <c r="O1498" t="s">
        <v>95</v>
      </c>
      <c r="P1498" t="s">
        <v>806</v>
      </c>
      <c r="Q1498" t="s">
        <v>73</v>
      </c>
      <c r="R1498" t="s">
        <v>642</v>
      </c>
      <c r="S1498" t="s">
        <v>89</v>
      </c>
      <c r="T1498" t="s">
        <v>76</v>
      </c>
    </row>
    <row r="1499" spans="1:20" x14ac:dyDescent="0.25">
      <c r="A1499" s="1">
        <v>4057</v>
      </c>
      <c r="B1499" t="s">
        <v>21</v>
      </c>
      <c r="C1499" t="s">
        <v>33</v>
      </c>
      <c r="D1499" t="s">
        <v>70</v>
      </c>
      <c r="E1499" t="s">
        <v>59</v>
      </c>
      <c r="F1499" t="s">
        <v>73</v>
      </c>
      <c r="G1499" t="s">
        <v>79</v>
      </c>
      <c r="H1499" t="s">
        <v>412</v>
      </c>
      <c r="I1499" t="s">
        <v>103</v>
      </c>
      <c r="J1499" t="s">
        <v>97</v>
      </c>
      <c r="K1499" t="s">
        <v>1298</v>
      </c>
      <c r="L1499" t="s">
        <v>126</v>
      </c>
      <c r="M1499" t="s">
        <v>73</v>
      </c>
      <c r="N1499" t="s">
        <v>74</v>
      </c>
      <c r="O1499" t="s">
        <v>77</v>
      </c>
      <c r="P1499" t="s">
        <v>130</v>
      </c>
      <c r="Q1499" t="s">
        <v>73</v>
      </c>
      <c r="R1499" t="s">
        <v>1659</v>
      </c>
      <c r="S1499" t="s">
        <v>82</v>
      </c>
      <c r="T1499" t="s">
        <v>101</v>
      </c>
    </row>
    <row r="1500" spans="1:20" x14ac:dyDescent="0.25">
      <c r="A1500" s="1">
        <v>4058</v>
      </c>
      <c r="B1500" t="s">
        <v>21</v>
      </c>
      <c r="C1500" t="s">
        <v>34</v>
      </c>
      <c r="D1500" t="s">
        <v>70</v>
      </c>
      <c r="E1500" t="s">
        <v>42</v>
      </c>
      <c r="F1500" t="s">
        <v>73</v>
      </c>
      <c r="G1500" t="s">
        <v>90</v>
      </c>
      <c r="H1500" t="s">
        <v>644</v>
      </c>
      <c r="I1500" t="s">
        <v>86</v>
      </c>
      <c r="J1500" t="s">
        <v>109</v>
      </c>
      <c r="K1500" t="s">
        <v>1236</v>
      </c>
      <c r="L1500" t="s">
        <v>73</v>
      </c>
      <c r="M1500" t="s">
        <v>73</v>
      </c>
      <c r="N1500" t="s">
        <v>74</v>
      </c>
      <c r="O1500" t="s">
        <v>102</v>
      </c>
      <c r="P1500" t="s">
        <v>527</v>
      </c>
      <c r="Q1500" t="s">
        <v>126</v>
      </c>
      <c r="R1500" t="s">
        <v>135</v>
      </c>
      <c r="S1500" t="s">
        <v>116</v>
      </c>
      <c r="T1500" t="s">
        <v>1116</v>
      </c>
    </row>
    <row r="1501" spans="1:20" x14ac:dyDescent="0.25">
      <c r="A1501" s="1">
        <v>4059</v>
      </c>
      <c r="B1501" t="s">
        <v>21</v>
      </c>
      <c r="C1501" t="s">
        <v>35</v>
      </c>
      <c r="D1501" t="s">
        <v>70</v>
      </c>
      <c r="E1501" t="s">
        <v>52</v>
      </c>
      <c r="F1501" t="s">
        <v>73</v>
      </c>
      <c r="G1501" t="s">
        <v>90</v>
      </c>
      <c r="H1501" t="s">
        <v>653</v>
      </c>
      <c r="I1501" t="s">
        <v>98</v>
      </c>
      <c r="J1501" t="s">
        <v>107</v>
      </c>
      <c r="K1501" t="s">
        <v>1173</v>
      </c>
      <c r="L1501" t="s">
        <v>126</v>
      </c>
      <c r="M1501" t="s">
        <v>73</v>
      </c>
      <c r="N1501" t="s">
        <v>76</v>
      </c>
      <c r="O1501" t="s">
        <v>80</v>
      </c>
      <c r="P1501" t="s">
        <v>1208</v>
      </c>
      <c r="Q1501" t="s">
        <v>73</v>
      </c>
      <c r="R1501" t="s">
        <v>1684</v>
      </c>
      <c r="S1501" t="s">
        <v>89</v>
      </c>
      <c r="T1501" t="s">
        <v>87</v>
      </c>
    </row>
    <row r="1502" spans="1:20" x14ac:dyDescent="0.25">
      <c r="A1502" s="1">
        <v>4060</v>
      </c>
      <c r="B1502" t="s">
        <v>21</v>
      </c>
      <c r="C1502" t="s">
        <v>36</v>
      </c>
      <c r="D1502" t="s">
        <v>70</v>
      </c>
      <c r="E1502" t="s">
        <v>51</v>
      </c>
      <c r="F1502" t="s">
        <v>74</v>
      </c>
      <c r="G1502" t="s">
        <v>98</v>
      </c>
      <c r="H1502" t="s">
        <v>718</v>
      </c>
      <c r="I1502" t="s">
        <v>92</v>
      </c>
      <c r="J1502" t="s">
        <v>105</v>
      </c>
      <c r="K1502" t="s">
        <v>1271</v>
      </c>
      <c r="L1502" t="s">
        <v>126</v>
      </c>
      <c r="M1502" t="s">
        <v>126</v>
      </c>
      <c r="N1502" t="s">
        <v>101</v>
      </c>
      <c r="O1502" t="s">
        <v>94</v>
      </c>
      <c r="P1502" t="s">
        <v>910</v>
      </c>
      <c r="Q1502" t="s">
        <v>74</v>
      </c>
      <c r="R1502" t="s">
        <v>1992</v>
      </c>
      <c r="S1502" t="s">
        <v>117</v>
      </c>
      <c r="T1502" t="s">
        <v>1116</v>
      </c>
    </row>
    <row r="1503" spans="1:20" x14ac:dyDescent="0.25">
      <c r="A1503" s="1">
        <v>4061</v>
      </c>
      <c r="B1503" t="s">
        <v>21</v>
      </c>
      <c r="C1503" t="s">
        <v>37</v>
      </c>
      <c r="D1503" t="s">
        <v>70</v>
      </c>
      <c r="E1503" t="s">
        <v>42</v>
      </c>
      <c r="F1503" t="s">
        <v>74</v>
      </c>
      <c r="G1503" t="s">
        <v>98</v>
      </c>
      <c r="H1503" t="s">
        <v>320</v>
      </c>
      <c r="I1503" t="s">
        <v>86</v>
      </c>
      <c r="J1503" t="s">
        <v>80</v>
      </c>
      <c r="K1503" t="s">
        <v>1226</v>
      </c>
      <c r="L1503" t="s">
        <v>101</v>
      </c>
      <c r="M1503" t="s">
        <v>73</v>
      </c>
      <c r="N1503" t="s">
        <v>126</v>
      </c>
      <c r="O1503" t="s">
        <v>81</v>
      </c>
      <c r="P1503" t="s">
        <v>718</v>
      </c>
      <c r="Q1503" t="s">
        <v>73</v>
      </c>
      <c r="R1503" t="s">
        <v>2212</v>
      </c>
      <c r="S1503" t="s">
        <v>117</v>
      </c>
      <c r="T1503" t="s">
        <v>1116</v>
      </c>
    </row>
    <row r="1504" spans="1:20" x14ac:dyDescent="0.25">
      <c r="A1504" s="1">
        <v>4062</v>
      </c>
      <c r="B1504" t="s">
        <v>21</v>
      </c>
      <c r="C1504" t="s">
        <v>38</v>
      </c>
      <c r="D1504" t="s">
        <v>70</v>
      </c>
      <c r="E1504" t="s">
        <v>45</v>
      </c>
      <c r="F1504" t="s">
        <v>73</v>
      </c>
      <c r="G1504" t="s">
        <v>99</v>
      </c>
      <c r="H1504" t="s">
        <v>320</v>
      </c>
      <c r="I1504" t="s">
        <v>98</v>
      </c>
      <c r="J1504" t="s">
        <v>86</v>
      </c>
      <c r="K1504" t="s">
        <v>1240</v>
      </c>
      <c r="L1504" t="s">
        <v>74</v>
      </c>
      <c r="M1504" t="s">
        <v>73</v>
      </c>
      <c r="N1504" t="s">
        <v>83</v>
      </c>
      <c r="O1504" t="s">
        <v>77</v>
      </c>
      <c r="P1504" t="s">
        <v>466</v>
      </c>
      <c r="Q1504" t="s">
        <v>73</v>
      </c>
      <c r="R1504" t="s">
        <v>850</v>
      </c>
      <c r="S1504" t="s">
        <v>116</v>
      </c>
      <c r="T1504" t="s">
        <v>83</v>
      </c>
    </row>
    <row r="1505" spans="1:20" x14ac:dyDescent="0.25">
      <c r="A1505" s="1">
        <v>4063</v>
      </c>
      <c r="B1505" t="s">
        <v>21</v>
      </c>
      <c r="C1505" t="s">
        <v>39</v>
      </c>
      <c r="D1505" t="s">
        <v>70</v>
      </c>
      <c r="E1505" t="s">
        <v>64</v>
      </c>
      <c r="F1505" t="s">
        <v>74</v>
      </c>
      <c r="G1505" t="s">
        <v>95</v>
      </c>
      <c r="H1505" t="s">
        <v>124</v>
      </c>
      <c r="I1505" t="s">
        <v>94</v>
      </c>
      <c r="J1505" t="s">
        <v>122</v>
      </c>
      <c r="K1505" t="s">
        <v>1326</v>
      </c>
      <c r="L1505" t="s">
        <v>74</v>
      </c>
      <c r="M1505" t="s">
        <v>101</v>
      </c>
      <c r="N1505" t="s">
        <v>126</v>
      </c>
      <c r="O1505" t="s">
        <v>94</v>
      </c>
      <c r="P1505" t="s">
        <v>397</v>
      </c>
      <c r="Q1505" t="s">
        <v>126</v>
      </c>
      <c r="R1505" t="s">
        <v>1835</v>
      </c>
      <c r="S1505" t="s">
        <v>81</v>
      </c>
      <c r="T1505" t="s">
        <v>82</v>
      </c>
    </row>
    <row r="1506" spans="1:20" x14ac:dyDescent="0.25">
      <c r="A1506" s="1">
        <v>4064</v>
      </c>
      <c r="B1506" t="s">
        <v>21</v>
      </c>
      <c r="C1506" t="s">
        <v>24</v>
      </c>
      <c r="D1506" t="s">
        <v>71</v>
      </c>
      <c r="E1506" t="s">
        <v>65</v>
      </c>
      <c r="F1506" t="s">
        <v>74</v>
      </c>
      <c r="G1506" t="s">
        <v>89</v>
      </c>
      <c r="H1506" t="s">
        <v>670</v>
      </c>
      <c r="I1506" t="s">
        <v>114</v>
      </c>
      <c r="J1506" t="s">
        <v>88</v>
      </c>
      <c r="K1506" t="s">
        <v>1160</v>
      </c>
      <c r="L1506" t="s">
        <v>73</v>
      </c>
      <c r="M1506" t="s">
        <v>73</v>
      </c>
      <c r="N1506" t="s">
        <v>74</v>
      </c>
      <c r="O1506" t="s">
        <v>98</v>
      </c>
      <c r="P1506" t="s">
        <v>949</v>
      </c>
      <c r="Q1506" t="s">
        <v>74</v>
      </c>
      <c r="R1506" t="s">
        <v>1716</v>
      </c>
      <c r="S1506" t="s">
        <v>96</v>
      </c>
      <c r="T1506" t="s">
        <v>76</v>
      </c>
    </row>
    <row r="1507" spans="1:20" x14ac:dyDescent="0.25">
      <c r="A1507" s="1">
        <v>4065</v>
      </c>
      <c r="B1507" t="s">
        <v>21</v>
      </c>
      <c r="C1507" t="s">
        <v>25</v>
      </c>
      <c r="D1507" t="s">
        <v>71</v>
      </c>
      <c r="E1507" t="s">
        <v>55</v>
      </c>
      <c r="F1507" t="s">
        <v>73</v>
      </c>
      <c r="G1507" t="s">
        <v>97</v>
      </c>
      <c r="H1507" t="s">
        <v>362</v>
      </c>
      <c r="I1507" t="s">
        <v>106</v>
      </c>
      <c r="J1507" t="s">
        <v>86</v>
      </c>
      <c r="K1507" t="s">
        <v>1162</v>
      </c>
      <c r="L1507" t="s">
        <v>74</v>
      </c>
      <c r="M1507" t="s">
        <v>74</v>
      </c>
      <c r="N1507" t="s">
        <v>74</v>
      </c>
      <c r="O1507" t="s">
        <v>111</v>
      </c>
      <c r="P1507" t="s">
        <v>1186</v>
      </c>
      <c r="Q1507" t="s">
        <v>101</v>
      </c>
      <c r="R1507" t="s">
        <v>1495</v>
      </c>
      <c r="S1507" t="s">
        <v>82</v>
      </c>
      <c r="T1507" t="s">
        <v>83</v>
      </c>
    </row>
    <row r="1508" spans="1:20" x14ac:dyDescent="0.25">
      <c r="A1508" s="1">
        <v>4066</v>
      </c>
      <c r="B1508" t="s">
        <v>21</v>
      </c>
      <c r="C1508" t="s">
        <v>26</v>
      </c>
      <c r="D1508" t="s">
        <v>71</v>
      </c>
      <c r="E1508" t="s">
        <v>69</v>
      </c>
      <c r="F1508" t="s">
        <v>74</v>
      </c>
      <c r="G1508" t="s">
        <v>108</v>
      </c>
      <c r="H1508" t="s">
        <v>193</v>
      </c>
      <c r="I1508" t="s">
        <v>90</v>
      </c>
      <c r="J1508" t="s">
        <v>107</v>
      </c>
      <c r="K1508" t="s">
        <v>1324</v>
      </c>
      <c r="L1508" t="s">
        <v>126</v>
      </c>
      <c r="M1508" t="s">
        <v>73</v>
      </c>
      <c r="N1508" t="s">
        <v>73</v>
      </c>
      <c r="O1508" t="s">
        <v>80</v>
      </c>
      <c r="P1508" t="s">
        <v>1190</v>
      </c>
      <c r="Q1508" t="s">
        <v>74</v>
      </c>
      <c r="R1508" t="s">
        <v>1751</v>
      </c>
      <c r="S1508" t="s">
        <v>96</v>
      </c>
      <c r="T1508" t="s">
        <v>1116</v>
      </c>
    </row>
    <row r="1509" spans="1:20" x14ac:dyDescent="0.25">
      <c r="A1509" s="1">
        <v>4067</v>
      </c>
      <c r="B1509" t="s">
        <v>21</v>
      </c>
      <c r="C1509" t="s">
        <v>27</v>
      </c>
      <c r="D1509" t="s">
        <v>71</v>
      </c>
      <c r="E1509" t="s">
        <v>53</v>
      </c>
      <c r="F1509" t="s">
        <v>73</v>
      </c>
      <c r="G1509" t="s">
        <v>96</v>
      </c>
      <c r="H1509" t="s">
        <v>1063</v>
      </c>
      <c r="I1509" t="s">
        <v>78</v>
      </c>
      <c r="J1509" t="s">
        <v>90</v>
      </c>
      <c r="K1509" t="s">
        <v>681</v>
      </c>
      <c r="L1509" t="s">
        <v>73</v>
      </c>
      <c r="M1509" t="s">
        <v>1116</v>
      </c>
      <c r="N1509" t="s">
        <v>126</v>
      </c>
      <c r="O1509" t="s">
        <v>99</v>
      </c>
      <c r="P1509" t="s">
        <v>849</v>
      </c>
      <c r="Q1509" t="s">
        <v>126</v>
      </c>
      <c r="R1509" t="s">
        <v>1476</v>
      </c>
      <c r="S1509" t="s">
        <v>117</v>
      </c>
      <c r="T1509" t="s">
        <v>126</v>
      </c>
    </row>
    <row r="1510" spans="1:20" x14ac:dyDescent="0.25">
      <c r="A1510" s="1">
        <v>4068</v>
      </c>
      <c r="B1510" t="s">
        <v>21</v>
      </c>
      <c r="C1510" t="s">
        <v>28</v>
      </c>
      <c r="D1510" t="s">
        <v>71</v>
      </c>
      <c r="E1510" t="s">
        <v>59</v>
      </c>
      <c r="F1510" t="s">
        <v>73</v>
      </c>
      <c r="G1510" t="s">
        <v>78</v>
      </c>
      <c r="H1510" t="s">
        <v>238</v>
      </c>
      <c r="I1510" t="s">
        <v>98</v>
      </c>
      <c r="J1510" t="s">
        <v>107</v>
      </c>
      <c r="K1510" t="s">
        <v>873</v>
      </c>
      <c r="L1510" t="s">
        <v>74</v>
      </c>
      <c r="M1510" t="s">
        <v>73</v>
      </c>
      <c r="N1510" t="s">
        <v>83</v>
      </c>
      <c r="O1510" t="s">
        <v>90</v>
      </c>
      <c r="P1510" t="s">
        <v>537</v>
      </c>
      <c r="Q1510" t="s">
        <v>73</v>
      </c>
      <c r="R1510" t="s">
        <v>1788</v>
      </c>
      <c r="S1510" t="s">
        <v>82</v>
      </c>
      <c r="T1510" t="s">
        <v>126</v>
      </c>
    </row>
    <row r="1511" spans="1:20" x14ac:dyDescent="0.25">
      <c r="A1511" s="1">
        <v>4069</v>
      </c>
      <c r="B1511" t="s">
        <v>21</v>
      </c>
      <c r="C1511" t="s">
        <v>40</v>
      </c>
      <c r="D1511" t="s">
        <v>71</v>
      </c>
      <c r="E1511" t="s">
        <v>54</v>
      </c>
      <c r="F1511" t="s">
        <v>74</v>
      </c>
      <c r="G1511" t="s">
        <v>111</v>
      </c>
      <c r="H1511" t="s">
        <v>613</v>
      </c>
      <c r="I1511" t="s">
        <v>102</v>
      </c>
      <c r="J1511" t="s">
        <v>107</v>
      </c>
      <c r="K1511" t="s">
        <v>1184</v>
      </c>
      <c r="L1511" t="s">
        <v>74</v>
      </c>
      <c r="M1511" t="s">
        <v>74</v>
      </c>
      <c r="N1511" t="s">
        <v>74</v>
      </c>
      <c r="O1511" t="s">
        <v>93</v>
      </c>
      <c r="P1511" t="s">
        <v>1142</v>
      </c>
      <c r="Q1511" t="s">
        <v>126</v>
      </c>
      <c r="R1511" t="s">
        <v>2006</v>
      </c>
      <c r="S1511" t="s">
        <v>82</v>
      </c>
      <c r="T1511" t="s">
        <v>83</v>
      </c>
    </row>
    <row r="1512" spans="1:20" x14ac:dyDescent="0.25">
      <c r="A1512" s="1">
        <v>4070</v>
      </c>
      <c r="B1512" t="s">
        <v>21</v>
      </c>
      <c r="C1512" t="s">
        <v>29</v>
      </c>
      <c r="D1512" t="s">
        <v>71</v>
      </c>
      <c r="E1512" t="s">
        <v>48</v>
      </c>
      <c r="F1512" t="s">
        <v>73</v>
      </c>
      <c r="G1512" t="s">
        <v>85</v>
      </c>
      <c r="H1512" t="s">
        <v>1030</v>
      </c>
      <c r="I1512" t="s">
        <v>98</v>
      </c>
      <c r="J1512" t="s">
        <v>93</v>
      </c>
      <c r="K1512" t="s">
        <v>1177</v>
      </c>
      <c r="L1512" t="s">
        <v>73</v>
      </c>
      <c r="M1512" t="s">
        <v>73</v>
      </c>
      <c r="N1512" t="s">
        <v>126</v>
      </c>
      <c r="O1512" t="s">
        <v>107</v>
      </c>
      <c r="P1512" t="s">
        <v>585</v>
      </c>
      <c r="Q1512" t="s">
        <v>73</v>
      </c>
      <c r="R1512" t="s">
        <v>1571</v>
      </c>
      <c r="S1512" t="s">
        <v>75</v>
      </c>
      <c r="T1512" t="s">
        <v>131</v>
      </c>
    </row>
    <row r="1513" spans="1:20" x14ac:dyDescent="0.25">
      <c r="A1513" s="1">
        <v>4071</v>
      </c>
      <c r="B1513" t="s">
        <v>21</v>
      </c>
      <c r="C1513" t="s">
        <v>31</v>
      </c>
      <c r="D1513" t="s">
        <v>71</v>
      </c>
      <c r="E1513" t="s">
        <v>43</v>
      </c>
      <c r="F1513" t="s">
        <v>74</v>
      </c>
      <c r="G1513" t="s">
        <v>102</v>
      </c>
      <c r="H1513" t="s">
        <v>227</v>
      </c>
      <c r="I1513" t="s">
        <v>99</v>
      </c>
      <c r="J1513" t="s">
        <v>94</v>
      </c>
      <c r="K1513" t="s">
        <v>1289</v>
      </c>
      <c r="L1513" t="s">
        <v>126</v>
      </c>
      <c r="M1513" t="s">
        <v>74</v>
      </c>
      <c r="N1513" t="s">
        <v>101</v>
      </c>
      <c r="O1513" t="s">
        <v>98</v>
      </c>
      <c r="P1513" t="s">
        <v>444</v>
      </c>
      <c r="Q1513" t="s">
        <v>74</v>
      </c>
      <c r="R1513" t="s">
        <v>1583</v>
      </c>
      <c r="S1513" t="s">
        <v>116</v>
      </c>
      <c r="T1513" t="s">
        <v>101</v>
      </c>
    </row>
    <row r="1514" spans="1:20" x14ac:dyDescent="0.25">
      <c r="A1514" s="1">
        <v>4072</v>
      </c>
      <c r="B1514" t="s">
        <v>21</v>
      </c>
      <c r="C1514" t="s">
        <v>32</v>
      </c>
      <c r="D1514" t="s">
        <v>71</v>
      </c>
      <c r="E1514" t="s">
        <v>47</v>
      </c>
      <c r="F1514" t="s">
        <v>74</v>
      </c>
      <c r="G1514" t="s">
        <v>77</v>
      </c>
      <c r="H1514" t="s">
        <v>769</v>
      </c>
      <c r="I1514" t="s">
        <v>114</v>
      </c>
      <c r="J1514" t="s">
        <v>109</v>
      </c>
      <c r="K1514" t="s">
        <v>1185</v>
      </c>
      <c r="L1514" t="s">
        <v>74</v>
      </c>
      <c r="M1514" t="s">
        <v>74</v>
      </c>
      <c r="N1514" t="s">
        <v>1116</v>
      </c>
      <c r="O1514" t="s">
        <v>111</v>
      </c>
      <c r="P1514" t="s">
        <v>1165</v>
      </c>
      <c r="Q1514" t="s">
        <v>126</v>
      </c>
      <c r="R1514" t="s">
        <v>1707</v>
      </c>
      <c r="S1514" t="s">
        <v>106</v>
      </c>
      <c r="T1514" t="s">
        <v>76</v>
      </c>
    </row>
    <row r="1515" spans="1:20" x14ac:dyDescent="0.25">
      <c r="A1515" s="1">
        <v>4073</v>
      </c>
      <c r="B1515" t="s">
        <v>21</v>
      </c>
      <c r="C1515" t="s">
        <v>33</v>
      </c>
      <c r="D1515" t="s">
        <v>71</v>
      </c>
      <c r="E1515" t="s">
        <v>67</v>
      </c>
      <c r="F1515" t="s">
        <v>73</v>
      </c>
      <c r="G1515" t="s">
        <v>75</v>
      </c>
      <c r="H1515" t="s">
        <v>177</v>
      </c>
      <c r="I1515" t="s">
        <v>103</v>
      </c>
      <c r="J1515" t="s">
        <v>93</v>
      </c>
      <c r="K1515" t="s">
        <v>1266</v>
      </c>
      <c r="L1515" t="s">
        <v>74</v>
      </c>
      <c r="M1515" t="s">
        <v>1116</v>
      </c>
      <c r="N1515" t="s">
        <v>131</v>
      </c>
      <c r="O1515" t="s">
        <v>98</v>
      </c>
      <c r="P1515" t="s">
        <v>123</v>
      </c>
      <c r="Q1515" t="s">
        <v>74</v>
      </c>
      <c r="R1515" t="s">
        <v>1542</v>
      </c>
      <c r="S1515" t="s">
        <v>82</v>
      </c>
      <c r="T1515" t="s">
        <v>131</v>
      </c>
    </row>
    <row r="1516" spans="1:20" x14ac:dyDescent="0.25">
      <c r="A1516" s="1">
        <v>4074</v>
      </c>
      <c r="B1516" t="s">
        <v>21</v>
      </c>
      <c r="C1516" t="s">
        <v>34</v>
      </c>
      <c r="D1516" t="s">
        <v>71</v>
      </c>
      <c r="E1516" t="s">
        <v>54</v>
      </c>
      <c r="F1516" t="s">
        <v>73</v>
      </c>
      <c r="G1516" t="s">
        <v>90</v>
      </c>
      <c r="H1516" t="s">
        <v>597</v>
      </c>
      <c r="I1516" t="s">
        <v>75</v>
      </c>
      <c r="J1516" t="s">
        <v>114</v>
      </c>
      <c r="K1516" t="s">
        <v>1250</v>
      </c>
      <c r="L1516" t="s">
        <v>74</v>
      </c>
      <c r="M1516" t="s">
        <v>126</v>
      </c>
      <c r="N1516" t="s">
        <v>73</v>
      </c>
      <c r="O1516" t="s">
        <v>94</v>
      </c>
      <c r="P1516" t="s">
        <v>911</v>
      </c>
      <c r="Q1516" t="s">
        <v>74</v>
      </c>
      <c r="R1516" t="s">
        <v>2016</v>
      </c>
      <c r="S1516" t="s">
        <v>117</v>
      </c>
      <c r="T1516" t="s">
        <v>101</v>
      </c>
    </row>
    <row r="1517" spans="1:20" x14ac:dyDescent="0.25">
      <c r="A1517" s="1">
        <v>4075</v>
      </c>
      <c r="B1517" t="s">
        <v>21</v>
      </c>
      <c r="C1517" t="s">
        <v>35</v>
      </c>
      <c r="D1517" t="s">
        <v>71</v>
      </c>
      <c r="E1517" t="s">
        <v>53</v>
      </c>
      <c r="F1517" t="s">
        <v>74</v>
      </c>
      <c r="G1517" t="s">
        <v>77</v>
      </c>
      <c r="H1517" t="s">
        <v>217</v>
      </c>
      <c r="I1517" t="s">
        <v>106</v>
      </c>
      <c r="J1517" t="s">
        <v>102</v>
      </c>
      <c r="K1517" t="s">
        <v>1125</v>
      </c>
      <c r="L1517" t="s">
        <v>74</v>
      </c>
      <c r="M1517" t="s">
        <v>73</v>
      </c>
      <c r="N1517" t="s">
        <v>126</v>
      </c>
      <c r="O1517" t="s">
        <v>114</v>
      </c>
      <c r="P1517" t="s">
        <v>1343</v>
      </c>
      <c r="Q1517" t="s">
        <v>126</v>
      </c>
      <c r="R1517" t="s">
        <v>1588</v>
      </c>
      <c r="S1517" t="s">
        <v>116</v>
      </c>
      <c r="T1517" t="s">
        <v>131</v>
      </c>
    </row>
    <row r="1518" spans="1:20" x14ac:dyDescent="0.25">
      <c r="A1518" s="1">
        <v>4076</v>
      </c>
      <c r="B1518" t="s">
        <v>21</v>
      </c>
      <c r="C1518" t="s">
        <v>36</v>
      </c>
      <c r="D1518" t="s">
        <v>71</v>
      </c>
      <c r="E1518" t="s">
        <v>41</v>
      </c>
      <c r="F1518" t="s">
        <v>73</v>
      </c>
      <c r="G1518" t="s">
        <v>76</v>
      </c>
      <c r="H1518" t="s">
        <v>1064</v>
      </c>
      <c r="I1518" t="s">
        <v>89</v>
      </c>
      <c r="J1518" t="s">
        <v>95</v>
      </c>
      <c r="K1518" t="s">
        <v>281</v>
      </c>
      <c r="L1518" t="s">
        <v>73</v>
      </c>
      <c r="M1518" t="s">
        <v>126</v>
      </c>
      <c r="N1518" t="s">
        <v>101</v>
      </c>
      <c r="O1518" t="s">
        <v>103</v>
      </c>
      <c r="P1518" t="s">
        <v>297</v>
      </c>
      <c r="Q1518" t="s">
        <v>74</v>
      </c>
      <c r="R1518" t="s">
        <v>1588</v>
      </c>
      <c r="S1518" t="s">
        <v>85</v>
      </c>
      <c r="T1518" t="s">
        <v>1116</v>
      </c>
    </row>
    <row r="1519" spans="1:20" x14ac:dyDescent="0.25">
      <c r="A1519" s="1">
        <v>4077</v>
      </c>
      <c r="B1519" t="s">
        <v>21</v>
      </c>
      <c r="C1519" t="s">
        <v>37</v>
      </c>
      <c r="D1519" t="s">
        <v>71</v>
      </c>
      <c r="E1519" t="s">
        <v>68</v>
      </c>
      <c r="F1519" t="s">
        <v>73</v>
      </c>
      <c r="G1519" t="s">
        <v>102</v>
      </c>
      <c r="H1519" t="s">
        <v>651</v>
      </c>
      <c r="I1519" t="s">
        <v>102</v>
      </c>
      <c r="J1519" t="s">
        <v>108</v>
      </c>
      <c r="K1519" t="s">
        <v>1239</v>
      </c>
      <c r="L1519" t="s">
        <v>126</v>
      </c>
      <c r="M1519" t="s">
        <v>73</v>
      </c>
      <c r="N1519" t="s">
        <v>74</v>
      </c>
      <c r="O1519" t="s">
        <v>94</v>
      </c>
      <c r="P1519" t="s">
        <v>806</v>
      </c>
      <c r="Q1519" t="s">
        <v>73</v>
      </c>
      <c r="R1519" t="s">
        <v>1508</v>
      </c>
      <c r="S1519" t="s">
        <v>85</v>
      </c>
      <c r="T1519" t="s">
        <v>83</v>
      </c>
    </row>
    <row r="1520" spans="1:20" x14ac:dyDescent="0.25">
      <c r="A1520" s="1">
        <v>4078</v>
      </c>
      <c r="B1520" t="s">
        <v>21</v>
      </c>
      <c r="C1520" t="s">
        <v>38</v>
      </c>
      <c r="D1520" t="s">
        <v>71</v>
      </c>
      <c r="E1520" t="s">
        <v>58</v>
      </c>
      <c r="F1520" t="s">
        <v>74</v>
      </c>
      <c r="G1520" t="s">
        <v>102</v>
      </c>
      <c r="H1520" t="s">
        <v>386</v>
      </c>
      <c r="I1520" t="s">
        <v>103</v>
      </c>
      <c r="J1520" t="s">
        <v>91</v>
      </c>
      <c r="K1520" t="s">
        <v>1183</v>
      </c>
      <c r="L1520" t="s">
        <v>73</v>
      </c>
      <c r="M1520" t="s">
        <v>74</v>
      </c>
      <c r="N1520" t="s">
        <v>74</v>
      </c>
      <c r="O1520" t="s">
        <v>92</v>
      </c>
      <c r="P1520" t="s">
        <v>530</v>
      </c>
      <c r="Q1520" t="s">
        <v>74</v>
      </c>
      <c r="R1520" t="s">
        <v>1531</v>
      </c>
      <c r="S1520" t="s">
        <v>85</v>
      </c>
      <c r="T1520" t="s">
        <v>101</v>
      </c>
    </row>
    <row r="1521" spans="1:20" x14ac:dyDescent="0.25">
      <c r="A1521" s="1">
        <v>4079</v>
      </c>
      <c r="B1521" t="s">
        <v>21</v>
      </c>
      <c r="C1521" t="s">
        <v>39</v>
      </c>
      <c r="D1521" t="s">
        <v>71</v>
      </c>
      <c r="E1521" t="s">
        <v>55</v>
      </c>
      <c r="F1521" t="s">
        <v>74</v>
      </c>
      <c r="G1521" t="s">
        <v>106</v>
      </c>
      <c r="H1521" t="s">
        <v>955</v>
      </c>
      <c r="I1521" t="s">
        <v>85</v>
      </c>
      <c r="J1521" t="s">
        <v>98</v>
      </c>
      <c r="K1521" t="s">
        <v>995</v>
      </c>
      <c r="L1521" t="s">
        <v>74</v>
      </c>
      <c r="M1521" t="s">
        <v>73</v>
      </c>
      <c r="N1521" t="s">
        <v>101</v>
      </c>
      <c r="O1521" t="s">
        <v>91</v>
      </c>
      <c r="P1521" t="s">
        <v>995</v>
      </c>
      <c r="Q1521" t="s">
        <v>73</v>
      </c>
      <c r="R1521" t="s">
        <v>1755</v>
      </c>
      <c r="S1521" t="s">
        <v>89</v>
      </c>
      <c r="T1521" t="s">
        <v>101</v>
      </c>
    </row>
    <row r="1522" spans="1:20" x14ac:dyDescent="0.25">
      <c r="A1522" s="1">
        <v>4080</v>
      </c>
      <c r="B1522" t="s">
        <v>21</v>
      </c>
      <c r="C1522" t="s">
        <v>24</v>
      </c>
      <c r="D1522" t="s">
        <v>72</v>
      </c>
      <c r="E1522" t="s">
        <v>66</v>
      </c>
      <c r="F1522" t="s">
        <v>74</v>
      </c>
      <c r="G1522" t="s">
        <v>75</v>
      </c>
      <c r="H1522" t="s">
        <v>703</v>
      </c>
      <c r="I1522" t="s">
        <v>102</v>
      </c>
      <c r="J1522" t="s">
        <v>104</v>
      </c>
      <c r="K1522" t="s">
        <v>1141</v>
      </c>
      <c r="L1522" t="s">
        <v>74</v>
      </c>
      <c r="M1522" t="s">
        <v>74</v>
      </c>
      <c r="N1522" t="s">
        <v>1116</v>
      </c>
      <c r="O1522" t="s">
        <v>75</v>
      </c>
      <c r="P1522" t="s">
        <v>946</v>
      </c>
      <c r="Q1522" t="s">
        <v>73</v>
      </c>
      <c r="R1522" t="s">
        <v>1433</v>
      </c>
      <c r="S1522" t="s">
        <v>116</v>
      </c>
      <c r="T1522" t="s">
        <v>101</v>
      </c>
    </row>
    <row r="1523" spans="1:20" x14ac:dyDescent="0.25">
      <c r="A1523" s="1">
        <v>4081</v>
      </c>
      <c r="B1523" t="s">
        <v>21</v>
      </c>
      <c r="C1523" t="s">
        <v>25</v>
      </c>
      <c r="D1523" t="s">
        <v>72</v>
      </c>
      <c r="E1523" t="s">
        <v>58</v>
      </c>
      <c r="F1523" t="s">
        <v>73</v>
      </c>
      <c r="G1523" t="s">
        <v>86</v>
      </c>
      <c r="H1523" t="s">
        <v>151</v>
      </c>
      <c r="I1523" t="s">
        <v>81</v>
      </c>
      <c r="J1523" t="s">
        <v>86</v>
      </c>
      <c r="K1523" t="s">
        <v>1076</v>
      </c>
      <c r="L1523" t="s">
        <v>74</v>
      </c>
      <c r="M1523" t="s">
        <v>73</v>
      </c>
      <c r="N1523" t="s">
        <v>126</v>
      </c>
      <c r="O1523" t="s">
        <v>91</v>
      </c>
      <c r="P1523" t="s">
        <v>1149</v>
      </c>
      <c r="Q1523" t="s">
        <v>126</v>
      </c>
      <c r="R1523" t="s">
        <v>1638</v>
      </c>
      <c r="S1523" t="s">
        <v>82</v>
      </c>
      <c r="T1523" t="s">
        <v>131</v>
      </c>
    </row>
    <row r="1524" spans="1:20" x14ac:dyDescent="0.25">
      <c r="A1524" s="1">
        <v>4082</v>
      </c>
      <c r="B1524" t="s">
        <v>21</v>
      </c>
      <c r="C1524" t="s">
        <v>26</v>
      </c>
      <c r="D1524" t="s">
        <v>72</v>
      </c>
      <c r="E1524" t="s">
        <v>65</v>
      </c>
      <c r="F1524" t="s">
        <v>74</v>
      </c>
      <c r="G1524" t="s">
        <v>86</v>
      </c>
      <c r="H1524" t="s">
        <v>1065</v>
      </c>
      <c r="I1524" t="s">
        <v>114</v>
      </c>
      <c r="J1524" t="s">
        <v>79</v>
      </c>
      <c r="K1524" t="s">
        <v>1363</v>
      </c>
      <c r="L1524" t="s">
        <v>101</v>
      </c>
      <c r="M1524" t="s">
        <v>73</v>
      </c>
      <c r="N1524" t="s">
        <v>74</v>
      </c>
      <c r="O1524" t="s">
        <v>93</v>
      </c>
      <c r="P1524" t="s">
        <v>995</v>
      </c>
      <c r="Q1524" t="s">
        <v>73</v>
      </c>
      <c r="R1524" t="s">
        <v>207</v>
      </c>
      <c r="S1524" t="s">
        <v>106</v>
      </c>
      <c r="T1524" t="s">
        <v>76</v>
      </c>
    </row>
    <row r="1525" spans="1:20" x14ac:dyDescent="0.25">
      <c r="A1525" s="1">
        <v>4083</v>
      </c>
      <c r="B1525" t="s">
        <v>21</v>
      </c>
      <c r="C1525" t="s">
        <v>27</v>
      </c>
      <c r="D1525" t="s">
        <v>72</v>
      </c>
      <c r="E1525" t="s">
        <v>56</v>
      </c>
      <c r="F1525" t="s">
        <v>73</v>
      </c>
      <c r="G1525" t="s">
        <v>90</v>
      </c>
      <c r="H1525" t="s">
        <v>922</v>
      </c>
      <c r="I1525" t="s">
        <v>96</v>
      </c>
      <c r="J1525" t="s">
        <v>77</v>
      </c>
      <c r="K1525" t="s">
        <v>1197</v>
      </c>
      <c r="L1525" t="s">
        <v>126</v>
      </c>
      <c r="M1525" t="s">
        <v>73</v>
      </c>
      <c r="N1525" t="s">
        <v>73</v>
      </c>
      <c r="O1525" t="s">
        <v>92</v>
      </c>
      <c r="P1525" t="s">
        <v>885</v>
      </c>
      <c r="Q1525" t="s">
        <v>73</v>
      </c>
      <c r="R1525" t="s">
        <v>2052</v>
      </c>
      <c r="S1525" t="s">
        <v>116</v>
      </c>
      <c r="T1525" t="s">
        <v>1116</v>
      </c>
    </row>
    <row r="1526" spans="1:20" x14ac:dyDescent="0.25">
      <c r="A1526" s="1">
        <v>4084</v>
      </c>
      <c r="B1526" t="s">
        <v>21</v>
      </c>
      <c r="C1526" t="s">
        <v>40</v>
      </c>
      <c r="D1526" t="s">
        <v>72</v>
      </c>
      <c r="E1526" t="s">
        <v>68</v>
      </c>
      <c r="F1526" t="s">
        <v>74</v>
      </c>
      <c r="G1526" t="s">
        <v>92</v>
      </c>
      <c r="H1526" t="s">
        <v>552</v>
      </c>
      <c r="I1526" t="s">
        <v>114</v>
      </c>
      <c r="J1526" t="s">
        <v>97</v>
      </c>
      <c r="K1526" t="s">
        <v>1233</v>
      </c>
      <c r="L1526" t="s">
        <v>126</v>
      </c>
      <c r="M1526" t="s">
        <v>74</v>
      </c>
      <c r="N1526" t="s">
        <v>74</v>
      </c>
      <c r="O1526" t="s">
        <v>108</v>
      </c>
      <c r="P1526" t="s">
        <v>527</v>
      </c>
      <c r="Q1526" t="s">
        <v>74</v>
      </c>
      <c r="R1526" t="s">
        <v>2194</v>
      </c>
      <c r="S1526" t="s">
        <v>96</v>
      </c>
      <c r="T1526" t="s">
        <v>76</v>
      </c>
    </row>
    <row r="1527" spans="1:20" x14ac:dyDescent="0.25">
      <c r="A1527" s="1">
        <v>4085</v>
      </c>
      <c r="B1527" t="s">
        <v>21</v>
      </c>
      <c r="C1527" t="s">
        <v>29</v>
      </c>
      <c r="D1527" t="s">
        <v>72</v>
      </c>
      <c r="E1527" t="s">
        <v>66</v>
      </c>
      <c r="F1527" t="s">
        <v>73</v>
      </c>
      <c r="G1527" t="s">
        <v>77</v>
      </c>
      <c r="H1527" t="s">
        <v>298</v>
      </c>
      <c r="I1527" t="s">
        <v>79</v>
      </c>
      <c r="J1527" t="s">
        <v>104</v>
      </c>
      <c r="K1527" t="s">
        <v>1183</v>
      </c>
      <c r="L1527" t="s">
        <v>101</v>
      </c>
      <c r="M1527" t="s">
        <v>74</v>
      </c>
      <c r="N1527" t="s">
        <v>1116</v>
      </c>
      <c r="O1527" t="s">
        <v>81</v>
      </c>
      <c r="P1527" t="s">
        <v>829</v>
      </c>
      <c r="Q1527" t="s">
        <v>73</v>
      </c>
      <c r="R1527" t="s">
        <v>1788</v>
      </c>
      <c r="S1527" t="s">
        <v>85</v>
      </c>
      <c r="T1527" t="s">
        <v>1116</v>
      </c>
    </row>
    <row r="1528" spans="1:20" x14ac:dyDescent="0.25">
      <c r="A1528" s="1">
        <v>4086</v>
      </c>
      <c r="B1528" t="s">
        <v>21</v>
      </c>
      <c r="C1528" t="s">
        <v>30</v>
      </c>
      <c r="D1528" t="s">
        <v>72</v>
      </c>
      <c r="E1528" t="s">
        <v>49</v>
      </c>
      <c r="F1528" t="s">
        <v>74</v>
      </c>
      <c r="G1528" t="s">
        <v>99</v>
      </c>
      <c r="H1528" t="s">
        <v>275</v>
      </c>
      <c r="I1528" t="s">
        <v>92</v>
      </c>
      <c r="J1528" t="s">
        <v>91</v>
      </c>
      <c r="K1528" t="s">
        <v>1185</v>
      </c>
      <c r="L1528" t="s">
        <v>74</v>
      </c>
      <c r="M1528" t="s">
        <v>74</v>
      </c>
      <c r="N1528" t="s">
        <v>1116</v>
      </c>
      <c r="O1528" t="s">
        <v>106</v>
      </c>
      <c r="P1528" t="s">
        <v>100</v>
      </c>
      <c r="Q1528" t="s">
        <v>74</v>
      </c>
      <c r="R1528" t="s">
        <v>1533</v>
      </c>
      <c r="S1528" t="s">
        <v>82</v>
      </c>
      <c r="T1528" t="s">
        <v>1116</v>
      </c>
    </row>
    <row r="1529" spans="1:20" x14ac:dyDescent="0.25">
      <c r="A1529" s="1">
        <v>4087</v>
      </c>
      <c r="B1529" t="s">
        <v>21</v>
      </c>
      <c r="C1529" t="s">
        <v>31</v>
      </c>
      <c r="D1529" t="s">
        <v>72</v>
      </c>
      <c r="E1529" t="s">
        <v>69</v>
      </c>
      <c r="F1529" t="s">
        <v>73</v>
      </c>
      <c r="G1529" t="s">
        <v>75</v>
      </c>
      <c r="H1529" t="s">
        <v>445</v>
      </c>
      <c r="I1529" t="s">
        <v>98</v>
      </c>
      <c r="J1529" t="s">
        <v>95</v>
      </c>
      <c r="K1529" t="s">
        <v>1242</v>
      </c>
      <c r="L1529" t="s">
        <v>73</v>
      </c>
      <c r="M1529" t="s">
        <v>73</v>
      </c>
      <c r="N1529" t="s">
        <v>83</v>
      </c>
      <c r="O1529" t="s">
        <v>102</v>
      </c>
      <c r="P1529" t="s">
        <v>122</v>
      </c>
      <c r="Q1529" t="s">
        <v>126</v>
      </c>
      <c r="R1529" t="s">
        <v>1487</v>
      </c>
      <c r="S1529" t="s">
        <v>82</v>
      </c>
      <c r="T1529" t="s">
        <v>1116</v>
      </c>
    </row>
    <row r="1530" spans="1:20" x14ac:dyDescent="0.25">
      <c r="A1530" s="1">
        <v>4088</v>
      </c>
      <c r="B1530" t="s">
        <v>21</v>
      </c>
      <c r="C1530" t="s">
        <v>32</v>
      </c>
      <c r="D1530" t="s">
        <v>72</v>
      </c>
      <c r="E1530" t="s">
        <v>60</v>
      </c>
      <c r="F1530" t="s">
        <v>74</v>
      </c>
      <c r="G1530" t="s">
        <v>79</v>
      </c>
      <c r="H1530" t="s">
        <v>333</v>
      </c>
      <c r="I1530" t="s">
        <v>92</v>
      </c>
      <c r="J1530" t="s">
        <v>110</v>
      </c>
      <c r="K1530" t="s">
        <v>1202</v>
      </c>
      <c r="L1530" t="s">
        <v>74</v>
      </c>
      <c r="M1530" t="s">
        <v>74</v>
      </c>
      <c r="N1530" t="s">
        <v>74</v>
      </c>
      <c r="O1530" t="s">
        <v>86</v>
      </c>
      <c r="P1530" t="s">
        <v>540</v>
      </c>
      <c r="Q1530" t="s">
        <v>126</v>
      </c>
      <c r="R1530" t="s">
        <v>1043</v>
      </c>
      <c r="S1530" t="s">
        <v>96</v>
      </c>
      <c r="T1530" t="s">
        <v>131</v>
      </c>
    </row>
    <row r="1531" spans="1:20" x14ac:dyDescent="0.25">
      <c r="A1531" s="1">
        <v>4089</v>
      </c>
      <c r="B1531" t="s">
        <v>21</v>
      </c>
      <c r="C1531" t="s">
        <v>33</v>
      </c>
      <c r="D1531" t="s">
        <v>72</v>
      </c>
      <c r="E1531" t="s">
        <v>64</v>
      </c>
      <c r="F1531" t="s">
        <v>73</v>
      </c>
      <c r="G1531" t="s">
        <v>95</v>
      </c>
      <c r="H1531" t="s">
        <v>293</v>
      </c>
      <c r="I1531" t="s">
        <v>103</v>
      </c>
      <c r="J1531" t="s">
        <v>107</v>
      </c>
      <c r="K1531" t="s">
        <v>1204</v>
      </c>
      <c r="L1531" t="s">
        <v>101</v>
      </c>
      <c r="M1531" t="s">
        <v>73</v>
      </c>
      <c r="N1531" t="s">
        <v>126</v>
      </c>
      <c r="O1531" t="s">
        <v>108</v>
      </c>
      <c r="P1531" t="s">
        <v>1076</v>
      </c>
      <c r="Q1531" t="s">
        <v>74</v>
      </c>
      <c r="R1531" t="s">
        <v>1942</v>
      </c>
      <c r="S1531" t="s">
        <v>85</v>
      </c>
      <c r="T1531" t="s">
        <v>1116</v>
      </c>
    </row>
    <row r="1532" spans="1:20" x14ac:dyDescent="0.25">
      <c r="A1532" s="1">
        <v>4090</v>
      </c>
      <c r="B1532" t="s">
        <v>21</v>
      </c>
      <c r="C1532" t="s">
        <v>34</v>
      </c>
      <c r="D1532" t="s">
        <v>72</v>
      </c>
      <c r="E1532" t="s">
        <v>61</v>
      </c>
      <c r="F1532" t="s">
        <v>74</v>
      </c>
      <c r="G1532" t="s">
        <v>90</v>
      </c>
      <c r="H1532" t="s">
        <v>360</v>
      </c>
      <c r="I1532" t="s">
        <v>99</v>
      </c>
      <c r="J1532" t="s">
        <v>95</v>
      </c>
      <c r="K1532" t="s">
        <v>1128</v>
      </c>
      <c r="L1532" t="s">
        <v>126</v>
      </c>
      <c r="M1532" t="s">
        <v>74</v>
      </c>
      <c r="N1532" t="s">
        <v>83</v>
      </c>
      <c r="O1532" t="s">
        <v>95</v>
      </c>
      <c r="P1532" t="s">
        <v>919</v>
      </c>
      <c r="Q1532" t="s">
        <v>73</v>
      </c>
      <c r="R1532" t="s">
        <v>2114</v>
      </c>
      <c r="S1532" t="s">
        <v>106</v>
      </c>
      <c r="T1532" t="s">
        <v>1116</v>
      </c>
    </row>
    <row r="1533" spans="1:20" x14ac:dyDescent="0.25">
      <c r="A1533" s="1">
        <v>4091</v>
      </c>
      <c r="B1533" t="s">
        <v>21</v>
      </c>
      <c r="C1533" t="s">
        <v>35</v>
      </c>
      <c r="D1533" t="s">
        <v>72</v>
      </c>
      <c r="E1533" t="s">
        <v>49</v>
      </c>
      <c r="F1533" t="s">
        <v>73</v>
      </c>
      <c r="G1533" t="s">
        <v>96</v>
      </c>
      <c r="H1533" t="s">
        <v>366</v>
      </c>
      <c r="I1533" t="s">
        <v>92</v>
      </c>
      <c r="J1533" t="s">
        <v>97</v>
      </c>
      <c r="K1533" t="s">
        <v>1223</v>
      </c>
      <c r="L1533" t="s">
        <v>126</v>
      </c>
      <c r="M1533" t="s">
        <v>126</v>
      </c>
      <c r="N1533" t="s">
        <v>1116</v>
      </c>
      <c r="O1533" t="s">
        <v>99</v>
      </c>
      <c r="P1533" t="s">
        <v>127</v>
      </c>
      <c r="Q1533" t="s">
        <v>73</v>
      </c>
      <c r="R1533" t="s">
        <v>2081</v>
      </c>
      <c r="S1533" t="s">
        <v>96</v>
      </c>
      <c r="T1533" t="s">
        <v>83</v>
      </c>
    </row>
    <row r="1534" spans="1:20" x14ac:dyDescent="0.25">
      <c r="A1534" s="1">
        <v>4092</v>
      </c>
      <c r="B1534" t="s">
        <v>21</v>
      </c>
      <c r="C1534" t="s">
        <v>36</v>
      </c>
      <c r="D1534" t="s">
        <v>72</v>
      </c>
      <c r="E1534" t="s">
        <v>57</v>
      </c>
      <c r="F1534" t="s">
        <v>73</v>
      </c>
      <c r="G1534" t="s">
        <v>82</v>
      </c>
      <c r="H1534" t="s">
        <v>221</v>
      </c>
      <c r="I1534" t="s">
        <v>106</v>
      </c>
      <c r="J1534" t="s">
        <v>86</v>
      </c>
      <c r="K1534" t="s">
        <v>1086</v>
      </c>
      <c r="L1534" t="s">
        <v>74</v>
      </c>
      <c r="M1534" t="s">
        <v>74</v>
      </c>
      <c r="N1534" t="s">
        <v>126</v>
      </c>
      <c r="O1534" t="s">
        <v>98</v>
      </c>
      <c r="P1534" t="s">
        <v>297</v>
      </c>
      <c r="Q1534" t="s">
        <v>73</v>
      </c>
      <c r="R1534" t="s">
        <v>1761</v>
      </c>
      <c r="S1534" t="s">
        <v>85</v>
      </c>
      <c r="T1534" t="s">
        <v>126</v>
      </c>
    </row>
    <row r="1535" spans="1:20" x14ac:dyDescent="0.25">
      <c r="A1535" s="1">
        <v>4093</v>
      </c>
      <c r="B1535" t="s">
        <v>21</v>
      </c>
      <c r="C1535" t="s">
        <v>37</v>
      </c>
      <c r="D1535" t="s">
        <v>72</v>
      </c>
      <c r="E1535" t="s">
        <v>41</v>
      </c>
      <c r="F1535" t="s">
        <v>74</v>
      </c>
      <c r="G1535" t="s">
        <v>90</v>
      </c>
      <c r="H1535" t="s">
        <v>938</v>
      </c>
      <c r="I1535" t="s">
        <v>81</v>
      </c>
      <c r="J1535" t="s">
        <v>92</v>
      </c>
      <c r="K1535" t="s">
        <v>1304</v>
      </c>
      <c r="L1535" t="s">
        <v>126</v>
      </c>
      <c r="M1535" t="s">
        <v>73</v>
      </c>
      <c r="N1535" t="s">
        <v>74</v>
      </c>
      <c r="O1535" t="s">
        <v>90</v>
      </c>
      <c r="P1535" t="s">
        <v>95</v>
      </c>
      <c r="Q1535" t="s">
        <v>73</v>
      </c>
      <c r="R1535" t="s">
        <v>2053</v>
      </c>
      <c r="S1535" t="s">
        <v>87</v>
      </c>
      <c r="T1535" t="s">
        <v>74</v>
      </c>
    </row>
    <row r="1536" spans="1:20" x14ac:dyDescent="0.25">
      <c r="A1536" s="1">
        <v>4094</v>
      </c>
      <c r="B1536" t="s">
        <v>21</v>
      </c>
      <c r="C1536" t="s">
        <v>38</v>
      </c>
      <c r="D1536" t="s">
        <v>72</v>
      </c>
      <c r="E1536" t="s">
        <v>50</v>
      </c>
      <c r="F1536" t="s">
        <v>74</v>
      </c>
      <c r="G1536" t="s">
        <v>86</v>
      </c>
      <c r="H1536" t="s">
        <v>657</v>
      </c>
      <c r="I1536" t="s">
        <v>99</v>
      </c>
      <c r="J1536" t="s">
        <v>97</v>
      </c>
      <c r="K1536" t="s">
        <v>1135</v>
      </c>
      <c r="L1536" t="s">
        <v>101</v>
      </c>
      <c r="M1536" t="s">
        <v>74</v>
      </c>
      <c r="N1536" t="s">
        <v>73</v>
      </c>
      <c r="O1536" t="s">
        <v>113</v>
      </c>
      <c r="P1536" t="s">
        <v>609</v>
      </c>
      <c r="Q1536" t="s">
        <v>73</v>
      </c>
      <c r="R1536" t="s">
        <v>1869</v>
      </c>
      <c r="S1536" t="s">
        <v>82</v>
      </c>
      <c r="T1536" t="s">
        <v>131</v>
      </c>
    </row>
    <row r="1537" spans="1:20" x14ac:dyDescent="0.25">
      <c r="A1537" s="1">
        <v>4095</v>
      </c>
      <c r="B1537" t="s">
        <v>21</v>
      </c>
      <c r="C1537" t="s">
        <v>39</v>
      </c>
      <c r="D1537" t="s">
        <v>72</v>
      </c>
      <c r="E1537" t="s">
        <v>61</v>
      </c>
      <c r="F1537" t="s">
        <v>73</v>
      </c>
      <c r="G1537" t="s">
        <v>78</v>
      </c>
      <c r="H1537" t="s">
        <v>1066</v>
      </c>
      <c r="I1537" t="s">
        <v>90</v>
      </c>
      <c r="J1537" t="s">
        <v>97</v>
      </c>
      <c r="K1537" t="s">
        <v>1086</v>
      </c>
      <c r="L1537" t="s">
        <v>73</v>
      </c>
      <c r="M1537" t="s">
        <v>101</v>
      </c>
      <c r="N1537" t="s">
        <v>101</v>
      </c>
      <c r="O1537" t="s">
        <v>89</v>
      </c>
      <c r="P1537" t="s">
        <v>432</v>
      </c>
      <c r="Q1537" t="s">
        <v>74</v>
      </c>
      <c r="R1537" t="s">
        <v>2141</v>
      </c>
      <c r="S1537" t="s">
        <v>82</v>
      </c>
      <c r="T1537" t="s">
        <v>74</v>
      </c>
    </row>
    <row r="1538" spans="1:20" x14ac:dyDescent="0.25">
      <c r="A1538" s="1">
        <v>4096</v>
      </c>
      <c r="B1538" t="s">
        <v>22</v>
      </c>
      <c r="C1538" t="s">
        <v>24</v>
      </c>
      <c r="D1538" t="s">
        <v>41</v>
      </c>
      <c r="E1538" t="s">
        <v>72</v>
      </c>
      <c r="F1538" t="s">
        <v>74</v>
      </c>
      <c r="G1538" t="s">
        <v>83</v>
      </c>
      <c r="H1538" t="s">
        <v>256</v>
      </c>
      <c r="I1538" t="s">
        <v>90</v>
      </c>
      <c r="J1538" t="s">
        <v>93</v>
      </c>
      <c r="K1538" t="s">
        <v>1349</v>
      </c>
      <c r="L1538" t="s">
        <v>73</v>
      </c>
      <c r="M1538" t="s">
        <v>74</v>
      </c>
      <c r="N1538" t="s">
        <v>126</v>
      </c>
      <c r="O1538" t="s">
        <v>106</v>
      </c>
      <c r="P1538" t="s">
        <v>927</v>
      </c>
      <c r="Q1538" t="s">
        <v>74</v>
      </c>
      <c r="R1538" t="s">
        <v>1635</v>
      </c>
      <c r="S1538" t="s">
        <v>117</v>
      </c>
      <c r="T1538" t="s">
        <v>74</v>
      </c>
    </row>
    <row r="1539" spans="1:20" x14ac:dyDescent="0.25">
      <c r="A1539" s="1">
        <v>4097</v>
      </c>
      <c r="B1539" t="s">
        <v>22</v>
      </c>
      <c r="C1539" t="s">
        <v>25</v>
      </c>
      <c r="D1539" t="s">
        <v>41</v>
      </c>
      <c r="E1539" t="s">
        <v>58</v>
      </c>
      <c r="F1539" t="s">
        <v>73</v>
      </c>
      <c r="G1539" t="s">
        <v>73</v>
      </c>
      <c r="H1539" t="s">
        <v>508</v>
      </c>
      <c r="I1539" t="s">
        <v>75</v>
      </c>
      <c r="J1539" t="s">
        <v>86</v>
      </c>
      <c r="K1539" t="s">
        <v>357</v>
      </c>
      <c r="L1539" t="s">
        <v>73</v>
      </c>
      <c r="M1539" t="s">
        <v>74</v>
      </c>
      <c r="N1539" t="s">
        <v>74</v>
      </c>
      <c r="O1539" t="s">
        <v>106</v>
      </c>
      <c r="P1539" t="s">
        <v>128</v>
      </c>
      <c r="Q1539" t="s">
        <v>73</v>
      </c>
      <c r="R1539" t="s">
        <v>1441</v>
      </c>
      <c r="S1539" t="s">
        <v>85</v>
      </c>
      <c r="T1539" t="s">
        <v>101</v>
      </c>
    </row>
    <row r="1540" spans="1:20" x14ac:dyDescent="0.25">
      <c r="A1540" s="1">
        <v>4098</v>
      </c>
      <c r="B1540" t="s">
        <v>22</v>
      </c>
      <c r="C1540" t="s">
        <v>26</v>
      </c>
      <c r="D1540" t="s">
        <v>41</v>
      </c>
      <c r="E1540" t="s">
        <v>46</v>
      </c>
      <c r="F1540" t="s">
        <v>74</v>
      </c>
      <c r="G1540" t="s">
        <v>96</v>
      </c>
      <c r="H1540" t="s">
        <v>403</v>
      </c>
      <c r="I1540" t="s">
        <v>75</v>
      </c>
      <c r="J1540" t="s">
        <v>92</v>
      </c>
      <c r="K1540" t="s">
        <v>1142</v>
      </c>
      <c r="L1540" t="s">
        <v>126</v>
      </c>
      <c r="M1540" t="s">
        <v>101</v>
      </c>
      <c r="N1540" t="s">
        <v>1116</v>
      </c>
      <c r="O1540" t="s">
        <v>81</v>
      </c>
      <c r="P1540" t="s">
        <v>130</v>
      </c>
      <c r="Q1540" t="s">
        <v>73</v>
      </c>
      <c r="R1540" t="s">
        <v>2243</v>
      </c>
      <c r="S1540" t="s">
        <v>78</v>
      </c>
      <c r="T1540" t="s">
        <v>101</v>
      </c>
    </row>
    <row r="1541" spans="1:20" x14ac:dyDescent="0.25">
      <c r="A1541" s="1">
        <v>4099</v>
      </c>
      <c r="B1541" t="s">
        <v>22</v>
      </c>
      <c r="C1541" t="s">
        <v>27</v>
      </c>
      <c r="D1541" t="s">
        <v>41</v>
      </c>
      <c r="E1541" t="s">
        <v>69</v>
      </c>
      <c r="F1541" t="s">
        <v>74</v>
      </c>
      <c r="G1541" t="s">
        <v>75</v>
      </c>
      <c r="H1541" t="s">
        <v>469</v>
      </c>
      <c r="I1541" t="s">
        <v>106</v>
      </c>
      <c r="J1541" t="s">
        <v>86</v>
      </c>
      <c r="K1541" t="s">
        <v>1225</v>
      </c>
      <c r="L1541" t="s">
        <v>74</v>
      </c>
      <c r="M1541" t="s">
        <v>73</v>
      </c>
      <c r="N1541" t="s">
        <v>74</v>
      </c>
      <c r="O1541" t="s">
        <v>94</v>
      </c>
      <c r="P1541" t="s">
        <v>911</v>
      </c>
      <c r="Q1541" t="s">
        <v>74</v>
      </c>
      <c r="R1541" t="s">
        <v>1501</v>
      </c>
      <c r="S1541" t="s">
        <v>85</v>
      </c>
      <c r="T1541" t="s">
        <v>131</v>
      </c>
    </row>
    <row r="1542" spans="1:20" x14ac:dyDescent="0.25">
      <c r="A1542" s="1">
        <v>4100</v>
      </c>
      <c r="B1542" t="s">
        <v>22</v>
      </c>
      <c r="C1542" t="s">
        <v>28</v>
      </c>
      <c r="D1542" t="s">
        <v>41</v>
      </c>
      <c r="E1542" t="s">
        <v>68</v>
      </c>
      <c r="F1542" t="s">
        <v>73</v>
      </c>
      <c r="G1542" t="s">
        <v>94</v>
      </c>
      <c r="H1542" t="s">
        <v>945</v>
      </c>
      <c r="I1542" t="s">
        <v>78</v>
      </c>
      <c r="J1542" t="s">
        <v>114</v>
      </c>
      <c r="K1542" t="s">
        <v>1252</v>
      </c>
      <c r="L1542" t="s">
        <v>74</v>
      </c>
      <c r="M1542" t="s">
        <v>73</v>
      </c>
      <c r="N1542" t="s">
        <v>74</v>
      </c>
      <c r="O1542" t="s">
        <v>102</v>
      </c>
      <c r="P1542" t="s">
        <v>127</v>
      </c>
      <c r="Q1542" t="s">
        <v>126</v>
      </c>
      <c r="R1542" t="s">
        <v>2244</v>
      </c>
      <c r="S1542" t="s">
        <v>85</v>
      </c>
      <c r="T1542" t="s">
        <v>126</v>
      </c>
    </row>
    <row r="1543" spans="1:20" x14ac:dyDescent="0.25">
      <c r="A1543" s="1">
        <v>4101</v>
      </c>
      <c r="B1543" t="s">
        <v>22</v>
      </c>
      <c r="C1543" t="s">
        <v>40</v>
      </c>
      <c r="D1543" t="s">
        <v>41</v>
      </c>
      <c r="E1543" t="s">
        <v>60</v>
      </c>
      <c r="F1543" t="s">
        <v>73</v>
      </c>
      <c r="G1543" t="s">
        <v>75</v>
      </c>
      <c r="H1543" t="s">
        <v>686</v>
      </c>
      <c r="I1543" t="s">
        <v>98</v>
      </c>
      <c r="J1543" t="s">
        <v>95</v>
      </c>
      <c r="K1543" t="s">
        <v>1216</v>
      </c>
      <c r="L1543" t="s">
        <v>73</v>
      </c>
      <c r="M1543" t="s">
        <v>74</v>
      </c>
      <c r="N1543" t="s">
        <v>1116</v>
      </c>
      <c r="O1543" t="s">
        <v>90</v>
      </c>
      <c r="P1543" t="s">
        <v>138</v>
      </c>
      <c r="Q1543" t="s">
        <v>74</v>
      </c>
      <c r="R1543" t="s">
        <v>1525</v>
      </c>
      <c r="S1543" t="s">
        <v>78</v>
      </c>
      <c r="T1543" t="s">
        <v>73</v>
      </c>
    </row>
    <row r="1544" spans="1:20" x14ac:dyDescent="0.25">
      <c r="A1544" s="1">
        <v>4102</v>
      </c>
      <c r="B1544" t="s">
        <v>22</v>
      </c>
      <c r="C1544" t="s">
        <v>29</v>
      </c>
      <c r="D1544" t="s">
        <v>41</v>
      </c>
      <c r="E1544" t="s">
        <v>50</v>
      </c>
      <c r="F1544" t="s">
        <v>74</v>
      </c>
      <c r="G1544" t="s">
        <v>78</v>
      </c>
      <c r="H1544" t="s">
        <v>1044</v>
      </c>
      <c r="I1544" t="s">
        <v>98</v>
      </c>
      <c r="J1544" t="s">
        <v>91</v>
      </c>
      <c r="K1544" t="s">
        <v>1168</v>
      </c>
      <c r="L1544" t="s">
        <v>74</v>
      </c>
      <c r="M1544" t="s">
        <v>101</v>
      </c>
      <c r="N1544" t="s">
        <v>83</v>
      </c>
      <c r="O1544" t="s">
        <v>98</v>
      </c>
      <c r="P1544" t="s">
        <v>537</v>
      </c>
      <c r="Q1544" t="s">
        <v>73</v>
      </c>
      <c r="R1544" t="s">
        <v>1457</v>
      </c>
      <c r="S1544" t="s">
        <v>96</v>
      </c>
      <c r="T1544" t="s">
        <v>1116</v>
      </c>
    </row>
    <row r="1545" spans="1:20" x14ac:dyDescent="0.25">
      <c r="A1545" s="1">
        <v>4103</v>
      </c>
      <c r="B1545" t="s">
        <v>22</v>
      </c>
      <c r="C1545" t="s">
        <v>30</v>
      </c>
      <c r="D1545" t="s">
        <v>41</v>
      </c>
      <c r="E1545" t="s">
        <v>68</v>
      </c>
      <c r="F1545" t="s">
        <v>74</v>
      </c>
      <c r="G1545" t="s">
        <v>81</v>
      </c>
      <c r="H1545" t="s">
        <v>261</v>
      </c>
      <c r="I1545" t="s">
        <v>102</v>
      </c>
      <c r="J1545" t="s">
        <v>104</v>
      </c>
      <c r="K1545" t="s">
        <v>1143</v>
      </c>
      <c r="L1545" t="s">
        <v>126</v>
      </c>
      <c r="M1545" t="s">
        <v>74</v>
      </c>
      <c r="N1545" t="s">
        <v>101</v>
      </c>
      <c r="O1545" t="s">
        <v>98</v>
      </c>
      <c r="P1545" t="s">
        <v>187</v>
      </c>
      <c r="Q1545" t="s">
        <v>73</v>
      </c>
      <c r="R1545" t="s">
        <v>1487</v>
      </c>
      <c r="S1545" t="s">
        <v>96</v>
      </c>
      <c r="T1545" t="s">
        <v>83</v>
      </c>
    </row>
    <row r="1546" spans="1:20" x14ac:dyDescent="0.25">
      <c r="A1546" s="1">
        <v>4104</v>
      </c>
      <c r="B1546" t="s">
        <v>22</v>
      </c>
      <c r="C1546" t="s">
        <v>32</v>
      </c>
      <c r="D1546" t="s">
        <v>41</v>
      </c>
      <c r="E1546" t="s">
        <v>56</v>
      </c>
      <c r="F1546" t="s">
        <v>73</v>
      </c>
      <c r="G1546" t="s">
        <v>96</v>
      </c>
      <c r="H1546" t="s">
        <v>128</v>
      </c>
      <c r="I1546" t="s">
        <v>103</v>
      </c>
      <c r="J1546" t="s">
        <v>91</v>
      </c>
      <c r="K1546" t="s">
        <v>1200</v>
      </c>
      <c r="L1546" t="s">
        <v>74</v>
      </c>
      <c r="M1546" t="s">
        <v>126</v>
      </c>
      <c r="N1546" t="s">
        <v>131</v>
      </c>
      <c r="O1546" t="s">
        <v>114</v>
      </c>
      <c r="P1546" t="s">
        <v>527</v>
      </c>
      <c r="Q1546" t="s">
        <v>74</v>
      </c>
      <c r="R1546" t="s">
        <v>1554</v>
      </c>
      <c r="S1546" t="s">
        <v>96</v>
      </c>
      <c r="T1546" t="s">
        <v>76</v>
      </c>
    </row>
    <row r="1547" spans="1:20" x14ac:dyDescent="0.25">
      <c r="A1547" s="1">
        <v>4105</v>
      </c>
      <c r="B1547" t="s">
        <v>22</v>
      </c>
      <c r="C1547" t="s">
        <v>33</v>
      </c>
      <c r="D1547" t="s">
        <v>41</v>
      </c>
      <c r="E1547" t="s">
        <v>65</v>
      </c>
      <c r="F1547" t="s">
        <v>74</v>
      </c>
      <c r="G1547" t="s">
        <v>98</v>
      </c>
      <c r="H1547" t="s">
        <v>145</v>
      </c>
      <c r="I1547" t="s">
        <v>87</v>
      </c>
      <c r="J1547" t="s">
        <v>90</v>
      </c>
      <c r="K1547" t="s">
        <v>1047</v>
      </c>
      <c r="L1547" t="s">
        <v>101</v>
      </c>
      <c r="M1547" t="s">
        <v>126</v>
      </c>
      <c r="N1547" t="s">
        <v>74</v>
      </c>
      <c r="O1547" t="s">
        <v>95</v>
      </c>
      <c r="P1547" t="s">
        <v>1168</v>
      </c>
      <c r="Q1547" t="s">
        <v>73</v>
      </c>
      <c r="R1547" t="s">
        <v>2057</v>
      </c>
      <c r="S1547" t="s">
        <v>116</v>
      </c>
      <c r="T1547" t="s">
        <v>101</v>
      </c>
    </row>
    <row r="1548" spans="1:20" x14ac:dyDescent="0.25">
      <c r="A1548" s="1">
        <v>4106</v>
      </c>
      <c r="B1548" t="s">
        <v>22</v>
      </c>
      <c r="C1548" t="s">
        <v>34</v>
      </c>
      <c r="D1548" t="s">
        <v>41</v>
      </c>
      <c r="E1548" t="s">
        <v>57</v>
      </c>
      <c r="F1548" t="s">
        <v>73</v>
      </c>
      <c r="G1548" t="s">
        <v>78</v>
      </c>
      <c r="H1548" t="s">
        <v>597</v>
      </c>
      <c r="I1548" t="s">
        <v>85</v>
      </c>
      <c r="J1548" t="s">
        <v>99</v>
      </c>
      <c r="K1548" t="s">
        <v>609</v>
      </c>
      <c r="L1548" t="s">
        <v>74</v>
      </c>
      <c r="M1548" t="s">
        <v>74</v>
      </c>
      <c r="N1548" t="s">
        <v>126</v>
      </c>
      <c r="O1548" t="s">
        <v>77</v>
      </c>
      <c r="P1548" t="s">
        <v>120</v>
      </c>
      <c r="Q1548" t="s">
        <v>73</v>
      </c>
      <c r="R1548" t="s">
        <v>912</v>
      </c>
      <c r="S1548" t="s">
        <v>85</v>
      </c>
      <c r="T1548" t="s">
        <v>1116</v>
      </c>
    </row>
    <row r="1549" spans="1:20" x14ac:dyDescent="0.25">
      <c r="A1549" s="1">
        <v>4107</v>
      </c>
      <c r="B1549" t="s">
        <v>22</v>
      </c>
      <c r="C1549" t="s">
        <v>35</v>
      </c>
      <c r="D1549" t="s">
        <v>41</v>
      </c>
      <c r="E1549" t="s">
        <v>52</v>
      </c>
      <c r="F1549" t="s">
        <v>73</v>
      </c>
      <c r="G1549" t="s">
        <v>90</v>
      </c>
      <c r="H1549" t="s">
        <v>211</v>
      </c>
      <c r="I1549" t="s">
        <v>116</v>
      </c>
      <c r="J1549" t="s">
        <v>92</v>
      </c>
      <c r="K1549" t="s">
        <v>910</v>
      </c>
      <c r="L1549" t="s">
        <v>73</v>
      </c>
      <c r="M1549" t="s">
        <v>73</v>
      </c>
      <c r="N1549" t="s">
        <v>126</v>
      </c>
      <c r="O1549" t="s">
        <v>113</v>
      </c>
      <c r="P1549" t="s">
        <v>1147</v>
      </c>
      <c r="Q1549" t="s">
        <v>126</v>
      </c>
      <c r="R1549" t="s">
        <v>1836</v>
      </c>
      <c r="S1549" t="s">
        <v>82</v>
      </c>
      <c r="T1549" t="s">
        <v>131</v>
      </c>
    </row>
    <row r="1550" spans="1:20" x14ac:dyDescent="0.25">
      <c r="A1550" s="1">
        <v>4108</v>
      </c>
      <c r="B1550" t="s">
        <v>22</v>
      </c>
      <c r="C1550" t="s">
        <v>36</v>
      </c>
      <c r="D1550" t="s">
        <v>41</v>
      </c>
      <c r="E1550" t="s">
        <v>51</v>
      </c>
      <c r="F1550" t="s">
        <v>74</v>
      </c>
      <c r="G1550" t="s">
        <v>101</v>
      </c>
      <c r="H1550" t="s">
        <v>500</v>
      </c>
      <c r="I1550" t="s">
        <v>92</v>
      </c>
      <c r="J1550" t="s">
        <v>88</v>
      </c>
      <c r="K1550" t="s">
        <v>1174</v>
      </c>
      <c r="L1550" t="s">
        <v>73</v>
      </c>
      <c r="M1550" t="s">
        <v>74</v>
      </c>
      <c r="N1550" t="s">
        <v>101</v>
      </c>
      <c r="O1550" t="s">
        <v>98</v>
      </c>
      <c r="P1550" t="s">
        <v>432</v>
      </c>
      <c r="Q1550" t="s">
        <v>73</v>
      </c>
      <c r="R1550" t="s">
        <v>1500</v>
      </c>
      <c r="S1550" t="s">
        <v>89</v>
      </c>
      <c r="T1550" t="s">
        <v>83</v>
      </c>
    </row>
    <row r="1551" spans="1:20" x14ac:dyDescent="0.25">
      <c r="A1551" s="1">
        <v>4109</v>
      </c>
      <c r="B1551" t="s">
        <v>22</v>
      </c>
      <c r="C1551" t="s">
        <v>37</v>
      </c>
      <c r="D1551" t="s">
        <v>41</v>
      </c>
      <c r="E1551" t="s">
        <v>42</v>
      </c>
      <c r="F1551" t="s">
        <v>73</v>
      </c>
      <c r="G1551" t="s">
        <v>96</v>
      </c>
      <c r="H1551" t="s">
        <v>674</v>
      </c>
      <c r="I1551" t="s">
        <v>102</v>
      </c>
      <c r="J1551" t="s">
        <v>111</v>
      </c>
      <c r="K1551" t="s">
        <v>1242</v>
      </c>
      <c r="L1551" t="s">
        <v>74</v>
      </c>
      <c r="M1551" t="s">
        <v>126</v>
      </c>
      <c r="N1551" t="s">
        <v>76</v>
      </c>
      <c r="O1551" t="s">
        <v>103</v>
      </c>
      <c r="P1551" t="s">
        <v>138</v>
      </c>
      <c r="Q1551" t="s">
        <v>74</v>
      </c>
      <c r="R1551" t="s">
        <v>1545</v>
      </c>
      <c r="S1551" t="s">
        <v>82</v>
      </c>
      <c r="T1551" t="s">
        <v>101</v>
      </c>
    </row>
    <row r="1552" spans="1:20" x14ac:dyDescent="0.25">
      <c r="A1552" s="1">
        <v>4110</v>
      </c>
      <c r="B1552" t="s">
        <v>22</v>
      </c>
      <c r="C1552" t="s">
        <v>38</v>
      </c>
      <c r="D1552" t="s">
        <v>41</v>
      </c>
      <c r="E1552" t="s">
        <v>58</v>
      </c>
      <c r="F1552" t="s">
        <v>74</v>
      </c>
      <c r="G1552" t="s">
        <v>87</v>
      </c>
      <c r="H1552" t="s">
        <v>515</v>
      </c>
      <c r="I1552" t="s">
        <v>81</v>
      </c>
      <c r="J1552" t="s">
        <v>95</v>
      </c>
      <c r="K1552" t="s">
        <v>1164</v>
      </c>
      <c r="L1552" t="s">
        <v>74</v>
      </c>
      <c r="M1552" t="s">
        <v>73</v>
      </c>
      <c r="N1552" t="s">
        <v>1116</v>
      </c>
      <c r="O1552" t="s">
        <v>81</v>
      </c>
      <c r="P1552" t="s">
        <v>817</v>
      </c>
      <c r="Q1552" t="s">
        <v>73</v>
      </c>
      <c r="R1552" t="s">
        <v>2245</v>
      </c>
      <c r="S1552" t="s">
        <v>116</v>
      </c>
      <c r="T1552" t="s">
        <v>126</v>
      </c>
    </row>
    <row r="1553" spans="1:20" x14ac:dyDescent="0.25">
      <c r="A1553" s="1">
        <v>4111</v>
      </c>
      <c r="B1553" t="s">
        <v>22</v>
      </c>
      <c r="C1553" t="s">
        <v>39</v>
      </c>
      <c r="D1553" t="s">
        <v>41</v>
      </c>
      <c r="E1553" t="s">
        <v>69</v>
      </c>
      <c r="F1553" t="s">
        <v>73</v>
      </c>
      <c r="G1553" t="s">
        <v>77</v>
      </c>
      <c r="H1553" t="s">
        <v>769</v>
      </c>
      <c r="I1553" t="s">
        <v>81</v>
      </c>
      <c r="J1553" t="s">
        <v>93</v>
      </c>
      <c r="K1553" t="s">
        <v>334</v>
      </c>
      <c r="L1553" t="s">
        <v>74</v>
      </c>
      <c r="M1553" t="s">
        <v>73</v>
      </c>
      <c r="N1553" t="s">
        <v>83</v>
      </c>
      <c r="O1553" t="s">
        <v>77</v>
      </c>
      <c r="P1553" t="s">
        <v>473</v>
      </c>
      <c r="Q1553" t="s">
        <v>73</v>
      </c>
      <c r="R1553" t="s">
        <v>2217</v>
      </c>
      <c r="S1553" t="s">
        <v>75</v>
      </c>
      <c r="T1553" t="s">
        <v>1116</v>
      </c>
    </row>
    <row r="1554" spans="1:20" x14ac:dyDescent="0.25">
      <c r="A1554" s="1">
        <v>4112</v>
      </c>
      <c r="B1554" t="s">
        <v>22</v>
      </c>
      <c r="C1554" t="s">
        <v>24</v>
      </c>
      <c r="D1554" t="s">
        <v>42</v>
      </c>
      <c r="E1554" t="s">
        <v>66</v>
      </c>
      <c r="F1554" t="s">
        <v>73</v>
      </c>
      <c r="G1554" t="s">
        <v>85</v>
      </c>
      <c r="H1554" t="s">
        <v>419</v>
      </c>
      <c r="I1554" t="s">
        <v>98</v>
      </c>
      <c r="J1554" t="s">
        <v>84</v>
      </c>
      <c r="K1554" t="s">
        <v>1324</v>
      </c>
      <c r="L1554" t="s">
        <v>73</v>
      </c>
      <c r="M1554" t="s">
        <v>74</v>
      </c>
      <c r="N1554" t="s">
        <v>1116</v>
      </c>
      <c r="O1554" t="s">
        <v>81</v>
      </c>
      <c r="P1554" t="s">
        <v>861</v>
      </c>
      <c r="Q1554" t="s">
        <v>74</v>
      </c>
      <c r="R1554" t="s">
        <v>1616</v>
      </c>
      <c r="S1554" t="s">
        <v>106</v>
      </c>
      <c r="T1554" t="s">
        <v>1116</v>
      </c>
    </row>
    <row r="1555" spans="1:20" x14ac:dyDescent="0.25">
      <c r="A1555" s="1">
        <v>4113</v>
      </c>
      <c r="B1555" t="s">
        <v>22</v>
      </c>
      <c r="C1555" t="s">
        <v>25</v>
      </c>
      <c r="D1555" t="s">
        <v>42</v>
      </c>
      <c r="E1555" t="s">
        <v>45</v>
      </c>
      <c r="F1555" t="s">
        <v>74</v>
      </c>
      <c r="G1555" t="s">
        <v>95</v>
      </c>
      <c r="H1555" t="s">
        <v>631</v>
      </c>
      <c r="I1555" t="s">
        <v>102</v>
      </c>
      <c r="J1555" t="s">
        <v>94</v>
      </c>
      <c r="K1555" t="s">
        <v>1312</v>
      </c>
      <c r="L1555" t="s">
        <v>126</v>
      </c>
      <c r="M1555" t="s">
        <v>74</v>
      </c>
      <c r="N1555" t="s">
        <v>73</v>
      </c>
      <c r="O1555" t="s">
        <v>107</v>
      </c>
      <c r="P1555" t="s">
        <v>1260</v>
      </c>
      <c r="Q1555" t="s">
        <v>126</v>
      </c>
      <c r="R1555" t="s">
        <v>619</v>
      </c>
      <c r="S1555" t="s">
        <v>116</v>
      </c>
      <c r="T1555" t="s">
        <v>83</v>
      </c>
    </row>
    <row r="1556" spans="1:20" x14ac:dyDescent="0.25">
      <c r="A1556" s="1">
        <v>4114</v>
      </c>
      <c r="B1556" t="s">
        <v>22</v>
      </c>
      <c r="C1556" t="s">
        <v>26</v>
      </c>
      <c r="D1556" t="s">
        <v>42</v>
      </c>
      <c r="E1556" t="s">
        <v>64</v>
      </c>
      <c r="F1556" t="s">
        <v>74</v>
      </c>
      <c r="G1556" t="s">
        <v>97</v>
      </c>
      <c r="H1556" t="s">
        <v>929</v>
      </c>
      <c r="I1556" t="s">
        <v>92</v>
      </c>
      <c r="J1556" t="s">
        <v>80</v>
      </c>
      <c r="K1556" t="s">
        <v>1387</v>
      </c>
      <c r="L1556" t="s">
        <v>131</v>
      </c>
      <c r="M1556" t="s">
        <v>73</v>
      </c>
      <c r="N1556" t="s">
        <v>101</v>
      </c>
      <c r="O1556" t="s">
        <v>103</v>
      </c>
      <c r="P1556" t="s">
        <v>118</v>
      </c>
      <c r="Q1556" t="s">
        <v>73</v>
      </c>
      <c r="R1556" t="s">
        <v>1545</v>
      </c>
      <c r="S1556" t="s">
        <v>116</v>
      </c>
      <c r="T1556" t="s">
        <v>1116</v>
      </c>
    </row>
    <row r="1557" spans="1:20" x14ac:dyDescent="0.25">
      <c r="A1557" s="1">
        <v>4115</v>
      </c>
      <c r="B1557" t="s">
        <v>22</v>
      </c>
      <c r="C1557" t="s">
        <v>27</v>
      </c>
      <c r="D1557" t="s">
        <v>42</v>
      </c>
      <c r="E1557" t="s">
        <v>47</v>
      </c>
      <c r="F1557" t="s">
        <v>74</v>
      </c>
      <c r="G1557" t="s">
        <v>111</v>
      </c>
      <c r="H1557" t="s">
        <v>721</v>
      </c>
      <c r="I1557" t="s">
        <v>113</v>
      </c>
      <c r="J1557" t="s">
        <v>91</v>
      </c>
      <c r="K1557" t="s">
        <v>1302</v>
      </c>
      <c r="L1557" t="s">
        <v>101</v>
      </c>
      <c r="M1557" t="s">
        <v>73</v>
      </c>
      <c r="N1557" t="s">
        <v>101</v>
      </c>
      <c r="O1557" t="s">
        <v>77</v>
      </c>
      <c r="P1557" t="s">
        <v>911</v>
      </c>
      <c r="Q1557" t="s">
        <v>74</v>
      </c>
      <c r="R1557" t="s">
        <v>1903</v>
      </c>
      <c r="S1557" t="s">
        <v>106</v>
      </c>
      <c r="T1557" t="s">
        <v>116</v>
      </c>
    </row>
    <row r="1558" spans="1:20" x14ac:dyDescent="0.25">
      <c r="A1558" s="1">
        <v>4116</v>
      </c>
      <c r="B1558" t="s">
        <v>22</v>
      </c>
      <c r="C1558" t="s">
        <v>28</v>
      </c>
      <c r="D1558" t="s">
        <v>42</v>
      </c>
      <c r="E1558" t="s">
        <v>67</v>
      </c>
      <c r="F1558" t="s">
        <v>73</v>
      </c>
      <c r="G1558" t="s">
        <v>75</v>
      </c>
      <c r="H1558" t="s">
        <v>289</v>
      </c>
      <c r="I1558" t="s">
        <v>95</v>
      </c>
      <c r="J1558" t="s">
        <v>110</v>
      </c>
      <c r="K1558" t="s">
        <v>1277</v>
      </c>
      <c r="L1558" t="s">
        <v>74</v>
      </c>
      <c r="M1558" t="s">
        <v>73</v>
      </c>
      <c r="N1558" t="s">
        <v>83</v>
      </c>
      <c r="O1558" t="s">
        <v>99</v>
      </c>
      <c r="P1558" t="s">
        <v>120</v>
      </c>
      <c r="Q1558" t="s">
        <v>74</v>
      </c>
      <c r="R1558" t="s">
        <v>1535</v>
      </c>
      <c r="S1558" t="s">
        <v>96</v>
      </c>
      <c r="T1558" t="s">
        <v>83</v>
      </c>
    </row>
    <row r="1559" spans="1:20" x14ac:dyDescent="0.25">
      <c r="A1559" s="1">
        <v>4117</v>
      </c>
      <c r="B1559" t="s">
        <v>22</v>
      </c>
      <c r="C1559" t="s">
        <v>40</v>
      </c>
      <c r="D1559" t="s">
        <v>42</v>
      </c>
      <c r="E1559" t="s">
        <v>70</v>
      </c>
      <c r="F1559" t="s">
        <v>74</v>
      </c>
      <c r="G1559" t="s">
        <v>93</v>
      </c>
      <c r="H1559" t="s">
        <v>790</v>
      </c>
      <c r="I1559" t="s">
        <v>95</v>
      </c>
      <c r="J1559" t="s">
        <v>88</v>
      </c>
      <c r="K1559" t="s">
        <v>1331</v>
      </c>
      <c r="L1559" t="s">
        <v>101</v>
      </c>
      <c r="M1559" t="s">
        <v>73</v>
      </c>
      <c r="N1559" t="s">
        <v>74</v>
      </c>
      <c r="O1559" t="s">
        <v>103</v>
      </c>
      <c r="P1559" t="s">
        <v>335</v>
      </c>
      <c r="Q1559" t="s">
        <v>74</v>
      </c>
      <c r="R1559" t="s">
        <v>1769</v>
      </c>
      <c r="S1559" t="s">
        <v>82</v>
      </c>
      <c r="T1559" t="s">
        <v>117</v>
      </c>
    </row>
    <row r="1560" spans="1:20" x14ac:dyDescent="0.25">
      <c r="A1560" s="1">
        <v>4118</v>
      </c>
      <c r="B1560" t="s">
        <v>22</v>
      </c>
      <c r="C1560" t="s">
        <v>29</v>
      </c>
      <c r="D1560" t="s">
        <v>42</v>
      </c>
      <c r="E1560" t="s">
        <v>61</v>
      </c>
      <c r="F1560" t="s">
        <v>74</v>
      </c>
      <c r="G1560" t="s">
        <v>102</v>
      </c>
      <c r="H1560" t="s">
        <v>318</v>
      </c>
      <c r="I1560" t="s">
        <v>95</v>
      </c>
      <c r="J1560" t="s">
        <v>91</v>
      </c>
      <c r="K1560" t="s">
        <v>1363</v>
      </c>
      <c r="L1560" t="s">
        <v>74</v>
      </c>
      <c r="M1560" t="s">
        <v>73</v>
      </c>
      <c r="N1560" t="s">
        <v>101</v>
      </c>
      <c r="O1560" t="s">
        <v>90</v>
      </c>
      <c r="P1560" t="s">
        <v>178</v>
      </c>
      <c r="Q1560" t="s">
        <v>74</v>
      </c>
      <c r="R1560" t="s">
        <v>1606</v>
      </c>
      <c r="S1560" t="s">
        <v>82</v>
      </c>
      <c r="T1560" t="s">
        <v>76</v>
      </c>
    </row>
    <row r="1561" spans="1:20" x14ac:dyDescent="0.25">
      <c r="A1561" s="1">
        <v>4119</v>
      </c>
      <c r="B1561" t="s">
        <v>22</v>
      </c>
      <c r="C1561" t="s">
        <v>31</v>
      </c>
      <c r="D1561" t="s">
        <v>42</v>
      </c>
      <c r="E1561" t="s">
        <v>72</v>
      </c>
      <c r="F1561" t="s">
        <v>73</v>
      </c>
      <c r="G1561" t="s">
        <v>105</v>
      </c>
      <c r="H1561" t="s">
        <v>1067</v>
      </c>
      <c r="I1561" t="s">
        <v>92</v>
      </c>
      <c r="J1561" t="s">
        <v>105</v>
      </c>
      <c r="K1561" t="s">
        <v>1348</v>
      </c>
      <c r="L1561" t="s">
        <v>1116</v>
      </c>
      <c r="M1561" t="s">
        <v>74</v>
      </c>
      <c r="N1561" t="s">
        <v>126</v>
      </c>
      <c r="O1561" t="s">
        <v>77</v>
      </c>
      <c r="P1561" t="s">
        <v>1168</v>
      </c>
      <c r="Q1561" t="s">
        <v>74</v>
      </c>
      <c r="R1561" t="s">
        <v>1909</v>
      </c>
      <c r="S1561" t="s">
        <v>82</v>
      </c>
      <c r="T1561" t="s">
        <v>78</v>
      </c>
    </row>
    <row r="1562" spans="1:20" x14ac:dyDescent="0.25">
      <c r="A1562" s="1">
        <v>4120</v>
      </c>
      <c r="B1562" t="s">
        <v>22</v>
      </c>
      <c r="C1562" t="s">
        <v>32</v>
      </c>
      <c r="D1562" t="s">
        <v>42</v>
      </c>
      <c r="E1562" t="s">
        <v>48</v>
      </c>
      <c r="F1562" t="s">
        <v>73</v>
      </c>
      <c r="G1562" t="s">
        <v>89</v>
      </c>
      <c r="H1562" t="s">
        <v>267</v>
      </c>
      <c r="I1562" t="s">
        <v>105</v>
      </c>
      <c r="J1562" t="s">
        <v>123</v>
      </c>
      <c r="K1562" t="s">
        <v>1358</v>
      </c>
      <c r="L1562" t="s">
        <v>126</v>
      </c>
      <c r="M1562" t="s">
        <v>73</v>
      </c>
      <c r="N1562" t="s">
        <v>126</v>
      </c>
      <c r="O1562" t="s">
        <v>99</v>
      </c>
      <c r="P1562" t="s">
        <v>444</v>
      </c>
      <c r="Q1562" t="s">
        <v>73</v>
      </c>
      <c r="R1562" t="s">
        <v>1610</v>
      </c>
      <c r="S1562" t="s">
        <v>96</v>
      </c>
      <c r="T1562" t="s">
        <v>131</v>
      </c>
    </row>
    <row r="1563" spans="1:20" x14ac:dyDescent="0.25">
      <c r="A1563" s="1">
        <v>4121</v>
      </c>
      <c r="B1563" t="s">
        <v>22</v>
      </c>
      <c r="C1563" t="s">
        <v>33</v>
      </c>
      <c r="D1563" t="s">
        <v>42</v>
      </c>
      <c r="E1563" t="s">
        <v>49</v>
      </c>
      <c r="F1563" t="s">
        <v>74</v>
      </c>
      <c r="G1563" t="s">
        <v>99</v>
      </c>
      <c r="H1563" t="s">
        <v>911</v>
      </c>
      <c r="I1563" t="s">
        <v>77</v>
      </c>
      <c r="J1563" t="s">
        <v>93</v>
      </c>
      <c r="K1563" t="s">
        <v>1205</v>
      </c>
      <c r="L1563" t="s">
        <v>74</v>
      </c>
      <c r="M1563" t="s">
        <v>74</v>
      </c>
      <c r="N1563" t="s">
        <v>101</v>
      </c>
      <c r="O1563" t="s">
        <v>81</v>
      </c>
      <c r="P1563" t="s">
        <v>585</v>
      </c>
      <c r="Q1563" t="s">
        <v>73</v>
      </c>
      <c r="R1563" t="s">
        <v>1539</v>
      </c>
      <c r="S1563" t="s">
        <v>85</v>
      </c>
      <c r="T1563" t="s">
        <v>83</v>
      </c>
    </row>
    <row r="1564" spans="1:20" x14ac:dyDescent="0.25">
      <c r="A1564" s="1">
        <v>4122</v>
      </c>
      <c r="B1564" t="s">
        <v>22</v>
      </c>
      <c r="C1564" t="s">
        <v>34</v>
      </c>
      <c r="D1564" t="s">
        <v>42</v>
      </c>
      <c r="E1564" t="s">
        <v>64</v>
      </c>
      <c r="F1564" t="s">
        <v>73</v>
      </c>
      <c r="G1564" t="s">
        <v>75</v>
      </c>
      <c r="H1564" t="s">
        <v>758</v>
      </c>
      <c r="I1564" t="s">
        <v>80</v>
      </c>
      <c r="J1564" t="s">
        <v>129</v>
      </c>
      <c r="K1564" t="s">
        <v>1350</v>
      </c>
      <c r="L1564" t="s">
        <v>126</v>
      </c>
      <c r="M1564" t="s">
        <v>74</v>
      </c>
      <c r="N1564" t="s">
        <v>83</v>
      </c>
      <c r="O1564" t="s">
        <v>89</v>
      </c>
      <c r="P1564" t="s">
        <v>92</v>
      </c>
      <c r="Q1564" t="s">
        <v>73</v>
      </c>
      <c r="R1564" t="s">
        <v>1892</v>
      </c>
      <c r="S1564" t="s">
        <v>106</v>
      </c>
      <c r="T1564" t="s">
        <v>131</v>
      </c>
    </row>
    <row r="1565" spans="1:20" x14ac:dyDescent="0.25">
      <c r="A1565" s="1">
        <v>4123</v>
      </c>
      <c r="B1565" t="s">
        <v>22</v>
      </c>
      <c r="C1565" t="s">
        <v>35</v>
      </c>
      <c r="D1565" t="s">
        <v>42</v>
      </c>
      <c r="E1565" t="s">
        <v>43</v>
      </c>
      <c r="F1565" t="s">
        <v>74</v>
      </c>
      <c r="G1565" t="s">
        <v>89</v>
      </c>
      <c r="H1565" t="s">
        <v>670</v>
      </c>
      <c r="I1565" t="s">
        <v>89</v>
      </c>
      <c r="J1565" t="s">
        <v>86</v>
      </c>
      <c r="K1565" t="s">
        <v>530</v>
      </c>
      <c r="L1565" t="s">
        <v>74</v>
      </c>
      <c r="M1565" t="s">
        <v>73</v>
      </c>
      <c r="N1565" t="s">
        <v>101</v>
      </c>
      <c r="O1565" t="s">
        <v>106</v>
      </c>
      <c r="P1565" t="s">
        <v>93</v>
      </c>
      <c r="Q1565" t="s">
        <v>73</v>
      </c>
      <c r="R1565" t="s">
        <v>2189</v>
      </c>
      <c r="S1565" t="s">
        <v>87</v>
      </c>
      <c r="T1565" t="s">
        <v>126</v>
      </c>
    </row>
    <row r="1566" spans="1:20" x14ac:dyDescent="0.25">
      <c r="A1566" s="1">
        <v>4124</v>
      </c>
      <c r="B1566" t="s">
        <v>22</v>
      </c>
      <c r="C1566" t="s">
        <v>36</v>
      </c>
      <c r="D1566" t="s">
        <v>42</v>
      </c>
      <c r="E1566" t="s">
        <v>52</v>
      </c>
      <c r="F1566" t="s">
        <v>73</v>
      </c>
      <c r="G1566" t="s">
        <v>90</v>
      </c>
      <c r="H1566" t="s">
        <v>949</v>
      </c>
      <c r="I1566" t="s">
        <v>94</v>
      </c>
      <c r="J1566" t="s">
        <v>112</v>
      </c>
      <c r="K1566" t="s">
        <v>1129</v>
      </c>
      <c r="L1566" t="s">
        <v>101</v>
      </c>
      <c r="M1566" t="s">
        <v>74</v>
      </c>
      <c r="N1566" t="s">
        <v>126</v>
      </c>
      <c r="O1566" t="s">
        <v>77</v>
      </c>
      <c r="P1566" t="s">
        <v>396</v>
      </c>
      <c r="Q1566" t="s">
        <v>73</v>
      </c>
      <c r="R1566" t="s">
        <v>1663</v>
      </c>
      <c r="S1566" t="s">
        <v>85</v>
      </c>
      <c r="T1566" t="s">
        <v>101</v>
      </c>
    </row>
    <row r="1567" spans="1:20" x14ac:dyDescent="0.25">
      <c r="A1567" s="1">
        <v>4125</v>
      </c>
      <c r="B1567" t="s">
        <v>22</v>
      </c>
      <c r="C1567" t="s">
        <v>37</v>
      </c>
      <c r="D1567" t="s">
        <v>42</v>
      </c>
      <c r="E1567" t="s">
        <v>41</v>
      </c>
      <c r="F1567" t="s">
        <v>74</v>
      </c>
      <c r="G1567" t="s">
        <v>104</v>
      </c>
      <c r="H1567" t="s">
        <v>530</v>
      </c>
      <c r="I1567" t="s">
        <v>103</v>
      </c>
      <c r="J1567" t="s">
        <v>111</v>
      </c>
      <c r="K1567" t="s">
        <v>1197</v>
      </c>
      <c r="L1567" t="s">
        <v>126</v>
      </c>
      <c r="M1567" t="s">
        <v>73</v>
      </c>
      <c r="N1567" t="s">
        <v>126</v>
      </c>
      <c r="O1567" t="s">
        <v>86</v>
      </c>
      <c r="P1567" t="s">
        <v>1131</v>
      </c>
      <c r="Q1567" t="s">
        <v>126</v>
      </c>
      <c r="R1567" t="s">
        <v>1479</v>
      </c>
      <c r="S1567" t="s">
        <v>82</v>
      </c>
      <c r="T1567" t="s">
        <v>131</v>
      </c>
    </row>
    <row r="1568" spans="1:20" x14ac:dyDescent="0.25">
      <c r="A1568" s="1">
        <v>4126</v>
      </c>
      <c r="B1568" t="s">
        <v>22</v>
      </c>
      <c r="C1568" t="s">
        <v>38</v>
      </c>
      <c r="D1568" t="s">
        <v>42</v>
      </c>
      <c r="E1568" t="s">
        <v>45</v>
      </c>
      <c r="F1568" t="s">
        <v>73</v>
      </c>
      <c r="G1568" t="s">
        <v>77</v>
      </c>
      <c r="H1568" t="s">
        <v>1016</v>
      </c>
      <c r="I1568" t="s">
        <v>106</v>
      </c>
      <c r="J1568" t="s">
        <v>92</v>
      </c>
      <c r="K1568" t="s">
        <v>1143</v>
      </c>
      <c r="L1568" t="s">
        <v>101</v>
      </c>
      <c r="M1568" t="s">
        <v>73</v>
      </c>
      <c r="N1568" t="s">
        <v>74</v>
      </c>
      <c r="O1568" t="s">
        <v>98</v>
      </c>
      <c r="P1568" t="s">
        <v>1327</v>
      </c>
      <c r="Q1568" t="s">
        <v>73</v>
      </c>
      <c r="R1568" t="s">
        <v>1754</v>
      </c>
      <c r="S1568" t="s">
        <v>78</v>
      </c>
      <c r="T1568" t="s">
        <v>1116</v>
      </c>
    </row>
    <row r="1569" spans="1:20" x14ac:dyDescent="0.25">
      <c r="A1569" s="1">
        <v>4127</v>
      </c>
      <c r="B1569" t="s">
        <v>22</v>
      </c>
      <c r="C1569" t="s">
        <v>39</v>
      </c>
      <c r="D1569" t="s">
        <v>42</v>
      </c>
      <c r="E1569" t="s">
        <v>70</v>
      </c>
      <c r="F1569" t="s">
        <v>73</v>
      </c>
      <c r="G1569" t="s">
        <v>93</v>
      </c>
      <c r="H1569" t="s">
        <v>1068</v>
      </c>
      <c r="I1569" t="s">
        <v>107</v>
      </c>
      <c r="J1569" t="s">
        <v>110</v>
      </c>
      <c r="K1569" t="s">
        <v>1296</v>
      </c>
      <c r="L1569" t="s">
        <v>101</v>
      </c>
      <c r="M1569" t="s">
        <v>74</v>
      </c>
      <c r="N1569" t="s">
        <v>74</v>
      </c>
      <c r="O1569" t="s">
        <v>79</v>
      </c>
      <c r="P1569" t="s">
        <v>681</v>
      </c>
      <c r="Q1569" t="s">
        <v>74</v>
      </c>
      <c r="R1569" t="s">
        <v>1970</v>
      </c>
      <c r="S1569" t="s">
        <v>82</v>
      </c>
      <c r="T1569" t="s">
        <v>83</v>
      </c>
    </row>
    <row r="1570" spans="1:20" x14ac:dyDescent="0.25">
      <c r="A1570" s="1">
        <v>4128</v>
      </c>
      <c r="B1570" t="s">
        <v>22</v>
      </c>
      <c r="C1570" t="s">
        <v>24</v>
      </c>
      <c r="D1570" t="s">
        <v>43</v>
      </c>
      <c r="E1570" t="s">
        <v>44</v>
      </c>
      <c r="F1570" t="s">
        <v>74</v>
      </c>
      <c r="G1570" t="s">
        <v>129</v>
      </c>
      <c r="H1570" t="s">
        <v>334</v>
      </c>
      <c r="I1570" t="s">
        <v>92</v>
      </c>
      <c r="J1570" t="s">
        <v>105</v>
      </c>
      <c r="K1570" t="s">
        <v>1215</v>
      </c>
      <c r="L1570" t="s">
        <v>101</v>
      </c>
      <c r="M1570" t="s">
        <v>73</v>
      </c>
      <c r="N1570" t="s">
        <v>126</v>
      </c>
      <c r="O1570" t="s">
        <v>93</v>
      </c>
      <c r="P1570" t="s">
        <v>401</v>
      </c>
      <c r="Q1570" t="s">
        <v>101</v>
      </c>
      <c r="R1570" t="s">
        <v>1934</v>
      </c>
      <c r="S1570" t="s">
        <v>96</v>
      </c>
      <c r="T1570" t="s">
        <v>83</v>
      </c>
    </row>
    <row r="1571" spans="1:20" x14ac:dyDescent="0.25">
      <c r="A1571" s="1">
        <v>4129</v>
      </c>
      <c r="B1571" t="s">
        <v>22</v>
      </c>
      <c r="C1571" t="s">
        <v>25</v>
      </c>
      <c r="D1571" t="s">
        <v>43</v>
      </c>
      <c r="E1571" t="s">
        <v>47</v>
      </c>
      <c r="F1571" t="s">
        <v>73</v>
      </c>
      <c r="G1571" t="s">
        <v>102</v>
      </c>
      <c r="H1571" t="s">
        <v>748</v>
      </c>
      <c r="I1571" t="s">
        <v>107</v>
      </c>
      <c r="J1571" t="s">
        <v>121</v>
      </c>
      <c r="K1571" t="s">
        <v>1387</v>
      </c>
      <c r="L1571" t="s">
        <v>126</v>
      </c>
      <c r="M1571" t="s">
        <v>126</v>
      </c>
      <c r="N1571" t="s">
        <v>1116</v>
      </c>
      <c r="O1571" t="s">
        <v>103</v>
      </c>
      <c r="P1571" t="s">
        <v>466</v>
      </c>
      <c r="Q1571" t="s">
        <v>74</v>
      </c>
      <c r="R1571" t="s">
        <v>1556</v>
      </c>
      <c r="S1571" t="s">
        <v>89</v>
      </c>
      <c r="T1571" t="s">
        <v>76</v>
      </c>
    </row>
    <row r="1572" spans="1:20" x14ac:dyDescent="0.25">
      <c r="A1572" s="1">
        <v>4130</v>
      </c>
      <c r="B1572" t="s">
        <v>22</v>
      </c>
      <c r="C1572" t="s">
        <v>26</v>
      </c>
      <c r="D1572" t="s">
        <v>43</v>
      </c>
      <c r="E1572" t="s">
        <v>50</v>
      </c>
      <c r="F1572" t="s">
        <v>74</v>
      </c>
      <c r="G1572" t="s">
        <v>86</v>
      </c>
      <c r="H1572" t="s">
        <v>404</v>
      </c>
      <c r="I1572" t="s">
        <v>114</v>
      </c>
      <c r="J1572" t="s">
        <v>104</v>
      </c>
      <c r="K1572" t="s">
        <v>1247</v>
      </c>
      <c r="L1572" t="s">
        <v>74</v>
      </c>
      <c r="M1572" t="s">
        <v>73</v>
      </c>
      <c r="N1572" t="s">
        <v>126</v>
      </c>
      <c r="O1572" t="s">
        <v>94</v>
      </c>
      <c r="P1572" t="s">
        <v>734</v>
      </c>
      <c r="Q1572" t="s">
        <v>126</v>
      </c>
      <c r="R1572" t="s">
        <v>1558</v>
      </c>
      <c r="S1572" t="s">
        <v>89</v>
      </c>
      <c r="T1572" t="s">
        <v>117</v>
      </c>
    </row>
    <row r="1573" spans="1:20" x14ac:dyDescent="0.25">
      <c r="A1573" s="1">
        <v>4131</v>
      </c>
      <c r="B1573" t="s">
        <v>22</v>
      </c>
      <c r="C1573" t="s">
        <v>27</v>
      </c>
      <c r="D1573" t="s">
        <v>43</v>
      </c>
      <c r="E1573" t="s">
        <v>67</v>
      </c>
      <c r="F1573" t="s">
        <v>73</v>
      </c>
      <c r="G1573" t="s">
        <v>92</v>
      </c>
      <c r="H1573" t="s">
        <v>294</v>
      </c>
      <c r="I1573" t="s">
        <v>94</v>
      </c>
      <c r="J1573" t="s">
        <v>112</v>
      </c>
      <c r="K1573" t="s">
        <v>1276</v>
      </c>
      <c r="L1573" t="s">
        <v>126</v>
      </c>
      <c r="M1573" t="s">
        <v>73</v>
      </c>
      <c r="N1573" t="s">
        <v>126</v>
      </c>
      <c r="O1573" t="s">
        <v>79</v>
      </c>
      <c r="P1573" t="s">
        <v>576</v>
      </c>
      <c r="Q1573" t="s">
        <v>73</v>
      </c>
      <c r="R1573" t="s">
        <v>1597</v>
      </c>
      <c r="S1573" t="s">
        <v>75</v>
      </c>
      <c r="T1573" t="s">
        <v>117</v>
      </c>
    </row>
    <row r="1574" spans="1:20" x14ac:dyDescent="0.25">
      <c r="A1574" s="1">
        <v>4132</v>
      </c>
      <c r="B1574" t="s">
        <v>22</v>
      </c>
      <c r="C1574" t="s">
        <v>28</v>
      </c>
      <c r="D1574" t="s">
        <v>43</v>
      </c>
      <c r="E1574" t="s">
        <v>48</v>
      </c>
      <c r="F1574" t="s">
        <v>73</v>
      </c>
      <c r="G1574" t="s">
        <v>87</v>
      </c>
      <c r="H1574" t="s">
        <v>211</v>
      </c>
      <c r="I1574" t="s">
        <v>113</v>
      </c>
      <c r="J1574" t="s">
        <v>132</v>
      </c>
      <c r="K1574" t="s">
        <v>1158</v>
      </c>
      <c r="L1574" t="s">
        <v>73</v>
      </c>
      <c r="M1574" t="s">
        <v>74</v>
      </c>
      <c r="N1574" t="s">
        <v>126</v>
      </c>
      <c r="O1574" t="s">
        <v>114</v>
      </c>
      <c r="P1574" t="s">
        <v>995</v>
      </c>
      <c r="Q1574" t="s">
        <v>73</v>
      </c>
      <c r="R1574" t="s">
        <v>458</v>
      </c>
      <c r="S1574" t="s">
        <v>89</v>
      </c>
      <c r="T1574" t="s">
        <v>1116</v>
      </c>
    </row>
    <row r="1575" spans="1:20" x14ac:dyDescent="0.25">
      <c r="A1575" s="1">
        <v>4133</v>
      </c>
      <c r="B1575" t="s">
        <v>22</v>
      </c>
      <c r="C1575" t="s">
        <v>40</v>
      </c>
      <c r="D1575" t="s">
        <v>43</v>
      </c>
      <c r="E1575" t="s">
        <v>71</v>
      </c>
      <c r="F1575" t="s">
        <v>73</v>
      </c>
      <c r="G1575" t="s">
        <v>98</v>
      </c>
      <c r="H1575" t="s">
        <v>239</v>
      </c>
      <c r="I1575" t="s">
        <v>114</v>
      </c>
      <c r="J1575" t="s">
        <v>97</v>
      </c>
      <c r="K1575" t="s">
        <v>1239</v>
      </c>
      <c r="L1575" t="s">
        <v>74</v>
      </c>
      <c r="M1575" t="s">
        <v>74</v>
      </c>
      <c r="N1575" t="s">
        <v>73</v>
      </c>
      <c r="O1575" t="s">
        <v>80</v>
      </c>
      <c r="P1575" t="s">
        <v>1009</v>
      </c>
      <c r="Q1575" t="s">
        <v>126</v>
      </c>
      <c r="R1575" t="s">
        <v>1730</v>
      </c>
      <c r="S1575" t="s">
        <v>75</v>
      </c>
      <c r="T1575" t="s">
        <v>85</v>
      </c>
    </row>
    <row r="1576" spans="1:20" x14ac:dyDescent="0.25">
      <c r="A1576" s="1">
        <v>4134</v>
      </c>
      <c r="B1576" t="s">
        <v>22</v>
      </c>
      <c r="C1576" t="s">
        <v>29</v>
      </c>
      <c r="D1576" t="s">
        <v>43</v>
      </c>
      <c r="E1576" t="s">
        <v>64</v>
      </c>
      <c r="F1576" t="s">
        <v>74</v>
      </c>
      <c r="G1576" t="s">
        <v>102</v>
      </c>
      <c r="H1576" t="s">
        <v>291</v>
      </c>
      <c r="I1576" t="s">
        <v>77</v>
      </c>
      <c r="J1576" t="s">
        <v>104</v>
      </c>
      <c r="K1576" t="s">
        <v>1205</v>
      </c>
      <c r="L1576" t="s">
        <v>126</v>
      </c>
      <c r="M1576" t="s">
        <v>73</v>
      </c>
      <c r="N1576" t="s">
        <v>74</v>
      </c>
      <c r="O1576" t="s">
        <v>102</v>
      </c>
      <c r="P1576" t="s">
        <v>734</v>
      </c>
      <c r="Q1576" t="s">
        <v>74</v>
      </c>
      <c r="R1576" t="s">
        <v>1980</v>
      </c>
      <c r="S1576" t="s">
        <v>85</v>
      </c>
      <c r="T1576" t="s">
        <v>131</v>
      </c>
    </row>
    <row r="1577" spans="1:20" x14ac:dyDescent="0.25">
      <c r="A1577" s="1">
        <v>4135</v>
      </c>
      <c r="B1577" t="s">
        <v>22</v>
      </c>
      <c r="C1577" t="s">
        <v>30</v>
      </c>
      <c r="D1577" t="s">
        <v>43</v>
      </c>
      <c r="E1577" t="s">
        <v>45</v>
      </c>
      <c r="F1577" t="s">
        <v>73</v>
      </c>
      <c r="G1577" t="s">
        <v>98</v>
      </c>
      <c r="H1577" t="s">
        <v>703</v>
      </c>
      <c r="I1577" t="s">
        <v>92</v>
      </c>
      <c r="J1577" t="s">
        <v>109</v>
      </c>
      <c r="K1577" t="s">
        <v>1223</v>
      </c>
      <c r="L1577" t="s">
        <v>126</v>
      </c>
      <c r="M1577" t="s">
        <v>126</v>
      </c>
      <c r="N1577" t="s">
        <v>126</v>
      </c>
      <c r="O1577" t="s">
        <v>81</v>
      </c>
      <c r="P1577" t="s">
        <v>944</v>
      </c>
      <c r="Q1577" t="s">
        <v>74</v>
      </c>
      <c r="R1577" t="s">
        <v>2074</v>
      </c>
      <c r="S1577" t="s">
        <v>85</v>
      </c>
      <c r="T1577" t="s">
        <v>83</v>
      </c>
    </row>
    <row r="1578" spans="1:20" x14ac:dyDescent="0.25">
      <c r="A1578" s="1">
        <v>4136</v>
      </c>
      <c r="B1578" t="s">
        <v>22</v>
      </c>
      <c r="C1578" t="s">
        <v>31</v>
      </c>
      <c r="D1578" t="s">
        <v>43</v>
      </c>
      <c r="E1578" t="s">
        <v>67</v>
      </c>
      <c r="F1578" t="s">
        <v>74</v>
      </c>
      <c r="G1578" t="s">
        <v>89</v>
      </c>
      <c r="H1578" t="s">
        <v>601</v>
      </c>
      <c r="I1578" t="s">
        <v>77</v>
      </c>
      <c r="J1578" t="s">
        <v>105</v>
      </c>
      <c r="K1578" t="s">
        <v>1150</v>
      </c>
      <c r="L1578" t="s">
        <v>73</v>
      </c>
      <c r="M1578" t="s">
        <v>73</v>
      </c>
      <c r="N1578" t="s">
        <v>126</v>
      </c>
      <c r="O1578" t="s">
        <v>89</v>
      </c>
      <c r="P1578" t="s">
        <v>432</v>
      </c>
      <c r="Q1578" t="s">
        <v>74</v>
      </c>
      <c r="R1578" t="s">
        <v>2218</v>
      </c>
      <c r="S1578" t="s">
        <v>85</v>
      </c>
      <c r="T1578" t="s">
        <v>1116</v>
      </c>
    </row>
    <row r="1579" spans="1:20" x14ac:dyDescent="0.25">
      <c r="A1579" s="1">
        <v>4137</v>
      </c>
      <c r="B1579" t="s">
        <v>22</v>
      </c>
      <c r="C1579" t="s">
        <v>33</v>
      </c>
      <c r="D1579" t="s">
        <v>43</v>
      </c>
      <c r="E1579" t="s">
        <v>47</v>
      </c>
      <c r="F1579" t="s">
        <v>74</v>
      </c>
      <c r="G1579" t="s">
        <v>77</v>
      </c>
      <c r="H1579" t="s">
        <v>178</v>
      </c>
      <c r="I1579" t="s">
        <v>82</v>
      </c>
      <c r="J1579" t="s">
        <v>99</v>
      </c>
      <c r="K1579" t="s">
        <v>1086</v>
      </c>
      <c r="L1579" t="s">
        <v>73</v>
      </c>
      <c r="M1579" t="s">
        <v>74</v>
      </c>
      <c r="N1579" t="s">
        <v>101</v>
      </c>
      <c r="O1579" t="s">
        <v>130</v>
      </c>
      <c r="P1579" t="s">
        <v>1271</v>
      </c>
      <c r="Q1579" t="s">
        <v>126</v>
      </c>
      <c r="R1579" t="s">
        <v>2011</v>
      </c>
      <c r="S1579" t="s">
        <v>89</v>
      </c>
      <c r="T1579" t="s">
        <v>117</v>
      </c>
    </row>
    <row r="1580" spans="1:20" x14ac:dyDescent="0.25">
      <c r="A1580" s="1">
        <v>4138</v>
      </c>
      <c r="B1580" t="s">
        <v>22</v>
      </c>
      <c r="C1580" t="s">
        <v>34</v>
      </c>
      <c r="D1580" t="s">
        <v>43</v>
      </c>
      <c r="E1580" t="s">
        <v>65</v>
      </c>
      <c r="F1580" t="s">
        <v>74</v>
      </c>
      <c r="G1580" t="s">
        <v>93</v>
      </c>
      <c r="H1580" t="s">
        <v>969</v>
      </c>
      <c r="I1580" t="s">
        <v>96</v>
      </c>
      <c r="J1580" t="s">
        <v>114</v>
      </c>
      <c r="K1580" t="s">
        <v>1189</v>
      </c>
      <c r="L1580" t="s">
        <v>74</v>
      </c>
      <c r="M1580" t="s">
        <v>126</v>
      </c>
      <c r="N1580" t="s">
        <v>74</v>
      </c>
      <c r="O1580" t="s">
        <v>84</v>
      </c>
      <c r="P1580" t="s">
        <v>1282</v>
      </c>
      <c r="Q1580" t="s">
        <v>74</v>
      </c>
      <c r="R1580" t="s">
        <v>137</v>
      </c>
      <c r="S1580" t="s">
        <v>82</v>
      </c>
      <c r="T1580" t="s">
        <v>117</v>
      </c>
    </row>
    <row r="1581" spans="1:20" x14ac:dyDescent="0.25">
      <c r="A1581" s="1">
        <v>4139</v>
      </c>
      <c r="B1581" t="s">
        <v>22</v>
      </c>
      <c r="C1581" t="s">
        <v>35</v>
      </c>
      <c r="D1581" t="s">
        <v>43</v>
      </c>
      <c r="E1581" t="s">
        <v>42</v>
      </c>
      <c r="F1581" t="s">
        <v>73</v>
      </c>
      <c r="G1581" t="s">
        <v>92</v>
      </c>
      <c r="H1581" t="s">
        <v>541</v>
      </c>
      <c r="I1581" t="s">
        <v>106</v>
      </c>
      <c r="J1581" t="s">
        <v>92</v>
      </c>
      <c r="K1581" t="s">
        <v>1164</v>
      </c>
      <c r="L1581" t="s">
        <v>73</v>
      </c>
      <c r="M1581" t="s">
        <v>73</v>
      </c>
      <c r="N1581" t="s">
        <v>126</v>
      </c>
      <c r="O1581" t="s">
        <v>100</v>
      </c>
      <c r="P1581" t="s">
        <v>1261</v>
      </c>
      <c r="Q1581" t="s">
        <v>74</v>
      </c>
      <c r="R1581" t="s">
        <v>2190</v>
      </c>
      <c r="S1581" t="s">
        <v>106</v>
      </c>
      <c r="T1581" t="s">
        <v>76</v>
      </c>
    </row>
    <row r="1582" spans="1:20" x14ac:dyDescent="0.25">
      <c r="A1582" s="1">
        <v>4140</v>
      </c>
      <c r="B1582" t="s">
        <v>22</v>
      </c>
      <c r="C1582" t="s">
        <v>36</v>
      </c>
      <c r="D1582" t="s">
        <v>43</v>
      </c>
      <c r="E1582" t="s">
        <v>56</v>
      </c>
      <c r="F1582" t="s">
        <v>73</v>
      </c>
      <c r="G1582" t="s">
        <v>77</v>
      </c>
      <c r="H1582" t="s">
        <v>470</v>
      </c>
      <c r="I1582" t="s">
        <v>82</v>
      </c>
      <c r="J1582" t="s">
        <v>92</v>
      </c>
      <c r="K1582" t="s">
        <v>772</v>
      </c>
      <c r="L1582" t="s">
        <v>126</v>
      </c>
      <c r="M1582" t="s">
        <v>73</v>
      </c>
      <c r="N1582" t="s">
        <v>126</v>
      </c>
      <c r="O1582" t="s">
        <v>104</v>
      </c>
      <c r="P1582" t="s">
        <v>1327</v>
      </c>
      <c r="Q1582" t="s">
        <v>74</v>
      </c>
      <c r="R1582" t="s">
        <v>1763</v>
      </c>
      <c r="S1582" t="s">
        <v>85</v>
      </c>
      <c r="T1582" t="s">
        <v>131</v>
      </c>
    </row>
    <row r="1583" spans="1:20" x14ac:dyDescent="0.25">
      <c r="A1583" s="1">
        <v>4141</v>
      </c>
      <c r="B1583" t="s">
        <v>22</v>
      </c>
      <c r="C1583" t="s">
        <v>37</v>
      </c>
      <c r="D1583" t="s">
        <v>43</v>
      </c>
      <c r="E1583" t="s">
        <v>70</v>
      </c>
      <c r="F1583" t="s">
        <v>74</v>
      </c>
      <c r="G1583" t="s">
        <v>90</v>
      </c>
      <c r="H1583" t="s">
        <v>690</v>
      </c>
      <c r="I1583" t="s">
        <v>96</v>
      </c>
      <c r="J1583" t="s">
        <v>102</v>
      </c>
      <c r="K1583" t="s">
        <v>1047</v>
      </c>
      <c r="L1583" t="s">
        <v>74</v>
      </c>
      <c r="M1583" t="s">
        <v>73</v>
      </c>
      <c r="N1583" t="s">
        <v>126</v>
      </c>
      <c r="O1583" t="s">
        <v>100</v>
      </c>
      <c r="P1583" t="s">
        <v>1282</v>
      </c>
      <c r="Q1583" t="s">
        <v>74</v>
      </c>
      <c r="R1583" t="s">
        <v>2031</v>
      </c>
      <c r="S1583" t="s">
        <v>89</v>
      </c>
      <c r="T1583" t="s">
        <v>87</v>
      </c>
    </row>
    <row r="1584" spans="1:20" x14ac:dyDescent="0.25">
      <c r="A1584" s="1">
        <v>4142</v>
      </c>
      <c r="B1584" t="s">
        <v>22</v>
      </c>
      <c r="C1584" t="s">
        <v>38</v>
      </c>
      <c r="D1584" t="s">
        <v>43</v>
      </c>
      <c r="E1584" t="s">
        <v>57</v>
      </c>
      <c r="F1584" t="s">
        <v>73</v>
      </c>
      <c r="G1584" t="s">
        <v>103</v>
      </c>
      <c r="H1584" t="s">
        <v>569</v>
      </c>
      <c r="I1584" t="s">
        <v>85</v>
      </c>
      <c r="J1584" t="s">
        <v>103</v>
      </c>
      <c r="K1584" t="s">
        <v>1178</v>
      </c>
      <c r="L1584" t="s">
        <v>74</v>
      </c>
      <c r="M1584" t="s">
        <v>73</v>
      </c>
      <c r="N1584" t="s">
        <v>101</v>
      </c>
      <c r="O1584" t="s">
        <v>80</v>
      </c>
      <c r="P1584" t="s">
        <v>1164</v>
      </c>
      <c r="Q1584" t="s">
        <v>73</v>
      </c>
      <c r="R1584" t="s">
        <v>2003</v>
      </c>
      <c r="S1584" t="s">
        <v>96</v>
      </c>
      <c r="T1584" t="s">
        <v>1116</v>
      </c>
    </row>
    <row r="1585" spans="1:20" x14ac:dyDescent="0.25">
      <c r="A1585" s="1">
        <v>4143</v>
      </c>
      <c r="B1585" t="s">
        <v>22</v>
      </c>
      <c r="C1585" t="s">
        <v>39</v>
      </c>
      <c r="D1585" t="s">
        <v>43</v>
      </c>
      <c r="E1585" t="s">
        <v>48</v>
      </c>
      <c r="F1585" t="s">
        <v>74</v>
      </c>
      <c r="G1585" t="s">
        <v>92</v>
      </c>
      <c r="H1585" t="s">
        <v>730</v>
      </c>
      <c r="I1585" t="s">
        <v>96</v>
      </c>
      <c r="J1585" t="s">
        <v>77</v>
      </c>
      <c r="K1585" t="s">
        <v>1217</v>
      </c>
      <c r="L1585" t="s">
        <v>73</v>
      </c>
      <c r="M1585" t="s">
        <v>73</v>
      </c>
      <c r="N1585" t="s">
        <v>126</v>
      </c>
      <c r="O1585" t="s">
        <v>129</v>
      </c>
      <c r="P1585" t="s">
        <v>1120</v>
      </c>
      <c r="Q1585" t="s">
        <v>126</v>
      </c>
      <c r="R1585" t="s">
        <v>1893</v>
      </c>
      <c r="S1585" t="s">
        <v>82</v>
      </c>
      <c r="T1585" t="s">
        <v>101</v>
      </c>
    </row>
    <row r="1586" spans="1:20" x14ac:dyDescent="0.25">
      <c r="A1586" s="1">
        <v>4144</v>
      </c>
      <c r="B1586" t="s">
        <v>22</v>
      </c>
      <c r="C1586" t="s">
        <v>24</v>
      </c>
      <c r="D1586" t="s">
        <v>44</v>
      </c>
      <c r="E1586" t="s">
        <v>43</v>
      </c>
      <c r="F1586" t="s">
        <v>73</v>
      </c>
      <c r="G1586" t="s">
        <v>101</v>
      </c>
      <c r="H1586" t="s">
        <v>872</v>
      </c>
      <c r="I1586" t="s">
        <v>116</v>
      </c>
      <c r="J1586" t="s">
        <v>108</v>
      </c>
      <c r="K1586" t="s">
        <v>335</v>
      </c>
      <c r="L1586" t="s">
        <v>73</v>
      </c>
      <c r="M1586" t="s">
        <v>126</v>
      </c>
      <c r="N1586" t="s">
        <v>83</v>
      </c>
      <c r="O1586" t="s">
        <v>103</v>
      </c>
      <c r="P1586" t="s">
        <v>357</v>
      </c>
      <c r="Q1586" t="s">
        <v>73</v>
      </c>
      <c r="R1586" t="s">
        <v>1976</v>
      </c>
      <c r="S1586" t="s">
        <v>106</v>
      </c>
      <c r="T1586" t="s">
        <v>126</v>
      </c>
    </row>
    <row r="1587" spans="1:20" x14ac:dyDescent="0.25">
      <c r="A1587" s="1">
        <v>4145</v>
      </c>
      <c r="B1587" t="s">
        <v>22</v>
      </c>
      <c r="C1587" t="s">
        <v>25</v>
      </c>
      <c r="D1587" t="s">
        <v>44</v>
      </c>
      <c r="E1587" t="s">
        <v>57</v>
      </c>
      <c r="F1587" t="s">
        <v>74</v>
      </c>
      <c r="G1587" t="s">
        <v>90</v>
      </c>
      <c r="H1587" t="s">
        <v>641</v>
      </c>
      <c r="I1587" t="s">
        <v>81</v>
      </c>
      <c r="J1587" t="s">
        <v>108</v>
      </c>
      <c r="K1587" t="s">
        <v>1182</v>
      </c>
      <c r="L1587" t="s">
        <v>74</v>
      </c>
      <c r="M1587" t="s">
        <v>126</v>
      </c>
      <c r="N1587" t="s">
        <v>131</v>
      </c>
      <c r="O1587" t="s">
        <v>103</v>
      </c>
      <c r="P1587" t="s">
        <v>718</v>
      </c>
      <c r="Q1587" t="s">
        <v>74</v>
      </c>
      <c r="R1587" t="s">
        <v>2162</v>
      </c>
      <c r="S1587" t="s">
        <v>96</v>
      </c>
      <c r="T1587" t="s">
        <v>131</v>
      </c>
    </row>
    <row r="1588" spans="1:20" x14ac:dyDescent="0.25">
      <c r="A1588" s="1">
        <v>4146</v>
      </c>
      <c r="B1588" t="s">
        <v>22</v>
      </c>
      <c r="C1588" t="s">
        <v>26</v>
      </c>
      <c r="D1588" t="s">
        <v>44</v>
      </c>
      <c r="E1588" t="s">
        <v>60</v>
      </c>
      <c r="F1588" t="s">
        <v>73</v>
      </c>
      <c r="G1588" t="s">
        <v>86</v>
      </c>
      <c r="H1588" t="s">
        <v>346</v>
      </c>
      <c r="I1588" t="s">
        <v>106</v>
      </c>
      <c r="J1588" t="s">
        <v>103</v>
      </c>
      <c r="K1588" t="s">
        <v>1252</v>
      </c>
      <c r="L1588" t="s">
        <v>74</v>
      </c>
      <c r="M1588" t="s">
        <v>73</v>
      </c>
      <c r="N1588" t="s">
        <v>101</v>
      </c>
      <c r="O1588" t="s">
        <v>105</v>
      </c>
      <c r="P1588" t="s">
        <v>1047</v>
      </c>
      <c r="Q1588" t="s">
        <v>126</v>
      </c>
      <c r="R1588" t="s">
        <v>2246</v>
      </c>
      <c r="S1588" t="s">
        <v>82</v>
      </c>
      <c r="T1588" t="s">
        <v>1116</v>
      </c>
    </row>
    <row r="1589" spans="1:20" x14ac:dyDescent="0.25">
      <c r="A1589" s="1">
        <v>4147</v>
      </c>
      <c r="B1589" t="s">
        <v>22</v>
      </c>
      <c r="C1589" t="s">
        <v>27</v>
      </c>
      <c r="D1589" t="s">
        <v>44</v>
      </c>
      <c r="E1589" t="s">
        <v>52</v>
      </c>
      <c r="F1589" t="s">
        <v>73</v>
      </c>
      <c r="G1589" t="s">
        <v>73</v>
      </c>
      <c r="H1589" t="s">
        <v>619</v>
      </c>
      <c r="I1589" t="s">
        <v>89</v>
      </c>
      <c r="J1589" t="s">
        <v>108</v>
      </c>
      <c r="K1589" t="s">
        <v>609</v>
      </c>
      <c r="L1589" t="s">
        <v>73</v>
      </c>
      <c r="M1589" t="s">
        <v>126</v>
      </c>
      <c r="N1589" t="s">
        <v>76</v>
      </c>
      <c r="O1589" t="s">
        <v>89</v>
      </c>
      <c r="P1589" t="s">
        <v>124</v>
      </c>
      <c r="Q1589" t="s">
        <v>73</v>
      </c>
      <c r="R1589" t="s">
        <v>2121</v>
      </c>
      <c r="S1589" t="s">
        <v>89</v>
      </c>
      <c r="T1589" t="s">
        <v>101</v>
      </c>
    </row>
    <row r="1590" spans="1:20" x14ac:dyDescent="0.25">
      <c r="A1590" s="1">
        <v>4148</v>
      </c>
      <c r="B1590" t="s">
        <v>22</v>
      </c>
      <c r="C1590" t="s">
        <v>28</v>
      </c>
      <c r="D1590" t="s">
        <v>44</v>
      </c>
      <c r="E1590" t="s">
        <v>71</v>
      </c>
      <c r="F1590" t="s">
        <v>74</v>
      </c>
      <c r="G1590" t="s">
        <v>82</v>
      </c>
      <c r="H1590" t="s">
        <v>942</v>
      </c>
      <c r="I1590" t="s">
        <v>78</v>
      </c>
      <c r="J1590" t="s">
        <v>90</v>
      </c>
      <c r="K1590" t="s">
        <v>575</v>
      </c>
      <c r="L1590" t="s">
        <v>73</v>
      </c>
      <c r="M1590" t="s">
        <v>74</v>
      </c>
      <c r="N1590" t="s">
        <v>74</v>
      </c>
      <c r="O1590" t="s">
        <v>84</v>
      </c>
      <c r="P1590" t="s">
        <v>1323</v>
      </c>
      <c r="Q1590" t="s">
        <v>74</v>
      </c>
      <c r="R1590" t="s">
        <v>1550</v>
      </c>
      <c r="S1590" t="s">
        <v>82</v>
      </c>
      <c r="T1590" t="s">
        <v>1116</v>
      </c>
    </row>
    <row r="1591" spans="1:20" x14ac:dyDescent="0.25">
      <c r="A1591" s="1">
        <v>4149</v>
      </c>
      <c r="B1591" t="s">
        <v>22</v>
      </c>
      <c r="C1591" t="s">
        <v>40</v>
      </c>
      <c r="D1591" t="s">
        <v>44</v>
      </c>
      <c r="E1591" t="s">
        <v>53</v>
      </c>
      <c r="F1591" t="s">
        <v>73</v>
      </c>
      <c r="G1591" t="s">
        <v>82</v>
      </c>
      <c r="H1591" t="s">
        <v>646</v>
      </c>
      <c r="I1591" t="s">
        <v>89</v>
      </c>
      <c r="J1591" t="s">
        <v>113</v>
      </c>
      <c r="K1591" t="s">
        <v>713</v>
      </c>
      <c r="L1591" t="s">
        <v>74</v>
      </c>
      <c r="M1591" t="s">
        <v>126</v>
      </c>
      <c r="N1591" t="s">
        <v>126</v>
      </c>
      <c r="O1591" t="s">
        <v>86</v>
      </c>
      <c r="P1591" t="s">
        <v>544</v>
      </c>
      <c r="Q1591" t="s">
        <v>73</v>
      </c>
      <c r="R1591" t="s">
        <v>108</v>
      </c>
      <c r="S1591" t="s">
        <v>106</v>
      </c>
      <c r="T1591" t="s">
        <v>83</v>
      </c>
    </row>
    <row r="1592" spans="1:20" x14ac:dyDescent="0.25">
      <c r="A1592" s="1">
        <v>4150</v>
      </c>
      <c r="B1592" t="s">
        <v>22</v>
      </c>
      <c r="C1592" t="s">
        <v>29</v>
      </c>
      <c r="D1592" t="s">
        <v>44</v>
      </c>
      <c r="E1592" t="s">
        <v>54</v>
      </c>
      <c r="F1592" t="s">
        <v>73</v>
      </c>
      <c r="G1592" t="s">
        <v>131</v>
      </c>
      <c r="H1592" t="s">
        <v>1069</v>
      </c>
      <c r="I1592" t="s">
        <v>90</v>
      </c>
      <c r="J1592" t="s">
        <v>95</v>
      </c>
      <c r="K1592" t="s">
        <v>1142</v>
      </c>
      <c r="L1592" t="s">
        <v>73</v>
      </c>
      <c r="M1592" t="s">
        <v>101</v>
      </c>
      <c r="N1592" t="s">
        <v>126</v>
      </c>
      <c r="O1592" t="s">
        <v>103</v>
      </c>
      <c r="P1592" t="s">
        <v>877</v>
      </c>
      <c r="Q1592" t="s">
        <v>73</v>
      </c>
      <c r="R1592" t="s">
        <v>1533</v>
      </c>
      <c r="S1592" t="s">
        <v>87</v>
      </c>
      <c r="T1592" t="s">
        <v>126</v>
      </c>
    </row>
    <row r="1593" spans="1:20" x14ac:dyDescent="0.25">
      <c r="A1593" s="1">
        <v>4151</v>
      </c>
      <c r="B1593" t="s">
        <v>22</v>
      </c>
      <c r="C1593" t="s">
        <v>30</v>
      </c>
      <c r="D1593" t="s">
        <v>44</v>
      </c>
      <c r="E1593" t="s">
        <v>63</v>
      </c>
      <c r="F1593" t="s">
        <v>74</v>
      </c>
      <c r="G1593" t="s">
        <v>83</v>
      </c>
      <c r="H1593" t="s">
        <v>769</v>
      </c>
      <c r="I1593" t="s">
        <v>77</v>
      </c>
      <c r="J1593" t="s">
        <v>88</v>
      </c>
      <c r="K1593" t="s">
        <v>1313</v>
      </c>
      <c r="L1593" t="s">
        <v>73</v>
      </c>
      <c r="M1593" t="s">
        <v>74</v>
      </c>
      <c r="N1593" t="s">
        <v>101</v>
      </c>
      <c r="O1593" t="s">
        <v>99</v>
      </c>
      <c r="P1593" t="s">
        <v>119</v>
      </c>
      <c r="Q1593" t="s">
        <v>73</v>
      </c>
      <c r="R1593" t="s">
        <v>1556</v>
      </c>
      <c r="S1593" t="s">
        <v>96</v>
      </c>
      <c r="T1593" t="s">
        <v>1116</v>
      </c>
    </row>
    <row r="1594" spans="1:20" x14ac:dyDescent="0.25">
      <c r="A1594" s="1">
        <v>4152</v>
      </c>
      <c r="B1594" t="s">
        <v>22</v>
      </c>
      <c r="C1594" t="s">
        <v>31</v>
      </c>
      <c r="D1594" t="s">
        <v>44</v>
      </c>
      <c r="E1594" t="s">
        <v>46</v>
      </c>
      <c r="F1594" t="s">
        <v>74</v>
      </c>
      <c r="G1594" t="s">
        <v>87</v>
      </c>
      <c r="H1594" t="s">
        <v>1070</v>
      </c>
      <c r="I1594" t="s">
        <v>95</v>
      </c>
      <c r="J1594" t="s">
        <v>100</v>
      </c>
      <c r="K1594" t="s">
        <v>1200</v>
      </c>
      <c r="L1594" t="s">
        <v>73</v>
      </c>
      <c r="M1594" t="s">
        <v>101</v>
      </c>
      <c r="N1594" t="s">
        <v>1116</v>
      </c>
      <c r="O1594" t="s">
        <v>94</v>
      </c>
      <c r="P1594" t="s">
        <v>894</v>
      </c>
      <c r="Q1594" t="s">
        <v>74</v>
      </c>
      <c r="R1594" t="s">
        <v>1503</v>
      </c>
      <c r="S1594" t="s">
        <v>81</v>
      </c>
      <c r="T1594" t="s">
        <v>83</v>
      </c>
    </row>
    <row r="1595" spans="1:20" x14ac:dyDescent="0.25">
      <c r="A1595" s="1">
        <v>4153</v>
      </c>
      <c r="B1595" t="s">
        <v>22</v>
      </c>
      <c r="C1595" t="s">
        <v>32</v>
      </c>
      <c r="D1595" t="s">
        <v>44</v>
      </c>
      <c r="E1595" t="s">
        <v>62</v>
      </c>
      <c r="F1595" t="s">
        <v>73</v>
      </c>
      <c r="G1595" t="s">
        <v>88</v>
      </c>
      <c r="H1595" t="s">
        <v>1050</v>
      </c>
      <c r="I1595" t="s">
        <v>89</v>
      </c>
      <c r="J1595" t="s">
        <v>92</v>
      </c>
      <c r="K1595" t="s">
        <v>1203</v>
      </c>
      <c r="L1595" t="s">
        <v>126</v>
      </c>
      <c r="M1595" t="s">
        <v>73</v>
      </c>
      <c r="N1595" t="s">
        <v>74</v>
      </c>
      <c r="O1595" t="s">
        <v>119</v>
      </c>
      <c r="P1595" t="s">
        <v>1301</v>
      </c>
      <c r="Q1595" t="s">
        <v>126</v>
      </c>
      <c r="R1595" t="s">
        <v>1448</v>
      </c>
      <c r="S1595" t="s">
        <v>89</v>
      </c>
      <c r="T1595" t="s">
        <v>117</v>
      </c>
    </row>
    <row r="1596" spans="1:20" x14ac:dyDescent="0.25">
      <c r="A1596" s="1">
        <v>4154</v>
      </c>
      <c r="B1596" t="s">
        <v>22</v>
      </c>
      <c r="C1596" t="s">
        <v>34</v>
      </c>
      <c r="D1596" t="s">
        <v>44</v>
      </c>
      <c r="E1596" t="s">
        <v>55</v>
      </c>
      <c r="F1596" t="s">
        <v>74</v>
      </c>
      <c r="G1596" t="s">
        <v>77</v>
      </c>
      <c r="H1596" t="s">
        <v>832</v>
      </c>
      <c r="I1596" t="s">
        <v>117</v>
      </c>
      <c r="J1596" t="s">
        <v>99</v>
      </c>
      <c r="K1596" t="s">
        <v>1314</v>
      </c>
      <c r="L1596" t="s">
        <v>74</v>
      </c>
      <c r="M1596" t="s">
        <v>73</v>
      </c>
      <c r="N1596" t="s">
        <v>73</v>
      </c>
      <c r="O1596" t="s">
        <v>80</v>
      </c>
      <c r="P1596" t="s">
        <v>1217</v>
      </c>
      <c r="Q1596" t="s">
        <v>126</v>
      </c>
      <c r="R1596" t="s">
        <v>529</v>
      </c>
      <c r="S1596" t="s">
        <v>78</v>
      </c>
      <c r="T1596" t="s">
        <v>126</v>
      </c>
    </row>
    <row r="1597" spans="1:20" x14ac:dyDescent="0.25">
      <c r="A1597" s="1">
        <v>4155</v>
      </c>
      <c r="B1597" t="s">
        <v>22</v>
      </c>
      <c r="C1597" t="s">
        <v>35</v>
      </c>
      <c r="D1597" t="s">
        <v>44</v>
      </c>
      <c r="E1597" t="s">
        <v>59</v>
      </c>
      <c r="F1597" t="s">
        <v>73</v>
      </c>
      <c r="G1597" t="s">
        <v>75</v>
      </c>
      <c r="H1597" t="s">
        <v>769</v>
      </c>
      <c r="I1597" t="s">
        <v>81</v>
      </c>
      <c r="J1597" t="s">
        <v>108</v>
      </c>
      <c r="K1597" t="s">
        <v>1255</v>
      </c>
      <c r="L1597" t="s">
        <v>126</v>
      </c>
      <c r="M1597" t="s">
        <v>126</v>
      </c>
      <c r="N1597" t="s">
        <v>126</v>
      </c>
      <c r="O1597" t="s">
        <v>95</v>
      </c>
      <c r="P1597" t="s">
        <v>1343</v>
      </c>
      <c r="Q1597" t="s">
        <v>73</v>
      </c>
      <c r="R1597" t="s">
        <v>1656</v>
      </c>
      <c r="S1597" t="s">
        <v>82</v>
      </c>
      <c r="T1597" t="s">
        <v>131</v>
      </c>
    </row>
    <row r="1598" spans="1:20" x14ac:dyDescent="0.25">
      <c r="A1598" s="1">
        <v>4156</v>
      </c>
      <c r="B1598" t="s">
        <v>22</v>
      </c>
      <c r="C1598" t="s">
        <v>36</v>
      </c>
      <c r="D1598" t="s">
        <v>44</v>
      </c>
      <c r="E1598" t="s">
        <v>62</v>
      </c>
      <c r="F1598" t="s">
        <v>74</v>
      </c>
      <c r="G1598" t="s">
        <v>102</v>
      </c>
      <c r="H1598" t="s">
        <v>253</v>
      </c>
      <c r="I1598" t="s">
        <v>81</v>
      </c>
      <c r="J1598" t="s">
        <v>97</v>
      </c>
      <c r="K1598" t="s">
        <v>1222</v>
      </c>
      <c r="L1598" t="s">
        <v>73</v>
      </c>
      <c r="M1598" t="s">
        <v>126</v>
      </c>
      <c r="N1598" t="s">
        <v>101</v>
      </c>
      <c r="O1598" t="s">
        <v>95</v>
      </c>
      <c r="P1598" t="s">
        <v>1167</v>
      </c>
      <c r="Q1598" t="s">
        <v>126</v>
      </c>
      <c r="R1598" t="s">
        <v>2085</v>
      </c>
      <c r="S1598" t="s">
        <v>96</v>
      </c>
      <c r="T1598" t="s">
        <v>76</v>
      </c>
    </row>
    <row r="1599" spans="1:20" x14ac:dyDescent="0.25">
      <c r="A1599" s="1">
        <v>4157</v>
      </c>
      <c r="B1599" t="s">
        <v>22</v>
      </c>
      <c r="C1599" t="s">
        <v>37</v>
      </c>
      <c r="D1599" t="s">
        <v>44</v>
      </c>
      <c r="E1599" t="s">
        <v>51</v>
      </c>
      <c r="F1599" t="s">
        <v>74</v>
      </c>
      <c r="G1599" t="s">
        <v>96</v>
      </c>
      <c r="H1599" t="s">
        <v>408</v>
      </c>
      <c r="I1599" t="s">
        <v>82</v>
      </c>
      <c r="J1599" t="s">
        <v>92</v>
      </c>
      <c r="K1599" t="s">
        <v>1190</v>
      </c>
      <c r="L1599" t="s">
        <v>74</v>
      </c>
      <c r="M1599" t="s">
        <v>73</v>
      </c>
      <c r="N1599" t="s">
        <v>74</v>
      </c>
      <c r="O1599" t="s">
        <v>97</v>
      </c>
      <c r="P1599" t="s">
        <v>401</v>
      </c>
      <c r="Q1599" t="s">
        <v>74</v>
      </c>
      <c r="R1599" t="s">
        <v>1043</v>
      </c>
      <c r="S1599" t="s">
        <v>85</v>
      </c>
      <c r="T1599" t="s">
        <v>101</v>
      </c>
    </row>
    <row r="1600" spans="1:20" x14ac:dyDescent="0.25">
      <c r="A1600" s="1">
        <v>4158</v>
      </c>
      <c r="B1600" t="s">
        <v>22</v>
      </c>
      <c r="C1600" t="s">
        <v>38</v>
      </c>
      <c r="D1600" t="s">
        <v>44</v>
      </c>
      <c r="E1600" t="s">
        <v>63</v>
      </c>
      <c r="F1600" t="s">
        <v>73</v>
      </c>
      <c r="G1600" t="s">
        <v>85</v>
      </c>
      <c r="H1600" t="s">
        <v>186</v>
      </c>
      <c r="I1600" t="s">
        <v>90</v>
      </c>
      <c r="J1600" t="s">
        <v>88</v>
      </c>
      <c r="K1600" t="s">
        <v>1255</v>
      </c>
      <c r="L1600" t="s">
        <v>74</v>
      </c>
      <c r="M1600" t="s">
        <v>126</v>
      </c>
      <c r="N1600" t="s">
        <v>73</v>
      </c>
      <c r="O1600" t="s">
        <v>81</v>
      </c>
      <c r="P1600" t="s">
        <v>439</v>
      </c>
      <c r="Q1600" t="s">
        <v>73</v>
      </c>
      <c r="R1600" t="s">
        <v>1561</v>
      </c>
      <c r="S1600" t="s">
        <v>85</v>
      </c>
      <c r="T1600" t="s">
        <v>126</v>
      </c>
    </row>
    <row r="1601" spans="1:20" x14ac:dyDescent="0.25">
      <c r="A1601" s="1">
        <v>4159</v>
      </c>
      <c r="B1601" t="s">
        <v>22</v>
      </c>
      <c r="C1601" t="s">
        <v>39</v>
      </c>
      <c r="D1601" t="s">
        <v>44</v>
      </c>
      <c r="E1601" t="s">
        <v>59</v>
      </c>
      <c r="F1601" t="s">
        <v>74</v>
      </c>
      <c r="G1601" t="s">
        <v>112</v>
      </c>
      <c r="H1601" t="s">
        <v>704</v>
      </c>
      <c r="I1601" t="s">
        <v>75</v>
      </c>
      <c r="J1601" t="s">
        <v>92</v>
      </c>
      <c r="K1601" t="s">
        <v>1131</v>
      </c>
      <c r="L1601" t="s">
        <v>101</v>
      </c>
      <c r="M1601" t="s">
        <v>74</v>
      </c>
      <c r="N1601" t="s">
        <v>74</v>
      </c>
      <c r="O1601" t="s">
        <v>108</v>
      </c>
      <c r="P1601" t="s">
        <v>1200</v>
      </c>
      <c r="Q1601" t="s">
        <v>101</v>
      </c>
      <c r="R1601" t="s">
        <v>1676</v>
      </c>
      <c r="S1601" t="s">
        <v>116</v>
      </c>
      <c r="T1601" t="s">
        <v>131</v>
      </c>
    </row>
    <row r="1602" spans="1:20" x14ac:dyDescent="0.25">
      <c r="A1602" s="1">
        <v>4160</v>
      </c>
      <c r="B1602" t="s">
        <v>22</v>
      </c>
      <c r="C1602" t="s">
        <v>24</v>
      </c>
      <c r="D1602" t="s">
        <v>45</v>
      </c>
      <c r="E1602" t="s">
        <v>49</v>
      </c>
      <c r="F1602" t="s">
        <v>74</v>
      </c>
      <c r="G1602" t="s">
        <v>89</v>
      </c>
      <c r="H1602" t="s">
        <v>585</v>
      </c>
      <c r="I1602" t="s">
        <v>75</v>
      </c>
      <c r="J1602" t="s">
        <v>92</v>
      </c>
      <c r="K1602" t="s">
        <v>1125</v>
      </c>
      <c r="L1602" t="s">
        <v>73</v>
      </c>
      <c r="M1602" t="s">
        <v>73</v>
      </c>
      <c r="N1602" t="s">
        <v>101</v>
      </c>
      <c r="O1602" t="s">
        <v>107</v>
      </c>
      <c r="P1602" t="s">
        <v>1006</v>
      </c>
      <c r="Q1602" t="s">
        <v>126</v>
      </c>
      <c r="R1602" t="s">
        <v>198</v>
      </c>
      <c r="S1602" t="s">
        <v>85</v>
      </c>
      <c r="T1602" t="s">
        <v>1116</v>
      </c>
    </row>
    <row r="1603" spans="1:20" x14ac:dyDescent="0.25">
      <c r="A1603" s="1">
        <v>4161</v>
      </c>
      <c r="B1603" t="s">
        <v>22</v>
      </c>
      <c r="C1603" t="s">
        <v>25</v>
      </c>
      <c r="D1603" t="s">
        <v>45</v>
      </c>
      <c r="E1603" t="s">
        <v>42</v>
      </c>
      <c r="F1603" t="s">
        <v>73</v>
      </c>
      <c r="G1603" t="s">
        <v>77</v>
      </c>
      <c r="H1603" t="s">
        <v>246</v>
      </c>
      <c r="I1603" t="s">
        <v>107</v>
      </c>
      <c r="J1603" t="s">
        <v>110</v>
      </c>
      <c r="K1603" t="s">
        <v>1292</v>
      </c>
      <c r="L1603" t="s">
        <v>101</v>
      </c>
      <c r="M1603" t="s">
        <v>74</v>
      </c>
      <c r="N1603" t="s">
        <v>126</v>
      </c>
      <c r="O1603" t="s">
        <v>81</v>
      </c>
      <c r="P1603" t="s">
        <v>1018</v>
      </c>
      <c r="Q1603" t="s">
        <v>73</v>
      </c>
      <c r="R1603" t="s">
        <v>1676</v>
      </c>
      <c r="S1603" t="s">
        <v>116</v>
      </c>
      <c r="T1603" t="s">
        <v>131</v>
      </c>
    </row>
    <row r="1604" spans="1:20" x14ac:dyDescent="0.25">
      <c r="A1604" s="1">
        <v>4162</v>
      </c>
      <c r="B1604" t="s">
        <v>22</v>
      </c>
      <c r="C1604" t="s">
        <v>26</v>
      </c>
      <c r="D1604" t="s">
        <v>45</v>
      </c>
      <c r="E1604" t="s">
        <v>47</v>
      </c>
      <c r="F1604" t="s">
        <v>74</v>
      </c>
      <c r="G1604" t="s">
        <v>95</v>
      </c>
      <c r="H1604" t="s">
        <v>628</v>
      </c>
      <c r="I1604" t="s">
        <v>106</v>
      </c>
      <c r="J1604" t="s">
        <v>77</v>
      </c>
      <c r="K1604" t="s">
        <v>1006</v>
      </c>
      <c r="L1604" t="s">
        <v>126</v>
      </c>
      <c r="M1604" t="s">
        <v>73</v>
      </c>
      <c r="N1604" t="s">
        <v>74</v>
      </c>
      <c r="O1604" t="s">
        <v>88</v>
      </c>
      <c r="P1604" t="s">
        <v>1173</v>
      </c>
      <c r="Q1604" t="s">
        <v>126</v>
      </c>
      <c r="R1604" t="s">
        <v>1627</v>
      </c>
      <c r="S1604" t="s">
        <v>82</v>
      </c>
      <c r="T1604" t="s">
        <v>83</v>
      </c>
    </row>
    <row r="1605" spans="1:20" x14ac:dyDescent="0.25">
      <c r="A1605" s="1">
        <v>4163</v>
      </c>
      <c r="B1605" t="s">
        <v>22</v>
      </c>
      <c r="C1605" t="s">
        <v>28</v>
      </c>
      <c r="D1605" t="s">
        <v>45</v>
      </c>
      <c r="E1605" t="s">
        <v>61</v>
      </c>
      <c r="F1605" t="s">
        <v>74</v>
      </c>
      <c r="G1605" t="s">
        <v>108</v>
      </c>
      <c r="H1605" t="s">
        <v>264</v>
      </c>
      <c r="I1605" t="s">
        <v>98</v>
      </c>
      <c r="J1605" t="s">
        <v>80</v>
      </c>
      <c r="K1605" t="s">
        <v>1212</v>
      </c>
      <c r="L1605" t="s">
        <v>126</v>
      </c>
      <c r="M1605" t="s">
        <v>126</v>
      </c>
      <c r="N1605" t="s">
        <v>74</v>
      </c>
      <c r="O1605" t="s">
        <v>95</v>
      </c>
      <c r="P1605" t="s">
        <v>846</v>
      </c>
      <c r="Q1605" t="s">
        <v>73</v>
      </c>
      <c r="R1605" t="s">
        <v>1573</v>
      </c>
      <c r="S1605" t="s">
        <v>82</v>
      </c>
      <c r="T1605" t="s">
        <v>1116</v>
      </c>
    </row>
    <row r="1606" spans="1:20" x14ac:dyDescent="0.25">
      <c r="A1606" s="1">
        <v>4164</v>
      </c>
      <c r="B1606" t="s">
        <v>22</v>
      </c>
      <c r="C1606" t="s">
        <v>40</v>
      </c>
      <c r="D1606" t="s">
        <v>45</v>
      </c>
      <c r="E1606" t="s">
        <v>72</v>
      </c>
      <c r="F1606" t="s">
        <v>73</v>
      </c>
      <c r="G1606" t="s">
        <v>75</v>
      </c>
      <c r="H1606" t="s">
        <v>504</v>
      </c>
      <c r="I1606" t="s">
        <v>86</v>
      </c>
      <c r="J1606" t="s">
        <v>104</v>
      </c>
      <c r="K1606" t="s">
        <v>1183</v>
      </c>
      <c r="L1606" t="s">
        <v>126</v>
      </c>
      <c r="M1606" t="s">
        <v>74</v>
      </c>
      <c r="N1606" t="s">
        <v>74</v>
      </c>
      <c r="O1606" t="s">
        <v>81</v>
      </c>
      <c r="P1606" t="s">
        <v>540</v>
      </c>
      <c r="Q1606" t="s">
        <v>73</v>
      </c>
      <c r="R1606" t="s">
        <v>853</v>
      </c>
      <c r="S1606" t="s">
        <v>87</v>
      </c>
      <c r="T1606" t="s">
        <v>101</v>
      </c>
    </row>
    <row r="1607" spans="1:20" x14ac:dyDescent="0.25">
      <c r="A1607" s="1">
        <v>4165</v>
      </c>
      <c r="B1607" t="s">
        <v>22</v>
      </c>
      <c r="C1607" t="s">
        <v>29</v>
      </c>
      <c r="D1607" t="s">
        <v>45</v>
      </c>
      <c r="E1607" t="s">
        <v>66</v>
      </c>
      <c r="F1607" t="s">
        <v>73</v>
      </c>
      <c r="G1607" t="s">
        <v>98</v>
      </c>
      <c r="H1607" t="s">
        <v>169</v>
      </c>
      <c r="I1607" t="s">
        <v>114</v>
      </c>
      <c r="J1607" t="s">
        <v>91</v>
      </c>
      <c r="K1607" t="s">
        <v>1146</v>
      </c>
      <c r="L1607" t="s">
        <v>126</v>
      </c>
      <c r="M1607" t="s">
        <v>73</v>
      </c>
      <c r="N1607" t="s">
        <v>126</v>
      </c>
      <c r="O1607" t="s">
        <v>75</v>
      </c>
      <c r="P1607" t="s">
        <v>1018</v>
      </c>
      <c r="Q1607" t="s">
        <v>74</v>
      </c>
      <c r="R1607" t="s">
        <v>2086</v>
      </c>
      <c r="S1607" t="s">
        <v>116</v>
      </c>
      <c r="T1607" t="s">
        <v>131</v>
      </c>
    </row>
    <row r="1608" spans="1:20" x14ac:dyDescent="0.25">
      <c r="A1608" s="1">
        <v>4166</v>
      </c>
      <c r="B1608" t="s">
        <v>22</v>
      </c>
      <c r="C1608" t="s">
        <v>30</v>
      </c>
      <c r="D1608" t="s">
        <v>45</v>
      </c>
      <c r="E1608" t="s">
        <v>43</v>
      </c>
      <c r="F1608" t="s">
        <v>74</v>
      </c>
      <c r="G1608" t="s">
        <v>111</v>
      </c>
      <c r="H1608" t="s">
        <v>448</v>
      </c>
      <c r="I1608" t="s">
        <v>103</v>
      </c>
      <c r="J1608" t="s">
        <v>79</v>
      </c>
      <c r="K1608" t="s">
        <v>1212</v>
      </c>
      <c r="L1608" t="s">
        <v>126</v>
      </c>
      <c r="M1608" t="s">
        <v>73</v>
      </c>
      <c r="N1608" t="s">
        <v>73</v>
      </c>
      <c r="O1608" t="s">
        <v>108</v>
      </c>
      <c r="P1608" t="s">
        <v>1168</v>
      </c>
      <c r="Q1608" t="s">
        <v>126</v>
      </c>
      <c r="R1608" t="s">
        <v>2001</v>
      </c>
      <c r="S1608" t="s">
        <v>85</v>
      </c>
      <c r="T1608" t="s">
        <v>83</v>
      </c>
    </row>
    <row r="1609" spans="1:20" x14ac:dyDescent="0.25">
      <c r="A1609" s="1">
        <v>4167</v>
      </c>
      <c r="B1609" t="s">
        <v>22</v>
      </c>
      <c r="C1609" t="s">
        <v>31</v>
      </c>
      <c r="D1609" t="s">
        <v>45</v>
      </c>
      <c r="E1609" t="s">
        <v>70</v>
      </c>
      <c r="F1609" t="s">
        <v>74</v>
      </c>
      <c r="G1609" t="s">
        <v>112</v>
      </c>
      <c r="H1609" t="s">
        <v>771</v>
      </c>
      <c r="I1609" t="s">
        <v>99</v>
      </c>
      <c r="J1609" t="s">
        <v>114</v>
      </c>
      <c r="K1609" t="s">
        <v>1134</v>
      </c>
      <c r="L1609" t="s">
        <v>126</v>
      </c>
      <c r="M1609" t="s">
        <v>73</v>
      </c>
      <c r="N1609" t="s">
        <v>126</v>
      </c>
      <c r="O1609" t="s">
        <v>107</v>
      </c>
      <c r="P1609" t="s">
        <v>1186</v>
      </c>
      <c r="Q1609" t="s">
        <v>1116</v>
      </c>
      <c r="R1609" t="s">
        <v>95</v>
      </c>
      <c r="S1609" t="s">
        <v>78</v>
      </c>
      <c r="T1609" t="s">
        <v>1116</v>
      </c>
    </row>
    <row r="1610" spans="1:20" x14ac:dyDescent="0.25">
      <c r="A1610" s="1">
        <v>4168</v>
      </c>
      <c r="B1610" t="s">
        <v>22</v>
      </c>
      <c r="C1610" t="s">
        <v>32</v>
      </c>
      <c r="D1610" t="s">
        <v>45</v>
      </c>
      <c r="E1610" t="s">
        <v>67</v>
      </c>
      <c r="F1610" t="s">
        <v>73</v>
      </c>
      <c r="G1610" t="s">
        <v>98</v>
      </c>
      <c r="H1610" t="s">
        <v>454</v>
      </c>
      <c r="I1610" t="s">
        <v>102</v>
      </c>
      <c r="J1610" t="s">
        <v>113</v>
      </c>
      <c r="K1610" t="s">
        <v>1006</v>
      </c>
      <c r="L1610" t="s">
        <v>126</v>
      </c>
      <c r="M1610" t="s">
        <v>74</v>
      </c>
      <c r="N1610" t="s">
        <v>131</v>
      </c>
      <c r="O1610" t="s">
        <v>103</v>
      </c>
      <c r="P1610" t="s">
        <v>949</v>
      </c>
      <c r="Q1610" t="s">
        <v>74</v>
      </c>
      <c r="R1610" t="s">
        <v>2030</v>
      </c>
      <c r="S1610" t="s">
        <v>116</v>
      </c>
      <c r="T1610" t="s">
        <v>1116</v>
      </c>
    </row>
    <row r="1611" spans="1:20" x14ac:dyDescent="0.25">
      <c r="A1611" s="1">
        <v>4169</v>
      </c>
      <c r="B1611" t="s">
        <v>22</v>
      </c>
      <c r="C1611" t="s">
        <v>33</v>
      </c>
      <c r="D1611" t="s">
        <v>45</v>
      </c>
      <c r="E1611" t="s">
        <v>51</v>
      </c>
      <c r="F1611" t="s">
        <v>73</v>
      </c>
      <c r="G1611" t="s">
        <v>99</v>
      </c>
      <c r="H1611" t="s">
        <v>947</v>
      </c>
      <c r="I1611" t="s">
        <v>114</v>
      </c>
      <c r="J1611" t="s">
        <v>105</v>
      </c>
      <c r="K1611" t="s">
        <v>1333</v>
      </c>
      <c r="L1611" t="s">
        <v>101</v>
      </c>
      <c r="M1611" t="s">
        <v>74</v>
      </c>
      <c r="N1611" t="s">
        <v>101</v>
      </c>
      <c r="O1611" t="s">
        <v>89</v>
      </c>
      <c r="P1611" t="s">
        <v>127</v>
      </c>
      <c r="Q1611" t="s">
        <v>73</v>
      </c>
      <c r="R1611" t="s">
        <v>1542</v>
      </c>
      <c r="S1611" t="s">
        <v>116</v>
      </c>
      <c r="T1611" t="s">
        <v>131</v>
      </c>
    </row>
    <row r="1612" spans="1:20" x14ac:dyDescent="0.25">
      <c r="A1612" s="1">
        <v>4170</v>
      </c>
      <c r="B1612" t="s">
        <v>22</v>
      </c>
      <c r="C1612" t="s">
        <v>34</v>
      </c>
      <c r="D1612" t="s">
        <v>45</v>
      </c>
      <c r="E1612" t="s">
        <v>69</v>
      </c>
      <c r="F1612" t="s">
        <v>74</v>
      </c>
      <c r="G1612" t="s">
        <v>86</v>
      </c>
      <c r="H1612" t="s">
        <v>549</v>
      </c>
      <c r="I1612" t="s">
        <v>114</v>
      </c>
      <c r="J1612" t="s">
        <v>79</v>
      </c>
      <c r="K1612" t="s">
        <v>1145</v>
      </c>
      <c r="L1612" t="s">
        <v>126</v>
      </c>
      <c r="M1612" t="s">
        <v>74</v>
      </c>
      <c r="N1612" t="s">
        <v>73</v>
      </c>
      <c r="O1612" t="s">
        <v>86</v>
      </c>
      <c r="P1612" t="s">
        <v>1197</v>
      </c>
      <c r="Q1612" t="s">
        <v>74</v>
      </c>
      <c r="R1612" t="s">
        <v>1746</v>
      </c>
      <c r="S1612" t="s">
        <v>117</v>
      </c>
      <c r="T1612" t="s">
        <v>101</v>
      </c>
    </row>
    <row r="1613" spans="1:20" x14ac:dyDescent="0.25">
      <c r="A1613" s="1">
        <v>4171</v>
      </c>
      <c r="B1613" t="s">
        <v>22</v>
      </c>
      <c r="C1613" t="s">
        <v>35</v>
      </c>
      <c r="D1613" t="s">
        <v>45</v>
      </c>
      <c r="E1613" t="s">
        <v>70</v>
      </c>
      <c r="F1613" t="s">
        <v>73</v>
      </c>
      <c r="G1613" t="s">
        <v>75</v>
      </c>
      <c r="H1613" t="s">
        <v>236</v>
      </c>
      <c r="I1613" t="s">
        <v>94</v>
      </c>
      <c r="J1613" t="s">
        <v>112</v>
      </c>
      <c r="K1613" t="s">
        <v>1235</v>
      </c>
      <c r="L1613" t="s">
        <v>126</v>
      </c>
      <c r="M1613" t="s">
        <v>1116</v>
      </c>
      <c r="N1613" t="s">
        <v>1116</v>
      </c>
      <c r="O1613" t="s">
        <v>99</v>
      </c>
      <c r="P1613" t="s">
        <v>1142</v>
      </c>
      <c r="Q1613" t="s">
        <v>73</v>
      </c>
      <c r="R1613" t="s">
        <v>1424</v>
      </c>
      <c r="S1613" t="s">
        <v>117</v>
      </c>
      <c r="T1613" t="s">
        <v>101</v>
      </c>
    </row>
    <row r="1614" spans="1:20" x14ac:dyDescent="0.25">
      <c r="A1614" s="1">
        <v>4172</v>
      </c>
      <c r="B1614" t="s">
        <v>22</v>
      </c>
      <c r="C1614" t="s">
        <v>36</v>
      </c>
      <c r="D1614" t="s">
        <v>45</v>
      </c>
      <c r="E1614" t="s">
        <v>48</v>
      </c>
      <c r="F1614" t="s">
        <v>73</v>
      </c>
      <c r="G1614" t="s">
        <v>90</v>
      </c>
      <c r="H1614" t="s">
        <v>497</v>
      </c>
      <c r="I1614" t="s">
        <v>86</v>
      </c>
      <c r="J1614" t="s">
        <v>84</v>
      </c>
      <c r="K1614" t="s">
        <v>1263</v>
      </c>
      <c r="L1614" t="s">
        <v>73</v>
      </c>
      <c r="M1614" t="s">
        <v>74</v>
      </c>
      <c r="N1614" t="s">
        <v>74</v>
      </c>
      <c r="O1614" t="s">
        <v>114</v>
      </c>
      <c r="P1614" t="s">
        <v>576</v>
      </c>
      <c r="Q1614" t="s">
        <v>126</v>
      </c>
      <c r="R1614" t="s">
        <v>1577</v>
      </c>
      <c r="S1614" t="s">
        <v>96</v>
      </c>
      <c r="T1614" t="s">
        <v>131</v>
      </c>
    </row>
    <row r="1615" spans="1:20" x14ac:dyDescent="0.25">
      <c r="A1615" s="1">
        <v>4173</v>
      </c>
      <c r="B1615" t="s">
        <v>22</v>
      </c>
      <c r="C1615" t="s">
        <v>37</v>
      </c>
      <c r="D1615" t="s">
        <v>45</v>
      </c>
      <c r="E1615" t="s">
        <v>64</v>
      </c>
      <c r="F1615" t="s">
        <v>74</v>
      </c>
      <c r="G1615" t="s">
        <v>87</v>
      </c>
      <c r="H1615" t="s">
        <v>322</v>
      </c>
      <c r="I1615" t="s">
        <v>75</v>
      </c>
      <c r="J1615" t="s">
        <v>79</v>
      </c>
      <c r="K1615" t="s">
        <v>1118</v>
      </c>
      <c r="L1615" t="s">
        <v>74</v>
      </c>
      <c r="M1615" t="s">
        <v>74</v>
      </c>
      <c r="N1615" t="s">
        <v>1116</v>
      </c>
      <c r="O1615" t="s">
        <v>102</v>
      </c>
      <c r="P1615" t="s">
        <v>894</v>
      </c>
      <c r="Q1615" t="s">
        <v>73</v>
      </c>
      <c r="R1615" t="s">
        <v>1438</v>
      </c>
      <c r="S1615" t="s">
        <v>106</v>
      </c>
      <c r="T1615" t="s">
        <v>76</v>
      </c>
    </row>
    <row r="1616" spans="1:20" x14ac:dyDescent="0.25">
      <c r="A1616" s="1">
        <v>4174</v>
      </c>
      <c r="B1616" t="s">
        <v>22</v>
      </c>
      <c r="C1616" t="s">
        <v>38</v>
      </c>
      <c r="D1616" t="s">
        <v>45</v>
      </c>
      <c r="E1616" t="s">
        <v>42</v>
      </c>
      <c r="F1616" t="s">
        <v>74</v>
      </c>
      <c r="G1616" t="s">
        <v>78</v>
      </c>
      <c r="H1616" t="s">
        <v>611</v>
      </c>
      <c r="I1616" t="s">
        <v>97</v>
      </c>
      <c r="J1616" t="s">
        <v>132</v>
      </c>
      <c r="K1616" t="s">
        <v>1221</v>
      </c>
      <c r="L1616" t="s">
        <v>74</v>
      </c>
      <c r="M1616" t="s">
        <v>101</v>
      </c>
      <c r="N1616" t="s">
        <v>126</v>
      </c>
      <c r="O1616" t="s">
        <v>114</v>
      </c>
      <c r="P1616" t="s">
        <v>1101</v>
      </c>
      <c r="Q1616" t="s">
        <v>73</v>
      </c>
      <c r="R1616" t="s">
        <v>1800</v>
      </c>
      <c r="S1616" t="s">
        <v>96</v>
      </c>
      <c r="T1616" t="s">
        <v>76</v>
      </c>
    </row>
    <row r="1617" spans="1:20" x14ac:dyDescent="0.25">
      <c r="A1617" s="1">
        <v>4175</v>
      </c>
      <c r="B1617" t="s">
        <v>22</v>
      </c>
      <c r="C1617" t="s">
        <v>39</v>
      </c>
      <c r="D1617" t="s">
        <v>45</v>
      </c>
      <c r="E1617" t="s">
        <v>64</v>
      </c>
      <c r="F1617" t="s">
        <v>73</v>
      </c>
      <c r="G1617" t="s">
        <v>108</v>
      </c>
      <c r="H1617" t="s">
        <v>568</v>
      </c>
      <c r="I1617" t="s">
        <v>81</v>
      </c>
      <c r="J1617" t="s">
        <v>79</v>
      </c>
      <c r="K1617" t="s">
        <v>1214</v>
      </c>
      <c r="L1617" t="s">
        <v>126</v>
      </c>
      <c r="M1617" t="s">
        <v>73</v>
      </c>
      <c r="N1617" t="s">
        <v>74</v>
      </c>
      <c r="O1617" t="s">
        <v>97</v>
      </c>
      <c r="P1617" t="s">
        <v>885</v>
      </c>
      <c r="Q1617" t="s">
        <v>126</v>
      </c>
      <c r="R1617" t="s">
        <v>2002</v>
      </c>
      <c r="S1617" t="s">
        <v>82</v>
      </c>
      <c r="T1617" t="s">
        <v>83</v>
      </c>
    </row>
    <row r="1618" spans="1:20" x14ac:dyDescent="0.25">
      <c r="A1618" s="1">
        <v>4176</v>
      </c>
      <c r="B1618" t="s">
        <v>22</v>
      </c>
      <c r="C1618" t="s">
        <v>24</v>
      </c>
      <c r="D1618" t="s">
        <v>46</v>
      </c>
      <c r="E1618" t="s">
        <v>52</v>
      </c>
      <c r="F1618" t="s">
        <v>73</v>
      </c>
      <c r="G1618" t="s">
        <v>102</v>
      </c>
      <c r="H1618" t="s">
        <v>367</v>
      </c>
      <c r="I1618" t="s">
        <v>102</v>
      </c>
      <c r="J1618" t="s">
        <v>80</v>
      </c>
      <c r="K1618" t="s">
        <v>1161</v>
      </c>
      <c r="L1618" t="s">
        <v>73</v>
      </c>
      <c r="M1618" t="s">
        <v>73</v>
      </c>
      <c r="N1618" t="s">
        <v>1116</v>
      </c>
      <c r="O1618" t="s">
        <v>86</v>
      </c>
      <c r="P1618" t="s">
        <v>281</v>
      </c>
      <c r="Q1618" t="s">
        <v>74</v>
      </c>
      <c r="R1618" t="s">
        <v>1977</v>
      </c>
      <c r="S1618" t="s">
        <v>75</v>
      </c>
      <c r="T1618" t="s">
        <v>76</v>
      </c>
    </row>
    <row r="1619" spans="1:20" x14ac:dyDescent="0.25">
      <c r="A1619" s="1">
        <v>4177</v>
      </c>
      <c r="B1619" t="s">
        <v>22</v>
      </c>
      <c r="C1619" t="s">
        <v>25</v>
      </c>
      <c r="D1619" t="s">
        <v>46</v>
      </c>
      <c r="E1619" t="s">
        <v>69</v>
      </c>
      <c r="F1619" t="s">
        <v>74</v>
      </c>
      <c r="G1619" t="s">
        <v>77</v>
      </c>
      <c r="H1619" t="s">
        <v>382</v>
      </c>
      <c r="I1619" t="s">
        <v>114</v>
      </c>
      <c r="J1619" t="s">
        <v>93</v>
      </c>
      <c r="K1619" t="s">
        <v>1180</v>
      </c>
      <c r="L1619" t="s">
        <v>126</v>
      </c>
      <c r="M1619" t="s">
        <v>126</v>
      </c>
      <c r="N1619" t="s">
        <v>126</v>
      </c>
      <c r="O1619" t="s">
        <v>86</v>
      </c>
      <c r="P1619" t="s">
        <v>849</v>
      </c>
      <c r="Q1619" t="s">
        <v>73</v>
      </c>
      <c r="R1619" t="s">
        <v>1931</v>
      </c>
      <c r="S1619" t="s">
        <v>85</v>
      </c>
      <c r="T1619" t="s">
        <v>131</v>
      </c>
    </row>
    <row r="1620" spans="1:20" x14ac:dyDescent="0.25">
      <c r="A1620" s="1">
        <v>4178</v>
      </c>
      <c r="B1620" t="s">
        <v>22</v>
      </c>
      <c r="C1620" t="s">
        <v>26</v>
      </c>
      <c r="D1620" t="s">
        <v>46</v>
      </c>
      <c r="E1620" t="s">
        <v>41</v>
      </c>
      <c r="F1620" t="s">
        <v>73</v>
      </c>
      <c r="G1620" t="s">
        <v>89</v>
      </c>
      <c r="H1620" t="s">
        <v>510</v>
      </c>
      <c r="I1620" t="s">
        <v>77</v>
      </c>
      <c r="J1620" t="s">
        <v>80</v>
      </c>
      <c r="K1620" t="s">
        <v>1327</v>
      </c>
      <c r="L1620" t="s">
        <v>73</v>
      </c>
      <c r="M1620" t="s">
        <v>74</v>
      </c>
      <c r="N1620" t="s">
        <v>101</v>
      </c>
      <c r="O1620" t="s">
        <v>95</v>
      </c>
      <c r="P1620" t="s">
        <v>919</v>
      </c>
      <c r="Q1620" t="s">
        <v>74</v>
      </c>
      <c r="R1620" t="s">
        <v>2247</v>
      </c>
      <c r="S1620" t="s">
        <v>96</v>
      </c>
      <c r="T1620" t="s">
        <v>131</v>
      </c>
    </row>
    <row r="1621" spans="1:20" x14ac:dyDescent="0.25">
      <c r="A1621" s="1">
        <v>4179</v>
      </c>
      <c r="B1621" t="s">
        <v>22</v>
      </c>
      <c r="C1621" t="s">
        <v>27</v>
      </c>
      <c r="D1621" t="s">
        <v>46</v>
      </c>
      <c r="E1621" t="s">
        <v>70</v>
      </c>
      <c r="F1621" t="s">
        <v>74</v>
      </c>
      <c r="G1621" t="s">
        <v>118</v>
      </c>
      <c r="H1621" t="s">
        <v>1071</v>
      </c>
      <c r="I1621" t="s">
        <v>99</v>
      </c>
      <c r="J1621" t="s">
        <v>92</v>
      </c>
      <c r="K1621" t="s">
        <v>1329</v>
      </c>
      <c r="L1621" t="s">
        <v>83</v>
      </c>
      <c r="M1621" t="s">
        <v>73</v>
      </c>
      <c r="N1621" t="s">
        <v>74</v>
      </c>
      <c r="O1621" t="s">
        <v>95</v>
      </c>
      <c r="P1621" t="s">
        <v>281</v>
      </c>
      <c r="Q1621" t="s">
        <v>73</v>
      </c>
      <c r="R1621" t="s">
        <v>2176</v>
      </c>
      <c r="S1621" t="s">
        <v>117</v>
      </c>
      <c r="T1621" t="s">
        <v>1116</v>
      </c>
    </row>
    <row r="1622" spans="1:20" x14ac:dyDescent="0.25">
      <c r="A1622" s="1">
        <v>4180</v>
      </c>
      <c r="B1622" t="s">
        <v>22</v>
      </c>
      <c r="C1622" t="s">
        <v>40</v>
      </c>
      <c r="D1622" t="s">
        <v>46</v>
      </c>
      <c r="E1622" t="s">
        <v>59</v>
      </c>
      <c r="F1622" t="s">
        <v>73</v>
      </c>
      <c r="G1622" t="s">
        <v>94</v>
      </c>
      <c r="H1622" t="s">
        <v>563</v>
      </c>
      <c r="I1622" t="s">
        <v>103</v>
      </c>
      <c r="J1622" t="s">
        <v>95</v>
      </c>
      <c r="K1622" t="s">
        <v>1166</v>
      </c>
      <c r="L1622" t="s">
        <v>101</v>
      </c>
      <c r="M1622" t="s">
        <v>74</v>
      </c>
      <c r="N1622" t="s">
        <v>126</v>
      </c>
      <c r="O1622" t="s">
        <v>95</v>
      </c>
      <c r="P1622" t="s">
        <v>1252</v>
      </c>
      <c r="Q1622" t="s">
        <v>74</v>
      </c>
      <c r="R1622" t="s">
        <v>1621</v>
      </c>
      <c r="S1622" t="s">
        <v>85</v>
      </c>
      <c r="T1622" t="s">
        <v>117</v>
      </c>
    </row>
    <row r="1623" spans="1:20" x14ac:dyDescent="0.25">
      <c r="A1623" s="1">
        <v>4181</v>
      </c>
      <c r="B1623" t="s">
        <v>22</v>
      </c>
      <c r="C1623" t="s">
        <v>29</v>
      </c>
      <c r="D1623" t="s">
        <v>46</v>
      </c>
      <c r="E1623" t="s">
        <v>63</v>
      </c>
      <c r="F1623" t="s">
        <v>74</v>
      </c>
      <c r="G1623" t="s">
        <v>95</v>
      </c>
      <c r="H1623" t="s">
        <v>703</v>
      </c>
      <c r="I1623" t="s">
        <v>92</v>
      </c>
      <c r="J1623" t="s">
        <v>125</v>
      </c>
      <c r="K1623" t="s">
        <v>1345</v>
      </c>
      <c r="L1623" t="s">
        <v>126</v>
      </c>
      <c r="M1623" t="s">
        <v>126</v>
      </c>
      <c r="N1623" t="s">
        <v>126</v>
      </c>
      <c r="O1623" t="s">
        <v>114</v>
      </c>
      <c r="P1623" t="s">
        <v>1351</v>
      </c>
      <c r="Q1623" t="s">
        <v>126</v>
      </c>
      <c r="R1623" t="s">
        <v>1491</v>
      </c>
      <c r="S1623" t="s">
        <v>89</v>
      </c>
      <c r="T1623" t="s">
        <v>117</v>
      </c>
    </row>
    <row r="1624" spans="1:20" x14ac:dyDescent="0.25">
      <c r="A1624" s="1">
        <v>4182</v>
      </c>
      <c r="B1624" t="s">
        <v>22</v>
      </c>
      <c r="C1624" t="s">
        <v>30</v>
      </c>
      <c r="D1624" t="s">
        <v>46</v>
      </c>
      <c r="E1624" t="s">
        <v>62</v>
      </c>
      <c r="F1624" t="s">
        <v>74</v>
      </c>
      <c r="G1624" t="s">
        <v>77</v>
      </c>
      <c r="H1624" t="s">
        <v>717</v>
      </c>
      <c r="I1624" t="s">
        <v>89</v>
      </c>
      <c r="J1624" t="s">
        <v>113</v>
      </c>
      <c r="K1624" t="s">
        <v>1224</v>
      </c>
      <c r="L1624" t="s">
        <v>126</v>
      </c>
      <c r="M1624" t="s">
        <v>73</v>
      </c>
      <c r="N1624" t="s">
        <v>126</v>
      </c>
      <c r="O1624" t="s">
        <v>93</v>
      </c>
      <c r="P1624" t="s">
        <v>1186</v>
      </c>
      <c r="Q1624" t="s">
        <v>74</v>
      </c>
      <c r="R1624" t="s">
        <v>1877</v>
      </c>
      <c r="S1624" t="s">
        <v>85</v>
      </c>
      <c r="T1624" t="s">
        <v>1116</v>
      </c>
    </row>
    <row r="1625" spans="1:20" x14ac:dyDescent="0.25">
      <c r="A1625" s="1">
        <v>4183</v>
      </c>
      <c r="B1625" t="s">
        <v>22</v>
      </c>
      <c r="C1625" t="s">
        <v>31</v>
      </c>
      <c r="D1625" t="s">
        <v>46</v>
      </c>
      <c r="E1625" t="s">
        <v>44</v>
      </c>
      <c r="F1625" t="s">
        <v>73</v>
      </c>
      <c r="G1625" t="s">
        <v>88</v>
      </c>
      <c r="H1625" t="s">
        <v>191</v>
      </c>
      <c r="I1625" t="s">
        <v>85</v>
      </c>
      <c r="J1625" t="s">
        <v>90</v>
      </c>
      <c r="K1625" t="s">
        <v>1016</v>
      </c>
      <c r="L1625" t="s">
        <v>74</v>
      </c>
      <c r="M1625" t="s">
        <v>74</v>
      </c>
      <c r="N1625" t="s">
        <v>74</v>
      </c>
      <c r="O1625" t="s">
        <v>114</v>
      </c>
      <c r="P1625" t="s">
        <v>946</v>
      </c>
      <c r="Q1625" t="s">
        <v>126</v>
      </c>
      <c r="R1625" t="s">
        <v>1425</v>
      </c>
      <c r="S1625" t="s">
        <v>116</v>
      </c>
      <c r="T1625" t="s">
        <v>101</v>
      </c>
    </row>
    <row r="1626" spans="1:20" x14ac:dyDescent="0.25">
      <c r="A1626" s="1">
        <v>4184</v>
      </c>
      <c r="B1626" t="s">
        <v>22</v>
      </c>
      <c r="C1626" t="s">
        <v>32</v>
      </c>
      <c r="D1626" t="s">
        <v>46</v>
      </c>
      <c r="E1626" t="s">
        <v>51</v>
      </c>
      <c r="F1626" t="s">
        <v>74</v>
      </c>
      <c r="G1626" t="s">
        <v>93</v>
      </c>
      <c r="H1626" t="s">
        <v>1072</v>
      </c>
      <c r="I1626" t="s">
        <v>102</v>
      </c>
      <c r="J1626" t="s">
        <v>79</v>
      </c>
      <c r="K1626" t="s">
        <v>1234</v>
      </c>
      <c r="L1626" t="s">
        <v>101</v>
      </c>
      <c r="M1626" t="s">
        <v>73</v>
      </c>
      <c r="N1626" t="s">
        <v>74</v>
      </c>
      <c r="O1626" t="s">
        <v>103</v>
      </c>
      <c r="P1626" t="s">
        <v>128</v>
      </c>
      <c r="Q1626" t="s">
        <v>126</v>
      </c>
      <c r="R1626" t="s">
        <v>94</v>
      </c>
      <c r="S1626" t="s">
        <v>78</v>
      </c>
      <c r="T1626" t="s">
        <v>1116</v>
      </c>
    </row>
    <row r="1627" spans="1:20" x14ac:dyDescent="0.25">
      <c r="A1627" s="1">
        <v>4185</v>
      </c>
      <c r="B1627" t="s">
        <v>22</v>
      </c>
      <c r="C1627" t="s">
        <v>33</v>
      </c>
      <c r="D1627" t="s">
        <v>46</v>
      </c>
      <c r="E1627" t="s">
        <v>60</v>
      </c>
      <c r="F1627" t="s">
        <v>74</v>
      </c>
      <c r="G1627" t="s">
        <v>114</v>
      </c>
      <c r="H1627" t="s">
        <v>906</v>
      </c>
      <c r="I1627" t="s">
        <v>90</v>
      </c>
      <c r="J1627" t="s">
        <v>95</v>
      </c>
      <c r="K1627" t="s">
        <v>1314</v>
      </c>
      <c r="L1627" t="s">
        <v>74</v>
      </c>
      <c r="M1627" t="s">
        <v>126</v>
      </c>
      <c r="N1627" t="s">
        <v>74</v>
      </c>
      <c r="O1627" t="s">
        <v>91</v>
      </c>
      <c r="P1627" t="s">
        <v>1153</v>
      </c>
      <c r="Q1627" t="s">
        <v>73</v>
      </c>
      <c r="R1627" t="s">
        <v>2202</v>
      </c>
      <c r="S1627" t="s">
        <v>85</v>
      </c>
      <c r="T1627" t="s">
        <v>83</v>
      </c>
    </row>
    <row r="1628" spans="1:20" x14ac:dyDescent="0.25">
      <c r="A1628" s="1">
        <v>4186</v>
      </c>
      <c r="B1628" t="s">
        <v>22</v>
      </c>
      <c r="C1628" t="s">
        <v>34</v>
      </c>
      <c r="D1628" t="s">
        <v>46</v>
      </c>
      <c r="E1628" t="s">
        <v>51</v>
      </c>
      <c r="F1628" t="s">
        <v>73</v>
      </c>
      <c r="G1628" t="s">
        <v>102</v>
      </c>
      <c r="H1628" t="s">
        <v>435</v>
      </c>
      <c r="I1628" t="s">
        <v>94</v>
      </c>
      <c r="J1628" t="s">
        <v>105</v>
      </c>
      <c r="K1628" t="s">
        <v>1152</v>
      </c>
      <c r="L1628" t="s">
        <v>126</v>
      </c>
      <c r="M1628" t="s">
        <v>73</v>
      </c>
      <c r="N1628" t="s">
        <v>1116</v>
      </c>
      <c r="O1628" t="s">
        <v>106</v>
      </c>
      <c r="P1628" t="s">
        <v>105</v>
      </c>
      <c r="Q1628" t="s">
        <v>73</v>
      </c>
      <c r="R1628" t="s">
        <v>1649</v>
      </c>
      <c r="S1628" t="s">
        <v>78</v>
      </c>
      <c r="T1628" t="s">
        <v>101</v>
      </c>
    </row>
    <row r="1629" spans="1:20" x14ac:dyDescent="0.25">
      <c r="A1629" s="1">
        <v>4187</v>
      </c>
      <c r="B1629" t="s">
        <v>22</v>
      </c>
      <c r="C1629" t="s">
        <v>35</v>
      </c>
      <c r="D1629" t="s">
        <v>46</v>
      </c>
      <c r="E1629" t="s">
        <v>61</v>
      </c>
      <c r="F1629" t="s">
        <v>73</v>
      </c>
      <c r="G1629" t="s">
        <v>86</v>
      </c>
      <c r="H1629" t="s">
        <v>540</v>
      </c>
      <c r="I1629" t="s">
        <v>86</v>
      </c>
      <c r="J1629" t="s">
        <v>104</v>
      </c>
      <c r="K1629" t="s">
        <v>1188</v>
      </c>
      <c r="L1629" t="s">
        <v>126</v>
      </c>
      <c r="M1629" t="s">
        <v>126</v>
      </c>
      <c r="N1629" t="s">
        <v>131</v>
      </c>
      <c r="O1629" t="s">
        <v>107</v>
      </c>
      <c r="P1629" t="s">
        <v>846</v>
      </c>
      <c r="Q1629" t="s">
        <v>74</v>
      </c>
      <c r="R1629" t="s">
        <v>1875</v>
      </c>
      <c r="S1629" t="s">
        <v>106</v>
      </c>
      <c r="T1629" t="s">
        <v>126</v>
      </c>
    </row>
    <row r="1630" spans="1:20" x14ac:dyDescent="0.25">
      <c r="A1630" s="1">
        <v>4188</v>
      </c>
      <c r="B1630" t="s">
        <v>22</v>
      </c>
      <c r="C1630" t="s">
        <v>36</v>
      </c>
      <c r="D1630" t="s">
        <v>46</v>
      </c>
      <c r="E1630" t="s">
        <v>58</v>
      </c>
      <c r="F1630" t="s">
        <v>74</v>
      </c>
      <c r="G1630" t="s">
        <v>106</v>
      </c>
      <c r="H1630" t="s">
        <v>642</v>
      </c>
      <c r="I1630" t="s">
        <v>89</v>
      </c>
      <c r="J1630" t="s">
        <v>79</v>
      </c>
      <c r="K1630" t="s">
        <v>544</v>
      </c>
      <c r="L1630" t="s">
        <v>74</v>
      </c>
      <c r="M1630" t="s">
        <v>101</v>
      </c>
      <c r="N1630" t="s">
        <v>74</v>
      </c>
      <c r="O1630" t="s">
        <v>80</v>
      </c>
      <c r="P1630" t="s">
        <v>1327</v>
      </c>
      <c r="Q1630" t="s">
        <v>73</v>
      </c>
      <c r="R1630" t="s">
        <v>1647</v>
      </c>
      <c r="S1630" t="s">
        <v>89</v>
      </c>
      <c r="T1630" t="s">
        <v>76</v>
      </c>
    </row>
    <row r="1631" spans="1:20" x14ac:dyDescent="0.25">
      <c r="A1631" s="1">
        <v>4189</v>
      </c>
      <c r="B1631" t="s">
        <v>22</v>
      </c>
      <c r="C1631" t="s">
        <v>37</v>
      </c>
      <c r="D1631" t="s">
        <v>46</v>
      </c>
      <c r="E1631" t="s">
        <v>52</v>
      </c>
      <c r="F1631" t="s">
        <v>74</v>
      </c>
      <c r="G1631" t="s">
        <v>77</v>
      </c>
      <c r="H1631" t="s">
        <v>648</v>
      </c>
      <c r="I1631" t="s">
        <v>90</v>
      </c>
      <c r="J1631" t="s">
        <v>94</v>
      </c>
      <c r="K1631" t="s">
        <v>1212</v>
      </c>
      <c r="L1631" t="s">
        <v>126</v>
      </c>
      <c r="M1631" t="s">
        <v>73</v>
      </c>
      <c r="N1631" t="s">
        <v>74</v>
      </c>
      <c r="O1631" t="s">
        <v>113</v>
      </c>
      <c r="P1631" t="s">
        <v>544</v>
      </c>
      <c r="Q1631" t="s">
        <v>74</v>
      </c>
      <c r="R1631" t="s">
        <v>1517</v>
      </c>
      <c r="S1631" t="s">
        <v>78</v>
      </c>
      <c r="T1631" t="s">
        <v>101</v>
      </c>
    </row>
    <row r="1632" spans="1:20" x14ac:dyDescent="0.25">
      <c r="A1632" s="1">
        <v>4190</v>
      </c>
      <c r="B1632" t="s">
        <v>22</v>
      </c>
      <c r="C1632" t="s">
        <v>38</v>
      </c>
      <c r="D1632" t="s">
        <v>46</v>
      </c>
      <c r="E1632" t="s">
        <v>68</v>
      </c>
      <c r="F1632" t="s">
        <v>73</v>
      </c>
      <c r="G1632" t="s">
        <v>96</v>
      </c>
      <c r="H1632" t="s">
        <v>870</v>
      </c>
      <c r="I1632" t="s">
        <v>114</v>
      </c>
      <c r="J1632" t="s">
        <v>113</v>
      </c>
      <c r="K1632" t="s">
        <v>1136</v>
      </c>
      <c r="L1632" t="s">
        <v>74</v>
      </c>
      <c r="M1632" t="s">
        <v>73</v>
      </c>
      <c r="N1632" t="s">
        <v>101</v>
      </c>
      <c r="O1632" t="s">
        <v>94</v>
      </c>
      <c r="P1632" t="s">
        <v>806</v>
      </c>
      <c r="Q1632" t="s">
        <v>74</v>
      </c>
      <c r="R1632" t="s">
        <v>1432</v>
      </c>
      <c r="S1632" t="s">
        <v>116</v>
      </c>
      <c r="T1632" t="s">
        <v>131</v>
      </c>
    </row>
    <row r="1633" spans="1:20" x14ac:dyDescent="0.25">
      <c r="A1633" s="1">
        <v>4191</v>
      </c>
      <c r="B1633" t="s">
        <v>22</v>
      </c>
      <c r="C1633" t="s">
        <v>39</v>
      </c>
      <c r="D1633" t="s">
        <v>46</v>
      </c>
      <c r="E1633" t="s">
        <v>60</v>
      </c>
      <c r="F1633" t="s">
        <v>73</v>
      </c>
      <c r="G1633" t="s">
        <v>77</v>
      </c>
      <c r="H1633" t="s">
        <v>925</v>
      </c>
      <c r="I1633" t="s">
        <v>81</v>
      </c>
      <c r="J1633" t="s">
        <v>92</v>
      </c>
      <c r="K1633" t="s">
        <v>1238</v>
      </c>
      <c r="L1633" t="s">
        <v>73</v>
      </c>
      <c r="M1633" t="s">
        <v>73</v>
      </c>
      <c r="N1633" t="s">
        <v>73</v>
      </c>
      <c r="O1633" t="s">
        <v>97</v>
      </c>
      <c r="P1633" t="s">
        <v>1219</v>
      </c>
      <c r="Q1633" t="s">
        <v>101</v>
      </c>
      <c r="R1633" t="s">
        <v>1790</v>
      </c>
      <c r="S1633" t="s">
        <v>96</v>
      </c>
      <c r="T1633" t="s">
        <v>117</v>
      </c>
    </row>
    <row r="1634" spans="1:20" x14ac:dyDescent="0.25">
      <c r="A1634" s="1">
        <v>4192</v>
      </c>
      <c r="B1634" t="s">
        <v>22</v>
      </c>
      <c r="C1634" t="s">
        <v>24</v>
      </c>
      <c r="D1634" t="s">
        <v>47</v>
      </c>
      <c r="E1634" t="s">
        <v>54</v>
      </c>
      <c r="F1634" t="s">
        <v>73</v>
      </c>
      <c r="G1634" t="s">
        <v>93</v>
      </c>
      <c r="H1634" t="s">
        <v>653</v>
      </c>
      <c r="I1634" t="s">
        <v>98</v>
      </c>
      <c r="J1634" t="s">
        <v>94</v>
      </c>
      <c r="K1634" t="s">
        <v>1149</v>
      </c>
      <c r="L1634" t="s">
        <v>126</v>
      </c>
      <c r="M1634" t="s">
        <v>74</v>
      </c>
      <c r="N1634" t="s">
        <v>126</v>
      </c>
      <c r="O1634" t="s">
        <v>90</v>
      </c>
      <c r="P1634" t="s">
        <v>944</v>
      </c>
      <c r="Q1634" t="s">
        <v>74</v>
      </c>
      <c r="R1634" t="s">
        <v>1048</v>
      </c>
      <c r="S1634" t="s">
        <v>117</v>
      </c>
      <c r="T1634" t="s">
        <v>1116</v>
      </c>
    </row>
    <row r="1635" spans="1:20" x14ac:dyDescent="0.25">
      <c r="A1635" s="1">
        <v>4193</v>
      </c>
      <c r="B1635" t="s">
        <v>22</v>
      </c>
      <c r="C1635" t="s">
        <v>25</v>
      </c>
      <c r="D1635" t="s">
        <v>47</v>
      </c>
      <c r="E1635" t="s">
        <v>43</v>
      </c>
      <c r="F1635" t="s">
        <v>74</v>
      </c>
      <c r="G1635" t="s">
        <v>93</v>
      </c>
      <c r="H1635" t="s">
        <v>770</v>
      </c>
      <c r="I1635" t="s">
        <v>77</v>
      </c>
      <c r="J1635" t="s">
        <v>112</v>
      </c>
      <c r="K1635" t="s">
        <v>1247</v>
      </c>
      <c r="L1635" t="s">
        <v>1116</v>
      </c>
      <c r="M1635" t="s">
        <v>73</v>
      </c>
      <c r="N1635" t="s">
        <v>73</v>
      </c>
      <c r="O1635" t="s">
        <v>94</v>
      </c>
      <c r="P1635" t="s">
        <v>1005</v>
      </c>
      <c r="Q1635" t="s">
        <v>73</v>
      </c>
      <c r="R1635" t="s">
        <v>1480</v>
      </c>
      <c r="S1635" t="s">
        <v>82</v>
      </c>
      <c r="T1635" t="s">
        <v>131</v>
      </c>
    </row>
    <row r="1636" spans="1:20" x14ac:dyDescent="0.25">
      <c r="A1636" s="1">
        <v>4194</v>
      </c>
      <c r="B1636" t="s">
        <v>22</v>
      </c>
      <c r="C1636" t="s">
        <v>26</v>
      </c>
      <c r="D1636" t="s">
        <v>47</v>
      </c>
      <c r="E1636" t="s">
        <v>45</v>
      </c>
      <c r="F1636" t="s">
        <v>73</v>
      </c>
      <c r="G1636" t="s">
        <v>98</v>
      </c>
      <c r="H1636" t="s">
        <v>155</v>
      </c>
      <c r="I1636" t="s">
        <v>113</v>
      </c>
      <c r="J1636" t="s">
        <v>119</v>
      </c>
      <c r="K1636" t="s">
        <v>1210</v>
      </c>
      <c r="L1636" t="s">
        <v>126</v>
      </c>
      <c r="M1636" t="s">
        <v>1116</v>
      </c>
      <c r="N1636" t="s">
        <v>126</v>
      </c>
      <c r="O1636" t="s">
        <v>82</v>
      </c>
      <c r="P1636" t="s">
        <v>466</v>
      </c>
      <c r="Q1636" t="s">
        <v>74</v>
      </c>
      <c r="R1636" t="s">
        <v>1615</v>
      </c>
      <c r="S1636" t="s">
        <v>78</v>
      </c>
      <c r="T1636" t="s">
        <v>1116</v>
      </c>
    </row>
    <row r="1637" spans="1:20" x14ac:dyDescent="0.25">
      <c r="A1637" s="1">
        <v>4195</v>
      </c>
      <c r="B1637" t="s">
        <v>22</v>
      </c>
      <c r="C1637" t="s">
        <v>27</v>
      </c>
      <c r="D1637" t="s">
        <v>47</v>
      </c>
      <c r="E1637" t="s">
        <v>42</v>
      </c>
      <c r="F1637" t="s">
        <v>73</v>
      </c>
      <c r="G1637" t="s">
        <v>97</v>
      </c>
      <c r="H1637" t="s">
        <v>716</v>
      </c>
      <c r="I1637" t="s">
        <v>113</v>
      </c>
      <c r="J1637" t="s">
        <v>88</v>
      </c>
      <c r="K1637" t="s">
        <v>1159</v>
      </c>
      <c r="L1637" t="s">
        <v>101</v>
      </c>
      <c r="M1637" t="s">
        <v>74</v>
      </c>
      <c r="N1637" t="s">
        <v>101</v>
      </c>
      <c r="O1637" t="s">
        <v>102</v>
      </c>
      <c r="P1637" t="s">
        <v>636</v>
      </c>
      <c r="Q1637" t="s">
        <v>126</v>
      </c>
      <c r="R1637" t="s">
        <v>1998</v>
      </c>
      <c r="S1637" t="s">
        <v>85</v>
      </c>
      <c r="T1637" t="s">
        <v>76</v>
      </c>
    </row>
    <row r="1638" spans="1:20" x14ac:dyDescent="0.25">
      <c r="A1638" s="1">
        <v>4196</v>
      </c>
      <c r="B1638" t="s">
        <v>22</v>
      </c>
      <c r="C1638" t="s">
        <v>28</v>
      </c>
      <c r="D1638" t="s">
        <v>47</v>
      </c>
      <c r="E1638" t="s">
        <v>59</v>
      </c>
      <c r="F1638" t="s">
        <v>74</v>
      </c>
      <c r="G1638" t="s">
        <v>86</v>
      </c>
      <c r="H1638" t="s">
        <v>655</v>
      </c>
      <c r="I1638" t="s">
        <v>90</v>
      </c>
      <c r="J1638" t="s">
        <v>79</v>
      </c>
      <c r="K1638" t="s">
        <v>1149</v>
      </c>
      <c r="L1638" t="s">
        <v>74</v>
      </c>
      <c r="M1638" t="s">
        <v>74</v>
      </c>
      <c r="N1638" t="s">
        <v>126</v>
      </c>
      <c r="O1638" t="s">
        <v>92</v>
      </c>
      <c r="P1638" t="s">
        <v>842</v>
      </c>
      <c r="Q1638" t="s">
        <v>73</v>
      </c>
      <c r="R1638" t="s">
        <v>2014</v>
      </c>
      <c r="S1638" t="s">
        <v>116</v>
      </c>
      <c r="T1638" t="s">
        <v>126</v>
      </c>
    </row>
    <row r="1639" spans="1:20" x14ac:dyDescent="0.25">
      <c r="A1639" s="1">
        <v>4197</v>
      </c>
      <c r="B1639" t="s">
        <v>22</v>
      </c>
      <c r="C1639" t="s">
        <v>40</v>
      </c>
      <c r="D1639" t="s">
        <v>47</v>
      </c>
      <c r="E1639" t="s">
        <v>67</v>
      </c>
      <c r="F1639" t="s">
        <v>74</v>
      </c>
      <c r="G1639" t="s">
        <v>98</v>
      </c>
      <c r="H1639" t="s">
        <v>218</v>
      </c>
      <c r="I1639" t="s">
        <v>92</v>
      </c>
      <c r="J1639" t="s">
        <v>112</v>
      </c>
      <c r="K1639" t="s">
        <v>1198</v>
      </c>
      <c r="L1639" t="s">
        <v>126</v>
      </c>
      <c r="M1639" t="s">
        <v>73</v>
      </c>
      <c r="N1639" t="s">
        <v>101</v>
      </c>
      <c r="O1639" t="s">
        <v>82</v>
      </c>
      <c r="P1639" t="s">
        <v>120</v>
      </c>
      <c r="Q1639" t="s">
        <v>74</v>
      </c>
      <c r="R1639" t="s">
        <v>2131</v>
      </c>
      <c r="S1639" t="s">
        <v>85</v>
      </c>
      <c r="T1639" t="s">
        <v>83</v>
      </c>
    </row>
    <row r="1640" spans="1:20" x14ac:dyDescent="0.25">
      <c r="A1640" s="1">
        <v>4198</v>
      </c>
      <c r="B1640" t="s">
        <v>22</v>
      </c>
      <c r="C1640" t="s">
        <v>29</v>
      </c>
      <c r="D1640" t="s">
        <v>47</v>
      </c>
      <c r="E1640" t="s">
        <v>56</v>
      </c>
      <c r="F1640" t="s">
        <v>73</v>
      </c>
      <c r="G1640" t="s">
        <v>78</v>
      </c>
      <c r="H1640" t="s">
        <v>513</v>
      </c>
      <c r="I1640" t="s">
        <v>99</v>
      </c>
      <c r="J1640" t="s">
        <v>108</v>
      </c>
      <c r="K1640" t="s">
        <v>1189</v>
      </c>
      <c r="L1640" t="s">
        <v>74</v>
      </c>
      <c r="M1640" t="s">
        <v>74</v>
      </c>
      <c r="N1640" t="s">
        <v>126</v>
      </c>
      <c r="O1640" t="s">
        <v>99</v>
      </c>
      <c r="P1640" t="s">
        <v>297</v>
      </c>
      <c r="Q1640" t="s">
        <v>73</v>
      </c>
      <c r="R1640" t="s">
        <v>1613</v>
      </c>
      <c r="S1640" t="s">
        <v>116</v>
      </c>
      <c r="T1640" t="s">
        <v>1116</v>
      </c>
    </row>
    <row r="1641" spans="1:20" x14ac:dyDescent="0.25">
      <c r="A1641" s="1">
        <v>4199</v>
      </c>
      <c r="B1641" t="s">
        <v>22</v>
      </c>
      <c r="C1641" t="s">
        <v>30</v>
      </c>
      <c r="D1641" t="s">
        <v>47</v>
      </c>
      <c r="E1641" t="s">
        <v>70</v>
      </c>
      <c r="F1641" t="s">
        <v>74</v>
      </c>
      <c r="G1641" t="s">
        <v>97</v>
      </c>
      <c r="H1641" t="s">
        <v>407</v>
      </c>
      <c r="I1641" t="s">
        <v>98</v>
      </c>
      <c r="J1641" t="s">
        <v>93</v>
      </c>
      <c r="K1641" t="s">
        <v>1266</v>
      </c>
      <c r="L1641" t="s">
        <v>126</v>
      </c>
      <c r="M1641" t="s">
        <v>73</v>
      </c>
      <c r="N1641" t="s">
        <v>126</v>
      </c>
      <c r="O1641" t="s">
        <v>86</v>
      </c>
      <c r="P1641" t="s">
        <v>1176</v>
      </c>
      <c r="Q1641" t="s">
        <v>126</v>
      </c>
      <c r="R1641" t="s">
        <v>1966</v>
      </c>
      <c r="S1641" t="s">
        <v>82</v>
      </c>
      <c r="T1641" t="s">
        <v>131</v>
      </c>
    </row>
    <row r="1642" spans="1:20" x14ac:dyDescent="0.25">
      <c r="A1642" s="1">
        <v>4200</v>
      </c>
      <c r="B1642" t="s">
        <v>22</v>
      </c>
      <c r="C1642" t="s">
        <v>32</v>
      </c>
      <c r="D1642" t="s">
        <v>47</v>
      </c>
      <c r="E1642" t="s">
        <v>64</v>
      </c>
      <c r="F1642" t="s">
        <v>74</v>
      </c>
      <c r="G1642" t="s">
        <v>96</v>
      </c>
      <c r="H1642" t="s">
        <v>933</v>
      </c>
      <c r="I1642" t="s">
        <v>96</v>
      </c>
      <c r="J1642" t="s">
        <v>102</v>
      </c>
      <c r="K1642" t="s">
        <v>1189</v>
      </c>
      <c r="L1642" t="s">
        <v>74</v>
      </c>
      <c r="M1642" t="s">
        <v>126</v>
      </c>
      <c r="N1642" t="s">
        <v>1116</v>
      </c>
      <c r="O1642" t="s">
        <v>89</v>
      </c>
      <c r="P1642" t="s">
        <v>397</v>
      </c>
      <c r="Q1642" t="s">
        <v>74</v>
      </c>
      <c r="R1642" t="s">
        <v>2248</v>
      </c>
      <c r="S1642" t="s">
        <v>83</v>
      </c>
      <c r="T1642" t="s">
        <v>73</v>
      </c>
    </row>
    <row r="1643" spans="1:20" x14ac:dyDescent="0.25">
      <c r="A1643" s="1">
        <v>4201</v>
      </c>
      <c r="B1643" t="s">
        <v>22</v>
      </c>
      <c r="C1643" t="s">
        <v>33</v>
      </c>
      <c r="D1643" t="s">
        <v>47</v>
      </c>
      <c r="E1643" t="s">
        <v>43</v>
      </c>
      <c r="F1643" t="s">
        <v>73</v>
      </c>
      <c r="G1643" t="s">
        <v>98</v>
      </c>
      <c r="H1643" t="s">
        <v>888</v>
      </c>
      <c r="I1643" t="s">
        <v>99</v>
      </c>
      <c r="J1643" t="s">
        <v>97</v>
      </c>
      <c r="K1643" t="s">
        <v>1261</v>
      </c>
      <c r="L1643" t="s">
        <v>126</v>
      </c>
      <c r="M1643" t="s">
        <v>73</v>
      </c>
      <c r="N1643" t="s">
        <v>74</v>
      </c>
      <c r="O1643" t="s">
        <v>89</v>
      </c>
      <c r="P1643" t="s">
        <v>118</v>
      </c>
      <c r="Q1643" t="s">
        <v>74</v>
      </c>
      <c r="R1643" t="s">
        <v>2080</v>
      </c>
      <c r="S1643" t="s">
        <v>96</v>
      </c>
      <c r="T1643" t="s">
        <v>83</v>
      </c>
    </row>
    <row r="1644" spans="1:20" x14ac:dyDescent="0.25">
      <c r="A1644" s="1">
        <v>4202</v>
      </c>
      <c r="B1644" t="s">
        <v>22</v>
      </c>
      <c r="C1644" t="s">
        <v>34</v>
      </c>
      <c r="D1644" t="s">
        <v>47</v>
      </c>
      <c r="E1644" t="s">
        <v>48</v>
      </c>
      <c r="F1644" t="s">
        <v>74</v>
      </c>
      <c r="G1644" t="s">
        <v>90</v>
      </c>
      <c r="H1644" t="s">
        <v>231</v>
      </c>
      <c r="I1644" t="s">
        <v>86</v>
      </c>
      <c r="J1644" t="s">
        <v>119</v>
      </c>
      <c r="K1644" t="s">
        <v>1267</v>
      </c>
      <c r="L1644" t="s">
        <v>126</v>
      </c>
      <c r="M1644" t="s">
        <v>74</v>
      </c>
      <c r="N1644" t="s">
        <v>74</v>
      </c>
      <c r="O1644" t="s">
        <v>90</v>
      </c>
      <c r="P1644" t="s">
        <v>713</v>
      </c>
      <c r="Q1644" t="s">
        <v>74</v>
      </c>
      <c r="R1644" t="s">
        <v>2132</v>
      </c>
      <c r="S1644" t="s">
        <v>85</v>
      </c>
      <c r="T1644" t="s">
        <v>1116</v>
      </c>
    </row>
    <row r="1645" spans="1:20" x14ac:dyDescent="0.25">
      <c r="A1645" s="1">
        <v>4203</v>
      </c>
      <c r="B1645" t="s">
        <v>22</v>
      </c>
      <c r="C1645" t="s">
        <v>35</v>
      </c>
      <c r="D1645" t="s">
        <v>47</v>
      </c>
      <c r="E1645" t="s">
        <v>50</v>
      </c>
      <c r="F1645" t="s">
        <v>74</v>
      </c>
      <c r="G1645" t="s">
        <v>78</v>
      </c>
      <c r="H1645" t="s">
        <v>937</v>
      </c>
      <c r="I1645" t="s">
        <v>114</v>
      </c>
      <c r="J1645" t="s">
        <v>97</v>
      </c>
      <c r="K1645" t="s">
        <v>1178</v>
      </c>
      <c r="L1645" t="s">
        <v>74</v>
      </c>
      <c r="M1645" t="s">
        <v>74</v>
      </c>
      <c r="N1645" t="s">
        <v>1116</v>
      </c>
      <c r="O1645" t="s">
        <v>102</v>
      </c>
      <c r="P1645" t="s">
        <v>885</v>
      </c>
      <c r="Q1645" t="s">
        <v>73</v>
      </c>
      <c r="R1645" t="s">
        <v>1692</v>
      </c>
      <c r="S1645" t="s">
        <v>82</v>
      </c>
      <c r="T1645" t="s">
        <v>131</v>
      </c>
    </row>
    <row r="1646" spans="1:20" x14ac:dyDescent="0.25">
      <c r="A1646" s="1">
        <v>4204</v>
      </c>
      <c r="B1646" t="s">
        <v>22</v>
      </c>
      <c r="C1646" t="s">
        <v>36</v>
      </c>
      <c r="D1646" t="s">
        <v>47</v>
      </c>
      <c r="E1646" t="s">
        <v>57</v>
      </c>
      <c r="F1646" t="s">
        <v>73</v>
      </c>
      <c r="G1646" t="s">
        <v>98</v>
      </c>
      <c r="H1646" t="s">
        <v>422</v>
      </c>
      <c r="I1646" t="s">
        <v>81</v>
      </c>
      <c r="J1646" t="s">
        <v>86</v>
      </c>
      <c r="K1646" t="s">
        <v>782</v>
      </c>
      <c r="L1646" t="s">
        <v>74</v>
      </c>
      <c r="M1646" t="s">
        <v>73</v>
      </c>
      <c r="N1646" t="s">
        <v>101</v>
      </c>
      <c r="O1646" t="s">
        <v>107</v>
      </c>
      <c r="P1646" t="s">
        <v>1323</v>
      </c>
      <c r="Q1646" t="s">
        <v>74</v>
      </c>
      <c r="R1646" t="s">
        <v>2210</v>
      </c>
      <c r="S1646" t="s">
        <v>82</v>
      </c>
      <c r="T1646" t="s">
        <v>131</v>
      </c>
    </row>
    <row r="1647" spans="1:20" x14ac:dyDescent="0.25">
      <c r="A1647" s="1">
        <v>4205</v>
      </c>
      <c r="B1647" t="s">
        <v>22</v>
      </c>
      <c r="C1647" t="s">
        <v>37</v>
      </c>
      <c r="D1647" t="s">
        <v>47</v>
      </c>
      <c r="E1647" t="s">
        <v>65</v>
      </c>
      <c r="F1647" t="s">
        <v>74</v>
      </c>
      <c r="G1647" t="s">
        <v>79</v>
      </c>
      <c r="H1647" t="s">
        <v>754</v>
      </c>
      <c r="I1647" t="s">
        <v>96</v>
      </c>
      <c r="J1647" t="s">
        <v>108</v>
      </c>
      <c r="K1647" t="s">
        <v>1009</v>
      </c>
      <c r="L1647" t="s">
        <v>74</v>
      </c>
      <c r="M1647" t="s">
        <v>74</v>
      </c>
      <c r="N1647" t="s">
        <v>74</v>
      </c>
      <c r="O1647" t="s">
        <v>88</v>
      </c>
      <c r="P1647" t="s">
        <v>1225</v>
      </c>
      <c r="Q1647" t="s">
        <v>126</v>
      </c>
      <c r="R1647" t="s">
        <v>1475</v>
      </c>
      <c r="S1647" t="s">
        <v>99</v>
      </c>
      <c r="T1647" t="s">
        <v>117</v>
      </c>
    </row>
    <row r="1648" spans="1:20" x14ac:dyDescent="0.25">
      <c r="A1648" s="1">
        <v>4206</v>
      </c>
      <c r="B1648" t="s">
        <v>22</v>
      </c>
      <c r="C1648" t="s">
        <v>38</v>
      </c>
      <c r="D1648" t="s">
        <v>47</v>
      </c>
      <c r="E1648" t="s">
        <v>48</v>
      </c>
      <c r="F1648" t="s">
        <v>73</v>
      </c>
      <c r="G1648" t="s">
        <v>81</v>
      </c>
      <c r="H1648" t="s">
        <v>373</v>
      </c>
      <c r="I1648" t="s">
        <v>82</v>
      </c>
      <c r="J1648" t="s">
        <v>99</v>
      </c>
      <c r="K1648" t="s">
        <v>396</v>
      </c>
      <c r="L1648" t="s">
        <v>126</v>
      </c>
      <c r="M1648" t="s">
        <v>73</v>
      </c>
      <c r="N1648" t="s">
        <v>101</v>
      </c>
      <c r="O1648" t="s">
        <v>77</v>
      </c>
      <c r="P1648" t="s">
        <v>206</v>
      </c>
      <c r="Q1648" t="s">
        <v>73</v>
      </c>
      <c r="R1648" t="s">
        <v>2004</v>
      </c>
      <c r="S1648" t="s">
        <v>117</v>
      </c>
      <c r="T1648" t="s">
        <v>74</v>
      </c>
    </row>
    <row r="1649" spans="1:20" x14ac:dyDescent="0.25">
      <c r="A1649" s="1">
        <v>4207</v>
      </c>
      <c r="B1649" t="s">
        <v>22</v>
      </c>
      <c r="C1649" t="s">
        <v>39</v>
      </c>
      <c r="D1649" t="s">
        <v>47</v>
      </c>
      <c r="E1649" t="s">
        <v>67</v>
      </c>
      <c r="F1649" t="s">
        <v>73</v>
      </c>
      <c r="G1649" t="s">
        <v>82</v>
      </c>
      <c r="H1649" t="s">
        <v>844</v>
      </c>
      <c r="I1649" t="s">
        <v>85</v>
      </c>
      <c r="J1649" t="s">
        <v>77</v>
      </c>
      <c r="K1649" t="s">
        <v>444</v>
      </c>
      <c r="L1649" t="s">
        <v>73</v>
      </c>
      <c r="M1649" t="s">
        <v>73</v>
      </c>
      <c r="N1649" t="s">
        <v>1116</v>
      </c>
      <c r="O1649" t="s">
        <v>81</v>
      </c>
      <c r="P1649" t="s">
        <v>765</v>
      </c>
      <c r="Q1649" t="s">
        <v>73</v>
      </c>
      <c r="R1649" t="s">
        <v>1525</v>
      </c>
      <c r="S1649" t="s">
        <v>85</v>
      </c>
      <c r="T1649" t="s">
        <v>101</v>
      </c>
    </row>
    <row r="1650" spans="1:20" x14ac:dyDescent="0.25">
      <c r="A1650" s="1">
        <v>4208</v>
      </c>
      <c r="B1650" t="s">
        <v>22</v>
      </c>
      <c r="C1650" t="s">
        <v>24</v>
      </c>
      <c r="D1650" t="s">
        <v>48</v>
      </c>
      <c r="E1650" t="s">
        <v>67</v>
      </c>
      <c r="F1650" t="s">
        <v>74</v>
      </c>
      <c r="G1650" t="s">
        <v>98</v>
      </c>
      <c r="H1650" t="s">
        <v>997</v>
      </c>
      <c r="I1650" t="s">
        <v>106</v>
      </c>
      <c r="J1650" t="s">
        <v>104</v>
      </c>
      <c r="K1650" t="s">
        <v>1144</v>
      </c>
      <c r="L1650" t="s">
        <v>74</v>
      </c>
      <c r="M1650" t="s">
        <v>74</v>
      </c>
      <c r="N1650" t="s">
        <v>76</v>
      </c>
      <c r="O1650" t="s">
        <v>105</v>
      </c>
      <c r="P1650" t="s">
        <v>1139</v>
      </c>
      <c r="Q1650" t="s">
        <v>126</v>
      </c>
      <c r="R1650" t="s">
        <v>2028</v>
      </c>
      <c r="S1650" t="s">
        <v>81</v>
      </c>
      <c r="T1650" t="s">
        <v>131</v>
      </c>
    </row>
    <row r="1651" spans="1:20" x14ac:dyDescent="0.25">
      <c r="A1651" s="1">
        <v>4209</v>
      </c>
      <c r="B1651" t="s">
        <v>22</v>
      </c>
      <c r="C1651" t="s">
        <v>25</v>
      </c>
      <c r="D1651" t="s">
        <v>48</v>
      </c>
      <c r="E1651" t="s">
        <v>64</v>
      </c>
      <c r="F1651" t="s">
        <v>73</v>
      </c>
      <c r="G1651" t="s">
        <v>81</v>
      </c>
      <c r="H1651" t="s">
        <v>793</v>
      </c>
      <c r="I1651" t="s">
        <v>103</v>
      </c>
      <c r="J1651" t="s">
        <v>79</v>
      </c>
      <c r="K1651" t="s">
        <v>1291</v>
      </c>
      <c r="L1651" t="s">
        <v>74</v>
      </c>
      <c r="M1651" t="s">
        <v>74</v>
      </c>
      <c r="N1651" t="s">
        <v>101</v>
      </c>
      <c r="O1651" t="s">
        <v>86</v>
      </c>
      <c r="P1651" t="s">
        <v>235</v>
      </c>
      <c r="Q1651" t="s">
        <v>74</v>
      </c>
      <c r="R1651" t="s">
        <v>1887</v>
      </c>
      <c r="S1651" t="s">
        <v>85</v>
      </c>
      <c r="T1651" t="s">
        <v>1116</v>
      </c>
    </row>
    <row r="1652" spans="1:20" x14ac:dyDescent="0.25">
      <c r="A1652" s="1">
        <v>4210</v>
      </c>
      <c r="B1652" t="s">
        <v>22</v>
      </c>
      <c r="C1652" t="s">
        <v>26</v>
      </c>
      <c r="D1652" t="s">
        <v>48</v>
      </c>
      <c r="E1652" t="s">
        <v>62</v>
      </c>
      <c r="F1652" t="s">
        <v>74</v>
      </c>
      <c r="G1652" t="s">
        <v>98</v>
      </c>
      <c r="H1652" t="s">
        <v>247</v>
      </c>
      <c r="I1652" t="s">
        <v>98</v>
      </c>
      <c r="J1652" t="s">
        <v>97</v>
      </c>
      <c r="K1652" t="s">
        <v>1124</v>
      </c>
      <c r="L1652" t="s">
        <v>73</v>
      </c>
      <c r="M1652" t="s">
        <v>73</v>
      </c>
      <c r="N1652" t="s">
        <v>1116</v>
      </c>
      <c r="O1652" t="s">
        <v>108</v>
      </c>
      <c r="P1652" t="s">
        <v>910</v>
      </c>
      <c r="Q1652" t="s">
        <v>126</v>
      </c>
      <c r="R1652" t="s">
        <v>1535</v>
      </c>
      <c r="S1652" t="s">
        <v>81</v>
      </c>
      <c r="T1652" t="s">
        <v>76</v>
      </c>
    </row>
    <row r="1653" spans="1:20" x14ac:dyDescent="0.25">
      <c r="A1653" s="1">
        <v>4211</v>
      </c>
      <c r="B1653" t="s">
        <v>22</v>
      </c>
      <c r="C1653" t="s">
        <v>27</v>
      </c>
      <c r="D1653" t="s">
        <v>48</v>
      </c>
      <c r="E1653" t="s">
        <v>65</v>
      </c>
      <c r="F1653" t="s">
        <v>73</v>
      </c>
      <c r="G1653" t="s">
        <v>112</v>
      </c>
      <c r="H1653" t="s">
        <v>258</v>
      </c>
      <c r="I1653" t="s">
        <v>98</v>
      </c>
      <c r="J1653" t="s">
        <v>88</v>
      </c>
      <c r="K1653" t="s">
        <v>1236</v>
      </c>
      <c r="L1653" t="s">
        <v>126</v>
      </c>
      <c r="M1653" t="s">
        <v>126</v>
      </c>
      <c r="N1653" t="s">
        <v>126</v>
      </c>
      <c r="O1653" t="s">
        <v>95</v>
      </c>
      <c r="P1653" t="s">
        <v>1216</v>
      </c>
      <c r="Q1653" t="s">
        <v>101</v>
      </c>
      <c r="R1653" t="s">
        <v>1610</v>
      </c>
      <c r="S1653" t="s">
        <v>106</v>
      </c>
      <c r="T1653" t="s">
        <v>131</v>
      </c>
    </row>
    <row r="1654" spans="1:20" x14ac:dyDescent="0.25">
      <c r="A1654" s="1">
        <v>4212</v>
      </c>
      <c r="B1654" t="s">
        <v>22</v>
      </c>
      <c r="C1654" t="s">
        <v>28</v>
      </c>
      <c r="D1654" t="s">
        <v>48</v>
      </c>
      <c r="E1654" t="s">
        <v>43</v>
      </c>
      <c r="F1654" t="s">
        <v>74</v>
      </c>
      <c r="G1654" t="s">
        <v>85</v>
      </c>
      <c r="H1654" t="s">
        <v>1003</v>
      </c>
      <c r="I1654" t="s">
        <v>114</v>
      </c>
      <c r="J1654" t="s">
        <v>84</v>
      </c>
      <c r="K1654" t="s">
        <v>1206</v>
      </c>
      <c r="L1654" t="s">
        <v>74</v>
      </c>
      <c r="M1654" t="s">
        <v>74</v>
      </c>
      <c r="N1654" t="s">
        <v>131</v>
      </c>
      <c r="O1654" t="s">
        <v>94</v>
      </c>
      <c r="P1654" t="s">
        <v>961</v>
      </c>
      <c r="Q1654" t="s">
        <v>73</v>
      </c>
      <c r="R1654" t="s">
        <v>2015</v>
      </c>
      <c r="S1654" t="s">
        <v>99</v>
      </c>
      <c r="T1654" t="s">
        <v>83</v>
      </c>
    </row>
    <row r="1655" spans="1:20" x14ac:dyDescent="0.25">
      <c r="A1655" s="1">
        <v>4213</v>
      </c>
      <c r="B1655" t="s">
        <v>22</v>
      </c>
      <c r="C1655" t="s">
        <v>40</v>
      </c>
      <c r="D1655" t="s">
        <v>48</v>
      </c>
      <c r="E1655" t="s">
        <v>57</v>
      </c>
      <c r="F1655" t="s">
        <v>74</v>
      </c>
      <c r="G1655" t="s">
        <v>96</v>
      </c>
      <c r="H1655" t="s">
        <v>595</v>
      </c>
      <c r="I1655" t="s">
        <v>103</v>
      </c>
      <c r="J1655" t="s">
        <v>119</v>
      </c>
      <c r="K1655" t="s">
        <v>1293</v>
      </c>
      <c r="L1655" t="s">
        <v>74</v>
      </c>
      <c r="M1655" t="s">
        <v>126</v>
      </c>
      <c r="N1655" t="s">
        <v>131</v>
      </c>
      <c r="O1655" t="s">
        <v>98</v>
      </c>
      <c r="P1655" t="s">
        <v>842</v>
      </c>
      <c r="Q1655" t="s">
        <v>73</v>
      </c>
      <c r="R1655" t="s">
        <v>1758</v>
      </c>
      <c r="S1655" t="s">
        <v>89</v>
      </c>
      <c r="T1655" t="s">
        <v>83</v>
      </c>
    </row>
    <row r="1656" spans="1:20" x14ac:dyDescent="0.25">
      <c r="A1656" s="1">
        <v>4214</v>
      </c>
      <c r="B1656" t="s">
        <v>22</v>
      </c>
      <c r="C1656" t="s">
        <v>29</v>
      </c>
      <c r="D1656" t="s">
        <v>48</v>
      </c>
      <c r="E1656" t="s">
        <v>70</v>
      </c>
      <c r="F1656" t="s">
        <v>73</v>
      </c>
      <c r="G1656" t="s">
        <v>102</v>
      </c>
      <c r="H1656" t="s">
        <v>569</v>
      </c>
      <c r="I1656" t="s">
        <v>102</v>
      </c>
      <c r="J1656" t="s">
        <v>93</v>
      </c>
      <c r="K1656" t="s">
        <v>1289</v>
      </c>
      <c r="L1656" t="s">
        <v>126</v>
      </c>
      <c r="M1656" t="s">
        <v>73</v>
      </c>
      <c r="N1656" t="s">
        <v>131</v>
      </c>
      <c r="O1656" t="s">
        <v>102</v>
      </c>
      <c r="P1656" t="s">
        <v>873</v>
      </c>
      <c r="Q1656" t="s">
        <v>74</v>
      </c>
      <c r="R1656" t="s">
        <v>1827</v>
      </c>
      <c r="S1656" t="s">
        <v>96</v>
      </c>
      <c r="T1656" t="s">
        <v>101</v>
      </c>
    </row>
    <row r="1657" spans="1:20" x14ac:dyDescent="0.25">
      <c r="A1657" s="1">
        <v>4215</v>
      </c>
      <c r="B1657" t="s">
        <v>22</v>
      </c>
      <c r="C1657" t="s">
        <v>30</v>
      </c>
      <c r="D1657" t="s">
        <v>48</v>
      </c>
      <c r="E1657" t="s">
        <v>67</v>
      </c>
      <c r="F1657" t="s">
        <v>73</v>
      </c>
      <c r="G1657" t="s">
        <v>81</v>
      </c>
      <c r="H1657" t="s">
        <v>670</v>
      </c>
      <c r="I1657" t="s">
        <v>103</v>
      </c>
      <c r="J1657" t="s">
        <v>111</v>
      </c>
      <c r="K1657" t="s">
        <v>1238</v>
      </c>
      <c r="L1657" t="s">
        <v>126</v>
      </c>
      <c r="M1657" t="s">
        <v>74</v>
      </c>
      <c r="N1657" t="s">
        <v>126</v>
      </c>
      <c r="O1657" t="s">
        <v>98</v>
      </c>
      <c r="P1657" t="s">
        <v>861</v>
      </c>
      <c r="Q1657" t="s">
        <v>73</v>
      </c>
      <c r="R1657" t="s">
        <v>173</v>
      </c>
      <c r="S1657" t="s">
        <v>82</v>
      </c>
      <c r="T1657" t="s">
        <v>101</v>
      </c>
    </row>
    <row r="1658" spans="1:20" x14ac:dyDescent="0.25">
      <c r="A1658" s="1">
        <v>4216</v>
      </c>
      <c r="B1658" t="s">
        <v>22</v>
      </c>
      <c r="C1658" t="s">
        <v>31</v>
      </c>
      <c r="D1658" t="s">
        <v>48</v>
      </c>
      <c r="E1658" t="s">
        <v>56</v>
      </c>
      <c r="F1658" t="s">
        <v>74</v>
      </c>
      <c r="G1658" t="s">
        <v>98</v>
      </c>
      <c r="H1658" t="s">
        <v>839</v>
      </c>
      <c r="I1658" t="s">
        <v>79</v>
      </c>
      <c r="J1658" t="s">
        <v>84</v>
      </c>
      <c r="K1658" t="s">
        <v>1122</v>
      </c>
      <c r="L1658" t="s">
        <v>126</v>
      </c>
      <c r="M1658" t="s">
        <v>74</v>
      </c>
      <c r="N1658" t="s">
        <v>126</v>
      </c>
      <c r="O1658" t="s">
        <v>114</v>
      </c>
      <c r="P1658" t="s">
        <v>206</v>
      </c>
      <c r="Q1658" t="s">
        <v>74</v>
      </c>
      <c r="R1658" t="s">
        <v>2217</v>
      </c>
      <c r="S1658" t="s">
        <v>82</v>
      </c>
      <c r="T1658" t="s">
        <v>131</v>
      </c>
    </row>
    <row r="1659" spans="1:20" x14ac:dyDescent="0.25">
      <c r="A1659" s="1">
        <v>4217</v>
      </c>
      <c r="B1659" t="s">
        <v>22</v>
      </c>
      <c r="C1659" t="s">
        <v>32</v>
      </c>
      <c r="D1659" t="s">
        <v>48</v>
      </c>
      <c r="E1659" t="s">
        <v>42</v>
      </c>
      <c r="F1659" t="s">
        <v>74</v>
      </c>
      <c r="G1659" t="s">
        <v>94</v>
      </c>
      <c r="H1659" t="s">
        <v>320</v>
      </c>
      <c r="I1659" t="s">
        <v>75</v>
      </c>
      <c r="J1659" t="s">
        <v>98</v>
      </c>
      <c r="K1659" t="s">
        <v>1224</v>
      </c>
      <c r="L1659" t="s">
        <v>101</v>
      </c>
      <c r="M1659" t="s">
        <v>74</v>
      </c>
      <c r="N1659" t="s">
        <v>73</v>
      </c>
      <c r="O1659" t="s">
        <v>113</v>
      </c>
      <c r="P1659" t="s">
        <v>1162</v>
      </c>
      <c r="Q1659" t="s">
        <v>74</v>
      </c>
      <c r="R1659" t="s">
        <v>1454</v>
      </c>
      <c r="S1659" t="s">
        <v>117</v>
      </c>
      <c r="T1659" t="s">
        <v>1116</v>
      </c>
    </row>
    <row r="1660" spans="1:20" x14ac:dyDescent="0.25">
      <c r="A1660" s="1">
        <v>4218</v>
      </c>
      <c r="B1660" t="s">
        <v>22</v>
      </c>
      <c r="C1660" t="s">
        <v>34</v>
      </c>
      <c r="D1660" t="s">
        <v>48</v>
      </c>
      <c r="E1660" t="s">
        <v>47</v>
      </c>
      <c r="F1660" t="s">
        <v>73</v>
      </c>
      <c r="G1660" t="s">
        <v>80</v>
      </c>
      <c r="H1660" t="s">
        <v>1073</v>
      </c>
      <c r="I1660" t="s">
        <v>99</v>
      </c>
      <c r="J1660" t="s">
        <v>92</v>
      </c>
      <c r="K1660" t="s">
        <v>1188</v>
      </c>
      <c r="L1660" t="s">
        <v>1116</v>
      </c>
      <c r="M1660" t="s">
        <v>73</v>
      </c>
      <c r="N1660" t="s">
        <v>73</v>
      </c>
      <c r="O1660" t="s">
        <v>80</v>
      </c>
      <c r="P1660" t="s">
        <v>718</v>
      </c>
      <c r="Q1660" t="s">
        <v>74</v>
      </c>
      <c r="R1660" t="s">
        <v>1695</v>
      </c>
      <c r="S1660" t="s">
        <v>78</v>
      </c>
      <c r="T1660" t="s">
        <v>131</v>
      </c>
    </row>
    <row r="1661" spans="1:20" x14ac:dyDescent="0.25">
      <c r="A1661" s="1">
        <v>4219</v>
      </c>
      <c r="B1661" t="s">
        <v>22</v>
      </c>
      <c r="C1661" t="s">
        <v>35</v>
      </c>
      <c r="D1661" t="s">
        <v>48</v>
      </c>
      <c r="E1661" t="s">
        <v>53</v>
      </c>
      <c r="F1661" t="s">
        <v>73</v>
      </c>
      <c r="G1661" t="s">
        <v>82</v>
      </c>
      <c r="H1661" t="s">
        <v>303</v>
      </c>
      <c r="I1661" t="s">
        <v>113</v>
      </c>
      <c r="J1661" t="s">
        <v>84</v>
      </c>
      <c r="K1661" t="s">
        <v>1368</v>
      </c>
      <c r="L1661" t="s">
        <v>74</v>
      </c>
      <c r="M1661" t="s">
        <v>101</v>
      </c>
      <c r="N1661" t="s">
        <v>73</v>
      </c>
      <c r="O1661" t="s">
        <v>87</v>
      </c>
      <c r="P1661" t="s">
        <v>95</v>
      </c>
      <c r="Q1661" t="s">
        <v>74</v>
      </c>
      <c r="R1661" t="s">
        <v>2237</v>
      </c>
      <c r="S1661" t="s">
        <v>117</v>
      </c>
      <c r="T1661" t="s">
        <v>126</v>
      </c>
    </row>
    <row r="1662" spans="1:20" x14ac:dyDescent="0.25">
      <c r="A1662" s="1">
        <v>4220</v>
      </c>
      <c r="B1662" t="s">
        <v>22</v>
      </c>
      <c r="C1662" t="s">
        <v>36</v>
      </c>
      <c r="D1662" t="s">
        <v>48</v>
      </c>
      <c r="E1662" t="s">
        <v>45</v>
      </c>
      <c r="F1662" t="s">
        <v>74</v>
      </c>
      <c r="G1662" t="s">
        <v>92</v>
      </c>
      <c r="H1662" t="s">
        <v>516</v>
      </c>
      <c r="I1662" t="s">
        <v>81</v>
      </c>
      <c r="J1662" t="s">
        <v>102</v>
      </c>
      <c r="K1662" t="s">
        <v>1212</v>
      </c>
      <c r="L1662" t="s">
        <v>74</v>
      </c>
      <c r="M1662" t="s">
        <v>73</v>
      </c>
      <c r="N1662" t="s">
        <v>74</v>
      </c>
      <c r="O1662" t="s">
        <v>98</v>
      </c>
      <c r="P1662" t="s">
        <v>995</v>
      </c>
      <c r="Q1662" t="s">
        <v>126</v>
      </c>
      <c r="R1662" t="s">
        <v>1671</v>
      </c>
      <c r="S1662" t="s">
        <v>87</v>
      </c>
      <c r="T1662" t="s">
        <v>1116</v>
      </c>
    </row>
    <row r="1663" spans="1:20" x14ac:dyDescent="0.25">
      <c r="A1663" s="1">
        <v>4221</v>
      </c>
      <c r="B1663" t="s">
        <v>22</v>
      </c>
      <c r="C1663" t="s">
        <v>37</v>
      </c>
      <c r="D1663" t="s">
        <v>48</v>
      </c>
      <c r="E1663" t="s">
        <v>50</v>
      </c>
      <c r="F1663" t="s">
        <v>73</v>
      </c>
      <c r="G1663" t="s">
        <v>75</v>
      </c>
      <c r="H1663" t="s">
        <v>475</v>
      </c>
      <c r="I1663" t="s">
        <v>81</v>
      </c>
      <c r="J1663" t="s">
        <v>95</v>
      </c>
      <c r="K1663" t="s">
        <v>1126</v>
      </c>
      <c r="L1663" t="s">
        <v>126</v>
      </c>
      <c r="M1663" t="s">
        <v>74</v>
      </c>
      <c r="N1663" t="s">
        <v>126</v>
      </c>
      <c r="O1663" t="s">
        <v>94</v>
      </c>
      <c r="P1663" t="s">
        <v>1351</v>
      </c>
      <c r="Q1663" t="s">
        <v>73</v>
      </c>
      <c r="R1663" t="s">
        <v>529</v>
      </c>
      <c r="S1663" t="s">
        <v>85</v>
      </c>
      <c r="T1663" t="s">
        <v>131</v>
      </c>
    </row>
    <row r="1664" spans="1:20" x14ac:dyDescent="0.25">
      <c r="A1664" s="1">
        <v>4222</v>
      </c>
      <c r="B1664" t="s">
        <v>22</v>
      </c>
      <c r="C1664" t="s">
        <v>38</v>
      </c>
      <c r="D1664" t="s">
        <v>48</v>
      </c>
      <c r="E1664" t="s">
        <v>47</v>
      </c>
      <c r="F1664" t="s">
        <v>74</v>
      </c>
      <c r="G1664" t="s">
        <v>92</v>
      </c>
      <c r="H1664" t="s">
        <v>277</v>
      </c>
      <c r="I1664" t="s">
        <v>94</v>
      </c>
      <c r="J1664" t="s">
        <v>105</v>
      </c>
      <c r="K1664" t="s">
        <v>1331</v>
      </c>
      <c r="L1664" t="s">
        <v>101</v>
      </c>
      <c r="M1664" t="s">
        <v>73</v>
      </c>
      <c r="N1664" t="s">
        <v>73</v>
      </c>
      <c r="O1664" t="s">
        <v>94</v>
      </c>
      <c r="P1664" t="s">
        <v>1125</v>
      </c>
      <c r="Q1664" t="s">
        <v>73</v>
      </c>
      <c r="R1664" t="s">
        <v>2068</v>
      </c>
      <c r="S1664" t="s">
        <v>85</v>
      </c>
      <c r="T1664" t="s">
        <v>131</v>
      </c>
    </row>
    <row r="1665" spans="1:20" x14ac:dyDescent="0.25">
      <c r="A1665" s="1">
        <v>4223</v>
      </c>
      <c r="B1665" t="s">
        <v>22</v>
      </c>
      <c r="C1665" t="s">
        <v>39</v>
      </c>
      <c r="D1665" t="s">
        <v>48</v>
      </c>
      <c r="E1665" t="s">
        <v>43</v>
      </c>
      <c r="F1665" t="s">
        <v>73</v>
      </c>
      <c r="G1665" t="s">
        <v>77</v>
      </c>
      <c r="H1665" t="s">
        <v>163</v>
      </c>
      <c r="I1665" t="s">
        <v>102</v>
      </c>
      <c r="J1665" t="s">
        <v>112</v>
      </c>
      <c r="K1665" t="s">
        <v>1377</v>
      </c>
      <c r="L1665" t="s">
        <v>101</v>
      </c>
      <c r="M1665" t="s">
        <v>101</v>
      </c>
      <c r="N1665" t="s">
        <v>73</v>
      </c>
      <c r="O1665" t="s">
        <v>96</v>
      </c>
      <c r="P1665" t="s">
        <v>125</v>
      </c>
      <c r="Q1665" t="s">
        <v>73</v>
      </c>
      <c r="R1665" t="s">
        <v>324</v>
      </c>
      <c r="S1665" t="s">
        <v>116</v>
      </c>
      <c r="T1665" t="s">
        <v>1116</v>
      </c>
    </row>
    <row r="1666" spans="1:20" x14ac:dyDescent="0.25">
      <c r="A1666" s="1">
        <v>4224</v>
      </c>
      <c r="B1666" t="s">
        <v>22</v>
      </c>
      <c r="C1666" t="s">
        <v>24</v>
      </c>
      <c r="D1666" t="s">
        <v>49</v>
      </c>
      <c r="E1666" t="s">
        <v>45</v>
      </c>
      <c r="F1666" t="s">
        <v>73</v>
      </c>
      <c r="G1666" t="s">
        <v>117</v>
      </c>
      <c r="H1666" t="s">
        <v>494</v>
      </c>
      <c r="I1666" t="s">
        <v>99</v>
      </c>
      <c r="J1666" t="s">
        <v>113</v>
      </c>
      <c r="K1666" t="s">
        <v>1176</v>
      </c>
      <c r="L1666" t="s">
        <v>73</v>
      </c>
      <c r="M1666" t="s">
        <v>73</v>
      </c>
      <c r="N1666" t="s">
        <v>83</v>
      </c>
      <c r="O1666" t="s">
        <v>103</v>
      </c>
      <c r="P1666" t="s">
        <v>527</v>
      </c>
      <c r="Q1666" t="s">
        <v>74</v>
      </c>
      <c r="R1666" t="s">
        <v>662</v>
      </c>
      <c r="S1666" t="s">
        <v>116</v>
      </c>
      <c r="T1666" t="s">
        <v>126</v>
      </c>
    </row>
    <row r="1667" spans="1:20" x14ac:dyDescent="0.25">
      <c r="A1667" s="1">
        <v>4225</v>
      </c>
      <c r="B1667" t="s">
        <v>22</v>
      </c>
      <c r="C1667" t="s">
        <v>25</v>
      </c>
      <c r="D1667" t="s">
        <v>49</v>
      </c>
      <c r="E1667" t="s">
        <v>61</v>
      </c>
      <c r="F1667" t="s">
        <v>74</v>
      </c>
      <c r="G1667" t="s">
        <v>90</v>
      </c>
      <c r="H1667" t="s">
        <v>538</v>
      </c>
      <c r="I1667" t="s">
        <v>89</v>
      </c>
      <c r="J1667" t="s">
        <v>114</v>
      </c>
      <c r="K1667" t="s">
        <v>1314</v>
      </c>
      <c r="L1667" t="s">
        <v>74</v>
      </c>
      <c r="M1667" t="s">
        <v>73</v>
      </c>
      <c r="N1667" t="s">
        <v>73</v>
      </c>
      <c r="O1667" t="s">
        <v>114</v>
      </c>
      <c r="P1667" t="s">
        <v>1176</v>
      </c>
      <c r="Q1667" t="s">
        <v>74</v>
      </c>
      <c r="R1667" t="s">
        <v>173</v>
      </c>
      <c r="S1667" t="s">
        <v>78</v>
      </c>
      <c r="T1667" t="s">
        <v>101</v>
      </c>
    </row>
    <row r="1668" spans="1:20" x14ac:dyDescent="0.25">
      <c r="A1668" s="1">
        <v>4226</v>
      </c>
      <c r="B1668" t="s">
        <v>22</v>
      </c>
      <c r="C1668" t="s">
        <v>26</v>
      </c>
      <c r="D1668" t="s">
        <v>49</v>
      </c>
      <c r="E1668" t="s">
        <v>69</v>
      </c>
      <c r="F1668" t="s">
        <v>73</v>
      </c>
      <c r="G1668" t="s">
        <v>82</v>
      </c>
      <c r="H1668" t="s">
        <v>280</v>
      </c>
      <c r="I1668" t="s">
        <v>99</v>
      </c>
      <c r="J1668" t="s">
        <v>93</v>
      </c>
      <c r="K1668" t="s">
        <v>905</v>
      </c>
      <c r="L1668" t="s">
        <v>74</v>
      </c>
      <c r="M1668" t="s">
        <v>126</v>
      </c>
      <c r="N1668" t="s">
        <v>131</v>
      </c>
      <c r="O1668" t="s">
        <v>99</v>
      </c>
      <c r="P1668" t="s">
        <v>1200</v>
      </c>
      <c r="Q1668" t="s">
        <v>73</v>
      </c>
      <c r="R1668" t="s">
        <v>1767</v>
      </c>
      <c r="S1668" t="s">
        <v>82</v>
      </c>
      <c r="T1668" t="s">
        <v>101</v>
      </c>
    </row>
    <row r="1669" spans="1:20" x14ac:dyDescent="0.25">
      <c r="A1669" s="1">
        <v>4227</v>
      </c>
      <c r="B1669" t="s">
        <v>22</v>
      </c>
      <c r="C1669" t="s">
        <v>27</v>
      </c>
      <c r="D1669" t="s">
        <v>49</v>
      </c>
      <c r="E1669" t="s">
        <v>51</v>
      </c>
      <c r="F1669" t="s">
        <v>74</v>
      </c>
      <c r="G1669" t="s">
        <v>92</v>
      </c>
      <c r="H1669" t="s">
        <v>630</v>
      </c>
      <c r="I1669" t="s">
        <v>75</v>
      </c>
      <c r="J1669" t="s">
        <v>86</v>
      </c>
      <c r="K1669" t="s">
        <v>1254</v>
      </c>
      <c r="L1669" t="s">
        <v>126</v>
      </c>
      <c r="M1669" t="s">
        <v>73</v>
      </c>
      <c r="N1669" t="s">
        <v>101</v>
      </c>
      <c r="O1669" t="s">
        <v>80</v>
      </c>
      <c r="P1669" t="s">
        <v>1227</v>
      </c>
      <c r="Q1669" t="s">
        <v>73</v>
      </c>
      <c r="R1669" t="s">
        <v>1653</v>
      </c>
      <c r="S1669" t="s">
        <v>85</v>
      </c>
      <c r="T1669" t="s">
        <v>131</v>
      </c>
    </row>
    <row r="1670" spans="1:20" x14ac:dyDescent="0.25">
      <c r="A1670" s="1">
        <v>4228</v>
      </c>
      <c r="B1670" t="s">
        <v>22</v>
      </c>
      <c r="C1670" t="s">
        <v>28</v>
      </c>
      <c r="D1670" t="s">
        <v>49</v>
      </c>
      <c r="E1670" t="s">
        <v>53</v>
      </c>
      <c r="F1670" t="s">
        <v>73</v>
      </c>
      <c r="G1670" t="s">
        <v>89</v>
      </c>
      <c r="H1670" t="s">
        <v>736</v>
      </c>
      <c r="I1670" t="s">
        <v>81</v>
      </c>
      <c r="J1670" t="s">
        <v>113</v>
      </c>
      <c r="K1670" t="s">
        <v>1327</v>
      </c>
      <c r="L1670" t="s">
        <v>74</v>
      </c>
      <c r="M1670" t="s">
        <v>126</v>
      </c>
      <c r="N1670" t="s">
        <v>126</v>
      </c>
      <c r="O1670" t="s">
        <v>113</v>
      </c>
      <c r="P1670" t="s">
        <v>894</v>
      </c>
      <c r="Q1670" t="s">
        <v>73</v>
      </c>
      <c r="R1670" t="s">
        <v>1907</v>
      </c>
      <c r="S1670" t="s">
        <v>96</v>
      </c>
      <c r="T1670" t="s">
        <v>1116</v>
      </c>
    </row>
    <row r="1671" spans="1:20" x14ac:dyDescent="0.25">
      <c r="A1671" s="1">
        <v>4229</v>
      </c>
      <c r="B1671" t="s">
        <v>22</v>
      </c>
      <c r="C1671" t="s">
        <v>40</v>
      </c>
      <c r="D1671" t="s">
        <v>49</v>
      </c>
      <c r="E1671" t="s">
        <v>55</v>
      </c>
      <c r="F1671" t="s">
        <v>74</v>
      </c>
      <c r="G1671" t="s">
        <v>104</v>
      </c>
      <c r="H1671" t="s">
        <v>435</v>
      </c>
      <c r="I1671" t="s">
        <v>75</v>
      </c>
      <c r="J1671" t="s">
        <v>86</v>
      </c>
      <c r="K1671" t="s">
        <v>1121</v>
      </c>
      <c r="L1671" t="s">
        <v>126</v>
      </c>
      <c r="M1671" t="s">
        <v>73</v>
      </c>
      <c r="N1671" t="s">
        <v>101</v>
      </c>
      <c r="O1671" t="s">
        <v>112</v>
      </c>
      <c r="P1671" t="s">
        <v>1258</v>
      </c>
      <c r="Q1671" t="s">
        <v>126</v>
      </c>
      <c r="R1671" t="s">
        <v>2148</v>
      </c>
      <c r="S1671" t="s">
        <v>75</v>
      </c>
      <c r="T1671" t="s">
        <v>76</v>
      </c>
    </row>
    <row r="1672" spans="1:20" x14ac:dyDescent="0.25">
      <c r="A1672" s="1">
        <v>4230</v>
      </c>
      <c r="B1672" t="s">
        <v>22</v>
      </c>
      <c r="C1672" t="s">
        <v>29</v>
      </c>
      <c r="D1672" t="s">
        <v>49</v>
      </c>
      <c r="E1672" t="s">
        <v>72</v>
      </c>
      <c r="F1672" t="s">
        <v>73</v>
      </c>
      <c r="G1672" t="s">
        <v>75</v>
      </c>
      <c r="H1672" t="s">
        <v>442</v>
      </c>
      <c r="I1672" t="s">
        <v>103</v>
      </c>
      <c r="J1672" t="s">
        <v>80</v>
      </c>
      <c r="K1672" t="s">
        <v>1146</v>
      </c>
      <c r="L1672" t="s">
        <v>74</v>
      </c>
      <c r="M1672" t="s">
        <v>73</v>
      </c>
      <c r="N1672" t="s">
        <v>1116</v>
      </c>
      <c r="O1672" t="s">
        <v>103</v>
      </c>
      <c r="P1672" t="s">
        <v>695</v>
      </c>
      <c r="Q1672" t="s">
        <v>74</v>
      </c>
      <c r="R1672" t="s">
        <v>1978</v>
      </c>
      <c r="S1672" t="s">
        <v>96</v>
      </c>
      <c r="T1672" t="s">
        <v>131</v>
      </c>
    </row>
    <row r="1673" spans="1:20" x14ac:dyDescent="0.25">
      <c r="A1673" s="1">
        <v>4231</v>
      </c>
      <c r="B1673" t="s">
        <v>22</v>
      </c>
      <c r="C1673" t="s">
        <v>31</v>
      </c>
      <c r="D1673" t="s">
        <v>49</v>
      </c>
      <c r="E1673" t="s">
        <v>71</v>
      </c>
      <c r="F1673" t="s">
        <v>74</v>
      </c>
      <c r="G1673" t="s">
        <v>96</v>
      </c>
      <c r="H1673" t="s">
        <v>845</v>
      </c>
      <c r="I1673" t="s">
        <v>98</v>
      </c>
      <c r="J1673" t="s">
        <v>107</v>
      </c>
      <c r="K1673" t="s">
        <v>1324</v>
      </c>
      <c r="L1673" t="s">
        <v>126</v>
      </c>
      <c r="M1673" t="s">
        <v>74</v>
      </c>
      <c r="N1673" t="s">
        <v>131</v>
      </c>
      <c r="O1673" t="s">
        <v>99</v>
      </c>
      <c r="P1673" t="s">
        <v>439</v>
      </c>
      <c r="Q1673" t="s">
        <v>73</v>
      </c>
      <c r="R1673" t="s">
        <v>2026</v>
      </c>
      <c r="S1673" t="s">
        <v>116</v>
      </c>
      <c r="T1673" t="s">
        <v>131</v>
      </c>
    </row>
    <row r="1674" spans="1:20" x14ac:dyDescent="0.25">
      <c r="A1674" s="1">
        <v>4232</v>
      </c>
      <c r="B1674" t="s">
        <v>22</v>
      </c>
      <c r="C1674" t="s">
        <v>32</v>
      </c>
      <c r="D1674" t="s">
        <v>49</v>
      </c>
      <c r="E1674" t="s">
        <v>66</v>
      </c>
      <c r="F1674" t="s">
        <v>73</v>
      </c>
      <c r="G1674" t="s">
        <v>86</v>
      </c>
      <c r="H1674" t="s">
        <v>1074</v>
      </c>
      <c r="I1674" t="s">
        <v>92</v>
      </c>
      <c r="J1674" t="s">
        <v>111</v>
      </c>
      <c r="K1674" t="s">
        <v>1203</v>
      </c>
      <c r="L1674" t="s">
        <v>74</v>
      </c>
      <c r="M1674" t="s">
        <v>73</v>
      </c>
      <c r="N1674" t="s">
        <v>1116</v>
      </c>
      <c r="O1674" t="s">
        <v>94</v>
      </c>
      <c r="P1674" t="s">
        <v>1225</v>
      </c>
      <c r="Q1674" t="s">
        <v>126</v>
      </c>
      <c r="R1674" t="s">
        <v>1977</v>
      </c>
      <c r="S1674" t="s">
        <v>89</v>
      </c>
      <c r="T1674" t="s">
        <v>117</v>
      </c>
    </row>
    <row r="1675" spans="1:20" x14ac:dyDescent="0.25">
      <c r="A1675" s="1">
        <v>4233</v>
      </c>
      <c r="B1675" t="s">
        <v>22</v>
      </c>
      <c r="C1675" t="s">
        <v>33</v>
      </c>
      <c r="D1675" t="s">
        <v>49</v>
      </c>
      <c r="E1675" t="s">
        <v>42</v>
      </c>
      <c r="F1675" t="s">
        <v>73</v>
      </c>
      <c r="G1675" t="s">
        <v>103</v>
      </c>
      <c r="H1675" t="s">
        <v>328</v>
      </c>
      <c r="I1675" t="s">
        <v>103</v>
      </c>
      <c r="J1675" t="s">
        <v>107</v>
      </c>
      <c r="K1675" t="s">
        <v>1157</v>
      </c>
      <c r="L1675" t="s">
        <v>73</v>
      </c>
      <c r="M1675" t="s">
        <v>73</v>
      </c>
      <c r="N1675" t="s">
        <v>126</v>
      </c>
      <c r="O1675" t="s">
        <v>113</v>
      </c>
      <c r="P1675" t="s">
        <v>250</v>
      </c>
      <c r="Q1675" t="s">
        <v>126</v>
      </c>
      <c r="R1675" t="s">
        <v>1891</v>
      </c>
      <c r="S1675" t="s">
        <v>82</v>
      </c>
      <c r="T1675" t="s">
        <v>76</v>
      </c>
    </row>
    <row r="1676" spans="1:20" x14ac:dyDescent="0.25">
      <c r="A1676" s="1">
        <v>4234</v>
      </c>
      <c r="B1676" t="s">
        <v>22</v>
      </c>
      <c r="C1676" t="s">
        <v>34</v>
      </c>
      <c r="D1676" t="s">
        <v>49</v>
      </c>
      <c r="E1676" t="s">
        <v>72</v>
      </c>
      <c r="F1676" t="s">
        <v>74</v>
      </c>
      <c r="G1676" t="s">
        <v>95</v>
      </c>
      <c r="H1676" t="s">
        <v>390</v>
      </c>
      <c r="I1676" t="s">
        <v>103</v>
      </c>
      <c r="J1676" t="s">
        <v>95</v>
      </c>
      <c r="K1676" t="s">
        <v>1188</v>
      </c>
      <c r="L1676" t="s">
        <v>126</v>
      </c>
      <c r="M1676" t="s">
        <v>73</v>
      </c>
      <c r="N1676" t="s">
        <v>1116</v>
      </c>
      <c r="O1676" t="s">
        <v>93</v>
      </c>
      <c r="P1676" t="s">
        <v>1125</v>
      </c>
      <c r="Q1676" t="s">
        <v>126</v>
      </c>
      <c r="R1676" t="s">
        <v>1595</v>
      </c>
      <c r="S1676" t="s">
        <v>96</v>
      </c>
      <c r="T1676" t="s">
        <v>83</v>
      </c>
    </row>
    <row r="1677" spans="1:20" x14ac:dyDescent="0.25">
      <c r="A1677" s="1">
        <v>4235</v>
      </c>
      <c r="B1677" t="s">
        <v>22</v>
      </c>
      <c r="C1677" t="s">
        <v>35</v>
      </c>
      <c r="D1677" t="s">
        <v>49</v>
      </c>
      <c r="E1677" t="s">
        <v>64</v>
      </c>
      <c r="F1677" t="s">
        <v>74</v>
      </c>
      <c r="G1677" t="s">
        <v>82</v>
      </c>
      <c r="H1677" t="s">
        <v>1020</v>
      </c>
      <c r="I1677" t="s">
        <v>77</v>
      </c>
      <c r="J1677" t="s">
        <v>94</v>
      </c>
      <c r="K1677" t="s">
        <v>1182</v>
      </c>
      <c r="L1677" t="s">
        <v>74</v>
      </c>
      <c r="M1677" t="s">
        <v>73</v>
      </c>
      <c r="N1677" t="s">
        <v>76</v>
      </c>
      <c r="O1677" t="s">
        <v>95</v>
      </c>
      <c r="P1677" t="s">
        <v>636</v>
      </c>
      <c r="Q1677" t="s">
        <v>73</v>
      </c>
      <c r="R1677" t="s">
        <v>1604</v>
      </c>
      <c r="S1677" t="s">
        <v>96</v>
      </c>
      <c r="T1677" t="s">
        <v>76</v>
      </c>
    </row>
    <row r="1678" spans="1:20" x14ac:dyDescent="0.25">
      <c r="A1678" s="1">
        <v>4236</v>
      </c>
      <c r="B1678" t="s">
        <v>22</v>
      </c>
      <c r="C1678" t="s">
        <v>36</v>
      </c>
      <c r="D1678" t="s">
        <v>49</v>
      </c>
      <c r="E1678" t="s">
        <v>66</v>
      </c>
      <c r="F1678" t="s">
        <v>74</v>
      </c>
      <c r="G1678" t="s">
        <v>113</v>
      </c>
      <c r="H1678" t="s">
        <v>415</v>
      </c>
      <c r="I1678" t="s">
        <v>112</v>
      </c>
      <c r="J1678" t="s">
        <v>128</v>
      </c>
      <c r="K1678" t="s">
        <v>1309</v>
      </c>
      <c r="L1678" t="s">
        <v>101</v>
      </c>
      <c r="M1678" t="s">
        <v>126</v>
      </c>
      <c r="N1678" t="s">
        <v>101</v>
      </c>
      <c r="O1678" t="s">
        <v>111</v>
      </c>
      <c r="P1678" t="s">
        <v>899</v>
      </c>
      <c r="Q1678" t="s">
        <v>73</v>
      </c>
      <c r="R1678" t="s">
        <v>2249</v>
      </c>
      <c r="S1678" t="s">
        <v>81</v>
      </c>
      <c r="T1678" t="s">
        <v>87</v>
      </c>
    </row>
    <row r="1679" spans="1:20" x14ac:dyDescent="0.25">
      <c r="A1679" s="1">
        <v>4237</v>
      </c>
      <c r="B1679" t="s">
        <v>22</v>
      </c>
      <c r="C1679" t="s">
        <v>37</v>
      </c>
      <c r="D1679" t="s">
        <v>49</v>
      </c>
      <c r="E1679" t="s">
        <v>54</v>
      </c>
      <c r="F1679" t="s">
        <v>73</v>
      </c>
      <c r="G1679" t="s">
        <v>73</v>
      </c>
      <c r="H1679" t="s">
        <v>523</v>
      </c>
      <c r="I1679" t="s">
        <v>77</v>
      </c>
      <c r="J1679" t="s">
        <v>91</v>
      </c>
      <c r="K1679" t="s">
        <v>1165</v>
      </c>
      <c r="L1679" t="s">
        <v>73</v>
      </c>
      <c r="M1679" t="s">
        <v>74</v>
      </c>
      <c r="N1679" t="s">
        <v>101</v>
      </c>
      <c r="O1679" t="s">
        <v>103</v>
      </c>
      <c r="P1679" t="s">
        <v>961</v>
      </c>
      <c r="Q1679" t="s">
        <v>73</v>
      </c>
      <c r="R1679" t="s">
        <v>2045</v>
      </c>
      <c r="S1679" t="s">
        <v>85</v>
      </c>
      <c r="T1679" t="s">
        <v>1116</v>
      </c>
    </row>
    <row r="1680" spans="1:20" x14ac:dyDescent="0.25">
      <c r="A1680" s="1">
        <v>4238</v>
      </c>
      <c r="B1680" t="s">
        <v>22</v>
      </c>
      <c r="C1680" t="s">
        <v>38</v>
      </c>
      <c r="D1680" t="s">
        <v>49</v>
      </c>
      <c r="E1680" t="s">
        <v>70</v>
      </c>
      <c r="F1680" t="s">
        <v>74</v>
      </c>
      <c r="G1680" t="s">
        <v>86</v>
      </c>
      <c r="H1680" t="s">
        <v>838</v>
      </c>
      <c r="I1680" t="s">
        <v>90</v>
      </c>
      <c r="J1680" t="s">
        <v>114</v>
      </c>
      <c r="K1680" t="s">
        <v>1085</v>
      </c>
      <c r="L1680" t="s">
        <v>74</v>
      </c>
      <c r="M1680" t="s">
        <v>73</v>
      </c>
      <c r="N1680" t="s">
        <v>74</v>
      </c>
      <c r="O1680" t="s">
        <v>77</v>
      </c>
      <c r="P1680" t="s">
        <v>585</v>
      </c>
      <c r="Q1680" t="s">
        <v>74</v>
      </c>
      <c r="R1680" t="s">
        <v>1813</v>
      </c>
      <c r="S1680" t="s">
        <v>87</v>
      </c>
      <c r="T1680" t="s">
        <v>101</v>
      </c>
    </row>
    <row r="1681" spans="1:20" x14ac:dyDescent="0.25">
      <c r="A1681" s="1">
        <v>4239</v>
      </c>
      <c r="B1681" t="s">
        <v>22</v>
      </c>
      <c r="C1681" t="s">
        <v>39</v>
      </c>
      <c r="D1681" t="s">
        <v>49</v>
      </c>
      <c r="E1681" t="s">
        <v>61</v>
      </c>
      <c r="F1681" t="s">
        <v>73</v>
      </c>
      <c r="G1681" t="s">
        <v>111</v>
      </c>
      <c r="H1681" t="s">
        <v>627</v>
      </c>
      <c r="I1681" t="s">
        <v>86</v>
      </c>
      <c r="J1681" t="s">
        <v>109</v>
      </c>
      <c r="K1681" t="s">
        <v>1385</v>
      </c>
      <c r="L1681" t="s">
        <v>1116</v>
      </c>
      <c r="M1681" t="s">
        <v>73</v>
      </c>
      <c r="N1681" t="s">
        <v>1116</v>
      </c>
      <c r="O1681" t="s">
        <v>103</v>
      </c>
      <c r="P1681" t="s">
        <v>122</v>
      </c>
      <c r="Q1681" t="s">
        <v>74</v>
      </c>
      <c r="R1681" t="s">
        <v>1535</v>
      </c>
      <c r="S1681" t="s">
        <v>75</v>
      </c>
      <c r="T1681" t="s">
        <v>116</v>
      </c>
    </row>
    <row r="1682" spans="1:20" x14ac:dyDescent="0.25">
      <c r="A1682" s="1">
        <v>4240</v>
      </c>
      <c r="B1682" t="s">
        <v>22</v>
      </c>
      <c r="C1682" t="s">
        <v>24</v>
      </c>
      <c r="D1682" t="s">
        <v>50</v>
      </c>
      <c r="E1682" t="s">
        <v>69</v>
      </c>
      <c r="F1682" t="s">
        <v>74</v>
      </c>
      <c r="G1682" t="s">
        <v>86</v>
      </c>
      <c r="H1682" t="s">
        <v>446</v>
      </c>
      <c r="I1682" t="s">
        <v>114</v>
      </c>
      <c r="J1682" t="s">
        <v>91</v>
      </c>
      <c r="K1682" t="s">
        <v>1356</v>
      </c>
      <c r="L1682" t="s">
        <v>101</v>
      </c>
      <c r="M1682" t="s">
        <v>101</v>
      </c>
      <c r="N1682" t="s">
        <v>74</v>
      </c>
      <c r="O1682" t="s">
        <v>107</v>
      </c>
      <c r="P1682" t="s">
        <v>1125</v>
      </c>
      <c r="Q1682" t="s">
        <v>73</v>
      </c>
      <c r="R1682" t="s">
        <v>1618</v>
      </c>
      <c r="S1682" t="s">
        <v>85</v>
      </c>
      <c r="T1682" t="s">
        <v>1116</v>
      </c>
    </row>
    <row r="1683" spans="1:20" x14ac:dyDescent="0.25">
      <c r="A1683" s="1">
        <v>4241</v>
      </c>
      <c r="B1683" t="s">
        <v>22</v>
      </c>
      <c r="C1683" t="s">
        <v>25</v>
      </c>
      <c r="D1683" t="s">
        <v>50</v>
      </c>
      <c r="E1683" t="s">
        <v>65</v>
      </c>
      <c r="F1683" t="s">
        <v>74</v>
      </c>
      <c r="G1683" t="s">
        <v>90</v>
      </c>
      <c r="H1683" t="s">
        <v>236</v>
      </c>
      <c r="I1683" t="s">
        <v>99</v>
      </c>
      <c r="J1683" t="s">
        <v>80</v>
      </c>
      <c r="K1683" t="s">
        <v>1255</v>
      </c>
      <c r="L1683" t="s">
        <v>73</v>
      </c>
      <c r="M1683" t="s">
        <v>74</v>
      </c>
      <c r="N1683" t="s">
        <v>74</v>
      </c>
      <c r="O1683" t="s">
        <v>94</v>
      </c>
      <c r="P1683" t="s">
        <v>1142</v>
      </c>
      <c r="Q1683" t="s">
        <v>126</v>
      </c>
      <c r="R1683" t="s">
        <v>1925</v>
      </c>
      <c r="S1683" t="s">
        <v>89</v>
      </c>
      <c r="T1683" t="s">
        <v>117</v>
      </c>
    </row>
    <row r="1684" spans="1:20" x14ac:dyDescent="0.25">
      <c r="A1684" s="1">
        <v>4242</v>
      </c>
      <c r="B1684" t="s">
        <v>22</v>
      </c>
      <c r="C1684" t="s">
        <v>26</v>
      </c>
      <c r="D1684" t="s">
        <v>50</v>
      </c>
      <c r="E1684" t="s">
        <v>43</v>
      </c>
      <c r="F1684" t="s">
        <v>73</v>
      </c>
      <c r="G1684" t="s">
        <v>96</v>
      </c>
      <c r="H1684" t="s">
        <v>297</v>
      </c>
      <c r="I1684" t="s">
        <v>103</v>
      </c>
      <c r="J1684" t="s">
        <v>93</v>
      </c>
      <c r="K1684" t="s">
        <v>1133</v>
      </c>
      <c r="L1684" t="s">
        <v>73</v>
      </c>
      <c r="M1684" t="s">
        <v>74</v>
      </c>
      <c r="N1684" t="s">
        <v>101</v>
      </c>
      <c r="O1684" t="s">
        <v>77</v>
      </c>
      <c r="P1684" t="s">
        <v>726</v>
      </c>
      <c r="Q1684" t="s">
        <v>126</v>
      </c>
      <c r="R1684" t="s">
        <v>1567</v>
      </c>
      <c r="S1684" t="s">
        <v>96</v>
      </c>
      <c r="T1684" t="s">
        <v>83</v>
      </c>
    </row>
    <row r="1685" spans="1:20" x14ac:dyDescent="0.25">
      <c r="A1685" s="1">
        <v>4243</v>
      </c>
      <c r="B1685" t="s">
        <v>22</v>
      </c>
      <c r="C1685" t="s">
        <v>27</v>
      </c>
      <c r="D1685" t="s">
        <v>50</v>
      </c>
      <c r="E1685" t="s">
        <v>56</v>
      </c>
      <c r="F1685" t="s">
        <v>74</v>
      </c>
      <c r="G1685" t="s">
        <v>102</v>
      </c>
      <c r="H1685" t="s">
        <v>444</v>
      </c>
      <c r="I1685" t="s">
        <v>98</v>
      </c>
      <c r="J1685" t="s">
        <v>108</v>
      </c>
      <c r="K1685" t="s">
        <v>1152</v>
      </c>
      <c r="L1685" t="s">
        <v>73</v>
      </c>
      <c r="M1685" t="s">
        <v>74</v>
      </c>
      <c r="N1685" t="s">
        <v>1116</v>
      </c>
      <c r="O1685" t="s">
        <v>103</v>
      </c>
      <c r="P1685" t="s">
        <v>1164</v>
      </c>
      <c r="Q1685" t="s">
        <v>126</v>
      </c>
      <c r="R1685" t="s">
        <v>2175</v>
      </c>
      <c r="S1685" t="s">
        <v>116</v>
      </c>
      <c r="T1685" t="s">
        <v>126</v>
      </c>
    </row>
    <row r="1686" spans="1:20" x14ac:dyDescent="0.25">
      <c r="A1686" s="1">
        <v>4244</v>
      </c>
      <c r="B1686" t="s">
        <v>22</v>
      </c>
      <c r="C1686" t="s">
        <v>28</v>
      </c>
      <c r="D1686" t="s">
        <v>50</v>
      </c>
      <c r="E1686" t="s">
        <v>62</v>
      </c>
      <c r="F1686" t="s">
        <v>73</v>
      </c>
      <c r="G1686" t="s">
        <v>89</v>
      </c>
      <c r="H1686" t="s">
        <v>775</v>
      </c>
      <c r="I1686" t="s">
        <v>80</v>
      </c>
      <c r="J1686" t="s">
        <v>122</v>
      </c>
      <c r="K1686" t="s">
        <v>1329</v>
      </c>
      <c r="L1686" t="s">
        <v>126</v>
      </c>
      <c r="M1686" t="s">
        <v>74</v>
      </c>
      <c r="N1686" t="s">
        <v>1116</v>
      </c>
      <c r="O1686" t="s">
        <v>75</v>
      </c>
      <c r="P1686" t="s">
        <v>911</v>
      </c>
      <c r="Q1686" t="s">
        <v>73</v>
      </c>
      <c r="R1686" t="s">
        <v>1043</v>
      </c>
      <c r="S1686" t="s">
        <v>96</v>
      </c>
      <c r="T1686" t="s">
        <v>1116</v>
      </c>
    </row>
    <row r="1687" spans="1:20" x14ac:dyDescent="0.25">
      <c r="A1687" s="1">
        <v>4245</v>
      </c>
      <c r="B1687" t="s">
        <v>22</v>
      </c>
      <c r="C1687" t="s">
        <v>40</v>
      </c>
      <c r="D1687" t="s">
        <v>50</v>
      </c>
      <c r="E1687" t="s">
        <v>58</v>
      </c>
      <c r="F1687" t="s">
        <v>74</v>
      </c>
      <c r="G1687" t="s">
        <v>90</v>
      </c>
      <c r="H1687" t="s">
        <v>244</v>
      </c>
      <c r="I1687" t="s">
        <v>114</v>
      </c>
      <c r="J1687" t="s">
        <v>88</v>
      </c>
      <c r="K1687" t="s">
        <v>1263</v>
      </c>
      <c r="L1687" t="s">
        <v>126</v>
      </c>
      <c r="M1687" t="s">
        <v>74</v>
      </c>
      <c r="N1687" t="s">
        <v>126</v>
      </c>
      <c r="O1687" t="s">
        <v>75</v>
      </c>
      <c r="P1687" t="s">
        <v>138</v>
      </c>
      <c r="Q1687" t="s">
        <v>73</v>
      </c>
      <c r="R1687" t="s">
        <v>1829</v>
      </c>
      <c r="S1687" t="s">
        <v>78</v>
      </c>
      <c r="T1687" t="s">
        <v>101</v>
      </c>
    </row>
    <row r="1688" spans="1:20" x14ac:dyDescent="0.25">
      <c r="A1688" s="1">
        <v>4246</v>
      </c>
      <c r="B1688" t="s">
        <v>22</v>
      </c>
      <c r="C1688" t="s">
        <v>29</v>
      </c>
      <c r="D1688" t="s">
        <v>50</v>
      </c>
      <c r="E1688" t="s">
        <v>41</v>
      </c>
      <c r="F1688" t="s">
        <v>73</v>
      </c>
      <c r="G1688" t="s">
        <v>110</v>
      </c>
      <c r="H1688" t="s">
        <v>817</v>
      </c>
      <c r="I1688" t="s">
        <v>106</v>
      </c>
      <c r="J1688" t="s">
        <v>103</v>
      </c>
      <c r="K1688" t="s">
        <v>1127</v>
      </c>
      <c r="L1688" t="s">
        <v>126</v>
      </c>
      <c r="M1688" t="s">
        <v>74</v>
      </c>
      <c r="N1688" t="s">
        <v>126</v>
      </c>
      <c r="O1688" t="s">
        <v>95</v>
      </c>
      <c r="P1688" t="s">
        <v>862</v>
      </c>
      <c r="Q1688" t="s">
        <v>126</v>
      </c>
      <c r="R1688" t="s">
        <v>1663</v>
      </c>
      <c r="S1688" t="s">
        <v>82</v>
      </c>
      <c r="T1688" t="s">
        <v>131</v>
      </c>
    </row>
    <row r="1689" spans="1:20" x14ac:dyDescent="0.25">
      <c r="A1689" s="1">
        <v>4247</v>
      </c>
      <c r="B1689" t="s">
        <v>22</v>
      </c>
      <c r="C1689" t="s">
        <v>30</v>
      </c>
      <c r="D1689" t="s">
        <v>50</v>
      </c>
      <c r="E1689" t="s">
        <v>56</v>
      </c>
      <c r="F1689" t="s">
        <v>73</v>
      </c>
      <c r="G1689" t="s">
        <v>102</v>
      </c>
      <c r="H1689" t="s">
        <v>235</v>
      </c>
      <c r="I1689" t="s">
        <v>102</v>
      </c>
      <c r="J1689" t="s">
        <v>93</v>
      </c>
      <c r="K1689" t="s">
        <v>1300</v>
      </c>
      <c r="L1689" t="s">
        <v>126</v>
      </c>
      <c r="M1689" t="s">
        <v>74</v>
      </c>
      <c r="N1689" t="s">
        <v>131</v>
      </c>
      <c r="O1689" t="s">
        <v>79</v>
      </c>
      <c r="P1689" t="s">
        <v>1177</v>
      </c>
      <c r="Q1689" t="s">
        <v>74</v>
      </c>
      <c r="R1689" t="s">
        <v>1751</v>
      </c>
      <c r="S1689" t="s">
        <v>85</v>
      </c>
      <c r="T1689" t="s">
        <v>1116</v>
      </c>
    </row>
    <row r="1690" spans="1:20" x14ac:dyDescent="0.25">
      <c r="A1690" s="1">
        <v>4248</v>
      </c>
      <c r="B1690" t="s">
        <v>22</v>
      </c>
      <c r="C1690" t="s">
        <v>31</v>
      </c>
      <c r="D1690" t="s">
        <v>50</v>
      </c>
      <c r="E1690" t="s">
        <v>53</v>
      </c>
      <c r="F1690" t="s">
        <v>74</v>
      </c>
      <c r="G1690" t="s">
        <v>75</v>
      </c>
      <c r="H1690" t="s">
        <v>805</v>
      </c>
      <c r="I1690" t="s">
        <v>92</v>
      </c>
      <c r="J1690" t="s">
        <v>112</v>
      </c>
      <c r="K1690" t="s">
        <v>1278</v>
      </c>
      <c r="L1690" t="s">
        <v>74</v>
      </c>
      <c r="M1690" t="s">
        <v>73</v>
      </c>
      <c r="N1690" t="s">
        <v>126</v>
      </c>
      <c r="O1690" t="s">
        <v>90</v>
      </c>
      <c r="P1690" t="s">
        <v>829</v>
      </c>
      <c r="Q1690" t="s">
        <v>74</v>
      </c>
      <c r="R1690" t="s">
        <v>2020</v>
      </c>
      <c r="S1690" t="s">
        <v>96</v>
      </c>
      <c r="T1690" t="s">
        <v>131</v>
      </c>
    </row>
    <row r="1691" spans="1:20" x14ac:dyDescent="0.25">
      <c r="A1691" s="1">
        <v>4249</v>
      </c>
      <c r="B1691" t="s">
        <v>22</v>
      </c>
      <c r="C1691" t="s">
        <v>33</v>
      </c>
      <c r="D1691" t="s">
        <v>50</v>
      </c>
      <c r="E1691" t="s">
        <v>57</v>
      </c>
      <c r="F1691" t="s">
        <v>73</v>
      </c>
      <c r="G1691" t="s">
        <v>102</v>
      </c>
      <c r="H1691" t="s">
        <v>585</v>
      </c>
      <c r="I1691" t="s">
        <v>90</v>
      </c>
      <c r="J1691" t="s">
        <v>108</v>
      </c>
      <c r="K1691" t="s">
        <v>1255</v>
      </c>
      <c r="L1691" t="s">
        <v>73</v>
      </c>
      <c r="M1691" t="s">
        <v>73</v>
      </c>
      <c r="N1691" t="s">
        <v>73</v>
      </c>
      <c r="O1691" t="s">
        <v>99</v>
      </c>
      <c r="P1691" t="s">
        <v>1005</v>
      </c>
      <c r="Q1691" t="s">
        <v>101</v>
      </c>
      <c r="R1691" t="s">
        <v>2010</v>
      </c>
      <c r="S1691" t="s">
        <v>78</v>
      </c>
      <c r="T1691" t="s">
        <v>101</v>
      </c>
    </row>
    <row r="1692" spans="1:20" x14ac:dyDescent="0.25">
      <c r="A1692" s="1">
        <v>4250</v>
      </c>
      <c r="B1692" t="s">
        <v>22</v>
      </c>
      <c r="C1692" t="s">
        <v>34</v>
      </c>
      <c r="D1692" t="s">
        <v>50</v>
      </c>
      <c r="E1692" t="s">
        <v>67</v>
      </c>
      <c r="F1692" t="s">
        <v>74</v>
      </c>
      <c r="G1692" t="s">
        <v>77</v>
      </c>
      <c r="H1692" t="s">
        <v>460</v>
      </c>
      <c r="I1692" t="s">
        <v>106</v>
      </c>
      <c r="J1692" t="s">
        <v>94</v>
      </c>
      <c r="K1692" t="s">
        <v>1250</v>
      </c>
      <c r="L1692" t="s">
        <v>126</v>
      </c>
      <c r="M1692" t="s">
        <v>73</v>
      </c>
      <c r="N1692" t="s">
        <v>126</v>
      </c>
      <c r="O1692" t="s">
        <v>102</v>
      </c>
      <c r="P1692" t="s">
        <v>1028</v>
      </c>
      <c r="Q1692" t="s">
        <v>74</v>
      </c>
      <c r="R1692" t="s">
        <v>114</v>
      </c>
      <c r="S1692" t="s">
        <v>116</v>
      </c>
      <c r="T1692" t="s">
        <v>101</v>
      </c>
    </row>
    <row r="1693" spans="1:20" x14ac:dyDescent="0.25">
      <c r="A1693" s="1">
        <v>4251</v>
      </c>
      <c r="B1693" t="s">
        <v>22</v>
      </c>
      <c r="C1693" t="s">
        <v>35</v>
      </c>
      <c r="D1693" t="s">
        <v>50</v>
      </c>
      <c r="E1693" t="s">
        <v>47</v>
      </c>
      <c r="F1693" t="s">
        <v>73</v>
      </c>
      <c r="G1693" t="s">
        <v>77</v>
      </c>
      <c r="H1693" t="s">
        <v>845</v>
      </c>
      <c r="I1693" t="s">
        <v>85</v>
      </c>
      <c r="J1693" t="s">
        <v>98</v>
      </c>
      <c r="K1693" t="s">
        <v>1299</v>
      </c>
      <c r="L1693" t="s">
        <v>74</v>
      </c>
      <c r="M1693" t="s">
        <v>73</v>
      </c>
      <c r="N1693" t="s">
        <v>126</v>
      </c>
      <c r="O1693" t="s">
        <v>93</v>
      </c>
      <c r="P1693" t="s">
        <v>1174</v>
      </c>
      <c r="Q1693" t="s">
        <v>126</v>
      </c>
      <c r="R1693" t="s">
        <v>1462</v>
      </c>
      <c r="S1693" t="s">
        <v>82</v>
      </c>
      <c r="T1693" t="s">
        <v>131</v>
      </c>
    </row>
    <row r="1694" spans="1:20" x14ac:dyDescent="0.25">
      <c r="A1694" s="1">
        <v>4252</v>
      </c>
      <c r="B1694" t="s">
        <v>22</v>
      </c>
      <c r="C1694" t="s">
        <v>36</v>
      </c>
      <c r="D1694" t="s">
        <v>50</v>
      </c>
      <c r="E1694" t="s">
        <v>68</v>
      </c>
      <c r="F1694" t="s">
        <v>73</v>
      </c>
      <c r="G1694" t="s">
        <v>96</v>
      </c>
      <c r="H1694" t="s">
        <v>182</v>
      </c>
      <c r="I1694" t="s">
        <v>77</v>
      </c>
      <c r="J1694" t="s">
        <v>112</v>
      </c>
      <c r="K1694" t="s">
        <v>1225</v>
      </c>
      <c r="L1694" t="s">
        <v>74</v>
      </c>
      <c r="M1694" t="s">
        <v>73</v>
      </c>
      <c r="N1694" t="s">
        <v>126</v>
      </c>
      <c r="O1694" t="s">
        <v>86</v>
      </c>
      <c r="P1694" t="s">
        <v>842</v>
      </c>
      <c r="Q1694" t="s">
        <v>74</v>
      </c>
      <c r="R1694" t="s">
        <v>1423</v>
      </c>
      <c r="S1694" t="s">
        <v>106</v>
      </c>
      <c r="T1694" t="s">
        <v>126</v>
      </c>
    </row>
    <row r="1695" spans="1:20" x14ac:dyDescent="0.25">
      <c r="A1695" s="1">
        <v>4253</v>
      </c>
      <c r="B1695" t="s">
        <v>22</v>
      </c>
      <c r="C1695" t="s">
        <v>37</v>
      </c>
      <c r="D1695" t="s">
        <v>50</v>
      </c>
      <c r="E1695" t="s">
        <v>48</v>
      </c>
      <c r="F1695" t="s">
        <v>74</v>
      </c>
      <c r="G1695" t="s">
        <v>89</v>
      </c>
      <c r="H1695" t="s">
        <v>656</v>
      </c>
      <c r="I1695" t="s">
        <v>95</v>
      </c>
      <c r="J1695" t="s">
        <v>118</v>
      </c>
      <c r="K1695" t="s">
        <v>1239</v>
      </c>
      <c r="L1695" t="s">
        <v>73</v>
      </c>
      <c r="M1695" t="s">
        <v>126</v>
      </c>
      <c r="N1695" t="s">
        <v>126</v>
      </c>
      <c r="O1695" t="s">
        <v>90</v>
      </c>
      <c r="P1695" t="s">
        <v>107</v>
      </c>
      <c r="Q1695" t="s">
        <v>74</v>
      </c>
      <c r="R1695" t="s">
        <v>194</v>
      </c>
      <c r="S1695" t="s">
        <v>96</v>
      </c>
      <c r="T1695" t="s">
        <v>131</v>
      </c>
    </row>
    <row r="1696" spans="1:20" x14ac:dyDescent="0.25">
      <c r="A1696" s="1">
        <v>4254</v>
      </c>
      <c r="B1696" t="s">
        <v>22</v>
      </c>
      <c r="C1696" t="s">
        <v>38</v>
      </c>
      <c r="D1696" t="s">
        <v>50</v>
      </c>
      <c r="E1696" t="s">
        <v>65</v>
      </c>
      <c r="F1696" t="s">
        <v>73</v>
      </c>
      <c r="G1696" t="s">
        <v>96</v>
      </c>
      <c r="H1696" t="s">
        <v>223</v>
      </c>
      <c r="I1696" t="s">
        <v>102</v>
      </c>
      <c r="J1696" t="s">
        <v>97</v>
      </c>
      <c r="K1696" t="s">
        <v>1141</v>
      </c>
      <c r="L1696" t="s">
        <v>126</v>
      </c>
      <c r="M1696" t="s">
        <v>126</v>
      </c>
      <c r="N1696" t="s">
        <v>74</v>
      </c>
      <c r="O1696" t="s">
        <v>77</v>
      </c>
      <c r="P1696" t="s">
        <v>544</v>
      </c>
      <c r="Q1696" t="s">
        <v>73</v>
      </c>
      <c r="R1696" t="s">
        <v>1494</v>
      </c>
      <c r="S1696" t="s">
        <v>96</v>
      </c>
      <c r="T1696" t="s">
        <v>83</v>
      </c>
    </row>
    <row r="1697" spans="1:20" x14ac:dyDescent="0.25">
      <c r="A1697" s="1">
        <v>4255</v>
      </c>
      <c r="B1697" t="s">
        <v>22</v>
      </c>
      <c r="C1697" t="s">
        <v>39</v>
      </c>
      <c r="D1697" t="s">
        <v>50</v>
      </c>
      <c r="E1697" t="s">
        <v>57</v>
      </c>
      <c r="F1697" t="s">
        <v>74</v>
      </c>
      <c r="G1697" t="s">
        <v>87</v>
      </c>
      <c r="H1697" t="s">
        <v>733</v>
      </c>
      <c r="I1697" t="s">
        <v>95</v>
      </c>
      <c r="J1697" t="s">
        <v>118</v>
      </c>
      <c r="K1697" t="s">
        <v>1280</v>
      </c>
      <c r="L1697" t="s">
        <v>74</v>
      </c>
      <c r="M1697" t="s">
        <v>74</v>
      </c>
      <c r="N1697" t="s">
        <v>74</v>
      </c>
      <c r="O1697" t="s">
        <v>114</v>
      </c>
      <c r="P1697" t="s">
        <v>133</v>
      </c>
      <c r="Q1697" t="s">
        <v>73</v>
      </c>
      <c r="R1697" t="s">
        <v>2069</v>
      </c>
      <c r="S1697" t="s">
        <v>96</v>
      </c>
      <c r="T1697" t="s">
        <v>1116</v>
      </c>
    </row>
    <row r="1698" spans="1:20" x14ac:dyDescent="0.25">
      <c r="A1698" s="1">
        <v>4256</v>
      </c>
      <c r="B1698" t="s">
        <v>22</v>
      </c>
      <c r="C1698" t="s">
        <v>24</v>
      </c>
      <c r="D1698" t="s">
        <v>51</v>
      </c>
      <c r="E1698" t="s">
        <v>62</v>
      </c>
      <c r="F1698" t="s">
        <v>74</v>
      </c>
      <c r="G1698" t="s">
        <v>75</v>
      </c>
      <c r="H1698" t="s">
        <v>942</v>
      </c>
      <c r="I1698" t="s">
        <v>113</v>
      </c>
      <c r="J1698" t="s">
        <v>123</v>
      </c>
      <c r="K1698" t="s">
        <v>1204</v>
      </c>
      <c r="L1698" t="s">
        <v>74</v>
      </c>
      <c r="M1698" t="s">
        <v>131</v>
      </c>
      <c r="N1698" t="s">
        <v>73</v>
      </c>
      <c r="O1698" t="s">
        <v>106</v>
      </c>
      <c r="P1698" t="s">
        <v>91</v>
      </c>
      <c r="Q1698" t="s">
        <v>73</v>
      </c>
      <c r="R1698" t="s">
        <v>1750</v>
      </c>
      <c r="S1698" t="s">
        <v>82</v>
      </c>
      <c r="T1698" t="s">
        <v>101</v>
      </c>
    </row>
    <row r="1699" spans="1:20" x14ac:dyDescent="0.25">
      <c r="A1699" s="1">
        <v>4257</v>
      </c>
      <c r="B1699" t="s">
        <v>22</v>
      </c>
      <c r="C1699" t="s">
        <v>25</v>
      </c>
      <c r="D1699" t="s">
        <v>51</v>
      </c>
      <c r="E1699" t="s">
        <v>68</v>
      </c>
      <c r="F1699" t="s">
        <v>73</v>
      </c>
      <c r="G1699" t="s">
        <v>86</v>
      </c>
      <c r="H1699" t="s">
        <v>395</v>
      </c>
      <c r="I1699" t="s">
        <v>93</v>
      </c>
      <c r="J1699" t="s">
        <v>130</v>
      </c>
      <c r="K1699" t="s">
        <v>1211</v>
      </c>
      <c r="L1699" t="s">
        <v>101</v>
      </c>
      <c r="M1699" t="s">
        <v>73</v>
      </c>
      <c r="N1699" t="s">
        <v>126</v>
      </c>
      <c r="O1699" t="s">
        <v>81</v>
      </c>
      <c r="P1699" t="s">
        <v>894</v>
      </c>
      <c r="Q1699" t="s">
        <v>73</v>
      </c>
      <c r="R1699" t="s">
        <v>1789</v>
      </c>
      <c r="S1699" t="s">
        <v>89</v>
      </c>
      <c r="T1699" t="s">
        <v>76</v>
      </c>
    </row>
    <row r="1700" spans="1:20" x14ac:dyDescent="0.25">
      <c r="A1700" s="1">
        <v>4258</v>
      </c>
      <c r="B1700" t="s">
        <v>22</v>
      </c>
      <c r="C1700" t="s">
        <v>26</v>
      </c>
      <c r="D1700" t="s">
        <v>51</v>
      </c>
      <c r="E1700" t="s">
        <v>63</v>
      </c>
      <c r="F1700" t="s">
        <v>74</v>
      </c>
      <c r="G1700" t="s">
        <v>92</v>
      </c>
      <c r="H1700" t="s">
        <v>944</v>
      </c>
      <c r="I1700" t="s">
        <v>86</v>
      </c>
      <c r="J1700" t="s">
        <v>111</v>
      </c>
      <c r="K1700" t="s">
        <v>1160</v>
      </c>
      <c r="L1700" t="s">
        <v>126</v>
      </c>
      <c r="M1700" t="s">
        <v>74</v>
      </c>
      <c r="N1700" t="s">
        <v>74</v>
      </c>
      <c r="O1700" t="s">
        <v>108</v>
      </c>
      <c r="P1700" t="s">
        <v>1164</v>
      </c>
      <c r="Q1700" t="s">
        <v>73</v>
      </c>
      <c r="R1700" t="s">
        <v>2250</v>
      </c>
      <c r="S1700" t="s">
        <v>96</v>
      </c>
      <c r="T1700" t="s">
        <v>76</v>
      </c>
    </row>
    <row r="1701" spans="1:20" x14ac:dyDescent="0.25">
      <c r="A1701" s="1">
        <v>4259</v>
      </c>
      <c r="B1701" t="s">
        <v>22</v>
      </c>
      <c r="C1701" t="s">
        <v>27</v>
      </c>
      <c r="D1701" t="s">
        <v>51</v>
      </c>
      <c r="E1701" t="s">
        <v>49</v>
      </c>
      <c r="F1701" t="s">
        <v>73</v>
      </c>
      <c r="G1701" t="s">
        <v>77</v>
      </c>
      <c r="H1701" t="s">
        <v>228</v>
      </c>
      <c r="I1701" t="s">
        <v>77</v>
      </c>
      <c r="J1701" t="s">
        <v>79</v>
      </c>
      <c r="K1701" t="s">
        <v>1122</v>
      </c>
      <c r="L1701" t="s">
        <v>126</v>
      </c>
      <c r="M1701" t="s">
        <v>73</v>
      </c>
      <c r="N1701" t="s">
        <v>101</v>
      </c>
      <c r="O1701" t="s">
        <v>90</v>
      </c>
      <c r="P1701" t="s">
        <v>576</v>
      </c>
      <c r="Q1701" t="s">
        <v>74</v>
      </c>
      <c r="R1701" t="s">
        <v>1574</v>
      </c>
      <c r="S1701" t="s">
        <v>116</v>
      </c>
      <c r="T1701" t="s">
        <v>83</v>
      </c>
    </row>
    <row r="1702" spans="1:20" x14ac:dyDescent="0.25">
      <c r="A1702" s="1">
        <v>4260</v>
      </c>
      <c r="B1702" t="s">
        <v>22</v>
      </c>
      <c r="C1702" t="s">
        <v>28</v>
      </c>
      <c r="D1702" t="s">
        <v>51</v>
      </c>
      <c r="E1702" t="s">
        <v>52</v>
      </c>
      <c r="F1702" t="s">
        <v>74</v>
      </c>
      <c r="G1702" t="s">
        <v>95</v>
      </c>
      <c r="H1702" t="s">
        <v>412</v>
      </c>
      <c r="I1702" t="s">
        <v>96</v>
      </c>
      <c r="J1702" t="s">
        <v>92</v>
      </c>
      <c r="K1702" t="s">
        <v>1260</v>
      </c>
      <c r="L1702" t="s">
        <v>126</v>
      </c>
      <c r="M1702" t="s">
        <v>73</v>
      </c>
      <c r="N1702" t="s">
        <v>101</v>
      </c>
      <c r="O1702" t="s">
        <v>94</v>
      </c>
      <c r="P1702" t="s">
        <v>527</v>
      </c>
      <c r="Q1702" t="s">
        <v>126</v>
      </c>
      <c r="R1702" t="s">
        <v>1853</v>
      </c>
      <c r="S1702" t="s">
        <v>82</v>
      </c>
      <c r="T1702" t="s">
        <v>131</v>
      </c>
    </row>
    <row r="1703" spans="1:20" x14ac:dyDescent="0.25">
      <c r="A1703" s="1">
        <v>4261</v>
      </c>
      <c r="B1703" t="s">
        <v>22</v>
      </c>
      <c r="C1703" t="s">
        <v>29</v>
      </c>
      <c r="D1703" t="s">
        <v>51</v>
      </c>
      <c r="E1703" t="s">
        <v>59</v>
      </c>
      <c r="F1703" t="s">
        <v>73</v>
      </c>
      <c r="G1703" t="s">
        <v>107</v>
      </c>
      <c r="H1703" t="s">
        <v>841</v>
      </c>
      <c r="I1703" t="s">
        <v>81</v>
      </c>
      <c r="J1703" t="s">
        <v>103</v>
      </c>
      <c r="K1703" t="s">
        <v>1182</v>
      </c>
      <c r="L1703" t="s">
        <v>126</v>
      </c>
      <c r="M1703" t="s">
        <v>73</v>
      </c>
      <c r="N1703" t="s">
        <v>74</v>
      </c>
      <c r="O1703" t="s">
        <v>80</v>
      </c>
      <c r="P1703" t="s">
        <v>1285</v>
      </c>
      <c r="Q1703" t="s">
        <v>74</v>
      </c>
      <c r="R1703" t="s">
        <v>1943</v>
      </c>
      <c r="S1703" t="s">
        <v>117</v>
      </c>
      <c r="T1703" t="s">
        <v>126</v>
      </c>
    </row>
    <row r="1704" spans="1:20" x14ac:dyDescent="0.25">
      <c r="A1704" s="1">
        <v>4262</v>
      </c>
      <c r="B1704" t="s">
        <v>22</v>
      </c>
      <c r="C1704" t="s">
        <v>30</v>
      </c>
      <c r="D1704" t="s">
        <v>51</v>
      </c>
      <c r="E1704" t="s">
        <v>69</v>
      </c>
      <c r="F1704" t="s">
        <v>74</v>
      </c>
      <c r="G1704" t="s">
        <v>96</v>
      </c>
      <c r="H1704" t="s">
        <v>786</v>
      </c>
      <c r="I1704" t="s">
        <v>86</v>
      </c>
      <c r="J1704" t="s">
        <v>104</v>
      </c>
      <c r="K1704" t="s">
        <v>1263</v>
      </c>
      <c r="L1704" t="s">
        <v>126</v>
      </c>
      <c r="M1704" t="s">
        <v>74</v>
      </c>
      <c r="N1704" t="s">
        <v>101</v>
      </c>
      <c r="O1704" t="s">
        <v>82</v>
      </c>
      <c r="P1704" t="s">
        <v>93</v>
      </c>
      <c r="Q1704" t="s">
        <v>73</v>
      </c>
      <c r="R1704" t="s">
        <v>2170</v>
      </c>
      <c r="S1704" t="s">
        <v>78</v>
      </c>
      <c r="T1704" t="s">
        <v>83</v>
      </c>
    </row>
    <row r="1705" spans="1:20" x14ac:dyDescent="0.25">
      <c r="A1705" s="1">
        <v>4263</v>
      </c>
      <c r="B1705" t="s">
        <v>22</v>
      </c>
      <c r="C1705" t="s">
        <v>31</v>
      </c>
      <c r="D1705" t="s">
        <v>51</v>
      </c>
      <c r="E1705" t="s">
        <v>60</v>
      </c>
      <c r="F1705" t="s">
        <v>73</v>
      </c>
      <c r="G1705" t="s">
        <v>87</v>
      </c>
      <c r="H1705" t="s">
        <v>494</v>
      </c>
      <c r="I1705" t="s">
        <v>114</v>
      </c>
      <c r="J1705" t="s">
        <v>111</v>
      </c>
      <c r="K1705" t="s">
        <v>1299</v>
      </c>
      <c r="L1705" t="s">
        <v>73</v>
      </c>
      <c r="M1705" t="s">
        <v>73</v>
      </c>
      <c r="N1705" t="s">
        <v>78</v>
      </c>
      <c r="O1705" t="s">
        <v>77</v>
      </c>
      <c r="P1705" t="s">
        <v>466</v>
      </c>
      <c r="Q1705" t="s">
        <v>73</v>
      </c>
      <c r="R1705" t="s">
        <v>2198</v>
      </c>
      <c r="S1705" t="s">
        <v>106</v>
      </c>
      <c r="T1705" t="s">
        <v>1116</v>
      </c>
    </row>
    <row r="1706" spans="1:20" x14ac:dyDescent="0.25">
      <c r="A1706" s="1">
        <v>4264</v>
      </c>
      <c r="B1706" t="s">
        <v>22</v>
      </c>
      <c r="C1706" t="s">
        <v>32</v>
      </c>
      <c r="D1706" t="s">
        <v>51</v>
      </c>
      <c r="E1706" t="s">
        <v>46</v>
      </c>
      <c r="F1706" t="s">
        <v>73</v>
      </c>
      <c r="G1706" t="s">
        <v>103</v>
      </c>
      <c r="H1706" t="s">
        <v>510</v>
      </c>
      <c r="I1706" t="s">
        <v>114</v>
      </c>
      <c r="J1706" t="s">
        <v>112</v>
      </c>
      <c r="K1706" t="s">
        <v>1149</v>
      </c>
      <c r="L1706" t="s">
        <v>126</v>
      </c>
      <c r="M1706" t="s">
        <v>126</v>
      </c>
      <c r="N1706" t="s">
        <v>83</v>
      </c>
      <c r="O1706" t="s">
        <v>77</v>
      </c>
      <c r="P1706" t="s">
        <v>816</v>
      </c>
      <c r="Q1706" t="s">
        <v>74</v>
      </c>
      <c r="R1706" t="s">
        <v>107</v>
      </c>
      <c r="S1706" t="s">
        <v>106</v>
      </c>
      <c r="T1706" t="s">
        <v>1116</v>
      </c>
    </row>
    <row r="1707" spans="1:20" x14ac:dyDescent="0.25">
      <c r="A1707" s="1">
        <v>4265</v>
      </c>
      <c r="B1707" t="s">
        <v>22</v>
      </c>
      <c r="C1707" t="s">
        <v>33</v>
      </c>
      <c r="D1707" t="s">
        <v>51</v>
      </c>
      <c r="E1707" t="s">
        <v>45</v>
      </c>
      <c r="F1707" t="s">
        <v>74</v>
      </c>
      <c r="G1707" t="s">
        <v>90</v>
      </c>
      <c r="H1707" t="s">
        <v>469</v>
      </c>
      <c r="I1707" t="s">
        <v>102</v>
      </c>
      <c r="J1707" t="s">
        <v>97</v>
      </c>
      <c r="K1707" t="s">
        <v>1131</v>
      </c>
      <c r="L1707" t="s">
        <v>74</v>
      </c>
      <c r="M1707" t="s">
        <v>73</v>
      </c>
      <c r="N1707" t="s">
        <v>74</v>
      </c>
      <c r="O1707" t="s">
        <v>92</v>
      </c>
      <c r="P1707" t="s">
        <v>527</v>
      </c>
      <c r="Q1707" t="s">
        <v>74</v>
      </c>
      <c r="R1707" t="s">
        <v>1430</v>
      </c>
      <c r="S1707" t="s">
        <v>85</v>
      </c>
      <c r="T1707" t="s">
        <v>1116</v>
      </c>
    </row>
    <row r="1708" spans="1:20" x14ac:dyDescent="0.25">
      <c r="A1708" s="1">
        <v>4266</v>
      </c>
      <c r="B1708" t="s">
        <v>22</v>
      </c>
      <c r="C1708" t="s">
        <v>34</v>
      </c>
      <c r="D1708" t="s">
        <v>51</v>
      </c>
      <c r="E1708" t="s">
        <v>46</v>
      </c>
      <c r="F1708" t="s">
        <v>74</v>
      </c>
      <c r="G1708" t="s">
        <v>89</v>
      </c>
      <c r="H1708" t="s">
        <v>147</v>
      </c>
      <c r="I1708" t="s">
        <v>94</v>
      </c>
      <c r="J1708" t="s">
        <v>105</v>
      </c>
      <c r="K1708" t="s">
        <v>1300</v>
      </c>
      <c r="L1708" t="s">
        <v>73</v>
      </c>
      <c r="M1708" t="s">
        <v>126</v>
      </c>
      <c r="N1708" t="s">
        <v>126</v>
      </c>
      <c r="O1708" t="s">
        <v>77</v>
      </c>
      <c r="P1708" t="s">
        <v>885</v>
      </c>
      <c r="Q1708" t="s">
        <v>126</v>
      </c>
      <c r="R1708" t="s">
        <v>1529</v>
      </c>
      <c r="S1708" t="s">
        <v>96</v>
      </c>
      <c r="T1708" t="s">
        <v>131</v>
      </c>
    </row>
    <row r="1709" spans="1:20" x14ac:dyDescent="0.25">
      <c r="A1709" s="1">
        <v>4267</v>
      </c>
      <c r="B1709" t="s">
        <v>22</v>
      </c>
      <c r="C1709" t="s">
        <v>35</v>
      </c>
      <c r="D1709" t="s">
        <v>51</v>
      </c>
      <c r="E1709" t="s">
        <v>58</v>
      </c>
      <c r="F1709" t="s">
        <v>74</v>
      </c>
      <c r="G1709" t="s">
        <v>89</v>
      </c>
      <c r="H1709" t="s">
        <v>668</v>
      </c>
      <c r="I1709" t="s">
        <v>90</v>
      </c>
      <c r="J1709" t="s">
        <v>93</v>
      </c>
      <c r="K1709" t="s">
        <v>1216</v>
      </c>
      <c r="L1709" t="s">
        <v>74</v>
      </c>
      <c r="M1709" t="s">
        <v>74</v>
      </c>
      <c r="N1709" t="s">
        <v>1116</v>
      </c>
      <c r="O1709" t="s">
        <v>92</v>
      </c>
      <c r="P1709" t="s">
        <v>206</v>
      </c>
      <c r="Q1709" t="s">
        <v>73</v>
      </c>
      <c r="R1709" t="s">
        <v>1500</v>
      </c>
      <c r="S1709" t="s">
        <v>85</v>
      </c>
      <c r="T1709" t="s">
        <v>126</v>
      </c>
    </row>
    <row r="1710" spans="1:20" x14ac:dyDescent="0.25">
      <c r="A1710" s="1">
        <v>4268</v>
      </c>
      <c r="B1710" t="s">
        <v>22</v>
      </c>
      <c r="C1710" t="s">
        <v>36</v>
      </c>
      <c r="D1710" t="s">
        <v>51</v>
      </c>
      <c r="E1710" t="s">
        <v>41</v>
      </c>
      <c r="F1710" t="s">
        <v>73</v>
      </c>
      <c r="G1710" t="s">
        <v>75</v>
      </c>
      <c r="H1710" t="s">
        <v>425</v>
      </c>
      <c r="I1710" t="s">
        <v>106</v>
      </c>
      <c r="J1710" t="s">
        <v>102</v>
      </c>
      <c r="K1710" t="s">
        <v>576</v>
      </c>
      <c r="L1710" t="s">
        <v>73</v>
      </c>
      <c r="M1710" t="s">
        <v>73</v>
      </c>
      <c r="N1710" t="s">
        <v>74</v>
      </c>
      <c r="O1710" t="s">
        <v>95</v>
      </c>
      <c r="P1710" t="s">
        <v>919</v>
      </c>
      <c r="Q1710" t="s">
        <v>74</v>
      </c>
      <c r="R1710" t="s">
        <v>1464</v>
      </c>
      <c r="S1710" t="s">
        <v>85</v>
      </c>
      <c r="T1710" t="s">
        <v>1116</v>
      </c>
    </row>
    <row r="1711" spans="1:20" x14ac:dyDescent="0.25">
      <c r="A1711" s="1">
        <v>4269</v>
      </c>
      <c r="B1711" t="s">
        <v>22</v>
      </c>
      <c r="C1711" t="s">
        <v>37</v>
      </c>
      <c r="D1711" t="s">
        <v>51</v>
      </c>
      <c r="E1711" t="s">
        <v>44</v>
      </c>
      <c r="F1711" t="s">
        <v>73</v>
      </c>
      <c r="G1711" t="s">
        <v>82</v>
      </c>
      <c r="H1711" t="s">
        <v>1075</v>
      </c>
      <c r="I1711" t="s">
        <v>103</v>
      </c>
      <c r="J1711" t="s">
        <v>113</v>
      </c>
      <c r="K1711" t="s">
        <v>1216</v>
      </c>
      <c r="L1711" t="s">
        <v>74</v>
      </c>
      <c r="M1711" t="s">
        <v>73</v>
      </c>
      <c r="N1711" t="s">
        <v>73</v>
      </c>
      <c r="O1711" t="s">
        <v>92</v>
      </c>
      <c r="P1711" t="s">
        <v>1036</v>
      </c>
      <c r="Q1711" t="s">
        <v>74</v>
      </c>
      <c r="R1711" t="s">
        <v>898</v>
      </c>
      <c r="S1711" t="s">
        <v>82</v>
      </c>
      <c r="T1711" t="s">
        <v>131</v>
      </c>
    </row>
    <row r="1712" spans="1:20" x14ac:dyDescent="0.25">
      <c r="A1712" s="1">
        <v>4270</v>
      </c>
      <c r="B1712" t="s">
        <v>22</v>
      </c>
      <c r="C1712" t="s">
        <v>38</v>
      </c>
      <c r="D1712" t="s">
        <v>51</v>
      </c>
      <c r="E1712" t="s">
        <v>60</v>
      </c>
      <c r="F1712" t="s">
        <v>74</v>
      </c>
      <c r="G1712" t="s">
        <v>87</v>
      </c>
      <c r="H1712" t="s">
        <v>437</v>
      </c>
      <c r="I1712" t="s">
        <v>102</v>
      </c>
      <c r="J1712" t="s">
        <v>84</v>
      </c>
      <c r="K1712" t="s">
        <v>905</v>
      </c>
      <c r="L1712" t="s">
        <v>73</v>
      </c>
      <c r="M1712" t="s">
        <v>73</v>
      </c>
      <c r="N1712" t="s">
        <v>101</v>
      </c>
      <c r="O1712" t="s">
        <v>102</v>
      </c>
      <c r="P1712" t="s">
        <v>849</v>
      </c>
      <c r="Q1712" t="s">
        <v>73</v>
      </c>
      <c r="R1712" t="s">
        <v>1572</v>
      </c>
      <c r="S1712" t="s">
        <v>89</v>
      </c>
      <c r="T1712" t="s">
        <v>1116</v>
      </c>
    </row>
    <row r="1713" spans="1:20" x14ac:dyDescent="0.25">
      <c r="A1713" s="1">
        <v>4271</v>
      </c>
      <c r="B1713" t="s">
        <v>22</v>
      </c>
      <c r="C1713" t="s">
        <v>39</v>
      </c>
      <c r="D1713" t="s">
        <v>51</v>
      </c>
      <c r="E1713" t="s">
        <v>52</v>
      </c>
      <c r="F1713" t="s">
        <v>73</v>
      </c>
      <c r="G1713" t="s">
        <v>95</v>
      </c>
      <c r="H1713" t="s">
        <v>311</v>
      </c>
      <c r="I1713" t="s">
        <v>98</v>
      </c>
      <c r="J1713" t="s">
        <v>108</v>
      </c>
      <c r="K1713" t="s">
        <v>1312</v>
      </c>
      <c r="L1713" t="s">
        <v>101</v>
      </c>
      <c r="M1713" t="s">
        <v>73</v>
      </c>
      <c r="N1713" t="s">
        <v>74</v>
      </c>
      <c r="O1713" t="s">
        <v>105</v>
      </c>
      <c r="P1713" t="s">
        <v>789</v>
      </c>
      <c r="Q1713" t="s">
        <v>74</v>
      </c>
      <c r="R1713" t="s">
        <v>1064</v>
      </c>
      <c r="S1713" t="s">
        <v>96</v>
      </c>
      <c r="T1713" t="s">
        <v>76</v>
      </c>
    </row>
    <row r="1714" spans="1:20" x14ac:dyDescent="0.25">
      <c r="A1714" s="1">
        <v>4272</v>
      </c>
      <c r="B1714" t="s">
        <v>22</v>
      </c>
      <c r="C1714" t="s">
        <v>24</v>
      </c>
      <c r="D1714" t="s">
        <v>52</v>
      </c>
      <c r="E1714" t="s">
        <v>46</v>
      </c>
      <c r="F1714" t="s">
        <v>74</v>
      </c>
      <c r="G1714" t="s">
        <v>77</v>
      </c>
      <c r="H1714" t="s">
        <v>435</v>
      </c>
      <c r="I1714" t="s">
        <v>77</v>
      </c>
      <c r="J1714" t="s">
        <v>97</v>
      </c>
      <c r="K1714" t="s">
        <v>1288</v>
      </c>
      <c r="L1714" t="s">
        <v>101</v>
      </c>
      <c r="M1714" t="s">
        <v>74</v>
      </c>
      <c r="N1714" t="s">
        <v>1116</v>
      </c>
      <c r="O1714" t="s">
        <v>81</v>
      </c>
      <c r="P1714" t="s">
        <v>537</v>
      </c>
      <c r="Q1714" t="s">
        <v>73</v>
      </c>
      <c r="R1714" t="s">
        <v>1908</v>
      </c>
      <c r="S1714" t="s">
        <v>82</v>
      </c>
      <c r="T1714" t="s">
        <v>131</v>
      </c>
    </row>
    <row r="1715" spans="1:20" x14ac:dyDescent="0.25">
      <c r="A1715" s="1">
        <v>4273</v>
      </c>
      <c r="B1715" t="s">
        <v>22</v>
      </c>
      <c r="C1715" t="s">
        <v>25</v>
      </c>
      <c r="D1715" t="s">
        <v>52</v>
      </c>
      <c r="E1715" t="s">
        <v>60</v>
      </c>
      <c r="F1715" t="s">
        <v>74</v>
      </c>
      <c r="G1715" t="s">
        <v>113</v>
      </c>
      <c r="H1715" t="s">
        <v>869</v>
      </c>
      <c r="I1715" t="s">
        <v>79</v>
      </c>
      <c r="J1715" t="s">
        <v>112</v>
      </c>
      <c r="K1715" t="s">
        <v>1138</v>
      </c>
      <c r="L1715" t="s">
        <v>74</v>
      </c>
      <c r="M1715" t="s">
        <v>73</v>
      </c>
      <c r="N1715" t="s">
        <v>1116</v>
      </c>
      <c r="O1715" t="s">
        <v>77</v>
      </c>
      <c r="P1715" t="s">
        <v>894</v>
      </c>
      <c r="Q1715" t="s">
        <v>73</v>
      </c>
      <c r="R1715" t="s">
        <v>1498</v>
      </c>
      <c r="S1715" t="s">
        <v>82</v>
      </c>
      <c r="T1715" t="s">
        <v>1116</v>
      </c>
    </row>
    <row r="1716" spans="1:20" x14ac:dyDescent="0.25">
      <c r="A1716" s="1">
        <v>4274</v>
      </c>
      <c r="B1716" t="s">
        <v>22</v>
      </c>
      <c r="C1716" t="s">
        <v>26</v>
      </c>
      <c r="D1716" t="s">
        <v>52</v>
      </c>
      <c r="E1716" t="s">
        <v>72</v>
      </c>
      <c r="F1716" t="s">
        <v>73</v>
      </c>
      <c r="G1716" t="s">
        <v>75</v>
      </c>
      <c r="H1716" t="s">
        <v>171</v>
      </c>
      <c r="I1716" t="s">
        <v>86</v>
      </c>
      <c r="J1716" t="s">
        <v>110</v>
      </c>
      <c r="K1716" t="s">
        <v>1154</v>
      </c>
      <c r="L1716" t="s">
        <v>126</v>
      </c>
      <c r="M1716" t="s">
        <v>73</v>
      </c>
      <c r="N1716" t="s">
        <v>1116</v>
      </c>
      <c r="O1716" t="s">
        <v>75</v>
      </c>
      <c r="P1716" t="s">
        <v>544</v>
      </c>
      <c r="Q1716" t="s">
        <v>73</v>
      </c>
      <c r="R1716" t="s">
        <v>1915</v>
      </c>
      <c r="S1716" t="s">
        <v>96</v>
      </c>
      <c r="T1716" t="s">
        <v>83</v>
      </c>
    </row>
    <row r="1717" spans="1:20" x14ac:dyDescent="0.25">
      <c r="A1717" s="1">
        <v>4275</v>
      </c>
      <c r="B1717" t="s">
        <v>22</v>
      </c>
      <c r="C1717" t="s">
        <v>27</v>
      </c>
      <c r="D1717" t="s">
        <v>52</v>
      </c>
      <c r="E1717" t="s">
        <v>44</v>
      </c>
      <c r="F1717" t="s">
        <v>74</v>
      </c>
      <c r="G1717" t="s">
        <v>103</v>
      </c>
      <c r="H1717" t="s">
        <v>259</v>
      </c>
      <c r="I1717" t="s">
        <v>103</v>
      </c>
      <c r="J1717" t="s">
        <v>104</v>
      </c>
      <c r="K1717" t="s">
        <v>1306</v>
      </c>
      <c r="L1717" t="s">
        <v>74</v>
      </c>
      <c r="M1717" t="s">
        <v>74</v>
      </c>
      <c r="N1717" t="s">
        <v>126</v>
      </c>
      <c r="O1717" t="s">
        <v>107</v>
      </c>
      <c r="P1717" t="s">
        <v>1101</v>
      </c>
      <c r="Q1717" t="s">
        <v>74</v>
      </c>
      <c r="R1717" t="s">
        <v>2114</v>
      </c>
      <c r="S1717" t="s">
        <v>99</v>
      </c>
      <c r="T1717" t="s">
        <v>116</v>
      </c>
    </row>
    <row r="1718" spans="1:20" x14ac:dyDescent="0.25">
      <c r="A1718" s="1">
        <v>4276</v>
      </c>
      <c r="B1718" t="s">
        <v>22</v>
      </c>
      <c r="C1718" t="s">
        <v>28</v>
      </c>
      <c r="D1718" t="s">
        <v>52</v>
      </c>
      <c r="E1718" t="s">
        <v>51</v>
      </c>
      <c r="F1718" t="s">
        <v>73</v>
      </c>
      <c r="G1718" t="s">
        <v>102</v>
      </c>
      <c r="H1718" t="s">
        <v>418</v>
      </c>
      <c r="I1718" t="s">
        <v>107</v>
      </c>
      <c r="J1718" t="s">
        <v>123</v>
      </c>
      <c r="K1718" t="s">
        <v>1354</v>
      </c>
      <c r="L1718" t="s">
        <v>101</v>
      </c>
      <c r="M1718" t="s">
        <v>73</v>
      </c>
      <c r="N1718" t="s">
        <v>1116</v>
      </c>
      <c r="O1718" t="s">
        <v>90</v>
      </c>
      <c r="P1718" t="s">
        <v>894</v>
      </c>
      <c r="Q1718" t="s">
        <v>73</v>
      </c>
      <c r="R1718" t="s">
        <v>1848</v>
      </c>
      <c r="S1718" t="s">
        <v>78</v>
      </c>
      <c r="T1718" t="s">
        <v>101</v>
      </c>
    </row>
    <row r="1719" spans="1:20" x14ac:dyDescent="0.25">
      <c r="A1719" s="1">
        <v>4277</v>
      </c>
      <c r="B1719" t="s">
        <v>22</v>
      </c>
      <c r="C1719" t="s">
        <v>40</v>
      </c>
      <c r="D1719" t="s">
        <v>52</v>
      </c>
      <c r="E1719" t="s">
        <v>68</v>
      </c>
      <c r="F1719" t="s">
        <v>74</v>
      </c>
      <c r="G1719" t="s">
        <v>108</v>
      </c>
      <c r="H1719" t="s">
        <v>284</v>
      </c>
      <c r="I1719" t="s">
        <v>114</v>
      </c>
      <c r="J1719" t="s">
        <v>119</v>
      </c>
      <c r="K1719" t="s">
        <v>1341</v>
      </c>
      <c r="L1719" t="s">
        <v>126</v>
      </c>
      <c r="M1719" t="s">
        <v>73</v>
      </c>
      <c r="N1719" t="s">
        <v>101</v>
      </c>
      <c r="O1719" t="s">
        <v>98</v>
      </c>
      <c r="P1719" t="s">
        <v>995</v>
      </c>
      <c r="Q1719" t="s">
        <v>74</v>
      </c>
      <c r="R1719" t="s">
        <v>1709</v>
      </c>
      <c r="S1719" t="s">
        <v>82</v>
      </c>
      <c r="T1719" t="s">
        <v>1116</v>
      </c>
    </row>
    <row r="1720" spans="1:20" x14ac:dyDescent="0.25">
      <c r="A1720" s="1">
        <v>4278</v>
      </c>
      <c r="B1720" t="s">
        <v>22</v>
      </c>
      <c r="C1720" t="s">
        <v>30</v>
      </c>
      <c r="D1720" t="s">
        <v>52</v>
      </c>
      <c r="E1720" t="s">
        <v>58</v>
      </c>
      <c r="F1720" t="s">
        <v>73</v>
      </c>
      <c r="G1720" t="s">
        <v>86</v>
      </c>
      <c r="H1720" t="s">
        <v>652</v>
      </c>
      <c r="I1720" t="s">
        <v>81</v>
      </c>
      <c r="J1720" t="s">
        <v>79</v>
      </c>
      <c r="K1720" t="s">
        <v>1138</v>
      </c>
      <c r="L1720" t="s">
        <v>74</v>
      </c>
      <c r="M1720" t="s">
        <v>73</v>
      </c>
      <c r="N1720" t="s">
        <v>101</v>
      </c>
      <c r="O1720" t="s">
        <v>99</v>
      </c>
      <c r="P1720" t="s">
        <v>180</v>
      </c>
      <c r="Q1720" t="s">
        <v>126</v>
      </c>
      <c r="R1720" t="s">
        <v>1906</v>
      </c>
      <c r="S1720" t="s">
        <v>87</v>
      </c>
      <c r="T1720" t="s">
        <v>126</v>
      </c>
    </row>
    <row r="1721" spans="1:20" x14ac:dyDescent="0.25">
      <c r="A1721" s="1">
        <v>4279</v>
      </c>
      <c r="B1721" t="s">
        <v>22</v>
      </c>
      <c r="C1721" t="s">
        <v>31</v>
      </c>
      <c r="D1721" t="s">
        <v>52</v>
      </c>
      <c r="E1721" t="s">
        <v>63</v>
      </c>
      <c r="F1721" t="s">
        <v>73</v>
      </c>
      <c r="G1721" t="s">
        <v>75</v>
      </c>
      <c r="H1721" t="s">
        <v>371</v>
      </c>
      <c r="I1721" t="s">
        <v>77</v>
      </c>
      <c r="J1721" t="s">
        <v>84</v>
      </c>
      <c r="K1721" t="s">
        <v>1146</v>
      </c>
      <c r="L1721" t="s">
        <v>126</v>
      </c>
      <c r="M1721" t="s">
        <v>73</v>
      </c>
      <c r="N1721" t="s">
        <v>74</v>
      </c>
      <c r="O1721" t="s">
        <v>114</v>
      </c>
      <c r="P1721" t="s">
        <v>401</v>
      </c>
      <c r="Q1721" t="s">
        <v>73</v>
      </c>
      <c r="R1721" t="s">
        <v>1745</v>
      </c>
      <c r="S1721" t="s">
        <v>82</v>
      </c>
      <c r="T1721" t="s">
        <v>83</v>
      </c>
    </row>
    <row r="1722" spans="1:20" x14ac:dyDescent="0.25">
      <c r="A1722" s="1">
        <v>4280</v>
      </c>
      <c r="B1722" t="s">
        <v>22</v>
      </c>
      <c r="C1722" t="s">
        <v>32</v>
      </c>
      <c r="D1722" t="s">
        <v>52</v>
      </c>
      <c r="E1722" t="s">
        <v>59</v>
      </c>
      <c r="F1722" t="s">
        <v>74</v>
      </c>
      <c r="G1722" t="s">
        <v>95</v>
      </c>
      <c r="H1722" t="s">
        <v>1068</v>
      </c>
      <c r="I1722" t="s">
        <v>99</v>
      </c>
      <c r="J1722" t="s">
        <v>94</v>
      </c>
      <c r="K1722" t="s">
        <v>1147</v>
      </c>
      <c r="L1722" t="s">
        <v>126</v>
      </c>
      <c r="M1722" t="s">
        <v>73</v>
      </c>
      <c r="N1722" t="s">
        <v>126</v>
      </c>
      <c r="O1722" t="s">
        <v>114</v>
      </c>
      <c r="P1722" t="s">
        <v>1190</v>
      </c>
      <c r="Q1722" t="s">
        <v>126</v>
      </c>
      <c r="R1722" t="s">
        <v>2179</v>
      </c>
      <c r="S1722" t="s">
        <v>78</v>
      </c>
      <c r="T1722" t="s">
        <v>1116</v>
      </c>
    </row>
    <row r="1723" spans="1:20" x14ac:dyDescent="0.25">
      <c r="A1723" s="1">
        <v>4281</v>
      </c>
      <c r="B1723" t="s">
        <v>22</v>
      </c>
      <c r="C1723" t="s">
        <v>33</v>
      </c>
      <c r="D1723" t="s">
        <v>52</v>
      </c>
      <c r="E1723" t="s">
        <v>69</v>
      </c>
      <c r="F1723" t="s">
        <v>73</v>
      </c>
      <c r="G1723" t="s">
        <v>77</v>
      </c>
      <c r="H1723" t="s">
        <v>370</v>
      </c>
      <c r="I1723" t="s">
        <v>98</v>
      </c>
      <c r="J1723" t="s">
        <v>79</v>
      </c>
      <c r="K1723" t="s">
        <v>1358</v>
      </c>
      <c r="L1723" t="s">
        <v>126</v>
      </c>
      <c r="M1723" t="s">
        <v>73</v>
      </c>
      <c r="N1723" t="s">
        <v>131</v>
      </c>
      <c r="O1723" t="s">
        <v>82</v>
      </c>
      <c r="P1723" t="s">
        <v>118</v>
      </c>
      <c r="Q1723" t="s">
        <v>74</v>
      </c>
      <c r="R1723" t="s">
        <v>2105</v>
      </c>
      <c r="S1723" t="s">
        <v>116</v>
      </c>
      <c r="T1723" t="s">
        <v>101</v>
      </c>
    </row>
    <row r="1724" spans="1:20" x14ac:dyDescent="0.25">
      <c r="A1724" s="1">
        <v>4282</v>
      </c>
      <c r="B1724" t="s">
        <v>22</v>
      </c>
      <c r="C1724" t="s">
        <v>34</v>
      </c>
      <c r="D1724" t="s">
        <v>52</v>
      </c>
      <c r="E1724" t="s">
        <v>60</v>
      </c>
      <c r="F1724" t="s">
        <v>73</v>
      </c>
      <c r="G1724" t="s">
        <v>75</v>
      </c>
      <c r="H1724" t="s">
        <v>622</v>
      </c>
      <c r="I1724" t="s">
        <v>75</v>
      </c>
      <c r="J1724" t="s">
        <v>94</v>
      </c>
      <c r="K1724" t="s">
        <v>1121</v>
      </c>
      <c r="L1724" t="s">
        <v>74</v>
      </c>
      <c r="M1724" t="s">
        <v>73</v>
      </c>
      <c r="N1724" t="s">
        <v>1116</v>
      </c>
      <c r="O1724" t="s">
        <v>99</v>
      </c>
      <c r="P1724" t="s">
        <v>133</v>
      </c>
      <c r="Q1724" t="s">
        <v>74</v>
      </c>
      <c r="R1724" t="s">
        <v>2121</v>
      </c>
      <c r="S1724" t="s">
        <v>78</v>
      </c>
      <c r="T1724" t="s">
        <v>126</v>
      </c>
    </row>
    <row r="1725" spans="1:20" x14ac:dyDescent="0.25">
      <c r="A1725" s="1">
        <v>4283</v>
      </c>
      <c r="B1725" t="s">
        <v>22</v>
      </c>
      <c r="C1725" t="s">
        <v>35</v>
      </c>
      <c r="D1725" t="s">
        <v>52</v>
      </c>
      <c r="E1725" t="s">
        <v>41</v>
      </c>
      <c r="F1725" t="s">
        <v>74</v>
      </c>
      <c r="G1725" t="s">
        <v>75</v>
      </c>
      <c r="H1725" t="s">
        <v>464</v>
      </c>
      <c r="I1725" t="s">
        <v>95</v>
      </c>
      <c r="J1725" t="s">
        <v>125</v>
      </c>
      <c r="K1725" t="s">
        <v>1191</v>
      </c>
      <c r="L1725" t="s">
        <v>74</v>
      </c>
      <c r="M1725" t="s">
        <v>73</v>
      </c>
      <c r="N1725" t="s">
        <v>74</v>
      </c>
      <c r="O1725" t="s">
        <v>102</v>
      </c>
      <c r="P1725" t="s">
        <v>894</v>
      </c>
      <c r="Q1725" t="s">
        <v>74</v>
      </c>
      <c r="R1725" t="s">
        <v>1843</v>
      </c>
      <c r="S1725" t="s">
        <v>96</v>
      </c>
      <c r="T1725" t="s">
        <v>101</v>
      </c>
    </row>
    <row r="1726" spans="1:20" x14ac:dyDescent="0.25">
      <c r="A1726" s="1">
        <v>4284</v>
      </c>
      <c r="B1726" t="s">
        <v>22</v>
      </c>
      <c r="C1726" t="s">
        <v>36</v>
      </c>
      <c r="D1726" t="s">
        <v>52</v>
      </c>
      <c r="E1726" t="s">
        <v>42</v>
      </c>
      <c r="F1726" t="s">
        <v>74</v>
      </c>
      <c r="G1726" t="s">
        <v>93</v>
      </c>
      <c r="H1726" t="s">
        <v>634</v>
      </c>
      <c r="I1726" t="s">
        <v>98</v>
      </c>
      <c r="J1726" t="s">
        <v>107</v>
      </c>
      <c r="K1726" t="s">
        <v>1259</v>
      </c>
      <c r="L1726" t="s">
        <v>126</v>
      </c>
      <c r="M1726" t="s">
        <v>73</v>
      </c>
      <c r="N1726" t="s">
        <v>1116</v>
      </c>
      <c r="O1726" t="s">
        <v>114</v>
      </c>
      <c r="P1726" t="s">
        <v>1176</v>
      </c>
      <c r="Q1726" t="s">
        <v>74</v>
      </c>
      <c r="R1726" t="s">
        <v>1457</v>
      </c>
      <c r="S1726" t="s">
        <v>82</v>
      </c>
      <c r="T1726" t="s">
        <v>76</v>
      </c>
    </row>
    <row r="1727" spans="1:20" x14ac:dyDescent="0.25">
      <c r="A1727" s="1">
        <v>4285</v>
      </c>
      <c r="B1727" t="s">
        <v>22</v>
      </c>
      <c r="C1727" t="s">
        <v>37</v>
      </c>
      <c r="D1727" t="s">
        <v>52</v>
      </c>
      <c r="E1727" t="s">
        <v>46</v>
      </c>
      <c r="F1727" t="s">
        <v>73</v>
      </c>
      <c r="G1727" t="s">
        <v>75</v>
      </c>
      <c r="H1727" t="s">
        <v>195</v>
      </c>
      <c r="I1727" t="s">
        <v>114</v>
      </c>
      <c r="J1727" t="s">
        <v>112</v>
      </c>
      <c r="K1727" t="s">
        <v>1136</v>
      </c>
      <c r="L1727" t="s">
        <v>73</v>
      </c>
      <c r="M1727" t="s">
        <v>74</v>
      </c>
      <c r="N1727" t="s">
        <v>131</v>
      </c>
      <c r="O1727" t="s">
        <v>99</v>
      </c>
      <c r="P1727" t="s">
        <v>187</v>
      </c>
      <c r="Q1727" t="s">
        <v>74</v>
      </c>
      <c r="R1727" t="s">
        <v>1628</v>
      </c>
      <c r="S1727" t="s">
        <v>96</v>
      </c>
      <c r="T1727" t="s">
        <v>131</v>
      </c>
    </row>
    <row r="1728" spans="1:20" x14ac:dyDescent="0.25">
      <c r="A1728" s="1">
        <v>4286</v>
      </c>
      <c r="B1728" t="s">
        <v>22</v>
      </c>
      <c r="C1728" t="s">
        <v>38</v>
      </c>
      <c r="D1728" t="s">
        <v>52</v>
      </c>
      <c r="E1728" t="s">
        <v>62</v>
      </c>
      <c r="F1728" t="s">
        <v>73</v>
      </c>
      <c r="G1728" t="s">
        <v>109</v>
      </c>
      <c r="H1728" t="s">
        <v>224</v>
      </c>
      <c r="I1728" t="s">
        <v>97</v>
      </c>
      <c r="J1728" t="s">
        <v>121</v>
      </c>
      <c r="K1728" t="s">
        <v>1371</v>
      </c>
      <c r="L1728" t="s">
        <v>126</v>
      </c>
      <c r="M1728" t="s">
        <v>73</v>
      </c>
      <c r="N1728" t="s">
        <v>1116</v>
      </c>
      <c r="O1728" t="s">
        <v>90</v>
      </c>
      <c r="P1728" t="s">
        <v>772</v>
      </c>
      <c r="Q1728" t="s">
        <v>101</v>
      </c>
      <c r="R1728" t="s">
        <v>1589</v>
      </c>
      <c r="S1728" t="s">
        <v>85</v>
      </c>
      <c r="T1728" t="s">
        <v>131</v>
      </c>
    </row>
    <row r="1729" spans="1:20" x14ac:dyDescent="0.25">
      <c r="A1729" s="1">
        <v>4287</v>
      </c>
      <c r="B1729" t="s">
        <v>22</v>
      </c>
      <c r="C1729" t="s">
        <v>39</v>
      </c>
      <c r="D1729" t="s">
        <v>52</v>
      </c>
      <c r="E1729" t="s">
        <v>51</v>
      </c>
      <c r="F1729" t="s">
        <v>74</v>
      </c>
      <c r="G1729" t="s">
        <v>73</v>
      </c>
      <c r="H1729" t="s">
        <v>864</v>
      </c>
      <c r="I1729" t="s">
        <v>99</v>
      </c>
      <c r="J1729" t="s">
        <v>104</v>
      </c>
      <c r="K1729" t="s">
        <v>713</v>
      </c>
      <c r="L1729" t="s">
        <v>73</v>
      </c>
      <c r="M1729" t="s">
        <v>74</v>
      </c>
      <c r="N1729" t="s">
        <v>101</v>
      </c>
      <c r="O1729" t="s">
        <v>82</v>
      </c>
      <c r="P1729" t="s">
        <v>119</v>
      </c>
      <c r="Q1729" t="s">
        <v>73</v>
      </c>
      <c r="R1729" t="s">
        <v>2251</v>
      </c>
      <c r="S1729" t="s">
        <v>89</v>
      </c>
      <c r="T1729" t="s">
        <v>131</v>
      </c>
    </row>
    <row r="1730" spans="1:20" x14ac:dyDescent="0.25">
      <c r="A1730" s="1">
        <v>4288</v>
      </c>
      <c r="B1730" t="s">
        <v>22</v>
      </c>
      <c r="C1730" t="s">
        <v>24</v>
      </c>
      <c r="D1730" t="s">
        <v>53</v>
      </c>
      <c r="E1730" t="s">
        <v>63</v>
      </c>
      <c r="F1730" t="s">
        <v>73</v>
      </c>
      <c r="G1730" t="s">
        <v>90</v>
      </c>
      <c r="H1730" t="s">
        <v>433</v>
      </c>
      <c r="I1730" t="s">
        <v>75</v>
      </c>
      <c r="J1730" t="s">
        <v>93</v>
      </c>
      <c r="K1730" t="s">
        <v>975</v>
      </c>
      <c r="L1730" t="s">
        <v>74</v>
      </c>
      <c r="M1730" t="s">
        <v>74</v>
      </c>
      <c r="N1730" t="s">
        <v>101</v>
      </c>
      <c r="O1730" t="s">
        <v>93</v>
      </c>
      <c r="P1730" t="s">
        <v>1217</v>
      </c>
      <c r="Q1730" t="s">
        <v>74</v>
      </c>
      <c r="R1730" t="s">
        <v>2088</v>
      </c>
      <c r="S1730" t="s">
        <v>116</v>
      </c>
      <c r="T1730" t="s">
        <v>126</v>
      </c>
    </row>
    <row r="1731" spans="1:20" x14ac:dyDescent="0.25">
      <c r="A1731" s="1">
        <v>4289</v>
      </c>
      <c r="B1731" t="s">
        <v>22</v>
      </c>
      <c r="C1731" t="s">
        <v>25</v>
      </c>
      <c r="D1731" t="s">
        <v>53</v>
      </c>
      <c r="E1731" t="s">
        <v>71</v>
      </c>
      <c r="F1731" t="s">
        <v>73</v>
      </c>
      <c r="G1731" t="s">
        <v>75</v>
      </c>
      <c r="H1731" t="s">
        <v>305</v>
      </c>
      <c r="I1731" t="s">
        <v>103</v>
      </c>
      <c r="J1731" t="s">
        <v>107</v>
      </c>
      <c r="K1731" t="s">
        <v>1226</v>
      </c>
      <c r="L1731" t="s">
        <v>126</v>
      </c>
      <c r="M1731" t="s">
        <v>74</v>
      </c>
      <c r="N1731" t="s">
        <v>1116</v>
      </c>
      <c r="O1731" t="s">
        <v>92</v>
      </c>
      <c r="P1731" t="s">
        <v>1153</v>
      </c>
      <c r="Q1731" t="s">
        <v>73</v>
      </c>
      <c r="R1731" t="s">
        <v>1426</v>
      </c>
      <c r="S1731" t="s">
        <v>116</v>
      </c>
      <c r="T1731" t="s">
        <v>131</v>
      </c>
    </row>
    <row r="1732" spans="1:20" x14ac:dyDescent="0.25">
      <c r="A1732" s="1">
        <v>4290</v>
      </c>
      <c r="B1732" t="s">
        <v>22</v>
      </c>
      <c r="C1732" t="s">
        <v>26</v>
      </c>
      <c r="D1732" t="s">
        <v>53</v>
      </c>
      <c r="E1732" t="s">
        <v>61</v>
      </c>
      <c r="F1732" t="s">
        <v>74</v>
      </c>
      <c r="G1732" t="s">
        <v>103</v>
      </c>
      <c r="H1732" t="s">
        <v>700</v>
      </c>
      <c r="I1732" t="s">
        <v>77</v>
      </c>
      <c r="J1732" t="s">
        <v>104</v>
      </c>
      <c r="K1732" t="s">
        <v>1385</v>
      </c>
      <c r="L1732" t="s">
        <v>126</v>
      </c>
      <c r="M1732" t="s">
        <v>74</v>
      </c>
      <c r="N1732" t="s">
        <v>101</v>
      </c>
      <c r="O1732" t="s">
        <v>99</v>
      </c>
      <c r="P1732" t="s">
        <v>115</v>
      </c>
      <c r="Q1732" t="s">
        <v>73</v>
      </c>
      <c r="R1732" t="s">
        <v>1466</v>
      </c>
      <c r="S1732" t="s">
        <v>85</v>
      </c>
      <c r="T1732" t="s">
        <v>131</v>
      </c>
    </row>
    <row r="1733" spans="1:20" x14ac:dyDescent="0.25">
      <c r="A1733" s="1">
        <v>4291</v>
      </c>
      <c r="B1733" t="s">
        <v>22</v>
      </c>
      <c r="C1733" t="s">
        <v>27</v>
      </c>
      <c r="D1733" t="s">
        <v>53</v>
      </c>
      <c r="E1733" t="s">
        <v>54</v>
      </c>
      <c r="F1733" t="s">
        <v>73</v>
      </c>
      <c r="G1733" t="s">
        <v>97</v>
      </c>
      <c r="H1733" t="s">
        <v>544</v>
      </c>
      <c r="I1733" t="s">
        <v>113</v>
      </c>
      <c r="J1733" t="s">
        <v>112</v>
      </c>
      <c r="K1733" t="s">
        <v>1331</v>
      </c>
      <c r="L1733" t="s">
        <v>126</v>
      </c>
      <c r="M1733" t="s">
        <v>74</v>
      </c>
      <c r="N1733" t="s">
        <v>76</v>
      </c>
      <c r="O1733" t="s">
        <v>80</v>
      </c>
      <c r="P1733" t="s">
        <v>873</v>
      </c>
      <c r="Q1733" t="s">
        <v>74</v>
      </c>
      <c r="R1733" t="s">
        <v>2252</v>
      </c>
      <c r="S1733" t="s">
        <v>89</v>
      </c>
      <c r="T1733" t="s">
        <v>117</v>
      </c>
    </row>
    <row r="1734" spans="1:20" x14ac:dyDescent="0.25">
      <c r="A1734" s="1">
        <v>4292</v>
      </c>
      <c r="B1734" t="s">
        <v>22</v>
      </c>
      <c r="C1734" t="s">
        <v>28</v>
      </c>
      <c r="D1734" t="s">
        <v>53</v>
      </c>
      <c r="E1734" t="s">
        <v>49</v>
      </c>
      <c r="F1734" t="s">
        <v>74</v>
      </c>
      <c r="G1734" t="s">
        <v>99</v>
      </c>
      <c r="H1734" t="s">
        <v>633</v>
      </c>
      <c r="I1734" t="s">
        <v>108</v>
      </c>
      <c r="J1734" t="s">
        <v>109</v>
      </c>
      <c r="K1734" t="s">
        <v>1194</v>
      </c>
      <c r="L1734" t="s">
        <v>74</v>
      </c>
      <c r="M1734" t="s">
        <v>74</v>
      </c>
      <c r="N1734" t="s">
        <v>74</v>
      </c>
      <c r="O1734" t="s">
        <v>95</v>
      </c>
      <c r="P1734" t="s">
        <v>187</v>
      </c>
      <c r="Q1734" t="s">
        <v>73</v>
      </c>
      <c r="R1734" t="s">
        <v>1912</v>
      </c>
      <c r="S1734" t="s">
        <v>106</v>
      </c>
      <c r="T1734" t="s">
        <v>131</v>
      </c>
    </row>
    <row r="1735" spans="1:20" x14ac:dyDescent="0.25">
      <c r="A1735" s="1">
        <v>4293</v>
      </c>
      <c r="B1735" t="s">
        <v>22</v>
      </c>
      <c r="C1735" t="s">
        <v>40</v>
      </c>
      <c r="D1735" t="s">
        <v>53</v>
      </c>
      <c r="E1735" t="s">
        <v>44</v>
      </c>
      <c r="F1735" t="s">
        <v>74</v>
      </c>
      <c r="G1735" t="s">
        <v>90</v>
      </c>
      <c r="H1735" t="s">
        <v>879</v>
      </c>
      <c r="I1735" t="s">
        <v>106</v>
      </c>
      <c r="J1735" t="s">
        <v>92</v>
      </c>
      <c r="K1735" t="s">
        <v>899</v>
      </c>
      <c r="L1735" t="s">
        <v>74</v>
      </c>
      <c r="M1735" t="s">
        <v>126</v>
      </c>
      <c r="N1735" t="s">
        <v>76</v>
      </c>
      <c r="O1735" t="s">
        <v>77</v>
      </c>
      <c r="P1735" t="s">
        <v>861</v>
      </c>
      <c r="Q1735" t="s">
        <v>73</v>
      </c>
      <c r="R1735" t="s">
        <v>86</v>
      </c>
      <c r="S1735" t="s">
        <v>82</v>
      </c>
      <c r="T1735" t="s">
        <v>101</v>
      </c>
    </row>
    <row r="1736" spans="1:20" x14ac:dyDescent="0.25">
      <c r="A1736" s="1">
        <v>4294</v>
      </c>
      <c r="B1736" t="s">
        <v>22</v>
      </c>
      <c r="C1736" t="s">
        <v>29</v>
      </c>
      <c r="D1736" t="s">
        <v>53</v>
      </c>
      <c r="E1736" t="s">
        <v>55</v>
      </c>
      <c r="F1736" t="s">
        <v>73</v>
      </c>
      <c r="G1736" t="s">
        <v>90</v>
      </c>
      <c r="H1736" t="s">
        <v>424</v>
      </c>
      <c r="I1736" t="s">
        <v>85</v>
      </c>
      <c r="J1736" t="s">
        <v>77</v>
      </c>
      <c r="K1736" t="s">
        <v>862</v>
      </c>
      <c r="L1736" t="s">
        <v>74</v>
      </c>
      <c r="M1736" t="s">
        <v>73</v>
      </c>
      <c r="N1736" t="s">
        <v>74</v>
      </c>
      <c r="O1736" t="s">
        <v>97</v>
      </c>
      <c r="P1736" t="s">
        <v>1101</v>
      </c>
      <c r="Q1736" t="s">
        <v>74</v>
      </c>
      <c r="R1736" t="s">
        <v>1484</v>
      </c>
      <c r="S1736" t="s">
        <v>89</v>
      </c>
      <c r="T1736" t="s">
        <v>117</v>
      </c>
    </row>
    <row r="1737" spans="1:20" x14ac:dyDescent="0.25">
      <c r="A1737" s="1">
        <v>4295</v>
      </c>
      <c r="B1737" t="s">
        <v>22</v>
      </c>
      <c r="C1737" t="s">
        <v>30</v>
      </c>
      <c r="D1737" t="s">
        <v>53</v>
      </c>
      <c r="E1737" t="s">
        <v>59</v>
      </c>
      <c r="F1737" t="s">
        <v>74</v>
      </c>
      <c r="G1737" t="s">
        <v>112</v>
      </c>
      <c r="H1737" t="s">
        <v>1076</v>
      </c>
      <c r="I1737" t="s">
        <v>89</v>
      </c>
      <c r="J1737" t="s">
        <v>90</v>
      </c>
      <c r="K1737" t="s">
        <v>1203</v>
      </c>
      <c r="L1737" t="s">
        <v>131</v>
      </c>
      <c r="M1737" t="s">
        <v>73</v>
      </c>
      <c r="N1737" t="s">
        <v>73</v>
      </c>
      <c r="O1737" t="s">
        <v>80</v>
      </c>
      <c r="P1737" t="s">
        <v>1311</v>
      </c>
      <c r="Q1737" t="s">
        <v>74</v>
      </c>
      <c r="R1737" t="s">
        <v>1950</v>
      </c>
      <c r="S1737" t="s">
        <v>85</v>
      </c>
      <c r="T1737" t="s">
        <v>83</v>
      </c>
    </row>
    <row r="1738" spans="1:20" x14ac:dyDescent="0.25">
      <c r="A1738" s="1">
        <v>4296</v>
      </c>
      <c r="B1738" t="s">
        <v>22</v>
      </c>
      <c r="C1738" t="s">
        <v>31</v>
      </c>
      <c r="D1738" t="s">
        <v>53</v>
      </c>
      <c r="E1738" t="s">
        <v>50</v>
      </c>
      <c r="F1738" t="s">
        <v>73</v>
      </c>
      <c r="G1738" t="s">
        <v>99</v>
      </c>
      <c r="H1738" t="s">
        <v>830</v>
      </c>
      <c r="I1738" t="s">
        <v>75</v>
      </c>
      <c r="J1738" t="s">
        <v>77</v>
      </c>
      <c r="K1738" t="s">
        <v>1222</v>
      </c>
      <c r="L1738" t="s">
        <v>126</v>
      </c>
      <c r="M1738" t="s">
        <v>73</v>
      </c>
      <c r="N1738" t="s">
        <v>1116</v>
      </c>
      <c r="O1738" t="s">
        <v>108</v>
      </c>
      <c r="P1738" t="s">
        <v>894</v>
      </c>
      <c r="Q1738" t="s">
        <v>73</v>
      </c>
      <c r="R1738" t="s">
        <v>2040</v>
      </c>
      <c r="S1738" t="s">
        <v>82</v>
      </c>
      <c r="T1738" t="s">
        <v>1116</v>
      </c>
    </row>
    <row r="1739" spans="1:20" x14ac:dyDescent="0.25">
      <c r="A1739" s="1">
        <v>4297</v>
      </c>
      <c r="B1739" t="s">
        <v>22</v>
      </c>
      <c r="C1739" t="s">
        <v>33</v>
      </c>
      <c r="D1739" t="s">
        <v>53</v>
      </c>
      <c r="E1739" t="s">
        <v>72</v>
      </c>
      <c r="F1739" t="s">
        <v>73</v>
      </c>
      <c r="G1739" t="s">
        <v>102</v>
      </c>
      <c r="H1739" t="s">
        <v>286</v>
      </c>
      <c r="I1739" t="s">
        <v>89</v>
      </c>
      <c r="J1739" t="s">
        <v>77</v>
      </c>
      <c r="K1739" t="s">
        <v>1294</v>
      </c>
      <c r="L1739" t="s">
        <v>74</v>
      </c>
      <c r="M1739" t="s">
        <v>126</v>
      </c>
      <c r="N1739" t="s">
        <v>101</v>
      </c>
      <c r="O1739" t="s">
        <v>95</v>
      </c>
      <c r="P1739" t="s">
        <v>281</v>
      </c>
      <c r="Q1739" t="s">
        <v>73</v>
      </c>
      <c r="R1739" t="s">
        <v>1696</v>
      </c>
      <c r="S1739" t="s">
        <v>116</v>
      </c>
      <c r="T1739" t="s">
        <v>1116</v>
      </c>
    </row>
    <row r="1740" spans="1:20" x14ac:dyDescent="0.25">
      <c r="A1740" s="1">
        <v>4298</v>
      </c>
      <c r="B1740" t="s">
        <v>22</v>
      </c>
      <c r="C1740" t="s">
        <v>34</v>
      </c>
      <c r="D1740" t="s">
        <v>53</v>
      </c>
      <c r="E1740" t="s">
        <v>71</v>
      </c>
      <c r="F1740" t="s">
        <v>74</v>
      </c>
      <c r="G1740" t="s">
        <v>93</v>
      </c>
      <c r="H1740" t="s">
        <v>1026</v>
      </c>
      <c r="I1740" t="s">
        <v>99</v>
      </c>
      <c r="J1740" t="s">
        <v>77</v>
      </c>
      <c r="K1740" t="s">
        <v>1294</v>
      </c>
      <c r="L1740" t="s">
        <v>126</v>
      </c>
      <c r="M1740" t="s">
        <v>73</v>
      </c>
      <c r="N1740" t="s">
        <v>1116</v>
      </c>
      <c r="O1740" t="s">
        <v>93</v>
      </c>
      <c r="P1740" t="s">
        <v>1123</v>
      </c>
      <c r="Q1740" t="s">
        <v>126</v>
      </c>
      <c r="R1740" t="s">
        <v>1757</v>
      </c>
      <c r="S1740" t="s">
        <v>116</v>
      </c>
      <c r="T1740" t="s">
        <v>1116</v>
      </c>
    </row>
    <row r="1741" spans="1:20" x14ac:dyDescent="0.25">
      <c r="A1741" s="1">
        <v>4299</v>
      </c>
      <c r="B1741" t="s">
        <v>22</v>
      </c>
      <c r="C1741" t="s">
        <v>35</v>
      </c>
      <c r="D1741" t="s">
        <v>53</v>
      </c>
      <c r="E1741" t="s">
        <v>48</v>
      </c>
      <c r="F1741" t="s">
        <v>74</v>
      </c>
      <c r="G1741" t="s">
        <v>113</v>
      </c>
      <c r="H1741" t="s">
        <v>351</v>
      </c>
      <c r="I1741" t="s">
        <v>103</v>
      </c>
      <c r="J1741" t="s">
        <v>95</v>
      </c>
      <c r="K1741" t="s">
        <v>1175</v>
      </c>
      <c r="L1741" t="s">
        <v>74</v>
      </c>
      <c r="M1741" t="s">
        <v>73</v>
      </c>
      <c r="N1741" t="s">
        <v>1116</v>
      </c>
      <c r="O1741" t="s">
        <v>91</v>
      </c>
      <c r="P1741" t="s">
        <v>1304</v>
      </c>
      <c r="Q1741" t="s">
        <v>73</v>
      </c>
      <c r="R1741" t="s">
        <v>2225</v>
      </c>
      <c r="S1741" t="s">
        <v>89</v>
      </c>
      <c r="T1741" t="s">
        <v>117</v>
      </c>
    </row>
    <row r="1742" spans="1:20" x14ac:dyDescent="0.25">
      <c r="A1742" s="1">
        <v>4300</v>
      </c>
      <c r="B1742" t="s">
        <v>22</v>
      </c>
      <c r="C1742" t="s">
        <v>36</v>
      </c>
      <c r="D1742" t="s">
        <v>53</v>
      </c>
      <c r="E1742" t="s">
        <v>54</v>
      </c>
      <c r="F1742" t="s">
        <v>74</v>
      </c>
      <c r="G1742" t="s">
        <v>98</v>
      </c>
      <c r="H1742" t="s">
        <v>564</v>
      </c>
      <c r="I1742" t="s">
        <v>86</v>
      </c>
      <c r="J1742" t="s">
        <v>105</v>
      </c>
      <c r="K1742" t="s">
        <v>1152</v>
      </c>
      <c r="L1742" t="s">
        <v>74</v>
      </c>
      <c r="M1742" t="s">
        <v>73</v>
      </c>
      <c r="N1742" t="s">
        <v>131</v>
      </c>
      <c r="O1742" t="s">
        <v>114</v>
      </c>
      <c r="P1742" t="s">
        <v>255</v>
      </c>
      <c r="Q1742" t="s">
        <v>126</v>
      </c>
      <c r="R1742" t="s">
        <v>1891</v>
      </c>
      <c r="S1742" t="s">
        <v>106</v>
      </c>
      <c r="T1742" t="s">
        <v>131</v>
      </c>
    </row>
    <row r="1743" spans="1:20" x14ac:dyDescent="0.25">
      <c r="A1743" s="1">
        <v>4301</v>
      </c>
      <c r="B1743" t="s">
        <v>22</v>
      </c>
      <c r="C1743" t="s">
        <v>37</v>
      </c>
      <c r="D1743" t="s">
        <v>53</v>
      </c>
      <c r="E1743" t="s">
        <v>62</v>
      </c>
      <c r="F1743" t="s">
        <v>73</v>
      </c>
      <c r="G1743" t="s">
        <v>113</v>
      </c>
      <c r="H1743" t="s">
        <v>1016</v>
      </c>
      <c r="I1743" t="s">
        <v>103</v>
      </c>
      <c r="J1743" t="s">
        <v>94</v>
      </c>
      <c r="K1743" t="s">
        <v>1203</v>
      </c>
      <c r="L1743" t="s">
        <v>126</v>
      </c>
      <c r="M1743" t="s">
        <v>73</v>
      </c>
      <c r="N1743" t="s">
        <v>83</v>
      </c>
      <c r="O1743" t="s">
        <v>75</v>
      </c>
      <c r="P1743" t="s">
        <v>129</v>
      </c>
      <c r="Q1743" t="s">
        <v>73</v>
      </c>
      <c r="R1743" t="s">
        <v>1726</v>
      </c>
      <c r="S1743" t="s">
        <v>87</v>
      </c>
      <c r="T1743" t="s">
        <v>74</v>
      </c>
    </row>
    <row r="1744" spans="1:20" x14ac:dyDescent="0.25">
      <c r="A1744" s="1">
        <v>4302</v>
      </c>
      <c r="B1744" t="s">
        <v>22</v>
      </c>
      <c r="C1744" t="s">
        <v>38</v>
      </c>
      <c r="D1744" t="s">
        <v>53</v>
      </c>
      <c r="E1744" t="s">
        <v>66</v>
      </c>
      <c r="F1744" t="s">
        <v>73</v>
      </c>
      <c r="G1744" t="s">
        <v>79</v>
      </c>
      <c r="H1744" t="s">
        <v>451</v>
      </c>
      <c r="I1744" t="s">
        <v>113</v>
      </c>
      <c r="J1744" t="s">
        <v>104</v>
      </c>
      <c r="K1744" t="s">
        <v>1321</v>
      </c>
      <c r="L1744" t="s">
        <v>126</v>
      </c>
      <c r="M1744" t="s">
        <v>73</v>
      </c>
      <c r="N1744" t="s">
        <v>1116</v>
      </c>
      <c r="O1744" t="s">
        <v>99</v>
      </c>
      <c r="P1744" t="s">
        <v>120</v>
      </c>
      <c r="Q1744" t="s">
        <v>126</v>
      </c>
      <c r="R1744" t="s">
        <v>1685</v>
      </c>
      <c r="S1744" t="s">
        <v>78</v>
      </c>
      <c r="T1744" t="s">
        <v>101</v>
      </c>
    </row>
    <row r="1745" spans="1:20" x14ac:dyDescent="0.25">
      <c r="A1745" s="1">
        <v>4303</v>
      </c>
      <c r="B1745" t="s">
        <v>22</v>
      </c>
      <c r="C1745" t="s">
        <v>39</v>
      </c>
      <c r="D1745" t="s">
        <v>53</v>
      </c>
      <c r="E1745" t="s">
        <v>55</v>
      </c>
      <c r="F1745" t="s">
        <v>74</v>
      </c>
      <c r="G1745" t="s">
        <v>90</v>
      </c>
      <c r="H1745" t="s">
        <v>157</v>
      </c>
      <c r="I1745" t="s">
        <v>114</v>
      </c>
      <c r="J1745" t="s">
        <v>80</v>
      </c>
      <c r="K1745" t="s">
        <v>1216</v>
      </c>
      <c r="L1745" t="s">
        <v>73</v>
      </c>
      <c r="M1745" t="s">
        <v>73</v>
      </c>
      <c r="N1745" t="s">
        <v>83</v>
      </c>
      <c r="O1745" t="s">
        <v>108</v>
      </c>
      <c r="P1745" t="s">
        <v>1351</v>
      </c>
      <c r="Q1745" t="s">
        <v>126</v>
      </c>
      <c r="R1745" t="s">
        <v>2007</v>
      </c>
      <c r="S1745" t="s">
        <v>75</v>
      </c>
      <c r="T1745" t="s">
        <v>83</v>
      </c>
    </row>
    <row r="1746" spans="1:20" x14ac:dyDescent="0.25">
      <c r="A1746" s="1">
        <v>4304</v>
      </c>
      <c r="B1746" t="s">
        <v>22</v>
      </c>
      <c r="C1746" t="s">
        <v>24</v>
      </c>
      <c r="D1746" t="s">
        <v>54</v>
      </c>
      <c r="E1746" t="s">
        <v>47</v>
      </c>
      <c r="F1746" t="s">
        <v>74</v>
      </c>
      <c r="G1746" t="s">
        <v>102</v>
      </c>
      <c r="H1746" t="s">
        <v>795</v>
      </c>
      <c r="I1746" t="s">
        <v>91</v>
      </c>
      <c r="J1746" t="s">
        <v>130</v>
      </c>
      <c r="K1746" t="s">
        <v>1184</v>
      </c>
      <c r="L1746" t="s">
        <v>126</v>
      </c>
      <c r="M1746" t="s">
        <v>74</v>
      </c>
      <c r="N1746" t="s">
        <v>126</v>
      </c>
      <c r="O1746" t="s">
        <v>103</v>
      </c>
      <c r="P1746" t="s">
        <v>829</v>
      </c>
      <c r="Q1746" t="s">
        <v>73</v>
      </c>
      <c r="R1746" t="s">
        <v>1420</v>
      </c>
      <c r="S1746" t="s">
        <v>75</v>
      </c>
      <c r="T1746" t="s">
        <v>116</v>
      </c>
    </row>
    <row r="1747" spans="1:20" x14ac:dyDescent="0.25">
      <c r="A1747" s="1">
        <v>4305</v>
      </c>
      <c r="B1747" t="s">
        <v>22</v>
      </c>
      <c r="C1747" t="s">
        <v>25</v>
      </c>
      <c r="D1747" t="s">
        <v>54</v>
      </c>
      <c r="E1747" t="s">
        <v>72</v>
      </c>
      <c r="F1747" t="s">
        <v>73</v>
      </c>
      <c r="G1747" t="s">
        <v>98</v>
      </c>
      <c r="H1747" t="s">
        <v>306</v>
      </c>
      <c r="I1747" t="s">
        <v>98</v>
      </c>
      <c r="J1747" t="s">
        <v>95</v>
      </c>
      <c r="K1747" t="s">
        <v>1139</v>
      </c>
      <c r="L1747" t="s">
        <v>126</v>
      </c>
      <c r="M1747" t="s">
        <v>126</v>
      </c>
      <c r="N1747" t="s">
        <v>74</v>
      </c>
      <c r="O1747" t="s">
        <v>94</v>
      </c>
      <c r="P1747" t="s">
        <v>817</v>
      </c>
      <c r="Q1747" t="s">
        <v>74</v>
      </c>
      <c r="R1747" t="s">
        <v>1853</v>
      </c>
      <c r="S1747" t="s">
        <v>89</v>
      </c>
      <c r="T1747" t="s">
        <v>87</v>
      </c>
    </row>
    <row r="1748" spans="1:20" x14ac:dyDescent="0.25">
      <c r="A1748" s="1">
        <v>4306</v>
      </c>
      <c r="B1748" t="s">
        <v>22</v>
      </c>
      <c r="C1748" t="s">
        <v>26</v>
      </c>
      <c r="D1748" t="s">
        <v>54</v>
      </c>
      <c r="E1748" t="s">
        <v>66</v>
      </c>
      <c r="F1748" t="s">
        <v>73</v>
      </c>
      <c r="G1748" t="s">
        <v>89</v>
      </c>
      <c r="H1748" t="s">
        <v>303</v>
      </c>
      <c r="I1748" t="s">
        <v>114</v>
      </c>
      <c r="J1748" t="s">
        <v>88</v>
      </c>
      <c r="K1748" t="s">
        <v>1101</v>
      </c>
      <c r="L1748" t="s">
        <v>74</v>
      </c>
      <c r="M1748" t="s">
        <v>73</v>
      </c>
      <c r="N1748" t="s">
        <v>126</v>
      </c>
      <c r="O1748" t="s">
        <v>82</v>
      </c>
      <c r="P1748" t="s">
        <v>927</v>
      </c>
      <c r="Q1748" t="s">
        <v>73</v>
      </c>
      <c r="R1748" t="s">
        <v>2244</v>
      </c>
      <c r="S1748" t="s">
        <v>85</v>
      </c>
      <c r="T1748" t="s">
        <v>126</v>
      </c>
    </row>
    <row r="1749" spans="1:20" x14ac:dyDescent="0.25">
      <c r="A1749" s="1">
        <v>4307</v>
      </c>
      <c r="B1749" t="s">
        <v>22</v>
      </c>
      <c r="C1749" t="s">
        <v>27</v>
      </c>
      <c r="D1749" t="s">
        <v>54</v>
      </c>
      <c r="E1749" t="s">
        <v>53</v>
      </c>
      <c r="F1749" t="s">
        <v>74</v>
      </c>
      <c r="G1749" t="s">
        <v>93</v>
      </c>
      <c r="H1749" t="s">
        <v>1075</v>
      </c>
      <c r="I1749" t="s">
        <v>104</v>
      </c>
      <c r="J1749" t="s">
        <v>120</v>
      </c>
      <c r="K1749" t="s">
        <v>1395</v>
      </c>
      <c r="L1749" t="s">
        <v>1116</v>
      </c>
      <c r="M1749" t="s">
        <v>73</v>
      </c>
      <c r="N1749" t="s">
        <v>1116</v>
      </c>
      <c r="O1749" t="s">
        <v>75</v>
      </c>
      <c r="P1749" t="s">
        <v>88</v>
      </c>
      <c r="Q1749" t="s">
        <v>73</v>
      </c>
      <c r="R1749" t="s">
        <v>1531</v>
      </c>
      <c r="S1749" t="s">
        <v>75</v>
      </c>
      <c r="T1749" t="s">
        <v>78</v>
      </c>
    </row>
    <row r="1750" spans="1:20" x14ac:dyDescent="0.25">
      <c r="A1750" s="1">
        <v>4308</v>
      </c>
      <c r="B1750" t="s">
        <v>22</v>
      </c>
      <c r="C1750" t="s">
        <v>28</v>
      </c>
      <c r="D1750" t="s">
        <v>54</v>
      </c>
      <c r="E1750" t="s">
        <v>63</v>
      </c>
      <c r="F1750" t="s">
        <v>73</v>
      </c>
      <c r="G1750" t="s">
        <v>77</v>
      </c>
      <c r="H1750" t="s">
        <v>446</v>
      </c>
      <c r="I1750" t="s">
        <v>105</v>
      </c>
      <c r="J1750" t="s">
        <v>115</v>
      </c>
      <c r="K1750" t="s">
        <v>1276</v>
      </c>
      <c r="L1750" t="s">
        <v>101</v>
      </c>
      <c r="M1750" t="s">
        <v>126</v>
      </c>
      <c r="N1750" t="s">
        <v>74</v>
      </c>
      <c r="O1750" t="s">
        <v>98</v>
      </c>
      <c r="P1750" t="s">
        <v>718</v>
      </c>
      <c r="Q1750" t="s">
        <v>73</v>
      </c>
      <c r="R1750" t="s">
        <v>1843</v>
      </c>
      <c r="S1750" t="s">
        <v>106</v>
      </c>
      <c r="T1750" t="s">
        <v>76</v>
      </c>
    </row>
    <row r="1751" spans="1:20" x14ac:dyDescent="0.25">
      <c r="A1751" s="1">
        <v>4309</v>
      </c>
      <c r="B1751" t="s">
        <v>22</v>
      </c>
      <c r="C1751" t="s">
        <v>40</v>
      </c>
      <c r="D1751" t="s">
        <v>54</v>
      </c>
      <c r="E1751" t="s">
        <v>62</v>
      </c>
      <c r="F1751" t="s">
        <v>73</v>
      </c>
      <c r="G1751" t="s">
        <v>93</v>
      </c>
      <c r="H1751" t="s">
        <v>337</v>
      </c>
      <c r="I1751" t="s">
        <v>102</v>
      </c>
      <c r="J1751" t="s">
        <v>84</v>
      </c>
      <c r="K1751" t="s">
        <v>1288</v>
      </c>
      <c r="L1751" t="s">
        <v>1116</v>
      </c>
      <c r="M1751" t="s">
        <v>101</v>
      </c>
      <c r="N1751" t="s">
        <v>73</v>
      </c>
      <c r="O1751" t="s">
        <v>102</v>
      </c>
      <c r="P1751" t="s">
        <v>772</v>
      </c>
      <c r="Q1751" t="s">
        <v>73</v>
      </c>
      <c r="R1751" t="s">
        <v>1816</v>
      </c>
      <c r="S1751" t="s">
        <v>85</v>
      </c>
      <c r="T1751" t="s">
        <v>131</v>
      </c>
    </row>
    <row r="1752" spans="1:20" x14ac:dyDescent="0.25">
      <c r="A1752" s="1">
        <v>4310</v>
      </c>
      <c r="B1752" t="s">
        <v>22</v>
      </c>
      <c r="C1752" t="s">
        <v>29</v>
      </c>
      <c r="D1752" t="s">
        <v>54</v>
      </c>
      <c r="E1752" t="s">
        <v>44</v>
      </c>
      <c r="F1752" t="s">
        <v>74</v>
      </c>
      <c r="G1752" t="s">
        <v>97</v>
      </c>
      <c r="H1752" t="s">
        <v>394</v>
      </c>
      <c r="I1752" t="s">
        <v>75</v>
      </c>
      <c r="J1752" t="s">
        <v>102</v>
      </c>
      <c r="K1752" t="s">
        <v>1076</v>
      </c>
      <c r="L1752" t="s">
        <v>1116</v>
      </c>
      <c r="M1752" t="s">
        <v>73</v>
      </c>
      <c r="N1752" t="s">
        <v>73</v>
      </c>
      <c r="O1752" t="s">
        <v>97</v>
      </c>
      <c r="P1752" t="s">
        <v>1197</v>
      </c>
      <c r="Q1752" t="s">
        <v>74</v>
      </c>
      <c r="R1752" t="s">
        <v>1475</v>
      </c>
      <c r="S1752" t="s">
        <v>82</v>
      </c>
      <c r="T1752" t="s">
        <v>76</v>
      </c>
    </row>
    <row r="1753" spans="1:20" x14ac:dyDescent="0.25">
      <c r="A1753" s="1">
        <v>4311</v>
      </c>
      <c r="B1753" t="s">
        <v>22</v>
      </c>
      <c r="C1753" t="s">
        <v>30</v>
      </c>
      <c r="D1753" t="s">
        <v>54</v>
      </c>
      <c r="E1753" t="s">
        <v>65</v>
      </c>
      <c r="F1753" t="s">
        <v>73</v>
      </c>
      <c r="G1753" t="s">
        <v>112</v>
      </c>
      <c r="H1753" t="s">
        <v>953</v>
      </c>
      <c r="I1753" t="s">
        <v>103</v>
      </c>
      <c r="J1753" t="s">
        <v>95</v>
      </c>
      <c r="K1753" t="s">
        <v>1203</v>
      </c>
      <c r="L1753" t="s">
        <v>101</v>
      </c>
      <c r="M1753" t="s">
        <v>73</v>
      </c>
      <c r="N1753" t="s">
        <v>73</v>
      </c>
      <c r="O1753" t="s">
        <v>104</v>
      </c>
      <c r="P1753" t="s">
        <v>1300</v>
      </c>
      <c r="Q1753" t="s">
        <v>126</v>
      </c>
      <c r="R1753" t="s">
        <v>2153</v>
      </c>
      <c r="S1753" t="s">
        <v>82</v>
      </c>
      <c r="T1753" t="s">
        <v>87</v>
      </c>
    </row>
    <row r="1754" spans="1:20" x14ac:dyDescent="0.25">
      <c r="A1754" s="1">
        <v>4312</v>
      </c>
      <c r="B1754" t="s">
        <v>22</v>
      </c>
      <c r="C1754" t="s">
        <v>32</v>
      </c>
      <c r="D1754" t="s">
        <v>54</v>
      </c>
      <c r="E1754" t="s">
        <v>55</v>
      </c>
      <c r="F1754" t="s">
        <v>74</v>
      </c>
      <c r="G1754" t="s">
        <v>113</v>
      </c>
      <c r="H1754" t="s">
        <v>860</v>
      </c>
      <c r="I1754" t="s">
        <v>98</v>
      </c>
      <c r="J1754" t="s">
        <v>113</v>
      </c>
      <c r="K1754" t="s">
        <v>1256</v>
      </c>
      <c r="L1754" t="s">
        <v>101</v>
      </c>
      <c r="M1754" t="s">
        <v>74</v>
      </c>
      <c r="N1754" t="s">
        <v>73</v>
      </c>
      <c r="O1754" t="s">
        <v>102</v>
      </c>
      <c r="P1754" t="s">
        <v>540</v>
      </c>
      <c r="Q1754" t="s">
        <v>74</v>
      </c>
      <c r="R1754" t="s">
        <v>1829</v>
      </c>
      <c r="S1754" t="s">
        <v>116</v>
      </c>
      <c r="T1754" t="s">
        <v>83</v>
      </c>
    </row>
    <row r="1755" spans="1:20" x14ac:dyDescent="0.25">
      <c r="A1755" s="1">
        <v>4313</v>
      </c>
      <c r="B1755" t="s">
        <v>22</v>
      </c>
      <c r="C1755" t="s">
        <v>33</v>
      </c>
      <c r="D1755" t="s">
        <v>54</v>
      </c>
      <c r="E1755" t="s">
        <v>71</v>
      </c>
      <c r="F1755" t="s">
        <v>74</v>
      </c>
      <c r="G1755" t="s">
        <v>105</v>
      </c>
      <c r="H1755" t="s">
        <v>820</v>
      </c>
      <c r="I1755" t="s">
        <v>77</v>
      </c>
      <c r="J1755" t="s">
        <v>107</v>
      </c>
      <c r="K1755" t="s">
        <v>1221</v>
      </c>
      <c r="L1755" t="s">
        <v>101</v>
      </c>
      <c r="M1755" t="s">
        <v>73</v>
      </c>
      <c r="N1755" t="s">
        <v>73</v>
      </c>
      <c r="O1755" t="s">
        <v>94</v>
      </c>
      <c r="P1755" t="s">
        <v>206</v>
      </c>
      <c r="Q1755" t="s">
        <v>126</v>
      </c>
      <c r="R1755" t="s">
        <v>1989</v>
      </c>
      <c r="S1755" t="s">
        <v>78</v>
      </c>
      <c r="T1755" t="s">
        <v>131</v>
      </c>
    </row>
    <row r="1756" spans="1:20" x14ac:dyDescent="0.25">
      <c r="A1756" s="1">
        <v>4314</v>
      </c>
      <c r="B1756" t="s">
        <v>22</v>
      </c>
      <c r="C1756" t="s">
        <v>34</v>
      </c>
      <c r="D1756" t="s">
        <v>54</v>
      </c>
      <c r="E1756" t="s">
        <v>59</v>
      </c>
      <c r="F1756" t="s">
        <v>74</v>
      </c>
      <c r="G1756" t="s">
        <v>86</v>
      </c>
      <c r="H1756" t="s">
        <v>1005</v>
      </c>
      <c r="I1756" t="s">
        <v>95</v>
      </c>
      <c r="J1756" t="s">
        <v>105</v>
      </c>
      <c r="K1756" t="s">
        <v>1348</v>
      </c>
      <c r="L1756" t="s">
        <v>101</v>
      </c>
      <c r="M1756" t="s">
        <v>126</v>
      </c>
      <c r="N1756" t="s">
        <v>74</v>
      </c>
      <c r="O1756" t="s">
        <v>92</v>
      </c>
      <c r="P1756" t="s">
        <v>846</v>
      </c>
      <c r="Q1756" t="s">
        <v>73</v>
      </c>
      <c r="R1756" t="s">
        <v>642</v>
      </c>
      <c r="S1756" t="s">
        <v>85</v>
      </c>
      <c r="T1756" t="s">
        <v>1116</v>
      </c>
    </row>
    <row r="1757" spans="1:20" x14ac:dyDescent="0.25">
      <c r="A1757" s="1">
        <v>4315</v>
      </c>
      <c r="B1757" t="s">
        <v>22</v>
      </c>
      <c r="C1757" t="s">
        <v>35</v>
      </c>
      <c r="D1757" t="s">
        <v>54</v>
      </c>
      <c r="E1757" t="s">
        <v>55</v>
      </c>
      <c r="F1757" t="s">
        <v>73</v>
      </c>
      <c r="G1757" t="s">
        <v>73</v>
      </c>
      <c r="H1757" t="s">
        <v>727</v>
      </c>
      <c r="I1757" t="s">
        <v>108</v>
      </c>
      <c r="J1757" t="s">
        <v>123</v>
      </c>
      <c r="K1757" t="s">
        <v>1223</v>
      </c>
      <c r="L1757" t="s">
        <v>73</v>
      </c>
      <c r="M1757" t="s">
        <v>74</v>
      </c>
      <c r="N1757" t="s">
        <v>101</v>
      </c>
      <c r="O1757" t="s">
        <v>89</v>
      </c>
      <c r="P1757" t="s">
        <v>88</v>
      </c>
      <c r="Q1757" t="s">
        <v>73</v>
      </c>
      <c r="R1757" t="s">
        <v>1827</v>
      </c>
      <c r="S1757" t="s">
        <v>81</v>
      </c>
      <c r="T1757" t="s">
        <v>131</v>
      </c>
    </row>
    <row r="1758" spans="1:20" x14ac:dyDescent="0.25">
      <c r="A1758" s="1">
        <v>4316</v>
      </c>
      <c r="B1758" t="s">
        <v>22</v>
      </c>
      <c r="C1758" t="s">
        <v>36</v>
      </c>
      <c r="D1758" t="s">
        <v>54</v>
      </c>
      <c r="E1758" t="s">
        <v>53</v>
      </c>
      <c r="F1758" t="s">
        <v>73</v>
      </c>
      <c r="G1758" t="s">
        <v>77</v>
      </c>
      <c r="H1758" t="s">
        <v>274</v>
      </c>
      <c r="I1758" t="s">
        <v>86</v>
      </c>
      <c r="J1758" t="s">
        <v>88</v>
      </c>
      <c r="K1758" t="s">
        <v>1366</v>
      </c>
      <c r="L1758" t="s">
        <v>126</v>
      </c>
      <c r="M1758" t="s">
        <v>74</v>
      </c>
      <c r="N1758" t="s">
        <v>126</v>
      </c>
      <c r="O1758" t="s">
        <v>102</v>
      </c>
      <c r="P1758" t="s">
        <v>125</v>
      </c>
      <c r="Q1758" t="s">
        <v>74</v>
      </c>
      <c r="R1758" t="s">
        <v>1539</v>
      </c>
      <c r="S1758" t="s">
        <v>85</v>
      </c>
      <c r="T1758" t="s">
        <v>1116</v>
      </c>
    </row>
    <row r="1759" spans="1:20" x14ac:dyDescent="0.25">
      <c r="A1759" s="1">
        <v>4317</v>
      </c>
      <c r="B1759" t="s">
        <v>22</v>
      </c>
      <c r="C1759" t="s">
        <v>37</v>
      </c>
      <c r="D1759" t="s">
        <v>54</v>
      </c>
      <c r="E1759" t="s">
        <v>49</v>
      </c>
      <c r="F1759" t="s">
        <v>74</v>
      </c>
      <c r="G1759" t="s">
        <v>102</v>
      </c>
      <c r="H1759" t="s">
        <v>382</v>
      </c>
      <c r="I1759" t="s">
        <v>89</v>
      </c>
      <c r="J1759" t="s">
        <v>86</v>
      </c>
      <c r="K1759" t="s">
        <v>1222</v>
      </c>
      <c r="L1759" t="s">
        <v>73</v>
      </c>
      <c r="M1759" t="s">
        <v>73</v>
      </c>
      <c r="N1759" t="s">
        <v>73</v>
      </c>
      <c r="O1759" t="s">
        <v>91</v>
      </c>
      <c r="P1759" t="s">
        <v>1127</v>
      </c>
      <c r="Q1759" t="s">
        <v>126</v>
      </c>
      <c r="R1759" t="s">
        <v>2069</v>
      </c>
      <c r="S1759" t="s">
        <v>85</v>
      </c>
      <c r="T1759" t="s">
        <v>117</v>
      </c>
    </row>
    <row r="1760" spans="1:20" x14ac:dyDescent="0.25">
      <c r="A1760" s="1">
        <v>4318</v>
      </c>
      <c r="B1760" t="s">
        <v>22</v>
      </c>
      <c r="C1760" t="s">
        <v>38</v>
      </c>
      <c r="D1760" t="s">
        <v>54</v>
      </c>
      <c r="E1760" t="s">
        <v>61</v>
      </c>
      <c r="F1760" t="s">
        <v>74</v>
      </c>
      <c r="G1760" t="s">
        <v>94</v>
      </c>
      <c r="H1760" t="s">
        <v>442</v>
      </c>
      <c r="I1760" t="s">
        <v>95</v>
      </c>
      <c r="J1760" t="s">
        <v>129</v>
      </c>
      <c r="K1760" t="s">
        <v>1319</v>
      </c>
      <c r="L1760" t="s">
        <v>126</v>
      </c>
      <c r="M1760" t="s">
        <v>74</v>
      </c>
      <c r="N1760" t="s">
        <v>74</v>
      </c>
      <c r="O1760" t="s">
        <v>89</v>
      </c>
      <c r="P1760" t="s">
        <v>100</v>
      </c>
      <c r="Q1760" t="s">
        <v>126</v>
      </c>
      <c r="R1760" t="s">
        <v>1897</v>
      </c>
      <c r="S1760" t="s">
        <v>116</v>
      </c>
      <c r="T1760" t="s">
        <v>76</v>
      </c>
    </row>
    <row r="1761" spans="1:20" x14ac:dyDescent="0.25">
      <c r="A1761" s="1">
        <v>4319</v>
      </c>
      <c r="B1761" t="s">
        <v>22</v>
      </c>
      <c r="C1761" t="s">
        <v>39</v>
      </c>
      <c r="D1761" t="s">
        <v>54</v>
      </c>
      <c r="E1761" t="s">
        <v>71</v>
      </c>
      <c r="F1761" t="s">
        <v>73</v>
      </c>
      <c r="G1761" t="s">
        <v>108</v>
      </c>
      <c r="H1761" t="s">
        <v>681</v>
      </c>
      <c r="I1761" t="s">
        <v>77</v>
      </c>
      <c r="J1761" t="s">
        <v>80</v>
      </c>
      <c r="K1761" t="s">
        <v>1148</v>
      </c>
      <c r="L1761" t="s">
        <v>101</v>
      </c>
      <c r="M1761" t="s">
        <v>74</v>
      </c>
      <c r="N1761" t="s">
        <v>74</v>
      </c>
      <c r="O1761" t="s">
        <v>111</v>
      </c>
      <c r="P1761" t="s">
        <v>975</v>
      </c>
      <c r="Q1761" t="s">
        <v>74</v>
      </c>
      <c r="R1761" t="s">
        <v>2253</v>
      </c>
      <c r="S1761" t="s">
        <v>82</v>
      </c>
      <c r="T1761" t="s">
        <v>131</v>
      </c>
    </row>
    <row r="1762" spans="1:20" x14ac:dyDescent="0.25">
      <c r="A1762" s="1">
        <v>4320</v>
      </c>
      <c r="B1762" t="s">
        <v>22</v>
      </c>
      <c r="C1762" t="s">
        <v>24</v>
      </c>
      <c r="D1762" t="s">
        <v>55</v>
      </c>
      <c r="E1762" t="s">
        <v>61</v>
      </c>
      <c r="F1762" t="s">
        <v>73</v>
      </c>
      <c r="G1762" t="s">
        <v>90</v>
      </c>
      <c r="H1762" t="s">
        <v>145</v>
      </c>
      <c r="I1762" t="s">
        <v>81</v>
      </c>
      <c r="J1762" t="s">
        <v>108</v>
      </c>
      <c r="K1762" t="s">
        <v>1142</v>
      </c>
      <c r="L1762" t="s">
        <v>74</v>
      </c>
      <c r="M1762" t="s">
        <v>74</v>
      </c>
      <c r="N1762" t="s">
        <v>74</v>
      </c>
      <c r="O1762" t="s">
        <v>94</v>
      </c>
      <c r="P1762" t="s">
        <v>905</v>
      </c>
      <c r="Q1762" t="s">
        <v>73</v>
      </c>
      <c r="R1762" t="s">
        <v>1412</v>
      </c>
      <c r="S1762" t="s">
        <v>82</v>
      </c>
      <c r="T1762" t="s">
        <v>1116</v>
      </c>
    </row>
    <row r="1763" spans="1:20" x14ac:dyDescent="0.25">
      <c r="A1763" s="1">
        <v>4321</v>
      </c>
      <c r="B1763" t="s">
        <v>22</v>
      </c>
      <c r="C1763" t="s">
        <v>25</v>
      </c>
      <c r="D1763" t="s">
        <v>55</v>
      </c>
      <c r="E1763" t="s">
        <v>63</v>
      </c>
      <c r="F1763" t="s">
        <v>74</v>
      </c>
      <c r="G1763" t="s">
        <v>95</v>
      </c>
      <c r="H1763" t="s">
        <v>885</v>
      </c>
      <c r="I1763" t="s">
        <v>113</v>
      </c>
      <c r="J1763" t="s">
        <v>110</v>
      </c>
      <c r="K1763" t="s">
        <v>1377</v>
      </c>
      <c r="L1763" t="s">
        <v>1116</v>
      </c>
      <c r="M1763" t="s">
        <v>74</v>
      </c>
      <c r="N1763" t="s">
        <v>73</v>
      </c>
      <c r="O1763" t="s">
        <v>77</v>
      </c>
      <c r="P1763" t="s">
        <v>817</v>
      </c>
      <c r="Q1763" t="s">
        <v>73</v>
      </c>
      <c r="R1763" t="s">
        <v>1495</v>
      </c>
      <c r="S1763" t="s">
        <v>96</v>
      </c>
      <c r="T1763" t="s">
        <v>78</v>
      </c>
    </row>
    <row r="1764" spans="1:20" x14ac:dyDescent="0.25">
      <c r="A1764" s="1">
        <v>4322</v>
      </c>
      <c r="B1764" t="s">
        <v>22</v>
      </c>
      <c r="C1764" t="s">
        <v>26</v>
      </c>
      <c r="D1764" t="s">
        <v>55</v>
      </c>
      <c r="E1764" t="s">
        <v>71</v>
      </c>
      <c r="F1764" t="s">
        <v>74</v>
      </c>
      <c r="G1764" t="s">
        <v>83</v>
      </c>
      <c r="H1764" t="s">
        <v>355</v>
      </c>
      <c r="I1764" t="s">
        <v>98</v>
      </c>
      <c r="J1764" t="s">
        <v>93</v>
      </c>
      <c r="K1764" t="s">
        <v>1349</v>
      </c>
      <c r="L1764" t="s">
        <v>73</v>
      </c>
      <c r="M1764" t="s">
        <v>73</v>
      </c>
      <c r="N1764" t="s">
        <v>101</v>
      </c>
      <c r="O1764" t="s">
        <v>99</v>
      </c>
      <c r="P1764" t="s">
        <v>609</v>
      </c>
      <c r="Q1764" t="s">
        <v>73</v>
      </c>
      <c r="R1764" t="s">
        <v>1413</v>
      </c>
      <c r="S1764" t="s">
        <v>96</v>
      </c>
      <c r="T1764" t="s">
        <v>131</v>
      </c>
    </row>
    <row r="1765" spans="1:20" x14ac:dyDescent="0.25">
      <c r="A1765" s="1">
        <v>4323</v>
      </c>
      <c r="B1765" t="s">
        <v>22</v>
      </c>
      <c r="C1765" t="s">
        <v>27</v>
      </c>
      <c r="D1765" t="s">
        <v>55</v>
      </c>
      <c r="E1765" t="s">
        <v>62</v>
      </c>
      <c r="F1765" t="s">
        <v>74</v>
      </c>
      <c r="G1765" t="s">
        <v>95</v>
      </c>
      <c r="H1765" t="s">
        <v>459</v>
      </c>
      <c r="I1765" t="s">
        <v>113</v>
      </c>
      <c r="J1765" t="s">
        <v>105</v>
      </c>
      <c r="K1765" t="s">
        <v>1359</v>
      </c>
      <c r="L1765" t="s">
        <v>126</v>
      </c>
      <c r="M1765" t="s">
        <v>74</v>
      </c>
      <c r="N1765" t="s">
        <v>126</v>
      </c>
      <c r="O1765" t="s">
        <v>93</v>
      </c>
      <c r="P1765" t="s">
        <v>1016</v>
      </c>
      <c r="Q1765" t="s">
        <v>74</v>
      </c>
      <c r="R1765" t="s">
        <v>2225</v>
      </c>
      <c r="S1765" t="s">
        <v>106</v>
      </c>
      <c r="T1765" t="s">
        <v>83</v>
      </c>
    </row>
    <row r="1766" spans="1:20" x14ac:dyDescent="0.25">
      <c r="A1766" s="1">
        <v>4324</v>
      </c>
      <c r="B1766" t="s">
        <v>22</v>
      </c>
      <c r="C1766" t="s">
        <v>28</v>
      </c>
      <c r="D1766" t="s">
        <v>55</v>
      </c>
      <c r="E1766" t="s">
        <v>56</v>
      </c>
      <c r="F1766" t="s">
        <v>73</v>
      </c>
      <c r="G1766" t="s">
        <v>96</v>
      </c>
      <c r="H1766" t="s">
        <v>689</v>
      </c>
      <c r="I1766" t="s">
        <v>108</v>
      </c>
      <c r="J1766" t="s">
        <v>432</v>
      </c>
      <c r="K1766" t="s">
        <v>1386</v>
      </c>
      <c r="L1766" t="s">
        <v>74</v>
      </c>
      <c r="M1766" t="s">
        <v>1116</v>
      </c>
      <c r="N1766" t="s">
        <v>131</v>
      </c>
      <c r="O1766" t="s">
        <v>75</v>
      </c>
      <c r="P1766" t="s">
        <v>944</v>
      </c>
      <c r="Q1766" t="s">
        <v>74</v>
      </c>
      <c r="R1766" t="s">
        <v>1872</v>
      </c>
      <c r="S1766" t="s">
        <v>89</v>
      </c>
      <c r="T1766" t="s">
        <v>76</v>
      </c>
    </row>
    <row r="1767" spans="1:20" x14ac:dyDescent="0.25">
      <c r="A1767" s="1">
        <v>4325</v>
      </c>
      <c r="B1767" t="s">
        <v>22</v>
      </c>
      <c r="C1767" t="s">
        <v>40</v>
      </c>
      <c r="D1767" t="s">
        <v>55</v>
      </c>
      <c r="E1767" t="s">
        <v>49</v>
      </c>
      <c r="F1767" t="s">
        <v>73</v>
      </c>
      <c r="G1767" t="s">
        <v>76</v>
      </c>
      <c r="H1767" t="s">
        <v>300</v>
      </c>
      <c r="I1767" t="s">
        <v>106</v>
      </c>
      <c r="J1767" t="s">
        <v>92</v>
      </c>
      <c r="K1767" t="s">
        <v>281</v>
      </c>
      <c r="L1767" t="s">
        <v>74</v>
      </c>
      <c r="M1767" t="s">
        <v>74</v>
      </c>
      <c r="N1767" t="s">
        <v>101</v>
      </c>
      <c r="O1767" t="s">
        <v>81</v>
      </c>
      <c r="P1767" t="s">
        <v>297</v>
      </c>
      <c r="Q1767" t="s">
        <v>73</v>
      </c>
      <c r="R1767" t="s">
        <v>2160</v>
      </c>
      <c r="S1767" t="s">
        <v>116</v>
      </c>
      <c r="T1767" t="s">
        <v>1116</v>
      </c>
    </row>
    <row r="1768" spans="1:20" x14ac:dyDescent="0.25">
      <c r="A1768" s="1">
        <v>4326</v>
      </c>
      <c r="B1768" t="s">
        <v>22</v>
      </c>
      <c r="C1768" t="s">
        <v>29</v>
      </c>
      <c r="D1768" t="s">
        <v>55</v>
      </c>
      <c r="E1768" t="s">
        <v>53</v>
      </c>
      <c r="F1768" t="s">
        <v>74</v>
      </c>
      <c r="G1768" t="s">
        <v>76</v>
      </c>
      <c r="H1768" t="s">
        <v>456</v>
      </c>
      <c r="I1768" t="s">
        <v>86</v>
      </c>
      <c r="J1768" t="s">
        <v>112</v>
      </c>
      <c r="K1768" t="s">
        <v>1177</v>
      </c>
      <c r="L1768" t="s">
        <v>74</v>
      </c>
      <c r="M1768" t="s">
        <v>74</v>
      </c>
      <c r="N1768" t="s">
        <v>1116</v>
      </c>
      <c r="O1768" t="s">
        <v>103</v>
      </c>
      <c r="P1768" t="s">
        <v>335</v>
      </c>
      <c r="Q1768" t="s">
        <v>73</v>
      </c>
      <c r="R1768" t="s">
        <v>1690</v>
      </c>
      <c r="S1768" t="s">
        <v>99</v>
      </c>
      <c r="T1768" t="s">
        <v>87</v>
      </c>
    </row>
    <row r="1769" spans="1:20" x14ac:dyDescent="0.25">
      <c r="A1769" s="1">
        <v>4327</v>
      </c>
      <c r="B1769" t="s">
        <v>22</v>
      </c>
      <c r="C1769" t="s">
        <v>30</v>
      </c>
      <c r="D1769" t="s">
        <v>55</v>
      </c>
      <c r="E1769" t="s">
        <v>66</v>
      </c>
      <c r="F1769" t="s">
        <v>74</v>
      </c>
      <c r="G1769" t="s">
        <v>81</v>
      </c>
      <c r="H1769" t="s">
        <v>925</v>
      </c>
      <c r="I1769" t="s">
        <v>77</v>
      </c>
      <c r="J1769" t="s">
        <v>88</v>
      </c>
      <c r="K1769" t="s">
        <v>1247</v>
      </c>
      <c r="L1769" t="s">
        <v>74</v>
      </c>
      <c r="M1769" t="s">
        <v>73</v>
      </c>
      <c r="N1769" t="s">
        <v>1116</v>
      </c>
      <c r="O1769" t="s">
        <v>75</v>
      </c>
      <c r="P1769" t="s">
        <v>335</v>
      </c>
      <c r="Q1769" t="s">
        <v>73</v>
      </c>
      <c r="R1769" t="s">
        <v>2199</v>
      </c>
      <c r="S1769" t="s">
        <v>96</v>
      </c>
      <c r="T1769" t="s">
        <v>83</v>
      </c>
    </row>
    <row r="1770" spans="1:20" x14ac:dyDescent="0.25">
      <c r="A1770" s="1">
        <v>4328</v>
      </c>
      <c r="B1770" t="s">
        <v>22</v>
      </c>
      <c r="C1770" t="s">
        <v>32</v>
      </c>
      <c r="D1770" t="s">
        <v>55</v>
      </c>
      <c r="E1770" t="s">
        <v>54</v>
      </c>
      <c r="F1770" t="s">
        <v>73</v>
      </c>
      <c r="G1770" t="s">
        <v>92</v>
      </c>
      <c r="H1770" t="s">
        <v>341</v>
      </c>
      <c r="I1770" t="s">
        <v>86</v>
      </c>
      <c r="J1770" t="s">
        <v>91</v>
      </c>
      <c r="K1770" t="s">
        <v>1356</v>
      </c>
      <c r="L1770" t="s">
        <v>126</v>
      </c>
      <c r="M1770" t="s">
        <v>73</v>
      </c>
      <c r="N1770" t="s">
        <v>73</v>
      </c>
      <c r="O1770" t="s">
        <v>93</v>
      </c>
      <c r="P1770" t="s">
        <v>183</v>
      </c>
      <c r="Q1770" t="s">
        <v>74</v>
      </c>
      <c r="R1770" t="s">
        <v>1894</v>
      </c>
      <c r="S1770" t="s">
        <v>75</v>
      </c>
      <c r="T1770" t="s">
        <v>87</v>
      </c>
    </row>
    <row r="1771" spans="1:20" x14ac:dyDescent="0.25">
      <c r="A1771" s="1">
        <v>4329</v>
      </c>
      <c r="B1771" t="s">
        <v>22</v>
      </c>
      <c r="C1771" t="s">
        <v>33</v>
      </c>
      <c r="D1771" t="s">
        <v>55</v>
      </c>
      <c r="E1771" t="s">
        <v>67</v>
      </c>
      <c r="F1771" t="s">
        <v>74</v>
      </c>
      <c r="G1771" t="s">
        <v>89</v>
      </c>
      <c r="H1771" t="s">
        <v>421</v>
      </c>
      <c r="I1771" t="s">
        <v>78</v>
      </c>
      <c r="J1771" t="s">
        <v>81</v>
      </c>
      <c r="K1771" t="s">
        <v>946</v>
      </c>
      <c r="L1771" t="s">
        <v>73</v>
      </c>
      <c r="M1771" t="s">
        <v>73</v>
      </c>
      <c r="N1771" t="s">
        <v>83</v>
      </c>
      <c r="O1771" t="s">
        <v>84</v>
      </c>
      <c r="P1771" t="s">
        <v>1186</v>
      </c>
      <c r="Q1771" t="s">
        <v>74</v>
      </c>
      <c r="R1771" t="s">
        <v>1922</v>
      </c>
      <c r="S1771" t="s">
        <v>81</v>
      </c>
      <c r="T1771" t="s">
        <v>83</v>
      </c>
    </row>
    <row r="1772" spans="1:20" x14ac:dyDescent="0.25">
      <c r="A1772" s="1">
        <v>4330</v>
      </c>
      <c r="B1772" t="s">
        <v>22</v>
      </c>
      <c r="C1772" t="s">
        <v>34</v>
      </c>
      <c r="D1772" t="s">
        <v>55</v>
      </c>
      <c r="E1772" t="s">
        <v>44</v>
      </c>
      <c r="F1772" t="s">
        <v>73</v>
      </c>
      <c r="G1772" t="s">
        <v>98</v>
      </c>
      <c r="H1772" t="s">
        <v>363</v>
      </c>
      <c r="I1772" t="s">
        <v>85</v>
      </c>
      <c r="J1772" t="s">
        <v>102</v>
      </c>
      <c r="K1772" t="s">
        <v>396</v>
      </c>
      <c r="L1772" t="s">
        <v>74</v>
      </c>
      <c r="M1772" t="s">
        <v>126</v>
      </c>
      <c r="N1772" t="s">
        <v>101</v>
      </c>
      <c r="O1772" t="s">
        <v>91</v>
      </c>
      <c r="P1772" t="s">
        <v>1152</v>
      </c>
      <c r="Q1772" t="s">
        <v>126</v>
      </c>
      <c r="R1772" t="s">
        <v>194</v>
      </c>
      <c r="S1772" t="s">
        <v>82</v>
      </c>
      <c r="T1772" t="s">
        <v>131</v>
      </c>
    </row>
    <row r="1773" spans="1:20" x14ac:dyDescent="0.25">
      <c r="A1773" s="1">
        <v>4331</v>
      </c>
      <c r="B1773" t="s">
        <v>22</v>
      </c>
      <c r="C1773" t="s">
        <v>35</v>
      </c>
      <c r="D1773" t="s">
        <v>55</v>
      </c>
      <c r="E1773" t="s">
        <v>54</v>
      </c>
      <c r="F1773" t="s">
        <v>74</v>
      </c>
      <c r="G1773" t="s">
        <v>83</v>
      </c>
      <c r="H1773" t="s">
        <v>265</v>
      </c>
      <c r="I1773" t="s">
        <v>81</v>
      </c>
      <c r="J1773" t="s">
        <v>77</v>
      </c>
      <c r="K1773" t="s">
        <v>250</v>
      </c>
      <c r="L1773" t="s">
        <v>73</v>
      </c>
      <c r="M1773" t="s">
        <v>73</v>
      </c>
      <c r="N1773" t="s">
        <v>101</v>
      </c>
      <c r="O1773" t="s">
        <v>86</v>
      </c>
      <c r="P1773" t="s">
        <v>575</v>
      </c>
      <c r="Q1773" t="s">
        <v>73</v>
      </c>
      <c r="R1773" t="s">
        <v>1869</v>
      </c>
      <c r="S1773" t="s">
        <v>106</v>
      </c>
      <c r="T1773" t="s">
        <v>83</v>
      </c>
    </row>
    <row r="1774" spans="1:20" x14ac:dyDescent="0.25">
      <c r="A1774" s="1">
        <v>4332</v>
      </c>
      <c r="B1774" t="s">
        <v>22</v>
      </c>
      <c r="C1774" t="s">
        <v>36</v>
      </c>
      <c r="D1774" t="s">
        <v>55</v>
      </c>
      <c r="E1774" t="s">
        <v>71</v>
      </c>
      <c r="F1774" t="s">
        <v>73</v>
      </c>
      <c r="G1774" t="s">
        <v>87</v>
      </c>
      <c r="H1774" t="s">
        <v>479</v>
      </c>
      <c r="I1774" t="s">
        <v>114</v>
      </c>
      <c r="J1774" t="s">
        <v>84</v>
      </c>
      <c r="K1774" t="s">
        <v>1190</v>
      </c>
      <c r="L1774" t="s">
        <v>74</v>
      </c>
      <c r="M1774" t="s">
        <v>73</v>
      </c>
      <c r="N1774" t="s">
        <v>1116</v>
      </c>
      <c r="O1774" t="s">
        <v>90</v>
      </c>
      <c r="P1774" t="s">
        <v>138</v>
      </c>
      <c r="Q1774" t="s">
        <v>73</v>
      </c>
      <c r="R1774" t="s">
        <v>1479</v>
      </c>
      <c r="S1774" t="s">
        <v>85</v>
      </c>
      <c r="T1774" t="s">
        <v>126</v>
      </c>
    </row>
    <row r="1775" spans="1:20" x14ac:dyDescent="0.25">
      <c r="A1775" s="1">
        <v>4333</v>
      </c>
      <c r="B1775" t="s">
        <v>22</v>
      </c>
      <c r="C1775" t="s">
        <v>37</v>
      </c>
      <c r="D1775" t="s">
        <v>55</v>
      </c>
      <c r="E1775" t="s">
        <v>72</v>
      </c>
      <c r="F1775" t="s">
        <v>74</v>
      </c>
      <c r="G1775" t="s">
        <v>82</v>
      </c>
      <c r="H1775" t="s">
        <v>137</v>
      </c>
      <c r="I1775" t="s">
        <v>87</v>
      </c>
      <c r="J1775" t="s">
        <v>75</v>
      </c>
      <c r="K1775" t="s">
        <v>90</v>
      </c>
      <c r="L1775" t="s">
        <v>73</v>
      </c>
      <c r="M1775" t="s">
        <v>74</v>
      </c>
      <c r="N1775" t="s">
        <v>83</v>
      </c>
      <c r="O1775" t="s">
        <v>92</v>
      </c>
      <c r="P1775" t="s">
        <v>1121</v>
      </c>
      <c r="Q1775" t="s">
        <v>73</v>
      </c>
      <c r="R1775" t="s">
        <v>1063</v>
      </c>
      <c r="S1775" t="s">
        <v>82</v>
      </c>
      <c r="T1775" t="s">
        <v>131</v>
      </c>
    </row>
    <row r="1776" spans="1:20" x14ac:dyDescent="0.25">
      <c r="A1776" s="1">
        <v>4334</v>
      </c>
      <c r="B1776" t="s">
        <v>22</v>
      </c>
      <c r="C1776" t="s">
        <v>38</v>
      </c>
      <c r="D1776" t="s">
        <v>55</v>
      </c>
      <c r="E1776" t="s">
        <v>59</v>
      </c>
      <c r="F1776" t="s">
        <v>73</v>
      </c>
      <c r="G1776" t="s">
        <v>75</v>
      </c>
      <c r="H1776" t="s">
        <v>784</v>
      </c>
      <c r="I1776" t="s">
        <v>75</v>
      </c>
      <c r="J1776" t="s">
        <v>77</v>
      </c>
      <c r="K1776" t="s">
        <v>846</v>
      </c>
      <c r="L1776" t="s">
        <v>73</v>
      </c>
      <c r="M1776" t="s">
        <v>73</v>
      </c>
      <c r="N1776" t="s">
        <v>83</v>
      </c>
      <c r="O1776" t="s">
        <v>107</v>
      </c>
      <c r="P1776" t="s">
        <v>1016</v>
      </c>
      <c r="Q1776" t="s">
        <v>74</v>
      </c>
      <c r="R1776" t="s">
        <v>1687</v>
      </c>
      <c r="S1776" t="s">
        <v>82</v>
      </c>
      <c r="T1776" t="s">
        <v>83</v>
      </c>
    </row>
    <row r="1777" spans="1:20" x14ac:dyDescent="0.25">
      <c r="A1777" s="1">
        <v>4335</v>
      </c>
      <c r="B1777" t="s">
        <v>22</v>
      </c>
      <c r="C1777" t="s">
        <v>39</v>
      </c>
      <c r="D1777" t="s">
        <v>55</v>
      </c>
      <c r="E1777" t="s">
        <v>53</v>
      </c>
      <c r="F1777" t="s">
        <v>73</v>
      </c>
      <c r="G1777" t="s">
        <v>101</v>
      </c>
      <c r="H1777" t="s">
        <v>797</v>
      </c>
      <c r="I1777" t="s">
        <v>106</v>
      </c>
      <c r="J1777" t="s">
        <v>94</v>
      </c>
      <c r="K1777" t="s">
        <v>255</v>
      </c>
      <c r="L1777" t="s">
        <v>73</v>
      </c>
      <c r="M1777" t="s">
        <v>74</v>
      </c>
      <c r="N1777" t="s">
        <v>101</v>
      </c>
      <c r="O1777" t="s">
        <v>89</v>
      </c>
      <c r="P1777" t="s">
        <v>79</v>
      </c>
      <c r="Q1777" t="s">
        <v>73</v>
      </c>
      <c r="R1777" t="s">
        <v>2051</v>
      </c>
      <c r="S1777" t="s">
        <v>82</v>
      </c>
      <c r="T1777" t="s">
        <v>101</v>
      </c>
    </row>
    <row r="1778" spans="1:20" x14ac:dyDescent="0.25">
      <c r="A1778" s="1">
        <v>4336</v>
      </c>
      <c r="B1778" t="s">
        <v>22</v>
      </c>
      <c r="C1778" t="s">
        <v>24</v>
      </c>
      <c r="D1778" t="s">
        <v>56</v>
      </c>
      <c r="E1778" t="s">
        <v>57</v>
      </c>
      <c r="F1778" t="s">
        <v>73</v>
      </c>
      <c r="G1778" t="s">
        <v>105</v>
      </c>
      <c r="H1778" t="s">
        <v>1019</v>
      </c>
      <c r="I1778" t="s">
        <v>106</v>
      </c>
      <c r="J1778" t="s">
        <v>86</v>
      </c>
      <c r="K1778" t="s">
        <v>1145</v>
      </c>
      <c r="L1778" t="s">
        <v>1116</v>
      </c>
      <c r="M1778" t="s">
        <v>73</v>
      </c>
      <c r="N1778" t="s">
        <v>74</v>
      </c>
      <c r="O1778" t="s">
        <v>86</v>
      </c>
      <c r="P1778" t="s">
        <v>180</v>
      </c>
      <c r="Q1778" t="s">
        <v>73</v>
      </c>
      <c r="R1778" t="s">
        <v>2026</v>
      </c>
      <c r="S1778" t="s">
        <v>78</v>
      </c>
      <c r="T1778" t="s">
        <v>1116</v>
      </c>
    </row>
    <row r="1779" spans="1:20" x14ac:dyDescent="0.25">
      <c r="A1779" s="1">
        <v>4337</v>
      </c>
      <c r="B1779" t="s">
        <v>22</v>
      </c>
      <c r="C1779" t="s">
        <v>25</v>
      </c>
      <c r="D1779" t="s">
        <v>56</v>
      </c>
      <c r="E1779" t="s">
        <v>67</v>
      </c>
      <c r="F1779" t="s">
        <v>73</v>
      </c>
      <c r="G1779" t="s">
        <v>112</v>
      </c>
      <c r="H1779" t="s">
        <v>1077</v>
      </c>
      <c r="I1779" t="s">
        <v>102</v>
      </c>
      <c r="J1779" t="s">
        <v>94</v>
      </c>
      <c r="K1779" t="s">
        <v>1303</v>
      </c>
      <c r="L1779" t="s">
        <v>83</v>
      </c>
      <c r="M1779" t="s">
        <v>73</v>
      </c>
      <c r="N1779" t="s">
        <v>74</v>
      </c>
      <c r="O1779" t="s">
        <v>114</v>
      </c>
      <c r="P1779" t="s">
        <v>772</v>
      </c>
      <c r="Q1779" t="s">
        <v>73</v>
      </c>
      <c r="R1779" t="s">
        <v>1916</v>
      </c>
      <c r="S1779" t="s">
        <v>131</v>
      </c>
      <c r="T1779" t="s">
        <v>126</v>
      </c>
    </row>
    <row r="1780" spans="1:20" x14ac:dyDescent="0.25">
      <c r="A1780" s="1">
        <v>4338</v>
      </c>
      <c r="B1780" t="s">
        <v>22</v>
      </c>
      <c r="C1780" t="s">
        <v>26</v>
      </c>
      <c r="D1780" t="s">
        <v>56</v>
      </c>
      <c r="E1780" t="s">
        <v>68</v>
      </c>
      <c r="F1780" t="s">
        <v>74</v>
      </c>
      <c r="G1780" t="s">
        <v>105</v>
      </c>
      <c r="H1780" t="s">
        <v>525</v>
      </c>
      <c r="I1780" t="s">
        <v>77</v>
      </c>
      <c r="J1780" t="s">
        <v>105</v>
      </c>
      <c r="K1780" t="s">
        <v>1207</v>
      </c>
      <c r="L1780" t="s">
        <v>101</v>
      </c>
      <c r="M1780" t="s">
        <v>73</v>
      </c>
      <c r="N1780" t="s">
        <v>126</v>
      </c>
      <c r="O1780" t="s">
        <v>94</v>
      </c>
      <c r="P1780" t="s">
        <v>734</v>
      </c>
      <c r="Q1780" t="s">
        <v>126</v>
      </c>
      <c r="R1780" t="s">
        <v>1640</v>
      </c>
      <c r="S1780" t="s">
        <v>116</v>
      </c>
      <c r="T1780" t="s">
        <v>76</v>
      </c>
    </row>
    <row r="1781" spans="1:20" x14ac:dyDescent="0.25">
      <c r="A1781" s="1">
        <v>4339</v>
      </c>
      <c r="B1781" t="s">
        <v>22</v>
      </c>
      <c r="C1781" t="s">
        <v>27</v>
      </c>
      <c r="D1781" t="s">
        <v>56</v>
      </c>
      <c r="E1781" t="s">
        <v>50</v>
      </c>
      <c r="F1781" t="s">
        <v>73</v>
      </c>
      <c r="G1781" t="s">
        <v>86</v>
      </c>
      <c r="H1781" t="s">
        <v>755</v>
      </c>
      <c r="I1781" t="s">
        <v>94</v>
      </c>
      <c r="J1781" t="s">
        <v>110</v>
      </c>
      <c r="K1781" t="s">
        <v>1206</v>
      </c>
      <c r="L1781" t="s">
        <v>74</v>
      </c>
      <c r="M1781" t="s">
        <v>73</v>
      </c>
      <c r="N1781" t="s">
        <v>74</v>
      </c>
      <c r="O1781" t="s">
        <v>92</v>
      </c>
      <c r="P1781" t="s">
        <v>899</v>
      </c>
      <c r="Q1781" t="s">
        <v>126</v>
      </c>
      <c r="R1781" t="s">
        <v>2142</v>
      </c>
      <c r="S1781" t="s">
        <v>106</v>
      </c>
      <c r="T1781" t="s">
        <v>76</v>
      </c>
    </row>
    <row r="1782" spans="1:20" x14ac:dyDescent="0.25">
      <c r="A1782" s="1">
        <v>4340</v>
      </c>
      <c r="B1782" t="s">
        <v>22</v>
      </c>
      <c r="C1782" t="s">
        <v>28</v>
      </c>
      <c r="D1782" t="s">
        <v>56</v>
      </c>
      <c r="E1782" t="s">
        <v>55</v>
      </c>
      <c r="F1782" t="s">
        <v>74</v>
      </c>
      <c r="G1782" t="s">
        <v>79</v>
      </c>
      <c r="H1782" t="s">
        <v>434</v>
      </c>
      <c r="I1782" t="s">
        <v>103</v>
      </c>
      <c r="J1782" t="s">
        <v>105</v>
      </c>
      <c r="K1782" t="s">
        <v>1269</v>
      </c>
      <c r="L1782" t="s">
        <v>73</v>
      </c>
      <c r="M1782" t="s">
        <v>126</v>
      </c>
      <c r="N1782" t="s">
        <v>74</v>
      </c>
      <c r="O1782" t="s">
        <v>79</v>
      </c>
      <c r="P1782" t="s">
        <v>1016</v>
      </c>
      <c r="Q1782" t="s">
        <v>126</v>
      </c>
      <c r="R1782" t="s">
        <v>1857</v>
      </c>
      <c r="S1782" t="s">
        <v>85</v>
      </c>
      <c r="T1782" t="s">
        <v>1116</v>
      </c>
    </row>
    <row r="1783" spans="1:20" x14ac:dyDescent="0.25">
      <c r="A1783" s="1">
        <v>4341</v>
      </c>
      <c r="B1783" t="s">
        <v>22</v>
      </c>
      <c r="C1783" t="s">
        <v>40</v>
      </c>
      <c r="D1783" t="s">
        <v>56</v>
      </c>
      <c r="E1783" t="s">
        <v>63</v>
      </c>
      <c r="F1783" t="s">
        <v>73</v>
      </c>
      <c r="G1783" t="s">
        <v>104</v>
      </c>
      <c r="H1783" t="s">
        <v>397</v>
      </c>
      <c r="I1783" t="s">
        <v>102</v>
      </c>
      <c r="J1783" t="s">
        <v>111</v>
      </c>
      <c r="K1783" t="s">
        <v>1253</v>
      </c>
      <c r="L1783" t="s">
        <v>1116</v>
      </c>
      <c r="M1783" t="s">
        <v>126</v>
      </c>
      <c r="N1783" t="s">
        <v>73</v>
      </c>
      <c r="O1783" t="s">
        <v>75</v>
      </c>
      <c r="P1783" t="s">
        <v>527</v>
      </c>
      <c r="Q1783" t="s">
        <v>73</v>
      </c>
      <c r="R1783" t="s">
        <v>1859</v>
      </c>
      <c r="S1783" t="s">
        <v>78</v>
      </c>
      <c r="T1783" t="s">
        <v>1116</v>
      </c>
    </row>
    <row r="1784" spans="1:20" x14ac:dyDescent="0.25">
      <c r="A1784" s="1">
        <v>4342</v>
      </c>
      <c r="B1784" t="s">
        <v>22</v>
      </c>
      <c r="C1784" t="s">
        <v>29</v>
      </c>
      <c r="D1784" t="s">
        <v>56</v>
      </c>
      <c r="E1784" t="s">
        <v>47</v>
      </c>
      <c r="F1784" t="s">
        <v>74</v>
      </c>
      <c r="G1784" t="s">
        <v>110</v>
      </c>
      <c r="H1784" t="s">
        <v>1078</v>
      </c>
      <c r="I1784" t="s">
        <v>94</v>
      </c>
      <c r="J1784" t="s">
        <v>91</v>
      </c>
      <c r="K1784" t="s">
        <v>1319</v>
      </c>
      <c r="L1784" t="s">
        <v>1116</v>
      </c>
      <c r="M1784" t="s">
        <v>74</v>
      </c>
      <c r="N1784" t="s">
        <v>126</v>
      </c>
      <c r="O1784" t="s">
        <v>113</v>
      </c>
      <c r="P1784" t="s">
        <v>1343</v>
      </c>
      <c r="Q1784" t="s">
        <v>74</v>
      </c>
      <c r="R1784" t="s">
        <v>1639</v>
      </c>
      <c r="S1784" t="s">
        <v>85</v>
      </c>
      <c r="T1784" t="s">
        <v>87</v>
      </c>
    </row>
    <row r="1785" spans="1:20" x14ac:dyDescent="0.25">
      <c r="A1785" s="1">
        <v>4343</v>
      </c>
      <c r="B1785" t="s">
        <v>22</v>
      </c>
      <c r="C1785" t="s">
        <v>30</v>
      </c>
      <c r="D1785" t="s">
        <v>56</v>
      </c>
      <c r="E1785" t="s">
        <v>50</v>
      </c>
      <c r="F1785" t="s">
        <v>74</v>
      </c>
      <c r="G1785" t="s">
        <v>79</v>
      </c>
      <c r="H1785" t="s">
        <v>860</v>
      </c>
      <c r="I1785" t="s">
        <v>77</v>
      </c>
      <c r="J1785" t="s">
        <v>93</v>
      </c>
      <c r="K1785" t="s">
        <v>1307</v>
      </c>
      <c r="L1785" t="s">
        <v>1116</v>
      </c>
      <c r="M1785" t="s">
        <v>74</v>
      </c>
      <c r="N1785" t="s">
        <v>126</v>
      </c>
      <c r="O1785" t="s">
        <v>81</v>
      </c>
      <c r="P1785" t="s">
        <v>100</v>
      </c>
      <c r="Q1785" t="s">
        <v>73</v>
      </c>
      <c r="R1785" t="s">
        <v>1887</v>
      </c>
      <c r="S1785" t="s">
        <v>78</v>
      </c>
      <c r="T1785" t="s">
        <v>101</v>
      </c>
    </row>
    <row r="1786" spans="1:20" x14ac:dyDescent="0.25">
      <c r="A1786" s="1">
        <v>4344</v>
      </c>
      <c r="B1786" t="s">
        <v>22</v>
      </c>
      <c r="C1786" t="s">
        <v>31</v>
      </c>
      <c r="D1786" t="s">
        <v>56</v>
      </c>
      <c r="E1786" t="s">
        <v>48</v>
      </c>
      <c r="F1786" t="s">
        <v>73</v>
      </c>
      <c r="G1786" t="s">
        <v>97</v>
      </c>
      <c r="H1786" t="s">
        <v>598</v>
      </c>
      <c r="I1786" t="s">
        <v>102</v>
      </c>
      <c r="J1786" t="s">
        <v>107</v>
      </c>
      <c r="K1786" t="s">
        <v>1322</v>
      </c>
      <c r="L1786" t="s">
        <v>101</v>
      </c>
      <c r="M1786" t="s">
        <v>74</v>
      </c>
      <c r="N1786" t="s">
        <v>126</v>
      </c>
      <c r="O1786" t="s">
        <v>77</v>
      </c>
      <c r="P1786" t="s">
        <v>281</v>
      </c>
      <c r="Q1786" t="s">
        <v>126</v>
      </c>
      <c r="R1786" t="s">
        <v>2193</v>
      </c>
      <c r="S1786" t="s">
        <v>78</v>
      </c>
      <c r="T1786" t="s">
        <v>83</v>
      </c>
    </row>
    <row r="1787" spans="1:20" x14ac:dyDescent="0.25">
      <c r="A1787" s="1">
        <v>4345</v>
      </c>
      <c r="B1787" t="s">
        <v>22</v>
      </c>
      <c r="C1787" t="s">
        <v>32</v>
      </c>
      <c r="D1787" t="s">
        <v>56</v>
      </c>
      <c r="E1787" t="s">
        <v>41</v>
      </c>
      <c r="F1787" t="s">
        <v>74</v>
      </c>
      <c r="G1787" t="s">
        <v>92</v>
      </c>
      <c r="H1787" t="s">
        <v>648</v>
      </c>
      <c r="I1787" t="s">
        <v>98</v>
      </c>
      <c r="J1787" t="s">
        <v>94</v>
      </c>
      <c r="K1787" t="s">
        <v>1301</v>
      </c>
      <c r="L1787" t="s">
        <v>126</v>
      </c>
      <c r="M1787" t="s">
        <v>73</v>
      </c>
      <c r="N1787" t="s">
        <v>131</v>
      </c>
      <c r="O1787" t="s">
        <v>102</v>
      </c>
      <c r="P1787" t="s">
        <v>846</v>
      </c>
      <c r="Q1787" t="s">
        <v>74</v>
      </c>
      <c r="R1787" t="s">
        <v>2034</v>
      </c>
      <c r="S1787" t="s">
        <v>116</v>
      </c>
      <c r="T1787" t="s">
        <v>1116</v>
      </c>
    </row>
    <row r="1788" spans="1:20" x14ac:dyDescent="0.25">
      <c r="A1788" s="1">
        <v>4346</v>
      </c>
      <c r="B1788" t="s">
        <v>22</v>
      </c>
      <c r="C1788" t="s">
        <v>33</v>
      </c>
      <c r="D1788" t="s">
        <v>56</v>
      </c>
      <c r="E1788" t="s">
        <v>58</v>
      </c>
      <c r="F1788" t="s">
        <v>73</v>
      </c>
      <c r="G1788" t="s">
        <v>122</v>
      </c>
      <c r="H1788" t="s">
        <v>630</v>
      </c>
      <c r="I1788" t="s">
        <v>108</v>
      </c>
      <c r="J1788" t="s">
        <v>119</v>
      </c>
      <c r="K1788" t="s">
        <v>1396</v>
      </c>
      <c r="L1788" t="s">
        <v>83</v>
      </c>
      <c r="M1788" t="s">
        <v>101</v>
      </c>
      <c r="N1788" t="s">
        <v>101</v>
      </c>
      <c r="O1788" t="s">
        <v>90</v>
      </c>
      <c r="P1788" t="s">
        <v>894</v>
      </c>
      <c r="Q1788" t="s">
        <v>73</v>
      </c>
      <c r="R1788" t="s">
        <v>1628</v>
      </c>
      <c r="S1788" t="s">
        <v>78</v>
      </c>
      <c r="T1788" t="s">
        <v>131</v>
      </c>
    </row>
    <row r="1789" spans="1:20" x14ac:dyDescent="0.25">
      <c r="A1789" s="1">
        <v>4347</v>
      </c>
      <c r="B1789" t="s">
        <v>22</v>
      </c>
      <c r="C1789" t="s">
        <v>35</v>
      </c>
      <c r="D1789" t="s">
        <v>56</v>
      </c>
      <c r="E1789" t="s">
        <v>65</v>
      </c>
      <c r="F1789" t="s">
        <v>73</v>
      </c>
      <c r="G1789" t="s">
        <v>104</v>
      </c>
      <c r="H1789" t="s">
        <v>726</v>
      </c>
      <c r="I1789" t="s">
        <v>102</v>
      </c>
      <c r="J1789" t="s">
        <v>105</v>
      </c>
      <c r="K1789" t="s">
        <v>1221</v>
      </c>
      <c r="L1789" t="s">
        <v>1116</v>
      </c>
      <c r="M1789" t="s">
        <v>73</v>
      </c>
      <c r="N1789" t="s">
        <v>73</v>
      </c>
      <c r="O1789" t="s">
        <v>79</v>
      </c>
      <c r="P1789" t="s">
        <v>1189</v>
      </c>
      <c r="Q1789" t="s">
        <v>74</v>
      </c>
      <c r="R1789" t="s">
        <v>1483</v>
      </c>
      <c r="S1789" t="s">
        <v>82</v>
      </c>
      <c r="T1789" t="s">
        <v>83</v>
      </c>
    </row>
    <row r="1790" spans="1:20" x14ac:dyDescent="0.25">
      <c r="A1790" s="1">
        <v>4348</v>
      </c>
      <c r="B1790" t="s">
        <v>22</v>
      </c>
      <c r="C1790" t="s">
        <v>36</v>
      </c>
      <c r="D1790" t="s">
        <v>56</v>
      </c>
      <c r="E1790" t="s">
        <v>43</v>
      </c>
      <c r="F1790" t="s">
        <v>74</v>
      </c>
      <c r="G1790" t="s">
        <v>86</v>
      </c>
      <c r="H1790" t="s">
        <v>244</v>
      </c>
      <c r="I1790" t="s">
        <v>80</v>
      </c>
      <c r="J1790" t="s">
        <v>130</v>
      </c>
      <c r="K1790" t="s">
        <v>1234</v>
      </c>
      <c r="L1790" t="s">
        <v>126</v>
      </c>
      <c r="M1790" t="s">
        <v>74</v>
      </c>
      <c r="N1790" t="s">
        <v>101</v>
      </c>
      <c r="O1790" t="s">
        <v>86</v>
      </c>
      <c r="P1790" t="s">
        <v>527</v>
      </c>
      <c r="Q1790" t="s">
        <v>74</v>
      </c>
      <c r="R1790" t="s">
        <v>97</v>
      </c>
      <c r="S1790" t="s">
        <v>89</v>
      </c>
      <c r="T1790" t="s">
        <v>83</v>
      </c>
    </row>
    <row r="1791" spans="1:20" x14ac:dyDescent="0.25">
      <c r="A1791" s="1">
        <v>4349</v>
      </c>
      <c r="B1791" t="s">
        <v>22</v>
      </c>
      <c r="C1791" t="s">
        <v>37</v>
      </c>
      <c r="D1791" t="s">
        <v>56</v>
      </c>
      <c r="E1791" t="s">
        <v>57</v>
      </c>
      <c r="F1791" t="s">
        <v>74</v>
      </c>
      <c r="G1791" t="s">
        <v>94</v>
      </c>
      <c r="H1791" t="s">
        <v>295</v>
      </c>
      <c r="I1791" t="s">
        <v>77</v>
      </c>
      <c r="J1791" t="s">
        <v>93</v>
      </c>
      <c r="K1791" t="s">
        <v>1291</v>
      </c>
      <c r="L1791" t="s">
        <v>126</v>
      </c>
      <c r="M1791" t="s">
        <v>73</v>
      </c>
      <c r="N1791" t="s">
        <v>126</v>
      </c>
      <c r="O1791" t="s">
        <v>75</v>
      </c>
      <c r="P1791" t="s">
        <v>138</v>
      </c>
      <c r="Q1791" t="s">
        <v>126</v>
      </c>
      <c r="R1791" t="s">
        <v>1528</v>
      </c>
      <c r="S1791" t="s">
        <v>78</v>
      </c>
      <c r="T1791" t="s">
        <v>83</v>
      </c>
    </row>
    <row r="1792" spans="1:20" x14ac:dyDescent="0.25">
      <c r="A1792" s="1">
        <v>4350</v>
      </c>
      <c r="B1792" t="s">
        <v>22</v>
      </c>
      <c r="C1792" t="s">
        <v>38</v>
      </c>
      <c r="D1792" t="s">
        <v>56</v>
      </c>
      <c r="E1792" t="s">
        <v>69</v>
      </c>
      <c r="F1792" t="s">
        <v>73</v>
      </c>
      <c r="G1792" t="s">
        <v>95</v>
      </c>
      <c r="H1792" t="s">
        <v>556</v>
      </c>
      <c r="I1792" t="s">
        <v>102</v>
      </c>
      <c r="J1792" t="s">
        <v>104</v>
      </c>
      <c r="K1792" t="s">
        <v>1247</v>
      </c>
      <c r="L1792" t="s">
        <v>101</v>
      </c>
      <c r="M1792" t="s">
        <v>73</v>
      </c>
      <c r="N1792" t="s">
        <v>74</v>
      </c>
      <c r="O1792" t="s">
        <v>99</v>
      </c>
      <c r="P1792" t="s">
        <v>1168</v>
      </c>
      <c r="Q1792" t="s">
        <v>73</v>
      </c>
      <c r="R1792" t="s">
        <v>2175</v>
      </c>
      <c r="S1792" t="s">
        <v>85</v>
      </c>
      <c r="T1792" t="s">
        <v>131</v>
      </c>
    </row>
    <row r="1793" spans="1:20" x14ac:dyDescent="0.25">
      <c r="A1793" s="1">
        <v>4351</v>
      </c>
      <c r="B1793" t="s">
        <v>22</v>
      </c>
      <c r="C1793" t="s">
        <v>39</v>
      </c>
      <c r="D1793" t="s">
        <v>56</v>
      </c>
      <c r="E1793" t="s">
        <v>65</v>
      </c>
      <c r="F1793" t="s">
        <v>74</v>
      </c>
      <c r="G1793" t="s">
        <v>80</v>
      </c>
      <c r="H1793" t="s">
        <v>947</v>
      </c>
      <c r="I1793" t="s">
        <v>89</v>
      </c>
      <c r="J1793" t="s">
        <v>86</v>
      </c>
      <c r="K1793" t="s">
        <v>1231</v>
      </c>
      <c r="L1793" t="s">
        <v>126</v>
      </c>
      <c r="M1793" t="s">
        <v>74</v>
      </c>
      <c r="N1793" t="s">
        <v>73</v>
      </c>
      <c r="O1793" t="s">
        <v>86</v>
      </c>
      <c r="P1793" t="s">
        <v>636</v>
      </c>
      <c r="Q1793" t="s">
        <v>126</v>
      </c>
      <c r="R1793" t="s">
        <v>1830</v>
      </c>
      <c r="S1793" t="s">
        <v>87</v>
      </c>
      <c r="T1793" t="s">
        <v>131</v>
      </c>
    </row>
    <row r="1794" spans="1:20" x14ac:dyDescent="0.25">
      <c r="A1794" s="1">
        <v>4352</v>
      </c>
      <c r="B1794" t="s">
        <v>22</v>
      </c>
      <c r="C1794" t="s">
        <v>24</v>
      </c>
      <c r="D1794" t="s">
        <v>57</v>
      </c>
      <c r="E1794" t="s">
        <v>56</v>
      </c>
      <c r="F1794" t="s">
        <v>74</v>
      </c>
      <c r="G1794" t="s">
        <v>94</v>
      </c>
      <c r="H1794" t="s">
        <v>415</v>
      </c>
      <c r="I1794" t="s">
        <v>93</v>
      </c>
      <c r="J1794" t="s">
        <v>122</v>
      </c>
      <c r="K1794" t="s">
        <v>1374</v>
      </c>
      <c r="L1794" t="s">
        <v>101</v>
      </c>
      <c r="M1794" t="s">
        <v>74</v>
      </c>
      <c r="N1794" t="s">
        <v>74</v>
      </c>
      <c r="O1794" t="s">
        <v>103</v>
      </c>
      <c r="P1794" t="s">
        <v>1009</v>
      </c>
      <c r="Q1794" t="s">
        <v>73</v>
      </c>
      <c r="R1794" t="s">
        <v>2013</v>
      </c>
      <c r="S1794" t="s">
        <v>116</v>
      </c>
      <c r="T1794" t="s">
        <v>101</v>
      </c>
    </row>
    <row r="1795" spans="1:20" x14ac:dyDescent="0.25">
      <c r="A1795" s="1">
        <v>4353</v>
      </c>
      <c r="B1795" t="s">
        <v>22</v>
      </c>
      <c r="C1795" t="s">
        <v>25</v>
      </c>
      <c r="D1795" t="s">
        <v>57</v>
      </c>
      <c r="E1795" t="s">
        <v>44</v>
      </c>
      <c r="F1795" t="s">
        <v>73</v>
      </c>
      <c r="G1795" t="s">
        <v>95</v>
      </c>
      <c r="H1795" t="s">
        <v>1079</v>
      </c>
      <c r="I1795" t="s">
        <v>102</v>
      </c>
      <c r="J1795" t="s">
        <v>86</v>
      </c>
      <c r="K1795" t="s">
        <v>1154</v>
      </c>
      <c r="L1795" t="s">
        <v>101</v>
      </c>
      <c r="M1795" t="s">
        <v>73</v>
      </c>
      <c r="N1795" t="s">
        <v>126</v>
      </c>
      <c r="O1795" t="s">
        <v>92</v>
      </c>
      <c r="P1795" t="s">
        <v>681</v>
      </c>
      <c r="Q1795" t="s">
        <v>74</v>
      </c>
      <c r="R1795" t="s">
        <v>2178</v>
      </c>
      <c r="S1795" t="s">
        <v>87</v>
      </c>
      <c r="T1795" t="s">
        <v>101</v>
      </c>
    </row>
    <row r="1796" spans="1:20" x14ac:dyDescent="0.25">
      <c r="A1796" s="1">
        <v>4354</v>
      </c>
      <c r="B1796" t="s">
        <v>22</v>
      </c>
      <c r="C1796" t="s">
        <v>26</v>
      </c>
      <c r="D1796" t="s">
        <v>57</v>
      </c>
      <c r="E1796" t="s">
        <v>58</v>
      </c>
      <c r="F1796" t="s">
        <v>73</v>
      </c>
      <c r="G1796" t="s">
        <v>102</v>
      </c>
      <c r="H1796" t="s">
        <v>566</v>
      </c>
      <c r="I1796" t="s">
        <v>81</v>
      </c>
      <c r="J1796" t="s">
        <v>79</v>
      </c>
      <c r="K1796" t="s">
        <v>1131</v>
      </c>
      <c r="L1796" t="s">
        <v>126</v>
      </c>
      <c r="M1796" t="s">
        <v>73</v>
      </c>
      <c r="N1796" t="s">
        <v>126</v>
      </c>
      <c r="O1796" t="s">
        <v>90</v>
      </c>
      <c r="P1796" t="s">
        <v>1101</v>
      </c>
      <c r="Q1796" t="s">
        <v>74</v>
      </c>
      <c r="R1796" t="s">
        <v>1433</v>
      </c>
      <c r="S1796" t="s">
        <v>82</v>
      </c>
      <c r="T1796" t="s">
        <v>76</v>
      </c>
    </row>
    <row r="1797" spans="1:20" x14ac:dyDescent="0.25">
      <c r="A1797" s="1">
        <v>4355</v>
      </c>
      <c r="B1797" t="s">
        <v>22</v>
      </c>
      <c r="C1797" t="s">
        <v>27</v>
      </c>
      <c r="D1797" t="s">
        <v>57</v>
      </c>
      <c r="E1797" t="s">
        <v>68</v>
      </c>
      <c r="F1797" t="s">
        <v>74</v>
      </c>
      <c r="G1797" t="s">
        <v>113</v>
      </c>
      <c r="H1797" t="s">
        <v>301</v>
      </c>
      <c r="I1797" t="s">
        <v>114</v>
      </c>
      <c r="J1797" t="s">
        <v>91</v>
      </c>
      <c r="K1797" t="s">
        <v>1282</v>
      </c>
      <c r="L1797" t="s">
        <v>101</v>
      </c>
      <c r="M1797" t="s">
        <v>74</v>
      </c>
      <c r="N1797" t="s">
        <v>74</v>
      </c>
      <c r="O1797" t="s">
        <v>86</v>
      </c>
      <c r="P1797" t="s">
        <v>1016</v>
      </c>
      <c r="Q1797" t="s">
        <v>73</v>
      </c>
      <c r="R1797" t="s">
        <v>1843</v>
      </c>
      <c r="S1797" t="s">
        <v>96</v>
      </c>
      <c r="T1797" t="s">
        <v>1116</v>
      </c>
    </row>
    <row r="1798" spans="1:20" x14ac:dyDescent="0.25">
      <c r="A1798" s="1">
        <v>4356</v>
      </c>
      <c r="B1798" t="s">
        <v>22</v>
      </c>
      <c r="C1798" t="s">
        <v>28</v>
      </c>
      <c r="D1798" t="s">
        <v>57</v>
      </c>
      <c r="E1798" t="s">
        <v>65</v>
      </c>
      <c r="F1798" t="s">
        <v>74</v>
      </c>
      <c r="G1798" t="s">
        <v>92</v>
      </c>
      <c r="H1798" t="s">
        <v>1080</v>
      </c>
      <c r="I1798" t="s">
        <v>103</v>
      </c>
      <c r="J1798" t="s">
        <v>86</v>
      </c>
      <c r="K1798" t="s">
        <v>1281</v>
      </c>
      <c r="L1798" t="s">
        <v>126</v>
      </c>
      <c r="M1798" t="s">
        <v>73</v>
      </c>
      <c r="N1798" t="s">
        <v>74</v>
      </c>
      <c r="O1798" t="s">
        <v>95</v>
      </c>
      <c r="P1798" t="s">
        <v>575</v>
      </c>
      <c r="Q1798" t="s">
        <v>74</v>
      </c>
      <c r="R1798" t="s">
        <v>1863</v>
      </c>
      <c r="S1798" t="s">
        <v>82</v>
      </c>
      <c r="T1798" t="s">
        <v>76</v>
      </c>
    </row>
    <row r="1799" spans="1:20" x14ac:dyDescent="0.25">
      <c r="A1799" s="1">
        <v>4357</v>
      </c>
      <c r="B1799" t="s">
        <v>22</v>
      </c>
      <c r="C1799" t="s">
        <v>40</v>
      </c>
      <c r="D1799" t="s">
        <v>57</v>
      </c>
      <c r="E1799" t="s">
        <v>48</v>
      </c>
      <c r="F1799" t="s">
        <v>73</v>
      </c>
      <c r="G1799" t="s">
        <v>105</v>
      </c>
      <c r="H1799" t="s">
        <v>801</v>
      </c>
      <c r="I1799" t="s">
        <v>85</v>
      </c>
      <c r="J1799" t="s">
        <v>98</v>
      </c>
      <c r="K1799" t="s">
        <v>1295</v>
      </c>
      <c r="L1799" t="s">
        <v>126</v>
      </c>
      <c r="M1799" t="s">
        <v>74</v>
      </c>
      <c r="N1799" t="s">
        <v>74</v>
      </c>
      <c r="O1799" t="s">
        <v>111</v>
      </c>
      <c r="P1799" t="s">
        <v>1172</v>
      </c>
      <c r="Q1799" t="s">
        <v>101</v>
      </c>
      <c r="R1799" t="s">
        <v>1885</v>
      </c>
      <c r="S1799" t="s">
        <v>87</v>
      </c>
      <c r="T1799" t="s">
        <v>74</v>
      </c>
    </row>
    <row r="1800" spans="1:20" x14ac:dyDescent="0.25">
      <c r="A1800" s="1">
        <v>4358</v>
      </c>
      <c r="B1800" t="s">
        <v>22</v>
      </c>
      <c r="C1800" t="s">
        <v>29</v>
      </c>
      <c r="D1800" t="s">
        <v>57</v>
      </c>
      <c r="E1800" t="s">
        <v>71</v>
      </c>
      <c r="F1800" t="s">
        <v>74</v>
      </c>
      <c r="G1800" t="s">
        <v>90</v>
      </c>
      <c r="H1800" t="s">
        <v>967</v>
      </c>
      <c r="I1800" t="s">
        <v>99</v>
      </c>
      <c r="J1800" t="s">
        <v>92</v>
      </c>
      <c r="K1800" t="s">
        <v>1263</v>
      </c>
      <c r="L1800" t="s">
        <v>126</v>
      </c>
      <c r="M1800" t="s">
        <v>73</v>
      </c>
      <c r="N1800" t="s">
        <v>126</v>
      </c>
      <c r="O1800" t="s">
        <v>89</v>
      </c>
      <c r="P1800" t="s">
        <v>129</v>
      </c>
      <c r="Q1800" t="s">
        <v>73</v>
      </c>
      <c r="R1800" t="s">
        <v>1551</v>
      </c>
      <c r="S1800" t="s">
        <v>87</v>
      </c>
      <c r="T1800" t="s">
        <v>1116</v>
      </c>
    </row>
    <row r="1801" spans="1:20" x14ac:dyDescent="0.25">
      <c r="A1801" s="1">
        <v>4359</v>
      </c>
      <c r="B1801" t="s">
        <v>22</v>
      </c>
      <c r="C1801" t="s">
        <v>31</v>
      </c>
      <c r="D1801" t="s">
        <v>57</v>
      </c>
      <c r="E1801" t="s">
        <v>69</v>
      </c>
      <c r="F1801" t="s">
        <v>73</v>
      </c>
      <c r="G1801" t="s">
        <v>114</v>
      </c>
      <c r="H1801" t="s">
        <v>534</v>
      </c>
      <c r="I1801" t="s">
        <v>82</v>
      </c>
      <c r="J1801" t="s">
        <v>92</v>
      </c>
      <c r="K1801" t="s">
        <v>1131</v>
      </c>
      <c r="L1801" t="s">
        <v>126</v>
      </c>
      <c r="M1801" t="s">
        <v>73</v>
      </c>
      <c r="N1801" t="s">
        <v>126</v>
      </c>
      <c r="O1801" t="s">
        <v>103</v>
      </c>
      <c r="P1801" t="s">
        <v>1314</v>
      </c>
      <c r="Q1801" t="s">
        <v>74</v>
      </c>
      <c r="R1801" t="s">
        <v>2254</v>
      </c>
      <c r="S1801" t="s">
        <v>87</v>
      </c>
      <c r="T1801" t="s">
        <v>126</v>
      </c>
    </row>
    <row r="1802" spans="1:20" x14ac:dyDescent="0.25">
      <c r="A1802" s="1">
        <v>4360</v>
      </c>
      <c r="B1802" t="s">
        <v>22</v>
      </c>
      <c r="C1802" t="s">
        <v>32</v>
      </c>
      <c r="D1802" t="s">
        <v>57</v>
      </c>
      <c r="E1802" t="s">
        <v>65</v>
      </c>
      <c r="F1802" t="s">
        <v>73</v>
      </c>
      <c r="G1802" t="s">
        <v>90</v>
      </c>
      <c r="H1802" t="s">
        <v>1036</v>
      </c>
      <c r="I1802" t="s">
        <v>81</v>
      </c>
      <c r="J1802" t="s">
        <v>92</v>
      </c>
      <c r="K1802" t="s">
        <v>1300</v>
      </c>
      <c r="L1802" t="s">
        <v>126</v>
      </c>
      <c r="M1802" t="s">
        <v>74</v>
      </c>
      <c r="N1802" t="s">
        <v>74</v>
      </c>
      <c r="O1802" t="s">
        <v>92</v>
      </c>
      <c r="P1802" t="s">
        <v>334</v>
      </c>
      <c r="Q1802" t="s">
        <v>73</v>
      </c>
      <c r="R1802" t="s">
        <v>2088</v>
      </c>
      <c r="S1802" t="s">
        <v>78</v>
      </c>
      <c r="T1802" t="s">
        <v>126</v>
      </c>
    </row>
    <row r="1803" spans="1:20" x14ac:dyDescent="0.25">
      <c r="A1803" s="1">
        <v>4361</v>
      </c>
      <c r="B1803" t="s">
        <v>22</v>
      </c>
      <c r="C1803" t="s">
        <v>33</v>
      </c>
      <c r="D1803" t="s">
        <v>57</v>
      </c>
      <c r="E1803" t="s">
        <v>50</v>
      </c>
      <c r="F1803" t="s">
        <v>74</v>
      </c>
      <c r="G1803" t="s">
        <v>103</v>
      </c>
      <c r="H1803" t="s">
        <v>470</v>
      </c>
      <c r="I1803" t="s">
        <v>94</v>
      </c>
      <c r="J1803" t="s">
        <v>84</v>
      </c>
      <c r="K1803" t="s">
        <v>1379</v>
      </c>
      <c r="L1803" t="s">
        <v>126</v>
      </c>
      <c r="M1803" t="s">
        <v>126</v>
      </c>
      <c r="N1803" t="s">
        <v>101</v>
      </c>
      <c r="O1803" t="s">
        <v>92</v>
      </c>
      <c r="P1803" t="s">
        <v>949</v>
      </c>
      <c r="Q1803" t="s">
        <v>73</v>
      </c>
      <c r="R1803" t="s">
        <v>1954</v>
      </c>
      <c r="S1803" t="s">
        <v>106</v>
      </c>
      <c r="T1803" t="s">
        <v>87</v>
      </c>
    </row>
    <row r="1804" spans="1:20" x14ac:dyDescent="0.25">
      <c r="A1804" s="1">
        <v>4362</v>
      </c>
      <c r="B1804" t="s">
        <v>22</v>
      </c>
      <c r="C1804" t="s">
        <v>34</v>
      </c>
      <c r="D1804" t="s">
        <v>57</v>
      </c>
      <c r="E1804" t="s">
        <v>41</v>
      </c>
      <c r="F1804" t="s">
        <v>74</v>
      </c>
      <c r="G1804" t="s">
        <v>110</v>
      </c>
      <c r="H1804" t="s">
        <v>228</v>
      </c>
      <c r="I1804" t="s">
        <v>94</v>
      </c>
      <c r="J1804" t="s">
        <v>107</v>
      </c>
      <c r="K1804" t="s">
        <v>1185</v>
      </c>
      <c r="L1804" t="s">
        <v>101</v>
      </c>
      <c r="M1804" t="s">
        <v>73</v>
      </c>
      <c r="N1804" t="s">
        <v>1116</v>
      </c>
      <c r="O1804" t="s">
        <v>79</v>
      </c>
      <c r="P1804" t="s">
        <v>1127</v>
      </c>
      <c r="Q1804" t="s">
        <v>101</v>
      </c>
      <c r="R1804" t="s">
        <v>1515</v>
      </c>
      <c r="S1804" t="s">
        <v>76</v>
      </c>
      <c r="T1804" t="s">
        <v>101</v>
      </c>
    </row>
    <row r="1805" spans="1:20" x14ac:dyDescent="0.25">
      <c r="A1805" s="1">
        <v>4363</v>
      </c>
      <c r="B1805" t="s">
        <v>22</v>
      </c>
      <c r="C1805" t="s">
        <v>35</v>
      </c>
      <c r="D1805" t="s">
        <v>57</v>
      </c>
      <c r="E1805" t="s">
        <v>67</v>
      </c>
      <c r="F1805" t="s">
        <v>73</v>
      </c>
      <c r="G1805" t="s">
        <v>108</v>
      </c>
      <c r="H1805" t="s">
        <v>785</v>
      </c>
      <c r="I1805" t="s">
        <v>92</v>
      </c>
      <c r="J1805" t="s">
        <v>111</v>
      </c>
      <c r="K1805" t="s">
        <v>1122</v>
      </c>
      <c r="L1805" t="s">
        <v>126</v>
      </c>
      <c r="M1805" t="s">
        <v>73</v>
      </c>
      <c r="N1805" t="s">
        <v>126</v>
      </c>
      <c r="O1805" t="s">
        <v>103</v>
      </c>
      <c r="P1805" t="s">
        <v>473</v>
      </c>
      <c r="Q1805" t="s">
        <v>74</v>
      </c>
      <c r="R1805" t="s">
        <v>1108</v>
      </c>
      <c r="S1805" t="s">
        <v>116</v>
      </c>
      <c r="T1805" t="s">
        <v>83</v>
      </c>
    </row>
    <row r="1806" spans="1:20" x14ac:dyDescent="0.25">
      <c r="A1806" s="1">
        <v>4364</v>
      </c>
      <c r="B1806" t="s">
        <v>22</v>
      </c>
      <c r="C1806" t="s">
        <v>36</v>
      </c>
      <c r="D1806" t="s">
        <v>57</v>
      </c>
      <c r="E1806" t="s">
        <v>47</v>
      </c>
      <c r="F1806" t="s">
        <v>74</v>
      </c>
      <c r="G1806" t="s">
        <v>92</v>
      </c>
      <c r="H1806" t="s">
        <v>291</v>
      </c>
      <c r="I1806" t="s">
        <v>99</v>
      </c>
      <c r="J1806" t="s">
        <v>113</v>
      </c>
      <c r="K1806" t="s">
        <v>1295</v>
      </c>
      <c r="L1806" t="s">
        <v>74</v>
      </c>
      <c r="M1806" t="s">
        <v>73</v>
      </c>
      <c r="N1806" t="s">
        <v>126</v>
      </c>
      <c r="O1806" t="s">
        <v>114</v>
      </c>
      <c r="P1806" t="s">
        <v>473</v>
      </c>
      <c r="Q1806" t="s">
        <v>74</v>
      </c>
      <c r="R1806" t="s">
        <v>2199</v>
      </c>
      <c r="S1806" t="s">
        <v>82</v>
      </c>
      <c r="T1806" t="s">
        <v>131</v>
      </c>
    </row>
    <row r="1807" spans="1:20" x14ac:dyDescent="0.25">
      <c r="A1807" s="1">
        <v>4365</v>
      </c>
      <c r="B1807" t="s">
        <v>22</v>
      </c>
      <c r="C1807" t="s">
        <v>37</v>
      </c>
      <c r="D1807" t="s">
        <v>57</v>
      </c>
      <c r="E1807" t="s">
        <v>56</v>
      </c>
      <c r="F1807" t="s">
        <v>73</v>
      </c>
      <c r="G1807" t="s">
        <v>113</v>
      </c>
      <c r="H1807" t="s">
        <v>233</v>
      </c>
      <c r="I1807" t="s">
        <v>92</v>
      </c>
      <c r="J1807" t="s">
        <v>105</v>
      </c>
      <c r="K1807" t="s">
        <v>1280</v>
      </c>
      <c r="L1807" t="s">
        <v>126</v>
      </c>
      <c r="M1807" t="s">
        <v>126</v>
      </c>
      <c r="N1807" t="s">
        <v>131</v>
      </c>
      <c r="O1807" t="s">
        <v>77</v>
      </c>
      <c r="P1807" t="s">
        <v>873</v>
      </c>
      <c r="Q1807" t="s">
        <v>126</v>
      </c>
      <c r="R1807" t="s">
        <v>1541</v>
      </c>
      <c r="S1807" t="s">
        <v>78</v>
      </c>
      <c r="T1807" t="s">
        <v>83</v>
      </c>
    </row>
    <row r="1808" spans="1:20" x14ac:dyDescent="0.25">
      <c r="A1808" s="1">
        <v>4366</v>
      </c>
      <c r="B1808" t="s">
        <v>22</v>
      </c>
      <c r="C1808" t="s">
        <v>38</v>
      </c>
      <c r="D1808" t="s">
        <v>57</v>
      </c>
      <c r="E1808" t="s">
        <v>43</v>
      </c>
      <c r="F1808" t="s">
        <v>74</v>
      </c>
      <c r="G1808" t="s">
        <v>78</v>
      </c>
      <c r="H1808" t="s">
        <v>612</v>
      </c>
      <c r="I1808" t="s">
        <v>102</v>
      </c>
      <c r="J1808" t="s">
        <v>97</v>
      </c>
      <c r="K1808" t="s">
        <v>1006</v>
      </c>
      <c r="L1808" t="s">
        <v>73</v>
      </c>
      <c r="M1808" t="s">
        <v>126</v>
      </c>
      <c r="N1808" t="s">
        <v>1116</v>
      </c>
      <c r="O1808" t="s">
        <v>89</v>
      </c>
      <c r="P1808" t="s">
        <v>122</v>
      </c>
      <c r="Q1808" t="s">
        <v>74</v>
      </c>
      <c r="R1808" t="s">
        <v>2050</v>
      </c>
      <c r="S1808" t="s">
        <v>82</v>
      </c>
      <c r="T1808" t="s">
        <v>1116</v>
      </c>
    </row>
    <row r="1809" spans="1:20" x14ac:dyDescent="0.25">
      <c r="A1809" s="1">
        <v>4367</v>
      </c>
      <c r="B1809" t="s">
        <v>22</v>
      </c>
      <c r="C1809" t="s">
        <v>39</v>
      </c>
      <c r="D1809" t="s">
        <v>57</v>
      </c>
      <c r="E1809" t="s">
        <v>50</v>
      </c>
      <c r="F1809" t="s">
        <v>73</v>
      </c>
      <c r="G1809" t="s">
        <v>102</v>
      </c>
      <c r="H1809" t="s">
        <v>907</v>
      </c>
      <c r="I1809" t="s">
        <v>96</v>
      </c>
      <c r="J1809" t="s">
        <v>77</v>
      </c>
      <c r="K1809" t="s">
        <v>1314</v>
      </c>
      <c r="L1809" t="s">
        <v>74</v>
      </c>
      <c r="M1809" t="s">
        <v>126</v>
      </c>
      <c r="N1809" t="s">
        <v>74</v>
      </c>
      <c r="O1809" t="s">
        <v>79</v>
      </c>
      <c r="P1809" t="s">
        <v>995</v>
      </c>
      <c r="Q1809" t="s">
        <v>74</v>
      </c>
      <c r="R1809" t="s">
        <v>2045</v>
      </c>
      <c r="S1809" t="s">
        <v>116</v>
      </c>
      <c r="T1809" t="s">
        <v>1116</v>
      </c>
    </row>
    <row r="1810" spans="1:20" x14ac:dyDescent="0.25">
      <c r="A1810" s="1">
        <v>4368</v>
      </c>
      <c r="B1810" t="s">
        <v>22</v>
      </c>
      <c r="C1810" t="s">
        <v>24</v>
      </c>
      <c r="D1810" t="s">
        <v>58</v>
      </c>
      <c r="E1810" t="s">
        <v>65</v>
      </c>
      <c r="F1810" t="s">
        <v>73</v>
      </c>
      <c r="G1810" t="s">
        <v>108</v>
      </c>
      <c r="H1810" t="s">
        <v>325</v>
      </c>
      <c r="I1810" t="s">
        <v>81</v>
      </c>
      <c r="J1810" t="s">
        <v>108</v>
      </c>
      <c r="K1810" t="s">
        <v>1324</v>
      </c>
      <c r="L1810" t="s">
        <v>126</v>
      </c>
      <c r="M1810" t="s">
        <v>73</v>
      </c>
      <c r="N1810" t="s">
        <v>74</v>
      </c>
      <c r="O1810" t="s">
        <v>92</v>
      </c>
      <c r="P1810" t="s">
        <v>824</v>
      </c>
      <c r="Q1810" t="s">
        <v>73</v>
      </c>
      <c r="R1810" t="s">
        <v>1963</v>
      </c>
      <c r="S1810" t="s">
        <v>116</v>
      </c>
      <c r="T1810" t="s">
        <v>1116</v>
      </c>
    </row>
    <row r="1811" spans="1:20" x14ac:dyDescent="0.25">
      <c r="A1811" s="1">
        <v>4369</v>
      </c>
      <c r="B1811" t="s">
        <v>22</v>
      </c>
      <c r="C1811" t="s">
        <v>25</v>
      </c>
      <c r="D1811" t="s">
        <v>58</v>
      </c>
      <c r="E1811" t="s">
        <v>41</v>
      </c>
      <c r="F1811" t="s">
        <v>74</v>
      </c>
      <c r="G1811" t="s">
        <v>93</v>
      </c>
      <c r="H1811" t="s">
        <v>418</v>
      </c>
      <c r="I1811" t="s">
        <v>77</v>
      </c>
      <c r="J1811" t="s">
        <v>107</v>
      </c>
      <c r="K1811" t="s">
        <v>1336</v>
      </c>
      <c r="L1811" t="s">
        <v>74</v>
      </c>
      <c r="M1811" t="s">
        <v>74</v>
      </c>
      <c r="N1811" t="s">
        <v>126</v>
      </c>
      <c r="O1811" t="s">
        <v>108</v>
      </c>
      <c r="P1811" t="s">
        <v>806</v>
      </c>
      <c r="Q1811" t="s">
        <v>101</v>
      </c>
      <c r="R1811" t="s">
        <v>1666</v>
      </c>
      <c r="S1811" t="s">
        <v>106</v>
      </c>
      <c r="T1811" t="s">
        <v>117</v>
      </c>
    </row>
    <row r="1812" spans="1:20" x14ac:dyDescent="0.25">
      <c r="A1812" s="1">
        <v>4370</v>
      </c>
      <c r="B1812" t="s">
        <v>22</v>
      </c>
      <c r="C1812" t="s">
        <v>26</v>
      </c>
      <c r="D1812" t="s">
        <v>58</v>
      </c>
      <c r="E1812" t="s">
        <v>57</v>
      </c>
      <c r="F1812" t="s">
        <v>74</v>
      </c>
      <c r="G1812" t="s">
        <v>80</v>
      </c>
      <c r="H1812" t="s">
        <v>760</v>
      </c>
      <c r="I1812" t="s">
        <v>113</v>
      </c>
      <c r="J1812" t="s">
        <v>111</v>
      </c>
      <c r="K1812" t="s">
        <v>1272</v>
      </c>
      <c r="L1812" t="s">
        <v>101</v>
      </c>
      <c r="M1812" t="s">
        <v>74</v>
      </c>
      <c r="N1812" t="s">
        <v>74</v>
      </c>
      <c r="O1812" t="s">
        <v>80</v>
      </c>
      <c r="P1812" t="s">
        <v>1225</v>
      </c>
      <c r="Q1812" t="s">
        <v>74</v>
      </c>
      <c r="R1812" t="s">
        <v>1481</v>
      </c>
      <c r="S1812" t="s">
        <v>116</v>
      </c>
      <c r="T1812" t="s">
        <v>117</v>
      </c>
    </row>
    <row r="1813" spans="1:20" x14ac:dyDescent="0.25">
      <c r="A1813" s="1">
        <v>4371</v>
      </c>
      <c r="B1813" t="s">
        <v>22</v>
      </c>
      <c r="C1813" t="s">
        <v>27</v>
      </c>
      <c r="D1813" t="s">
        <v>58</v>
      </c>
      <c r="E1813" t="s">
        <v>60</v>
      </c>
      <c r="F1813" t="s">
        <v>74</v>
      </c>
      <c r="G1813" t="s">
        <v>105</v>
      </c>
      <c r="H1813" t="s">
        <v>1081</v>
      </c>
      <c r="I1813" t="s">
        <v>92</v>
      </c>
      <c r="J1813" t="s">
        <v>93</v>
      </c>
      <c r="K1813" t="s">
        <v>1397</v>
      </c>
      <c r="L1813" t="s">
        <v>131</v>
      </c>
      <c r="M1813" t="s">
        <v>73</v>
      </c>
      <c r="N1813" t="s">
        <v>74</v>
      </c>
      <c r="O1813" t="s">
        <v>90</v>
      </c>
      <c r="P1813" t="s">
        <v>544</v>
      </c>
      <c r="Q1813" t="s">
        <v>73</v>
      </c>
      <c r="R1813" t="s">
        <v>2127</v>
      </c>
      <c r="S1813" t="s">
        <v>83</v>
      </c>
      <c r="T1813" t="s">
        <v>74</v>
      </c>
    </row>
    <row r="1814" spans="1:20" x14ac:dyDescent="0.25">
      <c r="A1814" s="1">
        <v>4372</v>
      </c>
      <c r="B1814" t="s">
        <v>22</v>
      </c>
      <c r="C1814" t="s">
        <v>28</v>
      </c>
      <c r="D1814" t="s">
        <v>58</v>
      </c>
      <c r="E1814" t="s">
        <v>69</v>
      </c>
      <c r="F1814" t="s">
        <v>73</v>
      </c>
      <c r="G1814" t="s">
        <v>108</v>
      </c>
      <c r="H1814" t="s">
        <v>469</v>
      </c>
      <c r="I1814" t="s">
        <v>102</v>
      </c>
      <c r="J1814" t="s">
        <v>107</v>
      </c>
      <c r="K1814" t="s">
        <v>1202</v>
      </c>
      <c r="L1814" t="s">
        <v>74</v>
      </c>
      <c r="M1814" t="s">
        <v>126</v>
      </c>
      <c r="N1814" t="s">
        <v>74</v>
      </c>
      <c r="O1814" t="s">
        <v>79</v>
      </c>
      <c r="P1814" t="s">
        <v>1161</v>
      </c>
      <c r="Q1814" t="s">
        <v>101</v>
      </c>
      <c r="R1814" t="s">
        <v>850</v>
      </c>
      <c r="S1814" t="s">
        <v>87</v>
      </c>
      <c r="T1814" t="s">
        <v>101</v>
      </c>
    </row>
    <row r="1815" spans="1:20" x14ac:dyDescent="0.25">
      <c r="A1815" s="1">
        <v>4373</v>
      </c>
      <c r="B1815" t="s">
        <v>22</v>
      </c>
      <c r="C1815" t="s">
        <v>40</v>
      </c>
      <c r="D1815" t="s">
        <v>58</v>
      </c>
      <c r="E1815" t="s">
        <v>50</v>
      </c>
      <c r="F1815" t="s">
        <v>73</v>
      </c>
      <c r="G1815" t="s">
        <v>102</v>
      </c>
      <c r="H1815" t="s">
        <v>582</v>
      </c>
      <c r="I1815" t="s">
        <v>96</v>
      </c>
      <c r="J1815" t="s">
        <v>94</v>
      </c>
      <c r="K1815" t="s">
        <v>1189</v>
      </c>
      <c r="L1815" t="s">
        <v>73</v>
      </c>
      <c r="M1815" t="s">
        <v>74</v>
      </c>
      <c r="N1815" t="s">
        <v>131</v>
      </c>
      <c r="O1815" t="s">
        <v>91</v>
      </c>
      <c r="P1815" t="s">
        <v>1170</v>
      </c>
      <c r="Q1815" t="s">
        <v>126</v>
      </c>
      <c r="R1815" t="s">
        <v>1894</v>
      </c>
      <c r="S1815" t="s">
        <v>75</v>
      </c>
      <c r="T1815" t="s">
        <v>117</v>
      </c>
    </row>
    <row r="1816" spans="1:20" x14ac:dyDescent="0.25">
      <c r="A1816" s="1">
        <v>4374</v>
      </c>
      <c r="B1816" t="s">
        <v>22</v>
      </c>
      <c r="C1816" t="s">
        <v>29</v>
      </c>
      <c r="D1816" t="s">
        <v>58</v>
      </c>
      <c r="E1816" t="s">
        <v>68</v>
      </c>
      <c r="F1816" t="s">
        <v>73</v>
      </c>
      <c r="G1816" t="s">
        <v>91</v>
      </c>
      <c r="H1816" t="s">
        <v>1026</v>
      </c>
      <c r="I1816" t="s">
        <v>81</v>
      </c>
      <c r="J1816" t="s">
        <v>77</v>
      </c>
      <c r="K1816" t="s">
        <v>1242</v>
      </c>
      <c r="L1816" t="s">
        <v>126</v>
      </c>
      <c r="M1816" t="s">
        <v>73</v>
      </c>
      <c r="N1816" t="s">
        <v>74</v>
      </c>
      <c r="O1816" t="s">
        <v>111</v>
      </c>
      <c r="P1816" t="s">
        <v>1125</v>
      </c>
      <c r="Q1816" t="s">
        <v>126</v>
      </c>
      <c r="R1816" t="s">
        <v>1592</v>
      </c>
      <c r="S1816" t="s">
        <v>85</v>
      </c>
      <c r="T1816" t="s">
        <v>131</v>
      </c>
    </row>
    <row r="1817" spans="1:20" x14ac:dyDescent="0.25">
      <c r="A1817" s="1">
        <v>4375</v>
      </c>
      <c r="B1817" t="s">
        <v>22</v>
      </c>
      <c r="C1817" t="s">
        <v>30</v>
      </c>
      <c r="D1817" t="s">
        <v>58</v>
      </c>
      <c r="E1817" t="s">
        <v>52</v>
      </c>
      <c r="F1817" t="s">
        <v>74</v>
      </c>
      <c r="G1817" t="s">
        <v>113</v>
      </c>
      <c r="H1817" t="s">
        <v>294</v>
      </c>
      <c r="I1817" t="s">
        <v>90</v>
      </c>
      <c r="J1817" t="s">
        <v>111</v>
      </c>
      <c r="K1817" t="s">
        <v>1123</v>
      </c>
      <c r="L1817" t="s">
        <v>101</v>
      </c>
      <c r="M1817" t="s">
        <v>73</v>
      </c>
      <c r="N1817" t="s">
        <v>131</v>
      </c>
      <c r="O1817" t="s">
        <v>93</v>
      </c>
      <c r="P1817" t="s">
        <v>877</v>
      </c>
      <c r="Q1817" t="s">
        <v>73</v>
      </c>
      <c r="R1817" t="s">
        <v>1957</v>
      </c>
      <c r="S1817" t="s">
        <v>81</v>
      </c>
      <c r="T1817" t="s">
        <v>117</v>
      </c>
    </row>
    <row r="1818" spans="1:20" x14ac:dyDescent="0.25">
      <c r="A1818" s="1">
        <v>4376</v>
      </c>
      <c r="B1818" t="s">
        <v>22</v>
      </c>
      <c r="C1818" t="s">
        <v>31</v>
      </c>
      <c r="D1818" t="s">
        <v>58</v>
      </c>
      <c r="E1818" t="s">
        <v>64</v>
      </c>
      <c r="F1818" t="s">
        <v>73</v>
      </c>
      <c r="G1818" t="s">
        <v>80</v>
      </c>
      <c r="H1818" t="s">
        <v>1082</v>
      </c>
      <c r="I1818" t="s">
        <v>94</v>
      </c>
      <c r="J1818" t="s">
        <v>104</v>
      </c>
      <c r="K1818" t="s">
        <v>1372</v>
      </c>
      <c r="L1818" t="s">
        <v>101</v>
      </c>
      <c r="M1818" t="s">
        <v>74</v>
      </c>
      <c r="N1818" t="s">
        <v>73</v>
      </c>
      <c r="O1818" t="s">
        <v>99</v>
      </c>
      <c r="P1818" t="s">
        <v>911</v>
      </c>
      <c r="Q1818" t="s">
        <v>74</v>
      </c>
      <c r="R1818" t="s">
        <v>1791</v>
      </c>
      <c r="S1818" t="s">
        <v>117</v>
      </c>
      <c r="T1818" t="s">
        <v>101</v>
      </c>
    </row>
    <row r="1819" spans="1:20" x14ac:dyDescent="0.25">
      <c r="A1819" s="1">
        <v>4377</v>
      </c>
      <c r="B1819" t="s">
        <v>22</v>
      </c>
      <c r="C1819" t="s">
        <v>32</v>
      </c>
      <c r="D1819" t="s">
        <v>58</v>
      </c>
      <c r="E1819" t="s">
        <v>69</v>
      </c>
      <c r="F1819" t="s">
        <v>74</v>
      </c>
      <c r="G1819" t="s">
        <v>111</v>
      </c>
      <c r="H1819" t="s">
        <v>502</v>
      </c>
      <c r="I1819" t="s">
        <v>94</v>
      </c>
      <c r="J1819" t="s">
        <v>91</v>
      </c>
      <c r="K1819" t="s">
        <v>1207</v>
      </c>
      <c r="L1819" t="s">
        <v>126</v>
      </c>
      <c r="M1819" t="s">
        <v>73</v>
      </c>
      <c r="N1819" t="s">
        <v>126</v>
      </c>
      <c r="O1819" t="s">
        <v>102</v>
      </c>
      <c r="P1819" t="s">
        <v>1118</v>
      </c>
      <c r="Q1819" t="s">
        <v>126</v>
      </c>
      <c r="R1819" t="s">
        <v>1919</v>
      </c>
      <c r="S1819" t="s">
        <v>78</v>
      </c>
      <c r="T1819" t="s">
        <v>131</v>
      </c>
    </row>
    <row r="1820" spans="1:20" x14ac:dyDescent="0.25">
      <c r="A1820" s="1">
        <v>4378</v>
      </c>
      <c r="B1820" t="s">
        <v>22</v>
      </c>
      <c r="C1820" t="s">
        <v>33</v>
      </c>
      <c r="D1820" t="s">
        <v>58</v>
      </c>
      <c r="E1820" t="s">
        <v>56</v>
      </c>
      <c r="F1820" t="s">
        <v>74</v>
      </c>
      <c r="G1820" t="s">
        <v>128</v>
      </c>
      <c r="H1820" t="s">
        <v>212</v>
      </c>
      <c r="I1820" t="s">
        <v>95</v>
      </c>
      <c r="J1820" t="s">
        <v>100</v>
      </c>
      <c r="K1820" t="s">
        <v>1317</v>
      </c>
      <c r="L1820" t="s">
        <v>1116</v>
      </c>
      <c r="M1820" t="s">
        <v>73</v>
      </c>
      <c r="N1820" t="s">
        <v>131</v>
      </c>
      <c r="O1820" t="s">
        <v>98</v>
      </c>
      <c r="P1820" t="s">
        <v>816</v>
      </c>
      <c r="Q1820" t="s">
        <v>74</v>
      </c>
      <c r="R1820" t="s">
        <v>1517</v>
      </c>
      <c r="S1820" t="s">
        <v>96</v>
      </c>
      <c r="T1820" t="s">
        <v>131</v>
      </c>
    </row>
    <row r="1821" spans="1:20" x14ac:dyDescent="0.25">
      <c r="A1821" s="1">
        <v>4379</v>
      </c>
      <c r="B1821" t="s">
        <v>22</v>
      </c>
      <c r="C1821" t="s">
        <v>35</v>
      </c>
      <c r="D1821" t="s">
        <v>58</v>
      </c>
      <c r="E1821" t="s">
        <v>51</v>
      </c>
      <c r="F1821" t="s">
        <v>73</v>
      </c>
      <c r="G1821" t="s">
        <v>79</v>
      </c>
      <c r="H1821" t="s">
        <v>386</v>
      </c>
      <c r="I1821" t="s">
        <v>75</v>
      </c>
      <c r="J1821" t="s">
        <v>108</v>
      </c>
      <c r="K1821" t="s">
        <v>1190</v>
      </c>
      <c r="L1821" t="s">
        <v>74</v>
      </c>
      <c r="M1821" t="s">
        <v>74</v>
      </c>
      <c r="N1821" t="s">
        <v>126</v>
      </c>
      <c r="O1821" t="s">
        <v>113</v>
      </c>
      <c r="P1821" t="s">
        <v>1118</v>
      </c>
      <c r="Q1821" t="s">
        <v>126</v>
      </c>
      <c r="R1821" t="s">
        <v>1464</v>
      </c>
      <c r="S1821" t="s">
        <v>116</v>
      </c>
      <c r="T1821" t="s">
        <v>131</v>
      </c>
    </row>
    <row r="1822" spans="1:20" x14ac:dyDescent="0.25">
      <c r="A1822" s="1">
        <v>4380</v>
      </c>
      <c r="B1822" t="s">
        <v>22</v>
      </c>
      <c r="C1822" t="s">
        <v>36</v>
      </c>
      <c r="D1822" t="s">
        <v>58</v>
      </c>
      <c r="E1822" t="s">
        <v>46</v>
      </c>
      <c r="F1822" t="s">
        <v>73</v>
      </c>
      <c r="G1822" t="s">
        <v>83</v>
      </c>
      <c r="H1822" t="s">
        <v>1083</v>
      </c>
      <c r="I1822" t="s">
        <v>98</v>
      </c>
      <c r="J1822" t="s">
        <v>110</v>
      </c>
      <c r="K1822" t="s">
        <v>1259</v>
      </c>
      <c r="L1822" t="s">
        <v>73</v>
      </c>
      <c r="M1822" t="s">
        <v>1116</v>
      </c>
      <c r="N1822" t="s">
        <v>101</v>
      </c>
      <c r="O1822" t="s">
        <v>82</v>
      </c>
      <c r="P1822" t="s">
        <v>123</v>
      </c>
      <c r="Q1822" t="s">
        <v>73</v>
      </c>
      <c r="R1822" t="s">
        <v>1593</v>
      </c>
      <c r="S1822" t="s">
        <v>85</v>
      </c>
      <c r="T1822" t="s">
        <v>101</v>
      </c>
    </row>
    <row r="1823" spans="1:20" x14ac:dyDescent="0.25">
      <c r="A1823" s="1">
        <v>4381</v>
      </c>
      <c r="B1823" t="s">
        <v>22</v>
      </c>
      <c r="C1823" t="s">
        <v>37</v>
      </c>
      <c r="D1823" t="s">
        <v>58</v>
      </c>
      <c r="E1823" t="s">
        <v>66</v>
      </c>
      <c r="F1823" t="s">
        <v>74</v>
      </c>
      <c r="G1823" t="s">
        <v>102</v>
      </c>
      <c r="H1823" t="s">
        <v>497</v>
      </c>
      <c r="I1823" t="s">
        <v>80</v>
      </c>
      <c r="J1823" t="s">
        <v>128</v>
      </c>
      <c r="K1823" t="s">
        <v>1233</v>
      </c>
      <c r="L1823" t="s">
        <v>73</v>
      </c>
      <c r="M1823" t="s">
        <v>74</v>
      </c>
      <c r="N1823" t="s">
        <v>126</v>
      </c>
      <c r="O1823" t="s">
        <v>81</v>
      </c>
      <c r="P1823" t="s">
        <v>133</v>
      </c>
      <c r="Q1823" t="s">
        <v>126</v>
      </c>
      <c r="R1823" t="s">
        <v>660</v>
      </c>
      <c r="S1823" t="s">
        <v>85</v>
      </c>
      <c r="T1823" t="s">
        <v>1116</v>
      </c>
    </row>
    <row r="1824" spans="1:20" x14ac:dyDescent="0.25">
      <c r="A1824" s="1">
        <v>4382</v>
      </c>
      <c r="B1824" t="s">
        <v>22</v>
      </c>
      <c r="C1824" t="s">
        <v>38</v>
      </c>
      <c r="D1824" t="s">
        <v>58</v>
      </c>
      <c r="E1824" t="s">
        <v>41</v>
      </c>
      <c r="F1824" t="s">
        <v>73</v>
      </c>
      <c r="G1824" t="s">
        <v>95</v>
      </c>
      <c r="H1824" t="s">
        <v>785</v>
      </c>
      <c r="I1824" t="s">
        <v>99</v>
      </c>
      <c r="J1824" t="s">
        <v>77</v>
      </c>
      <c r="K1824" t="s">
        <v>1222</v>
      </c>
      <c r="L1824" t="s">
        <v>74</v>
      </c>
      <c r="M1824" t="s">
        <v>73</v>
      </c>
      <c r="N1824" t="s">
        <v>126</v>
      </c>
      <c r="O1824" t="s">
        <v>88</v>
      </c>
      <c r="P1824" t="s">
        <v>1183</v>
      </c>
      <c r="Q1824" t="s">
        <v>101</v>
      </c>
      <c r="R1824" t="s">
        <v>2255</v>
      </c>
      <c r="S1824" t="s">
        <v>87</v>
      </c>
      <c r="T1824" t="s">
        <v>83</v>
      </c>
    </row>
    <row r="1825" spans="1:20" x14ac:dyDescent="0.25">
      <c r="A1825" s="1">
        <v>4383</v>
      </c>
      <c r="B1825" t="s">
        <v>22</v>
      </c>
      <c r="C1825" t="s">
        <v>39</v>
      </c>
      <c r="D1825" t="s">
        <v>58</v>
      </c>
      <c r="E1825" t="s">
        <v>68</v>
      </c>
      <c r="F1825" t="s">
        <v>74</v>
      </c>
      <c r="G1825" t="s">
        <v>118</v>
      </c>
      <c r="H1825" t="s">
        <v>675</v>
      </c>
      <c r="I1825" t="s">
        <v>75</v>
      </c>
      <c r="J1825" t="s">
        <v>113</v>
      </c>
      <c r="K1825" t="s">
        <v>1300</v>
      </c>
      <c r="L1825" t="s">
        <v>1116</v>
      </c>
      <c r="M1825" t="s">
        <v>73</v>
      </c>
      <c r="N1825" t="s">
        <v>73</v>
      </c>
      <c r="O1825" t="s">
        <v>112</v>
      </c>
      <c r="P1825" t="s">
        <v>1161</v>
      </c>
      <c r="Q1825" t="s">
        <v>74</v>
      </c>
      <c r="R1825" t="s">
        <v>1480</v>
      </c>
      <c r="S1825" t="s">
        <v>89</v>
      </c>
      <c r="T1825" t="s">
        <v>78</v>
      </c>
    </row>
    <row r="1826" spans="1:20" x14ac:dyDescent="0.25">
      <c r="A1826" s="1">
        <v>4384</v>
      </c>
      <c r="B1826" t="s">
        <v>22</v>
      </c>
      <c r="C1826" t="s">
        <v>24</v>
      </c>
      <c r="D1826" t="s">
        <v>59</v>
      </c>
      <c r="E1826" t="s">
        <v>71</v>
      </c>
      <c r="F1826" t="s">
        <v>74</v>
      </c>
      <c r="G1826" t="s">
        <v>86</v>
      </c>
      <c r="H1826" t="s">
        <v>805</v>
      </c>
      <c r="I1826" t="s">
        <v>90</v>
      </c>
      <c r="J1826" t="s">
        <v>94</v>
      </c>
      <c r="K1826" t="s">
        <v>1300</v>
      </c>
      <c r="L1826" t="s">
        <v>126</v>
      </c>
      <c r="M1826" t="s">
        <v>126</v>
      </c>
      <c r="N1826" t="s">
        <v>74</v>
      </c>
      <c r="O1826" t="s">
        <v>113</v>
      </c>
      <c r="P1826" t="s">
        <v>726</v>
      </c>
      <c r="Q1826" t="s">
        <v>73</v>
      </c>
      <c r="R1826" t="s">
        <v>1690</v>
      </c>
      <c r="S1826" t="s">
        <v>78</v>
      </c>
      <c r="T1826" t="s">
        <v>126</v>
      </c>
    </row>
    <row r="1827" spans="1:20" x14ac:dyDescent="0.25">
      <c r="A1827" s="1">
        <v>4385</v>
      </c>
      <c r="B1827" t="s">
        <v>22</v>
      </c>
      <c r="C1827" t="s">
        <v>25</v>
      </c>
      <c r="D1827" t="s">
        <v>59</v>
      </c>
      <c r="E1827" t="s">
        <v>62</v>
      </c>
      <c r="F1827" t="s">
        <v>73</v>
      </c>
      <c r="G1827" t="s">
        <v>90</v>
      </c>
      <c r="H1827" t="s">
        <v>507</v>
      </c>
      <c r="I1827" t="s">
        <v>75</v>
      </c>
      <c r="J1827" t="s">
        <v>102</v>
      </c>
      <c r="K1827" t="s">
        <v>919</v>
      </c>
      <c r="L1827" t="s">
        <v>126</v>
      </c>
      <c r="M1827" t="s">
        <v>73</v>
      </c>
      <c r="N1827" t="s">
        <v>1116</v>
      </c>
      <c r="O1827" t="s">
        <v>95</v>
      </c>
      <c r="P1827" t="s">
        <v>877</v>
      </c>
      <c r="Q1827" t="s">
        <v>74</v>
      </c>
      <c r="R1827" t="s">
        <v>2038</v>
      </c>
      <c r="S1827" t="s">
        <v>82</v>
      </c>
      <c r="T1827" t="s">
        <v>83</v>
      </c>
    </row>
    <row r="1828" spans="1:20" x14ac:dyDescent="0.25">
      <c r="A1828" s="1">
        <v>4386</v>
      </c>
      <c r="B1828" t="s">
        <v>22</v>
      </c>
      <c r="C1828" t="s">
        <v>26</v>
      </c>
      <c r="D1828" t="s">
        <v>59</v>
      </c>
      <c r="E1828" t="s">
        <v>65</v>
      </c>
      <c r="F1828" t="s">
        <v>74</v>
      </c>
      <c r="G1828" t="s">
        <v>94</v>
      </c>
      <c r="H1828" t="s">
        <v>1084</v>
      </c>
      <c r="I1828" t="s">
        <v>81</v>
      </c>
      <c r="J1828" t="s">
        <v>77</v>
      </c>
      <c r="K1828" t="s">
        <v>1287</v>
      </c>
      <c r="L1828" t="s">
        <v>1116</v>
      </c>
      <c r="M1828" t="s">
        <v>73</v>
      </c>
      <c r="N1828" t="s">
        <v>74</v>
      </c>
      <c r="O1828" t="s">
        <v>96</v>
      </c>
      <c r="P1828" t="s">
        <v>88</v>
      </c>
      <c r="Q1828" t="s">
        <v>73</v>
      </c>
      <c r="R1828" t="s">
        <v>1814</v>
      </c>
      <c r="S1828" t="s">
        <v>117</v>
      </c>
      <c r="T1828" t="s">
        <v>126</v>
      </c>
    </row>
    <row r="1829" spans="1:20" x14ac:dyDescent="0.25">
      <c r="A1829" s="1">
        <v>4387</v>
      </c>
      <c r="B1829" t="s">
        <v>22</v>
      </c>
      <c r="C1829" t="s">
        <v>27</v>
      </c>
      <c r="D1829" t="s">
        <v>59</v>
      </c>
      <c r="E1829" t="s">
        <v>63</v>
      </c>
      <c r="F1829" t="s">
        <v>73</v>
      </c>
      <c r="G1829" t="s">
        <v>76</v>
      </c>
      <c r="H1829" t="s">
        <v>590</v>
      </c>
      <c r="I1829" t="s">
        <v>106</v>
      </c>
      <c r="J1829" t="s">
        <v>114</v>
      </c>
      <c r="K1829" t="s">
        <v>995</v>
      </c>
      <c r="L1829" t="s">
        <v>74</v>
      </c>
      <c r="M1829" t="s">
        <v>74</v>
      </c>
      <c r="N1829" t="s">
        <v>126</v>
      </c>
      <c r="O1829" t="s">
        <v>81</v>
      </c>
      <c r="P1829" t="s">
        <v>127</v>
      </c>
      <c r="Q1829" t="s">
        <v>73</v>
      </c>
      <c r="R1829" t="s">
        <v>1458</v>
      </c>
      <c r="S1829" t="s">
        <v>116</v>
      </c>
      <c r="T1829" t="s">
        <v>101</v>
      </c>
    </row>
    <row r="1830" spans="1:20" x14ac:dyDescent="0.25">
      <c r="A1830" s="1">
        <v>4388</v>
      </c>
      <c r="B1830" t="s">
        <v>22</v>
      </c>
      <c r="C1830" t="s">
        <v>28</v>
      </c>
      <c r="D1830" t="s">
        <v>59</v>
      </c>
      <c r="E1830" t="s">
        <v>47</v>
      </c>
      <c r="F1830" t="s">
        <v>73</v>
      </c>
      <c r="G1830" t="s">
        <v>75</v>
      </c>
      <c r="H1830" t="s">
        <v>935</v>
      </c>
      <c r="I1830" t="s">
        <v>90</v>
      </c>
      <c r="J1830" t="s">
        <v>80</v>
      </c>
      <c r="K1830" t="s">
        <v>1219</v>
      </c>
      <c r="L1830" t="s">
        <v>74</v>
      </c>
      <c r="M1830" t="s">
        <v>126</v>
      </c>
      <c r="N1830" t="s">
        <v>101</v>
      </c>
      <c r="O1830" t="s">
        <v>103</v>
      </c>
      <c r="P1830" t="s">
        <v>1047</v>
      </c>
      <c r="Q1830" t="s">
        <v>73</v>
      </c>
      <c r="R1830" t="s">
        <v>2030</v>
      </c>
      <c r="S1830" t="s">
        <v>82</v>
      </c>
      <c r="T1830" t="s">
        <v>1116</v>
      </c>
    </row>
    <row r="1831" spans="1:20" x14ac:dyDescent="0.25">
      <c r="A1831" s="1">
        <v>4389</v>
      </c>
      <c r="B1831" t="s">
        <v>22</v>
      </c>
      <c r="C1831" t="s">
        <v>40</v>
      </c>
      <c r="D1831" t="s">
        <v>59</v>
      </c>
      <c r="E1831" t="s">
        <v>46</v>
      </c>
      <c r="F1831" t="s">
        <v>74</v>
      </c>
      <c r="G1831" t="s">
        <v>95</v>
      </c>
      <c r="H1831" t="s">
        <v>557</v>
      </c>
      <c r="I1831" t="s">
        <v>94</v>
      </c>
      <c r="J1831" t="s">
        <v>109</v>
      </c>
      <c r="K1831" t="s">
        <v>1296</v>
      </c>
      <c r="L1831" t="s">
        <v>101</v>
      </c>
      <c r="M1831" t="s">
        <v>126</v>
      </c>
      <c r="N1831" t="s">
        <v>73</v>
      </c>
      <c r="O1831" t="s">
        <v>95</v>
      </c>
      <c r="P1831" t="s">
        <v>1265</v>
      </c>
      <c r="Q1831" t="s">
        <v>73</v>
      </c>
      <c r="R1831" t="s">
        <v>1645</v>
      </c>
      <c r="S1831" t="s">
        <v>75</v>
      </c>
      <c r="T1831" t="s">
        <v>117</v>
      </c>
    </row>
    <row r="1832" spans="1:20" x14ac:dyDescent="0.25">
      <c r="A1832" s="1">
        <v>4390</v>
      </c>
      <c r="B1832" t="s">
        <v>22</v>
      </c>
      <c r="C1832" t="s">
        <v>29</v>
      </c>
      <c r="D1832" t="s">
        <v>59</v>
      </c>
      <c r="E1832" t="s">
        <v>51</v>
      </c>
      <c r="F1832" t="s">
        <v>74</v>
      </c>
      <c r="G1832" t="s">
        <v>98</v>
      </c>
      <c r="H1832" t="s">
        <v>323</v>
      </c>
      <c r="I1832" t="s">
        <v>103</v>
      </c>
      <c r="J1832" t="s">
        <v>95</v>
      </c>
      <c r="K1832" t="s">
        <v>1131</v>
      </c>
      <c r="L1832" t="s">
        <v>126</v>
      </c>
      <c r="M1832" t="s">
        <v>73</v>
      </c>
      <c r="N1832" t="s">
        <v>1116</v>
      </c>
      <c r="O1832" t="s">
        <v>99</v>
      </c>
      <c r="P1832" t="s">
        <v>396</v>
      </c>
      <c r="Q1832" t="s">
        <v>74</v>
      </c>
      <c r="R1832" t="s">
        <v>1994</v>
      </c>
      <c r="S1832" t="s">
        <v>116</v>
      </c>
      <c r="T1832" t="s">
        <v>83</v>
      </c>
    </row>
    <row r="1833" spans="1:20" x14ac:dyDescent="0.25">
      <c r="A1833" s="1">
        <v>4391</v>
      </c>
      <c r="B1833" t="s">
        <v>22</v>
      </c>
      <c r="C1833" t="s">
        <v>30</v>
      </c>
      <c r="D1833" t="s">
        <v>59</v>
      </c>
      <c r="E1833" t="s">
        <v>53</v>
      </c>
      <c r="F1833" t="s">
        <v>73</v>
      </c>
      <c r="G1833" t="s">
        <v>102</v>
      </c>
      <c r="H1833" t="s">
        <v>816</v>
      </c>
      <c r="I1833" t="s">
        <v>103</v>
      </c>
      <c r="J1833" t="s">
        <v>105</v>
      </c>
      <c r="K1833" t="s">
        <v>1353</v>
      </c>
      <c r="L1833" t="s">
        <v>74</v>
      </c>
      <c r="M1833" t="s">
        <v>74</v>
      </c>
      <c r="N1833" t="s">
        <v>126</v>
      </c>
      <c r="O1833" t="s">
        <v>114</v>
      </c>
      <c r="P1833" t="s">
        <v>995</v>
      </c>
      <c r="Q1833" t="s">
        <v>74</v>
      </c>
      <c r="R1833" t="s">
        <v>1953</v>
      </c>
      <c r="S1833" t="s">
        <v>82</v>
      </c>
      <c r="T1833" t="s">
        <v>1116</v>
      </c>
    </row>
    <row r="1834" spans="1:20" x14ac:dyDescent="0.25">
      <c r="A1834" s="1">
        <v>4392</v>
      </c>
      <c r="B1834" t="s">
        <v>22</v>
      </c>
      <c r="C1834" t="s">
        <v>31</v>
      </c>
      <c r="D1834" t="s">
        <v>59</v>
      </c>
      <c r="E1834" t="s">
        <v>62</v>
      </c>
      <c r="F1834" t="s">
        <v>74</v>
      </c>
      <c r="G1834" t="s">
        <v>82</v>
      </c>
      <c r="H1834" t="s">
        <v>617</v>
      </c>
      <c r="I1834" t="s">
        <v>106</v>
      </c>
      <c r="J1834" t="s">
        <v>77</v>
      </c>
      <c r="K1834" t="s">
        <v>817</v>
      </c>
      <c r="L1834" t="s">
        <v>73</v>
      </c>
      <c r="M1834" t="s">
        <v>73</v>
      </c>
      <c r="N1834" t="s">
        <v>1116</v>
      </c>
      <c r="O1834" t="s">
        <v>86</v>
      </c>
      <c r="P1834" t="s">
        <v>946</v>
      </c>
      <c r="Q1834" t="s">
        <v>73</v>
      </c>
      <c r="R1834" t="s">
        <v>1774</v>
      </c>
      <c r="S1834" t="s">
        <v>89</v>
      </c>
      <c r="T1834" t="s">
        <v>101</v>
      </c>
    </row>
    <row r="1835" spans="1:20" x14ac:dyDescent="0.25">
      <c r="A1835" s="1">
        <v>4393</v>
      </c>
      <c r="B1835" t="s">
        <v>22</v>
      </c>
      <c r="C1835" t="s">
        <v>32</v>
      </c>
      <c r="D1835" t="s">
        <v>59</v>
      </c>
      <c r="E1835" t="s">
        <v>52</v>
      </c>
      <c r="F1835" t="s">
        <v>73</v>
      </c>
      <c r="G1835" t="s">
        <v>85</v>
      </c>
      <c r="H1835" t="s">
        <v>432</v>
      </c>
      <c r="I1835" t="s">
        <v>102</v>
      </c>
      <c r="J1835" t="s">
        <v>97</v>
      </c>
      <c r="K1835" t="s">
        <v>1238</v>
      </c>
      <c r="L1835" t="s">
        <v>73</v>
      </c>
      <c r="M1835" t="s">
        <v>74</v>
      </c>
      <c r="N1835" t="s">
        <v>83</v>
      </c>
      <c r="O1835" t="s">
        <v>102</v>
      </c>
      <c r="P1835" t="s">
        <v>862</v>
      </c>
      <c r="Q1835" t="s">
        <v>73</v>
      </c>
      <c r="R1835" t="s">
        <v>2137</v>
      </c>
      <c r="S1835" t="s">
        <v>96</v>
      </c>
      <c r="T1835" t="s">
        <v>1116</v>
      </c>
    </row>
    <row r="1836" spans="1:20" x14ac:dyDescent="0.25">
      <c r="A1836" s="1">
        <v>4394</v>
      </c>
      <c r="B1836" t="s">
        <v>22</v>
      </c>
      <c r="C1836" t="s">
        <v>34</v>
      </c>
      <c r="D1836" t="s">
        <v>59</v>
      </c>
      <c r="E1836" t="s">
        <v>54</v>
      </c>
      <c r="F1836" t="s">
        <v>73</v>
      </c>
      <c r="G1836" t="s">
        <v>77</v>
      </c>
      <c r="H1836" t="s">
        <v>561</v>
      </c>
      <c r="I1836" t="s">
        <v>75</v>
      </c>
      <c r="J1836" t="s">
        <v>114</v>
      </c>
      <c r="K1836" t="s">
        <v>1128</v>
      </c>
      <c r="L1836" t="s">
        <v>126</v>
      </c>
      <c r="M1836" t="s">
        <v>73</v>
      </c>
      <c r="N1836" t="s">
        <v>74</v>
      </c>
      <c r="O1836" t="s">
        <v>114</v>
      </c>
      <c r="P1836" t="s">
        <v>334</v>
      </c>
      <c r="Q1836" t="s">
        <v>74</v>
      </c>
      <c r="R1836" t="s">
        <v>2176</v>
      </c>
      <c r="S1836" t="s">
        <v>116</v>
      </c>
      <c r="T1836" t="s">
        <v>1116</v>
      </c>
    </row>
    <row r="1837" spans="1:20" x14ac:dyDescent="0.25">
      <c r="A1837" s="1">
        <v>4395</v>
      </c>
      <c r="B1837" t="s">
        <v>22</v>
      </c>
      <c r="C1837" t="s">
        <v>35</v>
      </c>
      <c r="D1837" t="s">
        <v>59</v>
      </c>
      <c r="E1837" t="s">
        <v>44</v>
      </c>
      <c r="F1837" t="s">
        <v>74</v>
      </c>
      <c r="G1837" t="s">
        <v>98</v>
      </c>
      <c r="H1837" t="s">
        <v>412</v>
      </c>
      <c r="I1837" t="s">
        <v>89</v>
      </c>
      <c r="J1837" t="s">
        <v>77</v>
      </c>
      <c r="K1837" t="s">
        <v>914</v>
      </c>
      <c r="L1837" t="s">
        <v>101</v>
      </c>
      <c r="M1837" t="s">
        <v>74</v>
      </c>
      <c r="N1837" t="s">
        <v>101</v>
      </c>
      <c r="O1837" t="s">
        <v>102</v>
      </c>
      <c r="P1837" t="s">
        <v>138</v>
      </c>
      <c r="Q1837" t="s">
        <v>73</v>
      </c>
      <c r="R1837" t="s">
        <v>1705</v>
      </c>
      <c r="S1837" t="s">
        <v>87</v>
      </c>
      <c r="T1837" t="s">
        <v>126</v>
      </c>
    </row>
    <row r="1838" spans="1:20" x14ac:dyDescent="0.25">
      <c r="A1838" s="1">
        <v>4396</v>
      </c>
      <c r="B1838" t="s">
        <v>22</v>
      </c>
      <c r="C1838" t="s">
        <v>36</v>
      </c>
      <c r="D1838" t="s">
        <v>59</v>
      </c>
      <c r="E1838" t="s">
        <v>63</v>
      </c>
      <c r="F1838" t="s">
        <v>74</v>
      </c>
      <c r="G1838" t="s">
        <v>93</v>
      </c>
      <c r="H1838" t="s">
        <v>1085</v>
      </c>
      <c r="I1838" t="s">
        <v>96</v>
      </c>
      <c r="J1838" t="s">
        <v>99</v>
      </c>
      <c r="K1838" t="s">
        <v>1130</v>
      </c>
      <c r="L1838" t="s">
        <v>101</v>
      </c>
      <c r="M1838" t="s">
        <v>73</v>
      </c>
      <c r="N1838" t="s">
        <v>131</v>
      </c>
      <c r="O1838" t="s">
        <v>98</v>
      </c>
      <c r="P1838" t="s">
        <v>1177</v>
      </c>
      <c r="Q1838" t="s">
        <v>126</v>
      </c>
      <c r="R1838" t="s">
        <v>1976</v>
      </c>
      <c r="S1838" t="s">
        <v>76</v>
      </c>
      <c r="T1838" t="s">
        <v>74</v>
      </c>
    </row>
    <row r="1839" spans="1:20" x14ac:dyDescent="0.25">
      <c r="A1839" s="1">
        <v>4397</v>
      </c>
      <c r="B1839" t="s">
        <v>22</v>
      </c>
      <c r="C1839" t="s">
        <v>37</v>
      </c>
      <c r="D1839" t="s">
        <v>59</v>
      </c>
      <c r="E1839" t="s">
        <v>60</v>
      </c>
      <c r="F1839" t="s">
        <v>73</v>
      </c>
      <c r="G1839" t="s">
        <v>75</v>
      </c>
      <c r="H1839" t="s">
        <v>971</v>
      </c>
      <c r="I1839" t="s">
        <v>116</v>
      </c>
      <c r="J1839" t="s">
        <v>77</v>
      </c>
      <c r="K1839" t="s">
        <v>97</v>
      </c>
      <c r="L1839" t="s">
        <v>73</v>
      </c>
      <c r="M1839" t="s">
        <v>73</v>
      </c>
      <c r="N1839" t="s">
        <v>87</v>
      </c>
      <c r="O1839" t="s">
        <v>90</v>
      </c>
      <c r="P1839" t="s">
        <v>1076</v>
      </c>
      <c r="Q1839" t="s">
        <v>74</v>
      </c>
      <c r="R1839" t="s">
        <v>1528</v>
      </c>
      <c r="S1839" t="s">
        <v>85</v>
      </c>
      <c r="T1839" t="s">
        <v>126</v>
      </c>
    </row>
    <row r="1840" spans="1:20" x14ac:dyDescent="0.25">
      <c r="A1840" s="1">
        <v>4398</v>
      </c>
      <c r="B1840" t="s">
        <v>22</v>
      </c>
      <c r="C1840" t="s">
        <v>38</v>
      </c>
      <c r="D1840" t="s">
        <v>59</v>
      </c>
      <c r="E1840" t="s">
        <v>55</v>
      </c>
      <c r="F1840" t="s">
        <v>74</v>
      </c>
      <c r="G1840" t="s">
        <v>76</v>
      </c>
      <c r="H1840" t="s">
        <v>447</v>
      </c>
      <c r="I1840" t="s">
        <v>106</v>
      </c>
      <c r="J1840" t="s">
        <v>103</v>
      </c>
      <c r="K1840" t="s">
        <v>1018</v>
      </c>
      <c r="L1840" t="s">
        <v>74</v>
      </c>
      <c r="M1840" t="s">
        <v>74</v>
      </c>
      <c r="N1840" t="s">
        <v>101</v>
      </c>
      <c r="O1840" t="s">
        <v>81</v>
      </c>
      <c r="P1840" t="s">
        <v>120</v>
      </c>
      <c r="Q1840" t="s">
        <v>73</v>
      </c>
      <c r="R1840" t="s">
        <v>1603</v>
      </c>
      <c r="S1840" t="s">
        <v>87</v>
      </c>
      <c r="T1840" t="s">
        <v>126</v>
      </c>
    </row>
    <row r="1841" spans="1:20" x14ac:dyDescent="0.25">
      <c r="A1841" s="1">
        <v>4399</v>
      </c>
      <c r="B1841" t="s">
        <v>22</v>
      </c>
      <c r="C1841" t="s">
        <v>39</v>
      </c>
      <c r="D1841" t="s">
        <v>59</v>
      </c>
      <c r="E1841" t="s">
        <v>44</v>
      </c>
      <c r="F1841" t="s">
        <v>73</v>
      </c>
      <c r="G1841" t="s">
        <v>75</v>
      </c>
      <c r="H1841" t="s">
        <v>667</v>
      </c>
      <c r="I1841" t="s">
        <v>99</v>
      </c>
      <c r="J1841" t="s">
        <v>107</v>
      </c>
      <c r="K1841" t="s">
        <v>1016</v>
      </c>
      <c r="L1841" t="s">
        <v>74</v>
      </c>
      <c r="M1841" t="s">
        <v>126</v>
      </c>
      <c r="N1841" t="s">
        <v>1116</v>
      </c>
      <c r="O1841" t="s">
        <v>114</v>
      </c>
      <c r="P1841" t="s">
        <v>636</v>
      </c>
      <c r="Q1841" t="s">
        <v>73</v>
      </c>
      <c r="R1841" t="s">
        <v>619</v>
      </c>
      <c r="S1841" t="s">
        <v>85</v>
      </c>
      <c r="T1841" t="s">
        <v>101</v>
      </c>
    </row>
    <row r="1842" spans="1:20" x14ac:dyDescent="0.25">
      <c r="A1842" s="1">
        <v>4400</v>
      </c>
      <c r="B1842" t="s">
        <v>22</v>
      </c>
      <c r="C1842" t="s">
        <v>24</v>
      </c>
      <c r="D1842" t="s">
        <v>60</v>
      </c>
      <c r="E1842" t="s">
        <v>68</v>
      </c>
      <c r="F1842" t="s">
        <v>74</v>
      </c>
      <c r="G1842" t="s">
        <v>77</v>
      </c>
      <c r="H1842" t="s">
        <v>684</v>
      </c>
      <c r="I1842" t="s">
        <v>90</v>
      </c>
      <c r="J1842" t="s">
        <v>111</v>
      </c>
      <c r="K1842" t="s">
        <v>1191</v>
      </c>
      <c r="L1842" t="s">
        <v>126</v>
      </c>
      <c r="M1842" t="s">
        <v>73</v>
      </c>
      <c r="N1842" t="s">
        <v>101</v>
      </c>
      <c r="O1842" t="s">
        <v>107</v>
      </c>
      <c r="P1842" t="s">
        <v>995</v>
      </c>
      <c r="Q1842" t="s">
        <v>73</v>
      </c>
      <c r="R1842" t="s">
        <v>1953</v>
      </c>
      <c r="S1842" t="s">
        <v>75</v>
      </c>
      <c r="T1842" t="s">
        <v>76</v>
      </c>
    </row>
    <row r="1843" spans="1:20" x14ac:dyDescent="0.25">
      <c r="A1843" s="1">
        <v>4401</v>
      </c>
      <c r="B1843" t="s">
        <v>22</v>
      </c>
      <c r="C1843" t="s">
        <v>25</v>
      </c>
      <c r="D1843" t="s">
        <v>60</v>
      </c>
      <c r="E1843" t="s">
        <v>52</v>
      </c>
      <c r="F1843" t="s">
        <v>73</v>
      </c>
      <c r="G1843" t="s">
        <v>113</v>
      </c>
      <c r="H1843" t="s">
        <v>373</v>
      </c>
      <c r="I1843" t="s">
        <v>80</v>
      </c>
      <c r="J1843" t="s">
        <v>118</v>
      </c>
      <c r="K1843" t="s">
        <v>1339</v>
      </c>
      <c r="L1843" t="s">
        <v>1116</v>
      </c>
      <c r="M1843" t="s">
        <v>74</v>
      </c>
      <c r="N1843" t="s">
        <v>126</v>
      </c>
      <c r="O1843" t="s">
        <v>81</v>
      </c>
      <c r="P1843" t="s">
        <v>927</v>
      </c>
      <c r="Q1843" t="s">
        <v>73</v>
      </c>
      <c r="R1843" t="s">
        <v>1614</v>
      </c>
      <c r="S1843" t="s">
        <v>96</v>
      </c>
      <c r="T1843" t="s">
        <v>76</v>
      </c>
    </row>
    <row r="1844" spans="1:20" x14ac:dyDescent="0.25">
      <c r="A1844" s="1">
        <v>4402</v>
      </c>
      <c r="B1844" t="s">
        <v>22</v>
      </c>
      <c r="C1844" t="s">
        <v>26</v>
      </c>
      <c r="D1844" t="s">
        <v>60</v>
      </c>
      <c r="E1844" t="s">
        <v>44</v>
      </c>
      <c r="F1844" t="s">
        <v>74</v>
      </c>
      <c r="G1844" t="s">
        <v>83</v>
      </c>
      <c r="H1844" t="s">
        <v>317</v>
      </c>
      <c r="I1844" t="s">
        <v>104</v>
      </c>
      <c r="J1844" t="s">
        <v>121</v>
      </c>
      <c r="K1844" t="s">
        <v>1148</v>
      </c>
      <c r="L1844" t="s">
        <v>74</v>
      </c>
      <c r="M1844" t="s">
        <v>74</v>
      </c>
      <c r="N1844" t="s">
        <v>1116</v>
      </c>
      <c r="O1844" t="s">
        <v>83</v>
      </c>
      <c r="P1844" t="s">
        <v>96</v>
      </c>
      <c r="Q1844" t="s">
        <v>73</v>
      </c>
      <c r="R1844" t="s">
        <v>2256</v>
      </c>
      <c r="S1844" t="s">
        <v>96</v>
      </c>
      <c r="T1844" t="s">
        <v>131</v>
      </c>
    </row>
    <row r="1845" spans="1:20" x14ac:dyDescent="0.25">
      <c r="A1845" s="1">
        <v>4403</v>
      </c>
      <c r="B1845" t="s">
        <v>22</v>
      </c>
      <c r="C1845" t="s">
        <v>27</v>
      </c>
      <c r="D1845" t="s">
        <v>60</v>
      </c>
      <c r="E1845" t="s">
        <v>58</v>
      </c>
      <c r="F1845" t="s">
        <v>73</v>
      </c>
      <c r="G1845" t="s">
        <v>95</v>
      </c>
      <c r="H1845" t="s">
        <v>525</v>
      </c>
      <c r="I1845" t="s">
        <v>111</v>
      </c>
      <c r="J1845" t="s">
        <v>125</v>
      </c>
      <c r="K1845" t="s">
        <v>1330</v>
      </c>
      <c r="L1845" t="s">
        <v>101</v>
      </c>
      <c r="M1845" t="s">
        <v>73</v>
      </c>
      <c r="N1845" t="s">
        <v>1116</v>
      </c>
      <c r="O1845" t="s">
        <v>75</v>
      </c>
      <c r="P1845" t="s">
        <v>128</v>
      </c>
      <c r="Q1845" t="s">
        <v>73</v>
      </c>
      <c r="R1845" t="s">
        <v>2092</v>
      </c>
      <c r="S1845" t="s">
        <v>89</v>
      </c>
      <c r="T1845" t="s">
        <v>117</v>
      </c>
    </row>
    <row r="1846" spans="1:20" x14ac:dyDescent="0.25">
      <c r="A1846" s="1">
        <v>4404</v>
      </c>
      <c r="B1846" t="s">
        <v>22</v>
      </c>
      <c r="C1846" t="s">
        <v>28</v>
      </c>
      <c r="D1846" t="s">
        <v>60</v>
      </c>
      <c r="E1846" t="s">
        <v>66</v>
      </c>
      <c r="F1846" t="s">
        <v>73</v>
      </c>
      <c r="G1846" t="s">
        <v>102</v>
      </c>
      <c r="H1846" t="s">
        <v>295</v>
      </c>
      <c r="I1846" t="s">
        <v>79</v>
      </c>
      <c r="J1846" t="s">
        <v>97</v>
      </c>
      <c r="K1846" t="s">
        <v>1269</v>
      </c>
      <c r="L1846" t="s">
        <v>74</v>
      </c>
      <c r="M1846" t="s">
        <v>73</v>
      </c>
      <c r="N1846" t="s">
        <v>74</v>
      </c>
      <c r="O1846" t="s">
        <v>102</v>
      </c>
      <c r="P1846" t="s">
        <v>734</v>
      </c>
      <c r="Q1846" t="s">
        <v>73</v>
      </c>
      <c r="R1846" t="s">
        <v>1665</v>
      </c>
      <c r="S1846" t="s">
        <v>116</v>
      </c>
      <c r="T1846" t="s">
        <v>1116</v>
      </c>
    </row>
    <row r="1847" spans="1:20" x14ac:dyDescent="0.25">
      <c r="A1847" s="1">
        <v>4405</v>
      </c>
      <c r="B1847" t="s">
        <v>22</v>
      </c>
      <c r="C1847" t="s">
        <v>40</v>
      </c>
      <c r="D1847" t="s">
        <v>60</v>
      </c>
      <c r="E1847" t="s">
        <v>41</v>
      </c>
      <c r="F1847" t="s">
        <v>74</v>
      </c>
      <c r="G1847" t="s">
        <v>86</v>
      </c>
      <c r="H1847" t="s">
        <v>620</v>
      </c>
      <c r="I1847" t="s">
        <v>77</v>
      </c>
      <c r="J1847" t="s">
        <v>93</v>
      </c>
      <c r="K1847" t="s">
        <v>1224</v>
      </c>
      <c r="L1847" t="s">
        <v>74</v>
      </c>
      <c r="M1847" t="s">
        <v>74</v>
      </c>
      <c r="N1847" t="s">
        <v>1116</v>
      </c>
      <c r="O1847" t="s">
        <v>107</v>
      </c>
      <c r="P1847" t="s">
        <v>1190</v>
      </c>
      <c r="Q1847" t="s">
        <v>126</v>
      </c>
      <c r="R1847" t="s">
        <v>1591</v>
      </c>
      <c r="S1847" t="s">
        <v>96</v>
      </c>
      <c r="T1847" t="s">
        <v>131</v>
      </c>
    </row>
    <row r="1848" spans="1:20" x14ac:dyDescent="0.25">
      <c r="A1848" s="1">
        <v>4406</v>
      </c>
      <c r="B1848" t="s">
        <v>22</v>
      </c>
      <c r="C1848" t="s">
        <v>29</v>
      </c>
      <c r="D1848" t="s">
        <v>60</v>
      </c>
      <c r="E1848" t="s">
        <v>62</v>
      </c>
      <c r="F1848" t="s">
        <v>73</v>
      </c>
      <c r="G1848" t="s">
        <v>97</v>
      </c>
      <c r="H1848" t="s">
        <v>869</v>
      </c>
      <c r="I1848" t="s">
        <v>114</v>
      </c>
      <c r="J1848" t="s">
        <v>104</v>
      </c>
      <c r="K1848" t="s">
        <v>1134</v>
      </c>
      <c r="L1848" t="s">
        <v>126</v>
      </c>
      <c r="M1848" t="s">
        <v>73</v>
      </c>
      <c r="N1848" t="s">
        <v>74</v>
      </c>
      <c r="O1848" t="s">
        <v>77</v>
      </c>
      <c r="P1848" t="s">
        <v>187</v>
      </c>
      <c r="Q1848" t="s">
        <v>126</v>
      </c>
      <c r="R1848" t="s">
        <v>1942</v>
      </c>
      <c r="S1848" t="s">
        <v>106</v>
      </c>
      <c r="T1848" t="s">
        <v>126</v>
      </c>
    </row>
    <row r="1849" spans="1:20" x14ac:dyDescent="0.25">
      <c r="A1849" s="1">
        <v>4407</v>
      </c>
      <c r="B1849" t="s">
        <v>22</v>
      </c>
      <c r="C1849" t="s">
        <v>30</v>
      </c>
      <c r="D1849" t="s">
        <v>60</v>
      </c>
      <c r="E1849" t="s">
        <v>64</v>
      </c>
      <c r="F1849" t="s">
        <v>74</v>
      </c>
      <c r="G1849" t="s">
        <v>90</v>
      </c>
      <c r="H1849" t="s">
        <v>407</v>
      </c>
      <c r="I1849" t="s">
        <v>95</v>
      </c>
      <c r="J1849" t="s">
        <v>88</v>
      </c>
      <c r="K1849" t="s">
        <v>1273</v>
      </c>
      <c r="L1849" t="s">
        <v>126</v>
      </c>
      <c r="M1849" t="s">
        <v>74</v>
      </c>
      <c r="N1849" t="s">
        <v>1116</v>
      </c>
      <c r="O1849" t="s">
        <v>103</v>
      </c>
      <c r="P1849" t="s">
        <v>473</v>
      </c>
      <c r="Q1849" t="s">
        <v>74</v>
      </c>
      <c r="R1849" t="s">
        <v>1610</v>
      </c>
      <c r="S1849" t="s">
        <v>78</v>
      </c>
      <c r="T1849" t="s">
        <v>131</v>
      </c>
    </row>
    <row r="1850" spans="1:20" x14ac:dyDescent="0.25">
      <c r="A1850" s="1">
        <v>4408</v>
      </c>
      <c r="B1850" t="s">
        <v>22</v>
      </c>
      <c r="C1850" t="s">
        <v>31</v>
      </c>
      <c r="D1850" t="s">
        <v>60</v>
      </c>
      <c r="E1850" t="s">
        <v>51</v>
      </c>
      <c r="F1850" t="s">
        <v>74</v>
      </c>
      <c r="G1850" t="s">
        <v>77</v>
      </c>
      <c r="H1850" t="s">
        <v>208</v>
      </c>
      <c r="I1850" t="s">
        <v>81</v>
      </c>
      <c r="J1850" t="s">
        <v>103</v>
      </c>
      <c r="K1850" t="s">
        <v>1161</v>
      </c>
      <c r="L1850" t="s">
        <v>74</v>
      </c>
      <c r="M1850" t="s">
        <v>74</v>
      </c>
      <c r="N1850" t="s">
        <v>74</v>
      </c>
      <c r="O1850" t="s">
        <v>102</v>
      </c>
      <c r="P1850" t="s">
        <v>1047</v>
      </c>
      <c r="Q1850" t="s">
        <v>74</v>
      </c>
      <c r="R1850" t="s">
        <v>2213</v>
      </c>
      <c r="S1850" t="s">
        <v>117</v>
      </c>
      <c r="T1850" t="s">
        <v>101</v>
      </c>
    </row>
    <row r="1851" spans="1:20" x14ac:dyDescent="0.25">
      <c r="A1851" s="1">
        <v>4409</v>
      </c>
      <c r="B1851" t="s">
        <v>22</v>
      </c>
      <c r="C1851" t="s">
        <v>33</v>
      </c>
      <c r="D1851" t="s">
        <v>60</v>
      </c>
      <c r="E1851" t="s">
        <v>46</v>
      </c>
      <c r="F1851" t="s">
        <v>73</v>
      </c>
      <c r="G1851" t="s">
        <v>90</v>
      </c>
      <c r="H1851" t="s">
        <v>257</v>
      </c>
      <c r="I1851" t="s">
        <v>79</v>
      </c>
      <c r="J1851" t="s">
        <v>119</v>
      </c>
      <c r="K1851" t="s">
        <v>1172</v>
      </c>
      <c r="L1851" t="s">
        <v>126</v>
      </c>
      <c r="M1851" t="s">
        <v>126</v>
      </c>
      <c r="N1851" t="s">
        <v>126</v>
      </c>
      <c r="O1851" t="s">
        <v>96</v>
      </c>
      <c r="P1851" t="s">
        <v>103</v>
      </c>
      <c r="Q1851" t="s">
        <v>73</v>
      </c>
      <c r="R1851" t="s">
        <v>2207</v>
      </c>
      <c r="S1851" t="s">
        <v>85</v>
      </c>
      <c r="T1851" t="s">
        <v>131</v>
      </c>
    </row>
    <row r="1852" spans="1:20" x14ac:dyDescent="0.25">
      <c r="A1852" s="1">
        <v>4410</v>
      </c>
      <c r="B1852" t="s">
        <v>22</v>
      </c>
      <c r="C1852" t="s">
        <v>34</v>
      </c>
      <c r="D1852" t="s">
        <v>60</v>
      </c>
      <c r="E1852" t="s">
        <v>52</v>
      </c>
      <c r="F1852" t="s">
        <v>74</v>
      </c>
      <c r="G1852" t="s">
        <v>77</v>
      </c>
      <c r="H1852" t="s">
        <v>232</v>
      </c>
      <c r="I1852" t="s">
        <v>113</v>
      </c>
      <c r="J1852" t="s">
        <v>105</v>
      </c>
      <c r="K1852" t="s">
        <v>1233</v>
      </c>
      <c r="L1852" t="s">
        <v>101</v>
      </c>
      <c r="M1852" t="s">
        <v>73</v>
      </c>
      <c r="N1852" t="s">
        <v>126</v>
      </c>
      <c r="O1852" t="s">
        <v>113</v>
      </c>
      <c r="P1852" t="s">
        <v>183</v>
      </c>
      <c r="Q1852" t="s">
        <v>73</v>
      </c>
      <c r="R1852" t="s">
        <v>2114</v>
      </c>
      <c r="S1852" t="s">
        <v>96</v>
      </c>
      <c r="T1852" t="s">
        <v>76</v>
      </c>
    </row>
    <row r="1853" spans="1:20" x14ac:dyDescent="0.25">
      <c r="A1853" s="1">
        <v>4411</v>
      </c>
      <c r="B1853" t="s">
        <v>22</v>
      </c>
      <c r="C1853" t="s">
        <v>35</v>
      </c>
      <c r="D1853" t="s">
        <v>60</v>
      </c>
      <c r="E1853" t="s">
        <v>63</v>
      </c>
      <c r="F1853" t="s">
        <v>73</v>
      </c>
      <c r="G1853" t="s">
        <v>78</v>
      </c>
      <c r="H1853" t="s">
        <v>703</v>
      </c>
      <c r="I1853" t="s">
        <v>107</v>
      </c>
      <c r="J1853" t="s">
        <v>109</v>
      </c>
      <c r="K1853" t="s">
        <v>1227</v>
      </c>
      <c r="L1853" t="s">
        <v>74</v>
      </c>
      <c r="M1853" t="s">
        <v>126</v>
      </c>
      <c r="N1853" t="s">
        <v>126</v>
      </c>
      <c r="O1853" t="s">
        <v>82</v>
      </c>
      <c r="P1853" t="s">
        <v>949</v>
      </c>
      <c r="Q1853" t="s">
        <v>73</v>
      </c>
      <c r="R1853" t="s">
        <v>1650</v>
      </c>
      <c r="S1853" t="s">
        <v>85</v>
      </c>
      <c r="T1853" t="s">
        <v>101</v>
      </c>
    </row>
    <row r="1854" spans="1:20" x14ac:dyDescent="0.25">
      <c r="A1854" s="1">
        <v>4412</v>
      </c>
      <c r="B1854" t="s">
        <v>22</v>
      </c>
      <c r="C1854" t="s">
        <v>36</v>
      </c>
      <c r="D1854" t="s">
        <v>60</v>
      </c>
      <c r="E1854" t="s">
        <v>69</v>
      </c>
      <c r="F1854" t="s">
        <v>73</v>
      </c>
      <c r="G1854" t="s">
        <v>76</v>
      </c>
      <c r="H1854" t="s">
        <v>408</v>
      </c>
      <c r="I1854" t="s">
        <v>90</v>
      </c>
      <c r="J1854" t="s">
        <v>108</v>
      </c>
      <c r="K1854" t="s">
        <v>1171</v>
      </c>
      <c r="L1854" t="s">
        <v>74</v>
      </c>
      <c r="M1854" t="s">
        <v>73</v>
      </c>
      <c r="N1854" t="s">
        <v>126</v>
      </c>
      <c r="O1854" t="s">
        <v>98</v>
      </c>
      <c r="P1854" t="s">
        <v>734</v>
      </c>
      <c r="Q1854" t="s">
        <v>73</v>
      </c>
      <c r="R1854" t="s">
        <v>1553</v>
      </c>
      <c r="S1854" t="s">
        <v>78</v>
      </c>
      <c r="T1854" t="s">
        <v>126</v>
      </c>
    </row>
    <row r="1855" spans="1:20" x14ac:dyDescent="0.25">
      <c r="A1855" s="1">
        <v>4413</v>
      </c>
      <c r="B1855" t="s">
        <v>22</v>
      </c>
      <c r="C1855" t="s">
        <v>37</v>
      </c>
      <c r="D1855" t="s">
        <v>60</v>
      </c>
      <c r="E1855" t="s">
        <v>59</v>
      </c>
      <c r="F1855" t="s">
        <v>74</v>
      </c>
      <c r="G1855" t="s">
        <v>88</v>
      </c>
      <c r="H1855" t="s">
        <v>252</v>
      </c>
      <c r="I1855" t="s">
        <v>96</v>
      </c>
      <c r="J1855" t="s">
        <v>98</v>
      </c>
      <c r="K1855" t="s">
        <v>1343</v>
      </c>
      <c r="L1855" t="s">
        <v>126</v>
      </c>
      <c r="M1855" t="s">
        <v>74</v>
      </c>
      <c r="N1855" t="s">
        <v>126</v>
      </c>
      <c r="O1855" t="s">
        <v>104</v>
      </c>
      <c r="P1855" t="s">
        <v>1197</v>
      </c>
      <c r="Q1855" t="s">
        <v>101</v>
      </c>
      <c r="R1855" t="s">
        <v>1541</v>
      </c>
      <c r="S1855" t="s">
        <v>82</v>
      </c>
      <c r="T1855" t="s">
        <v>131</v>
      </c>
    </row>
    <row r="1856" spans="1:20" x14ac:dyDescent="0.25">
      <c r="A1856" s="1">
        <v>4414</v>
      </c>
      <c r="B1856" t="s">
        <v>22</v>
      </c>
      <c r="C1856" t="s">
        <v>38</v>
      </c>
      <c r="D1856" t="s">
        <v>60</v>
      </c>
      <c r="E1856" t="s">
        <v>51</v>
      </c>
      <c r="F1856" t="s">
        <v>73</v>
      </c>
      <c r="G1856" t="s">
        <v>86</v>
      </c>
      <c r="H1856" t="s">
        <v>1086</v>
      </c>
      <c r="I1856" t="s">
        <v>98</v>
      </c>
      <c r="J1856" t="s">
        <v>94</v>
      </c>
      <c r="K1856" t="s">
        <v>1154</v>
      </c>
      <c r="L1856" t="s">
        <v>101</v>
      </c>
      <c r="M1856" t="s">
        <v>73</v>
      </c>
      <c r="N1856" t="s">
        <v>126</v>
      </c>
      <c r="O1856" t="s">
        <v>94</v>
      </c>
      <c r="P1856" t="s">
        <v>544</v>
      </c>
      <c r="Q1856" t="s">
        <v>73</v>
      </c>
      <c r="R1856" t="s">
        <v>1499</v>
      </c>
      <c r="S1856" t="s">
        <v>82</v>
      </c>
      <c r="T1856" t="s">
        <v>1116</v>
      </c>
    </row>
    <row r="1857" spans="1:20" x14ac:dyDescent="0.25">
      <c r="A1857" s="1">
        <v>4415</v>
      </c>
      <c r="B1857" t="s">
        <v>22</v>
      </c>
      <c r="C1857" t="s">
        <v>39</v>
      </c>
      <c r="D1857" t="s">
        <v>60</v>
      </c>
      <c r="E1857" t="s">
        <v>46</v>
      </c>
      <c r="F1857" t="s">
        <v>74</v>
      </c>
      <c r="G1857" t="s">
        <v>78</v>
      </c>
      <c r="H1857" t="s">
        <v>303</v>
      </c>
      <c r="I1857" t="s">
        <v>90</v>
      </c>
      <c r="J1857" t="s">
        <v>108</v>
      </c>
      <c r="K1857" t="s">
        <v>944</v>
      </c>
      <c r="L1857" t="s">
        <v>74</v>
      </c>
      <c r="M1857" t="s">
        <v>73</v>
      </c>
      <c r="N1857" t="s">
        <v>1116</v>
      </c>
      <c r="O1857" t="s">
        <v>106</v>
      </c>
      <c r="P1857" t="s">
        <v>213</v>
      </c>
      <c r="Q1857" t="s">
        <v>73</v>
      </c>
      <c r="R1857" t="s">
        <v>2220</v>
      </c>
      <c r="S1857" t="s">
        <v>116</v>
      </c>
      <c r="T1857" t="s">
        <v>74</v>
      </c>
    </row>
    <row r="1858" spans="1:20" x14ac:dyDescent="0.25">
      <c r="A1858" s="1">
        <v>4416</v>
      </c>
      <c r="B1858" t="s">
        <v>22</v>
      </c>
      <c r="C1858" t="s">
        <v>24</v>
      </c>
      <c r="D1858" t="s">
        <v>61</v>
      </c>
      <c r="E1858" t="s">
        <v>55</v>
      </c>
      <c r="F1858" t="s">
        <v>74</v>
      </c>
      <c r="G1858" t="s">
        <v>106</v>
      </c>
      <c r="H1858" t="s">
        <v>221</v>
      </c>
      <c r="I1858" t="s">
        <v>102</v>
      </c>
      <c r="J1858" t="s">
        <v>97</v>
      </c>
      <c r="K1858" t="s">
        <v>1284</v>
      </c>
      <c r="L1858" t="s">
        <v>73</v>
      </c>
      <c r="M1858" t="s">
        <v>74</v>
      </c>
      <c r="N1858" t="s">
        <v>126</v>
      </c>
      <c r="O1858" t="s">
        <v>102</v>
      </c>
      <c r="P1858" t="s">
        <v>260</v>
      </c>
      <c r="Q1858" t="s">
        <v>74</v>
      </c>
      <c r="R1858" t="s">
        <v>1421</v>
      </c>
      <c r="S1858" t="s">
        <v>82</v>
      </c>
      <c r="T1858" t="s">
        <v>1116</v>
      </c>
    </row>
    <row r="1859" spans="1:20" x14ac:dyDescent="0.25">
      <c r="A1859" s="1">
        <v>4417</v>
      </c>
      <c r="B1859" t="s">
        <v>22</v>
      </c>
      <c r="C1859" t="s">
        <v>25</v>
      </c>
      <c r="D1859" t="s">
        <v>61</v>
      </c>
      <c r="E1859" t="s">
        <v>49</v>
      </c>
      <c r="F1859" t="s">
        <v>73</v>
      </c>
      <c r="G1859" t="s">
        <v>82</v>
      </c>
      <c r="H1859" t="s">
        <v>235</v>
      </c>
      <c r="I1859" t="s">
        <v>108</v>
      </c>
      <c r="J1859" t="s">
        <v>109</v>
      </c>
      <c r="K1859" t="s">
        <v>1197</v>
      </c>
      <c r="L1859" t="s">
        <v>74</v>
      </c>
      <c r="M1859" t="s">
        <v>73</v>
      </c>
      <c r="N1859" t="s">
        <v>83</v>
      </c>
      <c r="O1859" t="s">
        <v>75</v>
      </c>
      <c r="P1859" t="s">
        <v>80</v>
      </c>
      <c r="Q1859" t="s">
        <v>73</v>
      </c>
      <c r="R1859" t="s">
        <v>1054</v>
      </c>
      <c r="S1859" t="s">
        <v>75</v>
      </c>
      <c r="T1859" t="s">
        <v>117</v>
      </c>
    </row>
    <row r="1860" spans="1:20" x14ac:dyDescent="0.25">
      <c r="A1860" s="1">
        <v>4418</v>
      </c>
      <c r="B1860" t="s">
        <v>22</v>
      </c>
      <c r="C1860" t="s">
        <v>26</v>
      </c>
      <c r="D1860" t="s">
        <v>61</v>
      </c>
      <c r="E1860" t="s">
        <v>53</v>
      </c>
      <c r="F1860" t="s">
        <v>73</v>
      </c>
      <c r="G1860" t="s">
        <v>86</v>
      </c>
      <c r="H1860" t="s">
        <v>310</v>
      </c>
      <c r="I1860" t="s">
        <v>114</v>
      </c>
      <c r="J1860" t="s">
        <v>113</v>
      </c>
      <c r="K1860" t="s">
        <v>1247</v>
      </c>
      <c r="L1860" t="s">
        <v>126</v>
      </c>
      <c r="M1860" t="s">
        <v>73</v>
      </c>
      <c r="N1860" t="s">
        <v>1116</v>
      </c>
      <c r="O1860" t="s">
        <v>86</v>
      </c>
      <c r="P1860" t="s">
        <v>260</v>
      </c>
      <c r="Q1860" t="s">
        <v>74</v>
      </c>
      <c r="R1860" t="s">
        <v>1432</v>
      </c>
      <c r="S1860" t="s">
        <v>82</v>
      </c>
      <c r="T1860" t="s">
        <v>76</v>
      </c>
    </row>
    <row r="1861" spans="1:20" x14ac:dyDescent="0.25">
      <c r="A1861" s="1">
        <v>4419</v>
      </c>
      <c r="B1861" t="s">
        <v>22</v>
      </c>
      <c r="C1861" t="s">
        <v>27</v>
      </c>
      <c r="D1861" t="s">
        <v>61</v>
      </c>
      <c r="E1861" t="s">
        <v>64</v>
      </c>
      <c r="F1861" t="s">
        <v>74</v>
      </c>
      <c r="G1861" t="s">
        <v>81</v>
      </c>
      <c r="H1861" t="s">
        <v>530</v>
      </c>
      <c r="I1861" t="s">
        <v>95</v>
      </c>
      <c r="J1861" t="s">
        <v>88</v>
      </c>
      <c r="K1861" t="s">
        <v>1291</v>
      </c>
      <c r="L1861" t="s">
        <v>74</v>
      </c>
      <c r="M1861" t="s">
        <v>73</v>
      </c>
      <c r="N1861" t="s">
        <v>101</v>
      </c>
      <c r="O1861" t="s">
        <v>106</v>
      </c>
      <c r="P1861" t="s">
        <v>297</v>
      </c>
      <c r="Q1861" t="s">
        <v>74</v>
      </c>
      <c r="R1861" t="s">
        <v>113</v>
      </c>
      <c r="S1861" t="s">
        <v>78</v>
      </c>
      <c r="T1861" t="s">
        <v>131</v>
      </c>
    </row>
    <row r="1862" spans="1:20" x14ac:dyDescent="0.25">
      <c r="A1862" s="1">
        <v>4420</v>
      </c>
      <c r="B1862" t="s">
        <v>22</v>
      </c>
      <c r="C1862" t="s">
        <v>28</v>
      </c>
      <c r="D1862" t="s">
        <v>61</v>
      </c>
      <c r="E1862" t="s">
        <v>45</v>
      </c>
      <c r="F1862" t="s">
        <v>73</v>
      </c>
      <c r="G1862" t="s">
        <v>95</v>
      </c>
      <c r="H1862" t="s">
        <v>358</v>
      </c>
      <c r="I1862" t="s">
        <v>102</v>
      </c>
      <c r="J1862" t="s">
        <v>97</v>
      </c>
      <c r="K1862" t="s">
        <v>1156</v>
      </c>
      <c r="L1862" t="s">
        <v>101</v>
      </c>
      <c r="M1862" t="s">
        <v>126</v>
      </c>
      <c r="N1862" t="s">
        <v>74</v>
      </c>
      <c r="O1862" t="s">
        <v>89</v>
      </c>
      <c r="P1862" t="s">
        <v>125</v>
      </c>
      <c r="Q1862" t="s">
        <v>73</v>
      </c>
      <c r="R1862" t="s">
        <v>1623</v>
      </c>
      <c r="S1862" t="s">
        <v>76</v>
      </c>
      <c r="T1862" t="s">
        <v>73</v>
      </c>
    </row>
    <row r="1863" spans="1:20" x14ac:dyDescent="0.25">
      <c r="A1863" s="1">
        <v>4421</v>
      </c>
      <c r="B1863" t="s">
        <v>22</v>
      </c>
      <c r="C1863" t="s">
        <v>40</v>
      </c>
      <c r="D1863" t="s">
        <v>61</v>
      </c>
      <c r="E1863" t="s">
        <v>66</v>
      </c>
      <c r="F1863" t="s">
        <v>74</v>
      </c>
      <c r="G1863" t="s">
        <v>82</v>
      </c>
      <c r="H1863" t="s">
        <v>796</v>
      </c>
      <c r="I1863" t="s">
        <v>77</v>
      </c>
      <c r="J1863" t="s">
        <v>84</v>
      </c>
      <c r="K1863" t="s">
        <v>1353</v>
      </c>
      <c r="L1863" t="s">
        <v>73</v>
      </c>
      <c r="M1863" t="s">
        <v>74</v>
      </c>
      <c r="N1863" t="s">
        <v>1116</v>
      </c>
      <c r="O1863" t="s">
        <v>75</v>
      </c>
      <c r="P1863" t="s">
        <v>1006</v>
      </c>
      <c r="Q1863" t="s">
        <v>74</v>
      </c>
      <c r="R1863" t="s">
        <v>1455</v>
      </c>
      <c r="S1863" t="s">
        <v>96</v>
      </c>
      <c r="T1863" t="s">
        <v>1116</v>
      </c>
    </row>
    <row r="1864" spans="1:20" x14ac:dyDescent="0.25">
      <c r="A1864" s="1">
        <v>4422</v>
      </c>
      <c r="B1864" t="s">
        <v>22</v>
      </c>
      <c r="C1864" t="s">
        <v>29</v>
      </c>
      <c r="D1864" t="s">
        <v>61</v>
      </c>
      <c r="E1864" t="s">
        <v>42</v>
      </c>
      <c r="F1864" t="s">
        <v>73</v>
      </c>
      <c r="G1864" t="s">
        <v>90</v>
      </c>
      <c r="H1864" t="s">
        <v>488</v>
      </c>
      <c r="I1864" t="s">
        <v>86</v>
      </c>
      <c r="J1864" t="s">
        <v>105</v>
      </c>
      <c r="K1864" t="s">
        <v>1325</v>
      </c>
      <c r="L1864" t="s">
        <v>74</v>
      </c>
      <c r="M1864" t="s">
        <v>73</v>
      </c>
      <c r="N1864" t="s">
        <v>1116</v>
      </c>
      <c r="O1864" t="s">
        <v>90</v>
      </c>
      <c r="P1864" t="s">
        <v>432</v>
      </c>
      <c r="Q1864" t="s">
        <v>74</v>
      </c>
      <c r="R1864" t="s">
        <v>1633</v>
      </c>
      <c r="S1864" t="s">
        <v>85</v>
      </c>
      <c r="T1864" t="s">
        <v>131</v>
      </c>
    </row>
    <row r="1865" spans="1:20" x14ac:dyDescent="0.25">
      <c r="A1865" s="1">
        <v>4423</v>
      </c>
      <c r="B1865" t="s">
        <v>22</v>
      </c>
      <c r="C1865" t="s">
        <v>30</v>
      </c>
      <c r="D1865" t="s">
        <v>61</v>
      </c>
      <c r="E1865" t="s">
        <v>72</v>
      </c>
      <c r="F1865" t="s">
        <v>74</v>
      </c>
      <c r="G1865" t="s">
        <v>82</v>
      </c>
      <c r="H1865" t="s">
        <v>286</v>
      </c>
      <c r="I1865" t="s">
        <v>79</v>
      </c>
      <c r="J1865" t="s">
        <v>129</v>
      </c>
      <c r="K1865" t="s">
        <v>1117</v>
      </c>
      <c r="L1865" t="s">
        <v>74</v>
      </c>
      <c r="M1865" t="s">
        <v>126</v>
      </c>
      <c r="N1865" t="s">
        <v>76</v>
      </c>
      <c r="O1865" t="s">
        <v>96</v>
      </c>
      <c r="P1865" t="s">
        <v>97</v>
      </c>
      <c r="Q1865" t="s">
        <v>73</v>
      </c>
      <c r="R1865" t="s">
        <v>1820</v>
      </c>
      <c r="S1865" t="s">
        <v>96</v>
      </c>
      <c r="T1865" t="s">
        <v>126</v>
      </c>
    </row>
    <row r="1866" spans="1:20" x14ac:dyDescent="0.25">
      <c r="A1866" s="1">
        <v>4424</v>
      </c>
      <c r="B1866" t="s">
        <v>22</v>
      </c>
      <c r="C1866" t="s">
        <v>32</v>
      </c>
      <c r="D1866" t="s">
        <v>61</v>
      </c>
      <c r="E1866" t="s">
        <v>68</v>
      </c>
      <c r="F1866" t="s">
        <v>73</v>
      </c>
      <c r="G1866" t="s">
        <v>86</v>
      </c>
      <c r="H1866" t="s">
        <v>768</v>
      </c>
      <c r="I1866" t="s">
        <v>99</v>
      </c>
      <c r="J1866" t="s">
        <v>95</v>
      </c>
      <c r="K1866" t="s">
        <v>1165</v>
      </c>
      <c r="L1866" t="s">
        <v>101</v>
      </c>
      <c r="M1866" t="s">
        <v>73</v>
      </c>
      <c r="N1866" t="s">
        <v>74</v>
      </c>
      <c r="O1866" t="s">
        <v>102</v>
      </c>
      <c r="P1866" t="s">
        <v>530</v>
      </c>
      <c r="Q1866" t="s">
        <v>73</v>
      </c>
      <c r="R1866" t="s">
        <v>2151</v>
      </c>
      <c r="S1866" t="s">
        <v>85</v>
      </c>
      <c r="T1866" t="s">
        <v>131</v>
      </c>
    </row>
    <row r="1867" spans="1:20" x14ac:dyDescent="0.25">
      <c r="A1867" s="1">
        <v>4425</v>
      </c>
      <c r="B1867" t="s">
        <v>22</v>
      </c>
      <c r="C1867" t="s">
        <v>33</v>
      </c>
      <c r="D1867" t="s">
        <v>61</v>
      </c>
      <c r="E1867" t="s">
        <v>70</v>
      </c>
      <c r="F1867" t="s">
        <v>74</v>
      </c>
      <c r="G1867" t="s">
        <v>105</v>
      </c>
      <c r="H1867" t="s">
        <v>710</v>
      </c>
      <c r="I1867" t="s">
        <v>75</v>
      </c>
      <c r="J1867" t="s">
        <v>81</v>
      </c>
      <c r="K1867" t="s">
        <v>1155</v>
      </c>
      <c r="L1867" t="s">
        <v>126</v>
      </c>
      <c r="M1867" t="s">
        <v>73</v>
      </c>
      <c r="N1867" t="s">
        <v>1116</v>
      </c>
      <c r="O1867" t="s">
        <v>95</v>
      </c>
      <c r="P1867" t="s">
        <v>1238</v>
      </c>
      <c r="Q1867" t="s">
        <v>126</v>
      </c>
      <c r="R1867" t="s">
        <v>2061</v>
      </c>
      <c r="S1867" t="s">
        <v>87</v>
      </c>
      <c r="T1867" t="s">
        <v>1116</v>
      </c>
    </row>
    <row r="1868" spans="1:20" x14ac:dyDescent="0.25">
      <c r="A1868" s="1">
        <v>4426</v>
      </c>
      <c r="B1868" t="s">
        <v>22</v>
      </c>
      <c r="C1868" t="s">
        <v>34</v>
      </c>
      <c r="D1868" t="s">
        <v>61</v>
      </c>
      <c r="E1868" t="s">
        <v>66</v>
      </c>
      <c r="F1868" t="s">
        <v>73</v>
      </c>
      <c r="G1868" t="s">
        <v>103</v>
      </c>
      <c r="H1868" t="s">
        <v>755</v>
      </c>
      <c r="I1868" t="s">
        <v>92</v>
      </c>
      <c r="J1868" t="s">
        <v>97</v>
      </c>
      <c r="K1868" t="s">
        <v>1235</v>
      </c>
      <c r="L1868" t="s">
        <v>74</v>
      </c>
      <c r="M1868" t="s">
        <v>74</v>
      </c>
      <c r="N1868" t="s">
        <v>126</v>
      </c>
      <c r="O1868" t="s">
        <v>81</v>
      </c>
      <c r="P1868" t="s">
        <v>1016</v>
      </c>
      <c r="Q1868" t="s">
        <v>74</v>
      </c>
      <c r="R1868" t="s">
        <v>2199</v>
      </c>
      <c r="S1868" t="s">
        <v>85</v>
      </c>
      <c r="T1868" t="s">
        <v>131</v>
      </c>
    </row>
    <row r="1869" spans="1:20" x14ac:dyDescent="0.25">
      <c r="A1869" s="1">
        <v>4427</v>
      </c>
      <c r="B1869" t="s">
        <v>22</v>
      </c>
      <c r="C1869" t="s">
        <v>35</v>
      </c>
      <c r="D1869" t="s">
        <v>61</v>
      </c>
      <c r="E1869" t="s">
        <v>46</v>
      </c>
      <c r="F1869" t="s">
        <v>74</v>
      </c>
      <c r="G1869" t="s">
        <v>79</v>
      </c>
      <c r="H1869" t="s">
        <v>1003</v>
      </c>
      <c r="I1869" t="s">
        <v>90</v>
      </c>
      <c r="J1869" t="s">
        <v>111</v>
      </c>
      <c r="K1869" t="s">
        <v>1175</v>
      </c>
      <c r="L1869" t="s">
        <v>126</v>
      </c>
      <c r="M1869" t="s">
        <v>74</v>
      </c>
      <c r="N1869" t="s">
        <v>101</v>
      </c>
      <c r="O1869" t="s">
        <v>113</v>
      </c>
      <c r="P1869" t="s">
        <v>1101</v>
      </c>
      <c r="Q1869" t="s">
        <v>73</v>
      </c>
      <c r="R1869" t="s">
        <v>1576</v>
      </c>
      <c r="S1869" t="s">
        <v>75</v>
      </c>
      <c r="T1869" t="s">
        <v>83</v>
      </c>
    </row>
    <row r="1870" spans="1:20" x14ac:dyDescent="0.25">
      <c r="A1870" s="1">
        <v>4428</v>
      </c>
      <c r="B1870" t="s">
        <v>22</v>
      </c>
      <c r="C1870" t="s">
        <v>36</v>
      </c>
      <c r="D1870" t="s">
        <v>61</v>
      </c>
      <c r="E1870" t="s">
        <v>72</v>
      </c>
      <c r="F1870" t="s">
        <v>73</v>
      </c>
      <c r="G1870" t="s">
        <v>104</v>
      </c>
      <c r="H1870" t="s">
        <v>845</v>
      </c>
      <c r="I1870" t="s">
        <v>96</v>
      </c>
      <c r="J1870" t="s">
        <v>86</v>
      </c>
      <c r="K1870" t="s">
        <v>1126</v>
      </c>
      <c r="L1870" t="s">
        <v>101</v>
      </c>
      <c r="M1870" t="s">
        <v>74</v>
      </c>
      <c r="N1870" t="s">
        <v>126</v>
      </c>
      <c r="O1870" t="s">
        <v>93</v>
      </c>
      <c r="P1870" t="s">
        <v>1191</v>
      </c>
      <c r="Q1870" t="s">
        <v>74</v>
      </c>
      <c r="R1870" t="s">
        <v>1491</v>
      </c>
      <c r="S1870" t="s">
        <v>82</v>
      </c>
      <c r="T1870" t="s">
        <v>1116</v>
      </c>
    </row>
    <row r="1871" spans="1:20" x14ac:dyDescent="0.25">
      <c r="A1871" s="1">
        <v>4429</v>
      </c>
      <c r="B1871" t="s">
        <v>22</v>
      </c>
      <c r="C1871" t="s">
        <v>37</v>
      </c>
      <c r="D1871" t="s">
        <v>61</v>
      </c>
      <c r="E1871" t="s">
        <v>71</v>
      </c>
      <c r="F1871" t="s">
        <v>74</v>
      </c>
      <c r="G1871" t="s">
        <v>73</v>
      </c>
      <c r="H1871" t="s">
        <v>186</v>
      </c>
      <c r="I1871" t="s">
        <v>98</v>
      </c>
      <c r="J1871" t="s">
        <v>109</v>
      </c>
      <c r="K1871" t="s">
        <v>1198</v>
      </c>
      <c r="L1871" t="s">
        <v>73</v>
      </c>
      <c r="M1871" t="s">
        <v>74</v>
      </c>
      <c r="N1871" t="s">
        <v>101</v>
      </c>
      <c r="O1871" t="s">
        <v>89</v>
      </c>
      <c r="P1871" t="s">
        <v>129</v>
      </c>
      <c r="Q1871" t="s">
        <v>73</v>
      </c>
      <c r="R1871" t="s">
        <v>1710</v>
      </c>
      <c r="S1871" t="s">
        <v>89</v>
      </c>
      <c r="T1871" t="s">
        <v>101</v>
      </c>
    </row>
    <row r="1872" spans="1:20" x14ac:dyDescent="0.25">
      <c r="A1872" s="1">
        <v>4430</v>
      </c>
      <c r="B1872" t="s">
        <v>22</v>
      </c>
      <c r="C1872" t="s">
        <v>38</v>
      </c>
      <c r="D1872" t="s">
        <v>61</v>
      </c>
      <c r="E1872" t="s">
        <v>54</v>
      </c>
      <c r="F1872" t="s">
        <v>73</v>
      </c>
      <c r="G1872" t="s">
        <v>86</v>
      </c>
      <c r="H1872" t="s">
        <v>552</v>
      </c>
      <c r="I1872" t="s">
        <v>114</v>
      </c>
      <c r="J1872" t="s">
        <v>108</v>
      </c>
      <c r="K1872" t="s">
        <v>1321</v>
      </c>
      <c r="L1872" t="s">
        <v>74</v>
      </c>
      <c r="M1872" t="s">
        <v>74</v>
      </c>
      <c r="N1872" t="s">
        <v>73</v>
      </c>
      <c r="O1872" t="s">
        <v>113</v>
      </c>
      <c r="P1872" t="s">
        <v>357</v>
      </c>
      <c r="Q1872" t="s">
        <v>126</v>
      </c>
      <c r="R1872" t="s">
        <v>1973</v>
      </c>
      <c r="S1872" t="s">
        <v>85</v>
      </c>
      <c r="T1872" t="s">
        <v>76</v>
      </c>
    </row>
    <row r="1873" spans="1:20" x14ac:dyDescent="0.25">
      <c r="A1873" s="1">
        <v>4431</v>
      </c>
      <c r="B1873" t="s">
        <v>22</v>
      </c>
      <c r="C1873" t="s">
        <v>39</v>
      </c>
      <c r="D1873" t="s">
        <v>61</v>
      </c>
      <c r="E1873" t="s">
        <v>49</v>
      </c>
      <c r="F1873" t="s">
        <v>74</v>
      </c>
      <c r="G1873" t="s">
        <v>80</v>
      </c>
      <c r="H1873" t="s">
        <v>243</v>
      </c>
      <c r="I1873" t="s">
        <v>77</v>
      </c>
      <c r="J1873" t="s">
        <v>88</v>
      </c>
      <c r="K1873" t="s">
        <v>1269</v>
      </c>
      <c r="L1873" t="s">
        <v>126</v>
      </c>
      <c r="M1873" t="s">
        <v>74</v>
      </c>
      <c r="N1873" t="s">
        <v>74</v>
      </c>
      <c r="O1873" t="s">
        <v>114</v>
      </c>
      <c r="P1873" t="s">
        <v>1299</v>
      </c>
      <c r="Q1873" t="s">
        <v>126</v>
      </c>
      <c r="R1873" t="s">
        <v>1526</v>
      </c>
      <c r="S1873" t="s">
        <v>106</v>
      </c>
      <c r="T1873" t="s">
        <v>76</v>
      </c>
    </row>
    <row r="1874" spans="1:20" x14ac:dyDescent="0.25">
      <c r="A1874" s="1">
        <v>4432</v>
      </c>
      <c r="B1874" t="s">
        <v>22</v>
      </c>
      <c r="C1874" t="s">
        <v>24</v>
      </c>
      <c r="D1874" t="s">
        <v>62</v>
      </c>
      <c r="E1874" t="s">
        <v>51</v>
      </c>
      <c r="F1874" t="s">
        <v>73</v>
      </c>
      <c r="G1874" t="s">
        <v>118</v>
      </c>
      <c r="H1874" t="s">
        <v>318</v>
      </c>
      <c r="I1874" t="s">
        <v>89</v>
      </c>
      <c r="J1874" t="s">
        <v>98</v>
      </c>
      <c r="K1874" t="s">
        <v>1165</v>
      </c>
      <c r="L1874" t="s">
        <v>126</v>
      </c>
      <c r="M1874" t="s">
        <v>74</v>
      </c>
      <c r="N1874" t="s">
        <v>126</v>
      </c>
      <c r="O1874" t="s">
        <v>111</v>
      </c>
      <c r="P1874" t="s">
        <v>1219</v>
      </c>
      <c r="Q1874" t="s">
        <v>126</v>
      </c>
      <c r="R1874" t="s">
        <v>1796</v>
      </c>
      <c r="S1874" t="s">
        <v>96</v>
      </c>
      <c r="T1874" t="s">
        <v>83</v>
      </c>
    </row>
    <row r="1875" spans="1:20" x14ac:dyDescent="0.25">
      <c r="A1875" s="1">
        <v>4433</v>
      </c>
      <c r="B1875" t="s">
        <v>22</v>
      </c>
      <c r="C1875" t="s">
        <v>25</v>
      </c>
      <c r="D1875" t="s">
        <v>62</v>
      </c>
      <c r="E1875" t="s">
        <v>59</v>
      </c>
      <c r="F1875" t="s">
        <v>74</v>
      </c>
      <c r="G1875" t="s">
        <v>85</v>
      </c>
      <c r="H1875" t="s">
        <v>156</v>
      </c>
      <c r="I1875" t="s">
        <v>114</v>
      </c>
      <c r="J1875" t="s">
        <v>88</v>
      </c>
      <c r="K1875" t="s">
        <v>1286</v>
      </c>
      <c r="L1875" t="s">
        <v>74</v>
      </c>
      <c r="M1875" t="s">
        <v>126</v>
      </c>
      <c r="N1875" t="s">
        <v>101</v>
      </c>
      <c r="O1875" t="s">
        <v>99</v>
      </c>
      <c r="P1875" t="s">
        <v>112</v>
      </c>
      <c r="Q1875" t="s">
        <v>73</v>
      </c>
      <c r="R1875" t="s">
        <v>2017</v>
      </c>
      <c r="S1875" t="s">
        <v>78</v>
      </c>
      <c r="T1875" t="s">
        <v>101</v>
      </c>
    </row>
    <row r="1876" spans="1:20" x14ac:dyDescent="0.25">
      <c r="A1876" s="1">
        <v>4434</v>
      </c>
      <c r="B1876" t="s">
        <v>22</v>
      </c>
      <c r="C1876" t="s">
        <v>26</v>
      </c>
      <c r="D1876" t="s">
        <v>62</v>
      </c>
      <c r="E1876" t="s">
        <v>48</v>
      </c>
      <c r="F1876" t="s">
        <v>73</v>
      </c>
      <c r="G1876" t="s">
        <v>75</v>
      </c>
      <c r="H1876" t="s">
        <v>1087</v>
      </c>
      <c r="I1876" t="s">
        <v>106</v>
      </c>
      <c r="J1876" t="s">
        <v>95</v>
      </c>
      <c r="K1876" t="s">
        <v>1265</v>
      </c>
      <c r="L1876" t="s">
        <v>73</v>
      </c>
      <c r="M1876" t="s">
        <v>126</v>
      </c>
      <c r="N1876" t="s">
        <v>126</v>
      </c>
      <c r="O1876" t="s">
        <v>79</v>
      </c>
      <c r="P1876" t="s">
        <v>396</v>
      </c>
      <c r="Q1876" t="s">
        <v>126</v>
      </c>
      <c r="R1876" t="s">
        <v>1526</v>
      </c>
      <c r="S1876" t="s">
        <v>106</v>
      </c>
      <c r="T1876" t="s">
        <v>83</v>
      </c>
    </row>
    <row r="1877" spans="1:20" x14ac:dyDescent="0.25">
      <c r="A1877" s="1">
        <v>4435</v>
      </c>
      <c r="B1877" t="s">
        <v>22</v>
      </c>
      <c r="C1877" t="s">
        <v>27</v>
      </c>
      <c r="D1877" t="s">
        <v>62</v>
      </c>
      <c r="E1877" t="s">
        <v>55</v>
      </c>
      <c r="F1877" t="s">
        <v>73</v>
      </c>
      <c r="G1877" t="s">
        <v>85</v>
      </c>
      <c r="H1877" t="s">
        <v>591</v>
      </c>
      <c r="I1877" t="s">
        <v>75</v>
      </c>
      <c r="J1877" t="s">
        <v>93</v>
      </c>
      <c r="K1877" t="s">
        <v>1323</v>
      </c>
      <c r="L1877" t="s">
        <v>74</v>
      </c>
      <c r="M1877" t="s">
        <v>73</v>
      </c>
      <c r="N1877" t="s">
        <v>101</v>
      </c>
      <c r="O1877" t="s">
        <v>96</v>
      </c>
      <c r="P1877" t="s">
        <v>93</v>
      </c>
      <c r="Q1877" t="s">
        <v>73</v>
      </c>
      <c r="R1877" t="s">
        <v>2237</v>
      </c>
      <c r="S1877" t="s">
        <v>82</v>
      </c>
      <c r="T1877" t="s">
        <v>101</v>
      </c>
    </row>
    <row r="1878" spans="1:20" x14ac:dyDescent="0.25">
      <c r="A1878" s="1">
        <v>4436</v>
      </c>
      <c r="B1878" t="s">
        <v>22</v>
      </c>
      <c r="C1878" t="s">
        <v>28</v>
      </c>
      <c r="D1878" t="s">
        <v>62</v>
      </c>
      <c r="E1878" t="s">
        <v>50</v>
      </c>
      <c r="F1878" t="s">
        <v>74</v>
      </c>
      <c r="G1878" t="s">
        <v>93</v>
      </c>
      <c r="H1878" t="s">
        <v>454</v>
      </c>
      <c r="I1878" t="s">
        <v>78</v>
      </c>
      <c r="J1878" t="s">
        <v>103</v>
      </c>
      <c r="K1878" t="s">
        <v>1177</v>
      </c>
      <c r="L1878" t="s">
        <v>101</v>
      </c>
      <c r="M1878" t="s">
        <v>74</v>
      </c>
      <c r="N1878" t="s">
        <v>74</v>
      </c>
      <c r="O1878" t="s">
        <v>105</v>
      </c>
      <c r="P1878" t="s">
        <v>1228</v>
      </c>
      <c r="Q1878" t="s">
        <v>74</v>
      </c>
      <c r="R1878" t="s">
        <v>898</v>
      </c>
      <c r="S1878" t="s">
        <v>82</v>
      </c>
      <c r="T1878" t="s">
        <v>83</v>
      </c>
    </row>
    <row r="1879" spans="1:20" x14ac:dyDescent="0.25">
      <c r="A1879" s="1">
        <v>4437</v>
      </c>
      <c r="B1879" t="s">
        <v>22</v>
      </c>
      <c r="C1879" t="s">
        <v>40</v>
      </c>
      <c r="D1879" t="s">
        <v>62</v>
      </c>
      <c r="E1879" t="s">
        <v>54</v>
      </c>
      <c r="F1879" t="s">
        <v>74</v>
      </c>
      <c r="G1879" t="s">
        <v>112</v>
      </c>
      <c r="H1879" t="s">
        <v>1039</v>
      </c>
      <c r="I1879" t="s">
        <v>77</v>
      </c>
      <c r="J1879" t="s">
        <v>79</v>
      </c>
      <c r="K1879" t="s">
        <v>1271</v>
      </c>
      <c r="L1879" t="s">
        <v>126</v>
      </c>
      <c r="M1879" t="s">
        <v>74</v>
      </c>
      <c r="N1879" t="s">
        <v>126</v>
      </c>
      <c r="O1879" t="s">
        <v>111</v>
      </c>
      <c r="P1879" t="s">
        <v>396</v>
      </c>
      <c r="Q1879" t="s">
        <v>73</v>
      </c>
      <c r="R1879" t="s">
        <v>1735</v>
      </c>
      <c r="S1879" t="s">
        <v>106</v>
      </c>
      <c r="T1879" t="s">
        <v>83</v>
      </c>
    </row>
    <row r="1880" spans="1:20" x14ac:dyDescent="0.25">
      <c r="A1880" s="1">
        <v>4438</v>
      </c>
      <c r="B1880" t="s">
        <v>22</v>
      </c>
      <c r="C1880" t="s">
        <v>29</v>
      </c>
      <c r="D1880" t="s">
        <v>62</v>
      </c>
      <c r="E1880" t="s">
        <v>60</v>
      </c>
      <c r="F1880" t="s">
        <v>74</v>
      </c>
      <c r="G1880" t="s">
        <v>75</v>
      </c>
      <c r="H1880" t="s">
        <v>108</v>
      </c>
      <c r="I1880" t="s">
        <v>75</v>
      </c>
      <c r="J1880" t="s">
        <v>112</v>
      </c>
      <c r="K1880" t="s">
        <v>1222</v>
      </c>
      <c r="L1880" t="s">
        <v>74</v>
      </c>
      <c r="M1880" t="s">
        <v>101</v>
      </c>
      <c r="N1880" t="s">
        <v>101</v>
      </c>
      <c r="O1880" t="s">
        <v>77</v>
      </c>
      <c r="P1880" t="s">
        <v>444</v>
      </c>
      <c r="Q1880" t="s">
        <v>74</v>
      </c>
      <c r="R1880" t="s">
        <v>1916</v>
      </c>
      <c r="S1880" t="s">
        <v>82</v>
      </c>
      <c r="T1880" t="s">
        <v>126</v>
      </c>
    </row>
    <row r="1881" spans="1:20" x14ac:dyDescent="0.25">
      <c r="A1881" s="1">
        <v>4439</v>
      </c>
      <c r="B1881" t="s">
        <v>22</v>
      </c>
      <c r="C1881" t="s">
        <v>30</v>
      </c>
      <c r="D1881" t="s">
        <v>62</v>
      </c>
      <c r="E1881" t="s">
        <v>46</v>
      </c>
      <c r="F1881" t="s">
        <v>73</v>
      </c>
      <c r="G1881" t="s">
        <v>78</v>
      </c>
      <c r="H1881" t="s">
        <v>303</v>
      </c>
      <c r="I1881" t="s">
        <v>96</v>
      </c>
      <c r="J1881" t="s">
        <v>113</v>
      </c>
      <c r="K1881" t="s">
        <v>1144</v>
      </c>
      <c r="L1881" t="s">
        <v>74</v>
      </c>
      <c r="M1881" t="s">
        <v>73</v>
      </c>
      <c r="N1881" t="s">
        <v>74</v>
      </c>
      <c r="O1881" t="s">
        <v>77</v>
      </c>
      <c r="P1881" t="s">
        <v>132</v>
      </c>
      <c r="Q1881" t="s">
        <v>73</v>
      </c>
      <c r="R1881" t="s">
        <v>1767</v>
      </c>
      <c r="S1881" t="s">
        <v>96</v>
      </c>
      <c r="T1881" t="s">
        <v>101</v>
      </c>
    </row>
    <row r="1882" spans="1:20" x14ac:dyDescent="0.25">
      <c r="A1882" s="1">
        <v>4440</v>
      </c>
      <c r="B1882" t="s">
        <v>22</v>
      </c>
      <c r="C1882" t="s">
        <v>31</v>
      </c>
      <c r="D1882" t="s">
        <v>62</v>
      </c>
      <c r="E1882" t="s">
        <v>59</v>
      </c>
      <c r="F1882" t="s">
        <v>73</v>
      </c>
      <c r="G1882" t="s">
        <v>83</v>
      </c>
      <c r="H1882" t="s">
        <v>113</v>
      </c>
      <c r="I1882" t="s">
        <v>98</v>
      </c>
      <c r="J1882" t="s">
        <v>91</v>
      </c>
      <c r="K1882" t="s">
        <v>1178</v>
      </c>
      <c r="L1882" t="s">
        <v>73</v>
      </c>
      <c r="M1882" t="s">
        <v>1116</v>
      </c>
      <c r="N1882" t="s">
        <v>1116</v>
      </c>
      <c r="O1882" t="s">
        <v>98</v>
      </c>
      <c r="P1882" t="s">
        <v>585</v>
      </c>
      <c r="Q1882" t="s">
        <v>73</v>
      </c>
      <c r="R1882" t="s">
        <v>1766</v>
      </c>
      <c r="S1882" t="s">
        <v>82</v>
      </c>
      <c r="T1882" t="s">
        <v>126</v>
      </c>
    </row>
    <row r="1883" spans="1:20" x14ac:dyDescent="0.25">
      <c r="A1883" s="1">
        <v>4441</v>
      </c>
      <c r="B1883" t="s">
        <v>22</v>
      </c>
      <c r="C1883" t="s">
        <v>32</v>
      </c>
      <c r="D1883" t="s">
        <v>62</v>
      </c>
      <c r="E1883" t="s">
        <v>44</v>
      </c>
      <c r="F1883" t="s">
        <v>74</v>
      </c>
      <c r="G1883" t="s">
        <v>78</v>
      </c>
      <c r="H1883" t="s">
        <v>852</v>
      </c>
      <c r="I1883" t="s">
        <v>75</v>
      </c>
      <c r="J1883" t="s">
        <v>93</v>
      </c>
      <c r="K1883" t="s">
        <v>995</v>
      </c>
      <c r="L1883" t="s">
        <v>73</v>
      </c>
      <c r="M1883" t="s">
        <v>126</v>
      </c>
      <c r="N1883" t="s">
        <v>101</v>
      </c>
      <c r="O1883" t="s">
        <v>81</v>
      </c>
      <c r="P1883" t="s">
        <v>357</v>
      </c>
      <c r="Q1883" t="s">
        <v>74</v>
      </c>
      <c r="R1883" t="s">
        <v>1855</v>
      </c>
      <c r="S1883" t="s">
        <v>85</v>
      </c>
      <c r="T1883" t="s">
        <v>74</v>
      </c>
    </row>
    <row r="1884" spans="1:20" x14ac:dyDescent="0.25">
      <c r="A1884" s="1">
        <v>4442</v>
      </c>
      <c r="B1884" t="s">
        <v>22</v>
      </c>
      <c r="C1884" t="s">
        <v>34</v>
      </c>
      <c r="D1884" t="s">
        <v>62</v>
      </c>
      <c r="E1884" t="s">
        <v>63</v>
      </c>
      <c r="F1884" t="s">
        <v>74</v>
      </c>
      <c r="G1884" t="s">
        <v>82</v>
      </c>
      <c r="H1884" t="s">
        <v>216</v>
      </c>
      <c r="I1884" t="s">
        <v>92</v>
      </c>
      <c r="J1884" t="s">
        <v>110</v>
      </c>
      <c r="K1884" t="s">
        <v>1266</v>
      </c>
      <c r="L1884" t="s">
        <v>74</v>
      </c>
      <c r="M1884" t="s">
        <v>74</v>
      </c>
      <c r="N1884" t="s">
        <v>126</v>
      </c>
      <c r="O1884" t="s">
        <v>106</v>
      </c>
      <c r="P1884" t="s">
        <v>861</v>
      </c>
      <c r="Q1884" t="s">
        <v>73</v>
      </c>
      <c r="R1884" t="s">
        <v>2026</v>
      </c>
      <c r="S1884" t="s">
        <v>96</v>
      </c>
      <c r="T1884" t="s">
        <v>83</v>
      </c>
    </row>
    <row r="1885" spans="1:20" x14ac:dyDescent="0.25">
      <c r="A1885" s="1">
        <v>4443</v>
      </c>
      <c r="B1885" t="s">
        <v>22</v>
      </c>
      <c r="C1885" t="s">
        <v>35</v>
      </c>
      <c r="D1885" t="s">
        <v>62</v>
      </c>
      <c r="E1885" t="s">
        <v>71</v>
      </c>
      <c r="F1885" t="s">
        <v>73</v>
      </c>
      <c r="G1885" t="s">
        <v>103</v>
      </c>
      <c r="H1885" t="s">
        <v>186</v>
      </c>
      <c r="I1885" t="s">
        <v>75</v>
      </c>
      <c r="J1885" t="s">
        <v>79</v>
      </c>
      <c r="K1885" t="s">
        <v>1028</v>
      </c>
      <c r="L1885" t="s">
        <v>73</v>
      </c>
      <c r="M1885" t="s">
        <v>74</v>
      </c>
      <c r="N1885" t="s">
        <v>126</v>
      </c>
      <c r="O1885" t="s">
        <v>108</v>
      </c>
      <c r="P1885" t="s">
        <v>1076</v>
      </c>
      <c r="Q1885" t="s">
        <v>73</v>
      </c>
      <c r="R1885" t="s">
        <v>1977</v>
      </c>
      <c r="S1885" t="s">
        <v>96</v>
      </c>
      <c r="T1885" t="s">
        <v>101</v>
      </c>
    </row>
    <row r="1886" spans="1:20" x14ac:dyDescent="0.25">
      <c r="A1886" s="1">
        <v>4444</v>
      </c>
      <c r="B1886" t="s">
        <v>22</v>
      </c>
      <c r="C1886" t="s">
        <v>36</v>
      </c>
      <c r="D1886" t="s">
        <v>62</v>
      </c>
      <c r="E1886" t="s">
        <v>44</v>
      </c>
      <c r="F1886" t="s">
        <v>73</v>
      </c>
      <c r="G1886" t="s">
        <v>86</v>
      </c>
      <c r="H1886" t="s">
        <v>424</v>
      </c>
      <c r="I1886" t="s">
        <v>89</v>
      </c>
      <c r="J1886" t="s">
        <v>114</v>
      </c>
      <c r="K1886" t="s">
        <v>1260</v>
      </c>
      <c r="L1886" t="s">
        <v>74</v>
      </c>
      <c r="M1886" t="s">
        <v>74</v>
      </c>
      <c r="N1886" t="s">
        <v>73</v>
      </c>
      <c r="O1886" t="s">
        <v>94</v>
      </c>
      <c r="P1886" t="s">
        <v>447</v>
      </c>
      <c r="Q1886" t="s">
        <v>126</v>
      </c>
      <c r="R1886" t="s">
        <v>2033</v>
      </c>
      <c r="S1886" t="s">
        <v>82</v>
      </c>
      <c r="T1886" t="s">
        <v>83</v>
      </c>
    </row>
    <row r="1887" spans="1:20" x14ac:dyDescent="0.25">
      <c r="A1887" s="1">
        <v>4445</v>
      </c>
      <c r="B1887" t="s">
        <v>22</v>
      </c>
      <c r="C1887" t="s">
        <v>37</v>
      </c>
      <c r="D1887" t="s">
        <v>62</v>
      </c>
      <c r="E1887" t="s">
        <v>53</v>
      </c>
      <c r="F1887" t="s">
        <v>74</v>
      </c>
      <c r="G1887" t="s">
        <v>103</v>
      </c>
      <c r="H1887" t="s">
        <v>291</v>
      </c>
      <c r="I1887" t="s">
        <v>77</v>
      </c>
      <c r="J1887" t="s">
        <v>105</v>
      </c>
      <c r="K1887" t="s">
        <v>1134</v>
      </c>
      <c r="L1887" t="s">
        <v>126</v>
      </c>
      <c r="M1887" t="s">
        <v>73</v>
      </c>
      <c r="N1887" t="s">
        <v>101</v>
      </c>
      <c r="O1887" t="s">
        <v>95</v>
      </c>
      <c r="P1887" t="s">
        <v>806</v>
      </c>
      <c r="Q1887" t="s">
        <v>74</v>
      </c>
      <c r="R1887" t="s">
        <v>1805</v>
      </c>
      <c r="S1887" t="s">
        <v>75</v>
      </c>
      <c r="T1887" t="s">
        <v>87</v>
      </c>
    </row>
    <row r="1888" spans="1:20" x14ac:dyDescent="0.25">
      <c r="A1888" s="1">
        <v>4446</v>
      </c>
      <c r="B1888" t="s">
        <v>22</v>
      </c>
      <c r="C1888" t="s">
        <v>38</v>
      </c>
      <c r="D1888" t="s">
        <v>62</v>
      </c>
      <c r="E1888" t="s">
        <v>52</v>
      </c>
      <c r="F1888" t="s">
        <v>74</v>
      </c>
      <c r="G1888" t="s">
        <v>105</v>
      </c>
      <c r="H1888" t="s">
        <v>489</v>
      </c>
      <c r="I1888" t="s">
        <v>77</v>
      </c>
      <c r="J1888" t="s">
        <v>80</v>
      </c>
      <c r="K1888" t="s">
        <v>1228</v>
      </c>
      <c r="L1888" t="s">
        <v>101</v>
      </c>
      <c r="M1888" t="s">
        <v>73</v>
      </c>
      <c r="N1888" t="s">
        <v>126</v>
      </c>
      <c r="O1888" t="s">
        <v>90</v>
      </c>
      <c r="P1888" t="s">
        <v>129</v>
      </c>
      <c r="Q1888" t="s">
        <v>74</v>
      </c>
      <c r="R1888" t="s">
        <v>1958</v>
      </c>
      <c r="S1888" t="s">
        <v>116</v>
      </c>
      <c r="T1888" t="s">
        <v>101</v>
      </c>
    </row>
    <row r="1889" spans="1:20" x14ac:dyDescent="0.25">
      <c r="A1889" s="1">
        <v>4447</v>
      </c>
      <c r="B1889" t="s">
        <v>22</v>
      </c>
      <c r="C1889" t="s">
        <v>39</v>
      </c>
      <c r="D1889" t="s">
        <v>62</v>
      </c>
      <c r="E1889" t="s">
        <v>63</v>
      </c>
      <c r="F1889" t="s">
        <v>73</v>
      </c>
      <c r="G1889" t="s">
        <v>101</v>
      </c>
      <c r="H1889" t="s">
        <v>452</v>
      </c>
      <c r="I1889" t="s">
        <v>89</v>
      </c>
      <c r="J1889" t="s">
        <v>94</v>
      </c>
      <c r="K1889" t="s">
        <v>877</v>
      </c>
      <c r="L1889" t="s">
        <v>73</v>
      </c>
      <c r="M1889" t="s">
        <v>73</v>
      </c>
      <c r="N1889" t="s">
        <v>1116</v>
      </c>
      <c r="O1889" t="s">
        <v>102</v>
      </c>
      <c r="P1889" t="s">
        <v>817</v>
      </c>
      <c r="Q1889" t="s">
        <v>73</v>
      </c>
      <c r="R1889" t="s">
        <v>2107</v>
      </c>
      <c r="S1889" t="s">
        <v>82</v>
      </c>
      <c r="T1889" t="s">
        <v>1116</v>
      </c>
    </row>
    <row r="1890" spans="1:20" x14ac:dyDescent="0.25">
      <c r="A1890" s="1">
        <v>4448</v>
      </c>
      <c r="B1890" t="s">
        <v>22</v>
      </c>
      <c r="C1890" t="s">
        <v>24</v>
      </c>
      <c r="D1890" t="s">
        <v>63</v>
      </c>
      <c r="E1890" t="s">
        <v>53</v>
      </c>
      <c r="F1890" t="s">
        <v>74</v>
      </c>
      <c r="G1890" t="s">
        <v>86</v>
      </c>
      <c r="H1890" t="s">
        <v>1001</v>
      </c>
      <c r="I1890" t="s">
        <v>92</v>
      </c>
      <c r="J1890" t="s">
        <v>91</v>
      </c>
      <c r="K1890" t="s">
        <v>1271</v>
      </c>
      <c r="L1890" t="s">
        <v>101</v>
      </c>
      <c r="M1890" t="s">
        <v>74</v>
      </c>
      <c r="N1890" t="s">
        <v>126</v>
      </c>
      <c r="O1890" t="s">
        <v>95</v>
      </c>
      <c r="P1890" t="s">
        <v>919</v>
      </c>
      <c r="Q1890" t="s">
        <v>73</v>
      </c>
      <c r="R1890" t="s">
        <v>2119</v>
      </c>
      <c r="S1890" t="s">
        <v>96</v>
      </c>
      <c r="T1890" t="s">
        <v>1116</v>
      </c>
    </row>
    <row r="1891" spans="1:20" x14ac:dyDescent="0.25">
      <c r="A1891" s="1">
        <v>4449</v>
      </c>
      <c r="B1891" t="s">
        <v>22</v>
      </c>
      <c r="C1891" t="s">
        <v>25</v>
      </c>
      <c r="D1891" t="s">
        <v>63</v>
      </c>
      <c r="E1891" t="s">
        <v>55</v>
      </c>
      <c r="F1891" t="s">
        <v>73</v>
      </c>
      <c r="G1891" t="s">
        <v>90</v>
      </c>
      <c r="H1891" t="s">
        <v>520</v>
      </c>
      <c r="I1891" t="s">
        <v>77</v>
      </c>
      <c r="J1891" t="s">
        <v>80</v>
      </c>
      <c r="K1891" t="s">
        <v>1197</v>
      </c>
      <c r="L1891" t="s">
        <v>126</v>
      </c>
      <c r="M1891" t="s">
        <v>73</v>
      </c>
      <c r="N1891" t="s">
        <v>126</v>
      </c>
      <c r="O1891" t="s">
        <v>77</v>
      </c>
      <c r="P1891" t="s">
        <v>133</v>
      </c>
      <c r="Q1891" t="s">
        <v>73</v>
      </c>
      <c r="R1891" t="s">
        <v>1483</v>
      </c>
      <c r="S1891" t="s">
        <v>85</v>
      </c>
      <c r="T1891" t="s">
        <v>1116</v>
      </c>
    </row>
    <row r="1892" spans="1:20" x14ac:dyDescent="0.25">
      <c r="A1892" s="1">
        <v>4450</v>
      </c>
      <c r="B1892" t="s">
        <v>22</v>
      </c>
      <c r="C1892" t="s">
        <v>26</v>
      </c>
      <c r="D1892" t="s">
        <v>63</v>
      </c>
      <c r="E1892" t="s">
        <v>51</v>
      </c>
      <c r="F1892" t="s">
        <v>73</v>
      </c>
      <c r="G1892" t="s">
        <v>78</v>
      </c>
      <c r="H1892" t="s">
        <v>213</v>
      </c>
      <c r="I1892" t="s">
        <v>96</v>
      </c>
      <c r="J1892" t="s">
        <v>92</v>
      </c>
      <c r="K1892" t="s">
        <v>726</v>
      </c>
      <c r="L1892" t="s">
        <v>74</v>
      </c>
      <c r="M1892" t="s">
        <v>74</v>
      </c>
      <c r="N1892" t="s">
        <v>126</v>
      </c>
      <c r="O1892" t="s">
        <v>99</v>
      </c>
      <c r="P1892" t="s">
        <v>255</v>
      </c>
      <c r="Q1892" t="s">
        <v>73</v>
      </c>
      <c r="R1892" t="s">
        <v>2257</v>
      </c>
      <c r="S1892" t="s">
        <v>87</v>
      </c>
      <c r="T1892" t="s">
        <v>126</v>
      </c>
    </row>
    <row r="1893" spans="1:20" x14ac:dyDescent="0.25">
      <c r="A1893" s="1">
        <v>4451</v>
      </c>
      <c r="B1893" t="s">
        <v>22</v>
      </c>
      <c r="C1893" t="s">
        <v>27</v>
      </c>
      <c r="D1893" t="s">
        <v>63</v>
      </c>
      <c r="E1893" t="s">
        <v>59</v>
      </c>
      <c r="F1893" t="s">
        <v>74</v>
      </c>
      <c r="G1893" t="s">
        <v>105</v>
      </c>
      <c r="H1893" t="s">
        <v>698</v>
      </c>
      <c r="I1893" t="s">
        <v>102</v>
      </c>
      <c r="J1893" t="s">
        <v>80</v>
      </c>
      <c r="K1893" t="s">
        <v>1205</v>
      </c>
      <c r="L1893" t="s">
        <v>101</v>
      </c>
      <c r="M1893" t="s">
        <v>126</v>
      </c>
      <c r="N1893" t="s">
        <v>73</v>
      </c>
      <c r="O1893" t="s">
        <v>104</v>
      </c>
      <c r="P1893" t="s">
        <v>1126</v>
      </c>
      <c r="Q1893" t="s">
        <v>126</v>
      </c>
      <c r="R1893" t="s">
        <v>1482</v>
      </c>
      <c r="S1893" t="s">
        <v>106</v>
      </c>
      <c r="T1893" t="s">
        <v>78</v>
      </c>
    </row>
    <row r="1894" spans="1:20" x14ac:dyDescent="0.25">
      <c r="A1894" s="1">
        <v>4452</v>
      </c>
      <c r="B1894" t="s">
        <v>22</v>
      </c>
      <c r="C1894" t="s">
        <v>28</v>
      </c>
      <c r="D1894" t="s">
        <v>63</v>
      </c>
      <c r="E1894" t="s">
        <v>54</v>
      </c>
      <c r="F1894" t="s">
        <v>74</v>
      </c>
      <c r="G1894" t="s">
        <v>105</v>
      </c>
      <c r="H1894" t="s">
        <v>556</v>
      </c>
      <c r="I1894" t="s">
        <v>93</v>
      </c>
      <c r="J1894" t="s">
        <v>109</v>
      </c>
      <c r="K1894" t="s">
        <v>1179</v>
      </c>
      <c r="L1894" t="s">
        <v>101</v>
      </c>
      <c r="M1894" t="s">
        <v>126</v>
      </c>
      <c r="N1894" t="s">
        <v>73</v>
      </c>
      <c r="O1894" t="s">
        <v>102</v>
      </c>
      <c r="P1894" t="s">
        <v>530</v>
      </c>
      <c r="Q1894" t="s">
        <v>126</v>
      </c>
      <c r="R1894" t="s">
        <v>1836</v>
      </c>
      <c r="S1894" t="s">
        <v>78</v>
      </c>
      <c r="T1894" t="s">
        <v>131</v>
      </c>
    </row>
    <row r="1895" spans="1:20" x14ac:dyDescent="0.25">
      <c r="A1895" s="1">
        <v>4453</v>
      </c>
      <c r="B1895" t="s">
        <v>22</v>
      </c>
      <c r="C1895" t="s">
        <v>40</v>
      </c>
      <c r="D1895" t="s">
        <v>63</v>
      </c>
      <c r="E1895" t="s">
        <v>56</v>
      </c>
      <c r="F1895" t="s">
        <v>74</v>
      </c>
      <c r="G1895" t="s">
        <v>84</v>
      </c>
      <c r="H1895" t="s">
        <v>770</v>
      </c>
      <c r="I1895" t="s">
        <v>77</v>
      </c>
      <c r="J1895" t="s">
        <v>80</v>
      </c>
      <c r="K1895" t="s">
        <v>1201</v>
      </c>
      <c r="L1895" t="s">
        <v>74</v>
      </c>
      <c r="M1895" t="s">
        <v>73</v>
      </c>
      <c r="N1895" t="s">
        <v>126</v>
      </c>
      <c r="O1895" t="s">
        <v>105</v>
      </c>
      <c r="P1895" t="s">
        <v>1133</v>
      </c>
      <c r="Q1895" t="s">
        <v>101</v>
      </c>
      <c r="R1895" t="s">
        <v>1896</v>
      </c>
      <c r="S1895" t="s">
        <v>82</v>
      </c>
      <c r="T1895" t="s">
        <v>76</v>
      </c>
    </row>
    <row r="1896" spans="1:20" x14ac:dyDescent="0.25">
      <c r="A1896" s="1">
        <v>4454</v>
      </c>
      <c r="B1896" t="s">
        <v>22</v>
      </c>
      <c r="C1896" t="s">
        <v>29</v>
      </c>
      <c r="D1896" t="s">
        <v>63</v>
      </c>
      <c r="E1896" t="s">
        <v>46</v>
      </c>
      <c r="F1896" t="s">
        <v>73</v>
      </c>
      <c r="G1896" t="s">
        <v>105</v>
      </c>
      <c r="H1896" t="s">
        <v>752</v>
      </c>
      <c r="I1896" t="s">
        <v>114</v>
      </c>
      <c r="J1896" t="s">
        <v>111</v>
      </c>
      <c r="K1896" t="s">
        <v>1278</v>
      </c>
      <c r="L1896" t="s">
        <v>101</v>
      </c>
      <c r="M1896" t="s">
        <v>74</v>
      </c>
      <c r="N1896" t="s">
        <v>74</v>
      </c>
      <c r="O1896" t="s">
        <v>86</v>
      </c>
      <c r="P1896" t="s">
        <v>1005</v>
      </c>
      <c r="Q1896" t="s">
        <v>73</v>
      </c>
      <c r="R1896" t="s">
        <v>1590</v>
      </c>
      <c r="S1896" t="s">
        <v>82</v>
      </c>
      <c r="T1896" t="s">
        <v>83</v>
      </c>
    </row>
    <row r="1897" spans="1:20" x14ac:dyDescent="0.25">
      <c r="A1897" s="1">
        <v>4455</v>
      </c>
      <c r="B1897" t="s">
        <v>22</v>
      </c>
      <c r="C1897" t="s">
        <v>30</v>
      </c>
      <c r="D1897" t="s">
        <v>63</v>
      </c>
      <c r="E1897" t="s">
        <v>44</v>
      </c>
      <c r="F1897" t="s">
        <v>73</v>
      </c>
      <c r="G1897" t="s">
        <v>114</v>
      </c>
      <c r="H1897" t="s">
        <v>573</v>
      </c>
      <c r="I1897" t="s">
        <v>113</v>
      </c>
      <c r="J1897" t="s">
        <v>110</v>
      </c>
      <c r="K1897" t="s">
        <v>1358</v>
      </c>
      <c r="L1897" t="s">
        <v>73</v>
      </c>
      <c r="M1897" t="s">
        <v>73</v>
      </c>
      <c r="N1897" t="s">
        <v>126</v>
      </c>
      <c r="O1897" t="s">
        <v>114</v>
      </c>
      <c r="P1897" t="s">
        <v>816</v>
      </c>
      <c r="Q1897" t="s">
        <v>74</v>
      </c>
      <c r="R1897" t="s">
        <v>1480</v>
      </c>
      <c r="S1897" t="s">
        <v>96</v>
      </c>
      <c r="T1897" t="s">
        <v>131</v>
      </c>
    </row>
    <row r="1898" spans="1:20" x14ac:dyDescent="0.25">
      <c r="A1898" s="1">
        <v>4456</v>
      </c>
      <c r="B1898" t="s">
        <v>22</v>
      </c>
      <c r="C1898" t="s">
        <v>31</v>
      </c>
      <c r="D1898" t="s">
        <v>63</v>
      </c>
      <c r="E1898" t="s">
        <v>52</v>
      </c>
      <c r="F1898" t="s">
        <v>74</v>
      </c>
      <c r="G1898" t="s">
        <v>95</v>
      </c>
      <c r="H1898" t="s">
        <v>501</v>
      </c>
      <c r="I1898" t="s">
        <v>102</v>
      </c>
      <c r="J1898" t="s">
        <v>111</v>
      </c>
      <c r="K1898" t="s">
        <v>1231</v>
      </c>
      <c r="L1898" t="s">
        <v>74</v>
      </c>
      <c r="M1898" t="s">
        <v>73</v>
      </c>
      <c r="N1898" t="s">
        <v>126</v>
      </c>
      <c r="O1898" t="s">
        <v>95</v>
      </c>
      <c r="P1898" t="s">
        <v>1009</v>
      </c>
      <c r="Q1898" t="s">
        <v>101</v>
      </c>
      <c r="R1898" t="s">
        <v>1799</v>
      </c>
      <c r="S1898" t="s">
        <v>116</v>
      </c>
      <c r="T1898" t="s">
        <v>1116</v>
      </c>
    </row>
    <row r="1899" spans="1:20" x14ac:dyDescent="0.25">
      <c r="A1899" s="1">
        <v>4457</v>
      </c>
      <c r="B1899" t="s">
        <v>22</v>
      </c>
      <c r="C1899" t="s">
        <v>32</v>
      </c>
      <c r="D1899" t="s">
        <v>63</v>
      </c>
      <c r="E1899" t="s">
        <v>71</v>
      </c>
      <c r="F1899" t="s">
        <v>73</v>
      </c>
      <c r="G1899" t="s">
        <v>78</v>
      </c>
      <c r="H1899" t="s">
        <v>356</v>
      </c>
      <c r="I1899" t="s">
        <v>102</v>
      </c>
      <c r="J1899" t="s">
        <v>84</v>
      </c>
      <c r="K1899" t="s">
        <v>1163</v>
      </c>
      <c r="L1899" t="s">
        <v>73</v>
      </c>
      <c r="M1899" t="s">
        <v>73</v>
      </c>
      <c r="N1899" t="s">
        <v>101</v>
      </c>
      <c r="O1899" t="s">
        <v>99</v>
      </c>
      <c r="P1899" t="s">
        <v>104</v>
      </c>
      <c r="Q1899" t="s">
        <v>74</v>
      </c>
      <c r="R1899" t="s">
        <v>1705</v>
      </c>
      <c r="S1899" t="s">
        <v>106</v>
      </c>
      <c r="T1899" t="s">
        <v>101</v>
      </c>
    </row>
    <row r="1900" spans="1:20" x14ac:dyDescent="0.25">
      <c r="A1900" s="1">
        <v>4458</v>
      </c>
      <c r="B1900" t="s">
        <v>22</v>
      </c>
      <c r="C1900" t="s">
        <v>34</v>
      </c>
      <c r="D1900" t="s">
        <v>63</v>
      </c>
      <c r="E1900" t="s">
        <v>62</v>
      </c>
      <c r="F1900" t="s">
        <v>73</v>
      </c>
      <c r="G1900" t="s">
        <v>86</v>
      </c>
      <c r="H1900" t="s">
        <v>938</v>
      </c>
      <c r="I1900" t="s">
        <v>90</v>
      </c>
      <c r="J1900" t="s">
        <v>95</v>
      </c>
      <c r="K1900" t="s">
        <v>1220</v>
      </c>
      <c r="L1900" t="s">
        <v>126</v>
      </c>
      <c r="M1900" t="s">
        <v>73</v>
      </c>
      <c r="N1900" t="s">
        <v>73</v>
      </c>
      <c r="O1900" t="s">
        <v>111</v>
      </c>
      <c r="P1900" t="s">
        <v>1131</v>
      </c>
      <c r="Q1900" t="s">
        <v>74</v>
      </c>
      <c r="R1900" t="s">
        <v>2013</v>
      </c>
      <c r="S1900" t="s">
        <v>85</v>
      </c>
      <c r="T1900" t="s">
        <v>131</v>
      </c>
    </row>
    <row r="1901" spans="1:20" x14ac:dyDescent="0.25">
      <c r="A1901" s="1">
        <v>4459</v>
      </c>
      <c r="B1901" t="s">
        <v>22</v>
      </c>
      <c r="C1901" t="s">
        <v>35</v>
      </c>
      <c r="D1901" t="s">
        <v>63</v>
      </c>
      <c r="E1901" t="s">
        <v>60</v>
      </c>
      <c r="F1901" t="s">
        <v>74</v>
      </c>
      <c r="G1901" t="s">
        <v>77</v>
      </c>
      <c r="H1901" t="s">
        <v>567</v>
      </c>
      <c r="I1901" t="s">
        <v>77</v>
      </c>
      <c r="J1901" t="s">
        <v>107</v>
      </c>
      <c r="K1901" t="s">
        <v>1358</v>
      </c>
      <c r="L1901" t="s">
        <v>74</v>
      </c>
      <c r="M1901" t="s">
        <v>74</v>
      </c>
      <c r="N1901" t="s">
        <v>73</v>
      </c>
      <c r="O1901" t="s">
        <v>91</v>
      </c>
      <c r="P1901" t="s">
        <v>1314</v>
      </c>
      <c r="Q1901" t="s">
        <v>126</v>
      </c>
      <c r="R1901" t="s">
        <v>1673</v>
      </c>
      <c r="S1901" t="s">
        <v>96</v>
      </c>
      <c r="T1901" t="s">
        <v>76</v>
      </c>
    </row>
    <row r="1902" spans="1:20" x14ac:dyDescent="0.25">
      <c r="A1902" s="1">
        <v>4460</v>
      </c>
      <c r="B1902" t="s">
        <v>22</v>
      </c>
      <c r="C1902" t="s">
        <v>36</v>
      </c>
      <c r="D1902" t="s">
        <v>63</v>
      </c>
      <c r="E1902" t="s">
        <v>59</v>
      </c>
      <c r="F1902" t="s">
        <v>73</v>
      </c>
      <c r="G1902" t="s">
        <v>108</v>
      </c>
      <c r="H1902" t="s">
        <v>885</v>
      </c>
      <c r="I1902" t="s">
        <v>86</v>
      </c>
      <c r="J1902" t="s">
        <v>84</v>
      </c>
      <c r="K1902" t="s">
        <v>1329</v>
      </c>
      <c r="L1902" t="s">
        <v>101</v>
      </c>
      <c r="M1902" t="s">
        <v>73</v>
      </c>
      <c r="N1902" t="s">
        <v>126</v>
      </c>
      <c r="O1902" t="s">
        <v>79</v>
      </c>
      <c r="P1902" t="s">
        <v>734</v>
      </c>
      <c r="Q1902" t="s">
        <v>74</v>
      </c>
      <c r="R1902" t="s">
        <v>1934</v>
      </c>
      <c r="S1902" t="s">
        <v>89</v>
      </c>
      <c r="T1902" t="s">
        <v>87</v>
      </c>
    </row>
    <row r="1903" spans="1:20" x14ac:dyDescent="0.25">
      <c r="A1903" s="1">
        <v>4461</v>
      </c>
      <c r="B1903" t="s">
        <v>22</v>
      </c>
      <c r="C1903" t="s">
        <v>37</v>
      </c>
      <c r="D1903" t="s">
        <v>63</v>
      </c>
      <c r="E1903" t="s">
        <v>67</v>
      </c>
      <c r="F1903" t="s">
        <v>73</v>
      </c>
      <c r="G1903" t="s">
        <v>78</v>
      </c>
      <c r="H1903" t="s">
        <v>171</v>
      </c>
      <c r="I1903" t="s">
        <v>114</v>
      </c>
      <c r="J1903" t="s">
        <v>111</v>
      </c>
      <c r="K1903" t="s">
        <v>1312</v>
      </c>
      <c r="L1903" t="s">
        <v>74</v>
      </c>
      <c r="M1903" t="s">
        <v>74</v>
      </c>
      <c r="N1903" t="s">
        <v>74</v>
      </c>
      <c r="O1903" t="s">
        <v>99</v>
      </c>
      <c r="P1903" t="s">
        <v>576</v>
      </c>
      <c r="Q1903" t="s">
        <v>73</v>
      </c>
      <c r="R1903" t="s">
        <v>1457</v>
      </c>
      <c r="S1903" t="s">
        <v>78</v>
      </c>
      <c r="T1903" t="s">
        <v>101</v>
      </c>
    </row>
    <row r="1904" spans="1:20" x14ac:dyDescent="0.25">
      <c r="A1904" s="1">
        <v>4462</v>
      </c>
      <c r="B1904" t="s">
        <v>22</v>
      </c>
      <c r="C1904" t="s">
        <v>38</v>
      </c>
      <c r="D1904" t="s">
        <v>63</v>
      </c>
      <c r="E1904" t="s">
        <v>44</v>
      </c>
      <c r="F1904" t="s">
        <v>74</v>
      </c>
      <c r="G1904" t="s">
        <v>77</v>
      </c>
      <c r="H1904" t="s">
        <v>364</v>
      </c>
      <c r="I1904" t="s">
        <v>82</v>
      </c>
      <c r="J1904" t="s">
        <v>114</v>
      </c>
      <c r="K1904" t="s">
        <v>401</v>
      </c>
      <c r="L1904" t="s">
        <v>74</v>
      </c>
      <c r="M1904" t="s">
        <v>126</v>
      </c>
      <c r="N1904" t="s">
        <v>74</v>
      </c>
      <c r="O1904" t="s">
        <v>129</v>
      </c>
      <c r="P1904" t="s">
        <v>1278</v>
      </c>
      <c r="Q1904" t="s">
        <v>126</v>
      </c>
      <c r="R1904" t="s">
        <v>1580</v>
      </c>
      <c r="S1904" t="s">
        <v>85</v>
      </c>
      <c r="T1904" t="s">
        <v>101</v>
      </c>
    </row>
    <row r="1905" spans="1:20" x14ac:dyDescent="0.25">
      <c r="A1905" s="1">
        <v>4463</v>
      </c>
      <c r="B1905" t="s">
        <v>22</v>
      </c>
      <c r="C1905" t="s">
        <v>39</v>
      </c>
      <c r="D1905" t="s">
        <v>63</v>
      </c>
      <c r="E1905" t="s">
        <v>62</v>
      </c>
      <c r="F1905" t="s">
        <v>74</v>
      </c>
      <c r="G1905" t="s">
        <v>105</v>
      </c>
      <c r="H1905" t="s">
        <v>826</v>
      </c>
      <c r="I1905" t="s">
        <v>77</v>
      </c>
      <c r="J1905" t="s">
        <v>108</v>
      </c>
      <c r="K1905" t="s">
        <v>1163</v>
      </c>
      <c r="L1905" t="s">
        <v>1116</v>
      </c>
      <c r="M1905" t="s">
        <v>73</v>
      </c>
      <c r="N1905" t="s">
        <v>74</v>
      </c>
      <c r="O1905" t="s">
        <v>79</v>
      </c>
      <c r="P1905" t="s">
        <v>862</v>
      </c>
      <c r="Q1905" t="s">
        <v>73</v>
      </c>
      <c r="R1905" t="s">
        <v>2120</v>
      </c>
      <c r="S1905" t="s">
        <v>116</v>
      </c>
      <c r="T1905" t="s">
        <v>131</v>
      </c>
    </row>
    <row r="1906" spans="1:20" x14ac:dyDescent="0.25">
      <c r="A1906" s="1">
        <v>4464</v>
      </c>
      <c r="B1906" t="s">
        <v>22</v>
      </c>
      <c r="C1906" t="s">
        <v>24</v>
      </c>
      <c r="D1906" t="s">
        <v>64</v>
      </c>
      <c r="E1906" t="s">
        <v>70</v>
      </c>
      <c r="F1906" t="s">
        <v>74</v>
      </c>
      <c r="G1906" t="s">
        <v>104</v>
      </c>
      <c r="H1906" t="s">
        <v>615</v>
      </c>
      <c r="I1906" t="s">
        <v>97</v>
      </c>
      <c r="J1906" t="s">
        <v>110</v>
      </c>
      <c r="K1906" t="s">
        <v>1398</v>
      </c>
      <c r="L1906" t="s">
        <v>101</v>
      </c>
      <c r="M1906" t="s">
        <v>73</v>
      </c>
      <c r="N1906" t="s">
        <v>74</v>
      </c>
      <c r="O1906" t="s">
        <v>82</v>
      </c>
      <c r="P1906" t="s">
        <v>84</v>
      </c>
      <c r="Q1906" t="s">
        <v>126</v>
      </c>
      <c r="R1906" t="s">
        <v>1450</v>
      </c>
      <c r="S1906" t="s">
        <v>87</v>
      </c>
      <c r="T1906" t="s">
        <v>1116</v>
      </c>
    </row>
    <row r="1907" spans="1:20" x14ac:dyDescent="0.25">
      <c r="A1907" s="1">
        <v>4465</v>
      </c>
      <c r="B1907" t="s">
        <v>22</v>
      </c>
      <c r="C1907" t="s">
        <v>25</v>
      </c>
      <c r="D1907" t="s">
        <v>64</v>
      </c>
      <c r="E1907" t="s">
        <v>48</v>
      </c>
      <c r="F1907" t="s">
        <v>74</v>
      </c>
      <c r="G1907" t="s">
        <v>98</v>
      </c>
      <c r="H1907" t="s">
        <v>204</v>
      </c>
      <c r="I1907" t="s">
        <v>94</v>
      </c>
      <c r="J1907" t="s">
        <v>80</v>
      </c>
      <c r="K1907" t="s">
        <v>1198</v>
      </c>
      <c r="L1907" t="s">
        <v>126</v>
      </c>
      <c r="M1907" t="s">
        <v>73</v>
      </c>
      <c r="N1907" t="s">
        <v>101</v>
      </c>
      <c r="O1907" t="s">
        <v>102</v>
      </c>
      <c r="P1907" t="s">
        <v>120</v>
      </c>
      <c r="Q1907" t="s">
        <v>73</v>
      </c>
      <c r="R1907" t="s">
        <v>1751</v>
      </c>
      <c r="S1907" t="s">
        <v>85</v>
      </c>
      <c r="T1907" t="s">
        <v>101</v>
      </c>
    </row>
    <row r="1908" spans="1:20" x14ac:dyDescent="0.25">
      <c r="A1908" s="1">
        <v>4466</v>
      </c>
      <c r="B1908" t="s">
        <v>22</v>
      </c>
      <c r="C1908" t="s">
        <v>26</v>
      </c>
      <c r="D1908" t="s">
        <v>64</v>
      </c>
      <c r="E1908" t="s">
        <v>42</v>
      </c>
      <c r="F1908" t="s">
        <v>73</v>
      </c>
      <c r="G1908" t="s">
        <v>84</v>
      </c>
      <c r="H1908" t="s">
        <v>406</v>
      </c>
      <c r="I1908" t="s">
        <v>91</v>
      </c>
      <c r="J1908" t="s">
        <v>100</v>
      </c>
      <c r="K1908" t="s">
        <v>1372</v>
      </c>
      <c r="L1908" t="s">
        <v>101</v>
      </c>
      <c r="M1908" t="s">
        <v>73</v>
      </c>
      <c r="N1908" t="s">
        <v>74</v>
      </c>
      <c r="O1908" t="s">
        <v>86</v>
      </c>
      <c r="P1908" t="s">
        <v>1299</v>
      </c>
      <c r="Q1908" t="s">
        <v>126</v>
      </c>
      <c r="R1908" t="s">
        <v>1997</v>
      </c>
      <c r="S1908" t="s">
        <v>96</v>
      </c>
      <c r="T1908" t="s">
        <v>76</v>
      </c>
    </row>
    <row r="1909" spans="1:20" x14ac:dyDescent="0.25">
      <c r="A1909" s="1">
        <v>4467</v>
      </c>
      <c r="B1909" t="s">
        <v>22</v>
      </c>
      <c r="C1909" t="s">
        <v>27</v>
      </c>
      <c r="D1909" t="s">
        <v>64</v>
      </c>
      <c r="E1909" t="s">
        <v>61</v>
      </c>
      <c r="F1909" t="s">
        <v>73</v>
      </c>
      <c r="G1909" t="s">
        <v>108</v>
      </c>
      <c r="H1909" t="s">
        <v>583</v>
      </c>
      <c r="I1909" t="s">
        <v>99</v>
      </c>
      <c r="J1909" t="s">
        <v>93</v>
      </c>
      <c r="K1909" t="s">
        <v>1192</v>
      </c>
      <c r="L1909" t="s">
        <v>73</v>
      </c>
      <c r="M1909" t="s">
        <v>73</v>
      </c>
      <c r="N1909" t="s">
        <v>74</v>
      </c>
      <c r="O1909" t="s">
        <v>107</v>
      </c>
      <c r="P1909" t="s">
        <v>1260</v>
      </c>
      <c r="Q1909" t="s">
        <v>101</v>
      </c>
      <c r="R1909" t="s">
        <v>95</v>
      </c>
      <c r="S1909" t="s">
        <v>82</v>
      </c>
      <c r="T1909" t="s">
        <v>131</v>
      </c>
    </row>
    <row r="1910" spans="1:20" x14ac:dyDescent="0.25">
      <c r="A1910" s="1">
        <v>4468</v>
      </c>
      <c r="B1910" t="s">
        <v>22</v>
      </c>
      <c r="C1910" t="s">
        <v>28</v>
      </c>
      <c r="D1910" t="s">
        <v>64</v>
      </c>
      <c r="E1910" t="s">
        <v>72</v>
      </c>
      <c r="F1910" t="s">
        <v>74</v>
      </c>
      <c r="G1910" t="s">
        <v>84</v>
      </c>
      <c r="H1910" t="s">
        <v>1088</v>
      </c>
      <c r="I1910" t="s">
        <v>92</v>
      </c>
      <c r="J1910" t="s">
        <v>113</v>
      </c>
      <c r="K1910" t="s">
        <v>1290</v>
      </c>
      <c r="L1910" t="s">
        <v>101</v>
      </c>
      <c r="M1910" t="s">
        <v>73</v>
      </c>
      <c r="N1910" t="s">
        <v>126</v>
      </c>
      <c r="O1910" t="s">
        <v>107</v>
      </c>
      <c r="P1910" t="s">
        <v>894</v>
      </c>
      <c r="Q1910" t="s">
        <v>101</v>
      </c>
      <c r="R1910" t="s">
        <v>2063</v>
      </c>
      <c r="S1910" t="s">
        <v>87</v>
      </c>
      <c r="T1910" t="s">
        <v>131</v>
      </c>
    </row>
    <row r="1911" spans="1:20" x14ac:dyDescent="0.25">
      <c r="A1911" s="1">
        <v>4469</v>
      </c>
      <c r="B1911" t="s">
        <v>22</v>
      </c>
      <c r="C1911" t="s">
        <v>29</v>
      </c>
      <c r="D1911" t="s">
        <v>64</v>
      </c>
      <c r="E1911" t="s">
        <v>43</v>
      </c>
      <c r="F1911" t="s">
        <v>73</v>
      </c>
      <c r="G1911" t="s">
        <v>77</v>
      </c>
      <c r="H1911" t="s">
        <v>785</v>
      </c>
      <c r="I1911" t="s">
        <v>103</v>
      </c>
      <c r="J1911" t="s">
        <v>79</v>
      </c>
      <c r="K1911" t="s">
        <v>1140</v>
      </c>
      <c r="L1911" t="s">
        <v>126</v>
      </c>
      <c r="M1911" t="s">
        <v>73</v>
      </c>
      <c r="N1911" t="s">
        <v>74</v>
      </c>
      <c r="O1911" t="s">
        <v>91</v>
      </c>
      <c r="P1911" t="s">
        <v>1351</v>
      </c>
      <c r="Q1911" t="s">
        <v>74</v>
      </c>
      <c r="R1911" t="s">
        <v>1985</v>
      </c>
      <c r="S1911" t="s">
        <v>96</v>
      </c>
      <c r="T1911" t="s">
        <v>83</v>
      </c>
    </row>
    <row r="1912" spans="1:20" x14ac:dyDescent="0.25">
      <c r="A1912" s="1">
        <v>4470</v>
      </c>
      <c r="B1912" t="s">
        <v>22</v>
      </c>
      <c r="C1912" t="s">
        <v>30</v>
      </c>
      <c r="D1912" t="s">
        <v>64</v>
      </c>
      <c r="E1912" t="s">
        <v>60</v>
      </c>
      <c r="F1912" t="s">
        <v>73</v>
      </c>
      <c r="G1912" t="s">
        <v>79</v>
      </c>
      <c r="H1912" t="s">
        <v>555</v>
      </c>
      <c r="I1912" t="s">
        <v>99</v>
      </c>
      <c r="J1912" t="s">
        <v>77</v>
      </c>
      <c r="K1912" t="s">
        <v>1252</v>
      </c>
      <c r="L1912" t="s">
        <v>74</v>
      </c>
      <c r="M1912" t="s">
        <v>74</v>
      </c>
      <c r="N1912" t="s">
        <v>73</v>
      </c>
      <c r="O1912" t="s">
        <v>113</v>
      </c>
      <c r="P1912" t="s">
        <v>180</v>
      </c>
      <c r="Q1912" t="s">
        <v>74</v>
      </c>
      <c r="R1912" t="s">
        <v>1454</v>
      </c>
      <c r="S1912" t="s">
        <v>87</v>
      </c>
      <c r="T1912" t="s">
        <v>1116</v>
      </c>
    </row>
    <row r="1913" spans="1:20" x14ac:dyDescent="0.25">
      <c r="A1913" s="1">
        <v>4471</v>
      </c>
      <c r="B1913" t="s">
        <v>22</v>
      </c>
      <c r="C1913" t="s">
        <v>31</v>
      </c>
      <c r="D1913" t="s">
        <v>64</v>
      </c>
      <c r="E1913" t="s">
        <v>58</v>
      </c>
      <c r="F1913" t="s">
        <v>74</v>
      </c>
      <c r="G1913" t="s">
        <v>110</v>
      </c>
      <c r="H1913" t="s">
        <v>905</v>
      </c>
      <c r="I1913" t="s">
        <v>114</v>
      </c>
      <c r="J1913" t="s">
        <v>111</v>
      </c>
      <c r="K1913" t="s">
        <v>1181</v>
      </c>
      <c r="L1913" t="s">
        <v>1116</v>
      </c>
      <c r="M1913" t="s">
        <v>73</v>
      </c>
      <c r="N1913" t="s">
        <v>73</v>
      </c>
      <c r="O1913" t="s">
        <v>93</v>
      </c>
      <c r="P1913" t="s">
        <v>1101</v>
      </c>
      <c r="Q1913" t="s">
        <v>126</v>
      </c>
      <c r="R1913" t="s">
        <v>1860</v>
      </c>
      <c r="S1913" t="s">
        <v>85</v>
      </c>
      <c r="T1913" t="s">
        <v>76</v>
      </c>
    </row>
    <row r="1914" spans="1:20" x14ac:dyDescent="0.25">
      <c r="A1914" s="1">
        <v>4472</v>
      </c>
      <c r="B1914" t="s">
        <v>22</v>
      </c>
      <c r="C1914" t="s">
        <v>32</v>
      </c>
      <c r="D1914" t="s">
        <v>64</v>
      </c>
      <c r="E1914" t="s">
        <v>47</v>
      </c>
      <c r="F1914" t="s">
        <v>73</v>
      </c>
      <c r="G1914" t="s">
        <v>122</v>
      </c>
      <c r="H1914" t="s">
        <v>1089</v>
      </c>
      <c r="I1914" t="s">
        <v>103</v>
      </c>
      <c r="J1914" t="s">
        <v>86</v>
      </c>
      <c r="K1914" t="s">
        <v>1247</v>
      </c>
      <c r="L1914" t="s">
        <v>101</v>
      </c>
      <c r="M1914" t="s">
        <v>73</v>
      </c>
      <c r="N1914" t="s">
        <v>73</v>
      </c>
      <c r="O1914" t="s">
        <v>129</v>
      </c>
      <c r="P1914" t="s">
        <v>1163</v>
      </c>
      <c r="Q1914" t="s">
        <v>101</v>
      </c>
      <c r="R1914" t="s">
        <v>2258</v>
      </c>
      <c r="S1914" t="s">
        <v>85</v>
      </c>
      <c r="T1914" t="s">
        <v>76</v>
      </c>
    </row>
    <row r="1915" spans="1:20" x14ac:dyDescent="0.25">
      <c r="A1915" s="1">
        <v>4473</v>
      </c>
      <c r="B1915" t="s">
        <v>22</v>
      </c>
      <c r="C1915" t="s">
        <v>33</v>
      </c>
      <c r="D1915" t="s">
        <v>64</v>
      </c>
      <c r="E1915" t="s">
        <v>66</v>
      </c>
      <c r="F1915" t="s">
        <v>74</v>
      </c>
      <c r="G1915" t="s">
        <v>118</v>
      </c>
      <c r="H1915" t="s">
        <v>1090</v>
      </c>
      <c r="I1915" t="s">
        <v>102</v>
      </c>
      <c r="J1915" t="s">
        <v>107</v>
      </c>
      <c r="K1915" t="s">
        <v>1264</v>
      </c>
      <c r="L1915" t="s">
        <v>1116</v>
      </c>
      <c r="M1915" t="s">
        <v>73</v>
      </c>
      <c r="N1915" t="s">
        <v>73</v>
      </c>
      <c r="O1915" t="s">
        <v>97</v>
      </c>
      <c r="P1915" t="s">
        <v>1133</v>
      </c>
      <c r="Q1915" t="s">
        <v>126</v>
      </c>
      <c r="R1915" t="s">
        <v>1730</v>
      </c>
      <c r="S1915" t="s">
        <v>116</v>
      </c>
      <c r="T1915" t="s">
        <v>83</v>
      </c>
    </row>
    <row r="1916" spans="1:20" x14ac:dyDescent="0.25">
      <c r="A1916" s="1">
        <v>4474</v>
      </c>
      <c r="B1916" t="s">
        <v>22</v>
      </c>
      <c r="C1916" t="s">
        <v>34</v>
      </c>
      <c r="D1916" t="s">
        <v>64</v>
      </c>
      <c r="E1916" t="s">
        <v>42</v>
      </c>
      <c r="F1916" t="s">
        <v>74</v>
      </c>
      <c r="G1916" t="s">
        <v>95</v>
      </c>
      <c r="H1916" t="s">
        <v>240</v>
      </c>
      <c r="I1916" t="s">
        <v>106</v>
      </c>
      <c r="J1916" t="s">
        <v>103</v>
      </c>
      <c r="K1916" t="s">
        <v>1259</v>
      </c>
      <c r="L1916" t="s">
        <v>1116</v>
      </c>
      <c r="M1916" t="s">
        <v>74</v>
      </c>
      <c r="N1916" t="s">
        <v>126</v>
      </c>
      <c r="O1916" t="s">
        <v>95</v>
      </c>
      <c r="P1916" t="s">
        <v>1144</v>
      </c>
      <c r="Q1916" t="s">
        <v>73</v>
      </c>
      <c r="R1916" t="s">
        <v>1815</v>
      </c>
      <c r="S1916" t="s">
        <v>116</v>
      </c>
      <c r="T1916" t="s">
        <v>131</v>
      </c>
    </row>
    <row r="1917" spans="1:20" x14ac:dyDescent="0.25">
      <c r="A1917" s="1">
        <v>4475</v>
      </c>
      <c r="B1917" t="s">
        <v>22</v>
      </c>
      <c r="C1917" t="s">
        <v>35</v>
      </c>
      <c r="D1917" t="s">
        <v>64</v>
      </c>
      <c r="E1917" t="s">
        <v>49</v>
      </c>
      <c r="F1917" t="s">
        <v>73</v>
      </c>
      <c r="G1917" t="s">
        <v>78</v>
      </c>
      <c r="H1917" t="s">
        <v>300</v>
      </c>
      <c r="I1917" t="s">
        <v>81</v>
      </c>
      <c r="J1917" t="s">
        <v>94</v>
      </c>
      <c r="K1917" t="s">
        <v>885</v>
      </c>
      <c r="L1917" t="s">
        <v>74</v>
      </c>
      <c r="M1917" t="s">
        <v>74</v>
      </c>
      <c r="N1917" t="s">
        <v>126</v>
      </c>
      <c r="O1917" t="s">
        <v>99</v>
      </c>
      <c r="P1917" t="s">
        <v>297</v>
      </c>
      <c r="Q1917" t="s">
        <v>73</v>
      </c>
      <c r="R1917" t="s">
        <v>1445</v>
      </c>
      <c r="S1917" t="s">
        <v>116</v>
      </c>
      <c r="T1917" t="s">
        <v>101</v>
      </c>
    </row>
    <row r="1918" spans="1:20" x14ac:dyDescent="0.25">
      <c r="A1918" s="1">
        <v>4476</v>
      </c>
      <c r="B1918" t="s">
        <v>22</v>
      </c>
      <c r="C1918" t="s">
        <v>36</v>
      </c>
      <c r="D1918" t="s">
        <v>64</v>
      </c>
      <c r="E1918" t="s">
        <v>70</v>
      </c>
      <c r="F1918" t="s">
        <v>73</v>
      </c>
      <c r="G1918" t="s">
        <v>94</v>
      </c>
      <c r="H1918" t="s">
        <v>690</v>
      </c>
      <c r="I1918" t="s">
        <v>77</v>
      </c>
      <c r="J1918" t="s">
        <v>95</v>
      </c>
      <c r="K1918" t="s">
        <v>1343</v>
      </c>
      <c r="L1918" t="s">
        <v>74</v>
      </c>
      <c r="M1918" t="s">
        <v>74</v>
      </c>
      <c r="N1918" t="s">
        <v>74</v>
      </c>
      <c r="O1918" t="s">
        <v>79</v>
      </c>
      <c r="P1918" t="s">
        <v>544</v>
      </c>
      <c r="Q1918" t="s">
        <v>126</v>
      </c>
      <c r="R1918" t="s">
        <v>2140</v>
      </c>
      <c r="S1918" t="s">
        <v>85</v>
      </c>
      <c r="T1918" t="s">
        <v>83</v>
      </c>
    </row>
    <row r="1919" spans="1:20" x14ac:dyDescent="0.25">
      <c r="A1919" s="1">
        <v>4477</v>
      </c>
      <c r="B1919" t="s">
        <v>22</v>
      </c>
      <c r="C1919" t="s">
        <v>37</v>
      </c>
      <c r="D1919" t="s">
        <v>64</v>
      </c>
      <c r="E1919" t="s">
        <v>45</v>
      </c>
      <c r="F1919" t="s">
        <v>73</v>
      </c>
      <c r="G1919" t="s">
        <v>85</v>
      </c>
      <c r="H1919" t="s">
        <v>471</v>
      </c>
      <c r="I1919" t="s">
        <v>102</v>
      </c>
      <c r="J1919" t="s">
        <v>80</v>
      </c>
      <c r="K1919" t="s">
        <v>1157</v>
      </c>
      <c r="L1919" t="s">
        <v>73</v>
      </c>
      <c r="M1919" t="s">
        <v>74</v>
      </c>
      <c r="N1919" t="s">
        <v>126</v>
      </c>
      <c r="O1919" t="s">
        <v>107</v>
      </c>
      <c r="P1919" t="s">
        <v>1161</v>
      </c>
      <c r="Q1919" t="s">
        <v>74</v>
      </c>
      <c r="R1919" t="s">
        <v>1428</v>
      </c>
      <c r="S1919" t="s">
        <v>82</v>
      </c>
      <c r="T1919" t="s">
        <v>1116</v>
      </c>
    </row>
    <row r="1920" spans="1:20" x14ac:dyDescent="0.25">
      <c r="A1920" s="1">
        <v>4478</v>
      </c>
      <c r="B1920" t="s">
        <v>22</v>
      </c>
      <c r="C1920" t="s">
        <v>38</v>
      </c>
      <c r="D1920" t="s">
        <v>64</v>
      </c>
      <c r="E1920" t="s">
        <v>67</v>
      </c>
      <c r="F1920" t="s">
        <v>74</v>
      </c>
      <c r="G1920" t="s">
        <v>95</v>
      </c>
      <c r="H1920" t="s">
        <v>269</v>
      </c>
      <c r="I1920" t="s">
        <v>86</v>
      </c>
      <c r="J1920" t="s">
        <v>104</v>
      </c>
      <c r="K1920" t="s">
        <v>1202</v>
      </c>
      <c r="L1920" t="s">
        <v>74</v>
      </c>
      <c r="M1920" t="s">
        <v>74</v>
      </c>
      <c r="N1920" t="s">
        <v>126</v>
      </c>
      <c r="O1920" t="s">
        <v>99</v>
      </c>
      <c r="P1920" t="s">
        <v>132</v>
      </c>
      <c r="Q1920" t="s">
        <v>101</v>
      </c>
      <c r="R1920" t="s">
        <v>1462</v>
      </c>
      <c r="S1920" t="s">
        <v>85</v>
      </c>
      <c r="T1920" t="s">
        <v>83</v>
      </c>
    </row>
    <row r="1921" spans="1:20" x14ac:dyDescent="0.25">
      <c r="A1921" s="1">
        <v>4479</v>
      </c>
      <c r="B1921" t="s">
        <v>22</v>
      </c>
      <c r="C1921" t="s">
        <v>39</v>
      </c>
      <c r="D1921" t="s">
        <v>64</v>
      </c>
      <c r="E1921" t="s">
        <v>45</v>
      </c>
      <c r="F1921" t="s">
        <v>74</v>
      </c>
      <c r="G1921" t="s">
        <v>96</v>
      </c>
      <c r="H1921" t="s">
        <v>617</v>
      </c>
      <c r="I1921" t="s">
        <v>96</v>
      </c>
      <c r="J1921" t="s">
        <v>103</v>
      </c>
      <c r="K1921" t="s">
        <v>397</v>
      </c>
      <c r="L1921" t="s">
        <v>74</v>
      </c>
      <c r="M1921" t="s">
        <v>74</v>
      </c>
      <c r="N1921" t="s">
        <v>126</v>
      </c>
      <c r="O1921" t="s">
        <v>86</v>
      </c>
      <c r="P1921" t="s">
        <v>1250</v>
      </c>
      <c r="Q1921" t="s">
        <v>74</v>
      </c>
      <c r="R1921" t="s">
        <v>1701</v>
      </c>
      <c r="S1921" t="s">
        <v>78</v>
      </c>
      <c r="T1921" t="s">
        <v>1116</v>
      </c>
    </row>
    <row r="1922" spans="1:20" x14ac:dyDescent="0.25">
      <c r="A1922" s="1">
        <v>4480</v>
      </c>
      <c r="B1922" t="s">
        <v>22</v>
      </c>
      <c r="C1922" t="s">
        <v>24</v>
      </c>
      <c r="D1922" t="s">
        <v>65</v>
      </c>
      <c r="E1922" t="s">
        <v>58</v>
      </c>
      <c r="F1922" t="s">
        <v>74</v>
      </c>
      <c r="G1922" t="s">
        <v>82</v>
      </c>
      <c r="H1922" t="s">
        <v>1000</v>
      </c>
      <c r="I1922" t="s">
        <v>113</v>
      </c>
      <c r="J1922" t="s">
        <v>104</v>
      </c>
      <c r="K1922" t="s">
        <v>1204</v>
      </c>
      <c r="L1922" t="s">
        <v>73</v>
      </c>
      <c r="M1922" t="s">
        <v>101</v>
      </c>
      <c r="N1922" t="s">
        <v>74</v>
      </c>
      <c r="O1922" t="s">
        <v>102</v>
      </c>
      <c r="P1922" t="s">
        <v>949</v>
      </c>
      <c r="Q1922" t="s">
        <v>74</v>
      </c>
      <c r="R1922" t="s">
        <v>1898</v>
      </c>
      <c r="S1922" t="s">
        <v>116</v>
      </c>
      <c r="T1922" t="s">
        <v>131</v>
      </c>
    </row>
    <row r="1923" spans="1:20" x14ac:dyDescent="0.25">
      <c r="A1923" s="1">
        <v>4481</v>
      </c>
      <c r="B1923" t="s">
        <v>22</v>
      </c>
      <c r="C1923" t="s">
        <v>25</v>
      </c>
      <c r="D1923" t="s">
        <v>65</v>
      </c>
      <c r="E1923" t="s">
        <v>50</v>
      </c>
      <c r="F1923" t="s">
        <v>73</v>
      </c>
      <c r="G1923" t="s">
        <v>99</v>
      </c>
      <c r="H1923" t="s">
        <v>915</v>
      </c>
      <c r="I1923" t="s">
        <v>113</v>
      </c>
      <c r="J1923" t="s">
        <v>107</v>
      </c>
      <c r="K1923" t="s">
        <v>1123</v>
      </c>
      <c r="L1923" t="s">
        <v>74</v>
      </c>
      <c r="M1923" t="s">
        <v>73</v>
      </c>
      <c r="N1923" t="s">
        <v>74</v>
      </c>
      <c r="O1923" t="s">
        <v>86</v>
      </c>
      <c r="P1923" t="s">
        <v>911</v>
      </c>
      <c r="Q1923" t="s">
        <v>74</v>
      </c>
      <c r="R1923" t="s">
        <v>1909</v>
      </c>
      <c r="S1923" t="s">
        <v>78</v>
      </c>
      <c r="T1923" t="s">
        <v>101</v>
      </c>
    </row>
    <row r="1924" spans="1:20" x14ac:dyDescent="0.25">
      <c r="A1924" s="1">
        <v>4482</v>
      </c>
      <c r="B1924" t="s">
        <v>22</v>
      </c>
      <c r="C1924" t="s">
        <v>26</v>
      </c>
      <c r="D1924" t="s">
        <v>65</v>
      </c>
      <c r="E1924" t="s">
        <v>59</v>
      </c>
      <c r="F1924" t="s">
        <v>73</v>
      </c>
      <c r="G1924" t="s">
        <v>90</v>
      </c>
      <c r="H1924" t="s">
        <v>144</v>
      </c>
      <c r="I1924" t="s">
        <v>86</v>
      </c>
      <c r="J1924" t="s">
        <v>91</v>
      </c>
      <c r="K1924" t="s">
        <v>1233</v>
      </c>
      <c r="L1924" t="s">
        <v>74</v>
      </c>
      <c r="M1924" t="s">
        <v>126</v>
      </c>
      <c r="N1924" t="s">
        <v>101</v>
      </c>
      <c r="O1924" t="s">
        <v>107</v>
      </c>
      <c r="P1924" t="s">
        <v>681</v>
      </c>
      <c r="Q1924" t="s">
        <v>74</v>
      </c>
      <c r="R1924" t="s">
        <v>1728</v>
      </c>
      <c r="S1924" t="s">
        <v>82</v>
      </c>
      <c r="T1924" t="s">
        <v>76</v>
      </c>
    </row>
    <row r="1925" spans="1:20" x14ac:dyDescent="0.25">
      <c r="A1925" s="1">
        <v>4483</v>
      </c>
      <c r="B1925" t="s">
        <v>22</v>
      </c>
      <c r="C1925" t="s">
        <v>27</v>
      </c>
      <c r="D1925" t="s">
        <v>65</v>
      </c>
      <c r="E1925" t="s">
        <v>48</v>
      </c>
      <c r="F1925" t="s">
        <v>74</v>
      </c>
      <c r="G1925" t="s">
        <v>110</v>
      </c>
      <c r="H1925" t="s">
        <v>707</v>
      </c>
      <c r="I1925" t="s">
        <v>80</v>
      </c>
      <c r="J1925" t="s">
        <v>124</v>
      </c>
      <c r="K1925" t="s">
        <v>1399</v>
      </c>
      <c r="L1925" t="s">
        <v>1116</v>
      </c>
      <c r="M1925" t="s">
        <v>126</v>
      </c>
      <c r="N1925" t="s">
        <v>101</v>
      </c>
      <c r="O1925" t="s">
        <v>113</v>
      </c>
      <c r="P1925" t="s">
        <v>281</v>
      </c>
      <c r="Q1925" t="s">
        <v>73</v>
      </c>
      <c r="R1925" t="s">
        <v>1870</v>
      </c>
      <c r="S1925" t="s">
        <v>89</v>
      </c>
      <c r="T1925" t="s">
        <v>131</v>
      </c>
    </row>
    <row r="1926" spans="1:20" x14ac:dyDescent="0.25">
      <c r="A1926" s="1">
        <v>4484</v>
      </c>
      <c r="B1926" t="s">
        <v>22</v>
      </c>
      <c r="C1926" t="s">
        <v>28</v>
      </c>
      <c r="D1926" t="s">
        <v>65</v>
      </c>
      <c r="E1926" t="s">
        <v>57</v>
      </c>
      <c r="F1926" t="s">
        <v>73</v>
      </c>
      <c r="G1926" t="s">
        <v>78</v>
      </c>
      <c r="H1926" t="s">
        <v>550</v>
      </c>
      <c r="I1926" t="s">
        <v>77</v>
      </c>
      <c r="J1926" t="s">
        <v>108</v>
      </c>
      <c r="K1926" t="s">
        <v>1285</v>
      </c>
      <c r="L1926" t="s">
        <v>74</v>
      </c>
      <c r="M1926" t="s">
        <v>74</v>
      </c>
      <c r="N1926" t="s">
        <v>101</v>
      </c>
      <c r="O1926" t="s">
        <v>82</v>
      </c>
      <c r="P1926" t="s">
        <v>88</v>
      </c>
      <c r="Q1926" t="s">
        <v>73</v>
      </c>
      <c r="R1926" t="s">
        <v>1747</v>
      </c>
      <c r="S1926" t="s">
        <v>116</v>
      </c>
      <c r="T1926" t="s">
        <v>1116</v>
      </c>
    </row>
    <row r="1927" spans="1:20" x14ac:dyDescent="0.25">
      <c r="A1927" s="1">
        <v>4485</v>
      </c>
      <c r="B1927" t="s">
        <v>22</v>
      </c>
      <c r="C1927" t="s">
        <v>40</v>
      </c>
      <c r="D1927" t="s">
        <v>65</v>
      </c>
      <c r="E1927" t="s">
        <v>69</v>
      </c>
      <c r="F1927" t="s">
        <v>74</v>
      </c>
      <c r="G1927" t="s">
        <v>101</v>
      </c>
      <c r="H1927" t="s">
        <v>909</v>
      </c>
      <c r="I1927" t="s">
        <v>102</v>
      </c>
      <c r="J1927" t="s">
        <v>95</v>
      </c>
      <c r="K1927" t="s">
        <v>180</v>
      </c>
      <c r="L1927" t="s">
        <v>73</v>
      </c>
      <c r="M1927" t="s">
        <v>73</v>
      </c>
      <c r="N1927" t="s">
        <v>83</v>
      </c>
      <c r="O1927" t="s">
        <v>99</v>
      </c>
      <c r="P1927" t="s">
        <v>575</v>
      </c>
      <c r="Q1927" t="s">
        <v>73</v>
      </c>
      <c r="R1927" t="s">
        <v>1882</v>
      </c>
      <c r="S1927" t="s">
        <v>85</v>
      </c>
      <c r="T1927" t="s">
        <v>1116</v>
      </c>
    </row>
    <row r="1928" spans="1:20" x14ac:dyDescent="0.25">
      <c r="A1928" s="1">
        <v>4486</v>
      </c>
      <c r="B1928" t="s">
        <v>22</v>
      </c>
      <c r="C1928" t="s">
        <v>30</v>
      </c>
      <c r="D1928" t="s">
        <v>65</v>
      </c>
      <c r="E1928" t="s">
        <v>54</v>
      </c>
      <c r="F1928" t="s">
        <v>74</v>
      </c>
      <c r="G1928" t="s">
        <v>94</v>
      </c>
      <c r="H1928" t="s">
        <v>841</v>
      </c>
      <c r="I1928" t="s">
        <v>98</v>
      </c>
      <c r="J1928" t="s">
        <v>94</v>
      </c>
      <c r="K1928" t="s">
        <v>1163</v>
      </c>
      <c r="L1928" t="s">
        <v>101</v>
      </c>
      <c r="M1928" t="s">
        <v>73</v>
      </c>
      <c r="N1928" t="s">
        <v>73</v>
      </c>
      <c r="O1928" t="s">
        <v>99</v>
      </c>
      <c r="P1928" t="s">
        <v>842</v>
      </c>
      <c r="Q1928" t="s">
        <v>74</v>
      </c>
      <c r="R1928" t="s">
        <v>856</v>
      </c>
      <c r="S1928" t="s">
        <v>117</v>
      </c>
      <c r="T1928" t="s">
        <v>1116</v>
      </c>
    </row>
    <row r="1929" spans="1:20" x14ac:dyDescent="0.25">
      <c r="A1929" s="1">
        <v>4487</v>
      </c>
      <c r="B1929" t="s">
        <v>22</v>
      </c>
      <c r="C1929" t="s">
        <v>31</v>
      </c>
      <c r="D1929" t="s">
        <v>65</v>
      </c>
      <c r="E1929" t="s">
        <v>68</v>
      </c>
      <c r="F1929" t="s">
        <v>73</v>
      </c>
      <c r="G1929" t="s">
        <v>101</v>
      </c>
      <c r="H1929" t="s">
        <v>546</v>
      </c>
      <c r="I1929" t="s">
        <v>75</v>
      </c>
      <c r="J1929" t="s">
        <v>77</v>
      </c>
      <c r="K1929" t="s">
        <v>824</v>
      </c>
      <c r="L1929" t="s">
        <v>73</v>
      </c>
      <c r="M1929" t="s">
        <v>73</v>
      </c>
      <c r="N1929" t="s">
        <v>117</v>
      </c>
      <c r="O1929" t="s">
        <v>102</v>
      </c>
      <c r="P1929" t="s">
        <v>206</v>
      </c>
      <c r="Q1929" t="s">
        <v>73</v>
      </c>
      <c r="R1929" t="s">
        <v>1878</v>
      </c>
      <c r="S1929" t="s">
        <v>85</v>
      </c>
      <c r="T1929" t="s">
        <v>101</v>
      </c>
    </row>
    <row r="1930" spans="1:20" x14ac:dyDescent="0.25">
      <c r="A1930" s="1">
        <v>4488</v>
      </c>
      <c r="B1930" t="s">
        <v>22</v>
      </c>
      <c r="C1930" t="s">
        <v>32</v>
      </c>
      <c r="D1930" t="s">
        <v>65</v>
      </c>
      <c r="E1930" t="s">
        <v>57</v>
      </c>
      <c r="F1930" t="s">
        <v>74</v>
      </c>
      <c r="G1930" t="s">
        <v>83</v>
      </c>
      <c r="H1930" t="s">
        <v>575</v>
      </c>
      <c r="I1930" t="s">
        <v>77</v>
      </c>
      <c r="J1930" t="s">
        <v>97</v>
      </c>
      <c r="K1930" t="s">
        <v>1295</v>
      </c>
      <c r="L1930" t="s">
        <v>73</v>
      </c>
      <c r="M1930" t="s">
        <v>73</v>
      </c>
      <c r="N1930" t="s">
        <v>1116</v>
      </c>
      <c r="O1930" t="s">
        <v>103</v>
      </c>
      <c r="P1930" t="s">
        <v>260</v>
      </c>
      <c r="Q1930" t="s">
        <v>73</v>
      </c>
      <c r="R1930" t="s">
        <v>2119</v>
      </c>
      <c r="S1930" t="s">
        <v>106</v>
      </c>
      <c r="T1930" t="s">
        <v>131</v>
      </c>
    </row>
    <row r="1931" spans="1:20" x14ac:dyDescent="0.25">
      <c r="A1931" s="1">
        <v>4489</v>
      </c>
      <c r="B1931" t="s">
        <v>22</v>
      </c>
      <c r="C1931" t="s">
        <v>33</v>
      </c>
      <c r="D1931" t="s">
        <v>65</v>
      </c>
      <c r="E1931" t="s">
        <v>41</v>
      </c>
      <c r="F1931" t="s">
        <v>73</v>
      </c>
      <c r="G1931" t="s">
        <v>102</v>
      </c>
      <c r="H1931" t="s">
        <v>460</v>
      </c>
      <c r="I1931" t="s">
        <v>99</v>
      </c>
      <c r="J1931" t="s">
        <v>95</v>
      </c>
      <c r="K1931" t="s">
        <v>1133</v>
      </c>
      <c r="L1931" t="s">
        <v>126</v>
      </c>
      <c r="M1931" t="s">
        <v>73</v>
      </c>
      <c r="N1931" t="s">
        <v>1116</v>
      </c>
      <c r="O1931" t="s">
        <v>108</v>
      </c>
      <c r="P1931" t="s">
        <v>1085</v>
      </c>
      <c r="Q1931" t="s">
        <v>73</v>
      </c>
      <c r="R1931" t="s">
        <v>1785</v>
      </c>
      <c r="S1931" t="s">
        <v>106</v>
      </c>
      <c r="T1931" t="s">
        <v>131</v>
      </c>
    </row>
    <row r="1932" spans="1:20" x14ac:dyDescent="0.25">
      <c r="A1932" s="1">
        <v>4490</v>
      </c>
      <c r="B1932" t="s">
        <v>22</v>
      </c>
      <c r="C1932" t="s">
        <v>34</v>
      </c>
      <c r="D1932" t="s">
        <v>65</v>
      </c>
      <c r="E1932" t="s">
        <v>43</v>
      </c>
      <c r="F1932" t="s">
        <v>73</v>
      </c>
      <c r="G1932" t="s">
        <v>75</v>
      </c>
      <c r="H1932" t="s">
        <v>605</v>
      </c>
      <c r="I1932" t="s">
        <v>89</v>
      </c>
      <c r="J1932" t="s">
        <v>93</v>
      </c>
      <c r="K1932" t="s">
        <v>1147</v>
      </c>
      <c r="L1932" t="s">
        <v>74</v>
      </c>
      <c r="M1932" t="s">
        <v>73</v>
      </c>
      <c r="N1932" t="s">
        <v>101</v>
      </c>
      <c r="O1932" t="s">
        <v>99</v>
      </c>
      <c r="P1932" t="s">
        <v>178</v>
      </c>
      <c r="Q1932" t="s">
        <v>74</v>
      </c>
      <c r="R1932" t="s">
        <v>1732</v>
      </c>
      <c r="S1932" t="s">
        <v>82</v>
      </c>
      <c r="T1932" t="s">
        <v>101</v>
      </c>
    </row>
    <row r="1933" spans="1:20" x14ac:dyDescent="0.25">
      <c r="A1933" s="1">
        <v>4491</v>
      </c>
      <c r="B1933" t="s">
        <v>22</v>
      </c>
      <c r="C1933" t="s">
        <v>35</v>
      </c>
      <c r="D1933" t="s">
        <v>65</v>
      </c>
      <c r="E1933" t="s">
        <v>56</v>
      </c>
      <c r="F1933" t="s">
        <v>74</v>
      </c>
      <c r="G1933" t="s">
        <v>108</v>
      </c>
      <c r="H1933" t="s">
        <v>391</v>
      </c>
      <c r="I1933" t="s">
        <v>113</v>
      </c>
      <c r="J1933" t="s">
        <v>105</v>
      </c>
      <c r="K1933" t="s">
        <v>1257</v>
      </c>
      <c r="L1933" t="s">
        <v>101</v>
      </c>
      <c r="M1933" t="s">
        <v>73</v>
      </c>
      <c r="N1933" t="s">
        <v>101</v>
      </c>
      <c r="O1933" t="s">
        <v>94</v>
      </c>
      <c r="P1933" t="s">
        <v>1225</v>
      </c>
      <c r="Q1933" t="s">
        <v>74</v>
      </c>
      <c r="R1933" t="s">
        <v>1495</v>
      </c>
      <c r="S1933" t="s">
        <v>85</v>
      </c>
      <c r="T1933" t="s">
        <v>87</v>
      </c>
    </row>
    <row r="1934" spans="1:20" x14ac:dyDescent="0.25">
      <c r="A1934" s="1">
        <v>4492</v>
      </c>
      <c r="B1934" t="s">
        <v>22</v>
      </c>
      <c r="C1934" t="s">
        <v>36</v>
      </c>
      <c r="D1934" t="s">
        <v>65</v>
      </c>
      <c r="E1934" t="s">
        <v>67</v>
      </c>
      <c r="F1934" t="s">
        <v>74</v>
      </c>
      <c r="G1934" t="s">
        <v>77</v>
      </c>
      <c r="H1934" t="s">
        <v>486</v>
      </c>
      <c r="I1934" t="s">
        <v>114</v>
      </c>
      <c r="J1934" t="s">
        <v>93</v>
      </c>
      <c r="K1934" t="s">
        <v>1135</v>
      </c>
      <c r="L1934" t="s">
        <v>126</v>
      </c>
      <c r="M1934" t="s">
        <v>73</v>
      </c>
      <c r="N1934" t="s">
        <v>1116</v>
      </c>
      <c r="O1934" t="s">
        <v>114</v>
      </c>
      <c r="P1934" t="s">
        <v>121</v>
      </c>
      <c r="Q1934" t="s">
        <v>74</v>
      </c>
      <c r="R1934" t="s">
        <v>1889</v>
      </c>
      <c r="S1934" t="s">
        <v>85</v>
      </c>
      <c r="T1934" t="s">
        <v>1116</v>
      </c>
    </row>
    <row r="1935" spans="1:20" x14ac:dyDescent="0.25">
      <c r="A1935" s="1">
        <v>4493</v>
      </c>
      <c r="B1935" t="s">
        <v>22</v>
      </c>
      <c r="C1935" t="s">
        <v>37</v>
      </c>
      <c r="D1935" t="s">
        <v>65</v>
      </c>
      <c r="E1935" t="s">
        <v>47</v>
      </c>
      <c r="F1935" t="s">
        <v>73</v>
      </c>
      <c r="G1935" t="s">
        <v>89</v>
      </c>
      <c r="H1935" t="s">
        <v>133</v>
      </c>
      <c r="I1935" t="s">
        <v>98</v>
      </c>
      <c r="J1935" t="s">
        <v>105</v>
      </c>
      <c r="K1935" t="s">
        <v>1149</v>
      </c>
      <c r="L1935" t="s">
        <v>74</v>
      </c>
      <c r="M1935" t="s">
        <v>73</v>
      </c>
      <c r="N1935" t="s">
        <v>131</v>
      </c>
      <c r="O1935" t="s">
        <v>89</v>
      </c>
      <c r="P1935" t="s">
        <v>927</v>
      </c>
      <c r="Q1935" t="s">
        <v>73</v>
      </c>
      <c r="R1935" t="s">
        <v>1533</v>
      </c>
      <c r="S1935" t="s">
        <v>96</v>
      </c>
      <c r="T1935" t="s">
        <v>101</v>
      </c>
    </row>
    <row r="1936" spans="1:20" x14ac:dyDescent="0.25">
      <c r="A1936" s="1">
        <v>4494</v>
      </c>
      <c r="B1936" t="s">
        <v>22</v>
      </c>
      <c r="C1936" t="s">
        <v>38</v>
      </c>
      <c r="D1936" t="s">
        <v>65</v>
      </c>
      <c r="E1936" t="s">
        <v>50</v>
      </c>
      <c r="F1936" t="s">
        <v>74</v>
      </c>
      <c r="G1936" t="s">
        <v>86</v>
      </c>
      <c r="H1936" t="s">
        <v>678</v>
      </c>
      <c r="I1936" t="s">
        <v>99</v>
      </c>
      <c r="J1936" t="s">
        <v>92</v>
      </c>
      <c r="K1936" t="s">
        <v>1164</v>
      </c>
      <c r="L1936" t="s">
        <v>73</v>
      </c>
      <c r="M1936" t="s">
        <v>73</v>
      </c>
      <c r="N1936" t="s">
        <v>74</v>
      </c>
      <c r="O1936" t="s">
        <v>79</v>
      </c>
      <c r="P1936" t="s">
        <v>260</v>
      </c>
      <c r="Q1936" t="s">
        <v>126</v>
      </c>
      <c r="R1936" t="s">
        <v>1434</v>
      </c>
      <c r="S1936" t="s">
        <v>82</v>
      </c>
      <c r="T1936" t="s">
        <v>131</v>
      </c>
    </row>
    <row r="1937" spans="1:20" x14ac:dyDescent="0.25">
      <c r="A1937" s="1">
        <v>4495</v>
      </c>
      <c r="B1937" t="s">
        <v>22</v>
      </c>
      <c r="C1937" t="s">
        <v>39</v>
      </c>
      <c r="D1937" t="s">
        <v>65</v>
      </c>
      <c r="E1937" t="s">
        <v>56</v>
      </c>
      <c r="F1937" t="s">
        <v>73</v>
      </c>
      <c r="G1937" t="s">
        <v>101</v>
      </c>
      <c r="H1937" t="s">
        <v>602</v>
      </c>
      <c r="I1937" t="s">
        <v>77</v>
      </c>
      <c r="J1937" t="s">
        <v>108</v>
      </c>
      <c r="K1937" t="s">
        <v>1208</v>
      </c>
      <c r="L1937" t="s">
        <v>73</v>
      </c>
      <c r="M1937" t="s">
        <v>126</v>
      </c>
      <c r="N1937" t="s">
        <v>101</v>
      </c>
      <c r="O1937" t="s">
        <v>113</v>
      </c>
      <c r="P1937" t="s">
        <v>772</v>
      </c>
      <c r="Q1937" t="s">
        <v>73</v>
      </c>
      <c r="R1937" t="s">
        <v>1782</v>
      </c>
      <c r="S1937" t="s">
        <v>78</v>
      </c>
      <c r="T1937" t="s">
        <v>1116</v>
      </c>
    </row>
    <row r="1938" spans="1:20" x14ac:dyDescent="0.25">
      <c r="A1938" s="1">
        <v>4496</v>
      </c>
      <c r="B1938" t="s">
        <v>22</v>
      </c>
      <c r="C1938" t="s">
        <v>24</v>
      </c>
      <c r="D1938" t="s">
        <v>66</v>
      </c>
      <c r="E1938" t="s">
        <v>42</v>
      </c>
      <c r="F1938" t="s">
        <v>74</v>
      </c>
      <c r="G1938" t="s">
        <v>81</v>
      </c>
      <c r="H1938" t="s">
        <v>123</v>
      </c>
      <c r="I1938" t="s">
        <v>90</v>
      </c>
      <c r="J1938" t="s">
        <v>80</v>
      </c>
      <c r="K1938" t="s">
        <v>873</v>
      </c>
      <c r="L1938" t="s">
        <v>73</v>
      </c>
      <c r="M1938" t="s">
        <v>74</v>
      </c>
      <c r="N1938" t="s">
        <v>126</v>
      </c>
      <c r="O1938" t="s">
        <v>86</v>
      </c>
      <c r="P1938" t="s">
        <v>334</v>
      </c>
      <c r="Q1938" t="s">
        <v>126</v>
      </c>
      <c r="R1938" t="s">
        <v>1507</v>
      </c>
      <c r="S1938" t="s">
        <v>89</v>
      </c>
      <c r="T1938" t="s">
        <v>117</v>
      </c>
    </row>
    <row r="1939" spans="1:20" x14ac:dyDescent="0.25">
      <c r="A1939" s="1">
        <v>4497</v>
      </c>
      <c r="B1939" t="s">
        <v>22</v>
      </c>
      <c r="C1939" t="s">
        <v>25</v>
      </c>
      <c r="D1939" t="s">
        <v>66</v>
      </c>
      <c r="E1939" t="s">
        <v>70</v>
      </c>
      <c r="F1939" t="s">
        <v>73</v>
      </c>
      <c r="G1939" t="s">
        <v>98</v>
      </c>
      <c r="H1939" t="s">
        <v>545</v>
      </c>
      <c r="I1939" t="s">
        <v>80</v>
      </c>
      <c r="J1939" t="s">
        <v>118</v>
      </c>
      <c r="K1939" t="s">
        <v>1275</v>
      </c>
      <c r="L1939" t="s">
        <v>74</v>
      </c>
      <c r="M1939" t="s">
        <v>73</v>
      </c>
      <c r="N1939" t="s">
        <v>101</v>
      </c>
      <c r="O1939" t="s">
        <v>77</v>
      </c>
      <c r="P1939" t="s">
        <v>183</v>
      </c>
      <c r="Q1939" t="s">
        <v>126</v>
      </c>
      <c r="R1939" t="s">
        <v>1809</v>
      </c>
      <c r="S1939" t="s">
        <v>106</v>
      </c>
      <c r="T1939" t="s">
        <v>131</v>
      </c>
    </row>
    <row r="1940" spans="1:20" x14ac:dyDescent="0.25">
      <c r="A1940" s="1">
        <v>4498</v>
      </c>
      <c r="B1940" t="s">
        <v>22</v>
      </c>
      <c r="C1940" t="s">
        <v>26</v>
      </c>
      <c r="D1940" t="s">
        <v>66</v>
      </c>
      <c r="E1940" t="s">
        <v>54</v>
      </c>
      <c r="F1940" t="s">
        <v>74</v>
      </c>
      <c r="G1940" t="s">
        <v>90</v>
      </c>
      <c r="H1940" t="s">
        <v>144</v>
      </c>
      <c r="I1940" t="s">
        <v>114</v>
      </c>
      <c r="J1940" t="s">
        <v>97</v>
      </c>
      <c r="K1940" t="s">
        <v>1191</v>
      </c>
      <c r="L1940" t="s">
        <v>74</v>
      </c>
      <c r="M1940" t="s">
        <v>74</v>
      </c>
      <c r="N1940" t="s">
        <v>131</v>
      </c>
      <c r="O1940" t="s">
        <v>80</v>
      </c>
      <c r="P1940" t="s">
        <v>1085</v>
      </c>
      <c r="Q1940" t="s">
        <v>74</v>
      </c>
      <c r="R1940" t="s">
        <v>592</v>
      </c>
      <c r="S1940" t="s">
        <v>96</v>
      </c>
      <c r="T1940" t="s">
        <v>83</v>
      </c>
    </row>
    <row r="1941" spans="1:20" x14ac:dyDescent="0.25">
      <c r="A1941" s="1">
        <v>4499</v>
      </c>
      <c r="B1941" t="s">
        <v>22</v>
      </c>
      <c r="C1941" t="s">
        <v>27</v>
      </c>
      <c r="D1941" t="s">
        <v>66</v>
      </c>
      <c r="E1941" t="s">
        <v>71</v>
      </c>
      <c r="F1941" t="s">
        <v>73</v>
      </c>
      <c r="G1941" t="s">
        <v>102</v>
      </c>
      <c r="H1941" t="s">
        <v>700</v>
      </c>
      <c r="I1941" t="s">
        <v>108</v>
      </c>
      <c r="J1941" t="s">
        <v>125</v>
      </c>
      <c r="K1941" t="s">
        <v>1334</v>
      </c>
      <c r="L1941" t="s">
        <v>126</v>
      </c>
      <c r="M1941" t="s">
        <v>73</v>
      </c>
      <c r="N1941" t="s">
        <v>1116</v>
      </c>
      <c r="O1941" t="s">
        <v>103</v>
      </c>
      <c r="P1941" t="s">
        <v>401</v>
      </c>
      <c r="Q1941" t="s">
        <v>73</v>
      </c>
      <c r="R1941" t="s">
        <v>1559</v>
      </c>
      <c r="S1941" t="s">
        <v>106</v>
      </c>
      <c r="T1941" t="s">
        <v>131</v>
      </c>
    </row>
    <row r="1942" spans="1:20" x14ac:dyDescent="0.25">
      <c r="A1942" s="1">
        <v>4500</v>
      </c>
      <c r="B1942" t="s">
        <v>22</v>
      </c>
      <c r="C1942" t="s">
        <v>28</v>
      </c>
      <c r="D1942" t="s">
        <v>66</v>
      </c>
      <c r="E1942" t="s">
        <v>60</v>
      </c>
      <c r="F1942" t="s">
        <v>74</v>
      </c>
      <c r="G1942" t="s">
        <v>98</v>
      </c>
      <c r="H1942" t="s">
        <v>961</v>
      </c>
      <c r="I1942" t="s">
        <v>77</v>
      </c>
      <c r="J1942" t="s">
        <v>80</v>
      </c>
      <c r="K1942" t="s">
        <v>1220</v>
      </c>
      <c r="L1942" t="s">
        <v>126</v>
      </c>
      <c r="M1942" t="s">
        <v>73</v>
      </c>
      <c r="N1942" t="s">
        <v>101</v>
      </c>
      <c r="O1942" t="s">
        <v>75</v>
      </c>
      <c r="P1942" t="s">
        <v>540</v>
      </c>
      <c r="Q1942" t="s">
        <v>73</v>
      </c>
      <c r="R1942" t="s">
        <v>1413</v>
      </c>
      <c r="S1942" t="s">
        <v>87</v>
      </c>
      <c r="T1942" t="s">
        <v>126</v>
      </c>
    </row>
    <row r="1943" spans="1:20" x14ac:dyDescent="0.25">
      <c r="A1943" s="1">
        <v>4501</v>
      </c>
      <c r="B1943" t="s">
        <v>22</v>
      </c>
      <c r="C1943" t="s">
        <v>40</v>
      </c>
      <c r="D1943" t="s">
        <v>66</v>
      </c>
      <c r="E1943" t="s">
        <v>61</v>
      </c>
      <c r="F1943" t="s">
        <v>73</v>
      </c>
      <c r="G1943" t="s">
        <v>93</v>
      </c>
      <c r="H1943" t="s">
        <v>1091</v>
      </c>
      <c r="I1943" t="s">
        <v>92</v>
      </c>
      <c r="J1943" t="s">
        <v>111</v>
      </c>
      <c r="K1943" t="s">
        <v>1257</v>
      </c>
      <c r="L1943" t="s">
        <v>101</v>
      </c>
      <c r="M1943" t="s">
        <v>73</v>
      </c>
      <c r="N1943" t="s">
        <v>74</v>
      </c>
      <c r="O1943" t="s">
        <v>95</v>
      </c>
      <c r="P1943" t="s">
        <v>1005</v>
      </c>
      <c r="Q1943" t="s">
        <v>74</v>
      </c>
      <c r="R1943" t="s">
        <v>417</v>
      </c>
      <c r="S1943" t="s">
        <v>89</v>
      </c>
      <c r="T1943" t="s">
        <v>87</v>
      </c>
    </row>
    <row r="1944" spans="1:20" x14ac:dyDescent="0.25">
      <c r="A1944" s="1">
        <v>4502</v>
      </c>
      <c r="B1944" t="s">
        <v>22</v>
      </c>
      <c r="C1944" t="s">
        <v>29</v>
      </c>
      <c r="D1944" t="s">
        <v>66</v>
      </c>
      <c r="E1944" t="s">
        <v>45</v>
      </c>
      <c r="F1944" t="s">
        <v>74</v>
      </c>
      <c r="G1944" t="s">
        <v>75</v>
      </c>
      <c r="H1944" t="s">
        <v>922</v>
      </c>
      <c r="I1944" t="s">
        <v>79</v>
      </c>
      <c r="J1944" t="s">
        <v>97</v>
      </c>
      <c r="K1944" t="s">
        <v>1195</v>
      </c>
      <c r="L1944" t="s">
        <v>126</v>
      </c>
      <c r="M1944" t="s">
        <v>73</v>
      </c>
      <c r="N1944" t="s">
        <v>1116</v>
      </c>
      <c r="O1944" t="s">
        <v>77</v>
      </c>
      <c r="P1944" t="s">
        <v>124</v>
      </c>
      <c r="Q1944" t="s">
        <v>73</v>
      </c>
      <c r="R1944" t="s">
        <v>2101</v>
      </c>
      <c r="S1944" t="s">
        <v>85</v>
      </c>
      <c r="T1944" t="s">
        <v>101</v>
      </c>
    </row>
    <row r="1945" spans="1:20" x14ac:dyDescent="0.25">
      <c r="A1945" s="1">
        <v>4503</v>
      </c>
      <c r="B1945" t="s">
        <v>22</v>
      </c>
      <c r="C1945" t="s">
        <v>30</v>
      </c>
      <c r="D1945" t="s">
        <v>66</v>
      </c>
      <c r="E1945" t="s">
        <v>55</v>
      </c>
      <c r="F1945" t="s">
        <v>73</v>
      </c>
      <c r="G1945" t="s">
        <v>77</v>
      </c>
      <c r="H1945" t="s">
        <v>272</v>
      </c>
      <c r="I1945" t="s">
        <v>98</v>
      </c>
      <c r="J1945" t="s">
        <v>79</v>
      </c>
      <c r="K1945" t="s">
        <v>1277</v>
      </c>
      <c r="L1945" t="s">
        <v>101</v>
      </c>
      <c r="M1945" t="s">
        <v>74</v>
      </c>
      <c r="N1945" t="s">
        <v>1116</v>
      </c>
      <c r="O1945" t="s">
        <v>94</v>
      </c>
      <c r="P1945" t="s">
        <v>910</v>
      </c>
      <c r="Q1945" t="s">
        <v>73</v>
      </c>
      <c r="R1945" t="s">
        <v>2210</v>
      </c>
      <c r="S1945" t="s">
        <v>85</v>
      </c>
      <c r="T1945" t="s">
        <v>76</v>
      </c>
    </row>
    <row r="1946" spans="1:20" x14ac:dyDescent="0.25">
      <c r="A1946" s="1">
        <v>4504</v>
      </c>
      <c r="B1946" t="s">
        <v>22</v>
      </c>
      <c r="C1946" t="s">
        <v>32</v>
      </c>
      <c r="D1946" t="s">
        <v>66</v>
      </c>
      <c r="E1946" t="s">
        <v>49</v>
      </c>
      <c r="F1946" t="s">
        <v>74</v>
      </c>
      <c r="G1946" t="s">
        <v>90</v>
      </c>
      <c r="H1946" t="s">
        <v>821</v>
      </c>
      <c r="I1946" t="s">
        <v>107</v>
      </c>
      <c r="J1946" t="s">
        <v>109</v>
      </c>
      <c r="K1946" t="s">
        <v>1272</v>
      </c>
      <c r="L1946" t="s">
        <v>126</v>
      </c>
      <c r="M1946" t="s">
        <v>74</v>
      </c>
      <c r="N1946" t="s">
        <v>126</v>
      </c>
      <c r="O1946" t="s">
        <v>89</v>
      </c>
      <c r="P1946" t="s">
        <v>444</v>
      </c>
      <c r="Q1946" t="s">
        <v>73</v>
      </c>
      <c r="R1946" t="s">
        <v>1908</v>
      </c>
      <c r="S1946" t="s">
        <v>78</v>
      </c>
      <c r="T1946" t="s">
        <v>1116</v>
      </c>
    </row>
    <row r="1947" spans="1:20" x14ac:dyDescent="0.25">
      <c r="A1947" s="1">
        <v>4505</v>
      </c>
      <c r="B1947" t="s">
        <v>22</v>
      </c>
      <c r="C1947" t="s">
        <v>33</v>
      </c>
      <c r="D1947" t="s">
        <v>66</v>
      </c>
      <c r="E1947" t="s">
        <v>64</v>
      </c>
      <c r="F1947" t="s">
        <v>73</v>
      </c>
      <c r="G1947" t="s">
        <v>76</v>
      </c>
      <c r="H1947" t="s">
        <v>1092</v>
      </c>
      <c r="I1947" t="s">
        <v>99</v>
      </c>
      <c r="J1947" t="s">
        <v>108</v>
      </c>
      <c r="K1947" t="s">
        <v>1176</v>
      </c>
      <c r="L1947" t="s">
        <v>73</v>
      </c>
      <c r="M1947" t="s">
        <v>101</v>
      </c>
      <c r="N1947" t="s">
        <v>101</v>
      </c>
      <c r="O1947" t="s">
        <v>85</v>
      </c>
      <c r="P1947" t="s">
        <v>124</v>
      </c>
      <c r="Q1947" t="s">
        <v>74</v>
      </c>
      <c r="R1947" t="s">
        <v>1775</v>
      </c>
      <c r="S1947" t="s">
        <v>78</v>
      </c>
      <c r="T1947" t="s">
        <v>101</v>
      </c>
    </row>
    <row r="1948" spans="1:20" x14ac:dyDescent="0.25">
      <c r="A1948" s="1">
        <v>4506</v>
      </c>
      <c r="B1948" t="s">
        <v>22</v>
      </c>
      <c r="C1948" t="s">
        <v>34</v>
      </c>
      <c r="D1948" t="s">
        <v>66</v>
      </c>
      <c r="E1948" t="s">
        <v>61</v>
      </c>
      <c r="F1948" t="s">
        <v>74</v>
      </c>
      <c r="G1948" t="s">
        <v>114</v>
      </c>
      <c r="H1948" t="s">
        <v>972</v>
      </c>
      <c r="I1948" t="s">
        <v>90</v>
      </c>
      <c r="J1948" t="s">
        <v>94</v>
      </c>
      <c r="K1948" t="s">
        <v>1293</v>
      </c>
      <c r="L1948" t="s">
        <v>74</v>
      </c>
      <c r="M1948" t="s">
        <v>73</v>
      </c>
      <c r="N1948" t="s">
        <v>101</v>
      </c>
      <c r="O1948" t="s">
        <v>113</v>
      </c>
      <c r="P1948" t="s">
        <v>772</v>
      </c>
      <c r="Q1948" t="s">
        <v>74</v>
      </c>
      <c r="R1948" t="s">
        <v>2210</v>
      </c>
      <c r="S1948" t="s">
        <v>116</v>
      </c>
      <c r="T1948" t="s">
        <v>101</v>
      </c>
    </row>
    <row r="1949" spans="1:20" x14ac:dyDescent="0.25">
      <c r="A1949" s="1">
        <v>4507</v>
      </c>
      <c r="B1949" t="s">
        <v>22</v>
      </c>
      <c r="C1949" t="s">
        <v>35</v>
      </c>
      <c r="D1949" t="s">
        <v>66</v>
      </c>
      <c r="E1949" t="s">
        <v>72</v>
      </c>
      <c r="F1949" t="s">
        <v>74</v>
      </c>
      <c r="G1949" t="s">
        <v>94</v>
      </c>
      <c r="H1949" t="s">
        <v>917</v>
      </c>
      <c r="I1949" t="s">
        <v>86</v>
      </c>
      <c r="J1949" t="s">
        <v>91</v>
      </c>
      <c r="K1949" t="s">
        <v>1243</v>
      </c>
      <c r="L1949" t="s">
        <v>126</v>
      </c>
      <c r="M1949" t="s">
        <v>74</v>
      </c>
      <c r="N1949" t="s">
        <v>73</v>
      </c>
      <c r="O1949" t="s">
        <v>108</v>
      </c>
      <c r="P1949" t="s">
        <v>789</v>
      </c>
      <c r="Q1949" t="s">
        <v>74</v>
      </c>
      <c r="R1949" t="s">
        <v>2259</v>
      </c>
      <c r="S1949" t="s">
        <v>82</v>
      </c>
      <c r="T1949" t="s">
        <v>76</v>
      </c>
    </row>
    <row r="1950" spans="1:20" x14ac:dyDescent="0.25">
      <c r="A1950" s="1">
        <v>4508</v>
      </c>
      <c r="B1950" t="s">
        <v>22</v>
      </c>
      <c r="C1950" t="s">
        <v>36</v>
      </c>
      <c r="D1950" t="s">
        <v>66</v>
      </c>
      <c r="E1950" t="s">
        <v>49</v>
      </c>
      <c r="F1950" t="s">
        <v>73</v>
      </c>
      <c r="G1950" t="s">
        <v>102</v>
      </c>
      <c r="H1950" t="s">
        <v>1093</v>
      </c>
      <c r="I1950" t="s">
        <v>103</v>
      </c>
      <c r="J1950" t="s">
        <v>107</v>
      </c>
      <c r="K1950" t="s">
        <v>1300</v>
      </c>
      <c r="L1950" t="s">
        <v>101</v>
      </c>
      <c r="M1950" t="s">
        <v>73</v>
      </c>
      <c r="N1950" t="s">
        <v>126</v>
      </c>
      <c r="O1950" t="s">
        <v>96</v>
      </c>
      <c r="P1950" t="s">
        <v>93</v>
      </c>
      <c r="Q1950" t="s">
        <v>73</v>
      </c>
      <c r="R1950" t="s">
        <v>1575</v>
      </c>
      <c r="S1950" t="s">
        <v>87</v>
      </c>
      <c r="T1950" t="s">
        <v>74</v>
      </c>
    </row>
    <row r="1951" spans="1:20" x14ac:dyDescent="0.25">
      <c r="A1951" s="1">
        <v>4509</v>
      </c>
      <c r="B1951" t="s">
        <v>22</v>
      </c>
      <c r="C1951" t="s">
        <v>37</v>
      </c>
      <c r="D1951" t="s">
        <v>66</v>
      </c>
      <c r="E1951" t="s">
        <v>58</v>
      </c>
      <c r="F1951" t="s">
        <v>73</v>
      </c>
      <c r="G1951" t="s">
        <v>79</v>
      </c>
      <c r="H1951" t="s">
        <v>383</v>
      </c>
      <c r="I1951" t="s">
        <v>77</v>
      </c>
      <c r="J1951" t="s">
        <v>95</v>
      </c>
      <c r="K1951" t="s">
        <v>1170</v>
      </c>
      <c r="L1951" t="s">
        <v>73</v>
      </c>
      <c r="M1951" t="s">
        <v>74</v>
      </c>
      <c r="N1951" t="s">
        <v>73</v>
      </c>
      <c r="O1951" t="s">
        <v>79</v>
      </c>
      <c r="P1951" t="s">
        <v>885</v>
      </c>
      <c r="Q1951" t="s">
        <v>101</v>
      </c>
      <c r="R1951" t="s">
        <v>1779</v>
      </c>
      <c r="S1951" t="s">
        <v>82</v>
      </c>
      <c r="T1951" t="s">
        <v>1116</v>
      </c>
    </row>
    <row r="1952" spans="1:20" x14ac:dyDescent="0.25">
      <c r="A1952" s="1">
        <v>4510</v>
      </c>
      <c r="B1952" t="s">
        <v>22</v>
      </c>
      <c r="C1952" t="s">
        <v>38</v>
      </c>
      <c r="D1952" t="s">
        <v>66</v>
      </c>
      <c r="E1952" t="s">
        <v>53</v>
      </c>
      <c r="F1952" t="s">
        <v>74</v>
      </c>
      <c r="G1952" t="s">
        <v>107</v>
      </c>
      <c r="H1952" t="s">
        <v>665</v>
      </c>
      <c r="I1952" t="s">
        <v>80</v>
      </c>
      <c r="J1952" t="s">
        <v>125</v>
      </c>
      <c r="K1952" t="s">
        <v>1400</v>
      </c>
      <c r="L1952" t="s">
        <v>1116</v>
      </c>
      <c r="M1952" t="s">
        <v>74</v>
      </c>
      <c r="N1952" t="s">
        <v>74</v>
      </c>
      <c r="O1952" t="s">
        <v>103</v>
      </c>
      <c r="P1952" t="s">
        <v>132</v>
      </c>
      <c r="Q1952" t="s">
        <v>73</v>
      </c>
      <c r="R1952" t="s">
        <v>1642</v>
      </c>
      <c r="S1952" t="s">
        <v>89</v>
      </c>
      <c r="T1952" t="s">
        <v>87</v>
      </c>
    </row>
    <row r="1953" spans="1:20" x14ac:dyDescent="0.25">
      <c r="A1953" s="1">
        <v>4511</v>
      </c>
      <c r="B1953" t="s">
        <v>22</v>
      </c>
      <c r="C1953" t="s">
        <v>39</v>
      </c>
      <c r="D1953" t="s">
        <v>66</v>
      </c>
      <c r="E1953" t="s">
        <v>72</v>
      </c>
      <c r="F1953" t="s">
        <v>73</v>
      </c>
      <c r="G1953" t="s">
        <v>77</v>
      </c>
      <c r="H1953" t="s">
        <v>1039</v>
      </c>
      <c r="I1953" t="s">
        <v>113</v>
      </c>
      <c r="J1953" t="s">
        <v>93</v>
      </c>
      <c r="K1953" t="s">
        <v>1254</v>
      </c>
      <c r="L1953" t="s">
        <v>101</v>
      </c>
      <c r="M1953" t="s">
        <v>74</v>
      </c>
      <c r="N1953" t="s">
        <v>101</v>
      </c>
      <c r="O1953" t="s">
        <v>93</v>
      </c>
      <c r="P1953" t="s">
        <v>713</v>
      </c>
      <c r="Q1953" t="s">
        <v>73</v>
      </c>
      <c r="R1953" t="s">
        <v>2260</v>
      </c>
      <c r="S1953" t="s">
        <v>96</v>
      </c>
      <c r="T1953" t="s">
        <v>117</v>
      </c>
    </row>
    <row r="1954" spans="1:20" x14ac:dyDescent="0.25">
      <c r="A1954" s="1">
        <v>4512</v>
      </c>
      <c r="B1954" t="s">
        <v>22</v>
      </c>
      <c r="C1954" t="s">
        <v>24</v>
      </c>
      <c r="D1954" t="s">
        <v>67</v>
      </c>
      <c r="E1954" t="s">
        <v>48</v>
      </c>
      <c r="F1954" t="s">
        <v>73</v>
      </c>
      <c r="G1954" t="s">
        <v>98</v>
      </c>
      <c r="H1954" t="s">
        <v>602</v>
      </c>
      <c r="I1954" t="s">
        <v>102</v>
      </c>
      <c r="J1954" t="s">
        <v>88</v>
      </c>
      <c r="K1954" t="s">
        <v>1202</v>
      </c>
      <c r="L1954" t="s">
        <v>74</v>
      </c>
      <c r="M1954" t="s">
        <v>101</v>
      </c>
      <c r="N1954" t="s">
        <v>1116</v>
      </c>
      <c r="O1954" t="s">
        <v>80</v>
      </c>
      <c r="P1954" t="s">
        <v>1164</v>
      </c>
      <c r="Q1954" t="s">
        <v>126</v>
      </c>
      <c r="R1954" t="s">
        <v>923</v>
      </c>
      <c r="S1954" t="s">
        <v>106</v>
      </c>
      <c r="T1954" t="s">
        <v>76</v>
      </c>
    </row>
    <row r="1955" spans="1:20" x14ac:dyDescent="0.25">
      <c r="A1955" s="1">
        <v>4513</v>
      </c>
      <c r="B1955" t="s">
        <v>22</v>
      </c>
      <c r="C1955" t="s">
        <v>25</v>
      </c>
      <c r="D1955" t="s">
        <v>67</v>
      </c>
      <c r="E1955" t="s">
        <v>56</v>
      </c>
      <c r="F1955" t="s">
        <v>74</v>
      </c>
      <c r="G1955" t="s">
        <v>97</v>
      </c>
      <c r="H1955" t="s">
        <v>410</v>
      </c>
      <c r="I1955" t="s">
        <v>91</v>
      </c>
      <c r="J1955" t="s">
        <v>138</v>
      </c>
      <c r="K1955" t="s">
        <v>1357</v>
      </c>
      <c r="L1955" t="s">
        <v>101</v>
      </c>
      <c r="M1955" t="s">
        <v>73</v>
      </c>
      <c r="N1955" t="s">
        <v>74</v>
      </c>
      <c r="O1955" t="s">
        <v>82</v>
      </c>
      <c r="P1955" t="s">
        <v>108</v>
      </c>
      <c r="Q1955" t="s">
        <v>126</v>
      </c>
      <c r="R1955" t="s">
        <v>1942</v>
      </c>
      <c r="S1955" t="s">
        <v>116</v>
      </c>
      <c r="T1955" t="s">
        <v>101</v>
      </c>
    </row>
    <row r="1956" spans="1:20" x14ac:dyDescent="0.25">
      <c r="A1956" s="1">
        <v>4514</v>
      </c>
      <c r="B1956" t="s">
        <v>22</v>
      </c>
      <c r="C1956" t="s">
        <v>26</v>
      </c>
      <c r="D1956" t="s">
        <v>67</v>
      </c>
      <c r="E1956" t="s">
        <v>70</v>
      </c>
      <c r="F1956" t="s">
        <v>73</v>
      </c>
      <c r="G1956" t="s">
        <v>79</v>
      </c>
      <c r="H1956" t="s">
        <v>1094</v>
      </c>
      <c r="I1956" t="s">
        <v>79</v>
      </c>
      <c r="J1956" t="s">
        <v>105</v>
      </c>
      <c r="K1956" t="s">
        <v>1360</v>
      </c>
      <c r="L1956" t="s">
        <v>101</v>
      </c>
      <c r="M1956" t="s">
        <v>74</v>
      </c>
      <c r="N1956" t="s">
        <v>101</v>
      </c>
      <c r="O1956" t="s">
        <v>103</v>
      </c>
      <c r="P1956" t="s">
        <v>447</v>
      </c>
      <c r="Q1956" t="s">
        <v>73</v>
      </c>
      <c r="R1956" t="s">
        <v>1417</v>
      </c>
      <c r="S1956" t="s">
        <v>116</v>
      </c>
      <c r="T1956" t="s">
        <v>101</v>
      </c>
    </row>
    <row r="1957" spans="1:20" x14ac:dyDescent="0.25">
      <c r="A1957" s="1">
        <v>4515</v>
      </c>
      <c r="B1957" t="s">
        <v>22</v>
      </c>
      <c r="C1957" t="s">
        <v>27</v>
      </c>
      <c r="D1957" t="s">
        <v>67</v>
      </c>
      <c r="E1957" t="s">
        <v>43</v>
      </c>
      <c r="F1957" t="s">
        <v>74</v>
      </c>
      <c r="G1957" t="s">
        <v>96</v>
      </c>
      <c r="H1957" t="s">
        <v>847</v>
      </c>
      <c r="I1957" t="s">
        <v>86</v>
      </c>
      <c r="J1957" t="s">
        <v>129</v>
      </c>
      <c r="K1957" t="s">
        <v>1247</v>
      </c>
      <c r="L1957" t="s">
        <v>74</v>
      </c>
      <c r="M1957" t="s">
        <v>74</v>
      </c>
      <c r="N1957" t="s">
        <v>74</v>
      </c>
      <c r="O1957" t="s">
        <v>116</v>
      </c>
      <c r="P1957" t="s">
        <v>99</v>
      </c>
      <c r="Q1957" t="s">
        <v>73</v>
      </c>
      <c r="R1957" t="s">
        <v>1968</v>
      </c>
      <c r="S1957" t="s">
        <v>85</v>
      </c>
      <c r="T1957" t="s">
        <v>126</v>
      </c>
    </row>
    <row r="1958" spans="1:20" x14ac:dyDescent="0.25">
      <c r="A1958" s="1">
        <v>4516</v>
      </c>
      <c r="B1958" t="s">
        <v>22</v>
      </c>
      <c r="C1958" t="s">
        <v>28</v>
      </c>
      <c r="D1958" t="s">
        <v>67</v>
      </c>
      <c r="E1958" t="s">
        <v>42</v>
      </c>
      <c r="F1958" t="s">
        <v>74</v>
      </c>
      <c r="G1958" t="s">
        <v>88</v>
      </c>
      <c r="H1958" t="s">
        <v>327</v>
      </c>
      <c r="I1958" t="s">
        <v>99</v>
      </c>
      <c r="J1958" t="s">
        <v>113</v>
      </c>
      <c r="K1958" t="s">
        <v>1146</v>
      </c>
      <c r="L1958" t="s">
        <v>101</v>
      </c>
      <c r="M1958" t="s">
        <v>74</v>
      </c>
      <c r="N1958" t="s">
        <v>73</v>
      </c>
      <c r="O1958" t="s">
        <v>113</v>
      </c>
      <c r="P1958" t="s">
        <v>862</v>
      </c>
      <c r="Q1958" t="s">
        <v>126</v>
      </c>
      <c r="R1958" t="s">
        <v>1526</v>
      </c>
      <c r="S1958" t="s">
        <v>85</v>
      </c>
      <c r="T1958" t="s">
        <v>87</v>
      </c>
    </row>
    <row r="1959" spans="1:20" x14ac:dyDescent="0.25">
      <c r="A1959" s="1">
        <v>4517</v>
      </c>
      <c r="B1959" t="s">
        <v>22</v>
      </c>
      <c r="C1959" t="s">
        <v>40</v>
      </c>
      <c r="D1959" t="s">
        <v>67</v>
      </c>
      <c r="E1959" t="s">
        <v>47</v>
      </c>
      <c r="F1959" t="s">
        <v>73</v>
      </c>
      <c r="G1959" t="s">
        <v>94</v>
      </c>
      <c r="H1959" t="s">
        <v>267</v>
      </c>
      <c r="I1959" t="s">
        <v>107</v>
      </c>
      <c r="J1959" t="s">
        <v>119</v>
      </c>
      <c r="K1959" t="s">
        <v>1310</v>
      </c>
      <c r="L1959" t="s">
        <v>74</v>
      </c>
      <c r="M1959" t="s">
        <v>73</v>
      </c>
      <c r="N1959" t="s">
        <v>73</v>
      </c>
      <c r="O1959" t="s">
        <v>98</v>
      </c>
      <c r="P1959" t="s">
        <v>961</v>
      </c>
      <c r="Q1959" t="s">
        <v>126</v>
      </c>
      <c r="R1959" t="s">
        <v>2123</v>
      </c>
      <c r="S1959" t="s">
        <v>96</v>
      </c>
      <c r="T1959" t="s">
        <v>117</v>
      </c>
    </row>
    <row r="1960" spans="1:20" x14ac:dyDescent="0.25">
      <c r="A1960" s="1">
        <v>4518</v>
      </c>
      <c r="B1960" t="s">
        <v>22</v>
      </c>
      <c r="C1960" t="s">
        <v>30</v>
      </c>
      <c r="D1960" t="s">
        <v>67</v>
      </c>
      <c r="E1960" t="s">
        <v>48</v>
      </c>
      <c r="F1960" t="s">
        <v>74</v>
      </c>
      <c r="G1960" t="s">
        <v>108</v>
      </c>
      <c r="H1960" t="s">
        <v>845</v>
      </c>
      <c r="I1960" t="s">
        <v>77</v>
      </c>
      <c r="J1960" t="s">
        <v>111</v>
      </c>
      <c r="K1960" t="s">
        <v>1138</v>
      </c>
      <c r="L1960" t="s">
        <v>126</v>
      </c>
      <c r="M1960" t="s">
        <v>74</v>
      </c>
      <c r="N1960" t="s">
        <v>74</v>
      </c>
      <c r="O1960" t="s">
        <v>95</v>
      </c>
      <c r="P1960" t="s">
        <v>1142</v>
      </c>
      <c r="Q1960" t="s">
        <v>126</v>
      </c>
      <c r="R1960" t="s">
        <v>1054</v>
      </c>
      <c r="S1960" t="s">
        <v>82</v>
      </c>
      <c r="T1960" t="s">
        <v>83</v>
      </c>
    </row>
    <row r="1961" spans="1:20" x14ac:dyDescent="0.25">
      <c r="A1961" s="1">
        <v>4519</v>
      </c>
      <c r="B1961" t="s">
        <v>22</v>
      </c>
      <c r="C1961" t="s">
        <v>31</v>
      </c>
      <c r="D1961" t="s">
        <v>67</v>
      </c>
      <c r="E1961" t="s">
        <v>43</v>
      </c>
      <c r="F1961" t="s">
        <v>73</v>
      </c>
      <c r="G1961" t="s">
        <v>102</v>
      </c>
      <c r="H1961" t="s">
        <v>263</v>
      </c>
      <c r="I1961" t="s">
        <v>113</v>
      </c>
      <c r="J1961" t="s">
        <v>118</v>
      </c>
      <c r="K1961" t="s">
        <v>1306</v>
      </c>
      <c r="L1961" t="s">
        <v>126</v>
      </c>
      <c r="M1961" t="s">
        <v>73</v>
      </c>
      <c r="N1961" t="s">
        <v>74</v>
      </c>
      <c r="O1961" t="s">
        <v>86</v>
      </c>
      <c r="P1961" t="s">
        <v>334</v>
      </c>
      <c r="Q1961" t="s">
        <v>74</v>
      </c>
      <c r="R1961" t="s">
        <v>2201</v>
      </c>
      <c r="S1961" t="s">
        <v>89</v>
      </c>
      <c r="T1961" t="s">
        <v>78</v>
      </c>
    </row>
    <row r="1962" spans="1:20" x14ac:dyDescent="0.25">
      <c r="A1962" s="1">
        <v>4520</v>
      </c>
      <c r="B1962" t="s">
        <v>22</v>
      </c>
      <c r="C1962" t="s">
        <v>32</v>
      </c>
      <c r="D1962" t="s">
        <v>67</v>
      </c>
      <c r="E1962" t="s">
        <v>45</v>
      </c>
      <c r="F1962" t="s">
        <v>74</v>
      </c>
      <c r="G1962" t="s">
        <v>123</v>
      </c>
      <c r="H1962" t="s">
        <v>1095</v>
      </c>
      <c r="I1962" t="s">
        <v>102</v>
      </c>
      <c r="J1962" t="s">
        <v>86</v>
      </c>
      <c r="K1962" t="s">
        <v>1345</v>
      </c>
      <c r="L1962" t="s">
        <v>131</v>
      </c>
      <c r="M1962" t="s">
        <v>73</v>
      </c>
      <c r="N1962" t="s">
        <v>74</v>
      </c>
      <c r="O1962" t="s">
        <v>79</v>
      </c>
      <c r="P1962" t="s">
        <v>1176</v>
      </c>
      <c r="Q1962" t="s">
        <v>74</v>
      </c>
      <c r="R1962" t="s">
        <v>2014</v>
      </c>
      <c r="S1962" t="s">
        <v>116</v>
      </c>
      <c r="T1962" t="s">
        <v>117</v>
      </c>
    </row>
    <row r="1963" spans="1:20" x14ac:dyDescent="0.25">
      <c r="A1963" s="1">
        <v>4521</v>
      </c>
      <c r="B1963" t="s">
        <v>22</v>
      </c>
      <c r="C1963" t="s">
        <v>33</v>
      </c>
      <c r="D1963" t="s">
        <v>67</v>
      </c>
      <c r="E1963" t="s">
        <v>55</v>
      </c>
      <c r="F1963" t="s">
        <v>73</v>
      </c>
      <c r="G1963" t="s">
        <v>90</v>
      </c>
      <c r="H1963" t="s">
        <v>803</v>
      </c>
      <c r="I1963" t="s">
        <v>86</v>
      </c>
      <c r="J1963" t="s">
        <v>129</v>
      </c>
      <c r="K1963" t="s">
        <v>1263</v>
      </c>
      <c r="L1963" t="s">
        <v>126</v>
      </c>
      <c r="M1963" t="s">
        <v>101</v>
      </c>
      <c r="N1963" t="s">
        <v>126</v>
      </c>
      <c r="O1963" t="s">
        <v>116</v>
      </c>
      <c r="P1963" t="s">
        <v>92</v>
      </c>
      <c r="Q1963" t="s">
        <v>74</v>
      </c>
      <c r="R1963" t="s">
        <v>1983</v>
      </c>
      <c r="S1963" t="s">
        <v>116</v>
      </c>
      <c r="T1963" t="s">
        <v>101</v>
      </c>
    </row>
    <row r="1964" spans="1:20" x14ac:dyDescent="0.25">
      <c r="A1964" s="1">
        <v>4522</v>
      </c>
      <c r="B1964" t="s">
        <v>22</v>
      </c>
      <c r="C1964" t="s">
        <v>34</v>
      </c>
      <c r="D1964" t="s">
        <v>67</v>
      </c>
      <c r="E1964" t="s">
        <v>50</v>
      </c>
      <c r="F1964" t="s">
        <v>73</v>
      </c>
      <c r="G1964" t="s">
        <v>75</v>
      </c>
      <c r="H1964" t="s">
        <v>911</v>
      </c>
      <c r="I1964" t="s">
        <v>112</v>
      </c>
      <c r="J1964" t="s">
        <v>124</v>
      </c>
      <c r="K1964" t="s">
        <v>1401</v>
      </c>
      <c r="L1964" t="s">
        <v>126</v>
      </c>
      <c r="M1964" t="s">
        <v>126</v>
      </c>
      <c r="N1964" t="s">
        <v>126</v>
      </c>
      <c r="O1964" t="s">
        <v>89</v>
      </c>
      <c r="P1964" t="s">
        <v>829</v>
      </c>
      <c r="Q1964" t="s">
        <v>73</v>
      </c>
      <c r="R1964" t="s">
        <v>80</v>
      </c>
      <c r="S1964" t="s">
        <v>96</v>
      </c>
      <c r="T1964" t="s">
        <v>131</v>
      </c>
    </row>
    <row r="1965" spans="1:20" x14ac:dyDescent="0.25">
      <c r="A1965" s="1">
        <v>4523</v>
      </c>
      <c r="B1965" t="s">
        <v>22</v>
      </c>
      <c r="C1965" t="s">
        <v>35</v>
      </c>
      <c r="D1965" t="s">
        <v>67</v>
      </c>
      <c r="E1965" t="s">
        <v>57</v>
      </c>
      <c r="F1965" t="s">
        <v>74</v>
      </c>
      <c r="G1965" t="s">
        <v>79</v>
      </c>
      <c r="H1965" t="s">
        <v>157</v>
      </c>
      <c r="I1965" t="s">
        <v>113</v>
      </c>
      <c r="J1965" t="s">
        <v>110</v>
      </c>
      <c r="K1965" t="s">
        <v>1257</v>
      </c>
      <c r="L1965" t="s">
        <v>126</v>
      </c>
      <c r="M1965" t="s">
        <v>74</v>
      </c>
      <c r="N1965" t="s">
        <v>74</v>
      </c>
      <c r="O1965" t="s">
        <v>75</v>
      </c>
      <c r="P1965" t="s">
        <v>297</v>
      </c>
      <c r="Q1965" t="s">
        <v>126</v>
      </c>
      <c r="R1965" t="s">
        <v>835</v>
      </c>
      <c r="S1965" t="s">
        <v>78</v>
      </c>
      <c r="T1965" t="s">
        <v>101</v>
      </c>
    </row>
    <row r="1966" spans="1:20" x14ac:dyDescent="0.25">
      <c r="A1966" s="1">
        <v>4524</v>
      </c>
      <c r="B1966" t="s">
        <v>22</v>
      </c>
      <c r="C1966" t="s">
        <v>36</v>
      </c>
      <c r="D1966" t="s">
        <v>67</v>
      </c>
      <c r="E1966" t="s">
        <v>65</v>
      </c>
      <c r="F1966" t="s">
        <v>73</v>
      </c>
      <c r="G1966" t="s">
        <v>98</v>
      </c>
      <c r="H1966" t="s">
        <v>498</v>
      </c>
      <c r="I1966" t="s">
        <v>113</v>
      </c>
      <c r="J1966" t="s">
        <v>105</v>
      </c>
      <c r="K1966" t="s">
        <v>1204</v>
      </c>
      <c r="L1966" t="s">
        <v>126</v>
      </c>
      <c r="M1966" t="s">
        <v>74</v>
      </c>
      <c r="N1966" t="s">
        <v>74</v>
      </c>
      <c r="O1966" t="s">
        <v>99</v>
      </c>
      <c r="P1966" t="s">
        <v>104</v>
      </c>
      <c r="Q1966" t="s">
        <v>74</v>
      </c>
      <c r="R1966" t="s">
        <v>1749</v>
      </c>
      <c r="S1966" t="s">
        <v>116</v>
      </c>
      <c r="T1966" t="s">
        <v>83</v>
      </c>
    </row>
    <row r="1967" spans="1:20" x14ac:dyDescent="0.25">
      <c r="A1967" s="1">
        <v>4525</v>
      </c>
      <c r="B1967" t="s">
        <v>22</v>
      </c>
      <c r="C1967" t="s">
        <v>37</v>
      </c>
      <c r="D1967" t="s">
        <v>67</v>
      </c>
      <c r="E1967" t="s">
        <v>63</v>
      </c>
      <c r="F1967" t="s">
        <v>74</v>
      </c>
      <c r="G1967" t="s">
        <v>75</v>
      </c>
      <c r="H1967" t="s">
        <v>337</v>
      </c>
      <c r="I1967" t="s">
        <v>103</v>
      </c>
      <c r="J1967" t="s">
        <v>93</v>
      </c>
      <c r="K1967" t="s">
        <v>1174</v>
      </c>
      <c r="L1967" t="s">
        <v>126</v>
      </c>
      <c r="M1967" t="s">
        <v>126</v>
      </c>
      <c r="N1967" t="s">
        <v>126</v>
      </c>
      <c r="O1967" t="s">
        <v>114</v>
      </c>
      <c r="P1967" t="s">
        <v>975</v>
      </c>
      <c r="Q1967" t="s">
        <v>73</v>
      </c>
      <c r="R1967" t="s">
        <v>1663</v>
      </c>
      <c r="S1967" t="s">
        <v>87</v>
      </c>
      <c r="T1967" t="s">
        <v>1116</v>
      </c>
    </row>
    <row r="1968" spans="1:20" x14ac:dyDescent="0.25">
      <c r="A1968" s="1">
        <v>4526</v>
      </c>
      <c r="B1968" t="s">
        <v>22</v>
      </c>
      <c r="C1968" t="s">
        <v>38</v>
      </c>
      <c r="D1968" t="s">
        <v>67</v>
      </c>
      <c r="E1968" t="s">
        <v>64</v>
      </c>
      <c r="F1968" t="s">
        <v>73</v>
      </c>
      <c r="G1968" t="s">
        <v>94</v>
      </c>
      <c r="H1968" t="s">
        <v>436</v>
      </c>
      <c r="I1968" t="s">
        <v>108</v>
      </c>
      <c r="J1968" t="s">
        <v>125</v>
      </c>
      <c r="K1968" t="s">
        <v>1262</v>
      </c>
      <c r="L1968" t="s">
        <v>101</v>
      </c>
      <c r="M1968" t="s">
        <v>73</v>
      </c>
      <c r="N1968" t="s">
        <v>101</v>
      </c>
      <c r="O1968" t="s">
        <v>81</v>
      </c>
      <c r="P1968" t="s">
        <v>297</v>
      </c>
      <c r="Q1968" t="s">
        <v>73</v>
      </c>
      <c r="R1968" t="s">
        <v>1692</v>
      </c>
      <c r="S1968" t="s">
        <v>82</v>
      </c>
      <c r="T1968" t="s">
        <v>83</v>
      </c>
    </row>
    <row r="1969" spans="1:20" x14ac:dyDescent="0.25">
      <c r="A1969" s="1">
        <v>4527</v>
      </c>
      <c r="B1969" t="s">
        <v>22</v>
      </c>
      <c r="C1969" t="s">
        <v>39</v>
      </c>
      <c r="D1969" t="s">
        <v>67</v>
      </c>
      <c r="E1969" t="s">
        <v>47</v>
      </c>
      <c r="F1969" t="s">
        <v>74</v>
      </c>
      <c r="G1969" t="s">
        <v>89</v>
      </c>
      <c r="H1969" t="s">
        <v>587</v>
      </c>
      <c r="I1969" t="s">
        <v>95</v>
      </c>
      <c r="J1969" t="s">
        <v>110</v>
      </c>
      <c r="K1969" t="s">
        <v>1148</v>
      </c>
      <c r="L1969" t="s">
        <v>74</v>
      </c>
      <c r="M1969" t="s">
        <v>74</v>
      </c>
      <c r="N1969" t="s">
        <v>74</v>
      </c>
      <c r="O1969" t="s">
        <v>90</v>
      </c>
      <c r="P1969" t="s">
        <v>297</v>
      </c>
      <c r="Q1969" t="s">
        <v>73</v>
      </c>
      <c r="R1969" t="s">
        <v>1591</v>
      </c>
      <c r="S1969" t="s">
        <v>106</v>
      </c>
      <c r="T1969" t="s">
        <v>131</v>
      </c>
    </row>
    <row r="1970" spans="1:20" x14ac:dyDescent="0.25">
      <c r="A1970" s="1">
        <v>4528</v>
      </c>
      <c r="B1970" t="s">
        <v>22</v>
      </c>
      <c r="C1970" t="s">
        <v>24</v>
      </c>
      <c r="D1970" t="s">
        <v>68</v>
      </c>
      <c r="E1970" t="s">
        <v>60</v>
      </c>
      <c r="F1970" t="s">
        <v>73</v>
      </c>
      <c r="G1970" t="s">
        <v>89</v>
      </c>
      <c r="H1970" t="s">
        <v>794</v>
      </c>
      <c r="I1970" t="s">
        <v>106</v>
      </c>
      <c r="J1970" t="s">
        <v>108</v>
      </c>
      <c r="K1970" t="s">
        <v>1129</v>
      </c>
      <c r="L1970" t="s">
        <v>74</v>
      </c>
      <c r="M1970" t="s">
        <v>101</v>
      </c>
      <c r="N1970" t="s">
        <v>101</v>
      </c>
      <c r="O1970" t="s">
        <v>114</v>
      </c>
      <c r="P1970" t="s">
        <v>806</v>
      </c>
      <c r="Q1970" t="s">
        <v>73</v>
      </c>
      <c r="R1970" t="s">
        <v>1950</v>
      </c>
      <c r="S1970" t="s">
        <v>82</v>
      </c>
      <c r="T1970" t="s">
        <v>131</v>
      </c>
    </row>
    <row r="1971" spans="1:20" x14ac:dyDescent="0.25">
      <c r="A1971" s="1">
        <v>4529</v>
      </c>
      <c r="B1971" t="s">
        <v>22</v>
      </c>
      <c r="C1971" t="s">
        <v>25</v>
      </c>
      <c r="D1971" t="s">
        <v>68</v>
      </c>
      <c r="E1971" t="s">
        <v>51</v>
      </c>
      <c r="F1971" t="s">
        <v>74</v>
      </c>
      <c r="G1971" t="s">
        <v>79</v>
      </c>
      <c r="H1971" t="s">
        <v>651</v>
      </c>
      <c r="I1971" t="s">
        <v>81</v>
      </c>
      <c r="J1971" t="s">
        <v>92</v>
      </c>
      <c r="K1971" t="s">
        <v>1076</v>
      </c>
      <c r="L1971" t="s">
        <v>126</v>
      </c>
      <c r="M1971" t="s">
        <v>73</v>
      </c>
      <c r="N1971" t="s">
        <v>83</v>
      </c>
      <c r="O1971" t="s">
        <v>94</v>
      </c>
      <c r="P1971" t="s">
        <v>1124</v>
      </c>
      <c r="Q1971" t="s">
        <v>74</v>
      </c>
      <c r="R1971" t="s">
        <v>1746</v>
      </c>
      <c r="S1971" t="s">
        <v>116</v>
      </c>
      <c r="T1971" t="s">
        <v>101</v>
      </c>
    </row>
    <row r="1972" spans="1:20" x14ac:dyDescent="0.25">
      <c r="A1972" s="1">
        <v>4530</v>
      </c>
      <c r="B1972" t="s">
        <v>22</v>
      </c>
      <c r="C1972" t="s">
        <v>26</v>
      </c>
      <c r="D1972" t="s">
        <v>68</v>
      </c>
      <c r="E1972" t="s">
        <v>56</v>
      </c>
      <c r="F1972" t="s">
        <v>73</v>
      </c>
      <c r="G1972" t="s">
        <v>86</v>
      </c>
      <c r="H1972" t="s">
        <v>341</v>
      </c>
      <c r="I1972" t="s">
        <v>90</v>
      </c>
      <c r="J1972" t="s">
        <v>79</v>
      </c>
      <c r="K1972" t="s">
        <v>1134</v>
      </c>
      <c r="L1972" t="s">
        <v>126</v>
      </c>
      <c r="M1972" t="s">
        <v>73</v>
      </c>
      <c r="N1972" t="s">
        <v>1116</v>
      </c>
      <c r="O1972" t="s">
        <v>113</v>
      </c>
      <c r="P1972" t="s">
        <v>1127</v>
      </c>
      <c r="Q1972" t="s">
        <v>74</v>
      </c>
      <c r="R1972" t="s">
        <v>1410</v>
      </c>
      <c r="S1972" t="s">
        <v>87</v>
      </c>
      <c r="T1972" t="s">
        <v>126</v>
      </c>
    </row>
    <row r="1973" spans="1:20" x14ac:dyDescent="0.25">
      <c r="A1973" s="1">
        <v>4531</v>
      </c>
      <c r="B1973" t="s">
        <v>22</v>
      </c>
      <c r="C1973" t="s">
        <v>27</v>
      </c>
      <c r="D1973" t="s">
        <v>68</v>
      </c>
      <c r="E1973" t="s">
        <v>57</v>
      </c>
      <c r="F1973" t="s">
        <v>73</v>
      </c>
      <c r="G1973" t="s">
        <v>86</v>
      </c>
      <c r="H1973" t="s">
        <v>179</v>
      </c>
      <c r="I1973" t="s">
        <v>102</v>
      </c>
      <c r="J1973" t="s">
        <v>97</v>
      </c>
      <c r="K1973" t="s">
        <v>1280</v>
      </c>
      <c r="L1973" t="s">
        <v>126</v>
      </c>
      <c r="M1973" t="s">
        <v>126</v>
      </c>
      <c r="N1973" t="s">
        <v>74</v>
      </c>
      <c r="O1973" t="s">
        <v>98</v>
      </c>
      <c r="P1973" t="s">
        <v>816</v>
      </c>
      <c r="Q1973" t="s">
        <v>73</v>
      </c>
      <c r="R1973" t="s">
        <v>1836</v>
      </c>
      <c r="S1973" t="s">
        <v>85</v>
      </c>
      <c r="T1973" t="s">
        <v>131</v>
      </c>
    </row>
    <row r="1974" spans="1:20" x14ac:dyDescent="0.25">
      <c r="A1974" s="1">
        <v>4532</v>
      </c>
      <c r="B1974" t="s">
        <v>22</v>
      </c>
      <c r="C1974" t="s">
        <v>28</v>
      </c>
      <c r="D1974" t="s">
        <v>68</v>
      </c>
      <c r="E1974" t="s">
        <v>41</v>
      </c>
      <c r="F1974" t="s">
        <v>74</v>
      </c>
      <c r="G1974" t="s">
        <v>81</v>
      </c>
      <c r="H1974" t="s">
        <v>182</v>
      </c>
      <c r="I1974" t="s">
        <v>93</v>
      </c>
      <c r="J1974" t="s">
        <v>128</v>
      </c>
      <c r="K1974" t="s">
        <v>1204</v>
      </c>
      <c r="L1974" t="s">
        <v>126</v>
      </c>
      <c r="M1974" t="s">
        <v>126</v>
      </c>
      <c r="N1974" t="s">
        <v>1116</v>
      </c>
      <c r="O1974" t="s">
        <v>93</v>
      </c>
      <c r="P1974" t="s">
        <v>1006</v>
      </c>
      <c r="Q1974" t="s">
        <v>74</v>
      </c>
      <c r="R1974" t="s">
        <v>592</v>
      </c>
      <c r="S1974" t="s">
        <v>75</v>
      </c>
      <c r="T1974" t="s">
        <v>78</v>
      </c>
    </row>
    <row r="1975" spans="1:20" x14ac:dyDescent="0.25">
      <c r="A1975" s="1">
        <v>4533</v>
      </c>
      <c r="B1975" t="s">
        <v>22</v>
      </c>
      <c r="C1975" t="s">
        <v>40</v>
      </c>
      <c r="D1975" t="s">
        <v>68</v>
      </c>
      <c r="E1975" t="s">
        <v>52</v>
      </c>
      <c r="F1975" t="s">
        <v>73</v>
      </c>
      <c r="G1975" t="s">
        <v>79</v>
      </c>
      <c r="H1975" t="s">
        <v>961</v>
      </c>
      <c r="I1975" t="s">
        <v>89</v>
      </c>
      <c r="J1975" t="s">
        <v>102</v>
      </c>
      <c r="K1975" t="s">
        <v>1191</v>
      </c>
      <c r="L1975" t="s">
        <v>126</v>
      </c>
      <c r="M1975" t="s">
        <v>74</v>
      </c>
      <c r="N1975" t="s">
        <v>126</v>
      </c>
      <c r="O1975" t="s">
        <v>79</v>
      </c>
      <c r="P1975" t="s">
        <v>1189</v>
      </c>
      <c r="Q1975" t="s">
        <v>74</v>
      </c>
      <c r="R1975" t="s">
        <v>1694</v>
      </c>
      <c r="S1975" t="s">
        <v>87</v>
      </c>
      <c r="T1975" t="s">
        <v>126</v>
      </c>
    </row>
    <row r="1976" spans="1:20" x14ac:dyDescent="0.25">
      <c r="A1976" s="1">
        <v>4534</v>
      </c>
      <c r="B1976" t="s">
        <v>22</v>
      </c>
      <c r="C1976" t="s">
        <v>29</v>
      </c>
      <c r="D1976" t="s">
        <v>68</v>
      </c>
      <c r="E1976" t="s">
        <v>58</v>
      </c>
      <c r="F1976" t="s">
        <v>74</v>
      </c>
      <c r="G1976" t="s">
        <v>78</v>
      </c>
      <c r="H1976" t="s">
        <v>669</v>
      </c>
      <c r="I1976" t="s">
        <v>106</v>
      </c>
      <c r="J1976" t="s">
        <v>86</v>
      </c>
      <c r="K1976" t="s">
        <v>1018</v>
      </c>
      <c r="L1976" t="s">
        <v>74</v>
      </c>
      <c r="M1976" t="s">
        <v>126</v>
      </c>
      <c r="N1976" t="s">
        <v>76</v>
      </c>
      <c r="O1976" t="s">
        <v>77</v>
      </c>
      <c r="P1976" t="s">
        <v>396</v>
      </c>
      <c r="Q1976" t="s">
        <v>73</v>
      </c>
      <c r="R1976" t="s">
        <v>1407</v>
      </c>
      <c r="S1976" t="s">
        <v>116</v>
      </c>
      <c r="T1976" t="s">
        <v>101</v>
      </c>
    </row>
    <row r="1977" spans="1:20" x14ac:dyDescent="0.25">
      <c r="A1977" s="1">
        <v>4535</v>
      </c>
      <c r="B1977" t="s">
        <v>22</v>
      </c>
      <c r="C1977" t="s">
        <v>30</v>
      </c>
      <c r="D1977" t="s">
        <v>68</v>
      </c>
      <c r="E1977" t="s">
        <v>41</v>
      </c>
      <c r="F1977" t="s">
        <v>73</v>
      </c>
      <c r="G1977" t="s">
        <v>106</v>
      </c>
      <c r="H1977" t="s">
        <v>896</v>
      </c>
      <c r="I1977" t="s">
        <v>96</v>
      </c>
      <c r="J1977" t="s">
        <v>94</v>
      </c>
      <c r="K1977" t="s">
        <v>1314</v>
      </c>
      <c r="L1977" t="s">
        <v>74</v>
      </c>
      <c r="M1977" t="s">
        <v>73</v>
      </c>
      <c r="N1977" t="s">
        <v>1116</v>
      </c>
      <c r="O1977" t="s">
        <v>95</v>
      </c>
      <c r="P1977" t="s">
        <v>396</v>
      </c>
      <c r="Q1977" t="s">
        <v>73</v>
      </c>
      <c r="R1977" t="s">
        <v>1664</v>
      </c>
      <c r="S1977" t="s">
        <v>96</v>
      </c>
      <c r="T1977" t="s">
        <v>131</v>
      </c>
    </row>
    <row r="1978" spans="1:20" x14ac:dyDescent="0.25">
      <c r="A1978" s="1">
        <v>4536</v>
      </c>
      <c r="B1978" t="s">
        <v>22</v>
      </c>
      <c r="C1978" t="s">
        <v>31</v>
      </c>
      <c r="D1978" t="s">
        <v>68</v>
      </c>
      <c r="E1978" t="s">
        <v>65</v>
      </c>
      <c r="F1978" t="s">
        <v>74</v>
      </c>
      <c r="G1978" t="s">
        <v>93</v>
      </c>
      <c r="H1978" t="s">
        <v>1096</v>
      </c>
      <c r="I1978" t="s">
        <v>89</v>
      </c>
      <c r="J1978" t="s">
        <v>103</v>
      </c>
      <c r="K1978" t="s">
        <v>1277</v>
      </c>
      <c r="L1978" t="s">
        <v>101</v>
      </c>
      <c r="M1978" t="s">
        <v>73</v>
      </c>
      <c r="N1978" t="s">
        <v>73</v>
      </c>
      <c r="O1978" t="s">
        <v>107</v>
      </c>
      <c r="P1978" t="s">
        <v>1299</v>
      </c>
      <c r="Q1978" t="s">
        <v>74</v>
      </c>
      <c r="R1978" t="s">
        <v>1882</v>
      </c>
      <c r="S1978" t="s">
        <v>85</v>
      </c>
      <c r="T1978" t="s">
        <v>131</v>
      </c>
    </row>
    <row r="1979" spans="1:20" x14ac:dyDescent="0.25">
      <c r="A1979" s="1">
        <v>4537</v>
      </c>
      <c r="B1979" t="s">
        <v>22</v>
      </c>
      <c r="C1979" t="s">
        <v>32</v>
      </c>
      <c r="D1979" t="s">
        <v>68</v>
      </c>
      <c r="E1979" t="s">
        <v>61</v>
      </c>
      <c r="F1979" t="s">
        <v>74</v>
      </c>
      <c r="G1979" t="s">
        <v>102</v>
      </c>
      <c r="H1979" t="s">
        <v>348</v>
      </c>
      <c r="I1979" t="s">
        <v>86</v>
      </c>
      <c r="J1979" t="s">
        <v>91</v>
      </c>
      <c r="K1979" t="s">
        <v>1146</v>
      </c>
      <c r="L1979" t="s">
        <v>74</v>
      </c>
      <c r="M1979" t="s">
        <v>126</v>
      </c>
      <c r="N1979" t="s">
        <v>73</v>
      </c>
      <c r="O1979" t="s">
        <v>113</v>
      </c>
      <c r="P1979" t="s">
        <v>1028</v>
      </c>
      <c r="Q1979" t="s">
        <v>74</v>
      </c>
      <c r="R1979" t="s">
        <v>1706</v>
      </c>
      <c r="S1979" t="s">
        <v>82</v>
      </c>
      <c r="T1979" t="s">
        <v>117</v>
      </c>
    </row>
    <row r="1980" spans="1:20" x14ac:dyDescent="0.25">
      <c r="A1980" s="1">
        <v>4538</v>
      </c>
      <c r="B1980" t="s">
        <v>22</v>
      </c>
      <c r="C1980" t="s">
        <v>34</v>
      </c>
      <c r="D1980" t="s">
        <v>68</v>
      </c>
      <c r="E1980" t="s">
        <v>70</v>
      </c>
      <c r="F1980" t="s">
        <v>73</v>
      </c>
      <c r="G1980" t="s">
        <v>87</v>
      </c>
      <c r="H1980" t="s">
        <v>177</v>
      </c>
      <c r="I1980" t="s">
        <v>81</v>
      </c>
      <c r="J1980" t="s">
        <v>107</v>
      </c>
      <c r="K1980" t="s">
        <v>1327</v>
      </c>
      <c r="L1980" t="s">
        <v>74</v>
      </c>
      <c r="M1980" t="s">
        <v>126</v>
      </c>
      <c r="N1980" t="s">
        <v>1116</v>
      </c>
      <c r="O1980" t="s">
        <v>77</v>
      </c>
      <c r="P1980" t="s">
        <v>1153</v>
      </c>
      <c r="Q1980" t="s">
        <v>73</v>
      </c>
      <c r="R1980" t="s">
        <v>1941</v>
      </c>
      <c r="S1980" t="s">
        <v>117</v>
      </c>
      <c r="T1980" t="s">
        <v>74</v>
      </c>
    </row>
    <row r="1981" spans="1:20" x14ac:dyDescent="0.25">
      <c r="A1981" s="1">
        <v>4539</v>
      </c>
      <c r="B1981" t="s">
        <v>22</v>
      </c>
      <c r="C1981" t="s">
        <v>35</v>
      </c>
      <c r="D1981" t="s">
        <v>68</v>
      </c>
      <c r="E1981" t="s">
        <v>69</v>
      </c>
      <c r="F1981" t="s">
        <v>73</v>
      </c>
      <c r="G1981" t="s">
        <v>89</v>
      </c>
      <c r="H1981" t="s">
        <v>793</v>
      </c>
      <c r="I1981" t="s">
        <v>79</v>
      </c>
      <c r="J1981" t="s">
        <v>118</v>
      </c>
      <c r="K1981" t="s">
        <v>1366</v>
      </c>
      <c r="L1981" t="s">
        <v>126</v>
      </c>
      <c r="M1981" t="s">
        <v>74</v>
      </c>
      <c r="N1981" t="s">
        <v>101</v>
      </c>
      <c r="O1981" t="s">
        <v>102</v>
      </c>
      <c r="P1981" t="s">
        <v>466</v>
      </c>
      <c r="Q1981" t="s">
        <v>73</v>
      </c>
      <c r="R1981" t="s">
        <v>417</v>
      </c>
      <c r="S1981" t="s">
        <v>89</v>
      </c>
      <c r="T1981" t="s">
        <v>76</v>
      </c>
    </row>
    <row r="1982" spans="1:20" x14ac:dyDescent="0.25">
      <c r="A1982" s="1">
        <v>4540</v>
      </c>
      <c r="B1982" t="s">
        <v>22</v>
      </c>
      <c r="C1982" t="s">
        <v>36</v>
      </c>
      <c r="D1982" t="s">
        <v>68</v>
      </c>
      <c r="E1982" t="s">
        <v>50</v>
      </c>
      <c r="F1982" t="s">
        <v>74</v>
      </c>
      <c r="G1982" t="s">
        <v>90</v>
      </c>
      <c r="H1982" t="s">
        <v>634</v>
      </c>
      <c r="I1982" t="s">
        <v>90</v>
      </c>
      <c r="J1982" t="s">
        <v>108</v>
      </c>
      <c r="K1982" t="s">
        <v>1184</v>
      </c>
      <c r="L1982" t="s">
        <v>126</v>
      </c>
      <c r="M1982" t="s">
        <v>74</v>
      </c>
      <c r="N1982" t="s">
        <v>101</v>
      </c>
      <c r="O1982" t="s">
        <v>79</v>
      </c>
      <c r="P1982" t="s">
        <v>718</v>
      </c>
      <c r="Q1982" t="s">
        <v>73</v>
      </c>
      <c r="R1982" t="s">
        <v>1672</v>
      </c>
      <c r="S1982" t="s">
        <v>82</v>
      </c>
      <c r="T1982" t="s">
        <v>1116</v>
      </c>
    </row>
    <row r="1983" spans="1:20" x14ac:dyDescent="0.25">
      <c r="A1983" s="1">
        <v>4541</v>
      </c>
      <c r="B1983" t="s">
        <v>22</v>
      </c>
      <c r="C1983" t="s">
        <v>37</v>
      </c>
      <c r="D1983" t="s">
        <v>68</v>
      </c>
      <c r="E1983" t="s">
        <v>69</v>
      </c>
      <c r="F1983" t="s">
        <v>74</v>
      </c>
      <c r="G1983" t="s">
        <v>92</v>
      </c>
      <c r="H1983" t="s">
        <v>1005</v>
      </c>
      <c r="I1983" t="s">
        <v>90</v>
      </c>
      <c r="J1983" t="s">
        <v>113</v>
      </c>
      <c r="K1983" t="s">
        <v>1151</v>
      </c>
      <c r="L1983" t="s">
        <v>74</v>
      </c>
      <c r="M1983" t="s">
        <v>73</v>
      </c>
      <c r="N1983" t="s">
        <v>101</v>
      </c>
      <c r="O1983" t="s">
        <v>92</v>
      </c>
      <c r="P1983" t="s">
        <v>527</v>
      </c>
      <c r="Q1983" t="s">
        <v>73</v>
      </c>
      <c r="R1983" t="s">
        <v>1873</v>
      </c>
      <c r="S1983" t="s">
        <v>78</v>
      </c>
      <c r="T1983" t="s">
        <v>101</v>
      </c>
    </row>
    <row r="1984" spans="1:20" x14ac:dyDescent="0.25">
      <c r="A1984" s="1">
        <v>4542</v>
      </c>
      <c r="B1984" t="s">
        <v>22</v>
      </c>
      <c r="C1984" t="s">
        <v>38</v>
      </c>
      <c r="D1984" t="s">
        <v>68</v>
      </c>
      <c r="E1984" t="s">
        <v>46</v>
      </c>
      <c r="F1984" t="s">
        <v>74</v>
      </c>
      <c r="G1984" t="s">
        <v>87</v>
      </c>
      <c r="H1984" t="s">
        <v>472</v>
      </c>
      <c r="I1984" t="s">
        <v>103</v>
      </c>
      <c r="J1984" t="s">
        <v>105</v>
      </c>
      <c r="K1984" t="s">
        <v>1212</v>
      </c>
      <c r="L1984" t="s">
        <v>73</v>
      </c>
      <c r="M1984" t="s">
        <v>74</v>
      </c>
      <c r="N1984" t="s">
        <v>74</v>
      </c>
      <c r="O1984" t="s">
        <v>106</v>
      </c>
      <c r="P1984" t="s">
        <v>129</v>
      </c>
      <c r="Q1984" t="s">
        <v>73</v>
      </c>
      <c r="R1984" t="s">
        <v>1466</v>
      </c>
      <c r="S1984" t="s">
        <v>96</v>
      </c>
      <c r="T1984" t="s">
        <v>76</v>
      </c>
    </row>
    <row r="1985" spans="1:20" x14ac:dyDescent="0.25">
      <c r="A1985" s="1">
        <v>4543</v>
      </c>
      <c r="B1985" t="s">
        <v>22</v>
      </c>
      <c r="C1985" t="s">
        <v>39</v>
      </c>
      <c r="D1985" t="s">
        <v>68</v>
      </c>
      <c r="E1985" t="s">
        <v>58</v>
      </c>
      <c r="F1985" t="s">
        <v>73</v>
      </c>
      <c r="G1985" t="s">
        <v>107</v>
      </c>
      <c r="H1985" t="s">
        <v>925</v>
      </c>
      <c r="I1985" t="s">
        <v>102</v>
      </c>
      <c r="J1985" t="s">
        <v>108</v>
      </c>
      <c r="K1985" t="s">
        <v>1266</v>
      </c>
      <c r="L1985" t="s">
        <v>101</v>
      </c>
      <c r="M1985" t="s">
        <v>101</v>
      </c>
      <c r="N1985" t="s">
        <v>101</v>
      </c>
      <c r="O1985" t="s">
        <v>103</v>
      </c>
      <c r="P1985" t="s">
        <v>772</v>
      </c>
      <c r="Q1985" t="s">
        <v>74</v>
      </c>
      <c r="R1985" t="s">
        <v>1556</v>
      </c>
      <c r="S1985" t="s">
        <v>116</v>
      </c>
      <c r="T1985" t="s">
        <v>101</v>
      </c>
    </row>
    <row r="1986" spans="1:20" x14ac:dyDescent="0.25">
      <c r="A1986" s="1">
        <v>4544</v>
      </c>
      <c r="B1986" t="s">
        <v>22</v>
      </c>
      <c r="C1986" t="s">
        <v>24</v>
      </c>
      <c r="D1986" t="s">
        <v>69</v>
      </c>
      <c r="E1986" t="s">
        <v>50</v>
      </c>
      <c r="F1986" t="s">
        <v>73</v>
      </c>
      <c r="G1986" t="s">
        <v>77</v>
      </c>
      <c r="H1986" t="s">
        <v>571</v>
      </c>
      <c r="I1986" t="s">
        <v>99</v>
      </c>
      <c r="J1986" t="s">
        <v>108</v>
      </c>
      <c r="K1986" t="s">
        <v>1282</v>
      </c>
      <c r="L1986" t="s">
        <v>101</v>
      </c>
      <c r="M1986" t="s">
        <v>126</v>
      </c>
      <c r="N1986" t="s">
        <v>83</v>
      </c>
      <c r="O1986" t="s">
        <v>89</v>
      </c>
      <c r="P1986" t="s">
        <v>946</v>
      </c>
      <c r="Q1986" t="s">
        <v>73</v>
      </c>
      <c r="R1986" t="s">
        <v>1634</v>
      </c>
      <c r="S1986" t="s">
        <v>85</v>
      </c>
      <c r="T1986" t="s">
        <v>126</v>
      </c>
    </row>
    <row r="1987" spans="1:20" x14ac:dyDescent="0.25">
      <c r="A1987" s="1">
        <v>4545</v>
      </c>
      <c r="B1987" t="s">
        <v>22</v>
      </c>
      <c r="C1987" t="s">
        <v>25</v>
      </c>
      <c r="D1987" t="s">
        <v>69</v>
      </c>
      <c r="E1987" t="s">
        <v>46</v>
      </c>
      <c r="F1987" t="s">
        <v>73</v>
      </c>
      <c r="G1987" t="s">
        <v>75</v>
      </c>
      <c r="H1987" t="s">
        <v>292</v>
      </c>
      <c r="I1987" t="s">
        <v>103</v>
      </c>
      <c r="J1987" t="s">
        <v>111</v>
      </c>
      <c r="K1987" t="s">
        <v>1178</v>
      </c>
      <c r="L1987" t="s">
        <v>126</v>
      </c>
      <c r="M1987" t="s">
        <v>74</v>
      </c>
      <c r="N1987" t="s">
        <v>83</v>
      </c>
      <c r="O1987" t="s">
        <v>103</v>
      </c>
      <c r="P1987" t="s">
        <v>861</v>
      </c>
      <c r="Q1987" t="s">
        <v>73</v>
      </c>
      <c r="R1987" t="s">
        <v>1939</v>
      </c>
      <c r="S1987" t="s">
        <v>82</v>
      </c>
      <c r="T1987" t="s">
        <v>131</v>
      </c>
    </row>
    <row r="1988" spans="1:20" x14ac:dyDescent="0.25">
      <c r="A1988" s="1">
        <v>4546</v>
      </c>
      <c r="B1988" t="s">
        <v>22</v>
      </c>
      <c r="C1988" t="s">
        <v>26</v>
      </c>
      <c r="D1988" t="s">
        <v>69</v>
      </c>
      <c r="E1988" t="s">
        <v>49</v>
      </c>
      <c r="F1988" t="s">
        <v>74</v>
      </c>
      <c r="G1988" t="s">
        <v>77</v>
      </c>
      <c r="H1988" t="s">
        <v>807</v>
      </c>
      <c r="I1988" t="s">
        <v>89</v>
      </c>
      <c r="J1988" t="s">
        <v>92</v>
      </c>
      <c r="K1988" t="s">
        <v>1147</v>
      </c>
      <c r="L1988" t="s">
        <v>126</v>
      </c>
      <c r="M1988" t="s">
        <v>73</v>
      </c>
      <c r="N1988" t="s">
        <v>126</v>
      </c>
      <c r="O1988" t="s">
        <v>91</v>
      </c>
      <c r="P1988" t="s">
        <v>334</v>
      </c>
      <c r="Q1988" t="s">
        <v>74</v>
      </c>
      <c r="R1988" t="s">
        <v>1877</v>
      </c>
      <c r="S1988" t="s">
        <v>89</v>
      </c>
      <c r="T1988" t="s">
        <v>76</v>
      </c>
    </row>
    <row r="1989" spans="1:20" x14ac:dyDescent="0.25">
      <c r="A1989" s="1">
        <v>4547</v>
      </c>
      <c r="B1989" t="s">
        <v>22</v>
      </c>
      <c r="C1989" t="s">
        <v>27</v>
      </c>
      <c r="D1989" t="s">
        <v>69</v>
      </c>
      <c r="E1989" t="s">
        <v>41</v>
      </c>
      <c r="F1989" t="s">
        <v>73</v>
      </c>
      <c r="G1989" t="s">
        <v>90</v>
      </c>
      <c r="H1989" t="s">
        <v>955</v>
      </c>
      <c r="I1989" t="s">
        <v>99</v>
      </c>
      <c r="J1989" t="s">
        <v>92</v>
      </c>
      <c r="K1989" t="s">
        <v>1314</v>
      </c>
      <c r="L1989" t="s">
        <v>73</v>
      </c>
      <c r="M1989" t="s">
        <v>73</v>
      </c>
      <c r="N1989" t="s">
        <v>126</v>
      </c>
      <c r="O1989" t="s">
        <v>93</v>
      </c>
      <c r="P1989" t="s">
        <v>1225</v>
      </c>
      <c r="Q1989" t="s">
        <v>126</v>
      </c>
      <c r="R1989" t="s">
        <v>1443</v>
      </c>
      <c r="S1989" t="s">
        <v>78</v>
      </c>
      <c r="T1989" t="s">
        <v>73</v>
      </c>
    </row>
    <row r="1990" spans="1:20" x14ac:dyDescent="0.25">
      <c r="A1990" s="1">
        <v>4548</v>
      </c>
      <c r="B1990" t="s">
        <v>22</v>
      </c>
      <c r="C1990" t="s">
        <v>28</v>
      </c>
      <c r="D1990" t="s">
        <v>69</v>
      </c>
      <c r="E1990" t="s">
        <v>58</v>
      </c>
      <c r="F1990" t="s">
        <v>74</v>
      </c>
      <c r="G1990" t="s">
        <v>95</v>
      </c>
      <c r="H1990" t="s">
        <v>825</v>
      </c>
      <c r="I1990" t="s">
        <v>82</v>
      </c>
      <c r="J1990" t="s">
        <v>98</v>
      </c>
      <c r="K1990" t="s">
        <v>1227</v>
      </c>
      <c r="L1990" t="s">
        <v>101</v>
      </c>
      <c r="M1990" t="s">
        <v>73</v>
      </c>
      <c r="N1990" t="s">
        <v>126</v>
      </c>
      <c r="O1990" t="s">
        <v>107</v>
      </c>
      <c r="P1990" t="s">
        <v>1124</v>
      </c>
      <c r="Q1990" t="s">
        <v>74</v>
      </c>
      <c r="R1990" t="s">
        <v>866</v>
      </c>
      <c r="S1990" t="s">
        <v>85</v>
      </c>
      <c r="T1990" t="s">
        <v>76</v>
      </c>
    </row>
    <row r="1991" spans="1:20" x14ac:dyDescent="0.25">
      <c r="A1991" s="1">
        <v>4549</v>
      </c>
      <c r="B1991" t="s">
        <v>22</v>
      </c>
      <c r="C1991" t="s">
        <v>40</v>
      </c>
      <c r="D1991" t="s">
        <v>69</v>
      </c>
      <c r="E1991" t="s">
        <v>65</v>
      </c>
      <c r="F1991" t="s">
        <v>73</v>
      </c>
      <c r="G1991" t="s">
        <v>86</v>
      </c>
      <c r="H1991" t="s">
        <v>936</v>
      </c>
      <c r="I1991" t="s">
        <v>75</v>
      </c>
      <c r="J1991" t="s">
        <v>102</v>
      </c>
      <c r="K1991" t="s">
        <v>1293</v>
      </c>
      <c r="L1991" t="s">
        <v>101</v>
      </c>
      <c r="M1991" t="s">
        <v>74</v>
      </c>
      <c r="N1991" t="s">
        <v>74</v>
      </c>
      <c r="O1991" t="s">
        <v>97</v>
      </c>
      <c r="P1991" t="s">
        <v>1161</v>
      </c>
      <c r="Q1991" t="s">
        <v>73</v>
      </c>
      <c r="R1991" t="s">
        <v>1878</v>
      </c>
      <c r="S1991" t="s">
        <v>82</v>
      </c>
      <c r="T1991" t="s">
        <v>87</v>
      </c>
    </row>
    <row r="1992" spans="1:20" x14ac:dyDescent="0.25">
      <c r="A1992" s="1">
        <v>4550</v>
      </c>
      <c r="B1992" t="s">
        <v>22</v>
      </c>
      <c r="C1992" t="s">
        <v>30</v>
      </c>
      <c r="D1992" t="s">
        <v>69</v>
      </c>
      <c r="E1992" t="s">
        <v>51</v>
      </c>
      <c r="F1992" t="s">
        <v>73</v>
      </c>
      <c r="G1992" t="s">
        <v>94</v>
      </c>
      <c r="H1992" t="s">
        <v>392</v>
      </c>
      <c r="I1992" t="s">
        <v>96</v>
      </c>
      <c r="J1992" t="s">
        <v>75</v>
      </c>
      <c r="K1992" t="s">
        <v>1129</v>
      </c>
      <c r="L1992" t="s">
        <v>101</v>
      </c>
      <c r="M1992" t="s">
        <v>73</v>
      </c>
      <c r="N1992" t="s">
        <v>126</v>
      </c>
      <c r="O1992" t="s">
        <v>112</v>
      </c>
      <c r="P1992" t="s">
        <v>1167</v>
      </c>
      <c r="Q1992" t="s">
        <v>74</v>
      </c>
      <c r="R1992" t="s">
        <v>2157</v>
      </c>
      <c r="S1992" t="s">
        <v>85</v>
      </c>
      <c r="T1992" t="s">
        <v>83</v>
      </c>
    </row>
    <row r="1993" spans="1:20" x14ac:dyDescent="0.25">
      <c r="A1993" s="1">
        <v>4551</v>
      </c>
      <c r="B1993" t="s">
        <v>22</v>
      </c>
      <c r="C1993" t="s">
        <v>31</v>
      </c>
      <c r="D1993" t="s">
        <v>69</v>
      </c>
      <c r="E1993" t="s">
        <v>57</v>
      </c>
      <c r="F1993" t="s">
        <v>74</v>
      </c>
      <c r="G1993" t="s">
        <v>75</v>
      </c>
      <c r="H1993" t="s">
        <v>701</v>
      </c>
      <c r="I1993" t="s">
        <v>92</v>
      </c>
      <c r="J1993" t="s">
        <v>91</v>
      </c>
      <c r="K1993" t="s">
        <v>1178</v>
      </c>
      <c r="L1993" t="s">
        <v>126</v>
      </c>
      <c r="M1993" t="s">
        <v>74</v>
      </c>
      <c r="N1993" t="s">
        <v>1116</v>
      </c>
      <c r="O1993" t="s">
        <v>107</v>
      </c>
      <c r="P1993" t="s">
        <v>1168</v>
      </c>
      <c r="Q1993" t="s">
        <v>73</v>
      </c>
      <c r="R1993" t="s">
        <v>2018</v>
      </c>
      <c r="S1993" t="s">
        <v>106</v>
      </c>
      <c r="T1993" t="s">
        <v>1116</v>
      </c>
    </row>
    <row r="1994" spans="1:20" x14ac:dyDescent="0.25">
      <c r="A1994" s="1">
        <v>4552</v>
      </c>
      <c r="B1994" t="s">
        <v>22</v>
      </c>
      <c r="C1994" t="s">
        <v>32</v>
      </c>
      <c r="D1994" t="s">
        <v>69</v>
      </c>
      <c r="E1994" t="s">
        <v>58</v>
      </c>
      <c r="F1994" t="s">
        <v>73</v>
      </c>
      <c r="G1994" t="s">
        <v>95</v>
      </c>
      <c r="H1994" t="s">
        <v>448</v>
      </c>
      <c r="I1994" t="s">
        <v>75</v>
      </c>
      <c r="J1994" t="s">
        <v>92</v>
      </c>
      <c r="K1994" t="s">
        <v>1101</v>
      </c>
      <c r="L1994" t="s">
        <v>101</v>
      </c>
      <c r="M1994" t="s">
        <v>73</v>
      </c>
      <c r="N1994" t="s">
        <v>1116</v>
      </c>
      <c r="O1994" t="s">
        <v>93</v>
      </c>
      <c r="P1994" t="s">
        <v>1278</v>
      </c>
      <c r="Q1994" t="s">
        <v>74</v>
      </c>
      <c r="R1994" t="s">
        <v>1935</v>
      </c>
      <c r="S1994" t="s">
        <v>87</v>
      </c>
      <c r="T1994" t="s">
        <v>126</v>
      </c>
    </row>
    <row r="1995" spans="1:20" x14ac:dyDescent="0.25">
      <c r="A1995" s="1">
        <v>4553</v>
      </c>
      <c r="B1995" t="s">
        <v>22</v>
      </c>
      <c r="C1995" t="s">
        <v>33</v>
      </c>
      <c r="D1995" t="s">
        <v>69</v>
      </c>
      <c r="E1995" t="s">
        <v>52</v>
      </c>
      <c r="F1995" t="s">
        <v>74</v>
      </c>
      <c r="G1995" t="s">
        <v>86</v>
      </c>
      <c r="H1995" t="s">
        <v>653</v>
      </c>
      <c r="I1995" t="s">
        <v>98</v>
      </c>
      <c r="J1995" t="s">
        <v>95</v>
      </c>
      <c r="K1995" t="s">
        <v>1140</v>
      </c>
      <c r="L1995" t="s">
        <v>126</v>
      </c>
      <c r="M1995" t="s">
        <v>73</v>
      </c>
      <c r="N1995" t="s">
        <v>101</v>
      </c>
      <c r="O1995" t="s">
        <v>80</v>
      </c>
      <c r="P1995" t="s">
        <v>1133</v>
      </c>
      <c r="Q1995" t="s">
        <v>74</v>
      </c>
      <c r="R1995" t="s">
        <v>2106</v>
      </c>
      <c r="S1995" t="s">
        <v>106</v>
      </c>
      <c r="T1995" t="s">
        <v>83</v>
      </c>
    </row>
    <row r="1996" spans="1:20" x14ac:dyDescent="0.25">
      <c r="A1996" s="1">
        <v>4554</v>
      </c>
      <c r="B1996" t="s">
        <v>22</v>
      </c>
      <c r="C1996" t="s">
        <v>34</v>
      </c>
      <c r="D1996" t="s">
        <v>69</v>
      </c>
      <c r="E1996" t="s">
        <v>45</v>
      </c>
      <c r="F1996" t="s">
        <v>73</v>
      </c>
      <c r="G1996" t="s">
        <v>79</v>
      </c>
      <c r="H1996" t="s">
        <v>1016</v>
      </c>
      <c r="I1996" t="s">
        <v>103</v>
      </c>
      <c r="J1996" t="s">
        <v>95</v>
      </c>
      <c r="K1996" t="s">
        <v>1303</v>
      </c>
      <c r="L1996" t="s">
        <v>126</v>
      </c>
      <c r="M1996" t="s">
        <v>73</v>
      </c>
      <c r="N1996" t="s">
        <v>126</v>
      </c>
      <c r="O1996" t="s">
        <v>94</v>
      </c>
      <c r="P1996" t="s">
        <v>829</v>
      </c>
      <c r="Q1996" t="s">
        <v>74</v>
      </c>
      <c r="R1996" t="s">
        <v>1789</v>
      </c>
      <c r="S1996" t="s">
        <v>96</v>
      </c>
      <c r="T1996" t="s">
        <v>83</v>
      </c>
    </row>
    <row r="1997" spans="1:20" x14ac:dyDescent="0.25">
      <c r="A1997" s="1">
        <v>4555</v>
      </c>
      <c r="B1997" t="s">
        <v>22</v>
      </c>
      <c r="C1997" t="s">
        <v>35</v>
      </c>
      <c r="D1997" t="s">
        <v>69</v>
      </c>
      <c r="E1997" t="s">
        <v>68</v>
      </c>
      <c r="F1997" t="s">
        <v>74</v>
      </c>
      <c r="G1997" t="s">
        <v>84</v>
      </c>
      <c r="H1997" t="s">
        <v>1097</v>
      </c>
      <c r="I1997" t="s">
        <v>116</v>
      </c>
      <c r="J1997" t="s">
        <v>75</v>
      </c>
      <c r="K1997" t="s">
        <v>1238</v>
      </c>
      <c r="L1997" t="s">
        <v>1116</v>
      </c>
      <c r="M1997" t="s">
        <v>73</v>
      </c>
      <c r="N1997" t="s">
        <v>101</v>
      </c>
      <c r="O1997" t="s">
        <v>113</v>
      </c>
      <c r="P1997" t="s">
        <v>1142</v>
      </c>
      <c r="Q1997" t="s">
        <v>74</v>
      </c>
      <c r="R1997" t="s">
        <v>1455</v>
      </c>
      <c r="S1997" t="s">
        <v>87</v>
      </c>
      <c r="T1997" t="s">
        <v>1116</v>
      </c>
    </row>
    <row r="1998" spans="1:20" x14ac:dyDescent="0.25">
      <c r="A1998" s="1">
        <v>4556</v>
      </c>
      <c r="B1998" t="s">
        <v>22</v>
      </c>
      <c r="C1998" t="s">
        <v>36</v>
      </c>
      <c r="D1998" t="s">
        <v>69</v>
      </c>
      <c r="E1998" t="s">
        <v>60</v>
      </c>
      <c r="F1998" t="s">
        <v>74</v>
      </c>
      <c r="G1998" t="s">
        <v>98</v>
      </c>
      <c r="H1998" t="s">
        <v>268</v>
      </c>
      <c r="I1998" t="s">
        <v>78</v>
      </c>
      <c r="J1998" t="s">
        <v>90</v>
      </c>
      <c r="K1998" t="s">
        <v>138</v>
      </c>
      <c r="L1998" t="s">
        <v>73</v>
      </c>
      <c r="M1998" t="s">
        <v>74</v>
      </c>
      <c r="N1998" t="s">
        <v>126</v>
      </c>
      <c r="O1998" t="s">
        <v>112</v>
      </c>
      <c r="P1998" t="s">
        <v>1293</v>
      </c>
      <c r="Q1998" t="s">
        <v>74</v>
      </c>
      <c r="R1998" t="s">
        <v>1659</v>
      </c>
      <c r="S1998" t="s">
        <v>116</v>
      </c>
      <c r="T1998" t="s">
        <v>101</v>
      </c>
    </row>
    <row r="1999" spans="1:20" x14ac:dyDescent="0.25">
      <c r="A1999" s="1">
        <v>4557</v>
      </c>
      <c r="B1999" t="s">
        <v>22</v>
      </c>
      <c r="C1999" t="s">
        <v>37</v>
      </c>
      <c r="D1999" t="s">
        <v>69</v>
      </c>
      <c r="E1999" t="s">
        <v>68</v>
      </c>
      <c r="F1999" t="s">
        <v>73</v>
      </c>
      <c r="G1999" t="s">
        <v>102</v>
      </c>
      <c r="H1999" t="s">
        <v>517</v>
      </c>
      <c r="I1999" t="s">
        <v>102</v>
      </c>
      <c r="J1999" t="s">
        <v>95</v>
      </c>
      <c r="K1999" t="s">
        <v>1255</v>
      </c>
      <c r="L1999" t="s">
        <v>126</v>
      </c>
      <c r="M1999" t="s">
        <v>73</v>
      </c>
      <c r="N1999" t="s">
        <v>101</v>
      </c>
      <c r="O1999" t="s">
        <v>80</v>
      </c>
      <c r="P1999" t="s">
        <v>1142</v>
      </c>
      <c r="Q1999" t="s">
        <v>74</v>
      </c>
      <c r="R1999" t="s">
        <v>1584</v>
      </c>
      <c r="S1999" t="s">
        <v>99</v>
      </c>
      <c r="T1999" t="s">
        <v>87</v>
      </c>
    </row>
    <row r="2000" spans="1:20" x14ac:dyDescent="0.25">
      <c r="A2000" s="1">
        <v>4558</v>
      </c>
      <c r="B2000" t="s">
        <v>22</v>
      </c>
      <c r="C2000" t="s">
        <v>38</v>
      </c>
      <c r="D2000" t="s">
        <v>69</v>
      </c>
      <c r="E2000" t="s">
        <v>56</v>
      </c>
      <c r="F2000" t="s">
        <v>74</v>
      </c>
      <c r="G2000" t="s">
        <v>105</v>
      </c>
      <c r="H2000" t="s">
        <v>973</v>
      </c>
      <c r="I2000" t="s">
        <v>81</v>
      </c>
      <c r="J2000" t="s">
        <v>113</v>
      </c>
      <c r="K2000" t="s">
        <v>1353</v>
      </c>
      <c r="L2000" t="s">
        <v>101</v>
      </c>
      <c r="M2000" t="s">
        <v>73</v>
      </c>
      <c r="N2000" t="s">
        <v>101</v>
      </c>
      <c r="O2000" t="s">
        <v>84</v>
      </c>
      <c r="P2000" t="s">
        <v>1284</v>
      </c>
      <c r="Q2000" t="s">
        <v>126</v>
      </c>
      <c r="R2000" t="s">
        <v>2142</v>
      </c>
      <c r="S2000" t="s">
        <v>96</v>
      </c>
      <c r="T2000" t="s">
        <v>76</v>
      </c>
    </row>
    <row r="2001" spans="1:20" x14ac:dyDescent="0.25">
      <c r="A2001" s="1">
        <v>4559</v>
      </c>
      <c r="B2001" t="s">
        <v>22</v>
      </c>
      <c r="C2001" t="s">
        <v>39</v>
      </c>
      <c r="D2001" t="s">
        <v>69</v>
      </c>
      <c r="E2001" t="s">
        <v>41</v>
      </c>
      <c r="F2001" t="s">
        <v>74</v>
      </c>
      <c r="G2001" t="s">
        <v>86</v>
      </c>
      <c r="H2001" t="s">
        <v>1014</v>
      </c>
      <c r="I2001" t="s">
        <v>85</v>
      </c>
      <c r="J2001" t="s">
        <v>98</v>
      </c>
      <c r="K2001" t="s">
        <v>681</v>
      </c>
      <c r="L2001" t="s">
        <v>74</v>
      </c>
      <c r="M2001" t="s">
        <v>74</v>
      </c>
      <c r="N2001" t="s">
        <v>83</v>
      </c>
      <c r="O2001" t="s">
        <v>93</v>
      </c>
      <c r="P2001" t="s">
        <v>1147</v>
      </c>
      <c r="Q2001" t="s">
        <v>126</v>
      </c>
      <c r="R2001" t="s">
        <v>2193</v>
      </c>
      <c r="S2001" t="s">
        <v>96</v>
      </c>
      <c r="T2001" t="s">
        <v>1116</v>
      </c>
    </row>
    <row r="2002" spans="1:20" x14ac:dyDescent="0.25">
      <c r="A2002" s="1">
        <v>4560</v>
      </c>
      <c r="B2002" t="s">
        <v>22</v>
      </c>
      <c r="C2002" t="s">
        <v>24</v>
      </c>
      <c r="D2002" t="s">
        <v>70</v>
      </c>
      <c r="E2002" t="s">
        <v>64</v>
      </c>
      <c r="F2002" t="s">
        <v>73</v>
      </c>
      <c r="G2002" t="s">
        <v>118</v>
      </c>
      <c r="H2002" t="s">
        <v>1084</v>
      </c>
      <c r="I2002" t="s">
        <v>98</v>
      </c>
      <c r="J2002" t="s">
        <v>94</v>
      </c>
      <c r="K2002" t="s">
        <v>1340</v>
      </c>
      <c r="L2002" t="s">
        <v>1116</v>
      </c>
      <c r="M2002" t="s">
        <v>73</v>
      </c>
      <c r="N2002" t="s">
        <v>73</v>
      </c>
      <c r="O2002" t="s">
        <v>93</v>
      </c>
      <c r="P2002" t="s">
        <v>961</v>
      </c>
      <c r="Q2002" t="s">
        <v>74</v>
      </c>
      <c r="R2002" t="s">
        <v>1488</v>
      </c>
      <c r="S2002" t="s">
        <v>82</v>
      </c>
      <c r="T2002" t="s">
        <v>117</v>
      </c>
    </row>
    <row r="2003" spans="1:20" x14ac:dyDescent="0.25">
      <c r="A2003" s="1">
        <v>4561</v>
      </c>
      <c r="B2003" t="s">
        <v>22</v>
      </c>
      <c r="C2003" t="s">
        <v>25</v>
      </c>
      <c r="D2003" t="s">
        <v>70</v>
      </c>
      <c r="E2003" t="s">
        <v>66</v>
      </c>
      <c r="F2003" t="s">
        <v>74</v>
      </c>
      <c r="G2003" t="s">
        <v>86</v>
      </c>
      <c r="H2003" t="s">
        <v>1098</v>
      </c>
      <c r="I2003" t="s">
        <v>86</v>
      </c>
      <c r="J2003" t="s">
        <v>108</v>
      </c>
      <c r="K2003" t="s">
        <v>1342</v>
      </c>
      <c r="L2003" t="s">
        <v>1116</v>
      </c>
      <c r="M2003" t="s">
        <v>74</v>
      </c>
      <c r="N2003" t="s">
        <v>126</v>
      </c>
      <c r="O2003" t="s">
        <v>102</v>
      </c>
      <c r="P2003" t="s">
        <v>84</v>
      </c>
      <c r="Q2003" t="s">
        <v>73</v>
      </c>
      <c r="R2003" t="s">
        <v>1858</v>
      </c>
      <c r="S2003" t="s">
        <v>78</v>
      </c>
      <c r="T2003" t="s">
        <v>1116</v>
      </c>
    </row>
    <row r="2004" spans="1:20" x14ac:dyDescent="0.25">
      <c r="A2004" s="1">
        <v>4562</v>
      </c>
      <c r="B2004" t="s">
        <v>22</v>
      </c>
      <c r="C2004" t="s">
        <v>26</v>
      </c>
      <c r="D2004" t="s">
        <v>70</v>
      </c>
      <c r="E2004" t="s">
        <v>67</v>
      </c>
      <c r="F2004" t="s">
        <v>74</v>
      </c>
      <c r="G2004" t="s">
        <v>86</v>
      </c>
      <c r="H2004" t="s">
        <v>730</v>
      </c>
      <c r="I2004" t="s">
        <v>79</v>
      </c>
      <c r="J2004" t="s">
        <v>125</v>
      </c>
      <c r="K2004" t="s">
        <v>1330</v>
      </c>
      <c r="L2004" t="s">
        <v>101</v>
      </c>
      <c r="M2004" t="s">
        <v>101</v>
      </c>
      <c r="N2004" t="s">
        <v>101</v>
      </c>
      <c r="O2004" t="s">
        <v>89</v>
      </c>
      <c r="P2004" t="s">
        <v>213</v>
      </c>
      <c r="Q2004" t="s">
        <v>73</v>
      </c>
      <c r="R2004" t="s">
        <v>1524</v>
      </c>
      <c r="S2004" t="s">
        <v>87</v>
      </c>
      <c r="T2004" t="s">
        <v>101</v>
      </c>
    </row>
    <row r="2005" spans="1:20" x14ac:dyDescent="0.25">
      <c r="A2005" s="1">
        <v>4563</v>
      </c>
      <c r="B2005" t="s">
        <v>22</v>
      </c>
      <c r="C2005" t="s">
        <v>27</v>
      </c>
      <c r="D2005" t="s">
        <v>70</v>
      </c>
      <c r="E2005" t="s">
        <v>46</v>
      </c>
      <c r="F2005" t="s">
        <v>73</v>
      </c>
      <c r="G2005" t="s">
        <v>78</v>
      </c>
      <c r="H2005" t="s">
        <v>618</v>
      </c>
      <c r="I2005" t="s">
        <v>114</v>
      </c>
      <c r="J2005" t="s">
        <v>105</v>
      </c>
      <c r="K2005" t="s">
        <v>1316</v>
      </c>
      <c r="L2005" t="s">
        <v>74</v>
      </c>
      <c r="M2005" t="s">
        <v>101</v>
      </c>
      <c r="N2005" t="s">
        <v>1116</v>
      </c>
      <c r="O2005" t="s">
        <v>81</v>
      </c>
      <c r="P2005" t="s">
        <v>138</v>
      </c>
      <c r="Q2005" t="s">
        <v>73</v>
      </c>
      <c r="R2005" t="s">
        <v>642</v>
      </c>
      <c r="S2005" t="s">
        <v>85</v>
      </c>
      <c r="T2005" t="s">
        <v>101</v>
      </c>
    </row>
    <row r="2006" spans="1:20" x14ac:dyDescent="0.25">
      <c r="A2006" s="1">
        <v>4564</v>
      </c>
      <c r="B2006" t="s">
        <v>22</v>
      </c>
      <c r="C2006" t="s">
        <v>40</v>
      </c>
      <c r="D2006" t="s">
        <v>70</v>
      </c>
      <c r="E2006" t="s">
        <v>42</v>
      </c>
      <c r="F2006" t="s">
        <v>73</v>
      </c>
      <c r="G2006" t="s">
        <v>113</v>
      </c>
      <c r="H2006" t="s">
        <v>507</v>
      </c>
      <c r="I2006" t="s">
        <v>79</v>
      </c>
      <c r="J2006" t="s">
        <v>88</v>
      </c>
      <c r="K2006" t="s">
        <v>1352</v>
      </c>
      <c r="L2006" t="s">
        <v>1116</v>
      </c>
      <c r="M2006" t="s">
        <v>126</v>
      </c>
      <c r="N2006" t="s">
        <v>126</v>
      </c>
      <c r="O2006" t="s">
        <v>90</v>
      </c>
      <c r="P2006" t="s">
        <v>1018</v>
      </c>
      <c r="Q2006" t="s">
        <v>73</v>
      </c>
      <c r="R2006" t="s">
        <v>1716</v>
      </c>
      <c r="S2006" t="s">
        <v>117</v>
      </c>
      <c r="T2006" t="s">
        <v>131</v>
      </c>
    </row>
    <row r="2007" spans="1:20" x14ac:dyDescent="0.25">
      <c r="A2007" s="1">
        <v>4565</v>
      </c>
      <c r="B2007" t="s">
        <v>22</v>
      </c>
      <c r="C2007" t="s">
        <v>29</v>
      </c>
      <c r="D2007" t="s">
        <v>70</v>
      </c>
      <c r="E2007" t="s">
        <v>48</v>
      </c>
      <c r="F2007" t="s">
        <v>74</v>
      </c>
      <c r="G2007" t="s">
        <v>92</v>
      </c>
      <c r="H2007" t="s">
        <v>199</v>
      </c>
      <c r="I2007" t="s">
        <v>107</v>
      </c>
      <c r="J2007" t="s">
        <v>123</v>
      </c>
      <c r="K2007" t="s">
        <v>1336</v>
      </c>
      <c r="L2007" t="s">
        <v>73</v>
      </c>
      <c r="M2007" t="s">
        <v>126</v>
      </c>
      <c r="N2007" t="s">
        <v>1116</v>
      </c>
      <c r="O2007" t="s">
        <v>107</v>
      </c>
      <c r="P2007" t="s">
        <v>260</v>
      </c>
      <c r="Q2007" t="s">
        <v>101</v>
      </c>
      <c r="R2007" t="s">
        <v>2066</v>
      </c>
      <c r="S2007" t="s">
        <v>82</v>
      </c>
      <c r="T2007" t="s">
        <v>83</v>
      </c>
    </row>
    <row r="2008" spans="1:20" x14ac:dyDescent="0.25">
      <c r="A2008" s="1">
        <v>4566</v>
      </c>
      <c r="B2008" t="s">
        <v>22</v>
      </c>
      <c r="C2008" t="s">
        <v>30</v>
      </c>
      <c r="D2008" t="s">
        <v>70</v>
      </c>
      <c r="E2008" t="s">
        <v>47</v>
      </c>
      <c r="F2008" t="s">
        <v>73</v>
      </c>
      <c r="G2008" t="s">
        <v>93</v>
      </c>
      <c r="H2008" t="s">
        <v>182</v>
      </c>
      <c r="I2008" t="s">
        <v>113</v>
      </c>
      <c r="J2008" t="s">
        <v>125</v>
      </c>
      <c r="K2008" t="s">
        <v>1402</v>
      </c>
      <c r="L2008" t="s">
        <v>101</v>
      </c>
      <c r="M2008" t="s">
        <v>1116</v>
      </c>
      <c r="N2008" t="s">
        <v>83</v>
      </c>
      <c r="O2008" t="s">
        <v>86</v>
      </c>
      <c r="P2008" t="s">
        <v>1016</v>
      </c>
      <c r="Q2008" t="s">
        <v>74</v>
      </c>
      <c r="R2008" t="s">
        <v>1999</v>
      </c>
      <c r="S2008" t="s">
        <v>81</v>
      </c>
      <c r="T2008" t="s">
        <v>78</v>
      </c>
    </row>
    <row r="2009" spans="1:20" x14ac:dyDescent="0.25">
      <c r="A2009" s="1">
        <v>4567</v>
      </c>
      <c r="B2009" t="s">
        <v>22</v>
      </c>
      <c r="C2009" t="s">
        <v>31</v>
      </c>
      <c r="D2009" t="s">
        <v>70</v>
      </c>
      <c r="E2009" t="s">
        <v>45</v>
      </c>
      <c r="F2009" t="s">
        <v>73</v>
      </c>
      <c r="G2009" t="s">
        <v>94</v>
      </c>
      <c r="H2009" t="s">
        <v>506</v>
      </c>
      <c r="I2009" t="s">
        <v>77</v>
      </c>
      <c r="J2009" t="s">
        <v>88</v>
      </c>
      <c r="K2009" t="s">
        <v>1192</v>
      </c>
      <c r="L2009" t="s">
        <v>1116</v>
      </c>
      <c r="M2009" t="s">
        <v>126</v>
      </c>
      <c r="N2009" t="s">
        <v>101</v>
      </c>
      <c r="O2009" t="s">
        <v>98</v>
      </c>
      <c r="P2009" t="s">
        <v>133</v>
      </c>
      <c r="Q2009" t="s">
        <v>73</v>
      </c>
      <c r="R2009" t="s">
        <v>113</v>
      </c>
      <c r="S2009" t="s">
        <v>85</v>
      </c>
      <c r="T2009" t="s">
        <v>131</v>
      </c>
    </row>
    <row r="2010" spans="1:20" x14ac:dyDescent="0.25">
      <c r="A2010" s="1">
        <v>4568</v>
      </c>
      <c r="B2010" t="s">
        <v>22</v>
      </c>
      <c r="C2010" t="s">
        <v>32</v>
      </c>
      <c r="D2010" t="s">
        <v>70</v>
      </c>
      <c r="E2010" t="s">
        <v>72</v>
      </c>
      <c r="F2010" t="s">
        <v>74</v>
      </c>
      <c r="G2010" t="s">
        <v>101</v>
      </c>
      <c r="H2010" t="s">
        <v>382</v>
      </c>
      <c r="I2010" t="s">
        <v>113</v>
      </c>
      <c r="J2010" t="s">
        <v>88</v>
      </c>
      <c r="K2010" t="s">
        <v>1403</v>
      </c>
      <c r="L2010" t="s">
        <v>73</v>
      </c>
      <c r="M2010" t="s">
        <v>126</v>
      </c>
      <c r="N2010" t="s">
        <v>126</v>
      </c>
      <c r="O2010" t="s">
        <v>77</v>
      </c>
      <c r="P2010" t="s">
        <v>842</v>
      </c>
      <c r="Q2010" t="s">
        <v>73</v>
      </c>
      <c r="R2010" t="s">
        <v>1108</v>
      </c>
      <c r="S2010" t="s">
        <v>78</v>
      </c>
      <c r="T2010" t="s">
        <v>83</v>
      </c>
    </row>
    <row r="2011" spans="1:20" x14ac:dyDescent="0.25">
      <c r="A2011" s="1">
        <v>4569</v>
      </c>
      <c r="B2011" t="s">
        <v>22</v>
      </c>
      <c r="C2011" t="s">
        <v>33</v>
      </c>
      <c r="D2011" t="s">
        <v>70</v>
      </c>
      <c r="E2011" t="s">
        <v>61</v>
      </c>
      <c r="F2011" t="s">
        <v>73</v>
      </c>
      <c r="G2011" t="s">
        <v>80</v>
      </c>
      <c r="H2011" t="s">
        <v>720</v>
      </c>
      <c r="I2011" t="s">
        <v>114</v>
      </c>
      <c r="J2011" t="s">
        <v>97</v>
      </c>
      <c r="K2011" t="s">
        <v>1387</v>
      </c>
      <c r="L2011" t="s">
        <v>126</v>
      </c>
      <c r="M2011" t="s">
        <v>1116</v>
      </c>
      <c r="N2011" t="s">
        <v>74</v>
      </c>
      <c r="O2011" t="s">
        <v>79</v>
      </c>
      <c r="P2011" t="s">
        <v>782</v>
      </c>
      <c r="Q2011" t="s">
        <v>126</v>
      </c>
      <c r="R2011" t="s">
        <v>2072</v>
      </c>
      <c r="S2011" t="s">
        <v>87</v>
      </c>
      <c r="T2011" t="s">
        <v>83</v>
      </c>
    </row>
    <row r="2012" spans="1:20" x14ac:dyDescent="0.25">
      <c r="A2012" s="1">
        <v>4570</v>
      </c>
      <c r="B2012" t="s">
        <v>22</v>
      </c>
      <c r="C2012" t="s">
        <v>34</v>
      </c>
      <c r="D2012" t="s">
        <v>70</v>
      </c>
      <c r="E2012" t="s">
        <v>68</v>
      </c>
      <c r="F2012" t="s">
        <v>74</v>
      </c>
      <c r="G2012" t="s">
        <v>86</v>
      </c>
      <c r="H2012" t="s">
        <v>931</v>
      </c>
      <c r="I2012" t="s">
        <v>113</v>
      </c>
      <c r="J2012" t="s">
        <v>105</v>
      </c>
      <c r="K2012" t="s">
        <v>1206</v>
      </c>
      <c r="L2012" t="s">
        <v>126</v>
      </c>
      <c r="M2012" t="s">
        <v>73</v>
      </c>
      <c r="N2012" t="s">
        <v>74</v>
      </c>
      <c r="O2012" t="s">
        <v>95</v>
      </c>
      <c r="P2012" t="s">
        <v>1005</v>
      </c>
      <c r="Q2012" t="s">
        <v>74</v>
      </c>
      <c r="R2012" t="s">
        <v>1792</v>
      </c>
      <c r="S2012" t="s">
        <v>82</v>
      </c>
      <c r="T2012" t="s">
        <v>76</v>
      </c>
    </row>
    <row r="2013" spans="1:20" x14ac:dyDescent="0.25">
      <c r="A2013" s="1">
        <v>4571</v>
      </c>
      <c r="B2013" t="s">
        <v>22</v>
      </c>
      <c r="C2013" t="s">
        <v>35</v>
      </c>
      <c r="D2013" t="s">
        <v>70</v>
      </c>
      <c r="E2013" t="s">
        <v>45</v>
      </c>
      <c r="F2013" t="s">
        <v>74</v>
      </c>
      <c r="G2013" t="s">
        <v>77</v>
      </c>
      <c r="H2013" t="s">
        <v>651</v>
      </c>
      <c r="I2013" t="s">
        <v>90</v>
      </c>
      <c r="J2013" t="s">
        <v>79</v>
      </c>
      <c r="K2013" t="s">
        <v>1197</v>
      </c>
      <c r="L2013" t="s">
        <v>126</v>
      </c>
      <c r="M2013" t="s">
        <v>73</v>
      </c>
      <c r="N2013" t="s">
        <v>1116</v>
      </c>
      <c r="O2013" t="s">
        <v>114</v>
      </c>
      <c r="P2013" t="s">
        <v>949</v>
      </c>
      <c r="Q2013" t="s">
        <v>74</v>
      </c>
      <c r="R2013" t="s">
        <v>135</v>
      </c>
      <c r="S2013" t="s">
        <v>82</v>
      </c>
      <c r="T2013" t="s">
        <v>83</v>
      </c>
    </row>
    <row r="2014" spans="1:20" x14ac:dyDescent="0.25">
      <c r="A2014" s="1">
        <v>4572</v>
      </c>
      <c r="B2014" t="s">
        <v>22</v>
      </c>
      <c r="C2014" t="s">
        <v>36</v>
      </c>
      <c r="D2014" t="s">
        <v>70</v>
      </c>
      <c r="E2014" t="s">
        <v>64</v>
      </c>
      <c r="F2014" t="s">
        <v>74</v>
      </c>
      <c r="G2014" t="s">
        <v>96</v>
      </c>
      <c r="H2014" t="s">
        <v>322</v>
      </c>
      <c r="I2014" t="s">
        <v>81</v>
      </c>
      <c r="J2014" t="s">
        <v>105</v>
      </c>
      <c r="K2014" t="s">
        <v>1189</v>
      </c>
      <c r="L2014" t="s">
        <v>126</v>
      </c>
      <c r="M2014" t="s">
        <v>74</v>
      </c>
      <c r="N2014" t="s">
        <v>1116</v>
      </c>
      <c r="O2014" t="s">
        <v>102</v>
      </c>
      <c r="P2014" t="s">
        <v>1036</v>
      </c>
      <c r="Q2014" t="s">
        <v>73</v>
      </c>
      <c r="R2014" t="s">
        <v>2141</v>
      </c>
      <c r="S2014" t="s">
        <v>96</v>
      </c>
      <c r="T2014" t="s">
        <v>83</v>
      </c>
    </row>
    <row r="2015" spans="1:20" x14ac:dyDescent="0.25">
      <c r="A2015" s="1">
        <v>4573</v>
      </c>
      <c r="B2015" t="s">
        <v>22</v>
      </c>
      <c r="C2015" t="s">
        <v>37</v>
      </c>
      <c r="D2015" t="s">
        <v>70</v>
      </c>
      <c r="E2015" t="s">
        <v>43</v>
      </c>
      <c r="F2015" t="s">
        <v>73</v>
      </c>
      <c r="G2015" t="s">
        <v>85</v>
      </c>
      <c r="H2015" t="s">
        <v>614</v>
      </c>
      <c r="I2015" t="s">
        <v>82</v>
      </c>
      <c r="J2015" t="s">
        <v>114</v>
      </c>
      <c r="K2015" t="s">
        <v>1076</v>
      </c>
      <c r="L2015" t="s">
        <v>73</v>
      </c>
      <c r="M2015" t="s">
        <v>74</v>
      </c>
      <c r="N2015" t="s">
        <v>74</v>
      </c>
      <c r="O2015" t="s">
        <v>98</v>
      </c>
      <c r="P2015" t="s">
        <v>473</v>
      </c>
      <c r="Q2015" t="s">
        <v>74</v>
      </c>
      <c r="R2015" t="s">
        <v>2059</v>
      </c>
      <c r="S2015" t="s">
        <v>78</v>
      </c>
      <c r="T2015" t="s">
        <v>101</v>
      </c>
    </row>
    <row r="2016" spans="1:20" x14ac:dyDescent="0.25">
      <c r="A2016" s="1">
        <v>4574</v>
      </c>
      <c r="B2016" t="s">
        <v>22</v>
      </c>
      <c r="C2016" t="s">
        <v>38</v>
      </c>
      <c r="D2016" t="s">
        <v>70</v>
      </c>
      <c r="E2016" t="s">
        <v>49</v>
      </c>
      <c r="F2016" t="s">
        <v>73</v>
      </c>
      <c r="G2016" t="s">
        <v>90</v>
      </c>
      <c r="H2016" t="s">
        <v>574</v>
      </c>
      <c r="I2016" t="s">
        <v>93</v>
      </c>
      <c r="J2016" t="s">
        <v>118</v>
      </c>
      <c r="K2016" t="s">
        <v>1286</v>
      </c>
      <c r="L2016" t="s">
        <v>74</v>
      </c>
      <c r="M2016" t="s">
        <v>73</v>
      </c>
      <c r="N2016" t="s">
        <v>101</v>
      </c>
      <c r="O2016" t="s">
        <v>77</v>
      </c>
      <c r="P2016" t="s">
        <v>213</v>
      </c>
      <c r="Q2016" t="s">
        <v>74</v>
      </c>
      <c r="R2016" t="s">
        <v>1717</v>
      </c>
      <c r="S2016" t="s">
        <v>82</v>
      </c>
      <c r="T2016" t="s">
        <v>1116</v>
      </c>
    </row>
    <row r="2017" spans="1:20" x14ac:dyDescent="0.25">
      <c r="A2017" s="1">
        <v>4575</v>
      </c>
      <c r="B2017" t="s">
        <v>22</v>
      </c>
      <c r="C2017" t="s">
        <v>39</v>
      </c>
      <c r="D2017" t="s">
        <v>70</v>
      </c>
      <c r="E2017" t="s">
        <v>42</v>
      </c>
      <c r="F2017" t="s">
        <v>74</v>
      </c>
      <c r="G2017" t="s">
        <v>107</v>
      </c>
      <c r="H2017" t="s">
        <v>1053</v>
      </c>
      <c r="I2017" t="s">
        <v>103</v>
      </c>
      <c r="J2017" t="s">
        <v>80</v>
      </c>
      <c r="K2017" t="s">
        <v>1179</v>
      </c>
      <c r="L2017" t="s">
        <v>1116</v>
      </c>
      <c r="M2017" t="s">
        <v>74</v>
      </c>
      <c r="N2017" t="s">
        <v>74</v>
      </c>
      <c r="O2017" t="s">
        <v>90</v>
      </c>
      <c r="P2017" t="s">
        <v>911</v>
      </c>
      <c r="Q2017" t="s">
        <v>73</v>
      </c>
      <c r="R2017" t="s">
        <v>1949</v>
      </c>
      <c r="S2017" t="s">
        <v>78</v>
      </c>
      <c r="T2017" t="s">
        <v>1116</v>
      </c>
    </row>
    <row r="2018" spans="1:20" x14ac:dyDescent="0.25">
      <c r="A2018" s="1">
        <v>4576</v>
      </c>
      <c r="B2018" t="s">
        <v>22</v>
      </c>
      <c r="C2018" t="s">
        <v>24</v>
      </c>
      <c r="D2018" t="s">
        <v>71</v>
      </c>
      <c r="E2018" t="s">
        <v>59</v>
      </c>
      <c r="F2018" t="s">
        <v>73</v>
      </c>
      <c r="G2018" t="s">
        <v>90</v>
      </c>
      <c r="H2018" t="s">
        <v>1087</v>
      </c>
      <c r="I2018" t="s">
        <v>90</v>
      </c>
      <c r="J2018" t="s">
        <v>105</v>
      </c>
      <c r="K2018" t="s">
        <v>1197</v>
      </c>
      <c r="L2018" t="s">
        <v>73</v>
      </c>
      <c r="M2018" t="s">
        <v>101</v>
      </c>
      <c r="N2018" t="s">
        <v>73</v>
      </c>
      <c r="O2018" t="s">
        <v>113</v>
      </c>
      <c r="P2018" t="s">
        <v>995</v>
      </c>
      <c r="Q2018" t="s">
        <v>74</v>
      </c>
      <c r="R2018" t="s">
        <v>1484</v>
      </c>
      <c r="S2018" t="s">
        <v>96</v>
      </c>
      <c r="T2018" t="s">
        <v>83</v>
      </c>
    </row>
    <row r="2019" spans="1:20" x14ac:dyDescent="0.25">
      <c r="A2019" s="1">
        <v>4577</v>
      </c>
      <c r="B2019" t="s">
        <v>22</v>
      </c>
      <c r="C2019" t="s">
        <v>25</v>
      </c>
      <c r="D2019" t="s">
        <v>71</v>
      </c>
      <c r="E2019" t="s">
        <v>53</v>
      </c>
      <c r="F2019" t="s">
        <v>74</v>
      </c>
      <c r="G2019" t="s">
        <v>90</v>
      </c>
      <c r="H2019" t="s">
        <v>936</v>
      </c>
      <c r="I2019" t="s">
        <v>106</v>
      </c>
      <c r="J2019" t="s">
        <v>103</v>
      </c>
      <c r="K2019" t="s">
        <v>1227</v>
      </c>
      <c r="L2019" t="s">
        <v>126</v>
      </c>
      <c r="M2019" t="s">
        <v>73</v>
      </c>
      <c r="N2019" t="s">
        <v>74</v>
      </c>
      <c r="O2019" t="s">
        <v>93</v>
      </c>
      <c r="P2019" t="s">
        <v>544</v>
      </c>
      <c r="Q2019" t="s">
        <v>73</v>
      </c>
      <c r="R2019" t="s">
        <v>1485</v>
      </c>
      <c r="S2019" t="s">
        <v>106</v>
      </c>
      <c r="T2019" t="s">
        <v>131</v>
      </c>
    </row>
    <row r="2020" spans="1:20" x14ac:dyDescent="0.25">
      <c r="A2020" s="1">
        <v>4578</v>
      </c>
      <c r="B2020" t="s">
        <v>22</v>
      </c>
      <c r="C2020" t="s">
        <v>26</v>
      </c>
      <c r="D2020" t="s">
        <v>71</v>
      </c>
      <c r="E2020" t="s">
        <v>55</v>
      </c>
      <c r="F2020" t="s">
        <v>73</v>
      </c>
      <c r="G2020" t="s">
        <v>87</v>
      </c>
      <c r="H2020" t="s">
        <v>666</v>
      </c>
      <c r="I2020" t="s">
        <v>82</v>
      </c>
      <c r="J2020" t="s">
        <v>98</v>
      </c>
      <c r="K2020" t="s">
        <v>357</v>
      </c>
      <c r="L2020" t="s">
        <v>73</v>
      </c>
      <c r="M2020" t="s">
        <v>73</v>
      </c>
      <c r="N2020" t="s">
        <v>101</v>
      </c>
      <c r="O2020" t="s">
        <v>80</v>
      </c>
      <c r="P2020" t="s">
        <v>1144</v>
      </c>
      <c r="Q2020" t="s">
        <v>73</v>
      </c>
      <c r="R2020" t="s">
        <v>1665</v>
      </c>
      <c r="S2020" t="s">
        <v>106</v>
      </c>
      <c r="T2020" t="s">
        <v>131</v>
      </c>
    </row>
    <row r="2021" spans="1:20" x14ac:dyDescent="0.25">
      <c r="A2021" s="1">
        <v>4579</v>
      </c>
      <c r="B2021" t="s">
        <v>22</v>
      </c>
      <c r="C2021" t="s">
        <v>27</v>
      </c>
      <c r="D2021" t="s">
        <v>71</v>
      </c>
      <c r="E2021" t="s">
        <v>66</v>
      </c>
      <c r="F2021" t="s">
        <v>74</v>
      </c>
      <c r="G2021" t="s">
        <v>92</v>
      </c>
      <c r="H2021" t="s">
        <v>545</v>
      </c>
      <c r="I2021" t="s">
        <v>79</v>
      </c>
      <c r="J2021" t="s">
        <v>84</v>
      </c>
      <c r="K2021" t="s">
        <v>1201</v>
      </c>
      <c r="L2021" t="s">
        <v>126</v>
      </c>
      <c r="M2021" t="s">
        <v>74</v>
      </c>
      <c r="N2021" t="s">
        <v>101</v>
      </c>
      <c r="O2021" t="s">
        <v>103</v>
      </c>
      <c r="P2021" t="s">
        <v>335</v>
      </c>
      <c r="Q2021" t="s">
        <v>74</v>
      </c>
      <c r="R2021" t="s">
        <v>1432</v>
      </c>
      <c r="S2021" t="s">
        <v>89</v>
      </c>
      <c r="T2021" t="s">
        <v>131</v>
      </c>
    </row>
    <row r="2022" spans="1:20" x14ac:dyDescent="0.25">
      <c r="A2022" s="1">
        <v>4580</v>
      </c>
      <c r="B2022" t="s">
        <v>22</v>
      </c>
      <c r="C2022" t="s">
        <v>28</v>
      </c>
      <c r="D2022" t="s">
        <v>71</v>
      </c>
      <c r="E2022" t="s">
        <v>44</v>
      </c>
      <c r="F2022" t="s">
        <v>73</v>
      </c>
      <c r="G2022" t="s">
        <v>85</v>
      </c>
      <c r="H2022" t="s">
        <v>347</v>
      </c>
      <c r="I2022" t="s">
        <v>96</v>
      </c>
      <c r="J2022" t="s">
        <v>92</v>
      </c>
      <c r="K2022" t="s">
        <v>1018</v>
      </c>
      <c r="L2022" t="s">
        <v>73</v>
      </c>
      <c r="M2022" t="s">
        <v>74</v>
      </c>
      <c r="N2022" t="s">
        <v>126</v>
      </c>
      <c r="O2022" t="s">
        <v>114</v>
      </c>
      <c r="P2022" t="s">
        <v>544</v>
      </c>
      <c r="Q2022" t="s">
        <v>73</v>
      </c>
      <c r="R2022" t="s">
        <v>1588</v>
      </c>
      <c r="S2022" t="s">
        <v>85</v>
      </c>
      <c r="T2022" t="s">
        <v>83</v>
      </c>
    </row>
    <row r="2023" spans="1:20" x14ac:dyDescent="0.25">
      <c r="A2023" s="1">
        <v>4581</v>
      </c>
      <c r="B2023" t="s">
        <v>22</v>
      </c>
      <c r="C2023" t="s">
        <v>40</v>
      </c>
      <c r="D2023" t="s">
        <v>71</v>
      </c>
      <c r="E2023" t="s">
        <v>43</v>
      </c>
      <c r="F2023" t="s">
        <v>74</v>
      </c>
      <c r="G2023" t="s">
        <v>73</v>
      </c>
      <c r="H2023" t="s">
        <v>241</v>
      </c>
      <c r="I2023" t="s">
        <v>78</v>
      </c>
      <c r="J2023" t="s">
        <v>106</v>
      </c>
      <c r="K2023" t="s">
        <v>122</v>
      </c>
      <c r="L2023" t="s">
        <v>73</v>
      </c>
      <c r="M2023" t="s">
        <v>73</v>
      </c>
      <c r="N2023" t="s">
        <v>116</v>
      </c>
      <c r="O2023" t="s">
        <v>96</v>
      </c>
      <c r="P2023" t="s">
        <v>121</v>
      </c>
      <c r="Q2023" t="s">
        <v>73</v>
      </c>
      <c r="R2023" t="s">
        <v>1775</v>
      </c>
      <c r="S2023" t="s">
        <v>78</v>
      </c>
      <c r="T2023" t="s">
        <v>74</v>
      </c>
    </row>
    <row r="2024" spans="1:20" x14ac:dyDescent="0.25">
      <c r="A2024" s="1">
        <v>4582</v>
      </c>
      <c r="B2024" t="s">
        <v>22</v>
      </c>
      <c r="C2024" t="s">
        <v>29</v>
      </c>
      <c r="D2024" t="s">
        <v>71</v>
      </c>
      <c r="E2024" t="s">
        <v>57</v>
      </c>
      <c r="F2024" t="s">
        <v>73</v>
      </c>
      <c r="G2024" t="s">
        <v>99</v>
      </c>
      <c r="H2024" t="s">
        <v>174</v>
      </c>
      <c r="I2024" t="s">
        <v>77</v>
      </c>
      <c r="J2024" t="s">
        <v>107</v>
      </c>
      <c r="K2024" t="s">
        <v>1152</v>
      </c>
      <c r="L2024" t="s">
        <v>74</v>
      </c>
      <c r="M2024" t="s">
        <v>74</v>
      </c>
      <c r="N2024" t="s">
        <v>126</v>
      </c>
      <c r="O2024" t="s">
        <v>108</v>
      </c>
      <c r="P2024" t="s">
        <v>1252</v>
      </c>
      <c r="Q2024" t="s">
        <v>74</v>
      </c>
      <c r="R2024" t="s">
        <v>1571</v>
      </c>
      <c r="S2024" t="s">
        <v>106</v>
      </c>
      <c r="T2024" t="s">
        <v>87</v>
      </c>
    </row>
    <row r="2025" spans="1:20" x14ac:dyDescent="0.25">
      <c r="A2025" s="1">
        <v>4583</v>
      </c>
      <c r="B2025" t="s">
        <v>22</v>
      </c>
      <c r="C2025" t="s">
        <v>31</v>
      </c>
      <c r="D2025" t="s">
        <v>71</v>
      </c>
      <c r="E2025" t="s">
        <v>49</v>
      </c>
      <c r="F2025" t="s">
        <v>73</v>
      </c>
      <c r="G2025" t="s">
        <v>94</v>
      </c>
      <c r="H2025" t="s">
        <v>272</v>
      </c>
      <c r="I2025" t="s">
        <v>98</v>
      </c>
      <c r="J2025" t="s">
        <v>113</v>
      </c>
      <c r="K2025" t="s">
        <v>1131</v>
      </c>
      <c r="L2025" t="s">
        <v>126</v>
      </c>
      <c r="M2025" t="s">
        <v>73</v>
      </c>
      <c r="N2025" t="s">
        <v>1116</v>
      </c>
      <c r="O2025" t="s">
        <v>111</v>
      </c>
      <c r="P2025" t="s">
        <v>765</v>
      </c>
      <c r="Q2025" t="s">
        <v>126</v>
      </c>
      <c r="R2025" t="s">
        <v>2013</v>
      </c>
      <c r="S2025" t="s">
        <v>96</v>
      </c>
      <c r="T2025" t="s">
        <v>116</v>
      </c>
    </row>
    <row r="2026" spans="1:20" x14ac:dyDescent="0.25">
      <c r="A2026" s="1">
        <v>4584</v>
      </c>
      <c r="B2026" t="s">
        <v>22</v>
      </c>
      <c r="C2026" t="s">
        <v>32</v>
      </c>
      <c r="D2026" t="s">
        <v>71</v>
      </c>
      <c r="E2026" t="s">
        <v>63</v>
      </c>
      <c r="F2026" t="s">
        <v>74</v>
      </c>
      <c r="G2026" t="s">
        <v>93</v>
      </c>
      <c r="H2026" t="s">
        <v>900</v>
      </c>
      <c r="I2026" t="s">
        <v>75</v>
      </c>
      <c r="J2026" t="s">
        <v>114</v>
      </c>
      <c r="K2026" t="s">
        <v>1136</v>
      </c>
      <c r="L2026" t="s">
        <v>126</v>
      </c>
      <c r="M2026" t="s">
        <v>73</v>
      </c>
      <c r="N2026" t="s">
        <v>126</v>
      </c>
      <c r="O2026" t="s">
        <v>111</v>
      </c>
      <c r="P2026" t="s">
        <v>1144</v>
      </c>
      <c r="Q2026" t="s">
        <v>126</v>
      </c>
      <c r="R2026" t="s">
        <v>1656</v>
      </c>
      <c r="S2026" t="s">
        <v>85</v>
      </c>
      <c r="T2026" t="s">
        <v>131</v>
      </c>
    </row>
    <row r="2027" spans="1:20" x14ac:dyDescent="0.25">
      <c r="A2027" s="1">
        <v>4585</v>
      </c>
      <c r="B2027" t="s">
        <v>22</v>
      </c>
      <c r="C2027" t="s">
        <v>33</v>
      </c>
      <c r="D2027" t="s">
        <v>71</v>
      </c>
      <c r="E2027" t="s">
        <v>54</v>
      </c>
      <c r="F2027" t="s">
        <v>73</v>
      </c>
      <c r="G2027" t="s">
        <v>78</v>
      </c>
      <c r="H2027" t="s">
        <v>664</v>
      </c>
      <c r="I2027" t="s">
        <v>98</v>
      </c>
      <c r="J2027" t="s">
        <v>113</v>
      </c>
      <c r="K2027" t="s">
        <v>1167</v>
      </c>
      <c r="L2027" t="s">
        <v>74</v>
      </c>
      <c r="M2027" t="s">
        <v>126</v>
      </c>
      <c r="N2027" t="s">
        <v>131</v>
      </c>
      <c r="O2027" t="s">
        <v>86</v>
      </c>
      <c r="P2027" t="s">
        <v>183</v>
      </c>
      <c r="Q2027" t="s">
        <v>73</v>
      </c>
      <c r="R2027" t="s">
        <v>1900</v>
      </c>
      <c r="S2027" t="s">
        <v>96</v>
      </c>
      <c r="T2027" t="s">
        <v>83</v>
      </c>
    </row>
    <row r="2028" spans="1:20" x14ac:dyDescent="0.25">
      <c r="A2028" s="1">
        <v>4586</v>
      </c>
      <c r="B2028" t="s">
        <v>22</v>
      </c>
      <c r="C2028" t="s">
        <v>34</v>
      </c>
      <c r="D2028" t="s">
        <v>71</v>
      </c>
      <c r="E2028" t="s">
        <v>53</v>
      </c>
      <c r="F2028" t="s">
        <v>73</v>
      </c>
      <c r="G2028" t="s">
        <v>75</v>
      </c>
      <c r="H2028" t="s">
        <v>859</v>
      </c>
      <c r="I2028" t="s">
        <v>103</v>
      </c>
      <c r="J2028" t="s">
        <v>102</v>
      </c>
      <c r="K2028" t="s">
        <v>1344</v>
      </c>
      <c r="L2028" t="s">
        <v>126</v>
      </c>
      <c r="M2028" t="s">
        <v>73</v>
      </c>
      <c r="N2028" t="s">
        <v>83</v>
      </c>
      <c r="O2028" t="s">
        <v>102</v>
      </c>
      <c r="P2028" t="s">
        <v>1036</v>
      </c>
      <c r="Q2028" t="s">
        <v>73</v>
      </c>
      <c r="R2028" t="s">
        <v>1868</v>
      </c>
      <c r="S2028" t="s">
        <v>85</v>
      </c>
      <c r="T2028" t="s">
        <v>1116</v>
      </c>
    </row>
    <row r="2029" spans="1:20" x14ac:dyDescent="0.25">
      <c r="A2029" s="1">
        <v>4587</v>
      </c>
      <c r="B2029" t="s">
        <v>22</v>
      </c>
      <c r="C2029" t="s">
        <v>35</v>
      </c>
      <c r="D2029" t="s">
        <v>71</v>
      </c>
      <c r="E2029" t="s">
        <v>62</v>
      </c>
      <c r="F2029" t="s">
        <v>74</v>
      </c>
      <c r="G2029" t="s">
        <v>92</v>
      </c>
      <c r="H2029" t="s">
        <v>262</v>
      </c>
      <c r="I2029" t="s">
        <v>90</v>
      </c>
      <c r="J2029" t="s">
        <v>80</v>
      </c>
      <c r="K2029" t="s">
        <v>1278</v>
      </c>
      <c r="L2029" t="s">
        <v>126</v>
      </c>
      <c r="M2029" t="s">
        <v>74</v>
      </c>
      <c r="N2029" t="s">
        <v>101</v>
      </c>
      <c r="O2029" t="s">
        <v>103</v>
      </c>
      <c r="P2029" t="s">
        <v>789</v>
      </c>
      <c r="Q2029" t="s">
        <v>74</v>
      </c>
      <c r="R2029" t="s">
        <v>1908</v>
      </c>
      <c r="S2029" t="s">
        <v>116</v>
      </c>
      <c r="T2029" t="s">
        <v>74</v>
      </c>
    </row>
    <row r="2030" spans="1:20" x14ac:dyDescent="0.25">
      <c r="A2030" s="1">
        <v>4588</v>
      </c>
      <c r="B2030" t="s">
        <v>22</v>
      </c>
      <c r="C2030" t="s">
        <v>36</v>
      </c>
      <c r="D2030" t="s">
        <v>71</v>
      </c>
      <c r="E2030" t="s">
        <v>55</v>
      </c>
      <c r="F2030" t="s">
        <v>74</v>
      </c>
      <c r="G2030" t="s">
        <v>79</v>
      </c>
      <c r="H2030" t="s">
        <v>367</v>
      </c>
      <c r="I2030" t="s">
        <v>81</v>
      </c>
      <c r="J2030" t="s">
        <v>77</v>
      </c>
      <c r="K2030" t="s">
        <v>1259</v>
      </c>
      <c r="L2030" t="s">
        <v>73</v>
      </c>
      <c r="M2030" t="s">
        <v>74</v>
      </c>
      <c r="N2030" t="s">
        <v>74</v>
      </c>
      <c r="O2030" t="s">
        <v>107</v>
      </c>
      <c r="P2030" t="s">
        <v>1266</v>
      </c>
      <c r="Q2030" t="s">
        <v>1116</v>
      </c>
      <c r="R2030" t="s">
        <v>1545</v>
      </c>
      <c r="S2030" t="s">
        <v>116</v>
      </c>
      <c r="T2030" t="s">
        <v>76</v>
      </c>
    </row>
    <row r="2031" spans="1:20" x14ac:dyDescent="0.25">
      <c r="A2031" s="1">
        <v>4589</v>
      </c>
      <c r="B2031" t="s">
        <v>22</v>
      </c>
      <c r="C2031" t="s">
        <v>37</v>
      </c>
      <c r="D2031" t="s">
        <v>71</v>
      </c>
      <c r="E2031" t="s">
        <v>61</v>
      </c>
      <c r="F2031" t="s">
        <v>73</v>
      </c>
      <c r="G2031" t="s">
        <v>75</v>
      </c>
      <c r="H2031" t="s">
        <v>604</v>
      </c>
      <c r="I2031" t="s">
        <v>82</v>
      </c>
      <c r="J2031" t="s">
        <v>98</v>
      </c>
      <c r="K2031" t="s">
        <v>849</v>
      </c>
      <c r="L2031" t="s">
        <v>73</v>
      </c>
      <c r="M2031" t="s">
        <v>73</v>
      </c>
      <c r="N2031" t="s">
        <v>74</v>
      </c>
      <c r="O2031" t="s">
        <v>110</v>
      </c>
      <c r="P2031" t="s">
        <v>1131</v>
      </c>
      <c r="Q2031" t="s">
        <v>126</v>
      </c>
      <c r="R2031" t="s">
        <v>1511</v>
      </c>
      <c r="S2031" t="s">
        <v>96</v>
      </c>
      <c r="T2031" t="s">
        <v>131</v>
      </c>
    </row>
    <row r="2032" spans="1:20" x14ac:dyDescent="0.25">
      <c r="A2032" s="1">
        <v>4590</v>
      </c>
      <c r="B2032" t="s">
        <v>22</v>
      </c>
      <c r="C2032" t="s">
        <v>38</v>
      </c>
      <c r="D2032" t="s">
        <v>71</v>
      </c>
      <c r="E2032" t="s">
        <v>72</v>
      </c>
      <c r="F2032" t="s">
        <v>74</v>
      </c>
      <c r="G2032" t="s">
        <v>114</v>
      </c>
      <c r="H2032" t="s">
        <v>478</v>
      </c>
      <c r="I2032" t="s">
        <v>75</v>
      </c>
      <c r="J2032" t="s">
        <v>114</v>
      </c>
      <c r="K2032" t="s">
        <v>1222</v>
      </c>
      <c r="L2032" t="s">
        <v>74</v>
      </c>
      <c r="M2032" t="s">
        <v>73</v>
      </c>
      <c r="N2032" t="s">
        <v>101</v>
      </c>
      <c r="O2032" t="s">
        <v>86</v>
      </c>
      <c r="P2032" t="s">
        <v>636</v>
      </c>
      <c r="Q2032" t="s">
        <v>74</v>
      </c>
      <c r="R2032" t="s">
        <v>1846</v>
      </c>
      <c r="S2032" t="s">
        <v>116</v>
      </c>
      <c r="T2032" t="s">
        <v>131</v>
      </c>
    </row>
    <row r="2033" spans="1:20" x14ac:dyDescent="0.25">
      <c r="A2033" s="1">
        <v>4591</v>
      </c>
      <c r="B2033" t="s">
        <v>22</v>
      </c>
      <c r="C2033" t="s">
        <v>39</v>
      </c>
      <c r="D2033" t="s">
        <v>71</v>
      </c>
      <c r="E2033" t="s">
        <v>54</v>
      </c>
      <c r="F2033" t="s">
        <v>74</v>
      </c>
      <c r="G2033" t="s">
        <v>75</v>
      </c>
      <c r="H2033" t="s">
        <v>618</v>
      </c>
      <c r="I2033" t="s">
        <v>81</v>
      </c>
      <c r="J2033" t="s">
        <v>113</v>
      </c>
      <c r="K2033" t="s">
        <v>1208</v>
      </c>
      <c r="L2033" t="s">
        <v>74</v>
      </c>
      <c r="M2033" t="s">
        <v>126</v>
      </c>
      <c r="N2033" t="s">
        <v>73</v>
      </c>
      <c r="O2033" t="s">
        <v>89</v>
      </c>
      <c r="P2033" t="s">
        <v>235</v>
      </c>
      <c r="Q2033" t="s">
        <v>73</v>
      </c>
      <c r="R2033" t="s">
        <v>2261</v>
      </c>
      <c r="S2033" t="s">
        <v>87</v>
      </c>
      <c r="T2033" t="s">
        <v>74</v>
      </c>
    </row>
    <row r="2034" spans="1:20" x14ac:dyDescent="0.25">
      <c r="A2034" s="1">
        <v>4592</v>
      </c>
      <c r="B2034" t="s">
        <v>22</v>
      </c>
      <c r="C2034" t="s">
        <v>24</v>
      </c>
      <c r="D2034" t="s">
        <v>72</v>
      </c>
      <c r="E2034" t="s">
        <v>41</v>
      </c>
      <c r="F2034" t="s">
        <v>73</v>
      </c>
      <c r="G2034" t="s">
        <v>77</v>
      </c>
      <c r="H2034" t="s">
        <v>920</v>
      </c>
      <c r="I2034" t="s">
        <v>98</v>
      </c>
      <c r="J2034" t="s">
        <v>79</v>
      </c>
      <c r="K2034" t="s">
        <v>1283</v>
      </c>
      <c r="L2034" t="s">
        <v>126</v>
      </c>
      <c r="M2034" t="s">
        <v>73</v>
      </c>
      <c r="N2034" t="s">
        <v>101</v>
      </c>
      <c r="O2034" t="s">
        <v>112</v>
      </c>
      <c r="P2034" t="s">
        <v>1147</v>
      </c>
      <c r="Q2034" t="s">
        <v>74</v>
      </c>
      <c r="R2034" t="s">
        <v>1498</v>
      </c>
      <c r="S2034" t="s">
        <v>82</v>
      </c>
      <c r="T2034" t="s">
        <v>83</v>
      </c>
    </row>
    <row r="2035" spans="1:20" x14ac:dyDescent="0.25">
      <c r="A2035" s="1">
        <v>4593</v>
      </c>
      <c r="B2035" t="s">
        <v>22</v>
      </c>
      <c r="C2035" t="s">
        <v>25</v>
      </c>
      <c r="D2035" t="s">
        <v>72</v>
      </c>
      <c r="E2035" t="s">
        <v>54</v>
      </c>
      <c r="F2035" t="s">
        <v>74</v>
      </c>
      <c r="G2035" t="s">
        <v>87</v>
      </c>
      <c r="H2035" t="s">
        <v>888</v>
      </c>
      <c r="I2035" t="s">
        <v>108</v>
      </c>
      <c r="J2035" t="s">
        <v>119</v>
      </c>
      <c r="K2035" t="s">
        <v>1183</v>
      </c>
      <c r="L2035" t="s">
        <v>73</v>
      </c>
      <c r="M2035" t="s">
        <v>73</v>
      </c>
      <c r="N2035" t="s">
        <v>101</v>
      </c>
      <c r="O2035" t="s">
        <v>103</v>
      </c>
      <c r="P2035" t="s">
        <v>297</v>
      </c>
      <c r="Q2035" t="s">
        <v>73</v>
      </c>
      <c r="R2035" t="s">
        <v>1848</v>
      </c>
      <c r="S2035" t="s">
        <v>106</v>
      </c>
      <c r="T2035" t="s">
        <v>131</v>
      </c>
    </row>
    <row r="2036" spans="1:20" x14ac:dyDescent="0.25">
      <c r="A2036" s="1">
        <v>4594</v>
      </c>
      <c r="B2036" t="s">
        <v>22</v>
      </c>
      <c r="C2036" t="s">
        <v>26</v>
      </c>
      <c r="D2036" t="s">
        <v>72</v>
      </c>
      <c r="E2036" t="s">
        <v>52</v>
      </c>
      <c r="F2036" t="s">
        <v>74</v>
      </c>
      <c r="G2036" t="s">
        <v>95</v>
      </c>
      <c r="H2036" t="s">
        <v>651</v>
      </c>
      <c r="I2036" t="s">
        <v>85</v>
      </c>
      <c r="J2036" t="s">
        <v>90</v>
      </c>
      <c r="K2036" t="s">
        <v>1197</v>
      </c>
      <c r="L2036" t="s">
        <v>126</v>
      </c>
      <c r="M2036" t="s">
        <v>74</v>
      </c>
      <c r="N2036" t="s">
        <v>73</v>
      </c>
      <c r="O2036" t="s">
        <v>80</v>
      </c>
      <c r="P2036" t="s">
        <v>1200</v>
      </c>
      <c r="Q2036" t="s">
        <v>126</v>
      </c>
      <c r="R2036" t="s">
        <v>1978</v>
      </c>
      <c r="S2036" t="s">
        <v>116</v>
      </c>
      <c r="T2036" t="s">
        <v>131</v>
      </c>
    </row>
    <row r="2037" spans="1:20" x14ac:dyDescent="0.25">
      <c r="A2037" s="1">
        <v>4595</v>
      </c>
      <c r="B2037" t="s">
        <v>22</v>
      </c>
      <c r="C2037" t="s">
        <v>28</v>
      </c>
      <c r="D2037" t="s">
        <v>72</v>
      </c>
      <c r="E2037" t="s">
        <v>64</v>
      </c>
      <c r="F2037" t="s">
        <v>73</v>
      </c>
      <c r="G2037" t="s">
        <v>99</v>
      </c>
      <c r="H2037" t="s">
        <v>584</v>
      </c>
      <c r="I2037" t="s">
        <v>102</v>
      </c>
      <c r="J2037" t="s">
        <v>91</v>
      </c>
      <c r="K2037" t="s">
        <v>1163</v>
      </c>
      <c r="L2037" t="s">
        <v>73</v>
      </c>
      <c r="M2037" t="s">
        <v>74</v>
      </c>
      <c r="N2037" t="s">
        <v>101</v>
      </c>
      <c r="O2037" t="s">
        <v>81</v>
      </c>
      <c r="P2037" t="s">
        <v>91</v>
      </c>
      <c r="Q2037" t="s">
        <v>126</v>
      </c>
      <c r="R2037" t="s">
        <v>2029</v>
      </c>
      <c r="S2037" t="s">
        <v>82</v>
      </c>
      <c r="T2037" t="s">
        <v>1116</v>
      </c>
    </row>
    <row r="2038" spans="1:20" x14ac:dyDescent="0.25">
      <c r="A2038" s="1">
        <v>4596</v>
      </c>
      <c r="B2038" t="s">
        <v>22</v>
      </c>
      <c r="C2038" t="s">
        <v>40</v>
      </c>
      <c r="D2038" t="s">
        <v>72</v>
      </c>
      <c r="E2038" t="s">
        <v>45</v>
      </c>
      <c r="F2038" t="s">
        <v>74</v>
      </c>
      <c r="G2038" t="s">
        <v>102</v>
      </c>
      <c r="H2038" t="s">
        <v>663</v>
      </c>
      <c r="I2038" t="s">
        <v>98</v>
      </c>
      <c r="J2038" t="s">
        <v>111</v>
      </c>
      <c r="K2038" t="s">
        <v>1076</v>
      </c>
      <c r="L2038" t="s">
        <v>126</v>
      </c>
      <c r="M2038" t="s">
        <v>73</v>
      </c>
      <c r="N2038" t="s">
        <v>101</v>
      </c>
      <c r="O2038" t="s">
        <v>94</v>
      </c>
      <c r="P2038" t="s">
        <v>250</v>
      </c>
      <c r="Q2038" t="s">
        <v>73</v>
      </c>
      <c r="R2038" t="s">
        <v>268</v>
      </c>
      <c r="S2038" t="s">
        <v>89</v>
      </c>
      <c r="T2038" t="s">
        <v>76</v>
      </c>
    </row>
    <row r="2039" spans="1:20" x14ac:dyDescent="0.25">
      <c r="A2039" s="1">
        <v>4597</v>
      </c>
      <c r="B2039" t="s">
        <v>22</v>
      </c>
      <c r="C2039" t="s">
        <v>29</v>
      </c>
      <c r="D2039" t="s">
        <v>72</v>
      </c>
      <c r="E2039" t="s">
        <v>49</v>
      </c>
      <c r="F2039" t="s">
        <v>74</v>
      </c>
      <c r="G2039" t="s">
        <v>90</v>
      </c>
      <c r="H2039" t="s">
        <v>289</v>
      </c>
      <c r="I2039" t="s">
        <v>96</v>
      </c>
      <c r="J2039" t="s">
        <v>114</v>
      </c>
      <c r="K2039" t="s">
        <v>1126</v>
      </c>
      <c r="L2039" t="s">
        <v>74</v>
      </c>
      <c r="M2039" t="s">
        <v>73</v>
      </c>
      <c r="N2039" t="s">
        <v>74</v>
      </c>
      <c r="O2039" t="s">
        <v>107</v>
      </c>
      <c r="P2039" t="s">
        <v>789</v>
      </c>
      <c r="Q2039" t="s">
        <v>73</v>
      </c>
      <c r="R2039" t="s">
        <v>1915</v>
      </c>
      <c r="S2039" t="s">
        <v>85</v>
      </c>
      <c r="T2039" t="s">
        <v>101</v>
      </c>
    </row>
    <row r="2040" spans="1:20" x14ac:dyDescent="0.25">
      <c r="A2040" s="1">
        <v>4598</v>
      </c>
      <c r="B2040" t="s">
        <v>22</v>
      </c>
      <c r="C2040" t="s">
        <v>30</v>
      </c>
      <c r="D2040" t="s">
        <v>72</v>
      </c>
      <c r="E2040" t="s">
        <v>61</v>
      </c>
      <c r="F2040" t="s">
        <v>73</v>
      </c>
      <c r="G2040" t="s">
        <v>90</v>
      </c>
      <c r="H2040" t="s">
        <v>408</v>
      </c>
      <c r="I2040" t="s">
        <v>90</v>
      </c>
      <c r="J2040" t="s">
        <v>107</v>
      </c>
      <c r="K2040" t="s">
        <v>1127</v>
      </c>
      <c r="L2040" t="s">
        <v>74</v>
      </c>
      <c r="M2040" t="s">
        <v>73</v>
      </c>
      <c r="N2040" t="s">
        <v>73</v>
      </c>
      <c r="O2040" t="s">
        <v>108</v>
      </c>
      <c r="P2040" t="s">
        <v>1147</v>
      </c>
      <c r="Q2040" t="s">
        <v>74</v>
      </c>
      <c r="R2040" t="s">
        <v>1739</v>
      </c>
      <c r="S2040" t="s">
        <v>106</v>
      </c>
      <c r="T2040" t="s">
        <v>83</v>
      </c>
    </row>
    <row r="2041" spans="1:20" x14ac:dyDescent="0.25">
      <c r="A2041" s="1">
        <v>4599</v>
      </c>
      <c r="B2041" t="s">
        <v>22</v>
      </c>
      <c r="C2041" t="s">
        <v>31</v>
      </c>
      <c r="D2041" t="s">
        <v>72</v>
      </c>
      <c r="E2041" t="s">
        <v>42</v>
      </c>
      <c r="F2041" t="s">
        <v>74</v>
      </c>
      <c r="G2041" t="s">
        <v>96</v>
      </c>
      <c r="H2041" t="s">
        <v>175</v>
      </c>
      <c r="I2041" t="s">
        <v>79</v>
      </c>
      <c r="J2041" t="s">
        <v>119</v>
      </c>
      <c r="K2041" t="s">
        <v>1313</v>
      </c>
      <c r="L2041" t="s">
        <v>74</v>
      </c>
      <c r="M2041" t="s">
        <v>74</v>
      </c>
      <c r="N2041" t="s">
        <v>101</v>
      </c>
      <c r="O2041" t="s">
        <v>106</v>
      </c>
      <c r="P2041" t="s">
        <v>575</v>
      </c>
      <c r="Q2041" t="s">
        <v>74</v>
      </c>
      <c r="R2041" t="s">
        <v>1925</v>
      </c>
      <c r="S2041" t="s">
        <v>82</v>
      </c>
      <c r="T2041" t="s">
        <v>131</v>
      </c>
    </row>
    <row r="2042" spans="1:20" x14ac:dyDescent="0.25">
      <c r="A2042" s="1">
        <v>4600</v>
      </c>
      <c r="B2042" t="s">
        <v>22</v>
      </c>
      <c r="C2042" t="s">
        <v>32</v>
      </c>
      <c r="D2042" t="s">
        <v>72</v>
      </c>
      <c r="E2042" t="s">
        <v>70</v>
      </c>
      <c r="F2042" t="s">
        <v>73</v>
      </c>
      <c r="G2042" t="s">
        <v>89</v>
      </c>
      <c r="H2042" t="s">
        <v>169</v>
      </c>
      <c r="I2042" t="s">
        <v>99</v>
      </c>
      <c r="J2042" t="s">
        <v>86</v>
      </c>
      <c r="K2042" t="s">
        <v>1260</v>
      </c>
      <c r="L2042" t="s">
        <v>74</v>
      </c>
      <c r="M2042" t="s">
        <v>73</v>
      </c>
      <c r="N2042" t="s">
        <v>101</v>
      </c>
      <c r="O2042" t="s">
        <v>114</v>
      </c>
      <c r="P2042" t="s">
        <v>995</v>
      </c>
      <c r="Q2042" t="s">
        <v>73</v>
      </c>
      <c r="R2042" t="s">
        <v>835</v>
      </c>
      <c r="S2042" t="s">
        <v>82</v>
      </c>
      <c r="T2042" t="s">
        <v>131</v>
      </c>
    </row>
    <row r="2043" spans="1:20" x14ac:dyDescent="0.25">
      <c r="A2043" s="1">
        <v>4601</v>
      </c>
      <c r="B2043" t="s">
        <v>22</v>
      </c>
      <c r="C2043" t="s">
        <v>33</v>
      </c>
      <c r="D2043" t="s">
        <v>72</v>
      </c>
      <c r="E2043" t="s">
        <v>53</v>
      </c>
      <c r="F2043" t="s">
        <v>74</v>
      </c>
      <c r="G2043" t="s">
        <v>98</v>
      </c>
      <c r="H2043" t="s">
        <v>706</v>
      </c>
      <c r="I2043" t="s">
        <v>81</v>
      </c>
      <c r="J2043" t="s">
        <v>91</v>
      </c>
      <c r="K2043" t="s">
        <v>1168</v>
      </c>
      <c r="L2043" t="s">
        <v>74</v>
      </c>
      <c r="M2043" t="s">
        <v>126</v>
      </c>
      <c r="N2043" t="s">
        <v>131</v>
      </c>
      <c r="O2043" t="s">
        <v>113</v>
      </c>
      <c r="P2043" t="s">
        <v>1028</v>
      </c>
      <c r="Q2043" t="s">
        <v>126</v>
      </c>
      <c r="R2043" t="s">
        <v>1646</v>
      </c>
      <c r="S2043" t="s">
        <v>106</v>
      </c>
      <c r="T2043" t="s">
        <v>83</v>
      </c>
    </row>
    <row r="2044" spans="1:20" x14ac:dyDescent="0.25">
      <c r="A2044" s="1">
        <v>4602</v>
      </c>
      <c r="B2044" t="s">
        <v>22</v>
      </c>
      <c r="C2044" t="s">
        <v>34</v>
      </c>
      <c r="D2044" t="s">
        <v>72</v>
      </c>
      <c r="E2044" t="s">
        <v>49</v>
      </c>
      <c r="F2044" t="s">
        <v>73</v>
      </c>
      <c r="G2044" t="s">
        <v>102</v>
      </c>
      <c r="H2044" t="s">
        <v>500</v>
      </c>
      <c r="I2044" t="s">
        <v>77</v>
      </c>
      <c r="J2044" t="s">
        <v>105</v>
      </c>
      <c r="K2044" t="s">
        <v>1316</v>
      </c>
      <c r="L2044" t="s">
        <v>126</v>
      </c>
      <c r="M2044" t="s">
        <v>101</v>
      </c>
      <c r="N2044" t="s">
        <v>101</v>
      </c>
      <c r="O2044" t="s">
        <v>90</v>
      </c>
      <c r="P2044" t="s">
        <v>585</v>
      </c>
      <c r="Q2044" t="s">
        <v>74</v>
      </c>
      <c r="R2044" t="s">
        <v>1587</v>
      </c>
      <c r="S2044" t="s">
        <v>116</v>
      </c>
      <c r="T2044" t="s">
        <v>1116</v>
      </c>
    </row>
    <row r="2045" spans="1:20" x14ac:dyDescent="0.25">
      <c r="A2045" s="1">
        <v>4603</v>
      </c>
      <c r="B2045" t="s">
        <v>22</v>
      </c>
      <c r="C2045" t="s">
        <v>35</v>
      </c>
      <c r="D2045" t="s">
        <v>72</v>
      </c>
      <c r="E2045" t="s">
        <v>66</v>
      </c>
      <c r="F2045" t="s">
        <v>73</v>
      </c>
      <c r="G2045" t="s">
        <v>82</v>
      </c>
      <c r="H2045" t="s">
        <v>803</v>
      </c>
      <c r="I2045" t="s">
        <v>75</v>
      </c>
      <c r="J2045" t="s">
        <v>114</v>
      </c>
      <c r="K2045" t="s">
        <v>862</v>
      </c>
      <c r="L2045" t="s">
        <v>73</v>
      </c>
      <c r="M2045" t="s">
        <v>74</v>
      </c>
      <c r="N2045" t="s">
        <v>101</v>
      </c>
      <c r="O2045" t="s">
        <v>96</v>
      </c>
      <c r="P2045" t="s">
        <v>817</v>
      </c>
      <c r="Q2045" t="s">
        <v>74</v>
      </c>
      <c r="R2045" t="s">
        <v>2262</v>
      </c>
      <c r="S2045" t="s">
        <v>78</v>
      </c>
      <c r="T2045" t="s">
        <v>126</v>
      </c>
    </row>
    <row r="2046" spans="1:20" x14ac:dyDescent="0.25">
      <c r="A2046" s="1">
        <v>4604</v>
      </c>
      <c r="B2046" t="s">
        <v>22</v>
      </c>
      <c r="C2046" t="s">
        <v>36</v>
      </c>
      <c r="D2046" t="s">
        <v>72</v>
      </c>
      <c r="E2046" t="s">
        <v>61</v>
      </c>
      <c r="F2046" t="s">
        <v>74</v>
      </c>
      <c r="G2046" t="s">
        <v>89</v>
      </c>
      <c r="H2046" t="s">
        <v>578</v>
      </c>
      <c r="I2046" t="s">
        <v>75</v>
      </c>
      <c r="J2046" t="s">
        <v>79</v>
      </c>
      <c r="K2046" t="s">
        <v>1150</v>
      </c>
      <c r="L2046" t="s">
        <v>74</v>
      </c>
      <c r="M2046" t="s">
        <v>101</v>
      </c>
      <c r="N2046" t="s">
        <v>131</v>
      </c>
      <c r="O2046" t="s">
        <v>103</v>
      </c>
      <c r="P2046" t="s">
        <v>718</v>
      </c>
      <c r="Q2046" t="s">
        <v>74</v>
      </c>
      <c r="R2046" t="s">
        <v>1590</v>
      </c>
      <c r="S2046" t="s">
        <v>116</v>
      </c>
      <c r="T2046" t="s">
        <v>126</v>
      </c>
    </row>
    <row r="2047" spans="1:20" x14ac:dyDescent="0.25">
      <c r="A2047" s="1">
        <v>4605</v>
      </c>
      <c r="B2047" t="s">
        <v>22</v>
      </c>
      <c r="C2047" t="s">
        <v>37</v>
      </c>
      <c r="D2047" t="s">
        <v>72</v>
      </c>
      <c r="E2047" t="s">
        <v>55</v>
      </c>
      <c r="F2047" t="s">
        <v>73</v>
      </c>
      <c r="G2047" t="s">
        <v>89</v>
      </c>
      <c r="H2047" t="s">
        <v>174</v>
      </c>
      <c r="I2047" t="s">
        <v>89</v>
      </c>
      <c r="J2047" t="s">
        <v>114</v>
      </c>
      <c r="K2047" t="s">
        <v>1086</v>
      </c>
      <c r="L2047" t="s">
        <v>74</v>
      </c>
      <c r="M2047" t="s">
        <v>73</v>
      </c>
      <c r="N2047" t="s">
        <v>101</v>
      </c>
      <c r="O2047" t="s">
        <v>108</v>
      </c>
      <c r="P2047" t="s">
        <v>681</v>
      </c>
      <c r="Q2047" t="s">
        <v>73</v>
      </c>
      <c r="R2047" t="s">
        <v>1689</v>
      </c>
      <c r="S2047" t="s">
        <v>106</v>
      </c>
      <c r="T2047" t="s">
        <v>76</v>
      </c>
    </row>
    <row r="2048" spans="1:20" x14ac:dyDescent="0.25">
      <c r="A2048" s="1">
        <v>4606</v>
      </c>
      <c r="B2048" t="s">
        <v>22</v>
      </c>
      <c r="C2048" t="s">
        <v>38</v>
      </c>
      <c r="D2048" t="s">
        <v>72</v>
      </c>
      <c r="E2048" t="s">
        <v>71</v>
      </c>
      <c r="F2048" t="s">
        <v>73</v>
      </c>
      <c r="G2048" t="s">
        <v>89</v>
      </c>
      <c r="H2048" t="s">
        <v>761</v>
      </c>
      <c r="I2048" t="s">
        <v>82</v>
      </c>
      <c r="J2048" t="s">
        <v>102</v>
      </c>
      <c r="K2048" t="s">
        <v>862</v>
      </c>
      <c r="L2048" t="s">
        <v>74</v>
      </c>
      <c r="M2048" t="s">
        <v>126</v>
      </c>
      <c r="N2048" t="s">
        <v>126</v>
      </c>
      <c r="O2048" t="s">
        <v>93</v>
      </c>
      <c r="P2048" t="s">
        <v>1265</v>
      </c>
      <c r="Q2048" t="s">
        <v>73</v>
      </c>
      <c r="R2048" t="s">
        <v>1802</v>
      </c>
      <c r="S2048" t="s">
        <v>96</v>
      </c>
      <c r="T2048" t="s">
        <v>117</v>
      </c>
    </row>
    <row r="2049" spans="1:20" x14ac:dyDescent="0.25">
      <c r="A2049" s="1">
        <v>4607</v>
      </c>
      <c r="B2049" t="s">
        <v>22</v>
      </c>
      <c r="C2049" t="s">
        <v>39</v>
      </c>
      <c r="D2049" t="s">
        <v>72</v>
      </c>
      <c r="E2049" t="s">
        <v>66</v>
      </c>
      <c r="F2049" t="s">
        <v>74</v>
      </c>
      <c r="G2049" t="s">
        <v>73</v>
      </c>
      <c r="H2049" t="s">
        <v>345</v>
      </c>
      <c r="I2049" t="s">
        <v>82</v>
      </c>
      <c r="J2049" t="s">
        <v>94</v>
      </c>
      <c r="K2049" t="s">
        <v>927</v>
      </c>
      <c r="L2049" t="s">
        <v>73</v>
      </c>
      <c r="M2049" t="s">
        <v>74</v>
      </c>
      <c r="N2049" t="s">
        <v>1116</v>
      </c>
      <c r="O2049" t="s">
        <v>85</v>
      </c>
      <c r="P2049" t="s">
        <v>98</v>
      </c>
      <c r="Q2049" t="s">
        <v>73</v>
      </c>
      <c r="R2049" t="s">
        <v>2263</v>
      </c>
      <c r="S2049" t="s">
        <v>87</v>
      </c>
      <c r="T2049" t="s">
        <v>73</v>
      </c>
    </row>
    <row r="2050" spans="1:20" x14ac:dyDescent="0.25">
      <c r="A2050" s="1">
        <v>4608</v>
      </c>
      <c r="B2050" t="s">
        <v>23</v>
      </c>
      <c r="C2050" t="s">
        <v>24</v>
      </c>
      <c r="D2050" t="s">
        <v>41</v>
      </c>
      <c r="E2050" t="s">
        <v>51</v>
      </c>
      <c r="F2050" t="s">
        <v>74</v>
      </c>
      <c r="G2050" t="s">
        <v>86</v>
      </c>
      <c r="H2050" t="s">
        <v>482</v>
      </c>
      <c r="I2050" t="s">
        <v>113</v>
      </c>
      <c r="J2050" t="s">
        <v>128</v>
      </c>
      <c r="K2050" t="s">
        <v>1251</v>
      </c>
      <c r="L2050" t="s">
        <v>126</v>
      </c>
      <c r="M2050" t="s">
        <v>74</v>
      </c>
      <c r="N2050" t="s">
        <v>131</v>
      </c>
      <c r="O2050" t="s">
        <v>102</v>
      </c>
      <c r="P2050" t="s">
        <v>961</v>
      </c>
      <c r="Q2050" t="s">
        <v>73</v>
      </c>
      <c r="R2050" t="s">
        <v>1935</v>
      </c>
      <c r="S2050" t="s">
        <v>103</v>
      </c>
      <c r="T2050" t="s">
        <v>87</v>
      </c>
    </row>
    <row r="2051" spans="1:20" x14ac:dyDescent="0.25">
      <c r="A2051" s="1">
        <v>4609</v>
      </c>
      <c r="B2051" t="s">
        <v>23</v>
      </c>
      <c r="C2051" t="s">
        <v>25</v>
      </c>
      <c r="D2051" t="s">
        <v>41</v>
      </c>
      <c r="E2051" t="s">
        <v>43</v>
      </c>
      <c r="F2051" t="s">
        <v>73</v>
      </c>
      <c r="G2051" t="s">
        <v>75</v>
      </c>
      <c r="H2051" t="s">
        <v>349</v>
      </c>
      <c r="I2051" t="s">
        <v>114</v>
      </c>
      <c r="J2051" t="s">
        <v>104</v>
      </c>
      <c r="K2051" t="s">
        <v>1211</v>
      </c>
      <c r="L2051" t="s">
        <v>73</v>
      </c>
      <c r="M2051" t="s">
        <v>73</v>
      </c>
      <c r="N2051" t="s">
        <v>101</v>
      </c>
      <c r="O2051" t="s">
        <v>116</v>
      </c>
      <c r="P2051" t="s">
        <v>90</v>
      </c>
      <c r="Q2051" t="s">
        <v>74</v>
      </c>
      <c r="R2051" t="s">
        <v>1952</v>
      </c>
      <c r="S2051" t="s">
        <v>116</v>
      </c>
      <c r="T2051" t="s">
        <v>126</v>
      </c>
    </row>
    <row r="2052" spans="1:20" x14ac:dyDescent="0.25">
      <c r="A2052" s="1">
        <v>4610</v>
      </c>
      <c r="B2052" t="s">
        <v>23</v>
      </c>
      <c r="C2052" t="s">
        <v>26</v>
      </c>
      <c r="D2052" t="s">
        <v>41</v>
      </c>
      <c r="E2052" t="s">
        <v>45</v>
      </c>
      <c r="F2052" t="s">
        <v>74</v>
      </c>
      <c r="G2052" t="s">
        <v>90</v>
      </c>
      <c r="H2052" t="s">
        <v>709</v>
      </c>
      <c r="I2052" t="s">
        <v>79</v>
      </c>
      <c r="J2052" t="s">
        <v>84</v>
      </c>
      <c r="K2052" t="s">
        <v>772</v>
      </c>
      <c r="L2052" t="s">
        <v>126</v>
      </c>
      <c r="M2052" t="s">
        <v>126</v>
      </c>
      <c r="N2052" t="s">
        <v>117</v>
      </c>
      <c r="O2052" t="s">
        <v>103</v>
      </c>
      <c r="P2052" t="s">
        <v>1018</v>
      </c>
      <c r="Q2052" t="s">
        <v>73</v>
      </c>
      <c r="R2052" t="s">
        <v>1500</v>
      </c>
      <c r="S2052" t="s">
        <v>75</v>
      </c>
      <c r="T2052" t="s">
        <v>87</v>
      </c>
    </row>
    <row r="2053" spans="1:20" x14ac:dyDescent="0.25">
      <c r="A2053" s="1">
        <v>4611</v>
      </c>
      <c r="B2053" t="s">
        <v>23</v>
      </c>
      <c r="C2053" t="s">
        <v>27</v>
      </c>
      <c r="D2053" t="s">
        <v>41</v>
      </c>
      <c r="E2053" t="s">
        <v>69</v>
      </c>
      <c r="F2053" t="s">
        <v>74</v>
      </c>
      <c r="G2053" t="s">
        <v>78</v>
      </c>
      <c r="H2053" t="s">
        <v>156</v>
      </c>
      <c r="I2053" t="s">
        <v>103</v>
      </c>
      <c r="J2053" t="s">
        <v>107</v>
      </c>
      <c r="K2053" t="s">
        <v>1258</v>
      </c>
      <c r="L2053" t="s">
        <v>73</v>
      </c>
      <c r="M2053" t="s">
        <v>74</v>
      </c>
      <c r="N2053" t="s">
        <v>1116</v>
      </c>
      <c r="O2053" t="s">
        <v>102</v>
      </c>
      <c r="P2053" t="s">
        <v>914</v>
      </c>
      <c r="Q2053" t="s">
        <v>74</v>
      </c>
      <c r="R2053" t="s">
        <v>1699</v>
      </c>
      <c r="S2053" t="s">
        <v>87</v>
      </c>
      <c r="T2053" t="s">
        <v>101</v>
      </c>
    </row>
    <row r="2054" spans="1:20" x14ac:dyDescent="0.25">
      <c r="A2054" s="1">
        <v>4612</v>
      </c>
      <c r="B2054" t="s">
        <v>23</v>
      </c>
      <c r="C2054" t="s">
        <v>28</v>
      </c>
      <c r="D2054" t="s">
        <v>41</v>
      </c>
      <c r="E2054" t="s">
        <v>47</v>
      </c>
      <c r="F2054" t="s">
        <v>73</v>
      </c>
      <c r="G2054" t="s">
        <v>92</v>
      </c>
      <c r="H2054" t="s">
        <v>271</v>
      </c>
      <c r="I2054" t="s">
        <v>90</v>
      </c>
      <c r="J2054" t="s">
        <v>107</v>
      </c>
      <c r="K2054" t="s">
        <v>1285</v>
      </c>
      <c r="L2054" t="s">
        <v>73</v>
      </c>
      <c r="M2054" t="s">
        <v>73</v>
      </c>
      <c r="N2054" t="s">
        <v>74</v>
      </c>
      <c r="O2054" t="s">
        <v>105</v>
      </c>
      <c r="P2054" t="s">
        <v>1117</v>
      </c>
      <c r="Q2054" t="s">
        <v>126</v>
      </c>
      <c r="R2054" t="s">
        <v>1910</v>
      </c>
      <c r="S2054" t="s">
        <v>82</v>
      </c>
      <c r="T2054" t="s">
        <v>83</v>
      </c>
    </row>
    <row r="2055" spans="1:20" x14ac:dyDescent="0.25">
      <c r="A2055" s="1">
        <v>4613</v>
      </c>
      <c r="B2055" t="s">
        <v>23</v>
      </c>
      <c r="C2055" t="s">
        <v>40</v>
      </c>
      <c r="D2055" t="s">
        <v>41</v>
      </c>
      <c r="E2055" t="s">
        <v>42</v>
      </c>
      <c r="F2055" t="s">
        <v>74</v>
      </c>
      <c r="G2055" t="s">
        <v>93</v>
      </c>
      <c r="H2055" t="s">
        <v>993</v>
      </c>
      <c r="I2055" t="s">
        <v>86</v>
      </c>
      <c r="J2055" t="s">
        <v>97</v>
      </c>
      <c r="K2055" t="s">
        <v>1350</v>
      </c>
      <c r="L2055" t="s">
        <v>101</v>
      </c>
      <c r="M2055" t="s">
        <v>73</v>
      </c>
      <c r="N2055" t="s">
        <v>73</v>
      </c>
      <c r="O2055" t="s">
        <v>113</v>
      </c>
      <c r="P2055" t="s">
        <v>206</v>
      </c>
      <c r="Q2055" t="s">
        <v>74</v>
      </c>
      <c r="R2055" t="s">
        <v>1413</v>
      </c>
      <c r="S2055" t="s">
        <v>82</v>
      </c>
      <c r="T2055" t="s">
        <v>76</v>
      </c>
    </row>
    <row r="2056" spans="1:20" x14ac:dyDescent="0.25">
      <c r="A2056" s="1">
        <v>4614</v>
      </c>
      <c r="B2056" t="s">
        <v>23</v>
      </c>
      <c r="C2056" t="s">
        <v>29</v>
      </c>
      <c r="D2056" t="s">
        <v>41</v>
      </c>
      <c r="E2056" t="s">
        <v>61</v>
      </c>
      <c r="F2056" t="s">
        <v>73</v>
      </c>
      <c r="G2056" t="s">
        <v>86</v>
      </c>
      <c r="H2056" t="s">
        <v>367</v>
      </c>
      <c r="I2056" t="s">
        <v>96</v>
      </c>
      <c r="J2056" t="s">
        <v>98</v>
      </c>
      <c r="K2056" t="s">
        <v>255</v>
      </c>
      <c r="L2056" t="s">
        <v>73</v>
      </c>
      <c r="M2056" t="s">
        <v>73</v>
      </c>
      <c r="N2056" t="s">
        <v>126</v>
      </c>
      <c r="O2056" t="s">
        <v>105</v>
      </c>
      <c r="P2056" t="s">
        <v>1076</v>
      </c>
      <c r="Q2056" t="s">
        <v>101</v>
      </c>
      <c r="R2056" t="s">
        <v>1410</v>
      </c>
      <c r="S2056" t="s">
        <v>106</v>
      </c>
      <c r="T2056" t="s">
        <v>76</v>
      </c>
    </row>
    <row r="2057" spans="1:20" x14ac:dyDescent="0.25">
      <c r="A2057" s="1">
        <v>4615</v>
      </c>
      <c r="B2057" t="s">
        <v>23</v>
      </c>
      <c r="C2057" t="s">
        <v>30</v>
      </c>
      <c r="D2057" t="s">
        <v>41</v>
      </c>
      <c r="E2057" t="s">
        <v>64</v>
      </c>
      <c r="F2057" t="s">
        <v>73</v>
      </c>
      <c r="G2057" t="s">
        <v>87</v>
      </c>
      <c r="H2057" t="s">
        <v>216</v>
      </c>
      <c r="I2057" t="s">
        <v>99</v>
      </c>
      <c r="J2057" t="s">
        <v>93</v>
      </c>
      <c r="K2057" t="s">
        <v>1175</v>
      </c>
      <c r="L2057" t="s">
        <v>73</v>
      </c>
      <c r="M2057" t="s">
        <v>73</v>
      </c>
      <c r="N2057" t="s">
        <v>1116</v>
      </c>
      <c r="O2057" t="s">
        <v>116</v>
      </c>
      <c r="P2057" t="s">
        <v>104</v>
      </c>
      <c r="Q2057" t="s">
        <v>73</v>
      </c>
      <c r="R2057" t="s">
        <v>1888</v>
      </c>
      <c r="S2057" t="s">
        <v>85</v>
      </c>
      <c r="T2057" t="s">
        <v>126</v>
      </c>
    </row>
    <row r="2058" spans="1:20" x14ac:dyDescent="0.25">
      <c r="A2058" s="1">
        <v>4616</v>
      </c>
      <c r="B2058" t="s">
        <v>23</v>
      </c>
      <c r="C2058" t="s">
        <v>31</v>
      </c>
      <c r="D2058" t="s">
        <v>41</v>
      </c>
      <c r="E2058" t="s">
        <v>68</v>
      </c>
      <c r="F2058" t="s">
        <v>74</v>
      </c>
      <c r="G2058" t="s">
        <v>114</v>
      </c>
      <c r="H2058" t="s">
        <v>1017</v>
      </c>
      <c r="I2058" t="s">
        <v>75</v>
      </c>
      <c r="J2058" t="s">
        <v>77</v>
      </c>
      <c r="K2058" t="s">
        <v>1150</v>
      </c>
      <c r="L2058" t="s">
        <v>126</v>
      </c>
      <c r="M2058" t="s">
        <v>73</v>
      </c>
      <c r="N2058" t="s">
        <v>101</v>
      </c>
      <c r="O2058" t="s">
        <v>102</v>
      </c>
      <c r="P2058" t="s">
        <v>1119</v>
      </c>
      <c r="Q2058" t="s">
        <v>74</v>
      </c>
      <c r="R2058" t="s">
        <v>1490</v>
      </c>
      <c r="S2058" t="s">
        <v>117</v>
      </c>
      <c r="T2058" t="s">
        <v>126</v>
      </c>
    </row>
    <row r="2059" spans="1:20" x14ac:dyDescent="0.25">
      <c r="A2059" s="1">
        <v>4617</v>
      </c>
      <c r="B2059" t="s">
        <v>23</v>
      </c>
      <c r="C2059" t="s">
        <v>32</v>
      </c>
      <c r="D2059" t="s">
        <v>41</v>
      </c>
      <c r="E2059" t="s">
        <v>70</v>
      </c>
      <c r="F2059" t="s">
        <v>73</v>
      </c>
      <c r="G2059" t="s">
        <v>86</v>
      </c>
      <c r="H2059" t="s">
        <v>284</v>
      </c>
      <c r="I2059" t="s">
        <v>94</v>
      </c>
      <c r="J2059" t="s">
        <v>110</v>
      </c>
      <c r="K2059" t="s">
        <v>1336</v>
      </c>
      <c r="L2059" t="s">
        <v>101</v>
      </c>
      <c r="M2059" t="s">
        <v>74</v>
      </c>
      <c r="N2059" t="s">
        <v>126</v>
      </c>
      <c r="O2059" t="s">
        <v>81</v>
      </c>
      <c r="P2059" t="s">
        <v>829</v>
      </c>
      <c r="Q2059" t="s">
        <v>73</v>
      </c>
      <c r="R2059" t="s">
        <v>1902</v>
      </c>
      <c r="S2059" t="s">
        <v>78</v>
      </c>
      <c r="T2059" t="s">
        <v>74</v>
      </c>
    </row>
    <row r="2060" spans="1:20" x14ac:dyDescent="0.25">
      <c r="A2060" s="1">
        <v>4618</v>
      </c>
      <c r="B2060" t="s">
        <v>23</v>
      </c>
      <c r="C2060" t="s">
        <v>33</v>
      </c>
      <c r="D2060" t="s">
        <v>41</v>
      </c>
      <c r="E2060" t="s">
        <v>68</v>
      </c>
      <c r="F2060" t="s">
        <v>73</v>
      </c>
      <c r="G2060" t="s">
        <v>92</v>
      </c>
      <c r="H2060" t="s">
        <v>399</v>
      </c>
      <c r="I2060" t="s">
        <v>77</v>
      </c>
      <c r="J2060" t="s">
        <v>108</v>
      </c>
      <c r="K2060" t="s">
        <v>862</v>
      </c>
      <c r="L2060" t="s">
        <v>126</v>
      </c>
      <c r="M2060" t="s">
        <v>73</v>
      </c>
      <c r="N2060" t="s">
        <v>1116</v>
      </c>
      <c r="O2060" t="s">
        <v>114</v>
      </c>
      <c r="P2060" t="s">
        <v>877</v>
      </c>
      <c r="Q2060" t="s">
        <v>74</v>
      </c>
      <c r="R2060" t="s">
        <v>1610</v>
      </c>
      <c r="S2060" t="s">
        <v>78</v>
      </c>
      <c r="T2060" t="s">
        <v>101</v>
      </c>
    </row>
    <row r="2061" spans="1:20" x14ac:dyDescent="0.25">
      <c r="A2061" s="1">
        <v>4619</v>
      </c>
      <c r="B2061" t="s">
        <v>23</v>
      </c>
      <c r="C2061" t="s">
        <v>35</v>
      </c>
      <c r="D2061" t="s">
        <v>41</v>
      </c>
      <c r="E2061" t="s">
        <v>58</v>
      </c>
      <c r="F2061" t="s">
        <v>74</v>
      </c>
      <c r="G2061" t="s">
        <v>76</v>
      </c>
      <c r="H2061" t="s">
        <v>741</v>
      </c>
      <c r="I2061" t="s">
        <v>99</v>
      </c>
      <c r="J2061" t="s">
        <v>93</v>
      </c>
      <c r="K2061" t="s">
        <v>1028</v>
      </c>
      <c r="L2061" t="s">
        <v>73</v>
      </c>
      <c r="M2061" t="s">
        <v>74</v>
      </c>
      <c r="N2061" t="s">
        <v>83</v>
      </c>
      <c r="O2061" t="s">
        <v>98</v>
      </c>
      <c r="P2061" t="s">
        <v>861</v>
      </c>
      <c r="Q2061" t="s">
        <v>74</v>
      </c>
      <c r="R2061" t="s">
        <v>2121</v>
      </c>
      <c r="S2061" t="s">
        <v>82</v>
      </c>
      <c r="T2061" t="s">
        <v>126</v>
      </c>
    </row>
    <row r="2062" spans="1:20" x14ac:dyDescent="0.25">
      <c r="A2062" s="1">
        <v>4620</v>
      </c>
      <c r="B2062" t="s">
        <v>23</v>
      </c>
      <c r="C2062" t="s">
        <v>36</v>
      </c>
      <c r="D2062" t="s">
        <v>41</v>
      </c>
      <c r="E2062" t="s">
        <v>67</v>
      </c>
      <c r="F2062" t="s">
        <v>74</v>
      </c>
      <c r="G2062" t="s">
        <v>75</v>
      </c>
      <c r="H2062" t="s">
        <v>421</v>
      </c>
      <c r="I2062" t="s">
        <v>90</v>
      </c>
      <c r="J2062" t="s">
        <v>79</v>
      </c>
      <c r="K2062" t="s">
        <v>1208</v>
      </c>
      <c r="L2062" t="s">
        <v>126</v>
      </c>
      <c r="M2062" t="s">
        <v>101</v>
      </c>
      <c r="N2062" t="s">
        <v>131</v>
      </c>
      <c r="O2062" t="s">
        <v>103</v>
      </c>
      <c r="P2062" t="s">
        <v>444</v>
      </c>
      <c r="Q2062" t="s">
        <v>73</v>
      </c>
      <c r="R2062" t="s">
        <v>2176</v>
      </c>
      <c r="S2062" t="s">
        <v>116</v>
      </c>
      <c r="T2062" t="s">
        <v>1116</v>
      </c>
    </row>
    <row r="2063" spans="1:20" x14ac:dyDescent="0.25">
      <c r="A2063" s="1">
        <v>4621</v>
      </c>
      <c r="B2063" t="s">
        <v>23</v>
      </c>
      <c r="C2063" t="s">
        <v>37</v>
      </c>
      <c r="D2063" t="s">
        <v>41</v>
      </c>
      <c r="E2063" t="s">
        <v>48</v>
      </c>
      <c r="F2063" t="s">
        <v>74</v>
      </c>
      <c r="G2063" t="s">
        <v>105</v>
      </c>
      <c r="H2063" t="s">
        <v>284</v>
      </c>
      <c r="I2063" t="s">
        <v>99</v>
      </c>
      <c r="J2063" t="s">
        <v>114</v>
      </c>
      <c r="K2063" t="s">
        <v>1192</v>
      </c>
      <c r="L2063" t="s">
        <v>74</v>
      </c>
      <c r="M2063" t="s">
        <v>74</v>
      </c>
      <c r="N2063" t="s">
        <v>73</v>
      </c>
      <c r="O2063" t="s">
        <v>80</v>
      </c>
      <c r="P2063" t="s">
        <v>1152</v>
      </c>
      <c r="Q2063" t="s">
        <v>1116</v>
      </c>
      <c r="R2063" t="s">
        <v>1457</v>
      </c>
      <c r="S2063" t="s">
        <v>117</v>
      </c>
      <c r="T2063" t="s">
        <v>1116</v>
      </c>
    </row>
    <row r="2064" spans="1:20" x14ac:dyDescent="0.25">
      <c r="A2064" s="1">
        <v>4622</v>
      </c>
      <c r="B2064" t="s">
        <v>23</v>
      </c>
      <c r="C2064" t="s">
        <v>38</v>
      </c>
      <c r="D2064" t="s">
        <v>41</v>
      </c>
      <c r="E2064" t="s">
        <v>69</v>
      </c>
      <c r="F2064" t="s">
        <v>73</v>
      </c>
      <c r="G2064" t="s">
        <v>86</v>
      </c>
      <c r="H2064" t="s">
        <v>506</v>
      </c>
      <c r="I2064" t="s">
        <v>106</v>
      </c>
      <c r="J2064" t="s">
        <v>86</v>
      </c>
      <c r="K2064" t="s">
        <v>1164</v>
      </c>
      <c r="L2064" t="s">
        <v>74</v>
      </c>
      <c r="M2064" t="s">
        <v>73</v>
      </c>
      <c r="N2064" t="s">
        <v>126</v>
      </c>
      <c r="O2064" t="s">
        <v>104</v>
      </c>
      <c r="P2064" t="s">
        <v>1138</v>
      </c>
      <c r="Q2064" t="s">
        <v>126</v>
      </c>
      <c r="R2064" t="s">
        <v>2104</v>
      </c>
      <c r="S2064" t="s">
        <v>106</v>
      </c>
      <c r="T2064" t="s">
        <v>131</v>
      </c>
    </row>
    <row r="2065" spans="1:20" x14ac:dyDescent="0.25">
      <c r="A2065" s="1">
        <v>4623</v>
      </c>
      <c r="B2065" t="s">
        <v>23</v>
      </c>
      <c r="C2065" t="s">
        <v>39</v>
      </c>
      <c r="D2065" t="s">
        <v>41</v>
      </c>
      <c r="E2065" t="s">
        <v>58</v>
      </c>
      <c r="F2065" t="s">
        <v>73</v>
      </c>
      <c r="G2065" t="s">
        <v>77</v>
      </c>
      <c r="H2065" t="s">
        <v>144</v>
      </c>
      <c r="I2065" t="s">
        <v>86</v>
      </c>
      <c r="J2065" t="s">
        <v>84</v>
      </c>
      <c r="K2065" t="s">
        <v>1303</v>
      </c>
      <c r="L2065" t="s">
        <v>126</v>
      </c>
      <c r="M2065" t="s">
        <v>126</v>
      </c>
      <c r="N2065" t="s">
        <v>74</v>
      </c>
      <c r="O2065" t="s">
        <v>75</v>
      </c>
      <c r="P2065" t="s">
        <v>444</v>
      </c>
      <c r="Q2065" t="s">
        <v>74</v>
      </c>
      <c r="R2065" t="s">
        <v>2242</v>
      </c>
      <c r="S2065" t="s">
        <v>78</v>
      </c>
      <c r="T2065" t="s">
        <v>131</v>
      </c>
    </row>
    <row r="2066" spans="1:20" x14ac:dyDescent="0.25">
      <c r="A2066" s="1">
        <v>4624</v>
      </c>
      <c r="B2066" t="s">
        <v>23</v>
      </c>
      <c r="C2066" t="s">
        <v>24</v>
      </c>
      <c r="D2066" t="s">
        <v>42</v>
      </c>
      <c r="E2066" t="s">
        <v>60</v>
      </c>
      <c r="F2066" t="s">
        <v>73</v>
      </c>
      <c r="G2066" t="s">
        <v>85</v>
      </c>
      <c r="H2066" t="s">
        <v>239</v>
      </c>
      <c r="I2066" t="s">
        <v>108</v>
      </c>
      <c r="J2066" t="s">
        <v>119</v>
      </c>
      <c r="K2066" t="s">
        <v>1312</v>
      </c>
      <c r="L2066" t="s">
        <v>126</v>
      </c>
      <c r="M2066" t="s">
        <v>126</v>
      </c>
      <c r="N2066" t="s">
        <v>1116</v>
      </c>
      <c r="O2066" t="s">
        <v>75</v>
      </c>
      <c r="P2066" t="s">
        <v>695</v>
      </c>
      <c r="Q2066" t="s">
        <v>73</v>
      </c>
      <c r="R2066" t="s">
        <v>1992</v>
      </c>
      <c r="S2066" t="s">
        <v>117</v>
      </c>
      <c r="T2066" t="s">
        <v>126</v>
      </c>
    </row>
    <row r="2067" spans="1:20" x14ac:dyDescent="0.25">
      <c r="A2067" s="1">
        <v>4625</v>
      </c>
      <c r="B2067" t="s">
        <v>23</v>
      </c>
      <c r="C2067" t="s">
        <v>25</v>
      </c>
      <c r="D2067" t="s">
        <v>42</v>
      </c>
      <c r="E2067" t="s">
        <v>66</v>
      </c>
      <c r="F2067" t="s">
        <v>74</v>
      </c>
      <c r="G2067" t="s">
        <v>77</v>
      </c>
      <c r="H2067" t="s">
        <v>387</v>
      </c>
      <c r="I2067" t="s">
        <v>86</v>
      </c>
      <c r="J2067" t="s">
        <v>84</v>
      </c>
      <c r="K2067" t="s">
        <v>1231</v>
      </c>
      <c r="L2067" t="s">
        <v>101</v>
      </c>
      <c r="M2067" t="s">
        <v>101</v>
      </c>
      <c r="N2067" t="s">
        <v>74</v>
      </c>
      <c r="O2067" t="s">
        <v>75</v>
      </c>
      <c r="P2067" t="s">
        <v>132</v>
      </c>
      <c r="Q2067" t="s">
        <v>73</v>
      </c>
      <c r="R2067" t="s">
        <v>1861</v>
      </c>
      <c r="S2067" t="s">
        <v>78</v>
      </c>
      <c r="T2067" t="s">
        <v>101</v>
      </c>
    </row>
    <row r="2068" spans="1:20" x14ac:dyDescent="0.25">
      <c r="A2068" s="1">
        <v>4626</v>
      </c>
      <c r="B2068" t="s">
        <v>23</v>
      </c>
      <c r="C2068" t="s">
        <v>26</v>
      </c>
      <c r="D2068" t="s">
        <v>42</v>
      </c>
      <c r="E2068" t="s">
        <v>54</v>
      </c>
      <c r="F2068" t="s">
        <v>73</v>
      </c>
      <c r="G2068" t="s">
        <v>77</v>
      </c>
      <c r="H2068" t="s">
        <v>288</v>
      </c>
      <c r="I2068" t="s">
        <v>113</v>
      </c>
      <c r="J2068" t="s">
        <v>93</v>
      </c>
      <c r="K2068" t="s">
        <v>1206</v>
      </c>
      <c r="L2068" t="s">
        <v>101</v>
      </c>
      <c r="M2068" t="s">
        <v>74</v>
      </c>
      <c r="N2068" t="s">
        <v>73</v>
      </c>
      <c r="O2068" t="s">
        <v>90</v>
      </c>
      <c r="P2068" t="s">
        <v>235</v>
      </c>
      <c r="Q2068" t="s">
        <v>73</v>
      </c>
      <c r="R2068" t="s">
        <v>1454</v>
      </c>
      <c r="S2068" t="s">
        <v>78</v>
      </c>
      <c r="T2068" t="s">
        <v>117</v>
      </c>
    </row>
    <row r="2069" spans="1:20" x14ac:dyDescent="0.25">
      <c r="A2069" s="1">
        <v>4627</v>
      </c>
      <c r="B2069" t="s">
        <v>23</v>
      </c>
      <c r="C2069" t="s">
        <v>27</v>
      </c>
      <c r="D2069" t="s">
        <v>42</v>
      </c>
      <c r="E2069" t="s">
        <v>71</v>
      </c>
      <c r="F2069" t="s">
        <v>74</v>
      </c>
      <c r="G2069" t="s">
        <v>78</v>
      </c>
      <c r="H2069" t="s">
        <v>571</v>
      </c>
      <c r="I2069" t="s">
        <v>80</v>
      </c>
      <c r="J2069" t="s">
        <v>130</v>
      </c>
      <c r="K2069" t="s">
        <v>1262</v>
      </c>
      <c r="L2069" t="s">
        <v>73</v>
      </c>
      <c r="M2069" t="s">
        <v>73</v>
      </c>
      <c r="N2069" t="s">
        <v>131</v>
      </c>
      <c r="O2069" t="s">
        <v>75</v>
      </c>
      <c r="P2069" t="s">
        <v>124</v>
      </c>
      <c r="Q2069" t="s">
        <v>74</v>
      </c>
      <c r="R2069" t="s">
        <v>1672</v>
      </c>
      <c r="S2069" t="s">
        <v>96</v>
      </c>
      <c r="T2069" t="s">
        <v>131</v>
      </c>
    </row>
    <row r="2070" spans="1:20" x14ac:dyDescent="0.25">
      <c r="A2070" s="1">
        <v>4628</v>
      </c>
      <c r="B2070" t="s">
        <v>23</v>
      </c>
      <c r="C2070" t="s">
        <v>28</v>
      </c>
      <c r="D2070" t="s">
        <v>42</v>
      </c>
      <c r="E2070" t="s">
        <v>53</v>
      </c>
      <c r="F2070" t="s">
        <v>73</v>
      </c>
      <c r="G2070" t="s">
        <v>107</v>
      </c>
      <c r="H2070" t="s">
        <v>358</v>
      </c>
      <c r="I2070" t="s">
        <v>107</v>
      </c>
      <c r="J2070" t="s">
        <v>119</v>
      </c>
      <c r="K2070" t="s">
        <v>1218</v>
      </c>
      <c r="L2070" t="s">
        <v>101</v>
      </c>
      <c r="M2070" t="s">
        <v>74</v>
      </c>
      <c r="N2070" t="s">
        <v>126</v>
      </c>
      <c r="O2070" t="s">
        <v>90</v>
      </c>
      <c r="P2070" t="s">
        <v>132</v>
      </c>
      <c r="Q2070" t="s">
        <v>74</v>
      </c>
      <c r="R2070" t="s">
        <v>113</v>
      </c>
      <c r="S2070" t="s">
        <v>89</v>
      </c>
      <c r="T2070" t="s">
        <v>87</v>
      </c>
    </row>
    <row r="2071" spans="1:20" x14ac:dyDescent="0.25">
      <c r="A2071" s="1">
        <v>4629</v>
      </c>
      <c r="B2071" t="s">
        <v>23</v>
      </c>
      <c r="C2071" t="s">
        <v>40</v>
      </c>
      <c r="D2071" t="s">
        <v>42</v>
      </c>
      <c r="E2071" t="s">
        <v>41</v>
      </c>
      <c r="F2071" t="s">
        <v>73</v>
      </c>
      <c r="G2071" t="s">
        <v>108</v>
      </c>
      <c r="H2071" t="s">
        <v>1098</v>
      </c>
      <c r="I2071" t="s">
        <v>79</v>
      </c>
      <c r="J2071" t="s">
        <v>111</v>
      </c>
      <c r="K2071" t="s">
        <v>1179</v>
      </c>
      <c r="L2071" t="s">
        <v>1116</v>
      </c>
      <c r="M2071" t="s">
        <v>73</v>
      </c>
      <c r="N2071" t="s">
        <v>126</v>
      </c>
      <c r="O2071" t="s">
        <v>114</v>
      </c>
      <c r="P2071" t="s">
        <v>842</v>
      </c>
      <c r="Q2071" t="s">
        <v>73</v>
      </c>
      <c r="R2071" t="s">
        <v>1665</v>
      </c>
      <c r="S2071" t="s">
        <v>116</v>
      </c>
      <c r="T2071" t="s">
        <v>83</v>
      </c>
    </row>
    <row r="2072" spans="1:20" x14ac:dyDescent="0.25">
      <c r="A2072" s="1">
        <v>4630</v>
      </c>
      <c r="B2072" t="s">
        <v>23</v>
      </c>
      <c r="C2072" t="s">
        <v>29</v>
      </c>
      <c r="D2072" t="s">
        <v>42</v>
      </c>
      <c r="E2072" t="s">
        <v>58</v>
      </c>
      <c r="F2072" t="s">
        <v>74</v>
      </c>
      <c r="G2072" t="s">
        <v>78</v>
      </c>
      <c r="H2072" t="s">
        <v>387</v>
      </c>
      <c r="I2072" t="s">
        <v>103</v>
      </c>
      <c r="J2072" t="s">
        <v>108</v>
      </c>
      <c r="K2072" t="s">
        <v>1289</v>
      </c>
      <c r="L2072" t="s">
        <v>74</v>
      </c>
      <c r="M2072" t="s">
        <v>74</v>
      </c>
      <c r="N2072" t="s">
        <v>131</v>
      </c>
      <c r="O2072" t="s">
        <v>106</v>
      </c>
      <c r="P2072" t="s">
        <v>105</v>
      </c>
      <c r="Q2072" t="s">
        <v>73</v>
      </c>
      <c r="R2072" t="s">
        <v>2052</v>
      </c>
      <c r="S2072" t="s">
        <v>85</v>
      </c>
      <c r="T2072" t="s">
        <v>101</v>
      </c>
    </row>
    <row r="2073" spans="1:20" x14ac:dyDescent="0.25">
      <c r="A2073" s="1">
        <v>4631</v>
      </c>
      <c r="B2073" t="s">
        <v>23</v>
      </c>
      <c r="C2073" t="s">
        <v>30</v>
      </c>
      <c r="D2073" t="s">
        <v>42</v>
      </c>
      <c r="E2073" t="s">
        <v>69</v>
      </c>
      <c r="F2073" t="s">
        <v>74</v>
      </c>
      <c r="G2073" t="s">
        <v>90</v>
      </c>
      <c r="H2073" t="s">
        <v>652</v>
      </c>
      <c r="I2073" t="s">
        <v>91</v>
      </c>
      <c r="J2073" t="s">
        <v>123</v>
      </c>
      <c r="K2073" t="s">
        <v>1370</v>
      </c>
      <c r="L2073" t="s">
        <v>74</v>
      </c>
      <c r="M2073" t="s">
        <v>74</v>
      </c>
      <c r="N2073" t="s">
        <v>126</v>
      </c>
      <c r="O2073" t="s">
        <v>75</v>
      </c>
      <c r="P2073" t="s">
        <v>537</v>
      </c>
      <c r="Q2073" t="s">
        <v>74</v>
      </c>
      <c r="R2073" t="s">
        <v>1736</v>
      </c>
      <c r="S2073" t="s">
        <v>87</v>
      </c>
      <c r="T2073" t="s">
        <v>101</v>
      </c>
    </row>
    <row r="2074" spans="1:20" x14ac:dyDescent="0.25">
      <c r="A2074" s="1">
        <v>4632</v>
      </c>
      <c r="B2074" t="s">
        <v>23</v>
      </c>
      <c r="C2074" t="s">
        <v>32</v>
      </c>
      <c r="D2074" t="s">
        <v>42</v>
      </c>
      <c r="E2074" t="s">
        <v>64</v>
      </c>
      <c r="F2074" t="s">
        <v>73</v>
      </c>
      <c r="G2074" t="s">
        <v>92</v>
      </c>
      <c r="H2074" t="s">
        <v>222</v>
      </c>
      <c r="I2074" t="s">
        <v>90</v>
      </c>
      <c r="J2074" t="s">
        <v>80</v>
      </c>
      <c r="K2074" t="s">
        <v>1189</v>
      </c>
      <c r="L2074" t="s">
        <v>126</v>
      </c>
      <c r="M2074" t="s">
        <v>74</v>
      </c>
      <c r="N2074" t="s">
        <v>74</v>
      </c>
      <c r="O2074" t="s">
        <v>93</v>
      </c>
      <c r="P2074" t="s">
        <v>1299</v>
      </c>
      <c r="Q2074" t="s">
        <v>73</v>
      </c>
      <c r="R2074" t="s">
        <v>1600</v>
      </c>
      <c r="S2074" t="s">
        <v>106</v>
      </c>
      <c r="T2074" t="s">
        <v>83</v>
      </c>
    </row>
    <row r="2075" spans="1:20" x14ac:dyDescent="0.25">
      <c r="A2075" s="1">
        <v>4633</v>
      </c>
      <c r="B2075" t="s">
        <v>23</v>
      </c>
      <c r="C2075" t="s">
        <v>33</v>
      </c>
      <c r="D2075" t="s">
        <v>42</v>
      </c>
      <c r="E2075" t="s">
        <v>45</v>
      </c>
      <c r="F2075" t="s">
        <v>73</v>
      </c>
      <c r="G2075" t="s">
        <v>113</v>
      </c>
      <c r="H2075" t="s">
        <v>807</v>
      </c>
      <c r="I2075" t="s">
        <v>103</v>
      </c>
      <c r="J2075" t="s">
        <v>107</v>
      </c>
      <c r="K2075" t="s">
        <v>1221</v>
      </c>
      <c r="L2075" t="s">
        <v>74</v>
      </c>
      <c r="M2075" t="s">
        <v>73</v>
      </c>
      <c r="N2075" t="s">
        <v>101</v>
      </c>
      <c r="O2075" t="s">
        <v>92</v>
      </c>
      <c r="P2075" t="s">
        <v>128</v>
      </c>
      <c r="Q2075" t="s">
        <v>74</v>
      </c>
      <c r="R2075" t="s">
        <v>1878</v>
      </c>
      <c r="S2075" t="s">
        <v>96</v>
      </c>
      <c r="T2075" t="s">
        <v>83</v>
      </c>
    </row>
    <row r="2076" spans="1:20" x14ac:dyDescent="0.25">
      <c r="A2076" s="1">
        <v>4634</v>
      </c>
      <c r="B2076" t="s">
        <v>23</v>
      </c>
      <c r="C2076" t="s">
        <v>34</v>
      </c>
      <c r="D2076" t="s">
        <v>42</v>
      </c>
      <c r="E2076" t="s">
        <v>70</v>
      </c>
      <c r="F2076" t="s">
        <v>74</v>
      </c>
      <c r="G2076" t="s">
        <v>103</v>
      </c>
      <c r="H2076" t="s">
        <v>547</v>
      </c>
      <c r="I2076" t="s">
        <v>94</v>
      </c>
      <c r="J2076" t="s">
        <v>121</v>
      </c>
      <c r="K2076" t="s">
        <v>1244</v>
      </c>
      <c r="L2076" t="s">
        <v>74</v>
      </c>
      <c r="M2076" t="s">
        <v>74</v>
      </c>
      <c r="N2076" t="s">
        <v>83</v>
      </c>
      <c r="O2076" t="s">
        <v>99</v>
      </c>
      <c r="P2076" t="s">
        <v>132</v>
      </c>
      <c r="Q2076" t="s">
        <v>74</v>
      </c>
      <c r="R2076" t="s">
        <v>1620</v>
      </c>
      <c r="S2076" t="s">
        <v>89</v>
      </c>
      <c r="T2076" t="s">
        <v>1116</v>
      </c>
    </row>
    <row r="2077" spans="1:20" x14ac:dyDescent="0.25">
      <c r="A2077" s="1">
        <v>4635</v>
      </c>
      <c r="B2077" t="s">
        <v>23</v>
      </c>
      <c r="C2077" t="s">
        <v>35</v>
      </c>
      <c r="D2077" t="s">
        <v>42</v>
      </c>
      <c r="E2077" t="s">
        <v>64</v>
      </c>
      <c r="F2077" t="s">
        <v>74</v>
      </c>
      <c r="G2077" t="s">
        <v>81</v>
      </c>
      <c r="H2077" t="s">
        <v>226</v>
      </c>
      <c r="I2077" t="s">
        <v>80</v>
      </c>
      <c r="J2077" t="s">
        <v>125</v>
      </c>
      <c r="K2077" t="s">
        <v>1132</v>
      </c>
      <c r="L2077" t="s">
        <v>126</v>
      </c>
      <c r="M2077" t="s">
        <v>126</v>
      </c>
      <c r="N2077" t="s">
        <v>87</v>
      </c>
      <c r="O2077" t="s">
        <v>92</v>
      </c>
      <c r="P2077" t="s">
        <v>255</v>
      </c>
      <c r="Q2077" t="s">
        <v>73</v>
      </c>
      <c r="R2077" t="s">
        <v>1995</v>
      </c>
      <c r="S2077" t="s">
        <v>89</v>
      </c>
      <c r="T2077" t="s">
        <v>83</v>
      </c>
    </row>
    <row r="2078" spans="1:20" x14ac:dyDescent="0.25">
      <c r="A2078" s="1">
        <v>4636</v>
      </c>
      <c r="B2078" t="s">
        <v>23</v>
      </c>
      <c r="C2078" t="s">
        <v>36</v>
      </c>
      <c r="D2078" t="s">
        <v>42</v>
      </c>
      <c r="E2078" t="s">
        <v>45</v>
      </c>
      <c r="F2078" t="s">
        <v>74</v>
      </c>
      <c r="G2078" t="s">
        <v>104</v>
      </c>
      <c r="H2078" t="s">
        <v>770</v>
      </c>
      <c r="I2078" t="s">
        <v>90</v>
      </c>
      <c r="J2078" t="s">
        <v>93</v>
      </c>
      <c r="K2078" t="s">
        <v>1137</v>
      </c>
      <c r="L2078" t="s">
        <v>126</v>
      </c>
      <c r="M2078" t="s">
        <v>73</v>
      </c>
      <c r="N2078" t="s">
        <v>74</v>
      </c>
      <c r="O2078" t="s">
        <v>107</v>
      </c>
      <c r="P2078" t="s">
        <v>1164</v>
      </c>
      <c r="Q2078" t="s">
        <v>126</v>
      </c>
      <c r="R2078" t="s">
        <v>1500</v>
      </c>
      <c r="S2078" t="s">
        <v>85</v>
      </c>
      <c r="T2078" t="s">
        <v>131</v>
      </c>
    </row>
    <row r="2079" spans="1:20" x14ac:dyDescent="0.25">
      <c r="A2079" s="1">
        <v>4637</v>
      </c>
      <c r="B2079" t="s">
        <v>23</v>
      </c>
      <c r="C2079" t="s">
        <v>37</v>
      </c>
      <c r="D2079" t="s">
        <v>42</v>
      </c>
      <c r="E2079" t="s">
        <v>68</v>
      </c>
      <c r="F2079" t="s">
        <v>73</v>
      </c>
      <c r="G2079" t="s">
        <v>113</v>
      </c>
      <c r="H2079" t="s">
        <v>151</v>
      </c>
      <c r="I2079" t="s">
        <v>114</v>
      </c>
      <c r="J2079" t="s">
        <v>91</v>
      </c>
      <c r="K2079" t="s">
        <v>1128</v>
      </c>
      <c r="L2079" t="s">
        <v>126</v>
      </c>
      <c r="M2079" t="s">
        <v>73</v>
      </c>
      <c r="N2079" t="s">
        <v>126</v>
      </c>
      <c r="O2079" t="s">
        <v>90</v>
      </c>
      <c r="P2079" t="s">
        <v>255</v>
      </c>
      <c r="Q2079" t="s">
        <v>74</v>
      </c>
      <c r="R2079" t="s">
        <v>1040</v>
      </c>
      <c r="S2079" t="s">
        <v>82</v>
      </c>
      <c r="T2079" t="s">
        <v>76</v>
      </c>
    </row>
    <row r="2080" spans="1:20" x14ac:dyDescent="0.25">
      <c r="A2080" s="1">
        <v>4638</v>
      </c>
      <c r="B2080" t="s">
        <v>23</v>
      </c>
      <c r="C2080" t="s">
        <v>38</v>
      </c>
      <c r="D2080" t="s">
        <v>42</v>
      </c>
      <c r="E2080" t="s">
        <v>55</v>
      </c>
      <c r="F2080" t="s">
        <v>74</v>
      </c>
      <c r="G2080" t="s">
        <v>77</v>
      </c>
      <c r="H2080" t="s">
        <v>571</v>
      </c>
      <c r="I2080" t="s">
        <v>107</v>
      </c>
      <c r="J2080" t="s">
        <v>110</v>
      </c>
      <c r="K2080" t="s">
        <v>1338</v>
      </c>
      <c r="L2080" t="s">
        <v>74</v>
      </c>
      <c r="M2080" t="s">
        <v>126</v>
      </c>
      <c r="N2080" t="s">
        <v>74</v>
      </c>
      <c r="O2080" t="s">
        <v>86</v>
      </c>
      <c r="P2080" t="s">
        <v>877</v>
      </c>
      <c r="Q2080" t="s">
        <v>126</v>
      </c>
      <c r="R2080" t="s">
        <v>1796</v>
      </c>
      <c r="S2080" t="s">
        <v>82</v>
      </c>
      <c r="T2080" t="s">
        <v>76</v>
      </c>
    </row>
    <row r="2081" spans="1:20" x14ac:dyDescent="0.25">
      <c r="A2081" s="1">
        <v>4639</v>
      </c>
      <c r="B2081" t="s">
        <v>23</v>
      </c>
      <c r="C2081" t="s">
        <v>39</v>
      </c>
      <c r="D2081" t="s">
        <v>42</v>
      </c>
      <c r="E2081" t="s">
        <v>70</v>
      </c>
      <c r="F2081" t="s">
        <v>73</v>
      </c>
      <c r="G2081" t="s">
        <v>94</v>
      </c>
      <c r="H2081" t="s">
        <v>540</v>
      </c>
      <c r="I2081" t="s">
        <v>79</v>
      </c>
      <c r="J2081" t="s">
        <v>122</v>
      </c>
      <c r="K2081" t="s">
        <v>1122</v>
      </c>
      <c r="L2081" t="s">
        <v>74</v>
      </c>
      <c r="M2081" t="s">
        <v>73</v>
      </c>
      <c r="N2081" t="s">
        <v>83</v>
      </c>
      <c r="O2081" t="s">
        <v>79</v>
      </c>
      <c r="P2081" t="s">
        <v>609</v>
      </c>
      <c r="Q2081" t="s">
        <v>73</v>
      </c>
      <c r="R2081" t="s">
        <v>1482</v>
      </c>
      <c r="S2081" t="s">
        <v>81</v>
      </c>
      <c r="T2081" t="s">
        <v>76</v>
      </c>
    </row>
    <row r="2082" spans="1:20" x14ac:dyDescent="0.25">
      <c r="A2082" s="1">
        <v>4640</v>
      </c>
      <c r="B2082" t="s">
        <v>23</v>
      </c>
      <c r="C2082" t="s">
        <v>24</v>
      </c>
      <c r="D2082" t="s">
        <v>43</v>
      </c>
      <c r="E2082" t="s">
        <v>59</v>
      </c>
      <c r="F2082" t="s">
        <v>73</v>
      </c>
      <c r="G2082" t="s">
        <v>115</v>
      </c>
      <c r="H2082" t="s">
        <v>392</v>
      </c>
      <c r="I2082" t="s">
        <v>102</v>
      </c>
      <c r="J2082" t="s">
        <v>92</v>
      </c>
      <c r="K2082" t="s">
        <v>1229</v>
      </c>
      <c r="L2082" t="s">
        <v>83</v>
      </c>
      <c r="M2082" t="s">
        <v>73</v>
      </c>
      <c r="N2082" t="s">
        <v>74</v>
      </c>
      <c r="O2082" t="s">
        <v>119</v>
      </c>
      <c r="P2082" t="s">
        <v>1247</v>
      </c>
      <c r="Q2082" t="s">
        <v>126</v>
      </c>
      <c r="R2082" t="s">
        <v>2264</v>
      </c>
      <c r="S2082" t="s">
        <v>116</v>
      </c>
      <c r="T2082" t="s">
        <v>76</v>
      </c>
    </row>
    <row r="2083" spans="1:20" x14ac:dyDescent="0.25">
      <c r="A2083" s="1">
        <v>4641</v>
      </c>
      <c r="B2083" t="s">
        <v>23</v>
      </c>
      <c r="C2083" t="s">
        <v>25</v>
      </c>
      <c r="D2083" t="s">
        <v>43</v>
      </c>
      <c r="E2083" t="s">
        <v>41</v>
      </c>
      <c r="F2083" t="s">
        <v>74</v>
      </c>
      <c r="G2083" t="s">
        <v>102</v>
      </c>
      <c r="H2083" t="s">
        <v>415</v>
      </c>
      <c r="I2083" t="s">
        <v>77</v>
      </c>
      <c r="J2083" t="s">
        <v>97</v>
      </c>
      <c r="K2083" t="s">
        <v>1188</v>
      </c>
      <c r="L2083" t="s">
        <v>126</v>
      </c>
      <c r="M2083" t="s">
        <v>73</v>
      </c>
      <c r="N2083" t="s">
        <v>126</v>
      </c>
      <c r="O2083" t="s">
        <v>108</v>
      </c>
      <c r="P2083" t="s">
        <v>1147</v>
      </c>
      <c r="Q2083" t="s">
        <v>73</v>
      </c>
      <c r="R2083" t="s">
        <v>1940</v>
      </c>
      <c r="S2083" t="s">
        <v>96</v>
      </c>
      <c r="T2083" t="s">
        <v>76</v>
      </c>
    </row>
    <row r="2084" spans="1:20" x14ac:dyDescent="0.25">
      <c r="A2084" s="1">
        <v>4642</v>
      </c>
      <c r="B2084" t="s">
        <v>23</v>
      </c>
      <c r="C2084" t="s">
        <v>26</v>
      </c>
      <c r="D2084" t="s">
        <v>43</v>
      </c>
      <c r="E2084" t="s">
        <v>56</v>
      </c>
      <c r="F2084" t="s">
        <v>73</v>
      </c>
      <c r="G2084" t="s">
        <v>94</v>
      </c>
      <c r="H2084" t="s">
        <v>709</v>
      </c>
      <c r="I2084" t="s">
        <v>103</v>
      </c>
      <c r="J2084" t="s">
        <v>84</v>
      </c>
      <c r="K2084" t="s">
        <v>1248</v>
      </c>
      <c r="L2084" t="s">
        <v>73</v>
      </c>
      <c r="M2084" t="s">
        <v>73</v>
      </c>
      <c r="N2084" t="s">
        <v>101</v>
      </c>
      <c r="O2084" t="s">
        <v>107</v>
      </c>
      <c r="P2084" t="s">
        <v>1295</v>
      </c>
      <c r="Q2084" t="s">
        <v>1116</v>
      </c>
      <c r="R2084" t="s">
        <v>1877</v>
      </c>
      <c r="S2084" t="s">
        <v>82</v>
      </c>
      <c r="T2084" t="s">
        <v>131</v>
      </c>
    </row>
    <row r="2085" spans="1:20" x14ac:dyDescent="0.25">
      <c r="A2085" s="1">
        <v>4643</v>
      </c>
      <c r="B2085" t="s">
        <v>23</v>
      </c>
      <c r="C2085" t="s">
        <v>27</v>
      </c>
      <c r="D2085" t="s">
        <v>43</v>
      </c>
      <c r="E2085" t="s">
        <v>48</v>
      </c>
      <c r="F2085" t="s">
        <v>74</v>
      </c>
      <c r="G2085" t="s">
        <v>114</v>
      </c>
      <c r="H2085" t="s">
        <v>235</v>
      </c>
      <c r="I2085" t="s">
        <v>77</v>
      </c>
      <c r="J2085" t="s">
        <v>93</v>
      </c>
      <c r="K2085" t="s">
        <v>1300</v>
      </c>
      <c r="L2085" t="s">
        <v>101</v>
      </c>
      <c r="M2085" t="s">
        <v>126</v>
      </c>
      <c r="N2085" t="s">
        <v>1116</v>
      </c>
      <c r="O2085" t="s">
        <v>113</v>
      </c>
      <c r="P2085" t="s">
        <v>1133</v>
      </c>
      <c r="Q2085" t="s">
        <v>73</v>
      </c>
      <c r="R2085" t="s">
        <v>1652</v>
      </c>
      <c r="S2085" t="s">
        <v>78</v>
      </c>
      <c r="T2085" t="s">
        <v>1116</v>
      </c>
    </row>
    <row r="2086" spans="1:20" x14ac:dyDescent="0.25">
      <c r="A2086" s="1">
        <v>4644</v>
      </c>
      <c r="B2086" t="s">
        <v>23</v>
      </c>
      <c r="C2086" t="s">
        <v>28</v>
      </c>
      <c r="D2086" t="s">
        <v>43</v>
      </c>
      <c r="E2086" t="s">
        <v>67</v>
      </c>
      <c r="F2086" t="s">
        <v>73</v>
      </c>
      <c r="G2086" t="s">
        <v>92</v>
      </c>
      <c r="H2086" t="s">
        <v>741</v>
      </c>
      <c r="I2086" t="s">
        <v>99</v>
      </c>
      <c r="J2086" t="s">
        <v>94</v>
      </c>
      <c r="K2086" t="s">
        <v>281</v>
      </c>
      <c r="L2086" t="s">
        <v>74</v>
      </c>
      <c r="M2086" t="s">
        <v>101</v>
      </c>
      <c r="N2086" t="s">
        <v>131</v>
      </c>
      <c r="O2086" t="s">
        <v>104</v>
      </c>
      <c r="P2086" t="s">
        <v>1176</v>
      </c>
      <c r="Q2086" t="s">
        <v>74</v>
      </c>
      <c r="R2086" t="s">
        <v>91</v>
      </c>
      <c r="S2086" t="s">
        <v>106</v>
      </c>
      <c r="T2086" t="s">
        <v>83</v>
      </c>
    </row>
    <row r="2087" spans="1:20" x14ac:dyDescent="0.25">
      <c r="A2087" s="1">
        <v>4645</v>
      </c>
      <c r="B2087" t="s">
        <v>23</v>
      </c>
      <c r="C2087" t="s">
        <v>40</v>
      </c>
      <c r="D2087" t="s">
        <v>43</v>
      </c>
      <c r="E2087" t="s">
        <v>47</v>
      </c>
      <c r="F2087" t="s">
        <v>74</v>
      </c>
      <c r="G2087" t="s">
        <v>102</v>
      </c>
      <c r="H2087" t="s">
        <v>901</v>
      </c>
      <c r="I2087" t="s">
        <v>98</v>
      </c>
      <c r="J2087" t="s">
        <v>108</v>
      </c>
      <c r="K2087" t="s">
        <v>1134</v>
      </c>
      <c r="L2087" t="s">
        <v>73</v>
      </c>
      <c r="M2087" t="s">
        <v>73</v>
      </c>
      <c r="N2087" t="s">
        <v>74</v>
      </c>
      <c r="O2087" t="s">
        <v>84</v>
      </c>
      <c r="P2087" t="s">
        <v>1183</v>
      </c>
      <c r="Q2087" t="s">
        <v>126</v>
      </c>
      <c r="R2087" t="s">
        <v>531</v>
      </c>
      <c r="S2087" t="s">
        <v>106</v>
      </c>
      <c r="T2087" t="s">
        <v>87</v>
      </c>
    </row>
    <row r="2088" spans="1:20" x14ac:dyDescent="0.25">
      <c r="A2088" s="1">
        <v>4646</v>
      </c>
      <c r="B2088" t="s">
        <v>23</v>
      </c>
      <c r="C2088" t="s">
        <v>29</v>
      </c>
      <c r="D2088" t="s">
        <v>43</v>
      </c>
      <c r="E2088" t="s">
        <v>69</v>
      </c>
      <c r="F2088" t="s">
        <v>73</v>
      </c>
      <c r="G2088" t="s">
        <v>79</v>
      </c>
      <c r="H2088" t="s">
        <v>537</v>
      </c>
      <c r="I2088" t="s">
        <v>87</v>
      </c>
      <c r="J2088" t="s">
        <v>90</v>
      </c>
      <c r="K2088" t="s">
        <v>1101</v>
      </c>
      <c r="L2088" t="s">
        <v>73</v>
      </c>
      <c r="M2088" t="s">
        <v>73</v>
      </c>
      <c r="N2088" t="s">
        <v>74</v>
      </c>
      <c r="O2088" t="s">
        <v>80</v>
      </c>
      <c r="P2088" t="s">
        <v>1171</v>
      </c>
      <c r="Q2088" t="s">
        <v>74</v>
      </c>
      <c r="R2088" t="s">
        <v>135</v>
      </c>
      <c r="S2088" t="s">
        <v>82</v>
      </c>
      <c r="T2088" t="s">
        <v>131</v>
      </c>
    </row>
    <row r="2089" spans="1:20" x14ac:dyDescent="0.25">
      <c r="A2089" s="1">
        <v>4647</v>
      </c>
      <c r="B2089" t="s">
        <v>23</v>
      </c>
      <c r="C2089" t="s">
        <v>31</v>
      </c>
      <c r="D2089" t="s">
        <v>43</v>
      </c>
      <c r="E2089" t="s">
        <v>63</v>
      </c>
      <c r="F2089" t="s">
        <v>74</v>
      </c>
      <c r="G2089" t="s">
        <v>97</v>
      </c>
      <c r="H2089" t="s">
        <v>628</v>
      </c>
      <c r="I2089" t="s">
        <v>75</v>
      </c>
      <c r="J2089" t="s">
        <v>102</v>
      </c>
      <c r="K2089" t="s">
        <v>1259</v>
      </c>
      <c r="L2089" t="s">
        <v>74</v>
      </c>
      <c r="M2089" t="s">
        <v>73</v>
      </c>
      <c r="N2089" t="s">
        <v>74</v>
      </c>
      <c r="O2089" t="s">
        <v>88</v>
      </c>
      <c r="P2089" t="s">
        <v>1284</v>
      </c>
      <c r="Q2089" t="s">
        <v>101</v>
      </c>
      <c r="R2089" t="s">
        <v>1544</v>
      </c>
      <c r="S2089" t="s">
        <v>78</v>
      </c>
      <c r="T2089" t="s">
        <v>131</v>
      </c>
    </row>
    <row r="2090" spans="1:20" x14ac:dyDescent="0.25">
      <c r="A2090" s="1">
        <v>4648</v>
      </c>
      <c r="B2090" t="s">
        <v>23</v>
      </c>
      <c r="C2090" t="s">
        <v>32</v>
      </c>
      <c r="D2090" t="s">
        <v>43</v>
      </c>
      <c r="E2090" t="s">
        <v>47</v>
      </c>
      <c r="F2090" t="s">
        <v>73</v>
      </c>
      <c r="G2090" t="s">
        <v>100</v>
      </c>
      <c r="H2090" t="s">
        <v>874</v>
      </c>
      <c r="I2090" t="s">
        <v>81</v>
      </c>
      <c r="J2090" t="s">
        <v>103</v>
      </c>
      <c r="K2090" t="s">
        <v>1267</v>
      </c>
      <c r="L2090" t="s">
        <v>101</v>
      </c>
      <c r="M2090" t="s">
        <v>74</v>
      </c>
      <c r="N2090" t="s">
        <v>74</v>
      </c>
      <c r="O2090" t="s">
        <v>102</v>
      </c>
      <c r="P2090" t="s">
        <v>1086</v>
      </c>
      <c r="Q2090" t="s">
        <v>126</v>
      </c>
      <c r="R2090" t="s">
        <v>1803</v>
      </c>
      <c r="S2090" t="s">
        <v>83</v>
      </c>
      <c r="T2090" t="s">
        <v>1116</v>
      </c>
    </row>
    <row r="2091" spans="1:20" x14ac:dyDescent="0.25">
      <c r="A2091" s="1">
        <v>4649</v>
      </c>
      <c r="B2091" t="s">
        <v>23</v>
      </c>
      <c r="C2091" t="s">
        <v>33</v>
      </c>
      <c r="D2091" t="s">
        <v>43</v>
      </c>
      <c r="E2091" t="s">
        <v>53</v>
      </c>
      <c r="F2091" t="s">
        <v>74</v>
      </c>
      <c r="G2091" t="s">
        <v>88</v>
      </c>
      <c r="H2091" t="s">
        <v>1099</v>
      </c>
      <c r="I2091" t="s">
        <v>90</v>
      </c>
      <c r="J2091" t="s">
        <v>86</v>
      </c>
      <c r="K2091" t="s">
        <v>1136</v>
      </c>
      <c r="L2091" t="s">
        <v>1116</v>
      </c>
      <c r="M2091" t="s">
        <v>73</v>
      </c>
      <c r="N2091" t="s">
        <v>73</v>
      </c>
      <c r="O2091" t="s">
        <v>97</v>
      </c>
      <c r="P2091" t="s">
        <v>1145</v>
      </c>
      <c r="Q2091" t="s">
        <v>74</v>
      </c>
      <c r="R2091" t="s">
        <v>1638</v>
      </c>
      <c r="S2091" t="s">
        <v>87</v>
      </c>
      <c r="T2091" t="s">
        <v>131</v>
      </c>
    </row>
    <row r="2092" spans="1:20" x14ac:dyDescent="0.25">
      <c r="A2092" s="1">
        <v>4650</v>
      </c>
      <c r="B2092" t="s">
        <v>23</v>
      </c>
      <c r="C2092" t="s">
        <v>34</v>
      </c>
      <c r="D2092" t="s">
        <v>43</v>
      </c>
      <c r="E2092" t="s">
        <v>58</v>
      </c>
      <c r="F2092" t="s">
        <v>73</v>
      </c>
      <c r="G2092" t="s">
        <v>110</v>
      </c>
      <c r="H2092" t="s">
        <v>877</v>
      </c>
      <c r="I2092" t="s">
        <v>89</v>
      </c>
      <c r="J2092" t="s">
        <v>102</v>
      </c>
      <c r="K2092" t="s">
        <v>1190</v>
      </c>
      <c r="L2092" t="s">
        <v>131</v>
      </c>
      <c r="M2092" t="s">
        <v>73</v>
      </c>
      <c r="N2092" t="s">
        <v>101</v>
      </c>
      <c r="O2092" t="s">
        <v>118</v>
      </c>
      <c r="P2092" t="s">
        <v>1256</v>
      </c>
      <c r="Q2092" t="s">
        <v>74</v>
      </c>
      <c r="R2092" t="s">
        <v>2265</v>
      </c>
      <c r="S2092" t="s">
        <v>106</v>
      </c>
      <c r="T2092" t="s">
        <v>87</v>
      </c>
    </row>
    <row r="2093" spans="1:20" x14ac:dyDescent="0.25">
      <c r="A2093" s="1">
        <v>4651</v>
      </c>
      <c r="B2093" t="s">
        <v>23</v>
      </c>
      <c r="C2093" t="s">
        <v>35</v>
      </c>
      <c r="D2093" t="s">
        <v>43</v>
      </c>
      <c r="E2093" t="s">
        <v>68</v>
      </c>
      <c r="F2093" t="s">
        <v>74</v>
      </c>
      <c r="G2093" t="s">
        <v>90</v>
      </c>
      <c r="H2093" t="s">
        <v>233</v>
      </c>
      <c r="I2093" t="s">
        <v>96</v>
      </c>
      <c r="J2093" t="s">
        <v>102</v>
      </c>
      <c r="K2093" t="s">
        <v>1036</v>
      </c>
      <c r="L2093" t="s">
        <v>74</v>
      </c>
      <c r="M2093" t="s">
        <v>73</v>
      </c>
      <c r="N2093" t="s">
        <v>74</v>
      </c>
      <c r="O2093" t="s">
        <v>105</v>
      </c>
      <c r="P2093" t="s">
        <v>1127</v>
      </c>
      <c r="Q2093" t="s">
        <v>74</v>
      </c>
      <c r="R2093" t="s">
        <v>1843</v>
      </c>
      <c r="S2093" t="s">
        <v>78</v>
      </c>
      <c r="T2093" t="s">
        <v>101</v>
      </c>
    </row>
    <row r="2094" spans="1:20" x14ac:dyDescent="0.25">
      <c r="A2094" s="1">
        <v>4652</v>
      </c>
      <c r="B2094" t="s">
        <v>23</v>
      </c>
      <c r="C2094" t="s">
        <v>36</v>
      </c>
      <c r="D2094" t="s">
        <v>43</v>
      </c>
      <c r="E2094" t="s">
        <v>44</v>
      </c>
      <c r="F2094" t="s">
        <v>73</v>
      </c>
      <c r="G2094" t="s">
        <v>77</v>
      </c>
      <c r="H2094" t="s">
        <v>821</v>
      </c>
      <c r="I2094" t="s">
        <v>89</v>
      </c>
      <c r="J2094" t="s">
        <v>114</v>
      </c>
      <c r="K2094" t="s">
        <v>281</v>
      </c>
      <c r="L2094" t="s">
        <v>101</v>
      </c>
      <c r="M2094" t="s">
        <v>74</v>
      </c>
      <c r="N2094" t="s">
        <v>74</v>
      </c>
      <c r="O2094" t="s">
        <v>108</v>
      </c>
      <c r="P2094" t="s">
        <v>846</v>
      </c>
      <c r="Q2094" t="s">
        <v>73</v>
      </c>
      <c r="R2094" t="s">
        <v>1781</v>
      </c>
      <c r="S2094" t="s">
        <v>116</v>
      </c>
      <c r="T2094" t="s">
        <v>101</v>
      </c>
    </row>
    <row r="2095" spans="1:20" x14ac:dyDescent="0.25">
      <c r="A2095" s="1">
        <v>4653</v>
      </c>
      <c r="B2095" t="s">
        <v>23</v>
      </c>
      <c r="C2095" t="s">
        <v>37</v>
      </c>
      <c r="D2095" t="s">
        <v>43</v>
      </c>
      <c r="E2095" t="s">
        <v>62</v>
      </c>
      <c r="F2095" t="s">
        <v>74</v>
      </c>
      <c r="G2095" t="s">
        <v>112</v>
      </c>
      <c r="H2095" t="s">
        <v>610</v>
      </c>
      <c r="I2095" t="s">
        <v>106</v>
      </c>
      <c r="J2095" t="s">
        <v>77</v>
      </c>
      <c r="K2095" t="s">
        <v>1301</v>
      </c>
      <c r="L2095" t="s">
        <v>131</v>
      </c>
      <c r="M2095" t="s">
        <v>73</v>
      </c>
      <c r="N2095" t="s">
        <v>74</v>
      </c>
      <c r="O2095" t="s">
        <v>93</v>
      </c>
      <c r="P2095" t="s">
        <v>1174</v>
      </c>
      <c r="Q2095" t="s">
        <v>74</v>
      </c>
      <c r="R2095" t="s">
        <v>1620</v>
      </c>
      <c r="S2095" t="s">
        <v>117</v>
      </c>
      <c r="T2095" t="s">
        <v>126</v>
      </c>
    </row>
    <row r="2096" spans="1:20" x14ac:dyDescent="0.25">
      <c r="A2096" s="1">
        <v>4654</v>
      </c>
      <c r="B2096" t="s">
        <v>23</v>
      </c>
      <c r="C2096" t="s">
        <v>38</v>
      </c>
      <c r="D2096" t="s">
        <v>43</v>
      </c>
      <c r="E2096" t="s">
        <v>48</v>
      </c>
      <c r="F2096" t="s">
        <v>73</v>
      </c>
      <c r="G2096" t="s">
        <v>95</v>
      </c>
      <c r="H2096" t="s">
        <v>687</v>
      </c>
      <c r="I2096" t="s">
        <v>90</v>
      </c>
      <c r="J2096" t="s">
        <v>95</v>
      </c>
      <c r="K2096" t="s">
        <v>1239</v>
      </c>
      <c r="L2096" t="s">
        <v>101</v>
      </c>
      <c r="M2096" t="s">
        <v>73</v>
      </c>
      <c r="N2096" t="s">
        <v>73</v>
      </c>
      <c r="O2096" t="s">
        <v>104</v>
      </c>
      <c r="P2096" t="s">
        <v>1267</v>
      </c>
      <c r="Q2096" t="s">
        <v>74</v>
      </c>
      <c r="R2096" t="s">
        <v>1589</v>
      </c>
      <c r="S2096" t="s">
        <v>116</v>
      </c>
      <c r="T2096" t="s">
        <v>76</v>
      </c>
    </row>
    <row r="2097" spans="1:20" x14ac:dyDescent="0.25">
      <c r="A2097" s="1">
        <v>4655</v>
      </c>
      <c r="B2097" t="s">
        <v>23</v>
      </c>
      <c r="C2097" t="s">
        <v>39</v>
      </c>
      <c r="D2097" t="s">
        <v>43</v>
      </c>
      <c r="E2097" t="s">
        <v>67</v>
      </c>
      <c r="F2097" t="s">
        <v>74</v>
      </c>
      <c r="G2097" t="s">
        <v>94</v>
      </c>
      <c r="H2097" t="s">
        <v>112</v>
      </c>
      <c r="I2097" t="s">
        <v>116</v>
      </c>
      <c r="J2097" t="s">
        <v>98</v>
      </c>
      <c r="K2097" t="s">
        <v>540</v>
      </c>
      <c r="L2097" t="s">
        <v>73</v>
      </c>
      <c r="M2097" t="s">
        <v>74</v>
      </c>
      <c r="N2097" t="s">
        <v>101</v>
      </c>
      <c r="O2097" t="s">
        <v>109</v>
      </c>
      <c r="P2097" t="s">
        <v>1130</v>
      </c>
      <c r="Q2097" t="s">
        <v>74</v>
      </c>
      <c r="R2097" t="s">
        <v>2266</v>
      </c>
      <c r="S2097" t="s">
        <v>89</v>
      </c>
      <c r="T2097" t="s">
        <v>76</v>
      </c>
    </row>
    <row r="2098" spans="1:20" x14ac:dyDescent="0.25">
      <c r="A2098" s="1">
        <v>4656</v>
      </c>
      <c r="B2098" t="s">
        <v>23</v>
      </c>
      <c r="C2098" t="s">
        <v>24</v>
      </c>
      <c r="D2098" t="s">
        <v>44</v>
      </c>
      <c r="E2098" t="s">
        <v>62</v>
      </c>
      <c r="F2098" t="s">
        <v>73</v>
      </c>
      <c r="G2098" t="s">
        <v>75</v>
      </c>
      <c r="H2098" t="s">
        <v>769</v>
      </c>
      <c r="I2098" t="s">
        <v>77</v>
      </c>
      <c r="J2098" t="s">
        <v>97</v>
      </c>
      <c r="K2098" t="s">
        <v>1282</v>
      </c>
      <c r="L2098" t="s">
        <v>74</v>
      </c>
      <c r="M2098" t="s">
        <v>126</v>
      </c>
      <c r="N2098" t="s">
        <v>74</v>
      </c>
      <c r="O2098" t="s">
        <v>114</v>
      </c>
      <c r="P2098" t="s">
        <v>1047</v>
      </c>
      <c r="Q2098" t="s">
        <v>74</v>
      </c>
      <c r="R2098" t="s">
        <v>1945</v>
      </c>
      <c r="S2098" t="s">
        <v>78</v>
      </c>
      <c r="T2098" t="s">
        <v>131</v>
      </c>
    </row>
    <row r="2099" spans="1:20" x14ac:dyDescent="0.25">
      <c r="A2099" s="1">
        <v>4657</v>
      </c>
      <c r="B2099" t="s">
        <v>23</v>
      </c>
      <c r="C2099" t="s">
        <v>25</v>
      </c>
      <c r="D2099" t="s">
        <v>44</v>
      </c>
      <c r="E2099" t="s">
        <v>61</v>
      </c>
      <c r="F2099" t="s">
        <v>73</v>
      </c>
      <c r="G2099" t="s">
        <v>94</v>
      </c>
      <c r="H2099" t="s">
        <v>917</v>
      </c>
      <c r="I2099" t="s">
        <v>99</v>
      </c>
      <c r="J2099" t="s">
        <v>79</v>
      </c>
      <c r="K2099" t="s">
        <v>1129</v>
      </c>
      <c r="L2099" t="s">
        <v>74</v>
      </c>
      <c r="M2099" t="s">
        <v>73</v>
      </c>
      <c r="N2099" t="s">
        <v>101</v>
      </c>
      <c r="O2099" t="s">
        <v>93</v>
      </c>
      <c r="P2099" t="s">
        <v>782</v>
      </c>
      <c r="Q2099" t="s">
        <v>101</v>
      </c>
      <c r="R2099" t="s">
        <v>2210</v>
      </c>
      <c r="S2099" t="s">
        <v>82</v>
      </c>
      <c r="T2099" t="s">
        <v>131</v>
      </c>
    </row>
    <row r="2100" spans="1:20" x14ac:dyDescent="0.25">
      <c r="A2100" s="1">
        <v>4658</v>
      </c>
      <c r="B2100" t="s">
        <v>23</v>
      </c>
      <c r="C2100" t="s">
        <v>26</v>
      </c>
      <c r="D2100" t="s">
        <v>44</v>
      </c>
      <c r="E2100" t="s">
        <v>47</v>
      </c>
      <c r="F2100" t="s">
        <v>74</v>
      </c>
      <c r="G2100" t="s">
        <v>98</v>
      </c>
      <c r="H2100" t="s">
        <v>570</v>
      </c>
      <c r="I2100" t="s">
        <v>102</v>
      </c>
      <c r="J2100" t="s">
        <v>111</v>
      </c>
      <c r="K2100" t="s">
        <v>1268</v>
      </c>
      <c r="L2100" t="s">
        <v>74</v>
      </c>
      <c r="M2100" t="s">
        <v>74</v>
      </c>
      <c r="N2100" t="s">
        <v>74</v>
      </c>
      <c r="O2100" t="s">
        <v>111</v>
      </c>
      <c r="P2100" t="s">
        <v>1126</v>
      </c>
      <c r="Q2100" t="s">
        <v>74</v>
      </c>
      <c r="R2100" t="s">
        <v>1064</v>
      </c>
      <c r="S2100" t="s">
        <v>82</v>
      </c>
      <c r="T2100" t="s">
        <v>131</v>
      </c>
    </row>
    <row r="2101" spans="1:20" x14ac:dyDescent="0.25">
      <c r="A2101" s="1">
        <v>4659</v>
      </c>
      <c r="B2101" t="s">
        <v>23</v>
      </c>
      <c r="C2101" t="s">
        <v>27</v>
      </c>
      <c r="D2101" t="s">
        <v>44</v>
      </c>
      <c r="E2101" t="s">
        <v>63</v>
      </c>
      <c r="F2101" t="s">
        <v>74</v>
      </c>
      <c r="G2101" t="s">
        <v>78</v>
      </c>
      <c r="H2101" t="s">
        <v>1100</v>
      </c>
      <c r="I2101" t="s">
        <v>103</v>
      </c>
      <c r="J2101" t="s">
        <v>109</v>
      </c>
      <c r="K2101" t="s">
        <v>1154</v>
      </c>
      <c r="L2101" t="s">
        <v>73</v>
      </c>
      <c r="M2101" t="s">
        <v>1116</v>
      </c>
      <c r="N2101" t="s">
        <v>131</v>
      </c>
      <c r="O2101" t="s">
        <v>103</v>
      </c>
      <c r="P2101" t="s">
        <v>877</v>
      </c>
      <c r="Q2101" t="s">
        <v>74</v>
      </c>
      <c r="R2101" t="s">
        <v>1538</v>
      </c>
      <c r="S2101" t="s">
        <v>82</v>
      </c>
      <c r="T2101" t="s">
        <v>126</v>
      </c>
    </row>
    <row r="2102" spans="1:20" x14ac:dyDescent="0.25">
      <c r="A2102" s="1">
        <v>4660</v>
      </c>
      <c r="B2102" t="s">
        <v>23</v>
      </c>
      <c r="C2102" t="s">
        <v>28</v>
      </c>
      <c r="D2102" t="s">
        <v>44</v>
      </c>
      <c r="E2102" t="s">
        <v>71</v>
      </c>
      <c r="F2102" t="s">
        <v>73</v>
      </c>
      <c r="G2102" t="s">
        <v>96</v>
      </c>
      <c r="H2102" t="s">
        <v>454</v>
      </c>
      <c r="I2102" t="s">
        <v>102</v>
      </c>
      <c r="J2102" t="s">
        <v>107</v>
      </c>
      <c r="K2102" t="s">
        <v>1150</v>
      </c>
      <c r="L2102" t="s">
        <v>126</v>
      </c>
      <c r="M2102" t="s">
        <v>74</v>
      </c>
      <c r="N2102" t="s">
        <v>1116</v>
      </c>
      <c r="O2102" t="s">
        <v>86</v>
      </c>
      <c r="P2102" t="s">
        <v>681</v>
      </c>
      <c r="Q2102" t="s">
        <v>73</v>
      </c>
      <c r="R2102" t="s">
        <v>1108</v>
      </c>
      <c r="S2102" t="s">
        <v>82</v>
      </c>
      <c r="T2102" t="s">
        <v>1116</v>
      </c>
    </row>
    <row r="2103" spans="1:20" x14ac:dyDescent="0.25">
      <c r="A2103" s="1">
        <v>4661</v>
      </c>
      <c r="B2103" t="s">
        <v>23</v>
      </c>
      <c r="C2103" t="s">
        <v>29</v>
      </c>
      <c r="D2103" t="s">
        <v>44</v>
      </c>
      <c r="E2103" t="s">
        <v>59</v>
      </c>
      <c r="F2103" t="s">
        <v>74</v>
      </c>
      <c r="G2103" t="s">
        <v>95</v>
      </c>
      <c r="H2103" t="s">
        <v>453</v>
      </c>
      <c r="I2103" t="s">
        <v>89</v>
      </c>
      <c r="J2103" t="s">
        <v>92</v>
      </c>
      <c r="K2103" t="s">
        <v>1311</v>
      </c>
      <c r="L2103" t="s">
        <v>126</v>
      </c>
      <c r="M2103" t="s">
        <v>73</v>
      </c>
      <c r="N2103" t="s">
        <v>126</v>
      </c>
      <c r="O2103" t="s">
        <v>102</v>
      </c>
      <c r="P2103" t="s">
        <v>401</v>
      </c>
      <c r="Q2103" t="s">
        <v>73</v>
      </c>
      <c r="R2103" t="s">
        <v>1980</v>
      </c>
      <c r="S2103" t="s">
        <v>78</v>
      </c>
      <c r="T2103" t="s">
        <v>101</v>
      </c>
    </row>
    <row r="2104" spans="1:20" x14ac:dyDescent="0.25">
      <c r="A2104" s="1">
        <v>4662</v>
      </c>
      <c r="B2104" t="s">
        <v>23</v>
      </c>
      <c r="C2104" t="s">
        <v>30</v>
      </c>
      <c r="D2104" t="s">
        <v>44</v>
      </c>
      <c r="E2104" t="s">
        <v>66</v>
      </c>
      <c r="F2104" t="s">
        <v>74</v>
      </c>
      <c r="G2104" t="s">
        <v>82</v>
      </c>
      <c r="H2104" t="s">
        <v>745</v>
      </c>
      <c r="I2104" t="s">
        <v>89</v>
      </c>
      <c r="J2104" t="s">
        <v>93</v>
      </c>
      <c r="K2104" t="s">
        <v>1161</v>
      </c>
      <c r="L2104" t="s">
        <v>126</v>
      </c>
      <c r="M2104" t="s">
        <v>73</v>
      </c>
      <c r="N2104" t="s">
        <v>1116</v>
      </c>
      <c r="O2104" t="s">
        <v>90</v>
      </c>
      <c r="P2104" t="s">
        <v>894</v>
      </c>
      <c r="Q2104" t="s">
        <v>73</v>
      </c>
      <c r="R2104" t="s">
        <v>2110</v>
      </c>
      <c r="S2104" t="s">
        <v>106</v>
      </c>
      <c r="T2104" t="s">
        <v>83</v>
      </c>
    </row>
    <row r="2105" spans="1:20" x14ac:dyDescent="0.25">
      <c r="A2105" s="1">
        <v>4663</v>
      </c>
      <c r="B2105" t="s">
        <v>23</v>
      </c>
      <c r="C2105" t="s">
        <v>31</v>
      </c>
      <c r="D2105" t="s">
        <v>44</v>
      </c>
      <c r="E2105" t="s">
        <v>72</v>
      </c>
      <c r="F2105" t="s">
        <v>74</v>
      </c>
      <c r="G2105" t="s">
        <v>77</v>
      </c>
      <c r="H2105" t="s">
        <v>628</v>
      </c>
      <c r="I2105" t="s">
        <v>96</v>
      </c>
      <c r="J2105" t="s">
        <v>90</v>
      </c>
      <c r="K2105" t="s">
        <v>1125</v>
      </c>
      <c r="L2105" t="s">
        <v>74</v>
      </c>
      <c r="M2105" t="s">
        <v>73</v>
      </c>
      <c r="N2105" t="s">
        <v>126</v>
      </c>
      <c r="O2105" t="s">
        <v>91</v>
      </c>
      <c r="P2105" t="s">
        <v>919</v>
      </c>
      <c r="Q2105" t="s">
        <v>126</v>
      </c>
      <c r="R2105" t="s">
        <v>1554</v>
      </c>
      <c r="S2105" t="s">
        <v>85</v>
      </c>
      <c r="T2105" t="s">
        <v>83</v>
      </c>
    </row>
    <row r="2106" spans="1:20" x14ac:dyDescent="0.25">
      <c r="A2106" s="1">
        <v>4664</v>
      </c>
      <c r="B2106" t="s">
        <v>23</v>
      </c>
      <c r="C2106" t="s">
        <v>32</v>
      </c>
      <c r="D2106" t="s">
        <v>44</v>
      </c>
      <c r="E2106" t="s">
        <v>48</v>
      </c>
      <c r="F2106" t="s">
        <v>73</v>
      </c>
      <c r="G2106" t="s">
        <v>89</v>
      </c>
      <c r="H2106" t="s">
        <v>156</v>
      </c>
      <c r="I2106" t="s">
        <v>103</v>
      </c>
      <c r="J2106" t="s">
        <v>88</v>
      </c>
      <c r="K2106" t="s">
        <v>1344</v>
      </c>
      <c r="L2106" t="s">
        <v>73</v>
      </c>
      <c r="M2106" t="s">
        <v>73</v>
      </c>
      <c r="N2106" t="s">
        <v>74</v>
      </c>
      <c r="O2106" t="s">
        <v>90</v>
      </c>
      <c r="P2106" t="s">
        <v>718</v>
      </c>
      <c r="Q2106" t="s">
        <v>126</v>
      </c>
      <c r="R2106" t="s">
        <v>1501</v>
      </c>
      <c r="S2106" t="s">
        <v>82</v>
      </c>
      <c r="T2106" t="s">
        <v>131</v>
      </c>
    </row>
    <row r="2107" spans="1:20" x14ac:dyDescent="0.25">
      <c r="A2107" s="1">
        <v>4665</v>
      </c>
      <c r="B2107" t="s">
        <v>23</v>
      </c>
      <c r="C2107" t="s">
        <v>33</v>
      </c>
      <c r="D2107" t="s">
        <v>44</v>
      </c>
      <c r="E2107" t="s">
        <v>59</v>
      </c>
      <c r="F2107" t="s">
        <v>73</v>
      </c>
      <c r="G2107" t="s">
        <v>97</v>
      </c>
      <c r="H2107" t="s">
        <v>373</v>
      </c>
      <c r="I2107" t="s">
        <v>98</v>
      </c>
      <c r="J2107" t="s">
        <v>108</v>
      </c>
      <c r="K2107" t="s">
        <v>1145</v>
      </c>
      <c r="L2107" t="s">
        <v>101</v>
      </c>
      <c r="M2107" t="s">
        <v>73</v>
      </c>
      <c r="N2107" t="s">
        <v>73</v>
      </c>
      <c r="O2107" t="s">
        <v>93</v>
      </c>
      <c r="P2107" t="s">
        <v>1142</v>
      </c>
      <c r="Q2107" t="s">
        <v>74</v>
      </c>
      <c r="R2107" t="s">
        <v>1491</v>
      </c>
      <c r="S2107" t="s">
        <v>96</v>
      </c>
      <c r="T2107" t="s">
        <v>131</v>
      </c>
    </row>
    <row r="2108" spans="1:20" x14ac:dyDescent="0.25">
      <c r="A2108" s="1">
        <v>4666</v>
      </c>
      <c r="B2108" t="s">
        <v>23</v>
      </c>
      <c r="C2108" t="s">
        <v>34</v>
      </c>
      <c r="D2108" t="s">
        <v>44</v>
      </c>
      <c r="E2108" t="s">
        <v>50</v>
      </c>
      <c r="F2108" t="s">
        <v>74</v>
      </c>
      <c r="G2108" t="s">
        <v>90</v>
      </c>
      <c r="H2108" t="s">
        <v>795</v>
      </c>
      <c r="I2108" t="s">
        <v>106</v>
      </c>
      <c r="J2108" t="s">
        <v>114</v>
      </c>
      <c r="K2108" t="s">
        <v>1165</v>
      </c>
      <c r="L2108" t="s">
        <v>126</v>
      </c>
      <c r="M2108" t="s">
        <v>74</v>
      </c>
      <c r="N2108" t="s">
        <v>74</v>
      </c>
      <c r="O2108" t="s">
        <v>129</v>
      </c>
      <c r="P2108" t="s">
        <v>1163</v>
      </c>
      <c r="Q2108" t="s">
        <v>73</v>
      </c>
      <c r="R2108" t="s">
        <v>1805</v>
      </c>
      <c r="S2108" t="s">
        <v>89</v>
      </c>
      <c r="T2108" t="s">
        <v>117</v>
      </c>
    </row>
    <row r="2109" spans="1:20" x14ac:dyDescent="0.25">
      <c r="A2109" s="1">
        <v>4667</v>
      </c>
      <c r="B2109" t="s">
        <v>23</v>
      </c>
      <c r="C2109" t="s">
        <v>35</v>
      </c>
      <c r="D2109" t="s">
        <v>44</v>
      </c>
      <c r="E2109" t="s">
        <v>49</v>
      </c>
      <c r="F2109" t="s">
        <v>73</v>
      </c>
      <c r="G2109" t="s">
        <v>92</v>
      </c>
      <c r="H2109" t="s">
        <v>250</v>
      </c>
      <c r="I2109" t="s">
        <v>90</v>
      </c>
      <c r="J2109" t="s">
        <v>114</v>
      </c>
      <c r="K2109" t="s">
        <v>1212</v>
      </c>
      <c r="L2109" t="s">
        <v>126</v>
      </c>
      <c r="M2109" t="s">
        <v>73</v>
      </c>
      <c r="N2109" t="s">
        <v>1116</v>
      </c>
      <c r="O2109" t="s">
        <v>93</v>
      </c>
      <c r="P2109" t="s">
        <v>1028</v>
      </c>
      <c r="Q2109" t="s">
        <v>74</v>
      </c>
      <c r="R2109" t="s">
        <v>903</v>
      </c>
      <c r="S2109" t="s">
        <v>96</v>
      </c>
      <c r="T2109" t="s">
        <v>83</v>
      </c>
    </row>
    <row r="2110" spans="1:20" x14ac:dyDescent="0.25">
      <c r="A2110" s="1">
        <v>4668</v>
      </c>
      <c r="B2110" t="s">
        <v>23</v>
      </c>
      <c r="C2110" t="s">
        <v>36</v>
      </c>
      <c r="D2110" t="s">
        <v>44</v>
      </c>
      <c r="E2110" t="s">
        <v>43</v>
      </c>
      <c r="F2110" t="s">
        <v>74</v>
      </c>
      <c r="G2110" t="s">
        <v>75</v>
      </c>
      <c r="H2110" t="s">
        <v>735</v>
      </c>
      <c r="I2110" t="s">
        <v>75</v>
      </c>
      <c r="J2110" t="s">
        <v>91</v>
      </c>
      <c r="K2110" t="s">
        <v>1036</v>
      </c>
      <c r="L2110" t="s">
        <v>74</v>
      </c>
      <c r="M2110" t="s">
        <v>73</v>
      </c>
      <c r="N2110" t="s">
        <v>83</v>
      </c>
      <c r="O2110" t="s">
        <v>102</v>
      </c>
      <c r="P2110" t="s">
        <v>817</v>
      </c>
      <c r="Q2110" t="s">
        <v>73</v>
      </c>
      <c r="R2110" t="s">
        <v>1854</v>
      </c>
      <c r="S2110" t="s">
        <v>75</v>
      </c>
      <c r="T2110" t="s">
        <v>1116</v>
      </c>
    </row>
    <row r="2111" spans="1:20" x14ac:dyDescent="0.25">
      <c r="A2111" s="1">
        <v>4669</v>
      </c>
      <c r="B2111" t="s">
        <v>23</v>
      </c>
      <c r="C2111" t="s">
        <v>37</v>
      </c>
      <c r="D2111" t="s">
        <v>44</v>
      </c>
      <c r="E2111" t="s">
        <v>67</v>
      </c>
      <c r="F2111" t="s">
        <v>73</v>
      </c>
      <c r="G2111" t="s">
        <v>75</v>
      </c>
      <c r="H2111" t="s">
        <v>803</v>
      </c>
      <c r="I2111" t="s">
        <v>82</v>
      </c>
      <c r="J2111" t="s">
        <v>114</v>
      </c>
      <c r="K2111" t="s">
        <v>862</v>
      </c>
      <c r="L2111" t="s">
        <v>74</v>
      </c>
      <c r="M2111" t="s">
        <v>74</v>
      </c>
      <c r="N2111" t="s">
        <v>74</v>
      </c>
      <c r="O2111" t="s">
        <v>105</v>
      </c>
      <c r="P2111" t="s">
        <v>789</v>
      </c>
      <c r="Q2111" t="s">
        <v>74</v>
      </c>
      <c r="R2111" t="s">
        <v>1505</v>
      </c>
      <c r="S2111" t="s">
        <v>96</v>
      </c>
      <c r="T2111" t="s">
        <v>83</v>
      </c>
    </row>
    <row r="2112" spans="1:20" x14ac:dyDescent="0.25">
      <c r="A2112" s="1">
        <v>4670</v>
      </c>
      <c r="B2112" t="s">
        <v>23</v>
      </c>
      <c r="C2112" t="s">
        <v>38</v>
      </c>
      <c r="D2112" t="s">
        <v>44</v>
      </c>
      <c r="E2112" t="s">
        <v>63</v>
      </c>
      <c r="F2112" t="s">
        <v>73</v>
      </c>
      <c r="G2112" t="s">
        <v>75</v>
      </c>
      <c r="H2112" t="s">
        <v>455</v>
      </c>
      <c r="I2112" t="s">
        <v>82</v>
      </c>
      <c r="J2112" t="s">
        <v>92</v>
      </c>
      <c r="K2112" t="s">
        <v>1167</v>
      </c>
      <c r="L2112" t="s">
        <v>126</v>
      </c>
      <c r="M2112" t="s">
        <v>73</v>
      </c>
      <c r="N2112" t="s">
        <v>1116</v>
      </c>
      <c r="O2112" t="s">
        <v>102</v>
      </c>
      <c r="P2112" t="s">
        <v>911</v>
      </c>
      <c r="Q2112" t="s">
        <v>73</v>
      </c>
      <c r="R2112" t="s">
        <v>2065</v>
      </c>
      <c r="S2112" t="s">
        <v>116</v>
      </c>
      <c r="T2112" t="s">
        <v>126</v>
      </c>
    </row>
    <row r="2113" spans="1:20" x14ac:dyDescent="0.25">
      <c r="A2113" s="1">
        <v>4671</v>
      </c>
      <c r="B2113" t="s">
        <v>23</v>
      </c>
      <c r="C2113" t="s">
        <v>39</v>
      </c>
      <c r="D2113" t="s">
        <v>44</v>
      </c>
      <c r="E2113" t="s">
        <v>62</v>
      </c>
      <c r="F2113" t="s">
        <v>74</v>
      </c>
      <c r="G2113" t="s">
        <v>83</v>
      </c>
      <c r="H2113" t="s">
        <v>359</v>
      </c>
      <c r="I2113" t="s">
        <v>98</v>
      </c>
      <c r="J2113" t="s">
        <v>104</v>
      </c>
      <c r="K2113" t="s">
        <v>1185</v>
      </c>
      <c r="L2113" t="s">
        <v>73</v>
      </c>
      <c r="M2113" t="s">
        <v>126</v>
      </c>
      <c r="N2113" t="s">
        <v>74</v>
      </c>
      <c r="O2113" t="s">
        <v>90</v>
      </c>
      <c r="P2113" t="s">
        <v>695</v>
      </c>
      <c r="Q2113" t="s">
        <v>73</v>
      </c>
      <c r="R2113" t="s">
        <v>1738</v>
      </c>
      <c r="S2113" t="s">
        <v>96</v>
      </c>
      <c r="T2113" t="s">
        <v>1116</v>
      </c>
    </row>
    <row r="2114" spans="1:20" x14ac:dyDescent="0.25">
      <c r="A2114" s="1">
        <v>4672</v>
      </c>
      <c r="B2114" t="s">
        <v>23</v>
      </c>
      <c r="C2114" t="s">
        <v>24</v>
      </c>
      <c r="D2114" t="s">
        <v>45</v>
      </c>
      <c r="E2114" t="s">
        <v>58</v>
      </c>
      <c r="F2114" t="s">
        <v>74</v>
      </c>
      <c r="G2114" t="s">
        <v>86</v>
      </c>
      <c r="H2114" t="s">
        <v>403</v>
      </c>
      <c r="I2114" t="s">
        <v>114</v>
      </c>
      <c r="J2114" t="s">
        <v>105</v>
      </c>
      <c r="K2114" t="s">
        <v>1224</v>
      </c>
      <c r="L2114" t="s">
        <v>73</v>
      </c>
      <c r="M2114" t="s">
        <v>74</v>
      </c>
      <c r="N2114" t="s">
        <v>101</v>
      </c>
      <c r="O2114" t="s">
        <v>102</v>
      </c>
      <c r="P2114" t="s">
        <v>772</v>
      </c>
      <c r="Q2114" t="s">
        <v>101</v>
      </c>
      <c r="R2114" t="s">
        <v>1528</v>
      </c>
      <c r="S2114" t="s">
        <v>116</v>
      </c>
      <c r="T2114" t="s">
        <v>131</v>
      </c>
    </row>
    <row r="2115" spans="1:20" x14ac:dyDescent="0.25">
      <c r="A2115" s="1">
        <v>4673</v>
      </c>
      <c r="B2115" t="s">
        <v>23</v>
      </c>
      <c r="C2115" t="s">
        <v>25</v>
      </c>
      <c r="D2115" t="s">
        <v>45</v>
      </c>
      <c r="E2115" t="s">
        <v>70</v>
      </c>
      <c r="F2115" t="s">
        <v>74</v>
      </c>
      <c r="G2115" t="s">
        <v>96</v>
      </c>
      <c r="H2115" t="s">
        <v>661</v>
      </c>
      <c r="I2115" t="s">
        <v>114</v>
      </c>
      <c r="J2115" t="s">
        <v>122</v>
      </c>
      <c r="K2115" t="s">
        <v>1202</v>
      </c>
      <c r="L2115" t="s">
        <v>73</v>
      </c>
      <c r="M2115" t="s">
        <v>73</v>
      </c>
      <c r="N2115" t="s">
        <v>101</v>
      </c>
      <c r="O2115" t="s">
        <v>99</v>
      </c>
      <c r="P2115" t="s">
        <v>91</v>
      </c>
      <c r="Q2115" t="s">
        <v>73</v>
      </c>
      <c r="R2115" t="s">
        <v>1765</v>
      </c>
      <c r="S2115" t="s">
        <v>96</v>
      </c>
      <c r="T2115" t="s">
        <v>101</v>
      </c>
    </row>
    <row r="2116" spans="1:20" x14ac:dyDescent="0.25">
      <c r="A2116" s="1">
        <v>4674</v>
      </c>
      <c r="B2116" t="s">
        <v>23</v>
      </c>
      <c r="C2116" t="s">
        <v>26</v>
      </c>
      <c r="D2116" t="s">
        <v>45</v>
      </c>
      <c r="E2116" t="s">
        <v>41</v>
      </c>
      <c r="F2116" t="s">
        <v>73</v>
      </c>
      <c r="G2116" t="s">
        <v>105</v>
      </c>
      <c r="H2116" t="s">
        <v>1101</v>
      </c>
      <c r="I2116" t="s">
        <v>99</v>
      </c>
      <c r="J2116" t="s">
        <v>92</v>
      </c>
      <c r="K2116" t="s">
        <v>1154</v>
      </c>
      <c r="L2116" t="s">
        <v>1116</v>
      </c>
      <c r="M2116" t="s">
        <v>73</v>
      </c>
      <c r="N2116" t="s">
        <v>126</v>
      </c>
      <c r="O2116" t="s">
        <v>95</v>
      </c>
      <c r="P2116" t="s">
        <v>1133</v>
      </c>
      <c r="Q2116" t="s">
        <v>74</v>
      </c>
      <c r="R2116" t="s">
        <v>1464</v>
      </c>
      <c r="S2116" t="s">
        <v>78</v>
      </c>
      <c r="T2116" t="s">
        <v>1116</v>
      </c>
    </row>
    <row r="2117" spans="1:20" x14ac:dyDescent="0.25">
      <c r="A2117" s="1">
        <v>4675</v>
      </c>
      <c r="B2117" t="s">
        <v>23</v>
      </c>
      <c r="C2117" t="s">
        <v>27</v>
      </c>
      <c r="D2117" t="s">
        <v>45</v>
      </c>
      <c r="E2117" t="s">
        <v>53</v>
      </c>
      <c r="F2117" t="s">
        <v>73</v>
      </c>
      <c r="G2117" t="s">
        <v>89</v>
      </c>
      <c r="H2117" t="s">
        <v>340</v>
      </c>
      <c r="I2117" t="s">
        <v>77</v>
      </c>
      <c r="J2117" t="s">
        <v>93</v>
      </c>
      <c r="K2117" t="s">
        <v>1295</v>
      </c>
      <c r="L2117" t="s">
        <v>73</v>
      </c>
      <c r="M2117" t="s">
        <v>73</v>
      </c>
      <c r="N2117" t="s">
        <v>101</v>
      </c>
      <c r="O2117" t="s">
        <v>94</v>
      </c>
      <c r="P2117" t="s">
        <v>527</v>
      </c>
      <c r="Q2117" t="s">
        <v>74</v>
      </c>
      <c r="R2117" t="s">
        <v>1998</v>
      </c>
      <c r="S2117" t="s">
        <v>96</v>
      </c>
      <c r="T2117" t="s">
        <v>76</v>
      </c>
    </row>
    <row r="2118" spans="1:20" x14ac:dyDescent="0.25">
      <c r="A2118" s="1">
        <v>4676</v>
      </c>
      <c r="B2118" t="s">
        <v>23</v>
      </c>
      <c r="C2118" t="s">
        <v>28</v>
      </c>
      <c r="D2118" t="s">
        <v>45</v>
      </c>
      <c r="E2118" t="s">
        <v>55</v>
      </c>
      <c r="F2118" t="s">
        <v>74</v>
      </c>
      <c r="G2118" t="s">
        <v>93</v>
      </c>
      <c r="H2118" t="s">
        <v>585</v>
      </c>
      <c r="I2118" t="s">
        <v>75</v>
      </c>
      <c r="J2118" t="s">
        <v>95</v>
      </c>
      <c r="K2118" t="s">
        <v>1314</v>
      </c>
      <c r="L2118" t="s">
        <v>74</v>
      </c>
      <c r="M2118" t="s">
        <v>73</v>
      </c>
      <c r="N2118" t="s">
        <v>101</v>
      </c>
      <c r="O2118" t="s">
        <v>86</v>
      </c>
      <c r="P2118" t="s">
        <v>1256</v>
      </c>
      <c r="Q2118" t="s">
        <v>101</v>
      </c>
      <c r="R2118" t="s">
        <v>855</v>
      </c>
      <c r="S2118" t="s">
        <v>85</v>
      </c>
      <c r="T2118" t="s">
        <v>1116</v>
      </c>
    </row>
    <row r="2119" spans="1:20" x14ac:dyDescent="0.25">
      <c r="A2119" s="1">
        <v>4677</v>
      </c>
      <c r="B2119" t="s">
        <v>23</v>
      </c>
      <c r="C2119" t="s">
        <v>40</v>
      </c>
      <c r="D2119" t="s">
        <v>45</v>
      </c>
      <c r="E2119" t="s">
        <v>70</v>
      </c>
      <c r="F2119" t="s">
        <v>73</v>
      </c>
      <c r="G2119" t="s">
        <v>97</v>
      </c>
      <c r="H2119" t="s">
        <v>799</v>
      </c>
      <c r="I2119" t="s">
        <v>90</v>
      </c>
      <c r="J2119" t="s">
        <v>107</v>
      </c>
      <c r="K2119" t="s">
        <v>1182</v>
      </c>
      <c r="L2119" t="s">
        <v>126</v>
      </c>
      <c r="M2119" t="s">
        <v>73</v>
      </c>
      <c r="N2119" t="s">
        <v>126</v>
      </c>
      <c r="O2119" t="s">
        <v>113</v>
      </c>
      <c r="P2119" t="s">
        <v>115</v>
      </c>
      <c r="Q2119" t="s">
        <v>126</v>
      </c>
      <c r="R2119" t="s">
        <v>2119</v>
      </c>
      <c r="S2119" t="s">
        <v>106</v>
      </c>
      <c r="T2119" t="s">
        <v>101</v>
      </c>
    </row>
    <row r="2120" spans="1:20" x14ac:dyDescent="0.25">
      <c r="A2120" s="1">
        <v>4678</v>
      </c>
      <c r="B2120" t="s">
        <v>23</v>
      </c>
      <c r="C2120" t="s">
        <v>30</v>
      </c>
      <c r="D2120" t="s">
        <v>45</v>
      </c>
      <c r="E2120" t="s">
        <v>68</v>
      </c>
      <c r="F2120" t="s">
        <v>73</v>
      </c>
      <c r="G2120" t="s">
        <v>82</v>
      </c>
      <c r="H2120" t="s">
        <v>1102</v>
      </c>
      <c r="I2120" t="s">
        <v>99</v>
      </c>
      <c r="J2120" t="s">
        <v>97</v>
      </c>
      <c r="K2120" t="s">
        <v>544</v>
      </c>
      <c r="L2120" t="s">
        <v>73</v>
      </c>
      <c r="M2120" t="s">
        <v>101</v>
      </c>
      <c r="N2120" t="s">
        <v>76</v>
      </c>
      <c r="O2120" t="s">
        <v>99</v>
      </c>
      <c r="P2120" t="s">
        <v>789</v>
      </c>
      <c r="Q2120" t="s">
        <v>74</v>
      </c>
      <c r="R2120" t="s">
        <v>1601</v>
      </c>
      <c r="S2120" t="s">
        <v>82</v>
      </c>
      <c r="T2120" t="s">
        <v>126</v>
      </c>
    </row>
    <row r="2121" spans="1:20" x14ac:dyDescent="0.25">
      <c r="A2121" s="1">
        <v>4679</v>
      </c>
      <c r="B2121" t="s">
        <v>23</v>
      </c>
      <c r="C2121" t="s">
        <v>31</v>
      </c>
      <c r="D2121" t="s">
        <v>45</v>
      </c>
      <c r="E2121" t="s">
        <v>71</v>
      </c>
      <c r="F2121" t="s">
        <v>74</v>
      </c>
      <c r="G2121" t="s">
        <v>79</v>
      </c>
      <c r="H2121" t="s">
        <v>133</v>
      </c>
      <c r="I2121" t="s">
        <v>75</v>
      </c>
      <c r="J2121" t="s">
        <v>107</v>
      </c>
      <c r="K2121" t="s">
        <v>1293</v>
      </c>
      <c r="L2121" t="s">
        <v>126</v>
      </c>
      <c r="M2121" t="s">
        <v>74</v>
      </c>
      <c r="N2121" t="s">
        <v>101</v>
      </c>
      <c r="O2121" t="s">
        <v>108</v>
      </c>
      <c r="P2121" t="s">
        <v>1076</v>
      </c>
      <c r="Q2121" t="s">
        <v>126</v>
      </c>
      <c r="R2121" t="s">
        <v>2063</v>
      </c>
      <c r="S2121" t="s">
        <v>96</v>
      </c>
      <c r="T2121" t="s">
        <v>131</v>
      </c>
    </row>
    <row r="2122" spans="1:20" x14ac:dyDescent="0.25">
      <c r="A2122" s="1">
        <v>4680</v>
      </c>
      <c r="B2122" t="s">
        <v>23</v>
      </c>
      <c r="C2122" t="s">
        <v>32</v>
      </c>
      <c r="D2122" t="s">
        <v>45</v>
      </c>
      <c r="E2122" t="s">
        <v>52</v>
      </c>
      <c r="F2122" t="s">
        <v>73</v>
      </c>
      <c r="G2122" t="s">
        <v>89</v>
      </c>
      <c r="H2122" t="s">
        <v>784</v>
      </c>
      <c r="I2122" t="s">
        <v>94</v>
      </c>
      <c r="J2122" t="s">
        <v>84</v>
      </c>
      <c r="K2122" t="s">
        <v>1123</v>
      </c>
      <c r="L2122" t="s">
        <v>74</v>
      </c>
      <c r="M2122" t="s">
        <v>74</v>
      </c>
      <c r="N2122" t="s">
        <v>101</v>
      </c>
      <c r="O2122" t="s">
        <v>102</v>
      </c>
      <c r="P2122" t="s">
        <v>726</v>
      </c>
      <c r="Q2122" t="s">
        <v>74</v>
      </c>
      <c r="R2122" t="s">
        <v>2016</v>
      </c>
      <c r="S2122" t="s">
        <v>78</v>
      </c>
      <c r="T2122" t="s">
        <v>1116</v>
      </c>
    </row>
    <row r="2123" spans="1:20" x14ac:dyDescent="0.25">
      <c r="A2123" s="1">
        <v>4681</v>
      </c>
      <c r="B2123" t="s">
        <v>23</v>
      </c>
      <c r="C2123" t="s">
        <v>33</v>
      </c>
      <c r="D2123" t="s">
        <v>45</v>
      </c>
      <c r="E2123" t="s">
        <v>42</v>
      </c>
      <c r="F2123" t="s">
        <v>74</v>
      </c>
      <c r="G2123" t="s">
        <v>101</v>
      </c>
      <c r="H2123" t="s">
        <v>822</v>
      </c>
      <c r="I2123" t="s">
        <v>95</v>
      </c>
      <c r="J2123" t="s">
        <v>125</v>
      </c>
      <c r="K2123" t="s">
        <v>1170</v>
      </c>
      <c r="L2123" t="s">
        <v>73</v>
      </c>
      <c r="M2123" t="s">
        <v>1116</v>
      </c>
      <c r="N2123" t="s">
        <v>131</v>
      </c>
      <c r="O2123" t="s">
        <v>106</v>
      </c>
      <c r="P2123" t="s">
        <v>734</v>
      </c>
      <c r="Q2123" t="s">
        <v>73</v>
      </c>
      <c r="R2123" t="s">
        <v>1882</v>
      </c>
      <c r="S2123" t="s">
        <v>96</v>
      </c>
      <c r="T2123" t="s">
        <v>126</v>
      </c>
    </row>
    <row r="2124" spans="1:20" x14ac:dyDescent="0.25">
      <c r="A2124" s="1">
        <v>4682</v>
      </c>
      <c r="B2124" t="s">
        <v>23</v>
      </c>
      <c r="C2124" t="s">
        <v>34</v>
      </c>
      <c r="D2124" t="s">
        <v>45</v>
      </c>
      <c r="E2124" t="s">
        <v>64</v>
      </c>
      <c r="F2124" t="s">
        <v>73</v>
      </c>
      <c r="G2124" t="s">
        <v>95</v>
      </c>
      <c r="H2124" t="s">
        <v>1020</v>
      </c>
      <c r="I2124" t="s">
        <v>102</v>
      </c>
      <c r="J2124" t="s">
        <v>111</v>
      </c>
      <c r="K2124" t="s">
        <v>1173</v>
      </c>
      <c r="L2124" t="s">
        <v>101</v>
      </c>
      <c r="M2124" t="s">
        <v>73</v>
      </c>
      <c r="N2124" t="s">
        <v>1116</v>
      </c>
      <c r="O2124" t="s">
        <v>113</v>
      </c>
      <c r="P2124" t="s">
        <v>1018</v>
      </c>
      <c r="Q2124" t="s">
        <v>74</v>
      </c>
      <c r="R2124" t="s">
        <v>1835</v>
      </c>
      <c r="S2124" t="s">
        <v>82</v>
      </c>
      <c r="T2124" t="s">
        <v>131</v>
      </c>
    </row>
    <row r="2125" spans="1:20" x14ac:dyDescent="0.25">
      <c r="A2125" s="1">
        <v>4683</v>
      </c>
      <c r="B2125" t="s">
        <v>23</v>
      </c>
      <c r="C2125" t="s">
        <v>35</v>
      </c>
      <c r="D2125" t="s">
        <v>45</v>
      </c>
      <c r="E2125" t="s">
        <v>72</v>
      </c>
      <c r="F2125" t="s">
        <v>74</v>
      </c>
      <c r="G2125" t="s">
        <v>98</v>
      </c>
      <c r="H2125" t="s">
        <v>729</v>
      </c>
      <c r="I2125" t="s">
        <v>86</v>
      </c>
      <c r="J2125" t="s">
        <v>119</v>
      </c>
      <c r="K2125" t="s">
        <v>1198</v>
      </c>
      <c r="L2125" t="s">
        <v>126</v>
      </c>
      <c r="M2125" t="s">
        <v>74</v>
      </c>
      <c r="N2125" t="s">
        <v>76</v>
      </c>
      <c r="O2125" t="s">
        <v>90</v>
      </c>
      <c r="P2125" t="s">
        <v>297</v>
      </c>
      <c r="Q2125" t="s">
        <v>74</v>
      </c>
      <c r="R2125" t="s">
        <v>1919</v>
      </c>
      <c r="S2125" t="s">
        <v>89</v>
      </c>
      <c r="T2125" t="s">
        <v>131</v>
      </c>
    </row>
    <row r="2126" spans="1:20" x14ac:dyDescent="0.25">
      <c r="A2126" s="1">
        <v>4684</v>
      </c>
      <c r="B2126" t="s">
        <v>23</v>
      </c>
      <c r="C2126" t="s">
        <v>36</v>
      </c>
      <c r="D2126" t="s">
        <v>45</v>
      </c>
      <c r="E2126" t="s">
        <v>42</v>
      </c>
      <c r="F2126" t="s">
        <v>73</v>
      </c>
      <c r="G2126" t="s">
        <v>90</v>
      </c>
      <c r="H2126" t="s">
        <v>847</v>
      </c>
      <c r="I2126" t="s">
        <v>94</v>
      </c>
      <c r="J2126" t="s">
        <v>88</v>
      </c>
      <c r="K2126" t="s">
        <v>1270</v>
      </c>
      <c r="L2126" t="s">
        <v>74</v>
      </c>
      <c r="M2126" t="s">
        <v>126</v>
      </c>
      <c r="N2126" t="s">
        <v>131</v>
      </c>
      <c r="O2126" t="s">
        <v>103</v>
      </c>
      <c r="P2126" t="s">
        <v>544</v>
      </c>
      <c r="Q2126" t="s">
        <v>74</v>
      </c>
      <c r="R2126" t="s">
        <v>1464</v>
      </c>
      <c r="S2126" t="s">
        <v>78</v>
      </c>
      <c r="T2126" t="s">
        <v>101</v>
      </c>
    </row>
    <row r="2127" spans="1:20" x14ac:dyDescent="0.25">
      <c r="A2127" s="1">
        <v>4685</v>
      </c>
      <c r="B2127" t="s">
        <v>23</v>
      </c>
      <c r="C2127" t="s">
        <v>37</v>
      </c>
      <c r="D2127" t="s">
        <v>45</v>
      </c>
      <c r="E2127" t="s">
        <v>69</v>
      </c>
      <c r="F2127" t="s">
        <v>74</v>
      </c>
      <c r="G2127" t="s">
        <v>77</v>
      </c>
      <c r="H2127" t="s">
        <v>414</v>
      </c>
      <c r="I2127" t="s">
        <v>114</v>
      </c>
      <c r="J2127" t="s">
        <v>112</v>
      </c>
      <c r="K2127" t="s">
        <v>1183</v>
      </c>
      <c r="L2127" t="s">
        <v>74</v>
      </c>
      <c r="M2127" t="s">
        <v>101</v>
      </c>
      <c r="N2127" t="s">
        <v>74</v>
      </c>
      <c r="O2127" t="s">
        <v>113</v>
      </c>
      <c r="P2127" t="s">
        <v>1349</v>
      </c>
      <c r="Q2127" t="s">
        <v>126</v>
      </c>
      <c r="R2127" t="s">
        <v>1066</v>
      </c>
      <c r="S2127" t="s">
        <v>116</v>
      </c>
      <c r="T2127" t="s">
        <v>131</v>
      </c>
    </row>
    <row r="2128" spans="1:20" x14ac:dyDescent="0.25">
      <c r="A2128" s="1">
        <v>4686</v>
      </c>
      <c r="B2128" t="s">
        <v>23</v>
      </c>
      <c r="C2128" t="s">
        <v>38</v>
      </c>
      <c r="D2128" t="s">
        <v>45</v>
      </c>
      <c r="E2128" t="s">
        <v>54</v>
      </c>
      <c r="F2128" t="s">
        <v>73</v>
      </c>
      <c r="G2128" t="s">
        <v>83</v>
      </c>
      <c r="H2128" t="s">
        <v>1103</v>
      </c>
      <c r="I2128" t="s">
        <v>94</v>
      </c>
      <c r="J2128" t="s">
        <v>110</v>
      </c>
      <c r="K2128" t="s">
        <v>1171</v>
      </c>
      <c r="L2128" t="s">
        <v>73</v>
      </c>
      <c r="M2128" t="s">
        <v>101</v>
      </c>
      <c r="N2128" t="s">
        <v>131</v>
      </c>
      <c r="O2128" t="s">
        <v>98</v>
      </c>
      <c r="P2128" t="s">
        <v>609</v>
      </c>
      <c r="Q2128" t="s">
        <v>73</v>
      </c>
      <c r="R2128" t="s">
        <v>1688</v>
      </c>
      <c r="S2128" t="s">
        <v>96</v>
      </c>
      <c r="T2128" t="s">
        <v>1116</v>
      </c>
    </row>
    <row r="2129" spans="1:20" x14ac:dyDescent="0.25">
      <c r="A2129" s="1">
        <v>4687</v>
      </c>
      <c r="B2129" t="s">
        <v>23</v>
      </c>
      <c r="C2129" t="s">
        <v>39</v>
      </c>
      <c r="D2129" t="s">
        <v>45</v>
      </c>
      <c r="E2129" t="s">
        <v>64</v>
      </c>
      <c r="F2129" t="s">
        <v>74</v>
      </c>
      <c r="G2129" t="s">
        <v>78</v>
      </c>
      <c r="H2129" t="s">
        <v>837</v>
      </c>
      <c r="I2129" t="s">
        <v>92</v>
      </c>
      <c r="J2129" t="s">
        <v>100</v>
      </c>
      <c r="K2129" t="s">
        <v>1280</v>
      </c>
      <c r="L2129" t="s">
        <v>73</v>
      </c>
      <c r="M2129" t="s">
        <v>126</v>
      </c>
      <c r="N2129" t="s">
        <v>126</v>
      </c>
      <c r="O2129" t="s">
        <v>81</v>
      </c>
      <c r="P2129" t="s">
        <v>88</v>
      </c>
      <c r="Q2129" t="s">
        <v>74</v>
      </c>
      <c r="R2129" t="s">
        <v>2267</v>
      </c>
      <c r="S2129" t="s">
        <v>89</v>
      </c>
      <c r="T2129" t="s">
        <v>131</v>
      </c>
    </row>
    <row r="2130" spans="1:20" x14ac:dyDescent="0.25">
      <c r="A2130" s="1">
        <v>4688</v>
      </c>
      <c r="B2130" t="s">
        <v>23</v>
      </c>
      <c r="C2130" t="s">
        <v>24</v>
      </c>
      <c r="D2130" t="s">
        <v>46</v>
      </c>
      <c r="E2130" t="s">
        <v>52</v>
      </c>
      <c r="F2130" t="s">
        <v>74</v>
      </c>
      <c r="G2130" t="s">
        <v>101</v>
      </c>
      <c r="H2130" t="s">
        <v>599</v>
      </c>
      <c r="I2130" t="s">
        <v>92</v>
      </c>
      <c r="J2130" t="s">
        <v>110</v>
      </c>
      <c r="K2130" t="s">
        <v>1216</v>
      </c>
      <c r="L2130" t="s">
        <v>73</v>
      </c>
      <c r="M2130" t="s">
        <v>74</v>
      </c>
      <c r="N2130" t="s">
        <v>131</v>
      </c>
      <c r="O2130" t="s">
        <v>106</v>
      </c>
      <c r="P2130" t="s">
        <v>119</v>
      </c>
      <c r="Q2130" t="s">
        <v>73</v>
      </c>
      <c r="R2130" t="s">
        <v>1905</v>
      </c>
      <c r="S2130" t="s">
        <v>106</v>
      </c>
      <c r="T2130" t="s">
        <v>101</v>
      </c>
    </row>
    <row r="2131" spans="1:20" x14ac:dyDescent="0.25">
      <c r="A2131" s="1">
        <v>4689</v>
      </c>
      <c r="B2131" t="s">
        <v>23</v>
      </c>
      <c r="C2131" t="s">
        <v>25</v>
      </c>
      <c r="D2131" t="s">
        <v>46</v>
      </c>
      <c r="E2131" t="s">
        <v>50</v>
      </c>
      <c r="F2131" t="s">
        <v>73</v>
      </c>
      <c r="G2131" t="s">
        <v>89</v>
      </c>
      <c r="H2131" t="s">
        <v>335</v>
      </c>
      <c r="I2131" t="s">
        <v>89</v>
      </c>
      <c r="J2131" t="s">
        <v>86</v>
      </c>
      <c r="K2131" t="s">
        <v>726</v>
      </c>
      <c r="L2131" t="s">
        <v>73</v>
      </c>
      <c r="M2131" t="s">
        <v>73</v>
      </c>
      <c r="N2131" t="s">
        <v>73</v>
      </c>
      <c r="O2131" t="s">
        <v>113</v>
      </c>
      <c r="P2131" t="s">
        <v>1119</v>
      </c>
      <c r="Q2131" t="s">
        <v>74</v>
      </c>
      <c r="R2131" t="s">
        <v>2090</v>
      </c>
      <c r="S2131" t="s">
        <v>116</v>
      </c>
      <c r="T2131" t="s">
        <v>101</v>
      </c>
    </row>
    <row r="2132" spans="1:20" x14ac:dyDescent="0.25">
      <c r="A2132" s="1">
        <v>4690</v>
      </c>
      <c r="B2132" t="s">
        <v>23</v>
      </c>
      <c r="C2132" t="s">
        <v>26</v>
      </c>
      <c r="D2132" t="s">
        <v>46</v>
      </c>
      <c r="E2132" t="s">
        <v>72</v>
      </c>
      <c r="F2132" t="s">
        <v>73</v>
      </c>
      <c r="G2132" t="s">
        <v>95</v>
      </c>
      <c r="H2132" t="s">
        <v>632</v>
      </c>
      <c r="I2132" t="s">
        <v>114</v>
      </c>
      <c r="J2132" t="s">
        <v>95</v>
      </c>
      <c r="K2132" t="s">
        <v>1216</v>
      </c>
      <c r="L2132" t="s">
        <v>101</v>
      </c>
      <c r="M2132" t="s">
        <v>74</v>
      </c>
      <c r="N2132" t="s">
        <v>101</v>
      </c>
      <c r="O2132" t="s">
        <v>77</v>
      </c>
      <c r="P2132" t="s">
        <v>806</v>
      </c>
      <c r="Q2132" t="s">
        <v>73</v>
      </c>
      <c r="R2132" t="s">
        <v>1779</v>
      </c>
      <c r="S2132" t="s">
        <v>82</v>
      </c>
      <c r="T2132" t="s">
        <v>117</v>
      </c>
    </row>
    <row r="2133" spans="1:20" x14ac:dyDescent="0.25">
      <c r="A2133" s="1">
        <v>4691</v>
      </c>
      <c r="B2133" t="s">
        <v>23</v>
      </c>
      <c r="C2133" t="s">
        <v>27</v>
      </c>
      <c r="D2133" t="s">
        <v>46</v>
      </c>
      <c r="E2133" t="s">
        <v>60</v>
      </c>
      <c r="F2133" t="s">
        <v>74</v>
      </c>
      <c r="G2133" t="s">
        <v>89</v>
      </c>
      <c r="H2133" t="s">
        <v>545</v>
      </c>
      <c r="I2133" t="s">
        <v>77</v>
      </c>
      <c r="J2133" t="s">
        <v>108</v>
      </c>
      <c r="K2133" t="s">
        <v>1175</v>
      </c>
      <c r="L2133" t="s">
        <v>74</v>
      </c>
      <c r="M2133" t="s">
        <v>73</v>
      </c>
      <c r="N2133" t="s">
        <v>74</v>
      </c>
      <c r="O2133" t="s">
        <v>108</v>
      </c>
      <c r="P2133" t="s">
        <v>439</v>
      </c>
      <c r="Q2133" t="s">
        <v>73</v>
      </c>
      <c r="R2133" t="s">
        <v>1573</v>
      </c>
      <c r="S2133" t="s">
        <v>89</v>
      </c>
      <c r="T2133" t="s">
        <v>131</v>
      </c>
    </row>
    <row r="2134" spans="1:20" x14ac:dyDescent="0.25">
      <c r="A2134" s="1">
        <v>4692</v>
      </c>
      <c r="B2134" t="s">
        <v>23</v>
      </c>
      <c r="C2134" t="s">
        <v>28</v>
      </c>
      <c r="D2134" t="s">
        <v>46</v>
      </c>
      <c r="E2134" t="s">
        <v>65</v>
      </c>
      <c r="F2134" t="s">
        <v>73</v>
      </c>
      <c r="G2134" t="s">
        <v>98</v>
      </c>
      <c r="H2134" t="s">
        <v>573</v>
      </c>
      <c r="I2134" t="s">
        <v>103</v>
      </c>
      <c r="J2134" t="s">
        <v>79</v>
      </c>
      <c r="K2134" t="s">
        <v>1327</v>
      </c>
      <c r="L2134" t="s">
        <v>126</v>
      </c>
      <c r="M2134" t="s">
        <v>126</v>
      </c>
      <c r="N2134" t="s">
        <v>1116</v>
      </c>
      <c r="O2134" t="s">
        <v>75</v>
      </c>
      <c r="P2134" t="s">
        <v>112</v>
      </c>
      <c r="Q2134" t="s">
        <v>74</v>
      </c>
      <c r="R2134" t="s">
        <v>1817</v>
      </c>
      <c r="S2134" t="s">
        <v>116</v>
      </c>
      <c r="T2134" t="s">
        <v>1116</v>
      </c>
    </row>
    <row r="2135" spans="1:20" x14ac:dyDescent="0.25">
      <c r="A2135" s="1">
        <v>4693</v>
      </c>
      <c r="B2135" t="s">
        <v>23</v>
      </c>
      <c r="C2135" t="s">
        <v>29</v>
      </c>
      <c r="D2135" t="s">
        <v>46</v>
      </c>
      <c r="E2135" t="s">
        <v>64</v>
      </c>
      <c r="F2135" t="s">
        <v>74</v>
      </c>
      <c r="G2135" t="s">
        <v>114</v>
      </c>
      <c r="H2135" t="s">
        <v>473</v>
      </c>
      <c r="I2135" t="s">
        <v>93</v>
      </c>
      <c r="J2135" t="s">
        <v>128</v>
      </c>
      <c r="K2135" t="s">
        <v>1136</v>
      </c>
      <c r="L2135" t="s">
        <v>126</v>
      </c>
      <c r="M2135" t="s">
        <v>73</v>
      </c>
      <c r="N2135" t="s">
        <v>126</v>
      </c>
      <c r="O2135" t="s">
        <v>76</v>
      </c>
      <c r="P2135" t="s">
        <v>75</v>
      </c>
      <c r="Q2135" t="s">
        <v>73</v>
      </c>
      <c r="R2135" t="s">
        <v>2268</v>
      </c>
      <c r="S2135" t="s">
        <v>85</v>
      </c>
      <c r="T2135" t="s">
        <v>126</v>
      </c>
    </row>
    <row r="2136" spans="1:20" x14ac:dyDescent="0.25">
      <c r="A2136" s="1">
        <v>4694</v>
      </c>
      <c r="B2136" t="s">
        <v>23</v>
      </c>
      <c r="C2136" t="s">
        <v>30</v>
      </c>
      <c r="D2136" t="s">
        <v>46</v>
      </c>
      <c r="E2136" t="s">
        <v>57</v>
      </c>
      <c r="F2136" t="s">
        <v>74</v>
      </c>
      <c r="G2136" t="s">
        <v>89</v>
      </c>
      <c r="H2136" t="s">
        <v>241</v>
      </c>
      <c r="I2136" t="s">
        <v>102</v>
      </c>
      <c r="J2136" t="s">
        <v>80</v>
      </c>
      <c r="K2136" t="s">
        <v>1152</v>
      </c>
      <c r="L2136" t="s">
        <v>73</v>
      </c>
      <c r="M2136" t="s">
        <v>74</v>
      </c>
      <c r="N2136" t="s">
        <v>1116</v>
      </c>
      <c r="O2136" t="s">
        <v>105</v>
      </c>
      <c r="P2136" t="s">
        <v>1259</v>
      </c>
      <c r="Q2136" t="s">
        <v>74</v>
      </c>
      <c r="R2136" t="s">
        <v>105</v>
      </c>
      <c r="S2136" t="s">
        <v>96</v>
      </c>
      <c r="T2136" t="s">
        <v>131</v>
      </c>
    </row>
    <row r="2137" spans="1:20" x14ac:dyDescent="0.25">
      <c r="A2137" s="1">
        <v>4695</v>
      </c>
      <c r="B2137" t="s">
        <v>23</v>
      </c>
      <c r="C2137" t="s">
        <v>31</v>
      </c>
      <c r="D2137" t="s">
        <v>46</v>
      </c>
      <c r="E2137" t="s">
        <v>66</v>
      </c>
      <c r="F2137" t="s">
        <v>73</v>
      </c>
      <c r="G2137" t="s">
        <v>96</v>
      </c>
      <c r="H2137" t="s">
        <v>120</v>
      </c>
      <c r="I2137" t="s">
        <v>78</v>
      </c>
      <c r="J2137" t="s">
        <v>98</v>
      </c>
      <c r="K2137" t="s">
        <v>206</v>
      </c>
      <c r="L2137" t="s">
        <v>73</v>
      </c>
      <c r="M2137" t="s">
        <v>73</v>
      </c>
      <c r="N2137" t="s">
        <v>101</v>
      </c>
      <c r="O2137" t="s">
        <v>81</v>
      </c>
      <c r="P2137" t="s">
        <v>120</v>
      </c>
      <c r="Q2137" t="s">
        <v>126</v>
      </c>
      <c r="R2137" t="s">
        <v>2269</v>
      </c>
      <c r="S2137" t="s">
        <v>78</v>
      </c>
      <c r="T2137" t="s">
        <v>126</v>
      </c>
    </row>
    <row r="2138" spans="1:20" x14ac:dyDescent="0.25">
      <c r="A2138" s="1">
        <v>4696</v>
      </c>
      <c r="B2138" t="s">
        <v>23</v>
      </c>
      <c r="C2138" t="s">
        <v>32</v>
      </c>
      <c r="D2138" t="s">
        <v>46</v>
      </c>
      <c r="E2138" t="s">
        <v>51</v>
      </c>
      <c r="F2138" t="s">
        <v>74</v>
      </c>
      <c r="G2138" t="s">
        <v>90</v>
      </c>
      <c r="H2138" t="s">
        <v>1026</v>
      </c>
      <c r="I2138" t="s">
        <v>89</v>
      </c>
      <c r="J2138" t="s">
        <v>102</v>
      </c>
      <c r="K2138" t="s">
        <v>1349</v>
      </c>
      <c r="L2138" t="s">
        <v>101</v>
      </c>
      <c r="M2138" t="s">
        <v>73</v>
      </c>
      <c r="N2138" t="s">
        <v>131</v>
      </c>
      <c r="O2138" t="s">
        <v>77</v>
      </c>
      <c r="P2138" t="s">
        <v>540</v>
      </c>
      <c r="Q2138" t="s">
        <v>73</v>
      </c>
      <c r="R2138" t="s">
        <v>2176</v>
      </c>
      <c r="S2138" t="s">
        <v>85</v>
      </c>
      <c r="T2138" t="s">
        <v>126</v>
      </c>
    </row>
    <row r="2139" spans="1:20" x14ac:dyDescent="0.25">
      <c r="A2139" s="1">
        <v>4697</v>
      </c>
      <c r="B2139" t="s">
        <v>23</v>
      </c>
      <c r="C2139" t="s">
        <v>33</v>
      </c>
      <c r="D2139" t="s">
        <v>46</v>
      </c>
      <c r="E2139" t="s">
        <v>58</v>
      </c>
      <c r="F2139" t="s">
        <v>73</v>
      </c>
      <c r="G2139" t="s">
        <v>76</v>
      </c>
      <c r="H2139" t="s">
        <v>611</v>
      </c>
      <c r="I2139" t="s">
        <v>114</v>
      </c>
      <c r="J2139" t="s">
        <v>129</v>
      </c>
      <c r="K2139" t="s">
        <v>1242</v>
      </c>
      <c r="L2139" t="s">
        <v>74</v>
      </c>
      <c r="M2139" t="s">
        <v>74</v>
      </c>
      <c r="N2139" t="s">
        <v>101</v>
      </c>
      <c r="O2139" t="s">
        <v>77</v>
      </c>
      <c r="P2139" t="s">
        <v>861</v>
      </c>
      <c r="Q2139" t="s">
        <v>73</v>
      </c>
      <c r="R2139" t="s">
        <v>1877</v>
      </c>
      <c r="S2139" t="s">
        <v>75</v>
      </c>
      <c r="T2139" t="s">
        <v>83</v>
      </c>
    </row>
    <row r="2140" spans="1:20" x14ac:dyDescent="0.25">
      <c r="A2140" s="1">
        <v>4698</v>
      </c>
      <c r="B2140" t="s">
        <v>23</v>
      </c>
      <c r="C2140" t="s">
        <v>34</v>
      </c>
      <c r="D2140" t="s">
        <v>46</v>
      </c>
      <c r="E2140" t="s">
        <v>61</v>
      </c>
      <c r="F2140" t="s">
        <v>74</v>
      </c>
      <c r="G2140" t="s">
        <v>99</v>
      </c>
      <c r="H2140" t="s">
        <v>590</v>
      </c>
      <c r="I2140" t="s">
        <v>114</v>
      </c>
      <c r="J2140" t="s">
        <v>88</v>
      </c>
      <c r="K2140" t="s">
        <v>1170</v>
      </c>
      <c r="L2140" t="s">
        <v>74</v>
      </c>
      <c r="M2140" t="s">
        <v>126</v>
      </c>
      <c r="N2140" t="s">
        <v>126</v>
      </c>
      <c r="O2140" t="s">
        <v>92</v>
      </c>
      <c r="P2140" t="s">
        <v>297</v>
      </c>
      <c r="Q2140" t="s">
        <v>74</v>
      </c>
      <c r="R2140" t="s">
        <v>1801</v>
      </c>
      <c r="S2140" t="s">
        <v>106</v>
      </c>
      <c r="T2140" t="s">
        <v>1116</v>
      </c>
    </row>
    <row r="2141" spans="1:20" x14ac:dyDescent="0.25">
      <c r="A2141" s="1">
        <v>4699</v>
      </c>
      <c r="B2141" t="s">
        <v>23</v>
      </c>
      <c r="C2141" t="s">
        <v>35</v>
      </c>
      <c r="D2141" t="s">
        <v>46</v>
      </c>
      <c r="E2141" t="s">
        <v>51</v>
      </c>
      <c r="F2141" t="s">
        <v>73</v>
      </c>
      <c r="G2141" t="s">
        <v>77</v>
      </c>
      <c r="H2141" t="s">
        <v>1050</v>
      </c>
      <c r="I2141" t="s">
        <v>113</v>
      </c>
      <c r="J2141" t="s">
        <v>105</v>
      </c>
      <c r="K2141" t="s">
        <v>1333</v>
      </c>
      <c r="L2141" t="s">
        <v>101</v>
      </c>
      <c r="M2141" t="s">
        <v>74</v>
      </c>
      <c r="N2141" t="s">
        <v>74</v>
      </c>
      <c r="O2141" t="s">
        <v>102</v>
      </c>
      <c r="P2141" t="s">
        <v>187</v>
      </c>
      <c r="Q2141" t="s">
        <v>73</v>
      </c>
      <c r="R2141" t="s">
        <v>1660</v>
      </c>
      <c r="S2141" t="s">
        <v>78</v>
      </c>
      <c r="T2141" t="s">
        <v>131</v>
      </c>
    </row>
    <row r="2142" spans="1:20" x14ac:dyDescent="0.25">
      <c r="A2142" s="1">
        <v>4700</v>
      </c>
      <c r="B2142" t="s">
        <v>23</v>
      </c>
      <c r="C2142" t="s">
        <v>36</v>
      </c>
      <c r="D2142" t="s">
        <v>46</v>
      </c>
      <c r="E2142" t="s">
        <v>49</v>
      </c>
      <c r="F2142" t="s">
        <v>74</v>
      </c>
      <c r="G2142" t="s">
        <v>95</v>
      </c>
      <c r="H2142" t="s">
        <v>812</v>
      </c>
      <c r="I2142" t="s">
        <v>102</v>
      </c>
      <c r="J2142" t="s">
        <v>95</v>
      </c>
      <c r="K2142" t="s">
        <v>1254</v>
      </c>
      <c r="L2142" t="s">
        <v>101</v>
      </c>
      <c r="M2142" t="s">
        <v>74</v>
      </c>
      <c r="N2142" t="s">
        <v>126</v>
      </c>
      <c r="O2142" t="s">
        <v>93</v>
      </c>
      <c r="P2142" t="s">
        <v>782</v>
      </c>
      <c r="Q2142" t="s">
        <v>74</v>
      </c>
      <c r="R2142" t="s">
        <v>1733</v>
      </c>
      <c r="S2142" t="s">
        <v>85</v>
      </c>
      <c r="T2142" t="s">
        <v>76</v>
      </c>
    </row>
    <row r="2143" spans="1:20" x14ac:dyDescent="0.25">
      <c r="A2143" s="1">
        <v>4701</v>
      </c>
      <c r="B2143" t="s">
        <v>23</v>
      </c>
      <c r="C2143" t="s">
        <v>37</v>
      </c>
      <c r="D2143" t="s">
        <v>46</v>
      </c>
      <c r="E2143" t="s">
        <v>52</v>
      </c>
      <c r="F2143" t="s">
        <v>73</v>
      </c>
      <c r="G2143" t="s">
        <v>82</v>
      </c>
      <c r="H2143" t="s">
        <v>640</v>
      </c>
      <c r="I2143" t="s">
        <v>113</v>
      </c>
      <c r="J2143" t="s">
        <v>130</v>
      </c>
      <c r="K2143" t="s">
        <v>1345</v>
      </c>
      <c r="L2143" t="s">
        <v>74</v>
      </c>
      <c r="M2143" t="s">
        <v>126</v>
      </c>
      <c r="N2143" t="s">
        <v>101</v>
      </c>
      <c r="O2143" t="s">
        <v>86</v>
      </c>
      <c r="P2143" t="s">
        <v>576</v>
      </c>
      <c r="Q2143" t="s">
        <v>73</v>
      </c>
      <c r="R2143" t="s">
        <v>1591</v>
      </c>
      <c r="S2143" t="s">
        <v>90</v>
      </c>
      <c r="T2143" t="s">
        <v>87</v>
      </c>
    </row>
    <row r="2144" spans="1:20" x14ac:dyDescent="0.25">
      <c r="A2144" s="1">
        <v>4702</v>
      </c>
      <c r="B2144" t="s">
        <v>23</v>
      </c>
      <c r="C2144" t="s">
        <v>38</v>
      </c>
      <c r="D2144" t="s">
        <v>46</v>
      </c>
      <c r="E2144" t="s">
        <v>56</v>
      </c>
      <c r="F2144" t="s">
        <v>74</v>
      </c>
      <c r="G2144" t="s">
        <v>101</v>
      </c>
      <c r="H2144" t="s">
        <v>1000</v>
      </c>
      <c r="I2144" t="s">
        <v>81</v>
      </c>
      <c r="J2144" t="s">
        <v>93</v>
      </c>
      <c r="K2144" t="s">
        <v>910</v>
      </c>
      <c r="L2144" t="s">
        <v>73</v>
      </c>
      <c r="M2144" t="s">
        <v>73</v>
      </c>
      <c r="N2144" t="s">
        <v>101</v>
      </c>
      <c r="O2144" t="s">
        <v>103</v>
      </c>
      <c r="P2144" t="s">
        <v>944</v>
      </c>
      <c r="Q2144" t="s">
        <v>73</v>
      </c>
      <c r="R2144" t="s">
        <v>1699</v>
      </c>
      <c r="S2144" t="s">
        <v>85</v>
      </c>
      <c r="T2144" t="s">
        <v>131</v>
      </c>
    </row>
    <row r="2145" spans="1:20" x14ac:dyDescent="0.25">
      <c r="A2145" s="1">
        <v>4703</v>
      </c>
      <c r="B2145" t="s">
        <v>23</v>
      </c>
      <c r="C2145" t="s">
        <v>39</v>
      </c>
      <c r="D2145" t="s">
        <v>46</v>
      </c>
      <c r="E2145" t="s">
        <v>60</v>
      </c>
      <c r="F2145" t="s">
        <v>73</v>
      </c>
      <c r="G2145" t="s">
        <v>98</v>
      </c>
      <c r="H2145" t="s">
        <v>487</v>
      </c>
      <c r="I2145" t="s">
        <v>92</v>
      </c>
      <c r="J2145" t="s">
        <v>97</v>
      </c>
      <c r="K2145" t="s">
        <v>1186</v>
      </c>
      <c r="L2145" t="s">
        <v>73</v>
      </c>
      <c r="M2145" t="s">
        <v>73</v>
      </c>
      <c r="N2145" t="s">
        <v>1116</v>
      </c>
      <c r="O2145" t="s">
        <v>93</v>
      </c>
      <c r="P2145" t="s">
        <v>975</v>
      </c>
      <c r="Q2145" t="s">
        <v>74</v>
      </c>
      <c r="R2145" t="s">
        <v>1922</v>
      </c>
      <c r="S2145" t="s">
        <v>89</v>
      </c>
      <c r="T2145" t="s">
        <v>76</v>
      </c>
    </row>
    <row r="2146" spans="1:20" x14ac:dyDescent="0.25">
      <c r="A2146" s="1">
        <v>4704</v>
      </c>
      <c r="B2146" t="s">
        <v>23</v>
      </c>
      <c r="C2146" t="s">
        <v>24</v>
      </c>
      <c r="D2146" t="s">
        <v>47</v>
      </c>
      <c r="E2146" t="s">
        <v>69</v>
      </c>
      <c r="F2146" t="s">
        <v>73</v>
      </c>
      <c r="G2146" t="s">
        <v>90</v>
      </c>
      <c r="H2146" t="s">
        <v>979</v>
      </c>
      <c r="I2146" t="s">
        <v>80</v>
      </c>
      <c r="J2146" t="s">
        <v>122</v>
      </c>
      <c r="K2146" t="s">
        <v>1328</v>
      </c>
      <c r="L2146" t="s">
        <v>126</v>
      </c>
      <c r="M2146" t="s">
        <v>73</v>
      </c>
      <c r="N2146" t="s">
        <v>131</v>
      </c>
      <c r="O2146" t="s">
        <v>96</v>
      </c>
      <c r="P2146" t="s">
        <v>93</v>
      </c>
      <c r="Q2146" t="s">
        <v>73</v>
      </c>
      <c r="R2146" t="s">
        <v>2112</v>
      </c>
      <c r="S2146" t="s">
        <v>106</v>
      </c>
      <c r="T2146" t="s">
        <v>83</v>
      </c>
    </row>
    <row r="2147" spans="1:20" x14ac:dyDescent="0.25">
      <c r="A2147" s="1">
        <v>4705</v>
      </c>
      <c r="B2147" t="s">
        <v>23</v>
      </c>
      <c r="C2147" t="s">
        <v>25</v>
      </c>
      <c r="D2147" t="s">
        <v>47</v>
      </c>
      <c r="E2147" t="s">
        <v>68</v>
      </c>
      <c r="F2147" t="s">
        <v>74</v>
      </c>
      <c r="G2147" t="s">
        <v>75</v>
      </c>
      <c r="H2147" t="s">
        <v>678</v>
      </c>
      <c r="I2147" t="s">
        <v>92</v>
      </c>
      <c r="J2147" t="s">
        <v>112</v>
      </c>
      <c r="K2147" t="s">
        <v>1307</v>
      </c>
      <c r="L2147" t="s">
        <v>126</v>
      </c>
      <c r="M2147" t="s">
        <v>74</v>
      </c>
      <c r="N2147" t="s">
        <v>1116</v>
      </c>
      <c r="O2147" t="s">
        <v>99</v>
      </c>
      <c r="P2147" t="s">
        <v>114</v>
      </c>
      <c r="Q2147" t="s">
        <v>73</v>
      </c>
      <c r="R2147" t="s">
        <v>1487</v>
      </c>
      <c r="S2147" t="s">
        <v>81</v>
      </c>
      <c r="T2147" t="s">
        <v>87</v>
      </c>
    </row>
    <row r="2148" spans="1:20" x14ac:dyDescent="0.25">
      <c r="A2148" s="1">
        <v>4706</v>
      </c>
      <c r="B2148" t="s">
        <v>23</v>
      </c>
      <c r="C2148" t="s">
        <v>26</v>
      </c>
      <c r="D2148" t="s">
        <v>47</v>
      </c>
      <c r="E2148" t="s">
        <v>44</v>
      </c>
      <c r="F2148" t="s">
        <v>73</v>
      </c>
      <c r="G2148" t="s">
        <v>75</v>
      </c>
      <c r="H2148" t="s">
        <v>779</v>
      </c>
      <c r="I2148" t="s">
        <v>90</v>
      </c>
      <c r="J2148" t="s">
        <v>111</v>
      </c>
      <c r="K2148" t="s">
        <v>1154</v>
      </c>
      <c r="L2148" t="s">
        <v>74</v>
      </c>
      <c r="M2148" t="s">
        <v>126</v>
      </c>
      <c r="N2148" t="s">
        <v>126</v>
      </c>
      <c r="O2148" t="s">
        <v>99</v>
      </c>
      <c r="P2148" t="s">
        <v>466</v>
      </c>
      <c r="Q2148" t="s">
        <v>74</v>
      </c>
      <c r="R2148" t="s">
        <v>2251</v>
      </c>
      <c r="S2148" t="s">
        <v>116</v>
      </c>
      <c r="T2148" t="s">
        <v>101</v>
      </c>
    </row>
    <row r="2149" spans="1:20" x14ac:dyDescent="0.25">
      <c r="A2149" s="1">
        <v>4707</v>
      </c>
      <c r="B2149" t="s">
        <v>23</v>
      </c>
      <c r="C2149" t="s">
        <v>27</v>
      </c>
      <c r="D2149" t="s">
        <v>47</v>
      </c>
      <c r="E2149" t="s">
        <v>67</v>
      </c>
      <c r="F2149" t="s">
        <v>73</v>
      </c>
      <c r="G2149" t="s">
        <v>101</v>
      </c>
      <c r="H2149" t="s">
        <v>490</v>
      </c>
      <c r="I2149" t="s">
        <v>98</v>
      </c>
      <c r="J2149" t="s">
        <v>97</v>
      </c>
      <c r="K2149" t="s">
        <v>206</v>
      </c>
      <c r="L2149" t="s">
        <v>73</v>
      </c>
      <c r="M2149" t="s">
        <v>74</v>
      </c>
      <c r="N2149" t="s">
        <v>117</v>
      </c>
      <c r="O2149" t="s">
        <v>99</v>
      </c>
      <c r="P2149" t="s">
        <v>695</v>
      </c>
      <c r="Q2149" t="s">
        <v>73</v>
      </c>
      <c r="R2149" t="s">
        <v>1558</v>
      </c>
      <c r="S2149" t="s">
        <v>96</v>
      </c>
      <c r="T2149" t="s">
        <v>1116</v>
      </c>
    </row>
    <row r="2150" spans="1:20" x14ac:dyDescent="0.25">
      <c r="A2150" s="1">
        <v>4708</v>
      </c>
      <c r="B2150" t="s">
        <v>23</v>
      </c>
      <c r="C2150" t="s">
        <v>28</v>
      </c>
      <c r="D2150" t="s">
        <v>47</v>
      </c>
      <c r="E2150" t="s">
        <v>41</v>
      </c>
      <c r="F2150" t="s">
        <v>74</v>
      </c>
      <c r="G2150" t="s">
        <v>102</v>
      </c>
      <c r="H2150" t="s">
        <v>653</v>
      </c>
      <c r="I2150" t="s">
        <v>86</v>
      </c>
      <c r="J2150" t="s">
        <v>105</v>
      </c>
      <c r="K2150" t="s">
        <v>1277</v>
      </c>
      <c r="L2150" t="s">
        <v>126</v>
      </c>
      <c r="M2150" t="s">
        <v>73</v>
      </c>
      <c r="N2150" t="s">
        <v>74</v>
      </c>
      <c r="O2150" t="s">
        <v>102</v>
      </c>
      <c r="P2150" t="s">
        <v>1005</v>
      </c>
      <c r="Q2150" t="s">
        <v>73</v>
      </c>
      <c r="R2150" t="s">
        <v>1905</v>
      </c>
      <c r="S2150" t="s">
        <v>85</v>
      </c>
      <c r="T2150" t="s">
        <v>131</v>
      </c>
    </row>
    <row r="2151" spans="1:20" x14ac:dyDescent="0.25">
      <c r="A2151" s="1">
        <v>4709</v>
      </c>
      <c r="B2151" t="s">
        <v>23</v>
      </c>
      <c r="C2151" t="s">
        <v>40</v>
      </c>
      <c r="D2151" t="s">
        <v>47</v>
      </c>
      <c r="E2151" t="s">
        <v>43</v>
      </c>
      <c r="F2151" t="s">
        <v>73</v>
      </c>
      <c r="G2151" t="s">
        <v>75</v>
      </c>
      <c r="H2151" t="s">
        <v>735</v>
      </c>
      <c r="I2151" t="s">
        <v>98</v>
      </c>
      <c r="J2151" t="s">
        <v>91</v>
      </c>
      <c r="K2151" t="s">
        <v>1255</v>
      </c>
      <c r="L2151" t="s">
        <v>73</v>
      </c>
      <c r="M2151" t="s">
        <v>74</v>
      </c>
      <c r="N2151" t="s">
        <v>126</v>
      </c>
      <c r="O2151" t="s">
        <v>96</v>
      </c>
      <c r="P2151" t="s">
        <v>108</v>
      </c>
      <c r="Q2151" t="s">
        <v>74</v>
      </c>
      <c r="R2151" t="s">
        <v>2270</v>
      </c>
      <c r="S2151" t="s">
        <v>116</v>
      </c>
      <c r="T2151" t="s">
        <v>131</v>
      </c>
    </row>
    <row r="2152" spans="1:20" x14ac:dyDescent="0.25">
      <c r="A2152" s="1">
        <v>4710</v>
      </c>
      <c r="B2152" t="s">
        <v>23</v>
      </c>
      <c r="C2152" t="s">
        <v>29</v>
      </c>
      <c r="D2152" t="s">
        <v>47</v>
      </c>
      <c r="E2152" t="s">
        <v>55</v>
      </c>
      <c r="F2152" t="s">
        <v>74</v>
      </c>
      <c r="G2152" t="s">
        <v>75</v>
      </c>
      <c r="H2152" t="s">
        <v>1104</v>
      </c>
      <c r="I2152" t="s">
        <v>103</v>
      </c>
      <c r="J2152" t="s">
        <v>84</v>
      </c>
      <c r="K2152" t="s">
        <v>1188</v>
      </c>
      <c r="L2152" t="s">
        <v>74</v>
      </c>
      <c r="M2152" t="s">
        <v>101</v>
      </c>
      <c r="N2152" t="s">
        <v>126</v>
      </c>
      <c r="O2152" t="s">
        <v>90</v>
      </c>
      <c r="P2152" t="s">
        <v>108</v>
      </c>
      <c r="Q2152" t="s">
        <v>74</v>
      </c>
      <c r="R2152" t="s">
        <v>2227</v>
      </c>
      <c r="S2152" t="s">
        <v>85</v>
      </c>
      <c r="T2152" t="s">
        <v>131</v>
      </c>
    </row>
    <row r="2153" spans="1:20" x14ac:dyDescent="0.25">
      <c r="A2153" s="1">
        <v>4711</v>
      </c>
      <c r="B2153" t="s">
        <v>23</v>
      </c>
      <c r="C2153" t="s">
        <v>30</v>
      </c>
      <c r="D2153" t="s">
        <v>47</v>
      </c>
      <c r="E2153" t="s">
        <v>58</v>
      </c>
      <c r="F2153" t="s">
        <v>73</v>
      </c>
      <c r="G2153" t="s">
        <v>78</v>
      </c>
      <c r="H2153" t="s">
        <v>170</v>
      </c>
      <c r="I2153" t="s">
        <v>107</v>
      </c>
      <c r="J2153" t="s">
        <v>123</v>
      </c>
      <c r="K2153" t="s">
        <v>1263</v>
      </c>
      <c r="L2153" t="s">
        <v>74</v>
      </c>
      <c r="M2153" t="s">
        <v>73</v>
      </c>
      <c r="N2153" t="s">
        <v>131</v>
      </c>
      <c r="O2153" t="s">
        <v>103</v>
      </c>
      <c r="P2153" t="s">
        <v>817</v>
      </c>
      <c r="Q2153" t="s">
        <v>73</v>
      </c>
      <c r="R2153" t="s">
        <v>1857</v>
      </c>
      <c r="S2153" t="s">
        <v>81</v>
      </c>
      <c r="T2153" t="s">
        <v>83</v>
      </c>
    </row>
    <row r="2154" spans="1:20" x14ac:dyDescent="0.25">
      <c r="A2154" s="1">
        <v>4712</v>
      </c>
      <c r="B2154" t="s">
        <v>23</v>
      </c>
      <c r="C2154" t="s">
        <v>32</v>
      </c>
      <c r="D2154" t="s">
        <v>47</v>
      </c>
      <c r="E2154" t="s">
        <v>43</v>
      </c>
      <c r="F2154" t="s">
        <v>74</v>
      </c>
      <c r="G2154" t="s">
        <v>82</v>
      </c>
      <c r="H2154" t="s">
        <v>603</v>
      </c>
      <c r="I2154" t="s">
        <v>89</v>
      </c>
      <c r="J2154" t="s">
        <v>79</v>
      </c>
      <c r="K2154" t="s">
        <v>1144</v>
      </c>
      <c r="L2154" t="s">
        <v>74</v>
      </c>
      <c r="M2154" t="s">
        <v>74</v>
      </c>
      <c r="N2154" t="s">
        <v>126</v>
      </c>
      <c r="O2154" t="s">
        <v>104</v>
      </c>
      <c r="P2154" t="s">
        <v>1315</v>
      </c>
      <c r="Q2154" t="s">
        <v>73</v>
      </c>
      <c r="R2154" t="s">
        <v>1743</v>
      </c>
      <c r="S2154" t="s">
        <v>106</v>
      </c>
      <c r="T2154" t="s">
        <v>76</v>
      </c>
    </row>
    <row r="2155" spans="1:20" x14ac:dyDescent="0.25">
      <c r="A2155" s="1">
        <v>4713</v>
      </c>
      <c r="B2155" t="s">
        <v>23</v>
      </c>
      <c r="C2155" t="s">
        <v>33</v>
      </c>
      <c r="D2155" t="s">
        <v>47</v>
      </c>
      <c r="E2155" t="s">
        <v>65</v>
      </c>
      <c r="F2155" t="s">
        <v>73</v>
      </c>
      <c r="G2155" t="s">
        <v>78</v>
      </c>
      <c r="H2155" t="s">
        <v>719</v>
      </c>
      <c r="I2155" t="s">
        <v>82</v>
      </c>
      <c r="J2155" t="s">
        <v>95</v>
      </c>
      <c r="K2155" t="s">
        <v>695</v>
      </c>
      <c r="L2155" t="s">
        <v>73</v>
      </c>
      <c r="M2155" t="s">
        <v>74</v>
      </c>
      <c r="N2155" t="s">
        <v>131</v>
      </c>
      <c r="O2155" t="s">
        <v>103</v>
      </c>
      <c r="P2155" t="s">
        <v>1133</v>
      </c>
      <c r="Q2155" t="s">
        <v>74</v>
      </c>
      <c r="R2155" t="s">
        <v>1959</v>
      </c>
      <c r="S2155" t="s">
        <v>82</v>
      </c>
      <c r="T2155" t="s">
        <v>101</v>
      </c>
    </row>
    <row r="2156" spans="1:20" x14ac:dyDescent="0.25">
      <c r="A2156" s="1">
        <v>4714</v>
      </c>
      <c r="B2156" t="s">
        <v>23</v>
      </c>
      <c r="C2156" t="s">
        <v>34</v>
      </c>
      <c r="D2156" t="s">
        <v>47</v>
      </c>
      <c r="E2156" t="s">
        <v>67</v>
      </c>
      <c r="F2156" t="s">
        <v>74</v>
      </c>
      <c r="G2156" t="s">
        <v>78</v>
      </c>
      <c r="H2156" t="s">
        <v>226</v>
      </c>
      <c r="I2156" t="s">
        <v>85</v>
      </c>
      <c r="J2156" t="s">
        <v>92</v>
      </c>
      <c r="K2156" t="s">
        <v>975</v>
      </c>
      <c r="L2156" t="s">
        <v>74</v>
      </c>
      <c r="M2156" t="s">
        <v>73</v>
      </c>
      <c r="N2156" t="s">
        <v>1116</v>
      </c>
      <c r="O2156" t="s">
        <v>98</v>
      </c>
      <c r="P2156" t="s">
        <v>849</v>
      </c>
      <c r="Q2156" t="s">
        <v>73</v>
      </c>
      <c r="R2156" t="s">
        <v>1747</v>
      </c>
      <c r="S2156" t="s">
        <v>85</v>
      </c>
      <c r="T2156" t="s">
        <v>126</v>
      </c>
    </row>
    <row r="2157" spans="1:20" x14ac:dyDescent="0.25">
      <c r="A2157" s="1">
        <v>4715</v>
      </c>
      <c r="B2157" t="s">
        <v>23</v>
      </c>
      <c r="C2157" t="s">
        <v>35</v>
      </c>
      <c r="D2157" t="s">
        <v>47</v>
      </c>
      <c r="E2157" t="s">
        <v>62</v>
      </c>
      <c r="F2157" t="s">
        <v>74</v>
      </c>
      <c r="G2157" t="s">
        <v>103</v>
      </c>
      <c r="H2157" t="s">
        <v>230</v>
      </c>
      <c r="I2157" t="s">
        <v>103</v>
      </c>
      <c r="J2157" t="s">
        <v>97</v>
      </c>
      <c r="K2157" t="s">
        <v>1143</v>
      </c>
      <c r="L2157" t="s">
        <v>74</v>
      </c>
      <c r="M2157" t="s">
        <v>73</v>
      </c>
      <c r="N2157" t="s">
        <v>74</v>
      </c>
      <c r="O2157" t="s">
        <v>114</v>
      </c>
      <c r="P2157" t="s">
        <v>109</v>
      </c>
      <c r="Q2157" t="s">
        <v>74</v>
      </c>
      <c r="R2157" t="s">
        <v>1973</v>
      </c>
      <c r="S2157" t="s">
        <v>96</v>
      </c>
      <c r="T2157" t="s">
        <v>131</v>
      </c>
    </row>
    <row r="2158" spans="1:20" x14ac:dyDescent="0.25">
      <c r="A2158" s="1">
        <v>4716</v>
      </c>
      <c r="B2158" t="s">
        <v>23</v>
      </c>
      <c r="C2158" t="s">
        <v>36</v>
      </c>
      <c r="D2158" t="s">
        <v>47</v>
      </c>
      <c r="E2158" t="s">
        <v>48</v>
      </c>
      <c r="F2158" t="s">
        <v>73</v>
      </c>
      <c r="G2158" t="s">
        <v>99</v>
      </c>
      <c r="H2158" t="s">
        <v>403</v>
      </c>
      <c r="I2158" t="s">
        <v>102</v>
      </c>
      <c r="J2158" t="s">
        <v>91</v>
      </c>
      <c r="K2158" t="s">
        <v>1312</v>
      </c>
      <c r="L2158" t="s">
        <v>73</v>
      </c>
      <c r="M2158" t="s">
        <v>74</v>
      </c>
      <c r="N2158" t="s">
        <v>126</v>
      </c>
      <c r="O2158" t="s">
        <v>95</v>
      </c>
      <c r="P2158" t="s">
        <v>1186</v>
      </c>
      <c r="Q2158" t="s">
        <v>74</v>
      </c>
      <c r="R2158" t="s">
        <v>1667</v>
      </c>
      <c r="S2158" t="s">
        <v>85</v>
      </c>
      <c r="T2158" t="s">
        <v>101</v>
      </c>
    </row>
    <row r="2159" spans="1:20" x14ac:dyDescent="0.25">
      <c r="A2159" s="1">
        <v>4717</v>
      </c>
      <c r="B2159" t="s">
        <v>23</v>
      </c>
      <c r="C2159" t="s">
        <v>37</v>
      </c>
      <c r="D2159" t="s">
        <v>47</v>
      </c>
      <c r="E2159" t="s">
        <v>63</v>
      </c>
      <c r="F2159" t="s">
        <v>74</v>
      </c>
      <c r="G2159" t="s">
        <v>82</v>
      </c>
      <c r="H2159" t="s">
        <v>697</v>
      </c>
      <c r="I2159" t="s">
        <v>75</v>
      </c>
      <c r="J2159" t="s">
        <v>95</v>
      </c>
      <c r="K2159" t="s">
        <v>782</v>
      </c>
      <c r="L2159" t="s">
        <v>74</v>
      </c>
      <c r="M2159" t="s">
        <v>1116</v>
      </c>
      <c r="N2159" t="s">
        <v>73</v>
      </c>
      <c r="O2159" t="s">
        <v>107</v>
      </c>
      <c r="P2159" t="s">
        <v>1252</v>
      </c>
      <c r="Q2159" t="s">
        <v>73</v>
      </c>
      <c r="R2159" t="s">
        <v>1592</v>
      </c>
      <c r="S2159" t="s">
        <v>82</v>
      </c>
      <c r="T2159" t="s">
        <v>1116</v>
      </c>
    </row>
    <row r="2160" spans="1:20" x14ac:dyDescent="0.25">
      <c r="A2160" s="1">
        <v>4718</v>
      </c>
      <c r="B2160" t="s">
        <v>23</v>
      </c>
      <c r="C2160" t="s">
        <v>38</v>
      </c>
      <c r="D2160" t="s">
        <v>47</v>
      </c>
      <c r="E2160" t="s">
        <v>59</v>
      </c>
      <c r="F2160" t="s">
        <v>73</v>
      </c>
      <c r="G2160" t="s">
        <v>80</v>
      </c>
      <c r="H2160" t="s">
        <v>556</v>
      </c>
      <c r="I2160" t="s">
        <v>108</v>
      </c>
      <c r="J2160" t="s">
        <v>127</v>
      </c>
      <c r="K2160" t="s">
        <v>1373</v>
      </c>
      <c r="L2160" t="s">
        <v>1116</v>
      </c>
      <c r="M2160" t="s">
        <v>73</v>
      </c>
      <c r="N2160" t="s">
        <v>1116</v>
      </c>
      <c r="O2160" t="s">
        <v>114</v>
      </c>
      <c r="P2160" t="s">
        <v>115</v>
      </c>
      <c r="Q2160" t="s">
        <v>73</v>
      </c>
      <c r="R2160" t="s">
        <v>744</v>
      </c>
      <c r="S2160" t="s">
        <v>81</v>
      </c>
      <c r="T2160" t="s">
        <v>1116</v>
      </c>
    </row>
    <row r="2161" spans="1:20" x14ac:dyDescent="0.25">
      <c r="A2161" s="1">
        <v>4719</v>
      </c>
      <c r="B2161" t="s">
        <v>23</v>
      </c>
      <c r="C2161" t="s">
        <v>39</v>
      </c>
      <c r="D2161" t="s">
        <v>47</v>
      </c>
      <c r="E2161" t="s">
        <v>48</v>
      </c>
      <c r="F2161" t="s">
        <v>74</v>
      </c>
      <c r="G2161" t="s">
        <v>108</v>
      </c>
      <c r="H2161" t="s">
        <v>425</v>
      </c>
      <c r="I2161" t="s">
        <v>89</v>
      </c>
      <c r="J2161" t="s">
        <v>94</v>
      </c>
      <c r="K2161" t="s">
        <v>1147</v>
      </c>
      <c r="L2161" t="s">
        <v>74</v>
      </c>
      <c r="M2161" t="s">
        <v>74</v>
      </c>
      <c r="N2161" t="s">
        <v>74</v>
      </c>
      <c r="O2161" t="s">
        <v>91</v>
      </c>
      <c r="P2161" t="s">
        <v>1186</v>
      </c>
      <c r="Q2161" t="s">
        <v>101</v>
      </c>
      <c r="R2161" t="s">
        <v>1510</v>
      </c>
      <c r="S2161" t="s">
        <v>96</v>
      </c>
      <c r="T2161" t="s">
        <v>87</v>
      </c>
    </row>
    <row r="2162" spans="1:20" x14ac:dyDescent="0.25">
      <c r="A2162" s="1">
        <v>4720</v>
      </c>
      <c r="B2162" t="s">
        <v>23</v>
      </c>
      <c r="C2162" t="s">
        <v>24</v>
      </c>
      <c r="D2162" t="s">
        <v>48</v>
      </c>
      <c r="E2162" t="s">
        <v>71</v>
      </c>
      <c r="F2162" t="s">
        <v>74</v>
      </c>
      <c r="G2162" t="s">
        <v>82</v>
      </c>
      <c r="H2162" t="s">
        <v>735</v>
      </c>
      <c r="I2162" t="s">
        <v>114</v>
      </c>
      <c r="J2162" t="s">
        <v>105</v>
      </c>
      <c r="K2162" t="s">
        <v>1163</v>
      </c>
      <c r="L2162" t="s">
        <v>74</v>
      </c>
      <c r="M2162" t="s">
        <v>101</v>
      </c>
      <c r="N2162" t="s">
        <v>131</v>
      </c>
      <c r="O2162" t="s">
        <v>90</v>
      </c>
      <c r="P2162" t="s">
        <v>206</v>
      </c>
      <c r="Q2162" t="s">
        <v>74</v>
      </c>
      <c r="R2162" t="s">
        <v>1937</v>
      </c>
      <c r="S2162" t="s">
        <v>78</v>
      </c>
      <c r="T2162" t="s">
        <v>74</v>
      </c>
    </row>
    <row r="2163" spans="1:20" x14ac:dyDescent="0.25">
      <c r="A2163" s="1">
        <v>4721</v>
      </c>
      <c r="B2163" t="s">
        <v>23</v>
      </c>
      <c r="C2163" t="s">
        <v>25</v>
      </c>
      <c r="D2163" t="s">
        <v>48</v>
      </c>
      <c r="E2163" t="s">
        <v>62</v>
      </c>
      <c r="F2163" t="s">
        <v>73</v>
      </c>
      <c r="G2163" t="s">
        <v>102</v>
      </c>
      <c r="H2163" t="s">
        <v>336</v>
      </c>
      <c r="I2163" t="s">
        <v>99</v>
      </c>
      <c r="J2163" t="s">
        <v>80</v>
      </c>
      <c r="K2163" t="s">
        <v>1184</v>
      </c>
      <c r="L2163" t="s">
        <v>74</v>
      </c>
      <c r="M2163" t="s">
        <v>74</v>
      </c>
      <c r="N2163" t="s">
        <v>101</v>
      </c>
      <c r="O2163" t="s">
        <v>98</v>
      </c>
      <c r="P2163" t="s">
        <v>335</v>
      </c>
      <c r="Q2163" t="s">
        <v>74</v>
      </c>
      <c r="R2163" t="s">
        <v>1459</v>
      </c>
      <c r="S2163" t="s">
        <v>82</v>
      </c>
      <c r="T2163" t="s">
        <v>1116</v>
      </c>
    </row>
    <row r="2164" spans="1:20" x14ac:dyDescent="0.25">
      <c r="A2164" s="1">
        <v>4722</v>
      </c>
      <c r="B2164" t="s">
        <v>23</v>
      </c>
      <c r="C2164" t="s">
        <v>26</v>
      </c>
      <c r="D2164" t="s">
        <v>48</v>
      </c>
      <c r="E2164" t="s">
        <v>58</v>
      </c>
      <c r="F2164" t="s">
        <v>74</v>
      </c>
      <c r="G2164" t="s">
        <v>82</v>
      </c>
      <c r="H2164" t="s">
        <v>611</v>
      </c>
      <c r="I2164" t="s">
        <v>81</v>
      </c>
      <c r="J2164" t="s">
        <v>111</v>
      </c>
      <c r="K2164" t="s">
        <v>1126</v>
      </c>
      <c r="L2164" t="s">
        <v>74</v>
      </c>
      <c r="M2164" t="s">
        <v>74</v>
      </c>
      <c r="N2164" t="s">
        <v>101</v>
      </c>
      <c r="O2164" t="s">
        <v>77</v>
      </c>
      <c r="P2164" t="s">
        <v>949</v>
      </c>
      <c r="Q2164" t="s">
        <v>73</v>
      </c>
      <c r="R2164" t="s">
        <v>1885</v>
      </c>
      <c r="S2164" t="s">
        <v>89</v>
      </c>
      <c r="T2164" t="s">
        <v>83</v>
      </c>
    </row>
    <row r="2165" spans="1:20" x14ac:dyDescent="0.25">
      <c r="A2165" s="1">
        <v>4723</v>
      </c>
      <c r="B2165" t="s">
        <v>23</v>
      </c>
      <c r="C2165" t="s">
        <v>27</v>
      </c>
      <c r="D2165" t="s">
        <v>48</v>
      </c>
      <c r="E2165" t="s">
        <v>43</v>
      </c>
      <c r="F2165" t="s">
        <v>73</v>
      </c>
      <c r="G2165" t="s">
        <v>104</v>
      </c>
      <c r="H2165" t="s">
        <v>351</v>
      </c>
      <c r="I2165" t="s">
        <v>90</v>
      </c>
      <c r="J2165" t="s">
        <v>95</v>
      </c>
      <c r="K2165" t="s">
        <v>1348</v>
      </c>
      <c r="L2165" t="s">
        <v>74</v>
      </c>
      <c r="M2165" t="s">
        <v>74</v>
      </c>
      <c r="N2165" t="s">
        <v>74</v>
      </c>
      <c r="O2165" t="s">
        <v>113</v>
      </c>
      <c r="P2165" t="s">
        <v>1242</v>
      </c>
      <c r="Q2165" t="s">
        <v>1116</v>
      </c>
      <c r="R2165" t="s">
        <v>1844</v>
      </c>
      <c r="S2165" t="s">
        <v>82</v>
      </c>
      <c r="T2165" t="s">
        <v>83</v>
      </c>
    </row>
    <row r="2166" spans="1:20" x14ac:dyDescent="0.25">
      <c r="A2166" s="1">
        <v>4724</v>
      </c>
      <c r="B2166" t="s">
        <v>23</v>
      </c>
      <c r="C2166" t="s">
        <v>28</v>
      </c>
      <c r="D2166" t="s">
        <v>48</v>
      </c>
      <c r="E2166" t="s">
        <v>68</v>
      </c>
      <c r="F2166" t="s">
        <v>73</v>
      </c>
      <c r="G2166" t="s">
        <v>101</v>
      </c>
      <c r="H2166" t="s">
        <v>1105</v>
      </c>
      <c r="I2166" t="s">
        <v>87</v>
      </c>
      <c r="J2166" t="s">
        <v>77</v>
      </c>
      <c r="K2166" t="s">
        <v>447</v>
      </c>
      <c r="L2166" t="s">
        <v>73</v>
      </c>
      <c r="M2166" t="s">
        <v>126</v>
      </c>
      <c r="N2166" t="s">
        <v>1116</v>
      </c>
      <c r="O2166" t="s">
        <v>81</v>
      </c>
      <c r="P2166" t="s">
        <v>206</v>
      </c>
      <c r="Q2166" t="s">
        <v>73</v>
      </c>
      <c r="R2166" t="s">
        <v>2021</v>
      </c>
      <c r="S2166" t="s">
        <v>116</v>
      </c>
      <c r="T2166" t="s">
        <v>74</v>
      </c>
    </row>
    <row r="2167" spans="1:20" x14ac:dyDescent="0.25">
      <c r="A2167" s="1">
        <v>4725</v>
      </c>
      <c r="B2167" t="s">
        <v>23</v>
      </c>
      <c r="C2167" t="s">
        <v>40</v>
      </c>
      <c r="D2167" t="s">
        <v>48</v>
      </c>
      <c r="E2167" t="s">
        <v>69</v>
      </c>
      <c r="F2167" t="s">
        <v>74</v>
      </c>
      <c r="G2167" t="s">
        <v>94</v>
      </c>
      <c r="H2167" t="s">
        <v>419</v>
      </c>
      <c r="I2167" t="s">
        <v>103</v>
      </c>
      <c r="J2167" t="s">
        <v>97</v>
      </c>
      <c r="K2167" t="s">
        <v>1248</v>
      </c>
      <c r="L2167" t="s">
        <v>74</v>
      </c>
      <c r="M2167" t="s">
        <v>101</v>
      </c>
      <c r="N2167" t="s">
        <v>73</v>
      </c>
      <c r="O2167" t="s">
        <v>77</v>
      </c>
      <c r="P2167" t="s">
        <v>1315</v>
      </c>
      <c r="Q2167" t="s">
        <v>101</v>
      </c>
      <c r="R2167" t="s">
        <v>1791</v>
      </c>
      <c r="S2167" t="s">
        <v>117</v>
      </c>
      <c r="T2167" t="s">
        <v>101</v>
      </c>
    </row>
    <row r="2168" spans="1:20" x14ac:dyDescent="0.25">
      <c r="A2168" s="1">
        <v>4726</v>
      </c>
      <c r="B2168" t="s">
        <v>23</v>
      </c>
      <c r="C2168" t="s">
        <v>30</v>
      </c>
      <c r="D2168" t="s">
        <v>48</v>
      </c>
      <c r="E2168" t="s">
        <v>63</v>
      </c>
      <c r="F2168" t="s">
        <v>73</v>
      </c>
      <c r="G2168" t="s">
        <v>82</v>
      </c>
      <c r="H2168" t="s">
        <v>497</v>
      </c>
      <c r="I2168" t="s">
        <v>90</v>
      </c>
      <c r="J2168" t="s">
        <v>95</v>
      </c>
      <c r="K2168" t="s">
        <v>782</v>
      </c>
      <c r="L2168" t="s">
        <v>74</v>
      </c>
      <c r="M2168" t="s">
        <v>74</v>
      </c>
      <c r="N2168" t="s">
        <v>131</v>
      </c>
      <c r="O2168" t="s">
        <v>103</v>
      </c>
      <c r="P2168" t="s">
        <v>1164</v>
      </c>
      <c r="Q2168" t="s">
        <v>73</v>
      </c>
      <c r="R2168" t="s">
        <v>1988</v>
      </c>
      <c r="S2168" t="s">
        <v>85</v>
      </c>
      <c r="T2168" t="s">
        <v>101</v>
      </c>
    </row>
    <row r="2169" spans="1:20" x14ac:dyDescent="0.25">
      <c r="A2169" s="1">
        <v>4727</v>
      </c>
      <c r="B2169" t="s">
        <v>23</v>
      </c>
      <c r="C2169" t="s">
        <v>31</v>
      </c>
      <c r="D2169" t="s">
        <v>48</v>
      </c>
      <c r="E2169" t="s">
        <v>50</v>
      </c>
      <c r="F2169" t="s">
        <v>73</v>
      </c>
      <c r="G2169" t="s">
        <v>99</v>
      </c>
      <c r="H2169" t="s">
        <v>755</v>
      </c>
      <c r="I2169" t="s">
        <v>86</v>
      </c>
      <c r="J2169" t="s">
        <v>112</v>
      </c>
      <c r="K2169" t="s">
        <v>1249</v>
      </c>
      <c r="L2169" t="s">
        <v>74</v>
      </c>
      <c r="M2169" t="s">
        <v>73</v>
      </c>
      <c r="N2169" t="s">
        <v>126</v>
      </c>
      <c r="O2169" t="s">
        <v>113</v>
      </c>
      <c r="P2169" t="s">
        <v>806</v>
      </c>
      <c r="Q2169" t="s">
        <v>73</v>
      </c>
      <c r="R2169" t="s">
        <v>1432</v>
      </c>
      <c r="S2169" t="s">
        <v>106</v>
      </c>
      <c r="T2169" t="s">
        <v>83</v>
      </c>
    </row>
    <row r="2170" spans="1:20" x14ac:dyDescent="0.25">
      <c r="A2170" s="1">
        <v>4728</v>
      </c>
      <c r="B2170" t="s">
        <v>23</v>
      </c>
      <c r="C2170" t="s">
        <v>32</v>
      </c>
      <c r="D2170" t="s">
        <v>48</v>
      </c>
      <c r="E2170" t="s">
        <v>44</v>
      </c>
      <c r="F2170" t="s">
        <v>74</v>
      </c>
      <c r="G2170" t="s">
        <v>99</v>
      </c>
      <c r="H2170" t="s">
        <v>569</v>
      </c>
      <c r="I2170" t="s">
        <v>92</v>
      </c>
      <c r="J2170" t="s">
        <v>105</v>
      </c>
      <c r="K2170" t="s">
        <v>1187</v>
      </c>
      <c r="L2170" t="s">
        <v>126</v>
      </c>
      <c r="M2170" t="s">
        <v>73</v>
      </c>
      <c r="N2170" t="s">
        <v>126</v>
      </c>
      <c r="O2170" t="s">
        <v>92</v>
      </c>
      <c r="P2170" t="s">
        <v>1006</v>
      </c>
      <c r="Q2170" t="s">
        <v>73</v>
      </c>
      <c r="R2170" t="s">
        <v>1443</v>
      </c>
      <c r="S2170" t="s">
        <v>116</v>
      </c>
      <c r="T2170" t="s">
        <v>1116</v>
      </c>
    </row>
    <row r="2171" spans="1:20" x14ac:dyDescent="0.25">
      <c r="A2171" s="1">
        <v>4729</v>
      </c>
      <c r="B2171" t="s">
        <v>23</v>
      </c>
      <c r="C2171" t="s">
        <v>33</v>
      </c>
      <c r="D2171" t="s">
        <v>48</v>
      </c>
      <c r="E2171" t="s">
        <v>67</v>
      </c>
      <c r="F2171" t="s">
        <v>74</v>
      </c>
      <c r="G2171" t="s">
        <v>98</v>
      </c>
      <c r="H2171" t="s">
        <v>491</v>
      </c>
      <c r="I2171" t="s">
        <v>75</v>
      </c>
      <c r="J2171" t="s">
        <v>107</v>
      </c>
      <c r="K2171" t="s">
        <v>1177</v>
      </c>
      <c r="L2171" t="s">
        <v>126</v>
      </c>
      <c r="M2171" t="s">
        <v>73</v>
      </c>
      <c r="N2171" t="s">
        <v>74</v>
      </c>
      <c r="O2171" t="s">
        <v>80</v>
      </c>
      <c r="P2171" t="s">
        <v>817</v>
      </c>
      <c r="Q2171" t="s">
        <v>74</v>
      </c>
      <c r="R2171" t="s">
        <v>1875</v>
      </c>
      <c r="S2171" t="s">
        <v>89</v>
      </c>
      <c r="T2171" t="s">
        <v>83</v>
      </c>
    </row>
    <row r="2172" spans="1:20" x14ac:dyDescent="0.25">
      <c r="A2172" s="1">
        <v>4730</v>
      </c>
      <c r="B2172" t="s">
        <v>23</v>
      </c>
      <c r="C2172" t="s">
        <v>34</v>
      </c>
      <c r="D2172" t="s">
        <v>48</v>
      </c>
      <c r="E2172" t="s">
        <v>59</v>
      </c>
      <c r="F2172" t="s">
        <v>74</v>
      </c>
      <c r="G2172" t="s">
        <v>88</v>
      </c>
      <c r="H2172" t="s">
        <v>1050</v>
      </c>
      <c r="I2172" t="s">
        <v>77</v>
      </c>
      <c r="J2172" t="s">
        <v>93</v>
      </c>
      <c r="K2172" t="s">
        <v>1286</v>
      </c>
      <c r="L2172" t="s">
        <v>101</v>
      </c>
      <c r="M2172" t="s">
        <v>74</v>
      </c>
      <c r="N2172" t="s">
        <v>74</v>
      </c>
      <c r="O2172" t="s">
        <v>107</v>
      </c>
      <c r="P2172" t="s">
        <v>1006</v>
      </c>
      <c r="Q2172" t="s">
        <v>126</v>
      </c>
      <c r="R2172" t="s">
        <v>719</v>
      </c>
      <c r="S2172" t="s">
        <v>117</v>
      </c>
      <c r="T2172" t="s">
        <v>1116</v>
      </c>
    </row>
    <row r="2173" spans="1:20" x14ac:dyDescent="0.25">
      <c r="A2173" s="1">
        <v>4731</v>
      </c>
      <c r="B2173" t="s">
        <v>23</v>
      </c>
      <c r="C2173" t="s">
        <v>35</v>
      </c>
      <c r="D2173" t="s">
        <v>48</v>
      </c>
      <c r="E2173" t="s">
        <v>67</v>
      </c>
      <c r="F2173" t="s">
        <v>73</v>
      </c>
      <c r="G2173" t="s">
        <v>82</v>
      </c>
      <c r="H2173" t="s">
        <v>297</v>
      </c>
      <c r="I2173" t="s">
        <v>81</v>
      </c>
      <c r="J2173" t="s">
        <v>93</v>
      </c>
      <c r="K2173" t="s">
        <v>1133</v>
      </c>
      <c r="L2173" t="s">
        <v>74</v>
      </c>
      <c r="M2173" t="s">
        <v>74</v>
      </c>
      <c r="N2173" t="s">
        <v>131</v>
      </c>
      <c r="O2173" t="s">
        <v>77</v>
      </c>
      <c r="P2173" t="s">
        <v>180</v>
      </c>
      <c r="Q2173" t="s">
        <v>73</v>
      </c>
      <c r="R2173" t="s">
        <v>1661</v>
      </c>
      <c r="S2173" t="s">
        <v>85</v>
      </c>
      <c r="T2173" t="s">
        <v>1116</v>
      </c>
    </row>
    <row r="2174" spans="1:20" x14ac:dyDescent="0.25">
      <c r="A2174" s="1">
        <v>4732</v>
      </c>
      <c r="B2174" t="s">
        <v>23</v>
      </c>
      <c r="C2174" t="s">
        <v>36</v>
      </c>
      <c r="D2174" t="s">
        <v>48</v>
      </c>
      <c r="E2174" t="s">
        <v>47</v>
      </c>
      <c r="F2174" t="s">
        <v>74</v>
      </c>
      <c r="G2174" t="s">
        <v>86</v>
      </c>
      <c r="H2174" t="s">
        <v>105</v>
      </c>
      <c r="I2174" t="s">
        <v>116</v>
      </c>
      <c r="J2174" t="s">
        <v>77</v>
      </c>
      <c r="K2174" t="s">
        <v>1304</v>
      </c>
      <c r="L2174" t="s">
        <v>73</v>
      </c>
      <c r="M2174" t="s">
        <v>126</v>
      </c>
      <c r="N2174" t="s">
        <v>74</v>
      </c>
      <c r="O2174" t="s">
        <v>86</v>
      </c>
      <c r="P2174" t="s">
        <v>1125</v>
      </c>
      <c r="Q2174" t="s">
        <v>126</v>
      </c>
      <c r="R2174" t="s">
        <v>1490</v>
      </c>
      <c r="S2174" t="s">
        <v>85</v>
      </c>
      <c r="T2174" t="s">
        <v>76</v>
      </c>
    </row>
    <row r="2175" spans="1:20" x14ac:dyDescent="0.25">
      <c r="A2175" s="1">
        <v>4733</v>
      </c>
      <c r="B2175" t="s">
        <v>23</v>
      </c>
      <c r="C2175" t="s">
        <v>37</v>
      </c>
      <c r="D2175" t="s">
        <v>48</v>
      </c>
      <c r="E2175" t="s">
        <v>41</v>
      </c>
      <c r="F2175" t="s">
        <v>73</v>
      </c>
      <c r="G2175" t="s">
        <v>77</v>
      </c>
      <c r="H2175" t="s">
        <v>383</v>
      </c>
      <c r="I2175" t="s">
        <v>79</v>
      </c>
      <c r="J2175" t="s">
        <v>84</v>
      </c>
      <c r="K2175" t="s">
        <v>1268</v>
      </c>
      <c r="L2175" t="s">
        <v>126</v>
      </c>
      <c r="M2175" t="s">
        <v>74</v>
      </c>
      <c r="N2175" t="s">
        <v>74</v>
      </c>
      <c r="O2175" t="s">
        <v>102</v>
      </c>
      <c r="P2175" t="s">
        <v>1085</v>
      </c>
      <c r="Q2175" t="s">
        <v>74</v>
      </c>
      <c r="R2175" t="s">
        <v>1663</v>
      </c>
      <c r="S2175" t="s">
        <v>96</v>
      </c>
      <c r="T2175" t="s">
        <v>87</v>
      </c>
    </row>
    <row r="2176" spans="1:20" x14ac:dyDescent="0.25">
      <c r="A2176" s="1">
        <v>4734</v>
      </c>
      <c r="B2176" t="s">
        <v>23</v>
      </c>
      <c r="C2176" t="s">
        <v>38</v>
      </c>
      <c r="D2176" t="s">
        <v>48</v>
      </c>
      <c r="E2176" t="s">
        <v>43</v>
      </c>
      <c r="F2176" t="s">
        <v>74</v>
      </c>
      <c r="G2176" t="s">
        <v>106</v>
      </c>
      <c r="H2176" t="s">
        <v>587</v>
      </c>
      <c r="I2176" t="s">
        <v>90</v>
      </c>
      <c r="J2176" t="s">
        <v>108</v>
      </c>
      <c r="K2176" t="s">
        <v>1250</v>
      </c>
      <c r="L2176" t="s">
        <v>126</v>
      </c>
      <c r="M2176" t="s">
        <v>74</v>
      </c>
      <c r="N2176" t="s">
        <v>74</v>
      </c>
      <c r="O2176" t="s">
        <v>99</v>
      </c>
      <c r="P2176" t="s">
        <v>132</v>
      </c>
      <c r="Q2176" t="s">
        <v>73</v>
      </c>
      <c r="R2176" t="s">
        <v>1521</v>
      </c>
      <c r="S2176" t="s">
        <v>85</v>
      </c>
      <c r="T2176" t="s">
        <v>101</v>
      </c>
    </row>
    <row r="2177" spans="1:20" x14ac:dyDescent="0.25">
      <c r="A2177" s="1">
        <v>4735</v>
      </c>
      <c r="B2177" t="s">
        <v>23</v>
      </c>
      <c r="C2177" t="s">
        <v>39</v>
      </c>
      <c r="D2177" t="s">
        <v>48</v>
      </c>
      <c r="E2177" t="s">
        <v>47</v>
      </c>
      <c r="F2177" t="s">
        <v>73</v>
      </c>
      <c r="G2177" t="s">
        <v>102</v>
      </c>
      <c r="H2177" t="s">
        <v>497</v>
      </c>
      <c r="I2177" t="s">
        <v>85</v>
      </c>
      <c r="J2177" t="s">
        <v>86</v>
      </c>
      <c r="K2177" t="s">
        <v>1203</v>
      </c>
      <c r="L2177" t="s">
        <v>101</v>
      </c>
      <c r="M2177" t="s">
        <v>101</v>
      </c>
      <c r="N2177" t="s">
        <v>83</v>
      </c>
      <c r="O2177" t="s">
        <v>90</v>
      </c>
      <c r="P2177" t="s">
        <v>861</v>
      </c>
      <c r="Q2177" t="s">
        <v>73</v>
      </c>
      <c r="R2177" t="s">
        <v>1461</v>
      </c>
      <c r="S2177" t="s">
        <v>82</v>
      </c>
      <c r="T2177" t="s">
        <v>1116</v>
      </c>
    </row>
    <row r="2178" spans="1:20" x14ac:dyDescent="0.25">
      <c r="A2178" s="1">
        <v>4736</v>
      </c>
      <c r="B2178" t="s">
        <v>23</v>
      </c>
      <c r="C2178" t="s">
        <v>24</v>
      </c>
      <c r="D2178" t="s">
        <v>49</v>
      </c>
      <c r="E2178" t="s">
        <v>61</v>
      </c>
      <c r="F2178" t="s">
        <v>74</v>
      </c>
      <c r="G2178" t="s">
        <v>80</v>
      </c>
      <c r="H2178" t="s">
        <v>392</v>
      </c>
      <c r="I2178" t="s">
        <v>114</v>
      </c>
      <c r="J2178" t="s">
        <v>107</v>
      </c>
      <c r="K2178" t="s">
        <v>1341</v>
      </c>
      <c r="L2178" t="s">
        <v>1116</v>
      </c>
      <c r="M2178" t="s">
        <v>73</v>
      </c>
      <c r="N2178" t="s">
        <v>73</v>
      </c>
      <c r="O2178" t="s">
        <v>79</v>
      </c>
      <c r="P2178" t="s">
        <v>255</v>
      </c>
      <c r="Q2178" t="s">
        <v>74</v>
      </c>
      <c r="R2178" t="s">
        <v>1733</v>
      </c>
      <c r="S2178" t="s">
        <v>78</v>
      </c>
      <c r="T2178" t="s">
        <v>83</v>
      </c>
    </row>
    <row r="2179" spans="1:20" x14ac:dyDescent="0.25">
      <c r="A2179" s="1">
        <v>4737</v>
      </c>
      <c r="B2179" t="s">
        <v>23</v>
      </c>
      <c r="C2179" t="s">
        <v>25</v>
      </c>
      <c r="D2179" t="s">
        <v>49</v>
      </c>
      <c r="E2179" t="s">
        <v>72</v>
      </c>
      <c r="F2179" t="s">
        <v>73</v>
      </c>
      <c r="G2179" t="s">
        <v>95</v>
      </c>
      <c r="H2179" t="s">
        <v>675</v>
      </c>
      <c r="I2179" t="s">
        <v>92</v>
      </c>
      <c r="J2179" t="s">
        <v>79</v>
      </c>
      <c r="K2179" t="s">
        <v>1249</v>
      </c>
      <c r="L2179" t="s">
        <v>101</v>
      </c>
      <c r="M2179" t="s">
        <v>74</v>
      </c>
      <c r="N2179" t="s">
        <v>74</v>
      </c>
      <c r="O2179" t="s">
        <v>93</v>
      </c>
      <c r="P2179" t="s">
        <v>1198</v>
      </c>
      <c r="Q2179" t="s">
        <v>74</v>
      </c>
      <c r="R2179" t="s">
        <v>1977</v>
      </c>
      <c r="S2179" t="s">
        <v>116</v>
      </c>
      <c r="T2179" t="s">
        <v>76</v>
      </c>
    </row>
    <row r="2180" spans="1:20" x14ac:dyDescent="0.25">
      <c r="A2180" s="1">
        <v>4738</v>
      </c>
      <c r="B2180" t="s">
        <v>23</v>
      </c>
      <c r="C2180" t="s">
        <v>26</v>
      </c>
      <c r="D2180" t="s">
        <v>49</v>
      </c>
      <c r="E2180" t="s">
        <v>59</v>
      </c>
      <c r="F2180" t="s">
        <v>74</v>
      </c>
      <c r="G2180" t="s">
        <v>95</v>
      </c>
      <c r="H2180" t="s">
        <v>263</v>
      </c>
      <c r="I2180" t="s">
        <v>99</v>
      </c>
      <c r="J2180" t="s">
        <v>107</v>
      </c>
      <c r="K2180" t="s">
        <v>1268</v>
      </c>
      <c r="L2180" t="s">
        <v>126</v>
      </c>
      <c r="M2180" t="s">
        <v>74</v>
      </c>
      <c r="N2180" t="s">
        <v>74</v>
      </c>
      <c r="O2180" t="s">
        <v>93</v>
      </c>
      <c r="P2180" t="s">
        <v>1136</v>
      </c>
      <c r="Q2180" t="s">
        <v>126</v>
      </c>
      <c r="R2180" t="s">
        <v>1537</v>
      </c>
      <c r="S2180" t="s">
        <v>78</v>
      </c>
      <c r="T2180" t="s">
        <v>131</v>
      </c>
    </row>
    <row r="2181" spans="1:20" x14ac:dyDescent="0.25">
      <c r="A2181" s="1">
        <v>4739</v>
      </c>
      <c r="B2181" t="s">
        <v>23</v>
      </c>
      <c r="C2181" t="s">
        <v>27</v>
      </c>
      <c r="D2181" t="s">
        <v>49</v>
      </c>
      <c r="E2181" t="s">
        <v>64</v>
      </c>
      <c r="F2181" t="s">
        <v>73</v>
      </c>
      <c r="G2181" t="s">
        <v>78</v>
      </c>
      <c r="H2181" t="s">
        <v>241</v>
      </c>
      <c r="I2181" t="s">
        <v>103</v>
      </c>
      <c r="J2181" t="s">
        <v>108</v>
      </c>
      <c r="K2181" t="s">
        <v>1301</v>
      </c>
      <c r="L2181" t="s">
        <v>73</v>
      </c>
      <c r="M2181" t="s">
        <v>74</v>
      </c>
      <c r="N2181" t="s">
        <v>74</v>
      </c>
      <c r="O2181" t="s">
        <v>90</v>
      </c>
      <c r="P2181" t="s">
        <v>110</v>
      </c>
      <c r="Q2181" t="s">
        <v>74</v>
      </c>
      <c r="R2181" t="s">
        <v>1681</v>
      </c>
      <c r="S2181" t="s">
        <v>116</v>
      </c>
      <c r="T2181" t="s">
        <v>1116</v>
      </c>
    </row>
    <row r="2182" spans="1:20" x14ac:dyDescent="0.25">
      <c r="A2182" s="1">
        <v>4740</v>
      </c>
      <c r="B2182" t="s">
        <v>23</v>
      </c>
      <c r="C2182" t="s">
        <v>28</v>
      </c>
      <c r="D2182" t="s">
        <v>49</v>
      </c>
      <c r="E2182" t="s">
        <v>52</v>
      </c>
      <c r="F2182" t="s">
        <v>74</v>
      </c>
      <c r="G2182" t="s">
        <v>77</v>
      </c>
      <c r="H2182" t="s">
        <v>144</v>
      </c>
      <c r="I2182" t="s">
        <v>86</v>
      </c>
      <c r="J2182" t="s">
        <v>109</v>
      </c>
      <c r="K2182" t="s">
        <v>1370</v>
      </c>
      <c r="L2182" t="s">
        <v>126</v>
      </c>
      <c r="M2182" t="s">
        <v>101</v>
      </c>
      <c r="N2182" t="s">
        <v>101</v>
      </c>
      <c r="O2182" t="s">
        <v>98</v>
      </c>
      <c r="P2182" t="s">
        <v>919</v>
      </c>
      <c r="Q2182" t="s">
        <v>74</v>
      </c>
      <c r="R2182" t="s">
        <v>2077</v>
      </c>
      <c r="S2182" t="s">
        <v>117</v>
      </c>
      <c r="T2182" t="s">
        <v>126</v>
      </c>
    </row>
    <row r="2183" spans="1:20" x14ac:dyDescent="0.25">
      <c r="A2183" s="1">
        <v>4741</v>
      </c>
      <c r="B2183" t="s">
        <v>23</v>
      </c>
      <c r="C2183" t="s">
        <v>40</v>
      </c>
      <c r="D2183" t="s">
        <v>49</v>
      </c>
      <c r="E2183" t="s">
        <v>62</v>
      </c>
      <c r="F2183" t="s">
        <v>73</v>
      </c>
      <c r="G2183" t="s">
        <v>103</v>
      </c>
      <c r="H2183" t="s">
        <v>678</v>
      </c>
      <c r="I2183" t="s">
        <v>94</v>
      </c>
      <c r="J2183" t="s">
        <v>104</v>
      </c>
      <c r="K2183" t="s">
        <v>1170</v>
      </c>
      <c r="L2183" t="s">
        <v>73</v>
      </c>
      <c r="M2183" t="s">
        <v>73</v>
      </c>
      <c r="N2183" t="s">
        <v>74</v>
      </c>
      <c r="O2183" t="s">
        <v>93</v>
      </c>
      <c r="P2183" t="s">
        <v>713</v>
      </c>
      <c r="Q2183" t="s">
        <v>126</v>
      </c>
      <c r="R2183" t="s">
        <v>2025</v>
      </c>
      <c r="S2183" t="s">
        <v>75</v>
      </c>
      <c r="T2183" t="s">
        <v>78</v>
      </c>
    </row>
    <row r="2184" spans="1:20" x14ac:dyDescent="0.25">
      <c r="A2184" s="1">
        <v>4742</v>
      </c>
      <c r="B2184" t="s">
        <v>23</v>
      </c>
      <c r="C2184" t="s">
        <v>29</v>
      </c>
      <c r="D2184" t="s">
        <v>49</v>
      </c>
      <c r="E2184" t="s">
        <v>66</v>
      </c>
      <c r="F2184" t="s">
        <v>74</v>
      </c>
      <c r="G2184" t="s">
        <v>97</v>
      </c>
      <c r="H2184" t="s">
        <v>1106</v>
      </c>
      <c r="I2184" t="s">
        <v>98</v>
      </c>
      <c r="J2184" t="s">
        <v>86</v>
      </c>
      <c r="K2184" t="s">
        <v>1198</v>
      </c>
      <c r="L2184" t="s">
        <v>74</v>
      </c>
      <c r="M2184" t="s">
        <v>74</v>
      </c>
      <c r="N2184" t="s">
        <v>101</v>
      </c>
      <c r="O2184" t="s">
        <v>111</v>
      </c>
      <c r="P2184" t="s">
        <v>1177</v>
      </c>
      <c r="Q2184" t="s">
        <v>101</v>
      </c>
      <c r="R2184" t="s">
        <v>1414</v>
      </c>
      <c r="S2184" t="s">
        <v>96</v>
      </c>
      <c r="T2184" t="s">
        <v>117</v>
      </c>
    </row>
    <row r="2185" spans="1:20" x14ac:dyDescent="0.25">
      <c r="A2185" s="1">
        <v>4743</v>
      </c>
      <c r="B2185" t="s">
        <v>23</v>
      </c>
      <c r="C2185" t="s">
        <v>31</v>
      </c>
      <c r="D2185" t="s">
        <v>49</v>
      </c>
      <c r="E2185" t="s">
        <v>61</v>
      </c>
      <c r="F2185" t="s">
        <v>73</v>
      </c>
      <c r="G2185" t="s">
        <v>97</v>
      </c>
      <c r="H2185" t="s">
        <v>552</v>
      </c>
      <c r="I2185" t="s">
        <v>103</v>
      </c>
      <c r="J2185" t="s">
        <v>80</v>
      </c>
      <c r="K2185" t="s">
        <v>1151</v>
      </c>
      <c r="L2185" t="s">
        <v>101</v>
      </c>
      <c r="M2185" t="s">
        <v>74</v>
      </c>
      <c r="N2185" t="s">
        <v>73</v>
      </c>
      <c r="O2185" t="s">
        <v>79</v>
      </c>
      <c r="P2185" t="s">
        <v>1121</v>
      </c>
      <c r="Q2185" t="s">
        <v>73</v>
      </c>
      <c r="R2185" t="s">
        <v>1496</v>
      </c>
      <c r="S2185" t="s">
        <v>116</v>
      </c>
      <c r="T2185" t="s">
        <v>1116</v>
      </c>
    </row>
    <row r="2186" spans="1:20" x14ac:dyDescent="0.25">
      <c r="A2186" s="1">
        <v>4744</v>
      </c>
      <c r="B2186" t="s">
        <v>23</v>
      </c>
      <c r="C2186" t="s">
        <v>32</v>
      </c>
      <c r="D2186" t="s">
        <v>49</v>
      </c>
      <c r="E2186" t="s">
        <v>60</v>
      </c>
      <c r="F2186" t="s">
        <v>74</v>
      </c>
      <c r="G2186" t="s">
        <v>77</v>
      </c>
      <c r="H2186" t="s">
        <v>636</v>
      </c>
      <c r="I2186" t="s">
        <v>94</v>
      </c>
      <c r="J2186" t="s">
        <v>129</v>
      </c>
      <c r="K2186" t="s">
        <v>1342</v>
      </c>
      <c r="L2186" t="s">
        <v>101</v>
      </c>
      <c r="M2186" t="s">
        <v>74</v>
      </c>
      <c r="N2186" t="s">
        <v>74</v>
      </c>
      <c r="O2186" t="s">
        <v>103</v>
      </c>
      <c r="P2186" t="s">
        <v>125</v>
      </c>
      <c r="Q2186" t="s">
        <v>73</v>
      </c>
      <c r="R2186" t="s">
        <v>1871</v>
      </c>
      <c r="S2186" t="s">
        <v>106</v>
      </c>
      <c r="T2186" t="s">
        <v>87</v>
      </c>
    </row>
    <row r="2187" spans="1:20" x14ac:dyDescent="0.25">
      <c r="A2187" s="1">
        <v>4745</v>
      </c>
      <c r="B2187" t="s">
        <v>23</v>
      </c>
      <c r="C2187" t="s">
        <v>33</v>
      </c>
      <c r="D2187" t="s">
        <v>49</v>
      </c>
      <c r="E2187" t="s">
        <v>51</v>
      </c>
      <c r="F2187" t="s">
        <v>73</v>
      </c>
      <c r="G2187" t="s">
        <v>80</v>
      </c>
      <c r="H2187" t="s">
        <v>1082</v>
      </c>
      <c r="I2187" t="s">
        <v>113</v>
      </c>
      <c r="J2187" t="s">
        <v>119</v>
      </c>
      <c r="K2187" t="s">
        <v>1309</v>
      </c>
      <c r="L2187" t="s">
        <v>101</v>
      </c>
      <c r="M2187" t="s">
        <v>73</v>
      </c>
      <c r="N2187" t="s">
        <v>74</v>
      </c>
      <c r="O2187" t="s">
        <v>77</v>
      </c>
      <c r="P2187" t="s">
        <v>829</v>
      </c>
      <c r="Q2187" t="s">
        <v>74</v>
      </c>
      <c r="R2187" t="s">
        <v>1795</v>
      </c>
      <c r="S2187" t="s">
        <v>96</v>
      </c>
      <c r="T2187" t="s">
        <v>117</v>
      </c>
    </row>
    <row r="2188" spans="1:20" x14ac:dyDescent="0.25">
      <c r="A2188" s="1">
        <v>4746</v>
      </c>
      <c r="B2188" t="s">
        <v>23</v>
      </c>
      <c r="C2188" t="s">
        <v>34</v>
      </c>
      <c r="D2188" t="s">
        <v>49</v>
      </c>
      <c r="E2188" t="s">
        <v>63</v>
      </c>
      <c r="F2188" t="s">
        <v>73</v>
      </c>
      <c r="G2188" t="s">
        <v>87</v>
      </c>
      <c r="H2188" t="s">
        <v>547</v>
      </c>
      <c r="I2188" t="s">
        <v>99</v>
      </c>
      <c r="J2188" t="s">
        <v>108</v>
      </c>
      <c r="K2188" t="s">
        <v>1301</v>
      </c>
      <c r="L2188" t="s">
        <v>73</v>
      </c>
      <c r="M2188" t="s">
        <v>74</v>
      </c>
      <c r="N2188" t="s">
        <v>73</v>
      </c>
      <c r="O2188" t="s">
        <v>92</v>
      </c>
      <c r="P2188" t="s">
        <v>681</v>
      </c>
      <c r="Q2188" t="s">
        <v>73</v>
      </c>
      <c r="R2188" t="s">
        <v>1485</v>
      </c>
      <c r="S2188" t="s">
        <v>82</v>
      </c>
      <c r="T2188" t="s">
        <v>126</v>
      </c>
    </row>
    <row r="2189" spans="1:20" x14ac:dyDescent="0.25">
      <c r="A2189" s="1">
        <v>4747</v>
      </c>
      <c r="B2189" t="s">
        <v>23</v>
      </c>
      <c r="C2189" t="s">
        <v>35</v>
      </c>
      <c r="D2189" t="s">
        <v>49</v>
      </c>
      <c r="E2189" t="s">
        <v>44</v>
      </c>
      <c r="F2189" t="s">
        <v>74</v>
      </c>
      <c r="G2189" t="s">
        <v>106</v>
      </c>
      <c r="H2189" t="s">
        <v>171</v>
      </c>
      <c r="I2189" t="s">
        <v>107</v>
      </c>
      <c r="J2189" t="s">
        <v>100</v>
      </c>
      <c r="K2189" t="s">
        <v>1228</v>
      </c>
      <c r="L2189" t="s">
        <v>126</v>
      </c>
      <c r="M2189" t="s">
        <v>74</v>
      </c>
      <c r="N2189" t="s">
        <v>1116</v>
      </c>
      <c r="O2189" t="s">
        <v>99</v>
      </c>
      <c r="P2189" t="s">
        <v>842</v>
      </c>
      <c r="Q2189" t="s">
        <v>73</v>
      </c>
      <c r="R2189" t="s">
        <v>457</v>
      </c>
      <c r="S2189" t="s">
        <v>82</v>
      </c>
      <c r="T2189" t="s">
        <v>76</v>
      </c>
    </row>
    <row r="2190" spans="1:20" x14ac:dyDescent="0.25">
      <c r="A2190" s="1">
        <v>4748</v>
      </c>
      <c r="B2190" t="s">
        <v>23</v>
      </c>
      <c r="C2190" t="s">
        <v>36</v>
      </c>
      <c r="D2190" t="s">
        <v>49</v>
      </c>
      <c r="E2190" t="s">
        <v>46</v>
      </c>
      <c r="F2190" t="s">
        <v>73</v>
      </c>
      <c r="G2190" t="s">
        <v>77</v>
      </c>
      <c r="H2190" t="s">
        <v>773</v>
      </c>
      <c r="I2190" t="s">
        <v>86</v>
      </c>
      <c r="J2190" t="s">
        <v>100</v>
      </c>
      <c r="K2190" t="s">
        <v>1240</v>
      </c>
      <c r="L2190" t="s">
        <v>74</v>
      </c>
      <c r="M2190" t="s">
        <v>73</v>
      </c>
      <c r="N2190" t="s">
        <v>126</v>
      </c>
      <c r="O2190" t="s">
        <v>103</v>
      </c>
      <c r="P2190" t="s">
        <v>133</v>
      </c>
      <c r="Q2190" t="s">
        <v>126</v>
      </c>
      <c r="R2190" t="s">
        <v>1777</v>
      </c>
      <c r="S2190" t="s">
        <v>106</v>
      </c>
      <c r="T2190" t="s">
        <v>83</v>
      </c>
    </row>
    <row r="2191" spans="1:20" x14ac:dyDescent="0.25">
      <c r="A2191" s="1">
        <v>4749</v>
      </c>
      <c r="B2191" t="s">
        <v>23</v>
      </c>
      <c r="C2191" t="s">
        <v>37</v>
      </c>
      <c r="D2191" t="s">
        <v>49</v>
      </c>
      <c r="E2191" t="s">
        <v>58</v>
      </c>
      <c r="F2191" t="s">
        <v>74</v>
      </c>
      <c r="G2191" t="s">
        <v>109</v>
      </c>
      <c r="H2191" t="s">
        <v>840</v>
      </c>
      <c r="I2191" t="s">
        <v>106</v>
      </c>
      <c r="J2191" t="s">
        <v>102</v>
      </c>
      <c r="K2191" t="s">
        <v>1301</v>
      </c>
      <c r="L2191" t="s">
        <v>126</v>
      </c>
      <c r="M2191" t="s">
        <v>73</v>
      </c>
      <c r="N2191" t="s">
        <v>73</v>
      </c>
      <c r="O2191" t="s">
        <v>110</v>
      </c>
      <c r="P2191" t="s">
        <v>1214</v>
      </c>
      <c r="Q2191" t="s">
        <v>101</v>
      </c>
      <c r="R2191" t="s">
        <v>719</v>
      </c>
      <c r="S2191" t="s">
        <v>82</v>
      </c>
      <c r="T2191" t="s">
        <v>76</v>
      </c>
    </row>
    <row r="2192" spans="1:20" x14ac:dyDescent="0.25">
      <c r="A2192" s="1">
        <v>4750</v>
      </c>
      <c r="B2192" t="s">
        <v>23</v>
      </c>
      <c r="C2192" t="s">
        <v>38</v>
      </c>
      <c r="D2192" t="s">
        <v>49</v>
      </c>
      <c r="E2192" t="s">
        <v>66</v>
      </c>
      <c r="F2192" t="s">
        <v>73</v>
      </c>
      <c r="G2192" t="s">
        <v>87</v>
      </c>
      <c r="H2192" t="s">
        <v>425</v>
      </c>
      <c r="I2192" t="s">
        <v>114</v>
      </c>
      <c r="J2192" t="s">
        <v>109</v>
      </c>
      <c r="K2192" t="s">
        <v>1151</v>
      </c>
      <c r="L2192" t="s">
        <v>73</v>
      </c>
      <c r="M2192" t="s">
        <v>73</v>
      </c>
      <c r="N2192" t="s">
        <v>126</v>
      </c>
      <c r="O2192" t="s">
        <v>89</v>
      </c>
      <c r="P2192" t="s">
        <v>128</v>
      </c>
      <c r="Q2192" t="s">
        <v>73</v>
      </c>
      <c r="R2192" t="s">
        <v>2044</v>
      </c>
      <c r="S2192" t="s">
        <v>96</v>
      </c>
      <c r="T2192" t="s">
        <v>101</v>
      </c>
    </row>
    <row r="2193" spans="1:20" x14ac:dyDescent="0.25">
      <c r="A2193" s="1">
        <v>4751</v>
      </c>
      <c r="B2193" t="s">
        <v>23</v>
      </c>
      <c r="C2193" t="s">
        <v>39</v>
      </c>
      <c r="D2193" t="s">
        <v>49</v>
      </c>
      <c r="E2193" t="s">
        <v>72</v>
      </c>
      <c r="F2193" t="s">
        <v>74</v>
      </c>
      <c r="G2193" t="s">
        <v>129</v>
      </c>
      <c r="H2193" t="s">
        <v>1107</v>
      </c>
      <c r="I2193" t="s">
        <v>102</v>
      </c>
      <c r="J2193" t="s">
        <v>108</v>
      </c>
      <c r="K2193" t="s">
        <v>1158</v>
      </c>
      <c r="L2193" t="s">
        <v>1116</v>
      </c>
      <c r="M2193" t="s">
        <v>73</v>
      </c>
      <c r="N2193" t="s">
        <v>101</v>
      </c>
      <c r="O2193" t="s">
        <v>111</v>
      </c>
      <c r="P2193" t="s">
        <v>1130</v>
      </c>
      <c r="Q2193" t="s">
        <v>74</v>
      </c>
      <c r="R2193" t="s">
        <v>1990</v>
      </c>
      <c r="S2193" t="s">
        <v>106</v>
      </c>
      <c r="T2193" t="s">
        <v>117</v>
      </c>
    </row>
    <row r="2194" spans="1:20" x14ac:dyDescent="0.25">
      <c r="A2194" s="1">
        <v>4752</v>
      </c>
      <c r="B2194" t="s">
        <v>23</v>
      </c>
      <c r="C2194" t="s">
        <v>24</v>
      </c>
      <c r="D2194" t="s">
        <v>50</v>
      </c>
      <c r="E2194" t="s">
        <v>65</v>
      </c>
      <c r="F2194" t="s">
        <v>73</v>
      </c>
      <c r="G2194" t="s">
        <v>89</v>
      </c>
      <c r="H2194" t="s">
        <v>639</v>
      </c>
      <c r="I2194" t="s">
        <v>98</v>
      </c>
      <c r="J2194" t="s">
        <v>95</v>
      </c>
      <c r="K2194" t="s">
        <v>1248</v>
      </c>
      <c r="L2194" t="s">
        <v>74</v>
      </c>
      <c r="M2194" t="s">
        <v>73</v>
      </c>
      <c r="N2194" t="s">
        <v>101</v>
      </c>
      <c r="O2194" t="s">
        <v>102</v>
      </c>
      <c r="P2194" t="s">
        <v>949</v>
      </c>
      <c r="Q2194" t="s">
        <v>73</v>
      </c>
      <c r="R2194" t="s">
        <v>1569</v>
      </c>
      <c r="S2194" t="s">
        <v>82</v>
      </c>
      <c r="T2194" t="s">
        <v>83</v>
      </c>
    </row>
    <row r="2195" spans="1:20" x14ac:dyDescent="0.25">
      <c r="A2195" s="1">
        <v>4753</v>
      </c>
      <c r="B2195" t="s">
        <v>23</v>
      </c>
      <c r="C2195" t="s">
        <v>25</v>
      </c>
      <c r="D2195" t="s">
        <v>50</v>
      </c>
      <c r="E2195" t="s">
        <v>46</v>
      </c>
      <c r="F2195" t="s">
        <v>74</v>
      </c>
      <c r="G2195" t="s">
        <v>96</v>
      </c>
      <c r="H2195" t="s">
        <v>317</v>
      </c>
      <c r="I2195" t="s">
        <v>80</v>
      </c>
      <c r="J2195" t="s">
        <v>125</v>
      </c>
      <c r="K2195" t="s">
        <v>1306</v>
      </c>
      <c r="L2195" t="s">
        <v>74</v>
      </c>
      <c r="M2195" t="s">
        <v>74</v>
      </c>
      <c r="N2195" t="s">
        <v>126</v>
      </c>
      <c r="O2195" t="s">
        <v>77</v>
      </c>
      <c r="P2195" t="s">
        <v>806</v>
      </c>
      <c r="Q2195" t="s">
        <v>73</v>
      </c>
      <c r="R2195" t="s">
        <v>2094</v>
      </c>
      <c r="S2195" t="s">
        <v>96</v>
      </c>
      <c r="T2195" t="s">
        <v>101</v>
      </c>
    </row>
    <row r="2196" spans="1:20" x14ac:dyDescent="0.25">
      <c r="A2196" s="1">
        <v>4754</v>
      </c>
      <c r="B2196" t="s">
        <v>23</v>
      </c>
      <c r="C2196" t="s">
        <v>26</v>
      </c>
      <c r="D2196" t="s">
        <v>50</v>
      </c>
      <c r="E2196" t="s">
        <v>52</v>
      </c>
      <c r="F2196" t="s">
        <v>73</v>
      </c>
      <c r="G2196" t="s">
        <v>89</v>
      </c>
      <c r="H2196" t="s">
        <v>638</v>
      </c>
      <c r="I2196" t="s">
        <v>90</v>
      </c>
      <c r="J2196" t="s">
        <v>113</v>
      </c>
      <c r="K2196" t="s">
        <v>1265</v>
      </c>
      <c r="L2196" t="s">
        <v>73</v>
      </c>
      <c r="M2196" t="s">
        <v>74</v>
      </c>
      <c r="N2196" t="s">
        <v>83</v>
      </c>
      <c r="O2196" t="s">
        <v>105</v>
      </c>
      <c r="P2196" t="s">
        <v>1118</v>
      </c>
      <c r="Q2196" t="s">
        <v>126</v>
      </c>
      <c r="R2196" t="s">
        <v>1641</v>
      </c>
      <c r="S2196" t="s">
        <v>106</v>
      </c>
      <c r="T2196" t="s">
        <v>117</v>
      </c>
    </row>
    <row r="2197" spans="1:20" x14ac:dyDescent="0.25">
      <c r="A2197" s="1">
        <v>4755</v>
      </c>
      <c r="B2197" t="s">
        <v>23</v>
      </c>
      <c r="C2197" t="s">
        <v>27</v>
      </c>
      <c r="D2197" t="s">
        <v>50</v>
      </c>
      <c r="E2197" t="s">
        <v>55</v>
      </c>
      <c r="F2197" t="s">
        <v>74</v>
      </c>
      <c r="G2197" t="s">
        <v>77</v>
      </c>
      <c r="H2197" t="s">
        <v>917</v>
      </c>
      <c r="I2197" t="s">
        <v>103</v>
      </c>
      <c r="J2197" t="s">
        <v>105</v>
      </c>
      <c r="K2197" t="s">
        <v>1166</v>
      </c>
      <c r="L2197" t="s">
        <v>101</v>
      </c>
      <c r="M2197" t="s">
        <v>74</v>
      </c>
      <c r="N2197" t="s">
        <v>73</v>
      </c>
      <c r="O2197" t="s">
        <v>89</v>
      </c>
      <c r="P2197" t="s">
        <v>927</v>
      </c>
      <c r="Q2197" t="s">
        <v>73</v>
      </c>
      <c r="R2197" t="s">
        <v>2185</v>
      </c>
      <c r="S2197" t="s">
        <v>116</v>
      </c>
      <c r="T2197" t="s">
        <v>1116</v>
      </c>
    </row>
    <row r="2198" spans="1:20" x14ac:dyDescent="0.25">
      <c r="A2198" s="1">
        <v>4756</v>
      </c>
      <c r="B2198" t="s">
        <v>23</v>
      </c>
      <c r="C2198" t="s">
        <v>28</v>
      </c>
      <c r="D2198" t="s">
        <v>50</v>
      </c>
      <c r="E2198" t="s">
        <v>57</v>
      </c>
      <c r="F2198" t="s">
        <v>73</v>
      </c>
      <c r="G2198" t="s">
        <v>90</v>
      </c>
      <c r="H2198" t="s">
        <v>383</v>
      </c>
      <c r="I2198" t="s">
        <v>96</v>
      </c>
      <c r="J2198" t="s">
        <v>90</v>
      </c>
      <c r="K2198" t="s">
        <v>1164</v>
      </c>
      <c r="L2198" t="s">
        <v>74</v>
      </c>
      <c r="M2198" t="s">
        <v>74</v>
      </c>
      <c r="N2198" t="s">
        <v>101</v>
      </c>
      <c r="O2198" t="s">
        <v>107</v>
      </c>
      <c r="P2198" t="s">
        <v>1157</v>
      </c>
      <c r="Q2198" t="s">
        <v>74</v>
      </c>
      <c r="R2198" t="s">
        <v>1092</v>
      </c>
      <c r="S2198" t="s">
        <v>116</v>
      </c>
      <c r="T2198" t="s">
        <v>101</v>
      </c>
    </row>
    <row r="2199" spans="1:20" x14ac:dyDescent="0.25">
      <c r="A2199" s="1">
        <v>4757</v>
      </c>
      <c r="B2199" t="s">
        <v>23</v>
      </c>
      <c r="C2199" t="s">
        <v>40</v>
      </c>
      <c r="D2199" t="s">
        <v>50</v>
      </c>
      <c r="E2199" t="s">
        <v>71</v>
      </c>
      <c r="F2199" t="s">
        <v>74</v>
      </c>
      <c r="G2199" t="s">
        <v>89</v>
      </c>
      <c r="H2199" t="s">
        <v>536</v>
      </c>
      <c r="I2199" t="s">
        <v>81</v>
      </c>
      <c r="J2199" t="s">
        <v>94</v>
      </c>
      <c r="K2199" t="s">
        <v>1217</v>
      </c>
      <c r="L2199" t="s">
        <v>73</v>
      </c>
      <c r="M2199" t="s">
        <v>74</v>
      </c>
      <c r="N2199" t="s">
        <v>74</v>
      </c>
      <c r="O2199" t="s">
        <v>79</v>
      </c>
      <c r="P2199" t="s">
        <v>842</v>
      </c>
      <c r="Q2199" t="s">
        <v>74</v>
      </c>
      <c r="R2199" t="s">
        <v>1567</v>
      </c>
      <c r="S2199" t="s">
        <v>96</v>
      </c>
      <c r="T2199" t="s">
        <v>126</v>
      </c>
    </row>
    <row r="2200" spans="1:20" x14ac:dyDescent="0.25">
      <c r="A2200" s="1">
        <v>4758</v>
      </c>
      <c r="B2200" t="s">
        <v>23</v>
      </c>
      <c r="C2200" t="s">
        <v>29</v>
      </c>
      <c r="D2200" t="s">
        <v>50</v>
      </c>
      <c r="E2200" t="s">
        <v>56</v>
      </c>
      <c r="F2200" t="s">
        <v>74</v>
      </c>
      <c r="G2200" t="s">
        <v>83</v>
      </c>
      <c r="H2200" t="s">
        <v>335</v>
      </c>
      <c r="I2200" t="s">
        <v>98</v>
      </c>
      <c r="J2200" t="s">
        <v>93</v>
      </c>
      <c r="K2200" t="s">
        <v>1351</v>
      </c>
      <c r="L2200" t="s">
        <v>73</v>
      </c>
      <c r="M2200" t="s">
        <v>73</v>
      </c>
      <c r="N2200" t="s">
        <v>87</v>
      </c>
      <c r="O2200" t="s">
        <v>98</v>
      </c>
      <c r="P2200" t="s">
        <v>444</v>
      </c>
      <c r="Q2200" t="s">
        <v>74</v>
      </c>
      <c r="R2200" t="s">
        <v>2107</v>
      </c>
      <c r="S2200" t="s">
        <v>82</v>
      </c>
      <c r="T2200" t="s">
        <v>74</v>
      </c>
    </row>
    <row r="2201" spans="1:20" x14ac:dyDescent="0.25">
      <c r="A2201" s="1">
        <v>4759</v>
      </c>
      <c r="B2201" t="s">
        <v>23</v>
      </c>
      <c r="C2201" t="s">
        <v>30</v>
      </c>
      <c r="D2201" t="s">
        <v>50</v>
      </c>
      <c r="E2201" t="s">
        <v>54</v>
      </c>
      <c r="F2201" t="s">
        <v>73</v>
      </c>
      <c r="G2201" t="s">
        <v>82</v>
      </c>
      <c r="H2201" t="s">
        <v>672</v>
      </c>
      <c r="I2201" t="s">
        <v>90</v>
      </c>
      <c r="J2201" t="s">
        <v>107</v>
      </c>
      <c r="K2201" t="s">
        <v>1200</v>
      </c>
      <c r="L2201" t="s">
        <v>73</v>
      </c>
      <c r="M2201" t="s">
        <v>73</v>
      </c>
      <c r="N2201" t="s">
        <v>101</v>
      </c>
      <c r="O2201" t="s">
        <v>94</v>
      </c>
      <c r="P2201" t="s">
        <v>334</v>
      </c>
      <c r="Q2201" t="s">
        <v>74</v>
      </c>
      <c r="R2201" t="s">
        <v>2097</v>
      </c>
      <c r="S2201" t="s">
        <v>85</v>
      </c>
      <c r="T2201" t="s">
        <v>126</v>
      </c>
    </row>
    <row r="2202" spans="1:20" x14ac:dyDescent="0.25">
      <c r="A2202" s="1">
        <v>4760</v>
      </c>
      <c r="B2202" t="s">
        <v>23</v>
      </c>
      <c r="C2202" t="s">
        <v>31</v>
      </c>
      <c r="D2202" t="s">
        <v>50</v>
      </c>
      <c r="E2202" t="s">
        <v>48</v>
      </c>
      <c r="F2202" t="s">
        <v>74</v>
      </c>
      <c r="G2202" t="s">
        <v>77</v>
      </c>
      <c r="H2202" t="s">
        <v>285</v>
      </c>
      <c r="I2202" t="s">
        <v>85</v>
      </c>
      <c r="J2202" t="s">
        <v>90</v>
      </c>
      <c r="K2202" t="s">
        <v>1126</v>
      </c>
      <c r="L2202" t="s">
        <v>126</v>
      </c>
      <c r="M2202" t="s">
        <v>73</v>
      </c>
      <c r="N2202" t="s">
        <v>101</v>
      </c>
      <c r="O2202" t="s">
        <v>90</v>
      </c>
      <c r="P2202" t="s">
        <v>772</v>
      </c>
      <c r="Q2202" t="s">
        <v>74</v>
      </c>
      <c r="R2202" t="s">
        <v>1466</v>
      </c>
      <c r="S2202" t="s">
        <v>87</v>
      </c>
      <c r="T2202" t="s">
        <v>101</v>
      </c>
    </row>
    <row r="2203" spans="1:20" x14ac:dyDescent="0.25">
      <c r="A2203" s="1">
        <v>4761</v>
      </c>
      <c r="B2203" t="s">
        <v>23</v>
      </c>
      <c r="C2203" t="s">
        <v>33</v>
      </c>
      <c r="D2203" t="s">
        <v>50</v>
      </c>
      <c r="E2203" t="s">
        <v>60</v>
      </c>
      <c r="F2203" t="s">
        <v>73</v>
      </c>
      <c r="G2203" t="s">
        <v>102</v>
      </c>
      <c r="H2203" t="s">
        <v>536</v>
      </c>
      <c r="I2203" t="s">
        <v>81</v>
      </c>
      <c r="J2203" t="s">
        <v>104</v>
      </c>
      <c r="K2203" t="s">
        <v>1170</v>
      </c>
      <c r="L2203" t="s">
        <v>74</v>
      </c>
      <c r="M2203" t="s">
        <v>74</v>
      </c>
      <c r="N2203" t="s">
        <v>126</v>
      </c>
      <c r="O2203" t="s">
        <v>108</v>
      </c>
      <c r="P2203" t="s">
        <v>1028</v>
      </c>
      <c r="Q2203" t="s">
        <v>74</v>
      </c>
      <c r="R2203" t="s">
        <v>2079</v>
      </c>
      <c r="S2203" t="s">
        <v>81</v>
      </c>
      <c r="T2203" t="s">
        <v>131</v>
      </c>
    </row>
    <row r="2204" spans="1:20" x14ac:dyDescent="0.25">
      <c r="A2204" s="1">
        <v>4762</v>
      </c>
      <c r="B2204" t="s">
        <v>23</v>
      </c>
      <c r="C2204" t="s">
        <v>34</v>
      </c>
      <c r="D2204" t="s">
        <v>50</v>
      </c>
      <c r="E2204" t="s">
        <v>44</v>
      </c>
      <c r="F2204" t="s">
        <v>73</v>
      </c>
      <c r="G2204" t="s">
        <v>101</v>
      </c>
      <c r="H2204" t="s">
        <v>1108</v>
      </c>
      <c r="I2204" t="s">
        <v>78</v>
      </c>
      <c r="J2204" t="s">
        <v>114</v>
      </c>
      <c r="K2204" t="s">
        <v>100</v>
      </c>
      <c r="L2204" t="s">
        <v>73</v>
      </c>
      <c r="M2204" t="s">
        <v>74</v>
      </c>
      <c r="N2204" t="s">
        <v>1116</v>
      </c>
      <c r="O2204" t="s">
        <v>75</v>
      </c>
      <c r="P2204" t="s">
        <v>473</v>
      </c>
      <c r="Q2204" t="s">
        <v>73</v>
      </c>
      <c r="R2204" t="s">
        <v>1726</v>
      </c>
      <c r="S2204" t="s">
        <v>116</v>
      </c>
      <c r="T2204" t="s">
        <v>126</v>
      </c>
    </row>
    <row r="2205" spans="1:20" x14ac:dyDescent="0.25">
      <c r="A2205" s="1">
        <v>4763</v>
      </c>
      <c r="B2205" t="s">
        <v>23</v>
      </c>
      <c r="C2205" t="s">
        <v>35</v>
      </c>
      <c r="D2205" t="s">
        <v>50</v>
      </c>
      <c r="E2205" t="s">
        <v>57</v>
      </c>
      <c r="F2205" t="s">
        <v>74</v>
      </c>
      <c r="G2205" t="s">
        <v>102</v>
      </c>
      <c r="H2205" t="s">
        <v>445</v>
      </c>
      <c r="I2205" t="s">
        <v>81</v>
      </c>
      <c r="J2205" t="s">
        <v>94</v>
      </c>
      <c r="K2205" t="s">
        <v>1351</v>
      </c>
      <c r="L2205" t="s">
        <v>126</v>
      </c>
      <c r="M2205" t="s">
        <v>74</v>
      </c>
      <c r="N2205" t="s">
        <v>73</v>
      </c>
      <c r="O2205" t="s">
        <v>114</v>
      </c>
      <c r="P2205" t="s">
        <v>718</v>
      </c>
      <c r="Q2205" t="s">
        <v>73</v>
      </c>
      <c r="R2205" t="s">
        <v>1450</v>
      </c>
      <c r="S2205" t="s">
        <v>106</v>
      </c>
      <c r="T2205" t="s">
        <v>76</v>
      </c>
    </row>
    <row r="2206" spans="1:20" x14ac:dyDescent="0.25">
      <c r="A2206" s="1">
        <v>4764</v>
      </c>
      <c r="B2206" t="s">
        <v>23</v>
      </c>
      <c r="C2206" t="s">
        <v>36</v>
      </c>
      <c r="D2206" t="s">
        <v>50</v>
      </c>
      <c r="E2206" t="s">
        <v>53</v>
      </c>
      <c r="F2206" t="s">
        <v>73</v>
      </c>
      <c r="G2206" t="s">
        <v>105</v>
      </c>
      <c r="H2206" t="s">
        <v>1061</v>
      </c>
      <c r="I2206" t="s">
        <v>103</v>
      </c>
      <c r="J2206" t="s">
        <v>86</v>
      </c>
      <c r="K2206" t="s">
        <v>1288</v>
      </c>
      <c r="L2206" t="s">
        <v>101</v>
      </c>
      <c r="M2206" t="s">
        <v>74</v>
      </c>
      <c r="N2206" t="s">
        <v>74</v>
      </c>
      <c r="O2206" t="s">
        <v>86</v>
      </c>
      <c r="P2206" t="s">
        <v>806</v>
      </c>
      <c r="Q2206" t="s">
        <v>74</v>
      </c>
      <c r="R2206" t="s">
        <v>2003</v>
      </c>
      <c r="S2206" t="s">
        <v>117</v>
      </c>
      <c r="T2206" t="s">
        <v>131</v>
      </c>
    </row>
    <row r="2207" spans="1:20" x14ac:dyDescent="0.25">
      <c r="A2207" s="1">
        <v>4765</v>
      </c>
      <c r="B2207" t="s">
        <v>23</v>
      </c>
      <c r="C2207" t="s">
        <v>37</v>
      </c>
      <c r="D2207" t="s">
        <v>50</v>
      </c>
      <c r="E2207" t="s">
        <v>56</v>
      </c>
      <c r="F2207" t="s">
        <v>73</v>
      </c>
      <c r="G2207" t="s">
        <v>101</v>
      </c>
      <c r="H2207" t="s">
        <v>650</v>
      </c>
      <c r="I2207" t="s">
        <v>81</v>
      </c>
      <c r="J2207" t="s">
        <v>104</v>
      </c>
      <c r="K2207" t="s">
        <v>1171</v>
      </c>
      <c r="L2207" t="s">
        <v>73</v>
      </c>
      <c r="M2207" t="s">
        <v>74</v>
      </c>
      <c r="N2207" t="s">
        <v>126</v>
      </c>
      <c r="O2207" t="s">
        <v>106</v>
      </c>
      <c r="P2207" t="s">
        <v>123</v>
      </c>
      <c r="Q2207" t="s">
        <v>73</v>
      </c>
      <c r="R2207" t="s">
        <v>1895</v>
      </c>
      <c r="S2207" t="s">
        <v>96</v>
      </c>
      <c r="T2207" t="s">
        <v>131</v>
      </c>
    </row>
    <row r="2208" spans="1:20" x14ac:dyDescent="0.25">
      <c r="A2208" s="1">
        <v>4766</v>
      </c>
      <c r="B2208" t="s">
        <v>23</v>
      </c>
      <c r="C2208" t="s">
        <v>38</v>
      </c>
      <c r="D2208" t="s">
        <v>50</v>
      </c>
      <c r="E2208" t="s">
        <v>51</v>
      </c>
      <c r="F2208" t="s">
        <v>74</v>
      </c>
      <c r="G2208" t="s">
        <v>86</v>
      </c>
      <c r="H2208" t="s">
        <v>943</v>
      </c>
      <c r="I2208" t="s">
        <v>92</v>
      </c>
      <c r="J2208" t="s">
        <v>93</v>
      </c>
      <c r="K2208" t="s">
        <v>1343</v>
      </c>
      <c r="L2208" t="s">
        <v>74</v>
      </c>
      <c r="M2208" t="s">
        <v>73</v>
      </c>
      <c r="N2208" t="s">
        <v>73</v>
      </c>
      <c r="O2208" t="s">
        <v>108</v>
      </c>
      <c r="P2208" t="s">
        <v>1144</v>
      </c>
      <c r="Q2208" t="s">
        <v>126</v>
      </c>
      <c r="R2208" t="s">
        <v>1731</v>
      </c>
      <c r="S2208" t="s">
        <v>85</v>
      </c>
      <c r="T2208" t="s">
        <v>131</v>
      </c>
    </row>
    <row r="2209" spans="1:20" x14ac:dyDescent="0.25">
      <c r="A2209" s="1">
        <v>4767</v>
      </c>
      <c r="B2209" t="s">
        <v>23</v>
      </c>
      <c r="C2209" t="s">
        <v>39</v>
      </c>
      <c r="D2209" t="s">
        <v>50</v>
      </c>
      <c r="E2209" t="s">
        <v>65</v>
      </c>
      <c r="F2209" t="s">
        <v>74</v>
      </c>
      <c r="G2209" t="s">
        <v>89</v>
      </c>
      <c r="H2209" t="s">
        <v>314</v>
      </c>
      <c r="I2209" t="s">
        <v>75</v>
      </c>
      <c r="J2209" t="s">
        <v>94</v>
      </c>
      <c r="K2209" t="s">
        <v>1142</v>
      </c>
      <c r="L2209" t="s">
        <v>74</v>
      </c>
      <c r="M2209" t="s">
        <v>73</v>
      </c>
      <c r="N2209" t="s">
        <v>126</v>
      </c>
      <c r="O2209" t="s">
        <v>86</v>
      </c>
      <c r="P2209" t="s">
        <v>335</v>
      </c>
      <c r="Q2209" t="s">
        <v>73</v>
      </c>
      <c r="R2209" t="s">
        <v>86</v>
      </c>
      <c r="S2209" t="s">
        <v>85</v>
      </c>
      <c r="T2209" t="s">
        <v>101</v>
      </c>
    </row>
    <row r="2210" spans="1:20" x14ac:dyDescent="0.25">
      <c r="A2210" s="1">
        <v>4768</v>
      </c>
      <c r="B2210" t="s">
        <v>23</v>
      </c>
      <c r="C2210" t="s">
        <v>24</v>
      </c>
      <c r="D2210" t="s">
        <v>51</v>
      </c>
      <c r="E2210" t="s">
        <v>41</v>
      </c>
      <c r="F2210" t="s">
        <v>73</v>
      </c>
      <c r="G2210" t="s">
        <v>86</v>
      </c>
      <c r="H2210" t="s">
        <v>770</v>
      </c>
      <c r="I2210" t="s">
        <v>86</v>
      </c>
      <c r="J2210" t="s">
        <v>110</v>
      </c>
      <c r="K2210" t="s">
        <v>1376</v>
      </c>
      <c r="L2210" t="s">
        <v>101</v>
      </c>
      <c r="M2210" t="s">
        <v>73</v>
      </c>
      <c r="N2210" t="s">
        <v>101</v>
      </c>
      <c r="O2210" t="s">
        <v>107</v>
      </c>
      <c r="P2210" t="s">
        <v>995</v>
      </c>
      <c r="Q2210" t="s">
        <v>73</v>
      </c>
      <c r="R2210" t="s">
        <v>2271</v>
      </c>
      <c r="S2210" t="s">
        <v>81</v>
      </c>
      <c r="T2210" t="s">
        <v>83</v>
      </c>
    </row>
    <row r="2211" spans="1:20" x14ac:dyDescent="0.25">
      <c r="A2211" s="1">
        <v>4769</v>
      </c>
      <c r="B2211" t="s">
        <v>23</v>
      </c>
      <c r="C2211" t="s">
        <v>25</v>
      </c>
      <c r="D2211" t="s">
        <v>51</v>
      </c>
      <c r="E2211" t="s">
        <v>57</v>
      </c>
      <c r="F2211" t="s">
        <v>74</v>
      </c>
      <c r="G2211" t="s">
        <v>82</v>
      </c>
      <c r="H2211" t="s">
        <v>555</v>
      </c>
      <c r="I2211" t="s">
        <v>103</v>
      </c>
      <c r="J2211" t="s">
        <v>79</v>
      </c>
      <c r="K2211" t="s">
        <v>1270</v>
      </c>
      <c r="L2211" t="s">
        <v>126</v>
      </c>
      <c r="M2211" t="s">
        <v>126</v>
      </c>
      <c r="N2211" t="s">
        <v>73</v>
      </c>
      <c r="O2211" t="s">
        <v>94</v>
      </c>
      <c r="P2211" t="s">
        <v>527</v>
      </c>
      <c r="Q2211" t="s">
        <v>73</v>
      </c>
      <c r="R2211" t="s">
        <v>1596</v>
      </c>
      <c r="S2211" t="s">
        <v>78</v>
      </c>
      <c r="T2211" t="s">
        <v>1116</v>
      </c>
    </row>
    <row r="2212" spans="1:20" x14ac:dyDescent="0.25">
      <c r="A2212" s="1">
        <v>4770</v>
      </c>
      <c r="B2212" t="s">
        <v>23</v>
      </c>
      <c r="C2212" t="s">
        <v>26</v>
      </c>
      <c r="D2212" t="s">
        <v>51</v>
      </c>
      <c r="E2212" t="s">
        <v>66</v>
      </c>
      <c r="F2212" t="s">
        <v>73</v>
      </c>
      <c r="G2212" t="s">
        <v>86</v>
      </c>
      <c r="H2212" t="s">
        <v>354</v>
      </c>
      <c r="I2212" t="s">
        <v>81</v>
      </c>
      <c r="J2212" t="s">
        <v>107</v>
      </c>
      <c r="K2212" t="s">
        <v>1128</v>
      </c>
      <c r="L2212" t="s">
        <v>74</v>
      </c>
      <c r="M2212" t="s">
        <v>73</v>
      </c>
      <c r="N2212" t="s">
        <v>73</v>
      </c>
      <c r="O2212" t="s">
        <v>94</v>
      </c>
      <c r="P2212" t="s">
        <v>849</v>
      </c>
      <c r="Q2212" t="s">
        <v>74</v>
      </c>
      <c r="R2212" t="s">
        <v>1777</v>
      </c>
      <c r="S2212" t="s">
        <v>96</v>
      </c>
      <c r="T2212" t="s">
        <v>83</v>
      </c>
    </row>
    <row r="2213" spans="1:20" x14ac:dyDescent="0.25">
      <c r="A2213" s="1">
        <v>4771</v>
      </c>
      <c r="B2213" t="s">
        <v>23</v>
      </c>
      <c r="C2213" t="s">
        <v>27</v>
      </c>
      <c r="D2213" t="s">
        <v>51</v>
      </c>
      <c r="E2213" t="s">
        <v>56</v>
      </c>
      <c r="F2213" t="s">
        <v>74</v>
      </c>
      <c r="G2213" t="s">
        <v>79</v>
      </c>
      <c r="H2213" t="s">
        <v>914</v>
      </c>
      <c r="I2213" t="s">
        <v>98</v>
      </c>
      <c r="J2213" t="s">
        <v>93</v>
      </c>
      <c r="K2213" t="s">
        <v>1249</v>
      </c>
      <c r="L2213" t="s">
        <v>101</v>
      </c>
      <c r="M2213" t="s">
        <v>73</v>
      </c>
      <c r="N2213" t="s">
        <v>1116</v>
      </c>
      <c r="O2213" t="s">
        <v>80</v>
      </c>
      <c r="P2213" t="s">
        <v>1289</v>
      </c>
      <c r="Q2213" t="s">
        <v>73</v>
      </c>
      <c r="R2213" t="s">
        <v>1627</v>
      </c>
      <c r="S2213" t="s">
        <v>82</v>
      </c>
      <c r="T2213" t="s">
        <v>131</v>
      </c>
    </row>
    <row r="2214" spans="1:20" x14ac:dyDescent="0.25">
      <c r="A2214" s="1">
        <v>4772</v>
      </c>
      <c r="B2214" t="s">
        <v>23</v>
      </c>
      <c r="C2214" t="s">
        <v>40</v>
      </c>
      <c r="D2214" t="s">
        <v>51</v>
      </c>
      <c r="E2214" t="s">
        <v>52</v>
      </c>
      <c r="F2214" t="s">
        <v>73</v>
      </c>
      <c r="G2214" t="s">
        <v>103</v>
      </c>
      <c r="H2214" t="s">
        <v>175</v>
      </c>
      <c r="I2214" t="s">
        <v>81</v>
      </c>
      <c r="J2214" t="s">
        <v>107</v>
      </c>
      <c r="K2214" t="s">
        <v>1267</v>
      </c>
      <c r="L2214" t="s">
        <v>73</v>
      </c>
      <c r="M2214" t="s">
        <v>73</v>
      </c>
      <c r="N2214" t="s">
        <v>101</v>
      </c>
      <c r="O2214" t="s">
        <v>90</v>
      </c>
      <c r="P2214" t="s">
        <v>127</v>
      </c>
      <c r="Q2214" t="s">
        <v>74</v>
      </c>
      <c r="R2214" t="s">
        <v>1700</v>
      </c>
      <c r="S2214" t="s">
        <v>82</v>
      </c>
      <c r="T2214" t="s">
        <v>101</v>
      </c>
    </row>
    <row r="2215" spans="1:20" x14ac:dyDescent="0.25">
      <c r="A2215" s="1">
        <v>4773</v>
      </c>
      <c r="B2215" t="s">
        <v>23</v>
      </c>
      <c r="C2215" t="s">
        <v>29</v>
      </c>
      <c r="D2215" t="s">
        <v>51</v>
      </c>
      <c r="E2215" t="s">
        <v>60</v>
      </c>
      <c r="F2215" t="s">
        <v>74</v>
      </c>
      <c r="G2215" t="s">
        <v>79</v>
      </c>
      <c r="H2215" t="s">
        <v>549</v>
      </c>
      <c r="I2215" t="s">
        <v>79</v>
      </c>
      <c r="J2215" t="s">
        <v>110</v>
      </c>
      <c r="K2215" t="s">
        <v>1253</v>
      </c>
      <c r="L2215" t="s">
        <v>1116</v>
      </c>
      <c r="M2215" t="s">
        <v>74</v>
      </c>
      <c r="N2215" t="s">
        <v>126</v>
      </c>
      <c r="O2215" t="s">
        <v>90</v>
      </c>
      <c r="P2215" t="s">
        <v>540</v>
      </c>
      <c r="Q2215" t="s">
        <v>73</v>
      </c>
      <c r="R2215" t="s">
        <v>1616</v>
      </c>
      <c r="S2215" t="s">
        <v>116</v>
      </c>
      <c r="T2215" t="s">
        <v>83</v>
      </c>
    </row>
    <row r="2216" spans="1:20" x14ac:dyDescent="0.25">
      <c r="A2216" s="1">
        <v>4774</v>
      </c>
      <c r="B2216" t="s">
        <v>23</v>
      </c>
      <c r="C2216" t="s">
        <v>30</v>
      </c>
      <c r="D2216" t="s">
        <v>51</v>
      </c>
      <c r="E2216" t="s">
        <v>61</v>
      </c>
      <c r="F2216" t="s">
        <v>74</v>
      </c>
      <c r="G2216" t="s">
        <v>95</v>
      </c>
      <c r="H2216" t="s">
        <v>1016</v>
      </c>
      <c r="I2216" t="s">
        <v>114</v>
      </c>
      <c r="J2216" t="s">
        <v>107</v>
      </c>
      <c r="K2216" t="s">
        <v>1218</v>
      </c>
      <c r="L2216" t="s">
        <v>101</v>
      </c>
      <c r="M2216" t="s">
        <v>74</v>
      </c>
      <c r="N2216" t="s">
        <v>1116</v>
      </c>
      <c r="O2216" t="s">
        <v>114</v>
      </c>
      <c r="P2216" t="s">
        <v>115</v>
      </c>
      <c r="Q2216" t="s">
        <v>73</v>
      </c>
      <c r="R2216" t="s">
        <v>1740</v>
      </c>
      <c r="S2216" t="s">
        <v>96</v>
      </c>
      <c r="T2216" t="s">
        <v>117</v>
      </c>
    </row>
    <row r="2217" spans="1:20" x14ac:dyDescent="0.25">
      <c r="A2217" s="1">
        <v>4775</v>
      </c>
      <c r="B2217" t="s">
        <v>23</v>
      </c>
      <c r="C2217" t="s">
        <v>31</v>
      </c>
      <c r="D2217" t="s">
        <v>51</v>
      </c>
      <c r="E2217" t="s">
        <v>65</v>
      </c>
      <c r="F2217" t="s">
        <v>73</v>
      </c>
      <c r="G2217" t="s">
        <v>77</v>
      </c>
      <c r="H2217" t="s">
        <v>165</v>
      </c>
      <c r="I2217" t="s">
        <v>92</v>
      </c>
      <c r="J2217" t="s">
        <v>88</v>
      </c>
      <c r="K2217" t="s">
        <v>1338</v>
      </c>
      <c r="L2217" t="s">
        <v>101</v>
      </c>
      <c r="M2217" t="s">
        <v>74</v>
      </c>
      <c r="N2217" t="s">
        <v>126</v>
      </c>
      <c r="O2217" t="s">
        <v>99</v>
      </c>
      <c r="P2217" t="s">
        <v>806</v>
      </c>
      <c r="Q2217" t="s">
        <v>73</v>
      </c>
      <c r="R2217" t="s">
        <v>1682</v>
      </c>
      <c r="S2217" t="s">
        <v>116</v>
      </c>
      <c r="T2217" t="s">
        <v>131</v>
      </c>
    </row>
    <row r="2218" spans="1:20" x14ac:dyDescent="0.25">
      <c r="A2218" s="1">
        <v>4776</v>
      </c>
      <c r="B2218" t="s">
        <v>23</v>
      </c>
      <c r="C2218" t="s">
        <v>32</v>
      </c>
      <c r="D2218" t="s">
        <v>51</v>
      </c>
      <c r="E2218" t="s">
        <v>46</v>
      </c>
      <c r="F2218" t="s">
        <v>73</v>
      </c>
      <c r="G2218" t="s">
        <v>82</v>
      </c>
      <c r="H2218" t="s">
        <v>481</v>
      </c>
      <c r="I2218" t="s">
        <v>86</v>
      </c>
      <c r="J2218" t="s">
        <v>119</v>
      </c>
      <c r="K2218" t="s">
        <v>1132</v>
      </c>
      <c r="L2218" t="s">
        <v>74</v>
      </c>
      <c r="M2218" t="s">
        <v>74</v>
      </c>
      <c r="N2218" t="s">
        <v>126</v>
      </c>
      <c r="O2218" t="s">
        <v>86</v>
      </c>
      <c r="P2218" t="s">
        <v>894</v>
      </c>
      <c r="Q2218" t="s">
        <v>73</v>
      </c>
      <c r="R2218" t="s">
        <v>642</v>
      </c>
      <c r="S2218" t="s">
        <v>81</v>
      </c>
      <c r="T2218" t="s">
        <v>76</v>
      </c>
    </row>
    <row r="2219" spans="1:20" x14ac:dyDescent="0.25">
      <c r="A2219" s="1">
        <v>4777</v>
      </c>
      <c r="B2219" t="s">
        <v>23</v>
      </c>
      <c r="C2219" t="s">
        <v>33</v>
      </c>
      <c r="D2219" t="s">
        <v>51</v>
      </c>
      <c r="E2219" t="s">
        <v>49</v>
      </c>
      <c r="F2219" t="s">
        <v>74</v>
      </c>
      <c r="G2219" t="s">
        <v>86</v>
      </c>
      <c r="H2219" t="s">
        <v>645</v>
      </c>
      <c r="I2219" t="s">
        <v>106</v>
      </c>
      <c r="J2219" t="s">
        <v>92</v>
      </c>
      <c r="K2219" t="s">
        <v>1157</v>
      </c>
      <c r="L2219" t="s">
        <v>126</v>
      </c>
      <c r="M2219" t="s">
        <v>73</v>
      </c>
      <c r="N2219" t="s">
        <v>101</v>
      </c>
      <c r="O2219" t="s">
        <v>94</v>
      </c>
      <c r="P2219" t="s">
        <v>1018</v>
      </c>
      <c r="Q2219" t="s">
        <v>126</v>
      </c>
      <c r="R2219" t="s">
        <v>1756</v>
      </c>
      <c r="S2219" t="s">
        <v>82</v>
      </c>
      <c r="T2219" t="s">
        <v>83</v>
      </c>
    </row>
    <row r="2220" spans="1:20" x14ac:dyDescent="0.25">
      <c r="A2220" s="1">
        <v>4778</v>
      </c>
      <c r="B2220" t="s">
        <v>23</v>
      </c>
      <c r="C2220" t="s">
        <v>34</v>
      </c>
      <c r="D2220" t="s">
        <v>51</v>
      </c>
      <c r="E2220" t="s">
        <v>72</v>
      </c>
      <c r="F2220" t="s">
        <v>73</v>
      </c>
      <c r="G2220" t="s">
        <v>89</v>
      </c>
      <c r="H2220" t="s">
        <v>581</v>
      </c>
      <c r="I2220" t="s">
        <v>90</v>
      </c>
      <c r="J2220" t="s">
        <v>108</v>
      </c>
      <c r="K2220" t="s">
        <v>1177</v>
      </c>
      <c r="L2220" t="s">
        <v>74</v>
      </c>
      <c r="M2220" t="s">
        <v>101</v>
      </c>
      <c r="N2220" t="s">
        <v>83</v>
      </c>
      <c r="O2220" t="s">
        <v>107</v>
      </c>
      <c r="P2220" t="s">
        <v>1126</v>
      </c>
      <c r="Q2220" t="s">
        <v>73</v>
      </c>
      <c r="R2220" t="s">
        <v>852</v>
      </c>
      <c r="S2220" t="s">
        <v>106</v>
      </c>
      <c r="T2220" t="s">
        <v>83</v>
      </c>
    </row>
    <row r="2221" spans="1:20" x14ac:dyDescent="0.25">
      <c r="A2221" s="1">
        <v>4779</v>
      </c>
      <c r="B2221" t="s">
        <v>23</v>
      </c>
      <c r="C2221" t="s">
        <v>35</v>
      </c>
      <c r="D2221" t="s">
        <v>51</v>
      </c>
      <c r="E2221" t="s">
        <v>46</v>
      </c>
      <c r="F2221" t="s">
        <v>74</v>
      </c>
      <c r="G2221" t="s">
        <v>90</v>
      </c>
      <c r="H2221" t="s">
        <v>506</v>
      </c>
      <c r="I2221" t="s">
        <v>103</v>
      </c>
      <c r="J2221" t="s">
        <v>105</v>
      </c>
      <c r="K2221" t="s">
        <v>1132</v>
      </c>
      <c r="L2221" t="s">
        <v>126</v>
      </c>
      <c r="M2221" t="s">
        <v>74</v>
      </c>
      <c r="N2221" t="s">
        <v>126</v>
      </c>
      <c r="O2221" t="s">
        <v>86</v>
      </c>
      <c r="P2221" t="s">
        <v>1036</v>
      </c>
      <c r="Q2221" t="s">
        <v>73</v>
      </c>
      <c r="R2221" t="s">
        <v>1513</v>
      </c>
      <c r="S2221" t="s">
        <v>89</v>
      </c>
      <c r="T2221" t="s">
        <v>117</v>
      </c>
    </row>
    <row r="2222" spans="1:20" x14ac:dyDescent="0.25">
      <c r="A2222" s="1">
        <v>4780</v>
      </c>
      <c r="B2222" t="s">
        <v>23</v>
      </c>
      <c r="C2222" t="s">
        <v>36</v>
      </c>
      <c r="D2222" t="s">
        <v>51</v>
      </c>
      <c r="E2222" t="s">
        <v>60</v>
      </c>
      <c r="F2222" t="s">
        <v>73</v>
      </c>
      <c r="G2222" t="s">
        <v>76</v>
      </c>
      <c r="H2222" t="s">
        <v>702</v>
      </c>
      <c r="I2222" t="s">
        <v>77</v>
      </c>
      <c r="J2222" t="s">
        <v>104</v>
      </c>
      <c r="K2222" t="s">
        <v>1265</v>
      </c>
      <c r="L2222" t="s">
        <v>74</v>
      </c>
      <c r="M2222" t="s">
        <v>126</v>
      </c>
      <c r="N2222" t="s">
        <v>131</v>
      </c>
      <c r="O2222" t="s">
        <v>103</v>
      </c>
      <c r="P2222" t="s">
        <v>335</v>
      </c>
      <c r="Q2222" t="s">
        <v>73</v>
      </c>
      <c r="R2222" t="s">
        <v>1613</v>
      </c>
      <c r="S2222" t="s">
        <v>89</v>
      </c>
      <c r="T2222" t="s">
        <v>76</v>
      </c>
    </row>
    <row r="2223" spans="1:20" x14ac:dyDescent="0.25">
      <c r="A2223" s="1">
        <v>4781</v>
      </c>
      <c r="B2223" t="s">
        <v>23</v>
      </c>
      <c r="C2223" t="s">
        <v>37</v>
      </c>
      <c r="D2223" t="s">
        <v>51</v>
      </c>
      <c r="E2223" t="s">
        <v>70</v>
      </c>
      <c r="F2223" t="s">
        <v>74</v>
      </c>
      <c r="G2223" t="s">
        <v>75</v>
      </c>
      <c r="H2223" t="s">
        <v>712</v>
      </c>
      <c r="I2223" t="s">
        <v>77</v>
      </c>
      <c r="J2223" t="s">
        <v>84</v>
      </c>
      <c r="K2223" t="s">
        <v>1146</v>
      </c>
      <c r="L2223" t="s">
        <v>73</v>
      </c>
      <c r="M2223" t="s">
        <v>126</v>
      </c>
      <c r="N2223" t="s">
        <v>126</v>
      </c>
      <c r="O2223" t="s">
        <v>81</v>
      </c>
      <c r="P2223" t="s">
        <v>110</v>
      </c>
      <c r="Q2223" t="s">
        <v>126</v>
      </c>
      <c r="R2223" t="s">
        <v>1533</v>
      </c>
      <c r="S2223" t="s">
        <v>106</v>
      </c>
      <c r="T2223" t="s">
        <v>83</v>
      </c>
    </row>
    <row r="2224" spans="1:20" x14ac:dyDescent="0.25">
      <c r="A2224" s="1">
        <v>4782</v>
      </c>
      <c r="B2224" t="s">
        <v>23</v>
      </c>
      <c r="C2224" t="s">
        <v>38</v>
      </c>
      <c r="D2224" t="s">
        <v>51</v>
      </c>
      <c r="E2224" t="s">
        <v>50</v>
      </c>
      <c r="F2224" t="s">
        <v>73</v>
      </c>
      <c r="G2224" t="s">
        <v>75</v>
      </c>
      <c r="H2224" t="s">
        <v>668</v>
      </c>
      <c r="I2224" t="s">
        <v>85</v>
      </c>
      <c r="J2224" t="s">
        <v>77</v>
      </c>
      <c r="K2224" t="s">
        <v>949</v>
      </c>
      <c r="L2224" t="s">
        <v>74</v>
      </c>
      <c r="M2224" t="s">
        <v>73</v>
      </c>
      <c r="N2224" t="s">
        <v>1116</v>
      </c>
      <c r="O2224" t="s">
        <v>98</v>
      </c>
      <c r="P2224" t="s">
        <v>576</v>
      </c>
      <c r="Q2224" t="s">
        <v>73</v>
      </c>
      <c r="R2224" t="s">
        <v>1810</v>
      </c>
      <c r="S2224" t="s">
        <v>116</v>
      </c>
      <c r="T2224" t="s">
        <v>1116</v>
      </c>
    </row>
    <row r="2225" spans="1:20" x14ac:dyDescent="0.25">
      <c r="A2225" s="1">
        <v>4783</v>
      </c>
      <c r="B2225" t="s">
        <v>23</v>
      </c>
      <c r="C2225" t="s">
        <v>39</v>
      </c>
      <c r="D2225" t="s">
        <v>51</v>
      </c>
      <c r="E2225" t="s">
        <v>52</v>
      </c>
      <c r="F2225" t="s">
        <v>74</v>
      </c>
      <c r="G2225" t="s">
        <v>90</v>
      </c>
      <c r="H2225" t="s">
        <v>128</v>
      </c>
      <c r="I2225" t="s">
        <v>82</v>
      </c>
      <c r="J2225" t="s">
        <v>79</v>
      </c>
      <c r="K2225" t="s">
        <v>1351</v>
      </c>
      <c r="L2225" t="s">
        <v>74</v>
      </c>
      <c r="M2225" t="s">
        <v>74</v>
      </c>
      <c r="N2225" t="s">
        <v>74</v>
      </c>
      <c r="O2225" t="s">
        <v>114</v>
      </c>
      <c r="P2225" t="s">
        <v>1225</v>
      </c>
      <c r="Q2225" t="s">
        <v>74</v>
      </c>
      <c r="R2225" t="s">
        <v>2131</v>
      </c>
      <c r="S2225" t="s">
        <v>85</v>
      </c>
      <c r="T2225" t="s">
        <v>101</v>
      </c>
    </row>
    <row r="2226" spans="1:20" x14ac:dyDescent="0.25">
      <c r="A2226" s="1">
        <v>4784</v>
      </c>
      <c r="B2226" t="s">
        <v>23</v>
      </c>
      <c r="C2226" t="s">
        <v>24</v>
      </c>
      <c r="D2226" t="s">
        <v>52</v>
      </c>
      <c r="E2226" t="s">
        <v>46</v>
      </c>
      <c r="F2226" t="s">
        <v>73</v>
      </c>
      <c r="G2226" t="s">
        <v>78</v>
      </c>
      <c r="H2226" t="s">
        <v>888</v>
      </c>
      <c r="I2226" t="s">
        <v>81</v>
      </c>
      <c r="J2226" t="s">
        <v>79</v>
      </c>
      <c r="K2226" t="s">
        <v>1200</v>
      </c>
      <c r="L2226" t="s">
        <v>74</v>
      </c>
      <c r="M2226" t="s">
        <v>73</v>
      </c>
      <c r="N2226" t="s">
        <v>131</v>
      </c>
      <c r="O2226" t="s">
        <v>103</v>
      </c>
      <c r="P2226" t="s">
        <v>129</v>
      </c>
      <c r="Q2226" t="s">
        <v>73</v>
      </c>
      <c r="R2226" t="s">
        <v>1910</v>
      </c>
      <c r="S2226" t="s">
        <v>85</v>
      </c>
      <c r="T2226" t="s">
        <v>126</v>
      </c>
    </row>
    <row r="2227" spans="1:20" x14ac:dyDescent="0.25">
      <c r="A2227" s="1">
        <v>4785</v>
      </c>
      <c r="B2227" t="s">
        <v>23</v>
      </c>
      <c r="C2227" t="s">
        <v>25</v>
      </c>
      <c r="D2227" t="s">
        <v>52</v>
      </c>
      <c r="E2227" t="s">
        <v>60</v>
      </c>
      <c r="F2227" t="s">
        <v>74</v>
      </c>
      <c r="G2227" t="s">
        <v>98</v>
      </c>
      <c r="H2227" t="s">
        <v>636</v>
      </c>
      <c r="I2227" t="s">
        <v>103</v>
      </c>
      <c r="J2227" t="s">
        <v>93</v>
      </c>
      <c r="K2227" t="s">
        <v>1157</v>
      </c>
      <c r="L2227" t="s">
        <v>126</v>
      </c>
      <c r="M2227" t="s">
        <v>73</v>
      </c>
      <c r="N2227" t="s">
        <v>126</v>
      </c>
      <c r="O2227" t="s">
        <v>108</v>
      </c>
      <c r="P2227" t="s">
        <v>1323</v>
      </c>
      <c r="Q2227" t="s">
        <v>74</v>
      </c>
      <c r="R2227" t="s">
        <v>1427</v>
      </c>
      <c r="S2227" t="s">
        <v>106</v>
      </c>
      <c r="T2227" t="s">
        <v>131</v>
      </c>
    </row>
    <row r="2228" spans="1:20" x14ac:dyDescent="0.25">
      <c r="A2228" s="1">
        <v>4786</v>
      </c>
      <c r="B2228" t="s">
        <v>23</v>
      </c>
      <c r="C2228" t="s">
        <v>26</v>
      </c>
      <c r="D2228" t="s">
        <v>52</v>
      </c>
      <c r="E2228" t="s">
        <v>50</v>
      </c>
      <c r="F2228" t="s">
        <v>74</v>
      </c>
      <c r="G2228" t="s">
        <v>86</v>
      </c>
      <c r="H2228" t="s">
        <v>201</v>
      </c>
      <c r="I2228" t="s">
        <v>75</v>
      </c>
      <c r="J2228" t="s">
        <v>113</v>
      </c>
      <c r="K2228" t="s">
        <v>1136</v>
      </c>
      <c r="L2228" t="s">
        <v>74</v>
      </c>
      <c r="M2228" t="s">
        <v>73</v>
      </c>
      <c r="N2228" t="s">
        <v>73</v>
      </c>
      <c r="O2228" t="s">
        <v>102</v>
      </c>
      <c r="P2228" t="s">
        <v>734</v>
      </c>
      <c r="Q2228" t="s">
        <v>126</v>
      </c>
      <c r="R2228" t="s">
        <v>1497</v>
      </c>
      <c r="S2228" t="s">
        <v>87</v>
      </c>
      <c r="T2228" t="s">
        <v>126</v>
      </c>
    </row>
    <row r="2229" spans="1:20" x14ac:dyDescent="0.25">
      <c r="A2229" s="1">
        <v>4787</v>
      </c>
      <c r="B2229" t="s">
        <v>23</v>
      </c>
      <c r="C2229" t="s">
        <v>27</v>
      </c>
      <c r="D2229" t="s">
        <v>52</v>
      </c>
      <c r="E2229" t="s">
        <v>66</v>
      </c>
      <c r="F2229" t="s">
        <v>74</v>
      </c>
      <c r="G2229" t="s">
        <v>86</v>
      </c>
      <c r="H2229" t="s">
        <v>683</v>
      </c>
      <c r="I2229" t="s">
        <v>93</v>
      </c>
      <c r="J2229" t="s">
        <v>130</v>
      </c>
      <c r="K2229" t="s">
        <v>1367</v>
      </c>
      <c r="L2229" t="s">
        <v>126</v>
      </c>
      <c r="M2229" t="s">
        <v>74</v>
      </c>
      <c r="N2229" t="s">
        <v>74</v>
      </c>
      <c r="O2229" t="s">
        <v>90</v>
      </c>
      <c r="P2229" t="s">
        <v>734</v>
      </c>
      <c r="Q2229" t="s">
        <v>74</v>
      </c>
      <c r="R2229" t="s">
        <v>1688</v>
      </c>
      <c r="S2229" t="s">
        <v>116</v>
      </c>
      <c r="T2229" t="s">
        <v>83</v>
      </c>
    </row>
    <row r="2230" spans="1:20" x14ac:dyDescent="0.25">
      <c r="A2230" s="1">
        <v>4788</v>
      </c>
      <c r="B2230" t="s">
        <v>23</v>
      </c>
      <c r="C2230" t="s">
        <v>28</v>
      </c>
      <c r="D2230" t="s">
        <v>52</v>
      </c>
      <c r="E2230" t="s">
        <v>49</v>
      </c>
      <c r="F2230" t="s">
        <v>73</v>
      </c>
      <c r="G2230" t="s">
        <v>93</v>
      </c>
      <c r="H2230" t="s">
        <v>276</v>
      </c>
      <c r="I2230" t="s">
        <v>103</v>
      </c>
      <c r="J2230" t="s">
        <v>93</v>
      </c>
      <c r="K2230" t="s">
        <v>1131</v>
      </c>
      <c r="L2230" t="s">
        <v>73</v>
      </c>
      <c r="M2230" t="s">
        <v>73</v>
      </c>
      <c r="N2230" t="s">
        <v>126</v>
      </c>
      <c r="O2230" t="s">
        <v>113</v>
      </c>
      <c r="P2230" t="s">
        <v>726</v>
      </c>
      <c r="Q2230" t="s">
        <v>1116</v>
      </c>
      <c r="R2230" t="s">
        <v>2079</v>
      </c>
      <c r="S2230" t="s">
        <v>85</v>
      </c>
      <c r="T2230" t="s">
        <v>101</v>
      </c>
    </row>
    <row r="2231" spans="1:20" x14ac:dyDescent="0.25">
      <c r="A2231" s="1">
        <v>4789</v>
      </c>
      <c r="B2231" t="s">
        <v>23</v>
      </c>
      <c r="C2231" t="s">
        <v>40</v>
      </c>
      <c r="D2231" t="s">
        <v>52</v>
      </c>
      <c r="E2231" t="s">
        <v>51</v>
      </c>
      <c r="F2231" t="s">
        <v>74</v>
      </c>
      <c r="G2231" t="s">
        <v>102</v>
      </c>
      <c r="H2231" t="s">
        <v>383</v>
      </c>
      <c r="I2231" t="s">
        <v>77</v>
      </c>
      <c r="J2231" t="s">
        <v>91</v>
      </c>
      <c r="K2231" t="s">
        <v>1193</v>
      </c>
      <c r="L2231" t="s">
        <v>126</v>
      </c>
      <c r="M2231" t="s">
        <v>74</v>
      </c>
      <c r="N2231" t="s">
        <v>74</v>
      </c>
      <c r="O2231" t="s">
        <v>113</v>
      </c>
      <c r="P2231" t="s">
        <v>1260</v>
      </c>
      <c r="Q2231" t="s">
        <v>73</v>
      </c>
      <c r="R2231" t="s">
        <v>1608</v>
      </c>
      <c r="S2231" t="s">
        <v>85</v>
      </c>
      <c r="T2231" t="s">
        <v>1116</v>
      </c>
    </row>
    <row r="2232" spans="1:20" x14ac:dyDescent="0.25">
      <c r="A2232" s="1">
        <v>4790</v>
      </c>
      <c r="B2232" t="s">
        <v>23</v>
      </c>
      <c r="C2232" t="s">
        <v>29</v>
      </c>
      <c r="D2232" t="s">
        <v>52</v>
      </c>
      <c r="E2232" t="s">
        <v>65</v>
      </c>
      <c r="F2232" t="s">
        <v>74</v>
      </c>
      <c r="G2232" t="s">
        <v>112</v>
      </c>
      <c r="H2232" t="s">
        <v>392</v>
      </c>
      <c r="I2232" t="s">
        <v>114</v>
      </c>
      <c r="J2232" t="s">
        <v>95</v>
      </c>
      <c r="K2232" t="s">
        <v>1404</v>
      </c>
      <c r="L2232" t="s">
        <v>131</v>
      </c>
      <c r="M2232" t="s">
        <v>73</v>
      </c>
      <c r="N2232" t="s">
        <v>74</v>
      </c>
      <c r="O2232" t="s">
        <v>102</v>
      </c>
      <c r="P2232" t="s">
        <v>138</v>
      </c>
      <c r="Q2232" t="s">
        <v>74</v>
      </c>
      <c r="R2232" t="s">
        <v>1565</v>
      </c>
      <c r="S2232" t="s">
        <v>78</v>
      </c>
      <c r="T2232" t="s">
        <v>83</v>
      </c>
    </row>
    <row r="2233" spans="1:20" x14ac:dyDescent="0.25">
      <c r="A2233" s="1">
        <v>4791</v>
      </c>
      <c r="B2233" t="s">
        <v>23</v>
      </c>
      <c r="C2233" t="s">
        <v>30</v>
      </c>
      <c r="D2233" t="s">
        <v>52</v>
      </c>
      <c r="E2233" t="s">
        <v>56</v>
      </c>
      <c r="F2233" t="s">
        <v>73</v>
      </c>
      <c r="G2233" t="s">
        <v>95</v>
      </c>
      <c r="H2233" t="s">
        <v>711</v>
      </c>
      <c r="I2233" t="s">
        <v>102</v>
      </c>
      <c r="J2233" t="s">
        <v>108</v>
      </c>
      <c r="K2233" t="s">
        <v>1145</v>
      </c>
      <c r="L2233" t="s">
        <v>101</v>
      </c>
      <c r="M2233" t="s">
        <v>73</v>
      </c>
      <c r="N2233" t="s">
        <v>131</v>
      </c>
      <c r="O2233" t="s">
        <v>92</v>
      </c>
      <c r="P2233" t="s">
        <v>846</v>
      </c>
      <c r="Q2233" t="s">
        <v>74</v>
      </c>
      <c r="R2233" t="s">
        <v>1576</v>
      </c>
      <c r="S2233" t="s">
        <v>82</v>
      </c>
      <c r="T2233" t="s">
        <v>117</v>
      </c>
    </row>
    <row r="2234" spans="1:20" x14ac:dyDescent="0.25">
      <c r="A2234" s="1">
        <v>4792</v>
      </c>
      <c r="B2234" t="s">
        <v>23</v>
      </c>
      <c r="C2234" t="s">
        <v>31</v>
      </c>
      <c r="D2234" t="s">
        <v>52</v>
      </c>
      <c r="E2234" t="s">
        <v>57</v>
      </c>
      <c r="F2234" t="s">
        <v>73</v>
      </c>
      <c r="G2234" t="s">
        <v>116</v>
      </c>
      <c r="H2234" t="s">
        <v>239</v>
      </c>
      <c r="I2234" t="s">
        <v>102</v>
      </c>
      <c r="J2234" t="s">
        <v>80</v>
      </c>
      <c r="K2234" t="s">
        <v>281</v>
      </c>
      <c r="L2234" t="s">
        <v>74</v>
      </c>
      <c r="M2234" t="s">
        <v>73</v>
      </c>
      <c r="N2234" t="s">
        <v>101</v>
      </c>
      <c r="O2234" t="s">
        <v>116</v>
      </c>
      <c r="P2234" t="s">
        <v>110</v>
      </c>
      <c r="Q2234" t="s">
        <v>73</v>
      </c>
      <c r="R2234" t="s">
        <v>2272</v>
      </c>
      <c r="S2234" t="s">
        <v>78</v>
      </c>
      <c r="T2234" t="s">
        <v>126</v>
      </c>
    </row>
    <row r="2235" spans="1:20" x14ac:dyDescent="0.25">
      <c r="A2235" s="1">
        <v>4793</v>
      </c>
      <c r="B2235" t="s">
        <v>23</v>
      </c>
      <c r="C2235" t="s">
        <v>32</v>
      </c>
      <c r="D2235" t="s">
        <v>52</v>
      </c>
      <c r="E2235" t="s">
        <v>45</v>
      </c>
      <c r="F2235" t="s">
        <v>74</v>
      </c>
      <c r="G2235" t="s">
        <v>77</v>
      </c>
      <c r="H2235" t="s">
        <v>292</v>
      </c>
      <c r="I2235" t="s">
        <v>75</v>
      </c>
      <c r="J2235" t="s">
        <v>113</v>
      </c>
      <c r="K2235" t="s">
        <v>1324</v>
      </c>
      <c r="L2235" t="s">
        <v>73</v>
      </c>
      <c r="M2235" t="s">
        <v>73</v>
      </c>
      <c r="N2235" t="s">
        <v>126</v>
      </c>
      <c r="O2235" t="s">
        <v>86</v>
      </c>
      <c r="P2235" t="s">
        <v>1238</v>
      </c>
      <c r="Q2235" t="s">
        <v>101</v>
      </c>
      <c r="R2235" t="s">
        <v>1776</v>
      </c>
      <c r="S2235" t="s">
        <v>87</v>
      </c>
      <c r="T2235" t="s">
        <v>1116</v>
      </c>
    </row>
    <row r="2236" spans="1:20" x14ac:dyDescent="0.25">
      <c r="A2236" s="1">
        <v>4794</v>
      </c>
      <c r="B2236" t="s">
        <v>23</v>
      </c>
      <c r="C2236" t="s">
        <v>34</v>
      </c>
      <c r="D2236" t="s">
        <v>52</v>
      </c>
      <c r="E2236" t="s">
        <v>68</v>
      </c>
      <c r="F2236" t="s">
        <v>73</v>
      </c>
      <c r="G2236" t="s">
        <v>117</v>
      </c>
      <c r="H2236" t="s">
        <v>303</v>
      </c>
      <c r="I2236" t="s">
        <v>102</v>
      </c>
      <c r="J2236" t="s">
        <v>97</v>
      </c>
      <c r="K2236" t="s">
        <v>540</v>
      </c>
      <c r="L2236" t="s">
        <v>74</v>
      </c>
      <c r="M2236" t="s">
        <v>73</v>
      </c>
      <c r="N2236" t="s">
        <v>131</v>
      </c>
      <c r="O2236" t="s">
        <v>94</v>
      </c>
      <c r="P2236" t="s">
        <v>401</v>
      </c>
      <c r="Q2236" t="s">
        <v>73</v>
      </c>
      <c r="R2236" t="s">
        <v>1947</v>
      </c>
      <c r="S2236" t="s">
        <v>106</v>
      </c>
      <c r="T2236" t="s">
        <v>74</v>
      </c>
    </row>
    <row r="2237" spans="1:20" x14ac:dyDescent="0.25">
      <c r="A2237" s="1">
        <v>4795</v>
      </c>
      <c r="B2237" t="s">
        <v>23</v>
      </c>
      <c r="C2237" t="s">
        <v>35</v>
      </c>
      <c r="D2237" t="s">
        <v>52</v>
      </c>
      <c r="E2237" t="s">
        <v>61</v>
      </c>
      <c r="F2237" t="s">
        <v>73</v>
      </c>
      <c r="G2237" t="s">
        <v>95</v>
      </c>
      <c r="H2237" t="s">
        <v>818</v>
      </c>
      <c r="I2237" t="s">
        <v>98</v>
      </c>
      <c r="J2237" t="s">
        <v>108</v>
      </c>
      <c r="K2237" t="s">
        <v>1267</v>
      </c>
      <c r="L2237" t="s">
        <v>1116</v>
      </c>
      <c r="M2237" t="s">
        <v>73</v>
      </c>
      <c r="N2237" t="s">
        <v>73</v>
      </c>
      <c r="O2237" t="s">
        <v>92</v>
      </c>
      <c r="P2237" t="s">
        <v>575</v>
      </c>
      <c r="Q2237" t="s">
        <v>73</v>
      </c>
      <c r="R2237" t="s">
        <v>1564</v>
      </c>
      <c r="S2237" t="s">
        <v>82</v>
      </c>
      <c r="T2237" t="s">
        <v>76</v>
      </c>
    </row>
    <row r="2238" spans="1:20" x14ac:dyDescent="0.25">
      <c r="A2238" s="1">
        <v>4796</v>
      </c>
      <c r="B2238" t="s">
        <v>23</v>
      </c>
      <c r="C2238" t="s">
        <v>36</v>
      </c>
      <c r="D2238" t="s">
        <v>52</v>
      </c>
      <c r="E2238" t="s">
        <v>72</v>
      </c>
      <c r="F2238" t="s">
        <v>74</v>
      </c>
      <c r="G2238" t="s">
        <v>90</v>
      </c>
      <c r="H2238" t="s">
        <v>715</v>
      </c>
      <c r="I2238" t="s">
        <v>81</v>
      </c>
      <c r="J2238" t="s">
        <v>94</v>
      </c>
      <c r="K2238" t="s">
        <v>1217</v>
      </c>
      <c r="L2238" t="s">
        <v>74</v>
      </c>
      <c r="M2238" t="s">
        <v>73</v>
      </c>
      <c r="N2238" t="s">
        <v>1116</v>
      </c>
      <c r="O2238" t="s">
        <v>94</v>
      </c>
      <c r="P2238" t="s">
        <v>1189</v>
      </c>
      <c r="Q2238" t="s">
        <v>74</v>
      </c>
      <c r="R2238" t="s">
        <v>1565</v>
      </c>
      <c r="S2238" t="s">
        <v>82</v>
      </c>
      <c r="T2238" t="s">
        <v>131</v>
      </c>
    </row>
    <row r="2239" spans="1:20" x14ac:dyDescent="0.25">
      <c r="A2239" s="1">
        <v>4797</v>
      </c>
      <c r="B2239" t="s">
        <v>23</v>
      </c>
      <c r="C2239" t="s">
        <v>37</v>
      </c>
      <c r="D2239" t="s">
        <v>52</v>
      </c>
      <c r="E2239" t="s">
        <v>46</v>
      </c>
      <c r="F2239" t="s">
        <v>74</v>
      </c>
      <c r="G2239" t="s">
        <v>98</v>
      </c>
      <c r="H2239" t="s">
        <v>158</v>
      </c>
      <c r="I2239" t="s">
        <v>89</v>
      </c>
      <c r="J2239" t="s">
        <v>108</v>
      </c>
      <c r="K2239" t="s">
        <v>1222</v>
      </c>
      <c r="L2239" t="s">
        <v>74</v>
      </c>
      <c r="M2239" t="s">
        <v>73</v>
      </c>
      <c r="N2239" t="s">
        <v>74</v>
      </c>
      <c r="O2239" t="s">
        <v>77</v>
      </c>
      <c r="P2239" t="s">
        <v>544</v>
      </c>
      <c r="Q2239" t="s">
        <v>126</v>
      </c>
      <c r="R2239" t="s">
        <v>1525</v>
      </c>
      <c r="S2239" t="s">
        <v>106</v>
      </c>
      <c r="T2239" t="s">
        <v>131</v>
      </c>
    </row>
    <row r="2240" spans="1:20" x14ac:dyDescent="0.25">
      <c r="A2240" s="1">
        <v>4798</v>
      </c>
      <c r="B2240" t="s">
        <v>23</v>
      </c>
      <c r="C2240" t="s">
        <v>38</v>
      </c>
      <c r="D2240" t="s">
        <v>52</v>
      </c>
      <c r="E2240" t="s">
        <v>60</v>
      </c>
      <c r="F2240" t="s">
        <v>73</v>
      </c>
      <c r="G2240" t="s">
        <v>102</v>
      </c>
      <c r="H2240" t="s">
        <v>584</v>
      </c>
      <c r="I2240" t="s">
        <v>92</v>
      </c>
      <c r="J2240" t="s">
        <v>104</v>
      </c>
      <c r="K2240" t="s">
        <v>1171</v>
      </c>
      <c r="L2240" t="s">
        <v>73</v>
      </c>
      <c r="M2240" t="s">
        <v>74</v>
      </c>
      <c r="N2240" t="s">
        <v>101</v>
      </c>
      <c r="O2240" t="s">
        <v>107</v>
      </c>
      <c r="P2240" t="s">
        <v>1250</v>
      </c>
      <c r="Q2240" t="s">
        <v>126</v>
      </c>
      <c r="R2240" t="s">
        <v>1914</v>
      </c>
      <c r="S2240" t="s">
        <v>96</v>
      </c>
      <c r="T2240" t="s">
        <v>131</v>
      </c>
    </row>
    <row r="2241" spans="1:20" x14ac:dyDescent="0.25">
      <c r="A2241" s="1">
        <v>4799</v>
      </c>
      <c r="B2241" t="s">
        <v>23</v>
      </c>
      <c r="C2241" t="s">
        <v>39</v>
      </c>
      <c r="D2241" t="s">
        <v>52</v>
      </c>
      <c r="E2241" t="s">
        <v>51</v>
      </c>
      <c r="F2241" t="s">
        <v>73</v>
      </c>
      <c r="G2241" t="s">
        <v>102</v>
      </c>
      <c r="H2241" t="s">
        <v>591</v>
      </c>
      <c r="I2241" t="s">
        <v>86</v>
      </c>
      <c r="J2241" t="s">
        <v>121</v>
      </c>
      <c r="K2241" t="s">
        <v>1237</v>
      </c>
      <c r="L2241" t="s">
        <v>126</v>
      </c>
      <c r="M2241" t="s">
        <v>74</v>
      </c>
      <c r="N2241" t="s">
        <v>74</v>
      </c>
      <c r="O2241" t="s">
        <v>79</v>
      </c>
      <c r="P2241" t="s">
        <v>726</v>
      </c>
      <c r="Q2241" t="s">
        <v>73</v>
      </c>
      <c r="R2241" t="s">
        <v>2123</v>
      </c>
      <c r="S2241" t="s">
        <v>90</v>
      </c>
      <c r="T2241" t="s">
        <v>117</v>
      </c>
    </row>
    <row r="2242" spans="1:20" x14ac:dyDescent="0.25">
      <c r="A2242" s="1">
        <v>4800</v>
      </c>
      <c r="B2242" t="s">
        <v>23</v>
      </c>
      <c r="C2242" t="s">
        <v>24</v>
      </c>
      <c r="D2242" t="s">
        <v>53</v>
      </c>
      <c r="E2242" t="s">
        <v>64</v>
      </c>
      <c r="F2242" t="s">
        <v>73</v>
      </c>
      <c r="G2242" t="s">
        <v>94</v>
      </c>
      <c r="H2242" t="s">
        <v>768</v>
      </c>
      <c r="I2242" t="s">
        <v>90</v>
      </c>
      <c r="J2242" t="s">
        <v>79</v>
      </c>
      <c r="K2242" t="s">
        <v>1291</v>
      </c>
      <c r="L2242" t="s">
        <v>101</v>
      </c>
      <c r="M2242" t="s">
        <v>74</v>
      </c>
      <c r="N2242" t="s">
        <v>83</v>
      </c>
      <c r="O2242" t="s">
        <v>102</v>
      </c>
      <c r="P2242" t="s">
        <v>1165</v>
      </c>
      <c r="Q2242" t="s">
        <v>74</v>
      </c>
      <c r="R2242" t="s">
        <v>1974</v>
      </c>
      <c r="S2242" t="s">
        <v>82</v>
      </c>
      <c r="T2242" t="s">
        <v>76</v>
      </c>
    </row>
    <row r="2243" spans="1:20" x14ac:dyDescent="0.25">
      <c r="A2243" s="1">
        <v>4801</v>
      </c>
      <c r="B2243" t="s">
        <v>23</v>
      </c>
      <c r="C2243" t="s">
        <v>25</v>
      </c>
      <c r="D2243" t="s">
        <v>53</v>
      </c>
      <c r="E2243" t="s">
        <v>55</v>
      </c>
      <c r="F2243" t="s">
        <v>74</v>
      </c>
      <c r="G2243" t="s">
        <v>82</v>
      </c>
      <c r="H2243" t="s">
        <v>471</v>
      </c>
      <c r="I2243" t="s">
        <v>89</v>
      </c>
      <c r="J2243" t="s">
        <v>113</v>
      </c>
      <c r="K2243" t="s">
        <v>905</v>
      </c>
      <c r="L2243" t="s">
        <v>73</v>
      </c>
      <c r="M2243" t="s">
        <v>73</v>
      </c>
      <c r="N2243" t="s">
        <v>1116</v>
      </c>
      <c r="O2243" t="s">
        <v>79</v>
      </c>
      <c r="P2243" t="s">
        <v>1016</v>
      </c>
      <c r="Q2243" t="s">
        <v>74</v>
      </c>
      <c r="R2243" t="s">
        <v>1410</v>
      </c>
      <c r="S2243" t="s">
        <v>106</v>
      </c>
      <c r="T2243" t="s">
        <v>83</v>
      </c>
    </row>
    <row r="2244" spans="1:20" x14ac:dyDescent="0.25">
      <c r="A2244" s="1">
        <v>4802</v>
      </c>
      <c r="B2244" t="s">
        <v>23</v>
      </c>
      <c r="C2244" t="s">
        <v>26</v>
      </c>
      <c r="D2244" t="s">
        <v>53</v>
      </c>
      <c r="E2244" t="s">
        <v>57</v>
      </c>
      <c r="F2244" t="s">
        <v>73</v>
      </c>
      <c r="G2244" t="s">
        <v>86</v>
      </c>
      <c r="H2244" t="s">
        <v>875</v>
      </c>
      <c r="I2244" t="s">
        <v>114</v>
      </c>
      <c r="J2244" t="s">
        <v>93</v>
      </c>
      <c r="K2244" t="s">
        <v>1348</v>
      </c>
      <c r="L2244" t="s">
        <v>101</v>
      </c>
      <c r="M2244" t="s">
        <v>73</v>
      </c>
      <c r="N2244" t="s">
        <v>126</v>
      </c>
      <c r="O2244" t="s">
        <v>99</v>
      </c>
      <c r="P2244" t="s">
        <v>91</v>
      </c>
      <c r="Q2244" t="s">
        <v>74</v>
      </c>
      <c r="R2244" t="s">
        <v>2045</v>
      </c>
      <c r="S2244" t="s">
        <v>78</v>
      </c>
      <c r="T2244" t="s">
        <v>83</v>
      </c>
    </row>
    <row r="2245" spans="1:20" x14ac:dyDescent="0.25">
      <c r="A2245" s="1">
        <v>4803</v>
      </c>
      <c r="B2245" t="s">
        <v>23</v>
      </c>
      <c r="C2245" t="s">
        <v>27</v>
      </c>
      <c r="D2245" t="s">
        <v>53</v>
      </c>
      <c r="E2245" t="s">
        <v>45</v>
      </c>
      <c r="F2245" t="s">
        <v>74</v>
      </c>
      <c r="G2245" t="s">
        <v>78</v>
      </c>
      <c r="H2245" t="s">
        <v>132</v>
      </c>
      <c r="I2245" t="s">
        <v>98</v>
      </c>
      <c r="J2245" t="s">
        <v>93</v>
      </c>
      <c r="K2245" t="s">
        <v>1047</v>
      </c>
      <c r="L2245" t="s">
        <v>73</v>
      </c>
      <c r="M2245" t="s">
        <v>74</v>
      </c>
      <c r="N2245" t="s">
        <v>83</v>
      </c>
      <c r="O2245" t="s">
        <v>103</v>
      </c>
      <c r="P2245" t="s">
        <v>1086</v>
      </c>
      <c r="Q2245" t="s">
        <v>74</v>
      </c>
      <c r="R2245" t="s">
        <v>1903</v>
      </c>
      <c r="S2245" t="s">
        <v>116</v>
      </c>
      <c r="T2245" t="s">
        <v>1116</v>
      </c>
    </row>
    <row r="2246" spans="1:20" x14ac:dyDescent="0.25">
      <c r="A2246" s="1">
        <v>4804</v>
      </c>
      <c r="B2246" t="s">
        <v>23</v>
      </c>
      <c r="C2246" t="s">
        <v>28</v>
      </c>
      <c r="D2246" t="s">
        <v>53</v>
      </c>
      <c r="E2246" t="s">
        <v>42</v>
      </c>
      <c r="F2246" t="s">
        <v>74</v>
      </c>
      <c r="G2246" t="s">
        <v>130</v>
      </c>
      <c r="H2246" t="s">
        <v>392</v>
      </c>
      <c r="I2246" t="s">
        <v>94</v>
      </c>
      <c r="J2246" t="s">
        <v>108</v>
      </c>
      <c r="K2246" t="s">
        <v>1399</v>
      </c>
      <c r="L2246" t="s">
        <v>131</v>
      </c>
      <c r="M2246" t="s">
        <v>73</v>
      </c>
      <c r="N2246" t="s">
        <v>73</v>
      </c>
      <c r="O2246" t="s">
        <v>93</v>
      </c>
      <c r="P2246" t="s">
        <v>1200</v>
      </c>
      <c r="Q2246" t="s">
        <v>74</v>
      </c>
      <c r="R2246" t="s">
        <v>95</v>
      </c>
      <c r="S2246" t="s">
        <v>82</v>
      </c>
      <c r="T2246" t="s">
        <v>78</v>
      </c>
    </row>
    <row r="2247" spans="1:20" x14ac:dyDescent="0.25">
      <c r="A2247" s="1">
        <v>4805</v>
      </c>
      <c r="B2247" t="s">
        <v>23</v>
      </c>
      <c r="C2247" t="s">
        <v>40</v>
      </c>
      <c r="D2247" t="s">
        <v>53</v>
      </c>
      <c r="E2247" t="s">
        <v>56</v>
      </c>
      <c r="F2247" t="s">
        <v>73</v>
      </c>
      <c r="G2247" t="s">
        <v>95</v>
      </c>
      <c r="H2247" t="s">
        <v>368</v>
      </c>
      <c r="I2247" t="s">
        <v>79</v>
      </c>
      <c r="J2247" t="s">
        <v>112</v>
      </c>
      <c r="K2247" t="s">
        <v>1244</v>
      </c>
      <c r="L2247" t="s">
        <v>74</v>
      </c>
      <c r="M2247" t="s">
        <v>126</v>
      </c>
      <c r="N2247" t="s">
        <v>73</v>
      </c>
      <c r="O2247" t="s">
        <v>88</v>
      </c>
      <c r="P2247" t="s">
        <v>1222</v>
      </c>
      <c r="Q2247" t="s">
        <v>101</v>
      </c>
      <c r="R2247" t="s">
        <v>1051</v>
      </c>
      <c r="S2247" t="s">
        <v>85</v>
      </c>
      <c r="T2247" t="s">
        <v>131</v>
      </c>
    </row>
    <row r="2248" spans="1:20" x14ac:dyDescent="0.25">
      <c r="A2248" s="1">
        <v>4806</v>
      </c>
      <c r="B2248" t="s">
        <v>23</v>
      </c>
      <c r="C2248" t="s">
        <v>29</v>
      </c>
      <c r="D2248" t="s">
        <v>53</v>
      </c>
      <c r="E2248" t="s">
        <v>54</v>
      </c>
      <c r="F2248" t="s">
        <v>73</v>
      </c>
      <c r="G2248" t="s">
        <v>102</v>
      </c>
      <c r="H2248" t="s">
        <v>476</v>
      </c>
      <c r="I2248" t="s">
        <v>102</v>
      </c>
      <c r="J2248" t="s">
        <v>93</v>
      </c>
      <c r="K2248" t="s">
        <v>1307</v>
      </c>
      <c r="L2248" t="s">
        <v>74</v>
      </c>
      <c r="M2248" t="s">
        <v>126</v>
      </c>
      <c r="N2248" t="s">
        <v>101</v>
      </c>
      <c r="O2248" t="s">
        <v>77</v>
      </c>
      <c r="P2248" t="s">
        <v>544</v>
      </c>
      <c r="Q2248" t="s">
        <v>74</v>
      </c>
      <c r="R2248" t="s">
        <v>1771</v>
      </c>
      <c r="S2248" t="s">
        <v>85</v>
      </c>
      <c r="T2248" t="s">
        <v>1116</v>
      </c>
    </row>
    <row r="2249" spans="1:20" x14ac:dyDescent="0.25">
      <c r="A2249" s="1">
        <v>4807</v>
      </c>
      <c r="B2249" t="s">
        <v>23</v>
      </c>
      <c r="C2249" t="s">
        <v>30</v>
      </c>
      <c r="D2249" t="s">
        <v>53</v>
      </c>
      <c r="E2249" t="s">
        <v>65</v>
      </c>
      <c r="F2249" t="s">
        <v>74</v>
      </c>
      <c r="G2249" t="s">
        <v>86</v>
      </c>
      <c r="H2249" t="s">
        <v>334</v>
      </c>
      <c r="I2249" t="s">
        <v>86</v>
      </c>
      <c r="J2249" t="s">
        <v>91</v>
      </c>
      <c r="K2249" t="s">
        <v>1188</v>
      </c>
      <c r="L2249" t="s">
        <v>101</v>
      </c>
      <c r="M2249" t="s">
        <v>73</v>
      </c>
      <c r="N2249" t="s">
        <v>101</v>
      </c>
      <c r="O2249" t="s">
        <v>107</v>
      </c>
      <c r="P2249" t="s">
        <v>789</v>
      </c>
      <c r="Q2249" t="s">
        <v>73</v>
      </c>
      <c r="R2249" t="s">
        <v>2006</v>
      </c>
      <c r="S2249" t="s">
        <v>96</v>
      </c>
      <c r="T2249" t="s">
        <v>83</v>
      </c>
    </row>
    <row r="2250" spans="1:20" x14ac:dyDescent="0.25">
      <c r="A2250" s="1">
        <v>4808</v>
      </c>
      <c r="B2250" t="s">
        <v>23</v>
      </c>
      <c r="C2250" t="s">
        <v>31</v>
      </c>
      <c r="D2250" t="s">
        <v>53</v>
      </c>
      <c r="E2250" t="s">
        <v>55</v>
      </c>
      <c r="F2250" t="s">
        <v>73</v>
      </c>
      <c r="G2250" t="s">
        <v>92</v>
      </c>
      <c r="H2250" t="s">
        <v>764</v>
      </c>
      <c r="I2250" t="s">
        <v>103</v>
      </c>
      <c r="J2250" t="s">
        <v>94</v>
      </c>
      <c r="K2250" t="s">
        <v>1327</v>
      </c>
      <c r="L2250" t="s">
        <v>126</v>
      </c>
      <c r="M2250" t="s">
        <v>73</v>
      </c>
      <c r="N2250" t="s">
        <v>74</v>
      </c>
      <c r="O2250" t="s">
        <v>93</v>
      </c>
      <c r="P2250" t="s">
        <v>1224</v>
      </c>
      <c r="Q2250" t="s">
        <v>74</v>
      </c>
      <c r="R2250" t="s">
        <v>1489</v>
      </c>
      <c r="S2250" t="s">
        <v>116</v>
      </c>
      <c r="T2250" t="s">
        <v>1116</v>
      </c>
    </row>
    <row r="2251" spans="1:20" x14ac:dyDescent="0.25">
      <c r="A2251" s="1">
        <v>4809</v>
      </c>
      <c r="B2251" t="s">
        <v>23</v>
      </c>
      <c r="C2251" t="s">
        <v>33</v>
      </c>
      <c r="D2251" t="s">
        <v>53</v>
      </c>
      <c r="E2251" t="s">
        <v>43</v>
      </c>
      <c r="F2251" t="s">
        <v>73</v>
      </c>
      <c r="G2251" t="s">
        <v>76</v>
      </c>
      <c r="H2251" t="s">
        <v>372</v>
      </c>
      <c r="I2251" t="s">
        <v>81</v>
      </c>
      <c r="J2251" t="s">
        <v>79</v>
      </c>
      <c r="K2251" t="s">
        <v>397</v>
      </c>
      <c r="L2251" t="s">
        <v>73</v>
      </c>
      <c r="M2251" t="s">
        <v>74</v>
      </c>
      <c r="N2251" t="s">
        <v>76</v>
      </c>
      <c r="O2251" t="s">
        <v>90</v>
      </c>
      <c r="P2251" t="s">
        <v>919</v>
      </c>
      <c r="Q2251" t="s">
        <v>74</v>
      </c>
      <c r="R2251" t="s">
        <v>1612</v>
      </c>
      <c r="S2251" t="s">
        <v>78</v>
      </c>
      <c r="T2251" t="s">
        <v>126</v>
      </c>
    </row>
    <row r="2252" spans="1:20" x14ac:dyDescent="0.25">
      <c r="A2252" s="1">
        <v>4810</v>
      </c>
      <c r="B2252" t="s">
        <v>23</v>
      </c>
      <c r="C2252" t="s">
        <v>34</v>
      </c>
      <c r="D2252" t="s">
        <v>53</v>
      </c>
      <c r="E2252" t="s">
        <v>54</v>
      </c>
      <c r="F2252" t="s">
        <v>74</v>
      </c>
      <c r="G2252" t="s">
        <v>90</v>
      </c>
      <c r="H2252" t="s">
        <v>159</v>
      </c>
      <c r="I2252" t="s">
        <v>99</v>
      </c>
      <c r="J2252" t="s">
        <v>79</v>
      </c>
      <c r="K2252" t="s">
        <v>1263</v>
      </c>
      <c r="L2252" t="s">
        <v>126</v>
      </c>
      <c r="M2252" t="s">
        <v>74</v>
      </c>
      <c r="N2252" t="s">
        <v>74</v>
      </c>
      <c r="O2252" t="s">
        <v>77</v>
      </c>
      <c r="P2252" t="s">
        <v>636</v>
      </c>
      <c r="Q2252" t="s">
        <v>73</v>
      </c>
      <c r="R2252" t="s">
        <v>2029</v>
      </c>
      <c r="S2252" t="s">
        <v>85</v>
      </c>
      <c r="T2252" t="s">
        <v>83</v>
      </c>
    </row>
    <row r="2253" spans="1:20" x14ac:dyDescent="0.25">
      <c r="A2253" s="1">
        <v>4811</v>
      </c>
      <c r="B2253" t="s">
        <v>23</v>
      </c>
      <c r="C2253" t="s">
        <v>35</v>
      </c>
      <c r="D2253" t="s">
        <v>53</v>
      </c>
      <c r="E2253" t="s">
        <v>63</v>
      </c>
      <c r="F2253" t="s">
        <v>74</v>
      </c>
      <c r="G2253" t="s">
        <v>94</v>
      </c>
      <c r="H2253" t="s">
        <v>878</v>
      </c>
      <c r="I2253" t="s">
        <v>99</v>
      </c>
      <c r="J2253" t="s">
        <v>92</v>
      </c>
      <c r="K2253" t="s">
        <v>1223</v>
      </c>
      <c r="L2253" t="s">
        <v>1116</v>
      </c>
      <c r="M2253" t="s">
        <v>73</v>
      </c>
      <c r="N2253" t="s">
        <v>101</v>
      </c>
      <c r="O2253" t="s">
        <v>102</v>
      </c>
      <c r="P2253" t="s">
        <v>123</v>
      </c>
      <c r="Q2253" t="s">
        <v>73</v>
      </c>
      <c r="R2253" t="s">
        <v>1938</v>
      </c>
      <c r="S2253" t="s">
        <v>116</v>
      </c>
      <c r="T2253" t="s">
        <v>83</v>
      </c>
    </row>
    <row r="2254" spans="1:20" x14ac:dyDescent="0.25">
      <c r="A2254" s="1">
        <v>4812</v>
      </c>
      <c r="B2254" t="s">
        <v>23</v>
      </c>
      <c r="C2254" t="s">
        <v>36</v>
      </c>
      <c r="D2254" t="s">
        <v>53</v>
      </c>
      <c r="E2254" t="s">
        <v>50</v>
      </c>
      <c r="F2254" t="s">
        <v>74</v>
      </c>
      <c r="G2254" t="s">
        <v>77</v>
      </c>
      <c r="H2254" t="s">
        <v>462</v>
      </c>
      <c r="I2254" t="s">
        <v>94</v>
      </c>
      <c r="J2254" t="s">
        <v>125</v>
      </c>
      <c r="K2254" t="s">
        <v>1244</v>
      </c>
      <c r="L2254" t="s">
        <v>74</v>
      </c>
      <c r="M2254" t="s">
        <v>126</v>
      </c>
      <c r="N2254" t="s">
        <v>101</v>
      </c>
      <c r="O2254" t="s">
        <v>103</v>
      </c>
      <c r="P2254" t="s">
        <v>1351</v>
      </c>
      <c r="Q2254" t="s">
        <v>126</v>
      </c>
      <c r="R2254" t="s">
        <v>2050</v>
      </c>
      <c r="S2254" t="s">
        <v>82</v>
      </c>
      <c r="T2254" t="s">
        <v>83</v>
      </c>
    </row>
    <row r="2255" spans="1:20" x14ac:dyDescent="0.25">
      <c r="A2255" s="1">
        <v>4813</v>
      </c>
      <c r="B2255" t="s">
        <v>23</v>
      </c>
      <c r="C2255" t="s">
        <v>37</v>
      </c>
      <c r="D2255" t="s">
        <v>53</v>
      </c>
      <c r="E2255" t="s">
        <v>71</v>
      </c>
      <c r="F2255" t="s">
        <v>73</v>
      </c>
      <c r="G2255" t="s">
        <v>77</v>
      </c>
      <c r="H2255" t="s">
        <v>218</v>
      </c>
      <c r="I2255" t="s">
        <v>99</v>
      </c>
      <c r="J2255" t="s">
        <v>86</v>
      </c>
      <c r="K2255" t="s">
        <v>1291</v>
      </c>
      <c r="L2255" t="s">
        <v>126</v>
      </c>
      <c r="M2255" t="s">
        <v>126</v>
      </c>
      <c r="N2255" t="s">
        <v>74</v>
      </c>
      <c r="O2255" t="s">
        <v>80</v>
      </c>
      <c r="P2255" t="s">
        <v>824</v>
      </c>
      <c r="Q2255" t="s">
        <v>74</v>
      </c>
      <c r="R2255" t="s">
        <v>1692</v>
      </c>
      <c r="S2255" t="s">
        <v>78</v>
      </c>
      <c r="T2255" t="s">
        <v>131</v>
      </c>
    </row>
    <row r="2256" spans="1:20" x14ac:dyDescent="0.25">
      <c r="A2256" s="1">
        <v>4814</v>
      </c>
      <c r="B2256" t="s">
        <v>23</v>
      </c>
      <c r="C2256" t="s">
        <v>38</v>
      </c>
      <c r="D2256" t="s">
        <v>53</v>
      </c>
      <c r="E2256" t="s">
        <v>70</v>
      </c>
      <c r="F2256" t="s">
        <v>73</v>
      </c>
      <c r="G2256" t="s">
        <v>102</v>
      </c>
      <c r="H2256" t="s">
        <v>735</v>
      </c>
      <c r="I2256" t="s">
        <v>99</v>
      </c>
      <c r="J2256" t="s">
        <v>107</v>
      </c>
      <c r="K2256" t="s">
        <v>1265</v>
      </c>
      <c r="L2256" t="s">
        <v>73</v>
      </c>
      <c r="M2256" t="s">
        <v>74</v>
      </c>
      <c r="N2256" t="s">
        <v>131</v>
      </c>
      <c r="O2256" t="s">
        <v>92</v>
      </c>
      <c r="P2256" t="s">
        <v>927</v>
      </c>
      <c r="Q2256" t="s">
        <v>74</v>
      </c>
      <c r="R2256" t="s">
        <v>1629</v>
      </c>
      <c r="S2256" t="s">
        <v>96</v>
      </c>
      <c r="T2256" t="s">
        <v>1116</v>
      </c>
    </row>
    <row r="2257" spans="1:20" x14ac:dyDescent="0.25">
      <c r="A2257" s="1">
        <v>4815</v>
      </c>
      <c r="B2257" t="s">
        <v>23</v>
      </c>
      <c r="C2257" t="s">
        <v>39</v>
      </c>
      <c r="D2257" t="s">
        <v>53</v>
      </c>
      <c r="E2257" t="s">
        <v>71</v>
      </c>
      <c r="F2257" t="s">
        <v>74</v>
      </c>
      <c r="G2257" t="s">
        <v>96</v>
      </c>
      <c r="H2257" t="s">
        <v>236</v>
      </c>
      <c r="I2257" t="s">
        <v>98</v>
      </c>
      <c r="J2257" t="s">
        <v>111</v>
      </c>
      <c r="K2257" t="s">
        <v>1222</v>
      </c>
      <c r="L2257" t="s">
        <v>73</v>
      </c>
      <c r="M2257" t="s">
        <v>74</v>
      </c>
      <c r="N2257" t="s">
        <v>1116</v>
      </c>
      <c r="O2257" t="s">
        <v>114</v>
      </c>
      <c r="P2257" t="s">
        <v>681</v>
      </c>
      <c r="Q2257" t="s">
        <v>126</v>
      </c>
      <c r="R2257" t="s">
        <v>1769</v>
      </c>
      <c r="S2257" t="s">
        <v>85</v>
      </c>
      <c r="T2257" t="s">
        <v>101</v>
      </c>
    </row>
    <row r="2258" spans="1:20" x14ac:dyDescent="0.25">
      <c r="A2258" s="1">
        <v>4816</v>
      </c>
      <c r="B2258" t="s">
        <v>23</v>
      </c>
      <c r="C2258" t="s">
        <v>24</v>
      </c>
      <c r="D2258" t="s">
        <v>54</v>
      </c>
      <c r="E2258" t="s">
        <v>57</v>
      </c>
      <c r="F2258" t="s">
        <v>73</v>
      </c>
      <c r="G2258" t="s">
        <v>77</v>
      </c>
      <c r="H2258" t="s">
        <v>150</v>
      </c>
      <c r="I2258" t="s">
        <v>98</v>
      </c>
      <c r="J2258" t="s">
        <v>86</v>
      </c>
      <c r="K2258" t="s">
        <v>1133</v>
      </c>
      <c r="L2258" t="s">
        <v>126</v>
      </c>
      <c r="M2258" t="s">
        <v>73</v>
      </c>
      <c r="N2258" t="s">
        <v>126</v>
      </c>
      <c r="O2258" t="s">
        <v>108</v>
      </c>
      <c r="P2258" t="s">
        <v>1295</v>
      </c>
      <c r="Q2258" t="s">
        <v>74</v>
      </c>
      <c r="R2258" t="s">
        <v>1488</v>
      </c>
      <c r="S2258" t="s">
        <v>82</v>
      </c>
      <c r="T2258" t="s">
        <v>76</v>
      </c>
    </row>
    <row r="2259" spans="1:20" x14ac:dyDescent="0.25">
      <c r="A2259" s="1">
        <v>4817</v>
      </c>
      <c r="B2259" t="s">
        <v>23</v>
      </c>
      <c r="C2259" t="s">
        <v>25</v>
      </c>
      <c r="D2259" t="s">
        <v>54</v>
      </c>
      <c r="E2259" t="s">
        <v>71</v>
      </c>
      <c r="F2259" t="s">
        <v>73</v>
      </c>
      <c r="G2259" t="s">
        <v>99</v>
      </c>
      <c r="H2259" t="s">
        <v>550</v>
      </c>
      <c r="I2259" t="s">
        <v>75</v>
      </c>
      <c r="J2259" t="s">
        <v>94</v>
      </c>
      <c r="K2259" t="s">
        <v>1018</v>
      </c>
      <c r="L2259" t="s">
        <v>101</v>
      </c>
      <c r="M2259" t="s">
        <v>74</v>
      </c>
      <c r="N2259" t="s">
        <v>101</v>
      </c>
      <c r="O2259" t="s">
        <v>93</v>
      </c>
      <c r="P2259" t="s">
        <v>1217</v>
      </c>
      <c r="Q2259" t="s">
        <v>73</v>
      </c>
      <c r="R2259" t="s">
        <v>642</v>
      </c>
      <c r="S2259" t="s">
        <v>96</v>
      </c>
      <c r="T2259" t="s">
        <v>76</v>
      </c>
    </row>
    <row r="2260" spans="1:20" x14ac:dyDescent="0.25">
      <c r="A2260" s="1">
        <v>4818</v>
      </c>
      <c r="B2260" t="s">
        <v>23</v>
      </c>
      <c r="C2260" t="s">
        <v>26</v>
      </c>
      <c r="D2260" t="s">
        <v>54</v>
      </c>
      <c r="E2260" t="s">
        <v>42</v>
      </c>
      <c r="F2260" t="s">
        <v>74</v>
      </c>
      <c r="G2260" t="s">
        <v>86</v>
      </c>
      <c r="H2260" t="s">
        <v>920</v>
      </c>
      <c r="I2260" t="s">
        <v>94</v>
      </c>
      <c r="J2260" t="s">
        <v>97</v>
      </c>
      <c r="K2260" t="s">
        <v>1204</v>
      </c>
      <c r="L2260" t="s">
        <v>126</v>
      </c>
      <c r="M2260" t="s">
        <v>73</v>
      </c>
      <c r="N2260" t="s">
        <v>74</v>
      </c>
      <c r="O2260" t="s">
        <v>77</v>
      </c>
      <c r="P2260" t="s">
        <v>575</v>
      </c>
      <c r="Q2260" t="s">
        <v>74</v>
      </c>
      <c r="R2260" t="s">
        <v>1610</v>
      </c>
      <c r="S2260" t="s">
        <v>117</v>
      </c>
      <c r="T2260" t="s">
        <v>131</v>
      </c>
    </row>
    <row r="2261" spans="1:20" x14ac:dyDescent="0.25">
      <c r="A2261" s="1">
        <v>4819</v>
      </c>
      <c r="B2261" t="s">
        <v>23</v>
      </c>
      <c r="C2261" t="s">
        <v>27</v>
      </c>
      <c r="D2261" t="s">
        <v>54</v>
      </c>
      <c r="E2261" t="s">
        <v>65</v>
      </c>
      <c r="F2261" t="s">
        <v>74</v>
      </c>
      <c r="G2261" t="s">
        <v>77</v>
      </c>
      <c r="H2261" t="s">
        <v>317</v>
      </c>
      <c r="I2261" t="s">
        <v>77</v>
      </c>
      <c r="J2261" t="s">
        <v>119</v>
      </c>
      <c r="K2261" t="s">
        <v>1247</v>
      </c>
      <c r="L2261" t="s">
        <v>101</v>
      </c>
      <c r="M2261" t="s">
        <v>74</v>
      </c>
      <c r="N2261" t="s">
        <v>73</v>
      </c>
      <c r="O2261" t="s">
        <v>102</v>
      </c>
      <c r="P2261" t="s">
        <v>540</v>
      </c>
      <c r="Q2261" t="s">
        <v>73</v>
      </c>
      <c r="R2261" t="s">
        <v>1791</v>
      </c>
      <c r="S2261" t="s">
        <v>89</v>
      </c>
      <c r="T2261" t="s">
        <v>83</v>
      </c>
    </row>
    <row r="2262" spans="1:20" x14ac:dyDescent="0.25">
      <c r="A2262" s="1">
        <v>4820</v>
      </c>
      <c r="B2262" t="s">
        <v>23</v>
      </c>
      <c r="C2262" t="s">
        <v>28</v>
      </c>
      <c r="D2262" t="s">
        <v>54</v>
      </c>
      <c r="E2262" t="s">
        <v>56</v>
      </c>
      <c r="F2262" t="s">
        <v>73</v>
      </c>
      <c r="G2262" t="s">
        <v>99</v>
      </c>
      <c r="H2262" t="s">
        <v>434</v>
      </c>
      <c r="I2262" t="s">
        <v>81</v>
      </c>
      <c r="J2262" t="s">
        <v>113</v>
      </c>
      <c r="K2262" t="s">
        <v>782</v>
      </c>
      <c r="L2262" t="s">
        <v>73</v>
      </c>
      <c r="M2262" t="s">
        <v>74</v>
      </c>
      <c r="N2262" t="s">
        <v>73</v>
      </c>
      <c r="O2262" t="s">
        <v>110</v>
      </c>
      <c r="P2262" t="s">
        <v>1165</v>
      </c>
      <c r="Q2262" t="s">
        <v>74</v>
      </c>
      <c r="R2262" t="s">
        <v>1611</v>
      </c>
      <c r="S2262" t="s">
        <v>96</v>
      </c>
      <c r="T2262" t="s">
        <v>131</v>
      </c>
    </row>
    <row r="2263" spans="1:20" x14ac:dyDescent="0.25">
      <c r="A2263" s="1">
        <v>4821</v>
      </c>
      <c r="B2263" t="s">
        <v>23</v>
      </c>
      <c r="C2263" t="s">
        <v>29</v>
      </c>
      <c r="D2263" t="s">
        <v>54</v>
      </c>
      <c r="E2263" t="s">
        <v>53</v>
      </c>
      <c r="F2263" t="s">
        <v>74</v>
      </c>
      <c r="G2263" t="s">
        <v>79</v>
      </c>
      <c r="H2263" t="s">
        <v>1009</v>
      </c>
      <c r="I2263" t="s">
        <v>92</v>
      </c>
      <c r="J2263" t="s">
        <v>104</v>
      </c>
      <c r="K2263" t="s">
        <v>1275</v>
      </c>
      <c r="L2263" t="s">
        <v>1116</v>
      </c>
      <c r="M2263" t="s">
        <v>73</v>
      </c>
      <c r="N2263" t="s">
        <v>74</v>
      </c>
      <c r="O2263" t="s">
        <v>92</v>
      </c>
      <c r="P2263" t="s">
        <v>120</v>
      </c>
      <c r="Q2263" t="s">
        <v>73</v>
      </c>
      <c r="R2263" t="s">
        <v>1881</v>
      </c>
      <c r="S2263" t="s">
        <v>89</v>
      </c>
      <c r="T2263" t="s">
        <v>117</v>
      </c>
    </row>
    <row r="2264" spans="1:20" x14ac:dyDescent="0.25">
      <c r="A2264" s="1">
        <v>4822</v>
      </c>
      <c r="B2264" t="s">
        <v>23</v>
      </c>
      <c r="C2264" t="s">
        <v>30</v>
      </c>
      <c r="D2264" t="s">
        <v>54</v>
      </c>
      <c r="E2264" t="s">
        <v>50</v>
      </c>
      <c r="F2264" t="s">
        <v>74</v>
      </c>
      <c r="G2264" t="s">
        <v>106</v>
      </c>
      <c r="H2264" t="s">
        <v>901</v>
      </c>
      <c r="I2264" t="s">
        <v>106</v>
      </c>
      <c r="J2264" t="s">
        <v>114</v>
      </c>
      <c r="K2264" t="s">
        <v>1157</v>
      </c>
      <c r="L2264" t="s">
        <v>73</v>
      </c>
      <c r="M2264" t="s">
        <v>73</v>
      </c>
      <c r="N2264" t="s">
        <v>1116</v>
      </c>
      <c r="O2264" t="s">
        <v>95</v>
      </c>
      <c r="P2264" t="s">
        <v>772</v>
      </c>
      <c r="Q2264" t="s">
        <v>74</v>
      </c>
      <c r="R2264" t="s">
        <v>2093</v>
      </c>
      <c r="S2264" t="s">
        <v>85</v>
      </c>
      <c r="T2264" t="s">
        <v>1116</v>
      </c>
    </row>
    <row r="2265" spans="1:20" x14ac:dyDescent="0.25">
      <c r="A2265" s="1">
        <v>4823</v>
      </c>
      <c r="B2265" t="s">
        <v>23</v>
      </c>
      <c r="C2265" t="s">
        <v>31</v>
      </c>
      <c r="D2265" t="s">
        <v>54</v>
      </c>
      <c r="E2265" t="s">
        <v>67</v>
      </c>
      <c r="F2265" t="s">
        <v>73</v>
      </c>
      <c r="G2265" t="s">
        <v>77</v>
      </c>
      <c r="H2265" t="s">
        <v>639</v>
      </c>
      <c r="I2265" t="s">
        <v>98</v>
      </c>
      <c r="J2265" t="s">
        <v>95</v>
      </c>
      <c r="K2265" t="s">
        <v>1177</v>
      </c>
      <c r="L2265" t="s">
        <v>101</v>
      </c>
      <c r="M2265" t="s">
        <v>74</v>
      </c>
      <c r="N2265" t="s">
        <v>131</v>
      </c>
      <c r="O2265" t="s">
        <v>113</v>
      </c>
      <c r="P2265" t="s">
        <v>281</v>
      </c>
      <c r="Q2265" t="s">
        <v>73</v>
      </c>
      <c r="R2265" t="s">
        <v>1991</v>
      </c>
      <c r="S2265" t="s">
        <v>85</v>
      </c>
      <c r="T2265" t="s">
        <v>1116</v>
      </c>
    </row>
    <row r="2266" spans="1:20" x14ac:dyDescent="0.25">
      <c r="A2266" s="1">
        <v>4824</v>
      </c>
      <c r="B2266" t="s">
        <v>23</v>
      </c>
      <c r="C2266" t="s">
        <v>32</v>
      </c>
      <c r="D2266" t="s">
        <v>54</v>
      </c>
      <c r="E2266" t="s">
        <v>59</v>
      </c>
      <c r="F2266" t="s">
        <v>74</v>
      </c>
      <c r="G2266" t="s">
        <v>85</v>
      </c>
      <c r="H2266" t="s">
        <v>788</v>
      </c>
      <c r="I2266" t="s">
        <v>81</v>
      </c>
      <c r="J2266" t="s">
        <v>91</v>
      </c>
      <c r="K2266" t="s">
        <v>1157</v>
      </c>
      <c r="L2266" t="s">
        <v>74</v>
      </c>
      <c r="M2266" t="s">
        <v>101</v>
      </c>
      <c r="N2266" t="s">
        <v>74</v>
      </c>
      <c r="O2266" t="s">
        <v>113</v>
      </c>
      <c r="P2266" t="s">
        <v>681</v>
      </c>
      <c r="Q2266" t="s">
        <v>73</v>
      </c>
      <c r="R2266" t="s">
        <v>1499</v>
      </c>
      <c r="S2266" t="s">
        <v>82</v>
      </c>
      <c r="T2266" t="s">
        <v>131</v>
      </c>
    </row>
    <row r="2267" spans="1:20" x14ac:dyDescent="0.25">
      <c r="A2267" s="1">
        <v>4825</v>
      </c>
      <c r="B2267" t="s">
        <v>23</v>
      </c>
      <c r="C2267" t="s">
        <v>33</v>
      </c>
      <c r="D2267" t="s">
        <v>54</v>
      </c>
      <c r="E2267" t="s">
        <v>55</v>
      </c>
      <c r="F2267" t="s">
        <v>74</v>
      </c>
      <c r="G2267" t="s">
        <v>108</v>
      </c>
      <c r="H2267" t="s">
        <v>456</v>
      </c>
      <c r="I2267" t="s">
        <v>106</v>
      </c>
      <c r="J2267" t="s">
        <v>77</v>
      </c>
      <c r="K2267" t="s">
        <v>765</v>
      </c>
      <c r="L2267" t="s">
        <v>74</v>
      </c>
      <c r="M2267" t="s">
        <v>74</v>
      </c>
      <c r="N2267" t="s">
        <v>101</v>
      </c>
      <c r="O2267" t="s">
        <v>111</v>
      </c>
      <c r="P2267" t="s">
        <v>1266</v>
      </c>
      <c r="Q2267" t="s">
        <v>101</v>
      </c>
      <c r="R2267" t="s">
        <v>1961</v>
      </c>
      <c r="S2267" t="s">
        <v>116</v>
      </c>
      <c r="T2267" t="s">
        <v>1116</v>
      </c>
    </row>
    <row r="2268" spans="1:20" x14ac:dyDescent="0.25">
      <c r="A2268" s="1">
        <v>4826</v>
      </c>
      <c r="B2268" t="s">
        <v>23</v>
      </c>
      <c r="C2268" t="s">
        <v>34</v>
      </c>
      <c r="D2268" t="s">
        <v>54</v>
      </c>
      <c r="E2268" t="s">
        <v>53</v>
      </c>
      <c r="F2268" t="s">
        <v>73</v>
      </c>
      <c r="G2268" t="s">
        <v>75</v>
      </c>
      <c r="H2268" t="s">
        <v>541</v>
      </c>
      <c r="I2268" t="s">
        <v>89</v>
      </c>
      <c r="J2268" t="s">
        <v>114</v>
      </c>
      <c r="K2268" t="s">
        <v>1018</v>
      </c>
      <c r="L2268" t="s">
        <v>73</v>
      </c>
      <c r="M2268" t="s">
        <v>73</v>
      </c>
      <c r="N2268" t="s">
        <v>74</v>
      </c>
      <c r="O2268" t="s">
        <v>91</v>
      </c>
      <c r="P2268" t="s">
        <v>1126</v>
      </c>
      <c r="Q2268" t="s">
        <v>126</v>
      </c>
      <c r="R2268" t="s">
        <v>2063</v>
      </c>
      <c r="S2268" t="s">
        <v>106</v>
      </c>
      <c r="T2268" t="s">
        <v>87</v>
      </c>
    </row>
    <row r="2269" spans="1:20" x14ac:dyDescent="0.25">
      <c r="A2269" s="1">
        <v>4827</v>
      </c>
      <c r="B2269" t="s">
        <v>23</v>
      </c>
      <c r="C2269" t="s">
        <v>35</v>
      </c>
      <c r="D2269" t="s">
        <v>54</v>
      </c>
      <c r="E2269" t="s">
        <v>71</v>
      </c>
      <c r="F2269" t="s">
        <v>74</v>
      </c>
      <c r="G2269" t="s">
        <v>75</v>
      </c>
      <c r="H2269" t="s">
        <v>389</v>
      </c>
      <c r="I2269" t="s">
        <v>114</v>
      </c>
      <c r="J2269" t="s">
        <v>104</v>
      </c>
      <c r="K2269" t="s">
        <v>1321</v>
      </c>
      <c r="L2269" t="s">
        <v>74</v>
      </c>
      <c r="M2269" t="s">
        <v>126</v>
      </c>
      <c r="N2269" t="s">
        <v>101</v>
      </c>
      <c r="O2269" t="s">
        <v>77</v>
      </c>
      <c r="P2269" t="s">
        <v>133</v>
      </c>
      <c r="Q2269" t="s">
        <v>74</v>
      </c>
      <c r="R2269" t="s">
        <v>1563</v>
      </c>
      <c r="S2269" t="s">
        <v>85</v>
      </c>
      <c r="T2269" t="s">
        <v>131</v>
      </c>
    </row>
    <row r="2270" spans="1:20" x14ac:dyDescent="0.25">
      <c r="A2270" s="1">
        <v>4828</v>
      </c>
      <c r="B2270" t="s">
        <v>23</v>
      </c>
      <c r="C2270" t="s">
        <v>36</v>
      </c>
      <c r="D2270" t="s">
        <v>54</v>
      </c>
      <c r="E2270" t="s">
        <v>70</v>
      </c>
      <c r="F2270" t="s">
        <v>73</v>
      </c>
      <c r="G2270" t="s">
        <v>80</v>
      </c>
      <c r="H2270" t="s">
        <v>891</v>
      </c>
      <c r="I2270" t="s">
        <v>99</v>
      </c>
      <c r="J2270" t="s">
        <v>111</v>
      </c>
      <c r="K2270" t="s">
        <v>1267</v>
      </c>
      <c r="L2270" t="s">
        <v>126</v>
      </c>
      <c r="M2270" t="s">
        <v>73</v>
      </c>
      <c r="N2270" t="s">
        <v>74</v>
      </c>
      <c r="O2270" t="s">
        <v>103</v>
      </c>
      <c r="P2270" t="s">
        <v>466</v>
      </c>
      <c r="Q2270" t="s">
        <v>74</v>
      </c>
      <c r="R2270" t="s">
        <v>2126</v>
      </c>
      <c r="S2270" t="s">
        <v>89</v>
      </c>
      <c r="T2270" t="s">
        <v>83</v>
      </c>
    </row>
    <row r="2271" spans="1:20" x14ac:dyDescent="0.25">
      <c r="A2271" s="1">
        <v>4829</v>
      </c>
      <c r="B2271" t="s">
        <v>23</v>
      </c>
      <c r="C2271" t="s">
        <v>37</v>
      </c>
      <c r="D2271" t="s">
        <v>54</v>
      </c>
      <c r="E2271" t="s">
        <v>64</v>
      </c>
      <c r="F2271" t="s">
        <v>73</v>
      </c>
      <c r="G2271" t="s">
        <v>76</v>
      </c>
      <c r="H2271" t="s">
        <v>828</v>
      </c>
      <c r="I2271" t="s">
        <v>81</v>
      </c>
      <c r="J2271" t="s">
        <v>93</v>
      </c>
      <c r="K2271" t="s">
        <v>1164</v>
      </c>
      <c r="L2271" t="s">
        <v>73</v>
      </c>
      <c r="M2271" t="s">
        <v>73</v>
      </c>
      <c r="N2271" t="s">
        <v>74</v>
      </c>
      <c r="O2271" t="s">
        <v>75</v>
      </c>
      <c r="P2271" t="s">
        <v>119</v>
      </c>
      <c r="Q2271" t="s">
        <v>74</v>
      </c>
      <c r="R2271" t="s">
        <v>1458</v>
      </c>
      <c r="S2271" t="s">
        <v>85</v>
      </c>
      <c r="T2271" t="s">
        <v>101</v>
      </c>
    </row>
    <row r="2272" spans="1:20" x14ac:dyDescent="0.25">
      <c r="A2272" s="1">
        <v>4830</v>
      </c>
      <c r="B2272" t="s">
        <v>23</v>
      </c>
      <c r="C2272" t="s">
        <v>38</v>
      </c>
      <c r="D2272" t="s">
        <v>54</v>
      </c>
      <c r="E2272" t="s">
        <v>45</v>
      </c>
      <c r="F2272" t="s">
        <v>74</v>
      </c>
      <c r="G2272" t="s">
        <v>105</v>
      </c>
      <c r="H2272" t="s">
        <v>611</v>
      </c>
      <c r="I2272" t="s">
        <v>96</v>
      </c>
      <c r="J2272" t="s">
        <v>86</v>
      </c>
      <c r="K2272" t="s">
        <v>180</v>
      </c>
      <c r="L2272" t="s">
        <v>73</v>
      </c>
      <c r="M2272" t="s">
        <v>73</v>
      </c>
      <c r="N2272" t="s">
        <v>101</v>
      </c>
      <c r="O2272" t="s">
        <v>107</v>
      </c>
      <c r="P2272" t="s">
        <v>1174</v>
      </c>
      <c r="Q2272" t="s">
        <v>101</v>
      </c>
      <c r="R2272" t="s">
        <v>1492</v>
      </c>
      <c r="S2272" t="s">
        <v>116</v>
      </c>
      <c r="T2272" t="s">
        <v>1116</v>
      </c>
    </row>
    <row r="2273" spans="1:20" x14ac:dyDescent="0.25">
      <c r="A2273" s="1">
        <v>4831</v>
      </c>
      <c r="B2273" t="s">
        <v>23</v>
      </c>
      <c r="C2273" t="s">
        <v>39</v>
      </c>
      <c r="D2273" t="s">
        <v>54</v>
      </c>
      <c r="E2273" t="s">
        <v>55</v>
      </c>
      <c r="F2273" t="s">
        <v>73</v>
      </c>
      <c r="G2273" t="s">
        <v>90</v>
      </c>
      <c r="H2273" t="s">
        <v>147</v>
      </c>
      <c r="I2273" t="s">
        <v>85</v>
      </c>
      <c r="J2273" t="s">
        <v>114</v>
      </c>
      <c r="K2273" t="s">
        <v>1299</v>
      </c>
      <c r="L2273" t="s">
        <v>73</v>
      </c>
      <c r="M2273" t="s">
        <v>73</v>
      </c>
      <c r="N2273" t="s">
        <v>101</v>
      </c>
      <c r="O2273" t="s">
        <v>86</v>
      </c>
      <c r="P2273" t="s">
        <v>250</v>
      </c>
      <c r="Q2273" t="s">
        <v>126</v>
      </c>
      <c r="R2273" t="s">
        <v>1765</v>
      </c>
      <c r="S2273" t="s">
        <v>85</v>
      </c>
      <c r="T2273" t="s">
        <v>1116</v>
      </c>
    </row>
    <row r="2274" spans="1:20" x14ac:dyDescent="0.25">
      <c r="A2274" s="1">
        <v>4832</v>
      </c>
      <c r="B2274" t="s">
        <v>23</v>
      </c>
      <c r="C2274" t="s">
        <v>24</v>
      </c>
      <c r="D2274" t="s">
        <v>55</v>
      </c>
      <c r="E2274" t="s">
        <v>56</v>
      </c>
      <c r="F2274" t="s">
        <v>74</v>
      </c>
      <c r="G2274" t="s">
        <v>92</v>
      </c>
      <c r="H2274" t="s">
        <v>993</v>
      </c>
      <c r="I2274" t="s">
        <v>86</v>
      </c>
      <c r="J2274" t="s">
        <v>108</v>
      </c>
      <c r="K2274" t="s">
        <v>1331</v>
      </c>
      <c r="L2274" t="s">
        <v>101</v>
      </c>
      <c r="M2274" t="s">
        <v>74</v>
      </c>
      <c r="N2274" t="s">
        <v>74</v>
      </c>
      <c r="O2274" t="s">
        <v>89</v>
      </c>
      <c r="P2274" t="s">
        <v>540</v>
      </c>
      <c r="Q2274" t="s">
        <v>73</v>
      </c>
      <c r="R2274" t="s">
        <v>1737</v>
      </c>
      <c r="S2274" t="s">
        <v>78</v>
      </c>
      <c r="T2274" t="s">
        <v>131</v>
      </c>
    </row>
    <row r="2275" spans="1:20" x14ac:dyDescent="0.25">
      <c r="A2275" s="1">
        <v>4833</v>
      </c>
      <c r="B2275" t="s">
        <v>23</v>
      </c>
      <c r="C2275" t="s">
        <v>25</v>
      </c>
      <c r="D2275" t="s">
        <v>55</v>
      </c>
      <c r="E2275" t="s">
        <v>53</v>
      </c>
      <c r="F2275" t="s">
        <v>73</v>
      </c>
      <c r="G2275" t="s">
        <v>85</v>
      </c>
      <c r="H2275" t="s">
        <v>891</v>
      </c>
      <c r="I2275" t="s">
        <v>102</v>
      </c>
      <c r="J2275" t="s">
        <v>108</v>
      </c>
      <c r="K2275" t="s">
        <v>1127</v>
      </c>
      <c r="L2275" t="s">
        <v>74</v>
      </c>
      <c r="M2275" t="s">
        <v>73</v>
      </c>
      <c r="N2275" t="s">
        <v>1116</v>
      </c>
      <c r="O2275" t="s">
        <v>98</v>
      </c>
      <c r="P2275" t="s">
        <v>842</v>
      </c>
      <c r="Q2275" t="s">
        <v>73</v>
      </c>
      <c r="R2275" t="s">
        <v>1640</v>
      </c>
      <c r="S2275" t="s">
        <v>82</v>
      </c>
      <c r="T2275" t="s">
        <v>101</v>
      </c>
    </row>
    <row r="2276" spans="1:20" x14ac:dyDescent="0.25">
      <c r="A2276" s="1">
        <v>4834</v>
      </c>
      <c r="B2276" t="s">
        <v>23</v>
      </c>
      <c r="C2276" t="s">
        <v>26</v>
      </c>
      <c r="D2276" t="s">
        <v>55</v>
      </c>
      <c r="E2276" t="s">
        <v>71</v>
      </c>
      <c r="F2276" t="s">
        <v>74</v>
      </c>
      <c r="G2276" t="s">
        <v>90</v>
      </c>
      <c r="H2276" t="s">
        <v>807</v>
      </c>
      <c r="I2276" t="s">
        <v>90</v>
      </c>
      <c r="J2276" t="s">
        <v>79</v>
      </c>
      <c r="K2276" t="s">
        <v>1150</v>
      </c>
      <c r="L2276" t="s">
        <v>126</v>
      </c>
      <c r="M2276" t="s">
        <v>73</v>
      </c>
      <c r="N2276" t="s">
        <v>73</v>
      </c>
      <c r="O2276" t="s">
        <v>90</v>
      </c>
      <c r="P2276" t="s">
        <v>187</v>
      </c>
      <c r="Q2276" t="s">
        <v>73</v>
      </c>
      <c r="R2276" t="s">
        <v>1944</v>
      </c>
      <c r="S2276" t="s">
        <v>116</v>
      </c>
      <c r="T2276" t="s">
        <v>126</v>
      </c>
    </row>
    <row r="2277" spans="1:20" x14ac:dyDescent="0.25">
      <c r="A2277" s="1">
        <v>4835</v>
      </c>
      <c r="B2277" t="s">
        <v>23</v>
      </c>
      <c r="C2277" t="s">
        <v>27</v>
      </c>
      <c r="D2277" t="s">
        <v>55</v>
      </c>
      <c r="E2277" t="s">
        <v>50</v>
      </c>
      <c r="F2277" t="s">
        <v>73</v>
      </c>
      <c r="G2277" t="s">
        <v>92</v>
      </c>
      <c r="H2277" t="s">
        <v>442</v>
      </c>
      <c r="I2277" t="s">
        <v>99</v>
      </c>
      <c r="J2277" t="s">
        <v>108</v>
      </c>
      <c r="K2277" t="s">
        <v>1289</v>
      </c>
      <c r="L2277" t="s">
        <v>126</v>
      </c>
      <c r="M2277" t="s">
        <v>73</v>
      </c>
      <c r="N2277" t="s">
        <v>131</v>
      </c>
      <c r="O2277" t="s">
        <v>105</v>
      </c>
      <c r="P2277" t="s">
        <v>1183</v>
      </c>
      <c r="Q2277" t="s">
        <v>73</v>
      </c>
      <c r="R2277" t="s">
        <v>697</v>
      </c>
      <c r="S2277" t="s">
        <v>96</v>
      </c>
      <c r="T2277" t="s">
        <v>1116</v>
      </c>
    </row>
    <row r="2278" spans="1:20" x14ac:dyDescent="0.25">
      <c r="A2278" s="1">
        <v>4836</v>
      </c>
      <c r="B2278" t="s">
        <v>23</v>
      </c>
      <c r="C2278" t="s">
        <v>28</v>
      </c>
      <c r="D2278" t="s">
        <v>55</v>
      </c>
      <c r="E2278" t="s">
        <v>45</v>
      </c>
      <c r="F2278" t="s">
        <v>73</v>
      </c>
      <c r="G2278" t="s">
        <v>86</v>
      </c>
      <c r="H2278" t="s">
        <v>485</v>
      </c>
      <c r="I2278" t="s">
        <v>92</v>
      </c>
      <c r="J2278" t="s">
        <v>109</v>
      </c>
      <c r="K2278" t="s">
        <v>1305</v>
      </c>
      <c r="L2278" t="s">
        <v>126</v>
      </c>
      <c r="M2278" t="s">
        <v>73</v>
      </c>
      <c r="N2278" t="s">
        <v>126</v>
      </c>
      <c r="O2278" t="s">
        <v>95</v>
      </c>
      <c r="P2278" t="s">
        <v>1118</v>
      </c>
      <c r="Q2278" t="s">
        <v>74</v>
      </c>
      <c r="R2278" t="s">
        <v>1530</v>
      </c>
      <c r="S2278" t="s">
        <v>82</v>
      </c>
      <c r="T2278" t="s">
        <v>83</v>
      </c>
    </row>
    <row r="2279" spans="1:20" x14ac:dyDescent="0.25">
      <c r="A2279" s="1">
        <v>4837</v>
      </c>
      <c r="B2279" t="s">
        <v>23</v>
      </c>
      <c r="C2279" t="s">
        <v>40</v>
      </c>
      <c r="D2279" t="s">
        <v>55</v>
      </c>
      <c r="E2279" t="s">
        <v>64</v>
      </c>
      <c r="F2279" t="s">
        <v>74</v>
      </c>
      <c r="G2279" t="s">
        <v>83</v>
      </c>
      <c r="H2279" t="s">
        <v>359</v>
      </c>
      <c r="I2279" t="s">
        <v>96</v>
      </c>
      <c r="J2279" t="s">
        <v>113</v>
      </c>
      <c r="K2279" t="s">
        <v>782</v>
      </c>
      <c r="L2279" t="s">
        <v>73</v>
      </c>
      <c r="M2279" t="s">
        <v>74</v>
      </c>
      <c r="N2279" t="s">
        <v>126</v>
      </c>
      <c r="O2279" t="s">
        <v>77</v>
      </c>
      <c r="P2279" t="s">
        <v>829</v>
      </c>
      <c r="Q2279" t="s">
        <v>73</v>
      </c>
      <c r="R2279" t="s">
        <v>2042</v>
      </c>
      <c r="S2279" t="s">
        <v>96</v>
      </c>
      <c r="T2279" t="s">
        <v>1116</v>
      </c>
    </row>
    <row r="2280" spans="1:20" x14ac:dyDescent="0.25">
      <c r="A2280" s="1">
        <v>4838</v>
      </c>
      <c r="B2280" t="s">
        <v>23</v>
      </c>
      <c r="C2280" t="s">
        <v>29</v>
      </c>
      <c r="D2280" t="s">
        <v>55</v>
      </c>
      <c r="E2280" t="s">
        <v>47</v>
      </c>
      <c r="F2280" t="s">
        <v>73</v>
      </c>
      <c r="G2280" t="s">
        <v>86</v>
      </c>
      <c r="H2280" t="s">
        <v>292</v>
      </c>
      <c r="I2280" t="s">
        <v>106</v>
      </c>
      <c r="J2280" t="s">
        <v>107</v>
      </c>
      <c r="K2280" t="s">
        <v>1163</v>
      </c>
      <c r="L2280" t="s">
        <v>74</v>
      </c>
      <c r="M2280" t="s">
        <v>73</v>
      </c>
      <c r="N2280" t="s">
        <v>126</v>
      </c>
      <c r="O2280" t="s">
        <v>109</v>
      </c>
      <c r="P2280" t="s">
        <v>1224</v>
      </c>
      <c r="Q2280" t="s">
        <v>73</v>
      </c>
      <c r="R2280" t="s">
        <v>2229</v>
      </c>
      <c r="S2280" t="s">
        <v>89</v>
      </c>
      <c r="T2280" t="s">
        <v>1116</v>
      </c>
    </row>
    <row r="2281" spans="1:20" x14ac:dyDescent="0.25">
      <c r="A2281" s="1">
        <v>4839</v>
      </c>
      <c r="B2281" t="s">
        <v>23</v>
      </c>
      <c r="C2281" t="s">
        <v>30</v>
      </c>
      <c r="D2281" t="s">
        <v>55</v>
      </c>
      <c r="E2281" t="s">
        <v>62</v>
      </c>
      <c r="F2281" t="s">
        <v>74</v>
      </c>
      <c r="G2281" t="s">
        <v>113</v>
      </c>
      <c r="H2281" t="s">
        <v>1093</v>
      </c>
      <c r="I2281" t="s">
        <v>103</v>
      </c>
      <c r="J2281" t="s">
        <v>93</v>
      </c>
      <c r="K2281" t="s">
        <v>1148</v>
      </c>
      <c r="L2281" t="s">
        <v>101</v>
      </c>
      <c r="M2281" t="s">
        <v>73</v>
      </c>
      <c r="N2281" t="s">
        <v>126</v>
      </c>
      <c r="O2281" t="s">
        <v>93</v>
      </c>
      <c r="P2281" t="s">
        <v>885</v>
      </c>
      <c r="Q2281" t="s">
        <v>73</v>
      </c>
      <c r="R2281" t="s">
        <v>1673</v>
      </c>
      <c r="S2281" t="s">
        <v>75</v>
      </c>
      <c r="T2281" t="s">
        <v>117</v>
      </c>
    </row>
    <row r="2282" spans="1:20" x14ac:dyDescent="0.25">
      <c r="A2282" s="1">
        <v>4840</v>
      </c>
      <c r="B2282" t="s">
        <v>23</v>
      </c>
      <c r="C2282" t="s">
        <v>31</v>
      </c>
      <c r="D2282" t="s">
        <v>55</v>
      </c>
      <c r="E2282" t="s">
        <v>53</v>
      </c>
      <c r="F2282" t="s">
        <v>74</v>
      </c>
      <c r="G2282" t="s">
        <v>101</v>
      </c>
      <c r="H2282" t="s">
        <v>474</v>
      </c>
      <c r="I2282" t="s">
        <v>86</v>
      </c>
      <c r="J2282" t="s">
        <v>129</v>
      </c>
      <c r="K2282" t="s">
        <v>1306</v>
      </c>
      <c r="L2282" t="s">
        <v>73</v>
      </c>
      <c r="M2282" t="s">
        <v>126</v>
      </c>
      <c r="N2282" t="s">
        <v>1116</v>
      </c>
      <c r="O2282" t="s">
        <v>106</v>
      </c>
      <c r="P2282" t="s">
        <v>861</v>
      </c>
      <c r="Q2282" t="s">
        <v>73</v>
      </c>
      <c r="R2282" t="s">
        <v>1643</v>
      </c>
      <c r="S2282" t="s">
        <v>116</v>
      </c>
      <c r="T2282" t="s">
        <v>1116</v>
      </c>
    </row>
    <row r="2283" spans="1:20" x14ac:dyDescent="0.25">
      <c r="A2283" s="1">
        <v>4841</v>
      </c>
      <c r="B2283" t="s">
        <v>23</v>
      </c>
      <c r="C2283" t="s">
        <v>33</v>
      </c>
      <c r="D2283" t="s">
        <v>55</v>
      </c>
      <c r="E2283" t="s">
        <v>54</v>
      </c>
      <c r="F2283" t="s">
        <v>73</v>
      </c>
      <c r="G2283" t="s">
        <v>82</v>
      </c>
      <c r="H2283" t="s">
        <v>783</v>
      </c>
      <c r="I2283" t="s">
        <v>108</v>
      </c>
      <c r="J2283" t="s">
        <v>129</v>
      </c>
      <c r="K2283" t="s">
        <v>1236</v>
      </c>
      <c r="L2283" t="s">
        <v>126</v>
      </c>
      <c r="M2283" t="s">
        <v>74</v>
      </c>
      <c r="N2283" t="s">
        <v>126</v>
      </c>
      <c r="O2283" t="s">
        <v>87</v>
      </c>
      <c r="P2283" t="s">
        <v>113</v>
      </c>
      <c r="Q2283" t="s">
        <v>73</v>
      </c>
      <c r="R2283" t="s">
        <v>1956</v>
      </c>
      <c r="S2283" t="s">
        <v>96</v>
      </c>
      <c r="T2283" t="s">
        <v>83</v>
      </c>
    </row>
    <row r="2284" spans="1:20" x14ac:dyDescent="0.25">
      <c r="A2284" s="1">
        <v>4842</v>
      </c>
      <c r="B2284" t="s">
        <v>23</v>
      </c>
      <c r="C2284" t="s">
        <v>34</v>
      </c>
      <c r="D2284" t="s">
        <v>55</v>
      </c>
      <c r="E2284" t="s">
        <v>71</v>
      </c>
      <c r="F2284" t="s">
        <v>73</v>
      </c>
      <c r="G2284" t="s">
        <v>90</v>
      </c>
      <c r="H2284" t="s">
        <v>896</v>
      </c>
      <c r="I2284" t="s">
        <v>107</v>
      </c>
      <c r="J2284" t="s">
        <v>118</v>
      </c>
      <c r="K2284" t="s">
        <v>1215</v>
      </c>
      <c r="L2284" t="s">
        <v>73</v>
      </c>
      <c r="M2284" t="s">
        <v>73</v>
      </c>
      <c r="N2284" t="s">
        <v>101</v>
      </c>
      <c r="O2284" t="s">
        <v>86</v>
      </c>
      <c r="P2284" t="s">
        <v>401</v>
      </c>
      <c r="Q2284" t="s">
        <v>126</v>
      </c>
      <c r="R2284" t="s">
        <v>1465</v>
      </c>
      <c r="S2284" t="s">
        <v>81</v>
      </c>
      <c r="T2284" t="s">
        <v>76</v>
      </c>
    </row>
    <row r="2285" spans="1:20" x14ac:dyDescent="0.25">
      <c r="A2285" s="1">
        <v>4843</v>
      </c>
      <c r="B2285" t="s">
        <v>23</v>
      </c>
      <c r="C2285" t="s">
        <v>35</v>
      </c>
      <c r="D2285" t="s">
        <v>55</v>
      </c>
      <c r="E2285" t="s">
        <v>70</v>
      </c>
      <c r="F2285" t="s">
        <v>74</v>
      </c>
      <c r="G2285" t="s">
        <v>116</v>
      </c>
      <c r="H2285" t="s">
        <v>572</v>
      </c>
      <c r="I2285" t="s">
        <v>102</v>
      </c>
      <c r="J2285" t="s">
        <v>88</v>
      </c>
      <c r="K2285" t="s">
        <v>1242</v>
      </c>
      <c r="L2285" t="s">
        <v>74</v>
      </c>
      <c r="M2285" t="s">
        <v>126</v>
      </c>
      <c r="N2285" t="s">
        <v>131</v>
      </c>
      <c r="O2285" t="s">
        <v>75</v>
      </c>
      <c r="P2285" t="s">
        <v>100</v>
      </c>
      <c r="Q2285" t="s">
        <v>73</v>
      </c>
      <c r="R2285" t="s">
        <v>2012</v>
      </c>
      <c r="S2285" t="s">
        <v>96</v>
      </c>
      <c r="T2285" t="s">
        <v>1116</v>
      </c>
    </row>
    <row r="2286" spans="1:20" x14ac:dyDescent="0.25">
      <c r="A2286" s="1">
        <v>4844</v>
      </c>
      <c r="B2286" t="s">
        <v>23</v>
      </c>
      <c r="C2286" t="s">
        <v>36</v>
      </c>
      <c r="D2286" t="s">
        <v>55</v>
      </c>
      <c r="E2286" t="s">
        <v>57</v>
      </c>
      <c r="F2286" t="s">
        <v>74</v>
      </c>
      <c r="G2286" t="s">
        <v>78</v>
      </c>
      <c r="H2286" t="s">
        <v>446</v>
      </c>
      <c r="I2286" t="s">
        <v>114</v>
      </c>
      <c r="J2286" t="s">
        <v>105</v>
      </c>
      <c r="K2286" t="s">
        <v>1252</v>
      </c>
      <c r="L2286" t="s">
        <v>74</v>
      </c>
      <c r="M2286" t="s">
        <v>73</v>
      </c>
      <c r="N2286" t="s">
        <v>126</v>
      </c>
      <c r="O2286" t="s">
        <v>102</v>
      </c>
      <c r="P2286" t="s">
        <v>187</v>
      </c>
      <c r="Q2286" t="s">
        <v>73</v>
      </c>
      <c r="R2286" t="s">
        <v>1935</v>
      </c>
      <c r="S2286" t="s">
        <v>106</v>
      </c>
      <c r="T2286" t="s">
        <v>1116</v>
      </c>
    </row>
    <row r="2287" spans="1:20" x14ac:dyDescent="0.25">
      <c r="A2287" s="1">
        <v>4845</v>
      </c>
      <c r="B2287" t="s">
        <v>23</v>
      </c>
      <c r="C2287" t="s">
        <v>37</v>
      </c>
      <c r="D2287" t="s">
        <v>55</v>
      </c>
      <c r="E2287" t="s">
        <v>65</v>
      </c>
      <c r="F2287" t="s">
        <v>73</v>
      </c>
      <c r="G2287" t="s">
        <v>90</v>
      </c>
      <c r="H2287" t="s">
        <v>501</v>
      </c>
      <c r="I2287" t="s">
        <v>75</v>
      </c>
      <c r="J2287" t="s">
        <v>113</v>
      </c>
      <c r="K2287" t="s">
        <v>1180</v>
      </c>
      <c r="L2287" t="s">
        <v>126</v>
      </c>
      <c r="M2287" t="s">
        <v>73</v>
      </c>
      <c r="N2287" t="s">
        <v>126</v>
      </c>
      <c r="O2287" t="s">
        <v>103</v>
      </c>
      <c r="P2287" t="s">
        <v>734</v>
      </c>
      <c r="Q2287" t="s">
        <v>73</v>
      </c>
      <c r="R2287" t="s">
        <v>1732</v>
      </c>
      <c r="S2287" t="s">
        <v>85</v>
      </c>
      <c r="T2287" t="s">
        <v>101</v>
      </c>
    </row>
    <row r="2288" spans="1:20" x14ac:dyDescent="0.25">
      <c r="A2288" s="1">
        <v>4846</v>
      </c>
      <c r="B2288" t="s">
        <v>23</v>
      </c>
      <c r="C2288" t="s">
        <v>38</v>
      </c>
      <c r="D2288" t="s">
        <v>55</v>
      </c>
      <c r="E2288" t="s">
        <v>42</v>
      </c>
      <c r="F2288" t="s">
        <v>73</v>
      </c>
      <c r="G2288" t="s">
        <v>85</v>
      </c>
      <c r="H2288" t="s">
        <v>539</v>
      </c>
      <c r="I2288" t="s">
        <v>96</v>
      </c>
      <c r="J2288" t="s">
        <v>107</v>
      </c>
      <c r="K2288" t="s">
        <v>1133</v>
      </c>
      <c r="L2288" t="s">
        <v>74</v>
      </c>
      <c r="M2288" t="s">
        <v>73</v>
      </c>
      <c r="N2288" t="s">
        <v>101</v>
      </c>
      <c r="O2288" t="s">
        <v>77</v>
      </c>
      <c r="P2288" t="s">
        <v>914</v>
      </c>
      <c r="Q2288" t="s">
        <v>73</v>
      </c>
      <c r="R2288" t="s">
        <v>1750</v>
      </c>
      <c r="S2288" t="s">
        <v>96</v>
      </c>
      <c r="T2288" t="s">
        <v>101</v>
      </c>
    </row>
    <row r="2289" spans="1:20" x14ac:dyDescent="0.25">
      <c r="A2289" s="1">
        <v>4847</v>
      </c>
      <c r="B2289" t="s">
        <v>23</v>
      </c>
      <c r="C2289" t="s">
        <v>39</v>
      </c>
      <c r="D2289" t="s">
        <v>55</v>
      </c>
      <c r="E2289" t="s">
        <v>54</v>
      </c>
      <c r="F2289" t="s">
        <v>74</v>
      </c>
      <c r="G2289" t="s">
        <v>105</v>
      </c>
      <c r="H2289" t="s">
        <v>838</v>
      </c>
      <c r="I2289" t="s">
        <v>86</v>
      </c>
      <c r="J2289" t="s">
        <v>91</v>
      </c>
      <c r="K2289" t="s">
        <v>1122</v>
      </c>
      <c r="L2289" t="s">
        <v>101</v>
      </c>
      <c r="M2289" t="s">
        <v>74</v>
      </c>
      <c r="N2289" t="s">
        <v>101</v>
      </c>
      <c r="O2289" t="s">
        <v>77</v>
      </c>
      <c r="P2289" t="s">
        <v>178</v>
      </c>
      <c r="Q2289" t="s">
        <v>73</v>
      </c>
      <c r="R2289" t="s">
        <v>1778</v>
      </c>
      <c r="S2289" t="s">
        <v>96</v>
      </c>
      <c r="T2289" t="s">
        <v>87</v>
      </c>
    </row>
    <row r="2290" spans="1:20" x14ac:dyDescent="0.25">
      <c r="A2290" s="1">
        <v>4848</v>
      </c>
      <c r="B2290" t="s">
        <v>23</v>
      </c>
      <c r="C2290" t="s">
        <v>24</v>
      </c>
      <c r="D2290" t="s">
        <v>56</v>
      </c>
      <c r="E2290" t="s">
        <v>55</v>
      </c>
      <c r="F2290" t="s">
        <v>73</v>
      </c>
      <c r="G2290" t="s">
        <v>104</v>
      </c>
      <c r="H2290" t="s">
        <v>551</v>
      </c>
      <c r="I2290" t="s">
        <v>114</v>
      </c>
      <c r="J2290" t="s">
        <v>93</v>
      </c>
      <c r="K2290" t="s">
        <v>1229</v>
      </c>
      <c r="L2290" t="s">
        <v>101</v>
      </c>
      <c r="M2290" t="s">
        <v>73</v>
      </c>
      <c r="N2290" t="s">
        <v>73</v>
      </c>
      <c r="O2290" t="s">
        <v>92</v>
      </c>
      <c r="P2290" t="s">
        <v>334</v>
      </c>
      <c r="Q2290" t="s">
        <v>74</v>
      </c>
      <c r="R2290" t="s">
        <v>1852</v>
      </c>
      <c r="S2290" t="s">
        <v>78</v>
      </c>
      <c r="T2290" t="s">
        <v>131</v>
      </c>
    </row>
    <row r="2291" spans="1:20" x14ac:dyDescent="0.25">
      <c r="A2291" s="1">
        <v>4849</v>
      </c>
      <c r="B2291" t="s">
        <v>23</v>
      </c>
      <c r="C2291" t="s">
        <v>25</v>
      </c>
      <c r="D2291" t="s">
        <v>56</v>
      </c>
      <c r="E2291" t="s">
        <v>65</v>
      </c>
      <c r="F2291" t="s">
        <v>73</v>
      </c>
      <c r="G2291" t="s">
        <v>94</v>
      </c>
      <c r="H2291" t="s">
        <v>883</v>
      </c>
      <c r="I2291" t="s">
        <v>79</v>
      </c>
      <c r="J2291" t="s">
        <v>109</v>
      </c>
      <c r="K2291" t="s">
        <v>1393</v>
      </c>
      <c r="L2291" t="s">
        <v>1116</v>
      </c>
      <c r="M2291" t="s">
        <v>73</v>
      </c>
      <c r="N2291" t="s">
        <v>126</v>
      </c>
      <c r="O2291" t="s">
        <v>103</v>
      </c>
      <c r="P2291" t="s">
        <v>95</v>
      </c>
      <c r="Q2291" t="s">
        <v>73</v>
      </c>
      <c r="R2291" t="s">
        <v>1570</v>
      </c>
      <c r="S2291" t="s">
        <v>96</v>
      </c>
      <c r="T2291" t="s">
        <v>117</v>
      </c>
    </row>
    <row r="2292" spans="1:20" x14ac:dyDescent="0.25">
      <c r="A2292" s="1">
        <v>4850</v>
      </c>
      <c r="B2292" t="s">
        <v>23</v>
      </c>
      <c r="C2292" t="s">
        <v>26</v>
      </c>
      <c r="D2292" t="s">
        <v>56</v>
      </c>
      <c r="E2292" t="s">
        <v>43</v>
      </c>
      <c r="F2292" t="s">
        <v>74</v>
      </c>
      <c r="G2292" t="s">
        <v>108</v>
      </c>
      <c r="H2292" t="s">
        <v>867</v>
      </c>
      <c r="I2292" t="s">
        <v>86</v>
      </c>
      <c r="J2292" t="s">
        <v>97</v>
      </c>
      <c r="K2292" t="s">
        <v>1375</v>
      </c>
      <c r="L2292" t="s">
        <v>101</v>
      </c>
      <c r="M2292" t="s">
        <v>73</v>
      </c>
      <c r="N2292" t="s">
        <v>74</v>
      </c>
      <c r="O2292" t="s">
        <v>114</v>
      </c>
      <c r="P2292" t="s">
        <v>824</v>
      </c>
      <c r="Q2292" t="s">
        <v>74</v>
      </c>
      <c r="R2292" t="s">
        <v>1767</v>
      </c>
      <c r="S2292" t="s">
        <v>87</v>
      </c>
      <c r="T2292" t="s">
        <v>131</v>
      </c>
    </row>
    <row r="2293" spans="1:20" x14ac:dyDescent="0.25">
      <c r="A2293" s="1">
        <v>4851</v>
      </c>
      <c r="B2293" t="s">
        <v>23</v>
      </c>
      <c r="C2293" t="s">
        <v>27</v>
      </c>
      <c r="D2293" t="s">
        <v>56</v>
      </c>
      <c r="E2293" t="s">
        <v>51</v>
      </c>
      <c r="F2293" t="s">
        <v>73</v>
      </c>
      <c r="G2293" t="s">
        <v>93</v>
      </c>
      <c r="H2293" t="s">
        <v>540</v>
      </c>
      <c r="I2293" t="s">
        <v>77</v>
      </c>
      <c r="J2293" t="s">
        <v>112</v>
      </c>
      <c r="K2293" t="s">
        <v>1334</v>
      </c>
      <c r="L2293" t="s">
        <v>73</v>
      </c>
      <c r="M2293" t="s">
        <v>73</v>
      </c>
      <c r="N2293" t="s">
        <v>73</v>
      </c>
      <c r="O2293" t="s">
        <v>114</v>
      </c>
      <c r="P2293" t="s">
        <v>1009</v>
      </c>
      <c r="Q2293" t="s">
        <v>101</v>
      </c>
      <c r="R2293" t="s">
        <v>1615</v>
      </c>
      <c r="S2293" t="s">
        <v>87</v>
      </c>
      <c r="T2293" t="s">
        <v>1116</v>
      </c>
    </row>
    <row r="2294" spans="1:20" x14ac:dyDescent="0.25">
      <c r="A2294" s="1">
        <v>4852</v>
      </c>
      <c r="B2294" t="s">
        <v>23</v>
      </c>
      <c r="C2294" t="s">
        <v>28</v>
      </c>
      <c r="D2294" t="s">
        <v>56</v>
      </c>
      <c r="E2294" t="s">
        <v>54</v>
      </c>
      <c r="F2294" t="s">
        <v>74</v>
      </c>
      <c r="G2294" t="s">
        <v>82</v>
      </c>
      <c r="H2294" t="s">
        <v>349</v>
      </c>
      <c r="I2294" t="s">
        <v>103</v>
      </c>
      <c r="J2294" t="s">
        <v>91</v>
      </c>
      <c r="K2294" t="s">
        <v>1280</v>
      </c>
      <c r="L2294" t="s">
        <v>74</v>
      </c>
      <c r="M2294" t="s">
        <v>73</v>
      </c>
      <c r="N2294" t="s">
        <v>1116</v>
      </c>
      <c r="O2294" t="s">
        <v>96</v>
      </c>
      <c r="P2294" t="s">
        <v>111</v>
      </c>
      <c r="Q2294" t="s">
        <v>73</v>
      </c>
      <c r="R2294" t="s">
        <v>1534</v>
      </c>
      <c r="S2294" t="s">
        <v>85</v>
      </c>
      <c r="T2294" t="s">
        <v>1116</v>
      </c>
    </row>
    <row r="2295" spans="1:20" x14ac:dyDescent="0.25">
      <c r="A2295" s="1">
        <v>4853</v>
      </c>
      <c r="B2295" t="s">
        <v>23</v>
      </c>
      <c r="C2295" t="s">
        <v>40</v>
      </c>
      <c r="D2295" t="s">
        <v>56</v>
      </c>
      <c r="E2295" t="s">
        <v>53</v>
      </c>
      <c r="F2295" t="s">
        <v>74</v>
      </c>
      <c r="G2295" t="s">
        <v>77</v>
      </c>
      <c r="H2295" t="s">
        <v>647</v>
      </c>
      <c r="I2295" t="s">
        <v>99</v>
      </c>
      <c r="J2295" t="s">
        <v>80</v>
      </c>
      <c r="K2295" t="s">
        <v>1145</v>
      </c>
      <c r="L2295" t="s">
        <v>101</v>
      </c>
      <c r="M2295" t="s">
        <v>74</v>
      </c>
      <c r="N2295" t="s">
        <v>74</v>
      </c>
      <c r="O2295" t="s">
        <v>116</v>
      </c>
      <c r="P2295" t="s">
        <v>130</v>
      </c>
      <c r="Q2295" t="s">
        <v>73</v>
      </c>
      <c r="R2295" t="s">
        <v>2108</v>
      </c>
      <c r="S2295" t="s">
        <v>117</v>
      </c>
      <c r="T2295" t="s">
        <v>1116</v>
      </c>
    </row>
    <row r="2296" spans="1:20" x14ac:dyDescent="0.25">
      <c r="A2296" s="1">
        <v>4854</v>
      </c>
      <c r="B2296" t="s">
        <v>23</v>
      </c>
      <c r="C2296" t="s">
        <v>29</v>
      </c>
      <c r="D2296" t="s">
        <v>56</v>
      </c>
      <c r="E2296" t="s">
        <v>50</v>
      </c>
      <c r="F2296" t="s">
        <v>73</v>
      </c>
      <c r="G2296" t="s">
        <v>79</v>
      </c>
      <c r="H2296" t="s">
        <v>645</v>
      </c>
      <c r="I2296" t="s">
        <v>90</v>
      </c>
      <c r="J2296" t="s">
        <v>79</v>
      </c>
      <c r="K2296" t="s">
        <v>1157</v>
      </c>
      <c r="L2296" t="s">
        <v>126</v>
      </c>
      <c r="M2296" t="s">
        <v>73</v>
      </c>
      <c r="N2296" t="s">
        <v>74</v>
      </c>
      <c r="O2296" t="s">
        <v>86</v>
      </c>
      <c r="P2296" t="s">
        <v>585</v>
      </c>
      <c r="Q2296" t="s">
        <v>73</v>
      </c>
      <c r="R2296" t="s">
        <v>2120</v>
      </c>
      <c r="S2296" t="s">
        <v>106</v>
      </c>
      <c r="T2296" t="s">
        <v>131</v>
      </c>
    </row>
    <row r="2297" spans="1:20" x14ac:dyDescent="0.25">
      <c r="A2297" s="1">
        <v>4855</v>
      </c>
      <c r="B2297" t="s">
        <v>23</v>
      </c>
      <c r="C2297" t="s">
        <v>30</v>
      </c>
      <c r="D2297" t="s">
        <v>56</v>
      </c>
      <c r="E2297" t="s">
        <v>52</v>
      </c>
      <c r="F2297" t="s">
        <v>74</v>
      </c>
      <c r="G2297" t="s">
        <v>77</v>
      </c>
      <c r="H2297" t="s">
        <v>1036</v>
      </c>
      <c r="I2297" t="s">
        <v>77</v>
      </c>
      <c r="J2297" t="s">
        <v>111</v>
      </c>
      <c r="K2297" t="s">
        <v>1248</v>
      </c>
      <c r="L2297" t="s">
        <v>126</v>
      </c>
      <c r="M2297" t="s">
        <v>73</v>
      </c>
      <c r="N2297" t="s">
        <v>126</v>
      </c>
      <c r="O2297" t="s">
        <v>90</v>
      </c>
      <c r="P2297" t="s">
        <v>187</v>
      </c>
      <c r="Q2297" t="s">
        <v>74</v>
      </c>
      <c r="R2297" t="s">
        <v>1493</v>
      </c>
      <c r="S2297" t="s">
        <v>116</v>
      </c>
      <c r="T2297" t="s">
        <v>83</v>
      </c>
    </row>
    <row r="2298" spans="1:20" x14ac:dyDescent="0.25">
      <c r="A2298" s="1">
        <v>4856</v>
      </c>
      <c r="B2298" t="s">
        <v>23</v>
      </c>
      <c r="C2298" t="s">
        <v>31</v>
      </c>
      <c r="D2298" t="s">
        <v>56</v>
      </c>
      <c r="E2298" t="s">
        <v>60</v>
      </c>
      <c r="F2298" t="s">
        <v>74</v>
      </c>
      <c r="G2298" t="s">
        <v>92</v>
      </c>
      <c r="H2298" t="s">
        <v>351</v>
      </c>
      <c r="I2298" t="s">
        <v>114</v>
      </c>
      <c r="J2298" t="s">
        <v>80</v>
      </c>
      <c r="K2298" t="s">
        <v>1173</v>
      </c>
      <c r="L2298" t="s">
        <v>74</v>
      </c>
      <c r="M2298" t="s">
        <v>73</v>
      </c>
      <c r="N2298" t="s">
        <v>131</v>
      </c>
      <c r="O2298" t="s">
        <v>81</v>
      </c>
      <c r="P2298" t="s">
        <v>1006</v>
      </c>
      <c r="Q2298" t="s">
        <v>74</v>
      </c>
      <c r="R2298" t="s">
        <v>2069</v>
      </c>
      <c r="S2298" t="s">
        <v>82</v>
      </c>
      <c r="T2298" t="s">
        <v>1116</v>
      </c>
    </row>
    <row r="2299" spans="1:20" x14ac:dyDescent="0.25">
      <c r="A2299" s="1">
        <v>4857</v>
      </c>
      <c r="B2299" t="s">
        <v>23</v>
      </c>
      <c r="C2299" t="s">
        <v>32</v>
      </c>
      <c r="D2299" t="s">
        <v>56</v>
      </c>
      <c r="E2299" t="s">
        <v>71</v>
      </c>
      <c r="F2299" t="s">
        <v>73</v>
      </c>
      <c r="G2299" t="s">
        <v>107</v>
      </c>
      <c r="H2299" t="s">
        <v>411</v>
      </c>
      <c r="I2299" t="s">
        <v>111</v>
      </c>
      <c r="J2299" t="s">
        <v>122</v>
      </c>
      <c r="K2299" t="s">
        <v>1241</v>
      </c>
      <c r="L2299" t="s">
        <v>101</v>
      </c>
      <c r="M2299" t="s">
        <v>73</v>
      </c>
      <c r="N2299" t="s">
        <v>126</v>
      </c>
      <c r="O2299" t="s">
        <v>114</v>
      </c>
      <c r="P2299" t="s">
        <v>530</v>
      </c>
      <c r="Q2299" t="s">
        <v>73</v>
      </c>
      <c r="R2299" t="s">
        <v>1849</v>
      </c>
      <c r="S2299" t="s">
        <v>96</v>
      </c>
      <c r="T2299" t="s">
        <v>76</v>
      </c>
    </row>
    <row r="2300" spans="1:20" x14ac:dyDescent="0.25">
      <c r="A2300" s="1">
        <v>4858</v>
      </c>
      <c r="B2300" t="s">
        <v>23</v>
      </c>
      <c r="C2300" t="s">
        <v>33</v>
      </c>
      <c r="D2300" t="s">
        <v>56</v>
      </c>
      <c r="E2300" t="s">
        <v>57</v>
      </c>
      <c r="F2300" t="s">
        <v>73</v>
      </c>
      <c r="G2300" t="s">
        <v>77</v>
      </c>
      <c r="H2300" t="s">
        <v>456</v>
      </c>
      <c r="I2300" t="s">
        <v>99</v>
      </c>
      <c r="J2300" t="s">
        <v>107</v>
      </c>
      <c r="K2300" t="s">
        <v>1165</v>
      </c>
      <c r="L2300" t="s">
        <v>74</v>
      </c>
      <c r="M2300" t="s">
        <v>74</v>
      </c>
      <c r="N2300" t="s">
        <v>74</v>
      </c>
      <c r="O2300" t="s">
        <v>86</v>
      </c>
      <c r="P2300" t="s">
        <v>789</v>
      </c>
      <c r="Q2300" t="s">
        <v>126</v>
      </c>
      <c r="R2300" t="s">
        <v>1693</v>
      </c>
      <c r="S2300" t="s">
        <v>82</v>
      </c>
      <c r="T2300" t="s">
        <v>83</v>
      </c>
    </row>
    <row r="2301" spans="1:20" x14ac:dyDescent="0.25">
      <c r="A2301" s="1">
        <v>4859</v>
      </c>
      <c r="B2301" t="s">
        <v>23</v>
      </c>
      <c r="C2301" t="s">
        <v>35</v>
      </c>
      <c r="D2301" t="s">
        <v>56</v>
      </c>
      <c r="E2301" t="s">
        <v>65</v>
      </c>
      <c r="F2301" t="s">
        <v>74</v>
      </c>
      <c r="G2301" t="s">
        <v>104</v>
      </c>
      <c r="H2301" t="s">
        <v>141</v>
      </c>
      <c r="I2301" t="s">
        <v>106</v>
      </c>
      <c r="J2301" t="s">
        <v>113</v>
      </c>
      <c r="K2301" t="s">
        <v>1238</v>
      </c>
      <c r="L2301" t="s">
        <v>74</v>
      </c>
      <c r="M2301" t="s">
        <v>73</v>
      </c>
      <c r="N2301" t="s">
        <v>74</v>
      </c>
      <c r="O2301" t="s">
        <v>113</v>
      </c>
      <c r="P2301" t="s">
        <v>576</v>
      </c>
      <c r="Q2301" t="s">
        <v>101</v>
      </c>
      <c r="R2301" t="s">
        <v>1897</v>
      </c>
      <c r="S2301" t="s">
        <v>116</v>
      </c>
      <c r="T2301" t="s">
        <v>76</v>
      </c>
    </row>
    <row r="2302" spans="1:20" x14ac:dyDescent="0.25">
      <c r="A2302" s="1">
        <v>4860</v>
      </c>
      <c r="B2302" t="s">
        <v>23</v>
      </c>
      <c r="C2302" t="s">
        <v>36</v>
      </c>
      <c r="D2302" t="s">
        <v>56</v>
      </c>
      <c r="E2302" t="s">
        <v>63</v>
      </c>
      <c r="F2302" t="s">
        <v>73</v>
      </c>
      <c r="G2302" t="s">
        <v>102</v>
      </c>
      <c r="H2302" t="s">
        <v>276</v>
      </c>
      <c r="I2302" t="s">
        <v>92</v>
      </c>
      <c r="J2302" t="s">
        <v>104</v>
      </c>
      <c r="K2302" t="s">
        <v>1257</v>
      </c>
      <c r="L2302" t="s">
        <v>74</v>
      </c>
      <c r="M2302" t="s">
        <v>74</v>
      </c>
      <c r="N2302" t="s">
        <v>74</v>
      </c>
      <c r="O2302" t="s">
        <v>113</v>
      </c>
      <c r="P2302" t="s">
        <v>829</v>
      </c>
      <c r="Q2302" t="s">
        <v>74</v>
      </c>
      <c r="R2302" t="s">
        <v>1568</v>
      </c>
      <c r="S2302" t="s">
        <v>89</v>
      </c>
      <c r="T2302" t="s">
        <v>131</v>
      </c>
    </row>
    <row r="2303" spans="1:20" x14ac:dyDescent="0.25">
      <c r="A2303" s="1">
        <v>4861</v>
      </c>
      <c r="B2303" t="s">
        <v>23</v>
      </c>
      <c r="C2303" t="s">
        <v>37</v>
      </c>
      <c r="D2303" t="s">
        <v>56</v>
      </c>
      <c r="E2303" t="s">
        <v>50</v>
      </c>
      <c r="F2303" t="s">
        <v>74</v>
      </c>
      <c r="G2303" t="s">
        <v>102</v>
      </c>
      <c r="H2303" t="s">
        <v>279</v>
      </c>
      <c r="I2303" t="s">
        <v>86</v>
      </c>
      <c r="J2303" t="s">
        <v>93</v>
      </c>
      <c r="K2303" t="s">
        <v>1201</v>
      </c>
      <c r="L2303" t="s">
        <v>126</v>
      </c>
      <c r="M2303" t="s">
        <v>74</v>
      </c>
      <c r="N2303" t="s">
        <v>101</v>
      </c>
      <c r="O2303" t="s">
        <v>114</v>
      </c>
      <c r="P2303" t="s">
        <v>911</v>
      </c>
      <c r="Q2303" t="s">
        <v>73</v>
      </c>
      <c r="R2303" t="s">
        <v>1837</v>
      </c>
      <c r="S2303" t="s">
        <v>116</v>
      </c>
      <c r="T2303" t="s">
        <v>83</v>
      </c>
    </row>
    <row r="2304" spans="1:20" x14ac:dyDescent="0.25">
      <c r="A2304" s="1">
        <v>4862</v>
      </c>
      <c r="B2304" t="s">
        <v>23</v>
      </c>
      <c r="C2304" t="s">
        <v>38</v>
      </c>
      <c r="D2304" t="s">
        <v>56</v>
      </c>
      <c r="E2304" t="s">
        <v>46</v>
      </c>
      <c r="F2304" t="s">
        <v>73</v>
      </c>
      <c r="G2304" t="s">
        <v>92</v>
      </c>
      <c r="H2304" t="s">
        <v>804</v>
      </c>
      <c r="I2304" t="s">
        <v>102</v>
      </c>
      <c r="J2304" t="s">
        <v>108</v>
      </c>
      <c r="K2304" t="s">
        <v>1163</v>
      </c>
      <c r="L2304" t="s">
        <v>126</v>
      </c>
      <c r="M2304" t="s">
        <v>73</v>
      </c>
      <c r="N2304" t="s">
        <v>74</v>
      </c>
      <c r="O2304" t="s">
        <v>113</v>
      </c>
      <c r="P2304" t="s">
        <v>180</v>
      </c>
      <c r="Q2304" t="s">
        <v>74</v>
      </c>
      <c r="R2304" t="s">
        <v>924</v>
      </c>
      <c r="S2304" t="s">
        <v>116</v>
      </c>
      <c r="T2304" t="s">
        <v>83</v>
      </c>
    </row>
    <row r="2305" spans="1:20" x14ac:dyDescent="0.25">
      <c r="A2305" s="1">
        <v>4863</v>
      </c>
      <c r="B2305" t="s">
        <v>23</v>
      </c>
      <c r="C2305" t="s">
        <v>39</v>
      </c>
      <c r="D2305" t="s">
        <v>56</v>
      </c>
      <c r="E2305" t="s">
        <v>57</v>
      </c>
      <c r="F2305" t="s">
        <v>74</v>
      </c>
      <c r="G2305" t="s">
        <v>95</v>
      </c>
      <c r="H2305" t="s">
        <v>382</v>
      </c>
      <c r="I2305" t="s">
        <v>89</v>
      </c>
      <c r="J2305" t="s">
        <v>114</v>
      </c>
      <c r="K2305" t="s">
        <v>1189</v>
      </c>
      <c r="L2305" t="s">
        <v>74</v>
      </c>
      <c r="M2305" t="s">
        <v>74</v>
      </c>
      <c r="N2305" t="s">
        <v>73</v>
      </c>
      <c r="O2305" t="s">
        <v>102</v>
      </c>
      <c r="P2305" t="s">
        <v>1259</v>
      </c>
      <c r="Q2305" t="s">
        <v>126</v>
      </c>
      <c r="R2305" t="s">
        <v>1681</v>
      </c>
      <c r="S2305" t="s">
        <v>78</v>
      </c>
      <c r="T2305" t="s">
        <v>76</v>
      </c>
    </row>
    <row r="2306" spans="1:20" x14ac:dyDescent="0.25">
      <c r="A2306" s="1">
        <v>4864</v>
      </c>
      <c r="B2306" t="s">
        <v>23</v>
      </c>
      <c r="C2306" t="s">
        <v>24</v>
      </c>
      <c r="D2306" t="s">
        <v>57</v>
      </c>
      <c r="E2306" t="s">
        <v>54</v>
      </c>
      <c r="F2306" t="s">
        <v>74</v>
      </c>
      <c r="G2306" t="s">
        <v>79</v>
      </c>
      <c r="H2306" t="s">
        <v>164</v>
      </c>
      <c r="I2306" t="s">
        <v>114</v>
      </c>
      <c r="J2306" t="s">
        <v>93</v>
      </c>
      <c r="K2306" t="s">
        <v>1231</v>
      </c>
      <c r="L2306" t="s">
        <v>101</v>
      </c>
      <c r="M2306" t="s">
        <v>74</v>
      </c>
      <c r="N2306" t="s">
        <v>1116</v>
      </c>
      <c r="O2306" t="s">
        <v>98</v>
      </c>
      <c r="P2306" t="s">
        <v>765</v>
      </c>
      <c r="Q2306" t="s">
        <v>74</v>
      </c>
      <c r="R2306" t="s">
        <v>1594</v>
      </c>
      <c r="S2306" t="s">
        <v>116</v>
      </c>
      <c r="T2306" t="s">
        <v>76</v>
      </c>
    </row>
    <row r="2307" spans="1:20" x14ac:dyDescent="0.25">
      <c r="A2307" s="1">
        <v>4865</v>
      </c>
      <c r="B2307" t="s">
        <v>23</v>
      </c>
      <c r="C2307" t="s">
        <v>25</v>
      </c>
      <c r="D2307" t="s">
        <v>57</v>
      </c>
      <c r="E2307" t="s">
        <v>51</v>
      </c>
      <c r="F2307" t="s">
        <v>73</v>
      </c>
      <c r="G2307" t="s">
        <v>78</v>
      </c>
      <c r="H2307" t="s">
        <v>562</v>
      </c>
      <c r="I2307" t="s">
        <v>98</v>
      </c>
      <c r="J2307" t="s">
        <v>111</v>
      </c>
      <c r="K2307" t="s">
        <v>1313</v>
      </c>
      <c r="L2307" t="s">
        <v>73</v>
      </c>
      <c r="M2307" t="s">
        <v>74</v>
      </c>
      <c r="N2307" t="s">
        <v>74</v>
      </c>
      <c r="O2307" t="s">
        <v>114</v>
      </c>
      <c r="P2307" t="s">
        <v>905</v>
      </c>
      <c r="Q2307" t="s">
        <v>74</v>
      </c>
      <c r="R2307" t="s">
        <v>1691</v>
      </c>
      <c r="S2307" t="s">
        <v>82</v>
      </c>
      <c r="T2307" t="s">
        <v>83</v>
      </c>
    </row>
    <row r="2308" spans="1:20" x14ac:dyDescent="0.25">
      <c r="A2308" s="1">
        <v>4866</v>
      </c>
      <c r="B2308" t="s">
        <v>23</v>
      </c>
      <c r="C2308" t="s">
        <v>26</v>
      </c>
      <c r="D2308" t="s">
        <v>57</v>
      </c>
      <c r="E2308" t="s">
        <v>53</v>
      </c>
      <c r="F2308" t="s">
        <v>74</v>
      </c>
      <c r="G2308" t="s">
        <v>90</v>
      </c>
      <c r="H2308" t="s">
        <v>169</v>
      </c>
      <c r="I2308" t="s">
        <v>95</v>
      </c>
      <c r="J2308" t="s">
        <v>119</v>
      </c>
      <c r="K2308" t="s">
        <v>1230</v>
      </c>
      <c r="L2308" t="s">
        <v>126</v>
      </c>
      <c r="M2308" t="s">
        <v>73</v>
      </c>
      <c r="N2308" t="s">
        <v>131</v>
      </c>
      <c r="O2308" t="s">
        <v>81</v>
      </c>
      <c r="P2308" t="s">
        <v>695</v>
      </c>
      <c r="Q2308" t="s">
        <v>73</v>
      </c>
      <c r="R2308" t="s">
        <v>2069</v>
      </c>
      <c r="S2308" t="s">
        <v>106</v>
      </c>
      <c r="T2308" t="s">
        <v>131</v>
      </c>
    </row>
    <row r="2309" spans="1:20" x14ac:dyDescent="0.25">
      <c r="A2309" s="1">
        <v>4867</v>
      </c>
      <c r="B2309" t="s">
        <v>23</v>
      </c>
      <c r="C2309" t="s">
        <v>27</v>
      </c>
      <c r="D2309" t="s">
        <v>57</v>
      </c>
      <c r="E2309" t="s">
        <v>59</v>
      </c>
      <c r="F2309" t="s">
        <v>73</v>
      </c>
      <c r="G2309" t="s">
        <v>79</v>
      </c>
      <c r="H2309" t="s">
        <v>789</v>
      </c>
      <c r="I2309" t="s">
        <v>114</v>
      </c>
      <c r="J2309" t="s">
        <v>95</v>
      </c>
      <c r="K2309" t="s">
        <v>1358</v>
      </c>
      <c r="L2309" t="s">
        <v>126</v>
      </c>
      <c r="M2309" t="s">
        <v>73</v>
      </c>
      <c r="N2309" t="s">
        <v>74</v>
      </c>
      <c r="O2309" t="s">
        <v>108</v>
      </c>
      <c r="P2309" t="s">
        <v>575</v>
      </c>
      <c r="Q2309" t="s">
        <v>74</v>
      </c>
      <c r="R2309" t="s">
        <v>1109</v>
      </c>
      <c r="S2309" t="s">
        <v>82</v>
      </c>
      <c r="T2309" t="s">
        <v>117</v>
      </c>
    </row>
    <row r="2310" spans="1:20" x14ac:dyDescent="0.25">
      <c r="A2310" s="1">
        <v>4868</v>
      </c>
      <c r="B2310" t="s">
        <v>23</v>
      </c>
      <c r="C2310" t="s">
        <v>28</v>
      </c>
      <c r="D2310" t="s">
        <v>57</v>
      </c>
      <c r="E2310" t="s">
        <v>50</v>
      </c>
      <c r="F2310" t="s">
        <v>74</v>
      </c>
      <c r="G2310" t="s">
        <v>82</v>
      </c>
      <c r="H2310" t="s">
        <v>177</v>
      </c>
      <c r="I2310" t="s">
        <v>107</v>
      </c>
      <c r="J2310" t="s">
        <v>118</v>
      </c>
      <c r="K2310" t="s">
        <v>1162</v>
      </c>
      <c r="L2310" t="s">
        <v>73</v>
      </c>
      <c r="M2310" t="s">
        <v>126</v>
      </c>
      <c r="N2310" t="s">
        <v>73</v>
      </c>
      <c r="O2310" t="s">
        <v>89</v>
      </c>
      <c r="P2310" t="s">
        <v>80</v>
      </c>
      <c r="Q2310" t="s">
        <v>73</v>
      </c>
      <c r="R2310" t="s">
        <v>1565</v>
      </c>
      <c r="S2310" t="s">
        <v>82</v>
      </c>
      <c r="T2310" t="s">
        <v>1116</v>
      </c>
    </row>
    <row r="2311" spans="1:20" x14ac:dyDescent="0.25">
      <c r="A2311" s="1">
        <v>4869</v>
      </c>
      <c r="B2311" t="s">
        <v>23</v>
      </c>
      <c r="C2311" t="s">
        <v>40</v>
      </c>
      <c r="D2311" t="s">
        <v>57</v>
      </c>
      <c r="E2311" t="s">
        <v>67</v>
      </c>
      <c r="F2311" t="s">
        <v>74</v>
      </c>
      <c r="G2311" t="s">
        <v>75</v>
      </c>
      <c r="H2311" t="s">
        <v>368</v>
      </c>
      <c r="I2311" t="s">
        <v>92</v>
      </c>
      <c r="J2311" t="s">
        <v>109</v>
      </c>
      <c r="K2311" t="s">
        <v>1218</v>
      </c>
      <c r="L2311" t="s">
        <v>126</v>
      </c>
      <c r="M2311" t="s">
        <v>126</v>
      </c>
      <c r="N2311" t="s">
        <v>74</v>
      </c>
      <c r="O2311" t="s">
        <v>96</v>
      </c>
      <c r="P2311" t="s">
        <v>107</v>
      </c>
      <c r="Q2311" t="s">
        <v>73</v>
      </c>
      <c r="R2311" t="s">
        <v>2005</v>
      </c>
      <c r="S2311" t="s">
        <v>85</v>
      </c>
      <c r="T2311" t="s">
        <v>76</v>
      </c>
    </row>
    <row r="2312" spans="1:20" x14ac:dyDescent="0.25">
      <c r="A2312" s="1">
        <v>4870</v>
      </c>
      <c r="B2312" t="s">
        <v>23</v>
      </c>
      <c r="C2312" t="s">
        <v>29</v>
      </c>
      <c r="D2312" t="s">
        <v>57</v>
      </c>
      <c r="E2312" t="s">
        <v>71</v>
      </c>
      <c r="F2312" t="s">
        <v>73</v>
      </c>
      <c r="G2312" t="s">
        <v>90</v>
      </c>
      <c r="H2312" t="s">
        <v>1005</v>
      </c>
      <c r="I2312" t="s">
        <v>77</v>
      </c>
      <c r="J2312" t="s">
        <v>105</v>
      </c>
      <c r="K2312" t="s">
        <v>1240</v>
      </c>
      <c r="L2312" t="s">
        <v>126</v>
      </c>
      <c r="M2312" t="s">
        <v>73</v>
      </c>
      <c r="N2312" t="s">
        <v>74</v>
      </c>
      <c r="O2312" t="s">
        <v>98</v>
      </c>
      <c r="P2312" t="s">
        <v>91</v>
      </c>
      <c r="Q2312" t="s">
        <v>73</v>
      </c>
      <c r="R2312" t="s">
        <v>1988</v>
      </c>
      <c r="S2312" t="s">
        <v>116</v>
      </c>
      <c r="T2312" t="s">
        <v>83</v>
      </c>
    </row>
    <row r="2313" spans="1:20" x14ac:dyDescent="0.25">
      <c r="A2313" s="1">
        <v>4871</v>
      </c>
      <c r="B2313" t="s">
        <v>23</v>
      </c>
      <c r="C2313" t="s">
        <v>30</v>
      </c>
      <c r="D2313" t="s">
        <v>57</v>
      </c>
      <c r="E2313" t="s">
        <v>46</v>
      </c>
      <c r="F2313" t="s">
        <v>73</v>
      </c>
      <c r="G2313" t="s">
        <v>75</v>
      </c>
      <c r="H2313" t="s">
        <v>179</v>
      </c>
      <c r="I2313" t="s">
        <v>99</v>
      </c>
      <c r="J2313" t="s">
        <v>113</v>
      </c>
      <c r="K2313" t="s">
        <v>1190</v>
      </c>
      <c r="L2313" t="s">
        <v>74</v>
      </c>
      <c r="M2313" t="s">
        <v>74</v>
      </c>
      <c r="N2313" t="s">
        <v>74</v>
      </c>
      <c r="O2313" t="s">
        <v>85</v>
      </c>
      <c r="P2313" t="s">
        <v>111</v>
      </c>
      <c r="Q2313" t="s">
        <v>74</v>
      </c>
      <c r="R2313" t="s">
        <v>103</v>
      </c>
      <c r="S2313" t="s">
        <v>78</v>
      </c>
      <c r="T2313" t="s">
        <v>126</v>
      </c>
    </row>
    <row r="2314" spans="1:20" x14ac:dyDescent="0.25">
      <c r="A2314" s="1">
        <v>4872</v>
      </c>
      <c r="B2314" t="s">
        <v>23</v>
      </c>
      <c r="C2314" t="s">
        <v>31</v>
      </c>
      <c r="D2314" t="s">
        <v>57</v>
      </c>
      <c r="E2314" t="s">
        <v>52</v>
      </c>
      <c r="F2314" t="s">
        <v>74</v>
      </c>
      <c r="G2314" t="s">
        <v>92</v>
      </c>
      <c r="H2314" t="s">
        <v>1075</v>
      </c>
      <c r="I2314" t="s">
        <v>98</v>
      </c>
      <c r="J2314" t="s">
        <v>94</v>
      </c>
      <c r="K2314" t="s">
        <v>1220</v>
      </c>
      <c r="L2314" t="s">
        <v>73</v>
      </c>
      <c r="M2314" t="s">
        <v>73</v>
      </c>
      <c r="N2314" t="s">
        <v>126</v>
      </c>
      <c r="O2314" t="s">
        <v>105</v>
      </c>
      <c r="P2314" t="s">
        <v>1164</v>
      </c>
      <c r="Q2314" t="s">
        <v>126</v>
      </c>
      <c r="R2314" t="s">
        <v>2273</v>
      </c>
      <c r="S2314" t="s">
        <v>116</v>
      </c>
      <c r="T2314" t="s">
        <v>131</v>
      </c>
    </row>
    <row r="2315" spans="1:20" x14ac:dyDescent="0.25">
      <c r="A2315" s="1">
        <v>4873</v>
      </c>
      <c r="B2315" t="s">
        <v>23</v>
      </c>
      <c r="C2315" t="s">
        <v>32</v>
      </c>
      <c r="D2315" t="s">
        <v>57</v>
      </c>
      <c r="E2315" t="s">
        <v>65</v>
      </c>
      <c r="F2315" t="s">
        <v>73</v>
      </c>
      <c r="G2315" t="s">
        <v>77</v>
      </c>
      <c r="H2315" t="s">
        <v>586</v>
      </c>
      <c r="I2315" t="s">
        <v>75</v>
      </c>
      <c r="J2315" t="s">
        <v>95</v>
      </c>
      <c r="K2315" t="s">
        <v>1219</v>
      </c>
      <c r="L2315" t="s">
        <v>126</v>
      </c>
      <c r="M2315" t="s">
        <v>101</v>
      </c>
      <c r="N2315" t="s">
        <v>131</v>
      </c>
      <c r="O2315" t="s">
        <v>79</v>
      </c>
      <c r="P2315" t="s">
        <v>1125</v>
      </c>
      <c r="Q2315" t="s">
        <v>74</v>
      </c>
      <c r="R2315" t="s">
        <v>1957</v>
      </c>
      <c r="S2315" t="s">
        <v>78</v>
      </c>
      <c r="T2315" t="s">
        <v>101</v>
      </c>
    </row>
    <row r="2316" spans="1:20" x14ac:dyDescent="0.25">
      <c r="A2316" s="1">
        <v>4874</v>
      </c>
      <c r="B2316" t="s">
        <v>23</v>
      </c>
      <c r="C2316" t="s">
        <v>33</v>
      </c>
      <c r="D2316" t="s">
        <v>57</v>
      </c>
      <c r="E2316" t="s">
        <v>56</v>
      </c>
      <c r="F2316" t="s">
        <v>74</v>
      </c>
      <c r="G2316" t="s">
        <v>75</v>
      </c>
      <c r="H2316" t="s">
        <v>100</v>
      </c>
      <c r="I2316" t="s">
        <v>94</v>
      </c>
      <c r="J2316" t="s">
        <v>123</v>
      </c>
      <c r="K2316" t="s">
        <v>1326</v>
      </c>
      <c r="L2316" t="s">
        <v>74</v>
      </c>
      <c r="M2316" t="s">
        <v>1116</v>
      </c>
      <c r="N2316" t="s">
        <v>126</v>
      </c>
      <c r="O2316" t="s">
        <v>99</v>
      </c>
      <c r="P2316" t="s">
        <v>235</v>
      </c>
      <c r="Q2316" t="s">
        <v>73</v>
      </c>
      <c r="R2316" t="s">
        <v>1440</v>
      </c>
      <c r="S2316" t="s">
        <v>106</v>
      </c>
      <c r="T2316" t="s">
        <v>131</v>
      </c>
    </row>
    <row r="2317" spans="1:20" x14ac:dyDescent="0.25">
      <c r="A2317" s="1">
        <v>4875</v>
      </c>
      <c r="B2317" t="s">
        <v>23</v>
      </c>
      <c r="C2317" t="s">
        <v>35</v>
      </c>
      <c r="D2317" t="s">
        <v>57</v>
      </c>
      <c r="E2317" t="s">
        <v>50</v>
      </c>
      <c r="F2317" t="s">
        <v>73</v>
      </c>
      <c r="G2317" t="s">
        <v>90</v>
      </c>
      <c r="H2317" t="s">
        <v>415</v>
      </c>
      <c r="I2317" t="s">
        <v>90</v>
      </c>
      <c r="J2317" t="s">
        <v>113</v>
      </c>
      <c r="K2317" t="s">
        <v>1163</v>
      </c>
      <c r="L2317" t="s">
        <v>126</v>
      </c>
      <c r="M2317" t="s">
        <v>74</v>
      </c>
      <c r="N2317" t="s">
        <v>101</v>
      </c>
      <c r="O2317" t="s">
        <v>113</v>
      </c>
      <c r="P2317" t="s">
        <v>914</v>
      </c>
      <c r="Q2317" t="s">
        <v>73</v>
      </c>
      <c r="R2317" t="s">
        <v>1488</v>
      </c>
      <c r="S2317" t="s">
        <v>106</v>
      </c>
      <c r="T2317" t="s">
        <v>131</v>
      </c>
    </row>
    <row r="2318" spans="1:20" x14ac:dyDescent="0.25">
      <c r="A2318" s="1">
        <v>4876</v>
      </c>
      <c r="B2318" t="s">
        <v>23</v>
      </c>
      <c r="C2318" t="s">
        <v>36</v>
      </c>
      <c r="D2318" t="s">
        <v>57</v>
      </c>
      <c r="E2318" t="s">
        <v>55</v>
      </c>
      <c r="F2318" t="s">
        <v>73</v>
      </c>
      <c r="G2318" t="s">
        <v>110</v>
      </c>
      <c r="H2318" t="s">
        <v>902</v>
      </c>
      <c r="I2318" t="s">
        <v>99</v>
      </c>
      <c r="J2318" t="s">
        <v>86</v>
      </c>
      <c r="K2318" t="s">
        <v>1210</v>
      </c>
      <c r="L2318" t="s">
        <v>1116</v>
      </c>
      <c r="M2318" t="s">
        <v>73</v>
      </c>
      <c r="N2318" t="s">
        <v>74</v>
      </c>
      <c r="O2318" t="s">
        <v>79</v>
      </c>
      <c r="P2318" t="s">
        <v>1190</v>
      </c>
      <c r="Q2318" t="s">
        <v>126</v>
      </c>
      <c r="R2318" t="s">
        <v>1919</v>
      </c>
      <c r="S2318" t="s">
        <v>117</v>
      </c>
      <c r="T2318" t="s">
        <v>83</v>
      </c>
    </row>
    <row r="2319" spans="1:20" x14ac:dyDescent="0.25">
      <c r="A2319" s="1">
        <v>4877</v>
      </c>
      <c r="B2319" t="s">
        <v>23</v>
      </c>
      <c r="C2319" t="s">
        <v>37</v>
      </c>
      <c r="D2319" t="s">
        <v>57</v>
      </c>
      <c r="E2319" t="s">
        <v>60</v>
      </c>
      <c r="F2319" t="s">
        <v>74</v>
      </c>
      <c r="G2319" t="s">
        <v>78</v>
      </c>
      <c r="H2319" t="s">
        <v>643</v>
      </c>
      <c r="I2319" t="s">
        <v>94</v>
      </c>
      <c r="J2319" t="s">
        <v>91</v>
      </c>
      <c r="K2319" t="s">
        <v>1220</v>
      </c>
      <c r="L2319" t="s">
        <v>74</v>
      </c>
      <c r="M2319" t="s">
        <v>101</v>
      </c>
      <c r="N2319" t="s">
        <v>101</v>
      </c>
      <c r="O2319" t="s">
        <v>99</v>
      </c>
      <c r="P2319" t="s">
        <v>120</v>
      </c>
      <c r="Q2319" t="s">
        <v>73</v>
      </c>
      <c r="R2319" t="s">
        <v>1492</v>
      </c>
      <c r="S2319" t="s">
        <v>116</v>
      </c>
      <c r="T2319" t="s">
        <v>83</v>
      </c>
    </row>
    <row r="2320" spans="1:20" x14ac:dyDescent="0.25">
      <c r="A2320" s="1">
        <v>4878</v>
      </c>
      <c r="B2320" t="s">
        <v>23</v>
      </c>
      <c r="C2320" t="s">
        <v>38</v>
      </c>
      <c r="D2320" t="s">
        <v>57</v>
      </c>
      <c r="E2320" t="s">
        <v>65</v>
      </c>
      <c r="F2320" t="s">
        <v>74</v>
      </c>
      <c r="G2320" t="s">
        <v>75</v>
      </c>
      <c r="H2320" t="s">
        <v>889</v>
      </c>
      <c r="I2320" t="s">
        <v>86</v>
      </c>
      <c r="J2320" t="s">
        <v>91</v>
      </c>
      <c r="K2320" t="s">
        <v>1247</v>
      </c>
      <c r="L2320" t="s">
        <v>73</v>
      </c>
      <c r="M2320" t="s">
        <v>73</v>
      </c>
      <c r="N2320" t="s">
        <v>74</v>
      </c>
      <c r="O2320" t="s">
        <v>89</v>
      </c>
      <c r="P2320" t="s">
        <v>99</v>
      </c>
      <c r="Q2320" t="s">
        <v>126</v>
      </c>
      <c r="R2320" t="s">
        <v>1699</v>
      </c>
      <c r="S2320" t="s">
        <v>116</v>
      </c>
      <c r="T2320" t="s">
        <v>101</v>
      </c>
    </row>
    <row r="2321" spans="1:20" x14ac:dyDescent="0.25">
      <c r="A2321" s="1">
        <v>4879</v>
      </c>
      <c r="B2321" t="s">
        <v>23</v>
      </c>
      <c r="C2321" t="s">
        <v>39</v>
      </c>
      <c r="D2321" t="s">
        <v>57</v>
      </c>
      <c r="E2321" t="s">
        <v>56</v>
      </c>
      <c r="F2321" t="s">
        <v>73</v>
      </c>
      <c r="G2321" t="s">
        <v>98</v>
      </c>
      <c r="H2321" t="s">
        <v>447</v>
      </c>
      <c r="I2321" t="s">
        <v>95</v>
      </c>
      <c r="J2321" t="s">
        <v>119</v>
      </c>
      <c r="K2321" t="s">
        <v>1188</v>
      </c>
      <c r="L2321" t="s">
        <v>126</v>
      </c>
      <c r="M2321" t="s">
        <v>126</v>
      </c>
      <c r="N2321" t="s">
        <v>101</v>
      </c>
      <c r="O2321" t="s">
        <v>114</v>
      </c>
      <c r="P2321" t="s">
        <v>1005</v>
      </c>
      <c r="Q2321" t="s">
        <v>74</v>
      </c>
      <c r="R2321" t="s">
        <v>1586</v>
      </c>
      <c r="S2321" t="s">
        <v>106</v>
      </c>
      <c r="T2321" t="s">
        <v>117</v>
      </c>
    </row>
    <row r="2322" spans="1:20" x14ac:dyDescent="0.25">
      <c r="A2322" s="1">
        <v>4880</v>
      </c>
      <c r="B2322" t="s">
        <v>23</v>
      </c>
      <c r="C2322" t="s">
        <v>24</v>
      </c>
      <c r="D2322" t="s">
        <v>58</v>
      </c>
      <c r="E2322" t="s">
        <v>45</v>
      </c>
      <c r="F2322" t="s">
        <v>73</v>
      </c>
      <c r="G2322" t="s">
        <v>79</v>
      </c>
      <c r="H2322" t="s">
        <v>643</v>
      </c>
      <c r="I2322" t="s">
        <v>102</v>
      </c>
      <c r="J2322" t="s">
        <v>91</v>
      </c>
      <c r="K2322" t="s">
        <v>1227</v>
      </c>
      <c r="L2322" t="s">
        <v>74</v>
      </c>
      <c r="M2322" t="s">
        <v>74</v>
      </c>
      <c r="N2322" t="s">
        <v>74</v>
      </c>
      <c r="O2322" t="s">
        <v>107</v>
      </c>
      <c r="P2322" t="s">
        <v>1200</v>
      </c>
      <c r="Q2322" t="s">
        <v>126</v>
      </c>
      <c r="R2322" t="s">
        <v>1541</v>
      </c>
      <c r="S2322" t="s">
        <v>75</v>
      </c>
      <c r="T2322" t="s">
        <v>87</v>
      </c>
    </row>
    <row r="2323" spans="1:20" x14ac:dyDescent="0.25">
      <c r="A2323" s="1">
        <v>4881</v>
      </c>
      <c r="B2323" t="s">
        <v>23</v>
      </c>
      <c r="C2323" t="s">
        <v>25</v>
      </c>
      <c r="D2323" t="s">
        <v>58</v>
      </c>
      <c r="E2323" t="s">
        <v>64</v>
      </c>
      <c r="F2323" t="s">
        <v>74</v>
      </c>
      <c r="G2323" t="s">
        <v>86</v>
      </c>
      <c r="H2323" t="s">
        <v>397</v>
      </c>
      <c r="I2323" t="s">
        <v>99</v>
      </c>
      <c r="J2323" t="s">
        <v>94</v>
      </c>
      <c r="K2323" t="s">
        <v>1247</v>
      </c>
      <c r="L2323" t="s">
        <v>74</v>
      </c>
      <c r="M2323" t="s">
        <v>73</v>
      </c>
      <c r="N2323" t="s">
        <v>101</v>
      </c>
      <c r="O2323" t="s">
        <v>79</v>
      </c>
      <c r="P2323" t="s">
        <v>914</v>
      </c>
      <c r="Q2323" t="s">
        <v>126</v>
      </c>
      <c r="R2323" t="s">
        <v>1417</v>
      </c>
      <c r="S2323" t="s">
        <v>82</v>
      </c>
      <c r="T2323" t="s">
        <v>131</v>
      </c>
    </row>
    <row r="2324" spans="1:20" x14ac:dyDescent="0.25">
      <c r="A2324" s="1">
        <v>4882</v>
      </c>
      <c r="B2324" t="s">
        <v>23</v>
      </c>
      <c r="C2324" t="s">
        <v>26</v>
      </c>
      <c r="D2324" t="s">
        <v>58</v>
      </c>
      <c r="E2324" t="s">
        <v>48</v>
      </c>
      <c r="F2324" t="s">
        <v>73</v>
      </c>
      <c r="G2324" t="s">
        <v>90</v>
      </c>
      <c r="H2324" t="s">
        <v>909</v>
      </c>
      <c r="I2324" t="s">
        <v>77</v>
      </c>
      <c r="J2324" t="s">
        <v>105</v>
      </c>
      <c r="K2324" t="s">
        <v>1353</v>
      </c>
      <c r="L2324" t="s">
        <v>126</v>
      </c>
      <c r="M2324" t="s">
        <v>126</v>
      </c>
      <c r="N2324" t="s">
        <v>126</v>
      </c>
      <c r="O2324" t="s">
        <v>77</v>
      </c>
      <c r="P2324" t="s">
        <v>806</v>
      </c>
      <c r="Q2324" t="s">
        <v>73</v>
      </c>
      <c r="R2324" t="s">
        <v>1758</v>
      </c>
      <c r="S2324" t="s">
        <v>96</v>
      </c>
      <c r="T2324" t="s">
        <v>83</v>
      </c>
    </row>
    <row r="2325" spans="1:20" x14ac:dyDescent="0.25">
      <c r="A2325" s="1">
        <v>4883</v>
      </c>
      <c r="B2325" t="s">
        <v>23</v>
      </c>
      <c r="C2325" t="s">
        <v>27</v>
      </c>
      <c r="D2325" t="s">
        <v>58</v>
      </c>
      <c r="E2325" t="s">
        <v>70</v>
      </c>
      <c r="F2325" t="s">
        <v>74</v>
      </c>
      <c r="G2325" t="s">
        <v>104</v>
      </c>
      <c r="H2325" t="s">
        <v>226</v>
      </c>
      <c r="I2325" t="s">
        <v>110</v>
      </c>
      <c r="J2325" t="s">
        <v>927</v>
      </c>
      <c r="K2325" t="s">
        <v>1405</v>
      </c>
      <c r="L2325" t="s">
        <v>126</v>
      </c>
      <c r="M2325" t="s">
        <v>101</v>
      </c>
      <c r="N2325" t="s">
        <v>126</v>
      </c>
      <c r="O2325" t="s">
        <v>116</v>
      </c>
      <c r="P2325" t="s">
        <v>94</v>
      </c>
      <c r="Q2325" t="s">
        <v>126</v>
      </c>
      <c r="R2325" t="s">
        <v>1749</v>
      </c>
      <c r="S2325" t="s">
        <v>116</v>
      </c>
      <c r="T2325" t="s">
        <v>1116</v>
      </c>
    </row>
    <row r="2326" spans="1:20" x14ac:dyDescent="0.25">
      <c r="A2326" s="1">
        <v>4884</v>
      </c>
      <c r="B2326" t="s">
        <v>23</v>
      </c>
      <c r="C2326" t="s">
        <v>28</v>
      </c>
      <c r="D2326" t="s">
        <v>58</v>
      </c>
      <c r="E2326" t="s">
        <v>69</v>
      </c>
      <c r="F2326" t="s">
        <v>73</v>
      </c>
      <c r="G2326" t="s">
        <v>113</v>
      </c>
      <c r="H2326" t="s">
        <v>292</v>
      </c>
      <c r="I2326" t="s">
        <v>113</v>
      </c>
      <c r="J2326" t="s">
        <v>100</v>
      </c>
      <c r="K2326" t="s">
        <v>1328</v>
      </c>
      <c r="L2326" t="s">
        <v>74</v>
      </c>
      <c r="M2326" t="s">
        <v>74</v>
      </c>
      <c r="N2326" t="s">
        <v>73</v>
      </c>
      <c r="O2326" t="s">
        <v>81</v>
      </c>
      <c r="P2326" t="s">
        <v>133</v>
      </c>
      <c r="Q2326" t="s">
        <v>126</v>
      </c>
      <c r="R2326" t="s">
        <v>912</v>
      </c>
      <c r="S2326" t="s">
        <v>116</v>
      </c>
      <c r="T2326" t="s">
        <v>101</v>
      </c>
    </row>
    <row r="2327" spans="1:20" x14ac:dyDescent="0.25">
      <c r="A2327" s="1">
        <v>4885</v>
      </c>
      <c r="B2327" t="s">
        <v>23</v>
      </c>
      <c r="C2327" t="s">
        <v>40</v>
      </c>
      <c r="D2327" t="s">
        <v>58</v>
      </c>
      <c r="E2327" t="s">
        <v>68</v>
      </c>
      <c r="F2327" t="s">
        <v>74</v>
      </c>
      <c r="G2327" t="s">
        <v>76</v>
      </c>
      <c r="H2327" t="s">
        <v>511</v>
      </c>
      <c r="I2327" t="s">
        <v>82</v>
      </c>
      <c r="J2327" t="s">
        <v>77</v>
      </c>
      <c r="K2327" t="s">
        <v>118</v>
      </c>
      <c r="L2327" t="s">
        <v>73</v>
      </c>
      <c r="M2327" t="s">
        <v>73</v>
      </c>
      <c r="N2327" t="s">
        <v>1116</v>
      </c>
      <c r="O2327" t="s">
        <v>103</v>
      </c>
      <c r="P2327" t="s">
        <v>681</v>
      </c>
      <c r="Q2327" t="s">
        <v>74</v>
      </c>
      <c r="R2327" t="s">
        <v>2065</v>
      </c>
      <c r="S2327" t="s">
        <v>87</v>
      </c>
      <c r="T2327" t="s">
        <v>73</v>
      </c>
    </row>
    <row r="2328" spans="1:20" x14ac:dyDescent="0.25">
      <c r="A2328" s="1">
        <v>4886</v>
      </c>
      <c r="B2328" t="s">
        <v>23</v>
      </c>
      <c r="C2328" t="s">
        <v>29</v>
      </c>
      <c r="D2328" t="s">
        <v>58</v>
      </c>
      <c r="E2328" t="s">
        <v>42</v>
      </c>
      <c r="F2328" t="s">
        <v>73</v>
      </c>
      <c r="G2328" t="s">
        <v>97</v>
      </c>
      <c r="H2328" t="s">
        <v>206</v>
      </c>
      <c r="I2328" t="s">
        <v>102</v>
      </c>
      <c r="J2328" t="s">
        <v>105</v>
      </c>
      <c r="K2328" t="s">
        <v>1307</v>
      </c>
      <c r="L2328" t="s">
        <v>126</v>
      </c>
      <c r="M2328" t="s">
        <v>73</v>
      </c>
      <c r="N2328" t="s">
        <v>73</v>
      </c>
      <c r="O2328" t="s">
        <v>111</v>
      </c>
      <c r="P2328" t="s">
        <v>806</v>
      </c>
      <c r="Q2328" t="s">
        <v>74</v>
      </c>
      <c r="R2328" t="s">
        <v>2009</v>
      </c>
      <c r="S2328" t="s">
        <v>89</v>
      </c>
      <c r="T2328" t="s">
        <v>117</v>
      </c>
    </row>
    <row r="2329" spans="1:20" x14ac:dyDescent="0.25">
      <c r="A2329" s="1">
        <v>4887</v>
      </c>
      <c r="B2329" t="s">
        <v>23</v>
      </c>
      <c r="C2329" t="s">
        <v>30</v>
      </c>
      <c r="D2329" t="s">
        <v>58</v>
      </c>
      <c r="E2329" t="s">
        <v>47</v>
      </c>
      <c r="F2329" t="s">
        <v>74</v>
      </c>
      <c r="G2329" t="s">
        <v>77</v>
      </c>
      <c r="H2329" t="s">
        <v>764</v>
      </c>
      <c r="I2329" t="s">
        <v>75</v>
      </c>
      <c r="J2329" t="s">
        <v>95</v>
      </c>
      <c r="K2329" t="s">
        <v>1325</v>
      </c>
      <c r="L2329" t="s">
        <v>126</v>
      </c>
      <c r="M2329" t="s">
        <v>73</v>
      </c>
      <c r="N2329" t="s">
        <v>73</v>
      </c>
      <c r="O2329" t="s">
        <v>92</v>
      </c>
      <c r="P2329" t="s">
        <v>894</v>
      </c>
      <c r="Q2329" t="s">
        <v>74</v>
      </c>
      <c r="R2329" t="s">
        <v>1872</v>
      </c>
      <c r="S2329" t="s">
        <v>82</v>
      </c>
      <c r="T2329" t="s">
        <v>76</v>
      </c>
    </row>
    <row r="2330" spans="1:20" x14ac:dyDescent="0.25">
      <c r="A2330" s="1">
        <v>4888</v>
      </c>
      <c r="B2330" t="s">
        <v>23</v>
      </c>
      <c r="C2330" t="s">
        <v>32</v>
      </c>
      <c r="D2330" t="s">
        <v>58</v>
      </c>
      <c r="E2330" t="s">
        <v>67</v>
      </c>
      <c r="F2330" t="s">
        <v>73</v>
      </c>
      <c r="G2330" t="s">
        <v>85</v>
      </c>
      <c r="H2330" t="s">
        <v>1109</v>
      </c>
      <c r="I2330" t="s">
        <v>103</v>
      </c>
      <c r="J2330" t="s">
        <v>112</v>
      </c>
      <c r="K2330" t="s">
        <v>1174</v>
      </c>
      <c r="L2330" t="s">
        <v>73</v>
      </c>
      <c r="M2330" t="s">
        <v>101</v>
      </c>
      <c r="N2330" t="s">
        <v>1116</v>
      </c>
      <c r="O2330" t="s">
        <v>102</v>
      </c>
      <c r="P2330" t="s">
        <v>187</v>
      </c>
      <c r="Q2330" t="s">
        <v>73</v>
      </c>
      <c r="R2330" t="s">
        <v>1542</v>
      </c>
      <c r="S2330" t="s">
        <v>96</v>
      </c>
      <c r="T2330" t="s">
        <v>74</v>
      </c>
    </row>
    <row r="2331" spans="1:20" x14ac:dyDescent="0.25">
      <c r="A2331" s="1">
        <v>4889</v>
      </c>
      <c r="B2331" t="s">
        <v>23</v>
      </c>
      <c r="C2331" t="s">
        <v>33</v>
      </c>
      <c r="D2331" t="s">
        <v>58</v>
      </c>
      <c r="E2331" t="s">
        <v>46</v>
      </c>
      <c r="F2331" t="s">
        <v>74</v>
      </c>
      <c r="G2331" t="s">
        <v>75</v>
      </c>
      <c r="H2331" t="s">
        <v>769</v>
      </c>
      <c r="I2331" t="s">
        <v>116</v>
      </c>
      <c r="J2331" t="s">
        <v>81</v>
      </c>
      <c r="K2331" t="s">
        <v>1133</v>
      </c>
      <c r="L2331" t="s">
        <v>73</v>
      </c>
      <c r="M2331" t="s">
        <v>74</v>
      </c>
      <c r="N2331" t="s">
        <v>73</v>
      </c>
      <c r="O2331" t="s">
        <v>93</v>
      </c>
      <c r="P2331" t="s">
        <v>397</v>
      </c>
      <c r="Q2331" t="s">
        <v>126</v>
      </c>
      <c r="R2331" t="s">
        <v>1767</v>
      </c>
      <c r="S2331" t="s">
        <v>78</v>
      </c>
      <c r="T2331" t="s">
        <v>101</v>
      </c>
    </row>
    <row r="2332" spans="1:20" x14ac:dyDescent="0.25">
      <c r="A2332" s="1">
        <v>4890</v>
      </c>
      <c r="B2332" t="s">
        <v>23</v>
      </c>
      <c r="C2332" t="s">
        <v>34</v>
      </c>
      <c r="D2332" t="s">
        <v>58</v>
      </c>
      <c r="E2332" t="s">
        <v>43</v>
      </c>
      <c r="F2332" t="s">
        <v>74</v>
      </c>
      <c r="G2332" t="s">
        <v>83</v>
      </c>
      <c r="H2332" t="s">
        <v>160</v>
      </c>
      <c r="I2332" t="s">
        <v>92</v>
      </c>
      <c r="J2332" t="s">
        <v>97</v>
      </c>
      <c r="K2332" t="s">
        <v>1171</v>
      </c>
      <c r="L2332" t="s">
        <v>73</v>
      </c>
      <c r="M2332" t="s">
        <v>126</v>
      </c>
      <c r="N2332" t="s">
        <v>126</v>
      </c>
      <c r="O2332" t="s">
        <v>87</v>
      </c>
      <c r="P2332" t="s">
        <v>103</v>
      </c>
      <c r="Q2332" t="s">
        <v>73</v>
      </c>
      <c r="R2332" t="s">
        <v>2274</v>
      </c>
      <c r="S2332" t="s">
        <v>87</v>
      </c>
      <c r="T2332" t="s">
        <v>126</v>
      </c>
    </row>
    <row r="2333" spans="1:20" x14ac:dyDescent="0.25">
      <c r="A2333" s="1">
        <v>4891</v>
      </c>
      <c r="B2333" t="s">
        <v>23</v>
      </c>
      <c r="C2333" t="s">
        <v>35</v>
      </c>
      <c r="D2333" t="s">
        <v>58</v>
      </c>
      <c r="E2333" t="s">
        <v>41</v>
      </c>
      <c r="F2333" t="s">
        <v>73</v>
      </c>
      <c r="G2333" t="s">
        <v>93</v>
      </c>
      <c r="H2333" t="s">
        <v>931</v>
      </c>
      <c r="I2333" t="s">
        <v>108</v>
      </c>
      <c r="J2333" t="s">
        <v>110</v>
      </c>
      <c r="K2333" t="s">
        <v>1340</v>
      </c>
      <c r="L2333" t="s">
        <v>126</v>
      </c>
      <c r="M2333" t="s">
        <v>73</v>
      </c>
      <c r="N2333" t="s">
        <v>74</v>
      </c>
      <c r="O2333" t="s">
        <v>79</v>
      </c>
      <c r="P2333" t="s">
        <v>250</v>
      </c>
      <c r="Q2333" t="s">
        <v>74</v>
      </c>
      <c r="R2333" t="s">
        <v>2114</v>
      </c>
      <c r="S2333" t="s">
        <v>106</v>
      </c>
      <c r="T2333" t="s">
        <v>117</v>
      </c>
    </row>
    <row r="2334" spans="1:20" x14ac:dyDescent="0.25">
      <c r="A2334" s="1">
        <v>4892</v>
      </c>
      <c r="B2334" t="s">
        <v>23</v>
      </c>
      <c r="C2334" t="s">
        <v>36</v>
      </c>
      <c r="D2334" t="s">
        <v>58</v>
      </c>
      <c r="E2334" t="s">
        <v>69</v>
      </c>
      <c r="F2334" t="s">
        <v>74</v>
      </c>
      <c r="G2334" t="s">
        <v>94</v>
      </c>
      <c r="H2334" t="s">
        <v>775</v>
      </c>
      <c r="I2334" t="s">
        <v>103</v>
      </c>
      <c r="J2334" t="s">
        <v>107</v>
      </c>
      <c r="K2334" t="s">
        <v>1230</v>
      </c>
      <c r="L2334" t="s">
        <v>126</v>
      </c>
      <c r="M2334" t="s">
        <v>126</v>
      </c>
      <c r="N2334" t="s">
        <v>73</v>
      </c>
      <c r="O2334" t="s">
        <v>80</v>
      </c>
      <c r="P2334" t="s">
        <v>1259</v>
      </c>
      <c r="Q2334" t="s">
        <v>126</v>
      </c>
      <c r="R2334" t="s">
        <v>1617</v>
      </c>
      <c r="S2334" t="s">
        <v>82</v>
      </c>
      <c r="T2334" t="s">
        <v>76</v>
      </c>
    </row>
    <row r="2335" spans="1:20" x14ac:dyDescent="0.25">
      <c r="A2335" s="1">
        <v>4893</v>
      </c>
      <c r="B2335" t="s">
        <v>23</v>
      </c>
      <c r="C2335" t="s">
        <v>37</v>
      </c>
      <c r="D2335" t="s">
        <v>58</v>
      </c>
      <c r="E2335" t="s">
        <v>49</v>
      </c>
      <c r="F2335" t="s">
        <v>73</v>
      </c>
      <c r="G2335" t="s">
        <v>98</v>
      </c>
      <c r="H2335" t="s">
        <v>751</v>
      </c>
      <c r="I2335" t="s">
        <v>93</v>
      </c>
      <c r="J2335" t="s">
        <v>123</v>
      </c>
      <c r="K2335" t="s">
        <v>1271</v>
      </c>
      <c r="L2335" t="s">
        <v>126</v>
      </c>
      <c r="M2335" t="s">
        <v>74</v>
      </c>
      <c r="N2335" t="s">
        <v>126</v>
      </c>
      <c r="O2335" t="s">
        <v>96</v>
      </c>
      <c r="P2335" t="s">
        <v>103</v>
      </c>
      <c r="Q2335" t="s">
        <v>74</v>
      </c>
      <c r="R2335" t="s">
        <v>1847</v>
      </c>
      <c r="S2335" t="s">
        <v>85</v>
      </c>
      <c r="T2335" t="s">
        <v>1116</v>
      </c>
    </row>
    <row r="2336" spans="1:20" x14ac:dyDescent="0.25">
      <c r="A2336" s="1">
        <v>4894</v>
      </c>
      <c r="B2336" t="s">
        <v>23</v>
      </c>
      <c r="C2336" t="s">
        <v>38</v>
      </c>
      <c r="D2336" t="s">
        <v>58</v>
      </c>
      <c r="E2336" t="s">
        <v>68</v>
      </c>
      <c r="F2336" t="s">
        <v>73</v>
      </c>
      <c r="G2336" t="s">
        <v>95</v>
      </c>
      <c r="H2336" t="s">
        <v>571</v>
      </c>
      <c r="I2336" t="s">
        <v>86</v>
      </c>
      <c r="J2336" t="s">
        <v>119</v>
      </c>
      <c r="K2336" t="s">
        <v>1228</v>
      </c>
      <c r="L2336" t="s">
        <v>126</v>
      </c>
      <c r="M2336" t="s">
        <v>74</v>
      </c>
      <c r="N2336" t="s">
        <v>73</v>
      </c>
      <c r="O2336" t="s">
        <v>77</v>
      </c>
      <c r="P2336" t="s">
        <v>439</v>
      </c>
      <c r="Q2336" t="s">
        <v>126</v>
      </c>
      <c r="R2336" t="s">
        <v>1688</v>
      </c>
      <c r="S2336" t="s">
        <v>82</v>
      </c>
      <c r="T2336" t="s">
        <v>131</v>
      </c>
    </row>
    <row r="2337" spans="1:20" x14ac:dyDescent="0.25">
      <c r="A2337" s="1">
        <v>4895</v>
      </c>
      <c r="B2337" t="s">
        <v>23</v>
      </c>
      <c r="C2337" t="s">
        <v>39</v>
      </c>
      <c r="D2337" t="s">
        <v>58</v>
      </c>
      <c r="E2337" t="s">
        <v>41</v>
      </c>
      <c r="F2337" t="s">
        <v>74</v>
      </c>
      <c r="G2337" t="s">
        <v>95</v>
      </c>
      <c r="H2337" t="s">
        <v>677</v>
      </c>
      <c r="I2337" t="s">
        <v>113</v>
      </c>
      <c r="J2337" t="s">
        <v>110</v>
      </c>
      <c r="K2337" t="s">
        <v>1358</v>
      </c>
      <c r="L2337" t="s">
        <v>101</v>
      </c>
      <c r="M2337" t="s">
        <v>73</v>
      </c>
      <c r="N2337" t="s">
        <v>74</v>
      </c>
      <c r="O2337" t="s">
        <v>108</v>
      </c>
      <c r="P2337" t="s">
        <v>334</v>
      </c>
      <c r="Q2337" t="s">
        <v>74</v>
      </c>
      <c r="R2337" t="s">
        <v>1831</v>
      </c>
      <c r="S2337" t="s">
        <v>81</v>
      </c>
      <c r="T2337" t="s">
        <v>116</v>
      </c>
    </row>
    <row r="2338" spans="1:20" x14ac:dyDescent="0.25">
      <c r="A2338" s="1">
        <v>4896</v>
      </c>
      <c r="B2338" t="s">
        <v>23</v>
      </c>
      <c r="C2338" t="s">
        <v>24</v>
      </c>
      <c r="D2338" t="s">
        <v>59</v>
      </c>
      <c r="E2338" t="s">
        <v>43</v>
      </c>
      <c r="F2338" t="s">
        <v>74</v>
      </c>
      <c r="G2338" t="s">
        <v>78</v>
      </c>
      <c r="H2338" t="s">
        <v>857</v>
      </c>
      <c r="I2338" t="s">
        <v>106</v>
      </c>
      <c r="J2338" t="s">
        <v>107</v>
      </c>
      <c r="K2338" t="s">
        <v>1186</v>
      </c>
      <c r="L2338" t="s">
        <v>74</v>
      </c>
      <c r="M2338" t="s">
        <v>126</v>
      </c>
      <c r="N2338" t="s">
        <v>101</v>
      </c>
      <c r="O2338" t="s">
        <v>85</v>
      </c>
      <c r="P2338" t="s">
        <v>98</v>
      </c>
      <c r="Q2338" t="s">
        <v>73</v>
      </c>
      <c r="R2338" t="s">
        <v>2275</v>
      </c>
      <c r="S2338" t="s">
        <v>78</v>
      </c>
      <c r="T2338" t="s">
        <v>101</v>
      </c>
    </row>
    <row r="2339" spans="1:20" x14ac:dyDescent="0.25">
      <c r="A2339" s="1">
        <v>4897</v>
      </c>
      <c r="B2339" t="s">
        <v>23</v>
      </c>
      <c r="C2339" t="s">
        <v>25</v>
      </c>
      <c r="D2339" t="s">
        <v>59</v>
      </c>
      <c r="E2339" t="s">
        <v>63</v>
      </c>
      <c r="F2339" t="s">
        <v>74</v>
      </c>
      <c r="G2339" t="s">
        <v>73</v>
      </c>
      <c r="H2339" t="s">
        <v>1110</v>
      </c>
      <c r="I2339" t="s">
        <v>81</v>
      </c>
      <c r="J2339" t="s">
        <v>91</v>
      </c>
      <c r="K2339" t="s">
        <v>899</v>
      </c>
      <c r="L2339" t="s">
        <v>73</v>
      </c>
      <c r="M2339" t="s">
        <v>1116</v>
      </c>
      <c r="N2339" t="s">
        <v>76</v>
      </c>
      <c r="O2339" t="s">
        <v>106</v>
      </c>
      <c r="P2339" t="s">
        <v>112</v>
      </c>
      <c r="Q2339" t="s">
        <v>73</v>
      </c>
      <c r="R2339" t="s">
        <v>856</v>
      </c>
      <c r="S2339" t="s">
        <v>106</v>
      </c>
      <c r="T2339" t="s">
        <v>126</v>
      </c>
    </row>
    <row r="2340" spans="1:20" x14ac:dyDescent="0.25">
      <c r="A2340" s="1">
        <v>4898</v>
      </c>
      <c r="B2340" t="s">
        <v>23</v>
      </c>
      <c r="C2340" t="s">
        <v>26</v>
      </c>
      <c r="D2340" t="s">
        <v>59</v>
      </c>
      <c r="E2340" t="s">
        <v>49</v>
      </c>
      <c r="F2340" t="s">
        <v>73</v>
      </c>
      <c r="G2340" t="s">
        <v>83</v>
      </c>
      <c r="H2340" t="s">
        <v>547</v>
      </c>
      <c r="I2340" t="s">
        <v>90</v>
      </c>
      <c r="J2340" t="s">
        <v>88</v>
      </c>
      <c r="K2340" t="s">
        <v>1162</v>
      </c>
      <c r="L2340" t="s">
        <v>73</v>
      </c>
      <c r="M2340" t="s">
        <v>73</v>
      </c>
      <c r="N2340" t="s">
        <v>101</v>
      </c>
      <c r="O2340" t="s">
        <v>77</v>
      </c>
      <c r="P2340" t="s">
        <v>439</v>
      </c>
      <c r="Q2340" t="s">
        <v>73</v>
      </c>
      <c r="R2340" t="s">
        <v>1446</v>
      </c>
      <c r="S2340" t="s">
        <v>106</v>
      </c>
      <c r="T2340" t="s">
        <v>101</v>
      </c>
    </row>
    <row r="2341" spans="1:20" x14ac:dyDescent="0.25">
      <c r="A2341" s="1">
        <v>4899</v>
      </c>
      <c r="B2341" t="s">
        <v>23</v>
      </c>
      <c r="C2341" t="s">
        <v>27</v>
      </c>
      <c r="D2341" t="s">
        <v>59</v>
      </c>
      <c r="E2341" t="s">
        <v>57</v>
      </c>
      <c r="F2341" t="s">
        <v>74</v>
      </c>
      <c r="G2341" t="s">
        <v>78</v>
      </c>
      <c r="H2341" t="s">
        <v>701</v>
      </c>
      <c r="I2341" t="s">
        <v>75</v>
      </c>
      <c r="J2341" t="s">
        <v>77</v>
      </c>
      <c r="K2341" t="s">
        <v>1265</v>
      </c>
      <c r="L2341" t="s">
        <v>74</v>
      </c>
      <c r="M2341" t="s">
        <v>74</v>
      </c>
      <c r="N2341" t="s">
        <v>131</v>
      </c>
      <c r="O2341" t="s">
        <v>81</v>
      </c>
      <c r="P2341" t="s">
        <v>439</v>
      </c>
      <c r="Q2341" t="s">
        <v>73</v>
      </c>
      <c r="R2341" t="s">
        <v>2276</v>
      </c>
      <c r="S2341" t="s">
        <v>78</v>
      </c>
      <c r="T2341" t="s">
        <v>131</v>
      </c>
    </row>
    <row r="2342" spans="1:20" x14ac:dyDescent="0.25">
      <c r="A2342" s="1">
        <v>4900</v>
      </c>
      <c r="B2342" t="s">
        <v>23</v>
      </c>
      <c r="C2342" t="s">
        <v>40</v>
      </c>
      <c r="D2342" t="s">
        <v>59</v>
      </c>
      <c r="E2342" t="s">
        <v>72</v>
      </c>
      <c r="F2342" t="s">
        <v>74</v>
      </c>
      <c r="G2342" t="s">
        <v>89</v>
      </c>
      <c r="H2342" t="s">
        <v>192</v>
      </c>
      <c r="I2342" t="s">
        <v>86</v>
      </c>
      <c r="J2342" t="s">
        <v>84</v>
      </c>
      <c r="K2342" t="s">
        <v>1304</v>
      </c>
      <c r="L2342" t="s">
        <v>74</v>
      </c>
      <c r="M2342" t="s">
        <v>126</v>
      </c>
      <c r="N2342" t="s">
        <v>131</v>
      </c>
      <c r="O2342" t="s">
        <v>98</v>
      </c>
      <c r="P2342" t="s">
        <v>718</v>
      </c>
      <c r="Q2342" t="s">
        <v>74</v>
      </c>
      <c r="R2342" t="s">
        <v>1821</v>
      </c>
      <c r="S2342" t="s">
        <v>96</v>
      </c>
      <c r="T2342" t="s">
        <v>101</v>
      </c>
    </row>
    <row r="2343" spans="1:20" x14ac:dyDescent="0.25">
      <c r="A2343" s="1">
        <v>4901</v>
      </c>
      <c r="B2343" t="s">
        <v>23</v>
      </c>
      <c r="C2343" t="s">
        <v>29</v>
      </c>
      <c r="D2343" t="s">
        <v>59</v>
      </c>
      <c r="E2343" t="s">
        <v>44</v>
      </c>
      <c r="F2343" t="s">
        <v>73</v>
      </c>
      <c r="G2343" t="s">
        <v>98</v>
      </c>
      <c r="H2343" t="s">
        <v>427</v>
      </c>
      <c r="I2343" t="s">
        <v>102</v>
      </c>
      <c r="J2343" t="s">
        <v>80</v>
      </c>
      <c r="K2343" t="s">
        <v>1312</v>
      </c>
      <c r="L2343" t="s">
        <v>74</v>
      </c>
      <c r="M2343" t="s">
        <v>74</v>
      </c>
      <c r="N2343" t="s">
        <v>74</v>
      </c>
      <c r="O2343" t="s">
        <v>79</v>
      </c>
      <c r="P2343" t="s">
        <v>681</v>
      </c>
      <c r="Q2343" t="s">
        <v>126</v>
      </c>
      <c r="R2343" t="s">
        <v>1985</v>
      </c>
      <c r="S2343" t="s">
        <v>82</v>
      </c>
      <c r="T2343" t="s">
        <v>76</v>
      </c>
    </row>
    <row r="2344" spans="1:20" x14ac:dyDescent="0.25">
      <c r="A2344" s="1">
        <v>4902</v>
      </c>
      <c r="B2344" t="s">
        <v>23</v>
      </c>
      <c r="C2344" t="s">
        <v>30</v>
      </c>
      <c r="D2344" t="s">
        <v>59</v>
      </c>
      <c r="E2344" t="s">
        <v>67</v>
      </c>
      <c r="F2344" t="s">
        <v>73</v>
      </c>
      <c r="G2344" t="s">
        <v>96</v>
      </c>
      <c r="H2344" t="s">
        <v>513</v>
      </c>
      <c r="I2344" t="s">
        <v>98</v>
      </c>
      <c r="J2344" t="s">
        <v>93</v>
      </c>
      <c r="K2344" t="s">
        <v>1260</v>
      </c>
      <c r="L2344" t="s">
        <v>126</v>
      </c>
      <c r="M2344" t="s">
        <v>126</v>
      </c>
      <c r="N2344" t="s">
        <v>1116</v>
      </c>
      <c r="O2344" t="s">
        <v>99</v>
      </c>
      <c r="P2344" t="s">
        <v>138</v>
      </c>
      <c r="Q2344" t="s">
        <v>73</v>
      </c>
      <c r="R2344" t="s">
        <v>912</v>
      </c>
      <c r="S2344" t="s">
        <v>117</v>
      </c>
      <c r="T2344" t="s">
        <v>101</v>
      </c>
    </row>
    <row r="2345" spans="1:20" x14ac:dyDescent="0.25">
      <c r="A2345" s="1">
        <v>4903</v>
      </c>
      <c r="B2345" t="s">
        <v>23</v>
      </c>
      <c r="C2345" t="s">
        <v>31</v>
      </c>
      <c r="D2345" t="s">
        <v>59</v>
      </c>
      <c r="E2345" t="s">
        <v>62</v>
      </c>
      <c r="F2345" t="s">
        <v>74</v>
      </c>
      <c r="G2345" t="s">
        <v>92</v>
      </c>
      <c r="H2345" t="s">
        <v>623</v>
      </c>
      <c r="I2345" t="s">
        <v>77</v>
      </c>
      <c r="J2345" t="s">
        <v>111</v>
      </c>
      <c r="K2345" t="s">
        <v>1117</v>
      </c>
      <c r="L2345" t="s">
        <v>101</v>
      </c>
      <c r="M2345" t="s">
        <v>73</v>
      </c>
      <c r="N2345" t="s">
        <v>1116</v>
      </c>
      <c r="O2345" t="s">
        <v>77</v>
      </c>
      <c r="P2345" t="s">
        <v>125</v>
      </c>
      <c r="Q2345" t="s">
        <v>73</v>
      </c>
      <c r="R2345" t="s">
        <v>1797</v>
      </c>
      <c r="S2345" t="s">
        <v>85</v>
      </c>
      <c r="T2345" t="s">
        <v>83</v>
      </c>
    </row>
    <row r="2346" spans="1:20" x14ac:dyDescent="0.25">
      <c r="A2346" s="1">
        <v>4904</v>
      </c>
      <c r="B2346" t="s">
        <v>23</v>
      </c>
      <c r="C2346" t="s">
        <v>32</v>
      </c>
      <c r="D2346" t="s">
        <v>59</v>
      </c>
      <c r="E2346" t="s">
        <v>54</v>
      </c>
      <c r="F2346" t="s">
        <v>73</v>
      </c>
      <c r="G2346" t="s">
        <v>89</v>
      </c>
      <c r="H2346" t="s">
        <v>933</v>
      </c>
      <c r="I2346" t="s">
        <v>98</v>
      </c>
      <c r="J2346" t="s">
        <v>108</v>
      </c>
      <c r="K2346" t="s">
        <v>1164</v>
      </c>
      <c r="L2346" t="s">
        <v>73</v>
      </c>
      <c r="M2346" t="s">
        <v>74</v>
      </c>
      <c r="N2346" t="s">
        <v>101</v>
      </c>
      <c r="O2346" t="s">
        <v>92</v>
      </c>
      <c r="P2346" t="s">
        <v>335</v>
      </c>
      <c r="Q2346" t="s">
        <v>74</v>
      </c>
      <c r="R2346" t="s">
        <v>1572</v>
      </c>
      <c r="S2346" t="s">
        <v>89</v>
      </c>
      <c r="T2346" t="s">
        <v>83</v>
      </c>
    </row>
    <row r="2347" spans="1:20" x14ac:dyDescent="0.25">
      <c r="A2347" s="1">
        <v>4905</v>
      </c>
      <c r="B2347" t="s">
        <v>23</v>
      </c>
      <c r="C2347" t="s">
        <v>33</v>
      </c>
      <c r="D2347" t="s">
        <v>59</v>
      </c>
      <c r="E2347" t="s">
        <v>44</v>
      </c>
      <c r="F2347" t="s">
        <v>74</v>
      </c>
      <c r="G2347" t="s">
        <v>90</v>
      </c>
      <c r="H2347" t="s">
        <v>663</v>
      </c>
      <c r="I2347" t="s">
        <v>107</v>
      </c>
      <c r="J2347" t="s">
        <v>110</v>
      </c>
      <c r="K2347" t="s">
        <v>1244</v>
      </c>
      <c r="L2347" t="s">
        <v>73</v>
      </c>
      <c r="M2347" t="s">
        <v>73</v>
      </c>
      <c r="N2347" t="s">
        <v>76</v>
      </c>
      <c r="O2347" t="s">
        <v>82</v>
      </c>
      <c r="P2347" t="s">
        <v>102</v>
      </c>
      <c r="Q2347" t="s">
        <v>126</v>
      </c>
      <c r="R2347" t="s">
        <v>1590</v>
      </c>
      <c r="S2347" t="s">
        <v>96</v>
      </c>
      <c r="T2347" t="s">
        <v>1116</v>
      </c>
    </row>
    <row r="2348" spans="1:20" x14ac:dyDescent="0.25">
      <c r="A2348" s="1">
        <v>4906</v>
      </c>
      <c r="B2348" t="s">
        <v>23</v>
      </c>
      <c r="C2348" t="s">
        <v>34</v>
      </c>
      <c r="D2348" t="s">
        <v>59</v>
      </c>
      <c r="E2348" t="s">
        <v>48</v>
      </c>
      <c r="F2348" t="s">
        <v>73</v>
      </c>
      <c r="G2348" t="s">
        <v>77</v>
      </c>
      <c r="H2348" t="s">
        <v>421</v>
      </c>
      <c r="I2348" t="s">
        <v>98</v>
      </c>
      <c r="J2348" t="s">
        <v>91</v>
      </c>
      <c r="K2348" t="s">
        <v>1222</v>
      </c>
      <c r="L2348" t="s">
        <v>126</v>
      </c>
      <c r="M2348" t="s">
        <v>126</v>
      </c>
      <c r="N2348" t="s">
        <v>1116</v>
      </c>
      <c r="O2348" t="s">
        <v>90</v>
      </c>
      <c r="P2348" t="s">
        <v>911</v>
      </c>
      <c r="Q2348" t="s">
        <v>74</v>
      </c>
      <c r="R2348" t="s">
        <v>1847</v>
      </c>
      <c r="S2348" t="s">
        <v>96</v>
      </c>
      <c r="T2348" t="s">
        <v>83</v>
      </c>
    </row>
    <row r="2349" spans="1:20" x14ac:dyDescent="0.25">
      <c r="A2349" s="1">
        <v>4907</v>
      </c>
      <c r="B2349" t="s">
        <v>23</v>
      </c>
      <c r="C2349" t="s">
        <v>35</v>
      </c>
      <c r="D2349" t="s">
        <v>59</v>
      </c>
      <c r="E2349" t="s">
        <v>66</v>
      </c>
      <c r="F2349" t="s">
        <v>74</v>
      </c>
      <c r="G2349" t="s">
        <v>97</v>
      </c>
      <c r="H2349" t="s">
        <v>648</v>
      </c>
      <c r="I2349" t="s">
        <v>94</v>
      </c>
      <c r="J2349" t="s">
        <v>104</v>
      </c>
      <c r="K2349" t="s">
        <v>1274</v>
      </c>
      <c r="L2349" t="s">
        <v>1116</v>
      </c>
      <c r="M2349" t="s">
        <v>74</v>
      </c>
      <c r="N2349" t="s">
        <v>101</v>
      </c>
      <c r="O2349" t="s">
        <v>90</v>
      </c>
      <c r="P2349" t="s">
        <v>124</v>
      </c>
      <c r="Q2349" t="s">
        <v>74</v>
      </c>
      <c r="R2349" t="s">
        <v>1442</v>
      </c>
      <c r="S2349" t="s">
        <v>85</v>
      </c>
      <c r="T2349" t="s">
        <v>131</v>
      </c>
    </row>
    <row r="2350" spans="1:20" x14ac:dyDescent="0.25">
      <c r="A2350" s="1">
        <v>4908</v>
      </c>
      <c r="B2350" t="s">
        <v>23</v>
      </c>
      <c r="C2350" t="s">
        <v>36</v>
      </c>
      <c r="D2350" t="s">
        <v>59</v>
      </c>
      <c r="E2350" t="s">
        <v>62</v>
      </c>
      <c r="F2350" t="s">
        <v>73</v>
      </c>
      <c r="G2350" t="s">
        <v>98</v>
      </c>
      <c r="H2350" t="s">
        <v>195</v>
      </c>
      <c r="I2350" t="s">
        <v>98</v>
      </c>
      <c r="J2350" t="s">
        <v>97</v>
      </c>
      <c r="K2350" t="s">
        <v>1154</v>
      </c>
      <c r="L2350" t="s">
        <v>73</v>
      </c>
      <c r="M2350" t="s">
        <v>74</v>
      </c>
      <c r="N2350" t="s">
        <v>126</v>
      </c>
      <c r="O2350" t="s">
        <v>92</v>
      </c>
      <c r="P2350" t="s">
        <v>919</v>
      </c>
      <c r="Q2350" t="s">
        <v>73</v>
      </c>
      <c r="R2350" t="s">
        <v>1424</v>
      </c>
      <c r="S2350" t="s">
        <v>82</v>
      </c>
      <c r="T2350" t="s">
        <v>1116</v>
      </c>
    </row>
    <row r="2351" spans="1:20" x14ac:dyDescent="0.25">
      <c r="A2351" s="1">
        <v>4909</v>
      </c>
      <c r="B2351" t="s">
        <v>23</v>
      </c>
      <c r="C2351" t="s">
        <v>37</v>
      </c>
      <c r="D2351" t="s">
        <v>59</v>
      </c>
      <c r="E2351" t="s">
        <v>61</v>
      </c>
      <c r="F2351" t="s">
        <v>73</v>
      </c>
      <c r="G2351" t="s">
        <v>90</v>
      </c>
      <c r="H2351" t="s">
        <v>555</v>
      </c>
      <c r="I2351" t="s">
        <v>102</v>
      </c>
      <c r="J2351" t="s">
        <v>88</v>
      </c>
      <c r="K2351" t="s">
        <v>1277</v>
      </c>
      <c r="L2351" t="s">
        <v>126</v>
      </c>
      <c r="M2351" t="s">
        <v>73</v>
      </c>
      <c r="N2351" t="s">
        <v>101</v>
      </c>
      <c r="O2351" t="s">
        <v>114</v>
      </c>
      <c r="P2351" t="s">
        <v>919</v>
      </c>
      <c r="Q2351" t="s">
        <v>73</v>
      </c>
      <c r="R2351" t="s">
        <v>1850</v>
      </c>
      <c r="S2351" t="s">
        <v>82</v>
      </c>
      <c r="T2351" t="s">
        <v>101</v>
      </c>
    </row>
    <row r="2352" spans="1:20" x14ac:dyDescent="0.25">
      <c r="A2352" s="1">
        <v>4910</v>
      </c>
      <c r="B2352" t="s">
        <v>23</v>
      </c>
      <c r="C2352" t="s">
        <v>38</v>
      </c>
      <c r="D2352" t="s">
        <v>59</v>
      </c>
      <c r="E2352" t="s">
        <v>47</v>
      </c>
      <c r="F2352" t="s">
        <v>74</v>
      </c>
      <c r="G2352" t="s">
        <v>105</v>
      </c>
      <c r="H2352" t="s">
        <v>801</v>
      </c>
      <c r="I2352" t="s">
        <v>95</v>
      </c>
      <c r="J2352" t="s">
        <v>123</v>
      </c>
      <c r="K2352" t="s">
        <v>1355</v>
      </c>
      <c r="L2352" t="s">
        <v>1116</v>
      </c>
      <c r="M2352" t="s">
        <v>74</v>
      </c>
      <c r="N2352" t="s">
        <v>126</v>
      </c>
      <c r="O2352" t="s">
        <v>93</v>
      </c>
      <c r="P2352" t="s">
        <v>576</v>
      </c>
      <c r="Q2352" t="s">
        <v>74</v>
      </c>
      <c r="R2352" t="s">
        <v>493</v>
      </c>
      <c r="S2352" t="s">
        <v>89</v>
      </c>
      <c r="T2352" t="s">
        <v>83</v>
      </c>
    </row>
    <row r="2353" spans="1:20" x14ac:dyDescent="0.25">
      <c r="A2353" s="1">
        <v>4911</v>
      </c>
      <c r="B2353" t="s">
        <v>23</v>
      </c>
      <c r="C2353" t="s">
        <v>39</v>
      </c>
      <c r="D2353" t="s">
        <v>59</v>
      </c>
      <c r="E2353" t="s">
        <v>63</v>
      </c>
      <c r="F2353" t="s">
        <v>73</v>
      </c>
      <c r="G2353" t="s">
        <v>86</v>
      </c>
      <c r="H2353" t="s">
        <v>786</v>
      </c>
      <c r="I2353" t="s">
        <v>113</v>
      </c>
      <c r="J2353" t="s">
        <v>109</v>
      </c>
      <c r="K2353" t="s">
        <v>1240</v>
      </c>
      <c r="L2353" t="s">
        <v>74</v>
      </c>
      <c r="M2353" t="s">
        <v>73</v>
      </c>
      <c r="N2353" t="s">
        <v>126</v>
      </c>
      <c r="O2353" t="s">
        <v>103</v>
      </c>
      <c r="P2353" t="s">
        <v>213</v>
      </c>
      <c r="Q2353" t="s">
        <v>74</v>
      </c>
      <c r="R2353" t="s">
        <v>1631</v>
      </c>
      <c r="S2353" t="s">
        <v>85</v>
      </c>
      <c r="T2353" t="s">
        <v>131</v>
      </c>
    </row>
    <row r="2354" spans="1:20" x14ac:dyDescent="0.25">
      <c r="A2354" s="1">
        <v>4912</v>
      </c>
      <c r="B2354" t="s">
        <v>23</v>
      </c>
      <c r="C2354" t="s">
        <v>24</v>
      </c>
      <c r="D2354" t="s">
        <v>60</v>
      </c>
      <c r="E2354" t="s">
        <v>42</v>
      </c>
      <c r="F2354" t="s">
        <v>74</v>
      </c>
      <c r="G2354" t="s">
        <v>94</v>
      </c>
      <c r="H2354" t="s">
        <v>521</v>
      </c>
      <c r="I2354" t="s">
        <v>117</v>
      </c>
      <c r="J2354" t="s">
        <v>78</v>
      </c>
      <c r="K2354" t="s">
        <v>530</v>
      </c>
      <c r="L2354" t="s">
        <v>74</v>
      </c>
      <c r="M2354" t="s">
        <v>73</v>
      </c>
      <c r="N2354" t="s">
        <v>74</v>
      </c>
      <c r="O2354" t="s">
        <v>105</v>
      </c>
      <c r="P2354" t="s">
        <v>1121</v>
      </c>
      <c r="Q2354" t="s">
        <v>101</v>
      </c>
      <c r="R2354" t="s">
        <v>1974</v>
      </c>
      <c r="S2354" t="s">
        <v>78</v>
      </c>
      <c r="T2354" t="s">
        <v>131</v>
      </c>
    </row>
    <row r="2355" spans="1:20" x14ac:dyDescent="0.25">
      <c r="A2355" s="1">
        <v>4913</v>
      </c>
      <c r="B2355" t="s">
        <v>23</v>
      </c>
      <c r="C2355" t="s">
        <v>25</v>
      </c>
      <c r="D2355" t="s">
        <v>60</v>
      </c>
      <c r="E2355" t="s">
        <v>52</v>
      </c>
      <c r="F2355" t="s">
        <v>73</v>
      </c>
      <c r="G2355" t="s">
        <v>89</v>
      </c>
      <c r="H2355" t="s">
        <v>123</v>
      </c>
      <c r="I2355" t="s">
        <v>96</v>
      </c>
      <c r="J2355" t="s">
        <v>107</v>
      </c>
      <c r="K2355" t="s">
        <v>1130</v>
      </c>
      <c r="L2355" t="s">
        <v>74</v>
      </c>
      <c r="M2355" t="s">
        <v>126</v>
      </c>
      <c r="N2355" t="s">
        <v>74</v>
      </c>
      <c r="O2355" t="s">
        <v>86</v>
      </c>
      <c r="P2355" t="s">
        <v>1343</v>
      </c>
      <c r="Q2355" t="s">
        <v>74</v>
      </c>
      <c r="R2355" t="s">
        <v>380</v>
      </c>
      <c r="S2355" t="s">
        <v>82</v>
      </c>
      <c r="T2355" t="s">
        <v>1116</v>
      </c>
    </row>
    <row r="2356" spans="1:20" x14ac:dyDescent="0.25">
      <c r="A2356" s="1">
        <v>4914</v>
      </c>
      <c r="B2356" t="s">
        <v>23</v>
      </c>
      <c r="C2356" t="s">
        <v>26</v>
      </c>
      <c r="D2356" t="s">
        <v>60</v>
      </c>
      <c r="E2356" t="s">
        <v>65</v>
      </c>
      <c r="F2356" t="s">
        <v>74</v>
      </c>
      <c r="G2356" t="s">
        <v>93</v>
      </c>
      <c r="H2356" t="s">
        <v>961</v>
      </c>
      <c r="I2356" t="s">
        <v>106</v>
      </c>
      <c r="J2356" t="s">
        <v>98</v>
      </c>
      <c r="K2356" t="s">
        <v>1189</v>
      </c>
      <c r="L2356" t="s">
        <v>74</v>
      </c>
      <c r="M2356" t="s">
        <v>73</v>
      </c>
      <c r="N2356" t="s">
        <v>73</v>
      </c>
      <c r="O2356" t="s">
        <v>105</v>
      </c>
      <c r="P2356" t="s">
        <v>1162</v>
      </c>
      <c r="Q2356" t="s">
        <v>101</v>
      </c>
      <c r="R2356" t="s">
        <v>1907</v>
      </c>
      <c r="S2356" t="s">
        <v>87</v>
      </c>
      <c r="T2356" t="s">
        <v>131</v>
      </c>
    </row>
    <row r="2357" spans="1:20" x14ac:dyDescent="0.25">
      <c r="A2357" s="1">
        <v>4915</v>
      </c>
      <c r="B2357" t="s">
        <v>23</v>
      </c>
      <c r="C2357" t="s">
        <v>27</v>
      </c>
      <c r="D2357" t="s">
        <v>60</v>
      </c>
      <c r="E2357" t="s">
        <v>46</v>
      </c>
      <c r="F2357" t="s">
        <v>73</v>
      </c>
      <c r="G2357" t="s">
        <v>83</v>
      </c>
      <c r="H2357" t="s">
        <v>701</v>
      </c>
      <c r="I2357" t="s">
        <v>86</v>
      </c>
      <c r="J2357" t="s">
        <v>111</v>
      </c>
      <c r="K2357" t="s">
        <v>1147</v>
      </c>
      <c r="L2357" t="s">
        <v>73</v>
      </c>
      <c r="M2357" t="s">
        <v>73</v>
      </c>
      <c r="N2357" t="s">
        <v>83</v>
      </c>
      <c r="O2357" t="s">
        <v>89</v>
      </c>
      <c r="P2357" t="s">
        <v>104</v>
      </c>
      <c r="Q2357" t="s">
        <v>74</v>
      </c>
      <c r="R2357" t="s">
        <v>1623</v>
      </c>
      <c r="S2357" t="s">
        <v>82</v>
      </c>
      <c r="T2357" t="s">
        <v>131</v>
      </c>
    </row>
    <row r="2358" spans="1:20" x14ac:dyDescent="0.25">
      <c r="A2358" s="1">
        <v>4916</v>
      </c>
      <c r="B2358" t="s">
        <v>23</v>
      </c>
      <c r="C2358" t="s">
        <v>28</v>
      </c>
      <c r="D2358" t="s">
        <v>60</v>
      </c>
      <c r="E2358" t="s">
        <v>61</v>
      </c>
      <c r="F2358" t="s">
        <v>73</v>
      </c>
      <c r="G2358" t="s">
        <v>94</v>
      </c>
      <c r="H2358" t="s">
        <v>625</v>
      </c>
      <c r="I2358" t="s">
        <v>103</v>
      </c>
      <c r="J2358" t="s">
        <v>86</v>
      </c>
      <c r="K2358" t="s">
        <v>1236</v>
      </c>
      <c r="L2358" t="s">
        <v>126</v>
      </c>
      <c r="M2358" t="s">
        <v>73</v>
      </c>
      <c r="N2358" t="s">
        <v>101</v>
      </c>
      <c r="O2358" t="s">
        <v>93</v>
      </c>
      <c r="P2358" t="s">
        <v>1162</v>
      </c>
      <c r="Q2358" t="s">
        <v>73</v>
      </c>
      <c r="R2358" t="s">
        <v>1538</v>
      </c>
      <c r="S2358" t="s">
        <v>116</v>
      </c>
      <c r="T2358" t="s">
        <v>131</v>
      </c>
    </row>
    <row r="2359" spans="1:20" x14ac:dyDescent="0.25">
      <c r="A2359" s="1">
        <v>4917</v>
      </c>
      <c r="B2359" t="s">
        <v>23</v>
      </c>
      <c r="C2359" t="s">
        <v>40</v>
      </c>
      <c r="D2359" t="s">
        <v>60</v>
      </c>
      <c r="E2359" t="s">
        <v>66</v>
      </c>
      <c r="F2359" t="s">
        <v>74</v>
      </c>
      <c r="G2359" t="s">
        <v>105</v>
      </c>
      <c r="H2359" t="s">
        <v>330</v>
      </c>
      <c r="I2359" t="s">
        <v>103</v>
      </c>
      <c r="J2359" t="s">
        <v>113</v>
      </c>
      <c r="K2359" t="s">
        <v>1233</v>
      </c>
      <c r="L2359" t="s">
        <v>1116</v>
      </c>
      <c r="M2359" t="s">
        <v>74</v>
      </c>
      <c r="N2359" t="s">
        <v>74</v>
      </c>
      <c r="O2359" t="s">
        <v>80</v>
      </c>
      <c r="P2359" t="s">
        <v>919</v>
      </c>
      <c r="Q2359" t="s">
        <v>74</v>
      </c>
      <c r="R2359" t="s">
        <v>1695</v>
      </c>
      <c r="S2359" t="s">
        <v>78</v>
      </c>
      <c r="T2359" t="s">
        <v>126</v>
      </c>
    </row>
    <row r="2360" spans="1:20" x14ac:dyDescent="0.25">
      <c r="A2360" s="1">
        <v>4918</v>
      </c>
      <c r="B2360" t="s">
        <v>23</v>
      </c>
      <c r="C2360" t="s">
        <v>29</v>
      </c>
      <c r="D2360" t="s">
        <v>60</v>
      </c>
      <c r="E2360" t="s">
        <v>51</v>
      </c>
      <c r="F2360" t="s">
        <v>73</v>
      </c>
      <c r="G2360" t="s">
        <v>112</v>
      </c>
      <c r="H2360" t="s">
        <v>385</v>
      </c>
      <c r="I2360" t="s">
        <v>77</v>
      </c>
      <c r="J2360" t="s">
        <v>93</v>
      </c>
      <c r="K2360" t="s">
        <v>1273</v>
      </c>
      <c r="L2360" t="s">
        <v>1116</v>
      </c>
      <c r="M2360" t="s">
        <v>73</v>
      </c>
      <c r="N2360" t="s">
        <v>73</v>
      </c>
      <c r="O2360" t="s">
        <v>97</v>
      </c>
      <c r="P2360" t="s">
        <v>1200</v>
      </c>
      <c r="Q2360" t="s">
        <v>126</v>
      </c>
      <c r="R2360" t="s">
        <v>1507</v>
      </c>
      <c r="S2360" t="s">
        <v>78</v>
      </c>
      <c r="T2360" t="s">
        <v>83</v>
      </c>
    </row>
    <row r="2361" spans="1:20" x14ac:dyDescent="0.25">
      <c r="A2361" s="1">
        <v>4919</v>
      </c>
      <c r="B2361" t="s">
        <v>23</v>
      </c>
      <c r="C2361" t="s">
        <v>30</v>
      </c>
      <c r="D2361" t="s">
        <v>60</v>
      </c>
      <c r="E2361" t="s">
        <v>72</v>
      </c>
      <c r="F2361" t="s">
        <v>74</v>
      </c>
      <c r="G2361" t="s">
        <v>99</v>
      </c>
      <c r="H2361" t="s">
        <v>651</v>
      </c>
      <c r="I2361" t="s">
        <v>102</v>
      </c>
      <c r="J2361" t="s">
        <v>92</v>
      </c>
      <c r="K2361" t="s">
        <v>1278</v>
      </c>
      <c r="L2361" t="s">
        <v>73</v>
      </c>
      <c r="M2361" t="s">
        <v>73</v>
      </c>
      <c r="N2361" t="s">
        <v>101</v>
      </c>
      <c r="O2361" t="s">
        <v>105</v>
      </c>
      <c r="P2361" t="s">
        <v>1265</v>
      </c>
      <c r="Q2361" t="s">
        <v>74</v>
      </c>
      <c r="R2361" t="s">
        <v>1984</v>
      </c>
      <c r="S2361" t="s">
        <v>106</v>
      </c>
      <c r="T2361" t="s">
        <v>117</v>
      </c>
    </row>
    <row r="2362" spans="1:20" x14ac:dyDescent="0.25">
      <c r="A2362" s="1">
        <v>4920</v>
      </c>
      <c r="B2362" t="s">
        <v>23</v>
      </c>
      <c r="C2362" t="s">
        <v>31</v>
      </c>
      <c r="D2362" t="s">
        <v>60</v>
      </c>
      <c r="E2362" t="s">
        <v>56</v>
      </c>
      <c r="F2362" t="s">
        <v>73</v>
      </c>
      <c r="G2362" t="s">
        <v>102</v>
      </c>
      <c r="H2362" t="s">
        <v>422</v>
      </c>
      <c r="I2362" t="s">
        <v>99</v>
      </c>
      <c r="J2362" t="s">
        <v>105</v>
      </c>
      <c r="K2362" t="s">
        <v>1301</v>
      </c>
      <c r="L2362" t="s">
        <v>101</v>
      </c>
      <c r="M2362" t="s">
        <v>73</v>
      </c>
      <c r="N2362" t="s">
        <v>74</v>
      </c>
      <c r="O2362" t="s">
        <v>86</v>
      </c>
      <c r="P2362" t="s">
        <v>576</v>
      </c>
      <c r="Q2362" t="s">
        <v>73</v>
      </c>
      <c r="R2362" t="s">
        <v>2045</v>
      </c>
      <c r="S2362" t="s">
        <v>106</v>
      </c>
      <c r="T2362" t="s">
        <v>131</v>
      </c>
    </row>
    <row r="2363" spans="1:20" x14ac:dyDescent="0.25">
      <c r="A2363" s="1">
        <v>4921</v>
      </c>
      <c r="B2363" t="s">
        <v>23</v>
      </c>
      <c r="C2363" t="s">
        <v>32</v>
      </c>
      <c r="D2363" t="s">
        <v>60</v>
      </c>
      <c r="E2363" t="s">
        <v>49</v>
      </c>
      <c r="F2363" t="s">
        <v>73</v>
      </c>
      <c r="G2363" t="s">
        <v>94</v>
      </c>
      <c r="H2363" t="s">
        <v>897</v>
      </c>
      <c r="I2363" t="s">
        <v>102</v>
      </c>
      <c r="J2363" t="s">
        <v>107</v>
      </c>
      <c r="K2363" t="s">
        <v>1162</v>
      </c>
      <c r="L2363" t="s">
        <v>126</v>
      </c>
      <c r="M2363" t="s">
        <v>73</v>
      </c>
      <c r="N2363" t="s">
        <v>74</v>
      </c>
      <c r="O2363" t="s">
        <v>111</v>
      </c>
      <c r="P2363" t="s">
        <v>1119</v>
      </c>
      <c r="Q2363" t="s">
        <v>74</v>
      </c>
      <c r="R2363" t="s">
        <v>1755</v>
      </c>
      <c r="S2363" t="s">
        <v>96</v>
      </c>
      <c r="T2363" t="s">
        <v>117</v>
      </c>
    </row>
    <row r="2364" spans="1:20" x14ac:dyDescent="0.25">
      <c r="A2364" s="1">
        <v>4922</v>
      </c>
      <c r="B2364" t="s">
        <v>23</v>
      </c>
      <c r="C2364" t="s">
        <v>33</v>
      </c>
      <c r="D2364" t="s">
        <v>60</v>
      </c>
      <c r="E2364" t="s">
        <v>50</v>
      </c>
      <c r="F2364" t="s">
        <v>74</v>
      </c>
      <c r="G2364" t="s">
        <v>86</v>
      </c>
      <c r="H2364" t="s">
        <v>713</v>
      </c>
      <c r="I2364" t="s">
        <v>113</v>
      </c>
      <c r="J2364" t="s">
        <v>80</v>
      </c>
      <c r="K2364" t="s">
        <v>1195</v>
      </c>
      <c r="L2364" t="s">
        <v>101</v>
      </c>
      <c r="M2364" t="s">
        <v>73</v>
      </c>
      <c r="N2364" t="s">
        <v>131</v>
      </c>
      <c r="O2364" t="s">
        <v>81</v>
      </c>
      <c r="P2364" t="s">
        <v>97</v>
      </c>
      <c r="Q2364" t="s">
        <v>74</v>
      </c>
      <c r="R2364" t="s">
        <v>2077</v>
      </c>
      <c r="S2364" t="s">
        <v>85</v>
      </c>
      <c r="T2364" t="s">
        <v>131</v>
      </c>
    </row>
    <row r="2365" spans="1:20" x14ac:dyDescent="0.25">
      <c r="A2365" s="1">
        <v>4923</v>
      </c>
      <c r="B2365" t="s">
        <v>23</v>
      </c>
      <c r="C2365" t="s">
        <v>35</v>
      </c>
      <c r="D2365" t="s">
        <v>60</v>
      </c>
      <c r="E2365" t="s">
        <v>69</v>
      </c>
      <c r="F2365" t="s">
        <v>73</v>
      </c>
      <c r="G2365" t="s">
        <v>79</v>
      </c>
      <c r="H2365" t="s">
        <v>243</v>
      </c>
      <c r="I2365" t="s">
        <v>103</v>
      </c>
      <c r="J2365" t="s">
        <v>105</v>
      </c>
      <c r="K2365" t="s">
        <v>1235</v>
      </c>
      <c r="L2365" t="s">
        <v>126</v>
      </c>
      <c r="M2365" t="s">
        <v>74</v>
      </c>
      <c r="N2365" t="s">
        <v>73</v>
      </c>
      <c r="O2365" t="s">
        <v>96</v>
      </c>
      <c r="P2365" t="s">
        <v>447</v>
      </c>
      <c r="Q2365" t="s">
        <v>74</v>
      </c>
      <c r="R2365" t="s">
        <v>2277</v>
      </c>
      <c r="S2365" t="s">
        <v>78</v>
      </c>
      <c r="T2365" t="s">
        <v>131</v>
      </c>
    </row>
    <row r="2366" spans="1:20" x14ac:dyDescent="0.25">
      <c r="A2366" s="1">
        <v>4924</v>
      </c>
      <c r="B2366" t="s">
        <v>23</v>
      </c>
      <c r="C2366" t="s">
        <v>36</v>
      </c>
      <c r="D2366" t="s">
        <v>60</v>
      </c>
      <c r="E2366" t="s">
        <v>51</v>
      </c>
      <c r="F2366" t="s">
        <v>74</v>
      </c>
      <c r="G2366" t="s">
        <v>90</v>
      </c>
      <c r="H2366" t="s">
        <v>897</v>
      </c>
      <c r="I2366" t="s">
        <v>77</v>
      </c>
      <c r="J2366" t="s">
        <v>79</v>
      </c>
      <c r="K2366" t="s">
        <v>1291</v>
      </c>
      <c r="L2366" t="s">
        <v>74</v>
      </c>
      <c r="M2366" t="s">
        <v>73</v>
      </c>
      <c r="N2366" t="s">
        <v>74</v>
      </c>
      <c r="O2366" t="s">
        <v>91</v>
      </c>
      <c r="P2366" t="s">
        <v>726</v>
      </c>
      <c r="Q2366" t="s">
        <v>74</v>
      </c>
      <c r="R2366" t="s">
        <v>1639</v>
      </c>
      <c r="S2366" t="s">
        <v>96</v>
      </c>
      <c r="T2366" t="s">
        <v>131</v>
      </c>
    </row>
    <row r="2367" spans="1:20" x14ac:dyDescent="0.25">
      <c r="A2367" s="1">
        <v>4925</v>
      </c>
      <c r="B2367" t="s">
        <v>23</v>
      </c>
      <c r="C2367" t="s">
        <v>37</v>
      </c>
      <c r="D2367" t="s">
        <v>60</v>
      </c>
      <c r="E2367" t="s">
        <v>57</v>
      </c>
      <c r="F2367" t="s">
        <v>73</v>
      </c>
      <c r="G2367" t="s">
        <v>91</v>
      </c>
      <c r="H2367" t="s">
        <v>692</v>
      </c>
      <c r="I2367" t="s">
        <v>99</v>
      </c>
      <c r="J2367" t="s">
        <v>114</v>
      </c>
      <c r="K2367" t="s">
        <v>1261</v>
      </c>
      <c r="L2367" t="s">
        <v>74</v>
      </c>
      <c r="M2367" t="s">
        <v>74</v>
      </c>
      <c r="N2367" t="s">
        <v>73</v>
      </c>
      <c r="O2367" t="s">
        <v>97</v>
      </c>
      <c r="P2367" t="s">
        <v>905</v>
      </c>
      <c r="Q2367" t="s">
        <v>126</v>
      </c>
      <c r="R2367" t="s">
        <v>1688</v>
      </c>
      <c r="S2367" t="s">
        <v>96</v>
      </c>
      <c r="T2367" t="s">
        <v>76</v>
      </c>
    </row>
    <row r="2368" spans="1:20" x14ac:dyDescent="0.25">
      <c r="A2368" s="1">
        <v>4926</v>
      </c>
      <c r="B2368" t="s">
        <v>23</v>
      </c>
      <c r="C2368" t="s">
        <v>38</v>
      </c>
      <c r="D2368" t="s">
        <v>60</v>
      </c>
      <c r="E2368" t="s">
        <v>52</v>
      </c>
      <c r="F2368" t="s">
        <v>74</v>
      </c>
      <c r="G2368" t="s">
        <v>78</v>
      </c>
      <c r="H2368" t="s">
        <v>484</v>
      </c>
      <c r="I2368" t="s">
        <v>89</v>
      </c>
      <c r="J2368" t="s">
        <v>107</v>
      </c>
      <c r="K2368" t="s">
        <v>133</v>
      </c>
      <c r="L2368" t="s">
        <v>74</v>
      </c>
      <c r="M2368" t="s">
        <v>74</v>
      </c>
      <c r="N2368" t="s">
        <v>131</v>
      </c>
      <c r="O2368" t="s">
        <v>89</v>
      </c>
      <c r="P2368" t="s">
        <v>132</v>
      </c>
      <c r="Q2368" t="s">
        <v>73</v>
      </c>
      <c r="R2368" t="s">
        <v>1932</v>
      </c>
      <c r="S2368" t="s">
        <v>106</v>
      </c>
      <c r="T2368" t="s">
        <v>1116</v>
      </c>
    </row>
    <row r="2369" spans="1:20" x14ac:dyDescent="0.25">
      <c r="A2369" s="1">
        <v>4927</v>
      </c>
      <c r="B2369" t="s">
        <v>23</v>
      </c>
      <c r="C2369" t="s">
        <v>39</v>
      </c>
      <c r="D2369" t="s">
        <v>60</v>
      </c>
      <c r="E2369" t="s">
        <v>46</v>
      </c>
      <c r="F2369" t="s">
        <v>74</v>
      </c>
      <c r="G2369" t="s">
        <v>99</v>
      </c>
      <c r="H2369" t="s">
        <v>893</v>
      </c>
      <c r="I2369" t="s">
        <v>85</v>
      </c>
      <c r="J2369" t="s">
        <v>98</v>
      </c>
      <c r="K2369" t="s">
        <v>1016</v>
      </c>
      <c r="L2369" t="s">
        <v>73</v>
      </c>
      <c r="M2369" t="s">
        <v>126</v>
      </c>
      <c r="N2369" t="s">
        <v>73</v>
      </c>
      <c r="O2369" t="s">
        <v>92</v>
      </c>
      <c r="P2369" t="s">
        <v>1189</v>
      </c>
      <c r="Q2369" t="s">
        <v>74</v>
      </c>
      <c r="R2369" t="s">
        <v>1983</v>
      </c>
      <c r="S2369" t="s">
        <v>87</v>
      </c>
      <c r="T2369" t="s">
        <v>1116</v>
      </c>
    </row>
    <row r="2370" spans="1:20" x14ac:dyDescent="0.25">
      <c r="A2370" s="1">
        <v>4928</v>
      </c>
      <c r="B2370" t="s">
        <v>23</v>
      </c>
      <c r="C2370" t="s">
        <v>24</v>
      </c>
      <c r="D2370" t="s">
        <v>61</v>
      </c>
      <c r="E2370" t="s">
        <v>49</v>
      </c>
      <c r="F2370" t="s">
        <v>73</v>
      </c>
      <c r="G2370" t="s">
        <v>75</v>
      </c>
      <c r="H2370" t="s">
        <v>527</v>
      </c>
      <c r="I2370" t="s">
        <v>108</v>
      </c>
      <c r="J2370" t="s">
        <v>118</v>
      </c>
      <c r="K2370" t="s">
        <v>1345</v>
      </c>
      <c r="L2370" t="s">
        <v>74</v>
      </c>
      <c r="M2370" t="s">
        <v>73</v>
      </c>
      <c r="N2370" t="s">
        <v>74</v>
      </c>
      <c r="O2370" t="s">
        <v>75</v>
      </c>
      <c r="P2370" t="s">
        <v>782</v>
      </c>
      <c r="Q2370" t="s">
        <v>74</v>
      </c>
      <c r="R2370" t="s">
        <v>1777</v>
      </c>
      <c r="S2370" t="s">
        <v>116</v>
      </c>
      <c r="T2370" t="s">
        <v>126</v>
      </c>
    </row>
    <row r="2371" spans="1:20" x14ac:dyDescent="0.25">
      <c r="A2371" s="1">
        <v>4929</v>
      </c>
      <c r="B2371" t="s">
        <v>23</v>
      </c>
      <c r="C2371" t="s">
        <v>25</v>
      </c>
      <c r="D2371" t="s">
        <v>61</v>
      </c>
      <c r="E2371" t="s">
        <v>44</v>
      </c>
      <c r="F2371" t="s">
        <v>74</v>
      </c>
      <c r="G2371" t="s">
        <v>96</v>
      </c>
      <c r="H2371" t="s">
        <v>136</v>
      </c>
      <c r="I2371" t="s">
        <v>92</v>
      </c>
      <c r="J2371" t="s">
        <v>110</v>
      </c>
      <c r="K2371" t="s">
        <v>1268</v>
      </c>
      <c r="L2371" t="s">
        <v>74</v>
      </c>
      <c r="M2371" t="s">
        <v>126</v>
      </c>
      <c r="N2371" t="s">
        <v>74</v>
      </c>
      <c r="O2371" t="s">
        <v>90</v>
      </c>
      <c r="P2371" t="s">
        <v>713</v>
      </c>
      <c r="Q2371" t="s">
        <v>74</v>
      </c>
      <c r="R2371" t="s">
        <v>2199</v>
      </c>
      <c r="S2371" t="s">
        <v>85</v>
      </c>
      <c r="T2371" t="s">
        <v>101</v>
      </c>
    </row>
    <row r="2372" spans="1:20" x14ac:dyDescent="0.25">
      <c r="A2372" s="1">
        <v>4930</v>
      </c>
      <c r="B2372" t="s">
        <v>23</v>
      </c>
      <c r="C2372" t="s">
        <v>26</v>
      </c>
      <c r="D2372" t="s">
        <v>61</v>
      </c>
      <c r="E2372" t="s">
        <v>70</v>
      </c>
      <c r="F2372" t="s">
        <v>73</v>
      </c>
      <c r="G2372" t="s">
        <v>107</v>
      </c>
      <c r="H2372" t="s">
        <v>397</v>
      </c>
      <c r="I2372" t="s">
        <v>102</v>
      </c>
      <c r="J2372" t="s">
        <v>111</v>
      </c>
      <c r="K2372" t="s">
        <v>1237</v>
      </c>
      <c r="L2372" t="s">
        <v>126</v>
      </c>
      <c r="M2372" t="s">
        <v>73</v>
      </c>
      <c r="N2372" t="s">
        <v>131</v>
      </c>
      <c r="O2372" t="s">
        <v>99</v>
      </c>
      <c r="P2372" t="s">
        <v>439</v>
      </c>
      <c r="Q2372" t="s">
        <v>126</v>
      </c>
      <c r="R2372" t="s">
        <v>185</v>
      </c>
      <c r="S2372" t="s">
        <v>82</v>
      </c>
      <c r="T2372" t="s">
        <v>83</v>
      </c>
    </row>
    <row r="2373" spans="1:20" x14ac:dyDescent="0.25">
      <c r="A2373" s="1">
        <v>4931</v>
      </c>
      <c r="B2373" t="s">
        <v>23</v>
      </c>
      <c r="C2373" t="s">
        <v>27</v>
      </c>
      <c r="D2373" t="s">
        <v>61</v>
      </c>
      <c r="E2373" t="s">
        <v>72</v>
      </c>
      <c r="F2373" t="s">
        <v>74</v>
      </c>
      <c r="G2373" t="s">
        <v>77</v>
      </c>
      <c r="H2373" t="s">
        <v>447</v>
      </c>
      <c r="I2373" t="s">
        <v>102</v>
      </c>
      <c r="J2373" t="s">
        <v>95</v>
      </c>
      <c r="K2373" t="s">
        <v>1324</v>
      </c>
      <c r="L2373" t="s">
        <v>74</v>
      </c>
      <c r="M2373" t="s">
        <v>126</v>
      </c>
      <c r="N2373" t="s">
        <v>73</v>
      </c>
      <c r="O2373" t="s">
        <v>97</v>
      </c>
      <c r="P2373" t="s">
        <v>1252</v>
      </c>
      <c r="Q2373" t="s">
        <v>74</v>
      </c>
      <c r="R2373" t="s">
        <v>1896</v>
      </c>
      <c r="S2373" t="s">
        <v>82</v>
      </c>
      <c r="T2373" t="s">
        <v>117</v>
      </c>
    </row>
    <row r="2374" spans="1:20" x14ac:dyDescent="0.25">
      <c r="A2374" s="1">
        <v>4932</v>
      </c>
      <c r="B2374" t="s">
        <v>23</v>
      </c>
      <c r="C2374" t="s">
        <v>28</v>
      </c>
      <c r="D2374" t="s">
        <v>61</v>
      </c>
      <c r="E2374" t="s">
        <v>60</v>
      </c>
      <c r="F2374" t="s">
        <v>74</v>
      </c>
      <c r="G2374" t="s">
        <v>78</v>
      </c>
      <c r="H2374" t="s">
        <v>462</v>
      </c>
      <c r="I2374" t="s">
        <v>98</v>
      </c>
      <c r="J2374" t="s">
        <v>105</v>
      </c>
      <c r="K2374" t="s">
        <v>1006</v>
      </c>
      <c r="L2374" t="s">
        <v>74</v>
      </c>
      <c r="M2374" t="s">
        <v>74</v>
      </c>
      <c r="N2374" t="s">
        <v>1116</v>
      </c>
      <c r="O2374" t="s">
        <v>90</v>
      </c>
      <c r="P2374" t="s">
        <v>946</v>
      </c>
      <c r="Q2374" t="s">
        <v>73</v>
      </c>
      <c r="R2374" t="s">
        <v>1670</v>
      </c>
      <c r="S2374" t="s">
        <v>89</v>
      </c>
      <c r="T2374" t="s">
        <v>117</v>
      </c>
    </row>
    <row r="2375" spans="1:20" x14ac:dyDescent="0.25">
      <c r="A2375" s="1">
        <v>4933</v>
      </c>
      <c r="B2375" t="s">
        <v>23</v>
      </c>
      <c r="C2375" t="s">
        <v>40</v>
      </c>
      <c r="D2375" t="s">
        <v>61</v>
      </c>
      <c r="E2375" t="s">
        <v>63</v>
      </c>
      <c r="F2375" t="s">
        <v>73</v>
      </c>
      <c r="G2375" t="s">
        <v>96</v>
      </c>
      <c r="H2375" t="s">
        <v>923</v>
      </c>
      <c r="I2375" t="s">
        <v>106</v>
      </c>
      <c r="J2375" t="s">
        <v>95</v>
      </c>
      <c r="K2375" t="s">
        <v>1265</v>
      </c>
      <c r="L2375" t="s">
        <v>74</v>
      </c>
      <c r="M2375" t="s">
        <v>101</v>
      </c>
      <c r="N2375" t="s">
        <v>74</v>
      </c>
      <c r="O2375" t="s">
        <v>89</v>
      </c>
      <c r="P2375" t="s">
        <v>123</v>
      </c>
      <c r="Q2375" t="s">
        <v>73</v>
      </c>
      <c r="R2375" t="s">
        <v>2187</v>
      </c>
      <c r="S2375" t="s">
        <v>78</v>
      </c>
      <c r="T2375" t="s">
        <v>126</v>
      </c>
    </row>
    <row r="2376" spans="1:20" x14ac:dyDescent="0.25">
      <c r="A2376" s="1">
        <v>4934</v>
      </c>
      <c r="B2376" t="s">
        <v>23</v>
      </c>
      <c r="C2376" t="s">
        <v>29</v>
      </c>
      <c r="D2376" t="s">
        <v>61</v>
      </c>
      <c r="E2376" t="s">
        <v>41</v>
      </c>
      <c r="F2376" t="s">
        <v>74</v>
      </c>
      <c r="G2376" t="s">
        <v>98</v>
      </c>
      <c r="H2376" t="s">
        <v>604</v>
      </c>
      <c r="I2376" t="s">
        <v>103</v>
      </c>
      <c r="J2376" t="s">
        <v>80</v>
      </c>
      <c r="K2376" t="s">
        <v>1076</v>
      </c>
      <c r="L2376" t="s">
        <v>74</v>
      </c>
      <c r="M2376" t="s">
        <v>74</v>
      </c>
      <c r="N2376" t="s">
        <v>117</v>
      </c>
      <c r="O2376" t="s">
        <v>103</v>
      </c>
      <c r="P2376" t="s">
        <v>396</v>
      </c>
      <c r="Q2376" t="s">
        <v>74</v>
      </c>
      <c r="R2376" t="s">
        <v>1640</v>
      </c>
      <c r="S2376" t="s">
        <v>85</v>
      </c>
      <c r="T2376" t="s">
        <v>1116</v>
      </c>
    </row>
    <row r="2377" spans="1:20" x14ac:dyDescent="0.25">
      <c r="A2377" s="1">
        <v>4935</v>
      </c>
      <c r="B2377" t="s">
        <v>23</v>
      </c>
      <c r="C2377" t="s">
        <v>30</v>
      </c>
      <c r="D2377" t="s">
        <v>61</v>
      </c>
      <c r="E2377" t="s">
        <v>51</v>
      </c>
      <c r="F2377" t="s">
        <v>73</v>
      </c>
      <c r="G2377" t="s">
        <v>92</v>
      </c>
      <c r="H2377" t="s">
        <v>1018</v>
      </c>
      <c r="I2377" t="s">
        <v>94</v>
      </c>
      <c r="J2377" t="s">
        <v>88</v>
      </c>
      <c r="K2377" t="s">
        <v>1246</v>
      </c>
      <c r="L2377" t="s">
        <v>1116</v>
      </c>
      <c r="M2377" t="s">
        <v>73</v>
      </c>
      <c r="N2377" t="s">
        <v>101</v>
      </c>
      <c r="O2377" t="s">
        <v>77</v>
      </c>
      <c r="P2377" t="s">
        <v>585</v>
      </c>
      <c r="Q2377" t="s">
        <v>73</v>
      </c>
      <c r="R2377" t="s">
        <v>1736</v>
      </c>
      <c r="S2377" t="s">
        <v>85</v>
      </c>
      <c r="T2377" t="s">
        <v>76</v>
      </c>
    </row>
    <row r="2378" spans="1:20" x14ac:dyDescent="0.25">
      <c r="A2378" s="1">
        <v>4936</v>
      </c>
      <c r="B2378" t="s">
        <v>23</v>
      </c>
      <c r="C2378" t="s">
        <v>31</v>
      </c>
      <c r="D2378" t="s">
        <v>61</v>
      </c>
      <c r="E2378" t="s">
        <v>49</v>
      </c>
      <c r="F2378" t="s">
        <v>74</v>
      </c>
      <c r="G2378" t="s">
        <v>81</v>
      </c>
      <c r="H2378" t="s">
        <v>356</v>
      </c>
      <c r="I2378" t="s">
        <v>92</v>
      </c>
      <c r="J2378" t="s">
        <v>88</v>
      </c>
      <c r="K2378" t="s">
        <v>1225</v>
      </c>
      <c r="L2378" t="s">
        <v>74</v>
      </c>
      <c r="M2378" t="s">
        <v>74</v>
      </c>
      <c r="N2378" t="s">
        <v>131</v>
      </c>
      <c r="O2378" t="s">
        <v>103</v>
      </c>
      <c r="P2378" t="s">
        <v>544</v>
      </c>
      <c r="Q2378" t="s">
        <v>73</v>
      </c>
      <c r="R2378" t="s">
        <v>1662</v>
      </c>
      <c r="S2378" t="s">
        <v>89</v>
      </c>
      <c r="T2378" t="s">
        <v>131</v>
      </c>
    </row>
    <row r="2379" spans="1:20" x14ac:dyDescent="0.25">
      <c r="A2379" s="1">
        <v>4937</v>
      </c>
      <c r="B2379" t="s">
        <v>23</v>
      </c>
      <c r="C2379" t="s">
        <v>32</v>
      </c>
      <c r="D2379" t="s">
        <v>61</v>
      </c>
      <c r="E2379" t="s">
        <v>62</v>
      </c>
      <c r="F2379" t="s">
        <v>73</v>
      </c>
      <c r="G2379" t="s">
        <v>86</v>
      </c>
      <c r="H2379" t="s">
        <v>743</v>
      </c>
      <c r="I2379" t="s">
        <v>92</v>
      </c>
      <c r="J2379" t="s">
        <v>104</v>
      </c>
      <c r="K2379" t="s">
        <v>1188</v>
      </c>
      <c r="L2379" t="s">
        <v>1116</v>
      </c>
      <c r="M2379" t="s">
        <v>73</v>
      </c>
      <c r="N2379" t="s">
        <v>83</v>
      </c>
      <c r="O2379" t="s">
        <v>75</v>
      </c>
      <c r="P2379" t="s">
        <v>102</v>
      </c>
      <c r="Q2379" t="s">
        <v>73</v>
      </c>
      <c r="R2379" t="s">
        <v>2093</v>
      </c>
      <c r="S2379" t="s">
        <v>81</v>
      </c>
      <c r="T2379" t="s">
        <v>117</v>
      </c>
    </row>
    <row r="2380" spans="1:20" x14ac:dyDescent="0.25">
      <c r="A2380" s="1">
        <v>4938</v>
      </c>
      <c r="B2380" t="s">
        <v>23</v>
      </c>
      <c r="C2380" t="s">
        <v>34</v>
      </c>
      <c r="D2380" t="s">
        <v>61</v>
      </c>
      <c r="E2380" t="s">
        <v>46</v>
      </c>
      <c r="F2380" t="s">
        <v>73</v>
      </c>
      <c r="G2380" t="s">
        <v>96</v>
      </c>
      <c r="H2380" t="s">
        <v>342</v>
      </c>
      <c r="I2380" t="s">
        <v>98</v>
      </c>
      <c r="J2380" t="s">
        <v>111</v>
      </c>
      <c r="K2380" t="s">
        <v>1351</v>
      </c>
      <c r="L2380" t="s">
        <v>126</v>
      </c>
      <c r="M2380" t="s">
        <v>73</v>
      </c>
      <c r="N2380" t="s">
        <v>74</v>
      </c>
      <c r="O2380" t="s">
        <v>98</v>
      </c>
      <c r="P2380" t="s">
        <v>681</v>
      </c>
      <c r="Q2380" t="s">
        <v>73</v>
      </c>
      <c r="R2380" t="s">
        <v>1720</v>
      </c>
      <c r="S2380" t="s">
        <v>85</v>
      </c>
      <c r="T2380" t="s">
        <v>74</v>
      </c>
    </row>
    <row r="2381" spans="1:20" x14ac:dyDescent="0.25">
      <c r="A2381" s="1">
        <v>4939</v>
      </c>
      <c r="B2381" t="s">
        <v>23</v>
      </c>
      <c r="C2381" t="s">
        <v>35</v>
      </c>
      <c r="D2381" t="s">
        <v>61</v>
      </c>
      <c r="E2381" t="s">
        <v>52</v>
      </c>
      <c r="F2381" t="s">
        <v>74</v>
      </c>
      <c r="G2381" t="s">
        <v>82</v>
      </c>
      <c r="H2381" t="s">
        <v>646</v>
      </c>
      <c r="I2381" t="s">
        <v>90</v>
      </c>
      <c r="J2381" t="s">
        <v>97</v>
      </c>
      <c r="K2381" t="s">
        <v>1154</v>
      </c>
      <c r="L2381" t="s">
        <v>74</v>
      </c>
      <c r="M2381" t="s">
        <v>101</v>
      </c>
      <c r="N2381" t="s">
        <v>73</v>
      </c>
      <c r="O2381" t="s">
        <v>86</v>
      </c>
      <c r="P2381" t="s">
        <v>949</v>
      </c>
      <c r="Q2381" t="s">
        <v>73</v>
      </c>
      <c r="R2381" t="s">
        <v>1704</v>
      </c>
      <c r="S2381" t="s">
        <v>96</v>
      </c>
      <c r="T2381" t="s">
        <v>131</v>
      </c>
    </row>
    <row r="2382" spans="1:20" x14ac:dyDescent="0.25">
      <c r="A2382" s="1">
        <v>4940</v>
      </c>
      <c r="B2382" t="s">
        <v>23</v>
      </c>
      <c r="C2382" t="s">
        <v>36</v>
      </c>
      <c r="D2382" t="s">
        <v>61</v>
      </c>
      <c r="E2382" t="s">
        <v>66</v>
      </c>
      <c r="F2382" t="s">
        <v>73</v>
      </c>
      <c r="G2382" t="s">
        <v>75</v>
      </c>
      <c r="H2382" t="s">
        <v>289</v>
      </c>
      <c r="I2382" t="s">
        <v>106</v>
      </c>
      <c r="J2382" t="s">
        <v>79</v>
      </c>
      <c r="K2382" t="s">
        <v>1147</v>
      </c>
      <c r="L2382" t="s">
        <v>126</v>
      </c>
      <c r="M2382" t="s">
        <v>73</v>
      </c>
      <c r="N2382" t="s">
        <v>126</v>
      </c>
      <c r="O2382" t="s">
        <v>90</v>
      </c>
      <c r="P2382" t="s">
        <v>695</v>
      </c>
      <c r="Q2382" t="s">
        <v>73</v>
      </c>
      <c r="R2382" t="s">
        <v>2192</v>
      </c>
      <c r="S2382" t="s">
        <v>85</v>
      </c>
      <c r="T2382" t="s">
        <v>126</v>
      </c>
    </row>
    <row r="2383" spans="1:20" x14ac:dyDescent="0.25">
      <c r="A2383" s="1">
        <v>4941</v>
      </c>
      <c r="B2383" t="s">
        <v>23</v>
      </c>
      <c r="C2383" t="s">
        <v>37</v>
      </c>
      <c r="D2383" t="s">
        <v>61</v>
      </c>
      <c r="E2383" t="s">
        <v>59</v>
      </c>
      <c r="F2383" t="s">
        <v>74</v>
      </c>
      <c r="G2383" t="s">
        <v>111</v>
      </c>
      <c r="H2383" t="s">
        <v>214</v>
      </c>
      <c r="I2383" t="s">
        <v>98</v>
      </c>
      <c r="J2383" t="s">
        <v>113</v>
      </c>
      <c r="K2383" t="s">
        <v>1205</v>
      </c>
      <c r="L2383" t="s">
        <v>126</v>
      </c>
      <c r="M2383" t="s">
        <v>101</v>
      </c>
      <c r="N2383" t="s">
        <v>74</v>
      </c>
      <c r="O2383" t="s">
        <v>108</v>
      </c>
      <c r="P2383" t="s">
        <v>1176</v>
      </c>
      <c r="Q2383" t="s">
        <v>101</v>
      </c>
      <c r="R2383" t="s">
        <v>1838</v>
      </c>
      <c r="S2383" t="s">
        <v>116</v>
      </c>
      <c r="T2383" t="s">
        <v>131</v>
      </c>
    </row>
    <row r="2384" spans="1:20" x14ac:dyDescent="0.25">
      <c r="A2384" s="1">
        <v>4942</v>
      </c>
      <c r="B2384" t="s">
        <v>23</v>
      </c>
      <c r="C2384" t="s">
        <v>38</v>
      </c>
      <c r="D2384" t="s">
        <v>61</v>
      </c>
      <c r="E2384" t="s">
        <v>72</v>
      </c>
      <c r="F2384" t="s">
        <v>73</v>
      </c>
      <c r="G2384" t="s">
        <v>88</v>
      </c>
      <c r="H2384" t="s">
        <v>394</v>
      </c>
      <c r="I2384" t="s">
        <v>94</v>
      </c>
      <c r="J2384" t="s">
        <v>112</v>
      </c>
      <c r="K2384" t="s">
        <v>1181</v>
      </c>
      <c r="L2384" t="s">
        <v>131</v>
      </c>
      <c r="M2384" t="s">
        <v>73</v>
      </c>
      <c r="N2384" t="s">
        <v>74</v>
      </c>
      <c r="O2384" t="s">
        <v>92</v>
      </c>
      <c r="P2384" t="s">
        <v>1258</v>
      </c>
      <c r="Q2384" t="s">
        <v>74</v>
      </c>
      <c r="R2384" t="s">
        <v>1891</v>
      </c>
      <c r="S2384" t="s">
        <v>96</v>
      </c>
      <c r="T2384" t="s">
        <v>117</v>
      </c>
    </row>
    <row r="2385" spans="1:20" x14ac:dyDescent="0.25">
      <c r="A2385" s="1">
        <v>4943</v>
      </c>
      <c r="B2385" t="s">
        <v>23</v>
      </c>
      <c r="C2385" t="s">
        <v>39</v>
      </c>
      <c r="D2385" t="s">
        <v>61</v>
      </c>
      <c r="E2385" t="s">
        <v>66</v>
      </c>
      <c r="F2385" t="s">
        <v>74</v>
      </c>
      <c r="G2385" t="s">
        <v>75</v>
      </c>
      <c r="H2385" t="s">
        <v>691</v>
      </c>
      <c r="I2385" t="s">
        <v>94</v>
      </c>
      <c r="J2385" t="s">
        <v>129</v>
      </c>
      <c r="K2385" t="s">
        <v>1251</v>
      </c>
      <c r="L2385" t="s">
        <v>74</v>
      </c>
      <c r="M2385" t="s">
        <v>74</v>
      </c>
      <c r="N2385" t="s">
        <v>1116</v>
      </c>
      <c r="O2385" t="s">
        <v>98</v>
      </c>
      <c r="P2385" t="s">
        <v>919</v>
      </c>
      <c r="Q2385" t="s">
        <v>74</v>
      </c>
      <c r="R2385" t="s">
        <v>2050</v>
      </c>
      <c r="S2385" t="s">
        <v>89</v>
      </c>
      <c r="T2385" t="s">
        <v>131</v>
      </c>
    </row>
    <row r="2386" spans="1:20" x14ac:dyDescent="0.25">
      <c r="A2386" s="1">
        <v>4944</v>
      </c>
      <c r="B2386" t="s">
        <v>23</v>
      </c>
      <c r="C2386" t="s">
        <v>24</v>
      </c>
      <c r="D2386" t="s">
        <v>62</v>
      </c>
      <c r="E2386" t="s">
        <v>44</v>
      </c>
      <c r="F2386" t="s">
        <v>74</v>
      </c>
      <c r="G2386" t="s">
        <v>89</v>
      </c>
      <c r="H2386" t="s">
        <v>239</v>
      </c>
      <c r="I2386" t="s">
        <v>94</v>
      </c>
      <c r="J2386" t="s">
        <v>88</v>
      </c>
      <c r="K2386" t="s">
        <v>1161</v>
      </c>
      <c r="L2386" t="s">
        <v>74</v>
      </c>
      <c r="M2386" t="s">
        <v>73</v>
      </c>
      <c r="N2386" t="s">
        <v>1116</v>
      </c>
      <c r="O2386" t="s">
        <v>98</v>
      </c>
      <c r="P2386" t="s">
        <v>927</v>
      </c>
      <c r="Q2386" t="s">
        <v>73</v>
      </c>
      <c r="R2386" t="s">
        <v>1948</v>
      </c>
      <c r="S2386" t="s">
        <v>75</v>
      </c>
      <c r="T2386" t="s">
        <v>76</v>
      </c>
    </row>
    <row r="2387" spans="1:20" x14ac:dyDescent="0.25">
      <c r="A2387" s="1">
        <v>4945</v>
      </c>
      <c r="B2387" t="s">
        <v>23</v>
      </c>
      <c r="C2387" t="s">
        <v>25</v>
      </c>
      <c r="D2387" t="s">
        <v>62</v>
      </c>
      <c r="E2387" t="s">
        <v>48</v>
      </c>
      <c r="F2387" t="s">
        <v>74</v>
      </c>
      <c r="G2387" t="s">
        <v>101</v>
      </c>
      <c r="H2387" t="s">
        <v>202</v>
      </c>
      <c r="I2387" t="s">
        <v>102</v>
      </c>
      <c r="J2387" t="s">
        <v>95</v>
      </c>
      <c r="K2387" t="s">
        <v>1219</v>
      </c>
      <c r="L2387" t="s">
        <v>73</v>
      </c>
      <c r="M2387" t="s">
        <v>73</v>
      </c>
      <c r="N2387" t="s">
        <v>1116</v>
      </c>
      <c r="O2387" t="s">
        <v>77</v>
      </c>
      <c r="P2387" t="s">
        <v>235</v>
      </c>
      <c r="Q2387" t="s">
        <v>73</v>
      </c>
      <c r="R2387" t="s">
        <v>1469</v>
      </c>
      <c r="S2387" t="s">
        <v>96</v>
      </c>
      <c r="T2387" t="s">
        <v>126</v>
      </c>
    </row>
    <row r="2388" spans="1:20" x14ac:dyDescent="0.25">
      <c r="A2388" s="1">
        <v>4946</v>
      </c>
      <c r="B2388" t="s">
        <v>23</v>
      </c>
      <c r="C2388" t="s">
        <v>26</v>
      </c>
      <c r="D2388" t="s">
        <v>62</v>
      </c>
      <c r="E2388" t="s">
        <v>63</v>
      </c>
      <c r="F2388" t="s">
        <v>73</v>
      </c>
      <c r="G2388" t="s">
        <v>96</v>
      </c>
      <c r="H2388" t="s">
        <v>253</v>
      </c>
      <c r="I2388" t="s">
        <v>85</v>
      </c>
      <c r="J2388" t="s">
        <v>103</v>
      </c>
      <c r="K2388" t="s">
        <v>537</v>
      </c>
      <c r="L2388" t="s">
        <v>73</v>
      </c>
      <c r="M2388" t="s">
        <v>74</v>
      </c>
      <c r="N2388" t="s">
        <v>131</v>
      </c>
      <c r="O2388" t="s">
        <v>90</v>
      </c>
      <c r="P2388" t="s">
        <v>111</v>
      </c>
      <c r="Q2388" t="s">
        <v>73</v>
      </c>
      <c r="R2388" t="s">
        <v>1976</v>
      </c>
      <c r="S2388" t="s">
        <v>85</v>
      </c>
      <c r="T2388" t="s">
        <v>73</v>
      </c>
    </row>
    <row r="2389" spans="1:20" x14ac:dyDescent="0.25">
      <c r="A2389" s="1">
        <v>4947</v>
      </c>
      <c r="B2389" t="s">
        <v>23</v>
      </c>
      <c r="C2389" t="s">
        <v>28</v>
      </c>
      <c r="D2389" t="s">
        <v>62</v>
      </c>
      <c r="E2389" t="s">
        <v>66</v>
      </c>
      <c r="F2389" t="s">
        <v>73</v>
      </c>
      <c r="G2389" t="s">
        <v>83</v>
      </c>
      <c r="H2389" t="s">
        <v>198</v>
      </c>
      <c r="I2389" t="s">
        <v>106</v>
      </c>
      <c r="J2389" t="s">
        <v>92</v>
      </c>
      <c r="K2389" t="s">
        <v>432</v>
      </c>
      <c r="L2389" t="s">
        <v>73</v>
      </c>
      <c r="M2389" t="s">
        <v>126</v>
      </c>
      <c r="N2389" t="s">
        <v>78</v>
      </c>
      <c r="O2389" t="s">
        <v>99</v>
      </c>
      <c r="P2389" t="s">
        <v>178</v>
      </c>
      <c r="Q2389" t="s">
        <v>74</v>
      </c>
      <c r="R2389" t="s">
        <v>1526</v>
      </c>
      <c r="S2389" t="s">
        <v>96</v>
      </c>
      <c r="T2389" t="s">
        <v>101</v>
      </c>
    </row>
    <row r="2390" spans="1:20" x14ac:dyDescent="0.25">
      <c r="A2390" s="1">
        <v>4948</v>
      </c>
      <c r="B2390" t="s">
        <v>23</v>
      </c>
      <c r="C2390" t="s">
        <v>40</v>
      </c>
      <c r="D2390" t="s">
        <v>62</v>
      </c>
      <c r="E2390" t="s">
        <v>49</v>
      </c>
      <c r="F2390" t="s">
        <v>74</v>
      </c>
      <c r="G2390" t="s">
        <v>77</v>
      </c>
      <c r="H2390" t="s">
        <v>548</v>
      </c>
      <c r="I2390" t="s">
        <v>102</v>
      </c>
      <c r="J2390" t="s">
        <v>107</v>
      </c>
      <c r="K2390" t="s">
        <v>1240</v>
      </c>
      <c r="L2390" t="s">
        <v>126</v>
      </c>
      <c r="M2390" t="s">
        <v>74</v>
      </c>
      <c r="N2390" t="s">
        <v>126</v>
      </c>
      <c r="O2390" t="s">
        <v>90</v>
      </c>
      <c r="P2390" t="s">
        <v>127</v>
      </c>
      <c r="Q2390" t="s">
        <v>74</v>
      </c>
      <c r="R2390" t="s">
        <v>2078</v>
      </c>
      <c r="S2390" t="s">
        <v>78</v>
      </c>
      <c r="T2390" t="s">
        <v>126</v>
      </c>
    </row>
    <row r="2391" spans="1:20" x14ac:dyDescent="0.25">
      <c r="A2391" s="1">
        <v>4949</v>
      </c>
      <c r="B2391" t="s">
        <v>23</v>
      </c>
      <c r="C2391" t="s">
        <v>29</v>
      </c>
      <c r="D2391" t="s">
        <v>62</v>
      </c>
      <c r="E2391" t="s">
        <v>63</v>
      </c>
      <c r="F2391" t="s">
        <v>74</v>
      </c>
      <c r="G2391" t="s">
        <v>73</v>
      </c>
      <c r="H2391" t="s">
        <v>1111</v>
      </c>
      <c r="I2391" t="s">
        <v>116</v>
      </c>
      <c r="J2391" t="s">
        <v>107</v>
      </c>
      <c r="K2391" t="s">
        <v>695</v>
      </c>
      <c r="L2391" t="s">
        <v>73</v>
      </c>
      <c r="M2391" t="s">
        <v>1116</v>
      </c>
      <c r="N2391" t="s">
        <v>74</v>
      </c>
      <c r="O2391" t="s">
        <v>90</v>
      </c>
      <c r="P2391" t="s">
        <v>540</v>
      </c>
      <c r="Q2391" t="s">
        <v>73</v>
      </c>
      <c r="R2391" t="s">
        <v>2278</v>
      </c>
      <c r="S2391" t="s">
        <v>116</v>
      </c>
      <c r="T2391" t="s">
        <v>126</v>
      </c>
    </row>
    <row r="2392" spans="1:20" x14ac:dyDescent="0.25">
      <c r="A2392" s="1">
        <v>4950</v>
      </c>
      <c r="B2392" t="s">
        <v>23</v>
      </c>
      <c r="C2392" t="s">
        <v>30</v>
      </c>
      <c r="D2392" t="s">
        <v>62</v>
      </c>
      <c r="E2392" t="s">
        <v>55</v>
      </c>
      <c r="F2392" t="s">
        <v>73</v>
      </c>
      <c r="G2392" t="s">
        <v>106</v>
      </c>
      <c r="H2392" t="s">
        <v>145</v>
      </c>
      <c r="I2392" t="s">
        <v>98</v>
      </c>
      <c r="J2392" t="s">
        <v>79</v>
      </c>
      <c r="K2392" t="s">
        <v>1217</v>
      </c>
      <c r="L2392" t="s">
        <v>126</v>
      </c>
      <c r="M2392" t="s">
        <v>101</v>
      </c>
      <c r="N2392" t="s">
        <v>117</v>
      </c>
      <c r="O2392" t="s">
        <v>96</v>
      </c>
      <c r="P2392" t="s">
        <v>119</v>
      </c>
      <c r="Q2392" t="s">
        <v>73</v>
      </c>
      <c r="R2392" t="s">
        <v>1650</v>
      </c>
      <c r="S2392" t="s">
        <v>87</v>
      </c>
      <c r="T2392" t="s">
        <v>126</v>
      </c>
    </row>
    <row r="2393" spans="1:20" x14ac:dyDescent="0.25">
      <c r="A2393" s="1">
        <v>4951</v>
      </c>
      <c r="B2393" t="s">
        <v>23</v>
      </c>
      <c r="C2393" t="s">
        <v>31</v>
      </c>
      <c r="D2393" t="s">
        <v>62</v>
      </c>
      <c r="E2393" t="s">
        <v>59</v>
      </c>
      <c r="F2393" t="s">
        <v>73</v>
      </c>
      <c r="G2393" t="s">
        <v>81</v>
      </c>
      <c r="H2393" t="s">
        <v>514</v>
      </c>
      <c r="I2393" t="s">
        <v>86</v>
      </c>
      <c r="J2393" t="s">
        <v>91</v>
      </c>
      <c r="K2393" t="s">
        <v>1239</v>
      </c>
      <c r="L2393" t="s">
        <v>74</v>
      </c>
      <c r="M2393" t="s">
        <v>74</v>
      </c>
      <c r="N2393" t="s">
        <v>101</v>
      </c>
      <c r="O2393" t="s">
        <v>98</v>
      </c>
      <c r="P2393" t="s">
        <v>357</v>
      </c>
      <c r="Q2393" t="s">
        <v>73</v>
      </c>
      <c r="R2393" t="s">
        <v>1759</v>
      </c>
      <c r="S2393" t="s">
        <v>96</v>
      </c>
      <c r="T2393" t="s">
        <v>131</v>
      </c>
    </row>
    <row r="2394" spans="1:20" x14ac:dyDescent="0.25">
      <c r="A2394" s="1">
        <v>4952</v>
      </c>
      <c r="B2394" t="s">
        <v>23</v>
      </c>
      <c r="C2394" t="s">
        <v>32</v>
      </c>
      <c r="D2394" t="s">
        <v>62</v>
      </c>
      <c r="E2394" t="s">
        <v>61</v>
      </c>
      <c r="F2394" t="s">
        <v>74</v>
      </c>
      <c r="G2394" t="s">
        <v>93</v>
      </c>
      <c r="H2394" t="s">
        <v>201</v>
      </c>
      <c r="I2394" t="s">
        <v>99</v>
      </c>
      <c r="J2394" t="s">
        <v>79</v>
      </c>
      <c r="K2394" t="s">
        <v>1174</v>
      </c>
      <c r="L2394" t="s">
        <v>74</v>
      </c>
      <c r="M2394" t="s">
        <v>73</v>
      </c>
      <c r="N2394" t="s">
        <v>126</v>
      </c>
      <c r="O2394" t="s">
        <v>113</v>
      </c>
      <c r="P2394" t="s">
        <v>816</v>
      </c>
      <c r="Q2394" t="s">
        <v>126</v>
      </c>
      <c r="R2394" t="s">
        <v>2097</v>
      </c>
      <c r="S2394" t="s">
        <v>82</v>
      </c>
      <c r="T2394" t="s">
        <v>1116</v>
      </c>
    </row>
    <row r="2395" spans="1:20" x14ac:dyDescent="0.25">
      <c r="A2395" s="1">
        <v>4953</v>
      </c>
      <c r="B2395" t="s">
        <v>23</v>
      </c>
      <c r="C2395" t="s">
        <v>33</v>
      </c>
      <c r="D2395" t="s">
        <v>62</v>
      </c>
      <c r="E2395" t="s">
        <v>72</v>
      </c>
      <c r="F2395" t="s">
        <v>73</v>
      </c>
      <c r="G2395" t="s">
        <v>93</v>
      </c>
      <c r="H2395" t="s">
        <v>448</v>
      </c>
      <c r="I2395" t="s">
        <v>99</v>
      </c>
      <c r="J2395" t="s">
        <v>95</v>
      </c>
      <c r="K2395" t="s">
        <v>1256</v>
      </c>
      <c r="L2395" t="s">
        <v>1116</v>
      </c>
      <c r="M2395" t="s">
        <v>74</v>
      </c>
      <c r="N2395" t="s">
        <v>126</v>
      </c>
      <c r="O2395" t="s">
        <v>108</v>
      </c>
      <c r="P2395" t="s">
        <v>914</v>
      </c>
      <c r="Q2395" t="s">
        <v>74</v>
      </c>
      <c r="R2395" t="s">
        <v>1664</v>
      </c>
      <c r="S2395" t="s">
        <v>85</v>
      </c>
      <c r="T2395" t="s">
        <v>131</v>
      </c>
    </row>
    <row r="2396" spans="1:20" x14ac:dyDescent="0.25">
      <c r="A2396" s="1">
        <v>4954</v>
      </c>
      <c r="B2396" t="s">
        <v>23</v>
      </c>
      <c r="C2396" t="s">
        <v>34</v>
      </c>
      <c r="D2396" t="s">
        <v>62</v>
      </c>
      <c r="E2396" t="s">
        <v>65</v>
      </c>
      <c r="F2396" t="s">
        <v>74</v>
      </c>
      <c r="G2396" t="s">
        <v>93</v>
      </c>
      <c r="H2396" t="s">
        <v>1019</v>
      </c>
      <c r="I2396" t="s">
        <v>90</v>
      </c>
      <c r="J2396" t="s">
        <v>113</v>
      </c>
      <c r="K2396" t="s">
        <v>1202</v>
      </c>
      <c r="L2396" t="s">
        <v>126</v>
      </c>
      <c r="M2396" t="s">
        <v>73</v>
      </c>
      <c r="N2396" t="s">
        <v>74</v>
      </c>
      <c r="O2396" t="s">
        <v>79</v>
      </c>
      <c r="P2396" t="s">
        <v>187</v>
      </c>
      <c r="Q2396" t="s">
        <v>74</v>
      </c>
      <c r="R2396" t="s">
        <v>1477</v>
      </c>
      <c r="S2396" t="s">
        <v>85</v>
      </c>
      <c r="T2396" t="s">
        <v>131</v>
      </c>
    </row>
    <row r="2397" spans="1:20" x14ac:dyDescent="0.25">
      <c r="A2397" s="1">
        <v>4955</v>
      </c>
      <c r="B2397" t="s">
        <v>23</v>
      </c>
      <c r="C2397" t="s">
        <v>35</v>
      </c>
      <c r="D2397" t="s">
        <v>62</v>
      </c>
      <c r="E2397" t="s">
        <v>47</v>
      </c>
      <c r="F2397" t="s">
        <v>73</v>
      </c>
      <c r="G2397" t="s">
        <v>83</v>
      </c>
      <c r="H2397" t="s">
        <v>709</v>
      </c>
      <c r="I2397" t="s">
        <v>94</v>
      </c>
      <c r="J2397" t="s">
        <v>118</v>
      </c>
      <c r="K2397" t="s">
        <v>1182</v>
      </c>
      <c r="L2397" t="s">
        <v>73</v>
      </c>
      <c r="M2397" t="s">
        <v>73</v>
      </c>
      <c r="N2397" t="s">
        <v>1116</v>
      </c>
      <c r="O2397" t="s">
        <v>75</v>
      </c>
      <c r="P2397" t="s">
        <v>120</v>
      </c>
      <c r="Q2397" t="s">
        <v>73</v>
      </c>
      <c r="R2397" t="s">
        <v>1897</v>
      </c>
      <c r="S2397" t="s">
        <v>75</v>
      </c>
      <c r="T2397" t="s">
        <v>76</v>
      </c>
    </row>
    <row r="2398" spans="1:20" x14ac:dyDescent="0.25">
      <c r="A2398" s="1">
        <v>4956</v>
      </c>
      <c r="B2398" t="s">
        <v>23</v>
      </c>
      <c r="C2398" t="s">
        <v>36</v>
      </c>
      <c r="D2398" t="s">
        <v>62</v>
      </c>
      <c r="E2398" t="s">
        <v>59</v>
      </c>
      <c r="F2398" t="s">
        <v>74</v>
      </c>
      <c r="G2398" t="s">
        <v>103</v>
      </c>
      <c r="H2398" t="s">
        <v>701</v>
      </c>
      <c r="I2398" t="s">
        <v>90</v>
      </c>
      <c r="J2398" t="s">
        <v>111</v>
      </c>
      <c r="K2398" t="s">
        <v>1277</v>
      </c>
      <c r="L2398" t="s">
        <v>126</v>
      </c>
      <c r="M2398" t="s">
        <v>74</v>
      </c>
      <c r="N2398" t="s">
        <v>74</v>
      </c>
      <c r="O2398" t="s">
        <v>107</v>
      </c>
      <c r="P2398" t="s">
        <v>961</v>
      </c>
      <c r="Q2398" t="s">
        <v>73</v>
      </c>
      <c r="R2398" t="s">
        <v>135</v>
      </c>
      <c r="S2398" t="s">
        <v>96</v>
      </c>
      <c r="T2398" t="s">
        <v>83</v>
      </c>
    </row>
    <row r="2399" spans="1:20" x14ac:dyDescent="0.25">
      <c r="A2399" s="1">
        <v>4957</v>
      </c>
      <c r="B2399" t="s">
        <v>23</v>
      </c>
      <c r="C2399" t="s">
        <v>37</v>
      </c>
      <c r="D2399" t="s">
        <v>62</v>
      </c>
      <c r="E2399" t="s">
        <v>43</v>
      </c>
      <c r="F2399" t="s">
        <v>73</v>
      </c>
      <c r="G2399" t="s">
        <v>98</v>
      </c>
      <c r="H2399" t="s">
        <v>446</v>
      </c>
      <c r="I2399" t="s">
        <v>81</v>
      </c>
      <c r="J2399" t="s">
        <v>107</v>
      </c>
      <c r="K2399" t="s">
        <v>1261</v>
      </c>
      <c r="L2399" t="s">
        <v>126</v>
      </c>
      <c r="M2399" t="s">
        <v>74</v>
      </c>
      <c r="N2399" t="s">
        <v>74</v>
      </c>
      <c r="O2399" t="s">
        <v>77</v>
      </c>
      <c r="P2399" t="s">
        <v>842</v>
      </c>
      <c r="Q2399" t="s">
        <v>73</v>
      </c>
      <c r="R2399" t="s">
        <v>1697</v>
      </c>
      <c r="S2399" t="s">
        <v>96</v>
      </c>
      <c r="T2399" t="s">
        <v>83</v>
      </c>
    </row>
    <row r="2400" spans="1:20" x14ac:dyDescent="0.25">
      <c r="A2400" s="1">
        <v>4958</v>
      </c>
      <c r="B2400" t="s">
        <v>23</v>
      </c>
      <c r="C2400" t="s">
        <v>38</v>
      </c>
      <c r="D2400" t="s">
        <v>62</v>
      </c>
      <c r="E2400" t="s">
        <v>67</v>
      </c>
      <c r="F2400" t="s">
        <v>74</v>
      </c>
      <c r="G2400" t="s">
        <v>89</v>
      </c>
      <c r="H2400" t="s">
        <v>151</v>
      </c>
      <c r="I2400" t="s">
        <v>89</v>
      </c>
      <c r="J2400" t="s">
        <v>92</v>
      </c>
      <c r="K2400" t="s">
        <v>1189</v>
      </c>
      <c r="L2400" t="s">
        <v>74</v>
      </c>
      <c r="M2400" t="s">
        <v>73</v>
      </c>
      <c r="N2400" t="s">
        <v>126</v>
      </c>
      <c r="O2400" t="s">
        <v>107</v>
      </c>
      <c r="P2400" t="s">
        <v>473</v>
      </c>
      <c r="Q2400" t="s">
        <v>73</v>
      </c>
      <c r="R2400" t="s">
        <v>1926</v>
      </c>
      <c r="S2400" t="s">
        <v>106</v>
      </c>
      <c r="T2400" t="s">
        <v>1116</v>
      </c>
    </row>
    <row r="2401" spans="1:20" x14ac:dyDescent="0.25">
      <c r="A2401" s="1">
        <v>4959</v>
      </c>
      <c r="B2401" t="s">
        <v>23</v>
      </c>
      <c r="C2401" t="s">
        <v>39</v>
      </c>
      <c r="D2401" t="s">
        <v>62</v>
      </c>
      <c r="E2401" t="s">
        <v>44</v>
      </c>
      <c r="F2401" t="s">
        <v>73</v>
      </c>
      <c r="G2401" t="s">
        <v>82</v>
      </c>
      <c r="H2401" t="s">
        <v>505</v>
      </c>
      <c r="I2401" t="s">
        <v>102</v>
      </c>
      <c r="J2401" t="s">
        <v>111</v>
      </c>
      <c r="K2401" t="s">
        <v>1180</v>
      </c>
      <c r="L2401" t="s">
        <v>74</v>
      </c>
      <c r="M2401" t="s">
        <v>74</v>
      </c>
      <c r="N2401" t="s">
        <v>126</v>
      </c>
      <c r="O2401" t="s">
        <v>86</v>
      </c>
      <c r="P2401" t="s">
        <v>849</v>
      </c>
      <c r="Q2401" t="s">
        <v>73</v>
      </c>
      <c r="R2401" t="s">
        <v>1762</v>
      </c>
      <c r="S2401" t="s">
        <v>96</v>
      </c>
      <c r="T2401" t="s">
        <v>131</v>
      </c>
    </row>
    <row r="2402" spans="1:20" x14ac:dyDescent="0.25">
      <c r="A2402" s="1">
        <v>4960</v>
      </c>
      <c r="B2402" t="s">
        <v>23</v>
      </c>
      <c r="C2402" t="s">
        <v>24</v>
      </c>
      <c r="D2402" t="s">
        <v>63</v>
      </c>
      <c r="E2402" t="s">
        <v>67</v>
      </c>
      <c r="F2402" t="s">
        <v>74</v>
      </c>
      <c r="G2402" t="s">
        <v>108</v>
      </c>
      <c r="H2402" t="s">
        <v>162</v>
      </c>
      <c r="I2402" t="s">
        <v>114</v>
      </c>
      <c r="J2402" t="s">
        <v>97</v>
      </c>
      <c r="K2402" t="s">
        <v>1297</v>
      </c>
      <c r="L2402" t="s">
        <v>101</v>
      </c>
      <c r="M2402" t="s">
        <v>73</v>
      </c>
      <c r="N2402" t="s">
        <v>74</v>
      </c>
      <c r="O2402" t="s">
        <v>113</v>
      </c>
      <c r="P2402" t="s">
        <v>636</v>
      </c>
      <c r="Q2402" t="s">
        <v>73</v>
      </c>
      <c r="R2402" t="s">
        <v>1489</v>
      </c>
      <c r="S2402" t="s">
        <v>96</v>
      </c>
      <c r="T2402" t="s">
        <v>76</v>
      </c>
    </row>
    <row r="2403" spans="1:20" x14ac:dyDescent="0.25">
      <c r="A2403" s="1">
        <v>4961</v>
      </c>
      <c r="B2403" t="s">
        <v>23</v>
      </c>
      <c r="C2403" t="s">
        <v>25</v>
      </c>
      <c r="D2403" t="s">
        <v>63</v>
      </c>
      <c r="E2403" t="s">
        <v>59</v>
      </c>
      <c r="F2403" t="s">
        <v>73</v>
      </c>
      <c r="G2403" t="s">
        <v>84</v>
      </c>
      <c r="H2403" t="s">
        <v>760</v>
      </c>
      <c r="I2403" t="s">
        <v>90</v>
      </c>
      <c r="J2403" t="s">
        <v>94</v>
      </c>
      <c r="K2403" t="s">
        <v>1160</v>
      </c>
      <c r="L2403" t="s">
        <v>126</v>
      </c>
      <c r="M2403" t="s">
        <v>73</v>
      </c>
      <c r="N2403" t="s">
        <v>126</v>
      </c>
      <c r="O2403" t="s">
        <v>80</v>
      </c>
      <c r="P2403" t="s">
        <v>1028</v>
      </c>
      <c r="Q2403" t="s">
        <v>126</v>
      </c>
      <c r="R2403" t="s">
        <v>2153</v>
      </c>
      <c r="S2403" t="s">
        <v>116</v>
      </c>
      <c r="T2403" t="s">
        <v>83</v>
      </c>
    </row>
    <row r="2404" spans="1:20" x14ac:dyDescent="0.25">
      <c r="A2404" s="1">
        <v>4962</v>
      </c>
      <c r="B2404" t="s">
        <v>23</v>
      </c>
      <c r="C2404" t="s">
        <v>26</v>
      </c>
      <c r="D2404" t="s">
        <v>63</v>
      </c>
      <c r="E2404" t="s">
        <v>62</v>
      </c>
      <c r="F2404" t="s">
        <v>74</v>
      </c>
      <c r="G2404" t="s">
        <v>79</v>
      </c>
      <c r="H2404" t="s">
        <v>208</v>
      </c>
      <c r="I2404" t="s">
        <v>79</v>
      </c>
      <c r="J2404" t="s">
        <v>110</v>
      </c>
      <c r="K2404" t="s">
        <v>1202</v>
      </c>
      <c r="L2404" t="s">
        <v>126</v>
      </c>
      <c r="M2404" t="s">
        <v>74</v>
      </c>
      <c r="N2404" t="s">
        <v>74</v>
      </c>
      <c r="O2404" t="s">
        <v>86</v>
      </c>
      <c r="P2404" t="s">
        <v>927</v>
      </c>
      <c r="Q2404" t="s">
        <v>126</v>
      </c>
      <c r="R2404" t="s">
        <v>1934</v>
      </c>
      <c r="S2404" t="s">
        <v>106</v>
      </c>
      <c r="T2404" t="s">
        <v>83</v>
      </c>
    </row>
    <row r="2405" spans="1:20" x14ac:dyDescent="0.25">
      <c r="A2405" s="1">
        <v>4963</v>
      </c>
      <c r="B2405" t="s">
        <v>23</v>
      </c>
      <c r="C2405" t="s">
        <v>27</v>
      </c>
      <c r="D2405" t="s">
        <v>63</v>
      </c>
      <c r="E2405" t="s">
        <v>44</v>
      </c>
      <c r="F2405" t="s">
        <v>73</v>
      </c>
      <c r="G2405" t="s">
        <v>89</v>
      </c>
      <c r="H2405" t="s">
        <v>339</v>
      </c>
      <c r="I2405" t="s">
        <v>81</v>
      </c>
      <c r="J2405" t="s">
        <v>91</v>
      </c>
      <c r="K2405" t="s">
        <v>1144</v>
      </c>
      <c r="L2405" t="s">
        <v>73</v>
      </c>
      <c r="M2405" t="s">
        <v>74</v>
      </c>
      <c r="N2405" t="s">
        <v>73</v>
      </c>
      <c r="O2405" t="s">
        <v>102</v>
      </c>
      <c r="P2405" t="s">
        <v>861</v>
      </c>
      <c r="Q2405" t="s">
        <v>74</v>
      </c>
      <c r="R2405" t="s">
        <v>1670</v>
      </c>
      <c r="S2405" t="s">
        <v>81</v>
      </c>
      <c r="T2405" t="s">
        <v>131</v>
      </c>
    </row>
    <row r="2406" spans="1:20" x14ac:dyDescent="0.25">
      <c r="A2406" s="1">
        <v>4964</v>
      </c>
      <c r="B2406" t="s">
        <v>23</v>
      </c>
      <c r="C2406" t="s">
        <v>28</v>
      </c>
      <c r="D2406" t="s">
        <v>63</v>
      </c>
      <c r="E2406" t="s">
        <v>72</v>
      </c>
      <c r="F2406" t="s">
        <v>73</v>
      </c>
      <c r="G2406" t="s">
        <v>108</v>
      </c>
      <c r="H2406" t="s">
        <v>499</v>
      </c>
      <c r="I2406" t="s">
        <v>94</v>
      </c>
      <c r="J2406" t="s">
        <v>84</v>
      </c>
      <c r="K2406" t="s">
        <v>1237</v>
      </c>
      <c r="L2406" t="s">
        <v>101</v>
      </c>
      <c r="M2406" t="s">
        <v>74</v>
      </c>
      <c r="N2406" t="s">
        <v>1116</v>
      </c>
      <c r="O2406" t="s">
        <v>86</v>
      </c>
      <c r="P2406" t="s">
        <v>789</v>
      </c>
      <c r="Q2406" t="s">
        <v>74</v>
      </c>
      <c r="R2406" t="s">
        <v>2140</v>
      </c>
      <c r="S2406" t="s">
        <v>106</v>
      </c>
      <c r="T2406" t="s">
        <v>131</v>
      </c>
    </row>
    <row r="2407" spans="1:20" x14ac:dyDescent="0.25">
      <c r="A2407" s="1">
        <v>4965</v>
      </c>
      <c r="B2407" t="s">
        <v>23</v>
      </c>
      <c r="C2407" t="s">
        <v>40</v>
      </c>
      <c r="D2407" t="s">
        <v>63</v>
      </c>
      <c r="E2407" t="s">
        <v>61</v>
      </c>
      <c r="F2407" t="s">
        <v>74</v>
      </c>
      <c r="G2407" t="s">
        <v>80</v>
      </c>
      <c r="H2407" t="s">
        <v>655</v>
      </c>
      <c r="I2407" t="s">
        <v>95</v>
      </c>
      <c r="J2407" t="s">
        <v>88</v>
      </c>
      <c r="K2407" t="s">
        <v>1202</v>
      </c>
      <c r="L2407" t="s">
        <v>73</v>
      </c>
      <c r="M2407" t="s">
        <v>74</v>
      </c>
      <c r="N2407" t="s">
        <v>101</v>
      </c>
      <c r="O2407" t="s">
        <v>93</v>
      </c>
      <c r="P2407" t="s">
        <v>260</v>
      </c>
      <c r="Q2407" t="s">
        <v>101</v>
      </c>
      <c r="R2407" t="s">
        <v>2195</v>
      </c>
      <c r="S2407" t="s">
        <v>82</v>
      </c>
      <c r="T2407" t="s">
        <v>83</v>
      </c>
    </row>
    <row r="2408" spans="1:20" x14ac:dyDescent="0.25">
      <c r="A2408" s="1">
        <v>4966</v>
      </c>
      <c r="B2408" t="s">
        <v>23</v>
      </c>
      <c r="C2408" t="s">
        <v>29</v>
      </c>
      <c r="D2408" t="s">
        <v>63</v>
      </c>
      <c r="E2408" t="s">
        <v>62</v>
      </c>
      <c r="F2408" t="s">
        <v>73</v>
      </c>
      <c r="G2408" t="s">
        <v>108</v>
      </c>
      <c r="H2408" t="s">
        <v>275</v>
      </c>
      <c r="I2408" t="s">
        <v>95</v>
      </c>
      <c r="J2408" t="s">
        <v>110</v>
      </c>
      <c r="K2408" t="s">
        <v>1248</v>
      </c>
      <c r="L2408" t="s">
        <v>74</v>
      </c>
      <c r="M2408" t="s">
        <v>74</v>
      </c>
      <c r="N2408" t="s">
        <v>73</v>
      </c>
      <c r="O2408" t="s">
        <v>93</v>
      </c>
      <c r="P2408" t="s">
        <v>861</v>
      </c>
      <c r="Q2408" t="s">
        <v>101</v>
      </c>
      <c r="R2408" t="s">
        <v>2279</v>
      </c>
      <c r="S2408" t="s">
        <v>89</v>
      </c>
      <c r="T2408" t="s">
        <v>76</v>
      </c>
    </row>
    <row r="2409" spans="1:20" x14ac:dyDescent="0.25">
      <c r="A2409" s="1">
        <v>4967</v>
      </c>
      <c r="B2409" t="s">
        <v>23</v>
      </c>
      <c r="C2409" t="s">
        <v>30</v>
      </c>
      <c r="D2409" t="s">
        <v>63</v>
      </c>
      <c r="E2409" t="s">
        <v>48</v>
      </c>
      <c r="F2409" t="s">
        <v>74</v>
      </c>
      <c r="G2409" t="s">
        <v>86</v>
      </c>
      <c r="H2409" t="s">
        <v>869</v>
      </c>
      <c r="I2409" t="s">
        <v>90</v>
      </c>
      <c r="J2409" t="s">
        <v>111</v>
      </c>
      <c r="K2409" t="s">
        <v>1203</v>
      </c>
      <c r="L2409" t="s">
        <v>126</v>
      </c>
      <c r="M2409" t="s">
        <v>73</v>
      </c>
      <c r="N2409" t="s">
        <v>101</v>
      </c>
      <c r="O2409" t="s">
        <v>86</v>
      </c>
      <c r="P2409" t="s">
        <v>575</v>
      </c>
      <c r="Q2409" t="s">
        <v>73</v>
      </c>
      <c r="R2409" t="s">
        <v>1819</v>
      </c>
      <c r="S2409" t="s">
        <v>89</v>
      </c>
      <c r="T2409" t="s">
        <v>131</v>
      </c>
    </row>
    <row r="2410" spans="1:20" x14ac:dyDescent="0.25">
      <c r="A2410" s="1">
        <v>4968</v>
      </c>
      <c r="B2410" t="s">
        <v>23</v>
      </c>
      <c r="C2410" t="s">
        <v>31</v>
      </c>
      <c r="D2410" t="s">
        <v>63</v>
      </c>
      <c r="E2410" t="s">
        <v>43</v>
      </c>
      <c r="F2410" t="s">
        <v>73</v>
      </c>
      <c r="G2410" t="s">
        <v>90</v>
      </c>
      <c r="H2410" t="s">
        <v>937</v>
      </c>
      <c r="I2410" t="s">
        <v>79</v>
      </c>
      <c r="J2410" t="s">
        <v>119</v>
      </c>
      <c r="K2410" t="s">
        <v>1298</v>
      </c>
      <c r="L2410" t="s">
        <v>74</v>
      </c>
      <c r="M2410" t="s">
        <v>74</v>
      </c>
      <c r="N2410" t="s">
        <v>126</v>
      </c>
      <c r="O2410" t="s">
        <v>75</v>
      </c>
      <c r="P2410" t="s">
        <v>861</v>
      </c>
      <c r="Q2410" t="s">
        <v>74</v>
      </c>
      <c r="R2410" t="s">
        <v>1625</v>
      </c>
      <c r="S2410" t="s">
        <v>82</v>
      </c>
      <c r="T2410" t="s">
        <v>131</v>
      </c>
    </row>
    <row r="2411" spans="1:20" x14ac:dyDescent="0.25">
      <c r="A2411" s="1">
        <v>4969</v>
      </c>
      <c r="B2411" t="s">
        <v>23</v>
      </c>
      <c r="C2411" t="s">
        <v>33</v>
      </c>
      <c r="D2411" t="s">
        <v>63</v>
      </c>
      <c r="E2411" t="s">
        <v>66</v>
      </c>
      <c r="F2411" t="s">
        <v>73</v>
      </c>
      <c r="G2411" t="s">
        <v>75</v>
      </c>
      <c r="H2411" t="s">
        <v>367</v>
      </c>
      <c r="I2411" t="s">
        <v>86</v>
      </c>
      <c r="J2411" t="s">
        <v>118</v>
      </c>
      <c r="K2411" t="s">
        <v>1223</v>
      </c>
      <c r="L2411" t="s">
        <v>74</v>
      </c>
      <c r="M2411" t="s">
        <v>73</v>
      </c>
      <c r="N2411" t="s">
        <v>74</v>
      </c>
      <c r="O2411" t="s">
        <v>103</v>
      </c>
      <c r="P2411" t="s">
        <v>861</v>
      </c>
      <c r="Q2411" t="s">
        <v>73</v>
      </c>
      <c r="R2411" t="s">
        <v>2038</v>
      </c>
      <c r="S2411" t="s">
        <v>89</v>
      </c>
      <c r="T2411" t="s">
        <v>131</v>
      </c>
    </row>
    <row r="2412" spans="1:20" x14ac:dyDescent="0.25">
      <c r="A2412" s="1">
        <v>4970</v>
      </c>
      <c r="B2412" t="s">
        <v>23</v>
      </c>
      <c r="C2412" t="s">
        <v>34</v>
      </c>
      <c r="D2412" t="s">
        <v>63</v>
      </c>
      <c r="E2412" t="s">
        <v>49</v>
      </c>
      <c r="F2412" t="s">
        <v>74</v>
      </c>
      <c r="G2412" t="s">
        <v>82</v>
      </c>
      <c r="H2412" t="s">
        <v>452</v>
      </c>
      <c r="I2412" t="s">
        <v>75</v>
      </c>
      <c r="J2412" t="s">
        <v>97</v>
      </c>
      <c r="K2412" t="s">
        <v>1294</v>
      </c>
      <c r="L2412" t="s">
        <v>74</v>
      </c>
      <c r="M2412" t="s">
        <v>73</v>
      </c>
      <c r="N2412" t="s">
        <v>126</v>
      </c>
      <c r="O2412" t="s">
        <v>86</v>
      </c>
      <c r="P2412" t="s">
        <v>944</v>
      </c>
      <c r="Q2412" t="s">
        <v>73</v>
      </c>
      <c r="R2412" t="s">
        <v>1426</v>
      </c>
      <c r="S2412" t="s">
        <v>96</v>
      </c>
      <c r="T2412" t="s">
        <v>101</v>
      </c>
    </row>
    <row r="2413" spans="1:20" x14ac:dyDescent="0.25">
      <c r="A2413" s="1">
        <v>4971</v>
      </c>
      <c r="B2413" t="s">
        <v>23</v>
      </c>
      <c r="C2413" t="s">
        <v>35</v>
      </c>
      <c r="D2413" t="s">
        <v>63</v>
      </c>
      <c r="E2413" t="s">
        <v>53</v>
      </c>
      <c r="F2413" t="s">
        <v>73</v>
      </c>
      <c r="G2413" t="s">
        <v>103</v>
      </c>
      <c r="H2413" t="s">
        <v>901</v>
      </c>
      <c r="I2413" t="s">
        <v>77</v>
      </c>
      <c r="J2413" t="s">
        <v>129</v>
      </c>
      <c r="K2413" t="s">
        <v>1166</v>
      </c>
      <c r="L2413" t="s">
        <v>101</v>
      </c>
      <c r="M2413" t="s">
        <v>74</v>
      </c>
      <c r="N2413" t="s">
        <v>101</v>
      </c>
      <c r="O2413" t="s">
        <v>113</v>
      </c>
      <c r="P2413" t="s">
        <v>1349</v>
      </c>
      <c r="Q2413" t="s">
        <v>73</v>
      </c>
      <c r="R2413" t="s">
        <v>1917</v>
      </c>
      <c r="S2413" t="s">
        <v>75</v>
      </c>
      <c r="T2413" t="s">
        <v>87</v>
      </c>
    </row>
    <row r="2414" spans="1:20" x14ac:dyDescent="0.25">
      <c r="A2414" s="1">
        <v>4972</v>
      </c>
      <c r="B2414" t="s">
        <v>23</v>
      </c>
      <c r="C2414" t="s">
        <v>36</v>
      </c>
      <c r="D2414" t="s">
        <v>63</v>
      </c>
      <c r="E2414" t="s">
        <v>56</v>
      </c>
      <c r="F2414" t="s">
        <v>74</v>
      </c>
      <c r="G2414" t="s">
        <v>89</v>
      </c>
      <c r="H2414" t="s">
        <v>536</v>
      </c>
      <c r="I2414" t="s">
        <v>90</v>
      </c>
      <c r="J2414" t="s">
        <v>97</v>
      </c>
      <c r="K2414" t="s">
        <v>1250</v>
      </c>
      <c r="L2414" t="s">
        <v>74</v>
      </c>
      <c r="M2414" t="s">
        <v>74</v>
      </c>
      <c r="N2414" t="s">
        <v>101</v>
      </c>
      <c r="O2414" t="s">
        <v>103</v>
      </c>
      <c r="P2414" t="s">
        <v>527</v>
      </c>
      <c r="Q2414" t="s">
        <v>74</v>
      </c>
      <c r="R2414" t="s">
        <v>1447</v>
      </c>
      <c r="S2414" t="s">
        <v>85</v>
      </c>
      <c r="T2414" t="s">
        <v>126</v>
      </c>
    </row>
    <row r="2415" spans="1:20" x14ac:dyDescent="0.25">
      <c r="A2415" s="1">
        <v>4973</v>
      </c>
      <c r="B2415" t="s">
        <v>23</v>
      </c>
      <c r="C2415" t="s">
        <v>37</v>
      </c>
      <c r="D2415" t="s">
        <v>63</v>
      </c>
      <c r="E2415" t="s">
        <v>47</v>
      </c>
      <c r="F2415" t="s">
        <v>73</v>
      </c>
      <c r="G2415" t="s">
        <v>93</v>
      </c>
      <c r="H2415" t="s">
        <v>365</v>
      </c>
      <c r="I2415" t="s">
        <v>106</v>
      </c>
      <c r="J2415" t="s">
        <v>113</v>
      </c>
      <c r="K2415" t="s">
        <v>995</v>
      </c>
      <c r="L2415" t="s">
        <v>126</v>
      </c>
      <c r="M2415" t="s">
        <v>73</v>
      </c>
      <c r="N2415" t="s">
        <v>126</v>
      </c>
      <c r="O2415" t="s">
        <v>107</v>
      </c>
      <c r="P2415" t="s">
        <v>1126</v>
      </c>
      <c r="Q2415" t="s">
        <v>74</v>
      </c>
      <c r="R2415" t="s">
        <v>1407</v>
      </c>
      <c r="S2415" t="s">
        <v>96</v>
      </c>
      <c r="T2415" t="s">
        <v>83</v>
      </c>
    </row>
    <row r="2416" spans="1:20" x14ac:dyDescent="0.25">
      <c r="A2416" s="1">
        <v>4974</v>
      </c>
      <c r="B2416" t="s">
        <v>23</v>
      </c>
      <c r="C2416" t="s">
        <v>38</v>
      </c>
      <c r="D2416" t="s">
        <v>63</v>
      </c>
      <c r="E2416" t="s">
        <v>44</v>
      </c>
      <c r="F2416" t="s">
        <v>74</v>
      </c>
      <c r="G2416" t="s">
        <v>77</v>
      </c>
      <c r="H2416" t="s">
        <v>885</v>
      </c>
      <c r="I2416" t="s">
        <v>92</v>
      </c>
      <c r="J2416" t="s">
        <v>108</v>
      </c>
      <c r="K2416" t="s">
        <v>1257</v>
      </c>
      <c r="L2416" t="s">
        <v>74</v>
      </c>
      <c r="M2416" t="s">
        <v>73</v>
      </c>
      <c r="N2416" t="s">
        <v>73</v>
      </c>
      <c r="O2416" t="s">
        <v>80</v>
      </c>
      <c r="P2416" t="s">
        <v>1299</v>
      </c>
      <c r="Q2416" t="s">
        <v>74</v>
      </c>
      <c r="R2416" t="s">
        <v>2055</v>
      </c>
      <c r="S2416" t="s">
        <v>96</v>
      </c>
      <c r="T2416" t="s">
        <v>76</v>
      </c>
    </row>
    <row r="2417" spans="1:20" x14ac:dyDescent="0.25">
      <c r="A2417" s="1">
        <v>4975</v>
      </c>
      <c r="B2417" t="s">
        <v>23</v>
      </c>
      <c r="C2417" t="s">
        <v>39</v>
      </c>
      <c r="D2417" t="s">
        <v>63</v>
      </c>
      <c r="E2417" t="s">
        <v>59</v>
      </c>
      <c r="F2417" t="s">
        <v>74</v>
      </c>
      <c r="G2417" t="s">
        <v>77</v>
      </c>
      <c r="H2417" t="s">
        <v>881</v>
      </c>
      <c r="I2417" t="s">
        <v>89</v>
      </c>
      <c r="J2417" t="s">
        <v>113</v>
      </c>
      <c r="K2417" t="s">
        <v>1255</v>
      </c>
      <c r="L2417" t="s">
        <v>126</v>
      </c>
      <c r="M2417" t="s">
        <v>74</v>
      </c>
      <c r="N2417" t="s">
        <v>74</v>
      </c>
      <c r="O2417" t="s">
        <v>86</v>
      </c>
      <c r="P2417" t="s">
        <v>877</v>
      </c>
      <c r="Q2417" t="s">
        <v>74</v>
      </c>
      <c r="R2417" t="s">
        <v>1478</v>
      </c>
      <c r="S2417" t="s">
        <v>87</v>
      </c>
      <c r="T2417" t="s">
        <v>101</v>
      </c>
    </row>
    <row r="2418" spans="1:20" x14ac:dyDescent="0.25">
      <c r="A2418" s="1">
        <v>4976</v>
      </c>
      <c r="B2418" t="s">
        <v>23</v>
      </c>
      <c r="C2418" t="s">
        <v>24</v>
      </c>
      <c r="D2418" t="s">
        <v>64</v>
      </c>
      <c r="E2418" t="s">
        <v>53</v>
      </c>
      <c r="F2418" t="s">
        <v>74</v>
      </c>
      <c r="G2418" t="s">
        <v>79</v>
      </c>
      <c r="H2418" t="s">
        <v>1036</v>
      </c>
      <c r="I2418" t="s">
        <v>107</v>
      </c>
      <c r="J2418" t="s">
        <v>84</v>
      </c>
      <c r="K2418" t="s">
        <v>1169</v>
      </c>
      <c r="L2418" t="s">
        <v>126</v>
      </c>
      <c r="M2418" t="s">
        <v>74</v>
      </c>
      <c r="N2418" t="s">
        <v>74</v>
      </c>
      <c r="O2418" t="s">
        <v>98</v>
      </c>
      <c r="P2418" t="s">
        <v>1153</v>
      </c>
      <c r="Q2418" t="s">
        <v>74</v>
      </c>
      <c r="R2418" t="s">
        <v>1992</v>
      </c>
      <c r="S2418" t="s">
        <v>116</v>
      </c>
      <c r="T2418" t="s">
        <v>76</v>
      </c>
    </row>
    <row r="2419" spans="1:20" x14ac:dyDescent="0.25">
      <c r="A2419" s="1">
        <v>4977</v>
      </c>
      <c r="B2419" t="s">
        <v>23</v>
      </c>
      <c r="C2419" t="s">
        <v>25</v>
      </c>
      <c r="D2419" t="s">
        <v>64</v>
      </c>
      <c r="E2419" t="s">
        <v>58</v>
      </c>
      <c r="F2419" t="s">
        <v>73</v>
      </c>
      <c r="G2419" t="s">
        <v>87</v>
      </c>
      <c r="H2419" t="s">
        <v>871</v>
      </c>
      <c r="I2419" t="s">
        <v>90</v>
      </c>
      <c r="J2419" t="s">
        <v>80</v>
      </c>
      <c r="K2419" t="s">
        <v>1304</v>
      </c>
      <c r="L2419" t="s">
        <v>73</v>
      </c>
      <c r="M2419" t="s">
        <v>74</v>
      </c>
      <c r="N2419" t="s">
        <v>126</v>
      </c>
      <c r="O2419" t="s">
        <v>90</v>
      </c>
      <c r="P2419" t="s">
        <v>132</v>
      </c>
      <c r="Q2419" t="s">
        <v>73</v>
      </c>
      <c r="R2419" t="s">
        <v>1524</v>
      </c>
      <c r="S2419" t="s">
        <v>82</v>
      </c>
      <c r="T2419" t="s">
        <v>1116</v>
      </c>
    </row>
    <row r="2420" spans="1:20" x14ac:dyDescent="0.25">
      <c r="A2420" s="1">
        <v>4978</v>
      </c>
      <c r="B2420" t="s">
        <v>23</v>
      </c>
      <c r="C2420" t="s">
        <v>26</v>
      </c>
      <c r="D2420" t="s">
        <v>64</v>
      </c>
      <c r="E2420" t="s">
        <v>69</v>
      </c>
      <c r="F2420" t="s">
        <v>73</v>
      </c>
      <c r="G2420" t="s">
        <v>108</v>
      </c>
      <c r="H2420" t="s">
        <v>327</v>
      </c>
      <c r="I2420" t="s">
        <v>99</v>
      </c>
      <c r="J2420" t="s">
        <v>86</v>
      </c>
      <c r="K2420" t="s">
        <v>1139</v>
      </c>
      <c r="L2420" t="s">
        <v>126</v>
      </c>
      <c r="M2420" t="s">
        <v>73</v>
      </c>
      <c r="N2420" t="s">
        <v>73</v>
      </c>
      <c r="O2420" t="s">
        <v>102</v>
      </c>
      <c r="P2420" t="s">
        <v>187</v>
      </c>
      <c r="Q2420" t="s">
        <v>74</v>
      </c>
      <c r="R2420" t="s">
        <v>1798</v>
      </c>
      <c r="S2420" t="s">
        <v>116</v>
      </c>
      <c r="T2420" t="s">
        <v>101</v>
      </c>
    </row>
    <row r="2421" spans="1:20" x14ac:dyDescent="0.25">
      <c r="A2421" s="1">
        <v>4979</v>
      </c>
      <c r="B2421" t="s">
        <v>23</v>
      </c>
      <c r="C2421" t="s">
        <v>27</v>
      </c>
      <c r="D2421" t="s">
        <v>64</v>
      </c>
      <c r="E2421" t="s">
        <v>49</v>
      </c>
      <c r="F2421" t="s">
        <v>74</v>
      </c>
      <c r="G2421" t="s">
        <v>85</v>
      </c>
      <c r="H2421" t="s">
        <v>216</v>
      </c>
      <c r="I2421" t="s">
        <v>102</v>
      </c>
      <c r="J2421" t="s">
        <v>79</v>
      </c>
      <c r="K2421" t="s">
        <v>1118</v>
      </c>
      <c r="L2421" t="s">
        <v>73</v>
      </c>
      <c r="M2421" t="s">
        <v>74</v>
      </c>
      <c r="N2421" t="s">
        <v>131</v>
      </c>
      <c r="O2421" t="s">
        <v>86</v>
      </c>
      <c r="P2421" t="s">
        <v>401</v>
      </c>
      <c r="Q2421" t="s">
        <v>73</v>
      </c>
      <c r="R2421" t="s">
        <v>1586</v>
      </c>
      <c r="S2421" t="s">
        <v>96</v>
      </c>
      <c r="T2421" t="s">
        <v>83</v>
      </c>
    </row>
    <row r="2422" spans="1:20" x14ac:dyDescent="0.25">
      <c r="A2422" s="1">
        <v>4980</v>
      </c>
      <c r="B2422" t="s">
        <v>23</v>
      </c>
      <c r="C2422" t="s">
        <v>28</v>
      </c>
      <c r="D2422" t="s">
        <v>64</v>
      </c>
      <c r="E2422" t="s">
        <v>70</v>
      </c>
      <c r="F2422" t="s">
        <v>74</v>
      </c>
      <c r="G2422" t="s">
        <v>95</v>
      </c>
      <c r="H2422" t="s">
        <v>865</v>
      </c>
      <c r="I2422" t="s">
        <v>94</v>
      </c>
      <c r="J2422" t="s">
        <v>111</v>
      </c>
      <c r="K2422" t="s">
        <v>1326</v>
      </c>
      <c r="L2422" t="s">
        <v>1116</v>
      </c>
      <c r="M2422" t="s">
        <v>74</v>
      </c>
      <c r="N2422" t="s">
        <v>73</v>
      </c>
      <c r="O2422" t="s">
        <v>95</v>
      </c>
      <c r="P2422" t="s">
        <v>961</v>
      </c>
      <c r="Q2422" t="s">
        <v>73</v>
      </c>
      <c r="R2422" t="s">
        <v>1755</v>
      </c>
      <c r="S2422" t="s">
        <v>106</v>
      </c>
      <c r="T2422" t="s">
        <v>117</v>
      </c>
    </row>
    <row r="2423" spans="1:20" x14ac:dyDescent="0.25">
      <c r="A2423" s="1">
        <v>4981</v>
      </c>
      <c r="B2423" t="s">
        <v>23</v>
      </c>
      <c r="C2423" t="s">
        <v>40</v>
      </c>
      <c r="D2423" t="s">
        <v>64</v>
      </c>
      <c r="E2423" t="s">
        <v>55</v>
      </c>
      <c r="F2423" t="s">
        <v>73</v>
      </c>
      <c r="G2423" t="s">
        <v>82</v>
      </c>
      <c r="H2423" t="s">
        <v>504</v>
      </c>
      <c r="I2423" t="s">
        <v>77</v>
      </c>
      <c r="J2423" t="s">
        <v>111</v>
      </c>
      <c r="K2423" t="s">
        <v>1300</v>
      </c>
      <c r="L2423" t="s">
        <v>74</v>
      </c>
      <c r="M2423" t="s">
        <v>73</v>
      </c>
      <c r="N2423" t="s">
        <v>101</v>
      </c>
      <c r="O2423" t="s">
        <v>92</v>
      </c>
      <c r="P2423" t="s">
        <v>817</v>
      </c>
      <c r="Q2423" t="s">
        <v>73</v>
      </c>
      <c r="R2423" t="s">
        <v>2027</v>
      </c>
      <c r="S2423" t="s">
        <v>82</v>
      </c>
      <c r="T2423" t="s">
        <v>131</v>
      </c>
    </row>
    <row r="2424" spans="1:20" x14ac:dyDescent="0.25">
      <c r="A2424" s="1">
        <v>4982</v>
      </c>
      <c r="B2424" t="s">
        <v>23</v>
      </c>
      <c r="C2424" t="s">
        <v>29</v>
      </c>
      <c r="D2424" t="s">
        <v>64</v>
      </c>
      <c r="E2424" t="s">
        <v>46</v>
      </c>
      <c r="F2424" t="s">
        <v>73</v>
      </c>
      <c r="G2424" t="s">
        <v>111</v>
      </c>
      <c r="H2424" t="s">
        <v>544</v>
      </c>
      <c r="I2424" t="s">
        <v>102</v>
      </c>
      <c r="J2424" t="s">
        <v>105</v>
      </c>
      <c r="K2424" t="s">
        <v>1278</v>
      </c>
      <c r="L2424" t="s">
        <v>126</v>
      </c>
      <c r="M2424" t="s">
        <v>73</v>
      </c>
      <c r="N2424" t="s">
        <v>74</v>
      </c>
      <c r="O2424" t="s">
        <v>80</v>
      </c>
      <c r="P2424" t="s">
        <v>782</v>
      </c>
      <c r="Q2424" t="s">
        <v>126</v>
      </c>
      <c r="R2424" t="s">
        <v>2280</v>
      </c>
      <c r="S2424" t="s">
        <v>106</v>
      </c>
      <c r="T2424" t="s">
        <v>76</v>
      </c>
    </row>
    <row r="2425" spans="1:20" x14ac:dyDescent="0.25">
      <c r="A2425" s="1">
        <v>4983</v>
      </c>
      <c r="B2425" t="s">
        <v>23</v>
      </c>
      <c r="C2425" t="s">
        <v>30</v>
      </c>
      <c r="D2425" t="s">
        <v>64</v>
      </c>
      <c r="E2425" t="s">
        <v>41</v>
      </c>
      <c r="F2425" t="s">
        <v>74</v>
      </c>
      <c r="G2425" t="s">
        <v>95</v>
      </c>
      <c r="H2425" t="s">
        <v>463</v>
      </c>
      <c r="I2425" t="s">
        <v>93</v>
      </c>
      <c r="J2425" t="s">
        <v>84</v>
      </c>
      <c r="K2425" t="s">
        <v>1264</v>
      </c>
      <c r="L2425" t="s">
        <v>101</v>
      </c>
      <c r="M2425" t="s">
        <v>74</v>
      </c>
      <c r="N2425" t="s">
        <v>73</v>
      </c>
      <c r="O2425" t="s">
        <v>113</v>
      </c>
      <c r="P2425" t="s">
        <v>905</v>
      </c>
      <c r="Q2425" t="s">
        <v>74</v>
      </c>
      <c r="R2425" t="s">
        <v>1786</v>
      </c>
      <c r="S2425" t="s">
        <v>85</v>
      </c>
      <c r="T2425" t="s">
        <v>76</v>
      </c>
    </row>
    <row r="2426" spans="1:20" x14ac:dyDescent="0.25">
      <c r="A2426" s="1">
        <v>4984</v>
      </c>
      <c r="B2426" t="s">
        <v>23</v>
      </c>
      <c r="C2426" t="s">
        <v>32</v>
      </c>
      <c r="D2426" t="s">
        <v>64</v>
      </c>
      <c r="E2426" t="s">
        <v>42</v>
      </c>
      <c r="F2426" t="s">
        <v>74</v>
      </c>
      <c r="G2426" t="s">
        <v>87</v>
      </c>
      <c r="H2426" t="s">
        <v>214</v>
      </c>
      <c r="I2426" t="s">
        <v>108</v>
      </c>
      <c r="J2426" t="s">
        <v>119</v>
      </c>
      <c r="K2426" t="s">
        <v>1188</v>
      </c>
      <c r="L2426" t="s">
        <v>73</v>
      </c>
      <c r="M2426" t="s">
        <v>73</v>
      </c>
      <c r="N2426" t="s">
        <v>83</v>
      </c>
      <c r="O2426" t="s">
        <v>116</v>
      </c>
      <c r="P2426" t="s">
        <v>123</v>
      </c>
      <c r="Q2426" t="s">
        <v>73</v>
      </c>
      <c r="R2426" t="s">
        <v>1416</v>
      </c>
      <c r="S2426" t="s">
        <v>85</v>
      </c>
      <c r="T2426" t="s">
        <v>101</v>
      </c>
    </row>
    <row r="2427" spans="1:20" x14ac:dyDescent="0.25">
      <c r="A2427" s="1">
        <v>4985</v>
      </c>
      <c r="B2427" t="s">
        <v>23</v>
      </c>
      <c r="C2427" t="s">
        <v>33</v>
      </c>
      <c r="D2427" t="s">
        <v>64</v>
      </c>
      <c r="E2427" t="s">
        <v>70</v>
      </c>
      <c r="F2427" t="s">
        <v>73</v>
      </c>
      <c r="G2427" t="s">
        <v>93</v>
      </c>
      <c r="H2427" t="s">
        <v>1053</v>
      </c>
      <c r="I2427" t="s">
        <v>94</v>
      </c>
      <c r="J2427" t="s">
        <v>80</v>
      </c>
      <c r="K2427" t="s">
        <v>1192</v>
      </c>
      <c r="L2427" t="s">
        <v>101</v>
      </c>
      <c r="M2427" t="s">
        <v>73</v>
      </c>
      <c r="N2427" t="s">
        <v>74</v>
      </c>
      <c r="O2427" t="s">
        <v>94</v>
      </c>
      <c r="P2427" t="s">
        <v>681</v>
      </c>
      <c r="Q2427" t="s">
        <v>73</v>
      </c>
      <c r="R2427" t="s">
        <v>97</v>
      </c>
      <c r="S2427" t="s">
        <v>82</v>
      </c>
      <c r="T2427" t="s">
        <v>76</v>
      </c>
    </row>
    <row r="2428" spans="1:20" x14ac:dyDescent="0.25">
      <c r="A2428" s="1">
        <v>4986</v>
      </c>
      <c r="B2428" t="s">
        <v>23</v>
      </c>
      <c r="C2428" t="s">
        <v>34</v>
      </c>
      <c r="D2428" t="s">
        <v>64</v>
      </c>
      <c r="E2428" t="s">
        <v>45</v>
      </c>
      <c r="F2428" t="s">
        <v>74</v>
      </c>
      <c r="G2428" t="s">
        <v>93</v>
      </c>
      <c r="H2428" t="s">
        <v>318</v>
      </c>
      <c r="I2428" t="s">
        <v>79</v>
      </c>
      <c r="J2428" t="s">
        <v>91</v>
      </c>
      <c r="K2428" t="s">
        <v>1204</v>
      </c>
      <c r="L2428" t="s">
        <v>101</v>
      </c>
      <c r="M2428" t="s">
        <v>74</v>
      </c>
      <c r="N2428" t="s">
        <v>126</v>
      </c>
      <c r="O2428" t="s">
        <v>81</v>
      </c>
      <c r="P2428" t="s">
        <v>846</v>
      </c>
      <c r="Q2428" t="s">
        <v>74</v>
      </c>
      <c r="R2428" t="s">
        <v>1798</v>
      </c>
      <c r="S2428" t="s">
        <v>78</v>
      </c>
      <c r="T2428" t="s">
        <v>1116</v>
      </c>
    </row>
    <row r="2429" spans="1:20" x14ac:dyDescent="0.25">
      <c r="A2429" s="1">
        <v>4987</v>
      </c>
      <c r="B2429" t="s">
        <v>23</v>
      </c>
      <c r="C2429" t="s">
        <v>35</v>
      </c>
      <c r="D2429" t="s">
        <v>64</v>
      </c>
      <c r="E2429" t="s">
        <v>42</v>
      </c>
      <c r="F2429" t="s">
        <v>73</v>
      </c>
      <c r="G2429" t="s">
        <v>92</v>
      </c>
      <c r="H2429" t="s">
        <v>849</v>
      </c>
      <c r="I2429" t="s">
        <v>81</v>
      </c>
      <c r="J2429" t="s">
        <v>95</v>
      </c>
      <c r="K2429" t="s">
        <v>1250</v>
      </c>
      <c r="L2429" t="s">
        <v>74</v>
      </c>
      <c r="M2429" t="s">
        <v>73</v>
      </c>
      <c r="N2429" t="s">
        <v>73</v>
      </c>
      <c r="O2429" t="s">
        <v>81</v>
      </c>
      <c r="P2429" t="s">
        <v>949</v>
      </c>
      <c r="Q2429" t="s">
        <v>74</v>
      </c>
      <c r="R2429" t="s">
        <v>1911</v>
      </c>
      <c r="S2429" t="s">
        <v>78</v>
      </c>
      <c r="T2429" t="s">
        <v>126</v>
      </c>
    </row>
    <row r="2430" spans="1:20" x14ac:dyDescent="0.25">
      <c r="A2430" s="1">
        <v>4988</v>
      </c>
      <c r="B2430" t="s">
        <v>23</v>
      </c>
      <c r="C2430" t="s">
        <v>36</v>
      </c>
      <c r="D2430" t="s">
        <v>64</v>
      </c>
      <c r="E2430" t="s">
        <v>68</v>
      </c>
      <c r="F2430" t="s">
        <v>74</v>
      </c>
      <c r="G2430" t="s">
        <v>119</v>
      </c>
      <c r="H2430" t="s">
        <v>932</v>
      </c>
      <c r="I2430" t="s">
        <v>113</v>
      </c>
      <c r="J2430" t="s">
        <v>88</v>
      </c>
      <c r="K2430" t="s">
        <v>1290</v>
      </c>
      <c r="L2430" t="s">
        <v>131</v>
      </c>
      <c r="M2430" t="s">
        <v>73</v>
      </c>
      <c r="N2430" t="s">
        <v>73</v>
      </c>
      <c r="O2430" t="s">
        <v>86</v>
      </c>
      <c r="P2430" t="s">
        <v>995</v>
      </c>
      <c r="Q2430" t="s">
        <v>74</v>
      </c>
      <c r="R2430" t="s">
        <v>1610</v>
      </c>
      <c r="S2430" t="s">
        <v>116</v>
      </c>
      <c r="T2430" t="s">
        <v>131</v>
      </c>
    </row>
    <row r="2431" spans="1:20" x14ac:dyDescent="0.25">
      <c r="A2431" s="1">
        <v>4989</v>
      </c>
      <c r="B2431" t="s">
        <v>23</v>
      </c>
      <c r="C2431" t="s">
        <v>37</v>
      </c>
      <c r="D2431" t="s">
        <v>64</v>
      </c>
      <c r="E2431" t="s">
        <v>54</v>
      </c>
      <c r="F2431" t="s">
        <v>74</v>
      </c>
      <c r="G2431" t="s">
        <v>93</v>
      </c>
      <c r="H2431" t="s">
        <v>558</v>
      </c>
      <c r="I2431" t="s">
        <v>113</v>
      </c>
      <c r="J2431" t="s">
        <v>79</v>
      </c>
      <c r="K2431" t="s">
        <v>1207</v>
      </c>
      <c r="L2431" t="s">
        <v>1116</v>
      </c>
      <c r="M2431" t="s">
        <v>73</v>
      </c>
      <c r="N2431" t="s">
        <v>73</v>
      </c>
      <c r="O2431" t="s">
        <v>108</v>
      </c>
      <c r="P2431" t="s">
        <v>401</v>
      </c>
      <c r="Q2431" t="s">
        <v>73</v>
      </c>
      <c r="R2431" t="s">
        <v>1482</v>
      </c>
      <c r="S2431" t="s">
        <v>87</v>
      </c>
      <c r="T2431" t="s">
        <v>131</v>
      </c>
    </row>
    <row r="2432" spans="1:20" x14ac:dyDescent="0.25">
      <c r="A2432" s="1">
        <v>4990</v>
      </c>
      <c r="B2432" t="s">
        <v>23</v>
      </c>
      <c r="C2432" t="s">
        <v>38</v>
      </c>
      <c r="D2432" t="s">
        <v>64</v>
      </c>
      <c r="E2432" t="s">
        <v>71</v>
      </c>
      <c r="F2432" t="s">
        <v>73</v>
      </c>
      <c r="G2432" t="s">
        <v>105</v>
      </c>
      <c r="H2432" t="s">
        <v>279</v>
      </c>
      <c r="I2432" t="s">
        <v>94</v>
      </c>
      <c r="J2432" t="s">
        <v>104</v>
      </c>
      <c r="K2432" t="s">
        <v>1251</v>
      </c>
      <c r="L2432" t="s">
        <v>101</v>
      </c>
      <c r="M2432" t="s">
        <v>73</v>
      </c>
      <c r="N2432" t="s">
        <v>101</v>
      </c>
      <c r="O2432" t="s">
        <v>102</v>
      </c>
      <c r="P2432" t="s">
        <v>206</v>
      </c>
      <c r="Q2432" t="s">
        <v>126</v>
      </c>
      <c r="R2432" t="s">
        <v>1617</v>
      </c>
      <c r="S2432" t="s">
        <v>85</v>
      </c>
      <c r="T2432" t="s">
        <v>1116</v>
      </c>
    </row>
    <row r="2433" spans="1:20" x14ac:dyDescent="0.25">
      <c r="A2433" s="1">
        <v>4991</v>
      </c>
      <c r="B2433" t="s">
        <v>23</v>
      </c>
      <c r="C2433" t="s">
        <v>39</v>
      </c>
      <c r="D2433" t="s">
        <v>64</v>
      </c>
      <c r="E2433" t="s">
        <v>45</v>
      </c>
      <c r="F2433" t="s">
        <v>73</v>
      </c>
      <c r="G2433" t="s">
        <v>112</v>
      </c>
      <c r="H2433" t="s">
        <v>791</v>
      </c>
      <c r="I2433" t="s">
        <v>90</v>
      </c>
      <c r="J2433" t="s">
        <v>95</v>
      </c>
      <c r="K2433" t="s">
        <v>1266</v>
      </c>
      <c r="L2433" t="s">
        <v>101</v>
      </c>
      <c r="M2433" t="s">
        <v>73</v>
      </c>
      <c r="N2433" t="s">
        <v>74</v>
      </c>
      <c r="O2433" t="s">
        <v>80</v>
      </c>
      <c r="P2433" t="s">
        <v>914</v>
      </c>
      <c r="Q2433" t="s">
        <v>126</v>
      </c>
      <c r="R2433" t="s">
        <v>1965</v>
      </c>
      <c r="S2433" t="s">
        <v>116</v>
      </c>
      <c r="T2433" t="s">
        <v>1116</v>
      </c>
    </row>
    <row r="2434" spans="1:20" x14ac:dyDescent="0.25">
      <c r="A2434" s="1">
        <v>4992</v>
      </c>
      <c r="B2434" t="s">
        <v>23</v>
      </c>
      <c r="C2434" t="s">
        <v>24</v>
      </c>
      <c r="D2434" t="s">
        <v>65</v>
      </c>
      <c r="E2434" t="s">
        <v>50</v>
      </c>
      <c r="F2434" t="s">
        <v>74</v>
      </c>
      <c r="G2434" t="s">
        <v>77</v>
      </c>
      <c r="H2434" t="s">
        <v>1018</v>
      </c>
      <c r="I2434" t="s">
        <v>103</v>
      </c>
      <c r="J2434" t="s">
        <v>92</v>
      </c>
      <c r="K2434" t="s">
        <v>1132</v>
      </c>
      <c r="L2434" t="s">
        <v>74</v>
      </c>
      <c r="M2434" t="s">
        <v>73</v>
      </c>
      <c r="N2434" t="s">
        <v>73</v>
      </c>
      <c r="O2434" t="s">
        <v>94</v>
      </c>
      <c r="P2434" t="s">
        <v>894</v>
      </c>
      <c r="Q2434" t="s">
        <v>126</v>
      </c>
      <c r="R2434" t="s">
        <v>1669</v>
      </c>
      <c r="S2434" t="s">
        <v>96</v>
      </c>
      <c r="T2434" t="s">
        <v>78</v>
      </c>
    </row>
    <row r="2435" spans="1:20" x14ac:dyDescent="0.25">
      <c r="A2435" s="1">
        <v>4993</v>
      </c>
      <c r="B2435" t="s">
        <v>23</v>
      </c>
      <c r="C2435" t="s">
        <v>25</v>
      </c>
      <c r="D2435" t="s">
        <v>65</v>
      </c>
      <c r="E2435" t="s">
        <v>56</v>
      </c>
      <c r="F2435" t="s">
        <v>74</v>
      </c>
      <c r="G2435" t="s">
        <v>78</v>
      </c>
      <c r="H2435" t="s">
        <v>402</v>
      </c>
      <c r="I2435" t="s">
        <v>102</v>
      </c>
      <c r="J2435" t="s">
        <v>105</v>
      </c>
      <c r="K2435" t="s">
        <v>1127</v>
      </c>
      <c r="L2435" t="s">
        <v>74</v>
      </c>
      <c r="M2435" t="s">
        <v>126</v>
      </c>
      <c r="N2435" t="s">
        <v>101</v>
      </c>
      <c r="O2435" t="s">
        <v>99</v>
      </c>
      <c r="P2435" t="s">
        <v>713</v>
      </c>
      <c r="Q2435" t="s">
        <v>73</v>
      </c>
      <c r="R2435" t="s">
        <v>1508</v>
      </c>
      <c r="S2435" t="s">
        <v>96</v>
      </c>
      <c r="T2435" t="s">
        <v>83</v>
      </c>
    </row>
    <row r="2436" spans="1:20" x14ac:dyDescent="0.25">
      <c r="A2436" s="1">
        <v>4994</v>
      </c>
      <c r="B2436" t="s">
        <v>23</v>
      </c>
      <c r="C2436" t="s">
        <v>26</v>
      </c>
      <c r="D2436" t="s">
        <v>65</v>
      </c>
      <c r="E2436" t="s">
        <v>60</v>
      </c>
      <c r="F2436" t="s">
        <v>73</v>
      </c>
      <c r="G2436" t="s">
        <v>96</v>
      </c>
      <c r="H2436" t="s">
        <v>361</v>
      </c>
      <c r="I2436" t="s">
        <v>86</v>
      </c>
      <c r="J2436" t="s">
        <v>93</v>
      </c>
      <c r="K2436" t="s">
        <v>1293</v>
      </c>
      <c r="L2436" t="s">
        <v>126</v>
      </c>
      <c r="M2436" t="s">
        <v>74</v>
      </c>
      <c r="N2436" t="s">
        <v>1116</v>
      </c>
      <c r="O2436" t="s">
        <v>90</v>
      </c>
      <c r="P2436" t="s">
        <v>187</v>
      </c>
      <c r="Q2436" t="s">
        <v>73</v>
      </c>
      <c r="R2436" t="s">
        <v>1926</v>
      </c>
      <c r="S2436" t="s">
        <v>116</v>
      </c>
      <c r="T2436" t="s">
        <v>101</v>
      </c>
    </row>
    <row r="2437" spans="1:20" x14ac:dyDescent="0.25">
      <c r="A2437" s="1">
        <v>4995</v>
      </c>
      <c r="B2437" t="s">
        <v>23</v>
      </c>
      <c r="C2437" t="s">
        <v>27</v>
      </c>
      <c r="D2437" t="s">
        <v>65</v>
      </c>
      <c r="E2437" t="s">
        <v>54</v>
      </c>
      <c r="F2437" t="s">
        <v>73</v>
      </c>
      <c r="G2437" t="s">
        <v>95</v>
      </c>
      <c r="H2437" t="s">
        <v>972</v>
      </c>
      <c r="I2437" t="s">
        <v>98</v>
      </c>
      <c r="J2437" t="s">
        <v>95</v>
      </c>
      <c r="K2437" t="s">
        <v>1177</v>
      </c>
      <c r="L2437" t="s">
        <v>126</v>
      </c>
      <c r="M2437" t="s">
        <v>73</v>
      </c>
      <c r="N2437" t="s">
        <v>74</v>
      </c>
      <c r="O2437" t="s">
        <v>107</v>
      </c>
      <c r="P2437" t="s">
        <v>1311</v>
      </c>
      <c r="Q2437" t="s">
        <v>74</v>
      </c>
      <c r="R2437" t="s">
        <v>1860</v>
      </c>
      <c r="S2437" t="s">
        <v>85</v>
      </c>
      <c r="T2437" t="s">
        <v>131</v>
      </c>
    </row>
    <row r="2438" spans="1:20" x14ac:dyDescent="0.25">
      <c r="A2438" s="1">
        <v>4996</v>
      </c>
      <c r="B2438" t="s">
        <v>23</v>
      </c>
      <c r="C2438" t="s">
        <v>28</v>
      </c>
      <c r="D2438" t="s">
        <v>65</v>
      </c>
      <c r="E2438" t="s">
        <v>46</v>
      </c>
      <c r="F2438" t="s">
        <v>74</v>
      </c>
      <c r="G2438" t="s">
        <v>77</v>
      </c>
      <c r="H2438" t="s">
        <v>1106</v>
      </c>
      <c r="I2438" t="s">
        <v>114</v>
      </c>
      <c r="J2438" t="s">
        <v>107</v>
      </c>
      <c r="K2438" t="s">
        <v>1149</v>
      </c>
      <c r="L2438" t="s">
        <v>73</v>
      </c>
      <c r="M2438" t="s">
        <v>73</v>
      </c>
      <c r="N2438" t="s">
        <v>73</v>
      </c>
      <c r="O2438" t="s">
        <v>91</v>
      </c>
      <c r="P2438" t="s">
        <v>1219</v>
      </c>
      <c r="Q2438" t="s">
        <v>101</v>
      </c>
      <c r="R2438" t="s">
        <v>1823</v>
      </c>
      <c r="S2438" t="s">
        <v>85</v>
      </c>
      <c r="T2438" t="s">
        <v>83</v>
      </c>
    </row>
    <row r="2439" spans="1:20" x14ac:dyDescent="0.25">
      <c r="A2439" s="1">
        <v>4997</v>
      </c>
      <c r="B2439" t="s">
        <v>23</v>
      </c>
      <c r="C2439" t="s">
        <v>29</v>
      </c>
      <c r="D2439" t="s">
        <v>65</v>
      </c>
      <c r="E2439" t="s">
        <v>52</v>
      </c>
      <c r="F2439" t="s">
        <v>73</v>
      </c>
      <c r="G2439" t="s">
        <v>77</v>
      </c>
      <c r="H2439" t="s">
        <v>825</v>
      </c>
      <c r="I2439" t="s">
        <v>77</v>
      </c>
      <c r="J2439" t="s">
        <v>95</v>
      </c>
      <c r="K2439" t="s">
        <v>1211</v>
      </c>
      <c r="L2439" t="s">
        <v>101</v>
      </c>
      <c r="M2439" t="s">
        <v>74</v>
      </c>
      <c r="N2439" t="s">
        <v>73</v>
      </c>
      <c r="O2439" t="s">
        <v>95</v>
      </c>
      <c r="P2439" t="s">
        <v>1161</v>
      </c>
      <c r="Q2439" t="s">
        <v>73</v>
      </c>
      <c r="R2439" t="s">
        <v>1092</v>
      </c>
      <c r="S2439" t="s">
        <v>116</v>
      </c>
      <c r="T2439" t="s">
        <v>76</v>
      </c>
    </row>
    <row r="2440" spans="1:20" x14ac:dyDescent="0.25">
      <c r="A2440" s="1">
        <v>4998</v>
      </c>
      <c r="B2440" t="s">
        <v>23</v>
      </c>
      <c r="C2440" t="s">
        <v>30</v>
      </c>
      <c r="D2440" t="s">
        <v>65</v>
      </c>
      <c r="E2440" t="s">
        <v>53</v>
      </c>
      <c r="F2440" t="s">
        <v>73</v>
      </c>
      <c r="G2440" t="s">
        <v>77</v>
      </c>
      <c r="H2440" t="s">
        <v>765</v>
      </c>
      <c r="I2440" t="s">
        <v>81</v>
      </c>
      <c r="J2440" t="s">
        <v>79</v>
      </c>
      <c r="K2440" t="s">
        <v>1256</v>
      </c>
      <c r="L2440" t="s">
        <v>101</v>
      </c>
      <c r="M2440" t="s">
        <v>73</v>
      </c>
      <c r="N2440" t="s">
        <v>73</v>
      </c>
      <c r="O2440" t="s">
        <v>102</v>
      </c>
      <c r="P2440" t="s">
        <v>235</v>
      </c>
      <c r="Q2440" t="s">
        <v>73</v>
      </c>
      <c r="R2440" t="s">
        <v>2046</v>
      </c>
      <c r="S2440" t="s">
        <v>85</v>
      </c>
      <c r="T2440" t="s">
        <v>131</v>
      </c>
    </row>
    <row r="2441" spans="1:20" x14ac:dyDescent="0.25">
      <c r="A2441" s="1">
        <v>4999</v>
      </c>
      <c r="B2441" t="s">
        <v>23</v>
      </c>
      <c r="C2441" t="s">
        <v>31</v>
      </c>
      <c r="D2441" t="s">
        <v>65</v>
      </c>
      <c r="E2441" t="s">
        <v>51</v>
      </c>
      <c r="F2441" t="s">
        <v>74</v>
      </c>
      <c r="G2441" t="s">
        <v>95</v>
      </c>
      <c r="H2441" t="s">
        <v>630</v>
      </c>
      <c r="I2441" t="s">
        <v>90</v>
      </c>
      <c r="J2441" t="s">
        <v>95</v>
      </c>
      <c r="K2441" t="s">
        <v>1236</v>
      </c>
      <c r="L2441" t="s">
        <v>126</v>
      </c>
      <c r="M2441" t="s">
        <v>73</v>
      </c>
      <c r="N2441" t="s">
        <v>74</v>
      </c>
      <c r="O2441" t="s">
        <v>111</v>
      </c>
      <c r="P2441" t="s">
        <v>1225</v>
      </c>
      <c r="Q2441" t="s">
        <v>126</v>
      </c>
      <c r="R2441" t="s">
        <v>1594</v>
      </c>
      <c r="S2441" t="s">
        <v>82</v>
      </c>
      <c r="T2441" t="s">
        <v>76</v>
      </c>
    </row>
    <row r="2442" spans="1:20" x14ac:dyDescent="0.25">
      <c r="A2442" s="1">
        <v>5000</v>
      </c>
      <c r="B2442" t="s">
        <v>23</v>
      </c>
      <c r="C2442" t="s">
        <v>32</v>
      </c>
      <c r="D2442" t="s">
        <v>65</v>
      </c>
      <c r="E2442" t="s">
        <v>57</v>
      </c>
      <c r="F2442" t="s">
        <v>74</v>
      </c>
      <c r="G2442" t="s">
        <v>92</v>
      </c>
      <c r="H2442" t="s">
        <v>201</v>
      </c>
      <c r="I2442" t="s">
        <v>98</v>
      </c>
      <c r="J2442" t="s">
        <v>95</v>
      </c>
      <c r="K2442" t="s">
        <v>1141</v>
      </c>
      <c r="L2442" t="s">
        <v>74</v>
      </c>
      <c r="M2442" t="s">
        <v>73</v>
      </c>
      <c r="N2442" t="s">
        <v>101</v>
      </c>
      <c r="O2442" t="s">
        <v>98</v>
      </c>
      <c r="P2442" t="s">
        <v>447</v>
      </c>
      <c r="Q2442" t="s">
        <v>74</v>
      </c>
      <c r="R2442" t="s">
        <v>1906</v>
      </c>
      <c r="S2442" t="s">
        <v>85</v>
      </c>
      <c r="T2442" t="s">
        <v>1116</v>
      </c>
    </row>
    <row r="2443" spans="1:20" x14ac:dyDescent="0.25">
      <c r="A2443" s="1">
        <v>5001</v>
      </c>
      <c r="B2443" t="s">
        <v>23</v>
      </c>
      <c r="C2443" t="s">
        <v>33</v>
      </c>
      <c r="D2443" t="s">
        <v>65</v>
      </c>
      <c r="E2443" t="s">
        <v>47</v>
      </c>
      <c r="F2443" t="s">
        <v>74</v>
      </c>
      <c r="G2443" t="s">
        <v>75</v>
      </c>
      <c r="H2443" t="s">
        <v>842</v>
      </c>
      <c r="I2443" t="s">
        <v>114</v>
      </c>
      <c r="J2443" t="s">
        <v>113</v>
      </c>
      <c r="K2443" t="s">
        <v>1278</v>
      </c>
      <c r="L2443" t="s">
        <v>74</v>
      </c>
      <c r="M2443" t="s">
        <v>74</v>
      </c>
      <c r="N2443" t="s">
        <v>101</v>
      </c>
      <c r="O2443" t="s">
        <v>93</v>
      </c>
      <c r="P2443" t="s">
        <v>334</v>
      </c>
      <c r="Q2443" t="s">
        <v>74</v>
      </c>
      <c r="R2443" t="s">
        <v>1920</v>
      </c>
      <c r="S2443" t="s">
        <v>106</v>
      </c>
      <c r="T2443" t="s">
        <v>76</v>
      </c>
    </row>
    <row r="2444" spans="1:20" x14ac:dyDescent="0.25">
      <c r="A2444" s="1">
        <v>5002</v>
      </c>
      <c r="B2444" t="s">
        <v>23</v>
      </c>
      <c r="C2444" t="s">
        <v>34</v>
      </c>
      <c r="D2444" t="s">
        <v>65</v>
      </c>
      <c r="E2444" t="s">
        <v>62</v>
      </c>
      <c r="F2444" t="s">
        <v>73</v>
      </c>
      <c r="G2444" t="s">
        <v>101</v>
      </c>
      <c r="H2444" t="s">
        <v>484</v>
      </c>
      <c r="I2444" t="s">
        <v>99</v>
      </c>
      <c r="J2444" t="s">
        <v>93</v>
      </c>
      <c r="K2444" t="s">
        <v>824</v>
      </c>
      <c r="L2444" t="s">
        <v>73</v>
      </c>
      <c r="M2444" t="s">
        <v>74</v>
      </c>
      <c r="N2444" t="s">
        <v>74</v>
      </c>
      <c r="O2444" t="s">
        <v>103</v>
      </c>
      <c r="P2444" t="s">
        <v>927</v>
      </c>
      <c r="Q2444" t="s">
        <v>73</v>
      </c>
      <c r="R2444" t="s">
        <v>134</v>
      </c>
      <c r="S2444" t="s">
        <v>106</v>
      </c>
      <c r="T2444" t="s">
        <v>131</v>
      </c>
    </row>
    <row r="2445" spans="1:20" x14ac:dyDescent="0.25">
      <c r="A2445" s="1">
        <v>5003</v>
      </c>
      <c r="B2445" t="s">
        <v>23</v>
      </c>
      <c r="C2445" t="s">
        <v>35</v>
      </c>
      <c r="D2445" t="s">
        <v>65</v>
      </c>
      <c r="E2445" t="s">
        <v>56</v>
      </c>
      <c r="F2445" t="s">
        <v>73</v>
      </c>
      <c r="G2445" t="s">
        <v>87</v>
      </c>
      <c r="H2445" t="s">
        <v>666</v>
      </c>
      <c r="I2445" t="s">
        <v>90</v>
      </c>
      <c r="J2445" t="s">
        <v>79</v>
      </c>
      <c r="K2445" t="s">
        <v>1284</v>
      </c>
      <c r="L2445" t="s">
        <v>74</v>
      </c>
      <c r="M2445" t="s">
        <v>126</v>
      </c>
      <c r="N2445" t="s">
        <v>126</v>
      </c>
      <c r="O2445" t="s">
        <v>114</v>
      </c>
      <c r="P2445" t="s">
        <v>919</v>
      </c>
      <c r="Q2445" t="s">
        <v>73</v>
      </c>
      <c r="R2445" t="s">
        <v>1973</v>
      </c>
      <c r="S2445" t="s">
        <v>87</v>
      </c>
      <c r="T2445" t="s">
        <v>101</v>
      </c>
    </row>
    <row r="2446" spans="1:20" x14ac:dyDescent="0.25">
      <c r="A2446" s="1">
        <v>5004</v>
      </c>
      <c r="B2446" t="s">
        <v>23</v>
      </c>
      <c r="C2446" t="s">
        <v>36</v>
      </c>
      <c r="D2446" t="s">
        <v>65</v>
      </c>
      <c r="E2446" t="s">
        <v>71</v>
      </c>
      <c r="F2446" t="s">
        <v>74</v>
      </c>
      <c r="G2446" t="s">
        <v>98</v>
      </c>
      <c r="H2446" t="s">
        <v>517</v>
      </c>
      <c r="I2446" t="s">
        <v>114</v>
      </c>
      <c r="J2446" t="s">
        <v>93</v>
      </c>
      <c r="K2446" t="s">
        <v>1188</v>
      </c>
      <c r="L2446" t="s">
        <v>126</v>
      </c>
      <c r="M2446" t="s">
        <v>73</v>
      </c>
      <c r="N2446" t="s">
        <v>126</v>
      </c>
      <c r="O2446" t="s">
        <v>77</v>
      </c>
      <c r="P2446" t="s">
        <v>530</v>
      </c>
      <c r="Q2446" t="s">
        <v>74</v>
      </c>
      <c r="R2446" t="s">
        <v>1471</v>
      </c>
      <c r="S2446" t="s">
        <v>78</v>
      </c>
      <c r="T2446" t="s">
        <v>1116</v>
      </c>
    </row>
    <row r="2447" spans="1:20" x14ac:dyDescent="0.25">
      <c r="A2447" s="1">
        <v>5005</v>
      </c>
      <c r="B2447" t="s">
        <v>23</v>
      </c>
      <c r="C2447" t="s">
        <v>37</v>
      </c>
      <c r="D2447" t="s">
        <v>65</v>
      </c>
      <c r="E2447" t="s">
        <v>55</v>
      </c>
      <c r="F2447" t="s">
        <v>74</v>
      </c>
      <c r="G2447" t="s">
        <v>89</v>
      </c>
      <c r="H2447" t="s">
        <v>314</v>
      </c>
      <c r="I2447" t="s">
        <v>103</v>
      </c>
      <c r="J2447" t="s">
        <v>111</v>
      </c>
      <c r="K2447" t="s">
        <v>1185</v>
      </c>
      <c r="L2447" t="s">
        <v>74</v>
      </c>
      <c r="M2447" t="s">
        <v>73</v>
      </c>
      <c r="N2447" t="s">
        <v>1116</v>
      </c>
      <c r="O2447" t="s">
        <v>107</v>
      </c>
      <c r="P2447" t="s">
        <v>1047</v>
      </c>
      <c r="Q2447" t="s">
        <v>73</v>
      </c>
      <c r="R2447" t="s">
        <v>137</v>
      </c>
      <c r="S2447" t="s">
        <v>116</v>
      </c>
      <c r="T2447" t="s">
        <v>1116</v>
      </c>
    </row>
    <row r="2448" spans="1:20" x14ac:dyDescent="0.25">
      <c r="A2448" s="1">
        <v>5006</v>
      </c>
      <c r="B2448" t="s">
        <v>23</v>
      </c>
      <c r="C2448" t="s">
        <v>38</v>
      </c>
      <c r="D2448" t="s">
        <v>65</v>
      </c>
      <c r="E2448" t="s">
        <v>57</v>
      </c>
      <c r="F2448" t="s">
        <v>73</v>
      </c>
      <c r="G2448" t="s">
        <v>77</v>
      </c>
      <c r="H2448" t="s">
        <v>630</v>
      </c>
      <c r="I2448" t="s">
        <v>92</v>
      </c>
      <c r="J2448" t="s">
        <v>79</v>
      </c>
      <c r="K2448" t="s">
        <v>1271</v>
      </c>
      <c r="L2448" t="s">
        <v>74</v>
      </c>
      <c r="M2448" t="s">
        <v>73</v>
      </c>
      <c r="N2448" t="s">
        <v>101</v>
      </c>
      <c r="O2448" t="s">
        <v>113</v>
      </c>
      <c r="P2448" t="s">
        <v>636</v>
      </c>
      <c r="Q2448" t="s">
        <v>126</v>
      </c>
      <c r="R2448" t="s">
        <v>924</v>
      </c>
      <c r="S2448" t="s">
        <v>96</v>
      </c>
      <c r="T2448" t="s">
        <v>76</v>
      </c>
    </row>
    <row r="2449" spans="1:20" x14ac:dyDescent="0.25">
      <c r="A2449" s="1">
        <v>5007</v>
      </c>
      <c r="B2449" t="s">
        <v>23</v>
      </c>
      <c r="C2449" t="s">
        <v>39</v>
      </c>
      <c r="D2449" t="s">
        <v>65</v>
      </c>
      <c r="E2449" t="s">
        <v>50</v>
      </c>
      <c r="F2449" t="s">
        <v>73</v>
      </c>
      <c r="G2449" t="s">
        <v>106</v>
      </c>
      <c r="H2449" t="s">
        <v>301</v>
      </c>
      <c r="I2449" t="s">
        <v>113</v>
      </c>
      <c r="J2449" t="s">
        <v>119</v>
      </c>
      <c r="K2449" t="s">
        <v>1296</v>
      </c>
      <c r="L2449" t="s">
        <v>74</v>
      </c>
      <c r="M2449" t="s">
        <v>73</v>
      </c>
      <c r="N2449" t="s">
        <v>126</v>
      </c>
      <c r="O2449" t="s">
        <v>103</v>
      </c>
      <c r="P2449" t="s">
        <v>530</v>
      </c>
      <c r="Q2449" t="s">
        <v>73</v>
      </c>
      <c r="R2449" t="s">
        <v>108</v>
      </c>
      <c r="S2449" t="s">
        <v>89</v>
      </c>
      <c r="T2449" t="s">
        <v>131</v>
      </c>
    </row>
    <row r="2450" spans="1:20" x14ac:dyDescent="0.25">
      <c r="A2450" s="1">
        <v>5008</v>
      </c>
      <c r="B2450" t="s">
        <v>23</v>
      </c>
      <c r="C2450" t="s">
        <v>24</v>
      </c>
      <c r="D2450" t="s">
        <v>66</v>
      </c>
      <c r="E2450" t="s">
        <v>72</v>
      </c>
      <c r="F2450" t="s">
        <v>74</v>
      </c>
      <c r="G2450" t="s">
        <v>107</v>
      </c>
      <c r="H2450" t="s">
        <v>1018</v>
      </c>
      <c r="I2450" t="s">
        <v>94</v>
      </c>
      <c r="J2450" t="s">
        <v>91</v>
      </c>
      <c r="K2450" t="s">
        <v>1202</v>
      </c>
      <c r="L2450" t="s">
        <v>101</v>
      </c>
      <c r="M2450" t="s">
        <v>73</v>
      </c>
      <c r="N2450" t="s">
        <v>74</v>
      </c>
      <c r="O2450" t="s">
        <v>95</v>
      </c>
      <c r="P2450" t="s">
        <v>1009</v>
      </c>
      <c r="Q2450" t="s">
        <v>74</v>
      </c>
      <c r="R2450" t="s">
        <v>1996</v>
      </c>
      <c r="S2450" t="s">
        <v>75</v>
      </c>
      <c r="T2450" t="s">
        <v>116</v>
      </c>
    </row>
    <row r="2451" spans="1:20" x14ac:dyDescent="0.25">
      <c r="A2451" s="1">
        <v>5009</v>
      </c>
      <c r="B2451" t="s">
        <v>23</v>
      </c>
      <c r="C2451" t="s">
        <v>25</v>
      </c>
      <c r="D2451" t="s">
        <v>66</v>
      </c>
      <c r="E2451" t="s">
        <v>42</v>
      </c>
      <c r="F2451" t="s">
        <v>73</v>
      </c>
      <c r="G2451" t="s">
        <v>90</v>
      </c>
      <c r="H2451" t="s">
        <v>192</v>
      </c>
      <c r="I2451" t="s">
        <v>94</v>
      </c>
      <c r="J2451" t="s">
        <v>118</v>
      </c>
      <c r="K2451" t="s">
        <v>1129</v>
      </c>
      <c r="L2451" t="s">
        <v>74</v>
      </c>
      <c r="M2451" t="s">
        <v>126</v>
      </c>
      <c r="N2451" t="s">
        <v>101</v>
      </c>
      <c r="O2451" t="s">
        <v>98</v>
      </c>
      <c r="P2451" t="s">
        <v>100</v>
      </c>
      <c r="Q2451" t="s">
        <v>74</v>
      </c>
      <c r="R2451" t="s">
        <v>834</v>
      </c>
      <c r="S2451" t="s">
        <v>81</v>
      </c>
      <c r="T2451" t="s">
        <v>87</v>
      </c>
    </row>
    <row r="2452" spans="1:20" x14ac:dyDescent="0.25">
      <c r="A2452" s="1">
        <v>5010</v>
      </c>
      <c r="B2452" t="s">
        <v>23</v>
      </c>
      <c r="C2452" t="s">
        <v>26</v>
      </c>
      <c r="D2452" t="s">
        <v>66</v>
      </c>
      <c r="E2452" t="s">
        <v>51</v>
      </c>
      <c r="F2452" t="s">
        <v>74</v>
      </c>
      <c r="G2452" t="s">
        <v>77</v>
      </c>
      <c r="H2452" t="s">
        <v>762</v>
      </c>
      <c r="I2452" t="s">
        <v>99</v>
      </c>
      <c r="J2452" t="s">
        <v>111</v>
      </c>
      <c r="K2452" t="s">
        <v>1172</v>
      </c>
      <c r="L2452" t="s">
        <v>126</v>
      </c>
      <c r="M2452" t="s">
        <v>73</v>
      </c>
      <c r="N2452" t="s">
        <v>101</v>
      </c>
      <c r="O2452" t="s">
        <v>79</v>
      </c>
      <c r="P2452" t="s">
        <v>772</v>
      </c>
      <c r="Q2452" t="s">
        <v>74</v>
      </c>
      <c r="R2452" t="s">
        <v>1733</v>
      </c>
      <c r="S2452" t="s">
        <v>82</v>
      </c>
      <c r="T2452" t="s">
        <v>76</v>
      </c>
    </row>
    <row r="2453" spans="1:20" x14ac:dyDescent="0.25">
      <c r="A2453" s="1">
        <v>5011</v>
      </c>
      <c r="B2453" t="s">
        <v>23</v>
      </c>
      <c r="C2453" t="s">
        <v>27</v>
      </c>
      <c r="D2453" t="s">
        <v>66</v>
      </c>
      <c r="E2453" t="s">
        <v>52</v>
      </c>
      <c r="F2453" t="s">
        <v>73</v>
      </c>
      <c r="G2453" t="s">
        <v>93</v>
      </c>
      <c r="H2453" t="s">
        <v>318</v>
      </c>
      <c r="I2453" t="s">
        <v>89</v>
      </c>
      <c r="J2453" t="s">
        <v>86</v>
      </c>
      <c r="K2453" t="s">
        <v>1314</v>
      </c>
      <c r="L2453" t="s">
        <v>101</v>
      </c>
      <c r="M2453" t="s">
        <v>73</v>
      </c>
      <c r="N2453" t="s">
        <v>73</v>
      </c>
      <c r="O2453" t="s">
        <v>108</v>
      </c>
      <c r="P2453" t="s">
        <v>1167</v>
      </c>
      <c r="Q2453" t="s">
        <v>126</v>
      </c>
      <c r="R2453" t="s">
        <v>1492</v>
      </c>
      <c r="S2453" t="s">
        <v>87</v>
      </c>
      <c r="T2453" t="s">
        <v>131</v>
      </c>
    </row>
    <row r="2454" spans="1:20" x14ac:dyDescent="0.25">
      <c r="A2454" s="1">
        <v>5012</v>
      </c>
      <c r="B2454" t="s">
        <v>23</v>
      </c>
      <c r="C2454" t="s">
        <v>28</v>
      </c>
      <c r="D2454" t="s">
        <v>66</v>
      </c>
      <c r="E2454" t="s">
        <v>62</v>
      </c>
      <c r="F2454" t="s">
        <v>74</v>
      </c>
      <c r="G2454" t="s">
        <v>95</v>
      </c>
      <c r="H2454" t="s">
        <v>349</v>
      </c>
      <c r="I2454" t="s">
        <v>75</v>
      </c>
      <c r="J2454" t="s">
        <v>113</v>
      </c>
      <c r="K2454" t="s">
        <v>1294</v>
      </c>
      <c r="L2454" t="s">
        <v>74</v>
      </c>
      <c r="M2454" t="s">
        <v>73</v>
      </c>
      <c r="N2454" t="s">
        <v>74</v>
      </c>
      <c r="O2454" t="s">
        <v>113</v>
      </c>
      <c r="P2454" t="s">
        <v>718</v>
      </c>
      <c r="Q2454" t="s">
        <v>74</v>
      </c>
      <c r="R2454" t="s">
        <v>1535</v>
      </c>
      <c r="S2454" t="s">
        <v>82</v>
      </c>
      <c r="T2454" t="s">
        <v>131</v>
      </c>
    </row>
    <row r="2455" spans="1:20" x14ac:dyDescent="0.25">
      <c r="A2455" s="1">
        <v>5013</v>
      </c>
      <c r="B2455" t="s">
        <v>23</v>
      </c>
      <c r="C2455" t="s">
        <v>40</v>
      </c>
      <c r="D2455" t="s">
        <v>66</v>
      </c>
      <c r="E2455" t="s">
        <v>60</v>
      </c>
      <c r="F2455" t="s">
        <v>73</v>
      </c>
      <c r="G2455" t="s">
        <v>90</v>
      </c>
      <c r="H2455" t="s">
        <v>261</v>
      </c>
      <c r="I2455" t="s">
        <v>92</v>
      </c>
      <c r="J2455" t="s">
        <v>88</v>
      </c>
      <c r="K2455" t="s">
        <v>1320</v>
      </c>
      <c r="L2455" t="s">
        <v>126</v>
      </c>
      <c r="M2455" t="s">
        <v>126</v>
      </c>
      <c r="N2455" t="s">
        <v>126</v>
      </c>
      <c r="O2455" t="s">
        <v>103</v>
      </c>
      <c r="P2455" t="s">
        <v>1005</v>
      </c>
      <c r="Q2455" t="s">
        <v>73</v>
      </c>
      <c r="R2455" t="s">
        <v>2132</v>
      </c>
      <c r="S2455" t="s">
        <v>85</v>
      </c>
      <c r="T2455" t="s">
        <v>1116</v>
      </c>
    </row>
    <row r="2456" spans="1:20" x14ac:dyDescent="0.25">
      <c r="A2456" s="1">
        <v>5014</v>
      </c>
      <c r="B2456" t="s">
        <v>23</v>
      </c>
      <c r="C2456" t="s">
        <v>29</v>
      </c>
      <c r="D2456" t="s">
        <v>66</v>
      </c>
      <c r="E2456" t="s">
        <v>49</v>
      </c>
      <c r="F2456" t="s">
        <v>73</v>
      </c>
      <c r="G2456" t="s">
        <v>78</v>
      </c>
      <c r="H2456" t="s">
        <v>601</v>
      </c>
      <c r="I2456" t="s">
        <v>89</v>
      </c>
      <c r="J2456" t="s">
        <v>92</v>
      </c>
      <c r="K2456" t="s">
        <v>1142</v>
      </c>
      <c r="L2456" t="s">
        <v>74</v>
      </c>
      <c r="M2456" t="s">
        <v>74</v>
      </c>
      <c r="N2456" t="s">
        <v>101</v>
      </c>
      <c r="O2456" t="s">
        <v>94</v>
      </c>
      <c r="P2456" t="s">
        <v>914</v>
      </c>
      <c r="Q2456" t="s">
        <v>73</v>
      </c>
      <c r="R2456" t="s">
        <v>1583</v>
      </c>
      <c r="S2456" t="s">
        <v>87</v>
      </c>
      <c r="T2456" t="s">
        <v>101</v>
      </c>
    </row>
    <row r="2457" spans="1:20" x14ac:dyDescent="0.25">
      <c r="A2457" s="1">
        <v>5015</v>
      </c>
      <c r="B2457" t="s">
        <v>23</v>
      </c>
      <c r="C2457" t="s">
        <v>30</v>
      </c>
      <c r="D2457" t="s">
        <v>66</v>
      </c>
      <c r="E2457" t="s">
        <v>44</v>
      </c>
      <c r="F2457" t="s">
        <v>73</v>
      </c>
      <c r="G2457" t="s">
        <v>95</v>
      </c>
      <c r="H2457" t="s">
        <v>224</v>
      </c>
      <c r="I2457" t="s">
        <v>75</v>
      </c>
      <c r="J2457" t="s">
        <v>77</v>
      </c>
      <c r="K2457" t="s">
        <v>1119</v>
      </c>
      <c r="L2457" t="s">
        <v>74</v>
      </c>
      <c r="M2457" t="s">
        <v>73</v>
      </c>
      <c r="N2457" t="s">
        <v>101</v>
      </c>
      <c r="O2457" t="s">
        <v>88</v>
      </c>
      <c r="P2457" t="s">
        <v>1174</v>
      </c>
      <c r="Q2457" t="s">
        <v>101</v>
      </c>
      <c r="R2457" t="s">
        <v>2125</v>
      </c>
      <c r="S2457" t="s">
        <v>106</v>
      </c>
      <c r="T2457" t="s">
        <v>117</v>
      </c>
    </row>
    <row r="2458" spans="1:20" x14ac:dyDescent="0.25">
      <c r="A2458" s="1">
        <v>5016</v>
      </c>
      <c r="B2458" t="s">
        <v>23</v>
      </c>
      <c r="C2458" t="s">
        <v>31</v>
      </c>
      <c r="D2458" t="s">
        <v>66</v>
      </c>
      <c r="E2458" t="s">
        <v>46</v>
      </c>
      <c r="F2458" t="s">
        <v>74</v>
      </c>
      <c r="G2458" t="s">
        <v>103</v>
      </c>
      <c r="H2458" t="s">
        <v>139</v>
      </c>
      <c r="I2458" t="s">
        <v>92</v>
      </c>
      <c r="J2458" t="s">
        <v>91</v>
      </c>
      <c r="K2458" t="s">
        <v>1191</v>
      </c>
      <c r="L2458" t="s">
        <v>74</v>
      </c>
      <c r="M2458" t="s">
        <v>73</v>
      </c>
      <c r="N2458" t="s">
        <v>1116</v>
      </c>
      <c r="O2458" t="s">
        <v>80</v>
      </c>
      <c r="P2458" t="s">
        <v>1125</v>
      </c>
      <c r="Q2458" t="s">
        <v>74</v>
      </c>
      <c r="R2458" t="s">
        <v>443</v>
      </c>
      <c r="S2458" t="s">
        <v>81</v>
      </c>
      <c r="T2458" t="s">
        <v>117</v>
      </c>
    </row>
    <row r="2459" spans="1:20" x14ac:dyDescent="0.25">
      <c r="A2459" s="1">
        <v>5017</v>
      </c>
      <c r="B2459" t="s">
        <v>23</v>
      </c>
      <c r="C2459" t="s">
        <v>33</v>
      </c>
      <c r="D2459" t="s">
        <v>66</v>
      </c>
      <c r="E2459" t="s">
        <v>63</v>
      </c>
      <c r="F2459" t="s">
        <v>74</v>
      </c>
      <c r="G2459" t="s">
        <v>78</v>
      </c>
      <c r="H2459" t="s">
        <v>172</v>
      </c>
      <c r="I2459" t="s">
        <v>90</v>
      </c>
      <c r="J2459" t="s">
        <v>104</v>
      </c>
      <c r="K2459" t="s">
        <v>1189</v>
      </c>
      <c r="L2459" t="s">
        <v>74</v>
      </c>
      <c r="M2459" t="s">
        <v>73</v>
      </c>
      <c r="N2459" t="s">
        <v>131</v>
      </c>
      <c r="O2459" t="s">
        <v>98</v>
      </c>
      <c r="P2459" t="s">
        <v>540</v>
      </c>
      <c r="Q2459" t="s">
        <v>73</v>
      </c>
      <c r="R2459" t="s">
        <v>2017</v>
      </c>
      <c r="S2459" t="s">
        <v>82</v>
      </c>
      <c r="T2459" t="s">
        <v>101</v>
      </c>
    </row>
    <row r="2460" spans="1:20" x14ac:dyDescent="0.25">
      <c r="A2460" s="1">
        <v>5018</v>
      </c>
      <c r="B2460" t="s">
        <v>23</v>
      </c>
      <c r="C2460" t="s">
        <v>34</v>
      </c>
      <c r="D2460" t="s">
        <v>66</v>
      </c>
      <c r="E2460" t="s">
        <v>69</v>
      </c>
      <c r="F2460" t="s">
        <v>74</v>
      </c>
      <c r="G2460" t="s">
        <v>87</v>
      </c>
      <c r="H2460" t="s">
        <v>668</v>
      </c>
      <c r="I2460" t="s">
        <v>108</v>
      </c>
      <c r="J2460" t="s">
        <v>110</v>
      </c>
      <c r="K2460" t="s">
        <v>1239</v>
      </c>
      <c r="L2460" t="s">
        <v>74</v>
      </c>
      <c r="M2460" t="s">
        <v>126</v>
      </c>
      <c r="N2460" t="s">
        <v>101</v>
      </c>
      <c r="O2460" t="s">
        <v>102</v>
      </c>
      <c r="P2460" t="s">
        <v>180</v>
      </c>
      <c r="Q2460" t="s">
        <v>73</v>
      </c>
      <c r="R2460" t="s">
        <v>1536</v>
      </c>
      <c r="S2460" t="s">
        <v>85</v>
      </c>
      <c r="T2460" t="s">
        <v>1116</v>
      </c>
    </row>
    <row r="2461" spans="1:20" x14ac:dyDescent="0.25">
      <c r="A2461" s="1">
        <v>5019</v>
      </c>
      <c r="B2461" t="s">
        <v>23</v>
      </c>
      <c r="C2461" t="s">
        <v>35</v>
      </c>
      <c r="D2461" t="s">
        <v>66</v>
      </c>
      <c r="E2461" t="s">
        <v>59</v>
      </c>
      <c r="F2461" t="s">
        <v>73</v>
      </c>
      <c r="G2461" t="s">
        <v>95</v>
      </c>
      <c r="H2461" t="s">
        <v>795</v>
      </c>
      <c r="I2461" t="s">
        <v>94</v>
      </c>
      <c r="J2461" t="s">
        <v>119</v>
      </c>
      <c r="K2461" t="s">
        <v>1158</v>
      </c>
      <c r="L2461" t="s">
        <v>101</v>
      </c>
      <c r="M2461" t="s">
        <v>74</v>
      </c>
      <c r="N2461" t="s">
        <v>126</v>
      </c>
      <c r="O2461" t="s">
        <v>99</v>
      </c>
      <c r="P2461" t="s">
        <v>911</v>
      </c>
      <c r="Q2461" t="s">
        <v>73</v>
      </c>
      <c r="R2461" t="s">
        <v>1066</v>
      </c>
      <c r="S2461" t="s">
        <v>96</v>
      </c>
      <c r="T2461" t="s">
        <v>76</v>
      </c>
    </row>
    <row r="2462" spans="1:20" x14ac:dyDescent="0.25">
      <c r="A2462" s="1">
        <v>5020</v>
      </c>
      <c r="B2462" t="s">
        <v>23</v>
      </c>
      <c r="C2462" t="s">
        <v>36</v>
      </c>
      <c r="D2462" t="s">
        <v>66</v>
      </c>
      <c r="E2462" t="s">
        <v>61</v>
      </c>
      <c r="F2462" t="s">
        <v>74</v>
      </c>
      <c r="G2462" t="s">
        <v>102</v>
      </c>
      <c r="H2462" t="s">
        <v>538</v>
      </c>
      <c r="I2462" t="s">
        <v>108</v>
      </c>
      <c r="J2462" t="s">
        <v>125</v>
      </c>
      <c r="K2462" t="s">
        <v>1204</v>
      </c>
      <c r="L2462" t="s">
        <v>126</v>
      </c>
      <c r="M2462" t="s">
        <v>73</v>
      </c>
      <c r="N2462" t="s">
        <v>101</v>
      </c>
      <c r="O2462" t="s">
        <v>107</v>
      </c>
      <c r="P2462" t="s">
        <v>846</v>
      </c>
      <c r="Q2462" t="s">
        <v>74</v>
      </c>
      <c r="R2462" t="s">
        <v>2281</v>
      </c>
      <c r="S2462" t="s">
        <v>98</v>
      </c>
      <c r="T2462" t="s">
        <v>87</v>
      </c>
    </row>
    <row r="2463" spans="1:20" x14ac:dyDescent="0.25">
      <c r="A2463" s="1">
        <v>5021</v>
      </c>
      <c r="B2463" t="s">
        <v>23</v>
      </c>
      <c r="C2463" t="s">
        <v>37</v>
      </c>
      <c r="D2463" t="s">
        <v>66</v>
      </c>
      <c r="E2463" t="s">
        <v>72</v>
      </c>
      <c r="F2463" t="s">
        <v>73</v>
      </c>
      <c r="G2463" t="s">
        <v>97</v>
      </c>
      <c r="H2463" t="s">
        <v>518</v>
      </c>
      <c r="I2463" t="s">
        <v>79</v>
      </c>
      <c r="J2463" t="s">
        <v>84</v>
      </c>
      <c r="K2463" t="s">
        <v>1188</v>
      </c>
      <c r="L2463" t="s">
        <v>101</v>
      </c>
      <c r="M2463" t="s">
        <v>73</v>
      </c>
      <c r="N2463" t="s">
        <v>126</v>
      </c>
      <c r="O2463" t="s">
        <v>94</v>
      </c>
      <c r="P2463" t="s">
        <v>1315</v>
      </c>
      <c r="Q2463" t="s">
        <v>74</v>
      </c>
      <c r="R2463" t="s">
        <v>2087</v>
      </c>
      <c r="S2463" t="s">
        <v>89</v>
      </c>
      <c r="T2463" t="s">
        <v>116</v>
      </c>
    </row>
    <row r="2464" spans="1:20" x14ac:dyDescent="0.25">
      <c r="A2464" s="1">
        <v>5022</v>
      </c>
      <c r="B2464" t="s">
        <v>23</v>
      </c>
      <c r="C2464" t="s">
        <v>38</v>
      </c>
      <c r="D2464" t="s">
        <v>66</v>
      </c>
      <c r="E2464" t="s">
        <v>49</v>
      </c>
      <c r="F2464" t="s">
        <v>74</v>
      </c>
      <c r="G2464" t="s">
        <v>75</v>
      </c>
      <c r="H2464" t="s">
        <v>653</v>
      </c>
      <c r="I2464" t="s">
        <v>95</v>
      </c>
      <c r="J2464" t="s">
        <v>104</v>
      </c>
      <c r="K2464" t="s">
        <v>1202</v>
      </c>
      <c r="L2464" t="s">
        <v>74</v>
      </c>
      <c r="M2464" t="s">
        <v>73</v>
      </c>
      <c r="N2464" t="s">
        <v>74</v>
      </c>
      <c r="O2464" t="s">
        <v>79</v>
      </c>
      <c r="P2464" t="s">
        <v>846</v>
      </c>
      <c r="Q2464" t="s">
        <v>74</v>
      </c>
      <c r="R2464" t="s">
        <v>823</v>
      </c>
      <c r="S2464" t="s">
        <v>96</v>
      </c>
      <c r="T2464" t="s">
        <v>83</v>
      </c>
    </row>
    <row r="2465" spans="1:20" x14ac:dyDescent="0.25">
      <c r="A2465" s="1">
        <v>5023</v>
      </c>
      <c r="B2465" t="s">
        <v>23</v>
      </c>
      <c r="C2465" t="s">
        <v>39</v>
      </c>
      <c r="D2465" t="s">
        <v>66</v>
      </c>
      <c r="E2465" t="s">
        <v>61</v>
      </c>
      <c r="F2465" t="s">
        <v>73</v>
      </c>
      <c r="G2465" t="s">
        <v>93</v>
      </c>
      <c r="H2465" t="s">
        <v>148</v>
      </c>
      <c r="I2465" t="s">
        <v>102</v>
      </c>
      <c r="J2465" t="s">
        <v>104</v>
      </c>
      <c r="K2465" t="s">
        <v>1236</v>
      </c>
      <c r="L2465" t="s">
        <v>74</v>
      </c>
      <c r="M2465" t="s">
        <v>73</v>
      </c>
      <c r="N2465" t="s">
        <v>74</v>
      </c>
      <c r="O2465" t="s">
        <v>95</v>
      </c>
      <c r="P2465" t="s">
        <v>1018</v>
      </c>
      <c r="Q2465" t="s">
        <v>101</v>
      </c>
      <c r="R2465" t="s">
        <v>2003</v>
      </c>
      <c r="S2465" t="s">
        <v>106</v>
      </c>
      <c r="T2465" t="s">
        <v>1116</v>
      </c>
    </row>
    <row r="2466" spans="1:20" x14ac:dyDescent="0.25">
      <c r="A2466" s="1">
        <v>5024</v>
      </c>
      <c r="B2466" t="s">
        <v>23</v>
      </c>
      <c r="C2466" t="s">
        <v>24</v>
      </c>
      <c r="D2466" t="s">
        <v>67</v>
      </c>
      <c r="E2466" t="s">
        <v>63</v>
      </c>
      <c r="F2466" t="s">
        <v>73</v>
      </c>
      <c r="G2466" t="s">
        <v>101</v>
      </c>
      <c r="H2466" t="s">
        <v>536</v>
      </c>
      <c r="I2466" t="s">
        <v>86</v>
      </c>
      <c r="J2466" t="s">
        <v>129</v>
      </c>
      <c r="K2466" t="s">
        <v>1235</v>
      </c>
      <c r="L2466" t="s">
        <v>73</v>
      </c>
      <c r="M2466" t="s">
        <v>74</v>
      </c>
      <c r="N2466" t="s">
        <v>74</v>
      </c>
      <c r="O2466" t="s">
        <v>82</v>
      </c>
      <c r="P2466" t="s">
        <v>107</v>
      </c>
      <c r="Q2466" t="s">
        <v>73</v>
      </c>
      <c r="R2466" t="s">
        <v>1643</v>
      </c>
      <c r="S2466" t="s">
        <v>85</v>
      </c>
      <c r="T2466" t="s">
        <v>101</v>
      </c>
    </row>
    <row r="2467" spans="1:20" x14ac:dyDescent="0.25">
      <c r="A2467" s="1">
        <v>5025</v>
      </c>
      <c r="B2467" t="s">
        <v>23</v>
      </c>
      <c r="C2467" t="s">
        <v>25</v>
      </c>
      <c r="D2467" t="s">
        <v>67</v>
      </c>
      <c r="E2467" t="s">
        <v>69</v>
      </c>
      <c r="F2467" t="s">
        <v>74</v>
      </c>
      <c r="G2467" t="s">
        <v>92</v>
      </c>
      <c r="H2467" t="s">
        <v>261</v>
      </c>
      <c r="I2467" t="s">
        <v>90</v>
      </c>
      <c r="J2467" t="s">
        <v>93</v>
      </c>
      <c r="K2467" t="s">
        <v>1165</v>
      </c>
      <c r="L2467" t="s">
        <v>126</v>
      </c>
      <c r="M2467" t="s">
        <v>74</v>
      </c>
      <c r="N2467" t="s">
        <v>74</v>
      </c>
      <c r="O2467" t="s">
        <v>89</v>
      </c>
      <c r="P2467" t="s">
        <v>540</v>
      </c>
      <c r="Q2467" t="s">
        <v>74</v>
      </c>
      <c r="R2467" t="s">
        <v>1955</v>
      </c>
      <c r="S2467" t="s">
        <v>116</v>
      </c>
      <c r="T2467" t="s">
        <v>101</v>
      </c>
    </row>
    <row r="2468" spans="1:20" x14ac:dyDescent="0.25">
      <c r="A2468" s="1">
        <v>5026</v>
      </c>
      <c r="B2468" t="s">
        <v>23</v>
      </c>
      <c r="C2468" t="s">
        <v>26</v>
      </c>
      <c r="D2468" t="s">
        <v>67</v>
      </c>
      <c r="E2468" t="s">
        <v>68</v>
      </c>
      <c r="F2468" t="s">
        <v>73</v>
      </c>
      <c r="G2468" t="s">
        <v>90</v>
      </c>
      <c r="H2468" t="s">
        <v>733</v>
      </c>
      <c r="I2468" t="s">
        <v>96</v>
      </c>
      <c r="J2468" t="s">
        <v>86</v>
      </c>
      <c r="K2468" t="s">
        <v>1314</v>
      </c>
      <c r="L2468" t="s">
        <v>126</v>
      </c>
      <c r="M2468" t="s">
        <v>74</v>
      </c>
      <c r="N2468" t="s">
        <v>126</v>
      </c>
      <c r="O2468" t="s">
        <v>103</v>
      </c>
      <c r="P2468" t="s">
        <v>575</v>
      </c>
      <c r="Q2468" t="s">
        <v>73</v>
      </c>
      <c r="R2468" t="s">
        <v>1516</v>
      </c>
      <c r="S2468" t="s">
        <v>85</v>
      </c>
      <c r="T2468" t="s">
        <v>101</v>
      </c>
    </row>
    <row r="2469" spans="1:20" x14ac:dyDescent="0.25">
      <c r="A2469" s="1">
        <v>5027</v>
      </c>
      <c r="B2469" t="s">
        <v>23</v>
      </c>
      <c r="C2469" t="s">
        <v>27</v>
      </c>
      <c r="D2469" t="s">
        <v>67</v>
      </c>
      <c r="E2469" t="s">
        <v>47</v>
      </c>
      <c r="F2469" t="s">
        <v>74</v>
      </c>
      <c r="G2469" t="s">
        <v>86</v>
      </c>
      <c r="H2469" t="s">
        <v>1078</v>
      </c>
      <c r="I2469" t="s">
        <v>86</v>
      </c>
      <c r="J2469" t="s">
        <v>95</v>
      </c>
      <c r="K2469" t="s">
        <v>1344</v>
      </c>
      <c r="L2469" t="s">
        <v>126</v>
      </c>
      <c r="M2469" t="s">
        <v>73</v>
      </c>
      <c r="N2469" t="s">
        <v>73</v>
      </c>
      <c r="O2469" t="s">
        <v>114</v>
      </c>
      <c r="P2469" t="s">
        <v>466</v>
      </c>
      <c r="Q2469" t="s">
        <v>74</v>
      </c>
      <c r="R2469" t="s">
        <v>1567</v>
      </c>
      <c r="S2469" t="s">
        <v>87</v>
      </c>
      <c r="T2469" t="s">
        <v>101</v>
      </c>
    </row>
    <row r="2470" spans="1:20" x14ac:dyDescent="0.25">
      <c r="A2470" s="1">
        <v>5028</v>
      </c>
      <c r="B2470" t="s">
        <v>23</v>
      </c>
      <c r="C2470" t="s">
        <v>28</v>
      </c>
      <c r="D2470" t="s">
        <v>67</v>
      </c>
      <c r="E2470" t="s">
        <v>43</v>
      </c>
      <c r="F2470" t="s">
        <v>74</v>
      </c>
      <c r="G2470" t="s">
        <v>102</v>
      </c>
      <c r="H2470" t="s">
        <v>144</v>
      </c>
      <c r="I2470" t="s">
        <v>98</v>
      </c>
      <c r="J2470" t="s">
        <v>95</v>
      </c>
      <c r="K2470" t="s">
        <v>1222</v>
      </c>
      <c r="L2470" t="s">
        <v>74</v>
      </c>
      <c r="M2470" t="s">
        <v>74</v>
      </c>
      <c r="N2470" t="s">
        <v>74</v>
      </c>
      <c r="O2470" t="s">
        <v>99</v>
      </c>
      <c r="P2470" t="s">
        <v>734</v>
      </c>
      <c r="Q2470" t="s">
        <v>74</v>
      </c>
      <c r="R2470" t="s">
        <v>2026</v>
      </c>
      <c r="S2470" t="s">
        <v>87</v>
      </c>
      <c r="T2470" t="s">
        <v>101</v>
      </c>
    </row>
    <row r="2471" spans="1:20" x14ac:dyDescent="0.25">
      <c r="A2471" s="1">
        <v>5029</v>
      </c>
      <c r="B2471" t="s">
        <v>23</v>
      </c>
      <c r="C2471" t="s">
        <v>40</v>
      </c>
      <c r="D2471" t="s">
        <v>67</v>
      </c>
      <c r="E2471" t="s">
        <v>57</v>
      </c>
      <c r="F2471" t="s">
        <v>73</v>
      </c>
      <c r="G2471" t="s">
        <v>77</v>
      </c>
      <c r="H2471" t="s">
        <v>881</v>
      </c>
      <c r="I2471" t="s">
        <v>106</v>
      </c>
      <c r="J2471" t="s">
        <v>90</v>
      </c>
      <c r="K2471" t="s">
        <v>250</v>
      </c>
      <c r="L2471" t="s">
        <v>74</v>
      </c>
      <c r="M2471" t="s">
        <v>74</v>
      </c>
      <c r="N2471" t="s">
        <v>73</v>
      </c>
      <c r="O2471" t="s">
        <v>111</v>
      </c>
      <c r="P2471" t="s">
        <v>1028</v>
      </c>
      <c r="Q2471" t="s">
        <v>74</v>
      </c>
      <c r="R2471" t="s">
        <v>2019</v>
      </c>
      <c r="S2471" t="s">
        <v>82</v>
      </c>
      <c r="T2471" t="s">
        <v>117</v>
      </c>
    </row>
    <row r="2472" spans="1:20" x14ac:dyDescent="0.25">
      <c r="A2472" s="1">
        <v>5030</v>
      </c>
      <c r="B2472" t="s">
        <v>23</v>
      </c>
      <c r="C2472" t="s">
        <v>30</v>
      </c>
      <c r="D2472" t="s">
        <v>67</v>
      </c>
      <c r="E2472" t="s">
        <v>59</v>
      </c>
      <c r="F2472" t="s">
        <v>74</v>
      </c>
      <c r="G2472" t="s">
        <v>86</v>
      </c>
      <c r="H2472" t="s">
        <v>515</v>
      </c>
      <c r="I2472" t="s">
        <v>90</v>
      </c>
      <c r="J2472" t="s">
        <v>111</v>
      </c>
      <c r="K2472" t="s">
        <v>1185</v>
      </c>
      <c r="L2472" t="s">
        <v>126</v>
      </c>
      <c r="M2472" t="s">
        <v>74</v>
      </c>
      <c r="N2472" t="s">
        <v>126</v>
      </c>
      <c r="O2472" t="s">
        <v>113</v>
      </c>
      <c r="P2472" t="s">
        <v>975</v>
      </c>
      <c r="Q2472" t="s">
        <v>74</v>
      </c>
      <c r="R2472" t="s">
        <v>1515</v>
      </c>
      <c r="S2472" t="s">
        <v>82</v>
      </c>
      <c r="T2472" t="s">
        <v>83</v>
      </c>
    </row>
    <row r="2473" spans="1:20" x14ac:dyDescent="0.25">
      <c r="A2473" s="1">
        <v>5031</v>
      </c>
      <c r="B2473" t="s">
        <v>23</v>
      </c>
      <c r="C2473" t="s">
        <v>31</v>
      </c>
      <c r="D2473" t="s">
        <v>67</v>
      </c>
      <c r="E2473" t="s">
        <v>54</v>
      </c>
      <c r="F2473" t="s">
        <v>74</v>
      </c>
      <c r="G2473" t="s">
        <v>92</v>
      </c>
      <c r="H2473" t="s">
        <v>587</v>
      </c>
      <c r="I2473" t="s">
        <v>92</v>
      </c>
      <c r="J2473" t="s">
        <v>80</v>
      </c>
      <c r="K2473" t="s">
        <v>1227</v>
      </c>
      <c r="L2473" t="s">
        <v>74</v>
      </c>
      <c r="M2473" t="s">
        <v>74</v>
      </c>
      <c r="N2473" t="s">
        <v>74</v>
      </c>
      <c r="O2473" t="s">
        <v>114</v>
      </c>
      <c r="P2473" t="s">
        <v>806</v>
      </c>
      <c r="Q2473" t="s">
        <v>73</v>
      </c>
      <c r="R2473" t="s">
        <v>1969</v>
      </c>
      <c r="S2473" t="s">
        <v>82</v>
      </c>
      <c r="T2473" t="s">
        <v>131</v>
      </c>
    </row>
    <row r="2474" spans="1:20" x14ac:dyDescent="0.25">
      <c r="A2474" s="1">
        <v>5032</v>
      </c>
      <c r="B2474" t="s">
        <v>23</v>
      </c>
      <c r="C2474" t="s">
        <v>32</v>
      </c>
      <c r="D2474" t="s">
        <v>67</v>
      </c>
      <c r="E2474" t="s">
        <v>58</v>
      </c>
      <c r="F2474" t="s">
        <v>74</v>
      </c>
      <c r="G2474" t="s">
        <v>75</v>
      </c>
      <c r="H2474" t="s">
        <v>496</v>
      </c>
      <c r="I2474" t="s">
        <v>103</v>
      </c>
      <c r="J2474" t="s">
        <v>105</v>
      </c>
      <c r="K2474" t="s">
        <v>1254</v>
      </c>
      <c r="L2474" t="s">
        <v>74</v>
      </c>
      <c r="M2474" t="s">
        <v>73</v>
      </c>
      <c r="N2474" t="s">
        <v>101</v>
      </c>
      <c r="O2474" t="s">
        <v>86</v>
      </c>
      <c r="P2474" t="s">
        <v>112</v>
      </c>
      <c r="Q2474" t="s">
        <v>73</v>
      </c>
      <c r="R2474" t="s">
        <v>1430</v>
      </c>
      <c r="S2474" t="s">
        <v>89</v>
      </c>
      <c r="T2474" t="s">
        <v>131</v>
      </c>
    </row>
    <row r="2475" spans="1:20" x14ac:dyDescent="0.25">
      <c r="A2475" s="1">
        <v>5033</v>
      </c>
      <c r="B2475" t="s">
        <v>23</v>
      </c>
      <c r="C2475" t="s">
        <v>33</v>
      </c>
      <c r="D2475" t="s">
        <v>67</v>
      </c>
      <c r="E2475" t="s">
        <v>48</v>
      </c>
      <c r="F2475" t="s">
        <v>73</v>
      </c>
      <c r="G2475" t="s">
        <v>76</v>
      </c>
      <c r="H2475" t="s">
        <v>1054</v>
      </c>
      <c r="I2475" t="s">
        <v>102</v>
      </c>
      <c r="J2475" t="s">
        <v>109</v>
      </c>
      <c r="K2475" t="s">
        <v>1127</v>
      </c>
      <c r="L2475" t="s">
        <v>74</v>
      </c>
      <c r="M2475" t="s">
        <v>1116</v>
      </c>
      <c r="N2475" t="s">
        <v>1116</v>
      </c>
      <c r="O2475" t="s">
        <v>89</v>
      </c>
      <c r="P2475" t="s">
        <v>124</v>
      </c>
      <c r="Q2475" t="s">
        <v>73</v>
      </c>
      <c r="R2475" t="s">
        <v>1806</v>
      </c>
      <c r="S2475" t="s">
        <v>116</v>
      </c>
      <c r="T2475" t="s">
        <v>126</v>
      </c>
    </row>
    <row r="2476" spans="1:20" x14ac:dyDescent="0.25">
      <c r="A2476" s="1">
        <v>5034</v>
      </c>
      <c r="B2476" t="s">
        <v>23</v>
      </c>
      <c r="C2476" t="s">
        <v>34</v>
      </c>
      <c r="D2476" t="s">
        <v>67</v>
      </c>
      <c r="E2476" t="s">
        <v>47</v>
      </c>
      <c r="F2476" t="s">
        <v>73</v>
      </c>
      <c r="G2476" t="s">
        <v>89</v>
      </c>
      <c r="H2476" t="s">
        <v>962</v>
      </c>
      <c r="I2476" t="s">
        <v>82</v>
      </c>
      <c r="J2476" t="s">
        <v>86</v>
      </c>
      <c r="K2476" t="s">
        <v>1186</v>
      </c>
      <c r="L2476" t="s">
        <v>74</v>
      </c>
      <c r="M2476" t="s">
        <v>74</v>
      </c>
      <c r="N2476" t="s">
        <v>101</v>
      </c>
      <c r="O2476" t="s">
        <v>105</v>
      </c>
      <c r="P2476" t="s">
        <v>1164</v>
      </c>
      <c r="Q2476" t="s">
        <v>73</v>
      </c>
      <c r="R2476" t="s">
        <v>1863</v>
      </c>
      <c r="S2476" t="s">
        <v>89</v>
      </c>
      <c r="T2476" t="s">
        <v>131</v>
      </c>
    </row>
    <row r="2477" spans="1:20" x14ac:dyDescent="0.25">
      <c r="A2477" s="1">
        <v>5035</v>
      </c>
      <c r="B2477" t="s">
        <v>23</v>
      </c>
      <c r="C2477" t="s">
        <v>35</v>
      </c>
      <c r="D2477" t="s">
        <v>67</v>
      </c>
      <c r="E2477" t="s">
        <v>48</v>
      </c>
      <c r="F2477" t="s">
        <v>74</v>
      </c>
      <c r="G2477" t="s">
        <v>90</v>
      </c>
      <c r="H2477" t="s">
        <v>684</v>
      </c>
      <c r="I2477" t="s">
        <v>96</v>
      </c>
      <c r="J2477" t="s">
        <v>98</v>
      </c>
      <c r="K2477" t="s">
        <v>1171</v>
      </c>
      <c r="L2477" t="s">
        <v>74</v>
      </c>
      <c r="M2477" t="s">
        <v>74</v>
      </c>
      <c r="N2477" t="s">
        <v>74</v>
      </c>
      <c r="O2477" t="s">
        <v>107</v>
      </c>
      <c r="P2477" t="s">
        <v>1028</v>
      </c>
      <c r="Q2477" t="s">
        <v>74</v>
      </c>
      <c r="R2477" t="s">
        <v>1839</v>
      </c>
      <c r="S2477" t="s">
        <v>78</v>
      </c>
      <c r="T2477" t="s">
        <v>1116</v>
      </c>
    </row>
    <row r="2478" spans="1:20" x14ac:dyDescent="0.25">
      <c r="A2478" s="1">
        <v>5036</v>
      </c>
      <c r="B2478" t="s">
        <v>23</v>
      </c>
      <c r="C2478" t="s">
        <v>36</v>
      </c>
      <c r="D2478" t="s">
        <v>67</v>
      </c>
      <c r="E2478" t="s">
        <v>41</v>
      </c>
      <c r="F2478" t="s">
        <v>73</v>
      </c>
      <c r="G2478" t="s">
        <v>102</v>
      </c>
      <c r="H2478" t="s">
        <v>812</v>
      </c>
      <c r="I2478" t="s">
        <v>89</v>
      </c>
      <c r="J2478" t="s">
        <v>99</v>
      </c>
      <c r="K2478" t="s">
        <v>877</v>
      </c>
      <c r="L2478" t="s">
        <v>74</v>
      </c>
      <c r="M2478" t="s">
        <v>73</v>
      </c>
      <c r="N2478" t="s">
        <v>101</v>
      </c>
      <c r="O2478" t="s">
        <v>80</v>
      </c>
      <c r="P2478" t="s">
        <v>824</v>
      </c>
      <c r="Q2478" t="s">
        <v>73</v>
      </c>
      <c r="R2478" t="s">
        <v>642</v>
      </c>
      <c r="S2478" t="s">
        <v>116</v>
      </c>
      <c r="T2478" t="s">
        <v>1116</v>
      </c>
    </row>
    <row r="2479" spans="1:20" x14ac:dyDescent="0.25">
      <c r="A2479" s="1">
        <v>5037</v>
      </c>
      <c r="B2479" t="s">
        <v>23</v>
      </c>
      <c r="C2479" t="s">
        <v>37</v>
      </c>
      <c r="D2479" t="s">
        <v>67</v>
      </c>
      <c r="E2479" t="s">
        <v>44</v>
      </c>
      <c r="F2479" t="s">
        <v>74</v>
      </c>
      <c r="G2479" t="s">
        <v>78</v>
      </c>
      <c r="H2479" t="s">
        <v>1045</v>
      </c>
      <c r="I2479" t="s">
        <v>102</v>
      </c>
      <c r="J2479" t="s">
        <v>105</v>
      </c>
      <c r="K2479" t="s">
        <v>1127</v>
      </c>
      <c r="L2479" t="s">
        <v>74</v>
      </c>
      <c r="M2479" t="s">
        <v>1116</v>
      </c>
      <c r="N2479" t="s">
        <v>1116</v>
      </c>
      <c r="O2479" t="s">
        <v>96</v>
      </c>
      <c r="P2479" t="s">
        <v>122</v>
      </c>
      <c r="Q2479" t="s">
        <v>73</v>
      </c>
      <c r="R2479" t="s">
        <v>1547</v>
      </c>
      <c r="S2479" t="s">
        <v>82</v>
      </c>
      <c r="T2479" t="s">
        <v>131</v>
      </c>
    </row>
    <row r="2480" spans="1:20" x14ac:dyDescent="0.25">
      <c r="A2480" s="1">
        <v>5038</v>
      </c>
      <c r="B2480" t="s">
        <v>23</v>
      </c>
      <c r="C2480" t="s">
        <v>38</v>
      </c>
      <c r="D2480" t="s">
        <v>67</v>
      </c>
      <c r="E2480" t="s">
        <v>62</v>
      </c>
      <c r="F2480" t="s">
        <v>73</v>
      </c>
      <c r="G2480" t="s">
        <v>78</v>
      </c>
      <c r="H2480" t="s">
        <v>828</v>
      </c>
      <c r="I2480" t="s">
        <v>114</v>
      </c>
      <c r="J2480" t="s">
        <v>97</v>
      </c>
      <c r="K2480" t="s">
        <v>1180</v>
      </c>
      <c r="L2480" t="s">
        <v>74</v>
      </c>
      <c r="M2480" t="s">
        <v>126</v>
      </c>
      <c r="N2480" t="s">
        <v>1116</v>
      </c>
      <c r="O2480" t="s">
        <v>114</v>
      </c>
      <c r="P2480" t="s">
        <v>829</v>
      </c>
      <c r="Q2480" t="s">
        <v>73</v>
      </c>
      <c r="R2480" t="s">
        <v>1907</v>
      </c>
      <c r="S2480" t="s">
        <v>96</v>
      </c>
      <c r="T2480" t="s">
        <v>101</v>
      </c>
    </row>
    <row r="2481" spans="1:20" x14ac:dyDescent="0.25">
      <c r="A2481" s="1">
        <v>5039</v>
      </c>
      <c r="B2481" t="s">
        <v>23</v>
      </c>
      <c r="C2481" t="s">
        <v>39</v>
      </c>
      <c r="D2481" t="s">
        <v>67</v>
      </c>
      <c r="E2481" t="s">
        <v>43</v>
      </c>
      <c r="F2481" t="s">
        <v>73</v>
      </c>
      <c r="G2481" t="s">
        <v>78</v>
      </c>
      <c r="H2481" t="s">
        <v>364</v>
      </c>
      <c r="I2481" t="s">
        <v>87</v>
      </c>
      <c r="J2481" t="s">
        <v>114</v>
      </c>
      <c r="K2481" t="s">
        <v>734</v>
      </c>
      <c r="L2481" t="s">
        <v>73</v>
      </c>
      <c r="M2481" t="s">
        <v>73</v>
      </c>
      <c r="N2481" t="s">
        <v>126</v>
      </c>
      <c r="O2481" t="s">
        <v>102</v>
      </c>
      <c r="P2481" t="s">
        <v>183</v>
      </c>
      <c r="Q2481" t="s">
        <v>74</v>
      </c>
      <c r="R2481" t="s">
        <v>2282</v>
      </c>
      <c r="S2481" t="s">
        <v>85</v>
      </c>
      <c r="T2481" t="s">
        <v>131</v>
      </c>
    </row>
    <row r="2482" spans="1:20" x14ac:dyDescent="0.25">
      <c r="A2482" s="1">
        <v>5040</v>
      </c>
      <c r="B2482" t="s">
        <v>23</v>
      </c>
      <c r="C2482" t="s">
        <v>24</v>
      </c>
      <c r="D2482" t="s">
        <v>68</v>
      </c>
      <c r="E2482" t="s">
        <v>70</v>
      </c>
      <c r="F2482" t="s">
        <v>73</v>
      </c>
      <c r="G2482" t="s">
        <v>95</v>
      </c>
      <c r="H2482" t="s">
        <v>937</v>
      </c>
      <c r="I2482" t="s">
        <v>81</v>
      </c>
      <c r="J2482" t="s">
        <v>86</v>
      </c>
      <c r="K2482" t="s">
        <v>975</v>
      </c>
      <c r="L2482" t="s">
        <v>74</v>
      </c>
      <c r="M2482" t="s">
        <v>74</v>
      </c>
      <c r="N2482" t="s">
        <v>74</v>
      </c>
      <c r="O2482" t="s">
        <v>107</v>
      </c>
      <c r="P2482" t="s">
        <v>894</v>
      </c>
      <c r="Q2482" t="s">
        <v>73</v>
      </c>
      <c r="R2482" t="s">
        <v>1509</v>
      </c>
      <c r="S2482" t="s">
        <v>82</v>
      </c>
      <c r="T2482" t="s">
        <v>131</v>
      </c>
    </row>
    <row r="2483" spans="1:20" x14ac:dyDescent="0.25">
      <c r="A2483" s="1">
        <v>5041</v>
      </c>
      <c r="B2483" t="s">
        <v>23</v>
      </c>
      <c r="C2483" t="s">
        <v>25</v>
      </c>
      <c r="D2483" t="s">
        <v>68</v>
      </c>
      <c r="E2483" t="s">
        <v>47</v>
      </c>
      <c r="F2483" t="s">
        <v>73</v>
      </c>
      <c r="G2483" t="s">
        <v>88</v>
      </c>
      <c r="H2483" t="s">
        <v>787</v>
      </c>
      <c r="I2483" t="s">
        <v>81</v>
      </c>
      <c r="J2483" t="s">
        <v>92</v>
      </c>
      <c r="K2483" t="s">
        <v>1237</v>
      </c>
      <c r="L2483" t="s">
        <v>101</v>
      </c>
      <c r="M2483" t="s">
        <v>74</v>
      </c>
      <c r="N2483" t="s">
        <v>73</v>
      </c>
      <c r="O2483" t="s">
        <v>112</v>
      </c>
      <c r="P2483" t="s">
        <v>1132</v>
      </c>
      <c r="Q2483" t="s">
        <v>126</v>
      </c>
      <c r="R2483" t="s">
        <v>1664</v>
      </c>
      <c r="S2483" t="s">
        <v>87</v>
      </c>
      <c r="T2483" t="s">
        <v>131</v>
      </c>
    </row>
    <row r="2484" spans="1:20" x14ac:dyDescent="0.25">
      <c r="A2484" s="1">
        <v>5042</v>
      </c>
      <c r="B2484" t="s">
        <v>23</v>
      </c>
      <c r="C2484" t="s">
        <v>26</v>
      </c>
      <c r="D2484" t="s">
        <v>68</v>
      </c>
      <c r="E2484" t="s">
        <v>67</v>
      </c>
      <c r="F2484" t="s">
        <v>74</v>
      </c>
      <c r="G2484" t="s">
        <v>77</v>
      </c>
      <c r="H2484" t="s">
        <v>336</v>
      </c>
      <c r="I2484" t="s">
        <v>102</v>
      </c>
      <c r="J2484" t="s">
        <v>107</v>
      </c>
      <c r="K2484" t="s">
        <v>1298</v>
      </c>
      <c r="L2484" t="s">
        <v>74</v>
      </c>
      <c r="M2484" t="s">
        <v>126</v>
      </c>
      <c r="N2484" t="s">
        <v>74</v>
      </c>
      <c r="O2484" t="s">
        <v>104</v>
      </c>
      <c r="P2484" t="s">
        <v>1142</v>
      </c>
      <c r="Q2484" t="s">
        <v>126</v>
      </c>
      <c r="R2484" t="s">
        <v>1436</v>
      </c>
      <c r="S2484" t="s">
        <v>116</v>
      </c>
      <c r="T2484" t="s">
        <v>83</v>
      </c>
    </row>
    <row r="2485" spans="1:20" x14ac:dyDescent="0.25">
      <c r="A2485" s="1">
        <v>5043</v>
      </c>
      <c r="B2485" t="s">
        <v>23</v>
      </c>
      <c r="C2485" t="s">
        <v>28</v>
      </c>
      <c r="D2485" t="s">
        <v>68</v>
      </c>
      <c r="E2485" t="s">
        <v>48</v>
      </c>
      <c r="F2485" t="s">
        <v>74</v>
      </c>
      <c r="G2485" t="s">
        <v>95</v>
      </c>
      <c r="H2485" t="s">
        <v>196</v>
      </c>
      <c r="I2485" t="s">
        <v>90</v>
      </c>
      <c r="J2485" t="s">
        <v>113</v>
      </c>
      <c r="K2485" t="s">
        <v>1225</v>
      </c>
      <c r="L2485" t="s">
        <v>126</v>
      </c>
      <c r="M2485" t="s">
        <v>73</v>
      </c>
      <c r="N2485" t="s">
        <v>126</v>
      </c>
      <c r="O2485" t="s">
        <v>104</v>
      </c>
      <c r="P2485" t="s">
        <v>1251</v>
      </c>
      <c r="Q2485" t="s">
        <v>126</v>
      </c>
      <c r="R2485" t="s">
        <v>2066</v>
      </c>
      <c r="S2485" t="s">
        <v>89</v>
      </c>
      <c r="T2485" t="s">
        <v>83</v>
      </c>
    </row>
    <row r="2486" spans="1:20" x14ac:dyDescent="0.25">
      <c r="A2486" s="1">
        <v>5044</v>
      </c>
      <c r="B2486" t="s">
        <v>23</v>
      </c>
      <c r="C2486" t="s">
        <v>40</v>
      </c>
      <c r="D2486" t="s">
        <v>68</v>
      </c>
      <c r="E2486" t="s">
        <v>58</v>
      </c>
      <c r="F2486" t="s">
        <v>73</v>
      </c>
      <c r="G2486" t="s">
        <v>90</v>
      </c>
      <c r="H2486" t="s">
        <v>476</v>
      </c>
      <c r="I2486" t="s">
        <v>77</v>
      </c>
      <c r="J2486" t="s">
        <v>108</v>
      </c>
      <c r="K2486" t="s">
        <v>1212</v>
      </c>
      <c r="L2486" t="s">
        <v>73</v>
      </c>
      <c r="M2486" t="s">
        <v>74</v>
      </c>
      <c r="N2486" t="s">
        <v>126</v>
      </c>
      <c r="O2486" t="s">
        <v>88</v>
      </c>
      <c r="P2486" t="s">
        <v>636</v>
      </c>
      <c r="Q2486" t="s">
        <v>126</v>
      </c>
      <c r="R2486" t="s">
        <v>2055</v>
      </c>
      <c r="S2486" t="s">
        <v>75</v>
      </c>
      <c r="T2486" t="s">
        <v>117</v>
      </c>
    </row>
    <row r="2487" spans="1:20" x14ac:dyDescent="0.25">
      <c r="A2487" s="1">
        <v>5045</v>
      </c>
      <c r="B2487" t="s">
        <v>23</v>
      </c>
      <c r="C2487" t="s">
        <v>29</v>
      </c>
      <c r="D2487" t="s">
        <v>68</v>
      </c>
      <c r="E2487" t="s">
        <v>72</v>
      </c>
      <c r="F2487" t="s">
        <v>73</v>
      </c>
      <c r="G2487" t="s">
        <v>87</v>
      </c>
      <c r="H2487" t="s">
        <v>641</v>
      </c>
      <c r="I2487" t="s">
        <v>85</v>
      </c>
      <c r="J2487" t="s">
        <v>98</v>
      </c>
      <c r="K2487" t="s">
        <v>1125</v>
      </c>
      <c r="L2487" t="s">
        <v>73</v>
      </c>
      <c r="M2487" t="s">
        <v>74</v>
      </c>
      <c r="N2487" t="s">
        <v>126</v>
      </c>
      <c r="O2487" t="s">
        <v>91</v>
      </c>
      <c r="P2487" t="s">
        <v>905</v>
      </c>
      <c r="Q2487" t="s">
        <v>73</v>
      </c>
      <c r="R2487" t="s">
        <v>924</v>
      </c>
      <c r="S2487" t="s">
        <v>89</v>
      </c>
      <c r="T2487" t="s">
        <v>76</v>
      </c>
    </row>
    <row r="2488" spans="1:20" x14ac:dyDescent="0.25">
      <c r="A2488" s="1">
        <v>5046</v>
      </c>
      <c r="B2488" t="s">
        <v>23</v>
      </c>
      <c r="C2488" t="s">
        <v>30</v>
      </c>
      <c r="D2488" t="s">
        <v>68</v>
      </c>
      <c r="E2488" t="s">
        <v>45</v>
      </c>
      <c r="F2488" t="s">
        <v>74</v>
      </c>
      <c r="G2488" t="s">
        <v>122</v>
      </c>
      <c r="H2488" t="s">
        <v>653</v>
      </c>
      <c r="I2488" t="s">
        <v>81</v>
      </c>
      <c r="J2488" t="s">
        <v>103</v>
      </c>
      <c r="K2488" t="s">
        <v>1076</v>
      </c>
      <c r="L2488" t="s">
        <v>126</v>
      </c>
      <c r="M2488" t="s">
        <v>74</v>
      </c>
      <c r="N2488" t="s">
        <v>101</v>
      </c>
      <c r="O2488" t="s">
        <v>105</v>
      </c>
      <c r="P2488" t="s">
        <v>1212</v>
      </c>
      <c r="Q2488" t="s">
        <v>131</v>
      </c>
      <c r="R2488" t="s">
        <v>1644</v>
      </c>
      <c r="S2488" t="s">
        <v>78</v>
      </c>
      <c r="T2488" t="s">
        <v>131</v>
      </c>
    </row>
    <row r="2489" spans="1:20" x14ac:dyDescent="0.25">
      <c r="A2489" s="1">
        <v>5047</v>
      </c>
      <c r="B2489" t="s">
        <v>23</v>
      </c>
      <c r="C2489" t="s">
        <v>31</v>
      </c>
      <c r="D2489" t="s">
        <v>68</v>
      </c>
      <c r="E2489" t="s">
        <v>41</v>
      </c>
      <c r="F2489" t="s">
        <v>73</v>
      </c>
      <c r="G2489" t="s">
        <v>94</v>
      </c>
      <c r="H2489" t="s">
        <v>932</v>
      </c>
      <c r="I2489" t="s">
        <v>94</v>
      </c>
      <c r="J2489" t="s">
        <v>97</v>
      </c>
      <c r="K2489" t="s">
        <v>1231</v>
      </c>
      <c r="L2489" t="s">
        <v>1116</v>
      </c>
      <c r="M2489" t="s">
        <v>73</v>
      </c>
      <c r="N2489" t="s">
        <v>74</v>
      </c>
      <c r="O2489" t="s">
        <v>95</v>
      </c>
      <c r="P2489" t="s">
        <v>944</v>
      </c>
      <c r="Q2489" t="s">
        <v>73</v>
      </c>
      <c r="R2489" t="s">
        <v>1667</v>
      </c>
      <c r="S2489" t="s">
        <v>75</v>
      </c>
      <c r="T2489" t="s">
        <v>116</v>
      </c>
    </row>
    <row r="2490" spans="1:20" x14ac:dyDescent="0.25">
      <c r="A2490" s="1">
        <v>5048</v>
      </c>
      <c r="B2490" t="s">
        <v>23</v>
      </c>
      <c r="C2490" t="s">
        <v>32</v>
      </c>
      <c r="D2490" t="s">
        <v>68</v>
      </c>
      <c r="E2490" t="s">
        <v>69</v>
      </c>
      <c r="F2490" t="s">
        <v>74</v>
      </c>
      <c r="G2490" t="s">
        <v>77</v>
      </c>
      <c r="H2490" t="s">
        <v>421</v>
      </c>
      <c r="I2490" t="s">
        <v>77</v>
      </c>
      <c r="J2490" t="s">
        <v>119</v>
      </c>
      <c r="K2490" t="s">
        <v>1131</v>
      </c>
      <c r="L2490" t="s">
        <v>74</v>
      </c>
      <c r="M2490" t="s">
        <v>74</v>
      </c>
      <c r="N2490" t="s">
        <v>131</v>
      </c>
      <c r="O2490" t="s">
        <v>86</v>
      </c>
      <c r="P2490" t="s">
        <v>609</v>
      </c>
      <c r="Q2490" t="s">
        <v>73</v>
      </c>
      <c r="R2490" t="s">
        <v>1510</v>
      </c>
      <c r="S2490" t="s">
        <v>106</v>
      </c>
      <c r="T2490" t="s">
        <v>83</v>
      </c>
    </row>
    <row r="2491" spans="1:20" x14ac:dyDescent="0.25">
      <c r="A2491" s="1">
        <v>5049</v>
      </c>
      <c r="B2491" t="s">
        <v>23</v>
      </c>
      <c r="C2491" t="s">
        <v>33</v>
      </c>
      <c r="D2491" t="s">
        <v>68</v>
      </c>
      <c r="E2491" t="s">
        <v>41</v>
      </c>
      <c r="F2491" t="s">
        <v>74</v>
      </c>
      <c r="G2491" t="s">
        <v>111</v>
      </c>
      <c r="H2491" t="s">
        <v>785</v>
      </c>
      <c r="I2491" t="s">
        <v>93</v>
      </c>
      <c r="J2491" t="s">
        <v>110</v>
      </c>
      <c r="K2491" t="s">
        <v>1347</v>
      </c>
      <c r="L2491" t="s">
        <v>1116</v>
      </c>
      <c r="M2491" t="s">
        <v>126</v>
      </c>
      <c r="N2491" t="s">
        <v>126</v>
      </c>
      <c r="O2491" t="s">
        <v>99</v>
      </c>
      <c r="P2491" t="s">
        <v>93</v>
      </c>
      <c r="Q2491" t="s">
        <v>73</v>
      </c>
      <c r="R2491" t="s">
        <v>1454</v>
      </c>
      <c r="S2491" t="s">
        <v>82</v>
      </c>
      <c r="T2491" t="s">
        <v>83</v>
      </c>
    </row>
    <row r="2492" spans="1:20" x14ac:dyDescent="0.25">
      <c r="A2492" s="1">
        <v>5050</v>
      </c>
      <c r="B2492" t="s">
        <v>23</v>
      </c>
      <c r="C2492" t="s">
        <v>34</v>
      </c>
      <c r="D2492" t="s">
        <v>68</v>
      </c>
      <c r="E2492" t="s">
        <v>52</v>
      </c>
      <c r="F2492" t="s">
        <v>74</v>
      </c>
      <c r="G2492" t="s">
        <v>97</v>
      </c>
      <c r="H2492" t="s">
        <v>1101</v>
      </c>
      <c r="I2492" t="s">
        <v>96</v>
      </c>
      <c r="J2492" t="s">
        <v>90</v>
      </c>
      <c r="K2492" t="s">
        <v>1191</v>
      </c>
      <c r="L2492" t="s">
        <v>126</v>
      </c>
      <c r="M2492" t="s">
        <v>73</v>
      </c>
      <c r="N2492" t="s">
        <v>101</v>
      </c>
      <c r="O2492" t="s">
        <v>103</v>
      </c>
      <c r="P2492" t="s">
        <v>961</v>
      </c>
      <c r="Q2492" t="s">
        <v>126</v>
      </c>
      <c r="R2492" t="s">
        <v>1944</v>
      </c>
      <c r="S2492" t="s">
        <v>87</v>
      </c>
      <c r="T2492" t="s">
        <v>101</v>
      </c>
    </row>
    <row r="2493" spans="1:20" x14ac:dyDescent="0.25">
      <c r="A2493" s="1">
        <v>5051</v>
      </c>
      <c r="B2493" t="s">
        <v>23</v>
      </c>
      <c r="C2493" t="s">
        <v>35</v>
      </c>
      <c r="D2493" t="s">
        <v>68</v>
      </c>
      <c r="E2493" t="s">
        <v>43</v>
      </c>
      <c r="F2493" t="s">
        <v>73</v>
      </c>
      <c r="G2493" t="s">
        <v>75</v>
      </c>
      <c r="H2493" t="s">
        <v>947</v>
      </c>
      <c r="I2493" t="s">
        <v>106</v>
      </c>
      <c r="J2493" t="s">
        <v>98</v>
      </c>
      <c r="K2493" t="s">
        <v>1315</v>
      </c>
      <c r="L2493" t="s">
        <v>74</v>
      </c>
      <c r="M2493" t="s">
        <v>73</v>
      </c>
      <c r="N2493" t="s">
        <v>126</v>
      </c>
      <c r="O2493" t="s">
        <v>113</v>
      </c>
      <c r="P2493" t="s">
        <v>1189</v>
      </c>
      <c r="Q2493" t="s">
        <v>74</v>
      </c>
      <c r="R2493" t="s">
        <v>1836</v>
      </c>
      <c r="S2493" t="s">
        <v>85</v>
      </c>
      <c r="T2493" t="s">
        <v>1116</v>
      </c>
    </row>
    <row r="2494" spans="1:20" x14ac:dyDescent="0.25">
      <c r="A2494" s="1">
        <v>5052</v>
      </c>
      <c r="B2494" t="s">
        <v>23</v>
      </c>
      <c r="C2494" t="s">
        <v>36</v>
      </c>
      <c r="D2494" t="s">
        <v>68</v>
      </c>
      <c r="E2494" t="s">
        <v>64</v>
      </c>
      <c r="F2494" t="s">
        <v>73</v>
      </c>
      <c r="G2494" t="s">
        <v>118</v>
      </c>
      <c r="H2494" t="s">
        <v>629</v>
      </c>
      <c r="I2494" t="s">
        <v>86</v>
      </c>
      <c r="J2494" t="s">
        <v>111</v>
      </c>
      <c r="K2494" t="s">
        <v>1337</v>
      </c>
      <c r="L2494" t="s">
        <v>131</v>
      </c>
      <c r="M2494" t="s">
        <v>74</v>
      </c>
      <c r="N2494" t="s">
        <v>101</v>
      </c>
      <c r="O2494" t="s">
        <v>77</v>
      </c>
      <c r="P2494" t="s">
        <v>1259</v>
      </c>
      <c r="Q2494" t="s">
        <v>74</v>
      </c>
      <c r="R2494" t="s">
        <v>1454</v>
      </c>
      <c r="S2494" t="s">
        <v>85</v>
      </c>
      <c r="T2494" t="s">
        <v>83</v>
      </c>
    </row>
    <row r="2495" spans="1:20" x14ac:dyDescent="0.25">
      <c r="A2495" s="1">
        <v>5053</v>
      </c>
      <c r="B2495" t="s">
        <v>23</v>
      </c>
      <c r="C2495" t="s">
        <v>37</v>
      </c>
      <c r="D2495" t="s">
        <v>68</v>
      </c>
      <c r="E2495" t="s">
        <v>42</v>
      </c>
      <c r="F2495" t="s">
        <v>74</v>
      </c>
      <c r="G2495" t="s">
        <v>103</v>
      </c>
      <c r="H2495" t="s">
        <v>755</v>
      </c>
      <c r="I2495" t="s">
        <v>103</v>
      </c>
      <c r="J2495" t="s">
        <v>93</v>
      </c>
      <c r="K2495" t="s">
        <v>1242</v>
      </c>
      <c r="L2495" t="s">
        <v>74</v>
      </c>
      <c r="M2495" t="s">
        <v>73</v>
      </c>
      <c r="N2495" t="s">
        <v>74</v>
      </c>
      <c r="O2495" t="s">
        <v>86</v>
      </c>
      <c r="P2495" t="s">
        <v>726</v>
      </c>
      <c r="Q2495" t="s">
        <v>74</v>
      </c>
      <c r="R2495" t="s">
        <v>1471</v>
      </c>
      <c r="S2495" t="s">
        <v>85</v>
      </c>
      <c r="T2495" t="s">
        <v>1116</v>
      </c>
    </row>
    <row r="2496" spans="1:20" x14ac:dyDescent="0.25">
      <c r="A2496" s="1">
        <v>5054</v>
      </c>
      <c r="B2496" t="s">
        <v>23</v>
      </c>
      <c r="C2496" t="s">
        <v>38</v>
      </c>
      <c r="D2496" t="s">
        <v>68</v>
      </c>
      <c r="E2496" t="s">
        <v>58</v>
      </c>
      <c r="F2496" t="s">
        <v>74</v>
      </c>
      <c r="G2496" t="s">
        <v>93</v>
      </c>
      <c r="H2496" t="s">
        <v>519</v>
      </c>
      <c r="I2496" t="s">
        <v>89</v>
      </c>
      <c r="J2496" t="s">
        <v>86</v>
      </c>
      <c r="K2496" t="s">
        <v>1131</v>
      </c>
      <c r="L2496" t="s">
        <v>74</v>
      </c>
      <c r="M2496" t="s">
        <v>126</v>
      </c>
      <c r="N2496" t="s">
        <v>83</v>
      </c>
      <c r="O2496" t="s">
        <v>102</v>
      </c>
      <c r="P2496" t="s">
        <v>873</v>
      </c>
      <c r="Q2496" t="s">
        <v>126</v>
      </c>
      <c r="R2496" t="s">
        <v>1492</v>
      </c>
      <c r="S2496" t="s">
        <v>78</v>
      </c>
      <c r="T2496" t="s">
        <v>1116</v>
      </c>
    </row>
    <row r="2497" spans="1:20" x14ac:dyDescent="0.25">
      <c r="A2497" s="1">
        <v>5055</v>
      </c>
      <c r="B2497" t="s">
        <v>23</v>
      </c>
      <c r="C2497" t="s">
        <v>39</v>
      </c>
      <c r="D2497" t="s">
        <v>68</v>
      </c>
      <c r="E2497" t="s">
        <v>69</v>
      </c>
      <c r="F2497" t="s">
        <v>73</v>
      </c>
      <c r="G2497" t="s">
        <v>92</v>
      </c>
      <c r="H2497" t="s">
        <v>304</v>
      </c>
      <c r="I2497" t="s">
        <v>81</v>
      </c>
      <c r="J2497" t="s">
        <v>103</v>
      </c>
      <c r="K2497" t="s">
        <v>1170</v>
      </c>
      <c r="L2497" t="s">
        <v>73</v>
      </c>
      <c r="M2497" t="s">
        <v>73</v>
      </c>
      <c r="N2497" t="s">
        <v>126</v>
      </c>
      <c r="O2497" t="s">
        <v>77</v>
      </c>
      <c r="P2497" t="s">
        <v>1047</v>
      </c>
      <c r="Q2497" t="s">
        <v>101</v>
      </c>
      <c r="R2497" t="s">
        <v>1925</v>
      </c>
      <c r="S2497" t="s">
        <v>117</v>
      </c>
      <c r="T2497" t="s">
        <v>1116</v>
      </c>
    </row>
    <row r="2498" spans="1:20" x14ac:dyDescent="0.25">
      <c r="A2498" s="1">
        <v>5056</v>
      </c>
      <c r="B2498" t="s">
        <v>23</v>
      </c>
      <c r="C2498" t="s">
        <v>24</v>
      </c>
      <c r="D2498" t="s">
        <v>69</v>
      </c>
      <c r="E2498" t="s">
        <v>47</v>
      </c>
      <c r="F2498" t="s">
        <v>74</v>
      </c>
      <c r="G2498" t="s">
        <v>98</v>
      </c>
      <c r="H2498" t="s">
        <v>598</v>
      </c>
      <c r="I2498" t="s">
        <v>96</v>
      </c>
      <c r="J2498" t="s">
        <v>90</v>
      </c>
      <c r="K2498" t="s">
        <v>1314</v>
      </c>
      <c r="L2498" t="s">
        <v>126</v>
      </c>
      <c r="M2498" t="s">
        <v>73</v>
      </c>
      <c r="N2498" t="s">
        <v>1116</v>
      </c>
      <c r="O2498" t="s">
        <v>114</v>
      </c>
      <c r="P2498" t="s">
        <v>439</v>
      </c>
      <c r="Q2498" t="s">
        <v>74</v>
      </c>
      <c r="R2498" t="s">
        <v>2102</v>
      </c>
      <c r="S2498" t="s">
        <v>85</v>
      </c>
      <c r="T2498" t="s">
        <v>1116</v>
      </c>
    </row>
    <row r="2499" spans="1:20" x14ac:dyDescent="0.25">
      <c r="A2499" s="1">
        <v>5057</v>
      </c>
      <c r="B2499" t="s">
        <v>23</v>
      </c>
      <c r="C2499" t="s">
        <v>25</v>
      </c>
      <c r="D2499" t="s">
        <v>69</v>
      </c>
      <c r="E2499" t="s">
        <v>67</v>
      </c>
      <c r="F2499" t="s">
        <v>73</v>
      </c>
      <c r="G2499" t="s">
        <v>94</v>
      </c>
      <c r="H2499" t="s">
        <v>277</v>
      </c>
      <c r="I2499" t="s">
        <v>113</v>
      </c>
      <c r="J2499" t="s">
        <v>80</v>
      </c>
      <c r="K2499" t="s">
        <v>1205</v>
      </c>
      <c r="L2499" t="s">
        <v>101</v>
      </c>
      <c r="M2499" t="s">
        <v>73</v>
      </c>
      <c r="N2499" t="s">
        <v>1116</v>
      </c>
      <c r="O2499" t="s">
        <v>108</v>
      </c>
      <c r="P2499" t="s">
        <v>782</v>
      </c>
      <c r="Q2499" t="s">
        <v>74</v>
      </c>
      <c r="R2499" t="s">
        <v>1951</v>
      </c>
      <c r="S2499" t="s">
        <v>82</v>
      </c>
      <c r="T2499" t="s">
        <v>131</v>
      </c>
    </row>
    <row r="2500" spans="1:20" x14ac:dyDescent="0.25">
      <c r="A2500" s="1">
        <v>5058</v>
      </c>
      <c r="B2500" t="s">
        <v>23</v>
      </c>
      <c r="C2500" t="s">
        <v>26</v>
      </c>
      <c r="D2500" t="s">
        <v>69</v>
      </c>
      <c r="E2500" t="s">
        <v>64</v>
      </c>
      <c r="F2500" t="s">
        <v>74</v>
      </c>
      <c r="G2500" t="s">
        <v>86</v>
      </c>
      <c r="H2500" t="s">
        <v>556</v>
      </c>
      <c r="I2500" t="s">
        <v>107</v>
      </c>
      <c r="J2500" t="s">
        <v>125</v>
      </c>
      <c r="K2500" t="s">
        <v>1355</v>
      </c>
      <c r="L2500" t="s">
        <v>126</v>
      </c>
      <c r="M2500" t="s">
        <v>73</v>
      </c>
      <c r="N2500" t="s">
        <v>73</v>
      </c>
      <c r="O2500" t="s">
        <v>92</v>
      </c>
      <c r="P2500" t="s">
        <v>1005</v>
      </c>
      <c r="Q2500" t="s">
        <v>126</v>
      </c>
      <c r="R2500" t="s">
        <v>1835</v>
      </c>
      <c r="S2500" t="s">
        <v>96</v>
      </c>
      <c r="T2500" t="s">
        <v>131</v>
      </c>
    </row>
    <row r="2501" spans="1:20" x14ac:dyDescent="0.25">
      <c r="A2501" s="1">
        <v>5059</v>
      </c>
      <c r="B2501" t="s">
        <v>23</v>
      </c>
      <c r="C2501" t="s">
        <v>27</v>
      </c>
      <c r="D2501" t="s">
        <v>69</v>
      </c>
      <c r="E2501" t="s">
        <v>41</v>
      </c>
      <c r="F2501" t="s">
        <v>73</v>
      </c>
      <c r="G2501" t="s">
        <v>86</v>
      </c>
      <c r="H2501" t="s">
        <v>1039</v>
      </c>
      <c r="I2501" t="s">
        <v>103</v>
      </c>
      <c r="J2501" t="s">
        <v>94</v>
      </c>
      <c r="K2501" t="s">
        <v>1324</v>
      </c>
      <c r="L2501" t="s">
        <v>74</v>
      </c>
      <c r="M2501" t="s">
        <v>73</v>
      </c>
      <c r="N2501" t="s">
        <v>1116</v>
      </c>
      <c r="O2501" t="s">
        <v>86</v>
      </c>
      <c r="P2501" t="s">
        <v>914</v>
      </c>
      <c r="Q2501" t="s">
        <v>74</v>
      </c>
      <c r="R2501" t="s">
        <v>924</v>
      </c>
      <c r="S2501" t="s">
        <v>78</v>
      </c>
      <c r="T2501" t="s">
        <v>1116</v>
      </c>
    </row>
    <row r="2502" spans="1:20" x14ac:dyDescent="0.25">
      <c r="A2502" s="1">
        <v>5060</v>
      </c>
      <c r="B2502" t="s">
        <v>23</v>
      </c>
      <c r="C2502" t="s">
        <v>28</v>
      </c>
      <c r="D2502" t="s">
        <v>69</v>
      </c>
      <c r="E2502" t="s">
        <v>58</v>
      </c>
      <c r="F2502" t="s">
        <v>74</v>
      </c>
      <c r="G2502" t="s">
        <v>79</v>
      </c>
      <c r="H2502" t="s">
        <v>1112</v>
      </c>
      <c r="I2502" t="s">
        <v>75</v>
      </c>
      <c r="J2502" t="s">
        <v>102</v>
      </c>
      <c r="K2502" t="s">
        <v>1277</v>
      </c>
      <c r="L2502" t="s">
        <v>1116</v>
      </c>
      <c r="M2502" t="s">
        <v>73</v>
      </c>
      <c r="N2502" t="s">
        <v>74</v>
      </c>
      <c r="O2502" t="s">
        <v>84</v>
      </c>
      <c r="P2502" t="s">
        <v>1217</v>
      </c>
      <c r="Q2502" t="s">
        <v>73</v>
      </c>
      <c r="R2502" t="s">
        <v>1515</v>
      </c>
      <c r="S2502" t="s">
        <v>78</v>
      </c>
      <c r="T2502" t="s">
        <v>101</v>
      </c>
    </row>
    <row r="2503" spans="1:20" x14ac:dyDescent="0.25">
      <c r="A2503" s="1">
        <v>5061</v>
      </c>
      <c r="B2503" t="s">
        <v>23</v>
      </c>
      <c r="C2503" t="s">
        <v>40</v>
      </c>
      <c r="D2503" t="s">
        <v>69</v>
      </c>
      <c r="E2503" t="s">
        <v>48</v>
      </c>
      <c r="F2503" t="s">
        <v>73</v>
      </c>
      <c r="G2503" t="s">
        <v>107</v>
      </c>
      <c r="H2503" t="s">
        <v>623</v>
      </c>
      <c r="I2503" t="s">
        <v>102</v>
      </c>
      <c r="J2503" t="s">
        <v>108</v>
      </c>
      <c r="K2503" t="s">
        <v>1195</v>
      </c>
      <c r="L2503" t="s">
        <v>126</v>
      </c>
      <c r="M2503" t="s">
        <v>73</v>
      </c>
      <c r="N2503" t="s">
        <v>101</v>
      </c>
      <c r="O2503" t="s">
        <v>105</v>
      </c>
      <c r="P2503" t="s">
        <v>1260</v>
      </c>
      <c r="Q2503" t="s">
        <v>126</v>
      </c>
      <c r="R2503" t="s">
        <v>1860</v>
      </c>
      <c r="S2503" t="s">
        <v>82</v>
      </c>
      <c r="T2503" t="s">
        <v>83</v>
      </c>
    </row>
    <row r="2504" spans="1:20" x14ac:dyDescent="0.25">
      <c r="A2504" s="1">
        <v>5062</v>
      </c>
      <c r="B2504" t="s">
        <v>23</v>
      </c>
      <c r="C2504" t="s">
        <v>29</v>
      </c>
      <c r="D2504" t="s">
        <v>69</v>
      </c>
      <c r="E2504" t="s">
        <v>43</v>
      </c>
      <c r="F2504" t="s">
        <v>74</v>
      </c>
      <c r="G2504" t="s">
        <v>89</v>
      </c>
      <c r="H2504" t="s">
        <v>266</v>
      </c>
      <c r="I2504" t="s">
        <v>90</v>
      </c>
      <c r="J2504" t="s">
        <v>88</v>
      </c>
      <c r="K2504" t="s">
        <v>1268</v>
      </c>
      <c r="L2504" t="s">
        <v>74</v>
      </c>
      <c r="M2504" t="s">
        <v>74</v>
      </c>
      <c r="N2504" t="s">
        <v>74</v>
      </c>
      <c r="O2504" t="s">
        <v>92</v>
      </c>
      <c r="P2504" t="s">
        <v>180</v>
      </c>
      <c r="Q2504" t="s">
        <v>73</v>
      </c>
      <c r="R2504" t="s">
        <v>1424</v>
      </c>
      <c r="S2504" t="s">
        <v>75</v>
      </c>
      <c r="T2504" t="s">
        <v>78</v>
      </c>
    </row>
    <row r="2505" spans="1:20" x14ac:dyDescent="0.25">
      <c r="A2505" s="1">
        <v>5063</v>
      </c>
      <c r="B2505" t="s">
        <v>23</v>
      </c>
      <c r="C2505" t="s">
        <v>30</v>
      </c>
      <c r="D2505" t="s">
        <v>69</v>
      </c>
      <c r="E2505" t="s">
        <v>42</v>
      </c>
      <c r="F2505" t="s">
        <v>73</v>
      </c>
      <c r="G2505" t="s">
        <v>86</v>
      </c>
      <c r="H2505" t="s">
        <v>635</v>
      </c>
      <c r="I2505" t="s">
        <v>96</v>
      </c>
      <c r="J2505" t="s">
        <v>90</v>
      </c>
      <c r="K2505" t="s">
        <v>1225</v>
      </c>
      <c r="L2505" t="s">
        <v>126</v>
      </c>
      <c r="M2505" t="s">
        <v>73</v>
      </c>
      <c r="N2505" t="s">
        <v>126</v>
      </c>
      <c r="O2505" t="s">
        <v>108</v>
      </c>
      <c r="P2505" t="s">
        <v>782</v>
      </c>
      <c r="Q2505" t="s">
        <v>74</v>
      </c>
      <c r="R2505" t="s">
        <v>1740</v>
      </c>
      <c r="S2505" t="s">
        <v>87</v>
      </c>
      <c r="T2505" t="s">
        <v>101</v>
      </c>
    </row>
    <row r="2506" spans="1:20" x14ac:dyDescent="0.25">
      <c r="A2506" s="1">
        <v>5064</v>
      </c>
      <c r="B2506" t="s">
        <v>23</v>
      </c>
      <c r="C2506" t="s">
        <v>31</v>
      </c>
      <c r="D2506" t="s">
        <v>69</v>
      </c>
      <c r="E2506" t="s">
        <v>70</v>
      </c>
      <c r="F2506" t="s">
        <v>74</v>
      </c>
      <c r="G2506" t="s">
        <v>104</v>
      </c>
      <c r="H2506" t="s">
        <v>882</v>
      </c>
      <c r="I2506" t="s">
        <v>113</v>
      </c>
      <c r="J2506" t="s">
        <v>84</v>
      </c>
      <c r="K2506" t="s">
        <v>1331</v>
      </c>
      <c r="L2506" t="s">
        <v>131</v>
      </c>
      <c r="M2506" t="s">
        <v>73</v>
      </c>
      <c r="N2506" t="s">
        <v>101</v>
      </c>
      <c r="O2506" t="s">
        <v>103</v>
      </c>
      <c r="P2506" t="s">
        <v>1349</v>
      </c>
      <c r="Q2506" t="s">
        <v>73</v>
      </c>
      <c r="R2506" t="s">
        <v>2034</v>
      </c>
      <c r="S2506" t="s">
        <v>117</v>
      </c>
      <c r="T2506" t="s">
        <v>126</v>
      </c>
    </row>
    <row r="2507" spans="1:20" x14ac:dyDescent="0.25">
      <c r="A2507" s="1">
        <v>5065</v>
      </c>
      <c r="B2507" t="s">
        <v>23</v>
      </c>
      <c r="C2507" t="s">
        <v>32</v>
      </c>
      <c r="D2507" t="s">
        <v>69</v>
      </c>
      <c r="E2507" t="s">
        <v>68</v>
      </c>
      <c r="F2507" t="s">
        <v>73</v>
      </c>
      <c r="G2507" t="s">
        <v>86</v>
      </c>
      <c r="H2507" t="s">
        <v>784</v>
      </c>
      <c r="I2507" t="s">
        <v>77</v>
      </c>
      <c r="J2507" t="s">
        <v>93</v>
      </c>
      <c r="K2507" t="s">
        <v>1177</v>
      </c>
      <c r="L2507" t="s">
        <v>74</v>
      </c>
      <c r="M2507" t="s">
        <v>74</v>
      </c>
      <c r="N2507" t="s">
        <v>131</v>
      </c>
      <c r="O2507" t="s">
        <v>93</v>
      </c>
      <c r="P2507" t="s">
        <v>1006</v>
      </c>
      <c r="Q2507" t="s">
        <v>74</v>
      </c>
      <c r="R2507" t="s">
        <v>1717</v>
      </c>
      <c r="S2507" t="s">
        <v>106</v>
      </c>
      <c r="T2507" t="s">
        <v>76</v>
      </c>
    </row>
    <row r="2508" spans="1:20" x14ac:dyDescent="0.25">
      <c r="A2508" s="1">
        <v>5066</v>
      </c>
      <c r="B2508" t="s">
        <v>23</v>
      </c>
      <c r="C2508" t="s">
        <v>34</v>
      </c>
      <c r="D2508" t="s">
        <v>69</v>
      </c>
      <c r="E2508" t="s">
        <v>66</v>
      </c>
      <c r="F2508" t="s">
        <v>73</v>
      </c>
      <c r="G2508" t="s">
        <v>75</v>
      </c>
      <c r="H2508" t="s">
        <v>800</v>
      </c>
      <c r="I2508" t="s">
        <v>82</v>
      </c>
      <c r="J2508" t="s">
        <v>114</v>
      </c>
      <c r="K2508" t="s">
        <v>1189</v>
      </c>
      <c r="L2508" t="s">
        <v>74</v>
      </c>
      <c r="M2508" t="s">
        <v>74</v>
      </c>
      <c r="N2508" t="s">
        <v>83</v>
      </c>
      <c r="O2508" t="s">
        <v>92</v>
      </c>
      <c r="P2508" t="s">
        <v>1189</v>
      </c>
      <c r="Q2508" t="s">
        <v>74</v>
      </c>
      <c r="R2508" t="s">
        <v>1654</v>
      </c>
      <c r="S2508" t="s">
        <v>96</v>
      </c>
      <c r="T2508" t="s">
        <v>131</v>
      </c>
    </row>
    <row r="2509" spans="1:20" x14ac:dyDescent="0.25">
      <c r="A2509" s="1">
        <v>5067</v>
      </c>
      <c r="B2509" t="s">
        <v>23</v>
      </c>
      <c r="C2509" t="s">
        <v>35</v>
      </c>
      <c r="D2509" t="s">
        <v>69</v>
      </c>
      <c r="E2509" t="s">
        <v>60</v>
      </c>
      <c r="F2509" t="s">
        <v>74</v>
      </c>
      <c r="G2509" t="s">
        <v>97</v>
      </c>
      <c r="H2509" t="s">
        <v>530</v>
      </c>
      <c r="I2509" t="s">
        <v>98</v>
      </c>
      <c r="J2509" t="s">
        <v>95</v>
      </c>
      <c r="K2509" t="s">
        <v>1152</v>
      </c>
      <c r="L2509" t="s">
        <v>126</v>
      </c>
      <c r="M2509" t="s">
        <v>74</v>
      </c>
      <c r="N2509" t="s">
        <v>126</v>
      </c>
      <c r="O2509" t="s">
        <v>84</v>
      </c>
      <c r="P2509" t="s">
        <v>1174</v>
      </c>
      <c r="Q2509" t="s">
        <v>126</v>
      </c>
      <c r="R2509" t="s">
        <v>2283</v>
      </c>
      <c r="S2509" t="s">
        <v>106</v>
      </c>
      <c r="T2509" t="s">
        <v>76</v>
      </c>
    </row>
    <row r="2510" spans="1:20" x14ac:dyDescent="0.25">
      <c r="A2510" s="1">
        <v>5068</v>
      </c>
      <c r="B2510" t="s">
        <v>23</v>
      </c>
      <c r="C2510" t="s">
        <v>36</v>
      </c>
      <c r="D2510" t="s">
        <v>69</v>
      </c>
      <c r="E2510" t="s">
        <v>58</v>
      </c>
      <c r="F2510" t="s">
        <v>73</v>
      </c>
      <c r="G2510" t="s">
        <v>85</v>
      </c>
      <c r="H2510" t="s">
        <v>472</v>
      </c>
      <c r="I2510" t="s">
        <v>103</v>
      </c>
      <c r="J2510" t="s">
        <v>111</v>
      </c>
      <c r="K2510" t="s">
        <v>1178</v>
      </c>
      <c r="L2510" t="s">
        <v>73</v>
      </c>
      <c r="M2510" t="s">
        <v>74</v>
      </c>
      <c r="N2510" t="s">
        <v>131</v>
      </c>
      <c r="O2510" t="s">
        <v>98</v>
      </c>
      <c r="P2510" t="s">
        <v>180</v>
      </c>
      <c r="Q2510" t="s">
        <v>73</v>
      </c>
      <c r="R2510" t="s">
        <v>1540</v>
      </c>
      <c r="S2510" t="s">
        <v>96</v>
      </c>
      <c r="T2510" t="s">
        <v>131</v>
      </c>
    </row>
    <row r="2511" spans="1:20" x14ac:dyDescent="0.25">
      <c r="A2511" s="1">
        <v>5069</v>
      </c>
      <c r="B2511" t="s">
        <v>23</v>
      </c>
      <c r="C2511" t="s">
        <v>37</v>
      </c>
      <c r="D2511" t="s">
        <v>69</v>
      </c>
      <c r="E2511" t="s">
        <v>45</v>
      </c>
      <c r="F2511" t="s">
        <v>73</v>
      </c>
      <c r="G2511" t="s">
        <v>79</v>
      </c>
      <c r="H2511" t="s">
        <v>938</v>
      </c>
      <c r="I2511" t="s">
        <v>90</v>
      </c>
      <c r="J2511" t="s">
        <v>86</v>
      </c>
      <c r="K2511" t="s">
        <v>1205</v>
      </c>
      <c r="L2511" t="s">
        <v>126</v>
      </c>
      <c r="M2511" t="s">
        <v>74</v>
      </c>
      <c r="N2511" t="s">
        <v>126</v>
      </c>
      <c r="O2511" t="s">
        <v>93</v>
      </c>
      <c r="P2511" t="s">
        <v>1168</v>
      </c>
      <c r="Q2511" t="s">
        <v>126</v>
      </c>
      <c r="R2511" t="s">
        <v>1442</v>
      </c>
      <c r="S2511" t="s">
        <v>78</v>
      </c>
      <c r="T2511" t="s">
        <v>1116</v>
      </c>
    </row>
    <row r="2512" spans="1:20" x14ac:dyDescent="0.25">
      <c r="A2512" s="1">
        <v>5070</v>
      </c>
      <c r="B2512" t="s">
        <v>23</v>
      </c>
      <c r="C2512" t="s">
        <v>38</v>
      </c>
      <c r="D2512" t="s">
        <v>69</v>
      </c>
      <c r="E2512" t="s">
        <v>41</v>
      </c>
      <c r="F2512" t="s">
        <v>74</v>
      </c>
      <c r="G2512" t="s">
        <v>82</v>
      </c>
      <c r="H2512" t="s">
        <v>348</v>
      </c>
      <c r="I2512" t="s">
        <v>89</v>
      </c>
      <c r="J2512" t="s">
        <v>95</v>
      </c>
      <c r="K2512" t="s">
        <v>910</v>
      </c>
      <c r="L2512" t="s">
        <v>74</v>
      </c>
      <c r="M2512" t="s">
        <v>73</v>
      </c>
      <c r="N2512" t="s">
        <v>131</v>
      </c>
      <c r="O2512" t="s">
        <v>90</v>
      </c>
      <c r="P2512" t="s">
        <v>183</v>
      </c>
      <c r="Q2512" t="s">
        <v>73</v>
      </c>
      <c r="R2512" t="s">
        <v>2115</v>
      </c>
      <c r="S2512" t="s">
        <v>85</v>
      </c>
      <c r="T2512" t="s">
        <v>74</v>
      </c>
    </row>
    <row r="2513" spans="1:20" x14ac:dyDescent="0.25">
      <c r="A2513" s="1">
        <v>5071</v>
      </c>
      <c r="B2513" t="s">
        <v>23</v>
      </c>
      <c r="C2513" t="s">
        <v>39</v>
      </c>
      <c r="D2513" t="s">
        <v>69</v>
      </c>
      <c r="E2513" t="s">
        <v>68</v>
      </c>
      <c r="F2513" t="s">
        <v>74</v>
      </c>
      <c r="G2513" t="s">
        <v>98</v>
      </c>
      <c r="H2513" t="s">
        <v>151</v>
      </c>
      <c r="I2513" t="s">
        <v>114</v>
      </c>
      <c r="J2513" t="s">
        <v>104</v>
      </c>
      <c r="K2513" t="s">
        <v>1130</v>
      </c>
      <c r="L2513" t="s">
        <v>126</v>
      </c>
      <c r="M2513" t="s">
        <v>73</v>
      </c>
      <c r="N2513" t="s">
        <v>74</v>
      </c>
      <c r="O2513" t="s">
        <v>79</v>
      </c>
      <c r="P2513" t="s">
        <v>765</v>
      </c>
      <c r="Q2513" t="s">
        <v>74</v>
      </c>
      <c r="R2513" t="s">
        <v>1909</v>
      </c>
      <c r="S2513" t="s">
        <v>96</v>
      </c>
      <c r="T2513" t="s">
        <v>117</v>
      </c>
    </row>
    <row r="2514" spans="1:20" x14ac:dyDescent="0.25">
      <c r="A2514" s="1">
        <v>5072</v>
      </c>
      <c r="B2514" t="s">
        <v>23</v>
      </c>
      <c r="C2514" t="s">
        <v>24</v>
      </c>
      <c r="D2514" t="s">
        <v>70</v>
      </c>
      <c r="E2514" t="s">
        <v>68</v>
      </c>
      <c r="F2514" t="s">
        <v>74</v>
      </c>
      <c r="G2514" t="s">
        <v>75</v>
      </c>
      <c r="H2514" t="s">
        <v>381</v>
      </c>
      <c r="I2514" t="s">
        <v>90</v>
      </c>
      <c r="J2514" t="s">
        <v>111</v>
      </c>
      <c r="K2514" t="s">
        <v>1189</v>
      </c>
      <c r="L2514" t="s">
        <v>74</v>
      </c>
      <c r="M2514" t="s">
        <v>101</v>
      </c>
      <c r="N2514" t="s">
        <v>101</v>
      </c>
      <c r="O2514" t="s">
        <v>92</v>
      </c>
      <c r="P2514" t="s">
        <v>1018</v>
      </c>
      <c r="Q2514" t="s">
        <v>73</v>
      </c>
      <c r="R2514" t="s">
        <v>1531</v>
      </c>
      <c r="S2514" t="s">
        <v>116</v>
      </c>
      <c r="T2514" t="s">
        <v>131</v>
      </c>
    </row>
    <row r="2515" spans="1:20" x14ac:dyDescent="0.25">
      <c r="A2515" s="1">
        <v>5073</v>
      </c>
      <c r="B2515" t="s">
        <v>23</v>
      </c>
      <c r="C2515" t="s">
        <v>25</v>
      </c>
      <c r="D2515" t="s">
        <v>70</v>
      </c>
      <c r="E2515" t="s">
        <v>45</v>
      </c>
      <c r="F2515" t="s">
        <v>73</v>
      </c>
      <c r="G2515" t="s">
        <v>90</v>
      </c>
      <c r="H2515" t="s">
        <v>361</v>
      </c>
      <c r="I2515" t="s">
        <v>89</v>
      </c>
      <c r="J2515" t="s">
        <v>114</v>
      </c>
      <c r="K2515" t="s">
        <v>1177</v>
      </c>
      <c r="L2515" t="s">
        <v>74</v>
      </c>
      <c r="M2515" t="s">
        <v>73</v>
      </c>
      <c r="N2515" t="s">
        <v>101</v>
      </c>
      <c r="O2515" t="s">
        <v>95</v>
      </c>
      <c r="P2515" t="s">
        <v>544</v>
      </c>
      <c r="Q2515" t="s">
        <v>74</v>
      </c>
      <c r="R2515" t="s">
        <v>1778</v>
      </c>
      <c r="S2515" t="s">
        <v>85</v>
      </c>
      <c r="T2515" t="s">
        <v>126</v>
      </c>
    </row>
    <row r="2516" spans="1:20" x14ac:dyDescent="0.25">
      <c r="A2516" s="1">
        <v>5074</v>
      </c>
      <c r="B2516" t="s">
        <v>23</v>
      </c>
      <c r="C2516" t="s">
        <v>26</v>
      </c>
      <c r="D2516" t="s">
        <v>70</v>
      </c>
      <c r="E2516" t="s">
        <v>61</v>
      </c>
      <c r="F2516" t="s">
        <v>74</v>
      </c>
      <c r="G2516" t="s">
        <v>95</v>
      </c>
      <c r="H2516" t="s">
        <v>768</v>
      </c>
      <c r="I2516" t="s">
        <v>102</v>
      </c>
      <c r="J2516" t="s">
        <v>97</v>
      </c>
      <c r="K2516" t="s">
        <v>1276</v>
      </c>
      <c r="L2516" t="s">
        <v>101</v>
      </c>
      <c r="M2516" t="s">
        <v>74</v>
      </c>
      <c r="N2516" t="s">
        <v>1116</v>
      </c>
      <c r="O2516" t="s">
        <v>107</v>
      </c>
      <c r="P2516" t="s">
        <v>1323</v>
      </c>
      <c r="Q2516" t="s">
        <v>73</v>
      </c>
      <c r="R2516" t="s">
        <v>560</v>
      </c>
      <c r="S2516" t="s">
        <v>96</v>
      </c>
      <c r="T2516" t="s">
        <v>1116</v>
      </c>
    </row>
    <row r="2517" spans="1:20" x14ac:dyDescent="0.25">
      <c r="A2517" s="1">
        <v>5075</v>
      </c>
      <c r="B2517" t="s">
        <v>23</v>
      </c>
      <c r="C2517" t="s">
        <v>27</v>
      </c>
      <c r="D2517" t="s">
        <v>70</v>
      </c>
      <c r="E2517" t="s">
        <v>58</v>
      </c>
      <c r="F2517" t="s">
        <v>73</v>
      </c>
      <c r="G2517" t="s">
        <v>121</v>
      </c>
      <c r="H2517" t="s">
        <v>486</v>
      </c>
      <c r="I2517" t="s">
        <v>94</v>
      </c>
      <c r="J2517" t="s">
        <v>88</v>
      </c>
      <c r="K2517" t="s">
        <v>1377</v>
      </c>
      <c r="L2517" t="s">
        <v>1116</v>
      </c>
      <c r="M2517" t="s">
        <v>74</v>
      </c>
      <c r="N2517" t="s">
        <v>126</v>
      </c>
      <c r="O2517" t="s">
        <v>79</v>
      </c>
      <c r="P2517" t="s">
        <v>187</v>
      </c>
      <c r="Q2517" t="s">
        <v>126</v>
      </c>
      <c r="R2517" t="s">
        <v>1889</v>
      </c>
      <c r="S2517" t="s">
        <v>82</v>
      </c>
      <c r="T2517" t="s">
        <v>117</v>
      </c>
    </row>
    <row r="2518" spans="1:20" x14ac:dyDescent="0.25">
      <c r="A2518" s="1">
        <v>5076</v>
      </c>
      <c r="B2518" t="s">
        <v>23</v>
      </c>
      <c r="C2518" t="s">
        <v>28</v>
      </c>
      <c r="D2518" t="s">
        <v>70</v>
      </c>
      <c r="E2518" t="s">
        <v>64</v>
      </c>
      <c r="F2518" t="s">
        <v>73</v>
      </c>
      <c r="G2518" t="s">
        <v>77</v>
      </c>
      <c r="H2518" t="s">
        <v>843</v>
      </c>
      <c r="I2518" t="s">
        <v>106</v>
      </c>
      <c r="J2518" t="s">
        <v>86</v>
      </c>
      <c r="K2518" t="s">
        <v>975</v>
      </c>
      <c r="L2518" t="s">
        <v>126</v>
      </c>
      <c r="M2518" t="s">
        <v>73</v>
      </c>
      <c r="N2518" t="s">
        <v>83</v>
      </c>
      <c r="O2518" t="s">
        <v>103</v>
      </c>
      <c r="P2518" t="s">
        <v>527</v>
      </c>
      <c r="Q2518" t="s">
        <v>74</v>
      </c>
      <c r="R2518" t="s">
        <v>1871</v>
      </c>
      <c r="S2518" t="s">
        <v>116</v>
      </c>
      <c r="T2518" t="s">
        <v>101</v>
      </c>
    </row>
    <row r="2519" spans="1:20" x14ac:dyDescent="0.25">
      <c r="A2519" s="1">
        <v>5077</v>
      </c>
      <c r="B2519" t="s">
        <v>23</v>
      </c>
      <c r="C2519" t="s">
        <v>40</v>
      </c>
      <c r="D2519" t="s">
        <v>70</v>
      </c>
      <c r="E2519" t="s">
        <v>45</v>
      </c>
      <c r="F2519" t="s">
        <v>74</v>
      </c>
      <c r="G2519" t="s">
        <v>92</v>
      </c>
      <c r="H2519" t="s">
        <v>913</v>
      </c>
      <c r="I2519" t="s">
        <v>79</v>
      </c>
      <c r="J2519" t="s">
        <v>128</v>
      </c>
      <c r="K2519" t="s">
        <v>1199</v>
      </c>
      <c r="L2519" t="s">
        <v>74</v>
      </c>
      <c r="M2519" t="s">
        <v>131</v>
      </c>
      <c r="N2519" t="s">
        <v>76</v>
      </c>
      <c r="O2519" t="s">
        <v>96</v>
      </c>
      <c r="P2519" t="s">
        <v>112</v>
      </c>
      <c r="Q2519" t="s">
        <v>126</v>
      </c>
      <c r="R2519" t="s">
        <v>2088</v>
      </c>
      <c r="S2519" t="s">
        <v>106</v>
      </c>
      <c r="T2519" t="s">
        <v>131</v>
      </c>
    </row>
    <row r="2520" spans="1:20" x14ac:dyDescent="0.25">
      <c r="A2520" s="1">
        <v>5078</v>
      </c>
      <c r="B2520" t="s">
        <v>23</v>
      </c>
      <c r="C2520" t="s">
        <v>30</v>
      </c>
      <c r="D2520" t="s">
        <v>70</v>
      </c>
      <c r="E2520" t="s">
        <v>71</v>
      </c>
      <c r="F2520" t="s">
        <v>73</v>
      </c>
      <c r="G2520" t="s">
        <v>102</v>
      </c>
      <c r="H2520" t="s">
        <v>221</v>
      </c>
      <c r="I2520" t="s">
        <v>98</v>
      </c>
      <c r="J2520" t="s">
        <v>84</v>
      </c>
      <c r="K2520" t="s">
        <v>1220</v>
      </c>
      <c r="L2520" t="s">
        <v>126</v>
      </c>
      <c r="M2520" t="s">
        <v>126</v>
      </c>
      <c r="N2520" t="s">
        <v>101</v>
      </c>
      <c r="O2520" t="s">
        <v>79</v>
      </c>
      <c r="P2520" t="s">
        <v>180</v>
      </c>
      <c r="Q2520" t="s">
        <v>73</v>
      </c>
      <c r="R2520" t="s">
        <v>1766</v>
      </c>
      <c r="S2520" t="s">
        <v>106</v>
      </c>
      <c r="T2520" t="s">
        <v>76</v>
      </c>
    </row>
    <row r="2521" spans="1:20" x14ac:dyDescent="0.25">
      <c r="A2521" s="1">
        <v>5079</v>
      </c>
      <c r="B2521" t="s">
        <v>23</v>
      </c>
      <c r="C2521" t="s">
        <v>31</v>
      </c>
      <c r="D2521" t="s">
        <v>70</v>
      </c>
      <c r="E2521" t="s">
        <v>69</v>
      </c>
      <c r="F2521" t="s">
        <v>73</v>
      </c>
      <c r="G2521" t="s">
        <v>93</v>
      </c>
      <c r="H2521" t="s">
        <v>714</v>
      </c>
      <c r="I2521" t="s">
        <v>113</v>
      </c>
      <c r="J2521" t="s">
        <v>109</v>
      </c>
      <c r="K2521" t="s">
        <v>1345</v>
      </c>
      <c r="L2521" t="s">
        <v>126</v>
      </c>
      <c r="M2521" t="s">
        <v>73</v>
      </c>
      <c r="N2521" t="s">
        <v>126</v>
      </c>
      <c r="O2521" t="s">
        <v>92</v>
      </c>
      <c r="P2521" t="s">
        <v>636</v>
      </c>
      <c r="Q2521" t="s">
        <v>126</v>
      </c>
      <c r="R2521" t="s">
        <v>1431</v>
      </c>
      <c r="S2521" t="s">
        <v>96</v>
      </c>
      <c r="T2521" t="s">
        <v>83</v>
      </c>
    </row>
    <row r="2522" spans="1:20" x14ac:dyDescent="0.25">
      <c r="A2522" s="1">
        <v>5080</v>
      </c>
      <c r="B2522" t="s">
        <v>23</v>
      </c>
      <c r="C2522" t="s">
        <v>32</v>
      </c>
      <c r="D2522" t="s">
        <v>70</v>
      </c>
      <c r="E2522" t="s">
        <v>41</v>
      </c>
      <c r="F2522" t="s">
        <v>74</v>
      </c>
      <c r="G2522" t="s">
        <v>79</v>
      </c>
      <c r="H2522" t="s">
        <v>156</v>
      </c>
      <c r="I2522" t="s">
        <v>79</v>
      </c>
      <c r="J2522" t="s">
        <v>118</v>
      </c>
      <c r="K2522" t="s">
        <v>1209</v>
      </c>
      <c r="L2522" t="s">
        <v>74</v>
      </c>
      <c r="M2522" t="s">
        <v>126</v>
      </c>
      <c r="N2522" t="s">
        <v>1116</v>
      </c>
      <c r="O2522" t="s">
        <v>92</v>
      </c>
      <c r="P2522" t="s">
        <v>846</v>
      </c>
      <c r="Q2522" t="s">
        <v>126</v>
      </c>
      <c r="R2522" t="s">
        <v>1993</v>
      </c>
      <c r="S2522" t="s">
        <v>106</v>
      </c>
      <c r="T2522" t="s">
        <v>76</v>
      </c>
    </row>
    <row r="2523" spans="1:20" x14ac:dyDescent="0.25">
      <c r="A2523" s="1">
        <v>5081</v>
      </c>
      <c r="B2523" t="s">
        <v>23</v>
      </c>
      <c r="C2523" t="s">
        <v>33</v>
      </c>
      <c r="D2523" t="s">
        <v>70</v>
      </c>
      <c r="E2523" t="s">
        <v>64</v>
      </c>
      <c r="F2523" t="s">
        <v>74</v>
      </c>
      <c r="G2523" t="s">
        <v>75</v>
      </c>
      <c r="H2523" t="s">
        <v>688</v>
      </c>
      <c r="I2523" t="s">
        <v>79</v>
      </c>
      <c r="J2523" t="s">
        <v>122</v>
      </c>
      <c r="K2523" t="s">
        <v>1269</v>
      </c>
      <c r="L2523" t="s">
        <v>126</v>
      </c>
      <c r="M2523" t="s">
        <v>1116</v>
      </c>
      <c r="N2523" t="s">
        <v>126</v>
      </c>
      <c r="O2523" t="s">
        <v>117</v>
      </c>
      <c r="P2523" t="s">
        <v>111</v>
      </c>
      <c r="Q2523" t="s">
        <v>73</v>
      </c>
      <c r="R2523" t="s">
        <v>102</v>
      </c>
      <c r="S2523" t="s">
        <v>82</v>
      </c>
      <c r="T2523" t="s">
        <v>131</v>
      </c>
    </row>
    <row r="2524" spans="1:20" x14ac:dyDescent="0.25">
      <c r="A2524" s="1">
        <v>5082</v>
      </c>
      <c r="B2524" t="s">
        <v>23</v>
      </c>
      <c r="C2524" t="s">
        <v>34</v>
      </c>
      <c r="D2524" t="s">
        <v>70</v>
      </c>
      <c r="E2524" t="s">
        <v>42</v>
      </c>
      <c r="F2524" t="s">
        <v>73</v>
      </c>
      <c r="G2524" t="s">
        <v>80</v>
      </c>
      <c r="H2524" t="s">
        <v>807</v>
      </c>
      <c r="I2524" t="s">
        <v>81</v>
      </c>
      <c r="J2524" t="s">
        <v>94</v>
      </c>
      <c r="K2524" t="s">
        <v>1202</v>
      </c>
      <c r="L2524" t="s">
        <v>101</v>
      </c>
      <c r="M2524" t="s">
        <v>126</v>
      </c>
      <c r="N2524" t="s">
        <v>73</v>
      </c>
      <c r="O2524" t="s">
        <v>93</v>
      </c>
      <c r="P2524" t="s">
        <v>910</v>
      </c>
      <c r="Q2524" t="s">
        <v>74</v>
      </c>
      <c r="R2524" t="s">
        <v>1697</v>
      </c>
      <c r="S2524" t="s">
        <v>82</v>
      </c>
      <c r="T2524" t="s">
        <v>83</v>
      </c>
    </row>
    <row r="2525" spans="1:20" x14ac:dyDescent="0.25">
      <c r="A2525" s="1">
        <v>5083</v>
      </c>
      <c r="B2525" t="s">
        <v>23</v>
      </c>
      <c r="C2525" t="s">
        <v>35</v>
      </c>
      <c r="D2525" t="s">
        <v>70</v>
      </c>
      <c r="E2525" t="s">
        <v>55</v>
      </c>
      <c r="F2525" t="s">
        <v>73</v>
      </c>
      <c r="G2525" t="s">
        <v>94</v>
      </c>
      <c r="H2525" t="s">
        <v>354</v>
      </c>
      <c r="I2525" t="s">
        <v>98</v>
      </c>
      <c r="J2525" t="s">
        <v>108</v>
      </c>
      <c r="K2525" t="s">
        <v>1268</v>
      </c>
      <c r="L2525" t="s">
        <v>73</v>
      </c>
      <c r="M2525" t="s">
        <v>73</v>
      </c>
      <c r="N2525" t="s">
        <v>1116</v>
      </c>
      <c r="O2525" t="s">
        <v>95</v>
      </c>
      <c r="P2525" t="s">
        <v>861</v>
      </c>
      <c r="Q2525" t="s">
        <v>126</v>
      </c>
      <c r="R2525" t="s">
        <v>2043</v>
      </c>
      <c r="S2525" t="s">
        <v>75</v>
      </c>
      <c r="T2525" t="s">
        <v>76</v>
      </c>
    </row>
    <row r="2526" spans="1:20" x14ac:dyDescent="0.25">
      <c r="A2526" s="1">
        <v>5084</v>
      </c>
      <c r="B2526" t="s">
        <v>23</v>
      </c>
      <c r="C2526" t="s">
        <v>36</v>
      </c>
      <c r="D2526" t="s">
        <v>70</v>
      </c>
      <c r="E2526" t="s">
        <v>54</v>
      </c>
      <c r="F2526" t="s">
        <v>74</v>
      </c>
      <c r="G2526" t="s">
        <v>105</v>
      </c>
      <c r="H2526" t="s">
        <v>842</v>
      </c>
      <c r="I2526" t="s">
        <v>80</v>
      </c>
      <c r="J2526" t="s">
        <v>100</v>
      </c>
      <c r="K2526" t="s">
        <v>1406</v>
      </c>
      <c r="L2526" t="s">
        <v>1116</v>
      </c>
      <c r="M2526" t="s">
        <v>101</v>
      </c>
      <c r="N2526" t="s">
        <v>74</v>
      </c>
      <c r="O2526" t="s">
        <v>94</v>
      </c>
      <c r="P2526" t="s">
        <v>829</v>
      </c>
      <c r="Q2526" t="s">
        <v>74</v>
      </c>
      <c r="R2526" t="s">
        <v>1990</v>
      </c>
      <c r="S2526" t="s">
        <v>106</v>
      </c>
      <c r="T2526" t="s">
        <v>117</v>
      </c>
    </row>
    <row r="2527" spans="1:20" x14ac:dyDescent="0.25">
      <c r="A2527" s="1">
        <v>5085</v>
      </c>
      <c r="B2527" t="s">
        <v>23</v>
      </c>
      <c r="C2527" t="s">
        <v>37</v>
      </c>
      <c r="D2527" t="s">
        <v>70</v>
      </c>
      <c r="E2527" t="s">
        <v>51</v>
      </c>
      <c r="F2527" t="s">
        <v>73</v>
      </c>
      <c r="G2527" t="s">
        <v>105</v>
      </c>
      <c r="H2527" t="s">
        <v>774</v>
      </c>
      <c r="I2527" t="s">
        <v>94</v>
      </c>
      <c r="J2527" t="s">
        <v>112</v>
      </c>
      <c r="K2527" t="s">
        <v>1361</v>
      </c>
      <c r="L2527" t="s">
        <v>1116</v>
      </c>
      <c r="M2527" t="s">
        <v>74</v>
      </c>
      <c r="N2527" t="s">
        <v>126</v>
      </c>
      <c r="O2527" t="s">
        <v>113</v>
      </c>
      <c r="P2527" t="s">
        <v>100</v>
      </c>
      <c r="Q2527" t="s">
        <v>73</v>
      </c>
      <c r="R2527" t="s">
        <v>1475</v>
      </c>
      <c r="S2527" t="s">
        <v>96</v>
      </c>
      <c r="T2527" t="s">
        <v>76</v>
      </c>
    </row>
    <row r="2528" spans="1:20" x14ac:dyDescent="0.25">
      <c r="A2528" s="1">
        <v>5086</v>
      </c>
      <c r="B2528" t="s">
        <v>23</v>
      </c>
      <c r="C2528" t="s">
        <v>38</v>
      </c>
      <c r="D2528" t="s">
        <v>70</v>
      </c>
      <c r="E2528" t="s">
        <v>53</v>
      </c>
      <c r="F2528" t="s">
        <v>74</v>
      </c>
      <c r="G2528" t="s">
        <v>90</v>
      </c>
      <c r="H2528" t="s">
        <v>737</v>
      </c>
      <c r="I2528" t="s">
        <v>114</v>
      </c>
      <c r="J2528" t="s">
        <v>118</v>
      </c>
      <c r="K2528" t="s">
        <v>1211</v>
      </c>
      <c r="L2528" t="s">
        <v>74</v>
      </c>
      <c r="M2528" t="s">
        <v>1116</v>
      </c>
      <c r="N2528" t="s">
        <v>101</v>
      </c>
      <c r="O2528" t="s">
        <v>98</v>
      </c>
      <c r="P2528" t="s">
        <v>180</v>
      </c>
      <c r="Q2528" t="s">
        <v>74</v>
      </c>
      <c r="R2528" t="s">
        <v>1975</v>
      </c>
      <c r="S2528" t="s">
        <v>75</v>
      </c>
      <c r="T2528" t="s">
        <v>87</v>
      </c>
    </row>
    <row r="2529" spans="1:20" x14ac:dyDescent="0.25">
      <c r="A2529" s="1">
        <v>5087</v>
      </c>
      <c r="B2529" t="s">
        <v>23</v>
      </c>
      <c r="C2529" t="s">
        <v>39</v>
      </c>
      <c r="D2529" t="s">
        <v>70</v>
      </c>
      <c r="E2529" t="s">
        <v>42</v>
      </c>
      <c r="F2529" t="s">
        <v>74</v>
      </c>
      <c r="G2529" t="s">
        <v>103</v>
      </c>
      <c r="H2529" t="s">
        <v>425</v>
      </c>
      <c r="I2529" t="s">
        <v>82</v>
      </c>
      <c r="J2529" t="s">
        <v>77</v>
      </c>
      <c r="K2529" t="s">
        <v>1242</v>
      </c>
      <c r="L2529" t="s">
        <v>126</v>
      </c>
      <c r="M2529" t="s">
        <v>126</v>
      </c>
      <c r="N2529" t="s">
        <v>74</v>
      </c>
      <c r="O2529" t="s">
        <v>98</v>
      </c>
      <c r="P2529" t="s">
        <v>1086</v>
      </c>
      <c r="Q2529" t="s">
        <v>73</v>
      </c>
      <c r="R2529" t="s">
        <v>1729</v>
      </c>
      <c r="S2529" t="s">
        <v>117</v>
      </c>
      <c r="T2529" t="s">
        <v>74</v>
      </c>
    </row>
    <row r="2530" spans="1:20" x14ac:dyDescent="0.25">
      <c r="A2530" s="1">
        <v>5088</v>
      </c>
      <c r="B2530" t="s">
        <v>23</v>
      </c>
      <c r="C2530" t="s">
        <v>24</v>
      </c>
      <c r="D2530" t="s">
        <v>71</v>
      </c>
      <c r="E2530" t="s">
        <v>48</v>
      </c>
      <c r="F2530" t="s">
        <v>73</v>
      </c>
      <c r="G2530" t="s">
        <v>84</v>
      </c>
      <c r="H2530" t="s">
        <v>1007</v>
      </c>
      <c r="I2530" t="s">
        <v>96</v>
      </c>
      <c r="J2530" t="s">
        <v>77</v>
      </c>
      <c r="K2530" t="s">
        <v>1224</v>
      </c>
      <c r="L2530" t="s">
        <v>101</v>
      </c>
      <c r="M2530" t="s">
        <v>73</v>
      </c>
      <c r="N2530" t="s">
        <v>1116</v>
      </c>
      <c r="O2530" t="s">
        <v>94</v>
      </c>
      <c r="P2530" t="s">
        <v>1009</v>
      </c>
      <c r="Q2530" t="s">
        <v>74</v>
      </c>
      <c r="R2530" t="s">
        <v>1958</v>
      </c>
      <c r="S2530" t="s">
        <v>78</v>
      </c>
      <c r="T2530" t="s">
        <v>126</v>
      </c>
    </row>
    <row r="2531" spans="1:20" x14ac:dyDescent="0.25">
      <c r="A2531" s="1">
        <v>5089</v>
      </c>
      <c r="B2531" t="s">
        <v>23</v>
      </c>
      <c r="C2531" t="s">
        <v>25</v>
      </c>
      <c r="D2531" t="s">
        <v>71</v>
      </c>
      <c r="E2531" t="s">
        <v>54</v>
      </c>
      <c r="F2531" t="s">
        <v>74</v>
      </c>
      <c r="G2531" t="s">
        <v>75</v>
      </c>
      <c r="H2531" t="s">
        <v>360</v>
      </c>
      <c r="I2531" t="s">
        <v>99</v>
      </c>
      <c r="J2531" t="s">
        <v>94</v>
      </c>
      <c r="K2531" t="s">
        <v>873</v>
      </c>
      <c r="L2531" t="s">
        <v>74</v>
      </c>
      <c r="M2531" t="s">
        <v>73</v>
      </c>
      <c r="N2531" t="s">
        <v>1116</v>
      </c>
      <c r="O2531" t="s">
        <v>77</v>
      </c>
      <c r="P2531" t="s">
        <v>1028</v>
      </c>
      <c r="Q2531" t="s">
        <v>74</v>
      </c>
      <c r="R2531" t="s">
        <v>2176</v>
      </c>
      <c r="S2531" t="s">
        <v>78</v>
      </c>
      <c r="T2531" t="s">
        <v>74</v>
      </c>
    </row>
    <row r="2532" spans="1:20" x14ac:dyDescent="0.25">
      <c r="A2532" s="1">
        <v>5090</v>
      </c>
      <c r="B2532" t="s">
        <v>23</v>
      </c>
      <c r="C2532" t="s">
        <v>26</v>
      </c>
      <c r="D2532" t="s">
        <v>71</v>
      </c>
      <c r="E2532" t="s">
        <v>55</v>
      </c>
      <c r="F2532" t="s">
        <v>73</v>
      </c>
      <c r="G2532" t="s">
        <v>76</v>
      </c>
      <c r="H2532" t="s">
        <v>780</v>
      </c>
      <c r="I2532" t="s">
        <v>102</v>
      </c>
      <c r="J2532" t="s">
        <v>104</v>
      </c>
      <c r="K2532" t="s">
        <v>1248</v>
      </c>
      <c r="L2532" t="s">
        <v>73</v>
      </c>
      <c r="M2532" t="s">
        <v>73</v>
      </c>
      <c r="N2532" t="s">
        <v>87</v>
      </c>
      <c r="O2532" t="s">
        <v>92</v>
      </c>
      <c r="P2532" t="s">
        <v>183</v>
      </c>
      <c r="Q2532" t="s">
        <v>74</v>
      </c>
      <c r="R2532" t="s">
        <v>1947</v>
      </c>
      <c r="S2532" t="s">
        <v>75</v>
      </c>
      <c r="T2532" t="s">
        <v>117</v>
      </c>
    </row>
    <row r="2533" spans="1:20" x14ac:dyDescent="0.25">
      <c r="A2533" s="1">
        <v>5091</v>
      </c>
      <c r="B2533" t="s">
        <v>23</v>
      </c>
      <c r="C2533" t="s">
        <v>27</v>
      </c>
      <c r="D2533" t="s">
        <v>71</v>
      </c>
      <c r="E2533" t="s">
        <v>42</v>
      </c>
      <c r="F2533" t="s">
        <v>73</v>
      </c>
      <c r="G2533" t="s">
        <v>77</v>
      </c>
      <c r="H2533" t="s">
        <v>293</v>
      </c>
      <c r="I2533" t="s">
        <v>81</v>
      </c>
      <c r="J2533" t="s">
        <v>86</v>
      </c>
      <c r="K2533" t="s">
        <v>1191</v>
      </c>
      <c r="L2533" t="s">
        <v>101</v>
      </c>
      <c r="M2533" t="s">
        <v>73</v>
      </c>
      <c r="N2533" t="s">
        <v>73</v>
      </c>
      <c r="O2533" t="s">
        <v>93</v>
      </c>
      <c r="P2533" t="s">
        <v>1176</v>
      </c>
      <c r="Q2533" t="s">
        <v>73</v>
      </c>
      <c r="R2533" t="s">
        <v>1423</v>
      </c>
      <c r="S2533" t="s">
        <v>82</v>
      </c>
      <c r="T2533" t="s">
        <v>83</v>
      </c>
    </row>
    <row r="2534" spans="1:20" x14ac:dyDescent="0.25">
      <c r="A2534" s="1">
        <v>5092</v>
      </c>
      <c r="B2534" t="s">
        <v>23</v>
      </c>
      <c r="C2534" t="s">
        <v>28</v>
      </c>
      <c r="D2534" t="s">
        <v>71</v>
      </c>
      <c r="E2534" t="s">
        <v>44</v>
      </c>
      <c r="F2534" t="s">
        <v>74</v>
      </c>
      <c r="G2534" t="s">
        <v>76</v>
      </c>
      <c r="H2534" t="s">
        <v>730</v>
      </c>
      <c r="I2534" t="s">
        <v>82</v>
      </c>
      <c r="J2534" t="s">
        <v>103</v>
      </c>
      <c r="K2534" t="s">
        <v>1144</v>
      </c>
      <c r="L2534" t="s">
        <v>73</v>
      </c>
      <c r="M2534" t="s">
        <v>73</v>
      </c>
      <c r="N2534" t="s">
        <v>131</v>
      </c>
      <c r="O2534" t="s">
        <v>86</v>
      </c>
      <c r="P2534" t="s">
        <v>206</v>
      </c>
      <c r="Q2534" t="s">
        <v>74</v>
      </c>
      <c r="R2534" t="s">
        <v>835</v>
      </c>
      <c r="S2534" t="s">
        <v>96</v>
      </c>
      <c r="T2534" t="s">
        <v>1116</v>
      </c>
    </row>
    <row r="2535" spans="1:20" x14ac:dyDescent="0.25">
      <c r="A2535" s="1">
        <v>5093</v>
      </c>
      <c r="B2535" t="s">
        <v>23</v>
      </c>
      <c r="C2535" t="s">
        <v>40</v>
      </c>
      <c r="D2535" t="s">
        <v>71</v>
      </c>
      <c r="E2535" t="s">
        <v>50</v>
      </c>
      <c r="F2535" t="s">
        <v>73</v>
      </c>
      <c r="G2535" t="s">
        <v>73</v>
      </c>
      <c r="H2535" t="s">
        <v>916</v>
      </c>
      <c r="I2535" t="s">
        <v>90</v>
      </c>
      <c r="J2535" t="s">
        <v>93</v>
      </c>
      <c r="K2535" t="s">
        <v>1208</v>
      </c>
      <c r="L2535" t="s">
        <v>73</v>
      </c>
      <c r="M2535" t="s">
        <v>101</v>
      </c>
      <c r="N2535" t="s">
        <v>76</v>
      </c>
      <c r="O2535" t="s">
        <v>98</v>
      </c>
      <c r="P2535" t="s">
        <v>91</v>
      </c>
      <c r="Q2535" t="s">
        <v>73</v>
      </c>
      <c r="R2535" t="s">
        <v>1558</v>
      </c>
      <c r="S2535" t="s">
        <v>96</v>
      </c>
      <c r="T2535" t="s">
        <v>126</v>
      </c>
    </row>
    <row r="2536" spans="1:20" x14ac:dyDescent="0.25">
      <c r="A2536" s="1">
        <v>5094</v>
      </c>
      <c r="B2536" t="s">
        <v>23</v>
      </c>
      <c r="C2536" t="s">
        <v>29</v>
      </c>
      <c r="D2536" t="s">
        <v>71</v>
      </c>
      <c r="E2536" t="s">
        <v>57</v>
      </c>
      <c r="F2536" t="s">
        <v>74</v>
      </c>
      <c r="G2536" t="s">
        <v>102</v>
      </c>
      <c r="H2536" t="s">
        <v>331</v>
      </c>
      <c r="I2536" t="s">
        <v>77</v>
      </c>
      <c r="J2536" t="s">
        <v>79</v>
      </c>
      <c r="K2536" t="s">
        <v>1243</v>
      </c>
      <c r="L2536" t="s">
        <v>126</v>
      </c>
      <c r="M2536" t="s">
        <v>74</v>
      </c>
      <c r="N2536" t="s">
        <v>126</v>
      </c>
      <c r="O2536" t="s">
        <v>113</v>
      </c>
      <c r="P2536" t="s">
        <v>530</v>
      </c>
      <c r="Q2536" t="s">
        <v>74</v>
      </c>
      <c r="R2536" t="s">
        <v>1819</v>
      </c>
      <c r="S2536" t="s">
        <v>116</v>
      </c>
      <c r="T2536" t="s">
        <v>83</v>
      </c>
    </row>
    <row r="2537" spans="1:20" x14ac:dyDescent="0.25">
      <c r="A2537" s="1">
        <v>5095</v>
      </c>
      <c r="B2537" t="s">
        <v>23</v>
      </c>
      <c r="C2537" t="s">
        <v>30</v>
      </c>
      <c r="D2537" t="s">
        <v>71</v>
      </c>
      <c r="E2537" t="s">
        <v>70</v>
      </c>
      <c r="F2537" t="s">
        <v>74</v>
      </c>
      <c r="G2537" t="s">
        <v>86</v>
      </c>
      <c r="H2537" t="s">
        <v>436</v>
      </c>
      <c r="I2537" t="s">
        <v>98</v>
      </c>
      <c r="J2537" t="s">
        <v>108</v>
      </c>
      <c r="K2537" t="s">
        <v>1189</v>
      </c>
      <c r="L2537" t="s">
        <v>101</v>
      </c>
      <c r="M2537" t="s">
        <v>73</v>
      </c>
      <c r="N2537" t="s">
        <v>101</v>
      </c>
      <c r="O2537" t="s">
        <v>98</v>
      </c>
      <c r="P2537" t="s">
        <v>439</v>
      </c>
      <c r="Q2537" t="s">
        <v>73</v>
      </c>
      <c r="R2537" t="s">
        <v>1774</v>
      </c>
      <c r="S2537" t="s">
        <v>82</v>
      </c>
      <c r="T2537" t="s">
        <v>131</v>
      </c>
    </row>
    <row r="2538" spans="1:20" x14ac:dyDescent="0.25">
      <c r="A2538" s="1">
        <v>5096</v>
      </c>
      <c r="B2538" t="s">
        <v>23</v>
      </c>
      <c r="C2538" t="s">
        <v>31</v>
      </c>
      <c r="D2538" t="s">
        <v>71</v>
      </c>
      <c r="E2538" t="s">
        <v>45</v>
      </c>
      <c r="F2538" t="s">
        <v>73</v>
      </c>
      <c r="G2538" t="s">
        <v>90</v>
      </c>
      <c r="H2538" t="s">
        <v>141</v>
      </c>
      <c r="I2538" t="s">
        <v>86</v>
      </c>
      <c r="J2538" t="s">
        <v>91</v>
      </c>
      <c r="K2538" t="s">
        <v>1231</v>
      </c>
      <c r="L2538" t="s">
        <v>74</v>
      </c>
      <c r="M2538" t="s">
        <v>126</v>
      </c>
      <c r="N2538" t="s">
        <v>1116</v>
      </c>
      <c r="O2538" t="s">
        <v>98</v>
      </c>
      <c r="P2538" t="s">
        <v>1018</v>
      </c>
      <c r="Q2538" t="s">
        <v>126</v>
      </c>
      <c r="R2538" t="s">
        <v>2029</v>
      </c>
      <c r="S2538" t="s">
        <v>78</v>
      </c>
      <c r="T2538" t="s">
        <v>101</v>
      </c>
    </row>
    <row r="2539" spans="1:20" x14ac:dyDescent="0.25">
      <c r="A2539" s="1">
        <v>5097</v>
      </c>
      <c r="B2539" t="s">
        <v>23</v>
      </c>
      <c r="C2539" t="s">
        <v>32</v>
      </c>
      <c r="D2539" t="s">
        <v>71</v>
      </c>
      <c r="E2539" t="s">
        <v>56</v>
      </c>
      <c r="F2539" t="s">
        <v>74</v>
      </c>
      <c r="G2539" t="s">
        <v>80</v>
      </c>
      <c r="H2539" t="s">
        <v>489</v>
      </c>
      <c r="I2539" t="s">
        <v>82</v>
      </c>
      <c r="J2539" t="s">
        <v>99</v>
      </c>
      <c r="K2539" t="s">
        <v>1125</v>
      </c>
      <c r="L2539" t="s">
        <v>126</v>
      </c>
      <c r="M2539" t="s">
        <v>73</v>
      </c>
      <c r="N2539" t="s">
        <v>1116</v>
      </c>
      <c r="O2539" t="s">
        <v>92</v>
      </c>
      <c r="P2539" t="s">
        <v>1324</v>
      </c>
      <c r="Q2539" t="s">
        <v>126</v>
      </c>
      <c r="R2539" t="s">
        <v>1741</v>
      </c>
      <c r="S2539" t="s">
        <v>117</v>
      </c>
      <c r="T2539" t="s">
        <v>126</v>
      </c>
    </row>
    <row r="2540" spans="1:20" x14ac:dyDescent="0.25">
      <c r="A2540" s="1">
        <v>5098</v>
      </c>
      <c r="B2540" t="s">
        <v>23</v>
      </c>
      <c r="C2540" t="s">
        <v>34</v>
      </c>
      <c r="D2540" t="s">
        <v>71</v>
      </c>
      <c r="E2540" t="s">
        <v>55</v>
      </c>
      <c r="F2540" t="s">
        <v>74</v>
      </c>
      <c r="G2540" t="s">
        <v>112</v>
      </c>
      <c r="H2540" t="s">
        <v>926</v>
      </c>
      <c r="I2540" t="s">
        <v>96</v>
      </c>
      <c r="J2540" t="s">
        <v>81</v>
      </c>
      <c r="K2540" t="s">
        <v>1215</v>
      </c>
      <c r="L2540" t="s">
        <v>126</v>
      </c>
      <c r="M2540" t="s">
        <v>73</v>
      </c>
      <c r="N2540" t="s">
        <v>74</v>
      </c>
      <c r="O2540" t="s">
        <v>108</v>
      </c>
      <c r="P2540" t="s">
        <v>1192</v>
      </c>
      <c r="Q2540" t="s">
        <v>1116</v>
      </c>
      <c r="R2540" t="s">
        <v>1418</v>
      </c>
      <c r="S2540" t="s">
        <v>117</v>
      </c>
      <c r="T2540" t="s">
        <v>1116</v>
      </c>
    </row>
    <row r="2541" spans="1:20" x14ac:dyDescent="0.25">
      <c r="A2541" s="1">
        <v>5099</v>
      </c>
      <c r="B2541" t="s">
        <v>23</v>
      </c>
      <c r="C2541" t="s">
        <v>35</v>
      </c>
      <c r="D2541" t="s">
        <v>71</v>
      </c>
      <c r="E2541" t="s">
        <v>54</v>
      </c>
      <c r="F2541" t="s">
        <v>73</v>
      </c>
      <c r="G2541" t="s">
        <v>95</v>
      </c>
      <c r="H2541" t="s">
        <v>405</v>
      </c>
      <c r="I2541" t="s">
        <v>75</v>
      </c>
      <c r="J2541" t="s">
        <v>103</v>
      </c>
      <c r="K2541" t="s">
        <v>1176</v>
      </c>
      <c r="L2541" t="s">
        <v>126</v>
      </c>
      <c r="M2541" t="s">
        <v>73</v>
      </c>
      <c r="N2541" t="s">
        <v>83</v>
      </c>
      <c r="O2541" t="s">
        <v>79</v>
      </c>
      <c r="P2541" t="s">
        <v>1168</v>
      </c>
      <c r="Q2541" t="s">
        <v>74</v>
      </c>
      <c r="R2541" t="s">
        <v>1702</v>
      </c>
      <c r="S2541" t="s">
        <v>82</v>
      </c>
      <c r="T2541" t="s">
        <v>131</v>
      </c>
    </row>
    <row r="2542" spans="1:20" x14ac:dyDescent="0.25">
      <c r="A2542" s="1">
        <v>5100</v>
      </c>
      <c r="B2542" t="s">
        <v>23</v>
      </c>
      <c r="C2542" t="s">
        <v>36</v>
      </c>
      <c r="D2542" t="s">
        <v>71</v>
      </c>
      <c r="E2542" t="s">
        <v>65</v>
      </c>
      <c r="F2542" t="s">
        <v>73</v>
      </c>
      <c r="G2542" t="s">
        <v>112</v>
      </c>
      <c r="H2542" t="s">
        <v>521</v>
      </c>
      <c r="I2542" t="s">
        <v>98</v>
      </c>
      <c r="J2542" t="s">
        <v>86</v>
      </c>
      <c r="K2542" t="s">
        <v>1372</v>
      </c>
      <c r="L2542" t="s">
        <v>101</v>
      </c>
      <c r="M2542" t="s">
        <v>74</v>
      </c>
      <c r="N2542" t="s">
        <v>73</v>
      </c>
      <c r="O2542" t="s">
        <v>107</v>
      </c>
      <c r="P2542" t="s">
        <v>1265</v>
      </c>
      <c r="Q2542" t="s">
        <v>126</v>
      </c>
      <c r="R2542" t="s">
        <v>1040</v>
      </c>
      <c r="S2542" t="s">
        <v>116</v>
      </c>
      <c r="T2542" t="s">
        <v>117</v>
      </c>
    </row>
    <row r="2543" spans="1:20" x14ac:dyDescent="0.25">
      <c r="A2543" s="1">
        <v>5101</v>
      </c>
      <c r="B2543" t="s">
        <v>23</v>
      </c>
      <c r="C2543" t="s">
        <v>37</v>
      </c>
      <c r="D2543" t="s">
        <v>71</v>
      </c>
      <c r="E2543" t="s">
        <v>53</v>
      </c>
      <c r="F2543" t="s">
        <v>74</v>
      </c>
      <c r="G2543" t="s">
        <v>98</v>
      </c>
      <c r="H2543" t="s">
        <v>805</v>
      </c>
      <c r="I2543" t="s">
        <v>103</v>
      </c>
      <c r="J2543" t="s">
        <v>97</v>
      </c>
      <c r="K2543" t="s">
        <v>1183</v>
      </c>
      <c r="L2543" t="s">
        <v>126</v>
      </c>
      <c r="M2543" t="s">
        <v>74</v>
      </c>
      <c r="N2543" t="s">
        <v>126</v>
      </c>
      <c r="O2543" t="s">
        <v>94</v>
      </c>
      <c r="P2543" t="s">
        <v>1238</v>
      </c>
      <c r="Q2543" t="s">
        <v>74</v>
      </c>
      <c r="R2543" t="s">
        <v>1462</v>
      </c>
      <c r="S2543" t="s">
        <v>78</v>
      </c>
      <c r="T2543" t="s">
        <v>1116</v>
      </c>
    </row>
    <row r="2544" spans="1:20" x14ac:dyDescent="0.25">
      <c r="A2544" s="1">
        <v>5102</v>
      </c>
      <c r="B2544" t="s">
        <v>23</v>
      </c>
      <c r="C2544" t="s">
        <v>38</v>
      </c>
      <c r="D2544" t="s">
        <v>71</v>
      </c>
      <c r="E2544" t="s">
        <v>64</v>
      </c>
      <c r="F2544" t="s">
        <v>74</v>
      </c>
      <c r="G2544" t="s">
        <v>94</v>
      </c>
      <c r="H2544" t="s">
        <v>1113</v>
      </c>
      <c r="I2544" t="s">
        <v>75</v>
      </c>
      <c r="J2544" t="s">
        <v>86</v>
      </c>
      <c r="K2544" t="s">
        <v>1285</v>
      </c>
      <c r="L2544" t="s">
        <v>101</v>
      </c>
      <c r="M2544" t="s">
        <v>73</v>
      </c>
      <c r="N2544" t="s">
        <v>131</v>
      </c>
      <c r="O2544" t="s">
        <v>92</v>
      </c>
      <c r="P2544" t="s">
        <v>1118</v>
      </c>
      <c r="Q2544" t="s">
        <v>74</v>
      </c>
      <c r="R2544" t="s">
        <v>1540</v>
      </c>
      <c r="S2544" t="s">
        <v>82</v>
      </c>
      <c r="T2544" t="s">
        <v>131</v>
      </c>
    </row>
    <row r="2545" spans="1:20" x14ac:dyDescent="0.25">
      <c r="A2545" s="1">
        <v>5103</v>
      </c>
      <c r="B2545" t="s">
        <v>23</v>
      </c>
      <c r="C2545" t="s">
        <v>39</v>
      </c>
      <c r="D2545" t="s">
        <v>71</v>
      </c>
      <c r="E2545" t="s">
        <v>53</v>
      </c>
      <c r="F2545" t="s">
        <v>73</v>
      </c>
      <c r="G2545" t="s">
        <v>80</v>
      </c>
      <c r="H2545" t="s">
        <v>1114</v>
      </c>
      <c r="I2545" t="s">
        <v>96</v>
      </c>
      <c r="J2545" t="s">
        <v>98</v>
      </c>
      <c r="K2545" t="s">
        <v>1300</v>
      </c>
      <c r="L2545" t="s">
        <v>126</v>
      </c>
      <c r="M2545" t="s">
        <v>73</v>
      </c>
      <c r="N2545" t="s">
        <v>73</v>
      </c>
      <c r="O2545" t="s">
        <v>91</v>
      </c>
      <c r="P2545" t="s">
        <v>1270</v>
      </c>
      <c r="Q2545" t="s">
        <v>101</v>
      </c>
      <c r="R2545" t="s">
        <v>1716</v>
      </c>
      <c r="S2545" t="s">
        <v>78</v>
      </c>
      <c r="T2545" t="s">
        <v>131</v>
      </c>
    </row>
    <row r="2546" spans="1:20" x14ac:dyDescent="0.25">
      <c r="A2546" s="1">
        <v>5104</v>
      </c>
      <c r="B2546" t="s">
        <v>23</v>
      </c>
      <c r="C2546" t="s">
        <v>24</v>
      </c>
      <c r="D2546" t="s">
        <v>72</v>
      </c>
      <c r="E2546" t="s">
        <v>66</v>
      </c>
      <c r="F2546" t="s">
        <v>73</v>
      </c>
      <c r="G2546" t="s">
        <v>86</v>
      </c>
      <c r="H2546" t="s">
        <v>922</v>
      </c>
      <c r="I2546" t="s">
        <v>79</v>
      </c>
      <c r="J2546" t="s">
        <v>109</v>
      </c>
      <c r="K2546" t="s">
        <v>1196</v>
      </c>
      <c r="L2546" t="s">
        <v>101</v>
      </c>
      <c r="M2546" t="s">
        <v>73</v>
      </c>
      <c r="N2546" t="s">
        <v>74</v>
      </c>
      <c r="O2546" t="s">
        <v>82</v>
      </c>
      <c r="P2546" t="s">
        <v>94</v>
      </c>
      <c r="Q2546" t="s">
        <v>73</v>
      </c>
      <c r="R2546" t="s">
        <v>1901</v>
      </c>
      <c r="S2546" t="s">
        <v>82</v>
      </c>
      <c r="T2546" t="s">
        <v>131</v>
      </c>
    </row>
    <row r="2547" spans="1:20" x14ac:dyDescent="0.25">
      <c r="A2547" s="1">
        <v>5105</v>
      </c>
      <c r="B2547" t="s">
        <v>23</v>
      </c>
      <c r="C2547" t="s">
        <v>25</v>
      </c>
      <c r="D2547" t="s">
        <v>72</v>
      </c>
      <c r="E2547" t="s">
        <v>49</v>
      </c>
      <c r="F2547" t="s">
        <v>74</v>
      </c>
      <c r="G2547" t="s">
        <v>98</v>
      </c>
      <c r="H2547" t="s">
        <v>717</v>
      </c>
      <c r="I2547" t="s">
        <v>92</v>
      </c>
      <c r="J2547" t="s">
        <v>97</v>
      </c>
      <c r="K2547" t="s">
        <v>1216</v>
      </c>
      <c r="L2547" t="s">
        <v>126</v>
      </c>
      <c r="M2547" t="s">
        <v>73</v>
      </c>
      <c r="N2547" t="s">
        <v>74</v>
      </c>
      <c r="O2547" t="s">
        <v>75</v>
      </c>
      <c r="P2547" t="s">
        <v>129</v>
      </c>
      <c r="Q2547" t="s">
        <v>74</v>
      </c>
      <c r="R2547" t="s">
        <v>1908</v>
      </c>
      <c r="S2547" t="s">
        <v>87</v>
      </c>
      <c r="T2547" t="s">
        <v>126</v>
      </c>
    </row>
    <row r="2548" spans="1:20" x14ac:dyDescent="0.25">
      <c r="A2548" s="1">
        <v>5106</v>
      </c>
      <c r="B2548" t="s">
        <v>23</v>
      </c>
      <c r="C2548" t="s">
        <v>26</v>
      </c>
      <c r="D2548" t="s">
        <v>72</v>
      </c>
      <c r="E2548" t="s">
        <v>46</v>
      </c>
      <c r="F2548" t="s">
        <v>74</v>
      </c>
      <c r="G2548" t="s">
        <v>106</v>
      </c>
      <c r="H2548" t="s">
        <v>283</v>
      </c>
      <c r="I2548" t="s">
        <v>79</v>
      </c>
      <c r="J2548" t="s">
        <v>84</v>
      </c>
      <c r="K2548" t="s">
        <v>1313</v>
      </c>
      <c r="L2548" t="s">
        <v>126</v>
      </c>
      <c r="M2548" t="s">
        <v>101</v>
      </c>
      <c r="N2548" t="s">
        <v>1116</v>
      </c>
      <c r="O2548" t="s">
        <v>98</v>
      </c>
      <c r="P2548" t="s">
        <v>537</v>
      </c>
      <c r="Q2548" t="s">
        <v>73</v>
      </c>
      <c r="R2548" t="s">
        <v>660</v>
      </c>
      <c r="S2548" t="s">
        <v>87</v>
      </c>
      <c r="T2548" t="s">
        <v>101</v>
      </c>
    </row>
    <row r="2549" spans="1:20" x14ac:dyDescent="0.25">
      <c r="A2549" s="1">
        <v>5107</v>
      </c>
      <c r="B2549" t="s">
        <v>23</v>
      </c>
      <c r="C2549" t="s">
        <v>27</v>
      </c>
      <c r="D2549" t="s">
        <v>72</v>
      </c>
      <c r="E2549" t="s">
        <v>61</v>
      </c>
      <c r="F2549" t="s">
        <v>73</v>
      </c>
      <c r="G2549" t="s">
        <v>101</v>
      </c>
      <c r="H2549" t="s">
        <v>1115</v>
      </c>
      <c r="I2549" t="s">
        <v>106</v>
      </c>
      <c r="J2549" t="s">
        <v>94</v>
      </c>
      <c r="K2549" t="s">
        <v>1018</v>
      </c>
      <c r="L2549" t="s">
        <v>73</v>
      </c>
      <c r="M2549" t="s">
        <v>1116</v>
      </c>
      <c r="N2549" t="s">
        <v>101</v>
      </c>
      <c r="O2549" t="s">
        <v>75</v>
      </c>
      <c r="P2549" t="s">
        <v>121</v>
      </c>
      <c r="Q2549" t="s">
        <v>73</v>
      </c>
      <c r="R2549" t="s">
        <v>1859</v>
      </c>
      <c r="S2549" t="s">
        <v>116</v>
      </c>
      <c r="T2549" t="s">
        <v>126</v>
      </c>
    </row>
    <row r="2550" spans="1:20" x14ac:dyDescent="0.25">
      <c r="A2550" s="1">
        <v>5108</v>
      </c>
      <c r="B2550" t="s">
        <v>23</v>
      </c>
      <c r="C2550" t="s">
        <v>28</v>
      </c>
      <c r="D2550" t="s">
        <v>72</v>
      </c>
      <c r="E2550" t="s">
        <v>63</v>
      </c>
      <c r="F2550" t="s">
        <v>74</v>
      </c>
      <c r="G2550" t="s">
        <v>76</v>
      </c>
      <c r="H2550" t="s">
        <v>614</v>
      </c>
      <c r="I2550" t="s">
        <v>81</v>
      </c>
      <c r="J2550" t="s">
        <v>86</v>
      </c>
      <c r="K2550" t="s">
        <v>447</v>
      </c>
      <c r="L2550" t="s">
        <v>73</v>
      </c>
      <c r="M2550" t="s">
        <v>74</v>
      </c>
      <c r="N2550" t="s">
        <v>83</v>
      </c>
      <c r="O2550" t="s">
        <v>90</v>
      </c>
      <c r="P2550" t="s">
        <v>1349</v>
      </c>
      <c r="Q2550" t="s">
        <v>74</v>
      </c>
      <c r="R2550" t="s">
        <v>2141</v>
      </c>
      <c r="S2550" t="s">
        <v>116</v>
      </c>
      <c r="T2550" t="s">
        <v>74</v>
      </c>
    </row>
    <row r="2551" spans="1:20" x14ac:dyDescent="0.25">
      <c r="A2551" s="1">
        <v>5109</v>
      </c>
      <c r="B2551" t="s">
        <v>23</v>
      </c>
      <c r="C2551" t="s">
        <v>40</v>
      </c>
      <c r="D2551" t="s">
        <v>72</v>
      </c>
      <c r="E2551" t="s">
        <v>59</v>
      </c>
      <c r="F2551" t="s">
        <v>73</v>
      </c>
      <c r="G2551" t="s">
        <v>75</v>
      </c>
      <c r="H2551" t="s">
        <v>777</v>
      </c>
      <c r="I2551" t="s">
        <v>82</v>
      </c>
      <c r="J2551" t="s">
        <v>114</v>
      </c>
      <c r="K2551" t="s">
        <v>1200</v>
      </c>
      <c r="L2551" t="s">
        <v>126</v>
      </c>
      <c r="M2551" t="s">
        <v>73</v>
      </c>
      <c r="N2551" t="s">
        <v>73</v>
      </c>
      <c r="O2551" t="s">
        <v>108</v>
      </c>
      <c r="P2551" t="s">
        <v>1349</v>
      </c>
      <c r="Q2551" t="s">
        <v>73</v>
      </c>
      <c r="R2551" t="s">
        <v>2084</v>
      </c>
      <c r="S2551" t="s">
        <v>116</v>
      </c>
      <c r="T2551" t="s">
        <v>126</v>
      </c>
    </row>
    <row r="2552" spans="1:20" x14ac:dyDescent="0.25">
      <c r="A2552" s="1">
        <v>5110</v>
      </c>
      <c r="B2552" t="s">
        <v>23</v>
      </c>
      <c r="C2552" t="s">
        <v>29</v>
      </c>
      <c r="D2552" t="s">
        <v>72</v>
      </c>
      <c r="E2552" t="s">
        <v>68</v>
      </c>
      <c r="F2552" t="s">
        <v>74</v>
      </c>
      <c r="G2552" t="s">
        <v>73</v>
      </c>
      <c r="H2552" t="s">
        <v>321</v>
      </c>
      <c r="I2552" t="s">
        <v>87</v>
      </c>
      <c r="J2552" t="s">
        <v>85</v>
      </c>
      <c r="K2552" t="s">
        <v>125</v>
      </c>
      <c r="L2552" t="s">
        <v>73</v>
      </c>
      <c r="M2552" t="s">
        <v>73</v>
      </c>
      <c r="N2552" t="s">
        <v>101</v>
      </c>
      <c r="O2552" t="s">
        <v>92</v>
      </c>
      <c r="P2552" t="s">
        <v>817</v>
      </c>
      <c r="Q2552" t="s">
        <v>73</v>
      </c>
      <c r="R2552" t="s">
        <v>1699</v>
      </c>
      <c r="S2552" t="s">
        <v>87</v>
      </c>
      <c r="T2552" t="s">
        <v>101</v>
      </c>
    </row>
    <row r="2553" spans="1:20" x14ac:dyDescent="0.25">
      <c r="A2553" s="1">
        <v>5111</v>
      </c>
      <c r="B2553" t="s">
        <v>23</v>
      </c>
      <c r="C2553" t="s">
        <v>30</v>
      </c>
      <c r="D2553" t="s">
        <v>72</v>
      </c>
      <c r="E2553" t="s">
        <v>60</v>
      </c>
      <c r="F2553" t="s">
        <v>73</v>
      </c>
      <c r="G2553" t="s">
        <v>87</v>
      </c>
      <c r="H2553" t="s">
        <v>312</v>
      </c>
      <c r="I2553" t="s">
        <v>106</v>
      </c>
      <c r="J2553" t="s">
        <v>98</v>
      </c>
      <c r="K2553" t="s">
        <v>862</v>
      </c>
      <c r="L2553" t="s">
        <v>73</v>
      </c>
      <c r="M2553" t="s">
        <v>74</v>
      </c>
      <c r="N2553" t="s">
        <v>1116</v>
      </c>
      <c r="O2553" t="s">
        <v>89</v>
      </c>
      <c r="P2553" t="s">
        <v>473</v>
      </c>
      <c r="Q2553" t="s">
        <v>73</v>
      </c>
      <c r="R2553" t="s">
        <v>161</v>
      </c>
      <c r="S2553" t="s">
        <v>76</v>
      </c>
      <c r="T2553" t="s">
        <v>126</v>
      </c>
    </row>
    <row r="2554" spans="1:20" x14ac:dyDescent="0.25">
      <c r="A2554" s="1">
        <v>5112</v>
      </c>
      <c r="B2554" t="s">
        <v>23</v>
      </c>
      <c r="C2554" t="s">
        <v>31</v>
      </c>
      <c r="D2554" t="s">
        <v>72</v>
      </c>
      <c r="E2554" t="s">
        <v>44</v>
      </c>
      <c r="F2554" t="s">
        <v>73</v>
      </c>
      <c r="G2554" t="s">
        <v>87</v>
      </c>
      <c r="H2554" t="s">
        <v>570</v>
      </c>
      <c r="I2554" t="s">
        <v>106</v>
      </c>
      <c r="J2554" t="s">
        <v>103</v>
      </c>
      <c r="K2554" t="s">
        <v>995</v>
      </c>
      <c r="L2554" t="s">
        <v>73</v>
      </c>
      <c r="M2554" t="s">
        <v>73</v>
      </c>
      <c r="N2554" t="s">
        <v>1116</v>
      </c>
      <c r="O2554" t="s">
        <v>102</v>
      </c>
      <c r="P2554" t="s">
        <v>772</v>
      </c>
      <c r="Q2554" t="s">
        <v>73</v>
      </c>
      <c r="R2554" t="s">
        <v>2034</v>
      </c>
      <c r="S2554" t="s">
        <v>116</v>
      </c>
      <c r="T2554" t="s">
        <v>126</v>
      </c>
    </row>
    <row r="2555" spans="1:20" x14ac:dyDescent="0.25">
      <c r="A2555" s="1">
        <v>5113</v>
      </c>
      <c r="B2555" t="s">
        <v>23</v>
      </c>
      <c r="C2555" t="s">
        <v>33</v>
      </c>
      <c r="D2555" t="s">
        <v>72</v>
      </c>
      <c r="E2555" t="s">
        <v>62</v>
      </c>
      <c r="F2555" t="s">
        <v>74</v>
      </c>
      <c r="G2555" t="s">
        <v>75</v>
      </c>
      <c r="H2555" t="s">
        <v>810</v>
      </c>
      <c r="I2555" t="s">
        <v>99</v>
      </c>
      <c r="J2555" t="s">
        <v>80</v>
      </c>
      <c r="K2555" t="s">
        <v>1225</v>
      </c>
      <c r="L2555" t="s">
        <v>126</v>
      </c>
      <c r="M2555" t="s">
        <v>74</v>
      </c>
      <c r="N2555" t="s">
        <v>83</v>
      </c>
      <c r="O2555" t="s">
        <v>90</v>
      </c>
      <c r="P2555" t="s">
        <v>128</v>
      </c>
      <c r="Q2555" t="s">
        <v>73</v>
      </c>
      <c r="R2555" t="s">
        <v>1487</v>
      </c>
      <c r="S2555" t="s">
        <v>89</v>
      </c>
      <c r="T2555" t="s">
        <v>83</v>
      </c>
    </row>
    <row r="2556" spans="1:20" x14ac:dyDescent="0.25">
      <c r="A2556" s="1">
        <v>5114</v>
      </c>
      <c r="B2556" t="s">
        <v>23</v>
      </c>
      <c r="C2556" t="s">
        <v>34</v>
      </c>
      <c r="D2556" t="s">
        <v>72</v>
      </c>
      <c r="E2556" t="s">
        <v>51</v>
      </c>
      <c r="F2556" t="s">
        <v>74</v>
      </c>
      <c r="G2556" t="s">
        <v>99</v>
      </c>
      <c r="H2556" t="s">
        <v>441</v>
      </c>
      <c r="I2556" t="s">
        <v>82</v>
      </c>
      <c r="J2556" t="s">
        <v>79</v>
      </c>
      <c r="K2556" t="s">
        <v>1323</v>
      </c>
      <c r="L2556" t="s">
        <v>73</v>
      </c>
      <c r="M2556" t="s">
        <v>74</v>
      </c>
      <c r="N2556" t="s">
        <v>101</v>
      </c>
      <c r="O2556" t="s">
        <v>77</v>
      </c>
      <c r="P2556" t="s">
        <v>849</v>
      </c>
      <c r="Q2556" t="s">
        <v>73</v>
      </c>
      <c r="R2556" t="s">
        <v>809</v>
      </c>
      <c r="S2556" t="s">
        <v>96</v>
      </c>
      <c r="T2556" t="s">
        <v>1116</v>
      </c>
    </row>
    <row r="2557" spans="1:20" x14ac:dyDescent="0.25">
      <c r="A2557" s="1">
        <v>5115</v>
      </c>
      <c r="B2557" t="s">
        <v>23</v>
      </c>
      <c r="C2557" t="s">
        <v>35</v>
      </c>
      <c r="D2557" t="s">
        <v>72</v>
      </c>
      <c r="E2557" t="s">
        <v>45</v>
      </c>
      <c r="F2557" t="s">
        <v>73</v>
      </c>
      <c r="G2557" t="s">
        <v>113</v>
      </c>
      <c r="H2557" t="s">
        <v>736</v>
      </c>
      <c r="I2557" t="s">
        <v>82</v>
      </c>
      <c r="J2557" t="s">
        <v>114</v>
      </c>
      <c r="K2557" t="s">
        <v>260</v>
      </c>
      <c r="L2557" t="s">
        <v>73</v>
      </c>
      <c r="M2557" t="s">
        <v>73</v>
      </c>
      <c r="N2557" t="s">
        <v>131</v>
      </c>
      <c r="O2557" t="s">
        <v>79</v>
      </c>
      <c r="P2557" t="s">
        <v>1285</v>
      </c>
      <c r="Q2557" t="s">
        <v>101</v>
      </c>
      <c r="R2557" t="s">
        <v>1935</v>
      </c>
      <c r="S2557" t="s">
        <v>116</v>
      </c>
      <c r="T2557" t="s">
        <v>101</v>
      </c>
    </row>
    <row r="2558" spans="1:20" x14ac:dyDescent="0.25">
      <c r="A2558" s="1">
        <v>5116</v>
      </c>
      <c r="B2558" t="s">
        <v>23</v>
      </c>
      <c r="C2558" t="s">
        <v>36</v>
      </c>
      <c r="D2558" t="s">
        <v>72</v>
      </c>
      <c r="E2558" t="s">
        <v>52</v>
      </c>
      <c r="F2558" t="s">
        <v>73</v>
      </c>
      <c r="G2558" t="s">
        <v>106</v>
      </c>
      <c r="H2558" t="s">
        <v>666</v>
      </c>
      <c r="I2558" t="s">
        <v>89</v>
      </c>
      <c r="J2558" t="s">
        <v>86</v>
      </c>
      <c r="K2558" t="s">
        <v>1101</v>
      </c>
      <c r="L2558" t="s">
        <v>74</v>
      </c>
      <c r="M2558" t="s">
        <v>74</v>
      </c>
      <c r="N2558" t="s">
        <v>1116</v>
      </c>
      <c r="O2558" t="s">
        <v>94</v>
      </c>
      <c r="P2558" t="s">
        <v>1018</v>
      </c>
      <c r="Q2558" t="s">
        <v>74</v>
      </c>
      <c r="R2558" t="s">
        <v>1092</v>
      </c>
      <c r="S2558" t="s">
        <v>116</v>
      </c>
      <c r="T2558" t="s">
        <v>1116</v>
      </c>
    </row>
    <row r="2559" spans="1:20" x14ac:dyDescent="0.25">
      <c r="A2559" s="1">
        <v>5117</v>
      </c>
      <c r="B2559" t="s">
        <v>23</v>
      </c>
      <c r="C2559" t="s">
        <v>37</v>
      </c>
      <c r="D2559" t="s">
        <v>72</v>
      </c>
      <c r="E2559" t="s">
        <v>66</v>
      </c>
      <c r="F2559" t="s">
        <v>74</v>
      </c>
      <c r="G2559" t="s">
        <v>86</v>
      </c>
      <c r="H2559" t="s">
        <v>311</v>
      </c>
      <c r="I2559" t="s">
        <v>99</v>
      </c>
      <c r="J2559" t="s">
        <v>94</v>
      </c>
      <c r="K2559" t="s">
        <v>1316</v>
      </c>
      <c r="L2559" t="s">
        <v>126</v>
      </c>
      <c r="M2559" t="s">
        <v>73</v>
      </c>
      <c r="N2559" t="s">
        <v>74</v>
      </c>
      <c r="O2559" t="s">
        <v>103</v>
      </c>
      <c r="P2559" t="s">
        <v>944</v>
      </c>
      <c r="Q2559" t="s">
        <v>74</v>
      </c>
      <c r="R2559" t="s">
        <v>2117</v>
      </c>
      <c r="S2559" t="s">
        <v>78</v>
      </c>
      <c r="T2559" t="s">
        <v>1116</v>
      </c>
    </row>
    <row r="2560" spans="1:20" x14ac:dyDescent="0.25">
      <c r="A2560" s="1">
        <v>5118</v>
      </c>
      <c r="B2560" t="s">
        <v>23</v>
      </c>
      <c r="C2560" t="s">
        <v>38</v>
      </c>
      <c r="D2560" t="s">
        <v>72</v>
      </c>
      <c r="E2560" t="s">
        <v>61</v>
      </c>
      <c r="F2560" t="s">
        <v>74</v>
      </c>
      <c r="G2560" t="s">
        <v>80</v>
      </c>
      <c r="H2560" t="s">
        <v>711</v>
      </c>
      <c r="I2560" t="s">
        <v>113</v>
      </c>
      <c r="J2560" t="s">
        <v>105</v>
      </c>
      <c r="K2560" t="s">
        <v>1123</v>
      </c>
      <c r="L2560" t="s">
        <v>101</v>
      </c>
      <c r="M2560" t="s">
        <v>73</v>
      </c>
      <c r="N2560" t="s">
        <v>101</v>
      </c>
      <c r="O2560" t="s">
        <v>92</v>
      </c>
      <c r="P2560" t="s">
        <v>585</v>
      </c>
      <c r="Q2560" t="s">
        <v>126</v>
      </c>
      <c r="R2560" t="s">
        <v>753</v>
      </c>
      <c r="S2560" t="s">
        <v>96</v>
      </c>
      <c r="T2560" t="s">
        <v>117</v>
      </c>
    </row>
    <row r="2561" spans="1:20" x14ac:dyDescent="0.25">
      <c r="A2561" s="1">
        <v>5119</v>
      </c>
      <c r="B2561" t="s">
        <v>23</v>
      </c>
      <c r="C2561" t="s">
        <v>39</v>
      </c>
      <c r="D2561" t="s">
        <v>72</v>
      </c>
      <c r="E2561" t="s">
        <v>49</v>
      </c>
      <c r="F2561" t="s">
        <v>73</v>
      </c>
      <c r="G2561" t="s">
        <v>89</v>
      </c>
      <c r="H2561" t="s">
        <v>432</v>
      </c>
      <c r="I2561" t="s">
        <v>81</v>
      </c>
      <c r="J2561" t="s">
        <v>97</v>
      </c>
      <c r="K2561" t="s">
        <v>1227</v>
      </c>
      <c r="L2561" t="s">
        <v>74</v>
      </c>
      <c r="M2561" t="s">
        <v>74</v>
      </c>
      <c r="N2561" t="s">
        <v>126</v>
      </c>
      <c r="O2561" t="s">
        <v>90</v>
      </c>
      <c r="P2561" t="s">
        <v>187</v>
      </c>
      <c r="Q2561" t="s">
        <v>73</v>
      </c>
      <c r="R2561" t="s">
        <v>2126</v>
      </c>
      <c r="S2561" t="s">
        <v>85</v>
      </c>
      <c r="T2561" t="s">
        <v>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561"/>
  <sheetViews>
    <sheetView workbookViewId="0">
      <selection activeCell="V23" sqref="V23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2560</v>
      </c>
      <c r="B2" t="s">
        <v>19</v>
      </c>
      <c r="C2" t="s">
        <v>24</v>
      </c>
      <c r="D2" t="s">
        <v>41</v>
      </c>
      <c r="E2" t="s">
        <v>64</v>
      </c>
      <c r="F2" t="s">
        <v>74</v>
      </c>
      <c r="G2" t="s">
        <v>99</v>
      </c>
      <c r="H2" t="s">
        <v>880</v>
      </c>
      <c r="I2" t="s">
        <v>79</v>
      </c>
      <c r="J2" t="s">
        <v>118</v>
      </c>
      <c r="K2" t="s">
        <v>1337</v>
      </c>
      <c r="L2" t="s">
        <v>74</v>
      </c>
      <c r="M2" t="s">
        <v>74</v>
      </c>
      <c r="N2" t="s">
        <v>126</v>
      </c>
      <c r="O2" t="s">
        <v>90</v>
      </c>
      <c r="P2" t="s">
        <v>128</v>
      </c>
      <c r="Q2" t="s">
        <v>73</v>
      </c>
      <c r="R2" t="s">
        <v>924</v>
      </c>
      <c r="S2" t="s">
        <v>81</v>
      </c>
      <c r="T2" t="s">
        <v>76</v>
      </c>
    </row>
    <row r="3" spans="1:20" x14ac:dyDescent="0.25">
      <c r="A3" s="1">
        <v>2561</v>
      </c>
      <c r="B3" t="s">
        <v>19</v>
      </c>
      <c r="C3" t="s">
        <v>25</v>
      </c>
      <c r="D3" t="s">
        <v>41</v>
      </c>
      <c r="E3" t="s">
        <v>46</v>
      </c>
      <c r="F3" t="s">
        <v>73</v>
      </c>
      <c r="G3" t="s">
        <v>102</v>
      </c>
      <c r="H3" t="s">
        <v>156</v>
      </c>
      <c r="I3" t="s">
        <v>103</v>
      </c>
      <c r="J3" t="s">
        <v>107</v>
      </c>
      <c r="K3" t="s">
        <v>1152</v>
      </c>
      <c r="L3" t="s">
        <v>74</v>
      </c>
      <c r="M3" t="s">
        <v>126</v>
      </c>
      <c r="N3" t="s">
        <v>126</v>
      </c>
      <c r="O3" t="s">
        <v>94</v>
      </c>
      <c r="P3" t="s">
        <v>681</v>
      </c>
      <c r="Q3" t="s">
        <v>74</v>
      </c>
      <c r="R3" t="s">
        <v>1531</v>
      </c>
      <c r="S3" t="s">
        <v>85</v>
      </c>
      <c r="T3" t="s">
        <v>126</v>
      </c>
    </row>
    <row r="4" spans="1:20" x14ac:dyDescent="0.25">
      <c r="A4" s="1">
        <v>2562</v>
      </c>
      <c r="B4" t="s">
        <v>19</v>
      </c>
      <c r="C4" t="s">
        <v>26</v>
      </c>
      <c r="D4" t="s">
        <v>41</v>
      </c>
      <c r="E4" t="s">
        <v>68</v>
      </c>
      <c r="F4" t="s">
        <v>74</v>
      </c>
      <c r="G4" t="s">
        <v>76</v>
      </c>
      <c r="H4" t="s">
        <v>984</v>
      </c>
      <c r="I4" t="s">
        <v>87</v>
      </c>
      <c r="J4" t="s">
        <v>99</v>
      </c>
      <c r="K4" t="s">
        <v>130</v>
      </c>
      <c r="L4" t="s">
        <v>73</v>
      </c>
      <c r="M4" t="s">
        <v>1116</v>
      </c>
      <c r="N4" t="s">
        <v>126</v>
      </c>
      <c r="O4" t="s">
        <v>113</v>
      </c>
      <c r="P4" t="s">
        <v>842</v>
      </c>
      <c r="Q4" t="s">
        <v>74</v>
      </c>
      <c r="R4" t="s">
        <v>2133</v>
      </c>
      <c r="S4" t="s">
        <v>85</v>
      </c>
      <c r="T4" t="s">
        <v>1116</v>
      </c>
    </row>
    <row r="5" spans="1:20" x14ac:dyDescent="0.25">
      <c r="A5" s="1">
        <v>2563</v>
      </c>
      <c r="B5" t="s">
        <v>19</v>
      </c>
      <c r="C5" t="s">
        <v>27</v>
      </c>
      <c r="D5" t="s">
        <v>41</v>
      </c>
      <c r="E5" t="s">
        <v>58</v>
      </c>
      <c r="F5" t="s">
        <v>74</v>
      </c>
      <c r="G5" t="s">
        <v>77</v>
      </c>
      <c r="H5" t="s">
        <v>974</v>
      </c>
      <c r="I5" t="s">
        <v>89</v>
      </c>
      <c r="J5" t="s">
        <v>77</v>
      </c>
      <c r="K5" t="s">
        <v>1252</v>
      </c>
      <c r="L5" t="s">
        <v>101</v>
      </c>
      <c r="M5" t="s">
        <v>73</v>
      </c>
      <c r="N5" t="s">
        <v>74</v>
      </c>
      <c r="O5" t="s">
        <v>92</v>
      </c>
      <c r="P5" t="s">
        <v>1252</v>
      </c>
      <c r="Q5" t="s">
        <v>73</v>
      </c>
      <c r="R5" t="s">
        <v>1493</v>
      </c>
      <c r="S5" t="s">
        <v>82</v>
      </c>
      <c r="T5" t="s">
        <v>131</v>
      </c>
    </row>
    <row r="6" spans="1:20" x14ac:dyDescent="0.25">
      <c r="A6" s="1">
        <v>2564</v>
      </c>
      <c r="B6" t="s">
        <v>19</v>
      </c>
      <c r="C6" t="s">
        <v>28</v>
      </c>
      <c r="D6" t="s">
        <v>41</v>
      </c>
      <c r="E6" t="s">
        <v>51</v>
      </c>
      <c r="F6" t="s">
        <v>73</v>
      </c>
      <c r="G6" t="s">
        <v>75</v>
      </c>
      <c r="H6" t="s">
        <v>656</v>
      </c>
      <c r="I6" t="s">
        <v>88</v>
      </c>
      <c r="J6" t="s">
        <v>335</v>
      </c>
      <c r="K6" t="s">
        <v>1317</v>
      </c>
      <c r="L6" t="s">
        <v>126</v>
      </c>
      <c r="M6" t="s">
        <v>1116</v>
      </c>
      <c r="N6" t="s">
        <v>74</v>
      </c>
      <c r="O6" t="s">
        <v>81</v>
      </c>
      <c r="P6" t="s">
        <v>127</v>
      </c>
      <c r="Q6" t="s">
        <v>73</v>
      </c>
      <c r="R6" t="s">
        <v>1724</v>
      </c>
      <c r="S6" t="s">
        <v>75</v>
      </c>
      <c r="T6" t="s">
        <v>117</v>
      </c>
    </row>
    <row r="7" spans="1:20" x14ac:dyDescent="0.25">
      <c r="A7" s="1">
        <v>2565</v>
      </c>
      <c r="B7" t="s">
        <v>19</v>
      </c>
      <c r="C7" t="s">
        <v>40</v>
      </c>
      <c r="D7" t="s">
        <v>41</v>
      </c>
      <c r="E7" t="s">
        <v>67</v>
      </c>
      <c r="F7" t="s">
        <v>73</v>
      </c>
      <c r="G7" t="s">
        <v>114</v>
      </c>
      <c r="H7" t="s">
        <v>743</v>
      </c>
      <c r="I7" t="s">
        <v>116</v>
      </c>
      <c r="J7" t="s">
        <v>90</v>
      </c>
      <c r="K7" t="s">
        <v>1219</v>
      </c>
      <c r="L7" t="s">
        <v>126</v>
      </c>
      <c r="M7" t="s">
        <v>73</v>
      </c>
      <c r="N7" t="s">
        <v>74</v>
      </c>
      <c r="O7" t="s">
        <v>107</v>
      </c>
      <c r="P7" t="s">
        <v>1101</v>
      </c>
      <c r="Q7" t="s">
        <v>73</v>
      </c>
      <c r="R7" t="s">
        <v>1950</v>
      </c>
      <c r="S7" t="s">
        <v>85</v>
      </c>
      <c r="T7" t="s">
        <v>101</v>
      </c>
    </row>
    <row r="8" spans="1:20" x14ac:dyDescent="0.25">
      <c r="A8" s="1">
        <v>2566</v>
      </c>
      <c r="B8" t="s">
        <v>19</v>
      </c>
      <c r="C8" t="s">
        <v>29</v>
      </c>
      <c r="D8" t="s">
        <v>41</v>
      </c>
      <c r="E8" t="s">
        <v>43</v>
      </c>
      <c r="F8" t="s">
        <v>74</v>
      </c>
      <c r="G8" t="s">
        <v>81</v>
      </c>
      <c r="H8" t="s">
        <v>479</v>
      </c>
      <c r="I8" t="s">
        <v>92</v>
      </c>
      <c r="J8" t="s">
        <v>104</v>
      </c>
      <c r="K8" t="s">
        <v>1187</v>
      </c>
      <c r="L8" t="s">
        <v>74</v>
      </c>
      <c r="M8" t="s">
        <v>74</v>
      </c>
      <c r="N8" t="s">
        <v>101</v>
      </c>
      <c r="O8" t="s">
        <v>89</v>
      </c>
      <c r="P8" t="s">
        <v>121</v>
      </c>
      <c r="Q8" t="s">
        <v>74</v>
      </c>
      <c r="R8" t="s">
        <v>1565</v>
      </c>
      <c r="S8" t="s">
        <v>82</v>
      </c>
      <c r="T8" t="s">
        <v>131</v>
      </c>
    </row>
    <row r="9" spans="1:20" x14ac:dyDescent="0.25">
      <c r="A9" s="1">
        <v>2567</v>
      </c>
      <c r="B9" t="s">
        <v>19</v>
      </c>
      <c r="C9" t="s">
        <v>30</v>
      </c>
      <c r="D9" t="s">
        <v>41</v>
      </c>
      <c r="E9" t="s">
        <v>48</v>
      </c>
      <c r="F9" t="s">
        <v>73</v>
      </c>
      <c r="G9" t="s">
        <v>90</v>
      </c>
      <c r="H9" t="s">
        <v>751</v>
      </c>
      <c r="I9" t="s">
        <v>98</v>
      </c>
      <c r="J9" t="s">
        <v>104</v>
      </c>
      <c r="K9" t="s">
        <v>1131</v>
      </c>
      <c r="L9" t="s">
        <v>101</v>
      </c>
      <c r="M9" t="s">
        <v>74</v>
      </c>
      <c r="N9" t="s">
        <v>74</v>
      </c>
      <c r="O9" t="s">
        <v>90</v>
      </c>
      <c r="P9" t="s">
        <v>91</v>
      </c>
      <c r="Q9" t="s">
        <v>73</v>
      </c>
      <c r="R9" t="s">
        <v>1470</v>
      </c>
      <c r="S9" t="s">
        <v>89</v>
      </c>
      <c r="T9" t="s">
        <v>87</v>
      </c>
    </row>
    <row r="10" spans="1:20" x14ac:dyDescent="0.25">
      <c r="A10" s="1">
        <v>2568</v>
      </c>
      <c r="B10" t="s">
        <v>19</v>
      </c>
      <c r="C10" t="s">
        <v>32</v>
      </c>
      <c r="D10" t="s">
        <v>41</v>
      </c>
      <c r="E10" t="s">
        <v>69</v>
      </c>
      <c r="F10" t="s">
        <v>73</v>
      </c>
      <c r="G10" t="s">
        <v>107</v>
      </c>
      <c r="H10" t="s">
        <v>536</v>
      </c>
      <c r="I10" t="s">
        <v>96</v>
      </c>
      <c r="J10" t="s">
        <v>107</v>
      </c>
      <c r="K10" t="s">
        <v>1134</v>
      </c>
      <c r="L10" t="s">
        <v>74</v>
      </c>
      <c r="M10" t="s">
        <v>74</v>
      </c>
      <c r="N10" t="s">
        <v>126</v>
      </c>
      <c r="O10" t="s">
        <v>81</v>
      </c>
      <c r="P10" t="s">
        <v>914</v>
      </c>
      <c r="Q10" t="s">
        <v>126</v>
      </c>
      <c r="R10" t="s">
        <v>2065</v>
      </c>
      <c r="S10" t="s">
        <v>117</v>
      </c>
      <c r="T10" t="s">
        <v>74</v>
      </c>
    </row>
    <row r="11" spans="1:20" x14ac:dyDescent="0.25">
      <c r="A11" s="1">
        <v>2569</v>
      </c>
      <c r="B11" t="s">
        <v>19</v>
      </c>
      <c r="C11" t="s">
        <v>33</v>
      </c>
      <c r="D11" t="s">
        <v>41</v>
      </c>
      <c r="E11" t="s">
        <v>47</v>
      </c>
      <c r="F11" t="s">
        <v>74</v>
      </c>
      <c r="G11" t="s">
        <v>95</v>
      </c>
      <c r="H11" t="s">
        <v>188</v>
      </c>
      <c r="I11" t="s">
        <v>103</v>
      </c>
      <c r="J11" t="s">
        <v>91</v>
      </c>
      <c r="K11" t="s">
        <v>1148</v>
      </c>
      <c r="L11" t="s">
        <v>126</v>
      </c>
      <c r="M11" t="s">
        <v>73</v>
      </c>
      <c r="N11" t="s">
        <v>1116</v>
      </c>
      <c r="O11" t="s">
        <v>94</v>
      </c>
      <c r="P11" t="s">
        <v>636</v>
      </c>
      <c r="Q11" t="s">
        <v>126</v>
      </c>
      <c r="R11" t="s">
        <v>1852</v>
      </c>
      <c r="S11" t="s">
        <v>82</v>
      </c>
      <c r="T11" t="s">
        <v>131</v>
      </c>
    </row>
    <row r="12" spans="1:20" x14ac:dyDescent="0.25">
      <c r="A12" s="1">
        <v>2570</v>
      </c>
      <c r="B12" t="s">
        <v>19</v>
      </c>
      <c r="C12" t="s">
        <v>34</v>
      </c>
      <c r="D12" t="s">
        <v>41</v>
      </c>
      <c r="E12" t="s">
        <v>68</v>
      </c>
      <c r="F12" t="s">
        <v>73</v>
      </c>
      <c r="G12" t="s">
        <v>82</v>
      </c>
      <c r="H12" t="s">
        <v>273</v>
      </c>
      <c r="I12" t="s">
        <v>114</v>
      </c>
      <c r="J12" t="s">
        <v>111</v>
      </c>
      <c r="K12" t="s">
        <v>1288</v>
      </c>
      <c r="L12" t="s">
        <v>74</v>
      </c>
      <c r="M12" t="s">
        <v>74</v>
      </c>
      <c r="N12" t="s">
        <v>126</v>
      </c>
      <c r="O12" t="s">
        <v>75</v>
      </c>
      <c r="P12" t="s">
        <v>178</v>
      </c>
      <c r="Q12" t="s">
        <v>73</v>
      </c>
      <c r="R12" t="s">
        <v>1680</v>
      </c>
      <c r="S12" t="s">
        <v>87</v>
      </c>
      <c r="T12" t="s">
        <v>73</v>
      </c>
    </row>
    <row r="13" spans="1:20" x14ac:dyDescent="0.25">
      <c r="A13" s="1">
        <v>2571</v>
      </c>
      <c r="B13" t="s">
        <v>19</v>
      </c>
      <c r="C13" t="s">
        <v>35</v>
      </c>
      <c r="D13" t="s">
        <v>41</v>
      </c>
      <c r="E13" t="s">
        <v>58</v>
      </c>
      <c r="F13" t="s">
        <v>73</v>
      </c>
      <c r="G13" t="s">
        <v>101</v>
      </c>
      <c r="H13" t="s">
        <v>658</v>
      </c>
      <c r="I13" t="s">
        <v>106</v>
      </c>
      <c r="J13" t="s">
        <v>80</v>
      </c>
      <c r="K13" t="s">
        <v>1125</v>
      </c>
      <c r="L13" t="s">
        <v>73</v>
      </c>
      <c r="M13" t="s">
        <v>74</v>
      </c>
      <c r="N13" t="s">
        <v>73</v>
      </c>
      <c r="O13" t="s">
        <v>106</v>
      </c>
      <c r="P13" t="s">
        <v>466</v>
      </c>
      <c r="Q13" t="s">
        <v>73</v>
      </c>
      <c r="R13" t="s">
        <v>2159</v>
      </c>
      <c r="S13" t="s">
        <v>85</v>
      </c>
      <c r="T13" t="s">
        <v>74</v>
      </c>
    </row>
    <row r="14" spans="1:20" x14ac:dyDescent="0.25">
      <c r="A14" s="1">
        <v>2572</v>
      </c>
      <c r="B14" t="s">
        <v>19</v>
      </c>
      <c r="C14" t="s">
        <v>36</v>
      </c>
      <c r="D14" t="s">
        <v>41</v>
      </c>
      <c r="E14" t="s">
        <v>60</v>
      </c>
      <c r="F14" t="s">
        <v>74</v>
      </c>
      <c r="G14" t="s">
        <v>90</v>
      </c>
      <c r="H14" t="s">
        <v>270</v>
      </c>
      <c r="I14" t="s">
        <v>114</v>
      </c>
      <c r="J14" t="s">
        <v>111</v>
      </c>
      <c r="K14" t="s">
        <v>1378</v>
      </c>
      <c r="L14" t="s">
        <v>74</v>
      </c>
      <c r="M14" t="s">
        <v>73</v>
      </c>
      <c r="N14" t="s">
        <v>101</v>
      </c>
      <c r="O14" t="s">
        <v>77</v>
      </c>
      <c r="P14" t="s">
        <v>439</v>
      </c>
      <c r="Q14" t="s">
        <v>74</v>
      </c>
      <c r="R14" t="s">
        <v>1842</v>
      </c>
      <c r="S14" t="s">
        <v>116</v>
      </c>
      <c r="T14" t="s">
        <v>83</v>
      </c>
    </row>
    <row r="15" spans="1:20" x14ac:dyDescent="0.25">
      <c r="A15" s="1">
        <v>2573</v>
      </c>
      <c r="B15" t="s">
        <v>19</v>
      </c>
      <c r="C15" t="s">
        <v>37</v>
      </c>
      <c r="D15" t="s">
        <v>41</v>
      </c>
      <c r="E15" t="s">
        <v>66</v>
      </c>
      <c r="F15" t="s">
        <v>73</v>
      </c>
      <c r="G15" t="s">
        <v>75</v>
      </c>
      <c r="H15" t="s">
        <v>690</v>
      </c>
      <c r="I15" t="s">
        <v>94</v>
      </c>
      <c r="J15" t="s">
        <v>88</v>
      </c>
      <c r="K15" t="s">
        <v>1272</v>
      </c>
      <c r="L15" t="s">
        <v>126</v>
      </c>
      <c r="M15" t="s">
        <v>126</v>
      </c>
      <c r="N15" t="s">
        <v>126</v>
      </c>
      <c r="O15" t="s">
        <v>90</v>
      </c>
      <c r="P15" t="s">
        <v>861</v>
      </c>
      <c r="Q15" t="s">
        <v>73</v>
      </c>
      <c r="R15" t="s">
        <v>1575</v>
      </c>
      <c r="S15" t="s">
        <v>85</v>
      </c>
      <c r="T15" t="s">
        <v>83</v>
      </c>
    </row>
    <row r="16" spans="1:20" x14ac:dyDescent="0.25">
      <c r="A16" s="1">
        <v>2574</v>
      </c>
      <c r="B16" t="s">
        <v>19</v>
      </c>
      <c r="C16" t="s">
        <v>38</v>
      </c>
      <c r="D16" t="s">
        <v>41</v>
      </c>
      <c r="E16" t="s">
        <v>52</v>
      </c>
      <c r="F16" t="s">
        <v>74</v>
      </c>
      <c r="G16" t="s">
        <v>117</v>
      </c>
      <c r="H16" t="s">
        <v>969</v>
      </c>
      <c r="I16" t="s">
        <v>89</v>
      </c>
      <c r="J16" t="s">
        <v>113</v>
      </c>
      <c r="K16" t="s">
        <v>734</v>
      </c>
      <c r="L16" t="s">
        <v>74</v>
      </c>
      <c r="M16" t="s">
        <v>74</v>
      </c>
      <c r="N16" t="s">
        <v>87</v>
      </c>
      <c r="O16" t="s">
        <v>92</v>
      </c>
      <c r="P16" t="s">
        <v>944</v>
      </c>
      <c r="Q16" t="s">
        <v>73</v>
      </c>
      <c r="R16" t="s">
        <v>2000</v>
      </c>
      <c r="S16" t="s">
        <v>75</v>
      </c>
      <c r="T16" t="s">
        <v>131</v>
      </c>
    </row>
    <row r="17" spans="1:20" x14ac:dyDescent="0.25">
      <c r="A17" s="1">
        <v>2575</v>
      </c>
      <c r="B17" t="s">
        <v>19</v>
      </c>
      <c r="C17" t="s">
        <v>39</v>
      </c>
      <c r="D17" t="s">
        <v>41</v>
      </c>
      <c r="E17" t="s">
        <v>69</v>
      </c>
      <c r="F17" t="s">
        <v>74</v>
      </c>
      <c r="G17" t="s">
        <v>111</v>
      </c>
      <c r="H17" t="s">
        <v>304</v>
      </c>
      <c r="I17" t="s">
        <v>103</v>
      </c>
      <c r="J17" t="s">
        <v>107</v>
      </c>
      <c r="K17" t="s">
        <v>1182</v>
      </c>
      <c r="L17" t="s">
        <v>101</v>
      </c>
      <c r="M17" t="s">
        <v>73</v>
      </c>
      <c r="N17" t="s">
        <v>74</v>
      </c>
      <c r="O17" t="s">
        <v>111</v>
      </c>
      <c r="P17" t="s">
        <v>1349</v>
      </c>
      <c r="Q17" t="s">
        <v>74</v>
      </c>
      <c r="R17" t="s">
        <v>2082</v>
      </c>
      <c r="S17" t="s">
        <v>106</v>
      </c>
      <c r="T17" t="s">
        <v>117</v>
      </c>
    </row>
    <row r="18" spans="1:20" x14ac:dyDescent="0.25">
      <c r="A18" s="1">
        <v>2576</v>
      </c>
      <c r="B18" t="s">
        <v>19</v>
      </c>
      <c r="C18" t="s">
        <v>24</v>
      </c>
      <c r="D18" t="s">
        <v>42</v>
      </c>
      <c r="E18" t="s">
        <v>66</v>
      </c>
      <c r="F18" t="s">
        <v>74</v>
      </c>
      <c r="G18" t="s">
        <v>77</v>
      </c>
      <c r="H18" t="s">
        <v>601</v>
      </c>
      <c r="I18" t="s">
        <v>111</v>
      </c>
      <c r="J18" t="s">
        <v>123</v>
      </c>
      <c r="K18" t="s">
        <v>1279</v>
      </c>
      <c r="L18" t="s">
        <v>74</v>
      </c>
      <c r="M18" t="s">
        <v>126</v>
      </c>
      <c r="N18" t="s">
        <v>73</v>
      </c>
      <c r="O18" t="s">
        <v>89</v>
      </c>
      <c r="P18" t="s">
        <v>213</v>
      </c>
      <c r="Q18" t="s">
        <v>126</v>
      </c>
      <c r="R18" t="s">
        <v>1623</v>
      </c>
      <c r="S18" t="s">
        <v>85</v>
      </c>
      <c r="T18" t="s">
        <v>101</v>
      </c>
    </row>
    <row r="19" spans="1:20" x14ac:dyDescent="0.25">
      <c r="A19" s="1">
        <v>2577</v>
      </c>
      <c r="B19" t="s">
        <v>19</v>
      </c>
      <c r="C19" t="s">
        <v>25</v>
      </c>
      <c r="D19" t="s">
        <v>42</v>
      </c>
      <c r="E19" t="s">
        <v>61</v>
      </c>
      <c r="F19" t="s">
        <v>73</v>
      </c>
      <c r="G19" t="s">
        <v>90</v>
      </c>
      <c r="H19" t="s">
        <v>838</v>
      </c>
      <c r="I19" t="s">
        <v>86</v>
      </c>
      <c r="J19" t="s">
        <v>104</v>
      </c>
      <c r="K19" t="s">
        <v>1307</v>
      </c>
      <c r="L19" t="s">
        <v>126</v>
      </c>
      <c r="M19" t="s">
        <v>73</v>
      </c>
      <c r="N19" t="s">
        <v>126</v>
      </c>
      <c r="O19" t="s">
        <v>102</v>
      </c>
      <c r="P19" t="s">
        <v>530</v>
      </c>
      <c r="Q19" t="s">
        <v>73</v>
      </c>
      <c r="R19" t="s">
        <v>2038</v>
      </c>
      <c r="S19" t="s">
        <v>75</v>
      </c>
      <c r="T19" t="s">
        <v>78</v>
      </c>
    </row>
    <row r="20" spans="1:20" x14ac:dyDescent="0.25">
      <c r="A20" s="1">
        <v>2578</v>
      </c>
      <c r="B20" t="s">
        <v>19</v>
      </c>
      <c r="C20" t="s">
        <v>26</v>
      </c>
      <c r="D20" t="s">
        <v>42</v>
      </c>
      <c r="E20" t="s">
        <v>49</v>
      </c>
      <c r="F20" t="s">
        <v>73</v>
      </c>
      <c r="G20" t="s">
        <v>94</v>
      </c>
      <c r="H20" t="s">
        <v>925</v>
      </c>
      <c r="I20" t="s">
        <v>103</v>
      </c>
      <c r="J20" t="s">
        <v>92</v>
      </c>
      <c r="K20" t="s">
        <v>1197</v>
      </c>
      <c r="L20" t="s">
        <v>73</v>
      </c>
      <c r="M20" t="s">
        <v>74</v>
      </c>
      <c r="N20" t="s">
        <v>126</v>
      </c>
      <c r="O20" t="s">
        <v>98</v>
      </c>
      <c r="P20" t="s">
        <v>772</v>
      </c>
      <c r="Q20" t="s">
        <v>1116</v>
      </c>
      <c r="R20" t="s">
        <v>2022</v>
      </c>
      <c r="S20" t="s">
        <v>83</v>
      </c>
      <c r="T20" t="s">
        <v>74</v>
      </c>
    </row>
    <row r="21" spans="1:20" x14ac:dyDescent="0.25">
      <c r="A21" s="1">
        <v>2579</v>
      </c>
      <c r="B21" t="s">
        <v>19</v>
      </c>
      <c r="C21" t="s">
        <v>27</v>
      </c>
      <c r="D21" t="s">
        <v>42</v>
      </c>
      <c r="E21" t="s">
        <v>53</v>
      </c>
      <c r="F21" t="s">
        <v>74</v>
      </c>
      <c r="G21" t="s">
        <v>98</v>
      </c>
      <c r="H21" t="s">
        <v>524</v>
      </c>
      <c r="I21" t="s">
        <v>113</v>
      </c>
      <c r="J21" t="s">
        <v>132</v>
      </c>
      <c r="K21" t="s">
        <v>1194</v>
      </c>
      <c r="L21" t="s">
        <v>126</v>
      </c>
      <c r="M21" t="s">
        <v>74</v>
      </c>
      <c r="N21" t="s">
        <v>74</v>
      </c>
      <c r="O21" t="s">
        <v>75</v>
      </c>
      <c r="P21" t="s">
        <v>128</v>
      </c>
      <c r="Q21" t="s">
        <v>74</v>
      </c>
      <c r="R21" t="s">
        <v>1719</v>
      </c>
      <c r="S21" t="s">
        <v>106</v>
      </c>
      <c r="T21" t="s">
        <v>76</v>
      </c>
    </row>
    <row r="22" spans="1:20" x14ac:dyDescent="0.25">
      <c r="A22" s="1">
        <v>2580</v>
      </c>
      <c r="B22" t="s">
        <v>19</v>
      </c>
      <c r="C22" t="s">
        <v>28</v>
      </c>
      <c r="D22" t="s">
        <v>42</v>
      </c>
      <c r="E22" t="s">
        <v>72</v>
      </c>
      <c r="F22" t="s">
        <v>74</v>
      </c>
      <c r="G22" t="s">
        <v>99</v>
      </c>
      <c r="H22" t="s">
        <v>596</v>
      </c>
      <c r="I22" t="s">
        <v>98</v>
      </c>
      <c r="J22" t="s">
        <v>107</v>
      </c>
      <c r="K22" t="s">
        <v>1192</v>
      </c>
      <c r="L22" t="s">
        <v>74</v>
      </c>
      <c r="M22" t="s">
        <v>126</v>
      </c>
      <c r="N22" t="s">
        <v>74</v>
      </c>
      <c r="O22" t="s">
        <v>77</v>
      </c>
      <c r="P22" t="s">
        <v>122</v>
      </c>
      <c r="Q22" t="s">
        <v>74</v>
      </c>
      <c r="R22" t="s">
        <v>1916</v>
      </c>
      <c r="S22" t="s">
        <v>85</v>
      </c>
      <c r="T22" t="s">
        <v>1116</v>
      </c>
    </row>
    <row r="23" spans="1:20" x14ac:dyDescent="0.25">
      <c r="A23" s="1">
        <v>2581</v>
      </c>
      <c r="B23" t="s">
        <v>19</v>
      </c>
      <c r="C23" t="s">
        <v>40</v>
      </c>
      <c r="D23" t="s">
        <v>42</v>
      </c>
      <c r="E23" t="s">
        <v>64</v>
      </c>
      <c r="F23" t="s">
        <v>73</v>
      </c>
      <c r="G23" t="s">
        <v>95</v>
      </c>
      <c r="H23" t="s">
        <v>298</v>
      </c>
      <c r="I23" t="s">
        <v>79</v>
      </c>
      <c r="J23" t="s">
        <v>91</v>
      </c>
      <c r="K23" t="s">
        <v>1206</v>
      </c>
      <c r="L23" t="s">
        <v>74</v>
      </c>
      <c r="M23" t="s">
        <v>73</v>
      </c>
      <c r="N23" t="s">
        <v>74</v>
      </c>
      <c r="O23" t="s">
        <v>107</v>
      </c>
      <c r="P23" t="s">
        <v>540</v>
      </c>
      <c r="Q23" t="s">
        <v>126</v>
      </c>
      <c r="R23" t="s">
        <v>417</v>
      </c>
      <c r="S23" t="s">
        <v>89</v>
      </c>
      <c r="T23" t="s">
        <v>117</v>
      </c>
    </row>
    <row r="24" spans="1:20" x14ac:dyDescent="0.25">
      <c r="A24" s="1">
        <v>2582</v>
      </c>
      <c r="B24" t="s">
        <v>19</v>
      </c>
      <c r="C24" t="s">
        <v>29</v>
      </c>
      <c r="D24" t="s">
        <v>42</v>
      </c>
      <c r="E24" t="s">
        <v>71</v>
      </c>
      <c r="F24" t="s">
        <v>73</v>
      </c>
      <c r="G24" t="s">
        <v>76</v>
      </c>
      <c r="H24" t="s">
        <v>593</v>
      </c>
      <c r="I24" t="s">
        <v>103</v>
      </c>
      <c r="J24" t="s">
        <v>80</v>
      </c>
      <c r="K24" t="s">
        <v>1186</v>
      </c>
      <c r="L24" t="s">
        <v>74</v>
      </c>
      <c r="M24" t="s">
        <v>126</v>
      </c>
      <c r="N24" t="s">
        <v>74</v>
      </c>
      <c r="O24" t="s">
        <v>89</v>
      </c>
      <c r="P24" t="s">
        <v>734</v>
      </c>
      <c r="Q24" t="s">
        <v>73</v>
      </c>
      <c r="R24" t="s">
        <v>1603</v>
      </c>
      <c r="S24" t="s">
        <v>87</v>
      </c>
      <c r="T24" t="s">
        <v>74</v>
      </c>
    </row>
    <row r="25" spans="1:20" x14ac:dyDescent="0.25">
      <c r="A25" s="1">
        <v>2583</v>
      </c>
      <c r="B25" t="s">
        <v>19</v>
      </c>
      <c r="C25" t="s">
        <v>30</v>
      </c>
      <c r="D25" t="s">
        <v>42</v>
      </c>
      <c r="E25" t="s">
        <v>70</v>
      </c>
      <c r="F25" t="s">
        <v>74</v>
      </c>
      <c r="G25" t="s">
        <v>102</v>
      </c>
      <c r="H25" t="s">
        <v>496</v>
      </c>
      <c r="I25" t="s">
        <v>89</v>
      </c>
      <c r="J25" t="s">
        <v>113</v>
      </c>
      <c r="K25" t="s">
        <v>1133</v>
      </c>
      <c r="L25" t="s">
        <v>74</v>
      </c>
      <c r="M25" t="s">
        <v>73</v>
      </c>
      <c r="N25" t="s">
        <v>126</v>
      </c>
      <c r="O25" t="s">
        <v>107</v>
      </c>
      <c r="P25" t="s">
        <v>401</v>
      </c>
      <c r="Q25" t="s">
        <v>74</v>
      </c>
      <c r="R25" t="s">
        <v>1930</v>
      </c>
      <c r="S25" t="s">
        <v>82</v>
      </c>
      <c r="T25" t="s">
        <v>83</v>
      </c>
    </row>
    <row r="26" spans="1:20" x14ac:dyDescent="0.25">
      <c r="A26" s="1">
        <v>2584</v>
      </c>
      <c r="B26" t="s">
        <v>19</v>
      </c>
      <c r="C26" t="s">
        <v>31</v>
      </c>
      <c r="D26" t="s">
        <v>42</v>
      </c>
      <c r="E26" t="s">
        <v>68</v>
      </c>
      <c r="F26" t="s">
        <v>73</v>
      </c>
      <c r="G26" t="s">
        <v>75</v>
      </c>
      <c r="H26" t="s">
        <v>605</v>
      </c>
      <c r="I26" t="s">
        <v>106</v>
      </c>
      <c r="J26" t="s">
        <v>92</v>
      </c>
      <c r="K26" t="s">
        <v>1180</v>
      </c>
      <c r="L26" t="s">
        <v>126</v>
      </c>
      <c r="M26" t="s">
        <v>126</v>
      </c>
      <c r="N26" t="s">
        <v>73</v>
      </c>
      <c r="O26" t="s">
        <v>105</v>
      </c>
      <c r="P26" t="s">
        <v>910</v>
      </c>
      <c r="Q26" t="s">
        <v>73</v>
      </c>
      <c r="R26" t="s">
        <v>2179</v>
      </c>
      <c r="S26" t="s">
        <v>106</v>
      </c>
      <c r="T26" t="s">
        <v>83</v>
      </c>
    </row>
    <row r="27" spans="1:20" x14ac:dyDescent="0.25">
      <c r="A27" s="1">
        <v>2585</v>
      </c>
      <c r="B27" t="s">
        <v>19</v>
      </c>
      <c r="C27" t="s">
        <v>33</v>
      </c>
      <c r="D27" t="s">
        <v>42</v>
      </c>
      <c r="E27" t="s">
        <v>54</v>
      </c>
      <c r="F27" t="s">
        <v>74</v>
      </c>
      <c r="G27" t="s">
        <v>77</v>
      </c>
      <c r="H27" t="s">
        <v>514</v>
      </c>
      <c r="I27" t="s">
        <v>102</v>
      </c>
      <c r="J27" t="s">
        <v>107</v>
      </c>
      <c r="K27" t="s">
        <v>1178</v>
      </c>
      <c r="L27" t="s">
        <v>126</v>
      </c>
      <c r="M27" t="s">
        <v>126</v>
      </c>
      <c r="N27" t="s">
        <v>126</v>
      </c>
      <c r="O27" t="s">
        <v>86</v>
      </c>
      <c r="P27" t="s">
        <v>861</v>
      </c>
      <c r="Q27" t="s">
        <v>73</v>
      </c>
      <c r="R27" t="s">
        <v>1821</v>
      </c>
      <c r="S27" t="s">
        <v>96</v>
      </c>
      <c r="T27" t="s">
        <v>76</v>
      </c>
    </row>
    <row r="28" spans="1:20" x14ac:dyDescent="0.25">
      <c r="A28" s="1">
        <v>2586</v>
      </c>
      <c r="B28" t="s">
        <v>19</v>
      </c>
      <c r="C28" t="s">
        <v>34</v>
      </c>
      <c r="D28" t="s">
        <v>42</v>
      </c>
      <c r="E28" t="s">
        <v>60</v>
      </c>
      <c r="F28" t="s">
        <v>74</v>
      </c>
      <c r="G28" t="s">
        <v>90</v>
      </c>
      <c r="H28" t="s">
        <v>481</v>
      </c>
      <c r="I28" t="s">
        <v>90</v>
      </c>
      <c r="J28" t="s">
        <v>94</v>
      </c>
      <c r="K28" t="s">
        <v>1189</v>
      </c>
      <c r="L28" t="s">
        <v>73</v>
      </c>
      <c r="M28" t="s">
        <v>74</v>
      </c>
      <c r="N28" t="s">
        <v>73</v>
      </c>
      <c r="O28" t="s">
        <v>91</v>
      </c>
      <c r="P28" t="s">
        <v>1157</v>
      </c>
      <c r="Q28" t="s">
        <v>126</v>
      </c>
      <c r="R28" t="s">
        <v>1579</v>
      </c>
      <c r="S28" t="s">
        <v>85</v>
      </c>
      <c r="T28" t="s">
        <v>76</v>
      </c>
    </row>
    <row r="29" spans="1:20" x14ac:dyDescent="0.25">
      <c r="A29" s="1">
        <v>2587</v>
      </c>
      <c r="B29" t="s">
        <v>19</v>
      </c>
      <c r="C29" t="s">
        <v>35</v>
      </c>
      <c r="D29" t="s">
        <v>42</v>
      </c>
      <c r="E29" t="s">
        <v>70</v>
      </c>
      <c r="F29" t="s">
        <v>73</v>
      </c>
      <c r="G29" t="s">
        <v>102</v>
      </c>
      <c r="H29" t="s">
        <v>956</v>
      </c>
      <c r="I29" t="s">
        <v>81</v>
      </c>
      <c r="J29" t="s">
        <v>86</v>
      </c>
      <c r="K29" t="s">
        <v>1300</v>
      </c>
      <c r="L29" t="s">
        <v>74</v>
      </c>
      <c r="M29" t="s">
        <v>74</v>
      </c>
      <c r="N29" t="s">
        <v>74</v>
      </c>
      <c r="O29" t="s">
        <v>97</v>
      </c>
      <c r="P29" t="s">
        <v>1200</v>
      </c>
      <c r="Q29" t="s">
        <v>126</v>
      </c>
      <c r="R29" t="s">
        <v>1852</v>
      </c>
      <c r="S29" t="s">
        <v>116</v>
      </c>
      <c r="T29" t="s">
        <v>83</v>
      </c>
    </row>
    <row r="30" spans="1:20" x14ac:dyDescent="0.25">
      <c r="A30" s="1">
        <v>2588</v>
      </c>
      <c r="B30" t="s">
        <v>19</v>
      </c>
      <c r="C30" t="s">
        <v>36</v>
      </c>
      <c r="D30" t="s">
        <v>42</v>
      </c>
      <c r="E30" t="s">
        <v>45</v>
      </c>
      <c r="F30" t="s">
        <v>73</v>
      </c>
      <c r="G30" t="s">
        <v>105</v>
      </c>
      <c r="H30" t="s">
        <v>954</v>
      </c>
      <c r="I30" t="s">
        <v>99</v>
      </c>
      <c r="J30" t="s">
        <v>86</v>
      </c>
      <c r="K30" t="s">
        <v>1306</v>
      </c>
      <c r="L30" t="s">
        <v>101</v>
      </c>
      <c r="M30" t="s">
        <v>73</v>
      </c>
      <c r="N30" t="s">
        <v>126</v>
      </c>
      <c r="O30" t="s">
        <v>107</v>
      </c>
      <c r="P30" t="s">
        <v>899</v>
      </c>
      <c r="Q30" t="s">
        <v>126</v>
      </c>
      <c r="R30" t="s">
        <v>1762</v>
      </c>
      <c r="S30" t="s">
        <v>85</v>
      </c>
      <c r="T30" t="s">
        <v>83</v>
      </c>
    </row>
    <row r="31" spans="1:20" x14ac:dyDescent="0.25">
      <c r="A31" s="1">
        <v>2589</v>
      </c>
      <c r="B31" t="s">
        <v>19</v>
      </c>
      <c r="C31" t="s">
        <v>37</v>
      </c>
      <c r="D31" t="s">
        <v>42</v>
      </c>
      <c r="E31" t="s">
        <v>55</v>
      </c>
      <c r="F31" t="s">
        <v>73</v>
      </c>
      <c r="G31" t="s">
        <v>75</v>
      </c>
      <c r="H31" t="s">
        <v>784</v>
      </c>
      <c r="I31" t="s">
        <v>102</v>
      </c>
      <c r="J31" t="s">
        <v>105</v>
      </c>
      <c r="K31" t="s">
        <v>1256</v>
      </c>
      <c r="L31" t="s">
        <v>74</v>
      </c>
      <c r="M31" t="s">
        <v>74</v>
      </c>
      <c r="N31" t="s">
        <v>126</v>
      </c>
      <c r="O31" t="s">
        <v>90</v>
      </c>
      <c r="P31" t="s">
        <v>473</v>
      </c>
      <c r="Q31" t="s">
        <v>74</v>
      </c>
      <c r="R31" t="s">
        <v>1463</v>
      </c>
      <c r="S31" t="s">
        <v>117</v>
      </c>
      <c r="T31" t="s">
        <v>73</v>
      </c>
    </row>
    <row r="32" spans="1:20" x14ac:dyDescent="0.25">
      <c r="A32" s="1">
        <v>2590</v>
      </c>
      <c r="B32" t="s">
        <v>19</v>
      </c>
      <c r="C32" t="s">
        <v>38</v>
      </c>
      <c r="D32" t="s">
        <v>42</v>
      </c>
      <c r="E32" t="s">
        <v>45</v>
      </c>
      <c r="F32" t="s">
        <v>74</v>
      </c>
      <c r="G32" t="s">
        <v>82</v>
      </c>
      <c r="H32" t="s">
        <v>297</v>
      </c>
      <c r="I32" t="s">
        <v>75</v>
      </c>
      <c r="J32" t="s">
        <v>79</v>
      </c>
      <c r="K32" t="s">
        <v>334</v>
      </c>
      <c r="L32" t="s">
        <v>73</v>
      </c>
      <c r="M32" t="s">
        <v>73</v>
      </c>
      <c r="N32" t="s">
        <v>126</v>
      </c>
      <c r="O32" t="s">
        <v>90</v>
      </c>
      <c r="P32" t="s">
        <v>1161</v>
      </c>
      <c r="Q32" t="s">
        <v>74</v>
      </c>
      <c r="R32" t="s">
        <v>1561</v>
      </c>
      <c r="S32" t="s">
        <v>78</v>
      </c>
      <c r="T32" t="s">
        <v>1116</v>
      </c>
    </row>
    <row r="33" spans="1:20" x14ac:dyDescent="0.25">
      <c r="A33" s="1">
        <v>2591</v>
      </c>
      <c r="B33" t="s">
        <v>19</v>
      </c>
      <c r="C33" t="s">
        <v>39</v>
      </c>
      <c r="D33" t="s">
        <v>42</v>
      </c>
      <c r="E33" t="s">
        <v>64</v>
      </c>
      <c r="F33" t="s">
        <v>74</v>
      </c>
      <c r="G33" t="s">
        <v>90</v>
      </c>
      <c r="H33" t="s">
        <v>369</v>
      </c>
      <c r="I33" t="s">
        <v>107</v>
      </c>
      <c r="J33" t="s">
        <v>84</v>
      </c>
      <c r="K33" t="s">
        <v>1228</v>
      </c>
      <c r="L33" t="s">
        <v>74</v>
      </c>
      <c r="M33" t="s">
        <v>73</v>
      </c>
      <c r="N33" t="s">
        <v>73</v>
      </c>
      <c r="O33" t="s">
        <v>103</v>
      </c>
      <c r="P33" t="s">
        <v>178</v>
      </c>
      <c r="Q33" t="s">
        <v>74</v>
      </c>
      <c r="R33" t="s">
        <v>1746</v>
      </c>
      <c r="S33" t="s">
        <v>78</v>
      </c>
      <c r="T33" t="s">
        <v>83</v>
      </c>
    </row>
    <row r="34" spans="1:20" x14ac:dyDescent="0.25">
      <c r="A34" s="1">
        <v>2592</v>
      </c>
      <c r="B34" t="s">
        <v>19</v>
      </c>
      <c r="C34" t="s">
        <v>24</v>
      </c>
      <c r="D34" t="s">
        <v>43</v>
      </c>
      <c r="E34" t="s">
        <v>50</v>
      </c>
      <c r="F34" t="s">
        <v>73</v>
      </c>
      <c r="G34" t="s">
        <v>99</v>
      </c>
      <c r="H34" t="s">
        <v>694</v>
      </c>
      <c r="I34" t="s">
        <v>77</v>
      </c>
      <c r="J34" t="s">
        <v>104</v>
      </c>
      <c r="K34" t="s">
        <v>1144</v>
      </c>
      <c r="L34" t="s">
        <v>73</v>
      </c>
      <c r="M34" t="s">
        <v>74</v>
      </c>
      <c r="N34" t="s">
        <v>1116</v>
      </c>
      <c r="O34" t="s">
        <v>114</v>
      </c>
      <c r="P34" t="s">
        <v>537</v>
      </c>
      <c r="Q34" t="s">
        <v>73</v>
      </c>
      <c r="R34" t="s">
        <v>1684</v>
      </c>
      <c r="S34" t="s">
        <v>81</v>
      </c>
      <c r="T34" t="s">
        <v>117</v>
      </c>
    </row>
    <row r="35" spans="1:20" x14ac:dyDescent="0.25">
      <c r="A35" s="1">
        <v>2593</v>
      </c>
      <c r="B35" t="s">
        <v>19</v>
      </c>
      <c r="C35" t="s">
        <v>25</v>
      </c>
      <c r="D35" t="s">
        <v>43</v>
      </c>
      <c r="E35" t="s">
        <v>65</v>
      </c>
      <c r="F35" t="s">
        <v>73</v>
      </c>
      <c r="G35" t="s">
        <v>97</v>
      </c>
      <c r="H35" t="s">
        <v>569</v>
      </c>
      <c r="I35" t="s">
        <v>79</v>
      </c>
      <c r="J35" t="s">
        <v>119</v>
      </c>
      <c r="K35" t="s">
        <v>1274</v>
      </c>
      <c r="L35" t="s">
        <v>101</v>
      </c>
      <c r="M35" t="s">
        <v>74</v>
      </c>
      <c r="N35" t="s">
        <v>74</v>
      </c>
      <c r="O35" t="s">
        <v>99</v>
      </c>
      <c r="P35" t="s">
        <v>530</v>
      </c>
      <c r="Q35" t="s">
        <v>74</v>
      </c>
      <c r="R35" t="s">
        <v>1869</v>
      </c>
      <c r="S35" t="s">
        <v>96</v>
      </c>
      <c r="T35" t="s">
        <v>87</v>
      </c>
    </row>
    <row r="36" spans="1:20" x14ac:dyDescent="0.25">
      <c r="A36" s="1">
        <v>2594</v>
      </c>
      <c r="B36" t="s">
        <v>19</v>
      </c>
      <c r="C36" t="s">
        <v>26</v>
      </c>
      <c r="D36" t="s">
        <v>43</v>
      </c>
      <c r="E36" t="s">
        <v>47</v>
      </c>
      <c r="F36" t="s">
        <v>74</v>
      </c>
      <c r="G36" t="s">
        <v>94</v>
      </c>
      <c r="H36" t="s">
        <v>563</v>
      </c>
      <c r="I36" t="s">
        <v>90</v>
      </c>
      <c r="J36" t="s">
        <v>107</v>
      </c>
      <c r="K36" t="s">
        <v>1325</v>
      </c>
      <c r="L36" t="s">
        <v>101</v>
      </c>
      <c r="M36" t="s">
        <v>74</v>
      </c>
      <c r="N36" t="s">
        <v>126</v>
      </c>
      <c r="O36" t="s">
        <v>95</v>
      </c>
      <c r="P36" t="s">
        <v>849</v>
      </c>
      <c r="Q36" t="s">
        <v>74</v>
      </c>
      <c r="R36" t="s">
        <v>1434</v>
      </c>
      <c r="S36" t="s">
        <v>106</v>
      </c>
      <c r="T36" t="s">
        <v>117</v>
      </c>
    </row>
    <row r="37" spans="1:20" x14ac:dyDescent="0.25">
      <c r="A37" s="1">
        <v>2595</v>
      </c>
      <c r="B37" t="s">
        <v>19</v>
      </c>
      <c r="C37" t="s">
        <v>27</v>
      </c>
      <c r="D37" t="s">
        <v>43</v>
      </c>
      <c r="E37" t="s">
        <v>67</v>
      </c>
      <c r="F37" t="s">
        <v>73</v>
      </c>
      <c r="G37" t="s">
        <v>90</v>
      </c>
      <c r="H37" t="s">
        <v>289</v>
      </c>
      <c r="I37" t="s">
        <v>99</v>
      </c>
      <c r="J37" t="s">
        <v>92</v>
      </c>
      <c r="K37" t="s">
        <v>576</v>
      </c>
      <c r="L37" t="s">
        <v>74</v>
      </c>
      <c r="M37" t="s">
        <v>73</v>
      </c>
      <c r="N37" t="s">
        <v>1116</v>
      </c>
      <c r="O37" t="s">
        <v>108</v>
      </c>
      <c r="P37" t="s">
        <v>1217</v>
      </c>
      <c r="Q37" t="s">
        <v>74</v>
      </c>
      <c r="R37" t="s">
        <v>1488</v>
      </c>
      <c r="S37" t="s">
        <v>82</v>
      </c>
      <c r="T37" t="s">
        <v>126</v>
      </c>
    </row>
    <row r="38" spans="1:20" x14ac:dyDescent="0.25">
      <c r="A38" s="1">
        <v>2596</v>
      </c>
      <c r="B38" t="s">
        <v>19</v>
      </c>
      <c r="C38" t="s">
        <v>28</v>
      </c>
      <c r="D38" t="s">
        <v>43</v>
      </c>
      <c r="E38" t="s">
        <v>48</v>
      </c>
      <c r="F38" t="s">
        <v>74</v>
      </c>
      <c r="G38" t="s">
        <v>108</v>
      </c>
      <c r="H38" t="s">
        <v>518</v>
      </c>
      <c r="I38" t="s">
        <v>111</v>
      </c>
      <c r="J38" t="s">
        <v>122</v>
      </c>
      <c r="K38" t="s">
        <v>1380</v>
      </c>
      <c r="L38" t="s">
        <v>126</v>
      </c>
      <c r="M38" t="s">
        <v>73</v>
      </c>
      <c r="N38" t="s">
        <v>1116</v>
      </c>
      <c r="O38" t="s">
        <v>114</v>
      </c>
      <c r="P38" t="s">
        <v>357</v>
      </c>
      <c r="Q38" t="s">
        <v>74</v>
      </c>
      <c r="R38" t="s">
        <v>2146</v>
      </c>
      <c r="S38" t="s">
        <v>99</v>
      </c>
      <c r="T38" t="s">
        <v>85</v>
      </c>
    </row>
    <row r="39" spans="1:20" x14ac:dyDescent="0.25">
      <c r="A39" s="1">
        <v>2597</v>
      </c>
      <c r="B39" t="s">
        <v>19</v>
      </c>
      <c r="C39" t="s">
        <v>40</v>
      </c>
      <c r="D39" t="s">
        <v>43</v>
      </c>
      <c r="E39" t="s">
        <v>68</v>
      </c>
      <c r="F39" t="s">
        <v>73</v>
      </c>
      <c r="G39" t="s">
        <v>114</v>
      </c>
      <c r="H39" t="s">
        <v>166</v>
      </c>
      <c r="I39" t="s">
        <v>89</v>
      </c>
      <c r="J39" t="s">
        <v>86</v>
      </c>
      <c r="K39" t="s">
        <v>1240</v>
      </c>
      <c r="L39" t="s">
        <v>126</v>
      </c>
      <c r="M39" t="s">
        <v>73</v>
      </c>
      <c r="N39" t="s">
        <v>101</v>
      </c>
      <c r="O39" t="s">
        <v>114</v>
      </c>
      <c r="P39" t="s">
        <v>297</v>
      </c>
      <c r="Q39" t="s">
        <v>73</v>
      </c>
      <c r="R39" t="s">
        <v>1750</v>
      </c>
      <c r="S39" t="s">
        <v>82</v>
      </c>
      <c r="T39" t="s">
        <v>131</v>
      </c>
    </row>
    <row r="40" spans="1:20" x14ac:dyDescent="0.25">
      <c r="A40" s="1">
        <v>2598</v>
      </c>
      <c r="B40" t="s">
        <v>19</v>
      </c>
      <c r="C40" t="s">
        <v>29</v>
      </c>
      <c r="D40" t="s">
        <v>43</v>
      </c>
      <c r="E40" t="s">
        <v>41</v>
      </c>
      <c r="F40" t="s">
        <v>73</v>
      </c>
      <c r="G40" t="s">
        <v>92</v>
      </c>
      <c r="H40" t="s">
        <v>377</v>
      </c>
      <c r="I40" t="s">
        <v>90</v>
      </c>
      <c r="J40" t="s">
        <v>113</v>
      </c>
      <c r="K40" t="s">
        <v>1266</v>
      </c>
      <c r="L40" t="s">
        <v>126</v>
      </c>
      <c r="M40" t="s">
        <v>73</v>
      </c>
      <c r="N40" t="s">
        <v>126</v>
      </c>
      <c r="O40" t="s">
        <v>94</v>
      </c>
      <c r="P40" t="s">
        <v>1144</v>
      </c>
      <c r="Q40" t="s">
        <v>74</v>
      </c>
      <c r="R40" t="s">
        <v>1092</v>
      </c>
      <c r="S40" t="s">
        <v>85</v>
      </c>
      <c r="T40" t="s">
        <v>131</v>
      </c>
    </row>
    <row r="41" spans="1:20" x14ac:dyDescent="0.25">
      <c r="A41" s="1">
        <v>2599</v>
      </c>
      <c r="B41" t="s">
        <v>19</v>
      </c>
      <c r="C41" t="s">
        <v>30</v>
      </c>
      <c r="D41" t="s">
        <v>43</v>
      </c>
      <c r="E41" t="s">
        <v>57</v>
      </c>
      <c r="F41" t="s">
        <v>74</v>
      </c>
      <c r="G41" t="s">
        <v>92</v>
      </c>
      <c r="H41" t="s">
        <v>973</v>
      </c>
      <c r="I41" t="s">
        <v>94</v>
      </c>
      <c r="J41" t="s">
        <v>97</v>
      </c>
      <c r="K41" t="s">
        <v>1246</v>
      </c>
      <c r="L41" t="s">
        <v>101</v>
      </c>
      <c r="M41" t="s">
        <v>73</v>
      </c>
      <c r="N41" t="s">
        <v>74</v>
      </c>
      <c r="O41" t="s">
        <v>92</v>
      </c>
      <c r="P41" t="s">
        <v>540</v>
      </c>
      <c r="Q41" t="s">
        <v>73</v>
      </c>
      <c r="R41" t="s">
        <v>1424</v>
      </c>
      <c r="S41" t="s">
        <v>82</v>
      </c>
      <c r="T41" t="s">
        <v>76</v>
      </c>
    </row>
    <row r="42" spans="1:20" x14ac:dyDescent="0.25">
      <c r="A42" s="1">
        <v>2600</v>
      </c>
      <c r="B42" t="s">
        <v>19</v>
      </c>
      <c r="C42" t="s">
        <v>32</v>
      </c>
      <c r="D42" t="s">
        <v>43</v>
      </c>
      <c r="E42" t="s">
        <v>55</v>
      </c>
      <c r="F42" t="s">
        <v>74</v>
      </c>
      <c r="G42" t="s">
        <v>103</v>
      </c>
      <c r="H42" t="s">
        <v>803</v>
      </c>
      <c r="I42" t="s">
        <v>103</v>
      </c>
      <c r="J42" t="s">
        <v>110</v>
      </c>
      <c r="K42" t="s">
        <v>1142</v>
      </c>
      <c r="L42" t="s">
        <v>126</v>
      </c>
      <c r="M42" t="s">
        <v>74</v>
      </c>
      <c r="N42" t="s">
        <v>101</v>
      </c>
      <c r="O42" t="s">
        <v>103</v>
      </c>
      <c r="P42" t="s">
        <v>806</v>
      </c>
      <c r="Q42" t="s">
        <v>73</v>
      </c>
      <c r="R42" t="s">
        <v>1991</v>
      </c>
      <c r="S42" t="s">
        <v>89</v>
      </c>
      <c r="T42" t="s">
        <v>1116</v>
      </c>
    </row>
    <row r="43" spans="1:20" x14ac:dyDescent="0.25">
      <c r="A43" s="1">
        <v>2601</v>
      </c>
      <c r="B43" t="s">
        <v>19</v>
      </c>
      <c r="C43" t="s">
        <v>33</v>
      </c>
      <c r="D43" t="s">
        <v>43</v>
      </c>
      <c r="E43" t="s">
        <v>58</v>
      </c>
      <c r="F43" t="s">
        <v>74</v>
      </c>
      <c r="G43" t="s">
        <v>82</v>
      </c>
      <c r="H43" t="s">
        <v>505</v>
      </c>
      <c r="I43" t="s">
        <v>85</v>
      </c>
      <c r="J43" t="s">
        <v>92</v>
      </c>
      <c r="K43" t="s">
        <v>862</v>
      </c>
      <c r="L43" t="s">
        <v>74</v>
      </c>
      <c r="M43" t="s">
        <v>73</v>
      </c>
      <c r="N43" t="s">
        <v>74</v>
      </c>
      <c r="O43" t="s">
        <v>113</v>
      </c>
      <c r="P43" t="s">
        <v>133</v>
      </c>
      <c r="Q43" t="s">
        <v>74</v>
      </c>
      <c r="R43" t="s">
        <v>1771</v>
      </c>
      <c r="S43" t="s">
        <v>82</v>
      </c>
      <c r="T43" t="s">
        <v>101</v>
      </c>
    </row>
    <row r="44" spans="1:20" x14ac:dyDescent="0.25">
      <c r="A44" s="1">
        <v>2602</v>
      </c>
      <c r="B44" t="s">
        <v>19</v>
      </c>
      <c r="C44" t="s">
        <v>34</v>
      </c>
      <c r="D44" t="s">
        <v>43</v>
      </c>
      <c r="E44" t="s">
        <v>48</v>
      </c>
      <c r="F44" t="s">
        <v>73</v>
      </c>
      <c r="G44" t="s">
        <v>86</v>
      </c>
      <c r="H44" t="s">
        <v>678</v>
      </c>
      <c r="I44" t="s">
        <v>94</v>
      </c>
      <c r="J44" t="s">
        <v>118</v>
      </c>
      <c r="K44" t="s">
        <v>1251</v>
      </c>
      <c r="L44" t="s">
        <v>126</v>
      </c>
      <c r="M44" t="s">
        <v>73</v>
      </c>
      <c r="N44" t="s">
        <v>126</v>
      </c>
      <c r="O44" t="s">
        <v>81</v>
      </c>
      <c r="P44" t="s">
        <v>213</v>
      </c>
      <c r="Q44" t="s">
        <v>73</v>
      </c>
      <c r="R44" t="s">
        <v>866</v>
      </c>
      <c r="S44" t="s">
        <v>106</v>
      </c>
      <c r="T44" t="s">
        <v>1116</v>
      </c>
    </row>
    <row r="45" spans="1:20" x14ac:dyDescent="0.25">
      <c r="A45" s="1">
        <v>2603</v>
      </c>
      <c r="B45" t="s">
        <v>19</v>
      </c>
      <c r="C45" t="s">
        <v>35</v>
      </c>
      <c r="D45" t="s">
        <v>43</v>
      </c>
      <c r="E45" t="s">
        <v>59</v>
      </c>
      <c r="F45" t="s">
        <v>73</v>
      </c>
      <c r="G45" t="s">
        <v>106</v>
      </c>
      <c r="H45" t="s">
        <v>601</v>
      </c>
      <c r="I45" t="s">
        <v>87</v>
      </c>
      <c r="J45" t="s">
        <v>99</v>
      </c>
      <c r="K45" t="s">
        <v>133</v>
      </c>
      <c r="L45" t="s">
        <v>74</v>
      </c>
      <c r="M45" t="s">
        <v>73</v>
      </c>
      <c r="N45" t="s">
        <v>74</v>
      </c>
      <c r="O45" t="s">
        <v>92</v>
      </c>
      <c r="P45" t="s">
        <v>905</v>
      </c>
      <c r="Q45" t="s">
        <v>73</v>
      </c>
      <c r="R45" t="s">
        <v>2080</v>
      </c>
      <c r="S45" t="s">
        <v>82</v>
      </c>
      <c r="T45" t="s">
        <v>1116</v>
      </c>
    </row>
    <row r="46" spans="1:20" x14ac:dyDescent="0.25">
      <c r="A46" s="1">
        <v>2604</v>
      </c>
      <c r="B46" t="s">
        <v>19</v>
      </c>
      <c r="C46" t="s">
        <v>36</v>
      </c>
      <c r="D46" t="s">
        <v>43</v>
      </c>
      <c r="E46" t="s">
        <v>69</v>
      </c>
      <c r="F46" t="s">
        <v>74</v>
      </c>
      <c r="G46" t="s">
        <v>80</v>
      </c>
      <c r="H46" t="s">
        <v>986</v>
      </c>
      <c r="I46" t="s">
        <v>77</v>
      </c>
      <c r="J46" t="s">
        <v>108</v>
      </c>
      <c r="K46" t="s">
        <v>1288</v>
      </c>
      <c r="L46" t="s">
        <v>131</v>
      </c>
      <c r="M46" t="s">
        <v>73</v>
      </c>
      <c r="N46" t="s">
        <v>73</v>
      </c>
      <c r="O46" t="s">
        <v>111</v>
      </c>
      <c r="P46" t="s">
        <v>1009</v>
      </c>
      <c r="Q46" t="s">
        <v>73</v>
      </c>
      <c r="R46" t="s">
        <v>2180</v>
      </c>
      <c r="S46" t="s">
        <v>85</v>
      </c>
      <c r="T46" t="s">
        <v>117</v>
      </c>
    </row>
    <row r="47" spans="1:20" x14ac:dyDescent="0.25">
      <c r="A47" s="1">
        <v>2605</v>
      </c>
      <c r="B47" t="s">
        <v>19</v>
      </c>
      <c r="C47" t="s">
        <v>37</v>
      </c>
      <c r="D47" t="s">
        <v>43</v>
      </c>
      <c r="E47" t="s">
        <v>56</v>
      </c>
      <c r="F47" t="s">
        <v>74</v>
      </c>
      <c r="G47" t="s">
        <v>93</v>
      </c>
      <c r="H47" t="s">
        <v>673</v>
      </c>
      <c r="I47" t="s">
        <v>98</v>
      </c>
      <c r="J47" t="s">
        <v>114</v>
      </c>
      <c r="K47" t="s">
        <v>1252</v>
      </c>
      <c r="L47" t="s">
        <v>74</v>
      </c>
      <c r="M47" t="s">
        <v>73</v>
      </c>
      <c r="N47" t="s">
        <v>101</v>
      </c>
      <c r="O47" t="s">
        <v>94</v>
      </c>
      <c r="P47" t="s">
        <v>334</v>
      </c>
      <c r="Q47" t="s">
        <v>74</v>
      </c>
      <c r="R47" t="s">
        <v>1664</v>
      </c>
      <c r="S47" t="s">
        <v>82</v>
      </c>
      <c r="T47" t="s">
        <v>131</v>
      </c>
    </row>
    <row r="48" spans="1:20" x14ac:dyDescent="0.25">
      <c r="A48" s="1">
        <v>2606</v>
      </c>
      <c r="B48" t="s">
        <v>19</v>
      </c>
      <c r="C48" t="s">
        <v>38</v>
      </c>
      <c r="D48" t="s">
        <v>43</v>
      </c>
      <c r="E48" t="s">
        <v>67</v>
      </c>
      <c r="F48" t="s">
        <v>74</v>
      </c>
      <c r="G48" t="s">
        <v>75</v>
      </c>
      <c r="H48" t="s">
        <v>433</v>
      </c>
      <c r="I48" t="s">
        <v>77</v>
      </c>
      <c r="J48" t="s">
        <v>93</v>
      </c>
      <c r="K48" t="s">
        <v>1343</v>
      </c>
      <c r="L48" t="s">
        <v>73</v>
      </c>
      <c r="M48" t="s">
        <v>126</v>
      </c>
      <c r="N48" t="s">
        <v>101</v>
      </c>
      <c r="O48" t="s">
        <v>90</v>
      </c>
      <c r="P48" t="s">
        <v>397</v>
      </c>
      <c r="Q48" t="s">
        <v>126</v>
      </c>
      <c r="R48" t="s">
        <v>2177</v>
      </c>
      <c r="S48" t="s">
        <v>117</v>
      </c>
      <c r="T48" t="s">
        <v>126</v>
      </c>
    </row>
    <row r="49" spans="1:20" x14ac:dyDescent="0.25">
      <c r="A49" s="1">
        <v>2607</v>
      </c>
      <c r="B49" t="s">
        <v>19</v>
      </c>
      <c r="C49" t="s">
        <v>39</v>
      </c>
      <c r="D49" t="s">
        <v>43</v>
      </c>
      <c r="E49" t="s">
        <v>47</v>
      </c>
      <c r="F49" t="s">
        <v>73</v>
      </c>
      <c r="G49" t="s">
        <v>77</v>
      </c>
      <c r="H49" t="s">
        <v>801</v>
      </c>
      <c r="I49" t="s">
        <v>75</v>
      </c>
      <c r="J49" t="s">
        <v>86</v>
      </c>
      <c r="K49" t="s">
        <v>1006</v>
      </c>
      <c r="L49" t="s">
        <v>126</v>
      </c>
      <c r="M49" t="s">
        <v>73</v>
      </c>
      <c r="N49" t="s">
        <v>101</v>
      </c>
      <c r="O49" t="s">
        <v>86</v>
      </c>
      <c r="P49" t="s">
        <v>1349</v>
      </c>
      <c r="Q49" t="s">
        <v>74</v>
      </c>
      <c r="R49" t="s">
        <v>2097</v>
      </c>
      <c r="S49" t="s">
        <v>87</v>
      </c>
      <c r="T49" t="s">
        <v>73</v>
      </c>
    </row>
    <row r="50" spans="1:20" x14ac:dyDescent="0.25">
      <c r="A50" s="1">
        <v>2608</v>
      </c>
      <c r="B50" t="s">
        <v>19</v>
      </c>
      <c r="C50" t="s">
        <v>24</v>
      </c>
      <c r="D50" t="s">
        <v>44</v>
      </c>
      <c r="E50" t="s">
        <v>54</v>
      </c>
      <c r="F50" t="s">
        <v>74</v>
      </c>
      <c r="G50" t="s">
        <v>96</v>
      </c>
      <c r="H50" t="s">
        <v>640</v>
      </c>
      <c r="I50" t="s">
        <v>92</v>
      </c>
      <c r="J50" t="s">
        <v>100</v>
      </c>
      <c r="K50" t="s">
        <v>1154</v>
      </c>
      <c r="L50" t="s">
        <v>126</v>
      </c>
      <c r="M50" t="s">
        <v>126</v>
      </c>
      <c r="N50" t="s">
        <v>126</v>
      </c>
      <c r="O50" t="s">
        <v>75</v>
      </c>
      <c r="P50" t="s">
        <v>946</v>
      </c>
      <c r="Q50" t="s">
        <v>73</v>
      </c>
      <c r="R50" t="s">
        <v>1446</v>
      </c>
      <c r="S50" t="s">
        <v>106</v>
      </c>
      <c r="T50" t="s">
        <v>117</v>
      </c>
    </row>
    <row r="51" spans="1:20" x14ac:dyDescent="0.25">
      <c r="A51" s="1">
        <v>2609</v>
      </c>
      <c r="B51" t="s">
        <v>19</v>
      </c>
      <c r="C51" t="s">
        <v>25</v>
      </c>
      <c r="D51" t="s">
        <v>44</v>
      </c>
      <c r="E51" t="s">
        <v>63</v>
      </c>
      <c r="F51" t="s">
        <v>74</v>
      </c>
      <c r="G51" t="s">
        <v>104</v>
      </c>
      <c r="H51" t="s">
        <v>979</v>
      </c>
      <c r="I51" t="s">
        <v>105</v>
      </c>
      <c r="J51" t="s">
        <v>115</v>
      </c>
      <c r="K51" t="s">
        <v>1382</v>
      </c>
      <c r="L51" t="s">
        <v>101</v>
      </c>
      <c r="M51" t="s">
        <v>73</v>
      </c>
      <c r="N51" t="s">
        <v>126</v>
      </c>
      <c r="O51" t="s">
        <v>106</v>
      </c>
      <c r="P51" t="s">
        <v>127</v>
      </c>
      <c r="Q51" t="s">
        <v>74</v>
      </c>
      <c r="R51" t="s">
        <v>1718</v>
      </c>
      <c r="S51" t="s">
        <v>78</v>
      </c>
      <c r="T51" t="s">
        <v>101</v>
      </c>
    </row>
    <row r="52" spans="1:20" x14ac:dyDescent="0.25">
      <c r="A52" s="1">
        <v>2610</v>
      </c>
      <c r="B52" t="s">
        <v>19</v>
      </c>
      <c r="C52" t="s">
        <v>26</v>
      </c>
      <c r="D52" t="s">
        <v>44</v>
      </c>
      <c r="E52" t="s">
        <v>59</v>
      </c>
      <c r="F52" t="s">
        <v>73</v>
      </c>
      <c r="G52" t="s">
        <v>96</v>
      </c>
      <c r="H52" t="s">
        <v>115</v>
      </c>
      <c r="I52" t="s">
        <v>92</v>
      </c>
      <c r="J52" t="s">
        <v>100</v>
      </c>
      <c r="K52" t="s">
        <v>1226</v>
      </c>
      <c r="L52" t="s">
        <v>126</v>
      </c>
      <c r="M52" t="s">
        <v>101</v>
      </c>
      <c r="N52" t="s">
        <v>126</v>
      </c>
      <c r="O52" t="s">
        <v>90</v>
      </c>
      <c r="P52" t="s">
        <v>206</v>
      </c>
      <c r="Q52" t="s">
        <v>73</v>
      </c>
      <c r="R52" t="s">
        <v>2141</v>
      </c>
      <c r="S52" t="s">
        <v>82</v>
      </c>
      <c r="T52" t="s">
        <v>1116</v>
      </c>
    </row>
    <row r="53" spans="1:20" x14ac:dyDescent="0.25">
      <c r="A53" s="1">
        <v>2611</v>
      </c>
      <c r="B53" t="s">
        <v>19</v>
      </c>
      <c r="C53" t="s">
        <v>27</v>
      </c>
      <c r="D53" t="s">
        <v>44</v>
      </c>
      <c r="E53" t="s">
        <v>61</v>
      </c>
      <c r="F53" t="s">
        <v>74</v>
      </c>
      <c r="G53" t="s">
        <v>77</v>
      </c>
      <c r="H53" t="s">
        <v>550</v>
      </c>
      <c r="I53" t="s">
        <v>90</v>
      </c>
      <c r="J53" t="s">
        <v>80</v>
      </c>
      <c r="K53" t="s">
        <v>1162</v>
      </c>
      <c r="L53" t="s">
        <v>101</v>
      </c>
      <c r="M53" t="s">
        <v>74</v>
      </c>
      <c r="N53" t="s">
        <v>74</v>
      </c>
      <c r="O53" t="s">
        <v>94</v>
      </c>
      <c r="P53" t="s">
        <v>911</v>
      </c>
      <c r="Q53" t="s">
        <v>73</v>
      </c>
      <c r="R53" t="s">
        <v>1883</v>
      </c>
      <c r="S53" t="s">
        <v>106</v>
      </c>
      <c r="T53" t="s">
        <v>101</v>
      </c>
    </row>
    <row r="54" spans="1:20" x14ac:dyDescent="0.25">
      <c r="A54" s="1">
        <v>2612</v>
      </c>
      <c r="B54" t="s">
        <v>19</v>
      </c>
      <c r="C54" t="s">
        <v>28</v>
      </c>
      <c r="D54" t="s">
        <v>44</v>
      </c>
      <c r="E54" t="s">
        <v>71</v>
      </c>
      <c r="F54" t="s">
        <v>73</v>
      </c>
      <c r="G54" t="s">
        <v>82</v>
      </c>
      <c r="H54" t="s">
        <v>386</v>
      </c>
      <c r="I54" t="s">
        <v>98</v>
      </c>
      <c r="J54" t="s">
        <v>107</v>
      </c>
      <c r="K54" t="s">
        <v>1186</v>
      </c>
      <c r="L54" t="s">
        <v>73</v>
      </c>
      <c r="M54" t="s">
        <v>74</v>
      </c>
      <c r="N54" t="s">
        <v>126</v>
      </c>
      <c r="O54" t="s">
        <v>94</v>
      </c>
      <c r="P54" t="s">
        <v>530</v>
      </c>
      <c r="Q54" t="s">
        <v>74</v>
      </c>
      <c r="R54" t="s">
        <v>2068</v>
      </c>
      <c r="S54" t="s">
        <v>82</v>
      </c>
      <c r="T54" t="s">
        <v>131</v>
      </c>
    </row>
    <row r="55" spans="1:20" x14ac:dyDescent="0.25">
      <c r="A55" s="1">
        <v>2613</v>
      </c>
      <c r="B55" t="s">
        <v>19</v>
      </c>
      <c r="C55" t="s">
        <v>40</v>
      </c>
      <c r="D55" t="s">
        <v>44</v>
      </c>
      <c r="E55" t="s">
        <v>47</v>
      </c>
      <c r="F55" t="s">
        <v>74</v>
      </c>
      <c r="G55" t="s">
        <v>93</v>
      </c>
      <c r="H55" t="s">
        <v>868</v>
      </c>
      <c r="I55" t="s">
        <v>103</v>
      </c>
      <c r="J55" t="s">
        <v>108</v>
      </c>
      <c r="K55" t="s">
        <v>1267</v>
      </c>
      <c r="L55" t="s">
        <v>101</v>
      </c>
      <c r="M55" t="s">
        <v>73</v>
      </c>
      <c r="N55" t="s">
        <v>73</v>
      </c>
      <c r="O55" t="s">
        <v>94</v>
      </c>
      <c r="P55" t="s">
        <v>961</v>
      </c>
      <c r="Q55" t="s">
        <v>74</v>
      </c>
      <c r="R55" t="s">
        <v>79</v>
      </c>
      <c r="S55" t="s">
        <v>85</v>
      </c>
      <c r="T55" t="s">
        <v>76</v>
      </c>
    </row>
    <row r="56" spans="1:20" x14ac:dyDescent="0.25">
      <c r="A56" s="1">
        <v>2614</v>
      </c>
      <c r="B56" t="s">
        <v>19</v>
      </c>
      <c r="C56" t="s">
        <v>29</v>
      </c>
      <c r="D56" t="s">
        <v>44</v>
      </c>
      <c r="E56" t="s">
        <v>55</v>
      </c>
      <c r="F56" t="s">
        <v>73</v>
      </c>
      <c r="G56" t="s">
        <v>93</v>
      </c>
      <c r="H56" t="s">
        <v>156</v>
      </c>
      <c r="I56" t="s">
        <v>82</v>
      </c>
      <c r="J56" t="s">
        <v>113</v>
      </c>
      <c r="K56" t="s">
        <v>1126</v>
      </c>
      <c r="L56" t="s">
        <v>126</v>
      </c>
      <c r="M56" t="s">
        <v>74</v>
      </c>
      <c r="N56" t="s">
        <v>126</v>
      </c>
      <c r="O56" t="s">
        <v>107</v>
      </c>
      <c r="P56" t="s">
        <v>726</v>
      </c>
      <c r="Q56" t="s">
        <v>74</v>
      </c>
      <c r="R56" t="s">
        <v>2016</v>
      </c>
      <c r="S56" t="s">
        <v>96</v>
      </c>
      <c r="T56" t="s">
        <v>131</v>
      </c>
    </row>
    <row r="57" spans="1:20" x14ac:dyDescent="0.25">
      <c r="A57" s="1">
        <v>2615</v>
      </c>
      <c r="B57" t="s">
        <v>19</v>
      </c>
      <c r="C57" t="s">
        <v>31</v>
      </c>
      <c r="D57" t="s">
        <v>44</v>
      </c>
      <c r="E57" t="s">
        <v>59</v>
      </c>
      <c r="F57" t="s">
        <v>74</v>
      </c>
      <c r="G57" t="s">
        <v>75</v>
      </c>
      <c r="H57" t="s">
        <v>894</v>
      </c>
      <c r="I57" t="s">
        <v>86</v>
      </c>
      <c r="J57" t="s">
        <v>111</v>
      </c>
      <c r="K57" t="s">
        <v>1226</v>
      </c>
      <c r="L57" t="s">
        <v>73</v>
      </c>
      <c r="M57" t="s">
        <v>73</v>
      </c>
      <c r="N57" t="s">
        <v>126</v>
      </c>
      <c r="O57" t="s">
        <v>77</v>
      </c>
      <c r="P57" t="s">
        <v>1005</v>
      </c>
      <c r="Q57" t="s">
        <v>126</v>
      </c>
      <c r="R57" t="s">
        <v>1449</v>
      </c>
      <c r="S57" t="s">
        <v>87</v>
      </c>
      <c r="T57" t="s">
        <v>1116</v>
      </c>
    </row>
    <row r="58" spans="1:20" x14ac:dyDescent="0.25">
      <c r="A58" s="1">
        <v>2616</v>
      </c>
      <c r="B58" t="s">
        <v>19</v>
      </c>
      <c r="C58" t="s">
        <v>32</v>
      </c>
      <c r="D58" t="s">
        <v>44</v>
      </c>
      <c r="E58" t="s">
        <v>62</v>
      </c>
      <c r="F58" t="s">
        <v>73</v>
      </c>
      <c r="G58" t="s">
        <v>75</v>
      </c>
      <c r="H58" t="s">
        <v>474</v>
      </c>
      <c r="I58" t="s">
        <v>106</v>
      </c>
      <c r="J58" t="s">
        <v>93</v>
      </c>
      <c r="K58" t="s">
        <v>1124</v>
      </c>
      <c r="L58" t="s">
        <v>126</v>
      </c>
      <c r="M58" t="s">
        <v>126</v>
      </c>
      <c r="N58" t="s">
        <v>74</v>
      </c>
      <c r="O58" t="s">
        <v>77</v>
      </c>
      <c r="P58" t="s">
        <v>1047</v>
      </c>
      <c r="Q58" t="s">
        <v>73</v>
      </c>
      <c r="R58" t="s">
        <v>1528</v>
      </c>
      <c r="S58" t="s">
        <v>82</v>
      </c>
      <c r="T58" t="s">
        <v>101</v>
      </c>
    </row>
    <row r="59" spans="1:20" x14ac:dyDescent="0.25">
      <c r="A59" s="1">
        <v>2617</v>
      </c>
      <c r="B59" t="s">
        <v>19</v>
      </c>
      <c r="C59" t="s">
        <v>33</v>
      </c>
      <c r="D59" t="s">
        <v>44</v>
      </c>
      <c r="E59" t="s">
        <v>63</v>
      </c>
      <c r="F59" t="s">
        <v>73</v>
      </c>
      <c r="G59" t="s">
        <v>90</v>
      </c>
      <c r="H59" t="s">
        <v>522</v>
      </c>
      <c r="I59" t="s">
        <v>90</v>
      </c>
      <c r="J59" t="s">
        <v>91</v>
      </c>
      <c r="K59" t="s">
        <v>1257</v>
      </c>
      <c r="L59" t="s">
        <v>74</v>
      </c>
      <c r="M59" t="s">
        <v>74</v>
      </c>
      <c r="N59" t="s">
        <v>74</v>
      </c>
      <c r="O59" t="s">
        <v>103</v>
      </c>
      <c r="P59" t="s">
        <v>473</v>
      </c>
      <c r="Q59" t="s">
        <v>74</v>
      </c>
      <c r="R59" t="s">
        <v>1562</v>
      </c>
      <c r="S59" t="s">
        <v>96</v>
      </c>
      <c r="T59" t="s">
        <v>1116</v>
      </c>
    </row>
    <row r="60" spans="1:20" x14ac:dyDescent="0.25">
      <c r="A60" s="1">
        <v>2618</v>
      </c>
      <c r="B60" t="s">
        <v>19</v>
      </c>
      <c r="C60" t="s">
        <v>34</v>
      </c>
      <c r="D60" t="s">
        <v>44</v>
      </c>
      <c r="E60" t="s">
        <v>56</v>
      </c>
      <c r="F60" t="s">
        <v>73</v>
      </c>
      <c r="G60" t="s">
        <v>79</v>
      </c>
      <c r="H60" t="s">
        <v>685</v>
      </c>
      <c r="I60" t="s">
        <v>99</v>
      </c>
      <c r="J60" t="s">
        <v>79</v>
      </c>
      <c r="K60" t="s">
        <v>1160</v>
      </c>
      <c r="L60" t="s">
        <v>126</v>
      </c>
      <c r="M60" t="s">
        <v>73</v>
      </c>
      <c r="N60" t="s">
        <v>74</v>
      </c>
      <c r="O60" t="s">
        <v>86</v>
      </c>
      <c r="P60" t="s">
        <v>975</v>
      </c>
      <c r="Q60" t="s">
        <v>74</v>
      </c>
      <c r="R60" t="s">
        <v>1969</v>
      </c>
      <c r="S60" t="s">
        <v>82</v>
      </c>
      <c r="T60" t="s">
        <v>83</v>
      </c>
    </row>
    <row r="61" spans="1:20" x14ac:dyDescent="0.25">
      <c r="A61" s="1">
        <v>2619</v>
      </c>
      <c r="B61" t="s">
        <v>19</v>
      </c>
      <c r="C61" t="s">
        <v>35</v>
      </c>
      <c r="D61" t="s">
        <v>44</v>
      </c>
      <c r="E61" t="s">
        <v>53</v>
      </c>
      <c r="F61" t="s">
        <v>74</v>
      </c>
      <c r="G61" t="s">
        <v>98</v>
      </c>
      <c r="H61" t="s">
        <v>891</v>
      </c>
      <c r="I61" t="s">
        <v>92</v>
      </c>
      <c r="J61" t="s">
        <v>84</v>
      </c>
      <c r="K61" t="s">
        <v>1251</v>
      </c>
      <c r="L61" t="s">
        <v>101</v>
      </c>
      <c r="M61" t="s">
        <v>74</v>
      </c>
      <c r="N61" t="s">
        <v>126</v>
      </c>
      <c r="O61" t="s">
        <v>92</v>
      </c>
      <c r="P61" t="s">
        <v>1016</v>
      </c>
      <c r="Q61" t="s">
        <v>73</v>
      </c>
      <c r="R61" t="s">
        <v>2140</v>
      </c>
      <c r="S61" t="s">
        <v>106</v>
      </c>
      <c r="T61" t="s">
        <v>76</v>
      </c>
    </row>
    <row r="62" spans="1:20" x14ac:dyDescent="0.25">
      <c r="A62" s="1">
        <v>2620</v>
      </c>
      <c r="B62" t="s">
        <v>19</v>
      </c>
      <c r="C62" t="s">
        <v>36</v>
      </c>
      <c r="D62" t="s">
        <v>44</v>
      </c>
      <c r="E62" t="s">
        <v>66</v>
      </c>
      <c r="F62" t="s">
        <v>73</v>
      </c>
      <c r="G62" t="s">
        <v>102</v>
      </c>
      <c r="H62" t="s">
        <v>672</v>
      </c>
      <c r="I62" t="s">
        <v>102</v>
      </c>
      <c r="J62" t="s">
        <v>105</v>
      </c>
      <c r="K62" t="s">
        <v>1212</v>
      </c>
      <c r="L62" t="s">
        <v>74</v>
      </c>
      <c r="M62" t="s">
        <v>74</v>
      </c>
      <c r="N62" t="s">
        <v>74</v>
      </c>
      <c r="O62" t="s">
        <v>93</v>
      </c>
      <c r="P62" t="s">
        <v>995</v>
      </c>
      <c r="Q62" t="s">
        <v>74</v>
      </c>
      <c r="R62" t="s">
        <v>2175</v>
      </c>
      <c r="S62" t="s">
        <v>81</v>
      </c>
      <c r="T62" t="s">
        <v>87</v>
      </c>
    </row>
    <row r="63" spans="1:20" x14ac:dyDescent="0.25">
      <c r="A63" s="1">
        <v>2621</v>
      </c>
      <c r="B63" t="s">
        <v>19</v>
      </c>
      <c r="C63" t="s">
        <v>37</v>
      </c>
      <c r="D63" t="s">
        <v>44</v>
      </c>
      <c r="E63" t="s">
        <v>72</v>
      </c>
      <c r="F63" t="s">
        <v>73</v>
      </c>
      <c r="G63" t="s">
        <v>80</v>
      </c>
      <c r="H63" t="s">
        <v>990</v>
      </c>
      <c r="I63" t="s">
        <v>103</v>
      </c>
      <c r="J63" t="s">
        <v>94</v>
      </c>
      <c r="K63" t="s">
        <v>1159</v>
      </c>
      <c r="L63" t="s">
        <v>1116</v>
      </c>
      <c r="M63" t="s">
        <v>73</v>
      </c>
      <c r="N63" t="s">
        <v>74</v>
      </c>
      <c r="O63" t="s">
        <v>86</v>
      </c>
      <c r="P63" t="s">
        <v>1009</v>
      </c>
      <c r="Q63" t="s">
        <v>74</v>
      </c>
      <c r="R63" t="s">
        <v>1446</v>
      </c>
      <c r="S63" t="s">
        <v>116</v>
      </c>
      <c r="T63" t="s">
        <v>76</v>
      </c>
    </row>
    <row r="64" spans="1:20" x14ac:dyDescent="0.25">
      <c r="A64" s="1">
        <v>2622</v>
      </c>
      <c r="B64" t="s">
        <v>19</v>
      </c>
      <c r="C64" t="s">
        <v>38</v>
      </c>
      <c r="D64" t="s">
        <v>44</v>
      </c>
      <c r="E64" t="s">
        <v>49</v>
      </c>
      <c r="F64" t="s">
        <v>74</v>
      </c>
      <c r="G64" t="s">
        <v>83</v>
      </c>
      <c r="H64" t="s">
        <v>781</v>
      </c>
      <c r="I64" t="s">
        <v>82</v>
      </c>
      <c r="J64" t="s">
        <v>95</v>
      </c>
      <c r="K64" t="s">
        <v>1289</v>
      </c>
      <c r="L64" t="s">
        <v>73</v>
      </c>
      <c r="M64" t="s">
        <v>74</v>
      </c>
      <c r="N64" t="s">
        <v>73</v>
      </c>
      <c r="O64" t="s">
        <v>114</v>
      </c>
      <c r="P64" t="s">
        <v>1018</v>
      </c>
      <c r="Q64" t="s">
        <v>73</v>
      </c>
      <c r="R64" t="s">
        <v>134</v>
      </c>
      <c r="S64" t="s">
        <v>96</v>
      </c>
      <c r="T64" t="s">
        <v>76</v>
      </c>
    </row>
    <row r="65" spans="1:20" x14ac:dyDescent="0.25">
      <c r="A65" s="1">
        <v>2623</v>
      </c>
      <c r="B65" t="s">
        <v>19</v>
      </c>
      <c r="C65" t="s">
        <v>39</v>
      </c>
      <c r="D65" t="s">
        <v>44</v>
      </c>
      <c r="E65" t="s">
        <v>62</v>
      </c>
      <c r="F65" t="s">
        <v>74</v>
      </c>
      <c r="G65" t="s">
        <v>75</v>
      </c>
      <c r="H65" t="s">
        <v>190</v>
      </c>
      <c r="I65" t="s">
        <v>89</v>
      </c>
      <c r="J65" t="s">
        <v>97</v>
      </c>
      <c r="K65" t="s">
        <v>1127</v>
      </c>
      <c r="L65" t="s">
        <v>126</v>
      </c>
      <c r="M65" t="s">
        <v>101</v>
      </c>
      <c r="N65" t="s">
        <v>74</v>
      </c>
      <c r="O65" t="s">
        <v>75</v>
      </c>
      <c r="P65" t="s">
        <v>919</v>
      </c>
      <c r="Q65" t="s">
        <v>73</v>
      </c>
      <c r="R65" t="s">
        <v>1408</v>
      </c>
      <c r="S65" t="s">
        <v>116</v>
      </c>
      <c r="T65" t="s">
        <v>101</v>
      </c>
    </row>
    <row r="66" spans="1:20" x14ac:dyDescent="0.25">
      <c r="A66" s="1">
        <v>2624</v>
      </c>
      <c r="B66" t="s">
        <v>19</v>
      </c>
      <c r="C66" t="s">
        <v>24</v>
      </c>
      <c r="D66" t="s">
        <v>45</v>
      </c>
      <c r="E66" t="s">
        <v>55</v>
      </c>
      <c r="F66" t="s">
        <v>73</v>
      </c>
      <c r="G66" t="s">
        <v>87</v>
      </c>
      <c r="H66" t="s">
        <v>130</v>
      </c>
      <c r="I66" t="s">
        <v>103</v>
      </c>
      <c r="J66" t="s">
        <v>104</v>
      </c>
      <c r="K66" t="s">
        <v>1219</v>
      </c>
      <c r="L66" t="s">
        <v>74</v>
      </c>
      <c r="M66" t="s">
        <v>126</v>
      </c>
      <c r="N66" t="s">
        <v>131</v>
      </c>
      <c r="O66" t="s">
        <v>98</v>
      </c>
      <c r="P66" t="s">
        <v>576</v>
      </c>
      <c r="Q66" t="s">
        <v>73</v>
      </c>
      <c r="R66" t="s">
        <v>380</v>
      </c>
      <c r="S66" t="s">
        <v>85</v>
      </c>
      <c r="T66" t="s">
        <v>101</v>
      </c>
    </row>
    <row r="67" spans="1:20" x14ac:dyDescent="0.25">
      <c r="A67" s="1">
        <v>2625</v>
      </c>
      <c r="B67" t="s">
        <v>19</v>
      </c>
      <c r="C67" t="s">
        <v>25</v>
      </c>
      <c r="D67" t="s">
        <v>45</v>
      </c>
      <c r="E67" t="s">
        <v>53</v>
      </c>
      <c r="F67" t="s">
        <v>74</v>
      </c>
      <c r="G67" t="s">
        <v>75</v>
      </c>
      <c r="H67" t="s">
        <v>256</v>
      </c>
      <c r="I67" t="s">
        <v>86</v>
      </c>
      <c r="J67" t="s">
        <v>124</v>
      </c>
      <c r="K67" t="s">
        <v>1203</v>
      </c>
      <c r="L67" t="s">
        <v>74</v>
      </c>
      <c r="M67" t="s">
        <v>74</v>
      </c>
      <c r="N67" t="s">
        <v>74</v>
      </c>
      <c r="O67" t="s">
        <v>102</v>
      </c>
      <c r="P67" t="s">
        <v>432</v>
      </c>
      <c r="Q67" t="s">
        <v>74</v>
      </c>
      <c r="R67" t="s">
        <v>1703</v>
      </c>
      <c r="S67" t="s">
        <v>99</v>
      </c>
      <c r="T67" t="s">
        <v>131</v>
      </c>
    </row>
    <row r="68" spans="1:20" x14ac:dyDescent="0.25">
      <c r="A68" s="1">
        <v>2626</v>
      </c>
      <c r="B68" t="s">
        <v>19</v>
      </c>
      <c r="C68" t="s">
        <v>26</v>
      </c>
      <c r="D68" t="s">
        <v>45</v>
      </c>
      <c r="E68" t="s">
        <v>64</v>
      </c>
      <c r="F68" t="s">
        <v>74</v>
      </c>
      <c r="G68" t="s">
        <v>103</v>
      </c>
      <c r="H68" t="s">
        <v>470</v>
      </c>
      <c r="I68" t="s">
        <v>95</v>
      </c>
      <c r="J68" t="s">
        <v>105</v>
      </c>
      <c r="K68" t="s">
        <v>1231</v>
      </c>
      <c r="L68" t="s">
        <v>73</v>
      </c>
      <c r="M68" t="s">
        <v>74</v>
      </c>
      <c r="N68" t="s">
        <v>74</v>
      </c>
      <c r="O68" t="s">
        <v>77</v>
      </c>
      <c r="P68" t="s">
        <v>335</v>
      </c>
      <c r="Q68" t="s">
        <v>126</v>
      </c>
      <c r="R68" t="s">
        <v>1877</v>
      </c>
      <c r="S68" t="s">
        <v>85</v>
      </c>
      <c r="T68" t="s">
        <v>76</v>
      </c>
    </row>
    <row r="69" spans="1:20" x14ac:dyDescent="0.25">
      <c r="A69" s="1">
        <v>2627</v>
      </c>
      <c r="B69" t="s">
        <v>19</v>
      </c>
      <c r="C69" t="s">
        <v>27</v>
      </c>
      <c r="D69" t="s">
        <v>45</v>
      </c>
      <c r="E69" t="s">
        <v>70</v>
      </c>
      <c r="F69" t="s">
        <v>73</v>
      </c>
      <c r="G69" t="s">
        <v>102</v>
      </c>
      <c r="H69" t="s">
        <v>987</v>
      </c>
      <c r="I69" t="s">
        <v>92</v>
      </c>
      <c r="J69" t="s">
        <v>84</v>
      </c>
      <c r="K69" t="s">
        <v>1170</v>
      </c>
      <c r="L69" t="s">
        <v>126</v>
      </c>
      <c r="M69" t="s">
        <v>1116</v>
      </c>
      <c r="N69" t="s">
        <v>126</v>
      </c>
      <c r="O69" t="s">
        <v>79</v>
      </c>
      <c r="P69" t="s">
        <v>1101</v>
      </c>
      <c r="Q69" t="s">
        <v>74</v>
      </c>
      <c r="R69" t="s">
        <v>1507</v>
      </c>
      <c r="S69" t="s">
        <v>89</v>
      </c>
      <c r="T69" t="s">
        <v>117</v>
      </c>
    </row>
    <row r="70" spans="1:20" x14ac:dyDescent="0.25">
      <c r="A70" s="1">
        <v>2628</v>
      </c>
      <c r="B70" t="s">
        <v>19</v>
      </c>
      <c r="C70" t="s">
        <v>40</v>
      </c>
      <c r="D70" t="s">
        <v>45</v>
      </c>
      <c r="E70" t="s">
        <v>69</v>
      </c>
      <c r="F70" t="s">
        <v>73</v>
      </c>
      <c r="G70" t="s">
        <v>102</v>
      </c>
      <c r="H70" t="s">
        <v>249</v>
      </c>
      <c r="I70" t="s">
        <v>81</v>
      </c>
      <c r="J70" t="s">
        <v>79</v>
      </c>
      <c r="K70" t="s">
        <v>1192</v>
      </c>
      <c r="L70" t="s">
        <v>74</v>
      </c>
      <c r="M70" t="s">
        <v>73</v>
      </c>
      <c r="N70" t="s">
        <v>1116</v>
      </c>
      <c r="O70" t="s">
        <v>92</v>
      </c>
      <c r="P70" t="s">
        <v>914</v>
      </c>
      <c r="Q70" t="s">
        <v>74</v>
      </c>
      <c r="R70" t="s">
        <v>173</v>
      </c>
      <c r="S70" t="s">
        <v>96</v>
      </c>
      <c r="T70" t="s">
        <v>1116</v>
      </c>
    </row>
    <row r="71" spans="1:20" x14ac:dyDescent="0.25">
      <c r="A71" s="1">
        <v>2629</v>
      </c>
      <c r="B71" t="s">
        <v>19</v>
      </c>
      <c r="C71" t="s">
        <v>29</v>
      </c>
      <c r="D71" t="s">
        <v>45</v>
      </c>
      <c r="E71" t="s">
        <v>66</v>
      </c>
      <c r="F71" t="s">
        <v>74</v>
      </c>
      <c r="G71" t="s">
        <v>89</v>
      </c>
      <c r="H71" t="s">
        <v>654</v>
      </c>
      <c r="I71" t="s">
        <v>92</v>
      </c>
      <c r="J71" t="s">
        <v>119</v>
      </c>
      <c r="K71" t="s">
        <v>1121</v>
      </c>
      <c r="L71" t="s">
        <v>73</v>
      </c>
      <c r="M71" t="s">
        <v>74</v>
      </c>
      <c r="N71" t="s">
        <v>131</v>
      </c>
      <c r="O71" t="s">
        <v>79</v>
      </c>
      <c r="P71" t="s">
        <v>1139</v>
      </c>
      <c r="Q71" t="s">
        <v>74</v>
      </c>
      <c r="R71" t="s">
        <v>1043</v>
      </c>
      <c r="S71" t="s">
        <v>81</v>
      </c>
      <c r="T71" t="s">
        <v>76</v>
      </c>
    </row>
    <row r="72" spans="1:20" x14ac:dyDescent="0.25">
      <c r="A72" s="1">
        <v>2630</v>
      </c>
      <c r="B72" t="s">
        <v>19</v>
      </c>
      <c r="C72" t="s">
        <v>30</v>
      </c>
      <c r="D72" t="s">
        <v>45</v>
      </c>
      <c r="E72" t="s">
        <v>54</v>
      </c>
      <c r="F72" t="s">
        <v>74</v>
      </c>
      <c r="G72" t="s">
        <v>92</v>
      </c>
      <c r="H72" t="s">
        <v>750</v>
      </c>
      <c r="I72" t="s">
        <v>102</v>
      </c>
      <c r="J72" t="s">
        <v>129</v>
      </c>
      <c r="K72" t="s">
        <v>1130</v>
      </c>
      <c r="L72" t="s">
        <v>126</v>
      </c>
      <c r="M72" t="s">
        <v>101</v>
      </c>
      <c r="N72" t="s">
        <v>126</v>
      </c>
      <c r="O72" t="s">
        <v>80</v>
      </c>
      <c r="P72" t="s">
        <v>1086</v>
      </c>
      <c r="Q72" t="s">
        <v>73</v>
      </c>
      <c r="R72" t="s">
        <v>1979</v>
      </c>
      <c r="S72" t="s">
        <v>81</v>
      </c>
      <c r="T72" t="s">
        <v>83</v>
      </c>
    </row>
    <row r="73" spans="1:20" x14ac:dyDescent="0.25">
      <c r="A73" s="1">
        <v>2631</v>
      </c>
      <c r="B73" t="s">
        <v>19</v>
      </c>
      <c r="C73" t="s">
        <v>31</v>
      </c>
      <c r="D73" t="s">
        <v>45</v>
      </c>
      <c r="E73" t="s">
        <v>52</v>
      </c>
      <c r="F73" t="s">
        <v>74</v>
      </c>
      <c r="G73" t="s">
        <v>113</v>
      </c>
      <c r="H73" t="s">
        <v>422</v>
      </c>
      <c r="I73" t="s">
        <v>114</v>
      </c>
      <c r="J73" t="s">
        <v>118</v>
      </c>
      <c r="K73" t="s">
        <v>1333</v>
      </c>
      <c r="L73" t="s">
        <v>1116</v>
      </c>
      <c r="M73" t="s">
        <v>74</v>
      </c>
      <c r="N73" t="s">
        <v>131</v>
      </c>
      <c r="O73" t="s">
        <v>99</v>
      </c>
      <c r="P73" t="s">
        <v>444</v>
      </c>
      <c r="Q73" t="s">
        <v>73</v>
      </c>
      <c r="R73" t="s">
        <v>173</v>
      </c>
      <c r="S73" t="s">
        <v>96</v>
      </c>
      <c r="T73" t="s">
        <v>101</v>
      </c>
    </row>
    <row r="74" spans="1:20" x14ac:dyDescent="0.25">
      <c r="A74" s="1">
        <v>2632</v>
      </c>
      <c r="B74" t="s">
        <v>19</v>
      </c>
      <c r="C74" t="s">
        <v>32</v>
      </c>
      <c r="D74" t="s">
        <v>45</v>
      </c>
      <c r="E74" t="s">
        <v>71</v>
      </c>
      <c r="F74" t="s">
        <v>73</v>
      </c>
      <c r="G74" t="s">
        <v>78</v>
      </c>
      <c r="H74" t="s">
        <v>591</v>
      </c>
      <c r="I74" t="s">
        <v>89</v>
      </c>
      <c r="J74" t="s">
        <v>77</v>
      </c>
      <c r="K74" t="s">
        <v>1127</v>
      </c>
      <c r="L74" t="s">
        <v>73</v>
      </c>
      <c r="M74" t="s">
        <v>74</v>
      </c>
      <c r="N74" t="s">
        <v>74</v>
      </c>
      <c r="O74" t="s">
        <v>98</v>
      </c>
      <c r="P74" t="s">
        <v>946</v>
      </c>
      <c r="Q74" t="s">
        <v>74</v>
      </c>
      <c r="R74" t="s">
        <v>1598</v>
      </c>
      <c r="S74" t="s">
        <v>85</v>
      </c>
      <c r="T74" t="s">
        <v>131</v>
      </c>
    </row>
    <row r="75" spans="1:20" x14ac:dyDescent="0.25">
      <c r="A75" s="1">
        <v>2633</v>
      </c>
      <c r="B75" t="s">
        <v>19</v>
      </c>
      <c r="C75" t="s">
        <v>33</v>
      </c>
      <c r="D75" t="s">
        <v>45</v>
      </c>
      <c r="E75" t="s">
        <v>72</v>
      </c>
      <c r="F75" t="s">
        <v>74</v>
      </c>
      <c r="G75" t="s">
        <v>89</v>
      </c>
      <c r="H75" t="s">
        <v>409</v>
      </c>
      <c r="I75" t="s">
        <v>103</v>
      </c>
      <c r="J75" t="s">
        <v>79</v>
      </c>
      <c r="K75" t="s">
        <v>1121</v>
      </c>
      <c r="L75" t="s">
        <v>74</v>
      </c>
      <c r="M75" t="s">
        <v>74</v>
      </c>
      <c r="N75" t="s">
        <v>131</v>
      </c>
      <c r="O75" t="s">
        <v>85</v>
      </c>
      <c r="P75" t="s">
        <v>96</v>
      </c>
      <c r="Q75" t="s">
        <v>73</v>
      </c>
      <c r="R75" t="s">
        <v>2182</v>
      </c>
      <c r="S75" t="s">
        <v>87</v>
      </c>
      <c r="T75" t="s">
        <v>126</v>
      </c>
    </row>
    <row r="76" spans="1:20" x14ac:dyDescent="0.25">
      <c r="A76" s="1">
        <v>2634</v>
      </c>
      <c r="B76" t="s">
        <v>19</v>
      </c>
      <c r="C76" t="s">
        <v>34</v>
      </c>
      <c r="D76" t="s">
        <v>45</v>
      </c>
      <c r="E76" t="s">
        <v>49</v>
      </c>
      <c r="F76" t="s">
        <v>73</v>
      </c>
      <c r="G76" t="s">
        <v>96</v>
      </c>
      <c r="H76" t="s">
        <v>344</v>
      </c>
      <c r="I76" t="s">
        <v>77</v>
      </c>
      <c r="J76" t="s">
        <v>104</v>
      </c>
      <c r="K76" t="s">
        <v>1186</v>
      </c>
      <c r="L76" t="s">
        <v>74</v>
      </c>
      <c r="M76" t="s">
        <v>101</v>
      </c>
      <c r="N76" t="s">
        <v>126</v>
      </c>
      <c r="O76" t="s">
        <v>96</v>
      </c>
      <c r="P76" t="s">
        <v>95</v>
      </c>
      <c r="Q76" t="s">
        <v>73</v>
      </c>
      <c r="R76" t="s">
        <v>1976</v>
      </c>
      <c r="S76" t="s">
        <v>82</v>
      </c>
      <c r="T76" t="s">
        <v>83</v>
      </c>
    </row>
    <row r="77" spans="1:20" x14ac:dyDescent="0.25">
      <c r="A77" s="1">
        <v>2635</v>
      </c>
      <c r="B77" t="s">
        <v>19</v>
      </c>
      <c r="C77" t="s">
        <v>35</v>
      </c>
      <c r="D77" t="s">
        <v>45</v>
      </c>
      <c r="E77" t="s">
        <v>64</v>
      </c>
      <c r="F77" t="s">
        <v>73</v>
      </c>
      <c r="G77" t="s">
        <v>105</v>
      </c>
      <c r="H77" t="s">
        <v>832</v>
      </c>
      <c r="I77" t="s">
        <v>77</v>
      </c>
      <c r="J77" t="s">
        <v>112</v>
      </c>
      <c r="K77" t="s">
        <v>1266</v>
      </c>
      <c r="L77" t="s">
        <v>101</v>
      </c>
      <c r="M77" t="s">
        <v>74</v>
      </c>
      <c r="N77" t="s">
        <v>126</v>
      </c>
      <c r="O77" t="s">
        <v>96</v>
      </c>
      <c r="P77" t="s">
        <v>335</v>
      </c>
      <c r="Q77" t="s">
        <v>74</v>
      </c>
      <c r="R77" t="s">
        <v>2167</v>
      </c>
      <c r="S77" t="s">
        <v>78</v>
      </c>
      <c r="T77" t="s">
        <v>101</v>
      </c>
    </row>
    <row r="78" spans="1:20" x14ac:dyDescent="0.25">
      <c r="A78" s="1">
        <v>2636</v>
      </c>
      <c r="B78" t="s">
        <v>19</v>
      </c>
      <c r="C78" t="s">
        <v>36</v>
      </c>
      <c r="D78" t="s">
        <v>45</v>
      </c>
      <c r="E78" t="s">
        <v>42</v>
      </c>
      <c r="F78" t="s">
        <v>74</v>
      </c>
      <c r="G78" t="s">
        <v>73</v>
      </c>
      <c r="H78" t="s">
        <v>595</v>
      </c>
      <c r="I78" t="s">
        <v>114</v>
      </c>
      <c r="J78" t="s">
        <v>88</v>
      </c>
      <c r="K78" t="s">
        <v>1167</v>
      </c>
      <c r="L78" t="s">
        <v>73</v>
      </c>
      <c r="M78" t="s">
        <v>126</v>
      </c>
      <c r="N78" t="s">
        <v>131</v>
      </c>
      <c r="O78" t="s">
        <v>89</v>
      </c>
      <c r="P78" t="s">
        <v>128</v>
      </c>
      <c r="Q78" t="s">
        <v>73</v>
      </c>
      <c r="R78" t="s">
        <v>1716</v>
      </c>
      <c r="S78" t="s">
        <v>96</v>
      </c>
      <c r="T78" t="s">
        <v>1116</v>
      </c>
    </row>
    <row r="79" spans="1:20" x14ac:dyDescent="0.25">
      <c r="A79" s="1">
        <v>2637</v>
      </c>
      <c r="B79" t="s">
        <v>19</v>
      </c>
      <c r="C79" t="s">
        <v>37</v>
      </c>
      <c r="D79" t="s">
        <v>45</v>
      </c>
      <c r="E79" t="s">
        <v>61</v>
      </c>
      <c r="F79" t="s">
        <v>73</v>
      </c>
      <c r="G79" t="s">
        <v>80</v>
      </c>
      <c r="H79" t="s">
        <v>700</v>
      </c>
      <c r="I79" t="s">
        <v>113</v>
      </c>
      <c r="J79" t="s">
        <v>119</v>
      </c>
      <c r="K79" t="s">
        <v>1270</v>
      </c>
      <c r="L79" t="s">
        <v>1116</v>
      </c>
      <c r="M79" t="s">
        <v>74</v>
      </c>
      <c r="N79" t="s">
        <v>73</v>
      </c>
      <c r="O79" t="s">
        <v>86</v>
      </c>
      <c r="P79" t="s">
        <v>1265</v>
      </c>
      <c r="Q79" t="s">
        <v>74</v>
      </c>
      <c r="R79" t="s">
        <v>1526</v>
      </c>
      <c r="S79" t="s">
        <v>106</v>
      </c>
      <c r="T79" t="s">
        <v>83</v>
      </c>
    </row>
    <row r="80" spans="1:20" x14ac:dyDescent="0.25">
      <c r="A80" s="1">
        <v>2638</v>
      </c>
      <c r="B80" t="s">
        <v>19</v>
      </c>
      <c r="C80" t="s">
        <v>38</v>
      </c>
      <c r="D80" t="s">
        <v>45</v>
      </c>
      <c r="E80" t="s">
        <v>42</v>
      </c>
      <c r="F80" t="s">
        <v>73</v>
      </c>
      <c r="G80" t="s">
        <v>90</v>
      </c>
      <c r="H80" t="s">
        <v>176</v>
      </c>
      <c r="I80" t="s">
        <v>102</v>
      </c>
      <c r="J80" t="s">
        <v>79</v>
      </c>
      <c r="K80" t="s">
        <v>1120</v>
      </c>
      <c r="L80" t="s">
        <v>74</v>
      </c>
      <c r="M80" t="s">
        <v>73</v>
      </c>
      <c r="N80" t="s">
        <v>126</v>
      </c>
      <c r="O80" t="s">
        <v>79</v>
      </c>
      <c r="P80" t="s">
        <v>734</v>
      </c>
      <c r="Q80" t="s">
        <v>74</v>
      </c>
      <c r="R80" t="s">
        <v>1580</v>
      </c>
      <c r="S80" t="s">
        <v>106</v>
      </c>
      <c r="T80" t="s">
        <v>87</v>
      </c>
    </row>
    <row r="81" spans="1:20" x14ac:dyDescent="0.25">
      <c r="A81" s="1">
        <v>2639</v>
      </c>
      <c r="B81" t="s">
        <v>19</v>
      </c>
      <c r="C81" t="s">
        <v>39</v>
      </c>
      <c r="D81" t="s">
        <v>45</v>
      </c>
      <c r="E81" t="s">
        <v>70</v>
      </c>
      <c r="F81" t="s">
        <v>74</v>
      </c>
      <c r="G81" t="s">
        <v>78</v>
      </c>
      <c r="H81" t="s">
        <v>421</v>
      </c>
      <c r="I81" t="s">
        <v>113</v>
      </c>
      <c r="J81" t="s">
        <v>129</v>
      </c>
      <c r="K81" t="s">
        <v>1321</v>
      </c>
      <c r="L81" t="s">
        <v>73</v>
      </c>
      <c r="M81" t="s">
        <v>126</v>
      </c>
      <c r="N81" t="s">
        <v>126</v>
      </c>
      <c r="O81" t="s">
        <v>103</v>
      </c>
      <c r="P81" t="s">
        <v>734</v>
      </c>
      <c r="Q81" t="s">
        <v>74</v>
      </c>
      <c r="R81" t="s">
        <v>1556</v>
      </c>
      <c r="S81" t="s">
        <v>89</v>
      </c>
      <c r="T81" t="s">
        <v>117</v>
      </c>
    </row>
    <row r="82" spans="1:20" x14ac:dyDescent="0.25">
      <c r="A82" s="1">
        <v>2640</v>
      </c>
      <c r="B82" t="s">
        <v>19</v>
      </c>
      <c r="C82" t="s">
        <v>24</v>
      </c>
      <c r="D82" t="s">
        <v>46</v>
      </c>
      <c r="E82" t="s">
        <v>52</v>
      </c>
      <c r="F82" t="s">
        <v>74</v>
      </c>
      <c r="G82" t="s">
        <v>95</v>
      </c>
      <c r="H82" t="s">
        <v>203</v>
      </c>
      <c r="I82" t="s">
        <v>81</v>
      </c>
      <c r="J82" t="s">
        <v>102</v>
      </c>
      <c r="K82" t="s">
        <v>1177</v>
      </c>
      <c r="L82" t="s">
        <v>101</v>
      </c>
      <c r="M82" t="s">
        <v>73</v>
      </c>
      <c r="N82" t="s">
        <v>73</v>
      </c>
      <c r="O82" t="s">
        <v>79</v>
      </c>
      <c r="P82" t="s">
        <v>910</v>
      </c>
      <c r="Q82" t="s">
        <v>74</v>
      </c>
      <c r="R82" t="s">
        <v>1527</v>
      </c>
      <c r="S82" t="s">
        <v>78</v>
      </c>
      <c r="T82" t="s">
        <v>83</v>
      </c>
    </row>
    <row r="83" spans="1:20" x14ac:dyDescent="0.25">
      <c r="A83" s="1">
        <v>2641</v>
      </c>
      <c r="B83" t="s">
        <v>19</v>
      </c>
      <c r="C83" t="s">
        <v>25</v>
      </c>
      <c r="D83" t="s">
        <v>46</v>
      </c>
      <c r="E83" t="s">
        <v>41</v>
      </c>
      <c r="F83" t="s">
        <v>74</v>
      </c>
      <c r="G83" t="s">
        <v>118</v>
      </c>
      <c r="H83" t="s">
        <v>319</v>
      </c>
      <c r="I83" t="s">
        <v>75</v>
      </c>
      <c r="J83" t="s">
        <v>77</v>
      </c>
      <c r="K83" t="s">
        <v>1180</v>
      </c>
      <c r="L83" t="s">
        <v>1116</v>
      </c>
      <c r="M83" t="s">
        <v>74</v>
      </c>
      <c r="N83" t="s">
        <v>73</v>
      </c>
      <c r="O83" t="s">
        <v>94</v>
      </c>
      <c r="P83" t="s">
        <v>914</v>
      </c>
      <c r="Q83" t="s">
        <v>74</v>
      </c>
      <c r="R83" t="s">
        <v>1509</v>
      </c>
      <c r="S83" t="s">
        <v>87</v>
      </c>
      <c r="T83" t="s">
        <v>131</v>
      </c>
    </row>
    <row r="84" spans="1:20" x14ac:dyDescent="0.25">
      <c r="A84" s="1">
        <v>2642</v>
      </c>
      <c r="B84" t="s">
        <v>19</v>
      </c>
      <c r="C84" t="s">
        <v>26</v>
      </c>
      <c r="D84" t="s">
        <v>46</v>
      </c>
      <c r="E84" t="s">
        <v>69</v>
      </c>
      <c r="F84" t="s">
        <v>73</v>
      </c>
      <c r="G84" t="s">
        <v>92</v>
      </c>
      <c r="H84" t="s">
        <v>167</v>
      </c>
      <c r="I84" t="s">
        <v>90</v>
      </c>
      <c r="J84" t="s">
        <v>79</v>
      </c>
      <c r="K84" t="s">
        <v>1301</v>
      </c>
      <c r="L84" t="s">
        <v>74</v>
      </c>
      <c r="M84" t="s">
        <v>73</v>
      </c>
      <c r="N84" t="s">
        <v>1116</v>
      </c>
      <c r="O84" t="s">
        <v>113</v>
      </c>
      <c r="P84" t="s">
        <v>1164</v>
      </c>
      <c r="Q84" t="s">
        <v>73</v>
      </c>
      <c r="R84" t="s">
        <v>1889</v>
      </c>
      <c r="S84" t="s">
        <v>89</v>
      </c>
      <c r="T84" t="s">
        <v>131</v>
      </c>
    </row>
    <row r="85" spans="1:20" x14ac:dyDescent="0.25">
      <c r="A85" s="1">
        <v>2643</v>
      </c>
      <c r="B85" t="s">
        <v>19</v>
      </c>
      <c r="C85" t="s">
        <v>27</v>
      </c>
      <c r="D85" t="s">
        <v>46</v>
      </c>
      <c r="E85" t="s">
        <v>65</v>
      </c>
      <c r="F85" t="s">
        <v>74</v>
      </c>
      <c r="G85" t="s">
        <v>90</v>
      </c>
      <c r="H85" t="s">
        <v>620</v>
      </c>
      <c r="I85" t="s">
        <v>90</v>
      </c>
      <c r="J85" t="s">
        <v>108</v>
      </c>
      <c r="K85" t="s">
        <v>1155</v>
      </c>
      <c r="L85" t="s">
        <v>126</v>
      </c>
      <c r="M85" t="s">
        <v>74</v>
      </c>
      <c r="N85" t="s">
        <v>126</v>
      </c>
      <c r="O85" t="s">
        <v>103</v>
      </c>
      <c r="P85" t="s">
        <v>335</v>
      </c>
      <c r="Q85" t="s">
        <v>73</v>
      </c>
      <c r="R85" t="s">
        <v>1908</v>
      </c>
      <c r="S85" t="s">
        <v>82</v>
      </c>
      <c r="T85" t="s">
        <v>83</v>
      </c>
    </row>
    <row r="86" spans="1:20" x14ac:dyDescent="0.25">
      <c r="A86" s="1">
        <v>2644</v>
      </c>
      <c r="B86" t="s">
        <v>19</v>
      </c>
      <c r="C86" t="s">
        <v>28</v>
      </c>
      <c r="D86" t="s">
        <v>46</v>
      </c>
      <c r="E86" t="s">
        <v>56</v>
      </c>
      <c r="F86" t="s">
        <v>73</v>
      </c>
      <c r="G86" t="s">
        <v>75</v>
      </c>
      <c r="H86" t="s">
        <v>336</v>
      </c>
      <c r="I86" t="s">
        <v>89</v>
      </c>
      <c r="J86" t="s">
        <v>79</v>
      </c>
      <c r="K86" t="s">
        <v>1260</v>
      </c>
      <c r="L86" t="s">
        <v>74</v>
      </c>
      <c r="M86" t="s">
        <v>73</v>
      </c>
      <c r="N86" t="s">
        <v>101</v>
      </c>
      <c r="O86" t="s">
        <v>114</v>
      </c>
      <c r="P86" t="s">
        <v>401</v>
      </c>
      <c r="Q86" t="s">
        <v>73</v>
      </c>
      <c r="R86" t="s">
        <v>1866</v>
      </c>
      <c r="S86" t="s">
        <v>96</v>
      </c>
      <c r="T86" t="s">
        <v>131</v>
      </c>
    </row>
    <row r="87" spans="1:20" x14ac:dyDescent="0.25">
      <c r="A87" s="1">
        <v>2645</v>
      </c>
      <c r="B87" t="s">
        <v>19</v>
      </c>
      <c r="C87" t="s">
        <v>40</v>
      </c>
      <c r="D87" t="s">
        <v>46</v>
      </c>
      <c r="E87" t="s">
        <v>51</v>
      </c>
      <c r="F87" t="s">
        <v>73</v>
      </c>
      <c r="G87" t="s">
        <v>97</v>
      </c>
      <c r="H87" t="s">
        <v>272</v>
      </c>
      <c r="I87" t="s">
        <v>86</v>
      </c>
      <c r="J87" t="s">
        <v>112</v>
      </c>
      <c r="K87" t="s">
        <v>1372</v>
      </c>
      <c r="L87" t="s">
        <v>1116</v>
      </c>
      <c r="M87" t="s">
        <v>74</v>
      </c>
      <c r="N87" t="s">
        <v>126</v>
      </c>
      <c r="O87" t="s">
        <v>107</v>
      </c>
      <c r="P87" t="s">
        <v>1161</v>
      </c>
      <c r="Q87" t="s">
        <v>73</v>
      </c>
      <c r="R87" t="s">
        <v>1904</v>
      </c>
      <c r="S87" t="s">
        <v>75</v>
      </c>
      <c r="T87" t="s">
        <v>87</v>
      </c>
    </row>
    <row r="88" spans="1:20" x14ac:dyDescent="0.25">
      <c r="A88" s="1">
        <v>2646</v>
      </c>
      <c r="B88" t="s">
        <v>19</v>
      </c>
      <c r="C88" t="s">
        <v>30</v>
      </c>
      <c r="D88" t="s">
        <v>46</v>
      </c>
      <c r="E88" t="s">
        <v>60</v>
      </c>
      <c r="F88" t="s">
        <v>74</v>
      </c>
      <c r="G88" t="s">
        <v>102</v>
      </c>
      <c r="H88" t="s">
        <v>539</v>
      </c>
      <c r="I88" t="s">
        <v>75</v>
      </c>
      <c r="J88" t="s">
        <v>79</v>
      </c>
      <c r="K88" t="s">
        <v>1165</v>
      </c>
      <c r="L88" t="s">
        <v>74</v>
      </c>
      <c r="M88" t="s">
        <v>74</v>
      </c>
      <c r="N88" t="s">
        <v>74</v>
      </c>
      <c r="O88" t="s">
        <v>114</v>
      </c>
      <c r="P88" t="s">
        <v>1006</v>
      </c>
      <c r="Q88" t="s">
        <v>73</v>
      </c>
      <c r="R88" t="s">
        <v>529</v>
      </c>
      <c r="S88" t="s">
        <v>85</v>
      </c>
      <c r="T88" t="s">
        <v>131</v>
      </c>
    </row>
    <row r="89" spans="1:20" x14ac:dyDescent="0.25">
      <c r="A89" s="1">
        <v>2647</v>
      </c>
      <c r="B89" t="s">
        <v>19</v>
      </c>
      <c r="C89" t="s">
        <v>31</v>
      </c>
      <c r="D89" t="s">
        <v>46</v>
      </c>
      <c r="E89" t="s">
        <v>57</v>
      </c>
      <c r="F89" t="s">
        <v>73</v>
      </c>
      <c r="G89" t="s">
        <v>99</v>
      </c>
      <c r="H89" t="s">
        <v>225</v>
      </c>
      <c r="I89" t="s">
        <v>92</v>
      </c>
      <c r="J89" t="s">
        <v>112</v>
      </c>
      <c r="K89" t="s">
        <v>1277</v>
      </c>
      <c r="L89" t="s">
        <v>74</v>
      </c>
      <c r="M89" t="s">
        <v>73</v>
      </c>
      <c r="N89" t="s">
        <v>126</v>
      </c>
      <c r="O89" t="s">
        <v>99</v>
      </c>
      <c r="P89" t="s">
        <v>734</v>
      </c>
      <c r="Q89" t="s">
        <v>73</v>
      </c>
      <c r="R89" t="s">
        <v>1933</v>
      </c>
      <c r="S89" t="s">
        <v>82</v>
      </c>
      <c r="T89" t="s">
        <v>76</v>
      </c>
    </row>
    <row r="90" spans="1:20" x14ac:dyDescent="0.25">
      <c r="A90" s="1">
        <v>2648</v>
      </c>
      <c r="B90" t="s">
        <v>19</v>
      </c>
      <c r="C90" t="s">
        <v>32</v>
      </c>
      <c r="D90" t="s">
        <v>46</v>
      </c>
      <c r="E90" t="s">
        <v>58</v>
      </c>
      <c r="F90" t="s">
        <v>73</v>
      </c>
      <c r="G90" t="s">
        <v>82</v>
      </c>
      <c r="H90" t="s">
        <v>490</v>
      </c>
      <c r="I90" t="s">
        <v>75</v>
      </c>
      <c r="J90" t="s">
        <v>97</v>
      </c>
      <c r="K90" t="s">
        <v>1157</v>
      </c>
      <c r="L90" t="s">
        <v>73</v>
      </c>
      <c r="M90" t="s">
        <v>74</v>
      </c>
      <c r="N90" t="s">
        <v>74</v>
      </c>
      <c r="O90" t="s">
        <v>98</v>
      </c>
      <c r="P90" t="s">
        <v>527</v>
      </c>
      <c r="Q90" t="s">
        <v>74</v>
      </c>
      <c r="R90" t="s">
        <v>1525</v>
      </c>
      <c r="S90" t="s">
        <v>96</v>
      </c>
      <c r="T90" t="s">
        <v>1116</v>
      </c>
    </row>
    <row r="91" spans="1:20" x14ac:dyDescent="0.25">
      <c r="A91" s="1">
        <v>2649</v>
      </c>
      <c r="B91" t="s">
        <v>19</v>
      </c>
      <c r="C91" t="s">
        <v>33</v>
      </c>
      <c r="D91" t="s">
        <v>46</v>
      </c>
      <c r="E91" t="s">
        <v>50</v>
      </c>
      <c r="F91" t="s">
        <v>74</v>
      </c>
      <c r="G91" t="s">
        <v>75</v>
      </c>
      <c r="H91" t="s">
        <v>831</v>
      </c>
      <c r="I91" t="s">
        <v>90</v>
      </c>
      <c r="J91" t="s">
        <v>86</v>
      </c>
      <c r="K91" t="s">
        <v>1192</v>
      </c>
      <c r="L91" t="s">
        <v>126</v>
      </c>
      <c r="M91" t="s">
        <v>73</v>
      </c>
      <c r="N91" t="s">
        <v>131</v>
      </c>
      <c r="O91" t="s">
        <v>111</v>
      </c>
      <c r="P91" t="s">
        <v>1260</v>
      </c>
      <c r="Q91" t="s">
        <v>73</v>
      </c>
      <c r="R91" t="s">
        <v>1576</v>
      </c>
      <c r="S91" t="s">
        <v>96</v>
      </c>
      <c r="T91" t="s">
        <v>83</v>
      </c>
    </row>
    <row r="92" spans="1:20" x14ac:dyDescent="0.25">
      <c r="A92" s="1">
        <v>2650</v>
      </c>
      <c r="B92" t="s">
        <v>19</v>
      </c>
      <c r="C92" t="s">
        <v>34</v>
      </c>
      <c r="D92" t="s">
        <v>46</v>
      </c>
      <c r="E92" t="s">
        <v>52</v>
      </c>
      <c r="F92" t="s">
        <v>73</v>
      </c>
      <c r="G92" t="s">
        <v>82</v>
      </c>
      <c r="H92" t="s">
        <v>432</v>
      </c>
      <c r="I92" t="s">
        <v>103</v>
      </c>
      <c r="J92" t="s">
        <v>84</v>
      </c>
      <c r="K92" t="s">
        <v>1311</v>
      </c>
      <c r="L92" t="s">
        <v>74</v>
      </c>
      <c r="M92" t="s">
        <v>74</v>
      </c>
      <c r="N92" t="s">
        <v>126</v>
      </c>
      <c r="O92" t="s">
        <v>94</v>
      </c>
      <c r="P92" t="s">
        <v>1139</v>
      </c>
      <c r="Q92" t="s">
        <v>73</v>
      </c>
      <c r="R92" t="s">
        <v>835</v>
      </c>
      <c r="S92" t="s">
        <v>116</v>
      </c>
      <c r="T92" t="s">
        <v>101</v>
      </c>
    </row>
    <row r="93" spans="1:20" x14ac:dyDescent="0.25">
      <c r="A93" s="1">
        <v>2651</v>
      </c>
      <c r="B93" t="s">
        <v>19</v>
      </c>
      <c r="C93" t="s">
        <v>35</v>
      </c>
      <c r="D93" t="s">
        <v>46</v>
      </c>
      <c r="E93" t="s">
        <v>68</v>
      </c>
      <c r="F93" t="s">
        <v>74</v>
      </c>
      <c r="G93" t="s">
        <v>92</v>
      </c>
      <c r="H93" t="s">
        <v>338</v>
      </c>
      <c r="I93" t="s">
        <v>81</v>
      </c>
      <c r="J93" t="s">
        <v>107</v>
      </c>
      <c r="K93" t="s">
        <v>1260</v>
      </c>
      <c r="L93" t="s">
        <v>74</v>
      </c>
      <c r="M93" t="s">
        <v>73</v>
      </c>
      <c r="N93" t="s">
        <v>1116</v>
      </c>
      <c r="O93" t="s">
        <v>102</v>
      </c>
      <c r="P93" t="s">
        <v>1018</v>
      </c>
      <c r="Q93" t="s">
        <v>126</v>
      </c>
      <c r="R93" t="s">
        <v>1976</v>
      </c>
      <c r="S93" t="s">
        <v>89</v>
      </c>
      <c r="T93" t="s">
        <v>76</v>
      </c>
    </row>
    <row r="94" spans="1:20" x14ac:dyDescent="0.25">
      <c r="A94" s="1">
        <v>2652</v>
      </c>
      <c r="B94" t="s">
        <v>19</v>
      </c>
      <c r="C94" t="s">
        <v>36</v>
      </c>
      <c r="D94" t="s">
        <v>46</v>
      </c>
      <c r="E94" t="s">
        <v>72</v>
      </c>
      <c r="F94" t="s">
        <v>74</v>
      </c>
      <c r="G94" t="s">
        <v>77</v>
      </c>
      <c r="H94" t="s">
        <v>569</v>
      </c>
      <c r="I94" t="s">
        <v>77</v>
      </c>
      <c r="J94" t="s">
        <v>95</v>
      </c>
      <c r="K94" t="s">
        <v>1251</v>
      </c>
      <c r="L94" t="s">
        <v>74</v>
      </c>
      <c r="M94" t="s">
        <v>74</v>
      </c>
      <c r="N94" t="s">
        <v>101</v>
      </c>
      <c r="O94" t="s">
        <v>108</v>
      </c>
      <c r="P94" t="s">
        <v>636</v>
      </c>
      <c r="Q94" t="s">
        <v>126</v>
      </c>
      <c r="R94" t="s">
        <v>1591</v>
      </c>
      <c r="S94" t="s">
        <v>85</v>
      </c>
      <c r="T94" t="s">
        <v>76</v>
      </c>
    </row>
    <row r="95" spans="1:20" x14ac:dyDescent="0.25">
      <c r="A95" s="1">
        <v>2653</v>
      </c>
      <c r="B95" t="s">
        <v>19</v>
      </c>
      <c r="C95" t="s">
        <v>37</v>
      </c>
      <c r="D95" t="s">
        <v>46</v>
      </c>
      <c r="E95" t="s">
        <v>60</v>
      </c>
      <c r="F95" t="s">
        <v>73</v>
      </c>
      <c r="G95" t="s">
        <v>105</v>
      </c>
      <c r="H95" t="s">
        <v>977</v>
      </c>
      <c r="I95" t="s">
        <v>75</v>
      </c>
      <c r="J95" t="s">
        <v>90</v>
      </c>
      <c r="K95" t="s">
        <v>1187</v>
      </c>
      <c r="L95" t="s">
        <v>1116</v>
      </c>
      <c r="M95" t="s">
        <v>73</v>
      </c>
      <c r="N95" t="s">
        <v>74</v>
      </c>
      <c r="O95" t="s">
        <v>111</v>
      </c>
      <c r="P95" t="s">
        <v>713</v>
      </c>
      <c r="Q95" t="s">
        <v>74</v>
      </c>
      <c r="R95" t="s">
        <v>1507</v>
      </c>
      <c r="S95" t="s">
        <v>85</v>
      </c>
      <c r="T95" t="s">
        <v>117</v>
      </c>
    </row>
    <row r="96" spans="1:20" x14ac:dyDescent="0.25">
      <c r="A96" s="1">
        <v>2654</v>
      </c>
      <c r="B96" t="s">
        <v>19</v>
      </c>
      <c r="C96" t="s">
        <v>38</v>
      </c>
      <c r="D96" t="s">
        <v>46</v>
      </c>
      <c r="E96" t="s">
        <v>70</v>
      </c>
      <c r="F96" t="s">
        <v>73</v>
      </c>
      <c r="G96" t="s">
        <v>98</v>
      </c>
      <c r="H96" t="s">
        <v>564</v>
      </c>
      <c r="I96" t="s">
        <v>106</v>
      </c>
      <c r="J96" t="s">
        <v>113</v>
      </c>
      <c r="K96" t="s">
        <v>1256</v>
      </c>
      <c r="L96" t="s">
        <v>126</v>
      </c>
      <c r="M96" t="s">
        <v>74</v>
      </c>
      <c r="N96" t="s">
        <v>74</v>
      </c>
      <c r="O96" t="s">
        <v>114</v>
      </c>
      <c r="P96" t="s">
        <v>817</v>
      </c>
      <c r="Q96" t="s">
        <v>74</v>
      </c>
      <c r="R96" t="s">
        <v>2089</v>
      </c>
      <c r="S96" t="s">
        <v>117</v>
      </c>
      <c r="T96" t="s">
        <v>126</v>
      </c>
    </row>
    <row r="97" spans="1:20" x14ac:dyDescent="0.25">
      <c r="A97" s="1">
        <v>2655</v>
      </c>
      <c r="B97" t="s">
        <v>19</v>
      </c>
      <c r="C97" t="s">
        <v>39</v>
      </c>
      <c r="D97" t="s">
        <v>46</v>
      </c>
      <c r="E97" t="s">
        <v>51</v>
      </c>
      <c r="F97" t="s">
        <v>74</v>
      </c>
      <c r="G97" t="s">
        <v>77</v>
      </c>
      <c r="H97" t="s">
        <v>373</v>
      </c>
      <c r="I97" t="s">
        <v>94</v>
      </c>
      <c r="J97" t="s">
        <v>91</v>
      </c>
      <c r="K97" t="s">
        <v>1306</v>
      </c>
      <c r="L97" t="s">
        <v>101</v>
      </c>
      <c r="M97" t="s">
        <v>73</v>
      </c>
      <c r="N97" t="s">
        <v>1116</v>
      </c>
      <c r="O97" t="s">
        <v>98</v>
      </c>
      <c r="P97" t="s">
        <v>178</v>
      </c>
      <c r="Q97" t="s">
        <v>73</v>
      </c>
      <c r="R97" t="s">
        <v>417</v>
      </c>
      <c r="S97" t="s">
        <v>78</v>
      </c>
      <c r="T97" t="s">
        <v>1116</v>
      </c>
    </row>
    <row r="98" spans="1:20" x14ac:dyDescent="0.25">
      <c r="A98" s="1">
        <v>2656</v>
      </c>
      <c r="B98" t="s">
        <v>19</v>
      </c>
      <c r="C98" t="s">
        <v>24</v>
      </c>
      <c r="D98" t="s">
        <v>47</v>
      </c>
      <c r="E98" t="s">
        <v>65</v>
      </c>
      <c r="F98" t="s">
        <v>73</v>
      </c>
      <c r="G98" t="s">
        <v>82</v>
      </c>
      <c r="H98" t="s">
        <v>400</v>
      </c>
      <c r="I98" t="s">
        <v>79</v>
      </c>
      <c r="J98" t="s">
        <v>84</v>
      </c>
      <c r="K98" t="s">
        <v>1227</v>
      </c>
      <c r="L98" t="s">
        <v>126</v>
      </c>
      <c r="M98" t="s">
        <v>74</v>
      </c>
      <c r="N98" t="s">
        <v>126</v>
      </c>
      <c r="O98" t="s">
        <v>89</v>
      </c>
      <c r="P98" t="s">
        <v>213</v>
      </c>
      <c r="Q98" t="s">
        <v>73</v>
      </c>
      <c r="R98" t="s">
        <v>1632</v>
      </c>
      <c r="S98" t="s">
        <v>85</v>
      </c>
      <c r="T98" t="s">
        <v>101</v>
      </c>
    </row>
    <row r="99" spans="1:20" x14ac:dyDescent="0.25">
      <c r="A99" s="1">
        <v>2657</v>
      </c>
      <c r="B99" t="s">
        <v>19</v>
      </c>
      <c r="C99" t="s">
        <v>25</v>
      </c>
      <c r="D99" t="s">
        <v>47</v>
      </c>
      <c r="E99" t="s">
        <v>57</v>
      </c>
      <c r="F99" t="s">
        <v>74</v>
      </c>
      <c r="G99" t="s">
        <v>99</v>
      </c>
      <c r="H99" t="s">
        <v>897</v>
      </c>
      <c r="I99" t="s">
        <v>98</v>
      </c>
      <c r="J99" t="s">
        <v>86</v>
      </c>
      <c r="K99" t="s">
        <v>1130</v>
      </c>
      <c r="L99" t="s">
        <v>126</v>
      </c>
      <c r="M99" t="s">
        <v>74</v>
      </c>
      <c r="N99" t="s">
        <v>1116</v>
      </c>
      <c r="O99" t="s">
        <v>114</v>
      </c>
      <c r="P99" t="s">
        <v>862</v>
      </c>
      <c r="Q99" t="s">
        <v>73</v>
      </c>
      <c r="R99" t="s">
        <v>1491</v>
      </c>
      <c r="S99" t="s">
        <v>116</v>
      </c>
      <c r="T99" t="s">
        <v>1116</v>
      </c>
    </row>
    <row r="100" spans="1:20" x14ac:dyDescent="0.25">
      <c r="A100" s="1">
        <v>2658</v>
      </c>
      <c r="B100" t="s">
        <v>19</v>
      </c>
      <c r="C100" t="s">
        <v>26</v>
      </c>
      <c r="D100" t="s">
        <v>47</v>
      </c>
      <c r="E100" t="s">
        <v>43</v>
      </c>
      <c r="F100" t="s">
        <v>73</v>
      </c>
      <c r="G100" t="s">
        <v>77</v>
      </c>
      <c r="H100" t="s">
        <v>715</v>
      </c>
      <c r="I100" t="s">
        <v>107</v>
      </c>
      <c r="J100" t="s">
        <v>100</v>
      </c>
      <c r="K100" t="s">
        <v>1169</v>
      </c>
      <c r="L100" t="s">
        <v>126</v>
      </c>
      <c r="M100" t="s">
        <v>74</v>
      </c>
      <c r="N100" t="s">
        <v>73</v>
      </c>
      <c r="O100" t="s">
        <v>81</v>
      </c>
      <c r="P100" t="s">
        <v>111</v>
      </c>
      <c r="Q100" t="s">
        <v>73</v>
      </c>
      <c r="R100" t="s">
        <v>1494</v>
      </c>
      <c r="S100" t="s">
        <v>89</v>
      </c>
      <c r="T100" t="s">
        <v>76</v>
      </c>
    </row>
    <row r="101" spans="1:20" x14ac:dyDescent="0.25">
      <c r="A101" s="1">
        <v>2659</v>
      </c>
      <c r="B101" t="s">
        <v>19</v>
      </c>
      <c r="C101" t="s">
        <v>27</v>
      </c>
      <c r="D101" t="s">
        <v>47</v>
      </c>
      <c r="E101" t="s">
        <v>56</v>
      </c>
      <c r="F101" t="s">
        <v>74</v>
      </c>
      <c r="G101" t="s">
        <v>98</v>
      </c>
      <c r="H101" t="s">
        <v>555</v>
      </c>
      <c r="I101" t="s">
        <v>95</v>
      </c>
      <c r="J101" t="s">
        <v>110</v>
      </c>
      <c r="K101" t="s">
        <v>1234</v>
      </c>
      <c r="L101" t="s">
        <v>73</v>
      </c>
      <c r="M101" t="s">
        <v>73</v>
      </c>
      <c r="N101" t="s">
        <v>131</v>
      </c>
      <c r="O101" t="s">
        <v>102</v>
      </c>
      <c r="P101" t="s">
        <v>334</v>
      </c>
      <c r="Q101" t="s">
        <v>73</v>
      </c>
      <c r="R101" t="s">
        <v>1604</v>
      </c>
      <c r="S101" t="s">
        <v>89</v>
      </c>
      <c r="T101" t="s">
        <v>76</v>
      </c>
    </row>
    <row r="102" spans="1:20" x14ac:dyDescent="0.25">
      <c r="A102" s="1">
        <v>2660</v>
      </c>
      <c r="B102" t="s">
        <v>19</v>
      </c>
      <c r="C102" t="s">
        <v>28</v>
      </c>
      <c r="D102" t="s">
        <v>47</v>
      </c>
      <c r="E102" t="s">
        <v>69</v>
      </c>
      <c r="F102" t="s">
        <v>74</v>
      </c>
      <c r="G102" t="s">
        <v>77</v>
      </c>
      <c r="H102" t="s">
        <v>678</v>
      </c>
      <c r="I102" t="s">
        <v>106</v>
      </c>
      <c r="J102" t="s">
        <v>102</v>
      </c>
      <c r="K102" t="s">
        <v>1175</v>
      </c>
      <c r="L102" t="s">
        <v>74</v>
      </c>
      <c r="M102" t="s">
        <v>74</v>
      </c>
      <c r="N102" t="s">
        <v>1116</v>
      </c>
      <c r="O102" t="s">
        <v>79</v>
      </c>
      <c r="P102" t="s">
        <v>1141</v>
      </c>
      <c r="Q102" t="s">
        <v>74</v>
      </c>
      <c r="R102" t="s">
        <v>2014</v>
      </c>
      <c r="S102" t="s">
        <v>82</v>
      </c>
      <c r="T102" t="s">
        <v>131</v>
      </c>
    </row>
    <row r="103" spans="1:20" x14ac:dyDescent="0.25">
      <c r="A103" s="1">
        <v>2661</v>
      </c>
      <c r="B103" t="s">
        <v>19</v>
      </c>
      <c r="C103" t="s">
        <v>40</v>
      </c>
      <c r="D103" t="s">
        <v>47</v>
      </c>
      <c r="E103" t="s">
        <v>44</v>
      </c>
      <c r="F103" t="s">
        <v>73</v>
      </c>
      <c r="G103" t="s">
        <v>98</v>
      </c>
      <c r="H103" t="s">
        <v>382</v>
      </c>
      <c r="I103" t="s">
        <v>94</v>
      </c>
      <c r="J103" t="s">
        <v>112</v>
      </c>
      <c r="K103" t="s">
        <v>1145</v>
      </c>
      <c r="L103" t="s">
        <v>74</v>
      </c>
      <c r="M103" t="s">
        <v>74</v>
      </c>
      <c r="N103" t="s">
        <v>126</v>
      </c>
      <c r="O103" t="s">
        <v>102</v>
      </c>
      <c r="P103" t="s">
        <v>961</v>
      </c>
      <c r="Q103" t="s">
        <v>126</v>
      </c>
      <c r="R103" t="s">
        <v>79</v>
      </c>
      <c r="S103" t="s">
        <v>82</v>
      </c>
      <c r="T103" t="s">
        <v>131</v>
      </c>
    </row>
    <row r="104" spans="1:20" x14ac:dyDescent="0.25">
      <c r="A104" s="1">
        <v>2662</v>
      </c>
      <c r="B104" t="s">
        <v>19</v>
      </c>
      <c r="C104" t="s">
        <v>30</v>
      </c>
      <c r="D104" t="s">
        <v>47</v>
      </c>
      <c r="E104" t="s">
        <v>67</v>
      </c>
      <c r="F104" t="s">
        <v>73</v>
      </c>
      <c r="G104" t="s">
        <v>78</v>
      </c>
      <c r="H104" t="s">
        <v>688</v>
      </c>
      <c r="I104" t="s">
        <v>94</v>
      </c>
      <c r="J104" t="s">
        <v>110</v>
      </c>
      <c r="K104" t="s">
        <v>1154</v>
      </c>
      <c r="L104" t="s">
        <v>74</v>
      </c>
      <c r="M104" t="s">
        <v>101</v>
      </c>
      <c r="N104" t="s">
        <v>101</v>
      </c>
      <c r="O104" t="s">
        <v>99</v>
      </c>
      <c r="P104" t="s">
        <v>995</v>
      </c>
      <c r="Q104" t="s">
        <v>73</v>
      </c>
      <c r="R104" t="s">
        <v>1491</v>
      </c>
      <c r="S104" t="s">
        <v>116</v>
      </c>
      <c r="T104" t="s">
        <v>101</v>
      </c>
    </row>
    <row r="105" spans="1:20" x14ac:dyDescent="0.25">
      <c r="A105" s="1">
        <v>2663</v>
      </c>
      <c r="B105" t="s">
        <v>19</v>
      </c>
      <c r="C105" t="s">
        <v>31</v>
      </c>
      <c r="D105" t="s">
        <v>47</v>
      </c>
      <c r="E105" t="s">
        <v>48</v>
      </c>
      <c r="F105" t="s">
        <v>74</v>
      </c>
      <c r="G105" t="s">
        <v>78</v>
      </c>
      <c r="H105" t="s">
        <v>286</v>
      </c>
      <c r="I105" t="s">
        <v>106</v>
      </c>
      <c r="J105" t="s">
        <v>108</v>
      </c>
      <c r="K105" t="s">
        <v>1323</v>
      </c>
      <c r="L105" t="s">
        <v>74</v>
      </c>
      <c r="M105" t="s">
        <v>73</v>
      </c>
      <c r="N105" t="s">
        <v>101</v>
      </c>
      <c r="O105" t="s">
        <v>75</v>
      </c>
      <c r="P105" t="s">
        <v>537</v>
      </c>
      <c r="Q105" t="s">
        <v>73</v>
      </c>
      <c r="R105" t="s">
        <v>1902</v>
      </c>
      <c r="S105" t="s">
        <v>82</v>
      </c>
      <c r="T105" t="s">
        <v>1116</v>
      </c>
    </row>
    <row r="106" spans="1:20" x14ac:dyDescent="0.25">
      <c r="A106" s="1">
        <v>2664</v>
      </c>
      <c r="B106" t="s">
        <v>19</v>
      </c>
      <c r="C106" t="s">
        <v>32</v>
      </c>
      <c r="D106" t="s">
        <v>47</v>
      </c>
      <c r="E106" t="s">
        <v>53</v>
      </c>
      <c r="F106" t="s">
        <v>74</v>
      </c>
      <c r="G106" t="s">
        <v>78</v>
      </c>
      <c r="H106" t="s">
        <v>970</v>
      </c>
      <c r="I106" t="s">
        <v>75</v>
      </c>
      <c r="J106" t="s">
        <v>108</v>
      </c>
      <c r="K106" t="s">
        <v>1189</v>
      </c>
      <c r="L106" t="s">
        <v>74</v>
      </c>
      <c r="M106" t="s">
        <v>74</v>
      </c>
      <c r="N106" t="s">
        <v>101</v>
      </c>
      <c r="O106" t="s">
        <v>114</v>
      </c>
      <c r="P106" t="s">
        <v>133</v>
      </c>
      <c r="Q106" t="s">
        <v>73</v>
      </c>
      <c r="R106" t="s">
        <v>1882</v>
      </c>
      <c r="S106" t="s">
        <v>106</v>
      </c>
      <c r="T106" t="s">
        <v>131</v>
      </c>
    </row>
    <row r="107" spans="1:20" x14ac:dyDescent="0.25">
      <c r="A107" s="1">
        <v>2665</v>
      </c>
      <c r="B107" t="s">
        <v>19</v>
      </c>
      <c r="C107" t="s">
        <v>33</v>
      </c>
      <c r="D107" t="s">
        <v>47</v>
      </c>
      <c r="E107" t="s">
        <v>41</v>
      </c>
      <c r="F107" t="s">
        <v>73</v>
      </c>
      <c r="G107" t="s">
        <v>93</v>
      </c>
      <c r="H107" t="s">
        <v>681</v>
      </c>
      <c r="I107" t="s">
        <v>90</v>
      </c>
      <c r="J107" t="s">
        <v>95</v>
      </c>
      <c r="K107" t="s">
        <v>1288</v>
      </c>
      <c r="L107" t="s">
        <v>1116</v>
      </c>
      <c r="M107" t="s">
        <v>126</v>
      </c>
      <c r="N107" t="s">
        <v>126</v>
      </c>
      <c r="O107" t="s">
        <v>114</v>
      </c>
      <c r="P107" t="s">
        <v>133</v>
      </c>
      <c r="Q107" t="s">
        <v>73</v>
      </c>
      <c r="R107" t="s">
        <v>1737</v>
      </c>
      <c r="S107" t="s">
        <v>116</v>
      </c>
      <c r="T107" t="s">
        <v>131</v>
      </c>
    </row>
    <row r="108" spans="1:20" x14ac:dyDescent="0.25">
      <c r="A108" s="1">
        <v>2666</v>
      </c>
      <c r="B108" t="s">
        <v>19</v>
      </c>
      <c r="C108" t="s">
        <v>34</v>
      </c>
      <c r="D108" t="s">
        <v>47</v>
      </c>
      <c r="E108" t="s">
        <v>58</v>
      </c>
      <c r="F108" t="s">
        <v>74</v>
      </c>
      <c r="G108" t="s">
        <v>76</v>
      </c>
      <c r="H108" t="s">
        <v>582</v>
      </c>
      <c r="I108" t="s">
        <v>111</v>
      </c>
      <c r="J108" t="s">
        <v>130</v>
      </c>
      <c r="K108" t="s">
        <v>1316</v>
      </c>
      <c r="L108" t="s">
        <v>73</v>
      </c>
      <c r="M108" t="s">
        <v>101</v>
      </c>
      <c r="N108" t="s">
        <v>74</v>
      </c>
      <c r="O108" t="s">
        <v>75</v>
      </c>
      <c r="P108" t="s">
        <v>527</v>
      </c>
      <c r="Q108" t="s">
        <v>74</v>
      </c>
      <c r="R108" t="s">
        <v>1711</v>
      </c>
      <c r="S108" t="s">
        <v>106</v>
      </c>
      <c r="T108" t="s">
        <v>83</v>
      </c>
    </row>
    <row r="109" spans="1:20" x14ac:dyDescent="0.25">
      <c r="A109" s="1">
        <v>2667</v>
      </c>
      <c r="B109" t="s">
        <v>19</v>
      </c>
      <c r="C109" t="s">
        <v>35</v>
      </c>
      <c r="D109" t="s">
        <v>47</v>
      </c>
      <c r="E109" t="s">
        <v>48</v>
      </c>
      <c r="F109" t="s">
        <v>73</v>
      </c>
      <c r="G109" t="s">
        <v>101</v>
      </c>
      <c r="H109" t="s">
        <v>553</v>
      </c>
      <c r="I109" t="s">
        <v>114</v>
      </c>
      <c r="J109" t="s">
        <v>105</v>
      </c>
      <c r="K109" t="s">
        <v>1140</v>
      </c>
      <c r="L109" t="s">
        <v>73</v>
      </c>
      <c r="M109" t="s">
        <v>74</v>
      </c>
      <c r="N109" t="s">
        <v>101</v>
      </c>
      <c r="O109" t="s">
        <v>99</v>
      </c>
      <c r="P109" t="s">
        <v>927</v>
      </c>
      <c r="Q109" t="s">
        <v>73</v>
      </c>
      <c r="R109" t="s">
        <v>1851</v>
      </c>
      <c r="S109" t="s">
        <v>82</v>
      </c>
      <c r="T109" t="s">
        <v>83</v>
      </c>
    </row>
    <row r="110" spans="1:20" x14ac:dyDescent="0.25">
      <c r="A110" s="1">
        <v>2668</v>
      </c>
      <c r="B110" t="s">
        <v>19</v>
      </c>
      <c r="C110" t="s">
        <v>36</v>
      </c>
      <c r="D110" t="s">
        <v>47</v>
      </c>
      <c r="E110" t="s">
        <v>67</v>
      </c>
      <c r="F110" t="s">
        <v>74</v>
      </c>
      <c r="G110" t="s">
        <v>108</v>
      </c>
      <c r="H110" t="s">
        <v>409</v>
      </c>
      <c r="I110" t="s">
        <v>79</v>
      </c>
      <c r="J110" t="s">
        <v>91</v>
      </c>
      <c r="K110" t="s">
        <v>1170</v>
      </c>
      <c r="L110" t="s">
        <v>73</v>
      </c>
      <c r="M110" t="s">
        <v>74</v>
      </c>
      <c r="N110" t="s">
        <v>126</v>
      </c>
      <c r="O110" t="s">
        <v>94</v>
      </c>
      <c r="P110" t="s">
        <v>718</v>
      </c>
      <c r="Q110" t="s">
        <v>126</v>
      </c>
      <c r="R110" t="s">
        <v>1876</v>
      </c>
      <c r="S110" t="s">
        <v>96</v>
      </c>
      <c r="T110" t="s">
        <v>117</v>
      </c>
    </row>
    <row r="111" spans="1:20" x14ac:dyDescent="0.25">
      <c r="A111" s="1">
        <v>2669</v>
      </c>
      <c r="B111" t="s">
        <v>19</v>
      </c>
      <c r="C111" t="s">
        <v>37</v>
      </c>
      <c r="D111" t="s">
        <v>47</v>
      </c>
      <c r="E111" t="s">
        <v>68</v>
      </c>
      <c r="F111" t="s">
        <v>73</v>
      </c>
      <c r="G111" t="s">
        <v>96</v>
      </c>
      <c r="H111" t="s">
        <v>654</v>
      </c>
      <c r="I111" t="s">
        <v>79</v>
      </c>
      <c r="J111" t="s">
        <v>125</v>
      </c>
      <c r="K111" t="s">
        <v>1214</v>
      </c>
      <c r="L111" t="s">
        <v>74</v>
      </c>
      <c r="M111" t="s">
        <v>101</v>
      </c>
      <c r="N111" t="s">
        <v>1116</v>
      </c>
      <c r="O111" t="s">
        <v>75</v>
      </c>
      <c r="P111" t="s">
        <v>121</v>
      </c>
      <c r="Q111" t="s">
        <v>74</v>
      </c>
      <c r="R111" t="s">
        <v>1815</v>
      </c>
      <c r="S111" t="s">
        <v>96</v>
      </c>
      <c r="T111" t="s">
        <v>126</v>
      </c>
    </row>
    <row r="112" spans="1:20" x14ac:dyDescent="0.25">
      <c r="A112" s="1">
        <v>2670</v>
      </c>
      <c r="B112" t="s">
        <v>19</v>
      </c>
      <c r="C112" t="s">
        <v>38</v>
      </c>
      <c r="D112" t="s">
        <v>47</v>
      </c>
      <c r="E112" t="s">
        <v>50</v>
      </c>
      <c r="F112" t="s">
        <v>73</v>
      </c>
      <c r="G112" t="s">
        <v>90</v>
      </c>
      <c r="H112" t="s">
        <v>460</v>
      </c>
      <c r="I112" t="s">
        <v>86</v>
      </c>
      <c r="J112" t="s">
        <v>91</v>
      </c>
      <c r="K112" t="s">
        <v>1193</v>
      </c>
      <c r="L112" t="s">
        <v>74</v>
      </c>
      <c r="M112" t="s">
        <v>73</v>
      </c>
      <c r="N112" t="s">
        <v>101</v>
      </c>
      <c r="O112" t="s">
        <v>98</v>
      </c>
      <c r="P112" t="s">
        <v>334</v>
      </c>
      <c r="Q112" t="s">
        <v>74</v>
      </c>
      <c r="R112" t="s">
        <v>1616</v>
      </c>
      <c r="S112" t="s">
        <v>116</v>
      </c>
      <c r="T112" t="s">
        <v>1116</v>
      </c>
    </row>
    <row r="113" spans="1:20" x14ac:dyDescent="0.25">
      <c r="A113" s="1">
        <v>2671</v>
      </c>
      <c r="B113" t="s">
        <v>19</v>
      </c>
      <c r="C113" t="s">
        <v>39</v>
      </c>
      <c r="D113" t="s">
        <v>47</v>
      </c>
      <c r="E113" t="s">
        <v>43</v>
      </c>
      <c r="F113" t="s">
        <v>74</v>
      </c>
      <c r="G113" t="s">
        <v>89</v>
      </c>
      <c r="H113" t="s">
        <v>641</v>
      </c>
      <c r="I113" t="s">
        <v>79</v>
      </c>
      <c r="J113" t="s">
        <v>127</v>
      </c>
      <c r="K113" t="s">
        <v>1306</v>
      </c>
      <c r="L113" t="s">
        <v>74</v>
      </c>
      <c r="M113" t="s">
        <v>126</v>
      </c>
      <c r="N113" t="s">
        <v>74</v>
      </c>
      <c r="O113" t="s">
        <v>98</v>
      </c>
      <c r="P113" t="s">
        <v>115</v>
      </c>
      <c r="Q113" t="s">
        <v>73</v>
      </c>
      <c r="R113" t="s">
        <v>2093</v>
      </c>
      <c r="S113" t="s">
        <v>90</v>
      </c>
      <c r="T113" t="s">
        <v>85</v>
      </c>
    </row>
    <row r="114" spans="1:20" x14ac:dyDescent="0.25">
      <c r="A114" s="1">
        <v>2672</v>
      </c>
      <c r="B114" t="s">
        <v>19</v>
      </c>
      <c r="C114" t="s">
        <v>24</v>
      </c>
      <c r="D114" t="s">
        <v>48</v>
      </c>
      <c r="E114" t="s">
        <v>62</v>
      </c>
      <c r="F114" t="s">
        <v>73</v>
      </c>
      <c r="G114" t="s">
        <v>95</v>
      </c>
      <c r="H114" t="s">
        <v>579</v>
      </c>
      <c r="I114" t="s">
        <v>106</v>
      </c>
      <c r="J114" t="s">
        <v>77</v>
      </c>
      <c r="K114" t="s">
        <v>1186</v>
      </c>
      <c r="L114" t="s">
        <v>126</v>
      </c>
      <c r="M114" t="s">
        <v>74</v>
      </c>
      <c r="N114" t="s">
        <v>73</v>
      </c>
      <c r="O114" t="s">
        <v>111</v>
      </c>
      <c r="P114" t="s">
        <v>1168</v>
      </c>
      <c r="Q114" t="s">
        <v>126</v>
      </c>
      <c r="R114" t="s">
        <v>1542</v>
      </c>
      <c r="S114" t="s">
        <v>82</v>
      </c>
      <c r="T114" t="s">
        <v>76</v>
      </c>
    </row>
    <row r="115" spans="1:20" x14ac:dyDescent="0.25">
      <c r="A115" s="1">
        <v>2673</v>
      </c>
      <c r="B115" t="s">
        <v>19</v>
      </c>
      <c r="C115" t="s">
        <v>25</v>
      </c>
      <c r="D115" t="s">
        <v>48</v>
      </c>
      <c r="E115" t="s">
        <v>71</v>
      </c>
      <c r="F115" t="s">
        <v>74</v>
      </c>
      <c r="G115" t="s">
        <v>96</v>
      </c>
      <c r="H115" t="s">
        <v>795</v>
      </c>
      <c r="I115" t="s">
        <v>98</v>
      </c>
      <c r="J115" t="s">
        <v>97</v>
      </c>
      <c r="K115" t="s">
        <v>1192</v>
      </c>
      <c r="L115" t="s">
        <v>126</v>
      </c>
      <c r="M115" t="s">
        <v>73</v>
      </c>
      <c r="N115" t="s">
        <v>76</v>
      </c>
      <c r="O115" t="s">
        <v>79</v>
      </c>
      <c r="P115" t="s">
        <v>1200</v>
      </c>
      <c r="Q115" t="s">
        <v>73</v>
      </c>
      <c r="R115" t="s">
        <v>2037</v>
      </c>
      <c r="S115" t="s">
        <v>89</v>
      </c>
      <c r="T115" t="s">
        <v>76</v>
      </c>
    </row>
    <row r="116" spans="1:20" x14ac:dyDescent="0.25">
      <c r="A116" s="1">
        <v>2674</v>
      </c>
      <c r="B116" t="s">
        <v>19</v>
      </c>
      <c r="C116" t="s">
        <v>26</v>
      </c>
      <c r="D116" t="s">
        <v>48</v>
      </c>
      <c r="E116" t="s">
        <v>65</v>
      </c>
      <c r="F116" t="s">
        <v>74</v>
      </c>
      <c r="G116" t="s">
        <v>86</v>
      </c>
      <c r="H116" t="s">
        <v>411</v>
      </c>
      <c r="I116" t="s">
        <v>90</v>
      </c>
      <c r="J116" t="s">
        <v>107</v>
      </c>
      <c r="K116" t="s">
        <v>1213</v>
      </c>
      <c r="L116" t="s">
        <v>126</v>
      </c>
      <c r="M116" t="s">
        <v>73</v>
      </c>
      <c r="N116" t="s">
        <v>73</v>
      </c>
      <c r="O116" t="s">
        <v>79</v>
      </c>
      <c r="P116" t="s">
        <v>1161</v>
      </c>
      <c r="Q116" t="s">
        <v>74</v>
      </c>
      <c r="R116" t="s">
        <v>1555</v>
      </c>
      <c r="S116" t="s">
        <v>96</v>
      </c>
      <c r="T116" t="s">
        <v>83</v>
      </c>
    </row>
    <row r="117" spans="1:20" x14ac:dyDescent="0.25">
      <c r="A117" s="1">
        <v>2675</v>
      </c>
      <c r="B117" t="s">
        <v>19</v>
      </c>
      <c r="C117" t="s">
        <v>27</v>
      </c>
      <c r="D117" t="s">
        <v>48</v>
      </c>
      <c r="E117" t="s">
        <v>57</v>
      </c>
      <c r="F117" t="s">
        <v>73</v>
      </c>
      <c r="G117" t="s">
        <v>79</v>
      </c>
      <c r="H117" t="s">
        <v>920</v>
      </c>
      <c r="I117" t="s">
        <v>102</v>
      </c>
      <c r="J117" t="s">
        <v>105</v>
      </c>
      <c r="K117" t="s">
        <v>1331</v>
      </c>
      <c r="L117" t="s">
        <v>101</v>
      </c>
      <c r="M117" t="s">
        <v>73</v>
      </c>
      <c r="N117" t="s">
        <v>126</v>
      </c>
      <c r="O117" t="s">
        <v>98</v>
      </c>
      <c r="P117" t="s">
        <v>183</v>
      </c>
      <c r="Q117" t="s">
        <v>73</v>
      </c>
      <c r="R117" t="s">
        <v>1521</v>
      </c>
      <c r="S117" t="s">
        <v>116</v>
      </c>
      <c r="T117" t="s">
        <v>101</v>
      </c>
    </row>
    <row r="118" spans="1:20" x14ac:dyDescent="0.25">
      <c r="A118" s="1">
        <v>2676</v>
      </c>
      <c r="B118" t="s">
        <v>19</v>
      </c>
      <c r="C118" t="s">
        <v>28</v>
      </c>
      <c r="D118" t="s">
        <v>48</v>
      </c>
      <c r="E118" t="s">
        <v>43</v>
      </c>
      <c r="F118" t="s">
        <v>73</v>
      </c>
      <c r="G118" t="s">
        <v>79</v>
      </c>
      <c r="H118" t="s">
        <v>467</v>
      </c>
      <c r="I118" t="s">
        <v>99</v>
      </c>
      <c r="J118" t="s">
        <v>80</v>
      </c>
      <c r="K118" t="s">
        <v>1155</v>
      </c>
      <c r="L118" t="s">
        <v>74</v>
      </c>
      <c r="M118" t="s">
        <v>73</v>
      </c>
      <c r="N118" t="s">
        <v>74</v>
      </c>
      <c r="O118" t="s">
        <v>95</v>
      </c>
      <c r="P118" t="s">
        <v>1294</v>
      </c>
      <c r="Q118" t="s">
        <v>101</v>
      </c>
      <c r="R118" t="s">
        <v>1815</v>
      </c>
      <c r="S118" t="s">
        <v>96</v>
      </c>
      <c r="T118" t="s">
        <v>131</v>
      </c>
    </row>
    <row r="119" spans="1:20" x14ac:dyDescent="0.25">
      <c r="A119" s="1">
        <v>2677</v>
      </c>
      <c r="B119" t="s">
        <v>19</v>
      </c>
      <c r="C119" t="s">
        <v>40</v>
      </c>
      <c r="D119" t="s">
        <v>48</v>
      </c>
      <c r="E119" t="s">
        <v>50</v>
      </c>
      <c r="F119" t="s">
        <v>74</v>
      </c>
      <c r="G119" t="s">
        <v>92</v>
      </c>
      <c r="H119" t="s">
        <v>965</v>
      </c>
      <c r="I119" t="s">
        <v>92</v>
      </c>
      <c r="J119" t="s">
        <v>118</v>
      </c>
      <c r="K119" t="s">
        <v>1246</v>
      </c>
      <c r="L119" t="s">
        <v>74</v>
      </c>
      <c r="M119" t="s">
        <v>101</v>
      </c>
      <c r="N119" t="s">
        <v>73</v>
      </c>
      <c r="O119" t="s">
        <v>108</v>
      </c>
      <c r="P119" t="s">
        <v>1085</v>
      </c>
      <c r="Q119" t="s">
        <v>73</v>
      </c>
      <c r="R119" t="s">
        <v>1506</v>
      </c>
      <c r="S119" t="s">
        <v>81</v>
      </c>
      <c r="T119" t="s">
        <v>1116</v>
      </c>
    </row>
    <row r="120" spans="1:20" x14ac:dyDescent="0.25">
      <c r="A120" s="1">
        <v>2678</v>
      </c>
      <c r="B120" t="s">
        <v>19</v>
      </c>
      <c r="C120" t="s">
        <v>29</v>
      </c>
      <c r="D120" t="s">
        <v>48</v>
      </c>
      <c r="E120" t="s">
        <v>58</v>
      </c>
      <c r="F120" t="s">
        <v>73</v>
      </c>
      <c r="G120" t="s">
        <v>77</v>
      </c>
      <c r="H120" t="s">
        <v>170</v>
      </c>
      <c r="I120" t="s">
        <v>106</v>
      </c>
      <c r="J120" t="s">
        <v>102</v>
      </c>
      <c r="K120" t="s">
        <v>1144</v>
      </c>
      <c r="L120" t="s">
        <v>73</v>
      </c>
      <c r="M120" t="s">
        <v>73</v>
      </c>
      <c r="N120" t="s">
        <v>126</v>
      </c>
      <c r="O120" t="s">
        <v>92</v>
      </c>
      <c r="P120" t="s">
        <v>975</v>
      </c>
      <c r="Q120" t="s">
        <v>126</v>
      </c>
      <c r="R120" t="s">
        <v>1744</v>
      </c>
      <c r="S120" t="s">
        <v>87</v>
      </c>
      <c r="T120" t="s">
        <v>74</v>
      </c>
    </row>
    <row r="121" spans="1:20" x14ac:dyDescent="0.25">
      <c r="A121" s="1">
        <v>2679</v>
      </c>
      <c r="B121" t="s">
        <v>19</v>
      </c>
      <c r="C121" t="s">
        <v>30</v>
      </c>
      <c r="D121" t="s">
        <v>48</v>
      </c>
      <c r="E121" t="s">
        <v>41</v>
      </c>
      <c r="F121" t="s">
        <v>74</v>
      </c>
      <c r="G121" t="s">
        <v>93</v>
      </c>
      <c r="H121" t="s">
        <v>390</v>
      </c>
      <c r="I121" t="s">
        <v>102</v>
      </c>
      <c r="J121" t="s">
        <v>105</v>
      </c>
      <c r="K121" t="s">
        <v>1325</v>
      </c>
      <c r="L121" t="s">
        <v>1116</v>
      </c>
      <c r="M121" t="s">
        <v>74</v>
      </c>
      <c r="N121" t="s">
        <v>74</v>
      </c>
      <c r="O121" t="s">
        <v>105</v>
      </c>
      <c r="P121" t="s">
        <v>873</v>
      </c>
      <c r="Q121" t="s">
        <v>73</v>
      </c>
      <c r="R121" t="s">
        <v>1683</v>
      </c>
      <c r="S121" t="s">
        <v>89</v>
      </c>
      <c r="T121" t="s">
        <v>82</v>
      </c>
    </row>
    <row r="122" spans="1:20" x14ac:dyDescent="0.25">
      <c r="A122" s="1">
        <v>2680</v>
      </c>
      <c r="B122" t="s">
        <v>19</v>
      </c>
      <c r="C122" t="s">
        <v>31</v>
      </c>
      <c r="D122" t="s">
        <v>48</v>
      </c>
      <c r="E122" t="s">
        <v>47</v>
      </c>
      <c r="F122" t="s">
        <v>73</v>
      </c>
      <c r="G122" t="s">
        <v>95</v>
      </c>
      <c r="H122" t="s">
        <v>959</v>
      </c>
      <c r="I122" t="s">
        <v>98</v>
      </c>
      <c r="J122" t="s">
        <v>86</v>
      </c>
      <c r="K122" t="s">
        <v>1192</v>
      </c>
      <c r="L122" t="s">
        <v>101</v>
      </c>
      <c r="M122" t="s">
        <v>73</v>
      </c>
      <c r="N122" t="s">
        <v>126</v>
      </c>
      <c r="O122" t="s">
        <v>97</v>
      </c>
      <c r="P122" t="s">
        <v>1085</v>
      </c>
      <c r="Q122" t="s">
        <v>74</v>
      </c>
      <c r="R122" t="s">
        <v>1993</v>
      </c>
      <c r="S122" t="s">
        <v>96</v>
      </c>
      <c r="T122" t="s">
        <v>117</v>
      </c>
    </row>
    <row r="123" spans="1:20" x14ac:dyDescent="0.25">
      <c r="A123" s="1">
        <v>2681</v>
      </c>
      <c r="B123" t="s">
        <v>19</v>
      </c>
      <c r="C123" t="s">
        <v>32</v>
      </c>
      <c r="D123" t="s">
        <v>48</v>
      </c>
      <c r="E123" t="s">
        <v>67</v>
      </c>
      <c r="F123" t="s">
        <v>73</v>
      </c>
      <c r="G123" t="s">
        <v>79</v>
      </c>
      <c r="H123" t="s">
        <v>890</v>
      </c>
      <c r="I123" t="s">
        <v>114</v>
      </c>
      <c r="J123" t="s">
        <v>97</v>
      </c>
      <c r="K123" t="s">
        <v>1365</v>
      </c>
      <c r="L123" t="s">
        <v>101</v>
      </c>
      <c r="M123" t="s">
        <v>74</v>
      </c>
      <c r="N123" t="s">
        <v>74</v>
      </c>
      <c r="O123" t="s">
        <v>98</v>
      </c>
      <c r="P123" t="s">
        <v>138</v>
      </c>
      <c r="Q123" t="s">
        <v>73</v>
      </c>
      <c r="R123" t="s">
        <v>1872</v>
      </c>
      <c r="S123" t="s">
        <v>78</v>
      </c>
      <c r="T123" t="s">
        <v>101</v>
      </c>
    </row>
    <row r="124" spans="1:20" x14ac:dyDescent="0.25">
      <c r="A124" s="1">
        <v>2682</v>
      </c>
      <c r="B124" t="s">
        <v>19</v>
      </c>
      <c r="C124" t="s">
        <v>34</v>
      </c>
      <c r="D124" t="s">
        <v>48</v>
      </c>
      <c r="E124" t="s">
        <v>43</v>
      </c>
      <c r="F124" t="s">
        <v>74</v>
      </c>
      <c r="G124" t="s">
        <v>108</v>
      </c>
      <c r="H124" t="s">
        <v>182</v>
      </c>
      <c r="I124" t="s">
        <v>90</v>
      </c>
      <c r="J124" t="s">
        <v>93</v>
      </c>
      <c r="K124" t="s">
        <v>1212</v>
      </c>
      <c r="L124" t="s">
        <v>126</v>
      </c>
      <c r="M124" t="s">
        <v>126</v>
      </c>
      <c r="N124" t="s">
        <v>73</v>
      </c>
      <c r="O124" t="s">
        <v>102</v>
      </c>
      <c r="P124" t="s">
        <v>817</v>
      </c>
      <c r="Q124" t="s">
        <v>73</v>
      </c>
      <c r="R124" t="s">
        <v>850</v>
      </c>
      <c r="S124" t="s">
        <v>116</v>
      </c>
      <c r="T124" t="s">
        <v>126</v>
      </c>
    </row>
    <row r="125" spans="1:20" x14ac:dyDescent="0.25">
      <c r="A125" s="1">
        <v>2683</v>
      </c>
      <c r="B125" t="s">
        <v>19</v>
      </c>
      <c r="C125" t="s">
        <v>35</v>
      </c>
      <c r="D125" t="s">
        <v>48</v>
      </c>
      <c r="E125" t="s">
        <v>47</v>
      </c>
      <c r="F125" t="s">
        <v>74</v>
      </c>
      <c r="G125" t="s">
        <v>97</v>
      </c>
      <c r="H125" t="s">
        <v>960</v>
      </c>
      <c r="I125" t="s">
        <v>89</v>
      </c>
      <c r="J125" t="s">
        <v>103</v>
      </c>
      <c r="K125" t="s">
        <v>1143</v>
      </c>
      <c r="L125" t="s">
        <v>126</v>
      </c>
      <c r="M125" t="s">
        <v>73</v>
      </c>
      <c r="N125" t="s">
        <v>74</v>
      </c>
      <c r="O125" t="s">
        <v>108</v>
      </c>
      <c r="P125" t="s">
        <v>1323</v>
      </c>
      <c r="Q125" t="s">
        <v>126</v>
      </c>
      <c r="R125" t="s">
        <v>1822</v>
      </c>
      <c r="S125" t="s">
        <v>85</v>
      </c>
      <c r="T125" t="s">
        <v>131</v>
      </c>
    </row>
    <row r="126" spans="1:20" x14ac:dyDescent="0.25">
      <c r="A126" s="1">
        <v>2684</v>
      </c>
      <c r="B126" t="s">
        <v>19</v>
      </c>
      <c r="C126" t="s">
        <v>36</v>
      </c>
      <c r="D126" t="s">
        <v>48</v>
      </c>
      <c r="E126" t="s">
        <v>68</v>
      </c>
      <c r="F126" t="s">
        <v>74</v>
      </c>
      <c r="G126" t="s">
        <v>78</v>
      </c>
      <c r="H126" t="s">
        <v>468</v>
      </c>
      <c r="I126" t="s">
        <v>81</v>
      </c>
      <c r="J126" t="s">
        <v>94</v>
      </c>
      <c r="K126" t="s">
        <v>1144</v>
      </c>
      <c r="L126" t="s">
        <v>74</v>
      </c>
      <c r="M126" t="s">
        <v>73</v>
      </c>
      <c r="N126" t="s">
        <v>87</v>
      </c>
      <c r="O126" t="s">
        <v>75</v>
      </c>
      <c r="P126" t="s">
        <v>444</v>
      </c>
      <c r="Q126" t="s">
        <v>73</v>
      </c>
      <c r="R126" t="s">
        <v>2124</v>
      </c>
      <c r="S126" t="s">
        <v>82</v>
      </c>
      <c r="T126" t="s">
        <v>126</v>
      </c>
    </row>
    <row r="127" spans="1:20" x14ac:dyDescent="0.25">
      <c r="A127" s="1">
        <v>2685</v>
      </c>
      <c r="B127" t="s">
        <v>19</v>
      </c>
      <c r="C127" t="s">
        <v>37</v>
      </c>
      <c r="D127" t="s">
        <v>48</v>
      </c>
      <c r="E127" t="s">
        <v>69</v>
      </c>
      <c r="F127" t="s">
        <v>73</v>
      </c>
      <c r="G127" t="s">
        <v>79</v>
      </c>
      <c r="H127" t="s">
        <v>767</v>
      </c>
      <c r="I127" t="s">
        <v>98</v>
      </c>
      <c r="J127" t="s">
        <v>79</v>
      </c>
      <c r="K127" t="s">
        <v>1268</v>
      </c>
      <c r="L127" t="s">
        <v>101</v>
      </c>
      <c r="M127" t="s">
        <v>73</v>
      </c>
      <c r="N127" t="s">
        <v>126</v>
      </c>
      <c r="O127" t="s">
        <v>111</v>
      </c>
      <c r="P127" t="s">
        <v>1147</v>
      </c>
      <c r="Q127" t="s">
        <v>73</v>
      </c>
      <c r="R127" t="s">
        <v>1439</v>
      </c>
      <c r="S127" t="s">
        <v>85</v>
      </c>
      <c r="T127" t="s">
        <v>87</v>
      </c>
    </row>
    <row r="128" spans="1:20" x14ac:dyDescent="0.25">
      <c r="A128" s="1">
        <v>2686</v>
      </c>
      <c r="B128" t="s">
        <v>19</v>
      </c>
      <c r="C128" t="s">
        <v>38</v>
      </c>
      <c r="D128" t="s">
        <v>48</v>
      </c>
      <c r="E128" t="s">
        <v>56</v>
      </c>
      <c r="F128" t="s">
        <v>73</v>
      </c>
      <c r="G128" t="s">
        <v>75</v>
      </c>
      <c r="H128" t="s">
        <v>930</v>
      </c>
      <c r="I128" t="s">
        <v>106</v>
      </c>
      <c r="J128" t="s">
        <v>103</v>
      </c>
      <c r="K128" t="s">
        <v>919</v>
      </c>
      <c r="L128" t="s">
        <v>126</v>
      </c>
      <c r="M128" t="s">
        <v>74</v>
      </c>
      <c r="N128" t="s">
        <v>74</v>
      </c>
      <c r="O128" t="s">
        <v>86</v>
      </c>
      <c r="P128" t="s">
        <v>1086</v>
      </c>
      <c r="Q128" t="s">
        <v>73</v>
      </c>
      <c r="R128" t="s">
        <v>1540</v>
      </c>
      <c r="S128" t="s">
        <v>85</v>
      </c>
      <c r="T128" t="s">
        <v>1116</v>
      </c>
    </row>
    <row r="129" spans="1:20" x14ac:dyDescent="0.25">
      <c r="A129" s="1">
        <v>2687</v>
      </c>
      <c r="B129" t="s">
        <v>19</v>
      </c>
      <c r="C129" t="s">
        <v>39</v>
      </c>
      <c r="D129" t="s">
        <v>48</v>
      </c>
      <c r="E129" t="s">
        <v>67</v>
      </c>
      <c r="F129" t="s">
        <v>74</v>
      </c>
      <c r="G129" t="s">
        <v>94</v>
      </c>
      <c r="H129" t="s">
        <v>983</v>
      </c>
      <c r="I129" t="s">
        <v>77</v>
      </c>
      <c r="J129" t="s">
        <v>111</v>
      </c>
      <c r="K129" t="s">
        <v>1290</v>
      </c>
      <c r="L129" t="s">
        <v>101</v>
      </c>
      <c r="M129" t="s">
        <v>126</v>
      </c>
      <c r="N129" t="s">
        <v>73</v>
      </c>
      <c r="O129" t="s">
        <v>99</v>
      </c>
      <c r="P129" t="s">
        <v>79</v>
      </c>
      <c r="Q129" t="s">
        <v>73</v>
      </c>
      <c r="R129" t="s">
        <v>1452</v>
      </c>
      <c r="S129" t="s">
        <v>117</v>
      </c>
      <c r="T129" t="s">
        <v>126</v>
      </c>
    </row>
    <row r="130" spans="1:20" x14ac:dyDescent="0.25">
      <c r="A130" s="1">
        <v>2688</v>
      </c>
      <c r="B130" t="s">
        <v>19</v>
      </c>
      <c r="C130" t="s">
        <v>24</v>
      </c>
      <c r="D130" t="s">
        <v>49</v>
      </c>
      <c r="E130" t="s">
        <v>61</v>
      </c>
      <c r="F130" t="s">
        <v>74</v>
      </c>
      <c r="G130" t="s">
        <v>92</v>
      </c>
      <c r="H130" t="s">
        <v>356</v>
      </c>
      <c r="I130" t="s">
        <v>90</v>
      </c>
      <c r="J130" t="s">
        <v>111</v>
      </c>
      <c r="K130" t="s">
        <v>1177</v>
      </c>
      <c r="L130" t="s">
        <v>73</v>
      </c>
      <c r="M130" t="s">
        <v>73</v>
      </c>
      <c r="N130" t="s">
        <v>74</v>
      </c>
      <c r="O130" t="s">
        <v>77</v>
      </c>
      <c r="P130" t="s">
        <v>636</v>
      </c>
      <c r="Q130" t="s">
        <v>74</v>
      </c>
      <c r="R130" t="s">
        <v>2059</v>
      </c>
      <c r="S130" t="s">
        <v>96</v>
      </c>
      <c r="T130" t="s">
        <v>83</v>
      </c>
    </row>
    <row r="131" spans="1:20" x14ac:dyDescent="0.25">
      <c r="A131" s="1">
        <v>2689</v>
      </c>
      <c r="B131" t="s">
        <v>19</v>
      </c>
      <c r="C131" t="s">
        <v>25</v>
      </c>
      <c r="D131" t="s">
        <v>49</v>
      </c>
      <c r="E131" t="s">
        <v>66</v>
      </c>
      <c r="F131" t="s">
        <v>73</v>
      </c>
      <c r="G131" t="s">
        <v>78</v>
      </c>
      <c r="H131" t="s">
        <v>297</v>
      </c>
      <c r="I131" t="s">
        <v>102</v>
      </c>
      <c r="J131" t="s">
        <v>97</v>
      </c>
      <c r="K131" t="s">
        <v>1192</v>
      </c>
      <c r="L131" t="s">
        <v>74</v>
      </c>
      <c r="M131" t="s">
        <v>126</v>
      </c>
      <c r="N131" t="s">
        <v>74</v>
      </c>
      <c r="O131" t="s">
        <v>75</v>
      </c>
      <c r="P131" t="s">
        <v>76</v>
      </c>
      <c r="Q131" t="s">
        <v>73</v>
      </c>
      <c r="R131" t="s">
        <v>2171</v>
      </c>
      <c r="S131" t="s">
        <v>116</v>
      </c>
      <c r="T131" t="s">
        <v>126</v>
      </c>
    </row>
    <row r="132" spans="1:20" x14ac:dyDescent="0.25">
      <c r="A132" s="1">
        <v>2690</v>
      </c>
      <c r="B132" t="s">
        <v>19</v>
      </c>
      <c r="C132" t="s">
        <v>26</v>
      </c>
      <c r="D132" t="s">
        <v>49</v>
      </c>
      <c r="E132" t="s">
        <v>42</v>
      </c>
      <c r="F132" t="s">
        <v>74</v>
      </c>
      <c r="G132" t="s">
        <v>91</v>
      </c>
      <c r="H132" t="s">
        <v>947</v>
      </c>
      <c r="I132" t="s">
        <v>77</v>
      </c>
      <c r="J132" t="s">
        <v>111</v>
      </c>
      <c r="K132" t="s">
        <v>1244</v>
      </c>
      <c r="L132" t="s">
        <v>126</v>
      </c>
      <c r="M132" t="s">
        <v>73</v>
      </c>
      <c r="N132" t="s">
        <v>74</v>
      </c>
      <c r="O132" t="s">
        <v>107</v>
      </c>
      <c r="P132" t="s">
        <v>975</v>
      </c>
      <c r="Q132" t="s">
        <v>101</v>
      </c>
      <c r="R132" t="s">
        <v>2062</v>
      </c>
      <c r="S132" t="s">
        <v>96</v>
      </c>
      <c r="T132" t="s">
        <v>87</v>
      </c>
    </row>
    <row r="133" spans="1:20" x14ac:dyDescent="0.25">
      <c r="A133" s="1">
        <v>2691</v>
      </c>
      <c r="B133" t="s">
        <v>19</v>
      </c>
      <c r="C133" t="s">
        <v>27</v>
      </c>
      <c r="D133" t="s">
        <v>49</v>
      </c>
      <c r="E133" t="s">
        <v>64</v>
      </c>
      <c r="F133" t="s">
        <v>73</v>
      </c>
      <c r="G133" t="s">
        <v>92</v>
      </c>
      <c r="H133" t="s">
        <v>401</v>
      </c>
      <c r="I133" t="s">
        <v>108</v>
      </c>
      <c r="J133" t="s">
        <v>88</v>
      </c>
      <c r="K133" t="s">
        <v>1360</v>
      </c>
      <c r="L133" t="s">
        <v>126</v>
      </c>
      <c r="M133" t="s">
        <v>73</v>
      </c>
      <c r="N133" t="s">
        <v>101</v>
      </c>
      <c r="O133" t="s">
        <v>114</v>
      </c>
      <c r="P133" t="s">
        <v>842</v>
      </c>
      <c r="Q133" t="s">
        <v>74</v>
      </c>
      <c r="R133" t="s">
        <v>1546</v>
      </c>
      <c r="S133" t="s">
        <v>82</v>
      </c>
      <c r="T133" t="s">
        <v>83</v>
      </c>
    </row>
    <row r="134" spans="1:20" x14ac:dyDescent="0.25">
      <c r="A134" s="1">
        <v>2692</v>
      </c>
      <c r="B134" t="s">
        <v>19</v>
      </c>
      <c r="C134" t="s">
        <v>28</v>
      </c>
      <c r="D134" t="s">
        <v>49</v>
      </c>
      <c r="E134" t="s">
        <v>63</v>
      </c>
      <c r="F134" t="s">
        <v>74</v>
      </c>
      <c r="G134" t="s">
        <v>79</v>
      </c>
      <c r="H134" t="s">
        <v>162</v>
      </c>
      <c r="I134" t="s">
        <v>90</v>
      </c>
      <c r="J134" t="s">
        <v>86</v>
      </c>
      <c r="K134" t="s">
        <v>1283</v>
      </c>
      <c r="L134" t="s">
        <v>126</v>
      </c>
      <c r="M134" t="s">
        <v>73</v>
      </c>
      <c r="N134" t="s">
        <v>131</v>
      </c>
      <c r="O134" t="s">
        <v>102</v>
      </c>
      <c r="P134" t="s">
        <v>681</v>
      </c>
      <c r="Q134" t="s">
        <v>74</v>
      </c>
      <c r="R134" t="s">
        <v>185</v>
      </c>
      <c r="S134" t="s">
        <v>78</v>
      </c>
      <c r="T134" t="s">
        <v>101</v>
      </c>
    </row>
    <row r="135" spans="1:20" x14ac:dyDescent="0.25">
      <c r="A135" s="1">
        <v>2693</v>
      </c>
      <c r="B135" t="s">
        <v>19</v>
      </c>
      <c r="C135" t="s">
        <v>29</v>
      </c>
      <c r="D135" t="s">
        <v>49</v>
      </c>
      <c r="E135" t="s">
        <v>61</v>
      </c>
      <c r="F135" t="s">
        <v>73</v>
      </c>
      <c r="G135" t="s">
        <v>86</v>
      </c>
      <c r="H135" t="s">
        <v>283</v>
      </c>
      <c r="I135" t="s">
        <v>82</v>
      </c>
      <c r="J135" t="s">
        <v>77</v>
      </c>
      <c r="K135" t="s">
        <v>1315</v>
      </c>
      <c r="L135" t="s">
        <v>73</v>
      </c>
      <c r="M135" t="s">
        <v>73</v>
      </c>
      <c r="N135" t="s">
        <v>126</v>
      </c>
      <c r="O135" t="s">
        <v>114</v>
      </c>
      <c r="P135" t="s">
        <v>250</v>
      </c>
      <c r="Q135" t="s">
        <v>74</v>
      </c>
      <c r="R135" t="s">
        <v>2164</v>
      </c>
      <c r="S135" t="s">
        <v>116</v>
      </c>
      <c r="T135" t="s">
        <v>101</v>
      </c>
    </row>
    <row r="136" spans="1:20" x14ac:dyDescent="0.25">
      <c r="A136" s="1">
        <v>2694</v>
      </c>
      <c r="B136" t="s">
        <v>19</v>
      </c>
      <c r="C136" t="s">
        <v>30</v>
      </c>
      <c r="D136" t="s">
        <v>49</v>
      </c>
      <c r="E136" t="s">
        <v>69</v>
      </c>
      <c r="F136" t="s">
        <v>74</v>
      </c>
      <c r="G136" t="s">
        <v>82</v>
      </c>
      <c r="H136" t="s">
        <v>892</v>
      </c>
      <c r="I136" t="s">
        <v>99</v>
      </c>
      <c r="J136" t="s">
        <v>79</v>
      </c>
      <c r="K136" t="s">
        <v>1284</v>
      </c>
      <c r="L136" t="s">
        <v>74</v>
      </c>
      <c r="M136" t="s">
        <v>74</v>
      </c>
      <c r="N136" t="s">
        <v>73</v>
      </c>
      <c r="O136" t="s">
        <v>95</v>
      </c>
      <c r="P136" t="s">
        <v>334</v>
      </c>
      <c r="Q136" t="s">
        <v>73</v>
      </c>
      <c r="R136" t="s">
        <v>1426</v>
      </c>
      <c r="S136" t="s">
        <v>85</v>
      </c>
      <c r="T136" t="s">
        <v>131</v>
      </c>
    </row>
    <row r="137" spans="1:20" x14ac:dyDescent="0.25">
      <c r="A137" s="1">
        <v>2695</v>
      </c>
      <c r="B137" t="s">
        <v>19</v>
      </c>
      <c r="C137" t="s">
        <v>31</v>
      </c>
      <c r="D137" t="s">
        <v>49</v>
      </c>
      <c r="E137" t="s">
        <v>66</v>
      </c>
      <c r="F137" t="s">
        <v>74</v>
      </c>
      <c r="G137" t="s">
        <v>108</v>
      </c>
      <c r="H137" t="s">
        <v>714</v>
      </c>
      <c r="I137" t="s">
        <v>114</v>
      </c>
      <c r="J137" t="s">
        <v>111</v>
      </c>
      <c r="K137" t="s">
        <v>1313</v>
      </c>
      <c r="L137" t="s">
        <v>74</v>
      </c>
      <c r="M137" t="s">
        <v>73</v>
      </c>
      <c r="N137" t="s">
        <v>74</v>
      </c>
      <c r="O137" t="s">
        <v>80</v>
      </c>
      <c r="P137" t="s">
        <v>1121</v>
      </c>
      <c r="Q137" t="s">
        <v>126</v>
      </c>
      <c r="R137" t="s">
        <v>2105</v>
      </c>
      <c r="S137" t="s">
        <v>82</v>
      </c>
      <c r="T137" t="s">
        <v>101</v>
      </c>
    </row>
    <row r="138" spans="1:20" x14ac:dyDescent="0.25">
      <c r="A138" s="1">
        <v>2696</v>
      </c>
      <c r="B138" t="s">
        <v>19</v>
      </c>
      <c r="C138" t="s">
        <v>32</v>
      </c>
      <c r="D138" t="s">
        <v>49</v>
      </c>
      <c r="E138" t="s">
        <v>70</v>
      </c>
      <c r="F138" t="s">
        <v>73</v>
      </c>
      <c r="G138" t="s">
        <v>78</v>
      </c>
      <c r="H138" t="s">
        <v>128</v>
      </c>
      <c r="I138" t="s">
        <v>103</v>
      </c>
      <c r="J138" t="s">
        <v>91</v>
      </c>
      <c r="K138" t="s">
        <v>1172</v>
      </c>
      <c r="L138" t="s">
        <v>73</v>
      </c>
      <c r="M138" t="s">
        <v>126</v>
      </c>
      <c r="N138" t="s">
        <v>126</v>
      </c>
      <c r="O138" t="s">
        <v>92</v>
      </c>
      <c r="P138" t="s">
        <v>718</v>
      </c>
      <c r="Q138" t="s">
        <v>74</v>
      </c>
      <c r="R138" t="s">
        <v>1531</v>
      </c>
      <c r="S138" t="s">
        <v>116</v>
      </c>
      <c r="T138" t="s">
        <v>1116</v>
      </c>
    </row>
    <row r="139" spans="1:20" x14ac:dyDescent="0.25">
      <c r="A139" s="1">
        <v>2697</v>
      </c>
      <c r="B139" t="s">
        <v>19</v>
      </c>
      <c r="C139" t="s">
        <v>33</v>
      </c>
      <c r="D139" t="s">
        <v>49</v>
      </c>
      <c r="E139" t="s">
        <v>59</v>
      </c>
      <c r="F139" t="s">
        <v>73</v>
      </c>
      <c r="G139" t="s">
        <v>96</v>
      </c>
      <c r="H139" t="s">
        <v>321</v>
      </c>
      <c r="I139" t="s">
        <v>82</v>
      </c>
      <c r="J139" t="s">
        <v>77</v>
      </c>
      <c r="K139" t="s">
        <v>824</v>
      </c>
      <c r="L139" t="s">
        <v>126</v>
      </c>
      <c r="M139" t="s">
        <v>74</v>
      </c>
      <c r="N139" t="s">
        <v>101</v>
      </c>
      <c r="O139" t="s">
        <v>96</v>
      </c>
      <c r="P139" t="s">
        <v>335</v>
      </c>
      <c r="Q139" t="s">
        <v>73</v>
      </c>
      <c r="R139" t="s">
        <v>2160</v>
      </c>
      <c r="S139" t="s">
        <v>78</v>
      </c>
      <c r="T139" t="s">
        <v>74</v>
      </c>
    </row>
    <row r="140" spans="1:20" x14ac:dyDescent="0.25">
      <c r="A140" s="1">
        <v>2698</v>
      </c>
      <c r="B140" t="s">
        <v>19</v>
      </c>
      <c r="C140" t="s">
        <v>34</v>
      </c>
      <c r="D140" t="s">
        <v>49</v>
      </c>
      <c r="E140" t="s">
        <v>45</v>
      </c>
      <c r="F140" t="s">
        <v>74</v>
      </c>
      <c r="G140" t="s">
        <v>108</v>
      </c>
      <c r="H140" t="s">
        <v>306</v>
      </c>
      <c r="I140" t="s">
        <v>89</v>
      </c>
      <c r="J140" t="s">
        <v>86</v>
      </c>
      <c r="K140" t="s">
        <v>1208</v>
      </c>
      <c r="L140" t="s">
        <v>73</v>
      </c>
      <c r="M140" t="s">
        <v>73</v>
      </c>
      <c r="N140" t="s">
        <v>74</v>
      </c>
      <c r="O140" t="s">
        <v>97</v>
      </c>
      <c r="P140" t="s">
        <v>713</v>
      </c>
      <c r="Q140" t="s">
        <v>74</v>
      </c>
      <c r="R140" t="s">
        <v>1934</v>
      </c>
      <c r="S140" t="s">
        <v>89</v>
      </c>
      <c r="T140" t="s">
        <v>117</v>
      </c>
    </row>
    <row r="141" spans="1:20" x14ac:dyDescent="0.25">
      <c r="A141" s="1">
        <v>2699</v>
      </c>
      <c r="B141" t="s">
        <v>19</v>
      </c>
      <c r="C141" t="s">
        <v>35</v>
      </c>
      <c r="D141" t="s">
        <v>49</v>
      </c>
      <c r="E141" t="s">
        <v>72</v>
      </c>
      <c r="F141" t="s">
        <v>73</v>
      </c>
      <c r="G141" t="s">
        <v>89</v>
      </c>
      <c r="H141" t="s">
        <v>460</v>
      </c>
      <c r="I141" t="s">
        <v>103</v>
      </c>
      <c r="J141" t="s">
        <v>95</v>
      </c>
      <c r="K141" t="s">
        <v>1242</v>
      </c>
      <c r="L141" t="s">
        <v>74</v>
      </c>
      <c r="M141" t="s">
        <v>73</v>
      </c>
      <c r="N141" t="s">
        <v>101</v>
      </c>
      <c r="O141" t="s">
        <v>92</v>
      </c>
      <c r="P141" t="s">
        <v>695</v>
      </c>
      <c r="Q141" t="s">
        <v>73</v>
      </c>
      <c r="R141" t="s">
        <v>1665</v>
      </c>
      <c r="S141" t="s">
        <v>89</v>
      </c>
      <c r="T141" t="s">
        <v>83</v>
      </c>
    </row>
    <row r="142" spans="1:20" x14ac:dyDescent="0.25">
      <c r="A142" s="1">
        <v>2700</v>
      </c>
      <c r="B142" t="s">
        <v>19</v>
      </c>
      <c r="C142" t="s">
        <v>36</v>
      </c>
      <c r="D142" t="s">
        <v>49</v>
      </c>
      <c r="E142" t="s">
        <v>52</v>
      </c>
      <c r="F142" t="s">
        <v>73</v>
      </c>
      <c r="G142" t="s">
        <v>94</v>
      </c>
      <c r="H142" t="s">
        <v>460</v>
      </c>
      <c r="I142" t="s">
        <v>103</v>
      </c>
      <c r="J142" t="s">
        <v>80</v>
      </c>
      <c r="K142" t="s">
        <v>1140</v>
      </c>
      <c r="L142" t="s">
        <v>126</v>
      </c>
      <c r="M142" t="s">
        <v>73</v>
      </c>
      <c r="N142" t="s">
        <v>126</v>
      </c>
      <c r="O142" t="s">
        <v>109</v>
      </c>
      <c r="P142" t="s">
        <v>1173</v>
      </c>
      <c r="Q142" t="s">
        <v>126</v>
      </c>
      <c r="R142" t="s">
        <v>1029</v>
      </c>
      <c r="S142" t="s">
        <v>96</v>
      </c>
      <c r="T142" t="s">
        <v>76</v>
      </c>
    </row>
    <row r="143" spans="1:20" x14ac:dyDescent="0.25">
      <c r="A143" s="1">
        <v>2701</v>
      </c>
      <c r="B143" t="s">
        <v>19</v>
      </c>
      <c r="C143" t="s">
        <v>37</v>
      </c>
      <c r="D143" t="s">
        <v>49</v>
      </c>
      <c r="E143" t="s">
        <v>62</v>
      </c>
      <c r="F143" t="s">
        <v>74</v>
      </c>
      <c r="G143" t="s">
        <v>99</v>
      </c>
      <c r="H143" t="s">
        <v>148</v>
      </c>
      <c r="I143" t="s">
        <v>92</v>
      </c>
      <c r="J143" t="s">
        <v>91</v>
      </c>
      <c r="K143" t="s">
        <v>1135</v>
      </c>
      <c r="L143" t="s">
        <v>74</v>
      </c>
      <c r="M143" t="s">
        <v>74</v>
      </c>
      <c r="N143" t="s">
        <v>126</v>
      </c>
      <c r="O143" t="s">
        <v>92</v>
      </c>
      <c r="P143" t="s">
        <v>695</v>
      </c>
      <c r="Q143" t="s">
        <v>74</v>
      </c>
      <c r="R143" t="s">
        <v>1606</v>
      </c>
      <c r="S143" t="s">
        <v>96</v>
      </c>
      <c r="T143" t="s">
        <v>131</v>
      </c>
    </row>
    <row r="144" spans="1:20" x14ac:dyDescent="0.25">
      <c r="A144" s="1">
        <v>2702</v>
      </c>
      <c r="B144" t="s">
        <v>19</v>
      </c>
      <c r="C144" t="s">
        <v>38</v>
      </c>
      <c r="D144" t="s">
        <v>49</v>
      </c>
      <c r="E144" t="s">
        <v>44</v>
      </c>
      <c r="F144" t="s">
        <v>73</v>
      </c>
      <c r="G144" t="s">
        <v>89</v>
      </c>
      <c r="H144" t="s">
        <v>937</v>
      </c>
      <c r="I144" t="s">
        <v>82</v>
      </c>
      <c r="J144" t="s">
        <v>81</v>
      </c>
      <c r="K144" t="s">
        <v>1121</v>
      </c>
      <c r="L144" t="s">
        <v>73</v>
      </c>
      <c r="M144" t="s">
        <v>74</v>
      </c>
      <c r="N144" t="s">
        <v>101</v>
      </c>
      <c r="O144" t="s">
        <v>104</v>
      </c>
      <c r="P144" t="s">
        <v>1185</v>
      </c>
      <c r="Q144" t="s">
        <v>126</v>
      </c>
      <c r="R144" t="s">
        <v>1477</v>
      </c>
      <c r="S144" t="s">
        <v>96</v>
      </c>
      <c r="T144" t="s">
        <v>83</v>
      </c>
    </row>
    <row r="145" spans="1:20" x14ac:dyDescent="0.25">
      <c r="A145" s="1">
        <v>2703</v>
      </c>
      <c r="B145" t="s">
        <v>19</v>
      </c>
      <c r="C145" t="s">
        <v>39</v>
      </c>
      <c r="D145" t="s">
        <v>49</v>
      </c>
      <c r="E145" t="s">
        <v>72</v>
      </c>
      <c r="F145" t="s">
        <v>74</v>
      </c>
      <c r="G145" t="s">
        <v>93</v>
      </c>
      <c r="H145" t="s">
        <v>991</v>
      </c>
      <c r="I145" t="s">
        <v>99</v>
      </c>
      <c r="J145" t="s">
        <v>92</v>
      </c>
      <c r="K145" t="s">
        <v>1307</v>
      </c>
      <c r="L145" t="s">
        <v>1116</v>
      </c>
      <c r="M145" t="s">
        <v>73</v>
      </c>
      <c r="N145" t="s">
        <v>74</v>
      </c>
      <c r="O145" t="s">
        <v>111</v>
      </c>
      <c r="P145" t="s">
        <v>1125</v>
      </c>
      <c r="Q145" t="s">
        <v>73</v>
      </c>
      <c r="R145" t="s">
        <v>1619</v>
      </c>
      <c r="S145" t="s">
        <v>96</v>
      </c>
      <c r="T145" t="s">
        <v>76</v>
      </c>
    </row>
    <row r="146" spans="1:20" x14ac:dyDescent="0.25">
      <c r="A146" s="1">
        <v>2704</v>
      </c>
      <c r="B146" t="s">
        <v>19</v>
      </c>
      <c r="C146" t="s">
        <v>24</v>
      </c>
      <c r="D146" t="s">
        <v>50</v>
      </c>
      <c r="E146" t="s">
        <v>43</v>
      </c>
      <c r="F146" t="s">
        <v>74</v>
      </c>
      <c r="G146" t="s">
        <v>82</v>
      </c>
      <c r="H146" t="s">
        <v>950</v>
      </c>
      <c r="I146" t="s">
        <v>81</v>
      </c>
      <c r="J146" t="s">
        <v>107</v>
      </c>
      <c r="K146" t="s">
        <v>544</v>
      </c>
      <c r="L146" t="s">
        <v>73</v>
      </c>
      <c r="M146" t="s">
        <v>126</v>
      </c>
      <c r="N146" t="s">
        <v>126</v>
      </c>
      <c r="O146" t="s">
        <v>102</v>
      </c>
      <c r="P146" t="s">
        <v>695</v>
      </c>
      <c r="Q146" t="s">
        <v>73</v>
      </c>
      <c r="R146" t="s">
        <v>1411</v>
      </c>
      <c r="S146" t="s">
        <v>82</v>
      </c>
      <c r="T146" t="s">
        <v>126</v>
      </c>
    </row>
    <row r="147" spans="1:20" x14ac:dyDescent="0.25">
      <c r="A147" s="1">
        <v>2705</v>
      </c>
      <c r="B147" t="s">
        <v>19</v>
      </c>
      <c r="C147" t="s">
        <v>25</v>
      </c>
      <c r="D147" t="s">
        <v>50</v>
      </c>
      <c r="E147" t="s">
        <v>56</v>
      </c>
      <c r="F147" t="s">
        <v>73</v>
      </c>
      <c r="G147" t="s">
        <v>77</v>
      </c>
      <c r="H147" t="s">
        <v>650</v>
      </c>
      <c r="I147" t="s">
        <v>89</v>
      </c>
      <c r="J147" t="s">
        <v>114</v>
      </c>
      <c r="K147" t="s">
        <v>1217</v>
      </c>
      <c r="L147" t="s">
        <v>73</v>
      </c>
      <c r="M147" t="s">
        <v>126</v>
      </c>
      <c r="N147" t="s">
        <v>131</v>
      </c>
      <c r="O147" t="s">
        <v>94</v>
      </c>
      <c r="P147" t="s">
        <v>1006</v>
      </c>
      <c r="Q147" t="s">
        <v>126</v>
      </c>
      <c r="R147" t="s">
        <v>1630</v>
      </c>
      <c r="S147" t="s">
        <v>76</v>
      </c>
      <c r="T147" t="s">
        <v>73</v>
      </c>
    </row>
    <row r="148" spans="1:20" x14ac:dyDescent="0.25">
      <c r="A148" s="1">
        <v>2706</v>
      </c>
      <c r="B148" t="s">
        <v>19</v>
      </c>
      <c r="C148" t="s">
        <v>26</v>
      </c>
      <c r="D148" t="s">
        <v>50</v>
      </c>
      <c r="E148" t="s">
        <v>51</v>
      </c>
      <c r="F148" t="s">
        <v>73</v>
      </c>
      <c r="G148" t="s">
        <v>85</v>
      </c>
      <c r="H148" t="s">
        <v>481</v>
      </c>
      <c r="I148" t="s">
        <v>95</v>
      </c>
      <c r="J148" t="s">
        <v>110</v>
      </c>
      <c r="K148" t="s">
        <v>1277</v>
      </c>
      <c r="L148" t="s">
        <v>74</v>
      </c>
      <c r="M148" t="s">
        <v>126</v>
      </c>
      <c r="N148" t="s">
        <v>1116</v>
      </c>
      <c r="O148" t="s">
        <v>99</v>
      </c>
      <c r="P148" t="s">
        <v>94</v>
      </c>
      <c r="Q148" t="s">
        <v>74</v>
      </c>
      <c r="R148" t="s">
        <v>1709</v>
      </c>
      <c r="S148" t="s">
        <v>85</v>
      </c>
      <c r="T148" t="s">
        <v>1116</v>
      </c>
    </row>
    <row r="149" spans="1:20" x14ac:dyDescent="0.25">
      <c r="A149" s="1">
        <v>2707</v>
      </c>
      <c r="B149" t="s">
        <v>19</v>
      </c>
      <c r="C149" t="s">
        <v>27</v>
      </c>
      <c r="D149" t="s">
        <v>50</v>
      </c>
      <c r="E149" t="s">
        <v>60</v>
      </c>
      <c r="F149" t="s">
        <v>74</v>
      </c>
      <c r="G149" t="s">
        <v>90</v>
      </c>
      <c r="H149" t="s">
        <v>202</v>
      </c>
      <c r="I149" t="s">
        <v>86</v>
      </c>
      <c r="J149" t="s">
        <v>88</v>
      </c>
      <c r="K149" t="s">
        <v>1301</v>
      </c>
      <c r="L149" t="s">
        <v>74</v>
      </c>
      <c r="M149" t="s">
        <v>73</v>
      </c>
      <c r="N149" t="s">
        <v>76</v>
      </c>
      <c r="O149" t="s">
        <v>98</v>
      </c>
      <c r="P149" t="s">
        <v>334</v>
      </c>
      <c r="Q149" t="s">
        <v>74</v>
      </c>
      <c r="R149" t="s">
        <v>2163</v>
      </c>
      <c r="S149" t="s">
        <v>89</v>
      </c>
      <c r="T149" t="s">
        <v>83</v>
      </c>
    </row>
    <row r="150" spans="1:20" x14ac:dyDescent="0.25">
      <c r="A150" s="1">
        <v>2708</v>
      </c>
      <c r="B150" t="s">
        <v>19</v>
      </c>
      <c r="C150" t="s">
        <v>28</v>
      </c>
      <c r="D150" t="s">
        <v>50</v>
      </c>
      <c r="E150" t="s">
        <v>65</v>
      </c>
      <c r="F150" t="s">
        <v>73</v>
      </c>
      <c r="G150" t="s">
        <v>78</v>
      </c>
      <c r="H150" t="s">
        <v>464</v>
      </c>
      <c r="I150" t="s">
        <v>92</v>
      </c>
      <c r="J150" t="s">
        <v>91</v>
      </c>
      <c r="K150" t="s">
        <v>1130</v>
      </c>
      <c r="L150" t="s">
        <v>74</v>
      </c>
      <c r="M150" t="s">
        <v>74</v>
      </c>
      <c r="N150" t="s">
        <v>1116</v>
      </c>
      <c r="O150" t="s">
        <v>114</v>
      </c>
      <c r="P150" t="s">
        <v>297</v>
      </c>
      <c r="Q150" t="s">
        <v>73</v>
      </c>
      <c r="R150" t="s">
        <v>1792</v>
      </c>
      <c r="S150" t="s">
        <v>89</v>
      </c>
      <c r="T150" t="s">
        <v>76</v>
      </c>
    </row>
    <row r="151" spans="1:20" x14ac:dyDescent="0.25">
      <c r="A151" s="1">
        <v>2709</v>
      </c>
      <c r="B151" t="s">
        <v>19</v>
      </c>
      <c r="C151" t="s">
        <v>40</v>
      </c>
      <c r="D151" t="s">
        <v>50</v>
      </c>
      <c r="E151" t="s">
        <v>48</v>
      </c>
      <c r="F151" t="s">
        <v>73</v>
      </c>
      <c r="G151" t="s">
        <v>102</v>
      </c>
      <c r="H151" t="s">
        <v>433</v>
      </c>
      <c r="I151" t="s">
        <v>90</v>
      </c>
      <c r="J151" t="s">
        <v>91</v>
      </c>
      <c r="K151" t="s">
        <v>1177</v>
      </c>
      <c r="L151" t="s">
        <v>126</v>
      </c>
      <c r="M151" t="s">
        <v>126</v>
      </c>
      <c r="N151" t="s">
        <v>1116</v>
      </c>
      <c r="O151" t="s">
        <v>108</v>
      </c>
      <c r="P151" t="s">
        <v>681</v>
      </c>
      <c r="Q151" t="s">
        <v>73</v>
      </c>
      <c r="R151" t="s">
        <v>1848</v>
      </c>
      <c r="S151" t="s">
        <v>106</v>
      </c>
      <c r="T151" t="s">
        <v>83</v>
      </c>
    </row>
    <row r="152" spans="1:20" x14ac:dyDescent="0.25">
      <c r="A152" s="1">
        <v>2710</v>
      </c>
      <c r="B152" t="s">
        <v>19</v>
      </c>
      <c r="C152" t="s">
        <v>30</v>
      </c>
      <c r="D152" t="s">
        <v>50</v>
      </c>
      <c r="E152" t="s">
        <v>52</v>
      </c>
      <c r="F152" t="s">
        <v>74</v>
      </c>
      <c r="G152" t="s">
        <v>78</v>
      </c>
      <c r="H152" t="s">
        <v>315</v>
      </c>
      <c r="I152" t="s">
        <v>96</v>
      </c>
      <c r="J152" t="s">
        <v>103</v>
      </c>
      <c r="K152" t="s">
        <v>125</v>
      </c>
      <c r="L152" t="s">
        <v>73</v>
      </c>
      <c r="M152" t="s">
        <v>73</v>
      </c>
      <c r="N152" t="s">
        <v>101</v>
      </c>
      <c r="O152" t="s">
        <v>98</v>
      </c>
      <c r="P152" t="s">
        <v>806</v>
      </c>
      <c r="Q152" t="s">
        <v>74</v>
      </c>
      <c r="R152" t="s">
        <v>1871</v>
      </c>
      <c r="S152" t="s">
        <v>117</v>
      </c>
      <c r="T152" t="s">
        <v>126</v>
      </c>
    </row>
    <row r="153" spans="1:20" x14ac:dyDescent="0.25">
      <c r="A153" s="1">
        <v>2711</v>
      </c>
      <c r="B153" t="s">
        <v>19</v>
      </c>
      <c r="C153" t="s">
        <v>31</v>
      </c>
      <c r="D153" t="s">
        <v>50</v>
      </c>
      <c r="E153" t="s">
        <v>54</v>
      </c>
      <c r="F153" t="s">
        <v>73</v>
      </c>
      <c r="G153" t="s">
        <v>86</v>
      </c>
      <c r="H153" t="s">
        <v>455</v>
      </c>
      <c r="I153" t="s">
        <v>98</v>
      </c>
      <c r="J153" t="s">
        <v>111</v>
      </c>
      <c r="K153" t="s">
        <v>1270</v>
      </c>
      <c r="L153" t="s">
        <v>126</v>
      </c>
      <c r="M153" t="s">
        <v>73</v>
      </c>
      <c r="N153" t="s">
        <v>74</v>
      </c>
      <c r="O153" t="s">
        <v>104</v>
      </c>
      <c r="P153" t="s">
        <v>726</v>
      </c>
      <c r="Q153" t="s">
        <v>74</v>
      </c>
      <c r="R153" t="s">
        <v>1651</v>
      </c>
      <c r="S153" t="s">
        <v>90</v>
      </c>
      <c r="T153" t="s">
        <v>85</v>
      </c>
    </row>
    <row r="154" spans="1:20" x14ac:dyDescent="0.25">
      <c r="A154" s="1">
        <v>2712</v>
      </c>
      <c r="B154" t="s">
        <v>19</v>
      </c>
      <c r="C154" t="s">
        <v>32</v>
      </c>
      <c r="D154" t="s">
        <v>50</v>
      </c>
      <c r="E154" t="s">
        <v>56</v>
      </c>
      <c r="F154" t="s">
        <v>74</v>
      </c>
      <c r="G154" t="s">
        <v>113</v>
      </c>
      <c r="H154" t="s">
        <v>473</v>
      </c>
      <c r="I154" t="s">
        <v>75</v>
      </c>
      <c r="J154" t="s">
        <v>95</v>
      </c>
      <c r="K154" t="s">
        <v>1175</v>
      </c>
      <c r="L154" t="s">
        <v>74</v>
      </c>
      <c r="M154" t="s">
        <v>73</v>
      </c>
      <c r="N154" t="s">
        <v>126</v>
      </c>
      <c r="O154" t="s">
        <v>107</v>
      </c>
      <c r="P154" t="s">
        <v>180</v>
      </c>
      <c r="Q154" t="s">
        <v>74</v>
      </c>
      <c r="R154" t="s">
        <v>1755</v>
      </c>
      <c r="S154" t="s">
        <v>89</v>
      </c>
      <c r="T154" t="s">
        <v>1116</v>
      </c>
    </row>
    <row r="155" spans="1:20" x14ac:dyDescent="0.25">
      <c r="A155" s="1">
        <v>2713</v>
      </c>
      <c r="B155" t="s">
        <v>19</v>
      </c>
      <c r="C155" t="s">
        <v>33</v>
      </c>
      <c r="D155" t="s">
        <v>50</v>
      </c>
      <c r="E155" t="s">
        <v>46</v>
      </c>
      <c r="F155" t="s">
        <v>73</v>
      </c>
      <c r="G155" t="s">
        <v>106</v>
      </c>
      <c r="H155" t="s">
        <v>769</v>
      </c>
      <c r="I155" t="s">
        <v>81</v>
      </c>
      <c r="J155" t="s">
        <v>107</v>
      </c>
      <c r="K155" t="s">
        <v>1249</v>
      </c>
      <c r="L155" t="s">
        <v>73</v>
      </c>
      <c r="M155" t="s">
        <v>74</v>
      </c>
      <c r="N155" t="s">
        <v>126</v>
      </c>
      <c r="O155" t="s">
        <v>114</v>
      </c>
      <c r="P155" t="s">
        <v>849</v>
      </c>
      <c r="Q155" t="s">
        <v>74</v>
      </c>
      <c r="R155" t="s">
        <v>1493</v>
      </c>
      <c r="S155" t="s">
        <v>85</v>
      </c>
      <c r="T155" t="s">
        <v>1116</v>
      </c>
    </row>
    <row r="156" spans="1:20" x14ac:dyDescent="0.25">
      <c r="A156" s="1">
        <v>2714</v>
      </c>
      <c r="B156" t="s">
        <v>19</v>
      </c>
      <c r="C156" t="s">
        <v>34</v>
      </c>
      <c r="D156" t="s">
        <v>50</v>
      </c>
      <c r="E156" t="s">
        <v>63</v>
      </c>
      <c r="F156" t="s">
        <v>74</v>
      </c>
      <c r="G156" t="s">
        <v>77</v>
      </c>
      <c r="H156" t="s">
        <v>843</v>
      </c>
      <c r="I156" t="s">
        <v>102</v>
      </c>
      <c r="J156" t="s">
        <v>112</v>
      </c>
      <c r="K156" t="s">
        <v>1277</v>
      </c>
      <c r="L156" t="s">
        <v>101</v>
      </c>
      <c r="M156" t="s">
        <v>73</v>
      </c>
      <c r="N156" t="s">
        <v>101</v>
      </c>
      <c r="O156" t="s">
        <v>89</v>
      </c>
      <c r="P156" t="s">
        <v>91</v>
      </c>
      <c r="Q156" t="s">
        <v>73</v>
      </c>
      <c r="R156" t="s">
        <v>1425</v>
      </c>
      <c r="S156" t="s">
        <v>82</v>
      </c>
      <c r="T156" t="s">
        <v>126</v>
      </c>
    </row>
    <row r="157" spans="1:20" x14ac:dyDescent="0.25">
      <c r="A157" s="1">
        <v>2715</v>
      </c>
      <c r="B157" t="s">
        <v>19</v>
      </c>
      <c r="C157" t="s">
        <v>35</v>
      </c>
      <c r="D157" t="s">
        <v>50</v>
      </c>
      <c r="E157" t="s">
        <v>57</v>
      </c>
      <c r="F157" t="s">
        <v>73</v>
      </c>
      <c r="G157" t="s">
        <v>101</v>
      </c>
      <c r="H157" t="s">
        <v>375</v>
      </c>
      <c r="I157" t="s">
        <v>81</v>
      </c>
      <c r="J157" t="s">
        <v>80</v>
      </c>
      <c r="K157" t="s">
        <v>1186</v>
      </c>
      <c r="L157" t="s">
        <v>73</v>
      </c>
      <c r="M157" t="s">
        <v>74</v>
      </c>
      <c r="N157" t="s">
        <v>1116</v>
      </c>
      <c r="O157" t="s">
        <v>102</v>
      </c>
      <c r="P157" t="s">
        <v>235</v>
      </c>
      <c r="Q157" t="s">
        <v>73</v>
      </c>
      <c r="R157" t="s">
        <v>1705</v>
      </c>
      <c r="S157" t="s">
        <v>96</v>
      </c>
      <c r="T157" t="s">
        <v>131</v>
      </c>
    </row>
    <row r="158" spans="1:20" x14ac:dyDescent="0.25">
      <c r="A158" s="1">
        <v>2716</v>
      </c>
      <c r="B158" t="s">
        <v>19</v>
      </c>
      <c r="C158" t="s">
        <v>36</v>
      </c>
      <c r="D158" t="s">
        <v>50</v>
      </c>
      <c r="E158" t="s">
        <v>65</v>
      </c>
      <c r="F158" t="s">
        <v>74</v>
      </c>
      <c r="G158" t="s">
        <v>106</v>
      </c>
      <c r="H158" t="s">
        <v>425</v>
      </c>
      <c r="I158" t="s">
        <v>85</v>
      </c>
      <c r="J158" t="s">
        <v>113</v>
      </c>
      <c r="K158" t="s">
        <v>636</v>
      </c>
      <c r="L158" t="s">
        <v>126</v>
      </c>
      <c r="M158" t="s">
        <v>73</v>
      </c>
      <c r="N158" t="s">
        <v>101</v>
      </c>
      <c r="O158" t="s">
        <v>102</v>
      </c>
      <c r="P158" t="s">
        <v>86</v>
      </c>
      <c r="Q158" t="s">
        <v>73</v>
      </c>
      <c r="R158" t="s">
        <v>1924</v>
      </c>
      <c r="S158" t="s">
        <v>106</v>
      </c>
      <c r="T158" t="s">
        <v>101</v>
      </c>
    </row>
    <row r="159" spans="1:20" x14ac:dyDescent="0.25">
      <c r="A159" s="1">
        <v>2717</v>
      </c>
      <c r="B159" t="s">
        <v>19</v>
      </c>
      <c r="C159" t="s">
        <v>37</v>
      </c>
      <c r="D159" t="s">
        <v>50</v>
      </c>
      <c r="E159" t="s">
        <v>67</v>
      </c>
      <c r="F159" t="s">
        <v>73</v>
      </c>
      <c r="G159" t="s">
        <v>93</v>
      </c>
      <c r="H159" t="s">
        <v>273</v>
      </c>
      <c r="I159" t="s">
        <v>104</v>
      </c>
      <c r="J159" t="s">
        <v>121</v>
      </c>
      <c r="K159" t="s">
        <v>1337</v>
      </c>
      <c r="L159" t="s">
        <v>101</v>
      </c>
      <c r="M159" t="s">
        <v>126</v>
      </c>
      <c r="N159" t="s">
        <v>101</v>
      </c>
      <c r="O159" t="s">
        <v>75</v>
      </c>
      <c r="P159" t="s">
        <v>102</v>
      </c>
      <c r="Q159" t="s">
        <v>74</v>
      </c>
      <c r="R159" t="s">
        <v>1989</v>
      </c>
      <c r="S159" t="s">
        <v>106</v>
      </c>
      <c r="T159" t="s">
        <v>76</v>
      </c>
    </row>
    <row r="160" spans="1:20" x14ac:dyDescent="0.25">
      <c r="A160" s="1">
        <v>2718</v>
      </c>
      <c r="B160" t="s">
        <v>19</v>
      </c>
      <c r="C160" t="s">
        <v>38</v>
      </c>
      <c r="D160" t="s">
        <v>50</v>
      </c>
      <c r="E160" t="s">
        <v>47</v>
      </c>
      <c r="F160" t="s">
        <v>74</v>
      </c>
      <c r="G160" t="s">
        <v>75</v>
      </c>
      <c r="H160" t="s">
        <v>554</v>
      </c>
      <c r="I160" t="s">
        <v>103</v>
      </c>
      <c r="J160" t="s">
        <v>80</v>
      </c>
      <c r="K160" t="s">
        <v>1289</v>
      </c>
      <c r="L160" t="s">
        <v>74</v>
      </c>
      <c r="M160" t="s">
        <v>73</v>
      </c>
      <c r="N160" t="s">
        <v>126</v>
      </c>
      <c r="O160" t="s">
        <v>108</v>
      </c>
      <c r="P160" t="s">
        <v>1005</v>
      </c>
      <c r="Q160" t="s">
        <v>74</v>
      </c>
      <c r="R160" t="s">
        <v>1585</v>
      </c>
      <c r="S160" t="s">
        <v>75</v>
      </c>
      <c r="T160" t="s">
        <v>78</v>
      </c>
    </row>
    <row r="161" spans="1:20" x14ac:dyDescent="0.25">
      <c r="A161" s="1">
        <v>2719</v>
      </c>
      <c r="B161" t="s">
        <v>19</v>
      </c>
      <c r="C161" t="s">
        <v>39</v>
      </c>
      <c r="D161" t="s">
        <v>50</v>
      </c>
      <c r="E161" t="s">
        <v>57</v>
      </c>
      <c r="F161" t="s">
        <v>74</v>
      </c>
      <c r="G161" t="s">
        <v>90</v>
      </c>
      <c r="H161" t="s">
        <v>901</v>
      </c>
      <c r="I161" t="s">
        <v>98</v>
      </c>
      <c r="J161" t="s">
        <v>80</v>
      </c>
      <c r="K161" t="s">
        <v>1261</v>
      </c>
      <c r="L161" t="s">
        <v>126</v>
      </c>
      <c r="M161" t="s">
        <v>74</v>
      </c>
      <c r="N161" t="s">
        <v>101</v>
      </c>
      <c r="O161" t="s">
        <v>113</v>
      </c>
      <c r="P161" t="s">
        <v>397</v>
      </c>
      <c r="Q161" t="s">
        <v>73</v>
      </c>
      <c r="R161" t="s">
        <v>1784</v>
      </c>
      <c r="S161" t="s">
        <v>81</v>
      </c>
      <c r="T161" t="s">
        <v>83</v>
      </c>
    </row>
    <row r="162" spans="1:20" x14ac:dyDescent="0.25">
      <c r="A162" s="1">
        <v>2720</v>
      </c>
      <c r="B162" t="s">
        <v>19</v>
      </c>
      <c r="C162" t="s">
        <v>24</v>
      </c>
      <c r="D162" t="s">
        <v>51</v>
      </c>
      <c r="E162" t="s">
        <v>57</v>
      </c>
      <c r="F162" t="s">
        <v>73</v>
      </c>
      <c r="G162" t="s">
        <v>108</v>
      </c>
      <c r="H162" t="s">
        <v>801</v>
      </c>
      <c r="I162" t="s">
        <v>93</v>
      </c>
      <c r="J162" t="s">
        <v>88</v>
      </c>
      <c r="K162" t="s">
        <v>1335</v>
      </c>
      <c r="L162" t="s">
        <v>126</v>
      </c>
      <c r="M162" t="s">
        <v>126</v>
      </c>
      <c r="N162" t="s">
        <v>126</v>
      </c>
      <c r="O162" t="s">
        <v>95</v>
      </c>
      <c r="P162" t="s">
        <v>576</v>
      </c>
      <c r="Q162" t="s">
        <v>126</v>
      </c>
      <c r="R162" t="s">
        <v>440</v>
      </c>
      <c r="S162" t="s">
        <v>116</v>
      </c>
      <c r="T162" t="s">
        <v>83</v>
      </c>
    </row>
    <row r="163" spans="1:20" x14ac:dyDescent="0.25">
      <c r="A163" s="1">
        <v>2721</v>
      </c>
      <c r="B163" t="s">
        <v>19</v>
      </c>
      <c r="C163" t="s">
        <v>25</v>
      </c>
      <c r="D163" t="s">
        <v>51</v>
      </c>
      <c r="E163" t="s">
        <v>60</v>
      </c>
      <c r="F163" t="s">
        <v>73</v>
      </c>
      <c r="G163" t="s">
        <v>92</v>
      </c>
      <c r="H163" t="s">
        <v>687</v>
      </c>
      <c r="I163" t="s">
        <v>96</v>
      </c>
      <c r="J163" t="s">
        <v>81</v>
      </c>
      <c r="K163" t="s">
        <v>782</v>
      </c>
      <c r="L163" t="s">
        <v>74</v>
      </c>
      <c r="M163" t="s">
        <v>73</v>
      </c>
      <c r="N163" t="s">
        <v>74</v>
      </c>
      <c r="O163" t="s">
        <v>112</v>
      </c>
      <c r="P163" t="s">
        <v>1171</v>
      </c>
      <c r="Q163" t="s">
        <v>126</v>
      </c>
      <c r="R163" t="s">
        <v>1043</v>
      </c>
      <c r="S163" t="s">
        <v>96</v>
      </c>
      <c r="T163" t="s">
        <v>76</v>
      </c>
    </row>
    <row r="164" spans="1:20" x14ac:dyDescent="0.25">
      <c r="A164" s="1">
        <v>2722</v>
      </c>
      <c r="B164" t="s">
        <v>19</v>
      </c>
      <c r="C164" t="s">
        <v>26</v>
      </c>
      <c r="D164" t="s">
        <v>51</v>
      </c>
      <c r="E164" t="s">
        <v>50</v>
      </c>
      <c r="F164" t="s">
        <v>74</v>
      </c>
      <c r="G164" t="s">
        <v>77</v>
      </c>
      <c r="H164" t="s">
        <v>152</v>
      </c>
      <c r="I164" t="s">
        <v>95</v>
      </c>
      <c r="J164" t="s">
        <v>112</v>
      </c>
      <c r="K164" t="s">
        <v>1202</v>
      </c>
      <c r="L164" t="s">
        <v>126</v>
      </c>
      <c r="M164" t="s">
        <v>74</v>
      </c>
      <c r="N164" t="s">
        <v>74</v>
      </c>
      <c r="O164" t="s">
        <v>99</v>
      </c>
      <c r="P164" t="s">
        <v>88</v>
      </c>
      <c r="Q164" t="s">
        <v>74</v>
      </c>
      <c r="R164" t="s">
        <v>1694</v>
      </c>
      <c r="S164" t="s">
        <v>85</v>
      </c>
      <c r="T164" t="s">
        <v>1116</v>
      </c>
    </row>
    <row r="165" spans="1:20" x14ac:dyDescent="0.25">
      <c r="A165" s="1">
        <v>2723</v>
      </c>
      <c r="B165" t="s">
        <v>19</v>
      </c>
      <c r="C165" t="s">
        <v>27</v>
      </c>
      <c r="D165" t="s">
        <v>51</v>
      </c>
      <c r="E165" t="s">
        <v>69</v>
      </c>
      <c r="F165" t="s">
        <v>73</v>
      </c>
      <c r="G165" t="s">
        <v>82</v>
      </c>
      <c r="H165" t="s">
        <v>922</v>
      </c>
      <c r="I165" t="s">
        <v>90</v>
      </c>
      <c r="J165" t="s">
        <v>92</v>
      </c>
      <c r="K165" t="s">
        <v>1136</v>
      </c>
      <c r="L165" t="s">
        <v>74</v>
      </c>
      <c r="M165" t="s">
        <v>73</v>
      </c>
      <c r="N165" t="s">
        <v>83</v>
      </c>
      <c r="O165" t="s">
        <v>95</v>
      </c>
      <c r="P165" t="s">
        <v>397</v>
      </c>
      <c r="Q165" t="s">
        <v>73</v>
      </c>
      <c r="R165" t="s">
        <v>1695</v>
      </c>
      <c r="S165" t="s">
        <v>82</v>
      </c>
      <c r="T165" t="s">
        <v>83</v>
      </c>
    </row>
    <row r="166" spans="1:20" x14ac:dyDescent="0.25">
      <c r="A166" s="1">
        <v>2724</v>
      </c>
      <c r="B166" t="s">
        <v>19</v>
      </c>
      <c r="C166" t="s">
        <v>28</v>
      </c>
      <c r="D166" t="s">
        <v>51</v>
      </c>
      <c r="E166" t="s">
        <v>41</v>
      </c>
      <c r="F166" t="s">
        <v>74</v>
      </c>
      <c r="G166" t="s">
        <v>112</v>
      </c>
      <c r="H166" t="s">
        <v>948</v>
      </c>
      <c r="I166" t="s">
        <v>85</v>
      </c>
      <c r="J166" t="s">
        <v>81</v>
      </c>
      <c r="K166" t="s">
        <v>975</v>
      </c>
      <c r="L166" t="s">
        <v>101</v>
      </c>
      <c r="M166" t="s">
        <v>73</v>
      </c>
      <c r="N166" t="s">
        <v>126</v>
      </c>
      <c r="O166" t="s">
        <v>114</v>
      </c>
      <c r="P166" t="s">
        <v>1304</v>
      </c>
      <c r="Q166" t="s">
        <v>101</v>
      </c>
      <c r="R166" t="s">
        <v>2133</v>
      </c>
      <c r="S166" t="s">
        <v>117</v>
      </c>
      <c r="T166" t="s">
        <v>74</v>
      </c>
    </row>
    <row r="167" spans="1:20" x14ac:dyDescent="0.25">
      <c r="A167" s="1">
        <v>2725</v>
      </c>
      <c r="B167" t="s">
        <v>19</v>
      </c>
      <c r="C167" t="s">
        <v>40</v>
      </c>
      <c r="D167" t="s">
        <v>51</v>
      </c>
      <c r="E167" t="s">
        <v>46</v>
      </c>
      <c r="F167" t="s">
        <v>74</v>
      </c>
      <c r="G167" t="s">
        <v>93</v>
      </c>
      <c r="H167" t="s">
        <v>956</v>
      </c>
      <c r="I167" t="s">
        <v>92</v>
      </c>
      <c r="J167" t="s">
        <v>88</v>
      </c>
      <c r="K167" t="s">
        <v>1319</v>
      </c>
      <c r="L167" t="s">
        <v>74</v>
      </c>
      <c r="M167" t="s">
        <v>74</v>
      </c>
      <c r="N167" t="s">
        <v>74</v>
      </c>
      <c r="O167" t="s">
        <v>95</v>
      </c>
      <c r="P167" t="s">
        <v>183</v>
      </c>
      <c r="Q167" t="s">
        <v>126</v>
      </c>
      <c r="R167" t="s">
        <v>1675</v>
      </c>
      <c r="S167" t="s">
        <v>96</v>
      </c>
      <c r="T167" t="s">
        <v>83</v>
      </c>
    </row>
    <row r="168" spans="1:20" x14ac:dyDescent="0.25">
      <c r="A168" s="1">
        <v>2726</v>
      </c>
      <c r="B168" t="s">
        <v>19</v>
      </c>
      <c r="C168" t="s">
        <v>29</v>
      </c>
      <c r="D168" t="s">
        <v>51</v>
      </c>
      <c r="E168" t="s">
        <v>60</v>
      </c>
      <c r="F168" t="s">
        <v>74</v>
      </c>
      <c r="G168" t="s">
        <v>94</v>
      </c>
      <c r="H168" t="s">
        <v>517</v>
      </c>
      <c r="I168" t="s">
        <v>114</v>
      </c>
      <c r="J168" t="s">
        <v>80</v>
      </c>
      <c r="K168" t="s">
        <v>1256</v>
      </c>
      <c r="L168" t="s">
        <v>126</v>
      </c>
      <c r="M168" t="s">
        <v>73</v>
      </c>
      <c r="N168" t="s">
        <v>1116</v>
      </c>
      <c r="O168" t="s">
        <v>80</v>
      </c>
      <c r="P168" t="s">
        <v>824</v>
      </c>
      <c r="Q168" t="s">
        <v>73</v>
      </c>
      <c r="R168" t="s">
        <v>2024</v>
      </c>
      <c r="S168" t="s">
        <v>82</v>
      </c>
      <c r="T168" t="s">
        <v>131</v>
      </c>
    </row>
    <row r="169" spans="1:20" x14ac:dyDescent="0.25">
      <c r="A169" s="1">
        <v>2727</v>
      </c>
      <c r="B169" t="s">
        <v>19</v>
      </c>
      <c r="C169" t="s">
        <v>30</v>
      </c>
      <c r="D169" t="s">
        <v>51</v>
      </c>
      <c r="E169" t="s">
        <v>56</v>
      </c>
      <c r="F169" t="s">
        <v>73</v>
      </c>
      <c r="G169" t="s">
        <v>110</v>
      </c>
      <c r="H169" t="s">
        <v>972</v>
      </c>
      <c r="I169" t="s">
        <v>90</v>
      </c>
      <c r="J169" t="s">
        <v>94</v>
      </c>
      <c r="K169" t="s">
        <v>1351</v>
      </c>
      <c r="L169" t="s">
        <v>126</v>
      </c>
      <c r="M169" t="s">
        <v>73</v>
      </c>
      <c r="N169" t="s">
        <v>101</v>
      </c>
      <c r="O169" t="s">
        <v>107</v>
      </c>
      <c r="P169" t="s">
        <v>1258</v>
      </c>
      <c r="Q169" t="s">
        <v>1116</v>
      </c>
      <c r="R169" t="s">
        <v>1706</v>
      </c>
      <c r="S169" t="s">
        <v>82</v>
      </c>
      <c r="T169" t="s">
        <v>117</v>
      </c>
    </row>
    <row r="170" spans="1:20" x14ac:dyDescent="0.25">
      <c r="A170" s="1">
        <v>2728</v>
      </c>
      <c r="B170" t="s">
        <v>19</v>
      </c>
      <c r="C170" t="s">
        <v>32</v>
      </c>
      <c r="D170" t="s">
        <v>51</v>
      </c>
      <c r="E170" t="s">
        <v>52</v>
      </c>
      <c r="F170" t="s">
        <v>73</v>
      </c>
      <c r="G170" t="s">
        <v>89</v>
      </c>
      <c r="H170" t="s">
        <v>357</v>
      </c>
      <c r="I170" t="s">
        <v>80</v>
      </c>
      <c r="J170" t="s">
        <v>432</v>
      </c>
      <c r="K170" t="s">
        <v>1233</v>
      </c>
      <c r="L170" t="s">
        <v>126</v>
      </c>
      <c r="M170" t="s">
        <v>73</v>
      </c>
      <c r="N170" t="s">
        <v>101</v>
      </c>
      <c r="O170" t="s">
        <v>81</v>
      </c>
      <c r="P170" t="s">
        <v>129</v>
      </c>
      <c r="Q170" t="s">
        <v>73</v>
      </c>
      <c r="R170" t="s">
        <v>1545</v>
      </c>
      <c r="S170" t="s">
        <v>99</v>
      </c>
      <c r="T170" t="s">
        <v>87</v>
      </c>
    </row>
    <row r="171" spans="1:20" x14ac:dyDescent="0.25">
      <c r="A171" s="1">
        <v>2729</v>
      </c>
      <c r="B171" t="s">
        <v>19</v>
      </c>
      <c r="C171" t="s">
        <v>33</v>
      </c>
      <c r="D171" t="s">
        <v>51</v>
      </c>
      <c r="E171" t="s">
        <v>65</v>
      </c>
      <c r="F171" t="s">
        <v>74</v>
      </c>
      <c r="G171" t="s">
        <v>82</v>
      </c>
      <c r="H171" t="s">
        <v>482</v>
      </c>
      <c r="I171" t="s">
        <v>82</v>
      </c>
      <c r="J171" t="s">
        <v>114</v>
      </c>
      <c r="K171" t="s">
        <v>1252</v>
      </c>
      <c r="L171" t="s">
        <v>73</v>
      </c>
      <c r="M171" t="s">
        <v>73</v>
      </c>
      <c r="N171" t="s">
        <v>74</v>
      </c>
      <c r="O171" t="s">
        <v>98</v>
      </c>
      <c r="P171" t="s">
        <v>123</v>
      </c>
      <c r="Q171" t="s">
        <v>74</v>
      </c>
      <c r="R171" t="s">
        <v>2169</v>
      </c>
      <c r="S171" t="s">
        <v>116</v>
      </c>
      <c r="T171" t="s">
        <v>1116</v>
      </c>
    </row>
    <row r="172" spans="1:20" x14ac:dyDescent="0.25">
      <c r="A172" s="1">
        <v>2730</v>
      </c>
      <c r="B172" t="s">
        <v>19</v>
      </c>
      <c r="C172" t="s">
        <v>34</v>
      </c>
      <c r="D172" t="s">
        <v>51</v>
      </c>
      <c r="E172" t="s">
        <v>66</v>
      </c>
      <c r="F172" t="s">
        <v>74</v>
      </c>
      <c r="G172" t="s">
        <v>96</v>
      </c>
      <c r="H172" t="s">
        <v>397</v>
      </c>
      <c r="I172" t="s">
        <v>99</v>
      </c>
      <c r="J172" t="s">
        <v>86</v>
      </c>
      <c r="K172" t="s">
        <v>1164</v>
      </c>
      <c r="L172" t="s">
        <v>126</v>
      </c>
      <c r="M172" t="s">
        <v>73</v>
      </c>
      <c r="N172" t="s">
        <v>83</v>
      </c>
      <c r="O172" t="s">
        <v>114</v>
      </c>
      <c r="P172" t="s">
        <v>927</v>
      </c>
      <c r="Q172" t="s">
        <v>73</v>
      </c>
      <c r="R172" t="s">
        <v>1678</v>
      </c>
      <c r="S172" t="s">
        <v>96</v>
      </c>
      <c r="T172" t="s">
        <v>83</v>
      </c>
    </row>
    <row r="173" spans="1:20" x14ac:dyDescent="0.25">
      <c r="A173" s="1">
        <v>2731</v>
      </c>
      <c r="B173" t="s">
        <v>19</v>
      </c>
      <c r="C173" t="s">
        <v>35</v>
      </c>
      <c r="D173" t="s">
        <v>51</v>
      </c>
      <c r="E173" t="s">
        <v>52</v>
      </c>
      <c r="F173" t="s">
        <v>74</v>
      </c>
      <c r="G173" t="s">
        <v>86</v>
      </c>
      <c r="H173" t="s">
        <v>762</v>
      </c>
      <c r="I173" t="s">
        <v>77</v>
      </c>
      <c r="J173" t="s">
        <v>111</v>
      </c>
      <c r="K173" t="s">
        <v>1172</v>
      </c>
      <c r="L173" t="s">
        <v>126</v>
      </c>
      <c r="M173" t="s">
        <v>74</v>
      </c>
      <c r="N173" t="s">
        <v>101</v>
      </c>
      <c r="O173" t="s">
        <v>77</v>
      </c>
      <c r="P173" t="s">
        <v>178</v>
      </c>
      <c r="Q173" t="s">
        <v>74</v>
      </c>
      <c r="R173" t="s">
        <v>1700</v>
      </c>
      <c r="S173" t="s">
        <v>85</v>
      </c>
      <c r="T173" t="s">
        <v>101</v>
      </c>
    </row>
    <row r="174" spans="1:20" x14ac:dyDescent="0.25">
      <c r="A174" s="1">
        <v>2732</v>
      </c>
      <c r="B174" t="s">
        <v>19</v>
      </c>
      <c r="C174" t="s">
        <v>36</v>
      </c>
      <c r="D174" t="s">
        <v>51</v>
      </c>
      <c r="E174" t="s">
        <v>58</v>
      </c>
      <c r="F174" t="s">
        <v>73</v>
      </c>
      <c r="G174" t="s">
        <v>98</v>
      </c>
      <c r="H174" t="s">
        <v>352</v>
      </c>
      <c r="I174" t="s">
        <v>96</v>
      </c>
      <c r="J174" t="s">
        <v>103</v>
      </c>
      <c r="K174" t="s">
        <v>260</v>
      </c>
      <c r="L174" t="s">
        <v>73</v>
      </c>
      <c r="M174" t="s">
        <v>74</v>
      </c>
      <c r="N174" t="s">
        <v>74</v>
      </c>
      <c r="O174" t="s">
        <v>113</v>
      </c>
      <c r="P174" t="s">
        <v>1295</v>
      </c>
      <c r="Q174" t="s">
        <v>126</v>
      </c>
      <c r="R174" t="s">
        <v>1671</v>
      </c>
      <c r="S174" t="s">
        <v>116</v>
      </c>
      <c r="T174" t="s">
        <v>1116</v>
      </c>
    </row>
    <row r="175" spans="1:20" x14ac:dyDescent="0.25">
      <c r="A175" s="1">
        <v>2733</v>
      </c>
      <c r="B175" t="s">
        <v>19</v>
      </c>
      <c r="C175" t="s">
        <v>37</v>
      </c>
      <c r="D175" t="s">
        <v>51</v>
      </c>
      <c r="E175" t="s">
        <v>64</v>
      </c>
      <c r="F175" t="s">
        <v>73</v>
      </c>
      <c r="G175" t="s">
        <v>86</v>
      </c>
      <c r="H175" t="s">
        <v>799</v>
      </c>
      <c r="I175" t="s">
        <v>93</v>
      </c>
      <c r="J175" t="s">
        <v>123</v>
      </c>
      <c r="K175" t="s">
        <v>1210</v>
      </c>
      <c r="L175" t="s">
        <v>101</v>
      </c>
      <c r="M175" t="s">
        <v>73</v>
      </c>
      <c r="N175" t="s">
        <v>74</v>
      </c>
      <c r="O175" t="s">
        <v>81</v>
      </c>
      <c r="P175" t="s">
        <v>537</v>
      </c>
      <c r="Q175" t="s">
        <v>73</v>
      </c>
      <c r="R175" t="s">
        <v>1565</v>
      </c>
      <c r="S175" t="s">
        <v>96</v>
      </c>
      <c r="T175" t="s">
        <v>131</v>
      </c>
    </row>
    <row r="176" spans="1:20" x14ac:dyDescent="0.25">
      <c r="A176" s="1">
        <v>2734</v>
      </c>
      <c r="B176" t="s">
        <v>19</v>
      </c>
      <c r="C176" t="s">
        <v>38</v>
      </c>
      <c r="D176" t="s">
        <v>51</v>
      </c>
      <c r="E176" t="s">
        <v>68</v>
      </c>
      <c r="F176" t="s">
        <v>74</v>
      </c>
      <c r="G176" t="s">
        <v>75</v>
      </c>
      <c r="H176" t="s">
        <v>415</v>
      </c>
      <c r="I176" t="s">
        <v>103</v>
      </c>
      <c r="J176" t="s">
        <v>108</v>
      </c>
      <c r="K176" t="s">
        <v>1128</v>
      </c>
      <c r="L176" t="s">
        <v>126</v>
      </c>
      <c r="M176" t="s">
        <v>73</v>
      </c>
      <c r="N176" t="s">
        <v>101</v>
      </c>
      <c r="O176" t="s">
        <v>102</v>
      </c>
      <c r="P176" t="s">
        <v>1018</v>
      </c>
      <c r="Q176" t="s">
        <v>73</v>
      </c>
      <c r="R176" t="s">
        <v>856</v>
      </c>
      <c r="S176" t="s">
        <v>87</v>
      </c>
      <c r="T176" t="s">
        <v>74</v>
      </c>
    </row>
    <row r="177" spans="1:20" x14ac:dyDescent="0.25">
      <c r="A177" s="1">
        <v>2735</v>
      </c>
      <c r="B177" t="s">
        <v>19</v>
      </c>
      <c r="C177" t="s">
        <v>39</v>
      </c>
      <c r="D177" t="s">
        <v>51</v>
      </c>
      <c r="E177" t="s">
        <v>46</v>
      </c>
      <c r="F177" t="s">
        <v>73</v>
      </c>
      <c r="G177" t="s">
        <v>90</v>
      </c>
      <c r="H177" t="s">
        <v>786</v>
      </c>
      <c r="I177" t="s">
        <v>75</v>
      </c>
      <c r="J177" t="s">
        <v>102</v>
      </c>
      <c r="K177" t="s">
        <v>1291</v>
      </c>
      <c r="L177" t="s">
        <v>126</v>
      </c>
      <c r="M177" t="s">
        <v>101</v>
      </c>
      <c r="N177" t="s">
        <v>1116</v>
      </c>
      <c r="O177" t="s">
        <v>77</v>
      </c>
      <c r="P177" t="s">
        <v>885</v>
      </c>
      <c r="Q177" t="s">
        <v>73</v>
      </c>
      <c r="R177" t="s">
        <v>1455</v>
      </c>
      <c r="S177" t="s">
        <v>85</v>
      </c>
      <c r="T177" t="s">
        <v>76</v>
      </c>
    </row>
    <row r="178" spans="1:20" x14ac:dyDescent="0.25">
      <c r="A178" s="1">
        <v>2736</v>
      </c>
      <c r="B178" t="s">
        <v>19</v>
      </c>
      <c r="C178" t="s">
        <v>24</v>
      </c>
      <c r="D178" t="s">
        <v>52</v>
      </c>
      <c r="E178" t="s">
        <v>46</v>
      </c>
      <c r="F178" t="s">
        <v>73</v>
      </c>
      <c r="G178" t="s">
        <v>102</v>
      </c>
      <c r="H178" t="s">
        <v>519</v>
      </c>
      <c r="I178" t="s">
        <v>81</v>
      </c>
      <c r="J178" t="s">
        <v>111</v>
      </c>
      <c r="K178" t="s">
        <v>1198</v>
      </c>
      <c r="L178" t="s">
        <v>74</v>
      </c>
      <c r="M178" t="s">
        <v>74</v>
      </c>
      <c r="N178" t="s">
        <v>126</v>
      </c>
      <c r="O178" t="s">
        <v>108</v>
      </c>
      <c r="P178" t="s">
        <v>1177</v>
      </c>
      <c r="Q178" t="s">
        <v>74</v>
      </c>
      <c r="R178" t="s">
        <v>1614</v>
      </c>
      <c r="S178" t="s">
        <v>75</v>
      </c>
      <c r="T178" t="s">
        <v>116</v>
      </c>
    </row>
    <row r="179" spans="1:20" x14ac:dyDescent="0.25">
      <c r="A179" s="1">
        <v>2737</v>
      </c>
      <c r="B179" t="s">
        <v>19</v>
      </c>
      <c r="C179" t="s">
        <v>25</v>
      </c>
      <c r="D179" t="s">
        <v>52</v>
      </c>
      <c r="E179" t="s">
        <v>69</v>
      </c>
      <c r="F179" t="s">
        <v>74</v>
      </c>
      <c r="G179" t="s">
        <v>75</v>
      </c>
      <c r="H179" t="s">
        <v>555</v>
      </c>
      <c r="I179" t="s">
        <v>99</v>
      </c>
      <c r="J179" t="s">
        <v>79</v>
      </c>
      <c r="K179" t="s">
        <v>1140</v>
      </c>
      <c r="L179" t="s">
        <v>126</v>
      </c>
      <c r="M179" t="s">
        <v>74</v>
      </c>
      <c r="N179" t="s">
        <v>126</v>
      </c>
      <c r="O179" t="s">
        <v>114</v>
      </c>
      <c r="P179" t="s">
        <v>873</v>
      </c>
      <c r="Q179" t="s">
        <v>73</v>
      </c>
      <c r="R179" t="s">
        <v>457</v>
      </c>
      <c r="S179" t="s">
        <v>87</v>
      </c>
      <c r="T179" t="s">
        <v>101</v>
      </c>
    </row>
    <row r="180" spans="1:20" x14ac:dyDescent="0.25">
      <c r="A180" s="1">
        <v>2738</v>
      </c>
      <c r="B180" t="s">
        <v>19</v>
      </c>
      <c r="C180" t="s">
        <v>26</v>
      </c>
      <c r="D180" t="s">
        <v>52</v>
      </c>
      <c r="E180" t="s">
        <v>56</v>
      </c>
      <c r="F180" t="s">
        <v>74</v>
      </c>
      <c r="G180" t="s">
        <v>94</v>
      </c>
      <c r="H180" t="s">
        <v>945</v>
      </c>
      <c r="I180" t="s">
        <v>77</v>
      </c>
      <c r="J180" t="s">
        <v>104</v>
      </c>
      <c r="K180" t="s">
        <v>1316</v>
      </c>
      <c r="L180" t="s">
        <v>74</v>
      </c>
      <c r="M180" t="s">
        <v>74</v>
      </c>
      <c r="N180" t="s">
        <v>76</v>
      </c>
      <c r="O180" t="s">
        <v>81</v>
      </c>
      <c r="P180" t="s">
        <v>829</v>
      </c>
      <c r="Q180" t="s">
        <v>101</v>
      </c>
      <c r="R180" t="s">
        <v>809</v>
      </c>
      <c r="S180" t="s">
        <v>78</v>
      </c>
      <c r="T180" t="s">
        <v>126</v>
      </c>
    </row>
    <row r="181" spans="1:20" x14ac:dyDescent="0.25">
      <c r="A181" s="1">
        <v>2739</v>
      </c>
      <c r="B181" t="s">
        <v>19</v>
      </c>
      <c r="C181" t="s">
        <v>27</v>
      </c>
      <c r="D181" t="s">
        <v>52</v>
      </c>
      <c r="E181" t="s">
        <v>68</v>
      </c>
      <c r="F181" t="s">
        <v>73</v>
      </c>
      <c r="G181" t="s">
        <v>101</v>
      </c>
      <c r="H181" t="s">
        <v>781</v>
      </c>
      <c r="I181" t="s">
        <v>82</v>
      </c>
      <c r="J181" t="s">
        <v>114</v>
      </c>
      <c r="K181" t="s">
        <v>873</v>
      </c>
      <c r="L181" t="s">
        <v>73</v>
      </c>
      <c r="M181" t="s">
        <v>74</v>
      </c>
      <c r="N181" t="s">
        <v>83</v>
      </c>
      <c r="O181" t="s">
        <v>99</v>
      </c>
      <c r="P181" t="s">
        <v>734</v>
      </c>
      <c r="Q181" t="s">
        <v>73</v>
      </c>
      <c r="R181" t="s">
        <v>2167</v>
      </c>
      <c r="S181" t="s">
        <v>82</v>
      </c>
      <c r="T181" t="s">
        <v>1116</v>
      </c>
    </row>
    <row r="182" spans="1:20" x14ac:dyDescent="0.25">
      <c r="A182" s="1">
        <v>2740</v>
      </c>
      <c r="B182" t="s">
        <v>19</v>
      </c>
      <c r="C182" t="s">
        <v>28</v>
      </c>
      <c r="D182" t="s">
        <v>52</v>
      </c>
      <c r="E182" t="s">
        <v>58</v>
      </c>
      <c r="F182" t="s">
        <v>74</v>
      </c>
      <c r="G182" t="s">
        <v>78</v>
      </c>
      <c r="H182" t="s">
        <v>912</v>
      </c>
      <c r="I182" t="s">
        <v>85</v>
      </c>
      <c r="J182" t="s">
        <v>95</v>
      </c>
      <c r="K182" t="s">
        <v>1299</v>
      </c>
      <c r="L182" t="s">
        <v>74</v>
      </c>
      <c r="M182" t="s">
        <v>1116</v>
      </c>
      <c r="N182" t="s">
        <v>101</v>
      </c>
      <c r="O182" t="s">
        <v>111</v>
      </c>
      <c r="P182" t="s">
        <v>1157</v>
      </c>
      <c r="Q182" t="s">
        <v>73</v>
      </c>
      <c r="R182" t="s">
        <v>1639</v>
      </c>
      <c r="S182" t="s">
        <v>81</v>
      </c>
      <c r="T182" t="s">
        <v>131</v>
      </c>
    </row>
    <row r="183" spans="1:20" x14ac:dyDescent="0.25">
      <c r="A183" s="1">
        <v>2741</v>
      </c>
      <c r="B183" t="s">
        <v>19</v>
      </c>
      <c r="C183" t="s">
        <v>40</v>
      </c>
      <c r="D183" t="s">
        <v>52</v>
      </c>
      <c r="E183" t="s">
        <v>57</v>
      </c>
      <c r="F183" t="s">
        <v>74</v>
      </c>
      <c r="G183" t="s">
        <v>90</v>
      </c>
      <c r="H183" t="s">
        <v>634</v>
      </c>
      <c r="I183" t="s">
        <v>84</v>
      </c>
      <c r="J183" t="s">
        <v>297</v>
      </c>
      <c r="K183" t="s">
        <v>1381</v>
      </c>
      <c r="L183" t="s">
        <v>126</v>
      </c>
      <c r="M183" t="s">
        <v>73</v>
      </c>
      <c r="N183" t="s">
        <v>101</v>
      </c>
      <c r="O183" t="s">
        <v>98</v>
      </c>
      <c r="P183" t="s">
        <v>138</v>
      </c>
      <c r="Q183" t="s">
        <v>73</v>
      </c>
      <c r="R183" t="s">
        <v>105</v>
      </c>
      <c r="S183" t="s">
        <v>81</v>
      </c>
      <c r="T183" t="s">
        <v>87</v>
      </c>
    </row>
    <row r="184" spans="1:20" x14ac:dyDescent="0.25">
      <c r="A184" s="1">
        <v>2742</v>
      </c>
      <c r="B184" t="s">
        <v>19</v>
      </c>
      <c r="C184" t="s">
        <v>30</v>
      </c>
      <c r="D184" t="s">
        <v>52</v>
      </c>
      <c r="E184" t="s">
        <v>50</v>
      </c>
      <c r="F184" t="s">
        <v>73</v>
      </c>
      <c r="G184" t="s">
        <v>113</v>
      </c>
      <c r="H184" t="s">
        <v>526</v>
      </c>
      <c r="I184" t="s">
        <v>98</v>
      </c>
      <c r="J184" t="s">
        <v>113</v>
      </c>
      <c r="K184" t="s">
        <v>1350</v>
      </c>
      <c r="L184" t="s">
        <v>73</v>
      </c>
      <c r="M184" t="s">
        <v>74</v>
      </c>
      <c r="N184" t="s">
        <v>73</v>
      </c>
      <c r="O184" t="s">
        <v>93</v>
      </c>
      <c r="P184" t="s">
        <v>1314</v>
      </c>
      <c r="Q184" t="s">
        <v>101</v>
      </c>
      <c r="R184" t="s">
        <v>1755</v>
      </c>
      <c r="S184" t="s">
        <v>85</v>
      </c>
      <c r="T184" t="s">
        <v>83</v>
      </c>
    </row>
    <row r="185" spans="1:20" x14ac:dyDescent="0.25">
      <c r="A185" s="1">
        <v>2743</v>
      </c>
      <c r="B185" t="s">
        <v>19</v>
      </c>
      <c r="C185" t="s">
        <v>31</v>
      </c>
      <c r="D185" t="s">
        <v>52</v>
      </c>
      <c r="E185" t="s">
        <v>45</v>
      </c>
      <c r="F185" t="s">
        <v>73</v>
      </c>
      <c r="G185" t="s">
        <v>97</v>
      </c>
      <c r="H185" t="s">
        <v>159</v>
      </c>
      <c r="I185" t="s">
        <v>106</v>
      </c>
      <c r="J185" t="s">
        <v>79</v>
      </c>
      <c r="K185" t="s">
        <v>1263</v>
      </c>
      <c r="L185" t="s">
        <v>101</v>
      </c>
      <c r="M185" t="s">
        <v>74</v>
      </c>
      <c r="N185" t="s">
        <v>73</v>
      </c>
      <c r="O185" t="s">
        <v>111</v>
      </c>
      <c r="P185" t="s">
        <v>789</v>
      </c>
      <c r="Q185" t="s">
        <v>74</v>
      </c>
      <c r="R185" t="s">
        <v>1054</v>
      </c>
      <c r="S185" t="s">
        <v>106</v>
      </c>
      <c r="T185" t="s">
        <v>131</v>
      </c>
    </row>
    <row r="186" spans="1:20" x14ac:dyDescent="0.25">
      <c r="A186" s="1">
        <v>2744</v>
      </c>
      <c r="B186" t="s">
        <v>19</v>
      </c>
      <c r="C186" t="s">
        <v>32</v>
      </c>
      <c r="D186" t="s">
        <v>52</v>
      </c>
      <c r="E186" t="s">
        <v>51</v>
      </c>
      <c r="F186" t="s">
        <v>74</v>
      </c>
      <c r="G186" t="s">
        <v>81</v>
      </c>
      <c r="H186" t="s">
        <v>408</v>
      </c>
      <c r="I186" t="s">
        <v>77</v>
      </c>
      <c r="J186" t="s">
        <v>105</v>
      </c>
      <c r="K186" t="s">
        <v>1282</v>
      </c>
      <c r="L186" t="s">
        <v>126</v>
      </c>
      <c r="M186" t="s">
        <v>74</v>
      </c>
      <c r="N186" t="s">
        <v>73</v>
      </c>
      <c r="O186" t="s">
        <v>92</v>
      </c>
      <c r="P186" t="s">
        <v>110</v>
      </c>
      <c r="Q186" t="s">
        <v>73</v>
      </c>
      <c r="R186" t="s">
        <v>1479</v>
      </c>
      <c r="S186" t="s">
        <v>89</v>
      </c>
      <c r="T186" t="s">
        <v>131</v>
      </c>
    </row>
    <row r="187" spans="1:20" x14ac:dyDescent="0.25">
      <c r="A187" s="1">
        <v>2745</v>
      </c>
      <c r="B187" t="s">
        <v>19</v>
      </c>
      <c r="C187" t="s">
        <v>33</v>
      </c>
      <c r="D187" t="s">
        <v>52</v>
      </c>
      <c r="E187" t="s">
        <v>60</v>
      </c>
      <c r="F187" t="s">
        <v>73</v>
      </c>
      <c r="G187" t="s">
        <v>82</v>
      </c>
      <c r="H187" t="s">
        <v>793</v>
      </c>
      <c r="I187" t="s">
        <v>114</v>
      </c>
      <c r="J187" t="s">
        <v>105</v>
      </c>
      <c r="K187" t="s">
        <v>1285</v>
      </c>
      <c r="L187" t="s">
        <v>74</v>
      </c>
      <c r="M187" t="s">
        <v>73</v>
      </c>
      <c r="N187" t="s">
        <v>83</v>
      </c>
      <c r="O187" t="s">
        <v>81</v>
      </c>
      <c r="P187" t="s">
        <v>527</v>
      </c>
      <c r="Q187" t="s">
        <v>74</v>
      </c>
      <c r="R187" t="s">
        <v>1426</v>
      </c>
      <c r="S187" t="s">
        <v>82</v>
      </c>
      <c r="T187" t="s">
        <v>131</v>
      </c>
    </row>
    <row r="188" spans="1:20" x14ac:dyDescent="0.25">
      <c r="A188" s="1">
        <v>2746</v>
      </c>
      <c r="B188" t="s">
        <v>19</v>
      </c>
      <c r="C188" t="s">
        <v>34</v>
      </c>
      <c r="D188" t="s">
        <v>52</v>
      </c>
      <c r="E188" t="s">
        <v>46</v>
      </c>
      <c r="F188" t="s">
        <v>74</v>
      </c>
      <c r="G188" t="s">
        <v>75</v>
      </c>
      <c r="H188" t="s">
        <v>262</v>
      </c>
      <c r="I188" t="s">
        <v>99</v>
      </c>
      <c r="J188" t="s">
        <v>95</v>
      </c>
      <c r="K188" t="s">
        <v>1177</v>
      </c>
      <c r="L188" t="s">
        <v>74</v>
      </c>
      <c r="M188" t="s">
        <v>73</v>
      </c>
      <c r="N188" t="s">
        <v>74</v>
      </c>
      <c r="O188" t="s">
        <v>95</v>
      </c>
      <c r="P188" t="s">
        <v>944</v>
      </c>
      <c r="Q188" t="s">
        <v>74</v>
      </c>
      <c r="R188" t="s">
        <v>1108</v>
      </c>
      <c r="S188" t="s">
        <v>96</v>
      </c>
      <c r="T188" t="s">
        <v>131</v>
      </c>
    </row>
    <row r="189" spans="1:20" x14ac:dyDescent="0.25">
      <c r="A189" s="1">
        <v>2747</v>
      </c>
      <c r="B189" t="s">
        <v>19</v>
      </c>
      <c r="C189" t="s">
        <v>35</v>
      </c>
      <c r="D189" t="s">
        <v>52</v>
      </c>
      <c r="E189" t="s">
        <v>51</v>
      </c>
      <c r="F189" t="s">
        <v>73</v>
      </c>
      <c r="G189" t="s">
        <v>102</v>
      </c>
      <c r="H189" t="s">
        <v>395</v>
      </c>
      <c r="I189" t="s">
        <v>102</v>
      </c>
      <c r="J189" t="s">
        <v>80</v>
      </c>
      <c r="K189" t="s">
        <v>1140</v>
      </c>
      <c r="L189" t="s">
        <v>126</v>
      </c>
      <c r="M189" t="s">
        <v>73</v>
      </c>
      <c r="N189" t="s">
        <v>101</v>
      </c>
      <c r="O189" t="s">
        <v>114</v>
      </c>
      <c r="P189" t="s">
        <v>944</v>
      </c>
      <c r="Q189" t="s">
        <v>73</v>
      </c>
      <c r="R189" t="s">
        <v>1608</v>
      </c>
      <c r="S189" t="s">
        <v>89</v>
      </c>
      <c r="T189" t="s">
        <v>83</v>
      </c>
    </row>
    <row r="190" spans="1:20" x14ac:dyDescent="0.25">
      <c r="A190" s="1">
        <v>2748</v>
      </c>
      <c r="B190" t="s">
        <v>19</v>
      </c>
      <c r="C190" t="s">
        <v>36</v>
      </c>
      <c r="D190" t="s">
        <v>52</v>
      </c>
      <c r="E190" t="s">
        <v>49</v>
      </c>
      <c r="F190" t="s">
        <v>74</v>
      </c>
      <c r="G190" t="s">
        <v>76</v>
      </c>
      <c r="H190" t="s">
        <v>964</v>
      </c>
      <c r="I190" t="s">
        <v>82</v>
      </c>
      <c r="J190" t="s">
        <v>113</v>
      </c>
      <c r="K190" t="s">
        <v>636</v>
      </c>
      <c r="L190" t="s">
        <v>73</v>
      </c>
      <c r="M190" t="s">
        <v>74</v>
      </c>
      <c r="N190" t="s">
        <v>126</v>
      </c>
      <c r="O190" t="s">
        <v>90</v>
      </c>
      <c r="P190" t="s">
        <v>1225</v>
      </c>
      <c r="Q190" t="s">
        <v>74</v>
      </c>
      <c r="R190" t="s">
        <v>2149</v>
      </c>
      <c r="S190" t="s">
        <v>116</v>
      </c>
      <c r="T190" t="s">
        <v>74</v>
      </c>
    </row>
    <row r="191" spans="1:20" x14ac:dyDescent="0.25">
      <c r="A191" s="1">
        <v>2749</v>
      </c>
      <c r="B191" t="s">
        <v>19</v>
      </c>
      <c r="C191" t="s">
        <v>37</v>
      </c>
      <c r="D191" t="s">
        <v>52</v>
      </c>
      <c r="E191" t="s">
        <v>65</v>
      </c>
      <c r="F191" t="s">
        <v>73</v>
      </c>
      <c r="G191" t="s">
        <v>90</v>
      </c>
      <c r="H191" t="s">
        <v>611</v>
      </c>
      <c r="I191" t="s">
        <v>102</v>
      </c>
      <c r="J191" t="s">
        <v>129</v>
      </c>
      <c r="K191" t="s">
        <v>1215</v>
      </c>
      <c r="L191" t="s">
        <v>126</v>
      </c>
      <c r="M191" t="s">
        <v>126</v>
      </c>
      <c r="N191" t="s">
        <v>101</v>
      </c>
      <c r="O191" t="s">
        <v>114</v>
      </c>
      <c r="P191" t="s">
        <v>726</v>
      </c>
      <c r="Q191" t="s">
        <v>73</v>
      </c>
      <c r="R191" t="s">
        <v>1435</v>
      </c>
      <c r="S191" t="s">
        <v>75</v>
      </c>
      <c r="T191" t="s">
        <v>131</v>
      </c>
    </row>
    <row r="192" spans="1:20" x14ac:dyDescent="0.25">
      <c r="A192" s="1">
        <v>2750</v>
      </c>
      <c r="B192" t="s">
        <v>19</v>
      </c>
      <c r="C192" t="s">
        <v>38</v>
      </c>
      <c r="D192" t="s">
        <v>52</v>
      </c>
      <c r="E192" t="s">
        <v>41</v>
      </c>
      <c r="F192" t="s">
        <v>73</v>
      </c>
      <c r="G192" t="s">
        <v>105</v>
      </c>
      <c r="H192" t="s">
        <v>329</v>
      </c>
      <c r="I192" t="s">
        <v>99</v>
      </c>
      <c r="J192" t="s">
        <v>94</v>
      </c>
      <c r="K192" t="s">
        <v>1344</v>
      </c>
      <c r="L192" t="s">
        <v>126</v>
      </c>
      <c r="M192" t="s">
        <v>74</v>
      </c>
      <c r="N192" t="s">
        <v>126</v>
      </c>
      <c r="O192" t="s">
        <v>92</v>
      </c>
      <c r="P192" t="s">
        <v>1018</v>
      </c>
      <c r="Q192" t="s">
        <v>74</v>
      </c>
      <c r="R192" t="s">
        <v>1972</v>
      </c>
      <c r="S192" t="s">
        <v>78</v>
      </c>
      <c r="T192" t="s">
        <v>131</v>
      </c>
    </row>
    <row r="193" spans="1:20" x14ac:dyDescent="0.25">
      <c r="A193" s="1">
        <v>2751</v>
      </c>
      <c r="B193" t="s">
        <v>19</v>
      </c>
      <c r="C193" t="s">
        <v>39</v>
      </c>
      <c r="D193" t="s">
        <v>52</v>
      </c>
      <c r="E193" t="s">
        <v>60</v>
      </c>
      <c r="F193" t="s">
        <v>74</v>
      </c>
      <c r="G193" t="s">
        <v>90</v>
      </c>
      <c r="H193" t="s">
        <v>109</v>
      </c>
      <c r="I193" t="s">
        <v>78</v>
      </c>
      <c r="J193" t="s">
        <v>99</v>
      </c>
      <c r="K193" t="s">
        <v>183</v>
      </c>
      <c r="L193" t="s">
        <v>73</v>
      </c>
      <c r="M193" t="s">
        <v>74</v>
      </c>
      <c r="N193" t="s">
        <v>101</v>
      </c>
      <c r="O193" t="s">
        <v>86</v>
      </c>
      <c r="P193" t="s">
        <v>782</v>
      </c>
      <c r="Q193" t="s">
        <v>74</v>
      </c>
      <c r="R193" t="s">
        <v>863</v>
      </c>
      <c r="S193" t="s">
        <v>116</v>
      </c>
      <c r="T193" t="s">
        <v>126</v>
      </c>
    </row>
    <row r="194" spans="1:20" x14ac:dyDescent="0.25">
      <c r="A194" s="1">
        <v>2752</v>
      </c>
      <c r="B194" t="s">
        <v>19</v>
      </c>
      <c r="C194" t="s">
        <v>24</v>
      </c>
      <c r="D194" t="s">
        <v>53</v>
      </c>
      <c r="E194" t="s">
        <v>56</v>
      </c>
      <c r="F194" t="s">
        <v>74</v>
      </c>
      <c r="G194" t="s">
        <v>86</v>
      </c>
      <c r="H194" t="s">
        <v>390</v>
      </c>
      <c r="I194" t="s">
        <v>103</v>
      </c>
      <c r="J194" t="s">
        <v>108</v>
      </c>
      <c r="K194" t="s">
        <v>1143</v>
      </c>
      <c r="L194" t="s">
        <v>101</v>
      </c>
      <c r="M194" t="s">
        <v>73</v>
      </c>
      <c r="N194" t="s">
        <v>126</v>
      </c>
      <c r="O194" t="s">
        <v>107</v>
      </c>
      <c r="P194" t="s">
        <v>530</v>
      </c>
      <c r="Q194" t="s">
        <v>73</v>
      </c>
      <c r="R194" t="s">
        <v>1717</v>
      </c>
      <c r="S194" t="s">
        <v>82</v>
      </c>
      <c r="T194" t="s">
        <v>101</v>
      </c>
    </row>
    <row r="195" spans="1:20" x14ac:dyDescent="0.25">
      <c r="A195" s="1">
        <v>2753</v>
      </c>
      <c r="B195" t="s">
        <v>19</v>
      </c>
      <c r="C195" t="s">
        <v>25</v>
      </c>
      <c r="D195" t="s">
        <v>53</v>
      </c>
      <c r="E195" t="s">
        <v>45</v>
      </c>
      <c r="F195" t="s">
        <v>73</v>
      </c>
      <c r="G195" t="s">
        <v>77</v>
      </c>
      <c r="H195" t="s">
        <v>597</v>
      </c>
      <c r="I195" t="s">
        <v>81</v>
      </c>
      <c r="J195" t="s">
        <v>97</v>
      </c>
      <c r="K195" t="s">
        <v>1127</v>
      </c>
      <c r="L195" t="s">
        <v>126</v>
      </c>
      <c r="M195" t="s">
        <v>74</v>
      </c>
      <c r="N195" t="s">
        <v>126</v>
      </c>
      <c r="O195" t="s">
        <v>108</v>
      </c>
      <c r="P195" t="s">
        <v>1121</v>
      </c>
      <c r="Q195" t="s">
        <v>74</v>
      </c>
      <c r="R195" t="s">
        <v>1555</v>
      </c>
      <c r="S195" t="s">
        <v>82</v>
      </c>
      <c r="T195" t="s">
        <v>1116</v>
      </c>
    </row>
    <row r="196" spans="1:20" x14ac:dyDescent="0.25">
      <c r="A196" s="1">
        <v>2754</v>
      </c>
      <c r="B196" t="s">
        <v>19</v>
      </c>
      <c r="C196" t="s">
        <v>26</v>
      </c>
      <c r="D196" t="s">
        <v>53</v>
      </c>
      <c r="E196" t="s">
        <v>70</v>
      </c>
      <c r="F196" t="s">
        <v>74</v>
      </c>
      <c r="G196" t="s">
        <v>87</v>
      </c>
      <c r="H196" t="s">
        <v>140</v>
      </c>
      <c r="I196" t="s">
        <v>75</v>
      </c>
      <c r="J196" t="s">
        <v>111</v>
      </c>
      <c r="K196" t="s">
        <v>1249</v>
      </c>
      <c r="L196" t="s">
        <v>74</v>
      </c>
      <c r="M196" t="s">
        <v>74</v>
      </c>
      <c r="N196" t="s">
        <v>73</v>
      </c>
      <c r="O196" t="s">
        <v>90</v>
      </c>
      <c r="P196" t="s">
        <v>132</v>
      </c>
      <c r="Q196" t="s">
        <v>73</v>
      </c>
      <c r="R196" t="s">
        <v>2053</v>
      </c>
      <c r="S196" t="s">
        <v>85</v>
      </c>
      <c r="T196" t="s">
        <v>74</v>
      </c>
    </row>
    <row r="197" spans="1:20" x14ac:dyDescent="0.25">
      <c r="A197" s="1">
        <v>2755</v>
      </c>
      <c r="B197" t="s">
        <v>19</v>
      </c>
      <c r="C197" t="s">
        <v>27</v>
      </c>
      <c r="D197" t="s">
        <v>53</v>
      </c>
      <c r="E197" t="s">
        <v>42</v>
      </c>
      <c r="F197" t="s">
        <v>73</v>
      </c>
      <c r="G197" t="s">
        <v>118</v>
      </c>
      <c r="H197" t="s">
        <v>549</v>
      </c>
      <c r="I197" t="s">
        <v>99</v>
      </c>
      <c r="J197" t="s">
        <v>86</v>
      </c>
      <c r="K197" t="s">
        <v>1267</v>
      </c>
      <c r="L197" t="s">
        <v>74</v>
      </c>
      <c r="M197" t="s">
        <v>73</v>
      </c>
      <c r="N197" t="s">
        <v>126</v>
      </c>
      <c r="O197" t="s">
        <v>80</v>
      </c>
      <c r="P197" t="s">
        <v>877</v>
      </c>
      <c r="Q197" t="s">
        <v>1116</v>
      </c>
      <c r="R197" t="s">
        <v>1886</v>
      </c>
      <c r="S197" t="s">
        <v>89</v>
      </c>
      <c r="T197" t="s">
        <v>87</v>
      </c>
    </row>
    <row r="198" spans="1:20" x14ac:dyDescent="0.25">
      <c r="A198" s="1">
        <v>2756</v>
      </c>
      <c r="B198" t="s">
        <v>19</v>
      </c>
      <c r="C198" t="s">
        <v>28</v>
      </c>
      <c r="D198" t="s">
        <v>53</v>
      </c>
      <c r="E198" t="s">
        <v>54</v>
      </c>
      <c r="F198" t="s">
        <v>74</v>
      </c>
      <c r="G198" t="s">
        <v>86</v>
      </c>
      <c r="H198" t="s">
        <v>436</v>
      </c>
      <c r="I198" t="s">
        <v>81</v>
      </c>
      <c r="J198" t="s">
        <v>113</v>
      </c>
      <c r="K198" t="s">
        <v>1198</v>
      </c>
      <c r="L198" t="s">
        <v>126</v>
      </c>
      <c r="M198" t="s">
        <v>73</v>
      </c>
      <c r="N198" t="s">
        <v>73</v>
      </c>
      <c r="O198" t="s">
        <v>79</v>
      </c>
      <c r="P198" t="s">
        <v>397</v>
      </c>
      <c r="Q198" t="s">
        <v>74</v>
      </c>
      <c r="R198" t="s">
        <v>1832</v>
      </c>
      <c r="S198" t="s">
        <v>116</v>
      </c>
      <c r="T198" t="s">
        <v>101</v>
      </c>
    </row>
    <row r="199" spans="1:20" x14ac:dyDescent="0.25">
      <c r="A199" s="1">
        <v>2757</v>
      </c>
      <c r="B199" t="s">
        <v>19</v>
      </c>
      <c r="C199" t="s">
        <v>40</v>
      </c>
      <c r="D199" t="s">
        <v>53</v>
      </c>
      <c r="E199" t="s">
        <v>55</v>
      </c>
      <c r="F199" t="s">
        <v>73</v>
      </c>
      <c r="G199" t="s">
        <v>90</v>
      </c>
      <c r="H199" t="s">
        <v>537</v>
      </c>
      <c r="I199" t="s">
        <v>79</v>
      </c>
      <c r="J199" t="s">
        <v>130</v>
      </c>
      <c r="K199" t="s">
        <v>1358</v>
      </c>
      <c r="L199" t="s">
        <v>101</v>
      </c>
      <c r="M199" t="s">
        <v>101</v>
      </c>
      <c r="N199" t="s">
        <v>101</v>
      </c>
      <c r="O199" t="s">
        <v>98</v>
      </c>
      <c r="P199" t="s">
        <v>357</v>
      </c>
      <c r="Q199" t="s">
        <v>73</v>
      </c>
      <c r="R199" t="s">
        <v>1757</v>
      </c>
      <c r="S199" t="s">
        <v>106</v>
      </c>
      <c r="T199" t="s">
        <v>131</v>
      </c>
    </row>
    <row r="200" spans="1:20" x14ac:dyDescent="0.25">
      <c r="A200" s="1">
        <v>2758</v>
      </c>
      <c r="B200" t="s">
        <v>19</v>
      </c>
      <c r="C200" t="s">
        <v>29</v>
      </c>
      <c r="D200" t="s">
        <v>53</v>
      </c>
      <c r="E200" t="s">
        <v>59</v>
      </c>
      <c r="F200" t="s">
        <v>73</v>
      </c>
      <c r="G200" t="s">
        <v>109</v>
      </c>
      <c r="H200" t="s">
        <v>392</v>
      </c>
      <c r="I200" t="s">
        <v>99</v>
      </c>
      <c r="J200" t="s">
        <v>90</v>
      </c>
      <c r="K200" t="s">
        <v>1160</v>
      </c>
      <c r="L200" t="s">
        <v>1116</v>
      </c>
      <c r="M200" t="s">
        <v>73</v>
      </c>
      <c r="N200" t="s">
        <v>1116</v>
      </c>
      <c r="O200" t="s">
        <v>80</v>
      </c>
      <c r="P200" t="s">
        <v>1285</v>
      </c>
      <c r="Q200" t="s">
        <v>74</v>
      </c>
      <c r="R200" t="s">
        <v>1840</v>
      </c>
      <c r="S200" t="s">
        <v>87</v>
      </c>
      <c r="T200" t="s">
        <v>74</v>
      </c>
    </row>
    <row r="201" spans="1:20" x14ac:dyDescent="0.25">
      <c r="A201" s="1">
        <v>2759</v>
      </c>
      <c r="B201" t="s">
        <v>19</v>
      </c>
      <c r="C201" t="s">
        <v>30</v>
      </c>
      <c r="D201" t="s">
        <v>53</v>
      </c>
      <c r="E201" t="s">
        <v>71</v>
      </c>
      <c r="F201" t="s">
        <v>74</v>
      </c>
      <c r="G201" t="s">
        <v>83</v>
      </c>
      <c r="H201" t="s">
        <v>603</v>
      </c>
      <c r="I201" t="s">
        <v>103</v>
      </c>
      <c r="J201" t="s">
        <v>95</v>
      </c>
      <c r="K201" t="s">
        <v>765</v>
      </c>
      <c r="L201" t="s">
        <v>73</v>
      </c>
      <c r="M201" t="s">
        <v>74</v>
      </c>
      <c r="N201" t="s">
        <v>76</v>
      </c>
      <c r="O201" t="s">
        <v>90</v>
      </c>
      <c r="P201" t="s">
        <v>849</v>
      </c>
      <c r="Q201" t="s">
        <v>73</v>
      </c>
      <c r="R201" t="s">
        <v>1709</v>
      </c>
      <c r="S201" t="s">
        <v>85</v>
      </c>
      <c r="T201" t="s">
        <v>74</v>
      </c>
    </row>
    <row r="202" spans="1:20" x14ac:dyDescent="0.25">
      <c r="A202" s="1">
        <v>2760</v>
      </c>
      <c r="B202" t="s">
        <v>19</v>
      </c>
      <c r="C202" t="s">
        <v>32</v>
      </c>
      <c r="D202" t="s">
        <v>53</v>
      </c>
      <c r="E202" t="s">
        <v>47</v>
      </c>
      <c r="F202" t="s">
        <v>73</v>
      </c>
      <c r="G202" t="s">
        <v>83</v>
      </c>
      <c r="H202" t="s">
        <v>302</v>
      </c>
      <c r="I202" t="s">
        <v>103</v>
      </c>
      <c r="J202" t="s">
        <v>105</v>
      </c>
      <c r="K202" t="s">
        <v>1147</v>
      </c>
      <c r="L202" t="s">
        <v>73</v>
      </c>
      <c r="M202" t="s">
        <v>74</v>
      </c>
      <c r="N202" t="s">
        <v>1116</v>
      </c>
      <c r="O202" t="s">
        <v>90</v>
      </c>
      <c r="P202" t="s">
        <v>861</v>
      </c>
      <c r="Q202" t="s">
        <v>73</v>
      </c>
      <c r="R202" t="s">
        <v>1878</v>
      </c>
      <c r="S202" t="s">
        <v>96</v>
      </c>
      <c r="T202" t="s">
        <v>1116</v>
      </c>
    </row>
    <row r="203" spans="1:20" x14ac:dyDescent="0.25">
      <c r="A203" s="1">
        <v>2761</v>
      </c>
      <c r="B203" t="s">
        <v>19</v>
      </c>
      <c r="C203" t="s">
        <v>33</v>
      </c>
      <c r="D203" t="s">
        <v>53</v>
      </c>
      <c r="E203" t="s">
        <v>62</v>
      </c>
      <c r="F203" t="s">
        <v>74</v>
      </c>
      <c r="G203" t="s">
        <v>75</v>
      </c>
      <c r="H203" t="s">
        <v>142</v>
      </c>
      <c r="I203" t="s">
        <v>99</v>
      </c>
      <c r="J203" t="s">
        <v>91</v>
      </c>
      <c r="K203" t="s">
        <v>1175</v>
      </c>
      <c r="L203" t="s">
        <v>74</v>
      </c>
      <c r="M203" t="s">
        <v>126</v>
      </c>
      <c r="N203" t="s">
        <v>101</v>
      </c>
      <c r="O203" t="s">
        <v>98</v>
      </c>
      <c r="P203" t="s">
        <v>335</v>
      </c>
      <c r="Q203" t="s">
        <v>74</v>
      </c>
      <c r="R203" t="s">
        <v>1468</v>
      </c>
      <c r="S203" t="s">
        <v>96</v>
      </c>
      <c r="T203" t="s">
        <v>101</v>
      </c>
    </row>
    <row r="204" spans="1:20" x14ac:dyDescent="0.25">
      <c r="A204" s="1">
        <v>2762</v>
      </c>
      <c r="B204" t="s">
        <v>19</v>
      </c>
      <c r="C204" t="s">
        <v>34</v>
      </c>
      <c r="D204" t="s">
        <v>53</v>
      </c>
      <c r="E204" t="s">
        <v>64</v>
      </c>
      <c r="F204" t="s">
        <v>74</v>
      </c>
      <c r="G204" t="s">
        <v>83</v>
      </c>
      <c r="H204" t="s">
        <v>621</v>
      </c>
      <c r="I204" t="s">
        <v>114</v>
      </c>
      <c r="J204" t="s">
        <v>109</v>
      </c>
      <c r="K204" t="s">
        <v>1174</v>
      </c>
      <c r="L204" t="s">
        <v>73</v>
      </c>
      <c r="M204" t="s">
        <v>74</v>
      </c>
      <c r="N204" t="s">
        <v>126</v>
      </c>
      <c r="O204" t="s">
        <v>78</v>
      </c>
      <c r="P204" t="s">
        <v>125</v>
      </c>
      <c r="Q204" t="s">
        <v>73</v>
      </c>
      <c r="R204" t="s">
        <v>2166</v>
      </c>
      <c r="S204" t="s">
        <v>85</v>
      </c>
      <c r="T204" t="s">
        <v>101</v>
      </c>
    </row>
    <row r="205" spans="1:20" x14ac:dyDescent="0.25">
      <c r="A205" s="1">
        <v>2763</v>
      </c>
      <c r="B205" t="s">
        <v>19</v>
      </c>
      <c r="C205" t="s">
        <v>35</v>
      </c>
      <c r="D205" t="s">
        <v>53</v>
      </c>
      <c r="E205" t="s">
        <v>44</v>
      </c>
      <c r="F205" t="s">
        <v>73</v>
      </c>
      <c r="G205" t="s">
        <v>79</v>
      </c>
      <c r="H205" t="s">
        <v>953</v>
      </c>
      <c r="I205" t="s">
        <v>116</v>
      </c>
      <c r="J205" t="s">
        <v>98</v>
      </c>
      <c r="K205" t="s">
        <v>1295</v>
      </c>
      <c r="L205" t="s">
        <v>101</v>
      </c>
      <c r="M205" t="s">
        <v>73</v>
      </c>
      <c r="N205" t="s">
        <v>74</v>
      </c>
      <c r="O205" t="s">
        <v>111</v>
      </c>
      <c r="P205" t="s">
        <v>1304</v>
      </c>
      <c r="Q205" t="s">
        <v>74</v>
      </c>
      <c r="R205" t="s">
        <v>2141</v>
      </c>
      <c r="S205" t="s">
        <v>89</v>
      </c>
      <c r="T205" t="s">
        <v>117</v>
      </c>
    </row>
    <row r="206" spans="1:20" x14ac:dyDescent="0.25">
      <c r="A206" s="1">
        <v>2764</v>
      </c>
      <c r="B206" t="s">
        <v>19</v>
      </c>
      <c r="C206" t="s">
        <v>36</v>
      </c>
      <c r="D206" t="s">
        <v>53</v>
      </c>
      <c r="E206" t="s">
        <v>63</v>
      </c>
      <c r="F206" t="s">
        <v>74</v>
      </c>
      <c r="G206" t="s">
        <v>86</v>
      </c>
      <c r="H206" t="s">
        <v>802</v>
      </c>
      <c r="I206" t="s">
        <v>103</v>
      </c>
      <c r="J206" t="s">
        <v>79</v>
      </c>
      <c r="K206" t="s">
        <v>1175</v>
      </c>
      <c r="L206" t="s">
        <v>126</v>
      </c>
      <c r="M206" t="s">
        <v>73</v>
      </c>
      <c r="N206" t="s">
        <v>101</v>
      </c>
      <c r="O206" t="s">
        <v>95</v>
      </c>
      <c r="P206" t="s">
        <v>995</v>
      </c>
      <c r="Q206" t="s">
        <v>74</v>
      </c>
      <c r="R206" t="s">
        <v>1934</v>
      </c>
      <c r="S206" t="s">
        <v>89</v>
      </c>
      <c r="T206" t="s">
        <v>76</v>
      </c>
    </row>
    <row r="207" spans="1:20" x14ac:dyDescent="0.25">
      <c r="A207" s="1">
        <v>2765</v>
      </c>
      <c r="B207" t="s">
        <v>19</v>
      </c>
      <c r="C207" t="s">
        <v>37</v>
      </c>
      <c r="D207" t="s">
        <v>53</v>
      </c>
      <c r="E207" t="s">
        <v>54</v>
      </c>
      <c r="F207" t="s">
        <v>73</v>
      </c>
      <c r="G207" t="s">
        <v>78</v>
      </c>
      <c r="H207" t="s">
        <v>603</v>
      </c>
      <c r="I207" t="s">
        <v>81</v>
      </c>
      <c r="J207" t="s">
        <v>107</v>
      </c>
      <c r="K207" t="s">
        <v>824</v>
      </c>
      <c r="L207" t="s">
        <v>74</v>
      </c>
      <c r="M207" t="s">
        <v>74</v>
      </c>
      <c r="N207" t="s">
        <v>101</v>
      </c>
      <c r="O207" t="s">
        <v>99</v>
      </c>
      <c r="P207" t="s">
        <v>125</v>
      </c>
      <c r="Q207" t="s">
        <v>73</v>
      </c>
      <c r="R207" t="s">
        <v>1830</v>
      </c>
      <c r="S207" t="s">
        <v>82</v>
      </c>
      <c r="T207" t="s">
        <v>1116</v>
      </c>
    </row>
    <row r="208" spans="1:20" x14ac:dyDescent="0.25">
      <c r="A208" s="1">
        <v>2766</v>
      </c>
      <c r="B208" t="s">
        <v>19</v>
      </c>
      <c r="C208" t="s">
        <v>38</v>
      </c>
      <c r="D208" t="s">
        <v>53</v>
      </c>
      <c r="E208" t="s">
        <v>71</v>
      </c>
      <c r="F208" t="s">
        <v>73</v>
      </c>
      <c r="G208" t="s">
        <v>83</v>
      </c>
      <c r="H208" t="s">
        <v>532</v>
      </c>
      <c r="I208" t="s">
        <v>86</v>
      </c>
      <c r="J208" t="s">
        <v>122</v>
      </c>
      <c r="K208" t="s">
        <v>1191</v>
      </c>
      <c r="L208" t="s">
        <v>74</v>
      </c>
      <c r="M208" t="s">
        <v>74</v>
      </c>
      <c r="N208" t="s">
        <v>74</v>
      </c>
      <c r="O208" t="s">
        <v>116</v>
      </c>
      <c r="P208" t="s">
        <v>79</v>
      </c>
      <c r="Q208" t="s">
        <v>73</v>
      </c>
      <c r="R208" t="s">
        <v>2073</v>
      </c>
      <c r="S208" t="s">
        <v>89</v>
      </c>
      <c r="T208" t="s">
        <v>1116</v>
      </c>
    </row>
    <row r="209" spans="1:20" x14ac:dyDescent="0.25">
      <c r="A209" s="1">
        <v>2767</v>
      </c>
      <c r="B209" t="s">
        <v>19</v>
      </c>
      <c r="C209" t="s">
        <v>39</v>
      </c>
      <c r="D209" t="s">
        <v>53</v>
      </c>
      <c r="E209" t="s">
        <v>55</v>
      </c>
      <c r="F209" t="s">
        <v>74</v>
      </c>
      <c r="G209" t="s">
        <v>83</v>
      </c>
      <c r="H209" t="s">
        <v>913</v>
      </c>
      <c r="I209" t="s">
        <v>75</v>
      </c>
      <c r="J209" t="s">
        <v>107</v>
      </c>
      <c r="K209" t="s">
        <v>1227</v>
      </c>
      <c r="L209" t="s">
        <v>73</v>
      </c>
      <c r="M209" t="s">
        <v>126</v>
      </c>
      <c r="N209" t="s">
        <v>117</v>
      </c>
      <c r="O209" t="s">
        <v>96</v>
      </c>
      <c r="P209" t="s">
        <v>107</v>
      </c>
      <c r="Q209" t="s">
        <v>73</v>
      </c>
      <c r="R209" t="s">
        <v>1911</v>
      </c>
      <c r="S209" t="s">
        <v>85</v>
      </c>
      <c r="T209" t="s">
        <v>74</v>
      </c>
    </row>
    <row r="210" spans="1:20" x14ac:dyDescent="0.25">
      <c r="A210" s="1">
        <v>2768</v>
      </c>
      <c r="B210" t="s">
        <v>19</v>
      </c>
      <c r="C210" t="s">
        <v>24</v>
      </c>
      <c r="D210" t="s">
        <v>54</v>
      </c>
      <c r="E210" t="s">
        <v>44</v>
      </c>
      <c r="F210" t="s">
        <v>73</v>
      </c>
      <c r="G210" t="s">
        <v>86</v>
      </c>
      <c r="H210" t="s">
        <v>840</v>
      </c>
      <c r="I210" t="s">
        <v>96</v>
      </c>
      <c r="J210" t="s">
        <v>99</v>
      </c>
      <c r="K210" t="s">
        <v>1190</v>
      </c>
      <c r="L210" t="s">
        <v>74</v>
      </c>
      <c r="M210" t="s">
        <v>73</v>
      </c>
      <c r="N210" t="s">
        <v>73</v>
      </c>
      <c r="O210" t="s">
        <v>111</v>
      </c>
      <c r="P210" t="s">
        <v>1006</v>
      </c>
      <c r="Q210" t="s">
        <v>126</v>
      </c>
      <c r="R210" t="s">
        <v>1537</v>
      </c>
      <c r="S210" t="s">
        <v>82</v>
      </c>
      <c r="T210" t="s">
        <v>131</v>
      </c>
    </row>
    <row r="211" spans="1:20" x14ac:dyDescent="0.25">
      <c r="A211" s="1">
        <v>2769</v>
      </c>
      <c r="B211" t="s">
        <v>19</v>
      </c>
      <c r="C211" t="s">
        <v>25</v>
      </c>
      <c r="D211" t="s">
        <v>54</v>
      </c>
      <c r="E211" t="s">
        <v>62</v>
      </c>
      <c r="F211" t="s">
        <v>74</v>
      </c>
      <c r="G211" t="s">
        <v>90</v>
      </c>
      <c r="H211" t="s">
        <v>762</v>
      </c>
      <c r="I211" t="s">
        <v>103</v>
      </c>
      <c r="J211" t="s">
        <v>93</v>
      </c>
      <c r="K211" t="s">
        <v>1267</v>
      </c>
      <c r="L211" t="s">
        <v>126</v>
      </c>
      <c r="M211" t="s">
        <v>74</v>
      </c>
      <c r="N211" t="s">
        <v>74</v>
      </c>
      <c r="O211" t="s">
        <v>86</v>
      </c>
      <c r="P211" t="s">
        <v>944</v>
      </c>
      <c r="Q211" t="s">
        <v>73</v>
      </c>
      <c r="R211" t="s">
        <v>2069</v>
      </c>
      <c r="S211" t="s">
        <v>85</v>
      </c>
      <c r="T211" t="s">
        <v>1116</v>
      </c>
    </row>
    <row r="212" spans="1:20" x14ac:dyDescent="0.25">
      <c r="A212" s="1">
        <v>2770</v>
      </c>
      <c r="B212" t="s">
        <v>19</v>
      </c>
      <c r="C212" t="s">
        <v>26</v>
      </c>
      <c r="D212" t="s">
        <v>54</v>
      </c>
      <c r="E212" t="s">
        <v>71</v>
      </c>
      <c r="F212" t="s">
        <v>73</v>
      </c>
      <c r="G212" t="s">
        <v>108</v>
      </c>
      <c r="H212" t="s">
        <v>475</v>
      </c>
      <c r="I212" t="s">
        <v>86</v>
      </c>
      <c r="J212" t="s">
        <v>109</v>
      </c>
      <c r="K212" t="s">
        <v>1326</v>
      </c>
      <c r="L212" t="s">
        <v>126</v>
      </c>
      <c r="M212" t="s">
        <v>126</v>
      </c>
      <c r="N212" t="s">
        <v>101</v>
      </c>
      <c r="O212" t="s">
        <v>86</v>
      </c>
      <c r="P212" t="s">
        <v>187</v>
      </c>
      <c r="Q212" t="s">
        <v>126</v>
      </c>
      <c r="R212" t="s">
        <v>2054</v>
      </c>
      <c r="S212" t="s">
        <v>82</v>
      </c>
      <c r="T212" t="s">
        <v>1116</v>
      </c>
    </row>
    <row r="213" spans="1:20" x14ac:dyDescent="0.25">
      <c r="A213" s="1">
        <v>2771</v>
      </c>
      <c r="B213" t="s">
        <v>19</v>
      </c>
      <c r="C213" t="s">
        <v>27</v>
      </c>
      <c r="D213" t="s">
        <v>54</v>
      </c>
      <c r="E213" t="s">
        <v>55</v>
      </c>
      <c r="F213" t="s">
        <v>74</v>
      </c>
      <c r="G213" t="s">
        <v>82</v>
      </c>
      <c r="H213" t="s">
        <v>896</v>
      </c>
      <c r="I213" t="s">
        <v>94</v>
      </c>
      <c r="J213" t="s">
        <v>125</v>
      </c>
      <c r="K213" t="s">
        <v>1226</v>
      </c>
      <c r="L213" t="s">
        <v>74</v>
      </c>
      <c r="M213" t="s">
        <v>73</v>
      </c>
      <c r="N213" t="s">
        <v>74</v>
      </c>
      <c r="O213" t="s">
        <v>94</v>
      </c>
      <c r="P213" t="s">
        <v>899</v>
      </c>
      <c r="Q213" t="s">
        <v>73</v>
      </c>
      <c r="R213" t="s">
        <v>1453</v>
      </c>
      <c r="S213" t="s">
        <v>81</v>
      </c>
      <c r="T213" t="s">
        <v>76</v>
      </c>
    </row>
    <row r="214" spans="1:20" x14ac:dyDescent="0.25">
      <c r="A214" s="1">
        <v>2772</v>
      </c>
      <c r="B214" t="s">
        <v>19</v>
      </c>
      <c r="C214" t="s">
        <v>28</v>
      </c>
      <c r="D214" t="s">
        <v>54</v>
      </c>
      <c r="E214" t="s">
        <v>53</v>
      </c>
      <c r="F214" t="s">
        <v>73</v>
      </c>
      <c r="G214" t="s">
        <v>90</v>
      </c>
      <c r="H214" t="s">
        <v>332</v>
      </c>
      <c r="I214" t="s">
        <v>95</v>
      </c>
      <c r="J214" t="s">
        <v>88</v>
      </c>
      <c r="K214" t="s">
        <v>1169</v>
      </c>
      <c r="L214" t="s">
        <v>126</v>
      </c>
      <c r="M214" t="s">
        <v>126</v>
      </c>
      <c r="N214" t="s">
        <v>74</v>
      </c>
      <c r="O214" t="s">
        <v>94</v>
      </c>
      <c r="P214" t="s">
        <v>133</v>
      </c>
      <c r="Q214" t="s">
        <v>73</v>
      </c>
      <c r="R214" t="s">
        <v>1773</v>
      </c>
      <c r="S214" t="s">
        <v>89</v>
      </c>
      <c r="T214" t="s">
        <v>117</v>
      </c>
    </row>
    <row r="215" spans="1:20" x14ac:dyDescent="0.25">
      <c r="A215" s="1">
        <v>2773</v>
      </c>
      <c r="B215" t="s">
        <v>19</v>
      </c>
      <c r="C215" t="s">
        <v>40</v>
      </c>
      <c r="D215" t="s">
        <v>54</v>
      </c>
      <c r="E215" t="s">
        <v>63</v>
      </c>
      <c r="F215" t="s">
        <v>74</v>
      </c>
      <c r="G215" t="s">
        <v>93</v>
      </c>
      <c r="H215" t="s">
        <v>659</v>
      </c>
      <c r="I215" t="s">
        <v>102</v>
      </c>
      <c r="J215" t="s">
        <v>97</v>
      </c>
      <c r="K215" t="s">
        <v>1288</v>
      </c>
      <c r="L215" t="s">
        <v>101</v>
      </c>
      <c r="M215" t="s">
        <v>74</v>
      </c>
      <c r="N215" t="s">
        <v>126</v>
      </c>
      <c r="O215" t="s">
        <v>114</v>
      </c>
      <c r="P215" t="s">
        <v>995</v>
      </c>
      <c r="Q215" t="s">
        <v>74</v>
      </c>
      <c r="R215" t="s">
        <v>1632</v>
      </c>
      <c r="S215" t="s">
        <v>85</v>
      </c>
      <c r="T215" t="s">
        <v>131</v>
      </c>
    </row>
    <row r="216" spans="1:20" x14ac:dyDescent="0.25">
      <c r="A216" s="1">
        <v>2774</v>
      </c>
      <c r="B216" t="s">
        <v>19</v>
      </c>
      <c r="C216" t="s">
        <v>29</v>
      </c>
      <c r="D216" t="s">
        <v>54</v>
      </c>
      <c r="E216" t="s">
        <v>64</v>
      </c>
      <c r="F216" t="s">
        <v>74</v>
      </c>
      <c r="G216" t="s">
        <v>86</v>
      </c>
      <c r="H216" t="s">
        <v>387</v>
      </c>
      <c r="I216" t="s">
        <v>113</v>
      </c>
      <c r="J216" t="s">
        <v>110</v>
      </c>
      <c r="K216" t="s">
        <v>1117</v>
      </c>
      <c r="L216" t="s">
        <v>74</v>
      </c>
      <c r="M216" t="s">
        <v>74</v>
      </c>
      <c r="N216" t="s">
        <v>126</v>
      </c>
      <c r="O216" t="s">
        <v>111</v>
      </c>
      <c r="P216" t="s">
        <v>1227</v>
      </c>
      <c r="Q216" t="s">
        <v>101</v>
      </c>
      <c r="R216" t="s">
        <v>2165</v>
      </c>
      <c r="S216" t="s">
        <v>90</v>
      </c>
      <c r="T216" t="s">
        <v>76</v>
      </c>
    </row>
    <row r="217" spans="1:20" x14ac:dyDescent="0.25">
      <c r="A217" s="1">
        <v>2775</v>
      </c>
      <c r="B217" t="s">
        <v>19</v>
      </c>
      <c r="C217" t="s">
        <v>30</v>
      </c>
      <c r="D217" t="s">
        <v>54</v>
      </c>
      <c r="E217" t="s">
        <v>45</v>
      </c>
      <c r="F217" t="s">
        <v>73</v>
      </c>
      <c r="G217" t="s">
        <v>113</v>
      </c>
      <c r="H217" t="s">
        <v>672</v>
      </c>
      <c r="I217" t="s">
        <v>89</v>
      </c>
      <c r="J217" t="s">
        <v>80</v>
      </c>
      <c r="K217" t="s">
        <v>1203</v>
      </c>
      <c r="L217" t="s">
        <v>126</v>
      </c>
      <c r="M217" t="s">
        <v>74</v>
      </c>
      <c r="N217" t="s">
        <v>126</v>
      </c>
      <c r="O217" t="s">
        <v>111</v>
      </c>
      <c r="P217" t="s">
        <v>824</v>
      </c>
      <c r="Q217" t="s">
        <v>74</v>
      </c>
      <c r="R217" t="s">
        <v>1504</v>
      </c>
      <c r="S217" t="s">
        <v>89</v>
      </c>
      <c r="T217" t="s">
        <v>1116</v>
      </c>
    </row>
    <row r="218" spans="1:20" x14ac:dyDescent="0.25">
      <c r="A218" s="1">
        <v>2776</v>
      </c>
      <c r="B218" t="s">
        <v>19</v>
      </c>
      <c r="C218" t="s">
        <v>31</v>
      </c>
      <c r="D218" t="s">
        <v>54</v>
      </c>
      <c r="E218" t="s">
        <v>50</v>
      </c>
      <c r="F218" t="s">
        <v>74</v>
      </c>
      <c r="G218" t="s">
        <v>77</v>
      </c>
      <c r="H218" t="s">
        <v>337</v>
      </c>
      <c r="I218" t="s">
        <v>98</v>
      </c>
      <c r="J218" t="s">
        <v>111</v>
      </c>
      <c r="K218" t="s">
        <v>1205</v>
      </c>
      <c r="L218" t="s">
        <v>126</v>
      </c>
      <c r="M218" t="s">
        <v>126</v>
      </c>
      <c r="N218" t="s">
        <v>74</v>
      </c>
      <c r="O218" t="s">
        <v>96</v>
      </c>
      <c r="P218" t="s">
        <v>80</v>
      </c>
      <c r="Q218" t="s">
        <v>73</v>
      </c>
      <c r="R218" t="s">
        <v>1518</v>
      </c>
      <c r="S218" t="s">
        <v>85</v>
      </c>
      <c r="T218" t="s">
        <v>83</v>
      </c>
    </row>
    <row r="219" spans="1:20" x14ac:dyDescent="0.25">
      <c r="A219" s="1">
        <v>2777</v>
      </c>
      <c r="B219" t="s">
        <v>19</v>
      </c>
      <c r="C219" t="s">
        <v>33</v>
      </c>
      <c r="D219" t="s">
        <v>54</v>
      </c>
      <c r="E219" t="s">
        <v>42</v>
      </c>
      <c r="F219" t="s">
        <v>73</v>
      </c>
      <c r="G219" t="s">
        <v>98</v>
      </c>
      <c r="H219" t="s">
        <v>559</v>
      </c>
      <c r="I219" t="s">
        <v>114</v>
      </c>
      <c r="J219" t="s">
        <v>119</v>
      </c>
      <c r="K219" t="s">
        <v>1251</v>
      </c>
      <c r="L219" t="s">
        <v>101</v>
      </c>
      <c r="M219" t="s">
        <v>101</v>
      </c>
      <c r="N219" t="s">
        <v>74</v>
      </c>
      <c r="O219" t="s">
        <v>77</v>
      </c>
      <c r="P219" t="s">
        <v>544</v>
      </c>
      <c r="Q219" t="s">
        <v>73</v>
      </c>
      <c r="R219" t="s">
        <v>2084</v>
      </c>
      <c r="S219" t="s">
        <v>89</v>
      </c>
      <c r="T219" t="s">
        <v>117</v>
      </c>
    </row>
    <row r="220" spans="1:20" x14ac:dyDescent="0.25">
      <c r="A220" s="1">
        <v>2778</v>
      </c>
      <c r="B220" t="s">
        <v>19</v>
      </c>
      <c r="C220" t="s">
        <v>34</v>
      </c>
      <c r="D220" t="s">
        <v>54</v>
      </c>
      <c r="E220" t="s">
        <v>70</v>
      </c>
      <c r="F220" t="s">
        <v>74</v>
      </c>
      <c r="G220" t="s">
        <v>85</v>
      </c>
      <c r="H220" t="s">
        <v>449</v>
      </c>
      <c r="I220" t="s">
        <v>90</v>
      </c>
      <c r="J220" t="s">
        <v>111</v>
      </c>
      <c r="K220" t="s">
        <v>1301</v>
      </c>
      <c r="L220" t="s">
        <v>74</v>
      </c>
      <c r="M220" t="s">
        <v>74</v>
      </c>
      <c r="N220" t="s">
        <v>131</v>
      </c>
      <c r="O220" t="s">
        <v>98</v>
      </c>
      <c r="P220" t="s">
        <v>250</v>
      </c>
      <c r="Q220" t="s">
        <v>73</v>
      </c>
      <c r="R220" t="s">
        <v>2020</v>
      </c>
      <c r="S220" t="s">
        <v>82</v>
      </c>
      <c r="T220" t="s">
        <v>83</v>
      </c>
    </row>
    <row r="221" spans="1:20" x14ac:dyDescent="0.25">
      <c r="A221" s="1">
        <v>2779</v>
      </c>
      <c r="B221" t="s">
        <v>19</v>
      </c>
      <c r="C221" t="s">
        <v>35</v>
      </c>
      <c r="D221" t="s">
        <v>54</v>
      </c>
      <c r="E221" t="s">
        <v>67</v>
      </c>
      <c r="F221" t="s">
        <v>73</v>
      </c>
      <c r="G221" t="s">
        <v>110</v>
      </c>
      <c r="H221" t="s">
        <v>982</v>
      </c>
      <c r="I221" t="s">
        <v>77</v>
      </c>
      <c r="J221" t="s">
        <v>91</v>
      </c>
      <c r="K221" t="s">
        <v>1262</v>
      </c>
      <c r="L221" t="s">
        <v>1116</v>
      </c>
      <c r="M221" t="s">
        <v>73</v>
      </c>
      <c r="N221" t="s">
        <v>73</v>
      </c>
      <c r="O221" t="s">
        <v>107</v>
      </c>
      <c r="P221" t="s">
        <v>975</v>
      </c>
      <c r="Q221" t="s">
        <v>73</v>
      </c>
      <c r="R221" t="s">
        <v>1594</v>
      </c>
      <c r="S221" t="s">
        <v>82</v>
      </c>
      <c r="T221" t="s">
        <v>117</v>
      </c>
    </row>
    <row r="222" spans="1:20" x14ac:dyDescent="0.25">
      <c r="A222" s="1">
        <v>2780</v>
      </c>
      <c r="B222" t="s">
        <v>19</v>
      </c>
      <c r="C222" t="s">
        <v>36</v>
      </c>
      <c r="D222" t="s">
        <v>54</v>
      </c>
      <c r="E222" t="s">
        <v>55</v>
      </c>
      <c r="F222" t="s">
        <v>73</v>
      </c>
      <c r="G222" t="s">
        <v>122</v>
      </c>
      <c r="H222" t="s">
        <v>804</v>
      </c>
      <c r="I222" t="s">
        <v>89</v>
      </c>
      <c r="J222" t="s">
        <v>79</v>
      </c>
      <c r="K222" t="s">
        <v>1152</v>
      </c>
      <c r="L222" t="s">
        <v>101</v>
      </c>
      <c r="M222" t="s">
        <v>73</v>
      </c>
      <c r="N222" t="s">
        <v>101</v>
      </c>
      <c r="O222" t="s">
        <v>113</v>
      </c>
      <c r="P222" t="s">
        <v>1168</v>
      </c>
      <c r="Q222" t="s">
        <v>126</v>
      </c>
      <c r="R222" t="s">
        <v>1040</v>
      </c>
      <c r="S222" t="s">
        <v>87</v>
      </c>
      <c r="T222" t="s">
        <v>126</v>
      </c>
    </row>
    <row r="223" spans="1:20" x14ac:dyDescent="0.25">
      <c r="A223" s="1">
        <v>2781</v>
      </c>
      <c r="B223" t="s">
        <v>19</v>
      </c>
      <c r="C223" t="s">
        <v>37</v>
      </c>
      <c r="D223" t="s">
        <v>54</v>
      </c>
      <c r="E223" t="s">
        <v>53</v>
      </c>
      <c r="F223" t="s">
        <v>74</v>
      </c>
      <c r="G223" t="s">
        <v>89</v>
      </c>
      <c r="H223" t="s">
        <v>439</v>
      </c>
      <c r="I223" t="s">
        <v>75</v>
      </c>
      <c r="J223" t="s">
        <v>94</v>
      </c>
      <c r="K223" t="s">
        <v>1144</v>
      </c>
      <c r="L223" t="s">
        <v>74</v>
      </c>
      <c r="M223" t="s">
        <v>74</v>
      </c>
      <c r="N223" t="s">
        <v>101</v>
      </c>
      <c r="O223" t="s">
        <v>97</v>
      </c>
      <c r="P223" t="s">
        <v>1161</v>
      </c>
      <c r="Q223" t="s">
        <v>73</v>
      </c>
      <c r="R223" t="s">
        <v>1782</v>
      </c>
      <c r="S223" t="s">
        <v>106</v>
      </c>
      <c r="T223" t="s">
        <v>131</v>
      </c>
    </row>
    <row r="224" spans="1:20" x14ac:dyDescent="0.25">
      <c r="A224" s="1">
        <v>2782</v>
      </c>
      <c r="B224" t="s">
        <v>19</v>
      </c>
      <c r="C224" t="s">
        <v>38</v>
      </c>
      <c r="D224" t="s">
        <v>54</v>
      </c>
      <c r="E224" t="s">
        <v>59</v>
      </c>
      <c r="F224" t="s">
        <v>73</v>
      </c>
      <c r="G224" t="s">
        <v>85</v>
      </c>
      <c r="H224" t="s">
        <v>226</v>
      </c>
      <c r="I224" t="s">
        <v>92</v>
      </c>
      <c r="J224" t="s">
        <v>105</v>
      </c>
      <c r="K224" t="s">
        <v>1236</v>
      </c>
      <c r="L224" t="s">
        <v>73</v>
      </c>
      <c r="M224" t="s">
        <v>74</v>
      </c>
      <c r="N224" t="s">
        <v>83</v>
      </c>
      <c r="O224" t="s">
        <v>114</v>
      </c>
      <c r="P224" t="s">
        <v>133</v>
      </c>
      <c r="Q224" t="s">
        <v>74</v>
      </c>
      <c r="R224" t="s">
        <v>1781</v>
      </c>
      <c r="S224" t="s">
        <v>106</v>
      </c>
      <c r="T224" t="s">
        <v>83</v>
      </c>
    </row>
    <row r="225" spans="1:20" x14ac:dyDescent="0.25">
      <c r="A225" s="1">
        <v>2783</v>
      </c>
      <c r="B225" t="s">
        <v>19</v>
      </c>
      <c r="C225" t="s">
        <v>39</v>
      </c>
      <c r="D225" t="s">
        <v>54</v>
      </c>
      <c r="E225" t="s">
        <v>71</v>
      </c>
      <c r="F225" t="s">
        <v>74</v>
      </c>
      <c r="G225" t="s">
        <v>77</v>
      </c>
      <c r="H225" t="s">
        <v>428</v>
      </c>
      <c r="I225" t="s">
        <v>106</v>
      </c>
      <c r="J225" t="s">
        <v>86</v>
      </c>
      <c r="K225" t="s">
        <v>527</v>
      </c>
      <c r="L225" t="s">
        <v>74</v>
      </c>
      <c r="M225" t="s">
        <v>74</v>
      </c>
      <c r="N225" t="s">
        <v>1116</v>
      </c>
      <c r="O225" t="s">
        <v>86</v>
      </c>
      <c r="P225" t="s">
        <v>905</v>
      </c>
      <c r="Q225" t="s">
        <v>126</v>
      </c>
      <c r="R225" t="s">
        <v>2029</v>
      </c>
      <c r="S225" t="s">
        <v>96</v>
      </c>
      <c r="T225" t="s">
        <v>1116</v>
      </c>
    </row>
    <row r="226" spans="1:20" x14ac:dyDescent="0.25">
      <c r="A226" s="1">
        <v>2784</v>
      </c>
      <c r="B226" t="s">
        <v>19</v>
      </c>
      <c r="C226" t="s">
        <v>24</v>
      </c>
      <c r="D226" t="s">
        <v>55</v>
      </c>
      <c r="E226" t="s">
        <v>45</v>
      </c>
      <c r="F226" t="s">
        <v>74</v>
      </c>
      <c r="G226" t="s">
        <v>90</v>
      </c>
      <c r="H226" t="s">
        <v>537</v>
      </c>
      <c r="I226" t="s">
        <v>81</v>
      </c>
      <c r="J226" t="s">
        <v>95</v>
      </c>
      <c r="K226" t="s">
        <v>975</v>
      </c>
      <c r="L226" t="s">
        <v>74</v>
      </c>
      <c r="M226" t="s">
        <v>74</v>
      </c>
      <c r="N226" t="s">
        <v>126</v>
      </c>
      <c r="O226" t="s">
        <v>80</v>
      </c>
      <c r="P226" t="s">
        <v>1036</v>
      </c>
      <c r="Q226" t="s">
        <v>73</v>
      </c>
      <c r="R226" t="s">
        <v>1427</v>
      </c>
      <c r="S226" t="s">
        <v>75</v>
      </c>
      <c r="T226" t="s">
        <v>117</v>
      </c>
    </row>
    <row r="227" spans="1:20" x14ac:dyDescent="0.25">
      <c r="A227" s="1">
        <v>2785</v>
      </c>
      <c r="B227" t="s">
        <v>19</v>
      </c>
      <c r="C227" t="s">
        <v>25</v>
      </c>
      <c r="D227" t="s">
        <v>55</v>
      </c>
      <c r="E227" t="s">
        <v>59</v>
      </c>
      <c r="F227" t="s">
        <v>74</v>
      </c>
      <c r="G227" t="s">
        <v>90</v>
      </c>
      <c r="H227" t="s">
        <v>716</v>
      </c>
      <c r="I227" t="s">
        <v>79</v>
      </c>
      <c r="J227" t="s">
        <v>109</v>
      </c>
      <c r="K227" t="s">
        <v>1329</v>
      </c>
      <c r="L227" t="s">
        <v>126</v>
      </c>
      <c r="M227" t="s">
        <v>73</v>
      </c>
      <c r="N227" t="s">
        <v>126</v>
      </c>
      <c r="O227" t="s">
        <v>89</v>
      </c>
      <c r="P227" t="s">
        <v>112</v>
      </c>
      <c r="Q227" t="s">
        <v>73</v>
      </c>
      <c r="R227" t="s">
        <v>1494</v>
      </c>
      <c r="S227" t="s">
        <v>106</v>
      </c>
      <c r="T227" t="s">
        <v>131</v>
      </c>
    </row>
    <row r="228" spans="1:20" x14ac:dyDescent="0.25">
      <c r="A228" s="1">
        <v>2786</v>
      </c>
      <c r="B228" t="s">
        <v>19</v>
      </c>
      <c r="C228" t="s">
        <v>26</v>
      </c>
      <c r="D228" t="s">
        <v>55</v>
      </c>
      <c r="E228" t="s">
        <v>63</v>
      </c>
      <c r="F228" t="s">
        <v>73</v>
      </c>
      <c r="G228" t="s">
        <v>122</v>
      </c>
      <c r="H228" t="s">
        <v>920</v>
      </c>
      <c r="I228" t="s">
        <v>108</v>
      </c>
      <c r="J228" t="s">
        <v>112</v>
      </c>
      <c r="K228" t="s">
        <v>1181</v>
      </c>
      <c r="L228" t="s">
        <v>126</v>
      </c>
      <c r="M228" t="s">
        <v>73</v>
      </c>
      <c r="N228" t="s">
        <v>126</v>
      </c>
      <c r="O228" t="s">
        <v>107</v>
      </c>
      <c r="P228" t="s">
        <v>765</v>
      </c>
      <c r="Q228" t="s">
        <v>1116</v>
      </c>
      <c r="R228" t="s">
        <v>1863</v>
      </c>
      <c r="S228" t="s">
        <v>96</v>
      </c>
      <c r="T228" t="s">
        <v>116</v>
      </c>
    </row>
    <row r="229" spans="1:20" x14ac:dyDescent="0.25">
      <c r="A229" s="1">
        <v>2787</v>
      </c>
      <c r="B229" t="s">
        <v>19</v>
      </c>
      <c r="C229" t="s">
        <v>27</v>
      </c>
      <c r="D229" t="s">
        <v>55</v>
      </c>
      <c r="E229" t="s">
        <v>54</v>
      </c>
      <c r="F229" t="s">
        <v>73</v>
      </c>
      <c r="G229" t="s">
        <v>89</v>
      </c>
      <c r="H229" t="s">
        <v>925</v>
      </c>
      <c r="I229" t="s">
        <v>79</v>
      </c>
      <c r="J229" t="s">
        <v>129</v>
      </c>
      <c r="K229" t="s">
        <v>1117</v>
      </c>
      <c r="L229" t="s">
        <v>74</v>
      </c>
      <c r="M229" t="s">
        <v>73</v>
      </c>
      <c r="N229" t="s">
        <v>101</v>
      </c>
      <c r="O229" t="s">
        <v>77</v>
      </c>
      <c r="P229" t="s">
        <v>138</v>
      </c>
      <c r="Q229" t="s">
        <v>73</v>
      </c>
      <c r="R229" t="s">
        <v>1706</v>
      </c>
      <c r="S229" t="s">
        <v>106</v>
      </c>
      <c r="T229" t="s">
        <v>76</v>
      </c>
    </row>
    <row r="230" spans="1:20" x14ac:dyDescent="0.25">
      <c r="A230" s="1">
        <v>2788</v>
      </c>
      <c r="B230" t="s">
        <v>19</v>
      </c>
      <c r="C230" t="s">
        <v>28</v>
      </c>
      <c r="D230" t="s">
        <v>55</v>
      </c>
      <c r="E230" t="s">
        <v>70</v>
      </c>
      <c r="F230" t="s">
        <v>73</v>
      </c>
      <c r="G230" t="s">
        <v>105</v>
      </c>
      <c r="H230" t="s">
        <v>390</v>
      </c>
      <c r="I230" t="s">
        <v>82</v>
      </c>
      <c r="J230" t="s">
        <v>99</v>
      </c>
      <c r="K230" t="s">
        <v>1289</v>
      </c>
      <c r="L230" t="s">
        <v>74</v>
      </c>
      <c r="M230" t="s">
        <v>73</v>
      </c>
      <c r="N230" t="s">
        <v>126</v>
      </c>
      <c r="O230" t="s">
        <v>104</v>
      </c>
      <c r="P230" t="s">
        <v>1227</v>
      </c>
      <c r="Q230" t="s">
        <v>126</v>
      </c>
      <c r="R230" t="s">
        <v>1510</v>
      </c>
      <c r="S230" t="s">
        <v>116</v>
      </c>
      <c r="T230" t="s">
        <v>131</v>
      </c>
    </row>
    <row r="231" spans="1:20" x14ac:dyDescent="0.25">
      <c r="A231" s="1">
        <v>2789</v>
      </c>
      <c r="B231" t="s">
        <v>19</v>
      </c>
      <c r="C231" t="s">
        <v>40</v>
      </c>
      <c r="D231" t="s">
        <v>55</v>
      </c>
      <c r="E231" t="s">
        <v>53</v>
      </c>
      <c r="F231" t="s">
        <v>74</v>
      </c>
      <c r="G231" t="s">
        <v>95</v>
      </c>
      <c r="H231" t="s">
        <v>868</v>
      </c>
      <c r="I231" t="s">
        <v>77</v>
      </c>
      <c r="J231" t="s">
        <v>111</v>
      </c>
      <c r="K231" t="s">
        <v>1313</v>
      </c>
      <c r="L231" t="s">
        <v>101</v>
      </c>
      <c r="M231" t="s">
        <v>73</v>
      </c>
      <c r="N231" t="s">
        <v>74</v>
      </c>
      <c r="O231" t="s">
        <v>95</v>
      </c>
      <c r="P231" t="s">
        <v>949</v>
      </c>
      <c r="Q231" t="s">
        <v>73</v>
      </c>
      <c r="R231" t="s">
        <v>1868</v>
      </c>
      <c r="S231" t="s">
        <v>96</v>
      </c>
      <c r="T231" t="s">
        <v>76</v>
      </c>
    </row>
    <row r="232" spans="1:20" x14ac:dyDescent="0.25">
      <c r="A232" s="1">
        <v>2790</v>
      </c>
      <c r="B232" t="s">
        <v>19</v>
      </c>
      <c r="C232" t="s">
        <v>29</v>
      </c>
      <c r="D232" t="s">
        <v>55</v>
      </c>
      <c r="E232" t="s">
        <v>44</v>
      </c>
      <c r="F232" t="s">
        <v>74</v>
      </c>
      <c r="G232" t="s">
        <v>95</v>
      </c>
      <c r="H232" t="s">
        <v>539</v>
      </c>
      <c r="I232" t="s">
        <v>77</v>
      </c>
      <c r="J232" t="s">
        <v>112</v>
      </c>
      <c r="K232" t="s">
        <v>1344</v>
      </c>
      <c r="L232" t="s">
        <v>126</v>
      </c>
      <c r="M232" t="s">
        <v>126</v>
      </c>
      <c r="N232" t="s">
        <v>1116</v>
      </c>
      <c r="O232" t="s">
        <v>94</v>
      </c>
      <c r="P232" t="s">
        <v>914</v>
      </c>
      <c r="Q232" t="s">
        <v>73</v>
      </c>
      <c r="R232" t="s">
        <v>1776</v>
      </c>
      <c r="S232" t="s">
        <v>85</v>
      </c>
      <c r="T232" t="s">
        <v>101</v>
      </c>
    </row>
    <row r="233" spans="1:20" x14ac:dyDescent="0.25">
      <c r="A233" s="1">
        <v>2791</v>
      </c>
      <c r="B233" t="s">
        <v>19</v>
      </c>
      <c r="C233" t="s">
        <v>31</v>
      </c>
      <c r="D233" t="s">
        <v>55</v>
      </c>
      <c r="E233" t="s">
        <v>62</v>
      </c>
      <c r="F233" t="s">
        <v>73</v>
      </c>
      <c r="G233" t="s">
        <v>94</v>
      </c>
      <c r="H233" t="s">
        <v>346</v>
      </c>
      <c r="I233" t="s">
        <v>98</v>
      </c>
      <c r="J233" t="s">
        <v>93</v>
      </c>
      <c r="K233" t="s">
        <v>1249</v>
      </c>
      <c r="L233" t="s">
        <v>126</v>
      </c>
      <c r="M233" t="s">
        <v>73</v>
      </c>
      <c r="N233" t="s">
        <v>126</v>
      </c>
      <c r="O233" t="s">
        <v>94</v>
      </c>
      <c r="P233" t="s">
        <v>113</v>
      </c>
      <c r="Q233" t="s">
        <v>126</v>
      </c>
      <c r="R233" t="s">
        <v>2097</v>
      </c>
      <c r="S233" t="s">
        <v>106</v>
      </c>
      <c r="T233" t="s">
        <v>131</v>
      </c>
    </row>
    <row r="234" spans="1:20" x14ac:dyDescent="0.25">
      <c r="A234" s="1">
        <v>2792</v>
      </c>
      <c r="B234" t="s">
        <v>19</v>
      </c>
      <c r="C234" t="s">
        <v>32</v>
      </c>
      <c r="D234" t="s">
        <v>55</v>
      </c>
      <c r="E234" t="s">
        <v>43</v>
      </c>
      <c r="F234" t="s">
        <v>73</v>
      </c>
      <c r="G234" t="s">
        <v>90</v>
      </c>
      <c r="H234" t="s">
        <v>291</v>
      </c>
      <c r="I234" t="s">
        <v>93</v>
      </c>
      <c r="J234" t="s">
        <v>110</v>
      </c>
      <c r="K234" t="s">
        <v>1159</v>
      </c>
      <c r="L234" t="s">
        <v>101</v>
      </c>
      <c r="M234" t="s">
        <v>126</v>
      </c>
      <c r="N234" t="s">
        <v>74</v>
      </c>
      <c r="O234" t="s">
        <v>98</v>
      </c>
      <c r="P234" t="s">
        <v>255</v>
      </c>
      <c r="Q234" t="s">
        <v>73</v>
      </c>
      <c r="R234" t="s">
        <v>1969</v>
      </c>
      <c r="S234" t="s">
        <v>96</v>
      </c>
      <c r="T234" t="s">
        <v>117</v>
      </c>
    </row>
    <row r="235" spans="1:20" x14ac:dyDescent="0.25">
      <c r="A235" s="1">
        <v>2793</v>
      </c>
      <c r="B235" t="s">
        <v>19</v>
      </c>
      <c r="C235" t="s">
        <v>33</v>
      </c>
      <c r="D235" t="s">
        <v>55</v>
      </c>
      <c r="E235" t="s">
        <v>71</v>
      </c>
      <c r="F235" t="s">
        <v>74</v>
      </c>
      <c r="G235" t="s">
        <v>82</v>
      </c>
      <c r="H235" t="s">
        <v>730</v>
      </c>
      <c r="I235" t="s">
        <v>103</v>
      </c>
      <c r="J235" t="s">
        <v>80</v>
      </c>
      <c r="K235" t="s">
        <v>1301</v>
      </c>
      <c r="L235" t="s">
        <v>73</v>
      </c>
      <c r="M235" t="s">
        <v>73</v>
      </c>
      <c r="N235" t="s">
        <v>1116</v>
      </c>
      <c r="O235" t="s">
        <v>92</v>
      </c>
      <c r="P235" t="s">
        <v>817</v>
      </c>
      <c r="Q235" t="s">
        <v>74</v>
      </c>
      <c r="R235" t="s">
        <v>2017</v>
      </c>
      <c r="S235" t="s">
        <v>82</v>
      </c>
      <c r="T235" t="s">
        <v>131</v>
      </c>
    </row>
    <row r="236" spans="1:20" x14ac:dyDescent="0.25">
      <c r="A236" s="1">
        <v>2794</v>
      </c>
      <c r="B236" t="s">
        <v>19</v>
      </c>
      <c r="C236" t="s">
        <v>34</v>
      </c>
      <c r="D236" t="s">
        <v>55</v>
      </c>
      <c r="E236" t="s">
        <v>57</v>
      </c>
      <c r="F236" t="s">
        <v>74</v>
      </c>
      <c r="G236" t="s">
        <v>95</v>
      </c>
      <c r="H236" t="s">
        <v>390</v>
      </c>
      <c r="I236" t="s">
        <v>113</v>
      </c>
      <c r="J236" t="s">
        <v>84</v>
      </c>
      <c r="K236" t="s">
        <v>1246</v>
      </c>
      <c r="L236" t="s">
        <v>1116</v>
      </c>
      <c r="M236" t="s">
        <v>73</v>
      </c>
      <c r="N236" t="s">
        <v>126</v>
      </c>
      <c r="O236" t="s">
        <v>92</v>
      </c>
      <c r="P236" t="s">
        <v>575</v>
      </c>
      <c r="Q236" t="s">
        <v>73</v>
      </c>
      <c r="R236" t="s">
        <v>740</v>
      </c>
      <c r="S236" t="s">
        <v>96</v>
      </c>
      <c r="T236" t="s">
        <v>83</v>
      </c>
    </row>
    <row r="237" spans="1:20" x14ac:dyDescent="0.25">
      <c r="A237" s="1">
        <v>2795</v>
      </c>
      <c r="B237" t="s">
        <v>19</v>
      </c>
      <c r="C237" t="s">
        <v>35</v>
      </c>
      <c r="D237" t="s">
        <v>55</v>
      </c>
      <c r="E237" t="s">
        <v>71</v>
      </c>
      <c r="F237" t="s">
        <v>73</v>
      </c>
      <c r="G237" t="s">
        <v>112</v>
      </c>
      <c r="H237" t="s">
        <v>931</v>
      </c>
      <c r="I237" t="s">
        <v>90</v>
      </c>
      <c r="J237" t="s">
        <v>113</v>
      </c>
      <c r="K237" t="s">
        <v>1151</v>
      </c>
      <c r="L237" t="s">
        <v>101</v>
      </c>
      <c r="M237" t="s">
        <v>74</v>
      </c>
      <c r="N237" t="s">
        <v>1116</v>
      </c>
      <c r="O237" t="s">
        <v>80</v>
      </c>
      <c r="P237" t="s">
        <v>1284</v>
      </c>
      <c r="Q237" t="s">
        <v>126</v>
      </c>
      <c r="R237" t="s">
        <v>1675</v>
      </c>
      <c r="S237" t="s">
        <v>82</v>
      </c>
      <c r="T237" t="s">
        <v>117</v>
      </c>
    </row>
    <row r="238" spans="1:20" x14ac:dyDescent="0.25">
      <c r="A238" s="1">
        <v>2796</v>
      </c>
      <c r="B238" t="s">
        <v>19</v>
      </c>
      <c r="C238" t="s">
        <v>36</v>
      </c>
      <c r="D238" t="s">
        <v>55</v>
      </c>
      <c r="E238" t="s">
        <v>54</v>
      </c>
      <c r="F238" t="s">
        <v>74</v>
      </c>
      <c r="G238" t="s">
        <v>89</v>
      </c>
      <c r="H238" t="s">
        <v>461</v>
      </c>
      <c r="I238" t="s">
        <v>90</v>
      </c>
      <c r="J238" t="s">
        <v>84</v>
      </c>
      <c r="K238" t="s">
        <v>1191</v>
      </c>
      <c r="L238" t="s">
        <v>73</v>
      </c>
      <c r="M238" t="s">
        <v>74</v>
      </c>
      <c r="N238" t="s">
        <v>101</v>
      </c>
      <c r="O238" t="s">
        <v>102</v>
      </c>
      <c r="P238" t="s">
        <v>949</v>
      </c>
      <c r="Q238" t="s">
        <v>73</v>
      </c>
      <c r="R238" t="s">
        <v>1471</v>
      </c>
      <c r="S238" t="s">
        <v>89</v>
      </c>
      <c r="T238" t="s">
        <v>1116</v>
      </c>
    </row>
    <row r="239" spans="1:20" x14ac:dyDescent="0.25">
      <c r="A239" s="1">
        <v>2797</v>
      </c>
      <c r="B239" t="s">
        <v>19</v>
      </c>
      <c r="C239" t="s">
        <v>37</v>
      </c>
      <c r="D239" t="s">
        <v>55</v>
      </c>
      <c r="E239" t="s">
        <v>42</v>
      </c>
      <c r="F239" t="s">
        <v>74</v>
      </c>
      <c r="G239" t="s">
        <v>102</v>
      </c>
      <c r="H239" t="s">
        <v>336</v>
      </c>
      <c r="I239" t="s">
        <v>103</v>
      </c>
      <c r="J239" t="s">
        <v>80</v>
      </c>
      <c r="K239" t="s">
        <v>1270</v>
      </c>
      <c r="L239" t="s">
        <v>74</v>
      </c>
      <c r="M239" t="s">
        <v>74</v>
      </c>
      <c r="N239" t="s">
        <v>74</v>
      </c>
      <c r="O239" t="s">
        <v>108</v>
      </c>
      <c r="P239" t="s">
        <v>357</v>
      </c>
      <c r="Q239" t="s">
        <v>74</v>
      </c>
      <c r="R239" t="s">
        <v>1439</v>
      </c>
      <c r="S239" t="s">
        <v>96</v>
      </c>
      <c r="T239" t="s">
        <v>76</v>
      </c>
    </row>
    <row r="240" spans="1:20" x14ac:dyDescent="0.25">
      <c r="A240" s="1">
        <v>2798</v>
      </c>
      <c r="B240" t="s">
        <v>19</v>
      </c>
      <c r="C240" t="s">
        <v>38</v>
      </c>
      <c r="D240" t="s">
        <v>55</v>
      </c>
      <c r="E240" t="s">
        <v>64</v>
      </c>
      <c r="F240" t="s">
        <v>73</v>
      </c>
      <c r="G240" t="s">
        <v>105</v>
      </c>
      <c r="H240" t="s">
        <v>696</v>
      </c>
      <c r="I240" t="s">
        <v>114</v>
      </c>
      <c r="J240" t="s">
        <v>111</v>
      </c>
      <c r="K240" t="s">
        <v>1362</v>
      </c>
      <c r="L240" t="s">
        <v>101</v>
      </c>
      <c r="M240" t="s">
        <v>73</v>
      </c>
      <c r="N240" t="s">
        <v>74</v>
      </c>
      <c r="O240" t="s">
        <v>80</v>
      </c>
      <c r="P240" t="s">
        <v>877</v>
      </c>
      <c r="Q240" t="s">
        <v>126</v>
      </c>
      <c r="R240" t="s">
        <v>2168</v>
      </c>
      <c r="S240" t="s">
        <v>82</v>
      </c>
      <c r="T240" t="s">
        <v>117</v>
      </c>
    </row>
    <row r="241" spans="1:20" x14ac:dyDescent="0.25">
      <c r="A241" s="1">
        <v>2799</v>
      </c>
      <c r="B241" t="s">
        <v>19</v>
      </c>
      <c r="C241" t="s">
        <v>39</v>
      </c>
      <c r="D241" t="s">
        <v>55</v>
      </c>
      <c r="E241" t="s">
        <v>53</v>
      </c>
      <c r="F241" t="s">
        <v>73</v>
      </c>
      <c r="G241" t="s">
        <v>79</v>
      </c>
      <c r="H241" t="s">
        <v>583</v>
      </c>
      <c r="I241" t="s">
        <v>114</v>
      </c>
      <c r="J241" t="s">
        <v>88</v>
      </c>
      <c r="K241" t="s">
        <v>1282</v>
      </c>
      <c r="L241" t="s">
        <v>74</v>
      </c>
      <c r="M241" t="s">
        <v>74</v>
      </c>
      <c r="N241" t="s">
        <v>126</v>
      </c>
      <c r="O241" t="s">
        <v>95</v>
      </c>
      <c r="P241" t="s">
        <v>1314</v>
      </c>
      <c r="Q241" t="s">
        <v>74</v>
      </c>
      <c r="R241" t="s">
        <v>1995</v>
      </c>
      <c r="S241" t="s">
        <v>75</v>
      </c>
      <c r="T241" t="s">
        <v>117</v>
      </c>
    </row>
    <row r="242" spans="1:20" x14ac:dyDescent="0.25">
      <c r="A242" s="1">
        <v>2800</v>
      </c>
      <c r="B242" t="s">
        <v>19</v>
      </c>
      <c r="C242" t="s">
        <v>24</v>
      </c>
      <c r="D242" t="s">
        <v>56</v>
      </c>
      <c r="E242" t="s">
        <v>53</v>
      </c>
      <c r="F242" t="s">
        <v>73</v>
      </c>
      <c r="G242" t="s">
        <v>90</v>
      </c>
      <c r="H242" t="s">
        <v>745</v>
      </c>
      <c r="I242" t="s">
        <v>92</v>
      </c>
      <c r="J242" t="s">
        <v>129</v>
      </c>
      <c r="K242" t="s">
        <v>1269</v>
      </c>
      <c r="L242" t="s">
        <v>126</v>
      </c>
      <c r="M242" t="s">
        <v>74</v>
      </c>
      <c r="N242" t="s">
        <v>131</v>
      </c>
      <c r="O242" t="s">
        <v>98</v>
      </c>
      <c r="P242" t="s">
        <v>894</v>
      </c>
      <c r="Q242" t="s">
        <v>73</v>
      </c>
      <c r="R242" t="s">
        <v>1813</v>
      </c>
      <c r="S242" t="s">
        <v>96</v>
      </c>
      <c r="T242" t="s">
        <v>101</v>
      </c>
    </row>
    <row r="243" spans="1:20" x14ac:dyDescent="0.25">
      <c r="A243" s="1">
        <v>2801</v>
      </c>
      <c r="B243" t="s">
        <v>19</v>
      </c>
      <c r="C243" t="s">
        <v>25</v>
      </c>
      <c r="D243" t="s">
        <v>56</v>
      </c>
      <c r="E243" t="s">
        <v>50</v>
      </c>
      <c r="F243" t="s">
        <v>74</v>
      </c>
      <c r="G243" t="s">
        <v>95</v>
      </c>
      <c r="H243" t="s">
        <v>214</v>
      </c>
      <c r="I243" t="s">
        <v>92</v>
      </c>
      <c r="J243" t="s">
        <v>110</v>
      </c>
      <c r="K243" t="s">
        <v>1239</v>
      </c>
      <c r="L243" t="s">
        <v>101</v>
      </c>
      <c r="M243" t="s">
        <v>74</v>
      </c>
      <c r="N243" t="s">
        <v>101</v>
      </c>
      <c r="O243" t="s">
        <v>103</v>
      </c>
      <c r="P243" t="s">
        <v>432</v>
      </c>
      <c r="Q243" t="s">
        <v>73</v>
      </c>
      <c r="R243" t="s">
        <v>1637</v>
      </c>
      <c r="S243" t="s">
        <v>89</v>
      </c>
      <c r="T243" t="s">
        <v>83</v>
      </c>
    </row>
    <row r="244" spans="1:20" x14ac:dyDescent="0.25">
      <c r="A244" s="1">
        <v>2802</v>
      </c>
      <c r="B244" t="s">
        <v>19</v>
      </c>
      <c r="C244" t="s">
        <v>26</v>
      </c>
      <c r="D244" t="s">
        <v>56</v>
      </c>
      <c r="E244" t="s">
        <v>52</v>
      </c>
      <c r="F244" t="s">
        <v>73</v>
      </c>
      <c r="G244" t="s">
        <v>105</v>
      </c>
      <c r="H244" t="s">
        <v>959</v>
      </c>
      <c r="I244" t="s">
        <v>77</v>
      </c>
      <c r="J244" t="s">
        <v>80</v>
      </c>
      <c r="K244" t="s">
        <v>1233</v>
      </c>
      <c r="L244" t="s">
        <v>131</v>
      </c>
      <c r="M244" t="s">
        <v>73</v>
      </c>
      <c r="N244" t="s">
        <v>74</v>
      </c>
      <c r="O244" t="s">
        <v>107</v>
      </c>
      <c r="P244" t="s">
        <v>1009</v>
      </c>
      <c r="Q244" t="s">
        <v>73</v>
      </c>
      <c r="R244" t="s">
        <v>852</v>
      </c>
      <c r="S244" t="s">
        <v>116</v>
      </c>
      <c r="T244" t="s">
        <v>1116</v>
      </c>
    </row>
    <row r="245" spans="1:20" x14ac:dyDescent="0.25">
      <c r="A245" s="1">
        <v>2803</v>
      </c>
      <c r="B245" t="s">
        <v>19</v>
      </c>
      <c r="C245" t="s">
        <v>27</v>
      </c>
      <c r="D245" t="s">
        <v>56</v>
      </c>
      <c r="E245" t="s">
        <v>47</v>
      </c>
      <c r="F245" t="s">
        <v>73</v>
      </c>
      <c r="G245" t="s">
        <v>111</v>
      </c>
      <c r="H245" t="s">
        <v>598</v>
      </c>
      <c r="I245" t="s">
        <v>75</v>
      </c>
      <c r="J245" t="s">
        <v>77</v>
      </c>
      <c r="K245" t="s">
        <v>1275</v>
      </c>
      <c r="L245" t="s">
        <v>74</v>
      </c>
      <c r="M245" t="s">
        <v>73</v>
      </c>
      <c r="N245" t="s">
        <v>73</v>
      </c>
      <c r="O245" t="s">
        <v>92</v>
      </c>
      <c r="P245" t="s">
        <v>1028</v>
      </c>
      <c r="Q245" t="s">
        <v>1116</v>
      </c>
      <c r="R245" t="s">
        <v>1445</v>
      </c>
      <c r="S245" t="s">
        <v>78</v>
      </c>
      <c r="T245" t="s">
        <v>83</v>
      </c>
    </row>
    <row r="246" spans="1:20" x14ac:dyDescent="0.25">
      <c r="A246" s="1">
        <v>2804</v>
      </c>
      <c r="B246" t="s">
        <v>19</v>
      </c>
      <c r="C246" t="s">
        <v>28</v>
      </c>
      <c r="D246" t="s">
        <v>56</v>
      </c>
      <c r="E246" t="s">
        <v>46</v>
      </c>
      <c r="F246" t="s">
        <v>74</v>
      </c>
      <c r="G246" t="s">
        <v>81</v>
      </c>
      <c r="H246" t="s">
        <v>148</v>
      </c>
      <c r="I246" t="s">
        <v>92</v>
      </c>
      <c r="J246" t="s">
        <v>110</v>
      </c>
      <c r="K246" t="s">
        <v>1268</v>
      </c>
      <c r="L246" t="s">
        <v>126</v>
      </c>
      <c r="M246" t="s">
        <v>73</v>
      </c>
      <c r="N246" t="s">
        <v>126</v>
      </c>
      <c r="O246" t="s">
        <v>92</v>
      </c>
      <c r="P246" t="s">
        <v>609</v>
      </c>
      <c r="Q246" t="s">
        <v>73</v>
      </c>
      <c r="R246" t="s">
        <v>1818</v>
      </c>
      <c r="S246" t="s">
        <v>96</v>
      </c>
      <c r="T246" t="s">
        <v>83</v>
      </c>
    </row>
    <row r="247" spans="1:20" x14ac:dyDescent="0.25">
      <c r="A247" s="1">
        <v>2805</v>
      </c>
      <c r="B247" t="s">
        <v>19</v>
      </c>
      <c r="C247" t="s">
        <v>40</v>
      </c>
      <c r="D247" t="s">
        <v>56</v>
      </c>
      <c r="E247" t="s">
        <v>60</v>
      </c>
      <c r="F247" t="s">
        <v>73</v>
      </c>
      <c r="G247" t="s">
        <v>89</v>
      </c>
      <c r="H247" t="s">
        <v>796</v>
      </c>
      <c r="I247" t="s">
        <v>75</v>
      </c>
      <c r="J247" t="s">
        <v>95</v>
      </c>
      <c r="K247" t="s">
        <v>1129</v>
      </c>
      <c r="L247" t="s">
        <v>74</v>
      </c>
      <c r="M247" t="s">
        <v>126</v>
      </c>
      <c r="N247" t="s">
        <v>126</v>
      </c>
      <c r="O247" t="s">
        <v>80</v>
      </c>
      <c r="P247" t="s">
        <v>718</v>
      </c>
      <c r="Q247" t="s">
        <v>73</v>
      </c>
      <c r="R247" t="s">
        <v>1796</v>
      </c>
      <c r="S247" t="s">
        <v>75</v>
      </c>
      <c r="T247" t="s">
        <v>83</v>
      </c>
    </row>
    <row r="248" spans="1:20" x14ac:dyDescent="0.25">
      <c r="A248" s="1">
        <v>2806</v>
      </c>
      <c r="B248" t="s">
        <v>19</v>
      </c>
      <c r="C248" t="s">
        <v>29</v>
      </c>
      <c r="D248" t="s">
        <v>56</v>
      </c>
      <c r="E248" t="s">
        <v>67</v>
      </c>
      <c r="F248" t="s">
        <v>74</v>
      </c>
      <c r="G248" t="s">
        <v>82</v>
      </c>
      <c r="H248" t="s">
        <v>495</v>
      </c>
      <c r="I248" t="s">
        <v>89</v>
      </c>
      <c r="J248" t="s">
        <v>113</v>
      </c>
      <c r="K248" t="s">
        <v>1222</v>
      </c>
      <c r="L248" t="s">
        <v>74</v>
      </c>
      <c r="M248" t="s">
        <v>126</v>
      </c>
      <c r="N248" t="s">
        <v>126</v>
      </c>
      <c r="O248" t="s">
        <v>77</v>
      </c>
      <c r="P248" t="s">
        <v>1006</v>
      </c>
      <c r="Q248" t="s">
        <v>73</v>
      </c>
      <c r="R248" t="s">
        <v>1836</v>
      </c>
      <c r="S248" t="s">
        <v>78</v>
      </c>
      <c r="T248" t="s">
        <v>126</v>
      </c>
    </row>
    <row r="249" spans="1:20" x14ac:dyDescent="0.25">
      <c r="A249" s="1">
        <v>2807</v>
      </c>
      <c r="B249" t="s">
        <v>19</v>
      </c>
      <c r="C249" t="s">
        <v>30</v>
      </c>
      <c r="D249" t="s">
        <v>56</v>
      </c>
      <c r="E249" t="s">
        <v>51</v>
      </c>
      <c r="F249" t="s">
        <v>74</v>
      </c>
      <c r="G249" t="s">
        <v>78</v>
      </c>
      <c r="H249" t="s">
        <v>433</v>
      </c>
      <c r="I249" t="s">
        <v>102</v>
      </c>
      <c r="J249" t="s">
        <v>105</v>
      </c>
      <c r="K249" t="s">
        <v>1190</v>
      </c>
      <c r="L249" t="s">
        <v>74</v>
      </c>
      <c r="M249" t="s">
        <v>126</v>
      </c>
      <c r="N249" t="s">
        <v>83</v>
      </c>
      <c r="O249" t="s">
        <v>96</v>
      </c>
      <c r="P249" t="s">
        <v>540</v>
      </c>
      <c r="Q249" t="s">
        <v>73</v>
      </c>
      <c r="R249" t="s">
        <v>2151</v>
      </c>
      <c r="S249" t="s">
        <v>85</v>
      </c>
      <c r="T249" t="s">
        <v>126</v>
      </c>
    </row>
    <row r="250" spans="1:20" x14ac:dyDescent="0.25">
      <c r="A250" s="1">
        <v>2808</v>
      </c>
      <c r="B250" t="s">
        <v>19</v>
      </c>
      <c r="C250" t="s">
        <v>32</v>
      </c>
      <c r="D250" t="s">
        <v>56</v>
      </c>
      <c r="E250" t="s">
        <v>50</v>
      </c>
      <c r="F250" t="s">
        <v>73</v>
      </c>
      <c r="G250" t="s">
        <v>82</v>
      </c>
      <c r="H250" t="s">
        <v>966</v>
      </c>
      <c r="I250" t="s">
        <v>99</v>
      </c>
      <c r="J250" t="s">
        <v>109</v>
      </c>
      <c r="K250" t="s">
        <v>1085</v>
      </c>
      <c r="L250" t="s">
        <v>74</v>
      </c>
      <c r="M250" t="s">
        <v>131</v>
      </c>
      <c r="N250" t="s">
        <v>131</v>
      </c>
      <c r="O250" t="s">
        <v>89</v>
      </c>
      <c r="P250" t="s">
        <v>537</v>
      </c>
      <c r="Q250" t="s">
        <v>74</v>
      </c>
      <c r="R250" t="s">
        <v>1871</v>
      </c>
      <c r="S250" t="s">
        <v>96</v>
      </c>
      <c r="T250" t="s">
        <v>101</v>
      </c>
    </row>
    <row r="251" spans="1:20" x14ac:dyDescent="0.25">
      <c r="A251" s="1">
        <v>2809</v>
      </c>
      <c r="B251" t="s">
        <v>19</v>
      </c>
      <c r="C251" t="s">
        <v>33</v>
      </c>
      <c r="D251" t="s">
        <v>56</v>
      </c>
      <c r="E251" t="s">
        <v>57</v>
      </c>
      <c r="F251" t="s">
        <v>73</v>
      </c>
      <c r="G251" t="s">
        <v>101</v>
      </c>
      <c r="H251" t="s">
        <v>611</v>
      </c>
      <c r="I251" t="s">
        <v>99</v>
      </c>
      <c r="J251" t="s">
        <v>79</v>
      </c>
      <c r="K251" t="s">
        <v>1118</v>
      </c>
      <c r="L251" t="s">
        <v>73</v>
      </c>
      <c r="M251" t="s">
        <v>74</v>
      </c>
      <c r="N251" t="s">
        <v>101</v>
      </c>
      <c r="O251" t="s">
        <v>114</v>
      </c>
      <c r="P251" t="s">
        <v>123</v>
      </c>
      <c r="Q251" t="s">
        <v>73</v>
      </c>
      <c r="R251" t="s">
        <v>1549</v>
      </c>
      <c r="S251" t="s">
        <v>82</v>
      </c>
      <c r="T251" t="s">
        <v>1116</v>
      </c>
    </row>
    <row r="252" spans="1:20" x14ac:dyDescent="0.25">
      <c r="A252" s="1">
        <v>2810</v>
      </c>
      <c r="B252" t="s">
        <v>19</v>
      </c>
      <c r="C252" t="s">
        <v>34</v>
      </c>
      <c r="D252" t="s">
        <v>56</v>
      </c>
      <c r="E252" t="s">
        <v>44</v>
      </c>
      <c r="F252" t="s">
        <v>74</v>
      </c>
      <c r="G252" t="s">
        <v>103</v>
      </c>
      <c r="H252" t="s">
        <v>435</v>
      </c>
      <c r="I252" t="s">
        <v>98</v>
      </c>
      <c r="J252" t="s">
        <v>105</v>
      </c>
      <c r="K252" t="s">
        <v>1122</v>
      </c>
      <c r="L252" t="s">
        <v>101</v>
      </c>
      <c r="M252" t="s">
        <v>73</v>
      </c>
      <c r="N252" t="s">
        <v>74</v>
      </c>
      <c r="O252" t="s">
        <v>94</v>
      </c>
      <c r="P252" t="s">
        <v>713</v>
      </c>
      <c r="Q252" t="s">
        <v>73</v>
      </c>
      <c r="R252" t="s">
        <v>1991</v>
      </c>
      <c r="S252" t="s">
        <v>85</v>
      </c>
      <c r="T252" t="s">
        <v>131</v>
      </c>
    </row>
    <row r="253" spans="1:20" x14ac:dyDescent="0.25">
      <c r="A253" s="1">
        <v>2811</v>
      </c>
      <c r="B253" t="s">
        <v>19</v>
      </c>
      <c r="C253" t="s">
        <v>35</v>
      </c>
      <c r="D253" t="s">
        <v>56</v>
      </c>
      <c r="E253" t="s">
        <v>65</v>
      </c>
      <c r="F253" t="s">
        <v>73</v>
      </c>
      <c r="G253" t="s">
        <v>90</v>
      </c>
      <c r="H253" t="s">
        <v>600</v>
      </c>
      <c r="I253" t="s">
        <v>95</v>
      </c>
      <c r="J253" t="s">
        <v>118</v>
      </c>
      <c r="K253" t="s">
        <v>1277</v>
      </c>
      <c r="L253" t="s">
        <v>126</v>
      </c>
      <c r="M253" t="s">
        <v>101</v>
      </c>
      <c r="N253" t="s">
        <v>1116</v>
      </c>
      <c r="O253" t="s">
        <v>77</v>
      </c>
      <c r="P253" t="s">
        <v>636</v>
      </c>
      <c r="Q253" t="s">
        <v>74</v>
      </c>
      <c r="R253" t="s">
        <v>1624</v>
      </c>
      <c r="S253" t="s">
        <v>96</v>
      </c>
      <c r="T253" t="s">
        <v>83</v>
      </c>
    </row>
    <row r="254" spans="1:20" x14ac:dyDescent="0.25">
      <c r="A254" s="1">
        <v>2812</v>
      </c>
      <c r="B254" t="s">
        <v>19</v>
      </c>
      <c r="C254" t="s">
        <v>36</v>
      </c>
      <c r="D254" t="s">
        <v>56</v>
      </c>
      <c r="E254" t="s">
        <v>57</v>
      </c>
      <c r="F254" t="s">
        <v>74</v>
      </c>
      <c r="G254" t="s">
        <v>101</v>
      </c>
      <c r="H254" t="s">
        <v>533</v>
      </c>
      <c r="I254" t="s">
        <v>77</v>
      </c>
      <c r="J254" t="s">
        <v>84</v>
      </c>
      <c r="K254" t="s">
        <v>1185</v>
      </c>
      <c r="L254" t="s">
        <v>73</v>
      </c>
      <c r="M254" t="s">
        <v>74</v>
      </c>
      <c r="N254" t="s">
        <v>131</v>
      </c>
      <c r="O254" t="s">
        <v>81</v>
      </c>
      <c r="P254" t="s">
        <v>109</v>
      </c>
      <c r="Q254" t="s">
        <v>73</v>
      </c>
      <c r="R254" t="s">
        <v>1709</v>
      </c>
      <c r="S254" t="s">
        <v>81</v>
      </c>
      <c r="T254" t="s">
        <v>83</v>
      </c>
    </row>
    <row r="255" spans="1:20" x14ac:dyDescent="0.25">
      <c r="A255" s="1">
        <v>2813</v>
      </c>
      <c r="B255" t="s">
        <v>19</v>
      </c>
      <c r="C255" t="s">
        <v>37</v>
      </c>
      <c r="D255" t="s">
        <v>56</v>
      </c>
      <c r="E255" t="s">
        <v>43</v>
      </c>
      <c r="F255" t="s">
        <v>73</v>
      </c>
      <c r="G255" t="s">
        <v>96</v>
      </c>
      <c r="H255" t="s">
        <v>241</v>
      </c>
      <c r="I255" t="s">
        <v>92</v>
      </c>
      <c r="J255" t="s">
        <v>110</v>
      </c>
      <c r="K255" t="s">
        <v>1278</v>
      </c>
      <c r="L255" t="s">
        <v>126</v>
      </c>
      <c r="M255" t="s">
        <v>126</v>
      </c>
      <c r="N255" t="s">
        <v>126</v>
      </c>
      <c r="O255" t="s">
        <v>90</v>
      </c>
      <c r="P255" t="s">
        <v>235</v>
      </c>
      <c r="Q255" t="s">
        <v>73</v>
      </c>
      <c r="R255" t="s">
        <v>1487</v>
      </c>
      <c r="S255" t="s">
        <v>82</v>
      </c>
      <c r="T255" t="s">
        <v>1116</v>
      </c>
    </row>
    <row r="256" spans="1:20" x14ac:dyDescent="0.25">
      <c r="A256" s="1">
        <v>2814</v>
      </c>
      <c r="B256" t="s">
        <v>19</v>
      </c>
      <c r="C256" t="s">
        <v>38</v>
      </c>
      <c r="D256" t="s">
        <v>56</v>
      </c>
      <c r="E256" t="s">
        <v>48</v>
      </c>
      <c r="F256" t="s">
        <v>74</v>
      </c>
      <c r="G256" t="s">
        <v>82</v>
      </c>
      <c r="H256" t="s">
        <v>963</v>
      </c>
      <c r="I256" t="s">
        <v>82</v>
      </c>
      <c r="J256" t="s">
        <v>107</v>
      </c>
      <c r="K256" t="s">
        <v>1086</v>
      </c>
      <c r="L256" t="s">
        <v>73</v>
      </c>
      <c r="M256" t="s">
        <v>74</v>
      </c>
      <c r="N256" t="s">
        <v>73</v>
      </c>
      <c r="O256" t="s">
        <v>111</v>
      </c>
      <c r="P256" t="s">
        <v>1212</v>
      </c>
      <c r="Q256" t="s">
        <v>74</v>
      </c>
      <c r="R256" t="s">
        <v>1617</v>
      </c>
      <c r="S256" t="s">
        <v>106</v>
      </c>
      <c r="T256" t="s">
        <v>83</v>
      </c>
    </row>
    <row r="257" spans="1:20" x14ac:dyDescent="0.25">
      <c r="A257" s="1">
        <v>2815</v>
      </c>
      <c r="B257" t="s">
        <v>19</v>
      </c>
      <c r="C257" t="s">
        <v>39</v>
      </c>
      <c r="D257" t="s">
        <v>56</v>
      </c>
      <c r="E257" t="s">
        <v>65</v>
      </c>
      <c r="F257" t="s">
        <v>74</v>
      </c>
      <c r="G257" t="s">
        <v>75</v>
      </c>
      <c r="H257" t="s">
        <v>456</v>
      </c>
      <c r="I257" t="s">
        <v>98</v>
      </c>
      <c r="J257" t="s">
        <v>108</v>
      </c>
      <c r="K257" t="s">
        <v>1315</v>
      </c>
      <c r="L257" t="s">
        <v>74</v>
      </c>
      <c r="M257" t="s">
        <v>74</v>
      </c>
      <c r="N257" t="s">
        <v>83</v>
      </c>
      <c r="O257" t="s">
        <v>89</v>
      </c>
      <c r="P257" t="s">
        <v>118</v>
      </c>
      <c r="Q257" t="s">
        <v>73</v>
      </c>
      <c r="R257" t="s">
        <v>2170</v>
      </c>
      <c r="S257" t="s">
        <v>96</v>
      </c>
      <c r="T257" t="s">
        <v>101</v>
      </c>
    </row>
    <row r="258" spans="1:20" x14ac:dyDescent="0.25">
      <c r="A258" s="1">
        <v>2816</v>
      </c>
      <c r="B258" t="s">
        <v>19</v>
      </c>
      <c r="C258" t="s">
        <v>24</v>
      </c>
      <c r="D258" t="s">
        <v>57</v>
      </c>
      <c r="E258" t="s">
        <v>51</v>
      </c>
      <c r="F258" t="s">
        <v>74</v>
      </c>
      <c r="G258" t="s">
        <v>94</v>
      </c>
      <c r="H258" t="s">
        <v>144</v>
      </c>
      <c r="I258" t="s">
        <v>99</v>
      </c>
      <c r="J258" t="s">
        <v>79</v>
      </c>
      <c r="K258" t="s">
        <v>1143</v>
      </c>
      <c r="L258" t="s">
        <v>126</v>
      </c>
      <c r="M258" t="s">
        <v>126</v>
      </c>
      <c r="N258" t="s">
        <v>74</v>
      </c>
      <c r="O258" t="s">
        <v>89</v>
      </c>
      <c r="P258" t="s">
        <v>537</v>
      </c>
      <c r="Q258" t="s">
        <v>74</v>
      </c>
      <c r="R258" t="s">
        <v>2150</v>
      </c>
      <c r="S258" t="s">
        <v>78</v>
      </c>
      <c r="T258" t="s">
        <v>101</v>
      </c>
    </row>
    <row r="259" spans="1:20" x14ac:dyDescent="0.25">
      <c r="A259" s="1">
        <v>2817</v>
      </c>
      <c r="B259" t="s">
        <v>19</v>
      </c>
      <c r="C259" t="s">
        <v>25</v>
      </c>
      <c r="D259" t="s">
        <v>57</v>
      </c>
      <c r="E259" t="s">
        <v>47</v>
      </c>
      <c r="F259" t="s">
        <v>73</v>
      </c>
      <c r="G259" t="s">
        <v>77</v>
      </c>
      <c r="H259" t="s">
        <v>958</v>
      </c>
      <c r="I259" t="s">
        <v>89</v>
      </c>
      <c r="J259" t="s">
        <v>92</v>
      </c>
      <c r="K259" t="s">
        <v>1293</v>
      </c>
      <c r="L259" t="s">
        <v>101</v>
      </c>
      <c r="M259" t="s">
        <v>73</v>
      </c>
      <c r="N259" t="s">
        <v>73</v>
      </c>
      <c r="O259" t="s">
        <v>111</v>
      </c>
      <c r="P259" t="s">
        <v>1126</v>
      </c>
      <c r="Q259" t="s">
        <v>73</v>
      </c>
      <c r="R259" t="s">
        <v>1590</v>
      </c>
      <c r="S259" t="s">
        <v>78</v>
      </c>
      <c r="T259" t="s">
        <v>1116</v>
      </c>
    </row>
    <row r="260" spans="1:20" x14ac:dyDescent="0.25">
      <c r="A260" s="1">
        <v>2818</v>
      </c>
      <c r="B260" t="s">
        <v>19</v>
      </c>
      <c r="C260" t="s">
        <v>26</v>
      </c>
      <c r="D260" t="s">
        <v>57</v>
      </c>
      <c r="E260" t="s">
        <v>60</v>
      </c>
      <c r="F260" t="s">
        <v>73</v>
      </c>
      <c r="G260" t="s">
        <v>95</v>
      </c>
      <c r="H260" t="s">
        <v>142</v>
      </c>
      <c r="I260" t="s">
        <v>82</v>
      </c>
      <c r="J260" t="s">
        <v>77</v>
      </c>
      <c r="K260" t="s">
        <v>1018</v>
      </c>
      <c r="L260" t="s">
        <v>73</v>
      </c>
      <c r="M260" t="s">
        <v>74</v>
      </c>
      <c r="N260" t="s">
        <v>73</v>
      </c>
      <c r="O260" t="s">
        <v>95</v>
      </c>
      <c r="P260" t="s">
        <v>1238</v>
      </c>
      <c r="Q260" t="s">
        <v>101</v>
      </c>
      <c r="R260" t="s">
        <v>1486</v>
      </c>
      <c r="S260" t="s">
        <v>87</v>
      </c>
      <c r="T260" t="s">
        <v>101</v>
      </c>
    </row>
    <row r="261" spans="1:20" x14ac:dyDescent="0.25">
      <c r="A261" s="1">
        <v>2819</v>
      </c>
      <c r="B261" t="s">
        <v>19</v>
      </c>
      <c r="C261" t="s">
        <v>27</v>
      </c>
      <c r="D261" t="s">
        <v>57</v>
      </c>
      <c r="E261" t="s">
        <v>48</v>
      </c>
      <c r="F261" t="s">
        <v>74</v>
      </c>
      <c r="G261" t="s">
        <v>86</v>
      </c>
      <c r="H261" t="s">
        <v>922</v>
      </c>
      <c r="I261" t="s">
        <v>107</v>
      </c>
      <c r="J261" t="s">
        <v>88</v>
      </c>
      <c r="K261" t="s">
        <v>1287</v>
      </c>
      <c r="L261" t="s">
        <v>126</v>
      </c>
      <c r="M261" t="s">
        <v>73</v>
      </c>
      <c r="N261" t="s">
        <v>1116</v>
      </c>
      <c r="O261" t="s">
        <v>98</v>
      </c>
      <c r="P261" t="s">
        <v>544</v>
      </c>
      <c r="Q261" t="s">
        <v>73</v>
      </c>
      <c r="R261" t="s">
        <v>1589</v>
      </c>
      <c r="S261" t="s">
        <v>82</v>
      </c>
      <c r="T261" t="s">
        <v>1116</v>
      </c>
    </row>
    <row r="262" spans="1:20" x14ac:dyDescent="0.25">
      <c r="A262" s="1">
        <v>2820</v>
      </c>
      <c r="B262" t="s">
        <v>19</v>
      </c>
      <c r="C262" t="s">
        <v>28</v>
      </c>
      <c r="D262" t="s">
        <v>57</v>
      </c>
      <c r="E262" t="s">
        <v>67</v>
      </c>
      <c r="F262" t="s">
        <v>74</v>
      </c>
      <c r="G262" t="s">
        <v>77</v>
      </c>
      <c r="H262" t="s">
        <v>522</v>
      </c>
      <c r="I262" t="s">
        <v>82</v>
      </c>
      <c r="J262" t="s">
        <v>92</v>
      </c>
      <c r="K262" t="s">
        <v>1327</v>
      </c>
      <c r="L262" t="s">
        <v>74</v>
      </c>
      <c r="M262" t="s">
        <v>74</v>
      </c>
      <c r="N262" t="s">
        <v>101</v>
      </c>
      <c r="O262" t="s">
        <v>86</v>
      </c>
      <c r="P262" t="s">
        <v>1161</v>
      </c>
      <c r="Q262" t="s">
        <v>74</v>
      </c>
      <c r="R262" t="s">
        <v>1613</v>
      </c>
      <c r="S262" t="s">
        <v>96</v>
      </c>
      <c r="T262" t="s">
        <v>131</v>
      </c>
    </row>
    <row r="263" spans="1:20" x14ac:dyDescent="0.25">
      <c r="A263" s="1">
        <v>2821</v>
      </c>
      <c r="B263" t="s">
        <v>19</v>
      </c>
      <c r="C263" t="s">
        <v>40</v>
      </c>
      <c r="D263" t="s">
        <v>57</v>
      </c>
      <c r="E263" t="s">
        <v>52</v>
      </c>
      <c r="F263" t="s">
        <v>73</v>
      </c>
      <c r="G263" t="s">
        <v>86</v>
      </c>
      <c r="H263" t="s">
        <v>346</v>
      </c>
      <c r="I263" t="s">
        <v>89</v>
      </c>
      <c r="J263" t="s">
        <v>113</v>
      </c>
      <c r="K263" t="s">
        <v>1129</v>
      </c>
      <c r="L263" t="s">
        <v>126</v>
      </c>
      <c r="M263" t="s">
        <v>73</v>
      </c>
      <c r="N263" t="s">
        <v>101</v>
      </c>
      <c r="O263" t="s">
        <v>75</v>
      </c>
      <c r="P263" t="s">
        <v>910</v>
      </c>
      <c r="Q263" t="s">
        <v>74</v>
      </c>
      <c r="R263" t="s">
        <v>103</v>
      </c>
      <c r="S263" t="s">
        <v>87</v>
      </c>
      <c r="T263" t="s">
        <v>101</v>
      </c>
    </row>
    <row r="264" spans="1:20" x14ac:dyDescent="0.25">
      <c r="A264" s="1">
        <v>2822</v>
      </c>
      <c r="B264" t="s">
        <v>19</v>
      </c>
      <c r="C264" t="s">
        <v>29</v>
      </c>
      <c r="D264" t="s">
        <v>57</v>
      </c>
      <c r="E264" t="s">
        <v>65</v>
      </c>
      <c r="F264" t="s">
        <v>74</v>
      </c>
      <c r="G264" t="s">
        <v>97</v>
      </c>
      <c r="H264" t="s">
        <v>589</v>
      </c>
      <c r="I264" t="s">
        <v>77</v>
      </c>
      <c r="J264" t="s">
        <v>95</v>
      </c>
      <c r="K264" t="s">
        <v>1306</v>
      </c>
      <c r="L264" t="s">
        <v>101</v>
      </c>
      <c r="M264" t="s">
        <v>73</v>
      </c>
      <c r="N264" t="s">
        <v>74</v>
      </c>
      <c r="O264" t="s">
        <v>92</v>
      </c>
      <c r="P264" t="s">
        <v>789</v>
      </c>
      <c r="Q264" t="s">
        <v>74</v>
      </c>
      <c r="R264" t="s">
        <v>1663</v>
      </c>
      <c r="S264" t="s">
        <v>85</v>
      </c>
      <c r="T264" t="s">
        <v>131</v>
      </c>
    </row>
    <row r="265" spans="1:20" x14ac:dyDescent="0.25">
      <c r="A265" s="1">
        <v>2823</v>
      </c>
      <c r="B265" t="s">
        <v>19</v>
      </c>
      <c r="C265" t="s">
        <v>30</v>
      </c>
      <c r="D265" t="s">
        <v>57</v>
      </c>
      <c r="E265" t="s">
        <v>43</v>
      </c>
      <c r="F265" t="s">
        <v>73</v>
      </c>
      <c r="G265" t="s">
        <v>113</v>
      </c>
      <c r="H265" t="s">
        <v>485</v>
      </c>
      <c r="I265" t="s">
        <v>114</v>
      </c>
      <c r="J265" t="s">
        <v>97</v>
      </c>
      <c r="K265" t="s">
        <v>1230</v>
      </c>
      <c r="L265" t="s">
        <v>74</v>
      </c>
      <c r="M265" t="s">
        <v>73</v>
      </c>
      <c r="N265" t="s">
        <v>101</v>
      </c>
      <c r="O265" t="s">
        <v>114</v>
      </c>
      <c r="P265" t="s">
        <v>439</v>
      </c>
      <c r="Q265" t="s">
        <v>74</v>
      </c>
      <c r="R265" t="s">
        <v>135</v>
      </c>
      <c r="S265" t="s">
        <v>85</v>
      </c>
      <c r="T265" t="s">
        <v>131</v>
      </c>
    </row>
    <row r="266" spans="1:20" x14ac:dyDescent="0.25">
      <c r="A266" s="1">
        <v>2824</v>
      </c>
      <c r="B266" t="s">
        <v>19</v>
      </c>
      <c r="C266" t="s">
        <v>31</v>
      </c>
      <c r="D266" t="s">
        <v>57</v>
      </c>
      <c r="E266" t="s">
        <v>46</v>
      </c>
      <c r="F266" t="s">
        <v>74</v>
      </c>
      <c r="G266" t="s">
        <v>103</v>
      </c>
      <c r="H266" t="s">
        <v>777</v>
      </c>
      <c r="I266" t="s">
        <v>86</v>
      </c>
      <c r="J266" t="s">
        <v>104</v>
      </c>
      <c r="K266" t="s">
        <v>1348</v>
      </c>
      <c r="L266" t="s">
        <v>126</v>
      </c>
      <c r="M266" t="s">
        <v>74</v>
      </c>
      <c r="N266" t="s">
        <v>74</v>
      </c>
      <c r="O266" t="s">
        <v>113</v>
      </c>
      <c r="P266" t="s">
        <v>681</v>
      </c>
      <c r="Q266" t="s">
        <v>74</v>
      </c>
      <c r="R266" t="s">
        <v>1962</v>
      </c>
      <c r="S266" t="s">
        <v>106</v>
      </c>
      <c r="T266" t="s">
        <v>87</v>
      </c>
    </row>
    <row r="267" spans="1:20" x14ac:dyDescent="0.25">
      <c r="A267" s="1">
        <v>2825</v>
      </c>
      <c r="B267" t="s">
        <v>19</v>
      </c>
      <c r="C267" t="s">
        <v>33</v>
      </c>
      <c r="D267" t="s">
        <v>57</v>
      </c>
      <c r="E267" t="s">
        <v>56</v>
      </c>
      <c r="F267" t="s">
        <v>74</v>
      </c>
      <c r="G267" t="s">
        <v>108</v>
      </c>
      <c r="H267" t="s">
        <v>838</v>
      </c>
      <c r="I267" t="s">
        <v>90</v>
      </c>
      <c r="J267" t="s">
        <v>114</v>
      </c>
      <c r="K267" t="s">
        <v>1212</v>
      </c>
      <c r="L267" t="s">
        <v>73</v>
      </c>
      <c r="M267" t="s">
        <v>73</v>
      </c>
      <c r="N267" t="s">
        <v>101</v>
      </c>
      <c r="O267" t="s">
        <v>95</v>
      </c>
      <c r="P267" t="s">
        <v>1119</v>
      </c>
      <c r="Q267" t="s">
        <v>101</v>
      </c>
      <c r="R267" t="s">
        <v>1579</v>
      </c>
      <c r="S267" t="s">
        <v>85</v>
      </c>
      <c r="T267" t="s">
        <v>131</v>
      </c>
    </row>
    <row r="268" spans="1:20" x14ac:dyDescent="0.25">
      <c r="A268" s="1">
        <v>2826</v>
      </c>
      <c r="B268" t="s">
        <v>19</v>
      </c>
      <c r="C268" t="s">
        <v>34</v>
      </c>
      <c r="D268" t="s">
        <v>57</v>
      </c>
      <c r="E268" t="s">
        <v>55</v>
      </c>
      <c r="F268" t="s">
        <v>73</v>
      </c>
      <c r="G268" t="s">
        <v>114</v>
      </c>
      <c r="H268" t="s">
        <v>214</v>
      </c>
      <c r="I268" t="s">
        <v>79</v>
      </c>
      <c r="J268" t="s">
        <v>100</v>
      </c>
      <c r="K268" t="s">
        <v>1292</v>
      </c>
      <c r="L268" t="s">
        <v>126</v>
      </c>
      <c r="M268" t="s">
        <v>74</v>
      </c>
      <c r="N268" t="s">
        <v>126</v>
      </c>
      <c r="O268" t="s">
        <v>99</v>
      </c>
      <c r="P268" t="s">
        <v>206</v>
      </c>
      <c r="Q268" t="s">
        <v>73</v>
      </c>
      <c r="R268" t="s">
        <v>1100</v>
      </c>
      <c r="S268" t="s">
        <v>106</v>
      </c>
      <c r="T268" t="s">
        <v>131</v>
      </c>
    </row>
    <row r="269" spans="1:20" x14ac:dyDescent="0.25">
      <c r="A269" s="1">
        <v>2827</v>
      </c>
      <c r="B269" t="s">
        <v>19</v>
      </c>
      <c r="C269" t="s">
        <v>35</v>
      </c>
      <c r="D269" t="s">
        <v>57</v>
      </c>
      <c r="E269" t="s">
        <v>50</v>
      </c>
      <c r="F269" t="s">
        <v>74</v>
      </c>
      <c r="G269" t="s">
        <v>75</v>
      </c>
      <c r="H269" t="s">
        <v>541</v>
      </c>
      <c r="I269" t="s">
        <v>89</v>
      </c>
      <c r="J269" t="s">
        <v>92</v>
      </c>
      <c r="K269" t="s">
        <v>1164</v>
      </c>
      <c r="L269" t="s">
        <v>74</v>
      </c>
      <c r="M269" t="s">
        <v>74</v>
      </c>
      <c r="N269" t="s">
        <v>74</v>
      </c>
      <c r="O269" t="s">
        <v>91</v>
      </c>
      <c r="P269" t="s">
        <v>1351</v>
      </c>
      <c r="Q269" t="s">
        <v>73</v>
      </c>
      <c r="R269" t="s">
        <v>1656</v>
      </c>
      <c r="S269" t="s">
        <v>82</v>
      </c>
      <c r="T269" t="s">
        <v>83</v>
      </c>
    </row>
    <row r="270" spans="1:20" x14ac:dyDescent="0.25">
      <c r="A270" s="1">
        <v>2828</v>
      </c>
      <c r="B270" t="s">
        <v>19</v>
      </c>
      <c r="C270" t="s">
        <v>36</v>
      </c>
      <c r="D270" t="s">
        <v>57</v>
      </c>
      <c r="E270" t="s">
        <v>56</v>
      </c>
      <c r="F270" t="s">
        <v>73</v>
      </c>
      <c r="G270" t="s">
        <v>78</v>
      </c>
      <c r="H270" t="s">
        <v>214</v>
      </c>
      <c r="I270" t="s">
        <v>106</v>
      </c>
      <c r="J270" t="s">
        <v>102</v>
      </c>
      <c r="K270" t="s">
        <v>1186</v>
      </c>
      <c r="L270" t="s">
        <v>74</v>
      </c>
      <c r="M270" t="s">
        <v>74</v>
      </c>
      <c r="N270" t="s">
        <v>126</v>
      </c>
      <c r="O270" t="s">
        <v>114</v>
      </c>
      <c r="P270" t="s">
        <v>1144</v>
      </c>
      <c r="Q270" t="s">
        <v>73</v>
      </c>
      <c r="R270" t="s">
        <v>1694</v>
      </c>
      <c r="S270" t="s">
        <v>116</v>
      </c>
      <c r="T270" t="s">
        <v>83</v>
      </c>
    </row>
    <row r="271" spans="1:20" x14ac:dyDescent="0.25">
      <c r="A271" s="1">
        <v>2829</v>
      </c>
      <c r="B271" t="s">
        <v>19</v>
      </c>
      <c r="C271" t="s">
        <v>37</v>
      </c>
      <c r="D271" t="s">
        <v>57</v>
      </c>
      <c r="E271" t="s">
        <v>59</v>
      </c>
      <c r="F271" t="s">
        <v>74</v>
      </c>
      <c r="G271" t="s">
        <v>96</v>
      </c>
      <c r="H271" t="s">
        <v>861</v>
      </c>
      <c r="I271" t="s">
        <v>90</v>
      </c>
      <c r="J271" t="s">
        <v>93</v>
      </c>
      <c r="K271" t="s">
        <v>1304</v>
      </c>
      <c r="L271" t="s">
        <v>73</v>
      </c>
      <c r="M271" t="s">
        <v>73</v>
      </c>
      <c r="N271" t="s">
        <v>101</v>
      </c>
      <c r="O271" t="s">
        <v>99</v>
      </c>
      <c r="P271" t="s">
        <v>109</v>
      </c>
      <c r="Q271" t="s">
        <v>126</v>
      </c>
      <c r="R271" t="s">
        <v>2161</v>
      </c>
      <c r="S271" t="s">
        <v>96</v>
      </c>
      <c r="T271" t="s">
        <v>126</v>
      </c>
    </row>
    <row r="272" spans="1:20" x14ac:dyDescent="0.25">
      <c r="A272" s="1">
        <v>2830</v>
      </c>
      <c r="B272" t="s">
        <v>19</v>
      </c>
      <c r="C272" t="s">
        <v>38</v>
      </c>
      <c r="D272" t="s">
        <v>57</v>
      </c>
      <c r="E272" t="s">
        <v>65</v>
      </c>
      <c r="F272" t="s">
        <v>73</v>
      </c>
      <c r="G272" t="s">
        <v>102</v>
      </c>
      <c r="H272" t="s">
        <v>513</v>
      </c>
      <c r="I272" t="s">
        <v>102</v>
      </c>
      <c r="J272" t="s">
        <v>105</v>
      </c>
      <c r="K272" t="s">
        <v>1126</v>
      </c>
      <c r="L272" t="s">
        <v>74</v>
      </c>
      <c r="M272" t="s">
        <v>74</v>
      </c>
      <c r="N272" t="s">
        <v>101</v>
      </c>
      <c r="O272" t="s">
        <v>77</v>
      </c>
      <c r="P272" t="s">
        <v>180</v>
      </c>
      <c r="Q272" t="s">
        <v>74</v>
      </c>
      <c r="R272" t="s">
        <v>1673</v>
      </c>
      <c r="S272" t="s">
        <v>106</v>
      </c>
      <c r="T272" t="s">
        <v>1116</v>
      </c>
    </row>
    <row r="273" spans="1:20" x14ac:dyDescent="0.25">
      <c r="A273" s="1">
        <v>2831</v>
      </c>
      <c r="B273" t="s">
        <v>19</v>
      </c>
      <c r="C273" t="s">
        <v>39</v>
      </c>
      <c r="D273" t="s">
        <v>57</v>
      </c>
      <c r="E273" t="s">
        <v>50</v>
      </c>
      <c r="F273" t="s">
        <v>73</v>
      </c>
      <c r="G273" t="s">
        <v>86</v>
      </c>
      <c r="H273" t="s">
        <v>215</v>
      </c>
      <c r="I273" t="s">
        <v>99</v>
      </c>
      <c r="J273" t="s">
        <v>95</v>
      </c>
      <c r="K273" t="s">
        <v>1230</v>
      </c>
      <c r="L273" t="s">
        <v>74</v>
      </c>
      <c r="M273" t="s">
        <v>126</v>
      </c>
      <c r="N273" t="s">
        <v>126</v>
      </c>
      <c r="O273" t="s">
        <v>107</v>
      </c>
      <c r="P273" t="s">
        <v>1284</v>
      </c>
      <c r="Q273" t="s">
        <v>126</v>
      </c>
      <c r="R273" t="s">
        <v>1742</v>
      </c>
      <c r="S273" t="s">
        <v>116</v>
      </c>
      <c r="T273" t="s">
        <v>131</v>
      </c>
    </row>
    <row r="274" spans="1:20" x14ac:dyDescent="0.25">
      <c r="A274" s="1">
        <v>2832</v>
      </c>
      <c r="B274" t="s">
        <v>19</v>
      </c>
      <c r="C274" t="s">
        <v>24</v>
      </c>
      <c r="D274" t="s">
        <v>58</v>
      </c>
      <c r="E274" t="s">
        <v>69</v>
      </c>
      <c r="F274" t="s">
        <v>74</v>
      </c>
      <c r="G274" t="s">
        <v>95</v>
      </c>
      <c r="H274" t="s">
        <v>230</v>
      </c>
      <c r="I274" t="s">
        <v>107</v>
      </c>
      <c r="J274" t="s">
        <v>88</v>
      </c>
      <c r="K274" t="s">
        <v>1192</v>
      </c>
      <c r="L274" t="s">
        <v>74</v>
      </c>
      <c r="M274" t="s">
        <v>74</v>
      </c>
      <c r="N274" t="s">
        <v>83</v>
      </c>
      <c r="O274" t="s">
        <v>107</v>
      </c>
      <c r="P274" t="s">
        <v>1028</v>
      </c>
      <c r="Q274" t="s">
        <v>73</v>
      </c>
      <c r="R274" t="s">
        <v>1585</v>
      </c>
      <c r="S274" t="s">
        <v>99</v>
      </c>
      <c r="T274" t="s">
        <v>117</v>
      </c>
    </row>
    <row r="275" spans="1:20" x14ac:dyDescent="0.25">
      <c r="A275" s="1">
        <v>2833</v>
      </c>
      <c r="B275" t="s">
        <v>19</v>
      </c>
      <c r="C275" t="s">
        <v>25</v>
      </c>
      <c r="D275" t="s">
        <v>58</v>
      </c>
      <c r="E275" t="s">
        <v>72</v>
      </c>
      <c r="F275" t="s">
        <v>73</v>
      </c>
      <c r="G275" t="s">
        <v>77</v>
      </c>
      <c r="H275" t="s">
        <v>518</v>
      </c>
      <c r="I275" t="s">
        <v>102</v>
      </c>
      <c r="J275" t="s">
        <v>86</v>
      </c>
      <c r="K275" t="s">
        <v>1157</v>
      </c>
      <c r="L275" t="s">
        <v>74</v>
      </c>
      <c r="M275" t="s">
        <v>73</v>
      </c>
      <c r="N275" t="s">
        <v>126</v>
      </c>
      <c r="O275" t="s">
        <v>97</v>
      </c>
      <c r="P275" t="s">
        <v>1147</v>
      </c>
      <c r="Q275" t="s">
        <v>126</v>
      </c>
      <c r="R275" t="s">
        <v>2130</v>
      </c>
      <c r="S275" t="s">
        <v>89</v>
      </c>
      <c r="T275" t="s">
        <v>117</v>
      </c>
    </row>
    <row r="276" spans="1:20" x14ac:dyDescent="0.25">
      <c r="A276" s="1">
        <v>2834</v>
      </c>
      <c r="B276" t="s">
        <v>19</v>
      </c>
      <c r="C276" t="s">
        <v>26</v>
      </c>
      <c r="D276" t="s">
        <v>58</v>
      </c>
      <c r="E276" t="s">
        <v>67</v>
      </c>
      <c r="F276" t="s">
        <v>74</v>
      </c>
      <c r="G276" t="s">
        <v>85</v>
      </c>
      <c r="H276" t="s">
        <v>141</v>
      </c>
      <c r="I276" t="s">
        <v>114</v>
      </c>
      <c r="J276" t="s">
        <v>79</v>
      </c>
      <c r="K276" t="s">
        <v>1175</v>
      </c>
      <c r="L276" t="s">
        <v>73</v>
      </c>
      <c r="M276" t="s">
        <v>74</v>
      </c>
      <c r="N276" t="s">
        <v>131</v>
      </c>
      <c r="O276" t="s">
        <v>103</v>
      </c>
      <c r="P276" t="s">
        <v>120</v>
      </c>
      <c r="Q276" t="s">
        <v>74</v>
      </c>
      <c r="R276" t="s">
        <v>1664</v>
      </c>
      <c r="S276" t="s">
        <v>85</v>
      </c>
      <c r="T276" t="s">
        <v>83</v>
      </c>
    </row>
    <row r="277" spans="1:20" x14ac:dyDescent="0.25">
      <c r="A277" s="1">
        <v>2835</v>
      </c>
      <c r="B277" t="s">
        <v>19</v>
      </c>
      <c r="C277" t="s">
        <v>27</v>
      </c>
      <c r="D277" t="s">
        <v>58</v>
      </c>
      <c r="E277" t="s">
        <v>41</v>
      </c>
      <c r="F277" t="s">
        <v>73</v>
      </c>
      <c r="G277" t="s">
        <v>103</v>
      </c>
      <c r="H277" t="s">
        <v>514</v>
      </c>
      <c r="I277" t="s">
        <v>113</v>
      </c>
      <c r="J277" t="s">
        <v>119</v>
      </c>
      <c r="K277" t="s">
        <v>1346</v>
      </c>
      <c r="L277" t="s">
        <v>74</v>
      </c>
      <c r="M277" t="s">
        <v>74</v>
      </c>
      <c r="N277" t="s">
        <v>1116</v>
      </c>
      <c r="O277" t="s">
        <v>98</v>
      </c>
      <c r="P277" t="s">
        <v>334</v>
      </c>
      <c r="Q277" t="s">
        <v>73</v>
      </c>
      <c r="R277" t="s">
        <v>1576</v>
      </c>
      <c r="S277" t="s">
        <v>116</v>
      </c>
      <c r="T277" t="s">
        <v>126</v>
      </c>
    </row>
    <row r="278" spans="1:20" x14ac:dyDescent="0.25">
      <c r="A278" s="1">
        <v>2836</v>
      </c>
      <c r="B278" t="s">
        <v>19</v>
      </c>
      <c r="C278" t="s">
        <v>28</v>
      </c>
      <c r="D278" t="s">
        <v>58</v>
      </c>
      <c r="E278" t="s">
        <v>52</v>
      </c>
      <c r="F278" t="s">
        <v>73</v>
      </c>
      <c r="G278" t="s">
        <v>77</v>
      </c>
      <c r="H278" t="s">
        <v>475</v>
      </c>
      <c r="I278" t="s">
        <v>99</v>
      </c>
      <c r="J278" t="s">
        <v>79</v>
      </c>
      <c r="K278" t="s">
        <v>1185</v>
      </c>
      <c r="L278" t="s">
        <v>126</v>
      </c>
      <c r="M278" t="s">
        <v>126</v>
      </c>
      <c r="N278" t="s">
        <v>126</v>
      </c>
      <c r="O278" t="s">
        <v>86</v>
      </c>
      <c r="P278" t="s">
        <v>849</v>
      </c>
      <c r="Q278" t="s">
        <v>73</v>
      </c>
      <c r="R278" t="s">
        <v>1613</v>
      </c>
      <c r="S278" t="s">
        <v>82</v>
      </c>
      <c r="T278" t="s">
        <v>1116</v>
      </c>
    </row>
    <row r="279" spans="1:20" x14ac:dyDescent="0.25">
      <c r="A279" s="1">
        <v>2837</v>
      </c>
      <c r="B279" t="s">
        <v>19</v>
      </c>
      <c r="C279" t="s">
        <v>29</v>
      </c>
      <c r="D279" t="s">
        <v>58</v>
      </c>
      <c r="E279" t="s">
        <v>48</v>
      </c>
      <c r="F279" t="s">
        <v>74</v>
      </c>
      <c r="G279" t="s">
        <v>83</v>
      </c>
      <c r="H279" t="s">
        <v>234</v>
      </c>
      <c r="I279" t="s">
        <v>79</v>
      </c>
      <c r="J279" t="s">
        <v>97</v>
      </c>
      <c r="K279" t="s">
        <v>1306</v>
      </c>
      <c r="L279" t="s">
        <v>73</v>
      </c>
      <c r="M279" t="s">
        <v>73</v>
      </c>
      <c r="N279" t="s">
        <v>1116</v>
      </c>
      <c r="O279" t="s">
        <v>77</v>
      </c>
      <c r="P279" t="s">
        <v>133</v>
      </c>
      <c r="Q279" t="s">
        <v>73</v>
      </c>
      <c r="R279" t="s">
        <v>1826</v>
      </c>
      <c r="S279" t="s">
        <v>85</v>
      </c>
      <c r="T279" t="s">
        <v>101</v>
      </c>
    </row>
    <row r="280" spans="1:20" x14ac:dyDescent="0.25">
      <c r="A280" s="1">
        <v>2838</v>
      </c>
      <c r="B280" t="s">
        <v>19</v>
      </c>
      <c r="C280" t="s">
        <v>30</v>
      </c>
      <c r="D280" t="s">
        <v>58</v>
      </c>
      <c r="E280" t="s">
        <v>68</v>
      </c>
      <c r="F280" t="s">
        <v>74</v>
      </c>
      <c r="G280" t="s">
        <v>83</v>
      </c>
      <c r="H280" t="s">
        <v>757</v>
      </c>
      <c r="I280" t="s">
        <v>90</v>
      </c>
      <c r="J280" t="s">
        <v>88</v>
      </c>
      <c r="K280" t="s">
        <v>782</v>
      </c>
      <c r="L280" t="s">
        <v>73</v>
      </c>
      <c r="M280" t="s">
        <v>73</v>
      </c>
      <c r="N280" t="s">
        <v>101</v>
      </c>
      <c r="O280" t="s">
        <v>98</v>
      </c>
      <c r="P280" t="s">
        <v>105</v>
      </c>
      <c r="Q280" t="s">
        <v>73</v>
      </c>
      <c r="R280" t="s">
        <v>1474</v>
      </c>
      <c r="S280" t="s">
        <v>75</v>
      </c>
      <c r="T280" t="s">
        <v>101</v>
      </c>
    </row>
    <row r="281" spans="1:20" x14ac:dyDescent="0.25">
      <c r="A281" s="1">
        <v>2839</v>
      </c>
      <c r="B281" t="s">
        <v>19</v>
      </c>
      <c r="C281" t="s">
        <v>31</v>
      </c>
      <c r="D281" t="s">
        <v>58</v>
      </c>
      <c r="E281" t="s">
        <v>60</v>
      </c>
      <c r="F281" t="s">
        <v>73</v>
      </c>
      <c r="G281" t="s">
        <v>98</v>
      </c>
      <c r="H281" t="s">
        <v>688</v>
      </c>
      <c r="I281" t="s">
        <v>106</v>
      </c>
      <c r="J281" t="s">
        <v>86</v>
      </c>
      <c r="K281" t="s">
        <v>1153</v>
      </c>
      <c r="L281" t="s">
        <v>73</v>
      </c>
      <c r="M281" t="s">
        <v>74</v>
      </c>
      <c r="N281" t="s">
        <v>74</v>
      </c>
      <c r="O281" t="s">
        <v>80</v>
      </c>
      <c r="P281" t="s">
        <v>1349</v>
      </c>
      <c r="Q281" t="s">
        <v>126</v>
      </c>
      <c r="R281" t="s">
        <v>1576</v>
      </c>
      <c r="S281" t="s">
        <v>82</v>
      </c>
      <c r="T281" t="s">
        <v>101</v>
      </c>
    </row>
    <row r="282" spans="1:20" x14ac:dyDescent="0.25">
      <c r="A282" s="1">
        <v>2840</v>
      </c>
      <c r="B282" t="s">
        <v>19</v>
      </c>
      <c r="C282" t="s">
        <v>32</v>
      </c>
      <c r="D282" t="s">
        <v>58</v>
      </c>
      <c r="E282" t="s">
        <v>46</v>
      </c>
      <c r="F282" t="s">
        <v>74</v>
      </c>
      <c r="G282" t="s">
        <v>97</v>
      </c>
      <c r="H282" t="s">
        <v>957</v>
      </c>
      <c r="I282" t="s">
        <v>99</v>
      </c>
      <c r="J282" t="s">
        <v>77</v>
      </c>
      <c r="K282" t="s">
        <v>1163</v>
      </c>
      <c r="L282" t="s">
        <v>101</v>
      </c>
      <c r="M282" t="s">
        <v>73</v>
      </c>
      <c r="N282" t="s">
        <v>126</v>
      </c>
      <c r="O282" t="s">
        <v>97</v>
      </c>
      <c r="P282" t="s">
        <v>1119</v>
      </c>
      <c r="Q282" t="s">
        <v>74</v>
      </c>
      <c r="R282" t="s">
        <v>1591</v>
      </c>
      <c r="S282" t="s">
        <v>85</v>
      </c>
      <c r="T282" t="s">
        <v>101</v>
      </c>
    </row>
    <row r="283" spans="1:20" x14ac:dyDescent="0.25">
      <c r="A283" s="1">
        <v>2841</v>
      </c>
      <c r="B283" t="s">
        <v>19</v>
      </c>
      <c r="C283" t="s">
        <v>33</v>
      </c>
      <c r="D283" t="s">
        <v>58</v>
      </c>
      <c r="E283" t="s">
        <v>43</v>
      </c>
      <c r="F283" t="s">
        <v>73</v>
      </c>
      <c r="G283" t="s">
        <v>89</v>
      </c>
      <c r="H283" t="s">
        <v>513</v>
      </c>
      <c r="I283" t="s">
        <v>86</v>
      </c>
      <c r="J283" t="s">
        <v>109</v>
      </c>
      <c r="K283" t="s">
        <v>1320</v>
      </c>
      <c r="L283" t="s">
        <v>74</v>
      </c>
      <c r="M283" t="s">
        <v>126</v>
      </c>
      <c r="N283" t="s">
        <v>74</v>
      </c>
      <c r="O283" t="s">
        <v>94</v>
      </c>
      <c r="P283" t="s">
        <v>576</v>
      </c>
      <c r="Q283" t="s">
        <v>73</v>
      </c>
      <c r="R283" t="s">
        <v>1881</v>
      </c>
      <c r="S283" t="s">
        <v>89</v>
      </c>
      <c r="T283" t="s">
        <v>1116</v>
      </c>
    </row>
    <row r="284" spans="1:20" x14ac:dyDescent="0.25">
      <c r="A284" s="1">
        <v>2842</v>
      </c>
      <c r="B284" t="s">
        <v>19</v>
      </c>
      <c r="C284" t="s">
        <v>34</v>
      </c>
      <c r="D284" t="s">
        <v>58</v>
      </c>
      <c r="E284" t="s">
        <v>47</v>
      </c>
      <c r="F284" t="s">
        <v>73</v>
      </c>
      <c r="G284" t="s">
        <v>95</v>
      </c>
      <c r="H284" t="s">
        <v>377</v>
      </c>
      <c r="I284" t="s">
        <v>98</v>
      </c>
      <c r="J284" t="s">
        <v>94</v>
      </c>
      <c r="K284" t="s">
        <v>1185</v>
      </c>
      <c r="L284" t="s">
        <v>101</v>
      </c>
      <c r="M284" t="s">
        <v>74</v>
      </c>
      <c r="N284" t="s">
        <v>73</v>
      </c>
      <c r="O284" t="s">
        <v>95</v>
      </c>
      <c r="P284" t="s">
        <v>824</v>
      </c>
      <c r="Q284" t="s">
        <v>73</v>
      </c>
      <c r="R284" t="s">
        <v>1856</v>
      </c>
      <c r="S284" t="s">
        <v>78</v>
      </c>
      <c r="T284" t="s">
        <v>101</v>
      </c>
    </row>
    <row r="285" spans="1:20" x14ac:dyDescent="0.25">
      <c r="A285" s="1">
        <v>2843</v>
      </c>
      <c r="B285" t="s">
        <v>19</v>
      </c>
      <c r="C285" t="s">
        <v>35</v>
      </c>
      <c r="D285" t="s">
        <v>58</v>
      </c>
      <c r="E285" t="s">
        <v>41</v>
      </c>
      <c r="F285" t="s">
        <v>74</v>
      </c>
      <c r="G285" t="s">
        <v>86</v>
      </c>
      <c r="H285" t="s">
        <v>294</v>
      </c>
      <c r="I285" t="s">
        <v>86</v>
      </c>
      <c r="J285" t="s">
        <v>88</v>
      </c>
      <c r="K285" t="s">
        <v>1290</v>
      </c>
      <c r="L285" t="s">
        <v>126</v>
      </c>
      <c r="M285" t="s">
        <v>73</v>
      </c>
      <c r="N285" t="s">
        <v>126</v>
      </c>
      <c r="O285" t="s">
        <v>111</v>
      </c>
      <c r="P285" t="s">
        <v>1126</v>
      </c>
      <c r="Q285" t="s">
        <v>74</v>
      </c>
      <c r="R285" t="s">
        <v>2134</v>
      </c>
      <c r="S285" t="s">
        <v>89</v>
      </c>
      <c r="T285" t="s">
        <v>76</v>
      </c>
    </row>
    <row r="286" spans="1:20" x14ac:dyDescent="0.25">
      <c r="A286" s="1">
        <v>2844</v>
      </c>
      <c r="B286" t="s">
        <v>19</v>
      </c>
      <c r="C286" t="s">
        <v>36</v>
      </c>
      <c r="D286" t="s">
        <v>58</v>
      </c>
      <c r="E286" t="s">
        <v>51</v>
      </c>
      <c r="F286" t="s">
        <v>74</v>
      </c>
      <c r="G286" t="s">
        <v>96</v>
      </c>
      <c r="H286" t="s">
        <v>179</v>
      </c>
      <c r="I286" t="s">
        <v>79</v>
      </c>
      <c r="J286" t="s">
        <v>119</v>
      </c>
      <c r="K286" t="s">
        <v>1197</v>
      </c>
      <c r="L286" t="s">
        <v>126</v>
      </c>
      <c r="M286" t="s">
        <v>74</v>
      </c>
      <c r="N286" t="s">
        <v>1116</v>
      </c>
      <c r="O286" t="s">
        <v>90</v>
      </c>
      <c r="P286" t="s">
        <v>885</v>
      </c>
      <c r="Q286" t="s">
        <v>73</v>
      </c>
      <c r="R286" t="s">
        <v>1577</v>
      </c>
      <c r="S286" t="s">
        <v>82</v>
      </c>
      <c r="T286" t="s">
        <v>131</v>
      </c>
    </row>
    <row r="287" spans="1:20" x14ac:dyDescent="0.25">
      <c r="A287" s="1">
        <v>2845</v>
      </c>
      <c r="B287" t="s">
        <v>19</v>
      </c>
      <c r="C287" t="s">
        <v>37</v>
      </c>
      <c r="D287" t="s">
        <v>58</v>
      </c>
      <c r="E287" t="s">
        <v>70</v>
      </c>
      <c r="F287" t="s">
        <v>74</v>
      </c>
      <c r="G287" t="s">
        <v>102</v>
      </c>
      <c r="H287" t="s">
        <v>571</v>
      </c>
      <c r="I287" t="s">
        <v>113</v>
      </c>
      <c r="J287" t="s">
        <v>125</v>
      </c>
      <c r="K287" t="s">
        <v>1375</v>
      </c>
      <c r="L287" t="s">
        <v>126</v>
      </c>
      <c r="M287" t="s">
        <v>74</v>
      </c>
      <c r="N287" t="s">
        <v>73</v>
      </c>
      <c r="O287" t="s">
        <v>86</v>
      </c>
      <c r="P287" t="s">
        <v>1125</v>
      </c>
      <c r="Q287" t="s">
        <v>73</v>
      </c>
      <c r="R287" t="s">
        <v>1692</v>
      </c>
      <c r="S287" t="s">
        <v>78</v>
      </c>
      <c r="T287" t="s">
        <v>101</v>
      </c>
    </row>
    <row r="288" spans="1:20" x14ac:dyDescent="0.25">
      <c r="A288" s="1">
        <v>2846</v>
      </c>
      <c r="B288" t="s">
        <v>19</v>
      </c>
      <c r="C288" t="s">
        <v>38</v>
      </c>
      <c r="D288" t="s">
        <v>58</v>
      </c>
      <c r="E288" t="s">
        <v>69</v>
      </c>
      <c r="F288" t="s">
        <v>73</v>
      </c>
      <c r="G288" t="s">
        <v>75</v>
      </c>
      <c r="H288" t="s">
        <v>342</v>
      </c>
      <c r="I288" t="s">
        <v>114</v>
      </c>
      <c r="J288" t="s">
        <v>88</v>
      </c>
      <c r="K288" t="s">
        <v>1138</v>
      </c>
      <c r="L288" t="s">
        <v>126</v>
      </c>
      <c r="M288" t="s">
        <v>74</v>
      </c>
      <c r="N288" t="s">
        <v>1116</v>
      </c>
      <c r="O288" t="s">
        <v>103</v>
      </c>
      <c r="P288" t="s">
        <v>115</v>
      </c>
      <c r="Q288" t="s">
        <v>73</v>
      </c>
      <c r="R288" t="s">
        <v>1661</v>
      </c>
      <c r="S288" t="s">
        <v>75</v>
      </c>
      <c r="T288" t="s">
        <v>117</v>
      </c>
    </row>
    <row r="289" spans="1:20" x14ac:dyDescent="0.25">
      <c r="A289" s="1">
        <v>2847</v>
      </c>
      <c r="B289" t="s">
        <v>19</v>
      </c>
      <c r="C289" t="s">
        <v>39</v>
      </c>
      <c r="D289" t="s">
        <v>58</v>
      </c>
      <c r="E289" t="s">
        <v>68</v>
      </c>
      <c r="F289" t="s">
        <v>73</v>
      </c>
      <c r="G289" t="s">
        <v>99</v>
      </c>
      <c r="H289" t="s">
        <v>157</v>
      </c>
      <c r="I289" t="s">
        <v>94</v>
      </c>
      <c r="J289" t="s">
        <v>109</v>
      </c>
      <c r="K289" t="s">
        <v>1272</v>
      </c>
      <c r="L289" t="s">
        <v>74</v>
      </c>
      <c r="M289" t="s">
        <v>74</v>
      </c>
      <c r="N289" t="s">
        <v>74</v>
      </c>
      <c r="O289" t="s">
        <v>108</v>
      </c>
      <c r="P289" t="s">
        <v>1005</v>
      </c>
      <c r="Q289" t="s">
        <v>73</v>
      </c>
      <c r="R289" t="s">
        <v>1802</v>
      </c>
      <c r="S289" t="s">
        <v>81</v>
      </c>
      <c r="T289" t="s">
        <v>117</v>
      </c>
    </row>
    <row r="290" spans="1:20" x14ac:dyDescent="0.25">
      <c r="A290" s="1">
        <v>2848</v>
      </c>
      <c r="B290" t="s">
        <v>19</v>
      </c>
      <c r="C290" t="s">
        <v>24</v>
      </c>
      <c r="D290" t="s">
        <v>59</v>
      </c>
      <c r="E290" t="s">
        <v>72</v>
      </c>
      <c r="F290" t="s">
        <v>73</v>
      </c>
      <c r="G290" t="s">
        <v>78</v>
      </c>
      <c r="H290" t="s">
        <v>471</v>
      </c>
      <c r="I290" t="s">
        <v>98</v>
      </c>
      <c r="J290" t="s">
        <v>95</v>
      </c>
      <c r="K290" t="s">
        <v>1311</v>
      </c>
      <c r="L290" t="s">
        <v>74</v>
      </c>
      <c r="M290" t="s">
        <v>126</v>
      </c>
      <c r="N290" t="s">
        <v>74</v>
      </c>
      <c r="O290" t="s">
        <v>97</v>
      </c>
      <c r="P290" t="s">
        <v>1265</v>
      </c>
      <c r="Q290" t="s">
        <v>73</v>
      </c>
      <c r="R290" t="s">
        <v>588</v>
      </c>
      <c r="S290" t="s">
        <v>96</v>
      </c>
      <c r="T290" t="s">
        <v>83</v>
      </c>
    </row>
    <row r="291" spans="1:20" x14ac:dyDescent="0.25">
      <c r="A291" s="1">
        <v>2849</v>
      </c>
      <c r="B291" t="s">
        <v>19</v>
      </c>
      <c r="C291" t="s">
        <v>25</v>
      </c>
      <c r="D291" t="s">
        <v>59</v>
      </c>
      <c r="E291" t="s">
        <v>55</v>
      </c>
      <c r="F291" t="s">
        <v>73</v>
      </c>
      <c r="G291" t="s">
        <v>102</v>
      </c>
      <c r="H291" t="s">
        <v>799</v>
      </c>
      <c r="I291" t="s">
        <v>81</v>
      </c>
      <c r="J291" t="s">
        <v>108</v>
      </c>
      <c r="K291" t="s">
        <v>1278</v>
      </c>
      <c r="L291" t="s">
        <v>126</v>
      </c>
      <c r="M291" t="s">
        <v>73</v>
      </c>
      <c r="N291" t="s">
        <v>73</v>
      </c>
      <c r="O291" t="s">
        <v>108</v>
      </c>
      <c r="P291" t="s">
        <v>1009</v>
      </c>
      <c r="Q291" t="s">
        <v>73</v>
      </c>
      <c r="R291" t="s">
        <v>1434</v>
      </c>
      <c r="S291" t="s">
        <v>96</v>
      </c>
      <c r="T291" t="s">
        <v>131</v>
      </c>
    </row>
    <row r="292" spans="1:20" x14ac:dyDescent="0.25">
      <c r="A292" s="1">
        <v>2850</v>
      </c>
      <c r="B292" t="s">
        <v>19</v>
      </c>
      <c r="C292" t="s">
        <v>26</v>
      </c>
      <c r="D292" t="s">
        <v>59</v>
      </c>
      <c r="E292" t="s">
        <v>44</v>
      </c>
      <c r="F292" t="s">
        <v>74</v>
      </c>
      <c r="G292" t="s">
        <v>88</v>
      </c>
      <c r="H292" t="s">
        <v>951</v>
      </c>
      <c r="I292" t="s">
        <v>98</v>
      </c>
      <c r="J292" t="s">
        <v>113</v>
      </c>
      <c r="K292" t="s">
        <v>1193</v>
      </c>
      <c r="L292" t="s">
        <v>101</v>
      </c>
      <c r="M292" t="s">
        <v>73</v>
      </c>
      <c r="N292" t="s">
        <v>73</v>
      </c>
      <c r="O292" t="s">
        <v>93</v>
      </c>
      <c r="P292" t="s">
        <v>782</v>
      </c>
      <c r="Q292" t="s">
        <v>74</v>
      </c>
      <c r="R292" t="s">
        <v>2140</v>
      </c>
      <c r="S292" t="s">
        <v>82</v>
      </c>
      <c r="T292" t="s">
        <v>76</v>
      </c>
    </row>
    <row r="293" spans="1:20" x14ac:dyDescent="0.25">
      <c r="A293" s="1">
        <v>2851</v>
      </c>
      <c r="B293" t="s">
        <v>19</v>
      </c>
      <c r="C293" t="s">
        <v>27</v>
      </c>
      <c r="D293" t="s">
        <v>59</v>
      </c>
      <c r="E293" t="s">
        <v>62</v>
      </c>
      <c r="F293" t="s">
        <v>74</v>
      </c>
      <c r="G293" t="s">
        <v>86</v>
      </c>
      <c r="H293" t="s">
        <v>494</v>
      </c>
      <c r="I293" t="s">
        <v>89</v>
      </c>
      <c r="J293" t="s">
        <v>113</v>
      </c>
      <c r="K293" t="s">
        <v>1174</v>
      </c>
      <c r="L293" t="s">
        <v>74</v>
      </c>
      <c r="M293" t="s">
        <v>74</v>
      </c>
      <c r="N293" t="s">
        <v>73</v>
      </c>
      <c r="O293" t="s">
        <v>84</v>
      </c>
      <c r="P293" t="s">
        <v>1261</v>
      </c>
      <c r="Q293" t="s">
        <v>126</v>
      </c>
      <c r="R293" t="s">
        <v>1825</v>
      </c>
      <c r="S293" t="s">
        <v>89</v>
      </c>
      <c r="T293" t="s">
        <v>83</v>
      </c>
    </row>
    <row r="294" spans="1:20" x14ac:dyDescent="0.25">
      <c r="A294" s="1">
        <v>2852</v>
      </c>
      <c r="B294" t="s">
        <v>19</v>
      </c>
      <c r="C294" t="s">
        <v>40</v>
      </c>
      <c r="D294" t="s">
        <v>59</v>
      </c>
      <c r="E294" t="s">
        <v>71</v>
      </c>
      <c r="F294" t="s">
        <v>73</v>
      </c>
      <c r="G294" t="s">
        <v>78</v>
      </c>
      <c r="H294" t="s">
        <v>962</v>
      </c>
      <c r="I294" t="s">
        <v>92</v>
      </c>
      <c r="J294" t="s">
        <v>88</v>
      </c>
      <c r="K294" t="s">
        <v>1185</v>
      </c>
      <c r="L294" t="s">
        <v>74</v>
      </c>
      <c r="M294" t="s">
        <v>126</v>
      </c>
      <c r="N294" t="s">
        <v>83</v>
      </c>
      <c r="O294" t="s">
        <v>81</v>
      </c>
      <c r="P294" t="s">
        <v>213</v>
      </c>
      <c r="Q294" t="s">
        <v>73</v>
      </c>
      <c r="R294" t="s">
        <v>2141</v>
      </c>
      <c r="S294" t="s">
        <v>78</v>
      </c>
      <c r="T294" t="s">
        <v>126</v>
      </c>
    </row>
    <row r="295" spans="1:20" x14ac:dyDescent="0.25">
      <c r="A295" s="1">
        <v>2853</v>
      </c>
      <c r="B295" t="s">
        <v>19</v>
      </c>
      <c r="C295" t="s">
        <v>29</v>
      </c>
      <c r="D295" t="s">
        <v>59</v>
      </c>
      <c r="E295" t="s">
        <v>53</v>
      </c>
      <c r="F295" t="s">
        <v>74</v>
      </c>
      <c r="G295" t="s">
        <v>92</v>
      </c>
      <c r="H295" t="s">
        <v>505</v>
      </c>
      <c r="I295" t="s">
        <v>102</v>
      </c>
      <c r="J295" t="s">
        <v>100</v>
      </c>
      <c r="K295" t="s">
        <v>1316</v>
      </c>
      <c r="L295" t="s">
        <v>101</v>
      </c>
      <c r="M295" t="s">
        <v>74</v>
      </c>
      <c r="N295" t="s">
        <v>1116</v>
      </c>
      <c r="O295" t="s">
        <v>114</v>
      </c>
      <c r="P295" t="s">
        <v>444</v>
      </c>
      <c r="Q295" t="s">
        <v>74</v>
      </c>
      <c r="R295" t="s">
        <v>1748</v>
      </c>
      <c r="S295" t="s">
        <v>106</v>
      </c>
      <c r="T295" t="s">
        <v>83</v>
      </c>
    </row>
    <row r="296" spans="1:20" x14ac:dyDescent="0.25">
      <c r="A296" s="1">
        <v>2854</v>
      </c>
      <c r="B296" t="s">
        <v>19</v>
      </c>
      <c r="C296" t="s">
        <v>30</v>
      </c>
      <c r="D296" t="s">
        <v>59</v>
      </c>
      <c r="E296" t="s">
        <v>63</v>
      </c>
      <c r="F296" t="s">
        <v>73</v>
      </c>
      <c r="G296" t="s">
        <v>111</v>
      </c>
      <c r="H296" t="s">
        <v>980</v>
      </c>
      <c r="I296" t="s">
        <v>92</v>
      </c>
      <c r="J296" t="s">
        <v>105</v>
      </c>
      <c r="K296" t="s">
        <v>1336</v>
      </c>
      <c r="L296" t="s">
        <v>1116</v>
      </c>
      <c r="M296" t="s">
        <v>73</v>
      </c>
      <c r="N296" t="s">
        <v>126</v>
      </c>
      <c r="O296" t="s">
        <v>92</v>
      </c>
      <c r="P296" t="s">
        <v>949</v>
      </c>
      <c r="Q296" t="s">
        <v>73</v>
      </c>
      <c r="R296" t="s">
        <v>1867</v>
      </c>
      <c r="S296" t="s">
        <v>85</v>
      </c>
      <c r="T296" t="s">
        <v>101</v>
      </c>
    </row>
    <row r="297" spans="1:20" x14ac:dyDescent="0.25">
      <c r="A297" s="1">
        <v>2855</v>
      </c>
      <c r="B297" t="s">
        <v>19</v>
      </c>
      <c r="C297" t="s">
        <v>31</v>
      </c>
      <c r="D297" t="s">
        <v>59</v>
      </c>
      <c r="E297" t="s">
        <v>44</v>
      </c>
      <c r="F297" t="s">
        <v>73</v>
      </c>
      <c r="G297" t="s">
        <v>108</v>
      </c>
      <c r="H297" t="s">
        <v>952</v>
      </c>
      <c r="I297" t="s">
        <v>116</v>
      </c>
      <c r="J297" t="s">
        <v>85</v>
      </c>
      <c r="K297" t="s">
        <v>1168</v>
      </c>
      <c r="L297" t="s">
        <v>74</v>
      </c>
      <c r="M297" t="s">
        <v>73</v>
      </c>
      <c r="N297" t="s">
        <v>101</v>
      </c>
      <c r="O297" t="s">
        <v>111</v>
      </c>
      <c r="P297" t="s">
        <v>1117</v>
      </c>
      <c r="Q297" t="s">
        <v>101</v>
      </c>
      <c r="R297" t="s">
        <v>1472</v>
      </c>
      <c r="S297" t="s">
        <v>82</v>
      </c>
      <c r="T297" t="s">
        <v>117</v>
      </c>
    </row>
    <row r="298" spans="1:20" x14ac:dyDescent="0.25">
      <c r="A298" s="1">
        <v>2856</v>
      </c>
      <c r="B298" t="s">
        <v>19</v>
      </c>
      <c r="C298" t="s">
        <v>32</v>
      </c>
      <c r="D298" t="s">
        <v>59</v>
      </c>
      <c r="E298" t="s">
        <v>66</v>
      </c>
      <c r="F298" t="s">
        <v>73</v>
      </c>
      <c r="G298" t="s">
        <v>99</v>
      </c>
      <c r="H298" t="s">
        <v>371</v>
      </c>
      <c r="I298" t="s">
        <v>108</v>
      </c>
      <c r="J298" t="s">
        <v>118</v>
      </c>
      <c r="K298" t="s">
        <v>1319</v>
      </c>
      <c r="L298" t="s">
        <v>74</v>
      </c>
      <c r="M298" t="s">
        <v>74</v>
      </c>
      <c r="N298" t="s">
        <v>1116</v>
      </c>
      <c r="O298" t="s">
        <v>80</v>
      </c>
      <c r="P298" t="s">
        <v>357</v>
      </c>
      <c r="Q298" t="s">
        <v>74</v>
      </c>
      <c r="R298" t="s">
        <v>1838</v>
      </c>
      <c r="S298" t="s">
        <v>81</v>
      </c>
      <c r="T298" t="s">
        <v>76</v>
      </c>
    </row>
    <row r="299" spans="1:20" x14ac:dyDescent="0.25">
      <c r="A299" s="1">
        <v>2857</v>
      </c>
      <c r="B299" t="s">
        <v>19</v>
      </c>
      <c r="C299" t="s">
        <v>33</v>
      </c>
      <c r="D299" t="s">
        <v>59</v>
      </c>
      <c r="E299" t="s">
        <v>49</v>
      </c>
      <c r="F299" t="s">
        <v>74</v>
      </c>
      <c r="G299" t="s">
        <v>77</v>
      </c>
      <c r="H299" t="s">
        <v>276</v>
      </c>
      <c r="I299" t="s">
        <v>81</v>
      </c>
      <c r="J299" t="s">
        <v>94</v>
      </c>
      <c r="K299" t="s">
        <v>1197</v>
      </c>
      <c r="L299" t="s">
        <v>126</v>
      </c>
      <c r="M299" t="s">
        <v>126</v>
      </c>
      <c r="N299" t="s">
        <v>126</v>
      </c>
      <c r="O299" t="s">
        <v>105</v>
      </c>
      <c r="P299" t="s">
        <v>1200</v>
      </c>
      <c r="Q299" t="s">
        <v>73</v>
      </c>
      <c r="R299" t="s">
        <v>2148</v>
      </c>
      <c r="S299" t="s">
        <v>96</v>
      </c>
      <c r="T299" t="s">
        <v>76</v>
      </c>
    </row>
    <row r="300" spans="1:20" x14ac:dyDescent="0.25">
      <c r="A300" s="1">
        <v>2858</v>
      </c>
      <c r="B300" t="s">
        <v>19</v>
      </c>
      <c r="C300" t="s">
        <v>34</v>
      </c>
      <c r="D300" t="s">
        <v>59</v>
      </c>
      <c r="E300" t="s">
        <v>62</v>
      </c>
      <c r="F300" t="s">
        <v>73</v>
      </c>
      <c r="G300" t="s">
        <v>105</v>
      </c>
      <c r="H300" t="s">
        <v>164</v>
      </c>
      <c r="I300" t="s">
        <v>103</v>
      </c>
      <c r="J300" t="s">
        <v>97</v>
      </c>
      <c r="K300" t="s">
        <v>1205</v>
      </c>
      <c r="L300" t="s">
        <v>1116</v>
      </c>
      <c r="M300" t="s">
        <v>73</v>
      </c>
      <c r="N300" t="s">
        <v>74</v>
      </c>
      <c r="O300" t="s">
        <v>93</v>
      </c>
      <c r="P300" t="s">
        <v>905</v>
      </c>
      <c r="Q300" t="s">
        <v>74</v>
      </c>
      <c r="R300" t="s">
        <v>1989</v>
      </c>
      <c r="S300" t="s">
        <v>75</v>
      </c>
      <c r="T300" t="s">
        <v>78</v>
      </c>
    </row>
    <row r="301" spans="1:20" x14ac:dyDescent="0.25">
      <c r="A301" s="1">
        <v>2859</v>
      </c>
      <c r="B301" t="s">
        <v>19</v>
      </c>
      <c r="C301" t="s">
        <v>35</v>
      </c>
      <c r="D301" t="s">
        <v>59</v>
      </c>
      <c r="E301" t="s">
        <v>43</v>
      </c>
      <c r="F301" t="s">
        <v>74</v>
      </c>
      <c r="G301" t="s">
        <v>82</v>
      </c>
      <c r="H301" t="s">
        <v>182</v>
      </c>
      <c r="I301" t="s">
        <v>107</v>
      </c>
      <c r="J301" t="s">
        <v>119</v>
      </c>
      <c r="K301" t="s">
        <v>1123</v>
      </c>
      <c r="L301" t="s">
        <v>74</v>
      </c>
      <c r="M301" t="s">
        <v>126</v>
      </c>
      <c r="N301" t="s">
        <v>101</v>
      </c>
      <c r="O301" t="s">
        <v>92</v>
      </c>
      <c r="P301" t="s">
        <v>527</v>
      </c>
      <c r="Q301" t="s">
        <v>73</v>
      </c>
      <c r="R301" t="s">
        <v>2011</v>
      </c>
      <c r="S301" t="s">
        <v>96</v>
      </c>
      <c r="T301" t="s">
        <v>131</v>
      </c>
    </row>
    <row r="302" spans="1:20" x14ac:dyDescent="0.25">
      <c r="A302" s="1">
        <v>2860</v>
      </c>
      <c r="B302" t="s">
        <v>19</v>
      </c>
      <c r="C302" t="s">
        <v>36</v>
      </c>
      <c r="D302" t="s">
        <v>59</v>
      </c>
      <c r="E302" t="s">
        <v>61</v>
      </c>
      <c r="F302" t="s">
        <v>74</v>
      </c>
      <c r="G302" t="s">
        <v>95</v>
      </c>
      <c r="H302" t="s">
        <v>978</v>
      </c>
      <c r="I302" t="s">
        <v>86</v>
      </c>
      <c r="J302" t="s">
        <v>95</v>
      </c>
      <c r="K302" t="s">
        <v>1348</v>
      </c>
      <c r="L302" t="s">
        <v>1116</v>
      </c>
      <c r="M302" t="s">
        <v>73</v>
      </c>
      <c r="N302" t="s">
        <v>73</v>
      </c>
      <c r="O302" t="s">
        <v>95</v>
      </c>
      <c r="P302" t="s">
        <v>911</v>
      </c>
      <c r="Q302" t="s">
        <v>73</v>
      </c>
      <c r="R302" t="s">
        <v>1435</v>
      </c>
      <c r="S302" t="s">
        <v>116</v>
      </c>
      <c r="T302" t="s">
        <v>131</v>
      </c>
    </row>
    <row r="303" spans="1:20" x14ac:dyDescent="0.25">
      <c r="A303" s="1">
        <v>2861</v>
      </c>
      <c r="B303" t="s">
        <v>19</v>
      </c>
      <c r="C303" t="s">
        <v>37</v>
      </c>
      <c r="D303" t="s">
        <v>59</v>
      </c>
      <c r="E303" t="s">
        <v>57</v>
      </c>
      <c r="F303" t="s">
        <v>73</v>
      </c>
      <c r="G303" t="s">
        <v>79</v>
      </c>
      <c r="H303" t="s">
        <v>801</v>
      </c>
      <c r="I303" t="s">
        <v>92</v>
      </c>
      <c r="J303" t="s">
        <v>111</v>
      </c>
      <c r="K303" t="s">
        <v>1137</v>
      </c>
      <c r="L303" t="s">
        <v>101</v>
      </c>
      <c r="M303" t="s">
        <v>126</v>
      </c>
      <c r="N303" t="s">
        <v>74</v>
      </c>
      <c r="O303" t="s">
        <v>111</v>
      </c>
      <c r="P303" t="s">
        <v>824</v>
      </c>
      <c r="Q303" t="s">
        <v>74</v>
      </c>
      <c r="R303" t="s">
        <v>2158</v>
      </c>
      <c r="S303" t="s">
        <v>96</v>
      </c>
      <c r="T303" t="s">
        <v>87</v>
      </c>
    </row>
    <row r="304" spans="1:20" x14ac:dyDescent="0.25">
      <c r="A304" s="1">
        <v>2862</v>
      </c>
      <c r="B304" t="s">
        <v>19</v>
      </c>
      <c r="C304" t="s">
        <v>38</v>
      </c>
      <c r="D304" t="s">
        <v>59</v>
      </c>
      <c r="E304" t="s">
        <v>54</v>
      </c>
      <c r="F304" t="s">
        <v>74</v>
      </c>
      <c r="G304" t="s">
        <v>81</v>
      </c>
      <c r="H304" t="s">
        <v>257</v>
      </c>
      <c r="I304" t="s">
        <v>75</v>
      </c>
      <c r="J304" t="s">
        <v>113</v>
      </c>
      <c r="K304" t="s">
        <v>1142</v>
      </c>
      <c r="L304" t="s">
        <v>73</v>
      </c>
      <c r="M304" t="s">
        <v>73</v>
      </c>
      <c r="N304" t="s">
        <v>126</v>
      </c>
      <c r="O304" t="s">
        <v>102</v>
      </c>
      <c r="P304" t="s">
        <v>544</v>
      </c>
      <c r="Q304" t="s">
        <v>126</v>
      </c>
      <c r="R304" t="s">
        <v>1854</v>
      </c>
      <c r="S304" t="s">
        <v>85</v>
      </c>
      <c r="T304" t="s">
        <v>83</v>
      </c>
    </row>
    <row r="305" spans="1:20" x14ac:dyDescent="0.25">
      <c r="A305" s="1">
        <v>2863</v>
      </c>
      <c r="B305" t="s">
        <v>19</v>
      </c>
      <c r="C305" t="s">
        <v>39</v>
      </c>
      <c r="D305" t="s">
        <v>59</v>
      </c>
      <c r="E305" t="s">
        <v>63</v>
      </c>
      <c r="F305" t="s">
        <v>74</v>
      </c>
      <c r="G305" t="s">
        <v>78</v>
      </c>
      <c r="H305" t="s">
        <v>181</v>
      </c>
      <c r="I305" t="s">
        <v>82</v>
      </c>
      <c r="J305" t="s">
        <v>114</v>
      </c>
      <c r="K305" t="s">
        <v>1016</v>
      </c>
      <c r="L305" t="s">
        <v>73</v>
      </c>
      <c r="M305" t="s">
        <v>73</v>
      </c>
      <c r="N305" t="s">
        <v>126</v>
      </c>
      <c r="O305" t="s">
        <v>86</v>
      </c>
      <c r="P305" t="s">
        <v>335</v>
      </c>
      <c r="Q305" t="s">
        <v>74</v>
      </c>
      <c r="R305" t="s">
        <v>1636</v>
      </c>
      <c r="S305" t="s">
        <v>96</v>
      </c>
      <c r="T305" t="s">
        <v>1116</v>
      </c>
    </row>
    <row r="306" spans="1:20" x14ac:dyDescent="0.25">
      <c r="A306" s="1">
        <v>2864</v>
      </c>
      <c r="B306" t="s">
        <v>19</v>
      </c>
      <c r="C306" t="s">
        <v>24</v>
      </c>
      <c r="D306" t="s">
        <v>60</v>
      </c>
      <c r="E306" t="s">
        <v>68</v>
      </c>
      <c r="F306" t="s">
        <v>73</v>
      </c>
      <c r="G306" t="s">
        <v>90</v>
      </c>
      <c r="H306" t="s">
        <v>357</v>
      </c>
      <c r="I306" t="s">
        <v>75</v>
      </c>
      <c r="J306" t="s">
        <v>92</v>
      </c>
      <c r="K306" t="s">
        <v>1208</v>
      </c>
      <c r="L306" t="s">
        <v>73</v>
      </c>
      <c r="M306" t="s">
        <v>73</v>
      </c>
      <c r="N306" t="s">
        <v>74</v>
      </c>
      <c r="O306" t="s">
        <v>91</v>
      </c>
      <c r="P306" t="s">
        <v>1173</v>
      </c>
      <c r="Q306" t="s">
        <v>126</v>
      </c>
      <c r="R306" t="s">
        <v>2178</v>
      </c>
      <c r="S306" t="s">
        <v>85</v>
      </c>
      <c r="T306" t="s">
        <v>131</v>
      </c>
    </row>
    <row r="307" spans="1:20" x14ac:dyDescent="0.25">
      <c r="A307" s="1">
        <v>2865</v>
      </c>
      <c r="B307" t="s">
        <v>19</v>
      </c>
      <c r="C307" t="s">
        <v>25</v>
      </c>
      <c r="D307" t="s">
        <v>60</v>
      </c>
      <c r="E307" t="s">
        <v>51</v>
      </c>
      <c r="F307" t="s">
        <v>74</v>
      </c>
      <c r="G307" t="s">
        <v>89</v>
      </c>
      <c r="H307" t="s">
        <v>896</v>
      </c>
      <c r="I307" t="s">
        <v>107</v>
      </c>
      <c r="J307" t="s">
        <v>130</v>
      </c>
      <c r="K307" t="s">
        <v>1256</v>
      </c>
      <c r="L307" t="s">
        <v>126</v>
      </c>
      <c r="M307" t="s">
        <v>74</v>
      </c>
      <c r="N307" t="s">
        <v>74</v>
      </c>
      <c r="O307" t="s">
        <v>89</v>
      </c>
      <c r="P307" t="s">
        <v>105</v>
      </c>
      <c r="Q307" t="s">
        <v>73</v>
      </c>
      <c r="R307" t="s">
        <v>898</v>
      </c>
      <c r="S307" t="s">
        <v>82</v>
      </c>
      <c r="T307" t="s">
        <v>83</v>
      </c>
    </row>
    <row r="308" spans="1:20" x14ac:dyDescent="0.25">
      <c r="A308" s="1">
        <v>2866</v>
      </c>
      <c r="B308" t="s">
        <v>19</v>
      </c>
      <c r="C308" t="s">
        <v>26</v>
      </c>
      <c r="D308" t="s">
        <v>60</v>
      </c>
      <c r="E308" t="s">
        <v>57</v>
      </c>
      <c r="F308" t="s">
        <v>74</v>
      </c>
      <c r="G308" t="s">
        <v>96</v>
      </c>
      <c r="H308" t="s">
        <v>707</v>
      </c>
      <c r="I308" t="s">
        <v>92</v>
      </c>
      <c r="J308" t="s">
        <v>104</v>
      </c>
      <c r="K308" t="s">
        <v>1236</v>
      </c>
      <c r="L308" t="s">
        <v>126</v>
      </c>
      <c r="M308" t="s">
        <v>74</v>
      </c>
      <c r="N308" t="s">
        <v>1116</v>
      </c>
      <c r="O308" t="s">
        <v>94</v>
      </c>
      <c r="P308" t="s">
        <v>806</v>
      </c>
      <c r="Q308" t="s">
        <v>73</v>
      </c>
      <c r="R308" t="s">
        <v>1607</v>
      </c>
      <c r="S308" t="s">
        <v>75</v>
      </c>
      <c r="T308" t="s">
        <v>117</v>
      </c>
    </row>
    <row r="309" spans="1:20" x14ac:dyDescent="0.25">
      <c r="A309" s="1">
        <v>2867</v>
      </c>
      <c r="B309" t="s">
        <v>19</v>
      </c>
      <c r="C309" t="s">
        <v>27</v>
      </c>
      <c r="D309" t="s">
        <v>60</v>
      </c>
      <c r="E309" t="s">
        <v>50</v>
      </c>
      <c r="F309" t="s">
        <v>73</v>
      </c>
      <c r="G309" t="s">
        <v>102</v>
      </c>
      <c r="H309" t="s">
        <v>500</v>
      </c>
      <c r="I309" t="s">
        <v>75</v>
      </c>
      <c r="J309" t="s">
        <v>86</v>
      </c>
      <c r="K309" t="s">
        <v>1141</v>
      </c>
      <c r="L309" t="s">
        <v>74</v>
      </c>
      <c r="M309" t="s">
        <v>126</v>
      </c>
      <c r="N309" t="s">
        <v>126</v>
      </c>
      <c r="O309" t="s">
        <v>77</v>
      </c>
      <c r="P309" t="s">
        <v>1323</v>
      </c>
      <c r="Q309" t="s">
        <v>74</v>
      </c>
      <c r="R309" t="s">
        <v>254</v>
      </c>
      <c r="S309" t="s">
        <v>87</v>
      </c>
      <c r="T309" t="s">
        <v>126</v>
      </c>
    </row>
    <row r="310" spans="1:20" x14ac:dyDescent="0.25">
      <c r="A310" s="1">
        <v>2868</v>
      </c>
      <c r="B310" t="s">
        <v>19</v>
      </c>
      <c r="C310" t="s">
        <v>40</v>
      </c>
      <c r="D310" t="s">
        <v>60</v>
      </c>
      <c r="E310" t="s">
        <v>56</v>
      </c>
      <c r="F310" t="s">
        <v>74</v>
      </c>
      <c r="G310" t="s">
        <v>78</v>
      </c>
      <c r="H310" t="s">
        <v>289</v>
      </c>
      <c r="I310" t="s">
        <v>103</v>
      </c>
      <c r="J310" t="s">
        <v>97</v>
      </c>
      <c r="K310" t="s">
        <v>1257</v>
      </c>
      <c r="L310" t="s">
        <v>74</v>
      </c>
      <c r="M310" t="s">
        <v>73</v>
      </c>
      <c r="N310" t="s">
        <v>126</v>
      </c>
      <c r="O310" t="s">
        <v>81</v>
      </c>
      <c r="P310" t="s">
        <v>132</v>
      </c>
      <c r="Q310" t="s">
        <v>73</v>
      </c>
      <c r="R310" t="s">
        <v>1750</v>
      </c>
      <c r="S310" t="s">
        <v>85</v>
      </c>
      <c r="T310" t="s">
        <v>101</v>
      </c>
    </row>
    <row r="311" spans="1:20" x14ac:dyDescent="0.25">
      <c r="A311" s="1">
        <v>2869</v>
      </c>
      <c r="B311" t="s">
        <v>19</v>
      </c>
      <c r="C311" t="s">
        <v>29</v>
      </c>
      <c r="D311" t="s">
        <v>60</v>
      </c>
      <c r="E311" t="s">
        <v>51</v>
      </c>
      <c r="F311" t="s">
        <v>73</v>
      </c>
      <c r="G311" t="s">
        <v>99</v>
      </c>
      <c r="H311" t="s">
        <v>401</v>
      </c>
      <c r="I311" t="s">
        <v>81</v>
      </c>
      <c r="J311" t="s">
        <v>92</v>
      </c>
      <c r="K311" t="s">
        <v>1175</v>
      </c>
      <c r="L311" t="s">
        <v>126</v>
      </c>
      <c r="M311" t="s">
        <v>73</v>
      </c>
      <c r="N311" t="s">
        <v>76</v>
      </c>
      <c r="O311" t="s">
        <v>75</v>
      </c>
      <c r="P311" t="s">
        <v>734</v>
      </c>
      <c r="Q311" t="s">
        <v>73</v>
      </c>
      <c r="R311" t="s">
        <v>2056</v>
      </c>
      <c r="S311" t="s">
        <v>78</v>
      </c>
      <c r="T311" t="s">
        <v>74</v>
      </c>
    </row>
    <row r="312" spans="1:20" x14ac:dyDescent="0.25">
      <c r="A312" s="1">
        <v>2870</v>
      </c>
      <c r="B312" t="s">
        <v>19</v>
      </c>
      <c r="C312" t="s">
        <v>30</v>
      </c>
      <c r="D312" t="s">
        <v>60</v>
      </c>
      <c r="E312" t="s">
        <v>46</v>
      </c>
      <c r="F312" t="s">
        <v>73</v>
      </c>
      <c r="G312" t="s">
        <v>90</v>
      </c>
      <c r="H312" t="s">
        <v>527</v>
      </c>
      <c r="I312" t="s">
        <v>103</v>
      </c>
      <c r="J312" t="s">
        <v>108</v>
      </c>
      <c r="K312" t="s">
        <v>1216</v>
      </c>
      <c r="L312" t="s">
        <v>74</v>
      </c>
      <c r="M312" t="s">
        <v>73</v>
      </c>
      <c r="N312" t="s">
        <v>74</v>
      </c>
      <c r="O312" t="s">
        <v>114</v>
      </c>
      <c r="P312" t="s">
        <v>530</v>
      </c>
      <c r="Q312" t="s">
        <v>74</v>
      </c>
      <c r="R312" t="s">
        <v>194</v>
      </c>
      <c r="S312" t="s">
        <v>85</v>
      </c>
      <c r="T312" t="s">
        <v>101</v>
      </c>
    </row>
    <row r="313" spans="1:20" x14ac:dyDescent="0.25">
      <c r="A313" s="1">
        <v>2871</v>
      </c>
      <c r="B313" t="s">
        <v>19</v>
      </c>
      <c r="C313" t="s">
        <v>31</v>
      </c>
      <c r="D313" t="s">
        <v>60</v>
      </c>
      <c r="E313" t="s">
        <v>58</v>
      </c>
      <c r="F313" t="s">
        <v>74</v>
      </c>
      <c r="G313" t="s">
        <v>81</v>
      </c>
      <c r="H313" t="s">
        <v>471</v>
      </c>
      <c r="I313" t="s">
        <v>81</v>
      </c>
      <c r="J313" t="s">
        <v>108</v>
      </c>
      <c r="K313" t="s">
        <v>1314</v>
      </c>
      <c r="L313" t="s">
        <v>73</v>
      </c>
      <c r="M313" t="s">
        <v>73</v>
      </c>
      <c r="N313" t="s">
        <v>74</v>
      </c>
      <c r="O313" t="s">
        <v>111</v>
      </c>
      <c r="P313" t="s">
        <v>1314</v>
      </c>
      <c r="Q313" t="s">
        <v>74</v>
      </c>
      <c r="R313" t="s">
        <v>1773</v>
      </c>
      <c r="S313" t="s">
        <v>89</v>
      </c>
      <c r="T313" t="s">
        <v>126</v>
      </c>
    </row>
    <row r="314" spans="1:20" x14ac:dyDescent="0.25">
      <c r="A314" s="1">
        <v>2872</v>
      </c>
      <c r="B314" t="s">
        <v>19</v>
      </c>
      <c r="C314" t="s">
        <v>32</v>
      </c>
      <c r="D314" t="s">
        <v>60</v>
      </c>
      <c r="E314" t="s">
        <v>65</v>
      </c>
      <c r="F314" t="s">
        <v>73</v>
      </c>
      <c r="G314" t="s">
        <v>96</v>
      </c>
      <c r="H314" t="s">
        <v>317</v>
      </c>
      <c r="I314" t="s">
        <v>113</v>
      </c>
      <c r="J314" t="s">
        <v>84</v>
      </c>
      <c r="K314" t="s">
        <v>1313</v>
      </c>
      <c r="L314" t="s">
        <v>126</v>
      </c>
      <c r="M314" t="s">
        <v>126</v>
      </c>
      <c r="N314" t="s">
        <v>126</v>
      </c>
      <c r="O314" t="s">
        <v>99</v>
      </c>
      <c r="P314" t="s">
        <v>718</v>
      </c>
      <c r="Q314" t="s">
        <v>73</v>
      </c>
      <c r="R314" t="s">
        <v>1601</v>
      </c>
      <c r="S314" t="s">
        <v>96</v>
      </c>
      <c r="T314" t="s">
        <v>76</v>
      </c>
    </row>
    <row r="315" spans="1:20" x14ac:dyDescent="0.25">
      <c r="A315" s="1">
        <v>2873</v>
      </c>
      <c r="B315" t="s">
        <v>19</v>
      </c>
      <c r="C315" t="s">
        <v>33</v>
      </c>
      <c r="D315" t="s">
        <v>60</v>
      </c>
      <c r="E315" t="s">
        <v>52</v>
      </c>
      <c r="F315" t="s">
        <v>74</v>
      </c>
      <c r="G315" t="s">
        <v>79</v>
      </c>
      <c r="H315" t="s">
        <v>620</v>
      </c>
      <c r="I315" t="s">
        <v>89</v>
      </c>
      <c r="J315" t="s">
        <v>93</v>
      </c>
      <c r="K315" t="s">
        <v>1155</v>
      </c>
      <c r="L315" t="s">
        <v>126</v>
      </c>
      <c r="M315" t="s">
        <v>73</v>
      </c>
      <c r="N315" t="s">
        <v>126</v>
      </c>
      <c r="O315" t="s">
        <v>93</v>
      </c>
      <c r="P315" t="s">
        <v>1028</v>
      </c>
      <c r="Q315" t="s">
        <v>73</v>
      </c>
      <c r="R315" t="s">
        <v>1485</v>
      </c>
      <c r="S315" t="s">
        <v>89</v>
      </c>
      <c r="T315" t="s">
        <v>83</v>
      </c>
    </row>
    <row r="316" spans="1:20" x14ac:dyDescent="0.25">
      <c r="A316" s="1">
        <v>2874</v>
      </c>
      <c r="B316" t="s">
        <v>19</v>
      </c>
      <c r="C316" t="s">
        <v>34</v>
      </c>
      <c r="D316" t="s">
        <v>60</v>
      </c>
      <c r="E316" t="s">
        <v>42</v>
      </c>
      <c r="F316" t="s">
        <v>73</v>
      </c>
      <c r="G316" t="s">
        <v>78</v>
      </c>
      <c r="H316" t="s">
        <v>776</v>
      </c>
      <c r="I316" t="s">
        <v>103</v>
      </c>
      <c r="J316" t="s">
        <v>95</v>
      </c>
      <c r="K316" t="s">
        <v>1284</v>
      </c>
      <c r="L316" t="s">
        <v>74</v>
      </c>
      <c r="M316" t="s">
        <v>126</v>
      </c>
      <c r="N316" t="s">
        <v>126</v>
      </c>
      <c r="O316" t="s">
        <v>77</v>
      </c>
      <c r="P316" t="s">
        <v>995</v>
      </c>
      <c r="Q316" t="s">
        <v>73</v>
      </c>
      <c r="R316" t="s">
        <v>1549</v>
      </c>
      <c r="S316" t="s">
        <v>116</v>
      </c>
      <c r="T316" t="s">
        <v>131</v>
      </c>
    </row>
    <row r="317" spans="1:20" x14ac:dyDescent="0.25">
      <c r="A317" s="1">
        <v>2875</v>
      </c>
      <c r="B317" t="s">
        <v>19</v>
      </c>
      <c r="C317" t="s">
        <v>35</v>
      </c>
      <c r="D317" t="s">
        <v>60</v>
      </c>
      <c r="E317" t="s">
        <v>69</v>
      </c>
      <c r="F317" t="s">
        <v>74</v>
      </c>
      <c r="G317" t="s">
        <v>105</v>
      </c>
      <c r="H317" t="s">
        <v>281</v>
      </c>
      <c r="I317" t="s">
        <v>98</v>
      </c>
      <c r="J317" t="s">
        <v>94</v>
      </c>
      <c r="K317" t="s">
        <v>1344</v>
      </c>
      <c r="L317" t="s">
        <v>101</v>
      </c>
      <c r="M317" t="s">
        <v>73</v>
      </c>
      <c r="N317" t="s">
        <v>126</v>
      </c>
      <c r="O317" t="s">
        <v>111</v>
      </c>
      <c r="P317" t="s">
        <v>1133</v>
      </c>
      <c r="Q317" t="s">
        <v>126</v>
      </c>
      <c r="R317" t="s">
        <v>1894</v>
      </c>
      <c r="S317" t="s">
        <v>82</v>
      </c>
      <c r="T317" t="s">
        <v>87</v>
      </c>
    </row>
    <row r="318" spans="1:20" x14ac:dyDescent="0.25">
      <c r="A318" s="1">
        <v>2876</v>
      </c>
      <c r="B318" t="s">
        <v>19</v>
      </c>
      <c r="C318" t="s">
        <v>36</v>
      </c>
      <c r="D318" t="s">
        <v>60</v>
      </c>
      <c r="E318" t="s">
        <v>41</v>
      </c>
      <c r="F318" t="s">
        <v>73</v>
      </c>
      <c r="G318" t="s">
        <v>102</v>
      </c>
      <c r="H318" t="s">
        <v>411</v>
      </c>
      <c r="I318" t="s">
        <v>114</v>
      </c>
      <c r="J318" t="s">
        <v>80</v>
      </c>
      <c r="K318" t="s">
        <v>1120</v>
      </c>
      <c r="L318" t="s">
        <v>126</v>
      </c>
      <c r="M318" t="s">
        <v>73</v>
      </c>
      <c r="N318" t="s">
        <v>126</v>
      </c>
      <c r="O318" t="s">
        <v>113</v>
      </c>
      <c r="P318" t="s">
        <v>530</v>
      </c>
      <c r="Q318" t="s">
        <v>73</v>
      </c>
      <c r="R318" t="s">
        <v>1712</v>
      </c>
      <c r="S318" t="s">
        <v>82</v>
      </c>
      <c r="T318" t="s">
        <v>83</v>
      </c>
    </row>
    <row r="319" spans="1:20" x14ac:dyDescent="0.25">
      <c r="A319" s="1">
        <v>2877</v>
      </c>
      <c r="B319" t="s">
        <v>19</v>
      </c>
      <c r="C319" t="s">
        <v>37</v>
      </c>
      <c r="D319" t="s">
        <v>60</v>
      </c>
      <c r="E319" t="s">
        <v>46</v>
      </c>
      <c r="F319" t="s">
        <v>74</v>
      </c>
      <c r="G319" t="s">
        <v>75</v>
      </c>
      <c r="H319" t="s">
        <v>832</v>
      </c>
      <c r="I319" t="s">
        <v>92</v>
      </c>
      <c r="J319" t="s">
        <v>97</v>
      </c>
      <c r="K319" t="s">
        <v>1171</v>
      </c>
      <c r="L319" t="s">
        <v>126</v>
      </c>
      <c r="M319" t="s">
        <v>74</v>
      </c>
      <c r="N319" t="s">
        <v>131</v>
      </c>
      <c r="O319" t="s">
        <v>90</v>
      </c>
      <c r="P319" t="s">
        <v>527</v>
      </c>
      <c r="Q319" t="s">
        <v>73</v>
      </c>
      <c r="R319" t="s">
        <v>1616</v>
      </c>
      <c r="S319" t="s">
        <v>85</v>
      </c>
      <c r="T319" t="s">
        <v>131</v>
      </c>
    </row>
    <row r="320" spans="1:20" x14ac:dyDescent="0.25">
      <c r="A320" s="1">
        <v>2878</v>
      </c>
      <c r="B320" t="s">
        <v>19</v>
      </c>
      <c r="C320" t="s">
        <v>38</v>
      </c>
      <c r="D320" t="s">
        <v>60</v>
      </c>
      <c r="E320" t="s">
        <v>61</v>
      </c>
      <c r="F320" t="s">
        <v>74</v>
      </c>
      <c r="G320" t="s">
        <v>75</v>
      </c>
      <c r="H320" t="s">
        <v>819</v>
      </c>
      <c r="I320" t="s">
        <v>90</v>
      </c>
      <c r="J320" t="s">
        <v>93</v>
      </c>
      <c r="K320" t="s">
        <v>1312</v>
      </c>
      <c r="L320" t="s">
        <v>126</v>
      </c>
      <c r="M320" t="s">
        <v>101</v>
      </c>
      <c r="N320" t="s">
        <v>1116</v>
      </c>
      <c r="O320" t="s">
        <v>90</v>
      </c>
      <c r="P320" t="s">
        <v>183</v>
      </c>
      <c r="Q320" t="s">
        <v>73</v>
      </c>
      <c r="R320" t="s">
        <v>1794</v>
      </c>
      <c r="S320" t="s">
        <v>116</v>
      </c>
      <c r="T320" t="s">
        <v>74</v>
      </c>
    </row>
    <row r="321" spans="1:20" x14ac:dyDescent="0.25">
      <c r="A321" s="1">
        <v>2879</v>
      </c>
      <c r="B321" t="s">
        <v>19</v>
      </c>
      <c r="C321" t="s">
        <v>39</v>
      </c>
      <c r="D321" t="s">
        <v>60</v>
      </c>
      <c r="E321" t="s">
        <v>52</v>
      </c>
      <c r="F321" t="s">
        <v>73</v>
      </c>
      <c r="G321" t="s">
        <v>82</v>
      </c>
      <c r="H321" t="s">
        <v>733</v>
      </c>
      <c r="I321" t="s">
        <v>94</v>
      </c>
      <c r="J321" t="s">
        <v>109</v>
      </c>
      <c r="K321" t="s">
        <v>1205</v>
      </c>
      <c r="L321" t="s">
        <v>74</v>
      </c>
      <c r="M321" t="s">
        <v>74</v>
      </c>
      <c r="N321" t="s">
        <v>131</v>
      </c>
      <c r="O321" t="s">
        <v>92</v>
      </c>
      <c r="P321" t="s">
        <v>816</v>
      </c>
      <c r="Q321" t="s">
        <v>73</v>
      </c>
      <c r="R321" t="s">
        <v>763</v>
      </c>
      <c r="S321" t="s">
        <v>106</v>
      </c>
      <c r="T321" t="s">
        <v>126</v>
      </c>
    </row>
    <row r="322" spans="1:20" x14ac:dyDescent="0.25">
      <c r="A322" s="1">
        <v>2880</v>
      </c>
      <c r="B322" t="s">
        <v>19</v>
      </c>
      <c r="C322" t="s">
        <v>24</v>
      </c>
      <c r="D322" t="s">
        <v>61</v>
      </c>
      <c r="E322" t="s">
        <v>49</v>
      </c>
      <c r="F322" t="s">
        <v>73</v>
      </c>
      <c r="G322" t="s">
        <v>86</v>
      </c>
      <c r="H322" t="s">
        <v>756</v>
      </c>
      <c r="I322" t="s">
        <v>111</v>
      </c>
      <c r="J322" t="s">
        <v>110</v>
      </c>
      <c r="K322" t="s">
        <v>1363</v>
      </c>
      <c r="L322" t="s">
        <v>101</v>
      </c>
      <c r="M322" t="s">
        <v>126</v>
      </c>
      <c r="N322" t="s">
        <v>73</v>
      </c>
      <c r="O322" t="s">
        <v>102</v>
      </c>
      <c r="P322" t="s">
        <v>585</v>
      </c>
      <c r="Q322" t="s">
        <v>73</v>
      </c>
      <c r="R322" t="s">
        <v>2031</v>
      </c>
      <c r="S322" t="s">
        <v>116</v>
      </c>
      <c r="T322" t="s">
        <v>83</v>
      </c>
    </row>
    <row r="323" spans="1:20" x14ac:dyDescent="0.25">
      <c r="A323" s="1">
        <v>2881</v>
      </c>
      <c r="B323" t="s">
        <v>19</v>
      </c>
      <c r="C323" t="s">
        <v>25</v>
      </c>
      <c r="D323" t="s">
        <v>61</v>
      </c>
      <c r="E323" t="s">
        <v>42</v>
      </c>
      <c r="F323" t="s">
        <v>74</v>
      </c>
      <c r="G323" t="s">
        <v>77</v>
      </c>
      <c r="H323" t="s">
        <v>949</v>
      </c>
      <c r="I323" t="s">
        <v>79</v>
      </c>
      <c r="J323" t="s">
        <v>119</v>
      </c>
      <c r="K323" t="s">
        <v>1181</v>
      </c>
      <c r="L323" t="s">
        <v>74</v>
      </c>
      <c r="M323" t="s">
        <v>73</v>
      </c>
      <c r="N323" t="s">
        <v>126</v>
      </c>
      <c r="O323" t="s">
        <v>103</v>
      </c>
      <c r="P323" t="s">
        <v>127</v>
      </c>
      <c r="Q323" t="s">
        <v>126</v>
      </c>
      <c r="R323" t="s">
        <v>2017</v>
      </c>
      <c r="S323" t="s">
        <v>75</v>
      </c>
      <c r="T323" t="s">
        <v>116</v>
      </c>
    </row>
    <row r="324" spans="1:20" x14ac:dyDescent="0.25">
      <c r="A324" s="1">
        <v>2882</v>
      </c>
      <c r="B324" t="s">
        <v>19</v>
      </c>
      <c r="C324" t="s">
        <v>26</v>
      </c>
      <c r="D324" t="s">
        <v>61</v>
      </c>
      <c r="E324" t="s">
        <v>72</v>
      </c>
      <c r="F324" t="s">
        <v>74</v>
      </c>
      <c r="G324" t="s">
        <v>98</v>
      </c>
      <c r="H324" t="s">
        <v>709</v>
      </c>
      <c r="I324" t="s">
        <v>79</v>
      </c>
      <c r="J324" t="s">
        <v>100</v>
      </c>
      <c r="K324" t="s">
        <v>1184</v>
      </c>
      <c r="L324" t="s">
        <v>74</v>
      </c>
      <c r="M324" t="s">
        <v>126</v>
      </c>
      <c r="N324" t="s">
        <v>74</v>
      </c>
      <c r="O324" t="s">
        <v>90</v>
      </c>
      <c r="P324" t="s">
        <v>187</v>
      </c>
      <c r="Q324" t="s">
        <v>73</v>
      </c>
      <c r="R324" t="s">
        <v>134</v>
      </c>
      <c r="S324" t="s">
        <v>106</v>
      </c>
      <c r="T324" t="s">
        <v>83</v>
      </c>
    </row>
    <row r="325" spans="1:20" x14ac:dyDescent="0.25">
      <c r="A325" s="1">
        <v>2883</v>
      </c>
      <c r="B325" t="s">
        <v>19</v>
      </c>
      <c r="C325" t="s">
        <v>27</v>
      </c>
      <c r="D325" t="s">
        <v>61</v>
      </c>
      <c r="E325" t="s">
        <v>44</v>
      </c>
      <c r="F325" t="s">
        <v>73</v>
      </c>
      <c r="G325" t="s">
        <v>78</v>
      </c>
      <c r="H325" t="s">
        <v>892</v>
      </c>
      <c r="I325" t="s">
        <v>94</v>
      </c>
      <c r="J325" t="s">
        <v>112</v>
      </c>
      <c r="K325" t="s">
        <v>1188</v>
      </c>
      <c r="L325" t="s">
        <v>74</v>
      </c>
      <c r="M325" t="s">
        <v>74</v>
      </c>
      <c r="N325" t="s">
        <v>126</v>
      </c>
      <c r="O325" t="s">
        <v>77</v>
      </c>
      <c r="P325" t="s">
        <v>121</v>
      </c>
      <c r="Q325" t="s">
        <v>73</v>
      </c>
      <c r="R325" t="s">
        <v>1783</v>
      </c>
      <c r="S325" t="s">
        <v>89</v>
      </c>
      <c r="T325" t="s">
        <v>101</v>
      </c>
    </row>
    <row r="326" spans="1:20" x14ac:dyDescent="0.25">
      <c r="A326" s="1">
        <v>2884</v>
      </c>
      <c r="B326" t="s">
        <v>19</v>
      </c>
      <c r="C326" t="s">
        <v>28</v>
      </c>
      <c r="D326" t="s">
        <v>61</v>
      </c>
      <c r="E326" t="s">
        <v>68</v>
      </c>
      <c r="F326" t="s">
        <v>74</v>
      </c>
      <c r="G326" t="s">
        <v>86</v>
      </c>
      <c r="H326" t="s">
        <v>645</v>
      </c>
      <c r="I326" t="s">
        <v>102</v>
      </c>
      <c r="J326" t="s">
        <v>80</v>
      </c>
      <c r="K326" t="s">
        <v>1145</v>
      </c>
      <c r="L326" t="s">
        <v>126</v>
      </c>
      <c r="M326" t="s">
        <v>73</v>
      </c>
      <c r="N326" t="s">
        <v>126</v>
      </c>
      <c r="O326" t="s">
        <v>86</v>
      </c>
      <c r="P326" t="s">
        <v>1028</v>
      </c>
      <c r="Q326" t="s">
        <v>74</v>
      </c>
      <c r="R326" t="s">
        <v>1474</v>
      </c>
      <c r="S326" t="s">
        <v>96</v>
      </c>
      <c r="T326" t="s">
        <v>117</v>
      </c>
    </row>
    <row r="327" spans="1:20" x14ac:dyDescent="0.25">
      <c r="A327" s="1">
        <v>2885</v>
      </c>
      <c r="B327" t="s">
        <v>19</v>
      </c>
      <c r="C327" t="s">
        <v>40</v>
      </c>
      <c r="D327" t="s">
        <v>61</v>
      </c>
      <c r="E327" t="s">
        <v>66</v>
      </c>
      <c r="F327" t="s">
        <v>73</v>
      </c>
      <c r="G327" t="s">
        <v>86</v>
      </c>
      <c r="H327" t="s">
        <v>599</v>
      </c>
      <c r="I327" t="s">
        <v>77</v>
      </c>
      <c r="J327" t="s">
        <v>105</v>
      </c>
      <c r="K327" t="s">
        <v>1170</v>
      </c>
      <c r="L327" t="s">
        <v>74</v>
      </c>
      <c r="M327" t="s">
        <v>101</v>
      </c>
      <c r="N327" t="s">
        <v>74</v>
      </c>
      <c r="O327" t="s">
        <v>97</v>
      </c>
      <c r="P327" t="s">
        <v>975</v>
      </c>
      <c r="Q327" t="s">
        <v>74</v>
      </c>
      <c r="R327" t="s">
        <v>866</v>
      </c>
      <c r="S327" t="s">
        <v>89</v>
      </c>
      <c r="T327" t="s">
        <v>83</v>
      </c>
    </row>
    <row r="328" spans="1:20" x14ac:dyDescent="0.25">
      <c r="A328" s="1">
        <v>2886</v>
      </c>
      <c r="B328" t="s">
        <v>19</v>
      </c>
      <c r="C328" t="s">
        <v>29</v>
      </c>
      <c r="D328" t="s">
        <v>61</v>
      </c>
      <c r="E328" t="s">
        <v>49</v>
      </c>
      <c r="F328" t="s">
        <v>74</v>
      </c>
      <c r="G328" t="s">
        <v>90</v>
      </c>
      <c r="H328" t="s">
        <v>779</v>
      </c>
      <c r="I328" t="s">
        <v>75</v>
      </c>
      <c r="J328" t="s">
        <v>86</v>
      </c>
      <c r="K328" t="s">
        <v>1191</v>
      </c>
      <c r="L328" t="s">
        <v>74</v>
      </c>
      <c r="M328" t="s">
        <v>101</v>
      </c>
      <c r="N328" t="s">
        <v>74</v>
      </c>
      <c r="O328" t="s">
        <v>88</v>
      </c>
      <c r="P328" t="s">
        <v>1143</v>
      </c>
      <c r="Q328" t="s">
        <v>74</v>
      </c>
      <c r="R328" t="s">
        <v>2122</v>
      </c>
      <c r="S328" t="s">
        <v>116</v>
      </c>
      <c r="T328" t="s">
        <v>83</v>
      </c>
    </row>
    <row r="329" spans="1:20" x14ac:dyDescent="0.25">
      <c r="A329" s="1">
        <v>2887</v>
      </c>
      <c r="B329" t="s">
        <v>19</v>
      </c>
      <c r="C329" t="s">
        <v>30</v>
      </c>
      <c r="D329" t="s">
        <v>61</v>
      </c>
      <c r="E329" t="s">
        <v>64</v>
      </c>
      <c r="F329" t="s">
        <v>73</v>
      </c>
      <c r="G329" t="s">
        <v>123</v>
      </c>
      <c r="H329" t="s">
        <v>980</v>
      </c>
      <c r="I329" t="s">
        <v>91</v>
      </c>
      <c r="J329" t="s">
        <v>125</v>
      </c>
      <c r="K329" t="s">
        <v>1383</v>
      </c>
      <c r="L329" t="s">
        <v>76</v>
      </c>
      <c r="M329" t="s">
        <v>126</v>
      </c>
      <c r="N329" t="s">
        <v>73</v>
      </c>
      <c r="O329" t="s">
        <v>92</v>
      </c>
      <c r="P329" t="s">
        <v>842</v>
      </c>
      <c r="Q329" t="s">
        <v>73</v>
      </c>
      <c r="R329" t="s">
        <v>2054</v>
      </c>
      <c r="S329" t="s">
        <v>116</v>
      </c>
      <c r="T329" t="s">
        <v>76</v>
      </c>
    </row>
    <row r="330" spans="1:20" x14ac:dyDescent="0.25">
      <c r="A330" s="1">
        <v>2888</v>
      </c>
      <c r="B330" t="s">
        <v>19</v>
      </c>
      <c r="C330" t="s">
        <v>31</v>
      </c>
      <c r="D330" t="s">
        <v>61</v>
      </c>
      <c r="E330" t="s">
        <v>70</v>
      </c>
      <c r="F330" t="s">
        <v>73</v>
      </c>
      <c r="G330" t="s">
        <v>81</v>
      </c>
      <c r="H330" t="s">
        <v>748</v>
      </c>
      <c r="I330" t="s">
        <v>99</v>
      </c>
      <c r="J330" t="s">
        <v>111</v>
      </c>
      <c r="K330" t="s">
        <v>1283</v>
      </c>
      <c r="L330" t="s">
        <v>73</v>
      </c>
      <c r="M330" t="s">
        <v>73</v>
      </c>
      <c r="N330" t="s">
        <v>73</v>
      </c>
      <c r="O330" t="s">
        <v>102</v>
      </c>
      <c r="P330" t="s">
        <v>1086</v>
      </c>
      <c r="Q330" t="s">
        <v>74</v>
      </c>
      <c r="R330" t="s">
        <v>2170</v>
      </c>
      <c r="S330" t="s">
        <v>82</v>
      </c>
      <c r="T330" t="s">
        <v>83</v>
      </c>
    </row>
    <row r="331" spans="1:20" x14ac:dyDescent="0.25">
      <c r="A331" s="1">
        <v>2889</v>
      </c>
      <c r="B331" t="s">
        <v>19</v>
      </c>
      <c r="C331" t="s">
        <v>32</v>
      </c>
      <c r="D331" t="s">
        <v>61</v>
      </c>
      <c r="E331" t="s">
        <v>63</v>
      </c>
      <c r="F331" t="s">
        <v>74</v>
      </c>
      <c r="G331" t="s">
        <v>86</v>
      </c>
      <c r="H331" t="s">
        <v>775</v>
      </c>
      <c r="I331" t="s">
        <v>92</v>
      </c>
      <c r="J331" t="s">
        <v>112</v>
      </c>
      <c r="K331" t="s">
        <v>1211</v>
      </c>
      <c r="L331" t="s">
        <v>126</v>
      </c>
      <c r="M331" t="s">
        <v>74</v>
      </c>
      <c r="N331" t="s">
        <v>101</v>
      </c>
      <c r="O331" t="s">
        <v>102</v>
      </c>
      <c r="P331" t="s">
        <v>734</v>
      </c>
      <c r="Q331" t="s">
        <v>74</v>
      </c>
      <c r="R331" t="s">
        <v>1779</v>
      </c>
      <c r="S331" t="s">
        <v>96</v>
      </c>
      <c r="T331" t="s">
        <v>76</v>
      </c>
    </row>
    <row r="332" spans="1:20" x14ac:dyDescent="0.25">
      <c r="A332" s="1">
        <v>2890</v>
      </c>
      <c r="B332" t="s">
        <v>19</v>
      </c>
      <c r="C332" t="s">
        <v>34</v>
      </c>
      <c r="D332" t="s">
        <v>61</v>
      </c>
      <c r="E332" t="s">
        <v>72</v>
      </c>
      <c r="F332" t="s">
        <v>73</v>
      </c>
      <c r="G332" t="s">
        <v>90</v>
      </c>
      <c r="H332" t="s">
        <v>725</v>
      </c>
      <c r="I332" t="s">
        <v>90</v>
      </c>
      <c r="J332" t="s">
        <v>113</v>
      </c>
      <c r="K332" t="s">
        <v>1137</v>
      </c>
      <c r="L332" t="s">
        <v>74</v>
      </c>
      <c r="M332" t="s">
        <v>73</v>
      </c>
      <c r="N332" t="s">
        <v>73</v>
      </c>
      <c r="O332" t="s">
        <v>97</v>
      </c>
      <c r="P332" t="s">
        <v>1036</v>
      </c>
      <c r="Q332" t="s">
        <v>74</v>
      </c>
      <c r="R332" t="s">
        <v>111</v>
      </c>
      <c r="S332" t="s">
        <v>106</v>
      </c>
      <c r="T332" t="s">
        <v>1116</v>
      </c>
    </row>
    <row r="333" spans="1:20" x14ac:dyDescent="0.25">
      <c r="A333" s="1">
        <v>2891</v>
      </c>
      <c r="B333" t="s">
        <v>19</v>
      </c>
      <c r="C333" t="s">
        <v>35</v>
      </c>
      <c r="D333" t="s">
        <v>61</v>
      </c>
      <c r="E333" t="s">
        <v>62</v>
      </c>
      <c r="F333" t="s">
        <v>74</v>
      </c>
      <c r="G333" t="s">
        <v>102</v>
      </c>
      <c r="H333" t="s">
        <v>418</v>
      </c>
      <c r="I333" t="s">
        <v>111</v>
      </c>
      <c r="J333" t="s">
        <v>125</v>
      </c>
      <c r="K333" t="s">
        <v>1264</v>
      </c>
      <c r="L333" t="s">
        <v>126</v>
      </c>
      <c r="M333" t="s">
        <v>73</v>
      </c>
      <c r="N333" t="s">
        <v>101</v>
      </c>
      <c r="O333" t="s">
        <v>77</v>
      </c>
      <c r="P333" t="s">
        <v>806</v>
      </c>
      <c r="Q333" t="s">
        <v>73</v>
      </c>
      <c r="R333" t="s">
        <v>1728</v>
      </c>
      <c r="S333" t="s">
        <v>106</v>
      </c>
      <c r="T333" t="s">
        <v>83</v>
      </c>
    </row>
    <row r="334" spans="1:20" x14ac:dyDescent="0.25">
      <c r="A334" s="1">
        <v>2892</v>
      </c>
      <c r="B334" t="s">
        <v>19</v>
      </c>
      <c r="C334" t="s">
        <v>36</v>
      </c>
      <c r="D334" t="s">
        <v>61</v>
      </c>
      <c r="E334" t="s">
        <v>59</v>
      </c>
      <c r="F334" t="s">
        <v>73</v>
      </c>
      <c r="G334" t="s">
        <v>77</v>
      </c>
      <c r="H334" t="s">
        <v>620</v>
      </c>
      <c r="I334" t="s">
        <v>114</v>
      </c>
      <c r="J334" t="s">
        <v>88</v>
      </c>
      <c r="K334" t="s">
        <v>1136</v>
      </c>
      <c r="L334" t="s">
        <v>74</v>
      </c>
      <c r="M334" t="s">
        <v>73</v>
      </c>
      <c r="N334" t="s">
        <v>74</v>
      </c>
      <c r="O334" t="s">
        <v>103</v>
      </c>
      <c r="P334" t="s">
        <v>1047</v>
      </c>
      <c r="Q334" t="s">
        <v>126</v>
      </c>
      <c r="R334" t="s">
        <v>1548</v>
      </c>
      <c r="S334" t="s">
        <v>89</v>
      </c>
      <c r="T334" t="s">
        <v>76</v>
      </c>
    </row>
    <row r="335" spans="1:20" x14ac:dyDescent="0.25">
      <c r="A335" s="1">
        <v>2893</v>
      </c>
      <c r="B335" t="s">
        <v>19</v>
      </c>
      <c r="C335" t="s">
        <v>37</v>
      </c>
      <c r="D335" t="s">
        <v>61</v>
      </c>
      <c r="E335" t="s">
        <v>45</v>
      </c>
      <c r="F335" t="s">
        <v>74</v>
      </c>
      <c r="G335" t="s">
        <v>105</v>
      </c>
      <c r="H335" t="s">
        <v>260</v>
      </c>
      <c r="I335" t="s">
        <v>114</v>
      </c>
      <c r="J335" t="s">
        <v>110</v>
      </c>
      <c r="K335" t="s">
        <v>1321</v>
      </c>
      <c r="L335" t="s">
        <v>131</v>
      </c>
      <c r="M335" t="s">
        <v>73</v>
      </c>
      <c r="N335" t="s">
        <v>101</v>
      </c>
      <c r="O335" t="s">
        <v>113</v>
      </c>
      <c r="P335" t="s">
        <v>1225</v>
      </c>
      <c r="Q335" t="s">
        <v>73</v>
      </c>
      <c r="R335" t="s">
        <v>1535</v>
      </c>
      <c r="S335" t="s">
        <v>75</v>
      </c>
      <c r="T335" t="s">
        <v>87</v>
      </c>
    </row>
    <row r="336" spans="1:20" x14ac:dyDescent="0.25">
      <c r="A336" s="1">
        <v>2894</v>
      </c>
      <c r="B336" t="s">
        <v>19</v>
      </c>
      <c r="C336" t="s">
        <v>38</v>
      </c>
      <c r="D336" t="s">
        <v>61</v>
      </c>
      <c r="E336" t="s">
        <v>60</v>
      </c>
      <c r="F336" t="s">
        <v>73</v>
      </c>
      <c r="G336" t="s">
        <v>100</v>
      </c>
      <c r="H336" t="s">
        <v>139</v>
      </c>
      <c r="I336" t="s">
        <v>106</v>
      </c>
      <c r="J336" t="s">
        <v>114</v>
      </c>
      <c r="K336" t="s">
        <v>1144</v>
      </c>
      <c r="L336" t="s">
        <v>74</v>
      </c>
      <c r="M336" t="s">
        <v>73</v>
      </c>
      <c r="N336" t="s">
        <v>101</v>
      </c>
      <c r="O336" t="s">
        <v>104</v>
      </c>
      <c r="P336" t="s">
        <v>1174</v>
      </c>
      <c r="Q336" t="s">
        <v>101</v>
      </c>
      <c r="R336" t="s">
        <v>1722</v>
      </c>
      <c r="S336" t="s">
        <v>89</v>
      </c>
      <c r="T336" t="s">
        <v>83</v>
      </c>
    </row>
    <row r="337" spans="1:20" x14ac:dyDescent="0.25">
      <c r="A337" s="1">
        <v>2895</v>
      </c>
      <c r="B337" t="s">
        <v>19</v>
      </c>
      <c r="C337" t="s">
        <v>39</v>
      </c>
      <c r="D337" t="s">
        <v>61</v>
      </c>
      <c r="E337" t="s">
        <v>66</v>
      </c>
      <c r="F337" t="s">
        <v>74</v>
      </c>
      <c r="G337" t="s">
        <v>80</v>
      </c>
      <c r="H337" t="s">
        <v>752</v>
      </c>
      <c r="I337" t="s">
        <v>79</v>
      </c>
      <c r="J337" t="s">
        <v>105</v>
      </c>
      <c r="K337" t="s">
        <v>1334</v>
      </c>
      <c r="L337" t="s">
        <v>126</v>
      </c>
      <c r="M337" t="s">
        <v>74</v>
      </c>
      <c r="N337" t="s">
        <v>74</v>
      </c>
      <c r="O337" t="s">
        <v>92</v>
      </c>
      <c r="P337" t="s">
        <v>726</v>
      </c>
      <c r="Q337" t="s">
        <v>126</v>
      </c>
      <c r="R337" t="s">
        <v>2176</v>
      </c>
      <c r="S337" t="s">
        <v>82</v>
      </c>
      <c r="T337" t="s">
        <v>78</v>
      </c>
    </row>
    <row r="338" spans="1:20" x14ac:dyDescent="0.25">
      <c r="A338" s="1">
        <v>2896</v>
      </c>
      <c r="B338" t="s">
        <v>19</v>
      </c>
      <c r="C338" t="s">
        <v>24</v>
      </c>
      <c r="D338" t="s">
        <v>62</v>
      </c>
      <c r="E338" t="s">
        <v>48</v>
      </c>
      <c r="F338" t="s">
        <v>74</v>
      </c>
      <c r="G338" t="s">
        <v>78</v>
      </c>
      <c r="H338" t="s">
        <v>182</v>
      </c>
      <c r="I338" t="s">
        <v>81</v>
      </c>
      <c r="J338" t="s">
        <v>107</v>
      </c>
      <c r="K338" t="s">
        <v>1255</v>
      </c>
      <c r="L338" t="s">
        <v>74</v>
      </c>
      <c r="M338" t="s">
        <v>74</v>
      </c>
      <c r="N338" t="s">
        <v>101</v>
      </c>
      <c r="O338" t="s">
        <v>94</v>
      </c>
      <c r="P338" t="s">
        <v>817</v>
      </c>
      <c r="Q338" t="s">
        <v>73</v>
      </c>
      <c r="R338" t="s">
        <v>1430</v>
      </c>
      <c r="S338" t="s">
        <v>89</v>
      </c>
      <c r="T338" t="s">
        <v>117</v>
      </c>
    </row>
    <row r="339" spans="1:20" x14ac:dyDescent="0.25">
      <c r="A339" s="1">
        <v>2897</v>
      </c>
      <c r="B339" t="s">
        <v>19</v>
      </c>
      <c r="C339" t="s">
        <v>25</v>
      </c>
      <c r="D339" t="s">
        <v>62</v>
      </c>
      <c r="E339" t="s">
        <v>54</v>
      </c>
      <c r="F339" t="s">
        <v>73</v>
      </c>
      <c r="G339" t="s">
        <v>76</v>
      </c>
      <c r="H339" t="s">
        <v>971</v>
      </c>
      <c r="I339" t="s">
        <v>98</v>
      </c>
      <c r="J339" t="s">
        <v>97</v>
      </c>
      <c r="K339" t="s">
        <v>1146</v>
      </c>
      <c r="L339" t="s">
        <v>74</v>
      </c>
      <c r="M339" t="s">
        <v>101</v>
      </c>
      <c r="N339" t="s">
        <v>73</v>
      </c>
      <c r="O339" t="s">
        <v>77</v>
      </c>
      <c r="P339" t="s">
        <v>235</v>
      </c>
      <c r="Q339" t="s">
        <v>73</v>
      </c>
      <c r="R339" t="s">
        <v>2045</v>
      </c>
      <c r="S339" t="s">
        <v>96</v>
      </c>
      <c r="T339" t="s">
        <v>83</v>
      </c>
    </row>
    <row r="340" spans="1:20" x14ac:dyDescent="0.25">
      <c r="A340" s="1">
        <v>2898</v>
      </c>
      <c r="B340" t="s">
        <v>19</v>
      </c>
      <c r="C340" t="s">
        <v>26</v>
      </c>
      <c r="D340" t="s">
        <v>62</v>
      </c>
      <c r="E340" t="s">
        <v>66</v>
      </c>
      <c r="F340" t="s">
        <v>74</v>
      </c>
      <c r="G340" t="s">
        <v>77</v>
      </c>
      <c r="H340" t="s">
        <v>847</v>
      </c>
      <c r="I340" t="s">
        <v>96</v>
      </c>
      <c r="J340" t="s">
        <v>94</v>
      </c>
      <c r="K340" t="s">
        <v>1005</v>
      </c>
      <c r="L340" t="s">
        <v>74</v>
      </c>
      <c r="M340" t="s">
        <v>73</v>
      </c>
      <c r="N340" t="s">
        <v>74</v>
      </c>
      <c r="O340" t="s">
        <v>105</v>
      </c>
      <c r="P340" t="s">
        <v>1009</v>
      </c>
      <c r="Q340" t="s">
        <v>74</v>
      </c>
      <c r="R340" t="s">
        <v>1553</v>
      </c>
      <c r="S340" t="s">
        <v>96</v>
      </c>
      <c r="T340" t="s">
        <v>1116</v>
      </c>
    </row>
    <row r="341" spans="1:20" x14ac:dyDescent="0.25">
      <c r="A341" s="1">
        <v>2899</v>
      </c>
      <c r="B341" t="s">
        <v>19</v>
      </c>
      <c r="C341" t="s">
        <v>27</v>
      </c>
      <c r="D341" t="s">
        <v>62</v>
      </c>
      <c r="E341" t="s">
        <v>59</v>
      </c>
      <c r="F341" t="s">
        <v>73</v>
      </c>
      <c r="G341" t="s">
        <v>96</v>
      </c>
      <c r="H341" t="s">
        <v>739</v>
      </c>
      <c r="I341" t="s">
        <v>99</v>
      </c>
      <c r="J341" t="s">
        <v>109</v>
      </c>
      <c r="K341" t="s">
        <v>1217</v>
      </c>
      <c r="L341" t="s">
        <v>126</v>
      </c>
      <c r="M341" t="s">
        <v>126</v>
      </c>
      <c r="N341" t="s">
        <v>101</v>
      </c>
      <c r="O341" t="s">
        <v>116</v>
      </c>
      <c r="P341" t="s">
        <v>115</v>
      </c>
      <c r="Q341" t="s">
        <v>73</v>
      </c>
      <c r="R341" t="s">
        <v>2129</v>
      </c>
      <c r="S341" t="s">
        <v>85</v>
      </c>
      <c r="T341" t="s">
        <v>73</v>
      </c>
    </row>
    <row r="342" spans="1:20" x14ac:dyDescent="0.25">
      <c r="A342" s="1">
        <v>2900</v>
      </c>
      <c r="B342" t="s">
        <v>19</v>
      </c>
      <c r="C342" t="s">
        <v>40</v>
      </c>
      <c r="D342" t="s">
        <v>62</v>
      </c>
      <c r="E342" t="s">
        <v>72</v>
      </c>
      <c r="F342" t="s">
        <v>74</v>
      </c>
      <c r="G342" t="s">
        <v>90</v>
      </c>
      <c r="H342" t="s">
        <v>844</v>
      </c>
      <c r="I342" t="s">
        <v>114</v>
      </c>
      <c r="J342" t="s">
        <v>109</v>
      </c>
      <c r="K342" t="s">
        <v>1157</v>
      </c>
      <c r="L342" t="s">
        <v>74</v>
      </c>
      <c r="M342" t="s">
        <v>126</v>
      </c>
      <c r="N342" t="s">
        <v>74</v>
      </c>
      <c r="O342" t="s">
        <v>75</v>
      </c>
      <c r="P342" t="s">
        <v>93</v>
      </c>
      <c r="Q342" t="s">
        <v>73</v>
      </c>
      <c r="R342" t="s">
        <v>2084</v>
      </c>
      <c r="S342" t="s">
        <v>106</v>
      </c>
      <c r="T342" t="s">
        <v>131</v>
      </c>
    </row>
    <row r="343" spans="1:20" x14ac:dyDescent="0.25">
      <c r="A343" s="1">
        <v>2901</v>
      </c>
      <c r="B343" t="s">
        <v>19</v>
      </c>
      <c r="C343" t="s">
        <v>29</v>
      </c>
      <c r="D343" t="s">
        <v>62</v>
      </c>
      <c r="E343" t="s">
        <v>63</v>
      </c>
      <c r="F343" t="s">
        <v>73</v>
      </c>
      <c r="G343" t="s">
        <v>79</v>
      </c>
      <c r="H343" t="s">
        <v>793</v>
      </c>
      <c r="I343" t="s">
        <v>93</v>
      </c>
      <c r="J343" t="s">
        <v>128</v>
      </c>
      <c r="K343" t="s">
        <v>1348</v>
      </c>
      <c r="L343" t="s">
        <v>126</v>
      </c>
      <c r="M343" t="s">
        <v>73</v>
      </c>
      <c r="N343" t="s">
        <v>101</v>
      </c>
      <c r="O343" t="s">
        <v>87</v>
      </c>
      <c r="P343" t="s">
        <v>89</v>
      </c>
      <c r="Q343" t="s">
        <v>74</v>
      </c>
      <c r="R343" t="s">
        <v>1846</v>
      </c>
      <c r="S343" t="s">
        <v>89</v>
      </c>
      <c r="T343" t="s">
        <v>117</v>
      </c>
    </row>
    <row r="344" spans="1:20" x14ac:dyDescent="0.25">
      <c r="A344" s="1">
        <v>2902</v>
      </c>
      <c r="B344" t="s">
        <v>19</v>
      </c>
      <c r="C344" t="s">
        <v>30</v>
      </c>
      <c r="D344" t="s">
        <v>62</v>
      </c>
      <c r="E344" t="s">
        <v>65</v>
      </c>
      <c r="F344" t="s">
        <v>73</v>
      </c>
      <c r="G344" t="s">
        <v>93</v>
      </c>
      <c r="H344" t="s">
        <v>981</v>
      </c>
      <c r="I344" t="s">
        <v>102</v>
      </c>
      <c r="J344" t="s">
        <v>111</v>
      </c>
      <c r="K344" t="s">
        <v>1281</v>
      </c>
      <c r="L344" t="s">
        <v>1116</v>
      </c>
      <c r="M344" t="s">
        <v>73</v>
      </c>
      <c r="N344" t="s">
        <v>73</v>
      </c>
      <c r="O344" t="s">
        <v>114</v>
      </c>
      <c r="P344" t="s">
        <v>846</v>
      </c>
      <c r="Q344" t="s">
        <v>73</v>
      </c>
      <c r="R344" t="s">
        <v>1998</v>
      </c>
      <c r="S344" t="s">
        <v>78</v>
      </c>
      <c r="T344" t="s">
        <v>1116</v>
      </c>
    </row>
    <row r="345" spans="1:20" x14ac:dyDescent="0.25">
      <c r="A345" s="1">
        <v>2903</v>
      </c>
      <c r="B345" t="s">
        <v>19</v>
      </c>
      <c r="C345" t="s">
        <v>31</v>
      </c>
      <c r="D345" t="s">
        <v>62</v>
      </c>
      <c r="E345" t="s">
        <v>55</v>
      </c>
      <c r="F345" t="s">
        <v>74</v>
      </c>
      <c r="G345" t="s">
        <v>102</v>
      </c>
      <c r="H345" t="s">
        <v>514</v>
      </c>
      <c r="I345" t="s">
        <v>77</v>
      </c>
      <c r="J345" t="s">
        <v>104</v>
      </c>
      <c r="K345" t="s">
        <v>1273</v>
      </c>
      <c r="L345" t="s">
        <v>126</v>
      </c>
      <c r="M345" t="s">
        <v>126</v>
      </c>
      <c r="N345" t="s">
        <v>83</v>
      </c>
      <c r="O345" t="s">
        <v>99</v>
      </c>
      <c r="P345" t="s">
        <v>894</v>
      </c>
      <c r="Q345" t="s">
        <v>73</v>
      </c>
      <c r="R345" t="s">
        <v>2093</v>
      </c>
      <c r="S345" t="s">
        <v>89</v>
      </c>
      <c r="T345" t="s">
        <v>76</v>
      </c>
    </row>
    <row r="346" spans="1:20" x14ac:dyDescent="0.25">
      <c r="A346" s="1">
        <v>2904</v>
      </c>
      <c r="B346" t="s">
        <v>19</v>
      </c>
      <c r="C346" t="s">
        <v>32</v>
      </c>
      <c r="D346" t="s">
        <v>62</v>
      </c>
      <c r="E346" t="s">
        <v>44</v>
      </c>
      <c r="F346" t="s">
        <v>74</v>
      </c>
      <c r="G346" t="s">
        <v>103</v>
      </c>
      <c r="H346" t="s">
        <v>663</v>
      </c>
      <c r="I346" t="s">
        <v>75</v>
      </c>
      <c r="J346" t="s">
        <v>86</v>
      </c>
      <c r="K346" t="s">
        <v>250</v>
      </c>
      <c r="L346" t="s">
        <v>74</v>
      </c>
      <c r="M346" t="s">
        <v>73</v>
      </c>
      <c r="N346" t="s">
        <v>1116</v>
      </c>
      <c r="O346" t="s">
        <v>108</v>
      </c>
      <c r="P346" t="s">
        <v>1153</v>
      </c>
      <c r="Q346" t="s">
        <v>73</v>
      </c>
      <c r="R346" t="s">
        <v>1541</v>
      </c>
      <c r="S346" t="s">
        <v>89</v>
      </c>
      <c r="T346" t="s">
        <v>131</v>
      </c>
    </row>
    <row r="347" spans="1:20" x14ac:dyDescent="0.25">
      <c r="A347" s="1">
        <v>2905</v>
      </c>
      <c r="B347" t="s">
        <v>19</v>
      </c>
      <c r="C347" t="s">
        <v>33</v>
      </c>
      <c r="D347" t="s">
        <v>62</v>
      </c>
      <c r="E347" t="s">
        <v>53</v>
      </c>
      <c r="F347" t="s">
        <v>73</v>
      </c>
      <c r="G347" t="s">
        <v>77</v>
      </c>
      <c r="H347" t="s">
        <v>412</v>
      </c>
      <c r="I347" t="s">
        <v>75</v>
      </c>
      <c r="J347" t="s">
        <v>80</v>
      </c>
      <c r="K347" t="s">
        <v>1268</v>
      </c>
      <c r="L347" t="s">
        <v>101</v>
      </c>
      <c r="M347" t="s">
        <v>73</v>
      </c>
      <c r="N347" t="s">
        <v>74</v>
      </c>
      <c r="O347" t="s">
        <v>97</v>
      </c>
      <c r="P347" t="s">
        <v>1009</v>
      </c>
      <c r="Q347" t="s">
        <v>73</v>
      </c>
      <c r="R347" t="s">
        <v>1621</v>
      </c>
      <c r="S347" t="s">
        <v>81</v>
      </c>
      <c r="T347" t="s">
        <v>76</v>
      </c>
    </row>
    <row r="348" spans="1:20" x14ac:dyDescent="0.25">
      <c r="A348" s="1">
        <v>2906</v>
      </c>
      <c r="B348" t="s">
        <v>19</v>
      </c>
      <c r="C348" t="s">
        <v>34</v>
      </c>
      <c r="D348" t="s">
        <v>62</v>
      </c>
      <c r="E348" t="s">
        <v>59</v>
      </c>
      <c r="F348" t="s">
        <v>74</v>
      </c>
      <c r="G348" t="s">
        <v>90</v>
      </c>
      <c r="H348" t="s">
        <v>515</v>
      </c>
      <c r="I348" t="s">
        <v>108</v>
      </c>
      <c r="J348" t="s">
        <v>124</v>
      </c>
      <c r="K348" t="s">
        <v>1275</v>
      </c>
      <c r="L348" t="s">
        <v>101</v>
      </c>
      <c r="M348" t="s">
        <v>74</v>
      </c>
      <c r="N348" t="s">
        <v>101</v>
      </c>
      <c r="O348" t="s">
        <v>87</v>
      </c>
      <c r="P348" t="s">
        <v>85</v>
      </c>
      <c r="Q348" t="s">
        <v>73</v>
      </c>
      <c r="R348" t="s">
        <v>1900</v>
      </c>
      <c r="S348" t="s">
        <v>106</v>
      </c>
      <c r="T348" t="s">
        <v>1116</v>
      </c>
    </row>
    <row r="349" spans="1:20" x14ac:dyDescent="0.25">
      <c r="A349" s="1">
        <v>2907</v>
      </c>
      <c r="B349" t="s">
        <v>19</v>
      </c>
      <c r="C349" t="s">
        <v>35</v>
      </c>
      <c r="D349" t="s">
        <v>62</v>
      </c>
      <c r="E349" t="s">
        <v>61</v>
      </c>
      <c r="F349" t="s">
        <v>73</v>
      </c>
      <c r="G349" t="s">
        <v>90</v>
      </c>
      <c r="H349" t="s">
        <v>909</v>
      </c>
      <c r="I349" t="s">
        <v>81</v>
      </c>
      <c r="J349" t="s">
        <v>93</v>
      </c>
      <c r="K349" t="s">
        <v>1123</v>
      </c>
      <c r="L349" t="s">
        <v>74</v>
      </c>
      <c r="M349" t="s">
        <v>74</v>
      </c>
      <c r="N349" t="s">
        <v>101</v>
      </c>
      <c r="O349" t="s">
        <v>77</v>
      </c>
      <c r="P349" t="s">
        <v>861</v>
      </c>
      <c r="Q349" t="s">
        <v>73</v>
      </c>
      <c r="R349" t="s">
        <v>1531</v>
      </c>
      <c r="S349" t="s">
        <v>106</v>
      </c>
      <c r="T349" t="s">
        <v>1116</v>
      </c>
    </row>
    <row r="350" spans="1:20" x14ac:dyDescent="0.25">
      <c r="A350" s="1">
        <v>2908</v>
      </c>
      <c r="B350" t="s">
        <v>19</v>
      </c>
      <c r="C350" t="s">
        <v>36</v>
      </c>
      <c r="D350" t="s">
        <v>62</v>
      </c>
      <c r="E350" t="s">
        <v>71</v>
      </c>
      <c r="F350" t="s">
        <v>74</v>
      </c>
      <c r="G350" t="s">
        <v>117</v>
      </c>
      <c r="H350" t="s">
        <v>348</v>
      </c>
      <c r="I350" t="s">
        <v>103</v>
      </c>
      <c r="J350" t="s">
        <v>104</v>
      </c>
      <c r="K350" t="s">
        <v>1298</v>
      </c>
      <c r="L350" t="s">
        <v>74</v>
      </c>
      <c r="M350" t="s">
        <v>74</v>
      </c>
      <c r="N350" t="s">
        <v>131</v>
      </c>
      <c r="O350" t="s">
        <v>82</v>
      </c>
      <c r="P350" t="s">
        <v>77</v>
      </c>
      <c r="Q350" t="s">
        <v>73</v>
      </c>
      <c r="R350" t="s">
        <v>2060</v>
      </c>
      <c r="S350" t="s">
        <v>96</v>
      </c>
      <c r="T350" t="s">
        <v>101</v>
      </c>
    </row>
    <row r="351" spans="1:20" x14ac:dyDescent="0.25">
      <c r="A351" s="1">
        <v>2909</v>
      </c>
      <c r="B351" t="s">
        <v>19</v>
      </c>
      <c r="C351" t="s">
        <v>37</v>
      </c>
      <c r="D351" t="s">
        <v>62</v>
      </c>
      <c r="E351" t="s">
        <v>49</v>
      </c>
      <c r="F351" t="s">
        <v>73</v>
      </c>
      <c r="G351" t="s">
        <v>89</v>
      </c>
      <c r="H351" t="s">
        <v>443</v>
      </c>
      <c r="I351" t="s">
        <v>81</v>
      </c>
      <c r="J351" t="s">
        <v>108</v>
      </c>
      <c r="K351" t="s">
        <v>1167</v>
      </c>
      <c r="L351" t="s">
        <v>74</v>
      </c>
      <c r="M351" t="s">
        <v>1116</v>
      </c>
      <c r="N351" t="s">
        <v>126</v>
      </c>
      <c r="O351" t="s">
        <v>98</v>
      </c>
      <c r="P351" t="s">
        <v>910</v>
      </c>
      <c r="Q351" t="s">
        <v>73</v>
      </c>
      <c r="R351" t="s">
        <v>1633</v>
      </c>
      <c r="S351" t="s">
        <v>116</v>
      </c>
      <c r="T351" t="s">
        <v>126</v>
      </c>
    </row>
    <row r="352" spans="1:20" x14ac:dyDescent="0.25">
      <c r="A352" s="1">
        <v>2910</v>
      </c>
      <c r="B352" t="s">
        <v>19</v>
      </c>
      <c r="C352" t="s">
        <v>38</v>
      </c>
      <c r="D352" t="s">
        <v>62</v>
      </c>
      <c r="E352" t="s">
        <v>63</v>
      </c>
      <c r="F352" t="s">
        <v>74</v>
      </c>
      <c r="G352" t="s">
        <v>90</v>
      </c>
      <c r="H352" t="s">
        <v>360</v>
      </c>
      <c r="I352" t="s">
        <v>103</v>
      </c>
      <c r="J352" t="s">
        <v>95</v>
      </c>
      <c r="K352" t="s">
        <v>1187</v>
      </c>
      <c r="L352" t="s">
        <v>74</v>
      </c>
      <c r="M352" t="s">
        <v>74</v>
      </c>
      <c r="N352" t="s">
        <v>126</v>
      </c>
      <c r="O352" t="s">
        <v>103</v>
      </c>
      <c r="P352" t="s">
        <v>213</v>
      </c>
      <c r="Q352" t="s">
        <v>73</v>
      </c>
      <c r="R352" t="s">
        <v>1864</v>
      </c>
      <c r="S352" t="s">
        <v>78</v>
      </c>
      <c r="T352" t="s">
        <v>74</v>
      </c>
    </row>
    <row r="353" spans="1:20" x14ac:dyDescent="0.25">
      <c r="A353" s="1">
        <v>2911</v>
      </c>
      <c r="B353" t="s">
        <v>19</v>
      </c>
      <c r="C353" t="s">
        <v>39</v>
      </c>
      <c r="D353" t="s">
        <v>62</v>
      </c>
      <c r="E353" t="s">
        <v>44</v>
      </c>
      <c r="F353" t="s">
        <v>73</v>
      </c>
      <c r="G353" t="s">
        <v>103</v>
      </c>
      <c r="H353" t="s">
        <v>238</v>
      </c>
      <c r="I353" t="s">
        <v>81</v>
      </c>
      <c r="J353" t="s">
        <v>94</v>
      </c>
      <c r="K353" t="s">
        <v>1147</v>
      </c>
      <c r="L353" t="s">
        <v>73</v>
      </c>
      <c r="M353" t="s">
        <v>73</v>
      </c>
      <c r="N353" t="s">
        <v>126</v>
      </c>
      <c r="O353" t="s">
        <v>84</v>
      </c>
      <c r="P353" t="s">
        <v>334</v>
      </c>
      <c r="Q353" t="s">
        <v>126</v>
      </c>
      <c r="R353" t="s">
        <v>1422</v>
      </c>
      <c r="S353" t="s">
        <v>90</v>
      </c>
      <c r="T353" t="s">
        <v>87</v>
      </c>
    </row>
    <row r="354" spans="1:20" x14ac:dyDescent="0.25">
      <c r="A354" s="1">
        <v>2912</v>
      </c>
      <c r="B354" t="s">
        <v>19</v>
      </c>
      <c r="C354" t="s">
        <v>24</v>
      </c>
      <c r="D354" t="s">
        <v>63</v>
      </c>
      <c r="E354" t="s">
        <v>67</v>
      </c>
      <c r="F354" t="s">
        <v>74</v>
      </c>
      <c r="G354" t="s">
        <v>98</v>
      </c>
      <c r="H354" t="s">
        <v>762</v>
      </c>
      <c r="I354" t="s">
        <v>92</v>
      </c>
      <c r="J354" t="s">
        <v>105</v>
      </c>
      <c r="K354" t="s">
        <v>1210</v>
      </c>
      <c r="L354" t="s">
        <v>74</v>
      </c>
      <c r="M354" t="s">
        <v>74</v>
      </c>
      <c r="N354" t="s">
        <v>101</v>
      </c>
      <c r="O354" t="s">
        <v>114</v>
      </c>
      <c r="P354" t="s">
        <v>1351</v>
      </c>
      <c r="Q354" t="s">
        <v>74</v>
      </c>
      <c r="R354" t="s">
        <v>1840</v>
      </c>
      <c r="S354" t="s">
        <v>106</v>
      </c>
      <c r="T354" t="s">
        <v>76</v>
      </c>
    </row>
    <row r="355" spans="1:20" x14ac:dyDescent="0.25">
      <c r="A355" s="1">
        <v>2913</v>
      </c>
      <c r="B355" t="s">
        <v>19</v>
      </c>
      <c r="C355" t="s">
        <v>25</v>
      </c>
      <c r="D355" t="s">
        <v>63</v>
      </c>
      <c r="E355" t="s">
        <v>44</v>
      </c>
      <c r="F355" t="s">
        <v>73</v>
      </c>
      <c r="G355" t="s">
        <v>107</v>
      </c>
      <c r="H355" t="s">
        <v>849</v>
      </c>
      <c r="I355" t="s">
        <v>102</v>
      </c>
      <c r="J355" t="s">
        <v>79</v>
      </c>
      <c r="K355" t="s">
        <v>1177</v>
      </c>
      <c r="L355" t="s">
        <v>101</v>
      </c>
      <c r="M355" t="s">
        <v>101</v>
      </c>
      <c r="N355" t="s">
        <v>117</v>
      </c>
      <c r="O355" t="s">
        <v>86</v>
      </c>
      <c r="P355" t="s">
        <v>1314</v>
      </c>
      <c r="Q355" t="s">
        <v>126</v>
      </c>
      <c r="R355" t="s">
        <v>1768</v>
      </c>
      <c r="S355" t="s">
        <v>82</v>
      </c>
      <c r="T355" t="s">
        <v>1116</v>
      </c>
    </row>
    <row r="356" spans="1:20" x14ac:dyDescent="0.25">
      <c r="A356" s="1">
        <v>2914</v>
      </c>
      <c r="B356" t="s">
        <v>19</v>
      </c>
      <c r="C356" t="s">
        <v>26</v>
      </c>
      <c r="D356" t="s">
        <v>63</v>
      </c>
      <c r="E356" t="s">
        <v>55</v>
      </c>
      <c r="F356" t="s">
        <v>74</v>
      </c>
      <c r="G356" t="s">
        <v>75</v>
      </c>
      <c r="H356" t="s">
        <v>276</v>
      </c>
      <c r="I356" t="s">
        <v>75</v>
      </c>
      <c r="J356" t="s">
        <v>108</v>
      </c>
      <c r="K356" t="s">
        <v>1185</v>
      </c>
      <c r="L356" t="s">
        <v>126</v>
      </c>
      <c r="M356" t="s">
        <v>74</v>
      </c>
      <c r="N356" t="s">
        <v>126</v>
      </c>
      <c r="O356" t="s">
        <v>90</v>
      </c>
      <c r="P356" t="s">
        <v>132</v>
      </c>
      <c r="Q356" t="s">
        <v>73</v>
      </c>
      <c r="R356" t="s">
        <v>1747</v>
      </c>
      <c r="S356" t="s">
        <v>85</v>
      </c>
      <c r="T356" t="s">
        <v>83</v>
      </c>
    </row>
    <row r="357" spans="1:20" x14ac:dyDescent="0.25">
      <c r="A357" s="1">
        <v>2915</v>
      </c>
      <c r="B357" t="s">
        <v>19</v>
      </c>
      <c r="C357" t="s">
        <v>28</v>
      </c>
      <c r="D357" t="s">
        <v>63</v>
      </c>
      <c r="E357" t="s">
        <v>49</v>
      </c>
      <c r="F357" t="s">
        <v>73</v>
      </c>
      <c r="G357" t="s">
        <v>83</v>
      </c>
      <c r="H357" t="s">
        <v>500</v>
      </c>
      <c r="I357" t="s">
        <v>92</v>
      </c>
      <c r="J357" t="s">
        <v>91</v>
      </c>
      <c r="K357" t="s">
        <v>1304</v>
      </c>
      <c r="L357" t="s">
        <v>73</v>
      </c>
      <c r="M357" t="s">
        <v>74</v>
      </c>
      <c r="N357" t="s">
        <v>101</v>
      </c>
      <c r="O357" t="s">
        <v>77</v>
      </c>
      <c r="P357" t="s">
        <v>206</v>
      </c>
      <c r="Q357" t="s">
        <v>73</v>
      </c>
      <c r="R357" t="s">
        <v>560</v>
      </c>
      <c r="S357" t="s">
        <v>96</v>
      </c>
      <c r="T357" t="s">
        <v>1116</v>
      </c>
    </row>
    <row r="358" spans="1:20" x14ac:dyDescent="0.25">
      <c r="A358" s="1">
        <v>2916</v>
      </c>
      <c r="B358" t="s">
        <v>19</v>
      </c>
      <c r="C358" t="s">
        <v>40</v>
      </c>
      <c r="D358" t="s">
        <v>63</v>
      </c>
      <c r="E358" t="s">
        <v>54</v>
      </c>
      <c r="F358" t="s">
        <v>73</v>
      </c>
      <c r="G358" t="s">
        <v>86</v>
      </c>
      <c r="H358" t="s">
        <v>201</v>
      </c>
      <c r="I358" t="s">
        <v>79</v>
      </c>
      <c r="J358" t="s">
        <v>125</v>
      </c>
      <c r="K358" t="s">
        <v>1226</v>
      </c>
      <c r="L358" t="s">
        <v>101</v>
      </c>
      <c r="M358" t="s">
        <v>73</v>
      </c>
      <c r="N358" t="s">
        <v>101</v>
      </c>
      <c r="O358" t="s">
        <v>103</v>
      </c>
      <c r="P358" t="s">
        <v>726</v>
      </c>
      <c r="Q358" t="s">
        <v>73</v>
      </c>
      <c r="R358" t="s">
        <v>1626</v>
      </c>
      <c r="S358" t="s">
        <v>89</v>
      </c>
      <c r="T358" t="s">
        <v>76</v>
      </c>
    </row>
    <row r="359" spans="1:20" x14ac:dyDescent="0.25">
      <c r="A359" s="1">
        <v>2917</v>
      </c>
      <c r="B359" t="s">
        <v>19</v>
      </c>
      <c r="C359" t="s">
        <v>29</v>
      </c>
      <c r="D359" t="s">
        <v>63</v>
      </c>
      <c r="E359" t="s">
        <v>62</v>
      </c>
      <c r="F359" t="s">
        <v>74</v>
      </c>
      <c r="G359" t="s">
        <v>102</v>
      </c>
      <c r="H359" t="s">
        <v>454</v>
      </c>
      <c r="I359" t="s">
        <v>103</v>
      </c>
      <c r="J359" t="s">
        <v>91</v>
      </c>
      <c r="K359" t="s">
        <v>1220</v>
      </c>
      <c r="L359" t="s">
        <v>126</v>
      </c>
      <c r="M359" t="s">
        <v>73</v>
      </c>
      <c r="N359" t="s">
        <v>126</v>
      </c>
      <c r="O359" t="s">
        <v>113</v>
      </c>
      <c r="P359" t="s">
        <v>255</v>
      </c>
      <c r="Q359" t="s">
        <v>73</v>
      </c>
      <c r="R359" t="s">
        <v>1802</v>
      </c>
      <c r="S359" t="s">
        <v>96</v>
      </c>
      <c r="T359" t="s">
        <v>117</v>
      </c>
    </row>
    <row r="360" spans="1:20" x14ac:dyDescent="0.25">
      <c r="A360" s="1">
        <v>2918</v>
      </c>
      <c r="B360" t="s">
        <v>19</v>
      </c>
      <c r="C360" t="s">
        <v>30</v>
      </c>
      <c r="D360" t="s">
        <v>63</v>
      </c>
      <c r="E360" t="s">
        <v>59</v>
      </c>
      <c r="F360" t="s">
        <v>74</v>
      </c>
      <c r="G360" t="s">
        <v>76</v>
      </c>
      <c r="H360" t="s">
        <v>618</v>
      </c>
      <c r="I360" t="s">
        <v>94</v>
      </c>
      <c r="J360" t="s">
        <v>109</v>
      </c>
      <c r="K360" t="s">
        <v>1160</v>
      </c>
      <c r="L360" t="s">
        <v>73</v>
      </c>
      <c r="M360" t="s">
        <v>126</v>
      </c>
      <c r="N360" t="s">
        <v>131</v>
      </c>
      <c r="O360" t="s">
        <v>82</v>
      </c>
      <c r="P360" t="s">
        <v>106</v>
      </c>
      <c r="Q360" t="s">
        <v>74</v>
      </c>
      <c r="R360" t="s">
        <v>1451</v>
      </c>
      <c r="S360" t="s">
        <v>116</v>
      </c>
      <c r="T360" t="s">
        <v>126</v>
      </c>
    </row>
    <row r="361" spans="1:20" x14ac:dyDescent="0.25">
      <c r="A361" s="1">
        <v>2919</v>
      </c>
      <c r="B361" t="s">
        <v>19</v>
      </c>
      <c r="C361" t="s">
        <v>31</v>
      </c>
      <c r="D361" t="s">
        <v>63</v>
      </c>
      <c r="E361" t="s">
        <v>72</v>
      </c>
      <c r="F361" t="s">
        <v>74</v>
      </c>
      <c r="G361" t="s">
        <v>78</v>
      </c>
      <c r="H361" t="s">
        <v>927</v>
      </c>
      <c r="I361" t="s">
        <v>103</v>
      </c>
      <c r="J361" t="s">
        <v>104</v>
      </c>
      <c r="K361" t="s">
        <v>1198</v>
      </c>
      <c r="L361" t="s">
        <v>74</v>
      </c>
      <c r="M361" t="s">
        <v>74</v>
      </c>
      <c r="N361" t="s">
        <v>74</v>
      </c>
      <c r="O361" t="s">
        <v>106</v>
      </c>
      <c r="P361" t="s">
        <v>97</v>
      </c>
      <c r="Q361" t="s">
        <v>73</v>
      </c>
      <c r="R361" t="s">
        <v>1811</v>
      </c>
      <c r="S361" t="s">
        <v>96</v>
      </c>
      <c r="T361" t="s">
        <v>76</v>
      </c>
    </row>
    <row r="362" spans="1:20" x14ac:dyDescent="0.25">
      <c r="A362" s="1">
        <v>2920</v>
      </c>
      <c r="B362" t="s">
        <v>19</v>
      </c>
      <c r="C362" t="s">
        <v>32</v>
      </c>
      <c r="D362" t="s">
        <v>63</v>
      </c>
      <c r="E362" t="s">
        <v>61</v>
      </c>
      <c r="F362" t="s">
        <v>73</v>
      </c>
      <c r="G362" t="s">
        <v>92</v>
      </c>
      <c r="H362" t="s">
        <v>416</v>
      </c>
      <c r="I362" t="s">
        <v>77</v>
      </c>
      <c r="J362" t="s">
        <v>109</v>
      </c>
      <c r="K362" t="s">
        <v>1336</v>
      </c>
      <c r="L362" t="s">
        <v>126</v>
      </c>
      <c r="M362" t="s">
        <v>73</v>
      </c>
      <c r="N362" t="s">
        <v>101</v>
      </c>
      <c r="O362" t="s">
        <v>102</v>
      </c>
      <c r="P362" t="s">
        <v>585</v>
      </c>
      <c r="Q362" t="s">
        <v>73</v>
      </c>
      <c r="R362" t="s">
        <v>660</v>
      </c>
      <c r="S362" t="s">
        <v>106</v>
      </c>
      <c r="T362" t="s">
        <v>76</v>
      </c>
    </row>
    <row r="363" spans="1:20" x14ac:dyDescent="0.25">
      <c r="A363" s="1">
        <v>2921</v>
      </c>
      <c r="B363" t="s">
        <v>19</v>
      </c>
      <c r="C363" t="s">
        <v>33</v>
      </c>
      <c r="D363" t="s">
        <v>63</v>
      </c>
      <c r="E363" t="s">
        <v>44</v>
      </c>
      <c r="F363" t="s">
        <v>74</v>
      </c>
      <c r="G363" t="s">
        <v>82</v>
      </c>
      <c r="H363" t="s">
        <v>505</v>
      </c>
      <c r="I363" t="s">
        <v>90</v>
      </c>
      <c r="J363" t="s">
        <v>111</v>
      </c>
      <c r="K363" t="s">
        <v>1324</v>
      </c>
      <c r="L363" t="s">
        <v>73</v>
      </c>
      <c r="M363" t="s">
        <v>73</v>
      </c>
      <c r="N363" t="s">
        <v>126</v>
      </c>
      <c r="O363" t="s">
        <v>79</v>
      </c>
      <c r="P363" t="s">
        <v>527</v>
      </c>
      <c r="Q363" t="s">
        <v>74</v>
      </c>
      <c r="R363" t="s">
        <v>1764</v>
      </c>
      <c r="S363" t="s">
        <v>106</v>
      </c>
      <c r="T363" t="s">
        <v>101</v>
      </c>
    </row>
    <row r="364" spans="1:20" x14ac:dyDescent="0.25">
      <c r="A364" s="1">
        <v>2922</v>
      </c>
      <c r="B364" t="s">
        <v>19</v>
      </c>
      <c r="C364" t="s">
        <v>34</v>
      </c>
      <c r="D364" t="s">
        <v>63</v>
      </c>
      <c r="E364" t="s">
        <v>50</v>
      </c>
      <c r="F364" t="s">
        <v>73</v>
      </c>
      <c r="G364" t="s">
        <v>79</v>
      </c>
      <c r="H364" t="s">
        <v>624</v>
      </c>
      <c r="I364" t="s">
        <v>102</v>
      </c>
      <c r="J364" t="s">
        <v>112</v>
      </c>
      <c r="K364" t="s">
        <v>1353</v>
      </c>
      <c r="L364" t="s">
        <v>74</v>
      </c>
      <c r="M364" t="s">
        <v>74</v>
      </c>
      <c r="N364" t="s">
        <v>101</v>
      </c>
      <c r="O364" t="s">
        <v>107</v>
      </c>
      <c r="P364" t="s">
        <v>1186</v>
      </c>
      <c r="Q364" t="s">
        <v>101</v>
      </c>
      <c r="R364" t="s">
        <v>2023</v>
      </c>
      <c r="S364" t="s">
        <v>89</v>
      </c>
      <c r="T364" t="s">
        <v>1116</v>
      </c>
    </row>
    <row r="365" spans="1:20" x14ac:dyDescent="0.25">
      <c r="A365" s="1">
        <v>2923</v>
      </c>
      <c r="B365" t="s">
        <v>19</v>
      </c>
      <c r="C365" t="s">
        <v>35</v>
      </c>
      <c r="D365" t="s">
        <v>63</v>
      </c>
      <c r="E365" t="s">
        <v>66</v>
      </c>
      <c r="F365" t="s">
        <v>74</v>
      </c>
      <c r="G365" t="s">
        <v>80</v>
      </c>
      <c r="H365" t="s">
        <v>169</v>
      </c>
      <c r="I365" t="s">
        <v>96</v>
      </c>
      <c r="J365" t="s">
        <v>77</v>
      </c>
      <c r="K365" t="s">
        <v>726</v>
      </c>
      <c r="L365" t="s">
        <v>126</v>
      </c>
      <c r="M365" t="s">
        <v>73</v>
      </c>
      <c r="N365" t="s">
        <v>74</v>
      </c>
      <c r="O365" t="s">
        <v>108</v>
      </c>
      <c r="P365" t="s">
        <v>1047</v>
      </c>
      <c r="Q365" t="s">
        <v>73</v>
      </c>
      <c r="R365" t="s">
        <v>1433</v>
      </c>
      <c r="S365" t="s">
        <v>96</v>
      </c>
      <c r="T365" t="s">
        <v>83</v>
      </c>
    </row>
    <row r="366" spans="1:20" x14ac:dyDescent="0.25">
      <c r="A366" s="1">
        <v>2924</v>
      </c>
      <c r="B366" t="s">
        <v>19</v>
      </c>
      <c r="C366" t="s">
        <v>36</v>
      </c>
      <c r="D366" t="s">
        <v>63</v>
      </c>
      <c r="E366" t="s">
        <v>53</v>
      </c>
      <c r="F366" t="s">
        <v>73</v>
      </c>
      <c r="G366" t="s">
        <v>83</v>
      </c>
      <c r="H366" t="s">
        <v>593</v>
      </c>
      <c r="I366" t="s">
        <v>85</v>
      </c>
      <c r="J366" t="s">
        <v>77</v>
      </c>
      <c r="K366" t="s">
        <v>206</v>
      </c>
      <c r="L366" t="s">
        <v>73</v>
      </c>
      <c r="M366" t="s">
        <v>73</v>
      </c>
      <c r="N366" t="s">
        <v>83</v>
      </c>
      <c r="O366" t="s">
        <v>103</v>
      </c>
      <c r="P366" t="s">
        <v>609</v>
      </c>
      <c r="Q366" t="s">
        <v>73</v>
      </c>
      <c r="R366" t="s">
        <v>1976</v>
      </c>
      <c r="S366" t="s">
        <v>96</v>
      </c>
      <c r="T366" t="s">
        <v>101</v>
      </c>
    </row>
    <row r="367" spans="1:20" x14ac:dyDescent="0.25">
      <c r="A367" s="1">
        <v>2925</v>
      </c>
      <c r="B367" t="s">
        <v>19</v>
      </c>
      <c r="C367" t="s">
        <v>37</v>
      </c>
      <c r="D367" t="s">
        <v>63</v>
      </c>
      <c r="E367" t="s">
        <v>71</v>
      </c>
      <c r="F367" t="s">
        <v>74</v>
      </c>
      <c r="G367" t="s">
        <v>89</v>
      </c>
      <c r="H367" t="s">
        <v>570</v>
      </c>
      <c r="I367" t="s">
        <v>102</v>
      </c>
      <c r="J367" t="s">
        <v>93</v>
      </c>
      <c r="K367" t="s">
        <v>1130</v>
      </c>
      <c r="L367" t="s">
        <v>126</v>
      </c>
      <c r="M367" t="s">
        <v>126</v>
      </c>
      <c r="N367" t="s">
        <v>131</v>
      </c>
      <c r="O367" t="s">
        <v>98</v>
      </c>
      <c r="P367" t="s">
        <v>115</v>
      </c>
      <c r="Q367" t="s">
        <v>73</v>
      </c>
      <c r="R367" t="s">
        <v>1517</v>
      </c>
      <c r="S367" t="s">
        <v>85</v>
      </c>
      <c r="T367" t="s">
        <v>101</v>
      </c>
    </row>
    <row r="368" spans="1:20" x14ac:dyDescent="0.25">
      <c r="A368" s="1">
        <v>2926</v>
      </c>
      <c r="B368" t="s">
        <v>19</v>
      </c>
      <c r="C368" t="s">
        <v>38</v>
      </c>
      <c r="D368" t="s">
        <v>63</v>
      </c>
      <c r="E368" t="s">
        <v>62</v>
      </c>
      <c r="F368" t="s">
        <v>73</v>
      </c>
      <c r="G368" t="s">
        <v>92</v>
      </c>
      <c r="H368" t="s">
        <v>512</v>
      </c>
      <c r="I368" t="s">
        <v>92</v>
      </c>
      <c r="J368" t="s">
        <v>88</v>
      </c>
      <c r="K368" t="s">
        <v>1256</v>
      </c>
      <c r="L368" t="s">
        <v>101</v>
      </c>
      <c r="M368" t="s">
        <v>73</v>
      </c>
      <c r="N368" t="s">
        <v>74</v>
      </c>
      <c r="O368" t="s">
        <v>86</v>
      </c>
      <c r="P368" t="s">
        <v>1299</v>
      </c>
      <c r="Q368" t="s">
        <v>73</v>
      </c>
      <c r="R368" t="s">
        <v>1657</v>
      </c>
      <c r="S368" t="s">
        <v>82</v>
      </c>
      <c r="T368" t="s">
        <v>131</v>
      </c>
    </row>
    <row r="369" spans="1:20" x14ac:dyDescent="0.25">
      <c r="A369" s="1">
        <v>2927</v>
      </c>
      <c r="B369" t="s">
        <v>19</v>
      </c>
      <c r="C369" t="s">
        <v>39</v>
      </c>
      <c r="D369" t="s">
        <v>63</v>
      </c>
      <c r="E369" t="s">
        <v>59</v>
      </c>
      <c r="F369" t="s">
        <v>73</v>
      </c>
      <c r="G369" t="s">
        <v>90</v>
      </c>
      <c r="H369" t="s">
        <v>961</v>
      </c>
      <c r="I369" t="s">
        <v>114</v>
      </c>
      <c r="J369" t="s">
        <v>105</v>
      </c>
      <c r="K369" t="s">
        <v>1336</v>
      </c>
      <c r="L369" t="s">
        <v>126</v>
      </c>
      <c r="M369" t="s">
        <v>73</v>
      </c>
      <c r="N369" t="s">
        <v>74</v>
      </c>
      <c r="O369" t="s">
        <v>93</v>
      </c>
      <c r="P369" t="s">
        <v>576</v>
      </c>
      <c r="Q369" t="s">
        <v>73</v>
      </c>
      <c r="R369" t="s">
        <v>1532</v>
      </c>
      <c r="S369" t="s">
        <v>75</v>
      </c>
      <c r="T369" t="s">
        <v>117</v>
      </c>
    </row>
    <row r="370" spans="1:20" x14ac:dyDescent="0.25">
      <c r="A370" s="1">
        <v>2928</v>
      </c>
      <c r="B370" t="s">
        <v>19</v>
      </c>
      <c r="C370" t="s">
        <v>24</v>
      </c>
      <c r="D370" t="s">
        <v>64</v>
      </c>
      <c r="E370" t="s">
        <v>41</v>
      </c>
      <c r="F370" t="s">
        <v>73</v>
      </c>
      <c r="G370" t="s">
        <v>95</v>
      </c>
      <c r="H370" t="s">
        <v>711</v>
      </c>
      <c r="I370" t="s">
        <v>99</v>
      </c>
      <c r="J370" t="s">
        <v>107</v>
      </c>
      <c r="K370" t="s">
        <v>1207</v>
      </c>
      <c r="L370" t="s">
        <v>101</v>
      </c>
      <c r="M370" t="s">
        <v>73</v>
      </c>
      <c r="N370" t="s">
        <v>73</v>
      </c>
      <c r="O370" t="s">
        <v>114</v>
      </c>
      <c r="P370" t="s">
        <v>726</v>
      </c>
      <c r="Q370" t="s">
        <v>74</v>
      </c>
      <c r="R370" t="s">
        <v>1699</v>
      </c>
      <c r="S370" t="s">
        <v>78</v>
      </c>
      <c r="T370" t="s">
        <v>131</v>
      </c>
    </row>
    <row r="371" spans="1:20" x14ac:dyDescent="0.25">
      <c r="A371" s="1">
        <v>2929</v>
      </c>
      <c r="B371" t="s">
        <v>19</v>
      </c>
      <c r="C371" t="s">
        <v>25</v>
      </c>
      <c r="D371" t="s">
        <v>64</v>
      </c>
      <c r="E371" t="s">
        <v>70</v>
      </c>
      <c r="F371" t="s">
        <v>74</v>
      </c>
      <c r="G371" t="s">
        <v>92</v>
      </c>
      <c r="H371" t="s">
        <v>961</v>
      </c>
      <c r="I371" t="s">
        <v>96</v>
      </c>
      <c r="J371" t="s">
        <v>98</v>
      </c>
      <c r="K371" t="s">
        <v>1327</v>
      </c>
      <c r="L371" t="s">
        <v>74</v>
      </c>
      <c r="M371" t="s">
        <v>73</v>
      </c>
      <c r="N371" t="s">
        <v>101</v>
      </c>
      <c r="O371" t="s">
        <v>80</v>
      </c>
      <c r="P371" t="s">
        <v>281</v>
      </c>
      <c r="Q371" t="s">
        <v>74</v>
      </c>
      <c r="R371" t="s">
        <v>1499</v>
      </c>
      <c r="S371" t="s">
        <v>96</v>
      </c>
      <c r="T371" t="s">
        <v>131</v>
      </c>
    </row>
    <row r="372" spans="1:20" x14ac:dyDescent="0.25">
      <c r="A372" s="1">
        <v>2930</v>
      </c>
      <c r="B372" t="s">
        <v>19</v>
      </c>
      <c r="C372" t="s">
        <v>26</v>
      </c>
      <c r="D372" t="s">
        <v>64</v>
      </c>
      <c r="E372" t="s">
        <v>45</v>
      </c>
      <c r="F372" t="s">
        <v>73</v>
      </c>
      <c r="G372" t="s">
        <v>86</v>
      </c>
      <c r="H372" t="s">
        <v>764</v>
      </c>
      <c r="I372" t="s">
        <v>90</v>
      </c>
      <c r="J372" t="s">
        <v>95</v>
      </c>
      <c r="K372" t="s">
        <v>1237</v>
      </c>
      <c r="L372" t="s">
        <v>126</v>
      </c>
      <c r="M372" t="s">
        <v>73</v>
      </c>
      <c r="N372" t="s">
        <v>74</v>
      </c>
      <c r="O372" t="s">
        <v>79</v>
      </c>
      <c r="P372" t="s">
        <v>873</v>
      </c>
      <c r="Q372" t="s">
        <v>74</v>
      </c>
      <c r="R372" t="s">
        <v>1767</v>
      </c>
      <c r="S372" t="s">
        <v>116</v>
      </c>
      <c r="T372" t="s">
        <v>131</v>
      </c>
    </row>
    <row r="373" spans="1:20" x14ac:dyDescent="0.25">
      <c r="A373" s="1">
        <v>2931</v>
      </c>
      <c r="B373" t="s">
        <v>19</v>
      </c>
      <c r="C373" t="s">
        <v>27</v>
      </c>
      <c r="D373" t="s">
        <v>64</v>
      </c>
      <c r="E373" t="s">
        <v>49</v>
      </c>
      <c r="F373" t="s">
        <v>74</v>
      </c>
      <c r="G373" t="s">
        <v>90</v>
      </c>
      <c r="H373" t="s">
        <v>358</v>
      </c>
      <c r="I373" t="s">
        <v>89</v>
      </c>
      <c r="J373" t="s">
        <v>92</v>
      </c>
      <c r="K373" t="s">
        <v>1197</v>
      </c>
      <c r="L373" t="s">
        <v>74</v>
      </c>
      <c r="M373" t="s">
        <v>73</v>
      </c>
      <c r="N373" t="s">
        <v>101</v>
      </c>
      <c r="O373" t="s">
        <v>94</v>
      </c>
      <c r="P373" t="s">
        <v>914</v>
      </c>
      <c r="Q373" t="s">
        <v>74</v>
      </c>
      <c r="R373" t="s">
        <v>1545</v>
      </c>
      <c r="S373" t="s">
        <v>85</v>
      </c>
      <c r="T373" t="s">
        <v>101</v>
      </c>
    </row>
    <row r="374" spans="1:20" x14ac:dyDescent="0.25">
      <c r="A374" s="1">
        <v>2932</v>
      </c>
      <c r="B374" t="s">
        <v>19</v>
      </c>
      <c r="C374" t="s">
        <v>28</v>
      </c>
      <c r="D374" t="s">
        <v>64</v>
      </c>
      <c r="E374" t="s">
        <v>66</v>
      </c>
      <c r="F374" t="s">
        <v>73</v>
      </c>
      <c r="G374" t="s">
        <v>91</v>
      </c>
      <c r="H374" t="s">
        <v>678</v>
      </c>
      <c r="I374" t="s">
        <v>107</v>
      </c>
      <c r="J374" t="s">
        <v>110</v>
      </c>
      <c r="K374" t="s">
        <v>1281</v>
      </c>
      <c r="L374" t="s">
        <v>126</v>
      </c>
      <c r="M374" t="s">
        <v>126</v>
      </c>
      <c r="N374" t="s">
        <v>73</v>
      </c>
      <c r="O374" t="s">
        <v>93</v>
      </c>
      <c r="P374" t="s">
        <v>1289</v>
      </c>
      <c r="Q374" t="s">
        <v>126</v>
      </c>
      <c r="R374" t="s">
        <v>2173</v>
      </c>
      <c r="S374" t="s">
        <v>116</v>
      </c>
      <c r="T374" t="s">
        <v>1116</v>
      </c>
    </row>
    <row r="375" spans="1:20" x14ac:dyDescent="0.25">
      <c r="A375" s="1">
        <v>2933</v>
      </c>
      <c r="B375" t="s">
        <v>19</v>
      </c>
      <c r="C375" t="s">
        <v>40</v>
      </c>
      <c r="D375" t="s">
        <v>64</v>
      </c>
      <c r="E375" t="s">
        <v>42</v>
      </c>
      <c r="F375" t="s">
        <v>74</v>
      </c>
      <c r="G375" t="s">
        <v>98</v>
      </c>
      <c r="H375" t="s">
        <v>636</v>
      </c>
      <c r="I375" t="s">
        <v>79</v>
      </c>
      <c r="J375" t="s">
        <v>109</v>
      </c>
      <c r="K375" t="s">
        <v>1214</v>
      </c>
      <c r="L375" t="s">
        <v>126</v>
      </c>
      <c r="M375" t="s">
        <v>73</v>
      </c>
      <c r="N375" t="s">
        <v>131</v>
      </c>
      <c r="O375" t="s">
        <v>98</v>
      </c>
      <c r="P375" t="s">
        <v>1144</v>
      </c>
      <c r="Q375" t="s">
        <v>74</v>
      </c>
      <c r="R375" t="s">
        <v>1455</v>
      </c>
      <c r="S375" t="s">
        <v>85</v>
      </c>
      <c r="T375" t="s">
        <v>101</v>
      </c>
    </row>
    <row r="376" spans="1:20" x14ac:dyDescent="0.25">
      <c r="A376" s="1">
        <v>2934</v>
      </c>
      <c r="B376" t="s">
        <v>19</v>
      </c>
      <c r="C376" t="s">
        <v>29</v>
      </c>
      <c r="D376" t="s">
        <v>64</v>
      </c>
      <c r="E376" t="s">
        <v>54</v>
      </c>
      <c r="F376" t="s">
        <v>73</v>
      </c>
      <c r="G376" t="s">
        <v>98</v>
      </c>
      <c r="H376" t="s">
        <v>362</v>
      </c>
      <c r="I376" t="s">
        <v>102</v>
      </c>
      <c r="J376" t="s">
        <v>109</v>
      </c>
      <c r="K376" t="s">
        <v>1288</v>
      </c>
      <c r="L376" t="s">
        <v>101</v>
      </c>
      <c r="M376" t="s">
        <v>126</v>
      </c>
      <c r="N376" t="s">
        <v>1116</v>
      </c>
      <c r="O376" t="s">
        <v>82</v>
      </c>
      <c r="P376" t="s">
        <v>829</v>
      </c>
      <c r="Q376" t="s">
        <v>73</v>
      </c>
      <c r="R376" t="s">
        <v>2155</v>
      </c>
      <c r="S376" t="s">
        <v>82</v>
      </c>
      <c r="T376" t="s">
        <v>101</v>
      </c>
    </row>
    <row r="377" spans="1:20" x14ac:dyDescent="0.25">
      <c r="A377" s="1">
        <v>2935</v>
      </c>
      <c r="B377" t="s">
        <v>19</v>
      </c>
      <c r="C377" t="s">
        <v>30</v>
      </c>
      <c r="D377" t="s">
        <v>64</v>
      </c>
      <c r="E377" t="s">
        <v>61</v>
      </c>
      <c r="F377" t="s">
        <v>74</v>
      </c>
      <c r="G377" t="s">
        <v>100</v>
      </c>
      <c r="H377" t="s">
        <v>932</v>
      </c>
      <c r="I377" t="s">
        <v>79</v>
      </c>
      <c r="J377" t="s">
        <v>88</v>
      </c>
      <c r="K377" t="s">
        <v>1211</v>
      </c>
      <c r="L377" t="s">
        <v>83</v>
      </c>
      <c r="M377" t="s">
        <v>73</v>
      </c>
      <c r="N377" t="s">
        <v>101</v>
      </c>
      <c r="O377" t="s">
        <v>98</v>
      </c>
      <c r="P377" t="s">
        <v>609</v>
      </c>
      <c r="Q377" t="s">
        <v>73</v>
      </c>
      <c r="R377" t="s">
        <v>2067</v>
      </c>
      <c r="S377" t="s">
        <v>117</v>
      </c>
      <c r="T377" t="s">
        <v>74</v>
      </c>
    </row>
    <row r="378" spans="1:20" x14ac:dyDescent="0.25">
      <c r="A378" s="1">
        <v>2936</v>
      </c>
      <c r="B378" t="s">
        <v>19</v>
      </c>
      <c r="C378" t="s">
        <v>31</v>
      </c>
      <c r="D378" t="s">
        <v>64</v>
      </c>
      <c r="E378" t="s">
        <v>71</v>
      </c>
      <c r="F378" t="s">
        <v>74</v>
      </c>
      <c r="G378" t="s">
        <v>93</v>
      </c>
      <c r="H378" t="s">
        <v>197</v>
      </c>
      <c r="I378" t="s">
        <v>94</v>
      </c>
      <c r="J378" t="s">
        <v>91</v>
      </c>
      <c r="K378" t="s">
        <v>1373</v>
      </c>
      <c r="L378" t="s">
        <v>1116</v>
      </c>
      <c r="M378" t="s">
        <v>73</v>
      </c>
      <c r="N378" t="s">
        <v>73</v>
      </c>
      <c r="O378" t="s">
        <v>94</v>
      </c>
      <c r="P378" t="s">
        <v>961</v>
      </c>
      <c r="Q378" t="s">
        <v>73</v>
      </c>
      <c r="R378" t="s">
        <v>1688</v>
      </c>
      <c r="S378" t="s">
        <v>82</v>
      </c>
      <c r="T378" t="s">
        <v>131</v>
      </c>
    </row>
    <row r="379" spans="1:20" x14ac:dyDescent="0.25">
      <c r="A379" s="1">
        <v>2937</v>
      </c>
      <c r="B379" t="s">
        <v>19</v>
      </c>
      <c r="C379" t="s">
        <v>32</v>
      </c>
      <c r="D379" t="s">
        <v>64</v>
      </c>
      <c r="E379" t="s">
        <v>72</v>
      </c>
      <c r="F379" t="s">
        <v>73</v>
      </c>
      <c r="G379" t="s">
        <v>129</v>
      </c>
      <c r="H379" t="s">
        <v>989</v>
      </c>
      <c r="I379" t="s">
        <v>90</v>
      </c>
      <c r="J379" t="s">
        <v>114</v>
      </c>
      <c r="K379" t="s">
        <v>1288</v>
      </c>
      <c r="L379" t="s">
        <v>1116</v>
      </c>
      <c r="M379" t="s">
        <v>73</v>
      </c>
      <c r="N379" t="s">
        <v>101</v>
      </c>
      <c r="O379" t="s">
        <v>95</v>
      </c>
      <c r="P379" t="s">
        <v>1182</v>
      </c>
      <c r="Q379" t="s">
        <v>73</v>
      </c>
      <c r="R379" t="s">
        <v>1675</v>
      </c>
      <c r="S379" t="s">
        <v>116</v>
      </c>
      <c r="T379" t="s">
        <v>83</v>
      </c>
    </row>
    <row r="380" spans="1:20" x14ac:dyDescent="0.25">
      <c r="A380" s="1">
        <v>2938</v>
      </c>
      <c r="B380" t="s">
        <v>19</v>
      </c>
      <c r="C380" t="s">
        <v>34</v>
      </c>
      <c r="D380" t="s">
        <v>64</v>
      </c>
      <c r="E380" t="s">
        <v>53</v>
      </c>
      <c r="F380" t="s">
        <v>73</v>
      </c>
      <c r="G380" t="s">
        <v>77</v>
      </c>
      <c r="H380" t="s">
        <v>180</v>
      </c>
      <c r="I380" t="s">
        <v>98</v>
      </c>
      <c r="J380" t="s">
        <v>86</v>
      </c>
      <c r="K380" t="s">
        <v>1190</v>
      </c>
      <c r="L380" t="s">
        <v>126</v>
      </c>
      <c r="M380" t="s">
        <v>74</v>
      </c>
      <c r="N380" t="s">
        <v>74</v>
      </c>
      <c r="O380" t="s">
        <v>105</v>
      </c>
      <c r="P380" t="s">
        <v>1217</v>
      </c>
      <c r="Q380" t="s">
        <v>74</v>
      </c>
      <c r="R380" t="s">
        <v>2154</v>
      </c>
      <c r="S380" t="s">
        <v>82</v>
      </c>
      <c r="T380" t="s">
        <v>83</v>
      </c>
    </row>
    <row r="381" spans="1:20" x14ac:dyDescent="0.25">
      <c r="A381" s="1">
        <v>2939</v>
      </c>
      <c r="B381" t="s">
        <v>19</v>
      </c>
      <c r="C381" t="s">
        <v>35</v>
      </c>
      <c r="D381" t="s">
        <v>64</v>
      </c>
      <c r="E381" t="s">
        <v>45</v>
      </c>
      <c r="F381" t="s">
        <v>74</v>
      </c>
      <c r="G381" t="s">
        <v>88</v>
      </c>
      <c r="H381" t="s">
        <v>288</v>
      </c>
      <c r="I381" t="s">
        <v>94</v>
      </c>
      <c r="J381" t="s">
        <v>88</v>
      </c>
      <c r="K381" t="s">
        <v>1303</v>
      </c>
      <c r="L381" t="s">
        <v>131</v>
      </c>
      <c r="M381" t="s">
        <v>74</v>
      </c>
      <c r="N381" t="s">
        <v>74</v>
      </c>
      <c r="O381" t="s">
        <v>93</v>
      </c>
      <c r="P381" t="s">
        <v>1126</v>
      </c>
      <c r="Q381" t="s">
        <v>74</v>
      </c>
      <c r="R381" t="s">
        <v>2144</v>
      </c>
      <c r="S381" t="s">
        <v>117</v>
      </c>
      <c r="T381" t="s">
        <v>101</v>
      </c>
    </row>
    <row r="382" spans="1:20" x14ac:dyDescent="0.25">
      <c r="A382" s="1">
        <v>2940</v>
      </c>
      <c r="B382" t="s">
        <v>19</v>
      </c>
      <c r="C382" t="s">
        <v>36</v>
      </c>
      <c r="D382" t="s">
        <v>64</v>
      </c>
      <c r="E382" t="s">
        <v>70</v>
      </c>
      <c r="F382" t="s">
        <v>73</v>
      </c>
      <c r="G382" t="s">
        <v>75</v>
      </c>
      <c r="H382" t="s">
        <v>350</v>
      </c>
      <c r="I382" t="s">
        <v>81</v>
      </c>
      <c r="J382" t="s">
        <v>107</v>
      </c>
      <c r="K382" t="s">
        <v>1167</v>
      </c>
      <c r="L382" t="s">
        <v>74</v>
      </c>
      <c r="M382" t="s">
        <v>73</v>
      </c>
      <c r="N382" t="s">
        <v>74</v>
      </c>
      <c r="O382" t="s">
        <v>99</v>
      </c>
      <c r="P382" t="s">
        <v>914</v>
      </c>
      <c r="Q382" t="s">
        <v>74</v>
      </c>
      <c r="R382" t="s">
        <v>1523</v>
      </c>
      <c r="S382" t="s">
        <v>116</v>
      </c>
      <c r="T382" t="s">
        <v>1116</v>
      </c>
    </row>
    <row r="383" spans="1:20" x14ac:dyDescent="0.25">
      <c r="A383" s="1">
        <v>2941</v>
      </c>
      <c r="B383" t="s">
        <v>19</v>
      </c>
      <c r="C383" t="s">
        <v>37</v>
      </c>
      <c r="D383" t="s">
        <v>64</v>
      </c>
      <c r="E383" t="s">
        <v>51</v>
      </c>
      <c r="F383" t="s">
        <v>74</v>
      </c>
      <c r="G383" t="s">
        <v>80</v>
      </c>
      <c r="H383" t="s">
        <v>968</v>
      </c>
      <c r="I383" t="s">
        <v>103</v>
      </c>
      <c r="J383" t="s">
        <v>114</v>
      </c>
      <c r="K383" t="s">
        <v>1172</v>
      </c>
      <c r="L383" t="s">
        <v>101</v>
      </c>
      <c r="M383" t="s">
        <v>73</v>
      </c>
      <c r="N383" t="s">
        <v>101</v>
      </c>
      <c r="O383" t="s">
        <v>102</v>
      </c>
      <c r="P383" t="s">
        <v>1144</v>
      </c>
      <c r="Q383" t="s">
        <v>126</v>
      </c>
      <c r="R383" t="s">
        <v>1092</v>
      </c>
      <c r="S383" t="s">
        <v>117</v>
      </c>
      <c r="T383" t="s">
        <v>1116</v>
      </c>
    </row>
    <row r="384" spans="1:20" x14ac:dyDescent="0.25">
      <c r="A384" s="1">
        <v>2942</v>
      </c>
      <c r="B384" t="s">
        <v>19</v>
      </c>
      <c r="C384" t="s">
        <v>38</v>
      </c>
      <c r="D384" t="s">
        <v>64</v>
      </c>
      <c r="E384" t="s">
        <v>55</v>
      </c>
      <c r="F384" t="s">
        <v>74</v>
      </c>
      <c r="G384" t="s">
        <v>86</v>
      </c>
      <c r="H384" t="s">
        <v>919</v>
      </c>
      <c r="I384" t="s">
        <v>86</v>
      </c>
      <c r="J384" t="s">
        <v>80</v>
      </c>
      <c r="K384" t="s">
        <v>1331</v>
      </c>
      <c r="L384" t="s">
        <v>1116</v>
      </c>
      <c r="M384" t="s">
        <v>126</v>
      </c>
      <c r="N384" t="s">
        <v>126</v>
      </c>
      <c r="O384" t="s">
        <v>106</v>
      </c>
      <c r="P384" t="s">
        <v>297</v>
      </c>
      <c r="Q384" t="s">
        <v>73</v>
      </c>
      <c r="R384" t="s">
        <v>2156</v>
      </c>
      <c r="S384" t="s">
        <v>87</v>
      </c>
      <c r="T384" t="s">
        <v>83</v>
      </c>
    </row>
    <row r="385" spans="1:20" x14ac:dyDescent="0.25">
      <c r="A385" s="1">
        <v>2943</v>
      </c>
      <c r="B385" t="s">
        <v>19</v>
      </c>
      <c r="C385" t="s">
        <v>39</v>
      </c>
      <c r="D385" t="s">
        <v>64</v>
      </c>
      <c r="E385" t="s">
        <v>42</v>
      </c>
      <c r="F385" t="s">
        <v>73</v>
      </c>
      <c r="G385" t="s">
        <v>75</v>
      </c>
      <c r="H385" t="s">
        <v>714</v>
      </c>
      <c r="I385" t="s">
        <v>77</v>
      </c>
      <c r="J385" t="s">
        <v>111</v>
      </c>
      <c r="K385" t="s">
        <v>1201</v>
      </c>
      <c r="L385" t="s">
        <v>126</v>
      </c>
      <c r="M385" t="s">
        <v>74</v>
      </c>
      <c r="N385" t="s">
        <v>74</v>
      </c>
      <c r="O385" t="s">
        <v>92</v>
      </c>
      <c r="P385" t="s">
        <v>609</v>
      </c>
      <c r="Q385" t="s">
        <v>73</v>
      </c>
      <c r="R385" t="s">
        <v>1789</v>
      </c>
      <c r="S385" t="s">
        <v>85</v>
      </c>
      <c r="T385" t="s">
        <v>117</v>
      </c>
    </row>
    <row r="386" spans="1:20" x14ac:dyDescent="0.25">
      <c r="A386" s="1">
        <v>2944</v>
      </c>
      <c r="B386" t="s">
        <v>19</v>
      </c>
      <c r="C386" t="s">
        <v>24</v>
      </c>
      <c r="D386" t="s">
        <v>65</v>
      </c>
      <c r="E386" t="s">
        <v>47</v>
      </c>
      <c r="F386" t="s">
        <v>74</v>
      </c>
      <c r="G386" t="s">
        <v>108</v>
      </c>
      <c r="H386" t="s">
        <v>411</v>
      </c>
      <c r="I386" t="s">
        <v>114</v>
      </c>
      <c r="J386" t="s">
        <v>93</v>
      </c>
      <c r="K386" t="s">
        <v>1183</v>
      </c>
      <c r="L386" t="s">
        <v>126</v>
      </c>
      <c r="M386" t="s">
        <v>73</v>
      </c>
      <c r="N386" t="s">
        <v>73</v>
      </c>
      <c r="O386" t="s">
        <v>95</v>
      </c>
      <c r="P386" t="s">
        <v>772</v>
      </c>
      <c r="Q386" t="s">
        <v>126</v>
      </c>
      <c r="R386" t="s">
        <v>1626</v>
      </c>
      <c r="S386" t="s">
        <v>82</v>
      </c>
      <c r="T386" t="s">
        <v>1116</v>
      </c>
    </row>
    <row r="387" spans="1:20" x14ac:dyDescent="0.25">
      <c r="A387" s="1">
        <v>2945</v>
      </c>
      <c r="B387" t="s">
        <v>19</v>
      </c>
      <c r="C387" t="s">
        <v>25</v>
      </c>
      <c r="D387" t="s">
        <v>65</v>
      </c>
      <c r="E387" t="s">
        <v>43</v>
      </c>
      <c r="F387" t="s">
        <v>74</v>
      </c>
      <c r="G387" t="s">
        <v>108</v>
      </c>
      <c r="H387" t="s">
        <v>567</v>
      </c>
      <c r="I387" t="s">
        <v>107</v>
      </c>
      <c r="J387" t="s">
        <v>110</v>
      </c>
      <c r="K387" t="s">
        <v>1379</v>
      </c>
      <c r="L387" t="s">
        <v>126</v>
      </c>
      <c r="M387" t="s">
        <v>74</v>
      </c>
      <c r="N387" t="s">
        <v>73</v>
      </c>
      <c r="O387" t="s">
        <v>114</v>
      </c>
      <c r="P387" t="s">
        <v>681</v>
      </c>
      <c r="Q387" t="s">
        <v>74</v>
      </c>
      <c r="R387" t="s">
        <v>1827</v>
      </c>
      <c r="S387" t="s">
        <v>116</v>
      </c>
      <c r="T387" t="s">
        <v>1116</v>
      </c>
    </row>
    <row r="388" spans="1:20" x14ac:dyDescent="0.25">
      <c r="A388" s="1">
        <v>2946</v>
      </c>
      <c r="B388" t="s">
        <v>19</v>
      </c>
      <c r="C388" t="s">
        <v>26</v>
      </c>
      <c r="D388" t="s">
        <v>65</v>
      </c>
      <c r="E388" t="s">
        <v>48</v>
      </c>
      <c r="F388" t="s">
        <v>73</v>
      </c>
      <c r="G388" t="s">
        <v>90</v>
      </c>
      <c r="H388" t="s">
        <v>144</v>
      </c>
      <c r="I388" t="s">
        <v>94</v>
      </c>
      <c r="J388" t="s">
        <v>100</v>
      </c>
      <c r="K388" t="s">
        <v>1218</v>
      </c>
      <c r="L388" t="s">
        <v>126</v>
      </c>
      <c r="M388" t="s">
        <v>74</v>
      </c>
      <c r="N388" t="s">
        <v>131</v>
      </c>
      <c r="O388" t="s">
        <v>96</v>
      </c>
      <c r="P388" t="s">
        <v>91</v>
      </c>
      <c r="Q388" t="s">
        <v>73</v>
      </c>
      <c r="R388" t="s">
        <v>1703</v>
      </c>
      <c r="S388" t="s">
        <v>89</v>
      </c>
      <c r="T388" t="s">
        <v>117</v>
      </c>
    </row>
    <row r="389" spans="1:20" x14ac:dyDescent="0.25">
      <c r="A389" s="1">
        <v>2947</v>
      </c>
      <c r="B389" t="s">
        <v>19</v>
      </c>
      <c r="C389" t="s">
        <v>27</v>
      </c>
      <c r="D389" t="s">
        <v>65</v>
      </c>
      <c r="E389" t="s">
        <v>46</v>
      </c>
      <c r="F389" t="s">
        <v>73</v>
      </c>
      <c r="G389" t="s">
        <v>103</v>
      </c>
      <c r="H389" t="s">
        <v>955</v>
      </c>
      <c r="I389" t="s">
        <v>94</v>
      </c>
      <c r="J389" t="s">
        <v>84</v>
      </c>
      <c r="K389" t="s">
        <v>1278</v>
      </c>
      <c r="L389" t="s">
        <v>126</v>
      </c>
      <c r="M389" t="s">
        <v>74</v>
      </c>
      <c r="N389" t="s">
        <v>101</v>
      </c>
      <c r="O389" t="s">
        <v>113</v>
      </c>
      <c r="P389" t="s">
        <v>894</v>
      </c>
      <c r="Q389" t="s">
        <v>73</v>
      </c>
      <c r="R389" t="s">
        <v>1977</v>
      </c>
      <c r="S389" t="s">
        <v>75</v>
      </c>
      <c r="T389" t="s">
        <v>78</v>
      </c>
    </row>
    <row r="390" spans="1:20" x14ac:dyDescent="0.25">
      <c r="A390" s="1">
        <v>2948</v>
      </c>
      <c r="B390" t="s">
        <v>19</v>
      </c>
      <c r="C390" t="s">
        <v>28</v>
      </c>
      <c r="D390" t="s">
        <v>65</v>
      </c>
      <c r="E390" t="s">
        <v>50</v>
      </c>
      <c r="F390" t="s">
        <v>74</v>
      </c>
      <c r="G390" t="s">
        <v>89</v>
      </c>
      <c r="H390" t="s">
        <v>192</v>
      </c>
      <c r="I390" t="s">
        <v>103</v>
      </c>
      <c r="J390" t="s">
        <v>80</v>
      </c>
      <c r="K390" t="s">
        <v>1353</v>
      </c>
      <c r="L390" t="s">
        <v>73</v>
      </c>
      <c r="M390" t="s">
        <v>126</v>
      </c>
      <c r="N390" t="s">
        <v>126</v>
      </c>
      <c r="O390" t="s">
        <v>81</v>
      </c>
      <c r="P390" t="s">
        <v>84</v>
      </c>
      <c r="Q390" t="s">
        <v>73</v>
      </c>
      <c r="R390" t="s">
        <v>1941</v>
      </c>
      <c r="S390" t="s">
        <v>82</v>
      </c>
      <c r="T390" t="s">
        <v>126</v>
      </c>
    </row>
    <row r="391" spans="1:20" x14ac:dyDescent="0.25">
      <c r="A391" s="1">
        <v>2949</v>
      </c>
      <c r="B391" t="s">
        <v>19</v>
      </c>
      <c r="C391" t="s">
        <v>29</v>
      </c>
      <c r="D391" t="s">
        <v>65</v>
      </c>
      <c r="E391" t="s">
        <v>57</v>
      </c>
      <c r="F391" t="s">
        <v>73</v>
      </c>
      <c r="G391" t="s">
        <v>113</v>
      </c>
      <c r="H391" t="s">
        <v>357</v>
      </c>
      <c r="I391" t="s">
        <v>105</v>
      </c>
      <c r="J391" t="s">
        <v>124</v>
      </c>
      <c r="K391" t="s">
        <v>1201</v>
      </c>
      <c r="L391" t="s">
        <v>101</v>
      </c>
      <c r="M391" t="s">
        <v>126</v>
      </c>
      <c r="N391" t="s">
        <v>74</v>
      </c>
      <c r="O391" t="s">
        <v>98</v>
      </c>
      <c r="P391" t="s">
        <v>806</v>
      </c>
      <c r="Q391" t="s">
        <v>73</v>
      </c>
      <c r="R391" t="s">
        <v>1457</v>
      </c>
      <c r="S391" t="s">
        <v>89</v>
      </c>
      <c r="T391" t="s">
        <v>117</v>
      </c>
    </row>
    <row r="392" spans="1:20" x14ac:dyDescent="0.25">
      <c r="A392" s="1">
        <v>2950</v>
      </c>
      <c r="B392" t="s">
        <v>19</v>
      </c>
      <c r="C392" t="s">
        <v>30</v>
      </c>
      <c r="D392" t="s">
        <v>65</v>
      </c>
      <c r="E392" t="s">
        <v>62</v>
      </c>
      <c r="F392" t="s">
        <v>74</v>
      </c>
      <c r="G392" t="s">
        <v>90</v>
      </c>
      <c r="H392" t="s">
        <v>371</v>
      </c>
      <c r="I392" t="s">
        <v>95</v>
      </c>
      <c r="J392" t="s">
        <v>129</v>
      </c>
      <c r="K392" t="s">
        <v>1320</v>
      </c>
      <c r="L392" t="s">
        <v>126</v>
      </c>
      <c r="M392" t="s">
        <v>74</v>
      </c>
      <c r="N392" t="s">
        <v>101</v>
      </c>
      <c r="O392" t="s">
        <v>98</v>
      </c>
      <c r="P392" t="s">
        <v>861</v>
      </c>
      <c r="Q392" t="s">
        <v>73</v>
      </c>
      <c r="R392" t="s">
        <v>1903</v>
      </c>
      <c r="S392" t="s">
        <v>89</v>
      </c>
      <c r="T392" t="s">
        <v>76</v>
      </c>
    </row>
    <row r="393" spans="1:20" x14ac:dyDescent="0.25">
      <c r="A393" s="1">
        <v>2951</v>
      </c>
      <c r="B393" t="s">
        <v>19</v>
      </c>
      <c r="C393" t="s">
        <v>31</v>
      </c>
      <c r="D393" t="s">
        <v>65</v>
      </c>
      <c r="E393" t="s">
        <v>67</v>
      </c>
      <c r="F393" t="s">
        <v>73</v>
      </c>
      <c r="G393" t="s">
        <v>105</v>
      </c>
      <c r="H393" t="s">
        <v>243</v>
      </c>
      <c r="I393" t="s">
        <v>94</v>
      </c>
      <c r="J393" t="s">
        <v>125</v>
      </c>
      <c r="K393" t="s">
        <v>1362</v>
      </c>
      <c r="L393" t="s">
        <v>126</v>
      </c>
      <c r="M393" t="s">
        <v>74</v>
      </c>
      <c r="N393" t="s">
        <v>74</v>
      </c>
      <c r="O393" t="s">
        <v>79</v>
      </c>
      <c r="P393" t="s">
        <v>1190</v>
      </c>
      <c r="Q393" t="s">
        <v>126</v>
      </c>
      <c r="R393" t="s">
        <v>1695</v>
      </c>
      <c r="S393" t="s">
        <v>75</v>
      </c>
      <c r="T393" t="s">
        <v>83</v>
      </c>
    </row>
    <row r="394" spans="1:20" x14ac:dyDescent="0.25">
      <c r="A394" s="1">
        <v>2952</v>
      </c>
      <c r="B394" t="s">
        <v>19</v>
      </c>
      <c r="C394" t="s">
        <v>32</v>
      </c>
      <c r="D394" t="s">
        <v>65</v>
      </c>
      <c r="E394" t="s">
        <v>60</v>
      </c>
      <c r="F394" t="s">
        <v>74</v>
      </c>
      <c r="G394" t="s">
        <v>79</v>
      </c>
      <c r="H394" t="s">
        <v>930</v>
      </c>
      <c r="I394" t="s">
        <v>96</v>
      </c>
      <c r="J394" t="s">
        <v>103</v>
      </c>
      <c r="K394" t="s">
        <v>919</v>
      </c>
      <c r="L394" t="s">
        <v>74</v>
      </c>
      <c r="M394" t="s">
        <v>73</v>
      </c>
      <c r="N394" t="s">
        <v>1116</v>
      </c>
      <c r="O394" t="s">
        <v>108</v>
      </c>
      <c r="P394" t="s">
        <v>1214</v>
      </c>
      <c r="Q394" t="s">
        <v>74</v>
      </c>
      <c r="R394" t="s">
        <v>1644</v>
      </c>
      <c r="S394" t="s">
        <v>116</v>
      </c>
      <c r="T394" t="s">
        <v>1116</v>
      </c>
    </row>
    <row r="395" spans="1:20" x14ac:dyDescent="0.25">
      <c r="A395" s="1">
        <v>2953</v>
      </c>
      <c r="B395" t="s">
        <v>19</v>
      </c>
      <c r="C395" t="s">
        <v>33</v>
      </c>
      <c r="D395" t="s">
        <v>65</v>
      </c>
      <c r="E395" t="s">
        <v>51</v>
      </c>
      <c r="F395" t="s">
        <v>73</v>
      </c>
      <c r="G395" t="s">
        <v>81</v>
      </c>
      <c r="H395" t="s">
        <v>554</v>
      </c>
      <c r="I395" t="s">
        <v>103</v>
      </c>
      <c r="J395" t="s">
        <v>80</v>
      </c>
      <c r="K395" t="s">
        <v>1117</v>
      </c>
      <c r="L395" t="s">
        <v>73</v>
      </c>
      <c r="M395" t="s">
        <v>73</v>
      </c>
      <c r="N395" t="s">
        <v>1116</v>
      </c>
      <c r="O395" t="s">
        <v>95</v>
      </c>
      <c r="P395" t="s">
        <v>681</v>
      </c>
      <c r="Q395" t="s">
        <v>74</v>
      </c>
      <c r="R395" t="s">
        <v>2152</v>
      </c>
      <c r="S395" t="s">
        <v>96</v>
      </c>
      <c r="T395" t="s">
        <v>83</v>
      </c>
    </row>
    <row r="396" spans="1:20" x14ac:dyDescent="0.25">
      <c r="A396" s="1">
        <v>2954</v>
      </c>
      <c r="B396" t="s">
        <v>19</v>
      </c>
      <c r="C396" t="s">
        <v>34</v>
      </c>
      <c r="D396" t="s">
        <v>65</v>
      </c>
      <c r="E396" t="s">
        <v>71</v>
      </c>
      <c r="F396" t="s">
        <v>73</v>
      </c>
      <c r="G396" t="s">
        <v>98</v>
      </c>
      <c r="H396" t="s">
        <v>927</v>
      </c>
      <c r="I396" t="s">
        <v>75</v>
      </c>
      <c r="J396" t="s">
        <v>97</v>
      </c>
      <c r="K396" t="s">
        <v>1140</v>
      </c>
      <c r="L396" t="s">
        <v>101</v>
      </c>
      <c r="M396" t="s">
        <v>126</v>
      </c>
      <c r="N396" t="s">
        <v>126</v>
      </c>
      <c r="O396" t="s">
        <v>81</v>
      </c>
      <c r="P396" t="s">
        <v>109</v>
      </c>
      <c r="Q396" t="s">
        <v>73</v>
      </c>
      <c r="R396" t="s">
        <v>2170</v>
      </c>
      <c r="S396" t="s">
        <v>85</v>
      </c>
      <c r="T396" t="s">
        <v>101</v>
      </c>
    </row>
    <row r="397" spans="1:20" x14ac:dyDescent="0.25">
      <c r="A397" s="1">
        <v>2955</v>
      </c>
      <c r="B397" t="s">
        <v>19</v>
      </c>
      <c r="C397" t="s">
        <v>35</v>
      </c>
      <c r="D397" t="s">
        <v>65</v>
      </c>
      <c r="E397" t="s">
        <v>56</v>
      </c>
      <c r="F397" t="s">
        <v>74</v>
      </c>
      <c r="G397" t="s">
        <v>93</v>
      </c>
      <c r="H397" t="s">
        <v>687</v>
      </c>
      <c r="I397" t="s">
        <v>89</v>
      </c>
      <c r="J397" t="s">
        <v>103</v>
      </c>
      <c r="K397" t="s">
        <v>1299</v>
      </c>
      <c r="L397" t="s">
        <v>126</v>
      </c>
      <c r="M397" t="s">
        <v>73</v>
      </c>
      <c r="N397" t="s">
        <v>1116</v>
      </c>
      <c r="O397" t="s">
        <v>103</v>
      </c>
      <c r="P397" t="s">
        <v>255</v>
      </c>
      <c r="Q397" t="s">
        <v>126</v>
      </c>
      <c r="R397" t="s">
        <v>1708</v>
      </c>
      <c r="S397" t="s">
        <v>117</v>
      </c>
      <c r="T397" t="s">
        <v>101</v>
      </c>
    </row>
    <row r="398" spans="1:20" x14ac:dyDescent="0.25">
      <c r="A398" s="1">
        <v>2956</v>
      </c>
      <c r="B398" t="s">
        <v>19</v>
      </c>
      <c r="C398" t="s">
        <v>36</v>
      </c>
      <c r="D398" t="s">
        <v>65</v>
      </c>
      <c r="E398" t="s">
        <v>50</v>
      </c>
      <c r="F398" t="s">
        <v>73</v>
      </c>
      <c r="G398" t="s">
        <v>85</v>
      </c>
      <c r="H398" t="s">
        <v>179</v>
      </c>
      <c r="I398" t="s">
        <v>80</v>
      </c>
      <c r="J398" t="s">
        <v>122</v>
      </c>
      <c r="K398" t="s">
        <v>1235</v>
      </c>
      <c r="L398" t="s">
        <v>73</v>
      </c>
      <c r="M398" t="s">
        <v>73</v>
      </c>
      <c r="N398" t="s">
        <v>131</v>
      </c>
      <c r="O398" t="s">
        <v>98</v>
      </c>
      <c r="P398" t="s">
        <v>93</v>
      </c>
      <c r="Q398" t="s">
        <v>73</v>
      </c>
      <c r="R398" t="s">
        <v>1979</v>
      </c>
      <c r="S398" t="s">
        <v>81</v>
      </c>
      <c r="T398" t="s">
        <v>1116</v>
      </c>
    </row>
    <row r="399" spans="1:20" x14ac:dyDescent="0.25">
      <c r="A399" s="1">
        <v>2957</v>
      </c>
      <c r="B399" t="s">
        <v>19</v>
      </c>
      <c r="C399" t="s">
        <v>37</v>
      </c>
      <c r="D399" t="s">
        <v>65</v>
      </c>
      <c r="E399" t="s">
        <v>52</v>
      </c>
      <c r="F399" t="s">
        <v>74</v>
      </c>
      <c r="G399" t="s">
        <v>79</v>
      </c>
      <c r="H399" t="s">
        <v>819</v>
      </c>
      <c r="I399" t="s">
        <v>103</v>
      </c>
      <c r="J399" t="s">
        <v>91</v>
      </c>
      <c r="K399" t="s">
        <v>1124</v>
      </c>
      <c r="L399" t="s">
        <v>74</v>
      </c>
      <c r="M399" t="s">
        <v>74</v>
      </c>
      <c r="N399" t="s">
        <v>126</v>
      </c>
      <c r="O399" t="s">
        <v>94</v>
      </c>
      <c r="P399" t="s">
        <v>842</v>
      </c>
      <c r="Q399" t="s">
        <v>74</v>
      </c>
      <c r="R399" t="s">
        <v>1548</v>
      </c>
      <c r="S399" t="s">
        <v>82</v>
      </c>
      <c r="T399" t="s">
        <v>1116</v>
      </c>
    </row>
    <row r="400" spans="1:20" x14ac:dyDescent="0.25">
      <c r="A400" s="1">
        <v>2958</v>
      </c>
      <c r="B400" t="s">
        <v>19</v>
      </c>
      <c r="C400" t="s">
        <v>38</v>
      </c>
      <c r="D400" t="s">
        <v>65</v>
      </c>
      <c r="E400" t="s">
        <v>57</v>
      </c>
      <c r="F400" t="s">
        <v>74</v>
      </c>
      <c r="G400" t="s">
        <v>90</v>
      </c>
      <c r="H400" t="s">
        <v>342</v>
      </c>
      <c r="I400" t="s">
        <v>95</v>
      </c>
      <c r="J400" t="s">
        <v>100</v>
      </c>
      <c r="K400" t="s">
        <v>1257</v>
      </c>
      <c r="L400" t="s">
        <v>74</v>
      </c>
      <c r="M400" t="s">
        <v>73</v>
      </c>
      <c r="N400" t="s">
        <v>74</v>
      </c>
      <c r="O400" t="s">
        <v>114</v>
      </c>
      <c r="P400" t="s">
        <v>439</v>
      </c>
      <c r="Q400" t="s">
        <v>74</v>
      </c>
      <c r="R400" t="s">
        <v>1805</v>
      </c>
      <c r="S400" t="s">
        <v>89</v>
      </c>
      <c r="T400" t="s">
        <v>131</v>
      </c>
    </row>
    <row r="401" spans="1:20" x14ac:dyDescent="0.25">
      <c r="A401" s="1">
        <v>2959</v>
      </c>
      <c r="B401" t="s">
        <v>19</v>
      </c>
      <c r="C401" t="s">
        <v>39</v>
      </c>
      <c r="D401" t="s">
        <v>65</v>
      </c>
      <c r="E401" t="s">
        <v>56</v>
      </c>
      <c r="F401" t="s">
        <v>73</v>
      </c>
      <c r="G401" t="s">
        <v>102</v>
      </c>
      <c r="H401" t="s">
        <v>510</v>
      </c>
      <c r="I401" t="s">
        <v>106</v>
      </c>
      <c r="J401" t="s">
        <v>114</v>
      </c>
      <c r="K401" t="s">
        <v>1144</v>
      </c>
      <c r="L401" t="s">
        <v>126</v>
      </c>
      <c r="M401" t="s">
        <v>126</v>
      </c>
      <c r="N401" t="s">
        <v>74</v>
      </c>
      <c r="O401" t="s">
        <v>91</v>
      </c>
      <c r="P401" t="s">
        <v>1177</v>
      </c>
      <c r="Q401" t="s">
        <v>74</v>
      </c>
      <c r="R401" t="s">
        <v>2157</v>
      </c>
      <c r="S401" t="s">
        <v>82</v>
      </c>
      <c r="T401" t="s">
        <v>83</v>
      </c>
    </row>
    <row r="402" spans="1:20" x14ac:dyDescent="0.25">
      <c r="A402" s="1">
        <v>2960</v>
      </c>
      <c r="B402" t="s">
        <v>19</v>
      </c>
      <c r="C402" t="s">
        <v>24</v>
      </c>
      <c r="D402" t="s">
        <v>66</v>
      </c>
      <c r="E402" t="s">
        <v>42</v>
      </c>
      <c r="F402" t="s">
        <v>73</v>
      </c>
      <c r="G402" t="s">
        <v>92</v>
      </c>
      <c r="H402" t="s">
        <v>171</v>
      </c>
      <c r="I402" t="s">
        <v>102</v>
      </c>
      <c r="J402" t="s">
        <v>93</v>
      </c>
      <c r="K402" t="s">
        <v>1246</v>
      </c>
      <c r="L402" t="s">
        <v>126</v>
      </c>
      <c r="M402" t="s">
        <v>126</v>
      </c>
      <c r="N402" t="s">
        <v>74</v>
      </c>
      <c r="O402" t="s">
        <v>80</v>
      </c>
      <c r="P402" t="s">
        <v>1036</v>
      </c>
      <c r="Q402" t="s">
        <v>73</v>
      </c>
      <c r="R402" t="s">
        <v>1573</v>
      </c>
      <c r="S402" t="s">
        <v>96</v>
      </c>
      <c r="T402" t="s">
        <v>1116</v>
      </c>
    </row>
    <row r="403" spans="1:20" x14ac:dyDescent="0.25">
      <c r="A403" s="1">
        <v>2961</v>
      </c>
      <c r="B403" t="s">
        <v>19</v>
      </c>
      <c r="C403" t="s">
        <v>25</v>
      </c>
      <c r="D403" t="s">
        <v>66</v>
      </c>
      <c r="E403" t="s">
        <v>49</v>
      </c>
      <c r="F403" t="s">
        <v>74</v>
      </c>
      <c r="G403" t="s">
        <v>90</v>
      </c>
      <c r="H403" t="s">
        <v>534</v>
      </c>
      <c r="I403" t="s">
        <v>114</v>
      </c>
      <c r="J403" t="s">
        <v>93</v>
      </c>
      <c r="K403" t="s">
        <v>1146</v>
      </c>
      <c r="L403" t="s">
        <v>74</v>
      </c>
      <c r="M403" t="s">
        <v>73</v>
      </c>
      <c r="N403" t="s">
        <v>101</v>
      </c>
      <c r="O403" t="s">
        <v>108</v>
      </c>
      <c r="P403" t="s">
        <v>681</v>
      </c>
      <c r="Q403" t="s">
        <v>73</v>
      </c>
      <c r="R403" t="s">
        <v>2147</v>
      </c>
      <c r="S403" t="s">
        <v>85</v>
      </c>
      <c r="T403" t="s">
        <v>1116</v>
      </c>
    </row>
    <row r="404" spans="1:20" x14ac:dyDescent="0.25">
      <c r="A404" s="1">
        <v>2962</v>
      </c>
      <c r="B404" t="s">
        <v>19</v>
      </c>
      <c r="C404" t="s">
        <v>26</v>
      </c>
      <c r="D404" t="s">
        <v>66</v>
      </c>
      <c r="E404" t="s">
        <v>62</v>
      </c>
      <c r="F404" t="s">
        <v>73</v>
      </c>
      <c r="G404" t="s">
        <v>75</v>
      </c>
      <c r="H404" t="s">
        <v>462</v>
      </c>
      <c r="I404" t="s">
        <v>80</v>
      </c>
      <c r="J404" t="s">
        <v>124</v>
      </c>
      <c r="K404" t="s">
        <v>1235</v>
      </c>
      <c r="L404" t="s">
        <v>126</v>
      </c>
      <c r="M404" t="s">
        <v>101</v>
      </c>
      <c r="N404" t="s">
        <v>74</v>
      </c>
      <c r="O404" t="s">
        <v>89</v>
      </c>
      <c r="P404" t="s">
        <v>129</v>
      </c>
      <c r="Q404" t="s">
        <v>73</v>
      </c>
      <c r="R404" t="s">
        <v>1659</v>
      </c>
      <c r="S404" t="s">
        <v>75</v>
      </c>
      <c r="T404" t="s">
        <v>76</v>
      </c>
    </row>
    <row r="405" spans="1:20" x14ac:dyDescent="0.25">
      <c r="A405" s="1">
        <v>2963</v>
      </c>
      <c r="B405" t="s">
        <v>19</v>
      </c>
      <c r="C405" t="s">
        <v>27</v>
      </c>
      <c r="D405" t="s">
        <v>66</v>
      </c>
      <c r="E405" t="s">
        <v>72</v>
      </c>
      <c r="F405" t="s">
        <v>73</v>
      </c>
      <c r="G405" t="s">
        <v>102</v>
      </c>
      <c r="H405" t="s">
        <v>491</v>
      </c>
      <c r="I405" t="s">
        <v>95</v>
      </c>
      <c r="J405" t="s">
        <v>119</v>
      </c>
      <c r="K405" t="s">
        <v>1246</v>
      </c>
      <c r="L405" t="s">
        <v>74</v>
      </c>
      <c r="M405" t="s">
        <v>73</v>
      </c>
      <c r="N405" t="s">
        <v>74</v>
      </c>
      <c r="O405" t="s">
        <v>107</v>
      </c>
      <c r="P405" t="s">
        <v>772</v>
      </c>
      <c r="Q405" t="s">
        <v>74</v>
      </c>
      <c r="R405" t="s">
        <v>2181</v>
      </c>
      <c r="S405" t="s">
        <v>75</v>
      </c>
      <c r="T405" t="s">
        <v>87</v>
      </c>
    </row>
    <row r="406" spans="1:20" x14ac:dyDescent="0.25">
      <c r="A406" s="1">
        <v>2964</v>
      </c>
      <c r="B406" t="s">
        <v>19</v>
      </c>
      <c r="C406" t="s">
        <v>28</v>
      </c>
      <c r="D406" t="s">
        <v>66</v>
      </c>
      <c r="E406" t="s">
        <v>64</v>
      </c>
      <c r="F406" t="s">
        <v>74</v>
      </c>
      <c r="G406" t="s">
        <v>75</v>
      </c>
      <c r="H406" t="s">
        <v>202</v>
      </c>
      <c r="I406" t="s">
        <v>92</v>
      </c>
      <c r="J406" t="s">
        <v>84</v>
      </c>
      <c r="K406" t="s">
        <v>1320</v>
      </c>
      <c r="L406" t="s">
        <v>126</v>
      </c>
      <c r="M406" t="s">
        <v>74</v>
      </c>
      <c r="N406" t="s">
        <v>131</v>
      </c>
      <c r="O406" t="s">
        <v>98</v>
      </c>
      <c r="P406" t="s">
        <v>576</v>
      </c>
      <c r="Q406" t="s">
        <v>73</v>
      </c>
      <c r="R406" t="s">
        <v>2049</v>
      </c>
      <c r="S406" t="s">
        <v>89</v>
      </c>
      <c r="T406" t="s">
        <v>117</v>
      </c>
    </row>
    <row r="407" spans="1:20" x14ac:dyDescent="0.25">
      <c r="A407" s="1">
        <v>2965</v>
      </c>
      <c r="B407" t="s">
        <v>19</v>
      </c>
      <c r="C407" t="s">
        <v>40</v>
      </c>
      <c r="D407" t="s">
        <v>66</v>
      </c>
      <c r="E407" t="s">
        <v>61</v>
      </c>
      <c r="F407" t="s">
        <v>74</v>
      </c>
      <c r="G407" t="s">
        <v>76</v>
      </c>
      <c r="H407" t="s">
        <v>428</v>
      </c>
      <c r="I407" t="s">
        <v>77</v>
      </c>
      <c r="J407" t="s">
        <v>105</v>
      </c>
      <c r="K407" t="s">
        <v>1200</v>
      </c>
      <c r="L407" t="s">
        <v>74</v>
      </c>
      <c r="M407" t="s">
        <v>126</v>
      </c>
      <c r="N407" t="s">
        <v>101</v>
      </c>
      <c r="O407" t="s">
        <v>102</v>
      </c>
      <c r="P407" t="s">
        <v>540</v>
      </c>
      <c r="Q407" t="s">
        <v>73</v>
      </c>
      <c r="R407" t="s">
        <v>850</v>
      </c>
      <c r="S407" t="s">
        <v>82</v>
      </c>
      <c r="T407" t="s">
        <v>1116</v>
      </c>
    </row>
    <row r="408" spans="1:20" x14ac:dyDescent="0.25">
      <c r="A408" s="1">
        <v>2966</v>
      </c>
      <c r="B408" t="s">
        <v>19</v>
      </c>
      <c r="C408" t="s">
        <v>29</v>
      </c>
      <c r="D408" t="s">
        <v>66</v>
      </c>
      <c r="E408" t="s">
        <v>45</v>
      </c>
      <c r="F408" t="s">
        <v>73</v>
      </c>
      <c r="G408" t="s">
        <v>86</v>
      </c>
      <c r="H408" t="s">
        <v>124</v>
      </c>
      <c r="I408" t="s">
        <v>96</v>
      </c>
      <c r="J408" t="s">
        <v>77</v>
      </c>
      <c r="K408" t="s">
        <v>1124</v>
      </c>
      <c r="L408" t="s">
        <v>74</v>
      </c>
      <c r="M408" t="s">
        <v>101</v>
      </c>
      <c r="N408" t="s">
        <v>74</v>
      </c>
      <c r="O408" t="s">
        <v>108</v>
      </c>
      <c r="P408" t="s">
        <v>1150</v>
      </c>
      <c r="Q408" t="s">
        <v>126</v>
      </c>
      <c r="R408" t="s">
        <v>898</v>
      </c>
      <c r="S408" t="s">
        <v>87</v>
      </c>
      <c r="T408" t="s">
        <v>126</v>
      </c>
    </row>
    <row r="409" spans="1:20" x14ac:dyDescent="0.25">
      <c r="A409" s="1">
        <v>2967</v>
      </c>
      <c r="B409" t="s">
        <v>19</v>
      </c>
      <c r="C409" t="s">
        <v>31</v>
      </c>
      <c r="D409" t="s">
        <v>66</v>
      </c>
      <c r="E409" t="s">
        <v>49</v>
      </c>
      <c r="F409" t="s">
        <v>73</v>
      </c>
      <c r="G409" t="s">
        <v>86</v>
      </c>
      <c r="H409" t="s">
        <v>556</v>
      </c>
      <c r="I409" t="s">
        <v>114</v>
      </c>
      <c r="J409" t="s">
        <v>105</v>
      </c>
      <c r="K409" t="s">
        <v>1193</v>
      </c>
      <c r="L409" t="s">
        <v>101</v>
      </c>
      <c r="M409" t="s">
        <v>74</v>
      </c>
      <c r="N409" t="s">
        <v>1116</v>
      </c>
      <c r="O409" t="s">
        <v>113</v>
      </c>
      <c r="P409" t="s">
        <v>1351</v>
      </c>
      <c r="Q409" t="s">
        <v>73</v>
      </c>
      <c r="R409" t="s">
        <v>1865</v>
      </c>
      <c r="S409" t="s">
        <v>89</v>
      </c>
      <c r="T409" t="s">
        <v>117</v>
      </c>
    </row>
    <row r="410" spans="1:20" x14ac:dyDescent="0.25">
      <c r="A410" s="1">
        <v>2968</v>
      </c>
      <c r="B410" t="s">
        <v>19</v>
      </c>
      <c r="C410" t="s">
        <v>32</v>
      </c>
      <c r="D410" t="s">
        <v>66</v>
      </c>
      <c r="E410" t="s">
        <v>59</v>
      </c>
      <c r="F410" t="s">
        <v>74</v>
      </c>
      <c r="G410" t="s">
        <v>90</v>
      </c>
      <c r="H410" t="s">
        <v>289</v>
      </c>
      <c r="I410" t="s">
        <v>98</v>
      </c>
      <c r="J410" t="s">
        <v>111</v>
      </c>
      <c r="K410" t="s">
        <v>1124</v>
      </c>
      <c r="L410" t="s">
        <v>126</v>
      </c>
      <c r="M410" t="s">
        <v>73</v>
      </c>
      <c r="N410" t="s">
        <v>1116</v>
      </c>
      <c r="O410" t="s">
        <v>92</v>
      </c>
      <c r="P410" t="s">
        <v>636</v>
      </c>
      <c r="Q410" t="s">
        <v>73</v>
      </c>
      <c r="R410" t="s">
        <v>1850</v>
      </c>
      <c r="S410" t="s">
        <v>106</v>
      </c>
      <c r="T410" t="s">
        <v>131</v>
      </c>
    </row>
    <row r="411" spans="1:20" x14ac:dyDescent="0.25">
      <c r="A411" s="1">
        <v>2969</v>
      </c>
      <c r="B411" t="s">
        <v>19</v>
      </c>
      <c r="C411" t="s">
        <v>33</v>
      </c>
      <c r="D411" t="s">
        <v>66</v>
      </c>
      <c r="E411" t="s">
        <v>70</v>
      </c>
      <c r="F411" t="s">
        <v>74</v>
      </c>
      <c r="G411" t="s">
        <v>110</v>
      </c>
      <c r="H411" t="s">
        <v>883</v>
      </c>
      <c r="I411" t="s">
        <v>99</v>
      </c>
      <c r="J411" t="s">
        <v>113</v>
      </c>
      <c r="K411" t="s">
        <v>1239</v>
      </c>
      <c r="L411" t="s">
        <v>131</v>
      </c>
      <c r="M411" t="s">
        <v>73</v>
      </c>
      <c r="N411" t="s">
        <v>74</v>
      </c>
      <c r="O411" t="s">
        <v>112</v>
      </c>
      <c r="P411" t="s">
        <v>1220</v>
      </c>
      <c r="Q411" t="s">
        <v>73</v>
      </c>
      <c r="R411" t="s">
        <v>950</v>
      </c>
      <c r="S411" t="s">
        <v>89</v>
      </c>
      <c r="T411" t="s">
        <v>78</v>
      </c>
    </row>
    <row r="412" spans="1:20" x14ac:dyDescent="0.25">
      <c r="A412" s="1">
        <v>2970</v>
      </c>
      <c r="B412" t="s">
        <v>19</v>
      </c>
      <c r="C412" t="s">
        <v>34</v>
      </c>
      <c r="D412" t="s">
        <v>66</v>
      </c>
      <c r="E412" t="s">
        <v>51</v>
      </c>
      <c r="F412" t="s">
        <v>73</v>
      </c>
      <c r="G412" t="s">
        <v>110</v>
      </c>
      <c r="H412" t="s">
        <v>967</v>
      </c>
      <c r="I412" t="s">
        <v>86</v>
      </c>
      <c r="J412" t="s">
        <v>105</v>
      </c>
      <c r="K412" t="s">
        <v>1303</v>
      </c>
      <c r="L412" t="s">
        <v>131</v>
      </c>
      <c r="M412" t="s">
        <v>73</v>
      </c>
      <c r="N412" t="s">
        <v>126</v>
      </c>
      <c r="O412" t="s">
        <v>79</v>
      </c>
      <c r="P412" t="s">
        <v>1005</v>
      </c>
      <c r="Q412" t="s">
        <v>74</v>
      </c>
      <c r="R412" t="s">
        <v>1543</v>
      </c>
      <c r="S412" t="s">
        <v>78</v>
      </c>
      <c r="T412" t="s">
        <v>131</v>
      </c>
    </row>
    <row r="413" spans="1:20" x14ac:dyDescent="0.25">
      <c r="A413" s="1">
        <v>2971</v>
      </c>
      <c r="B413" t="s">
        <v>19</v>
      </c>
      <c r="C413" t="s">
        <v>35</v>
      </c>
      <c r="D413" t="s">
        <v>66</v>
      </c>
      <c r="E413" t="s">
        <v>63</v>
      </c>
      <c r="F413" t="s">
        <v>73</v>
      </c>
      <c r="G413" t="s">
        <v>94</v>
      </c>
      <c r="H413" t="s">
        <v>481</v>
      </c>
      <c r="I413" t="s">
        <v>79</v>
      </c>
      <c r="J413" t="s">
        <v>132</v>
      </c>
      <c r="K413" t="s">
        <v>1356</v>
      </c>
      <c r="L413" t="s">
        <v>101</v>
      </c>
      <c r="M413" t="s">
        <v>126</v>
      </c>
      <c r="N413" t="s">
        <v>1116</v>
      </c>
      <c r="O413" t="s">
        <v>114</v>
      </c>
      <c r="P413" t="s">
        <v>842</v>
      </c>
      <c r="Q413" t="s">
        <v>74</v>
      </c>
      <c r="R413" t="s">
        <v>1481</v>
      </c>
      <c r="S413" t="s">
        <v>75</v>
      </c>
      <c r="T413" t="s">
        <v>76</v>
      </c>
    </row>
    <row r="414" spans="1:20" x14ac:dyDescent="0.25">
      <c r="A414" s="1">
        <v>2972</v>
      </c>
      <c r="B414" t="s">
        <v>19</v>
      </c>
      <c r="C414" t="s">
        <v>36</v>
      </c>
      <c r="D414" t="s">
        <v>66</v>
      </c>
      <c r="E414" t="s">
        <v>44</v>
      </c>
      <c r="F414" t="s">
        <v>74</v>
      </c>
      <c r="G414" t="s">
        <v>90</v>
      </c>
      <c r="H414" t="s">
        <v>425</v>
      </c>
      <c r="I414" t="s">
        <v>99</v>
      </c>
      <c r="J414" t="s">
        <v>111</v>
      </c>
      <c r="K414" t="s">
        <v>1344</v>
      </c>
      <c r="L414" t="s">
        <v>74</v>
      </c>
      <c r="M414" t="s">
        <v>74</v>
      </c>
      <c r="N414" t="s">
        <v>74</v>
      </c>
      <c r="O414" t="s">
        <v>107</v>
      </c>
      <c r="P414" t="s">
        <v>1085</v>
      </c>
      <c r="Q414" t="s">
        <v>74</v>
      </c>
      <c r="R414" t="s">
        <v>2142</v>
      </c>
      <c r="S414" t="s">
        <v>89</v>
      </c>
      <c r="T414" t="s">
        <v>83</v>
      </c>
    </row>
    <row r="415" spans="1:20" x14ac:dyDescent="0.25">
      <c r="A415" s="1">
        <v>2973</v>
      </c>
      <c r="B415" t="s">
        <v>19</v>
      </c>
      <c r="C415" t="s">
        <v>37</v>
      </c>
      <c r="D415" t="s">
        <v>66</v>
      </c>
      <c r="E415" t="s">
        <v>41</v>
      </c>
      <c r="F415" t="s">
        <v>74</v>
      </c>
      <c r="G415" t="s">
        <v>104</v>
      </c>
      <c r="H415" t="s">
        <v>188</v>
      </c>
      <c r="I415" t="s">
        <v>90</v>
      </c>
      <c r="J415" t="s">
        <v>108</v>
      </c>
      <c r="K415" t="s">
        <v>1214</v>
      </c>
      <c r="L415" t="s">
        <v>74</v>
      </c>
      <c r="M415" t="s">
        <v>73</v>
      </c>
      <c r="N415" t="s">
        <v>126</v>
      </c>
      <c r="O415" t="s">
        <v>91</v>
      </c>
      <c r="P415" t="s">
        <v>1173</v>
      </c>
      <c r="Q415" t="s">
        <v>101</v>
      </c>
      <c r="R415" t="s">
        <v>1585</v>
      </c>
      <c r="S415" t="s">
        <v>96</v>
      </c>
      <c r="T415" t="s">
        <v>117</v>
      </c>
    </row>
    <row r="416" spans="1:20" x14ac:dyDescent="0.25">
      <c r="A416" s="1">
        <v>2974</v>
      </c>
      <c r="B416" t="s">
        <v>19</v>
      </c>
      <c r="C416" t="s">
        <v>38</v>
      </c>
      <c r="D416" t="s">
        <v>66</v>
      </c>
      <c r="E416" t="s">
        <v>72</v>
      </c>
      <c r="F416" t="s">
        <v>74</v>
      </c>
      <c r="G416" t="s">
        <v>105</v>
      </c>
      <c r="H416" t="s">
        <v>873</v>
      </c>
      <c r="I416" t="s">
        <v>95</v>
      </c>
      <c r="J416" t="s">
        <v>119</v>
      </c>
      <c r="K416" t="s">
        <v>1274</v>
      </c>
      <c r="L416" t="s">
        <v>1116</v>
      </c>
      <c r="M416" t="s">
        <v>73</v>
      </c>
      <c r="N416" t="s">
        <v>126</v>
      </c>
      <c r="O416" t="s">
        <v>92</v>
      </c>
      <c r="P416" t="s">
        <v>178</v>
      </c>
      <c r="Q416" t="s">
        <v>73</v>
      </c>
      <c r="R416" t="s">
        <v>1657</v>
      </c>
      <c r="S416" t="s">
        <v>96</v>
      </c>
      <c r="T416" t="s">
        <v>131</v>
      </c>
    </row>
    <row r="417" spans="1:20" x14ac:dyDescent="0.25">
      <c r="A417" s="1">
        <v>2975</v>
      </c>
      <c r="B417" t="s">
        <v>19</v>
      </c>
      <c r="C417" t="s">
        <v>39</v>
      </c>
      <c r="D417" t="s">
        <v>66</v>
      </c>
      <c r="E417" t="s">
        <v>61</v>
      </c>
      <c r="F417" t="s">
        <v>73</v>
      </c>
      <c r="G417" t="s">
        <v>79</v>
      </c>
      <c r="H417" t="s">
        <v>504</v>
      </c>
      <c r="I417" t="s">
        <v>77</v>
      </c>
      <c r="J417" t="s">
        <v>84</v>
      </c>
      <c r="K417" t="s">
        <v>1158</v>
      </c>
      <c r="L417" t="s">
        <v>126</v>
      </c>
      <c r="M417" t="s">
        <v>73</v>
      </c>
      <c r="N417" t="s">
        <v>126</v>
      </c>
      <c r="O417" t="s">
        <v>111</v>
      </c>
      <c r="P417" t="s">
        <v>1216</v>
      </c>
      <c r="Q417" t="s">
        <v>74</v>
      </c>
      <c r="R417" t="s">
        <v>642</v>
      </c>
      <c r="S417" t="s">
        <v>106</v>
      </c>
      <c r="T417" t="s">
        <v>76</v>
      </c>
    </row>
    <row r="418" spans="1:20" x14ac:dyDescent="0.25">
      <c r="A418" s="1">
        <v>2976</v>
      </c>
      <c r="B418" t="s">
        <v>19</v>
      </c>
      <c r="C418" t="s">
        <v>24</v>
      </c>
      <c r="D418" t="s">
        <v>67</v>
      </c>
      <c r="E418" t="s">
        <v>63</v>
      </c>
      <c r="F418" t="s">
        <v>73</v>
      </c>
      <c r="G418" t="s">
        <v>94</v>
      </c>
      <c r="H418" t="s">
        <v>859</v>
      </c>
      <c r="I418" t="s">
        <v>114</v>
      </c>
      <c r="J418" t="s">
        <v>107</v>
      </c>
      <c r="K418" t="s">
        <v>1123</v>
      </c>
      <c r="L418" t="s">
        <v>1116</v>
      </c>
      <c r="M418" t="s">
        <v>73</v>
      </c>
      <c r="N418" t="s">
        <v>126</v>
      </c>
      <c r="O418" t="s">
        <v>77</v>
      </c>
      <c r="P418" t="s">
        <v>585</v>
      </c>
      <c r="Q418" t="s">
        <v>73</v>
      </c>
      <c r="R418" t="s">
        <v>1748</v>
      </c>
      <c r="S418" t="s">
        <v>116</v>
      </c>
      <c r="T418" t="s">
        <v>76</v>
      </c>
    </row>
    <row r="419" spans="1:20" x14ac:dyDescent="0.25">
      <c r="A419" s="1">
        <v>2977</v>
      </c>
      <c r="B419" t="s">
        <v>19</v>
      </c>
      <c r="C419" t="s">
        <v>25</v>
      </c>
      <c r="D419" t="s">
        <v>67</v>
      </c>
      <c r="E419" t="s">
        <v>68</v>
      </c>
      <c r="F419" t="s">
        <v>74</v>
      </c>
      <c r="G419" t="s">
        <v>81</v>
      </c>
      <c r="H419" t="s">
        <v>637</v>
      </c>
      <c r="I419" t="s">
        <v>108</v>
      </c>
      <c r="J419" t="s">
        <v>119</v>
      </c>
      <c r="K419" t="s">
        <v>1269</v>
      </c>
      <c r="L419" t="s">
        <v>126</v>
      </c>
      <c r="M419" t="s">
        <v>73</v>
      </c>
      <c r="N419" t="s">
        <v>131</v>
      </c>
      <c r="O419" t="s">
        <v>95</v>
      </c>
      <c r="P419" t="s">
        <v>885</v>
      </c>
      <c r="Q419" t="s">
        <v>73</v>
      </c>
      <c r="R419" t="s">
        <v>1725</v>
      </c>
      <c r="S419" t="s">
        <v>75</v>
      </c>
      <c r="T419" t="s">
        <v>76</v>
      </c>
    </row>
    <row r="420" spans="1:20" x14ac:dyDescent="0.25">
      <c r="A420" s="1">
        <v>2978</v>
      </c>
      <c r="B420" t="s">
        <v>19</v>
      </c>
      <c r="C420" t="s">
        <v>26</v>
      </c>
      <c r="D420" t="s">
        <v>67</v>
      </c>
      <c r="E420" t="s">
        <v>58</v>
      </c>
      <c r="F420" t="s">
        <v>73</v>
      </c>
      <c r="G420" t="s">
        <v>83</v>
      </c>
      <c r="H420" t="s">
        <v>300</v>
      </c>
      <c r="I420" t="s">
        <v>99</v>
      </c>
      <c r="J420" t="s">
        <v>113</v>
      </c>
      <c r="K420" t="s">
        <v>1304</v>
      </c>
      <c r="L420" t="s">
        <v>73</v>
      </c>
      <c r="M420" t="s">
        <v>74</v>
      </c>
      <c r="N420" t="s">
        <v>126</v>
      </c>
      <c r="O420" t="s">
        <v>81</v>
      </c>
      <c r="P420" t="s">
        <v>444</v>
      </c>
      <c r="Q420" t="s">
        <v>73</v>
      </c>
      <c r="R420" t="s">
        <v>1487</v>
      </c>
      <c r="S420" t="s">
        <v>78</v>
      </c>
      <c r="T420" t="s">
        <v>126</v>
      </c>
    </row>
    <row r="421" spans="1:20" x14ac:dyDescent="0.25">
      <c r="A421" s="1">
        <v>2979</v>
      </c>
      <c r="B421" t="s">
        <v>19</v>
      </c>
      <c r="C421" t="s">
        <v>27</v>
      </c>
      <c r="D421" t="s">
        <v>67</v>
      </c>
      <c r="E421" t="s">
        <v>43</v>
      </c>
      <c r="F421" t="s">
        <v>74</v>
      </c>
      <c r="G421" t="s">
        <v>102</v>
      </c>
      <c r="H421" t="s">
        <v>355</v>
      </c>
      <c r="I421" t="s">
        <v>98</v>
      </c>
      <c r="J421" t="s">
        <v>93</v>
      </c>
      <c r="K421" t="s">
        <v>1208</v>
      </c>
      <c r="L421" t="s">
        <v>74</v>
      </c>
      <c r="M421" t="s">
        <v>74</v>
      </c>
      <c r="N421" t="s">
        <v>131</v>
      </c>
      <c r="O421" t="s">
        <v>91</v>
      </c>
      <c r="P421" t="s">
        <v>1157</v>
      </c>
      <c r="Q421" t="s">
        <v>74</v>
      </c>
      <c r="R421" t="s">
        <v>2066</v>
      </c>
      <c r="S421" t="s">
        <v>75</v>
      </c>
      <c r="T421" t="s">
        <v>83</v>
      </c>
    </row>
    <row r="422" spans="1:20" x14ac:dyDescent="0.25">
      <c r="A422" s="1">
        <v>2980</v>
      </c>
      <c r="B422" t="s">
        <v>19</v>
      </c>
      <c r="C422" t="s">
        <v>28</v>
      </c>
      <c r="D422" t="s">
        <v>67</v>
      </c>
      <c r="E422" t="s">
        <v>57</v>
      </c>
      <c r="F422" t="s">
        <v>73</v>
      </c>
      <c r="G422" t="s">
        <v>90</v>
      </c>
      <c r="H422" t="s">
        <v>296</v>
      </c>
      <c r="I422" t="s">
        <v>80</v>
      </c>
      <c r="J422" t="s">
        <v>118</v>
      </c>
      <c r="K422" t="s">
        <v>1337</v>
      </c>
      <c r="L422" t="s">
        <v>126</v>
      </c>
      <c r="M422" t="s">
        <v>74</v>
      </c>
      <c r="N422" t="s">
        <v>126</v>
      </c>
      <c r="O422" t="s">
        <v>99</v>
      </c>
      <c r="P422" t="s">
        <v>123</v>
      </c>
      <c r="Q422" t="s">
        <v>73</v>
      </c>
      <c r="R422" t="s">
        <v>1639</v>
      </c>
      <c r="S422" t="s">
        <v>96</v>
      </c>
      <c r="T422" t="s">
        <v>1116</v>
      </c>
    </row>
    <row r="423" spans="1:20" x14ac:dyDescent="0.25">
      <c r="A423" s="1">
        <v>2981</v>
      </c>
      <c r="B423" t="s">
        <v>19</v>
      </c>
      <c r="C423" t="s">
        <v>40</v>
      </c>
      <c r="D423" t="s">
        <v>67</v>
      </c>
      <c r="E423" t="s">
        <v>41</v>
      </c>
      <c r="F423" t="s">
        <v>74</v>
      </c>
      <c r="G423" t="s">
        <v>82</v>
      </c>
      <c r="H423" t="s">
        <v>357</v>
      </c>
      <c r="I423" t="s">
        <v>113</v>
      </c>
      <c r="J423" t="s">
        <v>110</v>
      </c>
      <c r="K423" t="s">
        <v>1367</v>
      </c>
      <c r="L423" t="s">
        <v>74</v>
      </c>
      <c r="M423" t="s">
        <v>126</v>
      </c>
      <c r="N423" t="s">
        <v>74</v>
      </c>
      <c r="O423" t="s">
        <v>90</v>
      </c>
      <c r="P423" t="s">
        <v>121</v>
      </c>
      <c r="Q423" t="s">
        <v>73</v>
      </c>
      <c r="R423" t="s">
        <v>1953</v>
      </c>
      <c r="S423" t="s">
        <v>85</v>
      </c>
      <c r="T423" t="s">
        <v>131</v>
      </c>
    </row>
    <row r="424" spans="1:20" x14ac:dyDescent="0.25">
      <c r="A424" s="1">
        <v>2982</v>
      </c>
      <c r="B424" t="s">
        <v>19</v>
      </c>
      <c r="C424" t="s">
        <v>29</v>
      </c>
      <c r="D424" t="s">
        <v>67</v>
      </c>
      <c r="E424" t="s">
        <v>56</v>
      </c>
      <c r="F424" t="s">
        <v>73</v>
      </c>
      <c r="G424" t="s">
        <v>102</v>
      </c>
      <c r="H424" t="s">
        <v>652</v>
      </c>
      <c r="I424" t="s">
        <v>98</v>
      </c>
      <c r="J424" t="s">
        <v>107</v>
      </c>
      <c r="K424" t="s">
        <v>1203</v>
      </c>
      <c r="L424" t="s">
        <v>74</v>
      </c>
      <c r="M424" t="s">
        <v>73</v>
      </c>
      <c r="N424" t="s">
        <v>126</v>
      </c>
      <c r="O424" t="s">
        <v>113</v>
      </c>
      <c r="P424" t="s">
        <v>1176</v>
      </c>
      <c r="Q424" t="s">
        <v>74</v>
      </c>
      <c r="R424" t="s">
        <v>1843</v>
      </c>
      <c r="S424" t="s">
        <v>89</v>
      </c>
      <c r="T424" t="s">
        <v>87</v>
      </c>
    </row>
    <row r="425" spans="1:20" x14ac:dyDescent="0.25">
      <c r="A425" s="1">
        <v>2983</v>
      </c>
      <c r="B425" t="s">
        <v>19</v>
      </c>
      <c r="C425" t="s">
        <v>30</v>
      </c>
      <c r="D425" t="s">
        <v>67</v>
      </c>
      <c r="E425" t="s">
        <v>47</v>
      </c>
      <c r="F425" t="s">
        <v>74</v>
      </c>
      <c r="G425" t="s">
        <v>89</v>
      </c>
      <c r="H425" t="s">
        <v>640</v>
      </c>
      <c r="I425" t="s">
        <v>102</v>
      </c>
      <c r="J425" t="s">
        <v>105</v>
      </c>
      <c r="K425" t="s">
        <v>1174</v>
      </c>
      <c r="L425" t="s">
        <v>74</v>
      </c>
      <c r="M425" t="s">
        <v>126</v>
      </c>
      <c r="N425" t="s">
        <v>101</v>
      </c>
      <c r="O425" t="s">
        <v>102</v>
      </c>
      <c r="P425" t="s">
        <v>447</v>
      </c>
      <c r="Q425" t="s">
        <v>73</v>
      </c>
      <c r="R425" t="s">
        <v>1590</v>
      </c>
      <c r="S425" t="s">
        <v>106</v>
      </c>
      <c r="T425" t="s">
        <v>1116</v>
      </c>
    </row>
    <row r="426" spans="1:20" x14ac:dyDescent="0.25">
      <c r="A426" s="1">
        <v>2984</v>
      </c>
      <c r="B426" t="s">
        <v>19</v>
      </c>
      <c r="C426" t="s">
        <v>31</v>
      </c>
      <c r="D426" t="s">
        <v>67</v>
      </c>
      <c r="E426" t="s">
        <v>65</v>
      </c>
      <c r="F426" t="s">
        <v>74</v>
      </c>
      <c r="G426" t="s">
        <v>80</v>
      </c>
      <c r="H426" t="s">
        <v>526</v>
      </c>
      <c r="I426" t="s">
        <v>77</v>
      </c>
      <c r="J426" t="s">
        <v>109</v>
      </c>
      <c r="K426" t="s">
        <v>1288</v>
      </c>
      <c r="L426" t="s">
        <v>1116</v>
      </c>
      <c r="M426" t="s">
        <v>74</v>
      </c>
      <c r="N426" t="s">
        <v>73</v>
      </c>
      <c r="O426" t="s">
        <v>114</v>
      </c>
      <c r="P426" t="s">
        <v>281</v>
      </c>
      <c r="Q426" t="s">
        <v>74</v>
      </c>
      <c r="R426" t="s">
        <v>2132</v>
      </c>
      <c r="S426" t="s">
        <v>96</v>
      </c>
      <c r="T426" t="s">
        <v>83</v>
      </c>
    </row>
    <row r="427" spans="1:20" x14ac:dyDescent="0.25">
      <c r="A427" s="1">
        <v>2985</v>
      </c>
      <c r="B427" t="s">
        <v>19</v>
      </c>
      <c r="C427" t="s">
        <v>32</v>
      </c>
      <c r="D427" t="s">
        <v>67</v>
      </c>
      <c r="E427" t="s">
        <v>48</v>
      </c>
      <c r="F427" t="s">
        <v>74</v>
      </c>
      <c r="G427" t="s">
        <v>87</v>
      </c>
      <c r="H427" t="s">
        <v>707</v>
      </c>
      <c r="I427" t="s">
        <v>108</v>
      </c>
      <c r="J427" t="s">
        <v>110</v>
      </c>
      <c r="K427" t="s">
        <v>1201</v>
      </c>
      <c r="L427" t="s">
        <v>74</v>
      </c>
      <c r="M427" t="s">
        <v>74</v>
      </c>
      <c r="N427" t="s">
        <v>83</v>
      </c>
      <c r="O427" t="s">
        <v>96</v>
      </c>
      <c r="P427" t="s">
        <v>106</v>
      </c>
      <c r="Q427" t="s">
        <v>73</v>
      </c>
      <c r="R427" t="s">
        <v>1857</v>
      </c>
      <c r="S427" t="s">
        <v>82</v>
      </c>
      <c r="T427" t="s">
        <v>131</v>
      </c>
    </row>
    <row r="428" spans="1:20" x14ac:dyDescent="0.25">
      <c r="A428" s="1">
        <v>2986</v>
      </c>
      <c r="B428" t="s">
        <v>19</v>
      </c>
      <c r="C428" t="s">
        <v>34</v>
      </c>
      <c r="D428" t="s">
        <v>67</v>
      </c>
      <c r="E428" t="s">
        <v>69</v>
      </c>
      <c r="F428" t="s">
        <v>73</v>
      </c>
      <c r="G428" t="s">
        <v>91</v>
      </c>
      <c r="H428" t="s">
        <v>985</v>
      </c>
      <c r="I428" t="s">
        <v>98</v>
      </c>
      <c r="J428" t="s">
        <v>79</v>
      </c>
      <c r="K428" t="s">
        <v>1279</v>
      </c>
      <c r="L428" t="s">
        <v>131</v>
      </c>
      <c r="M428" t="s">
        <v>73</v>
      </c>
      <c r="N428" t="s">
        <v>126</v>
      </c>
      <c r="O428" t="s">
        <v>86</v>
      </c>
      <c r="P428" t="s">
        <v>544</v>
      </c>
      <c r="Q428" t="s">
        <v>74</v>
      </c>
      <c r="R428" t="s">
        <v>94</v>
      </c>
      <c r="S428" t="s">
        <v>82</v>
      </c>
      <c r="T428" t="s">
        <v>76</v>
      </c>
    </row>
    <row r="429" spans="1:20" x14ac:dyDescent="0.25">
      <c r="A429" s="1">
        <v>2987</v>
      </c>
      <c r="B429" t="s">
        <v>19</v>
      </c>
      <c r="C429" t="s">
        <v>35</v>
      </c>
      <c r="D429" t="s">
        <v>67</v>
      </c>
      <c r="E429" t="s">
        <v>54</v>
      </c>
      <c r="F429" t="s">
        <v>74</v>
      </c>
      <c r="G429" t="s">
        <v>78</v>
      </c>
      <c r="H429" t="s">
        <v>656</v>
      </c>
      <c r="I429" t="s">
        <v>90</v>
      </c>
      <c r="J429" t="s">
        <v>93</v>
      </c>
      <c r="K429" t="s">
        <v>1289</v>
      </c>
      <c r="L429" t="s">
        <v>74</v>
      </c>
      <c r="M429" t="s">
        <v>126</v>
      </c>
      <c r="N429" t="s">
        <v>131</v>
      </c>
      <c r="O429" t="s">
        <v>81</v>
      </c>
      <c r="P429" t="s">
        <v>128</v>
      </c>
      <c r="Q429" t="s">
        <v>73</v>
      </c>
      <c r="R429" t="s">
        <v>1682</v>
      </c>
      <c r="S429" t="s">
        <v>96</v>
      </c>
      <c r="T429" t="s">
        <v>101</v>
      </c>
    </row>
    <row r="430" spans="1:20" x14ac:dyDescent="0.25">
      <c r="A430" s="1">
        <v>2988</v>
      </c>
      <c r="B430" t="s">
        <v>19</v>
      </c>
      <c r="C430" t="s">
        <v>36</v>
      </c>
      <c r="D430" t="s">
        <v>67</v>
      </c>
      <c r="E430" t="s">
        <v>47</v>
      </c>
      <c r="F430" t="s">
        <v>73</v>
      </c>
      <c r="G430" t="s">
        <v>90</v>
      </c>
      <c r="H430" t="s">
        <v>670</v>
      </c>
      <c r="I430" t="s">
        <v>114</v>
      </c>
      <c r="J430" t="s">
        <v>97</v>
      </c>
      <c r="K430" t="s">
        <v>1275</v>
      </c>
      <c r="L430" t="s">
        <v>126</v>
      </c>
      <c r="M430" t="s">
        <v>101</v>
      </c>
      <c r="N430" t="s">
        <v>101</v>
      </c>
      <c r="O430" t="s">
        <v>89</v>
      </c>
      <c r="P430" t="s">
        <v>946</v>
      </c>
      <c r="Q430" t="s">
        <v>73</v>
      </c>
      <c r="R430" t="s">
        <v>1713</v>
      </c>
      <c r="S430" t="s">
        <v>117</v>
      </c>
      <c r="T430" t="s">
        <v>101</v>
      </c>
    </row>
    <row r="431" spans="1:20" x14ac:dyDescent="0.25">
      <c r="A431" s="1">
        <v>2989</v>
      </c>
      <c r="B431" t="s">
        <v>19</v>
      </c>
      <c r="C431" t="s">
        <v>37</v>
      </c>
      <c r="D431" t="s">
        <v>67</v>
      </c>
      <c r="E431" t="s">
        <v>50</v>
      </c>
      <c r="F431" t="s">
        <v>74</v>
      </c>
      <c r="G431" t="s">
        <v>86</v>
      </c>
      <c r="H431" t="s">
        <v>144</v>
      </c>
      <c r="I431" t="s">
        <v>98</v>
      </c>
      <c r="J431" t="s">
        <v>109</v>
      </c>
      <c r="K431" t="s">
        <v>1123</v>
      </c>
      <c r="L431" t="s">
        <v>101</v>
      </c>
      <c r="M431" t="s">
        <v>74</v>
      </c>
      <c r="N431" t="s">
        <v>126</v>
      </c>
      <c r="O431" t="s">
        <v>114</v>
      </c>
      <c r="P431" t="s">
        <v>817</v>
      </c>
      <c r="Q431" t="s">
        <v>74</v>
      </c>
      <c r="R431" t="s">
        <v>1900</v>
      </c>
      <c r="S431" t="s">
        <v>75</v>
      </c>
      <c r="T431" t="s">
        <v>87</v>
      </c>
    </row>
    <row r="432" spans="1:20" x14ac:dyDescent="0.25">
      <c r="A432" s="1">
        <v>2990</v>
      </c>
      <c r="B432" t="s">
        <v>19</v>
      </c>
      <c r="C432" t="s">
        <v>38</v>
      </c>
      <c r="D432" t="s">
        <v>67</v>
      </c>
      <c r="E432" t="s">
        <v>43</v>
      </c>
      <c r="F432" t="s">
        <v>73</v>
      </c>
      <c r="G432" t="s">
        <v>90</v>
      </c>
      <c r="H432" t="s">
        <v>151</v>
      </c>
      <c r="I432" t="s">
        <v>94</v>
      </c>
      <c r="J432" t="s">
        <v>88</v>
      </c>
      <c r="K432" t="s">
        <v>1247</v>
      </c>
      <c r="L432" t="s">
        <v>74</v>
      </c>
      <c r="M432" t="s">
        <v>73</v>
      </c>
      <c r="N432" t="s">
        <v>74</v>
      </c>
      <c r="O432" t="s">
        <v>95</v>
      </c>
      <c r="P432" t="s">
        <v>1018</v>
      </c>
      <c r="Q432" t="s">
        <v>74</v>
      </c>
      <c r="R432" t="s">
        <v>2139</v>
      </c>
      <c r="S432" t="s">
        <v>81</v>
      </c>
      <c r="T432" t="s">
        <v>87</v>
      </c>
    </row>
    <row r="433" spans="1:20" x14ac:dyDescent="0.25">
      <c r="A433" s="1">
        <v>2991</v>
      </c>
      <c r="B433" t="s">
        <v>19</v>
      </c>
      <c r="C433" t="s">
        <v>39</v>
      </c>
      <c r="D433" t="s">
        <v>67</v>
      </c>
      <c r="E433" t="s">
        <v>48</v>
      </c>
      <c r="F433" t="s">
        <v>73</v>
      </c>
      <c r="G433" t="s">
        <v>85</v>
      </c>
      <c r="H433" t="s">
        <v>887</v>
      </c>
      <c r="I433" t="s">
        <v>77</v>
      </c>
      <c r="J433" t="s">
        <v>119</v>
      </c>
      <c r="K433" t="s">
        <v>1139</v>
      </c>
      <c r="L433" t="s">
        <v>73</v>
      </c>
      <c r="M433" t="s">
        <v>126</v>
      </c>
      <c r="N433" t="s">
        <v>76</v>
      </c>
      <c r="O433" t="s">
        <v>102</v>
      </c>
      <c r="P433" t="s">
        <v>849</v>
      </c>
      <c r="Q433" t="s">
        <v>73</v>
      </c>
      <c r="R433" t="s">
        <v>1619</v>
      </c>
      <c r="S433" t="s">
        <v>89</v>
      </c>
      <c r="T433" t="s">
        <v>1116</v>
      </c>
    </row>
    <row r="434" spans="1:20" x14ac:dyDescent="0.25">
      <c r="A434" s="1">
        <v>2992</v>
      </c>
      <c r="B434" t="s">
        <v>19</v>
      </c>
      <c r="C434" t="s">
        <v>24</v>
      </c>
      <c r="D434" t="s">
        <v>68</v>
      </c>
      <c r="E434" t="s">
        <v>60</v>
      </c>
      <c r="F434" t="s">
        <v>74</v>
      </c>
      <c r="G434" t="s">
        <v>101</v>
      </c>
      <c r="H434" t="s">
        <v>439</v>
      </c>
      <c r="I434" t="s">
        <v>102</v>
      </c>
      <c r="J434" t="s">
        <v>107</v>
      </c>
      <c r="K434" t="s">
        <v>1139</v>
      </c>
      <c r="L434" t="s">
        <v>73</v>
      </c>
      <c r="M434" t="s">
        <v>74</v>
      </c>
      <c r="N434" t="s">
        <v>131</v>
      </c>
      <c r="O434" t="s">
        <v>75</v>
      </c>
      <c r="P434" t="s">
        <v>444</v>
      </c>
      <c r="Q434" t="s">
        <v>73</v>
      </c>
      <c r="R434" t="s">
        <v>2162</v>
      </c>
      <c r="S434" t="s">
        <v>87</v>
      </c>
      <c r="T434" t="s">
        <v>74</v>
      </c>
    </row>
    <row r="435" spans="1:20" x14ac:dyDescent="0.25">
      <c r="A435" s="1">
        <v>2993</v>
      </c>
      <c r="B435" t="s">
        <v>19</v>
      </c>
      <c r="C435" t="s">
        <v>25</v>
      </c>
      <c r="D435" t="s">
        <v>68</v>
      </c>
      <c r="E435" t="s">
        <v>67</v>
      </c>
      <c r="F435" t="s">
        <v>73</v>
      </c>
      <c r="G435" t="s">
        <v>84</v>
      </c>
      <c r="H435" t="s">
        <v>926</v>
      </c>
      <c r="I435" t="s">
        <v>98</v>
      </c>
      <c r="J435" t="s">
        <v>86</v>
      </c>
      <c r="K435" t="s">
        <v>1310</v>
      </c>
      <c r="L435" t="s">
        <v>101</v>
      </c>
      <c r="M435" t="s">
        <v>73</v>
      </c>
      <c r="N435" t="s">
        <v>73</v>
      </c>
      <c r="O435" t="s">
        <v>114</v>
      </c>
      <c r="P435" t="s">
        <v>718</v>
      </c>
      <c r="Q435" t="s">
        <v>101</v>
      </c>
      <c r="R435" t="s">
        <v>1890</v>
      </c>
      <c r="S435" t="s">
        <v>78</v>
      </c>
      <c r="T435" t="s">
        <v>83</v>
      </c>
    </row>
    <row r="436" spans="1:20" x14ac:dyDescent="0.25">
      <c r="A436" s="1">
        <v>2994</v>
      </c>
      <c r="B436" t="s">
        <v>19</v>
      </c>
      <c r="C436" t="s">
        <v>26</v>
      </c>
      <c r="D436" t="s">
        <v>68</v>
      </c>
      <c r="E436" t="s">
        <v>41</v>
      </c>
      <c r="F436" t="s">
        <v>73</v>
      </c>
      <c r="G436" t="s">
        <v>129</v>
      </c>
      <c r="H436" t="s">
        <v>206</v>
      </c>
      <c r="I436" t="s">
        <v>90</v>
      </c>
      <c r="J436" t="s">
        <v>107</v>
      </c>
      <c r="K436" t="s">
        <v>1207</v>
      </c>
      <c r="L436" t="s">
        <v>126</v>
      </c>
      <c r="M436" t="s">
        <v>74</v>
      </c>
      <c r="N436" t="s">
        <v>74</v>
      </c>
      <c r="O436" t="s">
        <v>97</v>
      </c>
      <c r="P436" t="s">
        <v>281</v>
      </c>
      <c r="Q436" t="s">
        <v>126</v>
      </c>
      <c r="R436" t="s">
        <v>1724</v>
      </c>
      <c r="S436" t="s">
        <v>82</v>
      </c>
      <c r="T436" t="s">
        <v>83</v>
      </c>
    </row>
    <row r="437" spans="1:20" x14ac:dyDescent="0.25">
      <c r="A437" s="1">
        <v>2995</v>
      </c>
      <c r="B437" t="s">
        <v>19</v>
      </c>
      <c r="C437" t="s">
        <v>27</v>
      </c>
      <c r="D437" t="s">
        <v>68</v>
      </c>
      <c r="E437" t="s">
        <v>52</v>
      </c>
      <c r="F437" t="s">
        <v>74</v>
      </c>
      <c r="G437" t="s">
        <v>75</v>
      </c>
      <c r="H437" t="s">
        <v>574</v>
      </c>
      <c r="I437" t="s">
        <v>103</v>
      </c>
      <c r="J437" t="s">
        <v>107</v>
      </c>
      <c r="K437" t="s">
        <v>1141</v>
      </c>
      <c r="L437" t="s">
        <v>74</v>
      </c>
      <c r="M437" t="s">
        <v>73</v>
      </c>
      <c r="N437" t="s">
        <v>101</v>
      </c>
      <c r="O437" t="s">
        <v>108</v>
      </c>
      <c r="P437" t="s">
        <v>1259</v>
      </c>
      <c r="Q437" t="s">
        <v>74</v>
      </c>
      <c r="R437" t="s">
        <v>2144</v>
      </c>
      <c r="S437" t="s">
        <v>106</v>
      </c>
      <c r="T437" t="s">
        <v>131</v>
      </c>
    </row>
    <row r="438" spans="1:20" x14ac:dyDescent="0.25">
      <c r="A438" s="1">
        <v>2996</v>
      </c>
      <c r="B438" t="s">
        <v>19</v>
      </c>
      <c r="C438" t="s">
        <v>28</v>
      </c>
      <c r="D438" t="s">
        <v>68</v>
      </c>
      <c r="E438" t="s">
        <v>61</v>
      </c>
      <c r="F438" t="s">
        <v>73</v>
      </c>
      <c r="G438" t="s">
        <v>79</v>
      </c>
      <c r="H438" t="s">
        <v>240</v>
      </c>
      <c r="I438" t="s">
        <v>88</v>
      </c>
      <c r="J438" t="s">
        <v>128</v>
      </c>
      <c r="K438" t="s">
        <v>1370</v>
      </c>
      <c r="L438" t="s">
        <v>101</v>
      </c>
      <c r="M438" t="s">
        <v>74</v>
      </c>
      <c r="N438" t="s">
        <v>73</v>
      </c>
      <c r="O438" t="s">
        <v>98</v>
      </c>
      <c r="P438" t="s">
        <v>718</v>
      </c>
      <c r="Q438" t="s">
        <v>73</v>
      </c>
      <c r="R438" t="s">
        <v>1658</v>
      </c>
      <c r="S438" t="s">
        <v>96</v>
      </c>
      <c r="T438" t="s">
        <v>87</v>
      </c>
    </row>
    <row r="439" spans="1:20" x14ac:dyDescent="0.25">
      <c r="A439" s="1">
        <v>2997</v>
      </c>
      <c r="B439" t="s">
        <v>19</v>
      </c>
      <c r="C439" t="s">
        <v>40</v>
      </c>
      <c r="D439" t="s">
        <v>68</v>
      </c>
      <c r="E439" t="s">
        <v>43</v>
      </c>
      <c r="F439" t="s">
        <v>74</v>
      </c>
      <c r="G439" t="s">
        <v>90</v>
      </c>
      <c r="H439" t="s">
        <v>337</v>
      </c>
      <c r="I439" t="s">
        <v>108</v>
      </c>
      <c r="J439" t="s">
        <v>130</v>
      </c>
      <c r="K439" t="s">
        <v>1308</v>
      </c>
      <c r="L439" t="s">
        <v>126</v>
      </c>
      <c r="M439" t="s">
        <v>126</v>
      </c>
      <c r="N439" t="s">
        <v>73</v>
      </c>
      <c r="O439" t="s">
        <v>103</v>
      </c>
      <c r="P439" t="s">
        <v>734</v>
      </c>
      <c r="Q439" t="s">
        <v>73</v>
      </c>
      <c r="R439" t="s">
        <v>1796</v>
      </c>
      <c r="S439" t="s">
        <v>82</v>
      </c>
      <c r="T439" t="s">
        <v>1116</v>
      </c>
    </row>
    <row r="440" spans="1:20" x14ac:dyDescent="0.25">
      <c r="A440" s="1">
        <v>2998</v>
      </c>
      <c r="B440" t="s">
        <v>19</v>
      </c>
      <c r="C440" t="s">
        <v>29</v>
      </c>
      <c r="D440" t="s">
        <v>68</v>
      </c>
      <c r="E440" t="s">
        <v>69</v>
      </c>
      <c r="F440" t="s">
        <v>74</v>
      </c>
      <c r="G440" t="s">
        <v>90</v>
      </c>
      <c r="H440" t="s">
        <v>175</v>
      </c>
      <c r="I440" t="s">
        <v>81</v>
      </c>
      <c r="J440" t="s">
        <v>77</v>
      </c>
      <c r="K440" t="s">
        <v>1301</v>
      </c>
      <c r="L440" t="s">
        <v>74</v>
      </c>
      <c r="M440" t="s">
        <v>126</v>
      </c>
      <c r="N440" t="s">
        <v>131</v>
      </c>
      <c r="O440" t="s">
        <v>88</v>
      </c>
      <c r="P440" t="s">
        <v>1167</v>
      </c>
      <c r="Q440" t="s">
        <v>74</v>
      </c>
      <c r="R440" t="s">
        <v>1512</v>
      </c>
      <c r="S440" t="s">
        <v>82</v>
      </c>
      <c r="T440" t="s">
        <v>131</v>
      </c>
    </row>
    <row r="441" spans="1:20" x14ac:dyDescent="0.25">
      <c r="A441" s="1">
        <v>2999</v>
      </c>
      <c r="B441" t="s">
        <v>19</v>
      </c>
      <c r="C441" t="s">
        <v>30</v>
      </c>
      <c r="D441" t="s">
        <v>68</v>
      </c>
      <c r="E441" t="s">
        <v>58</v>
      </c>
      <c r="F441" t="s">
        <v>73</v>
      </c>
      <c r="G441" t="s">
        <v>86</v>
      </c>
      <c r="H441" t="s">
        <v>801</v>
      </c>
      <c r="I441" t="s">
        <v>96</v>
      </c>
      <c r="J441" t="s">
        <v>102</v>
      </c>
      <c r="K441" t="s">
        <v>1157</v>
      </c>
      <c r="L441" t="s">
        <v>74</v>
      </c>
      <c r="M441" t="s">
        <v>73</v>
      </c>
      <c r="N441" t="s">
        <v>73</v>
      </c>
      <c r="O441" t="s">
        <v>88</v>
      </c>
      <c r="P441" t="s">
        <v>1175</v>
      </c>
      <c r="Q441" t="s">
        <v>126</v>
      </c>
      <c r="R441" t="s">
        <v>1658</v>
      </c>
      <c r="S441" t="s">
        <v>85</v>
      </c>
      <c r="T441" t="s">
        <v>74</v>
      </c>
    </row>
    <row r="442" spans="1:20" x14ac:dyDescent="0.25">
      <c r="A442" s="1">
        <v>3000</v>
      </c>
      <c r="B442" t="s">
        <v>19</v>
      </c>
      <c r="C442" t="s">
        <v>31</v>
      </c>
      <c r="D442" t="s">
        <v>68</v>
      </c>
      <c r="E442" t="s">
        <v>42</v>
      </c>
      <c r="F442" t="s">
        <v>74</v>
      </c>
      <c r="G442" t="s">
        <v>89</v>
      </c>
      <c r="H442" t="s">
        <v>174</v>
      </c>
      <c r="I442" t="s">
        <v>79</v>
      </c>
      <c r="J442" t="s">
        <v>110</v>
      </c>
      <c r="K442" t="s">
        <v>1256</v>
      </c>
      <c r="L442" t="s">
        <v>74</v>
      </c>
      <c r="M442" t="s">
        <v>73</v>
      </c>
      <c r="N442" t="s">
        <v>126</v>
      </c>
      <c r="O442" t="s">
        <v>96</v>
      </c>
      <c r="P442" t="s">
        <v>75</v>
      </c>
      <c r="Q442" t="s">
        <v>73</v>
      </c>
      <c r="R442" t="s">
        <v>2137</v>
      </c>
      <c r="S442" t="s">
        <v>106</v>
      </c>
      <c r="T442" t="s">
        <v>131</v>
      </c>
    </row>
    <row r="443" spans="1:20" x14ac:dyDescent="0.25">
      <c r="A443" s="1">
        <v>3001</v>
      </c>
      <c r="B443" t="s">
        <v>19</v>
      </c>
      <c r="C443" t="s">
        <v>33</v>
      </c>
      <c r="D443" t="s">
        <v>68</v>
      </c>
      <c r="E443" t="s">
        <v>69</v>
      </c>
      <c r="F443" t="s">
        <v>73</v>
      </c>
      <c r="G443" t="s">
        <v>113</v>
      </c>
      <c r="H443" t="s">
        <v>959</v>
      </c>
      <c r="I443" t="s">
        <v>77</v>
      </c>
      <c r="J443" t="s">
        <v>113</v>
      </c>
      <c r="K443" t="s">
        <v>1138</v>
      </c>
      <c r="L443" t="s">
        <v>101</v>
      </c>
      <c r="M443" t="s">
        <v>73</v>
      </c>
      <c r="N443" t="s">
        <v>126</v>
      </c>
      <c r="O443" t="s">
        <v>109</v>
      </c>
      <c r="P443" t="s">
        <v>1160</v>
      </c>
      <c r="Q443" t="s">
        <v>74</v>
      </c>
      <c r="R443" t="s">
        <v>2099</v>
      </c>
      <c r="S443" t="s">
        <v>96</v>
      </c>
      <c r="T443" t="s">
        <v>117</v>
      </c>
    </row>
    <row r="444" spans="1:20" x14ac:dyDescent="0.25">
      <c r="A444" s="1">
        <v>3002</v>
      </c>
      <c r="B444" t="s">
        <v>19</v>
      </c>
      <c r="C444" t="s">
        <v>34</v>
      </c>
      <c r="D444" t="s">
        <v>68</v>
      </c>
      <c r="E444" t="s">
        <v>41</v>
      </c>
      <c r="F444" t="s">
        <v>74</v>
      </c>
      <c r="G444" t="s">
        <v>99</v>
      </c>
      <c r="H444" t="s">
        <v>745</v>
      </c>
      <c r="I444" t="s">
        <v>77</v>
      </c>
      <c r="J444" t="s">
        <v>104</v>
      </c>
      <c r="K444" t="s">
        <v>1271</v>
      </c>
      <c r="L444" t="s">
        <v>73</v>
      </c>
      <c r="M444" t="s">
        <v>73</v>
      </c>
      <c r="N444" t="s">
        <v>74</v>
      </c>
      <c r="O444" t="s">
        <v>113</v>
      </c>
      <c r="P444" t="s">
        <v>335</v>
      </c>
      <c r="Q444" t="s">
        <v>126</v>
      </c>
      <c r="R444" t="s">
        <v>1514</v>
      </c>
      <c r="S444" t="s">
        <v>96</v>
      </c>
      <c r="T444" t="s">
        <v>76</v>
      </c>
    </row>
    <row r="445" spans="1:20" x14ac:dyDescent="0.25">
      <c r="A445" s="1">
        <v>3003</v>
      </c>
      <c r="B445" t="s">
        <v>19</v>
      </c>
      <c r="C445" t="s">
        <v>35</v>
      </c>
      <c r="D445" t="s">
        <v>68</v>
      </c>
      <c r="E445" t="s">
        <v>46</v>
      </c>
      <c r="F445" t="s">
        <v>73</v>
      </c>
      <c r="G445" t="s">
        <v>90</v>
      </c>
      <c r="H445" t="s">
        <v>532</v>
      </c>
      <c r="I445" t="s">
        <v>81</v>
      </c>
      <c r="J445" t="s">
        <v>95</v>
      </c>
      <c r="K445" t="s">
        <v>1327</v>
      </c>
      <c r="L445" t="s">
        <v>73</v>
      </c>
      <c r="M445" t="s">
        <v>74</v>
      </c>
      <c r="N445" t="s">
        <v>74</v>
      </c>
      <c r="O445" t="s">
        <v>112</v>
      </c>
      <c r="P445" t="s">
        <v>1260</v>
      </c>
      <c r="Q445" t="s">
        <v>126</v>
      </c>
      <c r="R445" t="s">
        <v>788</v>
      </c>
      <c r="S445" t="s">
        <v>75</v>
      </c>
      <c r="T445" t="s">
        <v>117</v>
      </c>
    </row>
    <row r="446" spans="1:20" x14ac:dyDescent="0.25">
      <c r="A446" s="1">
        <v>3004</v>
      </c>
      <c r="B446" t="s">
        <v>19</v>
      </c>
      <c r="C446" t="s">
        <v>36</v>
      </c>
      <c r="D446" t="s">
        <v>68</v>
      </c>
      <c r="E446" t="s">
        <v>48</v>
      </c>
      <c r="F446" t="s">
        <v>73</v>
      </c>
      <c r="G446" t="s">
        <v>77</v>
      </c>
      <c r="H446" t="s">
        <v>314</v>
      </c>
      <c r="I446" t="s">
        <v>98</v>
      </c>
      <c r="J446" t="s">
        <v>95</v>
      </c>
      <c r="K446" t="s">
        <v>1316</v>
      </c>
      <c r="L446" t="s">
        <v>74</v>
      </c>
      <c r="M446" t="s">
        <v>74</v>
      </c>
      <c r="N446" t="s">
        <v>126</v>
      </c>
      <c r="O446" t="s">
        <v>88</v>
      </c>
      <c r="P446" t="s">
        <v>1173</v>
      </c>
      <c r="Q446" t="s">
        <v>126</v>
      </c>
      <c r="R446" t="s">
        <v>2099</v>
      </c>
      <c r="S446" t="s">
        <v>85</v>
      </c>
      <c r="T446" t="s">
        <v>83</v>
      </c>
    </row>
    <row r="447" spans="1:20" x14ac:dyDescent="0.25">
      <c r="A447" s="1">
        <v>3005</v>
      </c>
      <c r="B447" t="s">
        <v>19</v>
      </c>
      <c r="C447" t="s">
        <v>37</v>
      </c>
      <c r="D447" t="s">
        <v>68</v>
      </c>
      <c r="E447" t="s">
        <v>47</v>
      </c>
      <c r="F447" t="s">
        <v>74</v>
      </c>
      <c r="G447" t="s">
        <v>77</v>
      </c>
      <c r="H447" t="s">
        <v>961</v>
      </c>
      <c r="I447" t="s">
        <v>106</v>
      </c>
      <c r="J447" t="s">
        <v>98</v>
      </c>
      <c r="K447" t="s">
        <v>1189</v>
      </c>
      <c r="L447" t="s">
        <v>74</v>
      </c>
      <c r="M447" t="s">
        <v>73</v>
      </c>
      <c r="N447" t="s">
        <v>1116</v>
      </c>
      <c r="O447" t="s">
        <v>111</v>
      </c>
      <c r="P447" t="s">
        <v>927</v>
      </c>
      <c r="Q447" t="s">
        <v>126</v>
      </c>
      <c r="R447" t="s">
        <v>1892</v>
      </c>
      <c r="S447" t="s">
        <v>96</v>
      </c>
      <c r="T447" t="s">
        <v>1116</v>
      </c>
    </row>
    <row r="448" spans="1:20" x14ac:dyDescent="0.25">
      <c r="A448" s="1">
        <v>3006</v>
      </c>
      <c r="B448" t="s">
        <v>19</v>
      </c>
      <c r="C448" t="s">
        <v>38</v>
      </c>
      <c r="D448" t="s">
        <v>68</v>
      </c>
      <c r="E448" t="s">
        <v>51</v>
      </c>
      <c r="F448" t="s">
        <v>73</v>
      </c>
      <c r="G448" t="s">
        <v>107</v>
      </c>
      <c r="H448" t="s">
        <v>922</v>
      </c>
      <c r="I448" t="s">
        <v>113</v>
      </c>
      <c r="J448" t="s">
        <v>97</v>
      </c>
      <c r="K448" t="s">
        <v>1195</v>
      </c>
      <c r="L448" t="s">
        <v>126</v>
      </c>
      <c r="M448" t="s">
        <v>73</v>
      </c>
      <c r="N448" t="s">
        <v>126</v>
      </c>
      <c r="O448" t="s">
        <v>94</v>
      </c>
      <c r="P448" t="s">
        <v>609</v>
      </c>
      <c r="Q448" t="s">
        <v>74</v>
      </c>
      <c r="R448" t="s">
        <v>2153</v>
      </c>
      <c r="S448" t="s">
        <v>85</v>
      </c>
      <c r="T448" t="s">
        <v>1116</v>
      </c>
    </row>
    <row r="449" spans="1:20" x14ac:dyDescent="0.25">
      <c r="A449" s="1">
        <v>3007</v>
      </c>
      <c r="B449" t="s">
        <v>19</v>
      </c>
      <c r="C449" t="s">
        <v>39</v>
      </c>
      <c r="D449" t="s">
        <v>68</v>
      </c>
      <c r="E449" t="s">
        <v>58</v>
      </c>
      <c r="F449" t="s">
        <v>74</v>
      </c>
      <c r="G449" t="s">
        <v>89</v>
      </c>
      <c r="H449" t="s">
        <v>729</v>
      </c>
      <c r="I449" t="s">
        <v>103</v>
      </c>
      <c r="J449" t="s">
        <v>105</v>
      </c>
      <c r="K449" t="s">
        <v>1254</v>
      </c>
      <c r="L449" t="s">
        <v>73</v>
      </c>
      <c r="M449" t="s">
        <v>73</v>
      </c>
      <c r="N449" t="s">
        <v>73</v>
      </c>
      <c r="O449" t="s">
        <v>108</v>
      </c>
      <c r="P449" t="s">
        <v>910</v>
      </c>
      <c r="Q449" t="s">
        <v>74</v>
      </c>
      <c r="R449" t="s">
        <v>1893</v>
      </c>
      <c r="S449" t="s">
        <v>82</v>
      </c>
      <c r="T449" t="s">
        <v>101</v>
      </c>
    </row>
    <row r="450" spans="1:20" x14ac:dyDescent="0.25">
      <c r="A450" s="1">
        <v>3008</v>
      </c>
      <c r="B450" t="s">
        <v>19</v>
      </c>
      <c r="C450" t="s">
        <v>24</v>
      </c>
      <c r="D450" t="s">
        <v>69</v>
      </c>
      <c r="E450" t="s">
        <v>58</v>
      </c>
      <c r="F450" t="s">
        <v>73</v>
      </c>
      <c r="G450" t="s">
        <v>93</v>
      </c>
      <c r="H450" t="s">
        <v>430</v>
      </c>
      <c r="I450" t="s">
        <v>81</v>
      </c>
      <c r="J450" t="s">
        <v>86</v>
      </c>
      <c r="K450" t="s">
        <v>1235</v>
      </c>
      <c r="L450" t="s">
        <v>74</v>
      </c>
      <c r="M450" t="s">
        <v>73</v>
      </c>
      <c r="N450" t="s">
        <v>126</v>
      </c>
      <c r="O450" t="s">
        <v>92</v>
      </c>
      <c r="P450" t="s">
        <v>816</v>
      </c>
      <c r="Q450" t="s">
        <v>126</v>
      </c>
      <c r="R450" t="s">
        <v>1499</v>
      </c>
      <c r="S450" t="s">
        <v>116</v>
      </c>
      <c r="T450" t="s">
        <v>83</v>
      </c>
    </row>
    <row r="451" spans="1:20" x14ac:dyDescent="0.25">
      <c r="A451" s="1">
        <v>3009</v>
      </c>
      <c r="B451" t="s">
        <v>19</v>
      </c>
      <c r="C451" t="s">
        <v>25</v>
      </c>
      <c r="D451" t="s">
        <v>69</v>
      </c>
      <c r="E451" t="s">
        <v>52</v>
      </c>
      <c r="F451" t="s">
        <v>73</v>
      </c>
      <c r="G451" t="s">
        <v>86</v>
      </c>
      <c r="H451" t="s">
        <v>914</v>
      </c>
      <c r="I451" t="s">
        <v>114</v>
      </c>
      <c r="J451" t="s">
        <v>108</v>
      </c>
      <c r="K451" t="s">
        <v>1291</v>
      </c>
      <c r="L451" t="s">
        <v>126</v>
      </c>
      <c r="M451" t="s">
        <v>73</v>
      </c>
      <c r="N451" t="s">
        <v>126</v>
      </c>
      <c r="O451" t="s">
        <v>113</v>
      </c>
      <c r="P451" t="s">
        <v>772</v>
      </c>
      <c r="Q451" t="s">
        <v>73</v>
      </c>
      <c r="R451" t="s">
        <v>903</v>
      </c>
      <c r="S451" t="s">
        <v>116</v>
      </c>
      <c r="T451" t="s">
        <v>1116</v>
      </c>
    </row>
    <row r="452" spans="1:20" x14ac:dyDescent="0.25">
      <c r="A452" s="1">
        <v>3010</v>
      </c>
      <c r="B452" t="s">
        <v>19</v>
      </c>
      <c r="C452" t="s">
        <v>26</v>
      </c>
      <c r="D452" t="s">
        <v>69</v>
      </c>
      <c r="E452" t="s">
        <v>46</v>
      </c>
      <c r="F452" t="s">
        <v>74</v>
      </c>
      <c r="G452" t="s">
        <v>73</v>
      </c>
      <c r="H452" t="s">
        <v>211</v>
      </c>
      <c r="I452" t="s">
        <v>87</v>
      </c>
      <c r="J452" t="s">
        <v>75</v>
      </c>
      <c r="K452" t="s">
        <v>118</v>
      </c>
      <c r="L452" t="s">
        <v>73</v>
      </c>
      <c r="M452" t="s">
        <v>73</v>
      </c>
      <c r="N452" t="s">
        <v>126</v>
      </c>
      <c r="O452" t="s">
        <v>86</v>
      </c>
      <c r="P452" t="s">
        <v>894</v>
      </c>
      <c r="Q452" t="s">
        <v>73</v>
      </c>
      <c r="R452" t="s">
        <v>1749</v>
      </c>
      <c r="S452" t="s">
        <v>82</v>
      </c>
      <c r="T452" t="s">
        <v>101</v>
      </c>
    </row>
    <row r="453" spans="1:20" x14ac:dyDescent="0.25">
      <c r="A453" s="1">
        <v>3011</v>
      </c>
      <c r="B453" t="s">
        <v>19</v>
      </c>
      <c r="C453" t="s">
        <v>27</v>
      </c>
      <c r="D453" t="s">
        <v>69</v>
      </c>
      <c r="E453" t="s">
        <v>51</v>
      </c>
      <c r="F453" t="s">
        <v>74</v>
      </c>
      <c r="G453" t="s">
        <v>78</v>
      </c>
      <c r="H453" t="s">
        <v>587</v>
      </c>
      <c r="I453" t="s">
        <v>77</v>
      </c>
      <c r="J453" t="s">
        <v>80</v>
      </c>
      <c r="K453" t="s">
        <v>1295</v>
      </c>
      <c r="L453" t="s">
        <v>73</v>
      </c>
      <c r="M453" t="s">
        <v>73</v>
      </c>
      <c r="N453" t="s">
        <v>73</v>
      </c>
      <c r="O453" t="s">
        <v>81</v>
      </c>
      <c r="P453" t="s">
        <v>130</v>
      </c>
      <c r="Q453" t="s">
        <v>73</v>
      </c>
      <c r="R453" t="s">
        <v>2132</v>
      </c>
      <c r="S453" t="s">
        <v>82</v>
      </c>
      <c r="T453" t="s">
        <v>101</v>
      </c>
    </row>
    <row r="454" spans="1:20" x14ac:dyDescent="0.25">
      <c r="A454" s="1">
        <v>3012</v>
      </c>
      <c r="B454" t="s">
        <v>19</v>
      </c>
      <c r="C454" t="s">
        <v>28</v>
      </c>
      <c r="D454" t="s">
        <v>69</v>
      </c>
      <c r="E454" t="s">
        <v>47</v>
      </c>
      <c r="F454" t="s">
        <v>73</v>
      </c>
      <c r="G454" t="s">
        <v>86</v>
      </c>
      <c r="H454" t="s">
        <v>845</v>
      </c>
      <c r="I454" t="s">
        <v>79</v>
      </c>
      <c r="J454" t="s">
        <v>109</v>
      </c>
      <c r="K454" t="s">
        <v>1231</v>
      </c>
      <c r="L454" t="s">
        <v>126</v>
      </c>
      <c r="M454" t="s">
        <v>74</v>
      </c>
      <c r="N454" t="s">
        <v>1116</v>
      </c>
      <c r="O454" t="s">
        <v>95</v>
      </c>
      <c r="P454" t="s">
        <v>681</v>
      </c>
      <c r="Q454" t="s">
        <v>74</v>
      </c>
      <c r="R454" t="s">
        <v>2145</v>
      </c>
      <c r="S454" t="s">
        <v>106</v>
      </c>
      <c r="T454" t="s">
        <v>83</v>
      </c>
    </row>
    <row r="455" spans="1:20" x14ac:dyDescent="0.25">
      <c r="A455" s="1">
        <v>3013</v>
      </c>
      <c r="B455" t="s">
        <v>19</v>
      </c>
      <c r="C455" t="s">
        <v>40</v>
      </c>
      <c r="D455" t="s">
        <v>69</v>
      </c>
      <c r="E455" t="s">
        <v>45</v>
      </c>
      <c r="F455" t="s">
        <v>74</v>
      </c>
      <c r="G455" t="s">
        <v>86</v>
      </c>
      <c r="H455" t="s">
        <v>421</v>
      </c>
      <c r="I455" t="s">
        <v>90</v>
      </c>
      <c r="J455" t="s">
        <v>111</v>
      </c>
      <c r="K455" t="s">
        <v>1285</v>
      </c>
      <c r="L455" t="s">
        <v>74</v>
      </c>
      <c r="M455" t="s">
        <v>126</v>
      </c>
      <c r="N455" t="s">
        <v>101</v>
      </c>
      <c r="O455" t="s">
        <v>108</v>
      </c>
      <c r="P455" t="s">
        <v>877</v>
      </c>
      <c r="Q455" t="s">
        <v>101</v>
      </c>
      <c r="R455" t="s">
        <v>1054</v>
      </c>
      <c r="S455" t="s">
        <v>116</v>
      </c>
      <c r="T455" t="s">
        <v>1116</v>
      </c>
    </row>
    <row r="456" spans="1:20" x14ac:dyDescent="0.25">
      <c r="A456" s="1">
        <v>3014</v>
      </c>
      <c r="B456" t="s">
        <v>19</v>
      </c>
      <c r="C456" t="s">
        <v>29</v>
      </c>
      <c r="D456" t="s">
        <v>69</v>
      </c>
      <c r="E456" t="s">
        <v>68</v>
      </c>
      <c r="F456" t="s">
        <v>73</v>
      </c>
      <c r="G456" t="s">
        <v>101</v>
      </c>
      <c r="H456" t="s">
        <v>236</v>
      </c>
      <c r="I456" t="s">
        <v>82</v>
      </c>
      <c r="J456" t="s">
        <v>77</v>
      </c>
      <c r="K456" t="s">
        <v>540</v>
      </c>
      <c r="L456" t="s">
        <v>73</v>
      </c>
      <c r="M456" t="s">
        <v>73</v>
      </c>
      <c r="N456" t="s">
        <v>83</v>
      </c>
      <c r="O456" t="s">
        <v>106</v>
      </c>
      <c r="P456" t="s">
        <v>432</v>
      </c>
      <c r="Q456" t="s">
        <v>73</v>
      </c>
      <c r="R456" t="s">
        <v>1419</v>
      </c>
      <c r="S456" t="s">
        <v>116</v>
      </c>
      <c r="T456" t="s">
        <v>74</v>
      </c>
    </row>
    <row r="457" spans="1:20" x14ac:dyDescent="0.25">
      <c r="A457" s="1">
        <v>3015</v>
      </c>
      <c r="B457" t="s">
        <v>19</v>
      </c>
      <c r="C457" t="s">
        <v>30</v>
      </c>
      <c r="D457" t="s">
        <v>69</v>
      </c>
      <c r="E457" t="s">
        <v>49</v>
      </c>
      <c r="F457" t="s">
        <v>73</v>
      </c>
      <c r="G457" t="s">
        <v>85</v>
      </c>
      <c r="H457" t="s">
        <v>602</v>
      </c>
      <c r="I457" t="s">
        <v>82</v>
      </c>
      <c r="J457" t="s">
        <v>92</v>
      </c>
      <c r="K457" t="s">
        <v>183</v>
      </c>
      <c r="L457" t="s">
        <v>73</v>
      </c>
      <c r="M457" t="s">
        <v>73</v>
      </c>
      <c r="N457" t="s">
        <v>74</v>
      </c>
      <c r="O457" t="s">
        <v>79</v>
      </c>
      <c r="P457" t="s">
        <v>713</v>
      </c>
      <c r="Q457" t="s">
        <v>73</v>
      </c>
      <c r="R457" t="s">
        <v>1485</v>
      </c>
      <c r="S457" t="s">
        <v>96</v>
      </c>
      <c r="T457" t="s">
        <v>1116</v>
      </c>
    </row>
    <row r="458" spans="1:20" x14ac:dyDescent="0.25">
      <c r="A458" s="1">
        <v>3016</v>
      </c>
      <c r="B458" t="s">
        <v>19</v>
      </c>
      <c r="C458" t="s">
        <v>32</v>
      </c>
      <c r="D458" t="s">
        <v>69</v>
      </c>
      <c r="E458" t="s">
        <v>41</v>
      </c>
      <c r="F458" t="s">
        <v>74</v>
      </c>
      <c r="G458" t="s">
        <v>91</v>
      </c>
      <c r="H458" t="s">
        <v>786</v>
      </c>
      <c r="I458" t="s">
        <v>113</v>
      </c>
      <c r="J458" t="s">
        <v>129</v>
      </c>
      <c r="K458" t="s">
        <v>1346</v>
      </c>
      <c r="L458" t="s">
        <v>101</v>
      </c>
      <c r="M458" t="s">
        <v>74</v>
      </c>
      <c r="N458" t="s">
        <v>101</v>
      </c>
      <c r="O458" t="s">
        <v>108</v>
      </c>
      <c r="P458" t="s">
        <v>401</v>
      </c>
      <c r="Q458" t="s">
        <v>74</v>
      </c>
      <c r="R458" t="s">
        <v>2055</v>
      </c>
      <c r="S458" t="s">
        <v>75</v>
      </c>
      <c r="T458" t="s">
        <v>117</v>
      </c>
    </row>
    <row r="459" spans="1:20" x14ac:dyDescent="0.25">
      <c r="A459" s="1">
        <v>3017</v>
      </c>
      <c r="B459" t="s">
        <v>19</v>
      </c>
      <c r="C459" t="s">
        <v>33</v>
      </c>
      <c r="D459" t="s">
        <v>69</v>
      </c>
      <c r="E459" t="s">
        <v>68</v>
      </c>
      <c r="F459" t="s">
        <v>74</v>
      </c>
      <c r="G459" t="s">
        <v>82</v>
      </c>
      <c r="H459" t="s">
        <v>325</v>
      </c>
      <c r="I459" t="s">
        <v>103</v>
      </c>
      <c r="J459" t="s">
        <v>93</v>
      </c>
      <c r="K459" t="s">
        <v>1283</v>
      </c>
      <c r="L459" t="s">
        <v>74</v>
      </c>
      <c r="M459" t="s">
        <v>73</v>
      </c>
      <c r="N459" t="s">
        <v>126</v>
      </c>
      <c r="O459" t="s">
        <v>89</v>
      </c>
      <c r="P459" t="s">
        <v>115</v>
      </c>
      <c r="Q459" t="s">
        <v>73</v>
      </c>
      <c r="R459" t="s">
        <v>2124</v>
      </c>
      <c r="S459" t="s">
        <v>116</v>
      </c>
      <c r="T459" t="s">
        <v>126</v>
      </c>
    </row>
    <row r="460" spans="1:20" x14ac:dyDescent="0.25">
      <c r="A460" s="1">
        <v>3018</v>
      </c>
      <c r="B460" t="s">
        <v>19</v>
      </c>
      <c r="C460" t="s">
        <v>34</v>
      </c>
      <c r="D460" t="s">
        <v>69</v>
      </c>
      <c r="E460" t="s">
        <v>67</v>
      </c>
      <c r="F460" t="s">
        <v>74</v>
      </c>
      <c r="G460" t="s">
        <v>79</v>
      </c>
      <c r="H460" t="s">
        <v>536</v>
      </c>
      <c r="I460" t="s">
        <v>97</v>
      </c>
      <c r="J460" t="s">
        <v>115</v>
      </c>
      <c r="K460" t="s">
        <v>1369</v>
      </c>
      <c r="L460" t="s">
        <v>74</v>
      </c>
      <c r="M460" t="s">
        <v>1116</v>
      </c>
      <c r="N460" t="s">
        <v>126</v>
      </c>
      <c r="O460" t="s">
        <v>96</v>
      </c>
      <c r="P460" t="s">
        <v>124</v>
      </c>
      <c r="Q460" t="s">
        <v>126</v>
      </c>
      <c r="R460" t="s">
        <v>107</v>
      </c>
      <c r="S460" t="s">
        <v>116</v>
      </c>
      <c r="T460" t="s">
        <v>131</v>
      </c>
    </row>
    <row r="461" spans="1:20" x14ac:dyDescent="0.25">
      <c r="A461" s="1">
        <v>3019</v>
      </c>
      <c r="B461" t="s">
        <v>19</v>
      </c>
      <c r="C461" t="s">
        <v>35</v>
      </c>
      <c r="D461" t="s">
        <v>69</v>
      </c>
      <c r="E461" t="s">
        <v>60</v>
      </c>
      <c r="F461" t="s">
        <v>73</v>
      </c>
      <c r="G461" t="s">
        <v>76</v>
      </c>
      <c r="H461" t="s">
        <v>976</v>
      </c>
      <c r="I461" t="s">
        <v>75</v>
      </c>
      <c r="J461" t="s">
        <v>94</v>
      </c>
      <c r="K461" t="s">
        <v>527</v>
      </c>
      <c r="L461" t="s">
        <v>73</v>
      </c>
      <c r="M461" t="s">
        <v>74</v>
      </c>
      <c r="N461" t="s">
        <v>1116</v>
      </c>
      <c r="O461" t="s">
        <v>89</v>
      </c>
      <c r="P461" t="s">
        <v>95</v>
      </c>
      <c r="Q461" t="s">
        <v>73</v>
      </c>
      <c r="R461" t="s">
        <v>1829</v>
      </c>
      <c r="S461" t="s">
        <v>78</v>
      </c>
      <c r="T461" t="s">
        <v>126</v>
      </c>
    </row>
    <row r="462" spans="1:20" x14ac:dyDescent="0.25">
      <c r="A462" s="1">
        <v>3020</v>
      </c>
      <c r="B462" t="s">
        <v>19</v>
      </c>
      <c r="C462" t="s">
        <v>36</v>
      </c>
      <c r="D462" t="s">
        <v>69</v>
      </c>
      <c r="E462" t="s">
        <v>43</v>
      </c>
      <c r="F462" t="s">
        <v>73</v>
      </c>
      <c r="G462" t="s">
        <v>83</v>
      </c>
      <c r="H462" t="s">
        <v>590</v>
      </c>
      <c r="I462" t="s">
        <v>102</v>
      </c>
      <c r="J462" t="s">
        <v>104</v>
      </c>
      <c r="K462" t="s">
        <v>1205</v>
      </c>
      <c r="L462" t="s">
        <v>73</v>
      </c>
      <c r="M462" t="s">
        <v>74</v>
      </c>
      <c r="N462" t="s">
        <v>74</v>
      </c>
      <c r="O462" t="s">
        <v>96</v>
      </c>
      <c r="P462" t="s">
        <v>94</v>
      </c>
      <c r="Q462" t="s">
        <v>73</v>
      </c>
      <c r="R462" t="s">
        <v>2138</v>
      </c>
      <c r="S462" t="s">
        <v>116</v>
      </c>
      <c r="T462" t="s">
        <v>101</v>
      </c>
    </row>
    <row r="463" spans="1:20" x14ac:dyDescent="0.25">
      <c r="A463" s="1">
        <v>3021</v>
      </c>
      <c r="B463" t="s">
        <v>19</v>
      </c>
      <c r="C463" t="s">
        <v>37</v>
      </c>
      <c r="D463" t="s">
        <v>69</v>
      </c>
      <c r="E463" t="s">
        <v>48</v>
      </c>
      <c r="F463" t="s">
        <v>74</v>
      </c>
      <c r="G463" t="s">
        <v>82</v>
      </c>
      <c r="H463" t="s">
        <v>962</v>
      </c>
      <c r="I463" t="s">
        <v>99</v>
      </c>
      <c r="J463" t="s">
        <v>107</v>
      </c>
      <c r="K463" t="s">
        <v>1086</v>
      </c>
      <c r="L463" t="s">
        <v>74</v>
      </c>
      <c r="M463" t="s">
        <v>74</v>
      </c>
      <c r="N463" t="s">
        <v>101</v>
      </c>
      <c r="O463" t="s">
        <v>75</v>
      </c>
      <c r="P463" t="s">
        <v>527</v>
      </c>
      <c r="Q463" t="s">
        <v>73</v>
      </c>
      <c r="R463" t="s">
        <v>1463</v>
      </c>
      <c r="S463" t="s">
        <v>85</v>
      </c>
      <c r="T463" t="s">
        <v>83</v>
      </c>
    </row>
    <row r="464" spans="1:20" x14ac:dyDescent="0.25">
      <c r="A464" s="1">
        <v>3022</v>
      </c>
      <c r="B464" t="s">
        <v>19</v>
      </c>
      <c r="C464" t="s">
        <v>38</v>
      </c>
      <c r="D464" t="s">
        <v>69</v>
      </c>
      <c r="E464" t="s">
        <v>58</v>
      </c>
      <c r="F464" t="s">
        <v>74</v>
      </c>
      <c r="G464" t="s">
        <v>102</v>
      </c>
      <c r="H464" t="s">
        <v>849</v>
      </c>
      <c r="I464" t="s">
        <v>96</v>
      </c>
      <c r="J464" t="s">
        <v>102</v>
      </c>
      <c r="K464" t="s">
        <v>842</v>
      </c>
      <c r="L464" t="s">
        <v>74</v>
      </c>
      <c r="M464" t="s">
        <v>73</v>
      </c>
      <c r="N464" t="s">
        <v>73</v>
      </c>
      <c r="O464" t="s">
        <v>79</v>
      </c>
      <c r="P464" t="s">
        <v>206</v>
      </c>
      <c r="Q464" t="s">
        <v>74</v>
      </c>
      <c r="R464" t="s">
        <v>1839</v>
      </c>
      <c r="S464" t="s">
        <v>85</v>
      </c>
      <c r="T464" t="s">
        <v>131</v>
      </c>
    </row>
    <row r="465" spans="1:20" x14ac:dyDescent="0.25">
      <c r="A465" s="1">
        <v>3023</v>
      </c>
      <c r="B465" t="s">
        <v>19</v>
      </c>
      <c r="C465" t="s">
        <v>39</v>
      </c>
      <c r="D465" t="s">
        <v>69</v>
      </c>
      <c r="E465" t="s">
        <v>41</v>
      </c>
      <c r="F465" t="s">
        <v>73</v>
      </c>
      <c r="G465" t="s">
        <v>83</v>
      </c>
      <c r="H465" t="s">
        <v>942</v>
      </c>
      <c r="I465" t="s">
        <v>90</v>
      </c>
      <c r="J465" t="s">
        <v>84</v>
      </c>
      <c r="K465" t="s">
        <v>1140</v>
      </c>
      <c r="L465" t="s">
        <v>74</v>
      </c>
      <c r="M465" t="s">
        <v>101</v>
      </c>
      <c r="N465" t="s">
        <v>126</v>
      </c>
      <c r="O465" t="s">
        <v>82</v>
      </c>
      <c r="P465" t="s">
        <v>86</v>
      </c>
      <c r="Q465" t="s">
        <v>73</v>
      </c>
      <c r="R465" t="s">
        <v>2135</v>
      </c>
      <c r="S465" t="s">
        <v>85</v>
      </c>
      <c r="T465" t="s">
        <v>131</v>
      </c>
    </row>
    <row r="466" spans="1:20" x14ac:dyDescent="0.25">
      <c r="A466" s="1">
        <v>3024</v>
      </c>
      <c r="B466" t="s">
        <v>19</v>
      </c>
      <c r="C466" t="s">
        <v>24</v>
      </c>
      <c r="D466" t="s">
        <v>70</v>
      </c>
      <c r="E466" t="s">
        <v>71</v>
      </c>
      <c r="F466" t="s">
        <v>74</v>
      </c>
      <c r="G466" t="s">
        <v>112</v>
      </c>
      <c r="H466" t="s">
        <v>988</v>
      </c>
      <c r="I466" t="s">
        <v>82</v>
      </c>
      <c r="J466" t="s">
        <v>106</v>
      </c>
      <c r="K466" t="s">
        <v>1180</v>
      </c>
      <c r="L466" t="s">
        <v>1116</v>
      </c>
      <c r="M466" t="s">
        <v>73</v>
      </c>
      <c r="N466" t="s">
        <v>126</v>
      </c>
      <c r="O466" t="s">
        <v>107</v>
      </c>
      <c r="P466" t="s">
        <v>1028</v>
      </c>
      <c r="Q466" t="s">
        <v>74</v>
      </c>
      <c r="R466" t="s">
        <v>1477</v>
      </c>
      <c r="S466" t="s">
        <v>87</v>
      </c>
      <c r="T466" t="s">
        <v>1116</v>
      </c>
    </row>
    <row r="467" spans="1:20" x14ac:dyDescent="0.25">
      <c r="A467" s="1">
        <v>3025</v>
      </c>
      <c r="B467" t="s">
        <v>19</v>
      </c>
      <c r="C467" t="s">
        <v>25</v>
      </c>
      <c r="D467" t="s">
        <v>70</v>
      </c>
      <c r="E467" t="s">
        <v>64</v>
      </c>
      <c r="F467" t="s">
        <v>73</v>
      </c>
      <c r="G467" t="s">
        <v>99</v>
      </c>
      <c r="H467" t="s">
        <v>494</v>
      </c>
      <c r="I467" t="s">
        <v>77</v>
      </c>
      <c r="J467" t="s">
        <v>105</v>
      </c>
      <c r="K467" t="s">
        <v>1192</v>
      </c>
      <c r="L467" t="s">
        <v>74</v>
      </c>
      <c r="M467" t="s">
        <v>74</v>
      </c>
      <c r="N467" t="s">
        <v>1116</v>
      </c>
      <c r="O467" t="s">
        <v>86</v>
      </c>
      <c r="P467" t="s">
        <v>817</v>
      </c>
      <c r="Q467" t="s">
        <v>126</v>
      </c>
      <c r="R467" t="s">
        <v>1572</v>
      </c>
      <c r="S467" t="s">
        <v>96</v>
      </c>
      <c r="T467" t="s">
        <v>76</v>
      </c>
    </row>
    <row r="468" spans="1:20" x14ac:dyDescent="0.25">
      <c r="A468" s="1">
        <v>3026</v>
      </c>
      <c r="B468" t="s">
        <v>19</v>
      </c>
      <c r="C468" t="s">
        <v>26</v>
      </c>
      <c r="D468" t="s">
        <v>70</v>
      </c>
      <c r="E468" t="s">
        <v>53</v>
      </c>
      <c r="F468" t="s">
        <v>73</v>
      </c>
      <c r="G468" t="s">
        <v>99</v>
      </c>
      <c r="H468" t="s">
        <v>583</v>
      </c>
      <c r="I468" t="s">
        <v>77</v>
      </c>
      <c r="J468" t="s">
        <v>91</v>
      </c>
      <c r="K468" t="s">
        <v>1191</v>
      </c>
      <c r="L468" t="s">
        <v>74</v>
      </c>
      <c r="M468" t="s">
        <v>74</v>
      </c>
      <c r="N468" t="s">
        <v>74</v>
      </c>
      <c r="O468" t="s">
        <v>119</v>
      </c>
      <c r="P468" t="s">
        <v>1289</v>
      </c>
      <c r="Q468" t="s">
        <v>74</v>
      </c>
      <c r="R468" t="s">
        <v>2015</v>
      </c>
      <c r="S468" t="s">
        <v>81</v>
      </c>
      <c r="T468" t="s">
        <v>117</v>
      </c>
    </row>
    <row r="469" spans="1:20" x14ac:dyDescent="0.25">
      <c r="A469" s="1">
        <v>3027</v>
      </c>
      <c r="B469" t="s">
        <v>19</v>
      </c>
      <c r="C469" t="s">
        <v>27</v>
      </c>
      <c r="D469" t="s">
        <v>70</v>
      </c>
      <c r="E469" t="s">
        <v>45</v>
      </c>
      <c r="F469" t="s">
        <v>74</v>
      </c>
      <c r="G469" t="s">
        <v>97</v>
      </c>
      <c r="H469" t="s">
        <v>416</v>
      </c>
      <c r="I469" t="s">
        <v>116</v>
      </c>
      <c r="J469" t="s">
        <v>103</v>
      </c>
      <c r="K469" t="s">
        <v>885</v>
      </c>
      <c r="L469" t="s">
        <v>126</v>
      </c>
      <c r="M469" t="s">
        <v>73</v>
      </c>
      <c r="N469" t="s">
        <v>126</v>
      </c>
      <c r="O469" t="s">
        <v>108</v>
      </c>
      <c r="P469" t="s">
        <v>910</v>
      </c>
      <c r="Q469" t="s">
        <v>73</v>
      </c>
      <c r="R469" t="s">
        <v>1616</v>
      </c>
      <c r="S469" t="s">
        <v>116</v>
      </c>
      <c r="T469" t="s">
        <v>101</v>
      </c>
    </row>
    <row r="470" spans="1:20" x14ac:dyDescent="0.25">
      <c r="A470" s="1">
        <v>3028</v>
      </c>
      <c r="B470" t="s">
        <v>19</v>
      </c>
      <c r="C470" t="s">
        <v>28</v>
      </c>
      <c r="D470" t="s">
        <v>70</v>
      </c>
      <c r="E470" t="s">
        <v>55</v>
      </c>
      <c r="F470" t="s">
        <v>74</v>
      </c>
      <c r="G470" t="s">
        <v>95</v>
      </c>
      <c r="H470" t="s">
        <v>316</v>
      </c>
      <c r="I470" t="s">
        <v>102</v>
      </c>
      <c r="J470" t="s">
        <v>108</v>
      </c>
      <c r="K470" t="s">
        <v>1170</v>
      </c>
      <c r="L470" t="s">
        <v>1116</v>
      </c>
      <c r="M470" t="s">
        <v>74</v>
      </c>
      <c r="N470" t="s">
        <v>83</v>
      </c>
      <c r="O470" t="s">
        <v>75</v>
      </c>
      <c r="P470" t="s">
        <v>121</v>
      </c>
      <c r="Q470" t="s">
        <v>73</v>
      </c>
      <c r="R470" t="s">
        <v>1461</v>
      </c>
      <c r="S470" t="s">
        <v>117</v>
      </c>
      <c r="T470" t="s">
        <v>126</v>
      </c>
    </row>
    <row r="471" spans="1:20" x14ac:dyDescent="0.25">
      <c r="A471" s="1">
        <v>3029</v>
      </c>
      <c r="B471" t="s">
        <v>19</v>
      </c>
      <c r="C471" t="s">
        <v>29</v>
      </c>
      <c r="D471" t="s">
        <v>70</v>
      </c>
      <c r="E471" t="s">
        <v>72</v>
      </c>
      <c r="F471" t="s">
        <v>73</v>
      </c>
      <c r="G471" t="s">
        <v>95</v>
      </c>
      <c r="H471" t="s">
        <v>760</v>
      </c>
      <c r="I471" t="s">
        <v>108</v>
      </c>
      <c r="J471" t="s">
        <v>104</v>
      </c>
      <c r="K471" t="s">
        <v>1184</v>
      </c>
      <c r="L471" t="s">
        <v>101</v>
      </c>
      <c r="M471" t="s">
        <v>73</v>
      </c>
      <c r="N471" t="s">
        <v>74</v>
      </c>
      <c r="O471" t="s">
        <v>99</v>
      </c>
      <c r="P471" t="s">
        <v>125</v>
      </c>
      <c r="Q471" t="s">
        <v>74</v>
      </c>
      <c r="R471" t="s">
        <v>1066</v>
      </c>
      <c r="S471" t="s">
        <v>116</v>
      </c>
      <c r="T471" t="s">
        <v>131</v>
      </c>
    </row>
    <row r="472" spans="1:20" x14ac:dyDescent="0.25">
      <c r="A472" s="1">
        <v>3030</v>
      </c>
      <c r="B472" t="s">
        <v>19</v>
      </c>
      <c r="C472" t="s">
        <v>30</v>
      </c>
      <c r="D472" t="s">
        <v>70</v>
      </c>
      <c r="E472" t="s">
        <v>42</v>
      </c>
      <c r="F472" t="s">
        <v>73</v>
      </c>
      <c r="G472" t="s">
        <v>90</v>
      </c>
      <c r="H472" t="s">
        <v>252</v>
      </c>
      <c r="I472" t="s">
        <v>97</v>
      </c>
      <c r="J472" t="s">
        <v>110</v>
      </c>
      <c r="K472" t="s">
        <v>1328</v>
      </c>
      <c r="L472" t="s">
        <v>126</v>
      </c>
      <c r="M472" t="s">
        <v>74</v>
      </c>
      <c r="N472" t="s">
        <v>74</v>
      </c>
      <c r="O472" t="s">
        <v>86</v>
      </c>
      <c r="P472" t="s">
        <v>944</v>
      </c>
      <c r="Q472" t="s">
        <v>73</v>
      </c>
      <c r="R472" t="s">
        <v>2136</v>
      </c>
      <c r="S472" t="s">
        <v>85</v>
      </c>
      <c r="T472" t="s">
        <v>83</v>
      </c>
    </row>
    <row r="473" spans="1:20" x14ac:dyDescent="0.25">
      <c r="A473" s="1">
        <v>3031</v>
      </c>
      <c r="B473" t="s">
        <v>19</v>
      </c>
      <c r="C473" t="s">
        <v>31</v>
      </c>
      <c r="D473" t="s">
        <v>70</v>
      </c>
      <c r="E473" t="s">
        <v>61</v>
      </c>
      <c r="F473" t="s">
        <v>74</v>
      </c>
      <c r="G473" t="s">
        <v>107</v>
      </c>
      <c r="H473" t="s">
        <v>691</v>
      </c>
      <c r="I473" t="s">
        <v>92</v>
      </c>
      <c r="J473" t="s">
        <v>104</v>
      </c>
      <c r="K473" t="s">
        <v>1198</v>
      </c>
      <c r="L473" t="s">
        <v>126</v>
      </c>
      <c r="M473" t="s">
        <v>126</v>
      </c>
      <c r="N473" t="s">
        <v>73</v>
      </c>
      <c r="O473" t="s">
        <v>108</v>
      </c>
      <c r="P473" t="s">
        <v>260</v>
      </c>
      <c r="Q473" t="s">
        <v>73</v>
      </c>
      <c r="R473" t="s">
        <v>2157</v>
      </c>
      <c r="S473" t="s">
        <v>89</v>
      </c>
      <c r="T473" t="s">
        <v>87</v>
      </c>
    </row>
    <row r="474" spans="1:20" x14ac:dyDescent="0.25">
      <c r="A474" s="1">
        <v>3032</v>
      </c>
      <c r="B474" t="s">
        <v>19</v>
      </c>
      <c r="C474" t="s">
        <v>32</v>
      </c>
      <c r="D474" t="s">
        <v>70</v>
      </c>
      <c r="E474" t="s">
        <v>49</v>
      </c>
      <c r="F474" t="s">
        <v>74</v>
      </c>
      <c r="G474" t="s">
        <v>83</v>
      </c>
      <c r="H474" t="s">
        <v>537</v>
      </c>
      <c r="I474" t="s">
        <v>99</v>
      </c>
      <c r="J474" t="s">
        <v>113</v>
      </c>
      <c r="K474" t="s">
        <v>1289</v>
      </c>
      <c r="L474" t="s">
        <v>73</v>
      </c>
      <c r="M474" t="s">
        <v>74</v>
      </c>
      <c r="N474" t="s">
        <v>101</v>
      </c>
      <c r="O474" t="s">
        <v>98</v>
      </c>
      <c r="P474" t="s">
        <v>112</v>
      </c>
      <c r="Q474" t="s">
        <v>73</v>
      </c>
      <c r="R474" t="s">
        <v>1509</v>
      </c>
      <c r="S474" t="s">
        <v>82</v>
      </c>
      <c r="T474" t="s">
        <v>1116</v>
      </c>
    </row>
    <row r="475" spans="1:20" x14ac:dyDescent="0.25">
      <c r="A475" s="1">
        <v>3033</v>
      </c>
      <c r="B475" t="s">
        <v>19</v>
      </c>
      <c r="C475" t="s">
        <v>33</v>
      </c>
      <c r="D475" t="s">
        <v>70</v>
      </c>
      <c r="E475" t="s">
        <v>66</v>
      </c>
      <c r="F475" t="s">
        <v>73</v>
      </c>
      <c r="G475" t="s">
        <v>75</v>
      </c>
      <c r="H475" t="s">
        <v>242</v>
      </c>
      <c r="I475" t="s">
        <v>92</v>
      </c>
      <c r="J475" t="s">
        <v>88</v>
      </c>
      <c r="K475" t="s">
        <v>1283</v>
      </c>
      <c r="L475" t="s">
        <v>126</v>
      </c>
      <c r="M475" t="s">
        <v>101</v>
      </c>
      <c r="N475" t="s">
        <v>101</v>
      </c>
      <c r="O475" t="s">
        <v>94</v>
      </c>
      <c r="P475" t="s">
        <v>1086</v>
      </c>
      <c r="Q475" t="s">
        <v>73</v>
      </c>
      <c r="R475" t="s">
        <v>2174</v>
      </c>
      <c r="S475" t="s">
        <v>106</v>
      </c>
      <c r="T475" t="s">
        <v>76</v>
      </c>
    </row>
    <row r="476" spans="1:20" x14ac:dyDescent="0.25">
      <c r="A476" s="1">
        <v>3034</v>
      </c>
      <c r="B476" t="s">
        <v>19</v>
      </c>
      <c r="C476" t="s">
        <v>34</v>
      </c>
      <c r="D476" t="s">
        <v>70</v>
      </c>
      <c r="E476" t="s">
        <v>54</v>
      </c>
      <c r="F476" t="s">
        <v>73</v>
      </c>
      <c r="G476" t="s">
        <v>114</v>
      </c>
      <c r="H476" t="s">
        <v>361</v>
      </c>
      <c r="I476" t="s">
        <v>92</v>
      </c>
      <c r="J476" t="s">
        <v>112</v>
      </c>
      <c r="K476" t="s">
        <v>1321</v>
      </c>
      <c r="L476" t="s">
        <v>126</v>
      </c>
      <c r="M476" t="s">
        <v>73</v>
      </c>
      <c r="N476" t="s">
        <v>101</v>
      </c>
      <c r="O476" t="s">
        <v>92</v>
      </c>
      <c r="P476" t="s">
        <v>86</v>
      </c>
      <c r="Q476" t="s">
        <v>73</v>
      </c>
      <c r="R476" t="s">
        <v>2040</v>
      </c>
      <c r="S476" t="s">
        <v>89</v>
      </c>
      <c r="T476" t="s">
        <v>76</v>
      </c>
    </row>
    <row r="477" spans="1:20" x14ac:dyDescent="0.25">
      <c r="A477" s="1">
        <v>3035</v>
      </c>
      <c r="B477" t="s">
        <v>19</v>
      </c>
      <c r="C477" t="s">
        <v>35</v>
      </c>
      <c r="D477" t="s">
        <v>70</v>
      </c>
      <c r="E477" t="s">
        <v>42</v>
      </c>
      <c r="F477" t="s">
        <v>74</v>
      </c>
      <c r="G477" t="s">
        <v>99</v>
      </c>
      <c r="H477" t="s">
        <v>476</v>
      </c>
      <c r="I477" t="s">
        <v>79</v>
      </c>
      <c r="J477" t="s">
        <v>110</v>
      </c>
      <c r="K477" t="s">
        <v>1160</v>
      </c>
      <c r="L477" t="s">
        <v>74</v>
      </c>
      <c r="M477" t="s">
        <v>74</v>
      </c>
      <c r="N477" t="s">
        <v>101</v>
      </c>
      <c r="O477" t="s">
        <v>81</v>
      </c>
      <c r="P477" t="s">
        <v>946</v>
      </c>
      <c r="Q477" t="s">
        <v>73</v>
      </c>
      <c r="R477" t="s">
        <v>1737</v>
      </c>
      <c r="S477" t="s">
        <v>89</v>
      </c>
      <c r="T477" t="s">
        <v>117</v>
      </c>
    </row>
    <row r="478" spans="1:20" x14ac:dyDescent="0.25">
      <c r="A478" s="1">
        <v>3036</v>
      </c>
      <c r="B478" t="s">
        <v>19</v>
      </c>
      <c r="C478" t="s">
        <v>36</v>
      </c>
      <c r="D478" t="s">
        <v>70</v>
      </c>
      <c r="E478" t="s">
        <v>64</v>
      </c>
      <c r="F478" t="s">
        <v>74</v>
      </c>
      <c r="G478" t="s">
        <v>77</v>
      </c>
      <c r="H478" t="s">
        <v>870</v>
      </c>
      <c r="I478" t="s">
        <v>95</v>
      </c>
      <c r="J478" t="s">
        <v>88</v>
      </c>
      <c r="K478" t="s">
        <v>1288</v>
      </c>
      <c r="L478" t="s">
        <v>126</v>
      </c>
      <c r="M478" t="s">
        <v>73</v>
      </c>
      <c r="N478" t="s">
        <v>126</v>
      </c>
      <c r="O478" t="s">
        <v>80</v>
      </c>
      <c r="P478" t="s">
        <v>609</v>
      </c>
      <c r="Q478" t="s">
        <v>74</v>
      </c>
      <c r="R478" t="s">
        <v>1584</v>
      </c>
      <c r="S478" t="s">
        <v>75</v>
      </c>
      <c r="T478" t="s">
        <v>85</v>
      </c>
    </row>
    <row r="479" spans="1:20" x14ac:dyDescent="0.25">
      <c r="A479" s="1">
        <v>3037</v>
      </c>
      <c r="B479" t="s">
        <v>19</v>
      </c>
      <c r="C479" t="s">
        <v>37</v>
      </c>
      <c r="D479" t="s">
        <v>70</v>
      </c>
      <c r="E479" t="s">
        <v>58</v>
      </c>
      <c r="F479" t="s">
        <v>73</v>
      </c>
      <c r="G479" t="s">
        <v>95</v>
      </c>
      <c r="H479" t="s">
        <v>975</v>
      </c>
      <c r="I479" t="s">
        <v>96</v>
      </c>
      <c r="J479" t="s">
        <v>75</v>
      </c>
      <c r="K479" t="s">
        <v>1187</v>
      </c>
      <c r="L479" t="s">
        <v>126</v>
      </c>
      <c r="M479" t="s">
        <v>73</v>
      </c>
      <c r="N479" t="s">
        <v>126</v>
      </c>
      <c r="O479" t="s">
        <v>108</v>
      </c>
      <c r="P479" t="s">
        <v>894</v>
      </c>
      <c r="Q479" t="s">
        <v>126</v>
      </c>
      <c r="R479" t="s">
        <v>1462</v>
      </c>
      <c r="S479" t="s">
        <v>78</v>
      </c>
      <c r="T479" t="s">
        <v>126</v>
      </c>
    </row>
    <row r="480" spans="1:20" x14ac:dyDescent="0.25">
      <c r="A480" s="1">
        <v>3038</v>
      </c>
      <c r="B480" t="s">
        <v>19</v>
      </c>
      <c r="C480" t="s">
        <v>38</v>
      </c>
      <c r="D480" t="s">
        <v>70</v>
      </c>
      <c r="E480" t="s">
        <v>46</v>
      </c>
      <c r="F480" t="s">
        <v>74</v>
      </c>
      <c r="G480" t="s">
        <v>92</v>
      </c>
      <c r="H480" t="s">
        <v>412</v>
      </c>
      <c r="I480" t="s">
        <v>90</v>
      </c>
      <c r="J480" t="s">
        <v>86</v>
      </c>
      <c r="K480" t="s">
        <v>1119</v>
      </c>
      <c r="L480" t="s">
        <v>74</v>
      </c>
      <c r="M480" t="s">
        <v>73</v>
      </c>
      <c r="N480" t="s">
        <v>74</v>
      </c>
      <c r="O480" t="s">
        <v>91</v>
      </c>
      <c r="P480" t="s">
        <v>1189</v>
      </c>
      <c r="Q480" t="s">
        <v>74</v>
      </c>
      <c r="R480" t="s">
        <v>2091</v>
      </c>
      <c r="S480" t="s">
        <v>106</v>
      </c>
      <c r="T480" t="s">
        <v>83</v>
      </c>
    </row>
    <row r="481" spans="1:20" x14ac:dyDescent="0.25">
      <c r="A481" s="1">
        <v>3039</v>
      </c>
      <c r="B481" t="s">
        <v>19</v>
      </c>
      <c r="C481" t="s">
        <v>39</v>
      </c>
      <c r="D481" t="s">
        <v>70</v>
      </c>
      <c r="E481" t="s">
        <v>45</v>
      </c>
      <c r="F481" t="s">
        <v>73</v>
      </c>
      <c r="G481" t="s">
        <v>105</v>
      </c>
      <c r="H481" t="s">
        <v>450</v>
      </c>
      <c r="I481" t="s">
        <v>98</v>
      </c>
      <c r="J481" t="s">
        <v>92</v>
      </c>
      <c r="K481" t="s">
        <v>1160</v>
      </c>
      <c r="L481" t="s">
        <v>126</v>
      </c>
      <c r="M481" t="s">
        <v>73</v>
      </c>
      <c r="N481" t="s">
        <v>1116</v>
      </c>
      <c r="O481" t="s">
        <v>107</v>
      </c>
      <c r="P481" t="s">
        <v>885</v>
      </c>
      <c r="Q481" t="s">
        <v>101</v>
      </c>
      <c r="R481" t="s">
        <v>1480</v>
      </c>
      <c r="S481" t="s">
        <v>78</v>
      </c>
      <c r="T481" t="s">
        <v>76</v>
      </c>
    </row>
    <row r="482" spans="1:20" x14ac:dyDescent="0.25">
      <c r="A482" s="1">
        <v>3040</v>
      </c>
      <c r="B482" t="s">
        <v>19</v>
      </c>
      <c r="C482" t="s">
        <v>24</v>
      </c>
      <c r="D482" t="s">
        <v>71</v>
      </c>
      <c r="E482" t="s">
        <v>70</v>
      </c>
      <c r="F482" t="s">
        <v>73</v>
      </c>
      <c r="G482" t="s">
        <v>96</v>
      </c>
      <c r="H482" t="s">
        <v>618</v>
      </c>
      <c r="I482" t="s">
        <v>89</v>
      </c>
      <c r="J482" t="s">
        <v>108</v>
      </c>
      <c r="K482" t="s">
        <v>1294</v>
      </c>
      <c r="L482" t="s">
        <v>126</v>
      </c>
      <c r="M482" t="s">
        <v>126</v>
      </c>
      <c r="N482" t="s">
        <v>1116</v>
      </c>
      <c r="O482" t="s">
        <v>92</v>
      </c>
      <c r="P482" t="s">
        <v>911</v>
      </c>
      <c r="Q482" t="s">
        <v>73</v>
      </c>
      <c r="R482" t="s">
        <v>134</v>
      </c>
      <c r="S482" t="s">
        <v>96</v>
      </c>
      <c r="T482" t="s">
        <v>101</v>
      </c>
    </row>
    <row r="483" spans="1:20" x14ac:dyDescent="0.25">
      <c r="A483" s="1">
        <v>3041</v>
      </c>
      <c r="B483" t="s">
        <v>19</v>
      </c>
      <c r="C483" t="s">
        <v>25</v>
      </c>
      <c r="D483" t="s">
        <v>71</v>
      </c>
      <c r="E483" t="s">
        <v>48</v>
      </c>
      <c r="F483" t="s">
        <v>73</v>
      </c>
      <c r="G483" t="s">
        <v>94</v>
      </c>
      <c r="H483" t="s">
        <v>789</v>
      </c>
      <c r="I483" t="s">
        <v>117</v>
      </c>
      <c r="J483" t="s">
        <v>106</v>
      </c>
      <c r="K483" t="s">
        <v>975</v>
      </c>
      <c r="L483" t="s">
        <v>126</v>
      </c>
      <c r="M483" t="s">
        <v>73</v>
      </c>
      <c r="N483" t="s">
        <v>126</v>
      </c>
      <c r="O483" t="s">
        <v>79</v>
      </c>
      <c r="P483" t="s">
        <v>995</v>
      </c>
      <c r="Q483" t="s">
        <v>74</v>
      </c>
      <c r="R483" t="s">
        <v>2008</v>
      </c>
      <c r="S483" t="s">
        <v>116</v>
      </c>
      <c r="T483" t="s">
        <v>1116</v>
      </c>
    </row>
    <row r="484" spans="1:20" x14ac:dyDescent="0.25">
      <c r="A484" s="1">
        <v>3042</v>
      </c>
      <c r="B484" t="s">
        <v>19</v>
      </c>
      <c r="C484" t="s">
        <v>26</v>
      </c>
      <c r="D484" t="s">
        <v>71</v>
      </c>
      <c r="E484" t="s">
        <v>54</v>
      </c>
      <c r="F484" t="s">
        <v>74</v>
      </c>
      <c r="G484" t="s">
        <v>80</v>
      </c>
      <c r="H484" t="s">
        <v>175</v>
      </c>
      <c r="I484" t="s">
        <v>81</v>
      </c>
      <c r="J484" t="s">
        <v>79</v>
      </c>
      <c r="K484" t="s">
        <v>1270</v>
      </c>
      <c r="L484" t="s">
        <v>126</v>
      </c>
      <c r="M484" t="s">
        <v>126</v>
      </c>
      <c r="N484" t="s">
        <v>101</v>
      </c>
      <c r="O484" t="s">
        <v>102</v>
      </c>
      <c r="P484" t="s">
        <v>910</v>
      </c>
      <c r="Q484" t="s">
        <v>126</v>
      </c>
      <c r="R484" t="s">
        <v>2067</v>
      </c>
      <c r="S484" t="s">
        <v>116</v>
      </c>
      <c r="T484" t="s">
        <v>1116</v>
      </c>
    </row>
    <row r="485" spans="1:20" x14ac:dyDescent="0.25">
      <c r="A485" s="1">
        <v>3043</v>
      </c>
      <c r="B485" t="s">
        <v>19</v>
      </c>
      <c r="C485" t="s">
        <v>28</v>
      </c>
      <c r="D485" t="s">
        <v>71</v>
      </c>
      <c r="E485" t="s">
        <v>44</v>
      </c>
      <c r="F485" t="s">
        <v>74</v>
      </c>
      <c r="G485" t="s">
        <v>96</v>
      </c>
      <c r="H485" t="s">
        <v>690</v>
      </c>
      <c r="I485" t="s">
        <v>116</v>
      </c>
      <c r="J485" t="s">
        <v>81</v>
      </c>
      <c r="K485" t="s">
        <v>133</v>
      </c>
      <c r="L485" t="s">
        <v>74</v>
      </c>
      <c r="M485" t="s">
        <v>73</v>
      </c>
      <c r="N485" t="s">
        <v>1116</v>
      </c>
      <c r="O485" t="s">
        <v>94</v>
      </c>
      <c r="P485" t="s">
        <v>772</v>
      </c>
      <c r="Q485" t="s">
        <v>74</v>
      </c>
      <c r="R485" t="s">
        <v>2004</v>
      </c>
      <c r="S485" t="s">
        <v>85</v>
      </c>
      <c r="T485" t="s">
        <v>1116</v>
      </c>
    </row>
    <row r="486" spans="1:20" x14ac:dyDescent="0.25">
      <c r="A486" s="1">
        <v>3044</v>
      </c>
      <c r="B486" t="s">
        <v>19</v>
      </c>
      <c r="C486" t="s">
        <v>40</v>
      </c>
      <c r="D486" t="s">
        <v>71</v>
      </c>
      <c r="E486" t="s">
        <v>59</v>
      </c>
      <c r="F486" t="s">
        <v>74</v>
      </c>
      <c r="G486" t="s">
        <v>105</v>
      </c>
      <c r="H486" t="s">
        <v>576</v>
      </c>
      <c r="I486" t="s">
        <v>103</v>
      </c>
      <c r="J486" t="s">
        <v>113</v>
      </c>
      <c r="K486" t="s">
        <v>1353</v>
      </c>
      <c r="L486" t="s">
        <v>126</v>
      </c>
      <c r="M486" t="s">
        <v>126</v>
      </c>
      <c r="N486" t="s">
        <v>126</v>
      </c>
      <c r="O486" t="s">
        <v>107</v>
      </c>
      <c r="P486" t="s">
        <v>1165</v>
      </c>
      <c r="Q486" t="s">
        <v>126</v>
      </c>
      <c r="R486" t="s">
        <v>2140</v>
      </c>
      <c r="S486" t="s">
        <v>87</v>
      </c>
      <c r="T486" t="s">
        <v>131</v>
      </c>
    </row>
    <row r="487" spans="1:20" x14ac:dyDescent="0.25">
      <c r="A487" s="1">
        <v>3045</v>
      </c>
      <c r="B487" t="s">
        <v>19</v>
      </c>
      <c r="C487" t="s">
        <v>29</v>
      </c>
      <c r="D487" t="s">
        <v>71</v>
      </c>
      <c r="E487" t="s">
        <v>42</v>
      </c>
      <c r="F487" t="s">
        <v>74</v>
      </c>
      <c r="G487" t="s">
        <v>78</v>
      </c>
      <c r="H487" t="s">
        <v>199</v>
      </c>
      <c r="I487" t="s">
        <v>103</v>
      </c>
      <c r="J487" t="s">
        <v>105</v>
      </c>
      <c r="K487" t="s">
        <v>1316</v>
      </c>
      <c r="L487" t="s">
        <v>74</v>
      </c>
      <c r="M487" t="s">
        <v>126</v>
      </c>
      <c r="N487" t="s">
        <v>73</v>
      </c>
      <c r="O487" t="s">
        <v>95</v>
      </c>
      <c r="P487" t="s">
        <v>772</v>
      </c>
      <c r="Q487" t="s">
        <v>73</v>
      </c>
      <c r="R487" t="s">
        <v>1687</v>
      </c>
      <c r="S487" t="s">
        <v>96</v>
      </c>
      <c r="T487" t="s">
        <v>131</v>
      </c>
    </row>
    <row r="488" spans="1:20" x14ac:dyDescent="0.25">
      <c r="A488" s="1">
        <v>3046</v>
      </c>
      <c r="B488" t="s">
        <v>19</v>
      </c>
      <c r="C488" t="s">
        <v>30</v>
      </c>
      <c r="D488" t="s">
        <v>71</v>
      </c>
      <c r="E488" t="s">
        <v>53</v>
      </c>
      <c r="F488" t="s">
        <v>73</v>
      </c>
      <c r="G488" t="s">
        <v>90</v>
      </c>
      <c r="H488" t="s">
        <v>358</v>
      </c>
      <c r="I488" t="s">
        <v>102</v>
      </c>
      <c r="J488" t="s">
        <v>80</v>
      </c>
      <c r="K488" t="s">
        <v>1293</v>
      </c>
      <c r="L488" t="s">
        <v>126</v>
      </c>
      <c r="M488" t="s">
        <v>73</v>
      </c>
      <c r="N488" t="s">
        <v>101</v>
      </c>
      <c r="O488" t="s">
        <v>102</v>
      </c>
      <c r="P488" t="s">
        <v>127</v>
      </c>
      <c r="Q488" t="s">
        <v>73</v>
      </c>
      <c r="R488" t="s">
        <v>1694</v>
      </c>
      <c r="S488" t="s">
        <v>106</v>
      </c>
      <c r="T488" t="s">
        <v>1116</v>
      </c>
    </row>
    <row r="489" spans="1:20" x14ac:dyDescent="0.25">
      <c r="A489" s="1">
        <v>3047</v>
      </c>
      <c r="B489" t="s">
        <v>19</v>
      </c>
      <c r="C489" t="s">
        <v>31</v>
      </c>
      <c r="D489" t="s">
        <v>71</v>
      </c>
      <c r="E489" t="s">
        <v>64</v>
      </c>
      <c r="F489" t="s">
        <v>73</v>
      </c>
      <c r="G489" t="s">
        <v>94</v>
      </c>
      <c r="H489" t="s">
        <v>507</v>
      </c>
      <c r="I489" t="s">
        <v>94</v>
      </c>
      <c r="J489" t="s">
        <v>91</v>
      </c>
      <c r="K489" t="s">
        <v>1276</v>
      </c>
      <c r="L489" t="s">
        <v>101</v>
      </c>
      <c r="M489" t="s">
        <v>74</v>
      </c>
      <c r="N489" t="s">
        <v>1116</v>
      </c>
      <c r="O489" t="s">
        <v>86</v>
      </c>
      <c r="P489" t="s">
        <v>432</v>
      </c>
      <c r="Q489" t="s">
        <v>74</v>
      </c>
      <c r="R489" t="s">
        <v>1781</v>
      </c>
      <c r="S489" t="s">
        <v>116</v>
      </c>
      <c r="T489" t="s">
        <v>83</v>
      </c>
    </row>
    <row r="490" spans="1:20" x14ac:dyDescent="0.25">
      <c r="A490" s="1">
        <v>3048</v>
      </c>
      <c r="B490" t="s">
        <v>19</v>
      </c>
      <c r="C490" t="s">
        <v>32</v>
      </c>
      <c r="D490" t="s">
        <v>71</v>
      </c>
      <c r="E490" t="s">
        <v>45</v>
      </c>
      <c r="F490" t="s">
        <v>74</v>
      </c>
      <c r="G490" t="s">
        <v>86</v>
      </c>
      <c r="H490" t="s">
        <v>623</v>
      </c>
      <c r="I490" t="s">
        <v>98</v>
      </c>
      <c r="J490" t="s">
        <v>114</v>
      </c>
      <c r="K490" t="s">
        <v>1255</v>
      </c>
      <c r="L490" t="s">
        <v>74</v>
      </c>
      <c r="M490" t="s">
        <v>73</v>
      </c>
      <c r="N490" t="s">
        <v>131</v>
      </c>
      <c r="O490" t="s">
        <v>93</v>
      </c>
      <c r="P490" t="s">
        <v>873</v>
      </c>
      <c r="Q490" t="s">
        <v>126</v>
      </c>
      <c r="R490" t="s">
        <v>1429</v>
      </c>
      <c r="S490" t="s">
        <v>82</v>
      </c>
      <c r="T490" t="s">
        <v>76</v>
      </c>
    </row>
    <row r="491" spans="1:20" x14ac:dyDescent="0.25">
      <c r="A491" s="1">
        <v>3049</v>
      </c>
      <c r="B491" t="s">
        <v>19</v>
      </c>
      <c r="C491" t="s">
        <v>33</v>
      </c>
      <c r="D491" t="s">
        <v>71</v>
      </c>
      <c r="E491" t="s">
        <v>55</v>
      </c>
      <c r="F491" t="s">
        <v>73</v>
      </c>
      <c r="G491" t="s">
        <v>99</v>
      </c>
      <c r="H491" t="s">
        <v>858</v>
      </c>
      <c r="I491" t="s">
        <v>98</v>
      </c>
      <c r="J491" t="s">
        <v>95</v>
      </c>
      <c r="K491" t="s">
        <v>1174</v>
      </c>
      <c r="L491" t="s">
        <v>74</v>
      </c>
      <c r="M491" t="s">
        <v>74</v>
      </c>
      <c r="N491" t="s">
        <v>1116</v>
      </c>
      <c r="O491" t="s">
        <v>102</v>
      </c>
      <c r="P491" t="s">
        <v>806</v>
      </c>
      <c r="Q491" t="s">
        <v>73</v>
      </c>
      <c r="R491" t="s">
        <v>2038</v>
      </c>
      <c r="S491" t="s">
        <v>82</v>
      </c>
      <c r="T491" t="s">
        <v>1116</v>
      </c>
    </row>
    <row r="492" spans="1:20" x14ac:dyDescent="0.25">
      <c r="A492" s="1">
        <v>3050</v>
      </c>
      <c r="B492" t="s">
        <v>19</v>
      </c>
      <c r="C492" t="s">
        <v>34</v>
      </c>
      <c r="D492" t="s">
        <v>71</v>
      </c>
      <c r="E492" t="s">
        <v>65</v>
      </c>
      <c r="F492" t="s">
        <v>74</v>
      </c>
      <c r="G492" t="s">
        <v>77</v>
      </c>
      <c r="H492" t="s">
        <v>463</v>
      </c>
      <c r="I492" t="s">
        <v>77</v>
      </c>
      <c r="J492" t="s">
        <v>105</v>
      </c>
      <c r="K492" t="s">
        <v>1228</v>
      </c>
      <c r="L492" t="s">
        <v>101</v>
      </c>
      <c r="M492" t="s">
        <v>73</v>
      </c>
      <c r="N492" t="s">
        <v>74</v>
      </c>
      <c r="O492" t="s">
        <v>79</v>
      </c>
      <c r="P492" t="s">
        <v>718</v>
      </c>
      <c r="Q492" t="s">
        <v>73</v>
      </c>
      <c r="R492" t="s">
        <v>2157</v>
      </c>
      <c r="S492" t="s">
        <v>106</v>
      </c>
      <c r="T492" t="s">
        <v>117</v>
      </c>
    </row>
    <row r="493" spans="1:20" x14ac:dyDescent="0.25">
      <c r="A493" s="1">
        <v>3051</v>
      </c>
      <c r="B493" t="s">
        <v>19</v>
      </c>
      <c r="C493" t="s">
        <v>35</v>
      </c>
      <c r="D493" t="s">
        <v>71</v>
      </c>
      <c r="E493" t="s">
        <v>55</v>
      </c>
      <c r="F493" t="s">
        <v>74</v>
      </c>
      <c r="G493" t="s">
        <v>91</v>
      </c>
      <c r="H493" t="s">
        <v>787</v>
      </c>
      <c r="I493" t="s">
        <v>77</v>
      </c>
      <c r="J493" t="s">
        <v>111</v>
      </c>
      <c r="K493" t="s">
        <v>1137</v>
      </c>
      <c r="L493" t="s">
        <v>131</v>
      </c>
      <c r="M493" t="s">
        <v>73</v>
      </c>
      <c r="N493" t="s">
        <v>126</v>
      </c>
      <c r="O493" t="s">
        <v>98</v>
      </c>
      <c r="P493" t="s">
        <v>540</v>
      </c>
      <c r="Q493" t="s">
        <v>74</v>
      </c>
      <c r="R493" t="s">
        <v>1519</v>
      </c>
      <c r="S493" t="s">
        <v>96</v>
      </c>
      <c r="T493" t="s">
        <v>78</v>
      </c>
    </row>
    <row r="494" spans="1:20" x14ac:dyDescent="0.25">
      <c r="A494" s="1">
        <v>3052</v>
      </c>
      <c r="B494" t="s">
        <v>19</v>
      </c>
      <c r="C494" t="s">
        <v>36</v>
      </c>
      <c r="D494" t="s">
        <v>71</v>
      </c>
      <c r="E494" t="s">
        <v>62</v>
      </c>
      <c r="F494" t="s">
        <v>73</v>
      </c>
      <c r="G494" t="s">
        <v>79</v>
      </c>
      <c r="H494" t="s">
        <v>165</v>
      </c>
      <c r="I494" t="s">
        <v>98</v>
      </c>
      <c r="J494" t="s">
        <v>111</v>
      </c>
      <c r="K494" t="s">
        <v>1145</v>
      </c>
      <c r="L494" t="s">
        <v>101</v>
      </c>
      <c r="M494" t="s">
        <v>73</v>
      </c>
      <c r="N494" t="s">
        <v>74</v>
      </c>
      <c r="O494" t="s">
        <v>93</v>
      </c>
      <c r="P494" t="s">
        <v>1227</v>
      </c>
      <c r="Q494" t="s">
        <v>73</v>
      </c>
      <c r="R494" t="s">
        <v>2047</v>
      </c>
      <c r="S494" t="s">
        <v>106</v>
      </c>
      <c r="T494" t="s">
        <v>76</v>
      </c>
    </row>
    <row r="495" spans="1:20" x14ac:dyDescent="0.25">
      <c r="A495" s="1">
        <v>3053</v>
      </c>
      <c r="B495" t="s">
        <v>19</v>
      </c>
      <c r="C495" t="s">
        <v>37</v>
      </c>
      <c r="D495" t="s">
        <v>71</v>
      </c>
      <c r="E495" t="s">
        <v>63</v>
      </c>
      <c r="F495" t="s">
        <v>73</v>
      </c>
      <c r="G495" t="s">
        <v>108</v>
      </c>
      <c r="H495" t="s">
        <v>180</v>
      </c>
      <c r="I495" t="s">
        <v>102</v>
      </c>
      <c r="J495" t="s">
        <v>80</v>
      </c>
      <c r="K495" t="s">
        <v>1138</v>
      </c>
      <c r="L495" t="s">
        <v>126</v>
      </c>
      <c r="M495" t="s">
        <v>73</v>
      </c>
      <c r="N495" t="s">
        <v>126</v>
      </c>
      <c r="O495" t="s">
        <v>92</v>
      </c>
      <c r="P495" t="s">
        <v>235</v>
      </c>
      <c r="Q495" t="s">
        <v>73</v>
      </c>
      <c r="R495" t="s">
        <v>1628</v>
      </c>
      <c r="S495" t="s">
        <v>89</v>
      </c>
      <c r="T495" t="s">
        <v>76</v>
      </c>
    </row>
    <row r="496" spans="1:20" x14ac:dyDescent="0.25">
      <c r="A496" s="1">
        <v>3054</v>
      </c>
      <c r="B496" t="s">
        <v>19</v>
      </c>
      <c r="C496" t="s">
        <v>38</v>
      </c>
      <c r="D496" t="s">
        <v>71</v>
      </c>
      <c r="E496" t="s">
        <v>53</v>
      </c>
      <c r="F496" t="s">
        <v>74</v>
      </c>
      <c r="G496" t="s">
        <v>93</v>
      </c>
      <c r="H496" t="s">
        <v>451</v>
      </c>
      <c r="I496" t="s">
        <v>89</v>
      </c>
      <c r="J496" t="s">
        <v>92</v>
      </c>
      <c r="K496" t="s">
        <v>1178</v>
      </c>
      <c r="L496" t="s">
        <v>126</v>
      </c>
      <c r="M496" t="s">
        <v>73</v>
      </c>
      <c r="N496" t="s">
        <v>74</v>
      </c>
      <c r="O496" t="s">
        <v>112</v>
      </c>
      <c r="P496" t="s">
        <v>1047</v>
      </c>
      <c r="Q496" t="s">
        <v>74</v>
      </c>
      <c r="R496" t="s">
        <v>2032</v>
      </c>
      <c r="S496" t="s">
        <v>89</v>
      </c>
      <c r="T496" t="s">
        <v>76</v>
      </c>
    </row>
    <row r="497" spans="1:20" x14ac:dyDescent="0.25">
      <c r="A497" s="1">
        <v>3055</v>
      </c>
      <c r="B497" t="s">
        <v>19</v>
      </c>
      <c r="C497" t="s">
        <v>39</v>
      </c>
      <c r="D497" t="s">
        <v>71</v>
      </c>
      <c r="E497" t="s">
        <v>54</v>
      </c>
      <c r="F497" t="s">
        <v>73</v>
      </c>
      <c r="G497" t="s">
        <v>79</v>
      </c>
      <c r="H497" t="s">
        <v>287</v>
      </c>
      <c r="I497" t="s">
        <v>98</v>
      </c>
      <c r="J497" t="s">
        <v>105</v>
      </c>
      <c r="K497" t="s">
        <v>1141</v>
      </c>
      <c r="L497" t="s">
        <v>126</v>
      </c>
      <c r="M497" t="s">
        <v>74</v>
      </c>
      <c r="N497" t="s">
        <v>74</v>
      </c>
      <c r="O497" t="s">
        <v>107</v>
      </c>
      <c r="P497" t="s">
        <v>772</v>
      </c>
      <c r="Q497" t="s">
        <v>73</v>
      </c>
      <c r="R497" t="s">
        <v>2063</v>
      </c>
      <c r="S497" t="s">
        <v>75</v>
      </c>
      <c r="T497" t="s">
        <v>76</v>
      </c>
    </row>
    <row r="498" spans="1:20" x14ac:dyDescent="0.25">
      <c r="A498" s="1">
        <v>3056</v>
      </c>
      <c r="B498" t="s">
        <v>19</v>
      </c>
      <c r="C498" t="s">
        <v>24</v>
      </c>
      <c r="D498" t="s">
        <v>72</v>
      </c>
      <c r="E498" t="s">
        <v>59</v>
      </c>
      <c r="F498" t="s">
        <v>74</v>
      </c>
      <c r="G498" t="s">
        <v>75</v>
      </c>
      <c r="H498" t="s">
        <v>889</v>
      </c>
      <c r="I498" t="s">
        <v>103</v>
      </c>
      <c r="J498" t="s">
        <v>93</v>
      </c>
      <c r="K498" t="s">
        <v>1147</v>
      </c>
      <c r="L498" t="s">
        <v>74</v>
      </c>
      <c r="M498" t="s">
        <v>73</v>
      </c>
      <c r="N498" t="s">
        <v>101</v>
      </c>
      <c r="O498" t="s">
        <v>81</v>
      </c>
      <c r="P498" t="s">
        <v>861</v>
      </c>
      <c r="Q498" t="s">
        <v>73</v>
      </c>
      <c r="R498" t="s">
        <v>143</v>
      </c>
      <c r="S498" t="s">
        <v>85</v>
      </c>
      <c r="T498" t="s">
        <v>131</v>
      </c>
    </row>
    <row r="499" spans="1:20" x14ac:dyDescent="0.25">
      <c r="A499" s="1">
        <v>3057</v>
      </c>
      <c r="B499" t="s">
        <v>19</v>
      </c>
      <c r="C499" t="s">
        <v>25</v>
      </c>
      <c r="D499" t="s">
        <v>72</v>
      </c>
      <c r="E499" t="s">
        <v>58</v>
      </c>
      <c r="F499" t="s">
        <v>74</v>
      </c>
      <c r="G499" t="s">
        <v>78</v>
      </c>
      <c r="H499" t="s">
        <v>672</v>
      </c>
      <c r="I499" t="s">
        <v>75</v>
      </c>
      <c r="J499" t="s">
        <v>107</v>
      </c>
      <c r="K499" t="s">
        <v>1125</v>
      </c>
      <c r="L499" t="s">
        <v>74</v>
      </c>
      <c r="M499" t="s">
        <v>73</v>
      </c>
      <c r="N499" t="s">
        <v>74</v>
      </c>
      <c r="O499" t="s">
        <v>82</v>
      </c>
      <c r="P499" t="s">
        <v>178</v>
      </c>
      <c r="Q499" t="s">
        <v>73</v>
      </c>
      <c r="R499" t="s">
        <v>2109</v>
      </c>
      <c r="S499" t="s">
        <v>85</v>
      </c>
      <c r="T499" t="s">
        <v>126</v>
      </c>
    </row>
    <row r="500" spans="1:20" x14ac:dyDescent="0.25">
      <c r="A500" s="1">
        <v>3058</v>
      </c>
      <c r="B500" t="s">
        <v>19</v>
      </c>
      <c r="C500" t="s">
        <v>26</v>
      </c>
      <c r="D500" t="s">
        <v>72</v>
      </c>
      <c r="E500" t="s">
        <v>61</v>
      </c>
      <c r="F500" t="s">
        <v>73</v>
      </c>
      <c r="G500" t="s">
        <v>107</v>
      </c>
      <c r="H500" t="s">
        <v>890</v>
      </c>
      <c r="I500" t="s">
        <v>102</v>
      </c>
      <c r="J500" t="s">
        <v>107</v>
      </c>
      <c r="K500" t="s">
        <v>1236</v>
      </c>
      <c r="L500" t="s">
        <v>126</v>
      </c>
      <c r="M500" t="s">
        <v>73</v>
      </c>
      <c r="N500" t="s">
        <v>73</v>
      </c>
      <c r="O500" t="s">
        <v>95</v>
      </c>
      <c r="P500" t="s">
        <v>718</v>
      </c>
      <c r="Q500" t="s">
        <v>74</v>
      </c>
      <c r="R500" t="s">
        <v>1477</v>
      </c>
      <c r="S500" t="s">
        <v>85</v>
      </c>
      <c r="T500" t="s">
        <v>1116</v>
      </c>
    </row>
    <row r="501" spans="1:20" x14ac:dyDescent="0.25">
      <c r="A501" s="1">
        <v>3059</v>
      </c>
      <c r="B501" t="s">
        <v>19</v>
      </c>
      <c r="C501" t="s">
        <v>27</v>
      </c>
      <c r="D501" t="s">
        <v>72</v>
      </c>
      <c r="E501" t="s">
        <v>66</v>
      </c>
      <c r="F501" t="s">
        <v>74</v>
      </c>
      <c r="G501" t="s">
        <v>90</v>
      </c>
      <c r="H501" t="s">
        <v>146</v>
      </c>
      <c r="I501" t="s">
        <v>106</v>
      </c>
      <c r="J501" t="s">
        <v>94</v>
      </c>
      <c r="K501" t="s">
        <v>1143</v>
      </c>
      <c r="L501" t="s">
        <v>101</v>
      </c>
      <c r="M501" t="s">
        <v>73</v>
      </c>
      <c r="N501" t="s">
        <v>131</v>
      </c>
      <c r="O501" t="s">
        <v>81</v>
      </c>
      <c r="P501" t="s">
        <v>609</v>
      </c>
      <c r="Q501" t="s">
        <v>73</v>
      </c>
      <c r="R501" t="s">
        <v>2172</v>
      </c>
      <c r="S501" t="s">
        <v>85</v>
      </c>
      <c r="T501" t="s">
        <v>1116</v>
      </c>
    </row>
    <row r="502" spans="1:20" x14ac:dyDescent="0.25">
      <c r="A502" s="1">
        <v>3060</v>
      </c>
      <c r="B502" t="s">
        <v>19</v>
      </c>
      <c r="C502" t="s">
        <v>28</v>
      </c>
      <c r="D502" t="s">
        <v>72</v>
      </c>
      <c r="E502" t="s">
        <v>42</v>
      </c>
      <c r="F502" t="s">
        <v>73</v>
      </c>
      <c r="G502" t="s">
        <v>114</v>
      </c>
      <c r="H502" t="s">
        <v>608</v>
      </c>
      <c r="I502" t="s">
        <v>77</v>
      </c>
      <c r="J502" t="s">
        <v>112</v>
      </c>
      <c r="K502" t="s">
        <v>1282</v>
      </c>
      <c r="L502" t="s">
        <v>73</v>
      </c>
      <c r="M502" t="s">
        <v>126</v>
      </c>
      <c r="N502" t="s">
        <v>101</v>
      </c>
      <c r="O502" t="s">
        <v>107</v>
      </c>
      <c r="P502" t="s">
        <v>1167</v>
      </c>
      <c r="Q502" t="s">
        <v>74</v>
      </c>
      <c r="R502" t="s">
        <v>2123</v>
      </c>
      <c r="S502" t="s">
        <v>106</v>
      </c>
      <c r="T502" t="s">
        <v>83</v>
      </c>
    </row>
    <row r="503" spans="1:20" x14ac:dyDescent="0.25">
      <c r="A503" s="1">
        <v>3061</v>
      </c>
      <c r="B503" t="s">
        <v>19</v>
      </c>
      <c r="C503" t="s">
        <v>40</v>
      </c>
      <c r="D503" t="s">
        <v>72</v>
      </c>
      <c r="E503" t="s">
        <v>62</v>
      </c>
      <c r="F503" t="s">
        <v>73</v>
      </c>
      <c r="G503" t="s">
        <v>93</v>
      </c>
      <c r="H503" t="s">
        <v>833</v>
      </c>
      <c r="I503" t="s">
        <v>99</v>
      </c>
      <c r="J503" t="s">
        <v>92</v>
      </c>
      <c r="K503" t="s">
        <v>1138</v>
      </c>
      <c r="L503" t="s">
        <v>126</v>
      </c>
      <c r="M503" t="s">
        <v>74</v>
      </c>
      <c r="N503" t="s">
        <v>73</v>
      </c>
      <c r="O503" t="s">
        <v>88</v>
      </c>
      <c r="P503" t="s">
        <v>1187</v>
      </c>
      <c r="Q503" t="s">
        <v>126</v>
      </c>
      <c r="R503" t="s">
        <v>1821</v>
      </c>
      <c r="S503" t="s">
        <v>96</v>
      </c>
      <c r="T503" t="s">
        <v>76</v>
      </c>
    </row>
    <row r="504" spans="1:20" x14ac:dyDescent="0.25">
      <c r="A504" s="1">
        <v>3062</v>
      </c>
      <c r="B504" t="s">
        <v>19</v>
      </c>
      <c r="C504" t="s">
        <v>29</v>
      </c>
      <c r="D504" t="s">
        <v>72</v>
      </c>
      <c r="E504" t="s">
        <v>70</v>
      </c>
      <c r="F504" t="s">
        <v>74</v>
      </c>
      <c r="G504" t="s">
        <v>79</v>
      </c>
      <c r="H504" t="s">
        <v>237</v>
      </c>
      <c r="I504" t="s">
        <v>98</v>
      </c>
      <c r="J504" t="s">
        <v>113</v>
      </c>
      <c r="K504" t="s">
        <v>1226</v>
      </c>
      <c r="L504" t="s">
        <v>126</v>
      </c>
      <c r="M504" t="s">
        <v>73</v>
      </c>
      <c r="N504" t="s">
        <v>74</v>
      </c>
      <c r="O504" t="s">
        <v>79</v>
      </c>
      <c r="P504" t="s">
        <v>1124</v>
      </c>
      <c r="Q504" t="s">
        <v>73</v>
      </c>
      <c r="R504" t="s">
        <v>1442</v>
      </c>
      <c r="S504" t="s">
        <v>85</v>
      </c>
      <c r="T504" t="s">
        <v>76</v>
      </c>
    </row>
    <row r="505" spans="1:20" x14ac:dyDescent="0.25">
      <c r="A505" s="1">
        <v>3063</v>
      </c>
      <c r="B505" t="s">
        <v>19</v>
      </c>
      <c r="C505" t="s">
        <v>31</v>
      </c>
      <c r="D505" t="s">
        <v>72</v>
      </c>
      <c r="E505" t="s">
        <v>63</v>
      </c>
      <c r="F505" t="s">
        <v>73</v>
      </c>
      <c r="G505" t="s">
        <v>86</v>
      </c>
      <c r="H505" t="s">
        <v>576</v>
      </c>
      <c r="I505" t="s">
        <v>92</v>
      </c>
      <c r="J505" t="s">
        <v>91</v>
      </c>
      <c r="K505" t="s">
        <v>1135</v>
      </c>
      <c r="L505" t="s">
        <v>126</v>
      </c>
      <c r="M505" t="s">
        <v>74</v>
      </c>
      <c r="N505" t="s">
        <v>73</v>
      </c>
      <c r="O505" t="s">
        <v>97</v>
      </c>
      <c r="P505" t="s">
        <v>1265</v>
      </c>
      <c r="Q505" t="s">
        <v>74</v>
      </c>
      <c r="R505" t="s">
        <v>1862</v>
      </c>
      <c r="S505" t="s">
        <v>89</v>
      </c>
      <c r="T505" t="s">
        <v>87</v>
      </c>
    </row>
    <row r="506" spans="1:20" x14ac:dyDescent="0.25">
      <c r="A506" s="1">
        <v>3064</v>
      </c>
      <c r="B506" t="s">
        <v>19</v>
      </c>
      <c r="C506" t="s">
        <v>32</v>
      </c>
      <c r="D506" t="s">
        <v>72</v>
      </c>
      <c r="E506" t="s">
        <v>64</v>
      </c>
      <c r="F506" t="s">
        <v>74</v>
      </c>
      <c r="G506" t="s">
        <v>96</v>
      </c>
      <c r="H506" t="s">
        <v>336</v>
      </c>
      <c r="I506" t="s">
        <v>99</v>
      </c>
      <c r="J506" t="s">
        <v>94</v>
      </c>
      <c r="K506" t="s">
        <v>1222</v>
      </c>
      <c r="L506" t="s">
        <v>126</v>
      </c>
      <c r="M506" t="s">
        <v>126</v>
      </c>
      <c r="N506" t="s">
        <v>126</v>
      </c>
      <c r="O506" t="s">
        <v>114</v>
      </c>
      <c r="P506" t="s">
        <v>975</v>
      </c>
      <c r="Q506" t="s">
        <v>73</v>
      </c>
      <c r="R506" t="s">
        <v>1519</v>
      </c>
      <c r="S506" t="s">
        <v>116</v>
      </c>
      <c r="T506" t="s">
        <v>1116</v>
      </c>
    </row>
    <row r="507" spans="1:20" x14ac:dyDescent="0.25">
      <c r="A507" s="1">
        <v>3065</v>
      </c>
      <c r="B507" t="s">
        <v>19</v>
      </c>
      <c r="C507" t="s">
        <v>33</v>
      </c>
      <c r="D507" t="s">
        <v>72</v>
      </c>
      <c r="E507" t="s">
        <v>45</v>
      </c>
      <c r="F507" t="s">
        <v>73</v>
      </c>
      <c r="G507" t="s">
        <v>109</v>
      </c>
      <c r="H507" t="s">
        <v>563</v>
      </c>
      <c r="I507" t="s">
        <v>98</v>
      </c>
      <c r="J507" t="s">
        <v>93</v>
      </c>
      <c r="K507" t="s">
        <v>1152</v>
      </c>
      <c r="L507" t="s">
        <v>131</v>
      </c>
      <c r="M507" t="s">
        <v>73</v>
      </c>
      <c r="N507" t="s">
        <v>126</v>
      </c>
      <c r="O507" t="s">
        <v>91</v>
      </c>
      <c r="P507" t="s">
        <v>899</v>
      </c>
      <c r="Q507" t="s">
        <v>73</v>
      </c>
      <c r="R507" t="s">
        <v>2143</v>
      </c>
      <c r="S507" t="s">
        <v>96</v>
      </c>
      <c r="T507" t="s">
        <v>76</v>
      </c>
    </row>
    <row r="508" spans="1:20" x14ac:dyDescent="0.25">
      <c r="A508" s="1">
        <v>3066</v>
      </c>
      <c r="B508" t="s">
        <v>19</v>
      </c>
      <c r="C508" t="s">
        <v>34</v>
      </c>
      <c r="D508" t="s">
        <v>72</v>
      </c>
      <c r="E508" t="s">
        <v>61</v>
      </c>
      <c r="F508" t="s">
        <v>74</v>
      </c>
      <c r="G508" t="s">
        <v>96</v>
      </c>
      <c r="H508" t="s">
        <v>907</v>
      </c>
      <c r="I508" t="s">
        <v>92</v>
      </c>
      <c r="J508" t="s">
        <v>122</v>
      </c>
      <c r="K508" t="s">
        <v>1135</v>
      </c>
      <c r="L508" t="s">
        <v>126</v>
      </c>
      <c r="M508" t="s">
        <v>101</v>
      </c>
      <c r="N508" t="s">
        <v>101</v>
      </c>
      <c r="O508" t="s">
        <v>82</v>
      </c>
      <c r="P508" t="s">
        <v>108</v>
      </c>
      <c r="Q508" t="s">
        <v>73</v>
      </c>
      <c r="R508" t="s">
        <v>77</v>
      </c>
      <c r="S508" t="s">
        <v>106</v>
      </c>
      <c r="T508" t="s">
        <v>101</v>
      </c>
    </row>
    <row r="509" spans="1:20" x14ac:dyDescent="0.25">
      <c r="A509" s="1">
        <v>3067</v>
      </c>
      <c r="B509" t="s">
        <v>19</v>
      </c>
      <c r="C509" t="s">
        <v>35</v>
      </c>
      <c r="D509" t="s">
        <v>72</v>
      </c>
      <c r="E509" t="s">
        <v>49</v>
      </c>
      <c r="F509" t="s">
        <v>74</v>
      </c>
      <c r="G509" t="s">
        <v>99</v>
      </c>
      <c r="H509" t="s">
        <v>580</v>
      </c>
      <c r="I509" t="s">
        <v>89</v>
      </c>
      <c r="J509" t="s">
        <v>113</v>
      </c>
      <c r="K509" t="s">
        <v>1187</v>
      </c>
      <c r="L509" t="s">
        <v>73</v>
      </c>
      <c r="M509" t="s">
        <v>73</v>
      </c>
      <c r="N509" t="s">
        <v>74</v>
      </c>
      <c r="O509" t="s">
        <v>77</v>
      </c>
      <c r="P509" t="s">
        <v>530</v>
      </c>
      <c r="Q509" t="s">
        <v>74</v>
      </c>
      <c r="R509" t="s">
        <v>1413</v>
      </c>
      <c r="S509" t="s">
        <v>87</v>
      </c>
      <c r="T509" t="s">
        <v>74</v>
      </c>
    </row>
    <row r="510" spans="1:20" x14ac:dyDescent="0.25">
      <c r="A510" s="1">
        <v>3068</v>
      </c>
      <c r="B510" t="s">
        <v>19</v>
      </c>
      <c r="C510" t="s">
        <v>36</v>
      </c>
      <c r="D510" t="s">
        <v>72</v>
      </c>
      <c r="E510" t="s">
        <v>46</v>
      </c>
      <c r="F510" t="s">
        <v>73</v>
      </c>
      <c r="G510" t="s">
        <v>98</v>
      </c>
      <c r="H510" t="s">
        <v>459</v>
      </c>
      <c r="I510" t="s">
        <v>99</v>
      </c>
      <c r="J510" t="s">
        <v>95</v>
      </c>
      <c r="K510" t="s">
        <v>1246</v>
      </c>
      <c r="L510" t="s">
        <v>126</v>
      </c>
      <c r="M510" t="s">
        <v>73</v>
      </c>
      <c r="N510" t="s">
        <v>101</v>
      </c>
      <c r="O510" t="s">
        <v>103</v>
      </c>
      <c r="P510" t="s">
        <v>609</v>
      </c>
      <c r="Q510" t="s">
        <v>74</v>
      </c>
      <c r="R510" t="s">
        <v>1525</v>
      </c>
      <c r="S510" t="s">
        <v>116</v>
      </c>
      <c r="T510" t="s">
        <v>131</v>
      </c>
    </row>
    <row r="511" spans="1:20" x14ac:dyDescent="0.25">
      <c r="A511" s="1">
        <v>3069</v>
      </c>
      <c r="B511" t="s">
        <v>19</v>
      </c>
      <c r="C511" t="s">
        <v>37</v>
      </c>
      <c r="D511" t="s">
        <v>72</v>
      </c>
      <c r="E511" t="s">
        <v>44</v>
      </c>
      <c r="F511" t="s">
        <v>74</v>
      </c>
      <c r="G511" t="s">
        <v>114</v>
      </c>
      <c r="H511" t="s">
        <v>594</v>
      </c>
      <c r="I511" t="s">
        <v>89</v>
      </c>
      <c r="J511" t="s">
        <v>86</v>
      </c>
      <c r="K511" t="s">
        <v>1301</v>
      </c>
      <c r="L511" t="s">
        <v>126</v>
      </c>
      <c r="M511" t="s">
        <v>73</v>
      </c>
      <c r="N511" t="s">
        <v>131</v>
      </c>
      <c r="O511" t="s">
        <v>95</v>
      </c>
      <c r="P511" t="s">
        <v>1154</v>
      </c>
      <c r="Q511" t="s">
        <v>74</v>
      </c>
      <c r="R511" t="s">
        <v>1537</v>
      </c>
      <c r="S511" t="s">
        <v>82</v>
      </c>
      <c r="T511" t="s">
        <v>131</v>
      </c>
    </row>
    <row r="512" spans="1:20" x14ac:dyDescent="0.25">
      <c r="A512" s="1">
        <v>3070</v>
      </c>
      <c r="B512" t="s">
        <v>19</v>
      </c>
      <c r="C512" t="s">
        <v>38</v>
      </c>
      <c r="D512" t="s">
        <v>72</v>
      </c>
      <c r="E512" t="s">
        <v>66</v>
      </c>
      <c r="F512" t="s">
        <v>73</v>
      </c>
      <c r="G512" t="s">
        <v>77</v>
      </c>
      <c r="H512" t="s">
        <v>383</v>
      </c>
      <c r="I512" t="s">
        <v>97</v>
      </c>
      <c r="J512" t="s">
        <v>127</v>
      </c>
      <c r="K512" t="s">
        <v>1319</v>
      </c>
      <c r="L512" t="s">
        <v>74</v>
      </c>
      <c r="M512" t="s">
        <v>73</v>
      </c>
      <c r="N512" t="s">
        <v>131</v>
      </c>
      <c r="O512" t="s">
        <v>89</v>
      </c>
      <c r="P512" t="s">
        <v>110</v>
      </c>
      <c r="Q512" t="s">
        <v>126</v>
      </c>
      <c r="R512" t="s">
        <v>1622</v>
      </c>
      <c r="S512" t="s">
        <v>99</v>
      </c>
      <c r="T512" t="s">
        <v>76</v>
      </c>
    </row>
    <row r="513" spans="1:20" x14ac:dyDescent="0.25">
      <c r="A513" s="1">
        <v>3071</v>
      </c>
      <c r="B513" t="s">
        <v>19</v>
      </c>
      <c r="C513" t="s">
        <v>39</v>
      </c>
      <c r="D513" t="s">
        <v>72</v>
      </c>
      <c r="E513" t="s">
        <v>49</v>
      </c>
      <c r="F513" t="s">
        <v>73</v>
      </c>
      <c r="G513" t="s">
        <v>102</v>
      </c>
      <c r="H513" t="s">
        <v>284</v>
      </c>
      <c r="I513" t="s">
        <v>108</v>
      </c>
      <c r="J513" t="s">
        <v>118</v>
      </c>
      <c r="K513" t="s">
        <v>1339</v>
      </c>
      <c r="L513" t="s">
        <v>101</v>
      </c>
      <c r="M513" t="s">
        <v>126</v>
      </c>
      <c r="N513" t="s">
        <v>1116</v>
      </c>
      <c r="O513" t="s">
        <v>89</v>
      </c>
      <c r="P513" t="s">
        <v>544</v>
      </c>
      <c r="Q513" t="s">
        <v>73</v>
      </c>
      <c r="R513" t="s">
        <v>1452</v>
      </c>
      <c r="S513" t="s">
        <v>78</v>
      </c>
      <c r="T513" t="s">
        <v>126</v>
      </c>
    </row>
    <row r="514" spans="1:20" x14ac:dyDescent="0.25">
      <c r="A514" s="1">
        <v>3072</v>
      </c>
      <c r="B514" t="s">
        <v>20</v>
      </c>
      <c r="C514" t="s">
        <v>24</v>
      </c>
      <c r="D514" t="s">
        <v>41</v>
      </c>
      <c r="E514" t="s">
        <v>63</v>
      </c>
      <c r="F514" t="s">
        <v>74</v>
      </c>
      <c r="G514" t="s">
        <v>102</v>
      </c>
      <c r="H514" t="s">
        <v>498</v>
      </c>
      <c r="I514" t="s">
        <v>77</v>
      </c>
      <c r="J514" t="s">
        <v>108</v>
      </c>
      <c r="K514" t="s">
        <v>1151</v>
      </c>
      <c r="L514" t="s">
        <v>74</v>
      </c>
      <c r="M514" t="s">
        <v>73</v>
      </c>
      <c r="N514" t="s">
        <v>126</v>
      </c>
      <c r="O514" t="s">
        <v>95</v>
      </c>
      <c r="P514" t="s">
        <v>180</v>
      </c>
      <c r="Q514" t="s">
        <v>74</v>
      </c>
      <c r="R514" t="s">
        <v>1715</v>
      </c>
      <c r="S514" t="s">
        <v>89</v>
      </c>
      <c r="T514" t="s">
        <v>78</v>
      </c>
    </row>
    <row r="515" spans="1:20" x14ac:dyDescent="0.25">
      <c r="A515" s="1">
        <v>3073</v>
      </c>
      <c r="B515" t="s">
        <v>20</v>
      </c>
      <c r="C515" t="s">
        <v>25</v>
      </c>
      <c r="D515" t="s">
        <v>41</v>
      </c>
      <c r="E515" t="s">
        <v>70</v>
      </c>
      <c r="F515" t="s">
        <v>74</v>
      </c>
      <c r="G515" t="s">
        <v>76</v>
      </c>
      <c r="H515" t="s">
        <v>788</v>
      </c>
      <c r="I515" t="s">
        <v>86</v>
      </c>
      <c r="J515" t="s">
        <v>123</v>
      </c>
      <c r="K515" t="s">
        <v>1187</v>
      </c>
      <c r="L515" t="s">
        <v>74</v>
      </c>
      <c r="M515" t="s">
        <v>1116</v>
      </c>
      <c r="N515" t="s">
        <v>101</v>
      </c>
      <c r="O515" t="s">
        <v>98</v>
      </c>
      <c r="P515" t="s">
        <v>473</v>
      </c>
      <c r="Q515" t="s">
        <v>73</v>
      </c>
      <c r="R515" t="s">
        <v>1646</v>
      </c>
      <c r="S515" t="s">
        <v>82</v>
      </c>
      <c r="T515" t="s">
        <v>131</v>
      </c>
    </row>
    <row r="516" spans="1:20" x14ac:dyDescent="0.25">
      <c r="A516" s="1">
        <v>3074</v>
      </c>
      <c r="B516" t="s">
        <v>20</v>
      </c>
      <c r="C516" t="s">
        <v>26</v>
      </c>
      <c r="D516" t="s">
        <v>41</v>
      </c>
      <c r="E516" t="s">
        <v>44</v>
      </c>
      <c r="F516" t="s">
        <v>73</v>
      </c>
      <c r="G516" t="s">
        <v>108</v>
      </c>
      <c r="H516" t="s">
        <v>997</v>
      </c>
      <c r="I516" t="s">
        <v>96</v>
      </c>
      <c r="J516" t="s">
        <v>114</v>
      </c>
      <c r="K516" t="s">
        <v>255</v>
      </c>
      <c r="L516" t="s">
        <v>73</v>
      </c>
      <c r="M516" t="s">
        <v>74</v>
      </c>
      <c r="N516" t="s">
        <v>1116</v>
      </c>
      <c r="O516" t="s">
        <v>107</v>
      </c>
      <c r="P516" t="s">
        <v>1216</v>
      </c>
      <c r="Q516" t="s">
        <v>101</v>
      </c>
      <c r="R516" t="s">
        <v>92</v>
      </c>
      <c r="S516" t="s">
        <v>82</v>
      </c>
      <c r="T516" t="s">
        <v>1116</v>
      </c>
    </row>
    <row r="517" spans="1:20" x14ac:dyDescent="0.25">
      <c r="A517" s="1">
        <v>3075</v>
      </c>
      <c r="B517" t="s">
        <v>20</v>
      </c>
      <c r="C517" t="s">
        <v>27</v>
      </c>
      <c r="D517" t="s">
        <v>41</v>
      </c>
      <c r="E517" t="s">
        <v>58</v>
      </c>
      <c r="F517" t="s">
        <v>74</v>
      </c>
      <c r="G517" t="s">
        <v>75</v>
      </c>
      <c r="H517" t="s">
        <v>947</v>
      </c>
      <c r="I517" t="s">
        <v>81</v>
      </c>
      <c r="J517" t="s">
        <v>79</v>
      </c>
      <c r="K517" t="s">
        <v>1283</v>
      </c>
      <c r="L517" t="s">
        <v>126</v>
      </c>
      <c r="M517" t="s">
        <v>73</v>
      </c>
      <c r="N517" t="s">
        <v>126</v>
      </c>
      <c r="O517" t="s">
        <v>102</v>
      </c>
      <c r="P517" t="s">
        <v>88</v>
      </c>
      <c r="Q517" t="s">
        <v>73</v>
      </c>
      <c r="R517" t="s">
        <v>1450</v>
      </c>
      <c r="S517" t="s">
        <v>96</v>
      </c>
      <c r="T517" t="s">
        <v>83</v>
      </c>
    </row>
    <row r="518" spans="1:20" x14ac:dyDescent="0.25">
      <c r="A518" s="1">
        <v>3076</v>
      </c>
      <c r="B518" t="s">
        <v>20</v>
      </c>
      <c r="C518" t="s">
        <v>28</v>
      </c>
      <c r="D518" t="s">
        <v>41</v>
      </c>
      <c r="E518" t="s">
        <v>68</v>
      </c>
      <c r="F518" t="s">
        <v>73</v>
      </c>
      <c r="G518" t="s">
        <v>98</v>
      </c>
      <c r="H518" t="s">
        <v>606</v>
      </c>
      <c r="I518" t="s">
        <v>81</v>
      </c>
      <c r="J518" t="s">
        <v>95</v>
      </c>
      <c r="K518" t="s">
        <v>877</v>
      </c>
      <c r="L518" t="s">
        <v>74</v>
      </c>
      <c r="M518" t="s">
        <v>126</v>
      </c>
      <c r="N518" t="s">
        <v>76</v>
      </c>
      <c r="O518" t="s">
        <v>111</v>
      </c>
      <c r="P518" t="s">
        <v>782</v>
      </c>
      <c r="Q518" t="s">
        <v>126</v>
      </c>
      <c r="R518" t="s">
        <v>1464</v>
      </c>
      <c r="S518" t="s">
        <v>96</v>
      </c>
      <c r="T518" t="s">
        <v>1116</v>
      </c>
    </row>
    <row r="519" spans="1:20" x14ac:dyDescent="0.25">
      <c r="A519" s="1">
        <v>3077</v>
      </c>
      <c r="B519" t="s">
        <v>20</v>
      </c>
      <c r="C519" t="s">
        <v>40</v>
      </c>
      <c r="D519" t="s">
        <v>41</v>
      </c>
      <c r="E519" t="s">
        <v>62</v>
      </c>
      <c r="F519" t="s">
        <v>74</v>
      </c>
      <c r="G519" t="s">
        <v>101</v>
      </c>
      <c r="H519" t="s">
        <v>543</v>
      </c>
      <c r="I519" t="s">
        <v>90</v>
      </c>
      <c r="J519" t="s">
        <v>97</v>
      </c>
      <c r="K519" t="s">
        <v>1175</v>
      </c>
      <c r="L519" t="s">
        <v>73</v>
      </c>
      <c r="M519" t="s">
        <v>126</v>
      </c>
      <c r="N519" t="s">
        <v>74</v>
      </c>
      <c r="O519" t="s">
        <v>96</v>
      </c>
      <c r="P519" t="s">
        <v>108</v>
      </c>
      <c r="Q519" t="s">
        <v>73</v>
      </c>
      <c r="R519" t="s">
        <v>2169</v>
      </c>
      <c r="S519" t="s">
        <v>82</v>
      </c>
      <c r="T519" t="s">
        <v>126</v>
      </c>
    </row>
    <row r="520" spans="1:20" x14ac:dyDescent="0.25">
      <c r="A520" s="1">
        <v>3078</v>
      </c>
      <c r="B520" t="s">
        <v>20</v>
      </c>
      <c r="C520" t="s">
        <v>29</v>
      </c>
      <c r="D520" t="s">
        <v>41</v>
      </c>
      <c r="E520" t="s">
        <v>69</v>
      </c>
      <c r="F520" t="s">
        <v>74</v>
      </c>
      <c r="G520" t="s">
        <v>83</v>
      </c>
      <c r="H520" t="s">
        <v>733</v>
      </c>
      <c r="I520" t="s">
        <v>77</v>
      </c>
      <c r="J520" t="s">
        <v>97</v>
      </c>
      <c r="K520" t="s">
        <v>1140</v>
      </c>
      <c r="L520" t="s">
        <v>73</v>
      </c>
      <c r="M520" t="s">
        <v>73</v>
      </c>
      <c r="N520" t="s">
        <v>74</v>
      </c>
      <c r="O520" t="s">
        <v>99</v>
      </c>
      <c r="P520" t="s">
        <v>123</v>
      </c>
      <c r="Q520" t="s">
        <v>73</v>
      </c>
      <c r="R520" t="s">
        <v>1738</v>
      </c>
      <c r="S520" t="s">
        <v>96</v>
      </c>
      <c r="T520" t="s">
        <v>101</v>
      </c>
    </row>
    <row r="521" spans="1:20" x14ac:dyDescent="0.25">
      <c r="A521" s="1">
        <v>3079</v>
      </c>
      <c r="B521" t="s">
        <v>20</v>
      </c>
      <c r="C521" t="s">
        <v>30</v>
      </c>
      <c r="D521" t="s">
        <v>41</v>
      </c>
      <c r="E521" t="s">
        <v>45</v>
      </c>
      <c r="F521" t="s">
        <v>73</v>
      </c>
      <c r="G521" t="s">
        <v>79</v>
      </c>
      <c r="H521" t="s">
        <v>333</v>
      </c>
      <c r="I521" t="s">
        <v>96</v>
      </c>
      <c r="J521" t="s">
        <v>86</v>
      </c>
      <c r="K521" t="s">
        <v>1216</v>
      </c>
      <c r="L521" t="s">
        <v>73</v>
      </c>
      <c r="M521" t="s">
        <v>73</v>
      </c>
      <c r="N521" t="s">
        <v>74</v>
      </c>
      <c r="O521" t="s">
        <v>111</v>
      </c>
      <c r="P521" t="s">
        <v>1101</v>
      </c>
      <c r="Q521" t="s">
        <v>126</v>
      </c>
      <c r="R521" t="s">
        <v>1471</v>
      </c>
      <c r="S521" t="s">
        <v>96</v>
      </c>
      <c r="T521" t="s">
        <v>83</v>
      </c>
    </row>
    <row r="522" spans="1:20" x14ac:dyDescent="0.25">
      <c r="A522" s="1">
        <v>3080</v>
      </c>
      <c r="B522" t="s">
        <v>20</v>
      </c>
      <c r="C522" t="s">
        <v>32</v>
      </c>
      <c r="D522" t="s">
        <v>41</v>
      </c>
      <c r="E522" t="s">
        <v>68</v>
      </c>
      <c r="F522" t="s">
        <v>74</v>
      </c>
      <c r="G522" t="s">
        <v>90</v>
      </c>
      <c r="H522" t="s">
        <v>881</v>
      </c>
      <c r="I522" t="s">
        <v>75</v>
      </c>
      <c r="J522" t="s">
        <v>79</v>
      </c>
      <c r="K522" t="s">
        <v>1343</v>
      </c>
      <c r="L522" t="s">
        <v>74</v>
      </c>
      <c r="M522" t="s">
        <v>73</v>
      </c>
      <c r="N522" t="s">
        <v>101</v>
      </c>
      <c r="O522" t="s">
        <v>94</v>
      </c>
      <c r="P522" t="s">
        <v>357</v>
      </c>
      <c r="Q522" t="s">
        <v>74</v>
      </c>
      <c r="R522" t="s">
        <v>1777</v>
      </c>
      <c r="S522" t="s">
        <v>75</v>
      </c>
      <c r="T522" t="s">
        <v>76</v>
      </c>
    </row>
    <row r="523" spans="1:20" x14ac:dyDescent="0.25">
      <c r="A523" s="1">
        <v>3081</v>
      </c>
      <c r="B523" t="s">
        <v>20</v>
      </c>
      <c r="C523" t="s">
        <v>33</v>
      </c>
      <c r="D523" t="s">
        <v>41</v>
      </c>
      <c r="E523" t="s">
        <v>60</v>
      </c>
      <c r="F523" t="s">
        <v>73</v>
      </c>
      <c r="G523" t="s">
        <v>79</v>
      </c>
      <c r="H523" t="s">
        <v>416</v>
      </c>
      <c r="I523" t="s">
        <v>90</v>
      </c>
      <c r="J523" t="s">
        <v>94</v>
      </c>
      <c r="K523" t="s">
        <v>1349</v>
      </c>
      <c r="L523" t="s">
        <v>74</v>
      </c>
      <c r="M523" t="s">
        <v>73</v>
      </c>
      <c r="N523" t="s">
        <v>126</v>
      </c>
      <c r="O523" t="s">
        <v>77</v>
      </c>
      <c r="P523" t="s">
        <v>439</v>
      </c>
      <c r="Q523" t="s">
        <v>74</v>
      </c>
      <c r="R523" t="s">
        <v>1693</v>
      </c>
      <c r="S523" t="s">
        <v>82</v>
      </c>
      <c r="T523" t="s">
        <v>83</v>
      </c>
    </row>
    <row r="524" spans="1:20" x14ac:dyDescent="0.25">
      <c r="A524" s="1">
        <v>3082</v>
      </c>
      <c r="B524" t="s">
        <v>20</v>
      </c>
      <c r="C524" t="s">
        <v>34</v>
      </c>
      <c r="D524" t="s">
        <v>41</v>
      </c>
      <c r="E524" t="s">
        <v>42</v>
      </c>
      <c r="F524" t="s">
        <v>73</v>
      </c>
      <c r="G524" t="s">
        <v>105</v>
      </c>
      <c r="H524" t="s">
        <v>369</v>
      </c>
      <c r="I524" t="s">
        <v>92</v>
      </c>
      <c r="J524" t="s">
        <v>93</v>
      </c>
      <c r="K524" t="s">
        <v>1163</v>
      </c>
      <c r="L524" t="s">
        <v>126</v>
      </c>
      <c r="M524" t="s">
        <v>74</v>
      </c>
      <c r="N524" t="s">
        <v>101</v>
      </c>
      <c r="O524" t="s">
        <v>79</v>
      </c>
      <c r="P524" t="s">
        <v>995</v>
      </c>
      <c r="Q524" t="s">
        <v>101</v>
      </c>
      <c r="R524" t="s">
        <v>1591</v>
      </c>
      <c r="S524" t="s">
        <v>87</v>
      </c>
      <c r="T524" t="s">
        <v>1116</v>
      </c>
    </row>
    <row r="525" spans="1:20" x14ac:dyDescent="0.25">
      <c r="A525" s="1">
        <v>3083</v>
      </c>
      <c r="B525" t="s">
        <v>20</v>
      </c>
      <c r="C525" t="s">
        <v>35</v>
      </c>
      <c r="D525" t="s">
        <v>41</v>
      </c>
      <c r="E525" t="s">
        <v>72</v>
      </c>
      <c r="F525" t="s">
        <v>74</v>
      </c>
      <c r="G525" t="s">
        <v>102</v>
      </c>
      <c r="H525" t="s">
        <v>810</v>
      </c>
      <c r="I525" t="s">
        <v>98</v>
      </c>
      <c r="J525" t="s">
        <v>97</v>
      </c>
      <c r="K525" t="s">
        <v>1172</v>
      </c>
      <c r="L525" t="s">
        <v>74</v>
      </c>
      <c r="M525" t="s">
        <v>74</v>
      </c>
      <c r="N525" t="s">
        <v>126</v>
      </c>
      <c r="O525" t="s">
        <v>81</v>
      </c>
      <c r="P525" t="s">
        <v>609</v>
      </c>
      <c r="Q525" t="s">
        <v>74</v>
      </c>
      <c r="R525" t="s">
        <v>1416</v>
      </c>
      <c r="S525" t="s">
        <v>116</v>
      </c>
      <c r="T525" t="s">
        <v>131</v>
      </c>
    </row>
    <row r="526" spans="1:20" x14ac:dyDescent="0.25">
      <c r="A526" s="1">
        <v>3084</v>
      </c>
      <c r="B526" t="s">
        <v>20</v>
      </c>
      <c r="C526" t="s">
        <v>36</v>
      </c>
      <c r="D526" t="s">
        <v>41</v>
      </c>
      <c r="E526" t="s">
        <v>59</v>
      </c>
      <c r="F526" t="s">
        <v>73</v>
      </c>
      <c r="G526" t="s">
        <v>92</v>
      </c>
      <c r="H526" t="s">
        <v>860</v>
      </c>
      <c r="I526" t="s">
        <v>81</v>
      </c>
      <c r="J526" t="s">
        <v>114</v>
      </c>
      <c r="K526" t="s">
        <v>1254</v>
      </c>
      <c r="L526" t="s">
        <v>101</v>
      </c>
      <c r="M526" t="s">
        <v>74</v>
      </c>
      <c r="N526" t="s">
        <v>74</v>
      </c>
      <c r="O526" t="s">
        <v>95</v>
      </c>
      <c r="P526" t="s">
        <v>357</v>
      </c>
      <c r="Q526" t="s">
        <v>73</v>
      </c>
      <c r="R526" t="s">
        <v>1509</v>
      </c>
      <c r="S526" t="s">
        <v>82</v>
      </c>
      <c r="T526" t="s">
        <v>1116</v>
      </c>
    </row>
    <row r="527" spans="1:20" x14ac:dyDescent="0.25">
      <c r="A527" s="1">
        <v>3085</v>
      </c>
      <c r="B527" t="s">
        <v>20</v>
      </c>
      <c r="C527" t="s">
        <v>37</v>
      </c>
      <c r="D527" t="s">
        <v>41</v>
      </c>
      <c r="E527" t="s">
        <v>64</v>
      </c>
      <c r="F527" t="s">
        <v>74</v>
      </c>
      <c r="G527" t="s">
        <v>118</v>
      </c>
      <c r="H527" t="s">
        <v>1025</v>
      </c>
      <c r="I527" t="s">
        <v>97</v>
      </c>
      <c r="J527" t="s">
        <v>118</v>
      </c>
      <c r="K527" t="s">
        <v>1305</v>
      </c>
      <c r="L527" t="s">
        <v>1116</v>
      </c>
      <c r="M527" t="s">
        <v>73</v>
      </c>
      <c r="N527" t="s">
        <v>101</v>
      </c>
      <c r="O527" t="s">
        <v>107</v>
      </c>
      <c r="P527" t="s">
        <v>789</v>
      </c>
      <c r="Q527" t="s">
        <v>126</v>
      </c>
      <c r="R527" t="s">
        <v>1960</v>
      </c>
      <c r="S527" t="s">
        <v>96</v>
      </c>
      <c r="T527" t="s">
        <v>87</v>
      </c>
    </row>
    <row r="528" spans="1:20" x14ac:dyDescent="0.25">
      <c r="A528" s="1">
        <v>3086</v>
      </c>
      <c r="B528" t="s">
        <v>20</v>
      </c>
      <c r="C528" t="s">
        <v>38</v>
      </c>
      <c r="D528" t="s">
        <v>41</v>
      </c>
      <c r="E528" t="s">
        <v>69</v>
      </c>
      <c r="F528" t="s">
        <v>73</v>
      </c>
      <c r="G528" t="s">
        <v>95</v>
      </c>
      <c r="H528" t="s">
        <v>725</v>
      </c>
      <c r="I528" t="s">
        <v>113</v>
      </c>
      <c r="J528" t="s">
        <v>110</v>
      </c>
      <c r="K528" t="s">
        <v>1202</v>
      </c>
      <c r="L528" t="s">
        <v>1116</v>
      </c>
      <c r="M528" t="s">
        <v>73</v>
      </c>
      <c r="N528" t="s">
        <v>83</v>
      </c>
      <c r="O528" t="s">
        <v>86</v>
      </c>
      <c r="P528" t="s">
        <v>447</v>
      </c>
      <c r="Q528" t="s">
        <v>73</v>
      </c>
      <c r="R528" t="s">
        <v>458</v>
      </c>
      <c r="S528" t="s">
        <v>75</v>
      </c>
      <c r="T528" t="s">
        <v>117</v>
      </c>
    </row>
    <row r="529" spans="1:20" x14ac:dyDescent="0.25">
      <c r="A529" s="1">
        <v>3087</v>
      </c>
      <c r="B529" t="s">
        <v>20</v>
      </c>
      <c r="C529" t="s">
        <v>39</v>
      </c>
      <c r="D529" t="s">
        <v>41</v>
      </c>
      <c r="E529" t="s">
        <v>58</v>
      </c>
      <c r="F529" t="s">
        <v>73</v>
      </c>
      <c r="G529" t="s">
        <v>83</v>
      </c>
      <c r="H529" t="s">
        <v>268</v>
      </c>
      <c r="I529" t="s">
        <v>75</v>
      </c>
      <c r="J529" t="s">
        <v>94</v>
      </c>
      <c r="K529" t="s">
        <v>444</v>
      </c>
      <c r="L529" t="s">
        <v>73</v>
      </c>
      <c r="M529" t="s">
        <v>126</v>
      </c>
      <c r="N529" t="s">
        <v>76</v>
      </c>
      <c r="O529" t="s">
        <v>103</v>
      </c>
      <c r="P529" t="s">
        <v>123</v>
      </c>
      <c r="Q529" t="s">
        <v>73</v>
      </c>
      <c r="R529" t="s">
        <v>1981</v>
      </c>
      <c r="S529" t="s">
        <v>96</v>
      </c>
      <c r="T529" t="s">
        <v>126</v>
      </c>
    </row>
    <row r="530" spans="1:20" x14ac:dyDescent="0.25">
      <c r="A530" s="1">
        <v>3088</v>
      </c>
      <c r="B530" t="s">
        <v>20</v>
      </c>
      <c r="C530" t="s">
        <v>24</v>
      </c>
      <c r="D530" t="s">
        <v>42</v>
      </c>
      <c r="E530" t="s">
        <v>70</v>
      </c>
      <c r="F530" t="s">
        <v>74</v>
      </c>
      <c r="G530" t="s">
        <v>95</v>
      </c>
      <c r="H530" t="s">
        <v>699</v>
      </c>
      <c r="I530" t="s">
        <v>102</v>
      </c>
      <c r="J530" t="s">
        <v>107</v>
      </c>
      <c r="K530" t="s">
        <v>1123</v>
      </c>
      <c r="L530" t="s">
        <v>1116</v>
      </c>
      <c r="M530" t="s">
        <v>74</v>
      </c>
      <c r="N530" t="s">
        <v>73</v>
      </c>
      <c r="O530" t="s">
        <v>94</v>
      </c>
      <c r="P530" t="s">
        <v>806</v>
      </c>
      <c r="Q530" t="s">
        <v>73</v>
      </c>
      <c r="R530" t="s">
        <v>1874</v>
      </c>
      <c r="S530" t="s">
        <v>78</v>
      </c>
      <c r="T530" t="s">
        <v>101</v>
      </c>
    </row>
    <row r="531" spans="1:20" x14ac:dyDescent="0.25">
      <c r="A531" s="1">
        <v>3089</v>
      </c>
      <c r="B531" t="s">
        <v>20</v>
      </c>
      <c r="C531" t="s">
        <v>25</v>
      </c>
      <c r="D531" t="s">
        <v>42</v>
      </c>
      <c r="E531" t="s">
        <v>65</v>
      </c>
      <c r="F531" t="s">
        <v>73</v>
      </c>
      <c r="G531" t="s">
        <v>94</v>
      </c>
      <c r="H531" t="s">
        <v>914</v>
      </c>
      <c r="I531" t="s">
        <v>93</v>
      </c>
      <c r="J531" t="s">
        <v>110</v>
      </c>
      <c r="K531" t="s">
        <v>1135</v>
      </c>
      <c r="L531" t="s">
        <v>101</v>
      </c>
      <c r="M531" t="s">
        <v>73</v>
      </c>
      <c r="N531" t="s">
        <v>74</v>
      </c>
      <c r="O531" t="s">
        <v>114</v>
      </c>
      <c r="P531" t="s">
        <v>1161</v>
      </c>
      <c r="Q531" t="s">
        <v>74</v>
      </c>
      <c r="R531" t="s">
        <v>1669</v>
      </c>
      <c r="S531" t="s">
        <v>85</v>
      </c>
      <c r="T531" t="s">
        <v>131</v>
      </c>
    </row>
    <row r="532" spans="1:20" x14ac:dyDescent="0.25">
      <c r="A532" s="1">
        <v>3090</v>
      </c>
      <c r="B532" t="s">
        <v>20</v>
      </c>
      <c r="C532" t="s">
        <v>26</v>
      </c>
      <c r="D532" t="s">
        <v>42</v>
      </c>
      <c r="E532" t="s">
        <v>64</v>
      </c>
      <c r="F532" t="s">
        <v>73</v>
      </c>
      <c r="G532" t="s">
        <v>107</v>
      </c>
      <c r="H532" t="s">
        <v>325</v>
      </c>
      <c r="I532" t="s">
        <v>111</v>
      </c>
      <c r="J532" t="s">
        <v>128</v>
      </c>
      <c r="K532" t="s">
        <v>1387</v>
      </c>
      <c r="L532" t="s">
        <v>101</v>
      </c>
      <c r="M532" t="s">
        <v>74</v>
      </c>
      <c r="N532" t="s">
        <v>126</v>
      </c>
      <c r="O532" t="s">
        <v>102</v>
      </c>
      <c r="P532" t="s">
        <v>914</v>
      </c>
      <c r="Q532" t="s">
        <v>74</v>
      </c>
      <c r="R532" t="s">
        <v>1745</v>
      </c>
      <c r="S532" t="s">
        <v>82</v>
      </c>
      <c r="T532" t="s">
        <v>76</v>
      </c>
    </row>
    <row r="533" spans="1:20" x14ac:dyDescent="0.25">
      <c r="A533" s="1">
        <v>3091</v>
      </c>
      <c r="B533" t="s">
        <v>20</v>
      </c>
      <c r="C533" t="s">
        <v>27</v>
      </c>
      <c r="D533" t="s">
        <v>42</v>
      </c>
      <c r="E533" t="s">
        <v>45</v>
      </c>
      <c r="F533" t="s">
        <v>74</v>
      </c>
      <c r="G533" t="s">
        <v>108</v>
      </c>
      <c r="H533" t="s">
        <v>881</v>
      </c>
      <c r="I533" t="s">
        <v>95</v>
      </c>
      <c r="J533" t="s">
        <v>118</v>
      </c>
      <c r="K533" t="s">
        <v>1211</v>
      </c>
      <c r="L533" t="s">
        <v>101</v>
      </c>
      <c r="M533" t="s">
        <v>126</v>
      </c>
      <c r="N533" t="s">
        <v>74</v>
      </c>
      <c r="O533" t="s">
        <v>106</v>
      </c>
      <c r="P533" t="s">
        <v>100</v>
      </c>
      <c r="Q533" t="s">
        <v>73</v>
      </c>
      <c r="R533" t="s">
        <v>1588</v>
      </c>
      <c r="S533" t="s">
        <v>89</v>
      </c>
      <c r="T533" t="s">
        <v>76</v>
      </c>
    </row>
    <row r="534" spans="1:20" x14ac:dyDescent="0.25">
      <c r="A534" s="1">
        <v>3092</v>
      </c>
      <c r="B534" t="s">
        <v>20</v>
      </c>
      <c r="C534" t="s">
        <v>28</v>
      </c>
      <c r="D534" t="s">
        <v>42</v>
      </c>
      <c r="E534" t="s">
        <v>50</v>
      </c>
      <c r="F534" t="s">
        <v>73</v>
      </c>
      <c r="G534" t="s">
        <v>89</v>
      </c>
      <c r="H534" t="s">
        <v>149</v>
      </c>
      <c r="I534" t="s">
        <v>102</v>
      </c>
      <c r="J534" t="s">
        <v>80</v>
      </c>
      <c r="K534" t="s">
        <v>1227</v>
      </c>
      <c r="L534" t="s">
        <v>74</v>
      </c>
      <c r="M534" t="s">
        <v>74</v>
      </c>
      <c r="N534" t="s">
        <v>83</v>
      </c>
      <c r="O534" t="s">
        <v>77</v>
      </c>
      <c r="P534" t="s">
        <v>718</v>
      </c>
      <c r="Q534" t="s">
        <v>73</v>
      </c>
      <c r="R534" t="s">
        <v>1709</v>
      </c>
      <c r="S534" t="s">
        <v>89</v>
      </c>
      <c r="T534" t="s">
        <v>1116</v>
      </c>
    </row>
    <row r="535" spans="1:20" x14ac:dyDescent="0.25">
      <c r="A535" s="1">
        <v>3093</v>
      </c>
      <c r="B535" t="s">
        <v>20</v>
      </c>
      <c r="C535" t="s">
        <v>40</v>
      </c>
      <c r="D535" t="s">
        <v>42</v>
      </c>
      <c r="E535" t="s">
        <v>69</v>
      </c>
      <c r="F535" t="s">
        <v>73</v>
      </c>
      <c r="G535" t="s">
        <v>92</v>
      </c>
      <c r="H535" t="s">
        <v>408</v>
      </c>
      <c r="I535" t="s">
        <v>114</v>
      </c>
      <c r="J535" t="s">
        <v>97</v>
      </c>
      <c r="K535" t="s">
        <v>1249</v>
      </c>
      <c r="L535" t="s">
        <v>73</v>
      </c>
      <c r="M535" t="s">
        <v>73</v>
      </c>
      <c r="N535" t="s">
        <v>74</v>
      </c>
      <c r="O535" t="s">
        <v>86</v>
      </c>
      <c r="P535" t="s">
        <v>439</v>
      </c>
      <c r="Q535" t="s">
        <v>101</v>
      </c>
      <c r="R535" t="s">
        <v>1491</v>
      </c>
      <c r="S535" t="s">
        <v>96</v>
      </c>
      <c r="T535" t="s">
        <v>131</v>
      </c>
    </row>
    <row r="536" spans="1:20" x14ac:dyDescent="0.25">
      <c r="A536" s="1">
        <v>3094</v>
      </c>
      <c r="B536" t="s">
        <v>20</v>
      </c>
      <c r="C536" t="s">
        <v>29</v>
      </c>
      <c r="D536" t="s">
        <v>42</v>
      </c>
      <c r="E536" t="s">
        <v>57</v>
      </c>
      <c r="F536" t="s">
        <v>74</v>
      </c>
      <c r="G536" t="s">
        <v>108</v>
      </c>
      <c r="H536" t="s">
        <v>773</v>
      </c>
      <c r="I536" t="s">
        <v>86</v>
      </c>
      <c r="J536" t="s">
        <v>110</v>
      </c>
      <c r="K536" t="s">
        <v>1234</v>
      </c>
      <c r="L536" t="s">
        <v>74</v>
      </c>
      <c r="M536" t="s">
        <v>74</v>
      </c>
      <c r="N536" t="s">
        <v>1116</v>
      </c>
      <c r="O536" t="s">
        <v>92</v>
      </c>
      <c r="P536" t="s">
        <v>447</v>
      </c>
      <c r="Q536" t="s">
        <v>126</v>
      </c>
      <c r="R536" t="s">
        <v>2036</v>
      </c>
      <c r="S536" t="s">
        <v>89</v>
      </c>
      <c r="T536" t="s">
        <v>87</v>
      </c>
    </row>
    <row r="537" spans="1:20" x14ac:dyDescent="0.25">
      <c r="A537" s="1">
        <v>3095</v>
      </c>
      <c r="B537" t="s">
        <v>20</v>
      </c>
      <c r="C537" t="s">
        <v>30</v>
      </c>
      <c r="D537" t="s">
        <v>42</v>
      </c>
      <c r="E537" t="s">
        <v>52</v>
      </c>
      <c r="F537" t="s">
        <v>74</v>
      </c>
      <c r="G537" t="s">
        <v>107</v>
      </c>
      <c r="H537" t="s">
        <v>1009</v>
      </c>
      <c r="I537" t="s">
        <v>94</v>
      </c>
      <c r="J537" t="s">
        <v>105</v>
      </c>
      <c r="K537" t="s">
        <v>1130</v>
      </c>
      <c r="L537" t="s">
        <v>1116</v>
      </c>
      <c r="M537" t="s">
        <v>73</v>
      </c>
      <c r="N537" t="s">
        <v>101</v>
      </c>
      <c r="O537" t="s">
        <v>99</v>
      </c>
      <c r="P537" t="s">
        <v>1005</v>
      </c>
      <c r="Q537" t="s">
        <v>73</v>
      </c>
      <c r="R537" t="s">
        <v>1704</v>
      </c>
      <c r="S537" t="s">
        <v>78</v>
      </c>
      <c r="T537" t="s">
        <v>83</v>
      </c>
    </row>
    <row r="538" spans="1:20" x14ac:dyDescent="0.25">
      <c r="A538" s="1">
        <v>3096</v>
      </c>
      <c r="B538" t="s">
        <v>20</v>
      </c>
      <c r="C538" t="s">
        <v>31</v>
      </c>
      <c r="D538" t="s">
        <v>42</v>
      </c>
      <c r="E538" t="s">
        <v>70</v>
      </c>
      <c r="F538" t="s">
        <v>73</v>
      </c>
      <c r="G538" t="s">
        <v>94</v>
      </c>
      <c r="H538" t="s">
        <v>319</v>
      </c>
      <c r="I538" t="s">
        <v>108</v>
      </c>
      <c r="J538" t="s">
        <v>118</v>
      </c>
      <c r="K538" t="s">
        <v>1240</v>
      </c>
      <c r="L538" t="s">
        <v>1116</v>
      </c>
      <c r="M538" t="s">
        <v>73</v>
      </c>
      <c r="N538" t="s">
        <v>126</v>
      </c>
      <c r="O538" t="s">
        <v>90</v>
      </c>
      <c r="P538" t="s">
        <v>335</v>
      </c>
      <c r="Q538" t="s">
        <v>73</v>
      </c>
      <c r="R538" t="s">
        <v>1549</v>
      </c>
      <c r="S538" t="s">
        <v>96</v>
      </c>
      <c r="T538" t="s">
        <v>117</v>
      </c>
    </row>
    <row r="539" spans="1:20" x14ac:dyDescent="0.25">
      <c r="A539" s="1">
        <v>3097</v>
      </c>
      <c r="B539" t="s">
        <v>20</v>
      </c>
      <c r="C539" t="s">
        <v>32</v>
      </c>
      <c r="D539" t="s">
        <v>42</v>
      </c>
      <c r="E539" t="s">
        <v>66</v>
      </c>
      <c r="F539" t="s">
        <v>73</v>
      </c>
      <c r="G539" t="s">
        <v>77</v>
      </c>
      <c r="H539" t="s">
        <v>354</v>
      </c>
      <c r="I539" t="s">
        <v>114</v>
      </c>
      <c r="J539" t="s">
        <v>111</v>
      </c>
      <c r="K539" t="s">
        <v>1187</v>
      </c>
      <c r="L539" t="s">
        <v>73</v>
      </c>
      <c r="M539" t="s">
        <v>73</v>
      </c>
      <c r="N539" t="s">
        <v>126</v>
      </c>
      <c r="O539" t="s">
        <v>105</v>
      </c>
      <c r="P539" t="s">
        <v>1216</v>
      </c>
      <c r="Q539" t="s">
        <v>126</v>
      </c>
      <c r="R539" t="s">
        <v>1929</v>
      </c>
      <c r="S539" t="s">
        <v>96</v>
      </c>
      <c r="T539" t="s">
        <v>131</v>
      </c>
    </row>
    <row r="540" spans="1:20" x14ac:dyDescent="0.25">
      <c r="A540" s="1">
        <v>3098</v>
      </c>
      <c r="B540" t="s">
        <v>20</v>
      </c>
      <c r="C540" t="s">
        <v>34</v>
      </c>
      <c r="D540" t="s">
        <v>42</v>
      </c>
      <c r="E540" t="s">
        <v>41</v>
      </c>
      <c r="F540" t="s">
        <v>74</v>
      </c>
      <c r="G540" t="s">
        <v>99</v>
      </c>
      <c r="H540" t="s">
        <v>464</v>
      </c>
      <c r="I540" t="s">
        <v>114</v>
      </c>
      <c r="J540" t="s">
        <v>110</v>
      </c>
      <c r="K540" t="s">
        <v>1205</v>
      </c>
      <c r="L540" t="s">
        <v>126</v>
      </c>
      <c r="M540" t="s">
        <v>74</v>
      </c>
      <c r="N540" t="s">
        <v>126</v>
      </c>
      <c r="O540" t="s">
        <v>96</v>
      </c>
      <c r="P540" t="s">
        <v>124</v>
      </c>
      <c r="Q540" t="s">
        <v>73</v>
      </c>
      <c r="R540" t="s">
        <v>1525</v>
      </c>
      <c r="S540" t="s">
        <v>116</v>
      </c>
      <c r="T540" t="s">
        <v>1116</v>
      </c>
    </row>
    <row r="541" spans="1:20" x14ac:dyDescent="0.25">
      <c r="A541" s="1">
        <v>3099</v>
      </c>
      <c r="B541" t="s">
        <v>20</v>
      </c>
      <c r="C541" t="s">
        <v>35</v>
      </c>
      <c r="D541" t="s">
        <v>42</v>
      </c>
      <c r="E541" t="s">
        <v>56</v>
      </c>
      <c r="F541" t="s">
        <v>74</v>
      </c>
      <c r="G541" t="s">
        <v>113</v>
      </c>
      <c r="H541" t="s">
        <v>1017</v>
      </c>
      <c r="I541" t="s">
        <v>98</v>
      </c>
      <c r="J541" t="s">
        <v>114</v>
      </c>
      <c r="K541" t="s">
        <v>1117</v>
      </c>
      <c r="L541" t="s">
        <v>74</v>
      </c>
      <c r="M541" t="s">
        <v>73</v>
      </c>
      <c r="N541" t="s">
        <v>74</v>
      </c>
      <c r="O541" t="s">
        <v>103</v>
      </c>
      <c r="P541" t="s">
        <v>1009</v>
      </c>
      <c r="Q541" t="s">
        <v>126</v>
      </c>
      <c r="R541" t="s">
        <v>1527</v>
      </c>
      <c r="S541" t="s">
        <v>78</v>
      </c>
      <c r="T541" t="s">
        <v>101</v>
      </c>
    </row>
    <row r="542" spans="1:20" x14ac:dyDescent="0.25">
      <c r="A542" s="1">
        <v>3100</v>
      </c>
      <c r="B542" t="s">
        <v>20</v>
      </c>
      <c r="C542" t="s">
        <v>36</v>
      </c>
      <c r="D542" t="s">
        <v>42</v>
      </c>
      <c r="E542" t="s">
        <v>58</v>
      </c>
      <c r="F542" t="s">
        <v>73</v>
      </c>
      <c r="G542" t="s">
        <v>96</v>
      </c>
      <c r="H542" t="s">
        <v>200</v>
      </c>
      <c r="I542" t="s">
        <v>77</v>
      </c>
      <c r="J542" t="s">
        <v>88</v>
      </c>
      <c r="K542" t="s">
        <v>1216</v>
      </c>
      <c r="L542" t="s">
        <v>73</v>
      </c>
      <c r="M542" t="s">
        <v>126</v>
      </c>
      <c r="N542" t="s">
        <v>101</v>
      </c>
      <c r="O542" t="s">
        <v>102</v>
      </c>
      <c r="P542" t="s">
        <v>817</v>
      </c>
      <c r="Q542" t="s">
        <v>126</v>
      </c>
      <c r="R542" t="s">
        <v>1881</v>
      </c>
      <c r="S542" t="s">
        <v>96</v>
      </c>
      <c r="T542" t="s">
        <v>83</v>
      </c>
    </row>
    <row r="543" spans="1:20" x14ac:dyDescent="0.25">
      <c r="A543" s="1">
        <v>3101</v>
      </c>
      <c r="B543" t="s">
        <v>20</v>
      </c>
      <c r="C543" t="s">
        <v>37</v>
      </c>
      <c r="D543" t="s">
        <v>42</v>
      </c>
      <c r="E543" t="s">
        <v>68</v>
      </c>
      <c r="F543" t="s">
        <v>74</v>
      </c>
      <c r="G543" t="s">
        <v>82</v>
      </c>
      <c r="H543" t="s">
        <v>249</v>
      </c>
      <c r="I543" t="s">
        <v>90</v>
      </c>
      <c r="J543" t="s">
        <v>108</v>
      </c>
      <c r="K543" t="s">
        <v>1208</v>
      </c>
      <c r="L543" t="s">
        <v>126</v>
      </c>
      <c r="M543" t="s">
        <v>73</v>
      </c>
      <c r="N543" t="s">
        <v>126</v>
      </c>
      <c r="O543" t="s">
        <v>90</v>
      </c>
      <c r="P543" t="s">
        <v>396</v>
      </c>
      <c r="Q543" t="s">
        <v>73</v>
      </c>
      <c r="R543" t="s">
        <v>2057</v>
      </c>
      <c r="S543" t="s">
        <v>82</v>
      </c>
      <c r="T543" t="s">
        <v>83</v>
      </c>
    </row>
    <row r="544" spans="1:20" x14ac:dyDescent="0.25">
      <c r="A544" s="1">
        <v>3102</v>
      </c>
      <c r="B544" t="s">
        <v>20</v>
      </c>
      <c r="C544" t="s">
        <v>38</v>
      </c>
      <c r="D544" t="s">
        <v>42</v>
      </c>
      <c r="E544" t="s">
        <v>45</v>
      </c>
      <c r="F544" t="s">
        <v>73</v>
      </c>
      <c r="G544" t="s">
        <v>89</v>
      </c>
      <c r="H544" t="s">
        <v>381</v>
      </c>
      <c r="I544" t="s">
        <v>81</v>
      </c>
      <c r="J544" t="s">
        <v>84</v>
      </c>
      <c r="K544" t="s">
        <v>1227</v>
      </c>
      <c r="L544" t="s">
        <v>74</v>
      </c>
      <c r="M544" t="s">
        <v>126</v>
      </c>
      <c r="N544" t="s">
        <v>126</v>
      </c>
      <c r="O544" t="s">
        <v>102</v>
      </c>
      <c r="P544" t="s">
        <v>873</v>
      </c>
      <c r="Q544" t="s">
        <v>73</v>
      </c>
      <c r="R544" t="s">
        <v>1569</v>
      </c>
      <c r="S544" t="s">
        <v>106</v>
      </c>
      <c r="T544" t="s">
        <v>1116</v>
      </c>
    </row>
    <row r="545" spans="1:20" x14ac:dyDescent="0.25">
      <c r="A545" s="1">
        <v>3103</v>
      </c>
      <c r="B545" t="s">
        <v>20</v>
      </c>
      <c r="C545" t="s">
        <v>39</v>
      </c>
      <c r="D545" t="s">
        <v>42</v>
      </c>
      <c r="E545" t="s">
        <v>64</v>
      </c>
      <c r="F545" t="s">
        <v>74</v>
      </c>
      <c r="G545" t="s">
        <v>107</v>
      </c>
      <c r="H545" t="s">
        <v>400</v>
      </c>
      <c r="I545" t="s">
        <v>113</v>
      </c>
      <c r="J545" t="s">
        <v>125</v>
      </c>
      <c r="K545" t="s">
        <v>1179</v>
      </c>
      <c r="L545" t="s">
        <v>126</v>
      </c>
      <c r="M545" t="s">
        <v>74</v>
      </c>
      <c r="N545" t="s">
        <v>126</v>
      </c>
      <c r="O545" t="s">
        <v>102</v>
      </c>
      <c r="P545" t="s">
        <v>250</v>
      </c>
      <c r="Q545" t="s">
        <v>126</v>
      </c>
      <c r="R545" t="s">
        <v>1788</v>
      </c>
      <c r="S545" t="s">
        <v>89</v>
      </c>
      <c r="T545" t="s">
        <v>76</v>
      </c>
    </row>
    <row r="546" spans="1:20" x14ac:dyDescent="0.25">
      <c r="A546" s="1">
        <v>3104</v>
      </c>
      <c r="B546" t="s">
        <v>20</v>
      </c>
      <c r="C546" t="s">
        <v>24</v>
      </c>
      <c r="D546" t="s">
        <v>43</v>
      </c>
      <c r="E546" t="s">
        <v>44</v>
      </c>
      <c r="F546" t="s">
        <v>74</v>
      </c>
      <c r="G546" t="s">
        <v>76</v>
      </c>
      <c r="H546" t="s">
        <v>306</v>
      </c>
      <c r="I546" t="s">
        <v>106</v>
      </c>
      <c r="J546" t="s">
        <v>103</v>
      </c>
      <c r="K546" t="s">
        <v>949</v>
      </c>
      <c r="L546" t="s">
        <v>73</v>
      </c>
      <c r="M546" t="s">
        <v>73</v>
      </c>
      <c r="N546" t="s">
        <v>126</v>
      </c>
      <c r="O546" t="s">
        <v>77</v>
      </c>
      <c r="P546" t="s">
        <v>297</v>
      </c>
      <c r="Q546" t="s">
        <v>74</v>
      </c>
      <c r="R546" t="s">
        <v>1655</v>
      </c>
      <c r="S546" t="s">
        <v>82</v>
      </c>
      <c r="T546" t="s">
        <v>101</v>
      </c>
    </row>
    <row r="547" spans="1:20" x14ac:dyDescent="0.25">
      <c r="A547" s="1">
        <v>3105</v>
      </c>
      <c r="B547" t="s">
        <v>20</v>
      </c>
      <c r="C547" t="s">
        <v>25</v>
      </c>
      <c r="D547" t="s">
        <v>43</v>
      </c>
      <c r="E547" t="s">
        <v>48</v>
      </c>
      <c r="F547" t="s">
        <v>73</v>
      </c>
      <c r="G547" t="s">
        <v>90</v>
      </c>
      <c r="H547" t="s">
        <v>1003</v>
      </c>
      <c r="I547" t="s">
        <v>90</v>
      </c>
      <c r="J547" t="s">
        <v>108</v>
      </c>
      <c r="K547" t="s">
        <v>1282</v>
      </c>
      <c r="L547" t="s">
        <v>126</v>
      </c>
      <c r="M547" t="s">
        <v>126</v>
      </c>
      <c r="N547" t="s">
        <v>101</v>
      </c>
      <c r="O547" t="s">
        <v>102</v>
      </c>
      <c r="P547" t="s">
        <v>1349</v>
      </c>
      <c r="Q547" t="s">
        <v>74</v>
      </c>
      <c r="R547" t="s">
        <v>1815</v>
      </c>
      <c r="S547" t="s">
        <v>106</v>
      </c>
      <c r="T547" t="s">
        <v>117</v>
      </c>
    </row>
    <row r="548" spans="1:20" x14ac:dyDescent="0.25">
      <c r="A548" s="1">
        <v>3106</v>
      </c>
      <c r="B548" t="s">
        <v>20</v>
      </c>
      <c r="C548" t="s">
        <v>26</v>
      </c>
      <c r="D548" t="s">
        <v>43</v>
      </c>
      <c r="E548" t="s">
        <v>55</v>
      </c>
      <c r="F548" t="s">
        <v>73</v>
      </c>
      <c r="G548" t="s">
        <v>75</v>
      </c>
      <c r="H548" t="s">
        <v>352</v>
      </c>
      <c r="I548" t="s">
        <v>77</v>
      </c>
      <c r="J548" t="s">
        <v>105</v>
      </c>
      <c r="K548" t="s">
        <v>1142</v>
      </c>
      <c r="L548" t="s">
        <v>126</v>
      </c>
      <c r="M548" t="s">
        <v>101</v>
      </c>
      <c r="N548" t="s">
        <v>1116</v>
      </c>
      <c r="O548" t="s">
        <v>98</v>
      </c>
      <c r="P548" t="s">
        <v>118</v>
      </c>
      <c r="Q548" t="s">
        <v>73</v>
      </c>
      <c r="R548" t="s">
        <v>898</v>
      </c>
      <c r="S548" t="s">
        <v>89</v>
      </c>
      <c r="T548" t="s">
        <v>83</v>
      </c>
    </row>
    <row r="549" spans="1:20" x14ac:dyDescent="0.25">
      <c r="A549" s="1">
        <v>3107</v>
      </c>
      <c r="B549" t="s">
        <v>20</v>
      </c>
      <c r="C549" t="s">
        <v>27</v>
      </c>
      <c r="D549" t="s">
        <v>43</v>
      </c>
      <c r="E549" t="s">
        <v>65</v>
      </c>
      <c r="F549" t="s">
        <v>74</v>
      </c>
      <c r="G549" t="s">
        <v>94</v>
      </c>
      <c r="H549" t="s">
        <v>760</v>
      </c>
      <c r="I549" t="s">
        <v>114</v>
      </c>
      <c r="J549" t="s">
        <v>80</v>
      </c>
      <c r="K549" t="s">
        <v>1171</v>
      </c>
      <c r="L549" t="s">
        <v>1116</v>
      </c>
      <c r="M549" t="s">
        <v>73</v>
      </c>
      <c r="N549" t="s">
        <v>73</v>
      </c>
      <c r="O549" t="s">
        <v>99</v>
      </c>
      <c r="P549" t="s">
        <v>120</v>
      </c>
      <c r="Q549" t="s">
        <v>73</v>
      </c>
      <c r="R549" t="s">
        <v>1967</v>
      </c>
      <c r="S549" t="s">
        <v>85</v>
      </c>
      <c r="T549" t="s">
        <v>101</v>
      </c>
    </row>
    <row r="550" spans="1:20" x14ac:dyDescent="0.25">
      <c r="A550" s="1">
        <v>3108</v>
      </c>
      <c r="B550" t="s">
        <v>20</v>
      </c>
      <c r="C550" t="s">
        <v>28</v>
      </c>
      <c r="D550" t="s">
        <v>43</v>
      </c>
      <c r="E550" t="s">
        <v>72</v>
      </c>
      <c r="F550" t="s">
        <v>74</v>
      </c>
      <c r="G550" t="s">
        <v>89</v>
      </c>
      <c r="H550" t="s">
        <v>496</v>
      </c>
      <c r="I550" t="s">
        <v>113</v>
      </c>
      <c r="J550" t="s">
        <v>88</v>
      </c>
      <c r="K550" t="s">
        <v>1146</v>
      </c>
      <c r="L550" t="s">
        <v>74</v>
      </c>
      <c r="M550" t="s">
        <v>74</v>
      </c>
      <c r="N550" t="s">
        <v>74</v>
      </c>
      <c r="O550" t="s">
        <v>90</v>
      </c>
      <c r="P550" t="s">
        <v>138</v>
      </c>
      <c r="Q550" t="s">
        <v>73</v>
      </c>
      <c r="R550" t="s">
        <v>1484</v>
      </c>
      <c r="S550" t="s">
        <v>85</v>
      </c>
      <c r="T550" t="s">
        <v>101</v>
      </c>
    </row>
    <row r="551" spans="1:20" x14ac:dyDescent="0.25">
      <c r="A551" s="1">
        <v>3109</v>
      </c>
      <c r="B551" t="s">
        <v>20</v>
      </c>
      <c r="C551" t="s">
        <v>40</v>
      </c>
      <c r="D551" t="s">
        <v>43</v>
      </c>
      <c r="E551" t="s">
        <v>61</v>
      </c>
      <c r="F551" t="s">
        <v>73</v>
      </c>
      <c r="G551" t="s">
        <v>86</v>
      </c>
      <c r="H551" t="s">
        <v>758</v>
      </c>
      <c r="I551" t="s">
        <v>107</v>
      </c>
      <c r="J551" t="s">
        <v>119</v>
      </c>
      <c r="K551" t="s">
        <v>1368</v>
      </c>
      <c r="L551" t="s">
        <v>101</v>
      </c>
      <c r="M551" t="s">
        <v>126</v>
      </c>
      <c r="N551" t="s">
        <v>74</v>
      </c>
      <c r="O551" t="s">
        <v>75</v>
      </c>
      <c r="P551" t="s">
        <v>105</v>
      </c>
      <c r="Q551" t="s">
        <v>73</v>
      </c>
      <c r="R551" t="s">
        <v>1726</v>
      </c>
      <c r="S551" t="s">
        <v>96</v>
      </c>
      <c r="T551" t="s">
        <v>1116</v>
      </c>
    </row>
    <row r="552" spans="1:20" x14ac:dyDescent="0.25">
      <c r="A552" s="1">
        <v>3110</v>
      </c>
      <c r="B552" t="s">
        <v>20</v>
      </c>
      <c r="C552" t="s">
        <v>29</v>
      </c>
      <c r="D552" t="s">
        <v>43</v>
      </c>
      <c r="E552" t="s">
        <v>62</v>
      </c>
      <c r="F552" t="s">
        <v>73</v>
      </c>
      <c r="G552" t="s">
        <v>77</v>
      </c>
      <c r="H552" t="s">
        <v>390</v>
      </c>
      <c r="I552" t="s">
        <v>82</v>
      </c>
      <c r="J552" t="s">
        <v>103</v>
      </c>
      <c r="K552" t="s">
        <v>1177</v>
      </c>
      <c r="L552" t="s">
        <v>126</v>
      </c>
      <c r="M552" t="s">
        <v>73</v>
      </c>
      <c r="N552" t="s">
        <v>131</v>
      </c>
      <c r="O552" t="s">
        <v>91</v>
      </c>
      <c r="P552" t="s">
        <v>1161</v>
      </c>
      <c r="Q552" t="s">
        <v>74</v>
      </c>
      <c r="R552" t="s">
        <v>2082</v>
      </c>
      <c r="S552" t="s">
        <v>89</v>
      </c>
      <c r="T552" t="s">
        <v>83</v>
      </c>
    </row>
    <row r="553" spans="1:20" x14ac:dyDescent="0.25">
      <c r="A553" s="1">
        <v>3111</v>
      </c>
      <c r="B553" t="s">
        <v>20</v>
      </c>
      <c r="C553" t="s">
        <v>31</v>
      </c>
      <c r="D553" t="s">
        <v>43</v>
      </c>
      <c r="E553" t="s">
        <v>67</v>
      </c>
      <c r="F553" t="s">
        <v>74</v>
      </c>
      <c r="G553" t="s">
        <v>96</v>
      </c>
      <c r="H553" t="s">
        <v>195</v>
      </c>
      <c r="I553" t="s">
        <v>102</v>
      </c>
      <c r="J553" t="s">
        <v>110</v>
      </c>
      <c r="K553" t="s">
        <v>1268</v>
      </c>
      <c r="L553" t="s">
        <v>74</v>
      </c>
      <c r="M553" t="s">
        <v>74</v>
      </c>
      <c r="N553" t="s">
        <v>126</v>
      </c>
      <c r="O553" t="s">
        <v>81</v>
      </c>
      <c r="P553" t="s">
        <v>111</v>
      </c>
      <c r="Q553" t="s">
        <v>74</v>
      </c>
      <c r="R553" t="s">
        <v>1616</v>
      </c>
      <c r="S553" t="s">
        <v>89</v>
      </c>
      <c r="T553" t="s">
        <v>1116</v>
      </c>
    </row>
    <row r="554" spans="1:20" x14ac:dyDescent="0.25">
      <c r="A554" s="1">
        <v>3112</v>
      </c>
      <c r="B554" t="s">
        <v>20</v>
      </c>
      <c r="C554" t="s">
        <v>32</v>
      </c>
      <c r="D554" t="s">
        <v>43</v>
      </c>
      <c r="E554" t="s">
        <v>48</v>
      </c>
      <c r="F554" t="s">
        <v>74</v>
      </c>
      <c r="G554" t="s">
        <v>76</v>
      </c>
      <c r="H554" t="s">
        <v>1004</v>
      </c>
      <c r="I554" t="s">
        <v>75</v>
      </c>
      <c r="J554" t="s">
        <v>95</v>
      </c>
      <c r="K554" t="s">
        <v>885</v>
      </c>
      <c r="L554" t="s">
        <v>74</v>
      </c>
      <c r="M554" t="s">
        <v>126</v>
      </c>
      <c r="N554" t="s">
        <v>1116</v>
      </c>
      <c r="O554" t="s">
        <v>82</v>
      </c>
      <c r="P554" t="s">
        <v>108</v>
      </c>
      <c r="Q554" t="s">
        <v>73</v>
      </c>
      <c r="R554" t="s">
        <v>2116</v>
      </c>
      <c r="S554" t="s">
        <v>78</v>
      </c>
      <c r="T554" t="s">
        <v>126</v>
      </c>
    </row>
    <row r="555" spans="1:20" x14ac:dyDescent="0.25">
      <c r="A555" s="1">
        <v>3113</v>
      </c>
      <c r="B555" t="s">
        <v>20</v>
      </c>
      <c r="C555" t="s">
        <v>33</v>
      </c>
      <c r="D555" t="s">
        <v>43</v>
      </c>
      <c r="E555" t="s">
        <v>49</v>
      </c>
      <c r="F555" t="s">
        <v>73</v>
      </c>
      <c r="G555" t="s">
        <v>86</v>
      </c>
      <c r="H555" t="s">
        <v>772</v>
      </c>
      <c r="I555" t="s">
        <v>86</v>
      </c>
      <c r="J555" t="s">
        <v>111</v>
      </c>
      <c r="K555" t="s">
        <v>1135</v>
      </c>
      <c r="L555" t="s">
        <v>101</v>
      </c>
      <c r="M555" t="s">
        <v>73</v>
      </c>
      <c r="N555" t="s">
        <v>74</v>
      </c>
      <c r="O555" t="s">
        <v>79</v>
      </c>
      <c r="P555" t="s">
        <v>846</v>
      </c>
      <c r="Q555" t="s">
        <v>73</v>
      </c>
      <c r="R555" t="s">
        <v>1809</v>
      </c>
      <c r="S555" t="s">
        <v>85</v>
      </c>
      <c r="T555" t="s">
        <v>76</v>
      </c>
    </row>
    <row r="556" spans="1:20" x14ac:dyDescent="0.25">
      <c r="A556" s="1">
        <v>3114</v>
      </c>
      <c r="B556" t="s">
        <v>20</v>
      </c>
      <c r="C556" t="s">
        <v>34</v>
      </c>
      <c r="D556" t="s">
        <v>43</v>
      </c>
      <c r="E556" t="s">
        <v>47</v>
      </c>
      <c r="F556" t="s">
        <v>74</v>
      </c>
      <c r="G556" t="s">
        <v>96</v>
      </c>
      <c r="H556" t="s">
        <v>158</v>
      </c>
      <c r="I556" t="s">
        <v>92</v>
      </c>
      <c r="J556" t="s">
        <v>118</v>
      </c>
      <c r="K556" t="s">
        <v>1249</v>
      </c>
      <c r="L556" t="s">
        <v>74</v>
      </c>
      <c r="M556" t="s">
        <v>73</v>
      </c>
      <c r="N556" t="s">
        <v>101</v>
      </c>
      <c r="O556" t="s">
        <v>90</v>
      </c>
      <c r="P556" t="s">
        <v>946</v>
      </c>
      <c r="Q556" t="s">
        <v>73</v>
      </c>
      <c r="R556" t="s">
        <v>1564</v>
      </c>
      <c r="S556" t="s">
        <v>89</v>
      </c>
      <c r="T556" t="s">
        <v>131</v>
      </c>
    </row>
    <row r="557" spans="1:20" x14ac:dyDescent="0.25">
      <c r="A557" s="1">
        <v>3115</v>
      </c>
      <c r="B557" t="s">
        <v>20</v>
      </c>
      <c r="C557" t="s">
        <v>35</v>
      </c>
      <c r="D557" t="s">
        <v>43</v>
      </c>
      <c r="E557" t="s">
        <v>59</v>
      </c>
      <c r="F557" t="s">
        <v>74</v>
      </c>
      <c r="G557" t="s">
        <v>83</v>
      </c>
      <c r="H557" t="s">
        <v>120</v>
      </c>
      <c r="I557" t="s">
        <v>113</v>
      </c>
      <c r="J557" t="s">
        <v>104</v>
      </c>
      <c r="K557" t="s">
        <v>1131</v>
      </c>
      <c r="L557" t="s">
        <v>74</v>
      </c>
      <c r="M557" t="s">
        <v>101</v>
      </c>
      <c r="N557" t="s">
        <v>126</v>
      </c>
      <c r="O557" t="s">
        <v>89</v>
      </c>
      <c r="P557" t="s">
        <v>120</v>
      </c>
      <c r="Q557" t="s">
        <v>73</v>
      </c>
      <c r="R557" t="s">
        <v>1495</v>
      </c>
      <c r="S557" t="s">
        <v>82</v>
      </c>
      <c r="T557" t="s">
        <v>1116</v>
      </c>
    </row>
    <row r="558" spans="1:20" x14ac:dyDescent="0.25">
      <c r="A558" s="1">
        <v>3116</v>
      </c>
      <c r="B558" t="s">
        <v>20</v>
      </c>
      <c r="C558" t="s">
        <v>36</v>
      </c>
      <c r="D558" t="s">
        <v>43</v>
      </c>
      <c r="E558" t="s">
        <v>63</v>
      </c>
      <c r="F558" t="s">
        <v>73</v>
      </c>
      <c r="G558" t="s">
        <v>79</v>
      </c>
      <c r="H558" t="s">
        <v>623</v>
      </c>
      <c r="I558" t="s">
        <v>114</v>
      </c>
      <c r="J558" t="s">
        <v>105</v>
      </c>
      <c r="K558" t="s">
        <v>1386</v>
      </c>
      <c r="L558" t="s">
        <v>101</v>
      </c>
      <c r="M558" t="s">
        <v>74</v>
      </c>
      <c r="N558" t="s">
        <v>74</v>
      </c>
      <c r="O558" t="s">
        <v>92</v>
      </c>
      <c r="P558" t="s">
        <v>949</v>
      </c>
      <c r="Q558" t="s">
        <v>74</v>
      </c>
      <c r="R558" t="s">
        <v>1483</v>
      </c>
      <c r="S558" t="s">
        <v>89</v>
      </c>
      <c r="T558" t="s">
        <v>117</v>
      </c>
    </row>
    <row r="559" spans="1:20" x14ac:dyDescent="0.25">
      <c r="A559" s="1">
        <v>3117</v>
      </c>
      <c r="B559" t="s">
        <v>20</v>
      </c>
      <c r="C559" t="s">
        <v>37</v>
      </c>
      <c r="D559" t="s">
        <v>43</v>
      </c>
      <c r="E559" t="s">
        <v>66</v>
      </c>
      <c r="F559" t="s">
        <v>74</v>
      </c>
      <c r="G559" t="s">
        <v>92</v>
      </c>
      <c r="H559" t="s">
        <v>741</v>
      </c>
      <c r="I559" t="s">
        <v>103</v>
      </c>
      <c r="J559" t="s">
        <v>112</v>
      </c>
      <c r="K559" t="s">
        <v>1164</v>
      </c>
      <c r="L559" t="s">
        <v>73</v>
      </c>
      <c r="M559" t="s">
        <v>74</v>
      </c>
      <c r="N559" t="s">
        <v>74</v>
      </c>
      <c r="O559" t="s">
        <v>105</v>
      </c>
      <c r="P559" t="s">
        <v>1219</v>
      </c>
      <c r="Q559" t="s">
        <v>126</v>
      </c>
      <c r="R559" t="s">
        <v>1912</v>
      </c>
      <c r="S559" t="s">
        <v>81</v>
      </c>
      <c r="T559" t="s">
        <v>117</v>
      </c>
    </row>
    <row r="560" spans="1:20" x14ac:dyDescent="0.25">
      <c r="A560" s="1">
        <v>3118</v>
      </c>
      <c r="B560" t="s">
        <v>20</v>
      </c>
      <c r="C560" t="s">
        <v>38</v>
      </c>
      <c r="D560" t="s">
        <v>43</v>
      </c>
      <c r="E560" t="s">
        <v>67</v>
      </c>
      <c r="F560" t="s">
        <v>73</v>
      </c>
      <c r="G560" t="s">
        <v>95</v>
      </c>
      <c r="H560" t="s">
        <v>842</v>
      </c>
      <c r="I560" t="s">
        <v>77</v>
      </c>
      <c r="J560" t="s">
        <v>108</v>
      </c>
      <c r="K560" t="s">
        <v>1236</v>
      </c>
      <c r="L560" t="s">
        <v>101</v>
      </c>
      <c r="M560" t="s">
        <v>126</v>
      </c>
      <c r="N560" t="s">
        <v>73</v>
      </c>
      <c r="O560" t="s">
        <v>103</v>
      </c>
      <c r="P560" t="s">
        <v>772</v>
      </c>
      <c r="Q560" t="s">
        <v>74</v>
      </c>
      <c r="R560" t="s">
        <v>2121</v>
      </c>
      <c r="S560" t="s">
        <v>76</v>
      </c>
      <c r="T560" t="s">
        <v>101</v>
      </c>
    </row>
    <row r="561" spans="1:20" x14ac:dyDescent="0.25">
      <c r="A561" s="1">
        <v>3119</v>
      </c>
      <c r="B561" t="s">
        <v>20</v>
      </c>
      <c r="C561" t="s">
        <v>39</v>
      </c>
      <c r="D561" t="s">
        <v>43</v>
      </c>
      <c r="E561" t="s">
        <v>47</v>
      </c>
      <c r="F561" t="s">
        <v>73</v>
      </c>
      <c r="G561" t="s">
        <v>86</v>
      </c>
      <c r="H561" t="s">
        <v>544</v>
      </c>
      <c r="I561" t="s">
        <v>81</v>
      </c>
      <c r="J561" t="s">
        <v>94</v>
      </c>
      <c r="K561" t="s">
        <v>1174</v>
      </c>
      <c r="L561" t="s">
        <v>74</v>
      </c>
      <c r="M561" t="s">
        <v>73</v>
      </c>
      <c r="N561" t="s">
        <v>74</v>
      </c>
      <c r="O561" t="s">
        <v>105</v>
      </c>
      <c r="P561" t="s">
        <v>1119</v>
      </c>
      <c r="Q561" t="s">
        <v>126</v>
      </c>
      <c r="R561" t="s">
        <v>1937</v>
      </c>
      <c r="S561" t="s">
        <v>117</v>
      </c>
      <c r="T561" t="s">
        <v>74</v>
      </c>
    </row>
    <row r="562" spans="1:20" x14ac:dyDescent="0.25">
      <c r="A562" s="1">
        <v>3120</v>
      </c>
      <c r="B562" t="s">
        <v>20</v>
      </c>
      <c r="C562" t="s">
        <v>24</v>
      </c>
      <c r="D562" t="s">
        <v>44</v>
      </c>
      <c r="E562" t="s">
        <v>43</v>
      </c>
      <c r="F562" t="s">
        <v>73</v>
      </c>
      <c r="G562" t="s">
        <v>82</v>
      </c>
      <c r="H562" t="s">
        <v>325</v>
      </c>
      <c r="I562" t="s">
        <v>103</v>
      </c>
      <c r="J562" t="s">
        <v>108</v>
      </c>
      <c r="K562" t="s">
        <v>1324</v>
      </c>
      <c r="L562" t="s">
        <v>74</v>
      </c>
      <c r="M562" t="s">
        <v>73</v>
      </c>
      <c r="N562" t="s">
        <v>1116</v>
      </c>
      <c r="O562" t="s">
        <v>94</v>
      </c>
      <c r="P562" t="s">
        <v>357</v>
      </c>
      <c r="Q562" t="s">
        <v>73</v>
      </c>
      <c r="R562" t="s">
        <v>1566</v>
      </c>
      <c r="S562" t="s">
        <v>106</v>
      </c>
      <c r="T562" t="s">
        <v>83</v>
      </c>
    </row>
    <row r="563" spans="1:20" x14ac:dyDescent="0.25">
      <c r="A563" s="1">
        <v>3121</v>
      </c>
      <c r="B563" t="s">
        <v>20</v>
      </c>
      <c r="C563" t="s">
        <v>25</v>
      </c>
      <c r="D563" t="s">
        <v>44</v>
      </c>
      <c r="E563" t="s">
        <v>62</v>
      </c>
      <c r="F563" t="s">
        <v>74</v>
      </c>
      <c r="G563" t="s">
        <v>97</v>
      </c>
      <c r="H563" t="s">
        <v>631</v>
      </c>
      <c r="I563" t="s">
        <v>77</v>
      </c>
      <c r="J563" t="s">
        <v>93</v>
      </c>
      <c r="K563" t="s">
        <v>1196</v>
      </c>
      <c r="L563" t="s">
        <v>74</v>
      </c>
      <c r="M563" t="s">
        <v>73</v>
      </c>
      <c r="N563" t="s">
        <v>74</v>
      </c>
      <c r="O563" t="s">
        <v>111</v>
      </c>
      <c r="P563" t="s">
        <v>1009</v>
      </c>
      <c r="Q563" t="s">
        <v>101</v>
      </c>
      <c r="R563" t="s">
        <v>697</v>
      </c>
      <c r="S563" t="s">
        <v>82</v>
      </c>
      <c r="T563" t="s">
        <v>117</v>
      </c>
    </row>
    <row r="564" spans="1:20" x14ac:dyDescent="0.25">
      <c r="A564" s="1">
        <v>3122</v>
      </c>
      <c r="B564" t="s">
        <v>20</v>
      </c>
      <c r="C564" t="s">
        <v>26</v>
      </c>
      <c r="D564" t="s">
        <v>44</v>
      </c>
      <c r="E564" t="s">
        <v>41</v>
      </c>
      <c r="F564" t="s">
        <v>74</v>
      </c>
      <c r="G564" t="s">
        <v>81</v>
      </c>
      <c r="H564" t="s">
        <v>458</v>
      </c>
      <c r="I564" t="s">
        <v>92</v>
      </c>
      <c r="J564" t="s">
        <v>125</v>
      </c>
      <c r="K564" t="s">
        <v>1344</v>
      </c>
      <c r="L564" t="s">
        <v>73</v>
      </c>
      <c r="M564" t="s">
        <v>1116</v>
      </c>
      <c r="N564" t="s">
        <v>131</v>
      </c>
      <c r="O564" t="s">
        <v>103</v>
      </c>
      <c r="P564" t="s">
        <v>187</v>
      </c>
      <c r="Q564" t="s">
        <v>126</v>
      </c>
      <c r="R564" t="s">
        <v>93</v>
      </c>
      <c r="S564" t="s">
        <v>106</v>
      </c>
      <c r="T564" t="s">
        <v>131</v>
      </c>
    </row>
    <row r="565" spans="1:20" x14ac:dyDescent="0.25">
      <c r="A565" s="1">
        <v>3123</v>
      </c>
      <c r="B565" t="s">
        <v>20</v>
      </c>
      <c r="C565" t="s">
        <v>27</v>
      </c>
      <c r="D565" t="s">
        <v>44</v>
      </c>
      <c r="E565" t="s">
        <v>63</v>
      </c>
      <c r="F565" t="s">
        <v>73</v>
      </c>
      <c r="G565" t="s">
        <v>73</v>
      </c>
      <c r="H565" t="s">
        <v>587</v>
      </c>
      <c r="I565" t="s">
        <v>75</v>
      </c>
      <c r="J565" t="s">
        <v>86</v>
      </c>
      <c r="K565" t="s">
        <v>1304</v>
      </c>
      <c r="L565" t="s">
        <v>73</v>
      </c>
      <c r="M565" t="s">
        <v>73</v>
      </c>
      <c r="N565" t="s">
        <v>101</v>
      </c>
      <c r="O565" t="s">
        <v>103</v>
      </c>
      <c r="P565" t="s">
        <v>806</v>
      </c>
      <c r="Q565" t="s">
        <v>73</v>
      </c>
      <c r="R565" t="s">
        <v>1803</v>
      </c>
      <c r="S565" t="s">
        <v>85</v>
      </c>
      <c r="T565" t="s">
        <v>74</v>
      </c>
    </row>
    <row r="566" spans="1:20" x14ac:dyDescent="0.25">
      <c r="A566" s="1">
        <v>3124</v>
      </c>
      <c r="B566" t="s">
        <v>20</v>
      </c>
      <c r="C566" t="s">
        <v>28</v>
      </c>
      <c r="D566" t="s">
        <v>44</v>
      </c>
      <c r="E566" t="s">
        <v>58</v>
      </c>
      <c r="F566" t="s">
        <v>73</v>
      </c>
      <c r="G566" t="s">
        <v>99</v>
      </c>
      <c r="H566" t="s">
        <v>398</v>
      </c>
      <c r="I566" t="s">
        <v>98</v>
      </c>
      <c r="J566" t="s">
        <v>95</v>
      </c>
      <c r="K566" t="s">
        <v>1267</v>
      </c>
      <c r="L566" t="s">
        <v>73</v>
      </c>
      <c r="M566" t="s">
        <v>126</v>
      </c>
      <c r="N566" t="s">
        <v>1116</v>
      </c>
      <c r="O566" t="s">
        <v>113</v>
      </c>
      <c r="P566" t="s">
        <v>206</v>
      </c>
      <c r="Q566" t="s">
        <v>74</v>
      </c>
      <c r="R566" t="s">
        <v>1641</v>
      </c>
      <c r="S566" t="s">
        <v>85</v>
      </c>
      <c r="T566" t="s">
        <v>1116</v>
      </c>
    </row>
    <row r="567" spans="1:20" x14ac:dyDescent="0.25">
      <c r="A567" s="1">
        <v>3125</v>
      </c>
      <c r="B567" t="s">
        <v>20</v>
      </c>
      <c r="C567" t="s">
        <v>40</v>
      </c>
      <c r="D567" t="s">
        <v>44</v>
      </c>
      <c r="E567" t="s">
        <v>68</v>
      </c>
      <c r="F567" t="s">
        <v>74</v>
      </c>
      <c r="G567" t="s">
        <v>89</v>
      </c>
      <c r="H567" t="s">
        <v>264</v>
      </c>
      <c r="I567" t="s">
        <v>82</v>
      </c>
      <c r="J567" t="s">
        <v>113</v>
      </c>
      <c r="K567" t="s">
        <v>1217</v>
      </c>
      <c r="L567" t="s">
        <v>74</v>
      </c>
      <c r="M567" t="s">
        <v>73</v>
      </c>
      <c r="N567" t="s">
        <v>101</v>
      </c>
      <c r="O567" t="s">
        <v>94</v>
      </c>
      <c r="P567" t="s">
        <v>910</v>
      </c>
      <c r="Q567" t="s">
        <v>73</v>
      </c>
      <c r="R567" t="s">
        <v>2008</v>
      </c>
      <c r="S567" t="s">
        <v>82</v>
      </c>
      <c r="T567" t="s">
        <v>101</v>
      </c>
    </row>
    <row r="568" spans="1:20" x14ac:dyDescent="0.25">
      <c r="A568" s="1">
        <v>3126</v>
      </c>
      <c r="B568" t="s">
        <v>20</v>
      </c>
      <c r="C568" t="s">
        <v>29</v>
      </c>
      <c r="D568" t="s">
        <v>44</v>
      </c>
      <c r="E568" t="s">
        <v>59</v>
      </c>
      <c r="F568" t="s">
        <v>73</v>
      </c>
      <c r="G568" t="s">
        <v>94</v>
      </c>
      <c r="H568" t="s">
        <v>234</v>
      </c>
      <c r="I568" t="s">
        <v>106</v>
      </c>
      <c r="J568" t="s">
        <v>114</v>
      </c>
      <c r="K568" t="s">
        <v>1343</v>
      </c>
      <c r="L568" t="s">
        <v>74</v>
      </c>
      <c r="M568" t="s">
        <v>73</v>
      </c>
      <c r="N568" t="s">
        <v>74</v>
      </c>
      <c r="O568" t="s">
        <v>112</v>
      </c>
      <c r="P568" t="s">
        <v>1145</v>
      </c>
      <c r="Q568" t="s">
        <v>126</v>
      </c>
      <c r="R568" t="s">
        <v>1735</v>
      </c>
      <c r="S568" t="s">
        <v>85</v>
      </c>
      <c r="T568" t="s">
        <v>131</v>
      </c>
    </row>
    <row r="569" spans="1:20" x14ac:dyDescent="0.25">
      <c r="A569" s="1">
        <v>3127</v>
      </c>
      <c r="B569" t="s">
        <v>20</v>
      </c>
      <c r="C569" t="s">
        <v>30</v>
      </c>
      <c r="D569" t="s">
        <v>44</v>
      </c>
      <c r="E569" t="s">
        <v>63</v>
      </c>
      <c r="F569" t="s">
        <v>74</v>
      </c>
      <c r="G569" t="s">
        <v>88</v>
      </c>
      <c r="H569" t="s">
        <v>450</v>
      </c>
      <c r="I569" t="s">
        <v>103</v>
      </c>
      <c r="J569" t="s">
        <v>108</v>
      </c>
      <c r="K569" t="s">
        <v>1256</v>
      </c>
      <c r="L569" t="s">
        <v>1116</v>
      </c>
      <c r="M569" t="s">
        <v>73</v>
      </c>
      <c r="N569" t="s">
        <v>131</v>
      </c>
      <c r="O569" t="s">
        <v>102</v>
      </c>
      <c r="P569" t="s">
        <v>439</v>
      </c>
      <c r="Q569" t="s">
        <v>74</v>
      </c>
      <c r="R569" t="s">
        <v>1590</v>
      </c>
      <c r="S569" t="s">
        <v>82</v>
      </c>
      <c r="T569" t="s">
        <v>87</v>
      </c>
    </row>
    <row r="570" spans="1:20" x14ac:dyDescent="0.25">
      <c r="A570" s="1">
        <v>3128</v>
      </c>
      <c r="B570" t="s">
        <v>20</v>
      </c>
      <c r="C570" t="s">
        <v>31</v>
      </c>
      <c r="D570" t="s">
        <v>44</v>
      </c>
      <c r="E570" t="s">
        <v>69</v>
      </c>
      <c r="F570" t="s">
        <v>73</v>
      </c>
      <c r="G570" t="s">
        <v>95</v>
      </c>
      <c r="H570" t="s">
        <v>722</v>
      </c>
      <c r="I570" t="s">
        <v>90</v>
      </c>
      <c r="J570" t="s">
        <v>92</v>
      </c>
      <c r="K570" t="s">
        <v>1270</v>
      </c>
      <c r="L570" t="s">
        <v>126</v>
      </c>
      <c r="M570" t="s">
        <v>73</v>
      </c>
      <c r="N570" t="s">
        <v>1116</v>
      </c>
      <c r="O570" t="s">
        <v>85</v>
      </c>
      <c r="P570" t="s">
        <v>108</v>
      </c>
      <c r="Q570" t="s">
        <v>126</v>
      </c>
      <c r="R570" t="s">
        <v>2071</v>
      </c>
      <c r="S570" t="s">
        <v>76</v>
      </c>
      <c r="T570" t="s">
        <v>126</v>
      </c>
    </row>
    <row r="571" spans="1:20" x14ac:dyDescent="0.25">
      <c r="A571" s="1">
        <v>3129</v>
      </c>
      <c r="B571" t="s">
        <v>20</v>
      </c>
      <c r="C571" t="s">
        <v>33</v>
      </c>
      <c r="D571" t="s">
        <v>44</v>
      </c>
      <c r="E571" t="s">
        <v>47</v>
      </c>
      <c r="F571" t="s">
        <v>73</v>
      </c>
      <c r="G571" t="s">
        <v>85</v>
      </c>
      <c r="H571" t="s">
        <v>132</v>
      </c>
      <c r="I571" t="s">
        <v>77</v>
      </c>
      <c r="J571" t="s">
        <v>84</v>
      </c>
      <c r="K571" t="s">
        <v>1261</v>
      </c>
      <c r="L571" t="s">
        <v>74</v>
      </c>
      <c r="M571" t="s">
        <v>126</v>
      </c>
      <c r="N571" t="s">
        <v>74</v>
      </c>
      <c r="O571" t="s">
        <v>86</v>
      </c>
      <c r="P571" t="s">
        <v>235</v>
      </c>
      <c r="Q571" t="s">
        <v>74</v>
      </c>
      <c r="R571" t="s">
        <v>1916</v>
      </c>
      <c r="S571" t="s">
        <v>106</v>
      </c>
      <c r="T571" t="s">
        <v>117</v>
      </c>
    </row>
    <row r="572" spans="1:20" x14ac:dyDescent="0.25">
      <c r="A572" s="1">
        <v>3130</v>
      </c>
      <c r="B572" t="s">
        <v>20</v>
      </c>
      <c r="C572" t="s">
        <v>34</v>
      </c>
      <c r="D572" t="s">
        <v>44</v>
      </c>
      <c r="E572" t="s">
        <v>55</v>
      </c>
      <c r="F572" t="s">
        <v>74</v>
      </c>
      <c r="G572" t="s">
        <v>98</v>
      </c>
      <c r="H572" t="s">
        <v>371</v>
      </c>
      <c r="I572" t="s">
        <v>82</v>
      </c>
      <c r="J572" t="s">
        <v>92</v>
      </c>
      <c r="K572" t="s">
        <v>846</v>
      </c>
      <c r="L572" t="s">
        <v>126</v>
      </c>
      <c r="M572" t="s">
        <v>73</v>
      </c>
      <c r="N572" t="s">
        <v>126</v>
      </c>
      <c r="O572" t="s">
        <v>97</v>
      </c>
      <c r="P572" t="s">
        <v>1227</v>
      </c>
      <c r="Q572" t="s">
        <v>74</v>
      </c>
      <c r="R572" t="s">
        <v>1962</v>
      </c>
      <c r="S572" t="s">
        <v>106</v>
      </c>
      <c r="T572" t="s">
        <v>117</v>
      </c>
    </row>
    <row r="573" spans="1:20" x14ac:dyDescent="0.25">
      <c r="A573" s="1">
        <v>3131</v>
      </c>
      <c r="B573" t="s">
        <v>20</v>
      </c>
      <c r="C573" t="s">
        <v>35</v>
      </c>
      <c r="D573" t="s">
        <v>44</v>
      </c>
      <c r="E573" t="s">
        <v>65</v>
      </c>
      <c r="F573" t="s">
        <v>73</v>
      </c>
      <c r="G573" t="s">
        <v>105</v>
      </c>
      <c r="H573" t="s">
        <v>291</v>
      </c>
      <c r="I573" t="s">
        <v>99</v>
      </c>
      <c r="J573" t="s">
        <v>80</v>
      </c>
      <c r="K573" t="s">
        <v>1344</v>
      </c>
      <c r="L573" t="s">
        <v>126</v>
      </c>
      <c r="M573" t="s">
        <v>73</v>
      </c>
      <c r="N573" t="s">
        <v>73</v>
      </c>
      <c r="O573" t="s">
        <v>107</v>
      </c>
      <c r="P573" t="s">
        <v>281</v>
      </c>
      <c r="Q573" t="s">
        <v>126</v>
      </c>
      <c r="R573" t="s">
        <v>1760</v>
      </c>
      <c r="S573" t="s">
        <v>82</v>
      </c>
      <c r="T573" t="s">
        <v>131</v>
      </c>
    </row>
    <row r="574" spans="1:20" x14ac:dyDescent="0.25">
      <c r="A574" s="1">
        <v>3132</v>
      </c>
      <c r="B574" t="s">
        <v>20</v>
      </c>
      <c r="C574" t="s">
        <v>36</v>
      </c>
      <c r="D574" t="s">
        <v>44</v>
      </c>
      <c r="E574" t="s">
        <v>67</v>
      </c>
      <c r="F574" t="s">
        <v>74</v>
      </c>
      <c r="G574" t="s">
        <v>86</v>
      </c>
      <c r="H574" t="s">
        <v>1029</v>
      </c>
      <c r="I574" t="s">
        <v>75</v>
      </c>
      <c r="J574" t="s">
        <v>95</v>
      </c>
      <c r="K574" t="s">
        <v>1197</v>
      </c>
      <c r="L574" t="s">
        <v>73</v>
      </c>
      <c r="M574" t="s">
        <v>101</v>
      </c>
      <c r="N574" t="s">
        <v>73</v>
      </c>
      <c r="O574" t="s">
        <v>112</v>
      </c>
      <c r="P574" t="s">
        <v>1154</v>
      </c>
      <c r="Q574" t="s">
        <v>101</v>
      </c>
      <c r="R574" t="s">
        <v>2216</v>
      </c>
      <c r="S574" t="s">
        <v>96</v>
      </c>
      <c r="T574" t="s">
        <v>83</v>
      </c>
    </row>
    <row r="575" spans="1:20" x14ac:dyDescent="0.25">
      <c r="A575" s="1">
        <v>3133</v>
      </c>
      <c r="B575" t="s">
        <v>20</v>
      </c>
      <c r="C575" t="s">
        <v>37</v>
      </c>
      <c r="D575" t="s">
        <v>44</v>
      </c>
      <c r="E575" t="s">
        <v>48</v>
      </c>
      <c r="F575" t="s">
        <v>74</v>
      </c>
      <c r="G575" t="s">
        <v>82</v>
      </c>
      <c r="H575" t="s">
        <v>158</v>
      </c>
      <c r="I575" t="s">
        <v>75</v>
      </c>
      <c r="J575" t="s">
        <v>94</v>
      </c>
      <c r="K575" t="s">
        <v>1259</v>
      </c>
      <c r="L575" t="s">
        <v>73</v>
      </c>
      <c r="M575" t="s">
        <v>73</v>
      </c>
      <c r="N575" t="s">
        <v>131</v>
      </c>
      <c r="O575" t="s">
        <v>98</v>
      </c>
      <c r="P575" t="s">
        <v>396</v>
      </c>
      <c r="Q575" t="s">
        <v>74</v>
      </c>
      <c r="R575" t="s">
        <v>1521</v>
      </c>
      <c r="S575" t="s">
        <v>116</v>
      </c>
      <c r="T575" t="s">
        <v>101</v>
      </c>
    </row>
    <row r="576" spans="1:20" x14ac:dyDescent="0.25">
      <c r="A576" s="1">
        <v>3134</v>
      </c>
      <c r="B576" t="s">
        <v>20</v>
      </c>
      <c r="C576" t="s">
        <v>38</v>
      </c>
      <c r="D576" t="s">
        <v>44</v>
      </c>
      <c r="E576" t="s">
        <v>59</v>
      </c>
      <c r="F576" t="s">
        <v>74</v>
      </c>
      <c r="G576" t="s">
        <v>93</v>
      </c>
      <c r="H576" t="s">
        <v>243</v>
      </c>
      <c r="I576" t="s">
        <v>89</v>
      </c>
      <c r="J576" t="s">
        <v>79</v>
      </c>
      <c r="K576" t="s">
        <v>1143</v>
      </c>
      <c r="L576" t="s">
        <v>126</v>
      </c>
      <c r="M576" t="s">
        <v>74</v>
      </c>
      <c r="N576" t="s">
        <v>73</v>
      </c>
      <c r="O576" t="s">
        <v>105</v>
      </c>
      <c r="P576" t="s">
        <v>1249</v>
      </c>
      <c r="Q576" t="s">
        <v>126</v>
      </c>
      <c r="R576" t="s">
        <v>1504</v>
      </c>
      <c r="S576" t="s">
        <v>85</v>
      </c>
      <c r="T576" t="s">
        <v>131</v>
      </c>
    </row>
    <row r="577" spans="1:20" x14ac:dyDescent="0.25">
      <c r="A577" s="1">
        <v>3135</v>
      </c>
      <c r="B577" t="s">
        <v>20</v>
      </c>
      <c r="C577" t="s">
        <v>39</v>
      </c>
      <c r="D577" t="s">
        <v>44</v>
      </c>
      <c r="E577" t="s">
        <v>62</v>
      </c>
      <c r="F577" t="s">
        <v>73</v>
      </c>
      <c r="G577" t="s">
        <v>79</v>
      </c>
      <c r="H577" t="s">
        <v>168</v>
      </c>
      <c r="I577" t="s">
        <v>90</v>
      </c>
      <c r="J577" t="s">
        <v>79</v>
      </c>
      <c r="K577" t="s">
        <v>1178</v>
      </c>
      <c r="L577" t="s">
        <v>126</v>
      </c>
      <c r="M577" t="s">
        <v>73</v>
      </c>
      <c r="N577" t="s">
        <v>74</v>
      </c>
      <c r="O577" t="s">
        <v>79</v>
      </c>
      <c r="P577" t="s">
        <v>772</v>
      </c>
      <c r="Q577" t="s">
        <v>73</v>
      </c>
      <c r="R577" t="s">
        <v>1763</v>
      </c>
      <c r="S577" t="s">
        <v>82</v>
      </c>
      <c r="T577" t="s">
        <v>1116</v>
      </c>
    </row>
    <row r="578" spans="1:20" x14ac:dyDescent="0.25">
      <c r="A578" s="1">
        <v>3136</v>
      </c>
      <c r="B578" t="s">
        <v>20</v>
      </c>
      <c r="C578" t="s">
        <v>24</v>
      </c>
      <c r="D578" t="s">
        <v>45</v>
      </c>
      <c r="E578" t="s">
        <v>50</v>
      </c>
      <c r="F578" t="s">
        <v>73</v>
      </c>
      <c r="G578" t="s">
        <v>98</v>
      </c>
      <c r="H578" t="s">
        <v>466</v>
      </c>
      <c r="I578" t="s">
        <v>81</v>
      </c>
      <c r="J578" t="s">
        <v>92</v>
      </c>
      <c r="K578" t="s">
        <v>1164</v>
      </c>
      <c r="L578" t="s">
        <v>74</v>
      </c>
      <c r="M578" t="s">
        <v>126</v>
      </c>
      <c r="N578" t="s">
        <v>126</v>
      </c>
      <c r="O578" t="s">
        <v>113</v>
      </c>
      <c r="P578" t="s">
        <v>1153</v>
      </c>
      <c r="Q578" t="s">
        <v>126</v>
      </c>
      <c r="R578" t="s">
        <v>1487</v>
      </c>
      <c r="S578" t="s">
        <v>78</v>
      </c>
      <c r="T578" t="s">
        <v>131</v>
      </c>
    </row>
    <row r="579" spans="1:20" x14ac:dyDescent="0.25">
      <c r="A579" s="1">
        <v>3137</v>
      </c>
      <c r="B579" t="s">
        <v>20</v>
      </c>
      <c r="C579" t="s">
        <v>25</v>
      </c>
      <c r="D579" t="s">
        <v>45</v>
      </c>
      <c r="E579" t="s">
        <v>68</v>
      </c>
      <c r="F579" t="s">
        <v>74</v>
      </c>
      <c r="G579" t="s">
        <v>86</v>
      </c>
      <c r="H579" t="s">
        <v>547</v>
      </c>
      <c r="I579" t="s">
        <v>75</v>
      </c>
      <c r="J579" t="s">
        <v>111</v>
      </c>
      <c r="K579" t="s">
        <v>1129</v>
      </c>
      <c r="L579" t="s">
        <v>126</v>
      </c>
      <c r="M579" t="s">
        <v>126</v>
      </c>
      <c r="N579" t="s">
        <v>126</v>
      </c>
      <c r="O579" t="s">
        <v>92</v>
      </c>
      <c r="P579" t="s">
        <v>297</v>
      </c>
      <c r="Q579" t="s">
        <v>74</v>
      </c>
      <c r="R579" t="s">
        <v>2174</v>
      </c>
      <c r="S579" t="s">
        <v>96</v>
      </c>
      <c r="T579" t="s">
        <v>1116</v>
      </c>
    </row>
    <row r="580" spans="1:20" x14ac:dyDescent="0.25">
      <c r="A580" s="1">
        <v>3138</v>
      </c>
      <c r="B580" t="s">
        <v>20</v>
      </c>
      <c r="C580" t="s">
        <v>26</v>
      </c>
      <c r="D580" t="s">
        <v>45</v>
      </c>
      <c r="E580" t="s">
        <v>60</v>
      </c>
      <c r="F580" t="s">
        <v>74</v>
      </c>
      <c r="G580" t="s">
        <v>103</v>
      </c>
      <c r="H580" t="s">
        <v>535</v>
      </c>
      <c r="I580" t="s">
        <v>81</v>
      </c>
      <c r="J580" t="s">
        <v>94</v>
      </c>
      <c r="K580" t="s">
        <v>1119</v>
      </c>
      <c r="L580" t="s">
        <v>74</v>
      </c>
      <c r="M580" t="s">
        <v>73</v>
      </c>
      <c r="N580" t="s">
        <v>126</v>
      </c>
      <c r="O580" t="s">
        <v>77</v>
      </c>
      <c r="P580" t="s">
        <v>124</v>
      </c>
      <c r="Q580" t="s">
        <v>73</v>
      </c>
      <c r="R580" t="s">
        <v>2098</v>
      </c>
      <c r="S580" t="s">
        <v>85</v>
      </c>
      <c r="T580" t="s">
        <v>101</v>
      </c>
    </row>
    <row r="581" spans="1:20" x14ac:dyDescent="0.25">
      <c r="A581" s="1">
        <v>3139</v>
      </c>
      <c r="B581" t="s">
        <v>20</v>
      </c>
      <c r="C581" t="s">
        <v>27</v>
      </c>
      <c r="D581" t="s">
        <v>45</v>
      </c>
      <c r="E581" t="s">
        <v>42</v>
      </c>
      <c r="F581" t="s">
        <v>73</v>
      </c>
      <c r="G581" t="s">
        <v>118</v>
      </c>
      <c r="H581" t="s">
        <v>899</v>
      </c>
      <c r="I581" t="s">
        <v>94</v>
      </c>
      <c r="J581" t="s">
        <v>97</v>
      </c>
      <c r="K581" t="s">
        <v>1384</v>
      </c>
      <c r="L581" t="s">
        <v>1116</v>
      </c>
      <c r="M581" t="s">
        <v>74</v>
      </c>
      <c r="N581" t="s">
        <v>101</v>
      </c>
      <c r="O581" t="s">
        <v>114</v>
      </c>
      <c r="P581" t="s">
        <v>806</v>
      </c>
      <c r="Q581" t="s">
        <v>74</v>
      </c>
      <c r="R581" t="s">
        <v>1550</v>
      </c>
      <c r="S581" t="s">
        <v>82</v>
      </c>
      <c r="T581" t="s">
        <v>117</v>
      </c>
    </row>
    <row r="582" spans="1:20" x14ac:dyDescent="0.25">
      <c r="A582" s="1">
        <v>3140</v>
      </c>
      <c r="B582" t="s">
        <v>20</v>
      </c>
      <c r="C582" t="s">
        <v>28</v>
      </c>
      <c r="D582" t="s">
        <v>45</v>
      </c>
      <c r="E582" t="s">
        <v>70</v>
      </c>
      <c r="F582" t="s">
        <v>74</v>
      </c>
      <c r="G582" t="s">
        <v>75</v>
      </c>
      <c r="H582" t="s">
        <v>289</v>
      </c>
      <c r="I582" t="s">
        <v>81</v>
      </c>
      <c r="J582" t="s">
        <v>79</v>
      </c>
      <c r="K582" t="s">
        <v>1178</v>
      </c>
      <c r="L582" t="s">
        <v>74</v>
      </c>
      <c r="M582" t="s">
        <v>73</v>
      </c>
      <c r="N582" t="s">
        <v>126</v>
      </c>
      <c r="O582" t="s">
        <v>97</v>
      </c>
      <c r="P582" t="s">
        <v>334</v>
      </c>
      <c r="Q582" t="s">
        <v>73</v>
      </c>
      <c r="R582" t="s">
        <v>1792</v>
      </c>
      <c r="S582" t="s">
        <v>106</v>
      </c>
      <c r="T582" t="s">
        <v>83</v>
      </c>
    </row>
    <row r="583" spans="1:20" x14ac:dyDescent="0.25">
      <c r="A583" s="1">
        <v>3141</v>
      </c>
      <c r="B583" t="s">
        <v>20</v>
      </c>
      <c r="C583" t="s">
        <v>40</v>
      </c>
      <c r="D583" t="s">
        <v>45</v>
      </c>
      <c r="E583" t="s">
        <v>64</v>
      </c>
      <c r="F583" t="s">
        <v>73</v>
      </c>
      <c r="G583" t="s">
        <v>88</v>
      </c>
      <c r="H583" t="s">
        <v>373</v>
      </c>
      <c r="I583" t="s">
        <v>93</v>
      </c>
      <c r="J583" t="s">
        <v>100</v>
      </c>
      <c r="K583" t="s">
        <v>1388</v>
      </c>
      <c r="L583" t="s">
        <v>1116</v>
      </c>
      <c r="M583" t="s">
        <v>74</v>
      </c>
      <c r="N583" t="s">
        <v>74</v>
      </c>
      <c r="O583" t="s">
        <v>98</v>
      </c>
      <c r="P583" t="s">
        <v>213</v>
      </c>
      <c r="Q583" t="s">
        <v>74</v>
      </c>
      <c r="R583" t="s">
        <v>1636</v>
      </c>
      <c r="S583" t="s">
        <v>89</v>
      </c>
      <c r="T583" t="s">
        <v>117</v>
      </c>
    </row>
    <row r="584" spans="1:20" x14ac:dyDescent="0.25">
      <c r="A584" s="1">
        <v>3142</v>
      </c>
      <c r="B584" t="s">
        <v>20</v>
      </c>
      <c r="C584" t="s">
        <v>30</v>
      </c>
      <c r="D584" t="s">
        <v>45</v>
      </c>
      <c r="E584" t="s">
        <v>41</v>
      </c>
      <c r="F584" t="s">
        <v>74</v>
      </c>
      <c r="G584" t="s">
        <v>90</v>
      </c>
      <c r="H584" t="s">
        <v>677</v>
      </c>
      <c r="I584" t="s">
        <v>80</v>
      </c>
      <c r="J584" t="s">
        <v>119</v>
      </c>
      <c r="K584" t="s">
        <v>1218</v>
      </c>
      <c r="L584" t="s">
        <v>101</v>
      </c>
      <c r="M584" t="s">
        <v>74</v>
      </c>
      <c r="N584" t="s">
        <v>117</v>
      </c>
      <c r="O584" t="s">
        <v>78</v>
      </c>
      <c r="P584" t="s">
        <v>77</v>
      </c>
      <c r="Q584" t="s">
        <v>73</v>
      </c>
      <c r="R584" t="s">
        <v>1040</v>
      </c>
      <c r="S584" t="s">
        <v>85</v>
      </c>
      <c r="T584" t="s">
        <v>1116</v>
      </c>
    </row>
    <row r="585" spans="1:20" x14ac:dyDescent="0.25">
      <c r="A585" s="1">
        <v>3143</v>
      </c>
      <c r="B585" t="s">
        <v>20</v>
      </c>
      <c r="C585" t="s">
        <v>31</v>
      </c>
      <c r="D585" t="s">
        <v>45</v>
      </c>
      <c r="E585" t="s">
        <v>58</v>
      </c>
      <c r="F585" t="s">
        <v>73</v>
      </c>
      <c r="G585" t="s">
        <v>78</v>
      </c>
      <c r="H585" t="s">
        <v>283</v>
      </c>
      <c r="I585" t="s">
        <v>86</v>
      </c>
      <c r="J585" t="s">
        <v>119</v>
      </c>
      <c r="K585" t="s">
        <v>1244</v>
      </c>
      <c r="L585" t="s">
        <v>74</v>
      </c>
      <c r="M585" t="s">
        <v>74</v>
      </c>
      <c r="N585" t="s">
        <v>1116</v>
      </c>
      <c r="O585" t="s">
        <v>75</v>
      </c>
      <c r="P585" t="s">
        <v>115</v>
      </c>
      <c r="Q585" t="s">
        <v>73</v>
      </c>
      <c r="R585" t="s">
        <v>1732</v>
      </c>
      <c r="S585" t="s">
        <v>96</v>
      </c>
      <c r="T585" t="s">
        <v>1116</v>
      </c>
    </row>
    <row r="586" spans="1:20" x14ac:dyDescent="0.25">
      <c r="A586" s="1">
        <v>3144</v>
      </c>
      <c r="B586" t="s">
        <v>20</v>
      </c>
      <c r="C586" t="s">
        <v>32</v>
      </c>
      <c r="D586" t="s">
        <v>45</v>
      </c>
      <c r="E586" t="s">
        <v>56</v>
      </c>
      <c r="F586" t="s">
        <v>74</v>
      </c>
      <c r="G586" t="s">
        <v>90</v>
      </c>
      <c r="H586" t="s">
        <v>946</v>
      </c>
      <c r="I586" t="s">
        <v>114</v>
      </c>
      <c r="J586" t="s">
        <v>105</v>
      </c>
      <c r="K586" t="s">
        <v>1208</v>
      </c>
      <c r="L586" t="s">
        <v>73</v>
      </c>
      <c r="M586" t="s">
        <v>74</v>
      </c>
      <c r="N586" t="s">
        <v>101</v>
      </c>
      <c r="O586" t="s">
        <v>90</v>
      </c>
      <c r="P586" t="s">
        <v>183</v>
      </c>
      <c r="Q586" t="s">
        <v>73</v>
      </c>
      <c r="R586" t="s">
        <v>1982</v>
      </c>
      <c r="S586" t="s">
        <v>85</v>
      </c>
      <c r="T586" t="s">
        <v>126</v>
      </c>
    </row>
    <row r="587" spans="1:20" x14ac:dyDescent="0.25">
      <c r="A587" s="1">
        <v>3145</v>
      </c>
      <c r="B587" t="s">
        <v>20</v>
      </c>
      <c r="C587" t="s">
        <v>33</v>
      </c>
      <c r="D587" t="s">
        <v>45</v>
      </c>
      <c r="E587" t="s">
        <v>64</v>
      </c>
      <c r="F587" t="s">
        <v>74</v>
      </c>
      <c r="G587" t="s">
        <v>90</v>
      </c>
      <c r="H587" t="s">
        <v>291</v>
      </c>
      <c r="I587" t="s">
        <v>80</v>
      </c>
      <c r="J587" t="s">
        <v>109</v>
      </c>
      <c r="K587" t="s">
        <v>1266</v>
      </c>
      <c r="L587" t="s">
        <v>126</v>
      </c>
      <c r="M587" t="s">
        <v>74</v>
      </c>
      <c r="N587" t="s">
        <v>101</v>
      </c>
      <c r="O587" t="s">
        <v>114</v>
      </c>
      <c r="P587" t="s">
        <v>396</v>
      </c>
      <c r="Q587" t="s">
        <v>73</v>
      </c>
      <c r="R587" t="s">
        <v>1819</v>
      </c>
      <c r="S587" t="s">
        <v>82</v>
      </c>
      <c r="T587" t="s">
        <v>1116</v>
      </c>
    </row>
    <row r="588" spans="1:20" x14ac:dyDescent="0.25">
      <c r="A588" s="1">
        <v>3146</v>
      </c>
      <c r="B588" t="s">
        <v>20</v>
      </c>
      <c r="C588" t="s">
        <v>34</v>
      </c>
      <c r="D588" t="s">
        <v>45</v>
      </c>
      <c r="E588" t="s">
        <v>65</v>
      </c>
      <c r="F588" t="s">
        <v>73</v>
      </c>
      <c r="G588" t="s">
        <v>80</v>
      </c>
      <c r="H588" t="s">
        <v>353</v>
      </c>
      <c r="I588" t="s">
        <v>92</v>
      </c>
      <c r="J588" t="s">
        <v>91</v>
      </c>
      <c r="K588" t="s">
        <v>1231</v>
      </c>
      <c r="L588" t="s">
        <v>126</v>
      </c>
      <c r="M588" t="s">
        <v>74</v>
      </c>
      <c r="N588" t="s">
        <v>74</v>
      </c>
      <c r="O588" t="s">
        <v>95</v>
      </c>
      <c r="P588" t="s">
        <v>127</v>
      </c>
      <c r="Q588" t="s">
        <v>74</v>
      </c>
      <c r="R588" t="s">
        <v>1818</v>
      </c>
      <c r="S588" t="s">
        <v>106</v>
      </c>
      <c r="T588" t="s">
        <v>117</v>
      </c>
    </row>
    <row r="589" spans="1:20" x14ac:dyDescent="0.25">
      <c r="A589" s="1">
        <v>3147</v>
      </c>
      <c r="B589" t="s">
        <v>20</v>
      </c>
      <c r="C589" t="s">
        <v>35</v>
      </c>
      <c r="D589" t="s">
        <v>45</v>
      </c>
      <c r="E589" t="s">
        <v>69</v>
      </c>
      <c r="F589" t="s">
        <v>73</v>
      </c>
      <c r="G589" t="s">
        <v>104</v>
      </c>
      <c r="H589" t="s">
        <v>289</v>
      </c>
      <c r="I589" t="s">
        <v>94</v>
      </c>
      <c r="J589" t="s">
        <v>91</v>
      </c>
      <c r="K589" t="s">
        <v>1158</v>
      </c>
      <c r="L589" t="s">
        <v>74</v>
      </c>
      <c r="M589" t="s">
        <v>74</v>
      </c>
      <c r="N589" t="s">
        <v>101</v>
      </c>
      <c r="O589" t="s">
        <v>113</v>
      </c>
      <c r="P589" t="s">
        <v>1154</v>
      </c>
      <c r="Q589" t="s">
        <v>101</v>
      </c>
      <c r="R589" t="s">
        <v>2001</v>
      </c>
      <c r="S589" t="s">
        <v>96</v>
      </c>
      <c r="T589" t="s">
        <v>76</v>
      </c>
    </row>
    <row r="590" spans="1:20" x14ac:dyDescent="0.25">
      <c r="A590" s="1">
        <v>3148</v>
      </c>
      <c r="B590" t="s">
        <v>20</v>
      </c>
      <c r="C590" t="s">
        <v>36</v>
      </c>
      <c r="D590" t="s">
        <v>45</v>
      </c>
      <c r="E590" t="s">
        <v>57</v>
      </c>
      <c r="F590" t="s">
        <v>74</v>
      </c>
      <c r="G590" t="s">
        <v>89</v>
      </c>
      <c r="H590" t="s">
        <v>935</v>
      </c>
      <c r="I590" t="s">
        <v>98</v>
      </c>
      <c r="J590" t="s">
        <v>91</v>
      </c>
      <c r="K590" t="s">
        <v>1197</v>
      </c>
      <c r="L590" t="s">
        <v>126</v>
      </c>
      <c r="M590" t="s">
        <v>101</v>
      </c>
      <c r="N590" t="s">
        <v>131</v>
      </c>
      <c r="O590" t="s">
        <v>90</v>
      </c>
      <c r="P590" t="s">
        <v>124</v>
      </c>
      <c r="Q590" t="s">
        <v>73</v>
      </c>
      <c r="R590" t="s">
        <v>1451</v>
      </c>
      <c r="S590" t="s">
        <v>82</v>
      </c>
      <c r="T590" t="s">
        <v>131</v>
      </c>
    </row>
    <row r="591" spans="1:20" x14ac:dyDescent="0.25">
      <c r="A591" s="1">
        <v>3149</v>
      </c>
      <c r="B591" t="s">
        <v>20</v>
      </c>
      <c r="C591" t="s">
        <v>37</v>
      </c>
      <c r="D591" t="s">
        <v>45</v>
      </c>
      <c r="E591" t="s">
        <v>72</v>
      </c>
      <c r="F591" t="s">
        <v>73</v>
      </c>
      <c r="G591" t="s">
        <v>106</v>
      </c>
      <c r="H591" t="s">
        <v>601</v>
      </c>
      <c r="I591" t="s">
        <v>107</v>
      </c>
      <c r="J591" t="s">
        <v>129</v>
      </c>
      <c r="K591" t="s">
        <v>1243</v>
      </c>
      <c r="L591" t="s">
        <v>73</v>
      </c>
      <c r="M591" t="s">
        <v>74</v>
      </c>
      <c r="N591" t="s">
        <v>74</v>
      </c>
      <c r="O591" t="s">
        <v>82</v>
      </c>
      <c r="P591" t="s">
        <v>113</v>
      </c>
      <c r="Q591" t="s">
        <v>74</v>
      </c>
      <c r="R591" t="s">
        <v>1456</v>
      </c>
      <c r="S591" t="s">
        <v>85</v>
      </c>
      <c r="T591" t="s">
        <v>126</v>
      </c>
    </row>
    <row r="592" spans="1:20" x14ac:dyDescent="0.25">
      <c r="A592" s="1">
        <v>3150</v>
      </c>
      <c r="B592" t="s">
        <v>20</v>
      </c>
      <c r="C592" t="s">
        <v>38</v>
      </c>
      <c r="D592" t="s">
        <v>45</v>
      </c>
      <c r="E592" t="s">
        <v>42</v>
      </c>
      <c r="F592" t="s">
        <v>74</v>
      </c>
      <c r="G592" t="s">
        <v>108</v>
      </c>
      <c r="H592" t="s">
        <v>378</v>
      </c>
      <c r="I592" t="s">
        <v>86</v>
      </c>
      <c r="J592" t="s">
        <v>108</v>
      </c>
      <c r="K592" t="s">
        <v>1145</v>
      </c>
      <c r="L592" t="s">
        <v>126</v>
      </c>
      <c r="M592" t="s">
        <v>73</v>
      </c>
      <c r="N592" t="s">
        <v>1116</v>
      </c>
      <c r="O592" t="s">
        <v>77</v>
      </c>
      <c r="P592" t="s">
        <v>1085</v>
      </c>
      <c r="Q592" t="s">
        <v>74</v>
      </c>
      <c r="R592" t="s">
        <v>1669</v>
      </c>
      <c r="S592" t="s">
        <v>96</v>
      </c>
      <c r="T592" t="s">
        <v>83</v>
      </c>
    </row>
    <row r="593" spans="1:20" x14ac:dyDescent="0.25">
      <c r="A593" s="1">
        <v>3151</v>
      </c>
      <c r="B593" t="s">
        <v>20</v>
      </c>
      <c r="C593" t="s">
        <v>39</v>
      </c>
      <c r="D593" t="s">
        <v>45</v>
      </c>
      <c r="E593" t="s">
        <v>70</v>
      </c>
      <c r="F593" t="s">
        <v>73</v>
      </c>
      <c r="G593" t="s">
        <v>75</v>
      </c>
      <c r="H593" t="s">
        <v>596</v>
      </c>
      <c r="I593" t="s">
        <v>90</v>
      </c>
      <c r="J593" t="s">
        <v>80</v>
      </c>
      <c r="K593" t="s">
        <v>1311</v>
      </c>
      <c r="L593" t="s">
        <v>74</v>
      </c>
      <c r="M593" t="s">
        <v>74</v>
      </c>
      <c r="N593" t="s">
        <v>101</v>
      </c>
      <c r="O593" t="s">
        <v>114</v>
      </c>
      <c r="P593" t="s">
        <v>961</v>
      </c>
      <c r="Q593" t="s">
        <v>73</v>
      </c>
      <c r="R593" t="s">
        <v>855</v>
      </c>
      <c r="S593" t="s">
        <v>85</v>
      </c>
      <c r="T593" t="s">
        <v>1116</v>
      </c>
    </row>
    <row r="594" spans="1:20" x14ac:dyDescent="0.25">
      <c r="A594" s="1">
        <v>3152</v>
      </c>
      <c r="B594" t="s">
        <v>20</v>
      </c>
      <c r="C594" t="s">
        <v>24</v>
      </c>
      <c r="D594" t="s">
        <v>46</v>
      </c>
      <c r="E594" t="s">
        <v>53</v>
      </c>
      <c r="F594" t="s">
        <v>73</v>
      </c>
      <c r="G594" t="s">
        <v>102</v>
      </c>
      <c r="H594" t="s">
        <v>243</v>
      </c>
      <c r="I594" t="s">
        <v>103</v>
      </c>
      <c r="J594" t="s">
        <v>80</v>
      </c>
      <c r="K594" t="s">
        <v>1131</v>
      </c>
      <c r="L594" t="s">
        <v>126</v>
      </c>
      <c r="M594" t="s">
        <v>74</v>
      </c>
      <c r="N594" t="s">
        <v>126</v>
      </c>
      <c r="O594" t="s">
        <v>80</v>
      </c>
      <c r="P594" t="s">
        <v>713</v>
      </c>
      <c r="Q594" t="s">
        <v>73</v>
      </c>
      <c r="R594" t="s">
        <v>1638</v>
      </c>
      <c r="S594" t="s">
        <v>90</v>
      </c>
      <c r="T594" t="s">
        <v>85</v>
      </c>
    </row>
    <row r="595" spans="1:20" x14ac:dyDescent="0.25">
      <c r="A595" s="1">
        <v>3153</v>
      </c>
      <c r="B595" t="s">
        <v>20</v>
      </c>
      <c r="C595" t="s">
        <v>25</v>
      </c>
      <c r="D595" t="s">
        <v>46</v>
      </c>
      <c r="E595" t="s">
        <v>66</v>
      </c>
      <c r="F595" t="s">
        <v>74</v>
      </c>
      <c r="G595" t="s">
        <v>113</v>
      </c>
      <c r="H595" t="s">
        <v>546</v>
      </c>
      <c r="I595" t="s">
        <v>98</v>
      </c>
      <c r="J595" t="s">
        <v>93</v>
      </c>
      <c r="K595" t="s">
        <v>1165</v>
      </c>
      <c r="L595" t="s">
        <v>74</v>
      </c>
      <c r="M595" t="s">
        <v>73</v>
      </c>
      <c r="N595" t="s">
        <v>126</v>
      </c>
      <c r="O595" t="s">
        <v>107</v>
      </c>
      <c r="P595" t="s">
        <v>544</v>
      </c>
      <c r="Q595" t="s">
        <v>126</v>
      </c>
      <c r="R595" t="s">
        <v>1460</v>
      </c>
      <c r="S595" t="s">
        <v>106</v>
      </c>
      <c r="T595" t="s">
        <v>101</v>
      </c>
    </row>
    <row r="596" spans="1:20" x14ac:dyDescent="0.25">
      <c r="A596" s="1">
        <v>3154</v>
      </c>
      <c r="B596" t="s">
        <v>20</v>
      </c>
      <c r="C596" t="s">
        <v>26</v>
      </c>
      <c r="D596" t="s">
        <v>46</v>
      </c>
      <c r="E596" t="s">
        <v>49</v>
      </c>
      <c r="F596" t="s">
        <v>73</v>
      </c>
      <c r="G596" t="s">
        <v>95</v>
      </c>
      <c r="H596" t="s">
        <v>791</v>
      </c>
      <c r="I596" t="s">
        <v>99</v>
      </c>
      <c r="J596" t="s">
        <v>77</v>
      </c>
      <c r="K596" t="s">
        <v>1285</v>
      </c>
      <c r="L596" t="s">
        <v>74</v>
      </c>
      <c r="M596" t="s">
        <v>73</v>
      </c>
      <c r="N596" t="s">
        <v>73</v>
      </c>
      <c r="O596" t="s">
        <v>88</v>
      </c>
      <c r="P596" t="s">
        <v>1171</v>
      </c>
      <c r="Q596" t="s">
        <v>101</v>
      </c>
      <c r="R596" t="s">
        <v>1717</v>
      </c>
      <c r="S596" t="s">
        <v>116</v>
      </c>
      <c r="T596" t="s">
        <v>131</v>
      </c>
    </row>
    <row r="597" spans="1:20" x14ac:dyDescent="0.25">
      <c r="A597" s="1">
        <v>3155</v>
      </c>
      <c r="B597" t="s">
        <v>20</v>
      </c>
      <c r="C597" t="s">
        <v>27</v>
      </c>
      <c r="D597" t="s">
        <v>46</v>
      </c>
      <c r="E597" t="s">
        <v>51</v>
      </c>
      <c r="F597" t="s">
        <v>74</v>
      </c>
      <c r="G597" t="s">
        <v>96</v>
      </c>
      <c r="H597" t="s">
        <v>121</v>
      </c>
      <c r="I597" t="s">
        <v>102</v>
      </c>
      <c r="J597" t="s">
        <v>111</v>
      </c>
      <c r="K597" t="s">
        <v>1175</v>
      </c>
      <c r="L597" t="s">
        <v>73</v>
      </c>
      <c r="M597" t="s">
        <v>126</v>
      </c>
      <c r="N597" t="s">
        <v>126</v>
      </c>
      <c r="O597" t="s">
        <v>81</v>
      </c>
      <c r="P597" t="s">
        <v>466</v>
      </c>
      <c r="Q597" t="s">
        <v>73</v>
      </c>
      <c r="R597" t="s">
        <v>1502</v>
      </c>
      <c r="S597" t="s">
        <v>85</v>
      </c>
      <c r="T597" t="s">
        <v>1116</v>
      </c>
    </row>
    <row r="598" spans="1:20" x14ac:dyDescent="0.25">
      <c r="A598" s="1">
        <v>3156</v>
      </c>
      <c r="B598" t="s">
        <v>20</v>
      </c>
      <c r="C598" t="s">
        <v>28</v>
      </c>
      <c r="D598" t="s">
        <v>46</v>
      </c>
      <c r="E598" t="s">
        <v>54</v>
      </c>
      <c r="F598" t="s">
        <v>73</v>
      </c>
      <c r="G598" t="s">
        <v>113</v>
      </c>
      <c r="H598" t="s">
        <v>568</v>
      </c>
      <c r="I598" t="s">
        <v>94</v>
      </c>
      <c r="J598" t="s">
        <v>91</v>
      </c>
      <c r="K598" t="s">
        <v>1269</v>
      </c>
      <c r="L598" t="s">
        <v>126</v>
      </c>
      <c r="M598" t="s">
        <v>73</v>
      </c>
      <c r="N598" t="s">
        <v>131</v>
      </c>
      <c r="O598" t="s">
        <v>98</v>
      </c>
      <c r="P598" t="s">
        <v>894</v>
      </c>
      <c r="Q598" t="s">
        <v>73</v>
      </c>
      <c r="R598" t="s">
        <v>1574</v>
      </c>
      <c r="S598" t="s">
        <v>85</v>
      </c>
      <c r="T598" t="s">
        <v>101</v>
      </c>
    </row>
    <row r="599" spans="1:20" x14ac:dyDescent="0.25">
      <c r="A599" s="1">
        <v>3157</v>
      </c>
      <c r="B599" t="s">
        <v>20</v>
      </c>
      <c r="C599" t="s">
        <v>40</v>
      </c>
      <c r="D599" t="s">
        <v>46</v>
      </c>
      <c r="E599" t="s">
        <v>55</v>
      </c>
      <c r="F599" t="s">
        <v>74</v>
      </c>
      <c r="G599" t="s">
        <v>75</v>
      </c>
      <c r="H599" t="s">
        <v>292</v>
      </c>
      <c r="I599" t="s">
        <v>90</v>
      </c>
      <c r="J599" t="s">
        <v>108</v>
      </c>
      <c r="K599" t="s">
        <v>1214</v>
      </c>
      <c r="L599" t="s">
        <v>74</v>
      </c>
      <c r="M599" t="s">
        <v>74</v>
      </c>
      <c r="N599" t="s">
        <v>126</v>
      </c>
      <c r="O599" t="s">
        <v>90</v>
      </c>
      <c r="P599" t="s">
        <v>128</v>
      </c>
      <c r="Q599" t="s">
        <v>74</v>
      </c>
      <c r="R599" t="s">
        <v>1713</v>
      </c>
      <c r="S599" t="s">
        <v>78</v>
      </c>
      <c r="T599" t="s">
        <v>126</v>
      </c>
    </row>
    <row r="600" spans="1:20" x14ac:dyDescent="0.25">
      <c r="A600" s="1">
        <v>3158</v>
      </c>
      <c r="B600" t="s">
        <v>20</v>
      </c>
      <c r="C600" t="s">
        <v>29</v>
      </c>
      <c r="D600" t="s">
        <v>46</v>
      </c>
      <c r="E600" t="s">
        <v>52</v>
      </c>
      <c r="F600" t="s">
        <v>73</v>
      </c>
      <c r="G600" t="s">
        <v>92</v>
      </c>
      <c r="H600" t="s">
        <v>501</v>
      </c>
      <c r="I600" t="s">
        <v>91</v>
      </c>
      <c r="J600" t="s">
        <v>127</v>
      </c>
      <c r="K600" t="s">
        <v>1166</v>
      </c>
      <c r="L600" t="s">
        <v>101</v>
      </c>
      <c r="M600" t="s">
        <v>73</v>
      </c>
      <c r="N600" t="s">
        <v>126</v>
      </c>
      <c r="O600" t="s">
        <v>102</v>
      </c>
      <c r="P600" t="s">
        <v>842</v>
      </c>
      <c r="Q600" t="s">
        <v>73</v>
      </c>
      <c r="R600" t="s">
        <v>2195</v>
      </c>
      <c r="S600" t="s">
        <v>89</v>
      </c>
      <c r="T600" t="s">
        <v>87</v>
      </c>
    </row>
    <row r="601" spans="1:20" x14ac:dyDescent="0.25">
      <c r="A601" s="1">
        <v>3159</v>
      </c>
      <c r="B601" t="s">
        <v>20</v>
      </c>
      <c r="C601" t="s">
        <v>30</v>
      </c>
      <c r="D601" t="s">
        <v>46</v>
      </c>
      <c r="E601" t="s">
        <v>60</v>
      </c>
      <c r="F601" t="s">
        <v>74</v>
      </c>
      <c r="G601" t="s">
        <v>78</v>
      </c>
      <c r="H601" t="s">
        <v>354</v>
      </c>
      <c r="I601" t="s">
        <v>102</v>
      </c>
      <c r="J601" t="s">
        <v>97</v>
      </c>
      <c r="K601" t="s">
        <v>1128</v>
      </c>
      <c r="L601" t="s">
        <v>74</v>
      </c>
      <c r="M601" t="s">
        <v>73</v>
      </c>
      <c r="N601" t="s">
        <v>131</v>
      </c>
      <c r="O601" t="s">
        <v>81</v>
      </c>
      <c r="P601" t="s">
        <v>132</v>
      </c>
      <c r="Q601" t="s">
        <v>73</v>
      </c>
      <c r="R601" t="s">
        <v>1887</v>
      </c>
      <c r="S601" t="s">
        <v>82</v>
      </c>
      <c r="T601" t="s">
        <v>126</v>
      </c>
    </row>
    <row r="602" spans="1:20" x14ac:dyDescent="0.25">
      <c r="A602" s="1">
        <v>3160</v>
      </c>
      <c r="B602" t="s">
        <v>20</v>
      </c>
      <c r="C602" t="s">
        <v>32</v>
      </c>
      <c r="D602" t="s">
        <v>46</v>
      </c>
      <c r="E602" t="s">
        <v>70</v>
      </c>
      <c r="F602" t="s">
        <v>73</v>
      </c>
      <c r="G602" t="s">
        <v>111</v>
      </c>
      <c r="H602" t="s">
        <v>369</v>
      </c>
      <c r="I602" t="s">
        <v>102</v>
      </c>
      <c r="J602" t="s">
        <v>108</v>
      </c>
      <c r="K602" t="s">
        <v>1244</v>
      </c>
      <c r="L602" t="s">
        <v>126</v>
      </c>
      <c r="M602" t="s">
        <v>74</v>
      </c>
      <c r="N602" t="s">
        <v>1116</v>
      </c>
      <c r="O602" t="s">
        <v>95</v>
      </c>
      <c r="P602" t="s">
        <v>585</v>
      </c>
      <c r="Q602" t="s">
        <v>74</v>
      </c>
      <c r="R602" t="s">
        <v>2009</v>
      </c>
      <c r="S602" t="s">
        <v>106</v>
      </c>
      <c r="T602" t="s">
        <v>117</v>
      </c>
    </row>
    <row r="603" spans="1:20" x14ac:dyDescent="0.25">
      <c r="A603" s="1">
        <v>3161</v>
      </c>
      <c r="B603" t="s">
        <v>20</v>
      </c>
      <c r="C603" t="s">
        <v>33</v>
      </c>
      <c r="D603" t="s">
        <v>46</v>
      </c>
      <c r="E603" t="s">
        <v>61</v>
      </c>
      <c r="F603" t="s">
        <v>73</v>
      </c>
      <c r="G603" t="s">
        <v>103</v>
      </c>
      <c r="H603" t="s">
        <v>786</v>
      </c>
      <c r="I603" t="s">
        <v>98</v>
      </c>
      <c r="J603" t="s">
        <v>111</v>
      </c>
      <c r="K603" t="s">
        <v>1191</v>
      </c>
      <c r="L603" t="s">
        <v>126</v>
      </c>
      <c r="M603" t="s">
        <v>73</v>
      </c>
      <c r="N603" t="s">
        <v>73</v>
      </c>
      <c r="O603" t="s">
        <v>113</v>
      </c>
      <c r="P603" t="s">
        <v>206</v>
      </c>
      <c r="Q603" t="s">
        <v>74</v>
      </c>
      <c r="R603" t="s">
        <v>1412</v>
      </c>
      <c r="S603" t="s">
        <v>96</v>
      </c>
      <c r="T603" t="s">
        <v>131</v>
      </c>
    </row>
    <row r="604" spans="1:20" x14ac:dyDescent="0.25">
      <c r="A604" s="1">
        <v>3162</v>
      </c>
      <c r="B604" t="s">
        <v>20</v>
      </c>
      <c r="C604" t="s">
        <v>34</v>
      </c>
      <c r="D604" t="s">
        <v>46</v>
      </c>
      <c r="E604" t="s">
        <v>71</v>
      </c>
      <c r="F604" t="s">
        <v>74</v>
      </c>
      <c r="G604" t="s">
        <v>86</v>
      </c>
      <c r="H604" t="s">
        <v>982</v>
      </c>
      <c r="I604" t="s">
        <v>106</v>
      </c>
      <c r="J604" t="s">
        <v>102</v>
      </c>
      <c r="K604" t="s">
        <v>1152</v>
      </c>
      <c r="L604" t="s">
        <v>126</v>
      </c>
      <c r="M604" t="s">
        <v>73</v>
      </c>
      <c r="N604" t="s">
        <v>73</v>
      </c>
      <c r="O604" t="s">
        <v>113</v>
      </c>
      <c r="P604" t="s">
        <v>1118</v>
      </c>
      <c r="Q604" t="s">
        <v>74</v>
      </c>
      <c r="R604" t="s">
        <v>2030</v>
      </c>
      <c r="S604" t="s">
        <v>116</v>
      </c>
      <c r="T604" t="s">
        <v>131</v>
      </c>
    </row>
    <row r="605" spans="1:20" x14ac:dyDescent="0.25">
      <c r="A605" s="1">
        <v>3163</v>
      </c>
      <c r="B605" t="s">
        <v>20</v>
      </c>
      <c r="C605" t="s">
        <v>35</v>
      </c>
      <c r="D605" t="s">
        <v>46</v>
      </c>
      <c r="E605" t="s">
        <v>68</v>
      </c>
      <c r="F605" t="s">
        <v>74</v>
      </c>
      <c r="G605" t="s">
        <v>83</v>
      </c>
      <c r="H605" t="s">
        <v>190</v>
      </c>
      <c r="I605" t="s">
        <v>131</v>
      </c>
      <c r="J605" t="s">
        <v>106</v>
      </c>
      <c r="K605" t="s">
        <v>83</v>
      </c>
      <c r="L605" t="s">
        <v>73</v>
      </c>
      <c r="M605" t="s">
        <v>73</v>
      </c>
      <c r="N605" t="s">
        <v>83</v>
      </c>
      <c r="O605" t="s">
        <v>93</v>
      </c>
      <c r="P605" t="s">
        <v>1101</v>
      </c>
      <c r="Q605" t="s">
        <v>73</v>
      </c>
      <c r="R605" t="s">
        <v>1066</v>
      </c>
      <c r="S605" t="s">
        <v>96</v>
      </c>
      <c r="T605" t="s">
        <v>1116</v>
      </c>
    </row>
    <row r="606" spans="1:20" x14ac:dyDescent="0.25">
      <c r="A606" s="1">
        <v>3164</v>
      </c>
      <c r="B606" t="s">
        <v>20</v>
      </c>
      <c r="C606" t="s">
        <v>36</v>
      </c>
      <c r="D606" t="s">
        <v>46</v>
      </c>
      <c r="E606" t="s">
        <v>51</v>
      </c>
      <c r="F606" t="s">
        <v>73</v>
      </c>
      <c r="G606" t="s">
        <v>90</v>
      </c>
      <c r="H606" t="s">
        <v>746</v>
      </c>
      <c r="I606" t="s">
        <v>98</v>
      </c>
      <c r="J606" t="s">
        <v>80</v>
      </c>
      <c r="K606" t="s">
        <v>1182</v>
      </c>
      <c r="L606" t="s">
        <v>74</v>
      </c>
      <c r="M606" t="s">
        <v>126</v>
      </c>
      <c r="N606" t="s">
        <v>101</v>
      </c>
      <c r="O606" t="s">
        <v>94</v>
      </c>
      <c r="P606" t="s">
        <v>260</v>
      </c>
      <c r="Q606" t="s">
        <v>74</v>
      </c>
      <c r="R606" t="s">
        <v>1599</v>
      </c>
      <c r="S606" t="s">
        <v>85</v>
      </c>
      <c r="T606" t="s">
        <v>83</v>
      </c>
    </row>
    <row r="607" spans="1:20" x14ac:dyDescent="0.25">
      <c r="A607" s="1">
        <v>3165</v>
      </c>
      <c r="B607" t="s">
        <v>20</v>
      </c>
      <c r="C607" t="s">
        <v>37</v>
      </c>
      <c r="D607" t="s">
        <v>46</v>
      </c>
      <c r="E607" t="s">
        <v>52</v>
      </c>
      <c r="F607" t="s">
        <v>74</v>
      </c>
      <c r="G607" t="s">
        <v>79</v>
      </c>
      <c r="H607" t="s">
        <v>587</v>
      </c>
      <c r="I607" t="s">
        <v>99</v>
      </c>
      <c r="J607" t="s">
        <v>95</v>
      </c>
      <c r="K607" t="s">
        <v>1324</v>
      </c>
      <c r="L607" t="s">
        <v>73</v>
      </c>
      <c r="M607" t="s">
        <v>73</v>
      </c>
      <c r="N607" t="s">
        <v>1116</v>
      </c>
      <c r="O607" t="s">
        <v>102</v>
      </c>
      <c r="P607" t="s">
        <v>1152</v>
      </c>
      <c r="Q607" t="s">
        <v>101</v>
      </c>
      <c r="R607" t="s">
        <v>1665</v>
      </c>
      <c r="S607" t="s">
        <v>78</v>
      </c>
      <c r="T607" t="s">
        <v>101</v>
      </c>
    </row>
    <row r="608" spans="1:20" x14ac:dyDescent="0.25">
      <c r="A608" s="1">
        <v>3166</v>
      </c>
      <c r="B608" t="s">
        <v>20</v>
      </c>
      <c r="C608" t="s">
        <v>38</v>
      </c>
      <c r="D608" t="s">
        <v>46</v>
      </c>
      <c r="E608" t="s">
        <v>72</v>
      </c>
      <c r="F608" t="s">
        <v>74</v>
      </c>
      <c r="G608" t="s">
        <v>88</v>
      </c>
      <c r="H608" t="s">
        <v>478</v>
      </c>
      <c r="I608" t="s">
        <v>81</v>
      </c>
      <c r="J608" t="s">
        <v>113</v>
      </c>
      <c r="K608" t="s">
        <v>1170</v>
      </c>
      <c r="L608" t="s">
        <v>74</v>
      </c>
      <c r="M608" t="s">
        <v>73</v>
      </c>
      <c r="N608" t="s">
        <v>73</v>
      </c>
      <c r="O608" t="s">
        <v>80</v>
      </c>
      <c r="P608" t="s">
        <v>1216</v>
      </c>
      <c r="Q608" t="s">
        <v>1116</v>
      </c>
      <c r="R608" t="s">
        <v>1570</v>
      </c>
      <c r="S608" t="s">
        <v>82</v>
      </c>
      <c r="T608" t="s">
        <v>117</v>
      </c>
    </row>
    <row r="609" spans="1:20" x14ac:dyDescent="0.25">
      <c r="A609" s="1">
        <v>3167</v>
      </c>
      <c r="B609" t="s">
        <v>20</v>
      </c>
      <c r="C609" t="s">
        <v>39</v>
      </c>
      <c r="D609" t="s">
        <v>46</v>
      </c>
      <c r="E609" t="s">
        <v>60</v>
      </c>
      <c r="F609" t="s">
        <v>73</v>
      </c>
      <c r="G609" t="s">
        <v>105</v>
      </c>
      <c r="H609" t="s">
        <v>804</v>
      </c>
      <c r="I609" t="s">
        <v>114</v>
      </c>
      <c r="J609" t="s">
        <v>93</v>
      </c>
      <c r="K609" t="s">
        <v>1146</v>
      </c>
      <c r="L609" t="s">
        <v>101</v>
      </c>
      <c r="M609" t="s">
        <v>74</v>
      </c>
      <c r="N609" t="s">
        <v>73</v>
      </c>
      <c r="O609" t="s">
        <v>94</v>
      </c>
      <c r="P609" t="s">
        <v>1028</v>
      </c>
      <c r="Q609" t="s">
        <v>74</v>
      </c>
      <c r="R609" t="s">
        <v>886</v>
      </c>
      <c r="S609" t="s">
        <v>85</v>
      </c>
      <c r="T609" t="s">
        <v>83</v>
      </c>
    </row>
    <row r="610" spans="1:20" x14ac:dyDescent="0.25">
      <c r="A610" s="1">
        <v>3168</v>
      </c>
      <c r="B610" t="s">
        <v>20</v>
      </c>
      <c r="C610" t="s">
        <v>24</v>
      </c>
      <c r="D610" t="s">
        <v>47</v>
      </c>
      <c r="E610" t="s">
        <v>62</v>
      </c>
      <c r="F610" t="s">
        <v>73</v>
      </c>
      <c r="G610" t="s">
        <v>103</v>
      </c>
      <c r="H610" t="s">
        <v>158</v>
      </c>
      <c r="I610" t="s">
        <v>99</v>
      </c>
      <c r="J610" t="s">
        <v>80</v>
      </c>
      <c r="K610" t="s">
        <v>1311</v>
      </c>
      <c r="L610" t="s">
        <v>126</v>
      </c>
      <c r="M610" t="s">
        <v>74</v>
      </c>
      <c r="N610" t="s">
        <v>74</v>
      </c>
      <c r="O610" t="s">
        <v>79</v>
      </c>
      <c r="P610" t="s">
        <v>1085</v>
      </c>
      <c r="Q610" t="s">
        <v>73</v>
      </c>
      <c r="R610" t="s">
        <v>2104</v>
      </c>
      <c r="S610" t="s">
        <v>85</v>
      </c>
      <c r="T610" t="s">
        <v>1116</v>
      </c>
    </row>
    <row r="611" spans="1:20" x14ac:dyDescent="0.25">
      <c r="A611" s="1">
        <v>3169</v>
      </c>
      <c r="B611" t="s">
        <v>20</v>
      </c>
      <c r="C611" t="s">
        <v>25</v>
      </c>
      <c r="D611" t="s">
        <v>47</v>
      </c>
      <c r="E611" t="s">
        <v>67</v>
      </c>
      <c r="F611" t="s">
        <v>73</v>
      </c>
      <c r="G611" t="s">
        <v>77</v>
      </c>
      <c r="H611" t="s">
        <v>368</v>
      </c>
      <c r="I611" t="s">
        <v>99</v>
      </c>
      <c r="J611" t="s">
        <v>97</v>
      </c>
      <c r="K611" t="s">
        <v>1146</v>
      </c>
      <c r="L611" t="s">
        <v>101</v>
      </c>
      <c r="M611" t="s">
        <v>126</v>
      </c>
      <c r="N611" t="s">
        <v>74</v>
      </c>
      <c r="O611" t="s">
        <v>111</v>
      </c>
      <c r="P611" t="s">
        <v>1028</v>
      </c>
      <c r="Q611" t="s">
        <v>73</v>
      </c>
      <c r="R611" t="s">
        <v>1764</v>
      </c>
      <c r="S611" t="s">
        <v>75</v>
      </c>
      <c r="T611" t="s">
        <v>76</v>
      </c>
    </row>
    <row r="612" spans="1:20" x14ac:dyDescent="0.25">
      <c r="A612" s="1">
        <v>3170</v>
      </c>
      <c r="B612" t="s">
        <v>20</v>
      </c>
      <c r="C612" t="s">
        <v>26</v>
      </c>
      <c r="D612" t="s">
        <v>47</v>
      </c>
      <c r="E612" t="s">
        <v>50</v>
      </c>
      <c r="F612" t="s">
        <v>74</v>
      </c>
      <c r="G612" t="s">
        <v>113</v>
      </c>
      <c r="H612" t="s">
        <v>862</v>
      </c>
      <c r="I612" t="s">
        <v>102</v>
      </c>
      <c r="J612" t="s">
        <v>80</v>
      </c>
      <c r="K612" t="s">
        <v>1166</v>
      </c>
      <c r="L612" t="s">
        <v>1116</v>
      </c>
      <c r="M612" t="s">
        <v>73</v>
      </c>
      <c r="N612" t="s">
        <v>126</v>
      </c>
      <c r="O612" t="s">
        <v>102</v>
      </c>
      <c r="P612" t="s">
        <v>123</v>
      </c>
      <c r="Q612" t="s">
        <v>73</v>
      </c>
      <c r="R612" t="s">
        <v>1839</v>
      </c>
      <c r="S612" t="s">
        <v>85</v>
      </c>
      <c r="T612" t="s">
        <v>83</v>
      </c>
    </row>
    <row r="613" spans="1:20" x14ac:dyDescent="0.25">
      <c r="A613" s="1">
        <v>3171</v>
      </c>
      <c r="B613" t="s">
        <v>20</v>
      </c>
      <c r="C613" t="s">
        <v>27</v>
      </c>
      <c r="D613" t="s">
        <v>47</v>
      </c>
      <c r="E613" t="s">
        <v>59</v>
      </c>
      <c r="F613" t="s">
        <v>74</v>
      </c>
      <c r="G613" t="s">
        <v>76</v>
      </c>
      <c r="H613" t="s">
        <v>303</v>
      </c>
      <c r="I613" t="s">
        <v>106</v>
      </c>
      <c r="J613" t="s">
        <v>114</v>
      </c>
      <c r="K613" t="s">
        <v>1314</v>
      </c>
      <c r="L613" t="s">
        <v>74</v>
      </c>
      <c r="M613" t="s">
        <v>74</v>
      </c>
      <c r="N613" t="s">
        <v>131</v>
      </c>
      <c r="O613" t="s">
        <v>82</v>
      </c>
      <c r="P613" t="s">
        <v>120</v>
      </c>
      <c r="Q613" t="s">
        <v>73</v>
      </c>
      <c r="R613" t="s">
        <v>2204</v>
      </c>
      <c r="S613" t="s">
        <v>116</v>
      </c>
      <c r="T613" t="s">
        <v>126</v>
      </c>
    </row>
    <row r="614" spans="1:20" x14ac:dyDescent="0.25">
      <c r="A614" s="1">
        <v>3172</v>
      </c>
      <c r="B614" t="s">
        <v>20</v>
      </c>
      <c r="C614" t="s">
        <v>28</v>
      </c>
      <c r="D614" t="s">
        <v>47</v>
      </c>
      <c r="E614" t="s">
        <v>49</v>
      </c>
      <c r="F614" t="s">
        <v>73</v>
      </c>
      <c r="G614" t="s">
        <v>94</v>
      </c>
      <c r="H614" t="s">
        <v>401</v>
      </c>
      <c r="I614" t="s">
        <v>81</v>
      </c>
      <c r="J614" t="s">
        <v>77</v>
      </c>
      <c r="K614" t="s">
        <v>1300</v>
      </c>
      <c r="L614" t="s">
        <v>74</v>
      </c>
      <c r="M614" t="s">
        <v>73</v>
      </c>
      <c r="N614" t="s">
        <v>74</v>
      </c>
      <c r="O614" t="s">
        <v>113</v>
      </c>
      <c r="P614" t="s">
        <v>1165</v>
      </c>
      <c r="Q614" t="s">
        <v>101</v>
      </c>
      <c r="R614" t="s">
        <v>1633</v>
      </c>
      <c r="S614" t="s">
        <v>117</v>
      </c>
      <c r="T614" t="s">
        <v>1116</v>
      </c>
    </row>
    <row r="615" spans="1:20" x14ac:dyDescent="0.25">
      <c r="A615" s="1">
        <v>3173</v>
      </c>
      <c r="B615" t="s">
        <v>20</v>
      </c>
      <c r="C615" t="s">
        <v>40</v>
      </c>
      <c r="D615" t="s">
        <v>47</v>
      </c>
      <c r="E615" t="s">
        <v>63</v>
      </c>
      <c r="F615" t="s">
        <v>73</v>
      </c>
      <c r="G615" t="s">
        <v>80</v>
      </c>
      <c r="H615" t="s">
        <v>307</v>
      </c>
      <c r="I615" t="s">
        <v>113</v>
      </c>
      <c r="J615" t="s">
        <v>80</v>
      </c>
      <c r="K615" t="s">
        <v>1305</v>
      </c>
      <c r="L615" t="s">
        <v>101</v>
      </c>
      <c r="M615" t="s">
        <v>73</v>
      </c>
      <c r="N615" t="s">
        <v>101</v>
      </c>
      <c r="O615" t="s">
        <v>102</v>
      </c>
      <c r="P615" t="s">
        <v>575</v>
      </c>
      <c r="Q615" t="s">
        <v>74</v>
      </c>
      <c r="R615" t="s">
        <v>2078</v>
      </c>
      <c r="S615" t="s">
        <v>78</v>
      </c>
      <c r="T615" t="s">
        <v>1116</v>
      </c>
    </row>
    <row r="616" spans="1:20" x14ac:dyDescent="0.25">
      <c r="A616" s="1">
        <v>3174</v>
      </c>
      <c r="B616" t="s">
        <v>20</v>
      </c>
      <c r="C616" t="s">
        <v>29</v>
      </c>
      <c r="D616" t="s">
        <v>47</v>
      </c>
      <c r="E616" t="s">
        <v>48</v>
      </c>
      <c r="F616" t="s">
        <v>74</v>
      </c>
      <c r="G616" t="s">
        <v>75</v>
      </c>
      <c r="H616" t="s">
        <v>857</v>
      </c>
      <c r="I616" t="s">
        <v>98</v>
      </c>
      <c r="J616" t="s">
        <v>80</v>
      </c>
      <c r="K616" t="s">
        <v>1121</v>
      </c>
      <c r="L616" t="s">
        <v>73</v>
      </c>
      <c r="M616" t="s">
        <v>126</v>
      </c>
      <c r="N616" t="s">
        <v>126</v>
      </c>
      <c r="O616" t="s">
        <v>92</v>
      </c>
      <c r="P616" t="s">
        <v>1165</v>
      </c>
      <c r="Q616" t="s">
        <v>126</v>
      </c>
      <c r="R616" t="s">
        <v>2069</v>
      </c>
      <c r="S616" t="s">
        <v>96</v>
      </c>
      <c r="T616" t="s">
        <v>83</v>
      </c>
    </row>
    <row r="617" spans="1:20" x14ac:dyDescent="0.25">
      <c r="A617" s="1">
        <v>3175</v>
      </c>
      <c r="B617" t="s">
        <v>20</v>
      </c>
      <c r="C617" t="s">
        <v>30</v>
      </c>
      <c r="D617" t="s">
        <v>47</v>
      </c>
      <c r="E617" t="s">
        <v>72</v>
      </c>
      <c r="F617" t="s">
        <v>74</v>
      </c>
      <c r="G617" t="s">
        <v>86</v>
      </c>
      <c r="H617" t="s">
        <v>301</v>
      </c>
      <c r="I617" t="s">
        <v>105</v>
      </c>
      <c r="J617" t="s">
        <v>127</v>
      </c>
      <c r="K617" t="s">
        <v>1361</v>
      </c>
      <c r="L617" t="s">
        <v>126</v>
      </c>
      <c r="M617" t="s">
        <v>74</v>
      </c>
      <c r="N617" t="s">
        <v>74</v>
      </c>
      <c r="O617" t="s">
        <v>95</v>
      </c>
      <c r="P617" t="s">
        <v>544</v>
      </c>
      <c r="Q617" t="s">
        <v>74</v>
      </c>
      <c r="R617" t="s">
        <v>531</v>
      </c>
      <c r="S617" t="s">
        <v>75</v>
      </c>
      <c r="T617" t="s">
        <v>117</v>
      </c>
    </row>
    <row r="618" spans="1:20" x14ac:dyDescent="0.25">
      <c r="A618" s="1">
        <v>3176</v>
      </c>
      <c r="B618" t="s">
        <v>20</v>
      </c>
      <c r="C618" t="s">
        <v>32</v>
      </c>
      <c r="D618" t="s">
        <v>47</v>
      </c>
      <c r="E618" t="s">
        <v>61</v>
      </c>
      <c r="F618" t="s">
        <v>73</v>
      </c>
      <c r="G618" t="s">
        <v>98</v>
      </c>
      <c r="H618" t="s">
        <v>175</v>
      </c>
      <c r="I618" t="s">
        <v>94</v>
      </c>
      <c r="J618" t="s">
        <v>109</v>
      </c>
      <c r="K618" t="s">
        <v>1149</v>
      </c>
      <c r="L618" t="s">
        <v>101</v>
      </c>
      <c r="M618" t="s">
        <v>126</v>
      </c>
      <c r="N618" t="s">
        <v>74</v>
      </c>
      <c r="O618" t="s">
        <v>86</v>
      </c>
      <c r="P618" t="s">
        <v>919</v>
      </c>
      <c r="Q618" t="s">
        <v>73</v>
      </c>
      <c r="R618" t="s">
        <v>1610</v>
      </c>
      <c r="S618" t="s">
        <v>96</v>
      </c>
      <c r="T618" t="s">
        <v>83</v>
      </c>
    </row>
    <row r="619" spans="1:20" x14ac:dyDescent="0.25">
      <c r="A619" s="1">
        <v>3177</v>
      </c>
      <c r="B619" t="s">
        <v>20</v>
      </c>
      <c r="C619" t="s">
        <v>33</v>
      </c>
      <c r="D619" t="s">
        <v>47</v>
      </c>
      <c r="E619" t="s">
        <v>44</v>
      </c>
      <c r="F619" t="s">
        <v>74</v>
      </c>
      <c r="G619" t="s">
        <v>89</v>
      </c>
      <c r="H619" t="s">
        <v>452</v>
      </c>
      <c r="I619" t="s">
        <v>99</v>
      </c>
      <c r="J619" t="s">
        <v>86</v>
      </c>
      <c r="K619" t="s">
        <v>1164</v>
      </c>
      <c r="L619" t="s">
        <v>73</v>
      </c>
      <c r="M619" t="s">
        <v>74</v>
      </c>
      <c r="N619" t="s">
        <v>126</v>
      </c>
      <c r="O619" t="s">
        <v>93</v>
      </c>
      <c r="P619" t="s">
        <v>1227</v>
      </c>
      <c r="Q619" t="s">
        <v>74</v>
      </c>
      <c r="R619" t="s">
        <v>1942</v>
      </c>
      <c r="S619" t="s">
        <v>85</v>
      </c>
      <c r="T619" t="s">
        <v>101</v>
      </c>
    </row>
    <row r="620" spans="1:20" x14ac:dyDescent="0.25">
      <c r="A620" s="1">
        <v>3178</v>
      </c>
      <c r="B620" t="s">
        <v>20</v>
      </c>
      <c r="C620" t="s">
        <v>34</v>
      </c>
      <c r="D620" t="s">
        <v>47</v>
      </c>
      <c r="E620" t="s">
        <v>43</v>
      </c>
      <c r="F620" t="s">
        <v>73</v>
      </c>
      <c r="G620" t="s">
        <v>99</v>
      </c>
      <c r="H620" t="s">
        <v>357</v>
      </c>
      <c r="I620" t="s">
        <v>114</v>
      </c>
      <c r="J620" t="s">
        <v>111</v>
      </c>
      <c r="K620" t="s">
        <v>1192</v>
      </c>
      <c r="L620" t="s">
        <v>74</v>
      </c>
      <c r="M620" t="s">
        <v>74</v>
      </c>
      <c r="N620" t="s">
        <v>126</v>
      </c>
      <c r="O620" t="s">
        <v>79</v>
      </c>
      <c r="P620" t="s">
        <v>911</v>
      </c>
      <c r="Q620" t="s">
        <v>73</v>
      </c>
      <c r="R620" t="s">
        <v>1704</v>
      </c>
      <c r="S620" t="s">
        <v>89</v>
      </c>
      <c r="T620" t="s">
        <v>131</v>
      </c>
    </row>
    <row r="621" spans="1:20" x14ac:dyDescent="0.25">
      <c r="A621" s="1">
        <v>3179</v>
      </c>
      <c r="B621" t="s">
        <v>20</v>
      </c>
      <c r="C621" t="s">
        <v>35</v>
      </c>
      <c r="D621" t="s">
        <v>47</v>
      </c>
      <c r="E621" t="s">
        <v>66</v>
      </c>
      <c r="F621" t="s">
        <v>74</v>
      </c>
      <c r="G621" t="s">
        <v>96</v>
      </c>
      <c r="H621" t="s">
        <v>757</v>
      </c>
      <c r="I621" t="s">
        <v>111</v>
      </c>
      <c r="J621" t="s">
        <v>138</v>
      </c>
      <c r="K621" t="s">
        <v>1243</v>
      </c>
      <c r="L621" t="s">
        <v>74</v>
      </c>
      <c r="M621" t="s">
        <v>101</v>
      </c>
      <c r="N621" t="s">
        <v>74</v>
      </c>
      <c r="O621" t="s">
        <v>99</v>
      </c>
      <c r="P621" t="s">
        <v>130</v>
      </c>
      <c r="Q621" t="s">
        <v>74</v>
      </c>
      <c r="R621" t="s">
        <v>1658</v>
      </c>
      <c r="S621" t="s">
        <v>75</v>
      </c>
      <c r="T621" t="s">
        <v>117</v>
      </c>
    </row>
    <row r="622" spans="1:20" x14ac:dyDescent="0.25">
      <c r="A622" s="1">
        <v>3180</v>
      </c>
      <c r="B622" t="s">
        <v>20</v>
      </c>
      <c r="C622" t="s">
        <v>36</v>
      </c>
      <c r="D622" t="s">
        <v>47</v>
      </c>
      <c r="E622" t="s">
        <v>48</v>
      </c>
      <c r="F622" t="s">
        <v>73</v>
      </c>
      <c r="G622" t="s">
        <v>78</v>
      </c>
      <c r="H622" t="s">
        <v>798</v>
      </c>
      <c r="I622" t="s">
        <v>85</v>
      </c>
      <c r="J622" t="s">
        <v>94</v>
      </c>
      <c r="K622" t="s">
        <v>473</v>
      </c>
      <c r="L622" t="s">
        <v>73</v>
      </c>
      <c r="M622" t="s">
        <v>74</v>
      </c>
      <c r="N622" t="s">
        <v>101</v>
      </c>
      <c r="O622" t="s">
        <v>103</v>
      </c>
      <c r="P622" t="s">
        <v>1219</v>
      </c>
      <c r="Q622" t="s">
        <v>74</v>
      </c>
      <c r="R622" t="s">
        <v>2115</v>
      </c>
      <c r="S622" t="s">
        <v>96</v>
      </c>
      <c r="T622" t="s">
        <v>83</v>
      </c>
    </row>
    <row r="623" spans="1:20" x14ac:dyDescent="0.25">
      <c r="A623" s="1">
        <v>3181</v>
      </c>
      <c r="B623" t="s">
        <v>20</v>
      </c>
      <c r="C623" t="s">
        <v>37</v>
      </c>
      <c r="D623" t="s">
        <v>47</v>
      </c>
      <c r="E623" t="s">
        <v>67</v>
      </c>
      <c r="F623" t="s">
        <v>74</v>
      </c>
      <c r="G623" t="s">
        <v>77</v>
      </c>
      <c r="H623" t="s">
        <v>793</v>
      </c>
      <c r="I623" t="s">
        <v>98</v>
      </c>
      <c r="J623" t="s">
        <v>111</v>
      </c>
      <c r="K623" t="s">
        <v>1256</v>
      </c>
      <c r="L623" t="s">
        <v>74</v>
      </c>
      <c r="M623" t="s">
        <v>73</v>
      </c>
      <c r="N623" t="s">
        <v>74</v>
      </c>
      <c r="O623" t="s">
        <v>113</v>
      </c>
      <c r="P623" t="s">
        <v>530</v>
      </c>
      <c r="Q623" t="s">
        <v>73</v>
      </c>
      <c r="R623" t="s">
        <v>1626</v>
      </c>
      <c r="S623" t="s">
        <v>82</v>
      </c>
      <c r="T623" t="s">
        <v>131</v>
      </c>
    </row>
    <row r="624" spans="1:20" x14ac:dyDescent="0.25">
      <c r="A624" s="1">
        <v>3182</v>
      </c>
      <c r="B624" t="s">
        <v>20</v>
      </c>
      <c r="C624" t="s">
        <v>38</v>
      </c>
      <c r="D624" t="s">
        <v>47</v>
      </c>
      <c r="E624" t="s">
        <v>53</v>
      </c>
      <c r="F624" t="s">
        <v>73</v>
      </c>
      <c r="G624" t="s">
        <v>85</v>
      </c>
      <c r="H624" t="s">
        <v>945</v>
      </c>
      <c r="I624" t="s">
        <v>81</v>
      </c>
      <c r="J624" t="s">
        <v>113</v>
      </c>
      <c r="K624" t="s">
        <v>1161</v>
      </c>
      <c r="L624" t="s">
        <v>73</v>
      </c>
      <c r="M624" t="s">
        <v>73</v>
      </c>
      <c r="N624" t="s">
        <v>1116</v>
      </c>
      <c r="O624" t="s">
        <v>77</v>
      </c>
      <c r="P624" t="s">
        <v>949</v>
      </c>
      <c r="Q624" t="s">
        <v>74</v>
      </c>
      <c r="R624" t="s">
        <v>1043</v>
      </c>
      <c r="S624" t="s">
        <v>96</v>
      </c>
      <c r="T624" t="s">
        <v>1116</v>
      </c>
    </row>
    <row r="625" spans="1:20" x14ac:dyDescent="0.25">
      <c r="A625" s="1">
        <v>3183</v>
      </c>
      <c r="B625" t="s">
        <v>20</v>
      </c>
      <c r="C625" t="s">
        <v>39</v>
      </c>
      <c r="D625" t="s">
        <v>47</v>
      </c>
      <c r="E625" t="s">
        <v>43</v>
      </c>
      <c r="F625" t="s">
        <v>74</v>
      </c>
      <c r="G625" t="s">
        <v>78</v>
      </c>
      <c r="H625" t="s">
        <v>906</v>
      </c>
      <c r="I625" t="s">
        <v>108</v>
      </c>
      <c r="J625" t="s">
        <v>122</v>
      </c>
      <c r="K625" t="s">
        <v>1214</v>
      </c>
      <c r="L625" t="s">
        <v>73</v>
      </c>
      <c r="M625" t="s">
        <v>126</v>
      </c>
      <c r="N625" t="s">
        <v>101</v>
      </c>
      <c r="O625" t="s">
        <v>89</v>
      </c>
      <c r="P625" t="s">
        <v>439</v>
      </c>
      <c r="Q625" t="s">
        <v>74</v>
      </c>
      <c r="R625" t="s">
        <v>1958</v>
      </c>
      <c r="S625" t="s">
        <v>89</v>
      </c>
      <c r="T625" t="s">
        <v>117</v>
      </c>
    </row>
    <row r="626" spans="1:20" x14ac:dyDescent="0.25">
      <c r="A626" s="1">
        <v>3184</v>
      </c>
      <c r="B626" t="s">
        <v>20</v>
      </c>
      <c r="C626" t="s">
        <v>24</v>
      </c>
      <c r="D626" t="s">
        <v>48</v>
      </c>
      <c r="E626" t="s">
        <v>66</v>
      </c>
      <c r="F626" t="s">
        <v>73</v>
      </c>
      <c r="G626" t="s">
        <v>113</v>
      </c>
      <c r="H626" t="s">
        <v>499</v>
      </c>
      <c r="I626" t="s">
        <v>103</v>
      </c>
      <c r="J626" t="s">
        <v>97</v>
      </c>
      <c r="K626" t="s">
        <v>1170</v>
      </c>
      <c r="L626" t="s">
        <v>126</v>
      </c>
      <c r="M626" t="s">
        <v>73</v>
      </c>
      <c r="N626" t="s">
        <v>126</v>
      </c>
      <c r="O626" t="s">
        <v>93</v>
      </c>
      <c r="P626" t="s">
        <v>910</v>
      </c>
      <c r="Q626" t="s">
        <v>74</v>
      </c>
      <c r="R626" t="s">
        <v>2035</v>
      </c>
      <c r="S626" t="s">
        <v>106</v>
      </c>
      <c r="T626" t="s">
        <v>131</v>
      </c>
    </row>
    <row r="627" spans="1:20" x14ac:dyDescent="0.25">
      <c r="A627" s="1">
        <v>3185</v>
      </c>
      <c r="B627" t="s">
        <v>20</v>
      </c>
      <c r="C627" t="s">
        <v>25</v>
      </c>
      <c r="D627" t="s">
        <v>48</v>
      </c>
      <c r="E627" t="s">
        <v>43</v>
      </c>
      <c r="F627" t="s">
        <v>74</v>
      </c>
      <c r="G627" t="s">
        <v>114</v>
      </c>
      <c r="H627" t="s">
        <v>481</v>
      </c>
      <c r="I627" t="s">
        <v>114</v>
      </c>
      <c r="J627" t="s">
        <v>110</v>
      </c>
      <c r="K627" t="s">
        <v>1137</v>
      </c>
      <c r="L627" t="s">
        <v>126</v>
      </c>
      <c r="M627" t="s">
        <v>126</v>
      </c>
      <c r="N627" t="s">
        <v>73</v>
      </c>
      <c r="O627" t="s">
        <v>92</v>
      </c>
      <c r="P627" t="s">
        <v>585</v>
      </c>
      <c r="Q627" t="s">
        <v>73</v>
      </c>
      <c r="R627" t="s">
        <v>1892</v>
      </c>
      <c r="S627" t="s">
        <v>89</v>
      </c>
      <c r="T627" t="s">
        <v>78</v>
      </c>
    </row>
    <row r="628" spans="1:20" x14ac:dyDescent="0.25">
      <c r="A628" s="1">
        <v>3186</v>
      </c>
      <c r="B628" t="s">
        <v>20</v>
      </c>
      <c r="C628" t="s">
        <v>26</v>
      </c>
      <c r="D628" t="s">
        <v>48</v>
      </c>
      <c r="E628" t="s">
        <v>59</v>
      </c>
      <c r="F628" t="s">
        <v>73</v>
      </c>
      <c r="G628" t="s">
        <v>79</v>
      </c>
      <c r="H628" t="s">
        <v>235</v>
      </c>
      <c r="I628" t="s">
        <v>114</v>
      </c>
      <c r="J628" t="s">
        <v>91</v>
      </c>
      <c r="K628" t="s">
        <v>1358</v>
      </c>
      <c r="L628" t="s">
        <v>101</v>
      </c>
      <c r="M628" t="s">
        <v>126</v>
      </c>
      <c r="N628" t="s">
        <v>74</v>
      </c>
      <c r="O628" t="s">
        <v>114</v>
      </c>
      <c r="P628" t="s">
        <v>914</v>
      </c>
      <c r="Q628" t="s">
        <v>74</v>
      </c>
      <c r="R628" t="s">
        <v>1040</v>
      </c>
      <c r="S628" t="s">
        <v>78</v>
      </c>
      <c r="T628" t="s">
        <v>126</v>
      </c>
    </row>
    <row r="629" spans="1:20" x14ac:dyDescent="0.25">
      <c r="A629" s="1">
        <v>3187</v>
      </c>
      <c r="B629" t="s">
        <v>20</v>
      </c>
      <c r="C629" t="s">
        <v>27</v>
      </c>
      <c r="D629" t="s">
        <v>48</v>
      </c>
      <c r="E629" t="s">
        <v>72</v>
      </c>
      <c r="F629" t="s">
        <v>73</v>
      </c>
      <c r="G629" t="s">
        <v>95</v>
      </c>
      <c r="H629" t="s">
        <v>503</v>
      </c>
      <c r="I629" t="s">
        <v>98</v>
      </c>
      <c r="J629" t="s">
        <v>86</v>
      </c>
      <c r="K629" t="s">
        <v>1076</v>
      </c>
      <c r="L629" t="s">
        <v>101</v>
      </c>
      <c r="M629" t="s">
        <v>74</v>
      </c>
      <c r="N629" t="s">
        <v>101</v>
      </c>
      <c r="O629" t="s">
        <v>92</v>
      </c>
      <c r="P629" t="s">
        <v>1349</v>
      </c>
      <c r="Q629" t="s">
        <v>74</v>
      </c>
      <c r="R629" t="s">
        <v>1910</v>
      </c>
      <c r="S629" t="s">
        <v>117</v>
      </c>
      <c r="T629" t="s">
        <v>1116</v>
      </c>
    </row>
    <row r="630" spans="1:20" x14ac:dyDescent="0.25">
      <c r="A630" s="1">
        <v>3188</v>
      </c>
      <c r="B630" t="s">
        <v>20</v>
      </c>
      <c r="C630" t="s">
        <v>28</v>
      </c>
      <c r="D630" t="s">
        <v>48</v>
      </c>
      <c r="E630" t="s">
        <v>63</v>
      </c>
      <c r="F630" t="s">
        <v>74</v>
      </c>
      <c r="G630" t="s">
        <v>108</v>
      </c>
      <c r="H630" t="s">
        <v>1017</v>
      </c>
      <c r="I630" t="s">
        <v>94</v>
      </c>
      <c r="J630" t="s">
        <v>88</v>
      </c>
      <c r="K630" t="s">
        <v>1302</v>
      </c>
      <c r="L630" t="s">
        <v>101</v>
      </c>
      <c r="M630" t="s">
        <v>73</v>
      </c>
      <c r="N630" t="s">
        <v>74</v>
      </c>
      <c r="O630" t="s">
        <v>80</v>
      </c>
      <c r="P630" t="s">
        <v>894</v>
      </c>
      <c r="Q630" t="s">
        <v>74</v>
      </c>
      <c r="R630" t="s">
        <v>1473</v>
      </c>
      <c r="S630" t="s">
        <v>75</v>
      </c>
      <c r="T630" t="s">
        <v>87</v>
      </c>
    </row>
    <row r="631" spans="1:20" x14ac:dyDescent="0.25">
      <c r="A631" s="1">
        <v>3189</v>
      </c>
      <c r="B631" t="s">
        <v>20</v>
      </c>
      <c r="C631" t="s">
        <v>40</v>
      </c>
      <c r="D631" t="s">
        <v>48</v>
      </c>
      <c r="E631" t="s">
        <v>71</v>
      </c>
      <c r="F631" t="s">
        <v>73</v>
      </c>
      <c r="G631" t="s">
        <v>94</v>
      </c>
      <c r="H631" t="s">
        <v>420</v>
      </c>
      <c r="I631" t="s">
        <v>75</v>
      </c>
      <c r="J631" t="s">
        <v>77</v>
      </c>
      <c r="K631" t="s">
        <v>1170</v>
      </c>
      <c r="L631" t="s">
        <v>101</v>
      </c>
      <c r="M631" t="s">
        <v>74</v>
      </c>
      <c r="N631" t="s">
        <v>126</v>
      </c>
      <c r="O631" t="s">
        <v>95</v>
      </c>
      <c r="P631" t="s">
        <v>905</v>
      </c>
      <c r="Q631" t="s">
        <v>74</v>
      </c>
      <c r="R631" t="s">
        <v>1637</v>
      </c>
      <c r="S631" t="s">
        <v>82</v>
      </c>
      <c r="T631" t="s">
        <v>76</v>
      </c>
    </row>
    <row r="632" spans="1:20" x14ac:dyDescent="0.25">
      <c r="A632" s="1">
        <v>3190</v>
      </c>
      <c r="B632" t="s">
        <v>20</v>
      </c>
      <c r="C632" t="s">
        <v>29</v>
      </c>
      <c r="D632" t="s">
        <v>48</v>
      </c>
      <c r="E632" t="s">
        <v>47</v>
      </c>
      <c r="F632" t="s">
        <v>73</v>
      </c>
      <c r="G632" t="s">
        <v>95</v>
      </c>
      <c r="H632" t="s">
        <v>1002</v>
      </c>
      <c r="I632" t="s">
        <v>99</v>
      </c>
      <c r="J632" t="s">
        <v>94</v>
      </c>
      <c r="K632" t="s">
        <v>1280</v>
      </c>
      <c r="L632" t="s">
        <v>126</v>
      </c>
      <c r="M632" t="s">
        <v>73</v>
      </c>
      <c r="N632" t="s">
        <v>101</v>
      </c>
      <c r="O632" t="s">
        <v>79</v>
      </c>
      <c r="P632" t="s">
        <v>1257</v>
      </c>
      <c r="Q632" t="s">
        <v>126</v>
      </c>
      <c r="R632" t="s">
        <v>2045</v>
      </c>
      <c r="S632" t="s">
        <v>78</v>
      </c>
      <c r="T632" t="s">
        <v>131</v>
      </c>
    </row>
    <row r="633" spans="1:20" x14ac:dyDescent="0.25">
      <c r="A633" s="1">
        <v>3191</v>
      </c>
      <c r="B633" t="s">
        <v>20</v>
      </c>
      <c r="C633" t="s">
        <v>30</v>
      </c>
      <c r="D633" t="s">
        <v>48</v>
      </c>
      <c r="E633" t="s">
        <v>62</v>
      </c>
      <c r="F633" t="s">
        <v>74</v>
      </c>
      <c r="G633" t="s">
        <v>95</v>
      </c>
      <c r="H633" t="s">
        <v>326</v>
      </c>
      <c r="I633" t="s">
        <v>89</v>
      </c>
      <c r="J633" t="s">
        <v>93</v>
      </c>
      <c r="K633" t="s">
        <v>1300</v>
      </c>
      <c r="L633" t="s">
        <v>74</v>
      </c>
      <c r="M633" t="s">
        <v>73</v>
      </c>
      <c r="N633" t="s">
        <v>126</v>
      </c>
      <c r="O633" t="s">
        <v>80</v>
      </c>
      <c r="P633" t="s">
        <v>1225</v>
      </c>
      <c r="Q633" t="s">
        <v>101</v>
      </c>
      <c r="R633" t="s">
        <v>1860</v>
      </c>
      <c r="S633" t="s">
        <v>106</v>
      </c>
      <c r="T633" t="s">
        <v>76</v>
      </c>
    </row>
    <row r="634" spans="1:20" x14ac:dyDescent="0.25">
      <c r="A634" s="1">
        <v>3192</v>
      </c>
      <c r="B634" t="s">
        <v>20</v>
      </c>
      <c r="C634" t="s">
        <v>31</v>
      </c>
      <c r="D634" t="s">
        <v>48</v>
      </c>
      <c r="E634" t="s">
        <v>49</v>
      </c>
      <c r="F634" t="s">
        <v>74</v>
      </c>
      <c r="G634" t="s">
        <v>80</v>
      </c>
      <c r="H634" t="s">
        <v>986</v>
      </c>
      <c r="I634" t="s">
        <v>103</v>
      </c>
      <c r="J634" t="s">
        <v>94</v>
      </c>
      <c r="K634" t="s">
        <v>1160</v>
      </c>
      <c r="L634" t="s">
        <v>101</v>
      </c>
      <c r="M634" t="s">
        <v>73</v>
      </c>
      <c r="N634" t="s">
        <v>73</v>
      </c>
      <c r="O634" t="s">
        <v>112</v>
      </c>
      <c r="P634" t="s">
        <v>1142</v>
      </c>
      <c r="Q634" t="s">
        <v>126</v>
      </c>
      <c r="R634" t="s">
        <v>2190</v>
      </c>
      <c r="S634" t="s">
        <v>85</v>
      </c>
      <c r="T634" t="s">
        <v>117</v>
      </c>
    </row>
    <row r="635" spans="1:20" x14ac:dyDescent="0.25">
      <c r="A635" s="1">
        <v>3193</v>
      </c>
      <c r="B635" t="s">
        <v>20</v>
      </c>
      <c r="C635" t="s">
        <v>32</v>
      </c>
      <c r="D635" t="s">
        <v>48</v>
      </c>
      <c r="E635" t="s">
        <v>43</v>
      </c>
      <c r="F635" t="s">
        <v>73</v>
      </c>
      <c r="G635" t="s">
        <v>94</v>
      </c>
      <c r="H635" t="s">
        <v>766</v>
      </c>
      <c r="I635" t="s">
        <v>79</v>
      </c>
      <c r="J635" t="s">
        <v>88</v>
      </c>
      <c r="K635" t="s">
        <v>1193</v>
      </c>
      <c r="L635" t="s">
        <v>101</v>
      </c>
      <c r="M635" t="s">
        <v>126</v>
      </c>
      <c r="N635" t="s">
        <v>126</v>
      </c>
      <c r="O635" t="s">
        <v>93</v>
      </c>
      <c r="P635" t="s">
        <v>873</v>
      </c>
      <c r="Q635" t="s">
        <v>73</v>
      </c>
      <c r="R635" t="s">
        <v>759</v>
      </c>
      <c r="S635" t="s">
        <v>85</v>
      </c>
      <c r="T635" t="s">
        <v>76</v>
      </c>
    </row>
    <row r="636" spans="1:20" x14ac:dyDescent="0.25">
      <c r="A636" s="1">
        <v>3194</v>
      </c>
      <c r="B636" t="s">
        <v>20</v>
      </c>
      <c r="C636" t="s">
        <v>33</v>
      </c>
      <c r="D636" t="s">
        <v>48</v>
      </c>
      <c r="E636" t="s">
        <v>67</v>
      </c>
      <c r="F636" t="s">
        <v>74</v>
      </c>
      <c r="G636" t="s">
        <v>77</v>
      </c>
      <c r="H636" t="s">
        <v>748</v>
      </c>
      <c r="I636" t="s">
        <v>102</v>
      </c>
      <c r="J636" t="s">
        <v>111</v>
      </c>
      <c r="K636" t="s">
        <v>1217</v>
      </c>
      <c r="L636" t="s">
        <v>73</v>
      </c>
      <c r="M636" t="s">
        <v>73</v>
      </c>
      <c r="N636" t="s">
        <v>73</v>
      </c>
      <c r="O636" t="s">
        <v>94</v>
      </c>
      <c r="P636" t="s">
        <v>1125</v>
      </c>
      <c r="Q636" t="s">
        <v>74</v>
      </c>
      <c r="R636" t="s">
        <v>1875</v>
      </c>
      <c r="S636" t="s">
        <v>85</v>
      </c>
      <c r="T636" t="s">
        <v>131</v>
      </c>
    </row>
    <row r="637" spans="1:20" x14ac:dyDescent="0.25">
      <c r="A637" s="1">
        <v>3195</v>
      </c>
      <c r="B637" t="s">
        <v>20</v>
      </c>
      <c r="C637" t="s">
        <v>34</v>
      </c>
      <c r="D637" t="s">
        <v>48</v>
      </c>
      <c r="E637" t="s">
        <v>61</v>
      </c>
      <c r="F637" t="s">
        <v>74</v>
      </c>
      <c r="G637" t="s">
        <v>86</v>
      </c>
      <c r="H637" t="s">
        <v>914</v>
      </c>
      <c r="I637" t="s">
        <v>106</v>
      </c>
      <c r="J637" t="s">
        <v>86</v>
      </c>
      <c r="K637" t="s">
        <v>1222</v>
      </c>
      <c r="L637" t="s">
        <v>101</v>
      </c>
      <c r="M637" t="s">
        <v>73</v>
      </c>
      <c r="N637" t="s">
        <v>74</v>
      </c>
      <c r="O637" t="s">
        <v>86</v>
      </c>
      <c r="P637" t="s">
        <v>817</v>
      </c>
      <c r="Q637" t="s">
        <v>73</v>
      </c>
      <c r="R637" t="s">
        <v>1478</v>
      </c>
      <c r="S637" t="s">
        <v>82</v>
      </c>
      <c r="T637" t="s">
        <v>1116</v>
      </c>
    </row>
    <row r="638" spans="1:20" x14ac:dyDescent="0.25">
      <c r="A638" s="1">
        <v>3196</v>
      </c>
      <c r="B638" t="s">
        <v>20</v>
      </c>
      <c r="C638" t="s">
        <v>36</v>
      </c>
      <c r="D638" t="s">
        <v>48</v>
      </c>
      <c r="E638" t="s">
        <v>47</v>
      </c>
      <c r="F638" t="s">
        <v>74</v>
      </c>
      <c r="G638" t="s">
        <v>102</v>
      </c>
      <c r="H638" t="s">
        <v>673</v>
      </c>
      <c r="I638" t="s">
        <v>90</v>
      </c>
      <c r="J638" t="s">
        <v>94</v>
      </c>
      <c r="K638" t="s">
        <v>1006</v>
      </c>
      <c r="L638" t="s">
        <v>126</v>
      </c>
      <c r="M638" t="s">
        <v>73</v>
      </c>
      <c r="N638" t="s">
        <v>1116</v>
      </c>
      <c r="O638" t="s">
        <v>105</v>
      </c>
      <c r="P638" t="s">
        <v>1198</v>
      </c>
      <c r="Q638" t="s">
        <v>74</v>
      </c>
      <c r="R638" t="s">
        <v>2104</v>
      </c>
      <c r="S638" t="s">
        <v>106</v>
      </c>
      <c r="T638" t="s">
        <v>117</v>
      </c>
    </row>
    <row r="639" spans="1:20" x14ac:dyDescent="0.25">
      <c r="A639" s="1">
        <v>3197</v>
      </c>
      <c r="B639" t="s">
        <v>20</v>
      </c>
      <c r="C639" t="s">
        <v>37</v>
      </c>
      <c r="D639" t="s">
        <v>48</v>
      </c>
      <c r="E639" t="s">
        <v>44</v>
      </c>
      <c r="F639" t="s">
        <v>73</v>
      </c>
      <c r="G639" t="s">
        <v>108</v>
      </c>
      <c r="H639" t="s">
        <v>152</v>
      </c>
      <c r="I639" t="s">
        <v>75</v>
      </c>
      <c r="J639" t="s">
        <v>114</v>
      </c>
      <c r="K639" t="s">
        <v>1225</v>
      </c>
      <c r="L639" t="s">
        <v>74</v>
      </c>
      <c r="M639" t="s">
        <v>73</v>
      </c>
      <c r="N639" t="s">
        <v>74</v>
      </c>
      <c r="O639" t="s">
        <v>104</v>
      </c>
      <c r="P639" t="s">
        <v>1244</v>
      </c>
      <c r="Q639" t="s">
        <v>101</v>
      </c>
      <c r="R639" t="s">
        <v>1589</v>
      </c>
      <c r="S639" t="s">
        <v>87</v>
      </c>
      <c r="T639" t="s">
        <v>1116</v>
      </c>
    </row>
    <row r="640" spans="1:20" x14ac:dyDescent="0.25">
      <c r="A640" s="1">
        <v>3198</v>
      </c>
      <c r="B640" t="s">
        <v>20</v>
      </c>
      <c r="C640" t="s">
        <v>38</v>
      </c>
      <c r="D640" t="s">
        <v>48</v>
      </c>
      <c r="E640" t="s">
        <v>57</v>
      </c>
      <c r="F640" t="s">
        <v>74</v>
      </c>
      <c r="G640" t="s">
        <v>75</v>
      </c>
      <c r="H640" t="s">
        <v>231</v>
      </c>
      <c r="I640" t="s">
        <v>102</v>
      </c>
      <c r="J640" t="s">
        <v>119</v>
      </c>
      <c r="K640" t="s">
        <v>1303</v>
      </c>
      <c r="L640" t="s">
        <v>126</v>
      </c>
      <c r="M640" t="s">
        <v>74</v>
      </c>
      <c r="N640" t="s">
        <v>73</v>
      </c>
      <c r="O640" t="s">
        <v>99</v>
      </c>
      <c r="P640" t="s">
        <v>93</v>
      </c>
      <c r="Q640" t="s">
        <v>73</v>
      </c>
      <c r="R640" t="s">
        <v>1703</v>
      </c>
      <c r="S640" t="s">
        <v>106</v>
      </c>
      <c r="T640" t="s">
        <v>131</v>
      </c>
    </row>
    <row r="641" spans="1:20" x14ac:dyDescent="0.25">
      <c r="A641" s="1">
        <v>3199</v>
      </c>
      <c r="B641" t="s">
        <v>20</v>
      </c>
      <c r="C641" t="s">
        <v>39</v>
      </c>
      <c r="D641" t="s">
        <v>48</v>
      </c>
      <c r="E641" t="s">
        <v>67</v>
      </c>
      <c r="F641" t="s">
        <v>73</v>
      </c>
      <c r="G641" t="s">
        <v>86</v>
      </c>
      <c r="H641" t="s">
        <v>169</v>
      </c>
      <c r="I641" t="s">
        <v>77</v>
      </c>
      <c r="J641" t="s">
        <v>97</v>
      </c>
      <c r="K641" t="s">
        <v>1267</v>
      </c>
      <c r="L641" t="s">
        <v>101</v>
      </c>
      <c r="M641" t="s">
        <v>74</v>
      </c>
      <c r="N641" t="s">
        <v>1116</v>
      </c>
      <c r="O641" t="s">
        <v>94</v>
      </c>
      <c r="P641" t="s">
        <v>537</v>
      </c>
      <c r="Q641" t="s">
        <v>74</v>
      </c>
      <c r="R641" t="s">
        <v>2027</v>
      </c>
      <c r="S641" t="s">
        <v>96</v>
      </c>
      <c r="T641" t="s">
        <v>101</v>
      </c>
    </row>
    <row r="642" spans="1:20" x14ac:dyDescent="0.25">
      <c r="A642" s="1">
        <v>3200</v>
      </c>
      <c r="B642" t="s">
        <v>20</v>
      </c>
      <c r="C642" t="s">
        <v>24</v>
      </c>
      <c r="D642" t="s">
        <v>49</v>
      </c>
      <c r="E642" t="s">
        <v>61</v>
      </c>
      <c r="F642" t="s">
        <v>74</v>
      </c>
      <c r="G642" t="s">
        <v>90</v>
      </c>
      <c r="H642" t="s">
        <v>1020</v>
      </c>
      <c r="I642" t="s">
        <v>99</v>
      </c>
      <c r="J642" t="s">
        <v>94</v>
      </c>
      <c r="K642" t="s">
        <v>1295</v>
      </c>
      <c r="L642" t="s">
        <v>101</v>
      </c>
      <c r="M642" t="s">
        <v>74</v>
      </c>
      <c r="N642" t="s">
        <v>126</v>
      </c>
      <c r="O642" t="s">
        <v>77</v>
      </c>
      <c r="P642" t="s">
        <v>334</v>
      </c>
      <c r="Q642" t="s">
        <v>73</v>
      </c>
      <c r="R642" t="s">
        <v>2077</v>
      </c>
      <c r="S642" t="s">
        <v>78</v>
      </c>
      <c r="T642" t="s">
        <v>131</v>
      </c>
    </row>
    <row r="643" spans="1:20" x14ac:dyDescent="0.25">
      <c r="A643" s="1">
        <v>3201</v>
      </c>
      <c r="B643" t="s">
        <v>20</v>
      </c>
      <c r="C643" t="s">
        <v>25</v>
      </c>
      <c r="D643" t="s">
        <v>49</v>
      </c>
      <c r="E643" t="s">
        <v>72</v>
      </c>
      <c r="F643" t="s">
        <v>73</v>
      </c>
      <c r="G643" t="s">
        <v>102</v>
      </c>
      <c r="H643" t="s">
        <v>238</v>
      </c>
      <c r="I643" t="s">
        <v>94</v>
      </c>
      <c r="J643" t="s">
        <v>119</v>
      </c>
      <c r="K643" t="s">
        <v>1272</v>
      </c>
      <c r="L643" t="s">
        <v>74</v>
      </c>
      <c r="M643" t="s">
        <v>74</v>
      </c>
      <c r="N643" t="s">
        <v>126</v>
      </c>
      <c r="O643" t="s">
        <v>75</v>
      </c>
      <c r="P643" t="s">
        <v>133</v>
      </c>
      <c r="Q643" t="s">
        <v>74</v>
      </c>
      <c r="R643" t="s">
        <v>1407</v>
      </c>
      <c r="S643" t="s">
        <v>85</v>
      </c>
      <c r="T643" t="s">
        <v>131</v>
      </c>
    </row>
    <row r="644" spans="1:20" x14ac:dyDescent="0.25">
      <c r="A644" s="1">
        <v>3202</v>
      </c>
      <c r="B644" t="s">
        <v>20</v>
      </c>
      <c r="C644" t="s">
        <v>26</v>
      </c>
      <c r="D644" t="s">
        <v>49</v>
      </c>
      <c r="E644" t="s">
        <v>46</v>
      </c>
      <c r="F644" t="s">
        <v>74</v>
      </c>
      <c r="G644" t="s">
        <v>75</v>
      </c>
      <c r="H644" t="s">
        <v>684</v>
      </c>
      <c r="I644" t="s">
        <v>79</v>
      </c>
      <c r="J644" t="s">
        <v>100</v>
      </c>
      <c r="K644" t="s">
        <v>1237</v>
      </c>
      <c r="L644" t="s">
        <v>126</v>
      </c>
      <c r="M644" t="s">
        <v>73</v>
      </c>
      <c r="N644" t="s">
        <v>74</v>
      </c>
      <c r="O644" t="s">
        <v>96</v>
      </c>
      <c r="P644" t="s">
        <v>447</v>
      </c>
      <c r="Q644" t="s">
        <v>73</v>
      </c>
      <c r="R644" t="s">
        <v>1813</v>
      </c>
      <c r="S644" t="s">
        <v>78</v>
      </c>
      <c r="T644" t="s">
        <v>126</v>
      </c>
    </row>
    <row r="645" spans="1:20" x14ac:dyDescent="0.25">
      <c r="A645" s="1">
        <v>3203</v>
      </c>
      <c r="B645" t="s">
        <v>20</v>
      </c>
      <c r="C645" t="s">
        <v>27</v>
      </c>
      <c r="D645" t="s">
        <v>49</v>
      </c>
      <c r="E645" t="s">
        <v>68</v>
      </c>
      <c r="F645" t="s">
        <v>73</v>
      </c>
      <c r="G645" t="s">
        <v>75</v>
      </c>
      <c r="H645" t="s">
        <v>218</v>
      </c>
      <c r="I645" t="s">
        <v>89</v>
      </c>
      <c r="J645" t="s">
        <v>102</v>
      </c>
      <c r="K645" t="s">
        <v>1177</v>
      </c>
      <c r="L645" t="s">
        <v>74</v>
      </c>
      <c r="M645" t="s">
        <v>74</v>
      </c>
      <c r="N645" t="s">
        <v>74</v>
      </c>
      <c r="O645" t="s">
        <v>113</v>
      </c>
      <c r="P645" t="s">
        <v>180</v>
      </c>
      <c r="Q645" t="s">
        <v>74</v>
      </c>
      <c r="R645" t="s">
        <v>2056</v>
      </c>
      <c r="S645" t="s">
        <v>96</v>
      </c>
      <c r="T645" t="s">
        <v>117</v>
      </c>
    </row>
    <row r="646" spans="1:20" x14ac:dyDescent="0.25">
      <c r="A646" s="1">
        <v>3204</v>
      </c>
      <c r="B646" t="s">
        <v>20</v>
      </c>
      <c r="C646" t="s">
        <v>28</v>
      </c>
      <c r="D646" t="s">
        <v>49</v>
      </c>
      <c r="E646" t="s">
        <v>47</v>
      </c>
      <c r="F646" t="s">
        <v>74</v>
      </c>
      <c r="G646" t="s">
        <v>96</v>
      </c>
      <c r="H646" t="s">
        <v>556</v>
      </c>
      <c r="I646" t="s">
        <v>113</v>
      </c>
      <c r="J646" t="s">
        <v>88</v>
      </c>
      <c r="K646" t="s">
        <v>1248</v>
      </c>
      <c r="L646" t="s">
        <v>126</v>
      </c>
      <c r="M646" t="s">
        <v>73</v>
      </c>
      <c r="N646" t="s">
        <v>1116</v>
      </c>
      <c r="O646" t="s">
        <v>99</v>
      </c>
      <c r="P646" t="s">
        <v>576</v>
      </c>
      <c r="Q646" t="s">
        <v>73</v>
      </c>
      <c r="R646" t="s">
        <v>1606</v>
      </c>
      <c r="S646" t="s">
        <v>85</v>
      </c>
      <c r="T646" t="s">
        <v>131</v>
      </c>
    </row>
    <row r="647" spans="1:20" x14ac:dyDescent="0.25">
      <c r="A647" s="1">
        <v>3205</v>
      </c>
      <c r="B647" t="s">
        <v>20</v>
      </c>
      <c r="C647" t="s">
        <v>40</v>
      </c>
      <c r="D647" t="s">
        <v>49</v>
      </c>
      <c r="E647" t="s">
        <v>52</v>
      </c>
      <c r="F647" t="s">
        <v>73</v>
      </c>
      <c r="G647" t="s">
        <v>89</v>
      </c>
      <c r="H647" t="s">
        <v>263</v>
      </c>
      <c r="I647" t="s">
        <v>95</v>
      </c>
      <c r="J647" t="s">
        <v>112</v>
      </c>
      <c r="K647" t="s">
        <v>1158</v>
      </c>
      <c r="L647" t="s">
        <v>74</v>
      </c>
      <c r="M647" t="s">
        <v>74</v>
      </c>
      <c r="N647" t="s">
        <v>74</v>
      </c>
      <c r="O647" t="s">
        <v>77</v>
      </c>
      <c r="P647" t="s">
        <v>447</v>
      </c>
      <c r="Q647" t="s">
        <v>73</v>
      </c>
      <c r="R647" t="s">
        <v>2128</v>
      </c>
      <c r="S647" t="s">
        <v>82</v>
      </c>
      <c r="T647" t="s">
        <v>76</v>
      </c>
    </row>
    <row r="648" spans="1:20" x14ac:dyDescent="0.25">
      <c r="A648" s="1">
        <v>3206</v>
      </c>
      <c r="B648" t="s">
        <v>20</v>
      </c>
      <c r="C648" t="s">
        <v>30</v>
      </c>
      <c r="D648" t="s">
        <v>49</v>
      </c>
      <c r="E648" t="s">
        <v>66</v>
      </c>
      <c r="F648" t="s">
        <v>74</v>
      </c>
      <c r="G648" t="s">
        <v>102</v>
      </c>
      <c r="H648" t="s">
        <v>955</v>
      </c>
      <c r="I648" t="s">
        <v>107</v>
      </c>
      <c r="J648" t="s">
        <v>109</v>
      </c>
      <c r="K648" t="s">
        <v>1327</v>
      </c>
      <c r="L648" t="s">
        <v>74</v>
      </c>
      <c r="M648" t="s">
        <v>73</v>
      </c>
      <c r="N648" t="s">
        <v>101</v>
      </c>
      <c r="O648" t="s">
        <v>77</v>
      </c>
      <c r="P648" t="s">
        <v>530</v>
      </c>
      <c r="Q648" t="s">
        <v>74</v>
      </c>
      <c r="R648" t="s">
        <v>2215</v>
      </c>
      <c r="S648" t="s">
        <v>106</v>
      </c>
      <c r="T648" t="s">
        <v>83</v>
      </c>
    </row>
    <row r="649" spans="1:20" x14ac:dyDescent="0.25">
      <c r="A649" s="1">
        <v>3207</v>
      </c>
      <c r="B649" t="s">
        <v>20</v>
      </c>
      <c r="C649" t="s">
        <v>31</v>
      </c>
      <c r="D649" t="s">
        <v>49</v>
      </c>
      <c r="E649" t="s">
        <v>48</v>
      </c>
      <c r="F649" t="s">
        <v>73</v>
      </c>
      <c r="G649" t="s">
        <v>78</v>
      </c>
      <c r="H649" t="s">
        <v>485</v>
      </c>
      <c r="I649" t="s">
        <v>99</v>
      </c>
      <c r="J649" t="s">
        <v>86</v>
      </c>
      <c r="K649" t="s">
        <v>1139</v>
      </c>
      <c r="L649" t="s">
        <v>74</v>
      </c>
      <c r="M649" t="s">
        <v>73</v>
      </c>
      <c r="N649" t="s">
        <v>1116</v>
      </c>
      <c r="O649" t="s">
        <v>82</v>
      </c>
      <c r="P649" t="s">
        <v>110</v>
      </c>
      <c r="Q649" t="s">
        <v>73</v>
      </c>
      <c r="R649" t="s">
        <v>2189</v>
      </c>
      <c r="S649" t="s">
        <v>87</v>
      </c>
      <c r="T649" t="s">
        <v>74</v>
      </c>
    </row>
    <row r="650" spans="1:20" x14ac:dyDescent="0.25">
      <c r="A650" s="1">
        <v>3208</v>
      </c>
      <c r="B650" t="s">
        <v>20</v>
      </c>
      <c r="C650" t="s">
        <v>32</v>
      </c>
      <c r="D650" t="s">
        <v>49</v>
      </c>
      <c r="E650" t="s">
        <v>67</v>
      </c>
      <c r="F650" t="s">
        <v>73</v>
      </c>
      <c r="G650" t="s">
        <v>79</v>
      </c>
      <c r="H650" t="s">
        <v>900</v>
      </c>
      <c r="I650" t="s">
        <v>97</v>
      </c>
      <c r="J650" t="s">
        <v>119</v>
      </c>
      <c r="K650" t="s">
        <v>1332</v>
      </c>
      <c r="L650" t="s">
        <v>101</v>
      </c>
      <c r="M650" t="s">
        <v>73</v>
      </c>
      <c r="N650" t="s">
        <v>74</v>
      </c>
      <c r="O650" t="s">
        <v>99</v>
      </c>
      <c r="P650" t="s">
        <v>118</v>
      </c>
      <c r="Q650" t="s">
        <v>74</v>
      </c>
      <c r="R650" t="s">
        <v>1092</v>
      </c>
      <c r="S650" t="s">
        <v>78</v>
      </c>
      <c r="T650" t="s">
        <v>1116</v>
      </c>
    </row>
    <row r="651" spans="1:20" x14ac:dyDescent="0.25">
      <c r="A651" s="1">
        <v>3209</v>
      </c>
      <c r="B651" t="s">
        <v>20</v>
      </c>
      <c r="C651" t="s">
        <v>33</v>
      </c>
      <c r="D651" t="s">
        <v>49</v>
      </c>
      <c r="E651" t="s">
        <v>43</v>
      </c>
      <c r="F651" t="s">
        <v>74</v>
      </c>
      <c r="G651" t="s">
        <v>75</v>
      </c>
      <c r="H651" t="s">
        <v>167</v>
      </c>
      <c r="I651" t="s">
        <v>102</v>
      </c>
      <c r="J651" t="s">
        <v>80</v>
      </c>
      <c r="K651" t="s">
        <v>1271</v>
      </c>
      <c r="L651" t="s">
        <v>74</v>
      </c>
      <c r="M651" t="s">
        <v>73</v>
      </c>
      <c r="N651" t="s">
        <v>74</v>
      </c>
      <c r="O651" t="s">
        <v>89</v>
      </c>
      <c r="P651" t="s">
        <v>944</v>
      </c>
      <c r="Q651" t="s">
        <v>74</v>
      </c>
      <c r="R651" t="s">
        <v>1858</v>
      </c>
      <c r="S651" t="s">
        <v>87</v>
      </c>
      <c r="T651" t="s">
        <v>101</v>
      </c>
    </row>
    <row r="652" spans="1:20" x14ac:dyDescent="0.25">
      <c r="A652" s="1">
        <v>3210</v>
      </c>
      <c r="B652" t="s">
        <v>20</v>
      </c>
      <c r="C652" t="s">
        <v>34</v>
      </c>
      <c r="D652" t="s">
        <v>49</v>
      </c>
      <c r="E652" t="s">
        <v>72</v>
      </c>
      <c r="F652" t="s">
        <v>74</v>
      </c>
      <c r="G652" t="s">
        <v>92</v>
      </c>
      <c r="H652" t="s">
        <v>1038</v>
      </c>
      <c r="I652" t="s">
        <v>88</v>
      </c>
      <c r="J652" t="s">
        <v>130</v>
      </c>
      <c r="K652" t="s">
        <v>1390</v>
      </c>
      <c r="L652" t="s">
        <v>101</v>
      </c>
      <c r="M652" t="s">
        <v>73</v>
      </c>
      <c r="N652" t="s">
        <v>73</v>
      </c>
      <c r="O652" t="s">
        <v>99</v>
      </c>
      <c r="P652" t="s">
        <v>127</v>
      </c>
      <c r="Q652" t="s">
        <v>73</v>
      </c>
      <c r="R652" t="s">
        <v>924</v>
      </c>
      <c r="S652" t="s">
        <v>106</v>
      </c>
      <c r="T652" t="s">
        <v>117</v>
      </c>
    </row>
    <row r="653" spans="1:20" x14ac:dyDescent="0.25">
      <c r="A653" s="1">
        <v>3211</v>
      </c>
      <c r="B653" t="s">
        <v>20</v>
      </c>
      <c r="C653" t="s">
        <v>35</v>
      </c>
      <c r="D653" t="s">
        <v>49</v>
      </c>
      <c r="E653" t="s">
        <v>60</v>
      </c>
      <c r="F653" t="s">
        <v>73</v>
      </c>
      <c r="G653" t="s">
        <v>106</v>
      </c>
      <c r="H653" t="s">
        <v>360</v>
      </c>
      <c r="I653" t="s">
        <v>108</v>
      </c>
      <c r="J653" t="s">
        <v>129</v>
      </c>
      <c r="K653" t="s">
        <v>1254</v>
      </c>
      <c r="L653" t="s">
        <v>74</v>
      </c>
      <c r="M653" t="s">
        <v>73</v>
      </c>
      <c r="N653" t="s">
        <v>101</v>
      </c>
      <c r="O653" t="s">
        <v>99</v>
      </c>
      <c r="P653" t="s">
        <v>609</v>
      </c>
      <c r="Q653" t="s">
        <v>73</v>
      </c>
      <c r="R653" t="s">
        <v>2063</v>
      </c>
      <c r="S653" t="s">
        <v>89</v>
      </c>
      <c r="T653" t="s">
        <v>83</v>
      </c>
    </row>
    <row r="654" spans="1:20" x14ac:dyDescent="0.25">
      <c r="A654" s="1">
        <v>3212</v>
      </c>
      <c r="B654" t="s">
        <v>20</v>
      </c>
      <c r="C654" t="s">
        <v>36</v>
      </c>
      <c r="D654" t="s">
        <v>49</v>
      </c>
      <c r="E654" t="s">
        <v>61</v>
      </c>
      <c r="F654" t="s">
        <v>73</v>
      </c>
      <c r="G654" t="s">
        <v>78</v>
      </c>
      <c r="H654" t="s">
        <v>182</v>
      </c>
      <c r="I654" t="s">
        <v>75</v>
      </c>
      <c r="J654" t="s">
        <v>94</v>
      </c>
      <c r="K654" t="s">
        <v>1217</v>
      </c>
      <c r="L654" t="s">
        <v>74</v>
      </c>
      <c r="M654" t="s">
        <v>74</v>
      </c>
      <c r="N654" t="s">
        <v>101</v>
      </c>
      <c r="O654" t="s">
        <v>108</v>
      </c>
      <c r="P654" t="s">
        <v>235</v>
      </c>
      <c r="Q654" t="s">
        <v>73</v>
      </c>
      <c r="R654" t="s">
        <v>1535</v>
      </c>
      <c r="S654" t="s">
        <v>96</v>
      </c>
      <c r="T654" t="s">
        <v>126</v>
      </c>
    </row>
    <row r="655" spans="1:20" x14ac:dyDescent="0.25">
      <c r="A655" s="1">
        <v>3213</v>
      </c>
      <c r="B655" t="s">
        <v>20</v>
      </c>
      <c r="C655" t="s">
        <v>37</v>
      </c>
      <c r="D655" t="s">
        <v>49</v>
      </c>
      <c r="E655" t="s">
        <v>70</v>
      </c>
      <c r="F655" t="s">
        <v>74</v>
      </c>
      <c r="G655" t="s">
        <v>90</v>
      </c>
      <c r="H655" t="s">
        <v>186</v>
      </c>
      <c r="I655" t="s">
        <v>75</v>
      </c>
      <c r="J655" t="s">
        <v>80</v>
      </c>
      <c r="K655" t="s">
        <v>1223</v>
      </c>
      <c r="L655" t="s">
        <v>126</v>
      </c>
      <c r="M655" t="s">
        <v>101</v>
      </c>
      <c r="N655" t="s">
        <v>1116</v>
      </c>
      <c r="O655" t="s">
        <v>90</v>
      </c>
      <c r="P655" t="s">
        <v>123</v>
      </c>
      <c r="Q655" t="s">
        <v>73</v>
      </c>
      <c r="R655" t="s">
        <v>1681</v>
      </c>
      <c r="S655" t="s">
        <v>85</v>
      </c>
      <c r="T655" t="s">
        <v>1116</v>
      </c>
    </row>
    <row r="656" spans="1:20" x14ac:dyDescent="0.25">
      <c r="A656" s="1">
        <v>3214</v>
      </c>
      <c r="B656" t="s">
        <v>20</v>
      </c>
      <c r="C656" t="s">
        <v>38</v>
      </c>
      <c r="D656" t="s">
        <v>49</v>
      </c>
      <c r="E656" t="s">
        <v>51</v>
      </c>
      <c r="F656" t="s">
        <v>74</v>
      </c>
      <c r="G656" t="s">
        <v>98</v>
      </c>
      <c r="H656" t="s">
        <v>192</v>
      </c>
      <c r="I656" t="s">
        <v>92</v>
      </c>
      <c r="J656" t="s">
        <v>119</v>
      </c>
      <c r="K656" t="s">
        <v>1149</v>
      </c>
      <c r="L656" t="s">
        <v>73</v>
      </c>
      <c r="M656" t="s">
        <v>74</v>
      </c>
      <c r="N656" t="s">
        <v>1116</v>
      </c>
      <c r="O656" t="s">
        <v>90</v>
      </c>
      <c r="P656" t="s">
        <v>806</v>
      </c>
      <c r="Q656" t="s">
        <v>101</v>
      </c>
      <c r="R656" t="s">
        <v>1727</v>
      </c>
      <c r="S656" t="s">
        <v>85</v>
      </c>
      <c r="T656" t="s">
        <v>131</v>
      </c>
    </row>
    <row r="657" spans="1:20" x14ac:dyDescent="0.25">
      <c r="A657" s="1">
        <v>3215</v>
      </c>
      <c r="B657" t="s">
        <v>20</v>
      </c>
      <c r="C657" t="s">
        <v>39</v>
      </c>
      <c r="D657" t="s">
        <v>49</v>
      </c>
      <c r="E657" t="s">
        <v>66</v>
      </c>
      <c r="F657" t="s">
        <v>73</v>
      </c>
      <c r="G657" t="s">
        <v>86</v>
      </c>
      <c r="H657" t="s">
        <v>715</v>
      </c>
      <c r="I657" t="s">
        <v>86</v>
      </c>
      <c r="J657" t="s">
        <v>84</v>
      </c>
      <c r="K657" t="s">
        <v>1212</v>
      </c>
      <c r="L657" t="s">
        <v>126</v>
      </c>
      <c r="M657" t="s">
        <v>73</v>
      </c>
      <c r="N657" t="s">
        <v>126</v>
      </c>
      <c r="O657" t="s">
        <v>79</v>
      </c>
      <c r="P657" t="s">
        <v>260</v>
      </c>
      <c r="Q657" t="s">
        <v>74</v>
      </c>
      <c r="R657" t="s">
        <v>763</v>
      </c>
      <c r="S657" t="s">
        <v>96</v>
      </c>
      <c r="T657" t="s">
        <v>83</v>
      </c>
    </row>
    <row r="658" spans="1:20" x14ac:dyDescent="0.25">
      <c r="A658" s="1">
        <v>3216</v>
      </c>
      <c r="B658" t="s">
        <v>20</v>
      </c>
      <c r="C658" t="s">
        <v>24</v>
      </c>
      <c r="D658" t="s">
        <v>50</v>
      </c>
      <c r="E658" t="s">
        <v>45</v>
      </c>
      <c r="F658" t="s">
        <v>74</v>
      </c>
      <c r="G658" t="s">
        <v>90</v>
      </c>
      <c r="H658" t="s">
        <v>322</v>
      </c>
      <c r="I658" t="s">
        <v>81</v>
      </c>
      <c r="J658" t="s">
        <v>108</v>
      </c>
      <c r="K658" t="s">
        <v>1167</v>
      </c>
      <c r="L658" t="s">
        <v>74</v>
      </c>
      <c r="M658" t="s">
        <v>74</v>
      </c>
      <c r="N658" t="s">
        <v>101</v>
      </c>
      <c r="O658" t="s">
        <v>107</v>
      </c>
      <c r="P658" t="s">
        <v>1315</v>
      </c>
      <c r="Q658" t="s">
        <v>74</v>
      </c>
      <c r="R658" t="s">
        <v>1664</v>
      </c>
      <c r="S658" t="s">
        <v>106</v>
      </c>
      <c r="T658" t="s">
        <v>87</v>
      </c>
    </row>
    <row r="659" spans="1:20" x14ac:dyDescent="0.25">
      <c r="A659" s="1">
        <v>3217</v>
      </c>
      <c r="B659" t="s">
        <v>20</v>
      </c>
      <c r="C659" t="s">
        <v>25</v>
      </c>
      <c r="D659" t="s">
        <v>50</v>
      </c>
      <c r="E659" t="s">
        <v>54</v>
      </c>
      <c r="F659" t="s">
        <v>74</v>
      </c>
      <c r="G659" t="s">
        <v>90</v>
      </c>
      <c r="H659" t="s">
        <v>593</v>
      </c>
      <c r="I659" t="s">
        <v>98</v>
      </c>
      <c r="J659" t="s">
        <v>104</v>
      </c>
      <c r="K659" t="s">
        <v>1260</v>
      </c>
      <c r="L659" t="s">
        <v>74</v>
      </c>
      <c r="M659" t="s">
        <v>74</v>
      </c>
      <c r="N659" t="s">
        <v>131</v>
      </c>
      <c r="O659" t="s">
        <v>98</v>
      </c>
      <c r="P659" t="s">
        <v>357</v>
      </c>
      <c r="Q659" t="s">
        <v>74</v>
      </c>
      <c r="R659" t="s">
        <v>1423</v>
      </c>
      <c r="S659" t="s">
        <v>96</v>
      </c>
      <c r="T659" t="s">
        <v>83</v>
      </c>
    </row>
    <row r="660" spans="1:20" x14ac:dyDescent="0.25">
      <c r="A660" s="1">
        <v>3218</v>
      </c>
      <c r="B660" t="s">
        <v>20</v>
      </c>
      <c r="C660" t="s">
        <v>26</v>
      </c>
      <c r="D660" t="s">
        <v>50</v>
      </c>
      <c r="E660" t="s">
        <v>47</v>
      </c>
      <c r="F660" t="s">
        <v>73</v>
      </c>
      <c r="G660" t="s">
        <v>75</v>
      </c>
      <c r="H660" t="s">
        <v>664</v>
      </c>
      <c r="I660" t="s">
        <v>98</v>
      </c>
      <c r="J660" t="s">
        <v>95</v>
      </c>
      <c r="K660" t="s">
        <v>1177</v>
      </c>
      <c r="L660" t="s">
        <v>73</v>
      </c>
      <c r="M660" t="s">
        <v>74</v>
      </c>
      <c r="N660" t="s">
        <v>1116</v>
      </c>
      <c r="O660" t="s">
        <v>113</v>
      </c>
      <c r="P660" t="s">
        <v>1299</v>
      </c>
      <c r="Q660" t="s">
        <v>126</v>
      </c>
      <c r="R660" t="s">
        <v>1661</v>
      </c>
      <c r="S660" t="s">
        <v>85</v>
      </c>
      <c r="T660" t="s">
        <v>131</v>
      </c>
    </row>
    <row r="661" spans="1:20" x14ac:dyDescent="0.25">
      <c r="A661" s="1">
        <v>3219</v>
      </c>
      <c r="B661" t="s">
        <v>20</v>
      </c>
      <c r="C661" t="s">
        <v>27</v>
      </c>
      <c r="D661" t="s">
        <v>50</v>
      </c>
      <c r="E661" t="s">
        <v>70</v>
      </c>
      <c r="F661" t="s">
        <v>73</v>
      </c>
      <c r="G661" t="s">
        <v>76</v>
      </c>
      <c r="H661" t="s">
        <v>1033</v>
      </c>
      <c r="I661" t="s">
        <v>75</v>
      </c>
      <c r="J661" t="s">
        <v>80</v>
      </c>
      <c r="K661" t="s">
        <v>1299</v>
      </c>
      <c r="L661" t="s">
        <v>73</v>
      </c>
      <c r="M661" t="s">
        <v>126</v>
      </c>
      <c r="N661" t="s">
        <v>131</v>
      </c>
      <c r="O661" t="s">
        <v>92</v>
      </c>
      <c r="P661" t="s">
        <v>439</v>
      </c>
      <c r="Q661" t="s">
        <v>74</v>
      </c>
      <c r="R661" t="s">
        <v>1100</v>
      </c>
      <c r="S661" t="s">
        <v>89</v>
      </c>
      <c r="T661" t="s">
        <v>131</v>
      </c>
    </row>
    <row r="662" spans="1:20" x14ac:dyDescent="0.25">
      <c r="A662" s="1">
        <v>3220</v>
      </c>
      <c r="B662" t="s">
        <v>20</v>
      </c>
      <c r="C662" t="s">
        <v>28</v>
      </c>
      <c r="D662" t="s">
        <v>50</v>
      </c>
      <c r="E662" t="s">
        <v>42</v>
      </c>
      <c r="F662" t="s">
        <v>74</v>
      </c>
      <c r="G662" t="s">
        <v>102</v>
      </c>
      <c r="H662" t="s">
        <v>574</v>
      </c>
      <c r="I662" t="s">
        <v>106</v>
      </c>
      <c r="J662" t="s">
        <v>94</v>
      </c>
      <c r="K662" t="s">
        <v>1146</v>
      </c>
      <c r="L662" t="s">
        <v>74</v>
      </c>
      <c r="M662" t="s">
        <v>73</v>
      </c>
      <c r="N662" t="s">
        <v>126</v>
      </c>
      <c r="O662" t="s">
        <v>107</v>
      </c>
      <c r="P662" t="s">
        <v>919</v>
      </c>
      <c r="Q662" t="s">
        <v>74</v>
      </c>
      <c r="R662" t="s">
        <v>1694</v>
      </c>
      <c r="S662" t="s">
        <v>85</v>
      </c>
      <c r="T662" t="s">
        <v>126</v>
      </c>
    </row>
    <row r="663" spans="1:20" x14ac:dyDescent="0.25">
      <c r="A663" s="1">
        <v>3221</v>
      </c>
      <c r="B663" t="s">
        <v>20</v>
      </c>
      <c r="C663" t="s">
        <v>40</v>
      </c>
      <c r="D663" t="s">
        <v>50</v>
      </c>
      <c r="E663" t="s">
        <v>57</v>
      </c>
      <c r="F663" t="s">
        <v>73</v>
      </c>
      <c r="G663" t="s">
        <v>98</v>
      </c>
      <c r="H663" t="s">
        <v>244</v>
      </c>
      <c r="I663" t="s">
        <v>81</v>
      </c>
      <c r="J663" t="s">
        <v>113</v>
      </c>
      <c r="K663" t="s">
        <v>1200</v>
      </c>
      <c r="L663" t="s">
        <v>74</v>
      </c>
      <c r="M663" t="s">
        <v>73</v>
      </c>
      <c r="N663" t="s">
        <v>126</v>
      </c>
      <c r="O663" t="s">
        <v>113</v>
      </c>
      <c r="P663" t="s">
        <v>636</v>
      </c>
      <c r="Q663" t="s">
        <v>73</v>
      </c>
      <c r="R663" t="s">
        <v>1579</v>
      </c>
      <c r="S663" t="s">
        <v>82</v>
      </c>
      <c r="T663" t="s">
        <v>101</v>
      </c>
    </row>
    <row r="664" spans="1:20" x14ac:dyDescent="0.25">
      <c r="A664" s="1">
        <v>3222</v>
      </c>
      <c r="B664" t="s">
        <v>20</v>
      </c>
      <c r="C664" t="s">
        <v>29</v>
      </c>
      <c r="D664" t="s">
        <v>50</v>
      </c>
      <c r="E664" t="s">
        <v>53</v>
      </c>
      <c r="F664" t="s">
        <v>74</v>
      </c>
      <c r="G664" t="s">
        <v>87</v>
      </c>
      <c r="H664" t="s">
        <v>871</v>
      </c>
      <c r="I664" t="s">
        <v>103</v>
      </c>
      <c r="J664" t="s">
        <v>88</v>
      </c>
      <c r="K664" t="s">
        <v>862</v>
      </c>
      <c r="L664" t="s">
        <v>73</v>
      </c>
      <c r="M664" t="s">
        <v>73</v>
      </c>
      <c r="N664" t="s">
        <v>74</v>
      </c>
      <c r="O664" t="s">
        <v>114</v>
      </c>
      <c r="P664" t="s">
        <v>824</v>
      </c>
      <c r="Q664" t="s">
        <v>73</v>
      </c>
      <c r="R664" t="s">
        <v>1903</v>
      </c>
      <c r="S664" t="s">
        <v>81</v>
      </c>
      <c r="T664" t="s">
        <v>76</v>
      </c>
    </row>
    <row r="665" spans="1:20" x14ac:dyDescent="0.25">
      <c r="A665" s="1">
        <v>3223</v>
      </c>
      <c r="B665" t="s">
        <v>20</v>
      </c>
      <c r="C665" t="s">
        <v>30</v>
      </c>
      <c r="D665" t="s">
        <v>50</v>
      </c>
      <c r="E665" t="s">
        <v>57</v>
      </c>
      <c r="F665" t="s">
        <v>74</v>
      </c>
      <c r="G665" t="s">
        <v>99</v>
      </c>
      <c r="H665" t="s">
        <v>997</v>
      </c>
      <c r="I665" t="s">
        <v>90</v>
      </c>
      <c r="J665" t="s">
        <v>129</v>
      </c>
      <c r="K665" t="s">
        <v>1172</v>
      </c>
      <c r="L665" t="s">
        <v>126</v>
      </c>
      <c r="M665" t="s">
        <v>101</v>
      </c>
      <c r="N665" t="s">
        <v>1116</v>
      </c>
      <c r="O665" t="s">
        <v>92</v>
      </c>
      <c r="P665" t="s">
        <v>1009</v>
      </c>
      <c r="Q665" t="s">
        <v>73</v>
      </c>
      <c r="R665" t="s">
        <v>1602</v>
      </c>
      <c r="S665" t="s">
        <v>75</v>
      </c>
      <c r="T665" t="s">
        <v>76</v>
      </c>
    </row>
    <row r="666" spans="1:20" x14ac:dyDescent="0.25">
      <c r="A666" s="1">
        <v>3224</v>
      </c>
      <c r="B666" t="s">
        <v>20</v>
      </c>
      <c r="C666" t="s">
        <v>31</v>
      </c>
      <c r="D666" t="s">
        <v>50</v>
      </c>
      <c r="E666" t="s">
        <v>65</v>
      </c>
      <c r="F666" t="s">
        <v>73</v>
      </c>
      <c r="G666" t="s">
        <v>79</v>
      </c>
      <c r="H666" t="s">
        <v>745</v>
      </c>
      <c r="I666" t="s">
        <v>90</v>
      </c>
      <c r="J666" t="s">
        <v>95</v>
      </c>
      <c r="K666" t="s">
        <v>1186</v>
      </c>
      <c r="L666" t="s">
        <v>73</v>
      </c>
      <c r="M666" t="s">
        <v>73</v>
      </c>
      <c r="N666" t="s">
        <v>126</v>
      </c>
      <c r="O666" t="s">
        <v>84</v>
      </c>
      <c r="P666" t="s">
        <v>1174</v>
      </c>
      <c r="Q666" t="s">
        <v>101</v>
      </c>
      <c r="R666" t="s">
        <v>2214</v>
      </c>
      <c r="S666" t="s">
        <v>96</v>
      </c>
      <c r="T666" t="s">
        <v>131</v>
      </c>
    </row>
    <row r="667" spans="1:20" x14ac:dyDescent="0.25">
      <c r="A667" s="1">
        <v>3225</v>
      </c>
      <c r="B667" t="s">
        <v>20</v>
      </c>
      <c r="C667" t="s">
        <v>32</v>
      </c>
      <c r="D667" t="s">
        <v>50</v>
      </c>
      <c r="E667" t="s">
        <v>64</v>
      </c>
      <c r="F667" t="s">
        <v>73</v>
      </c>
      <c r="G667" t="s">
        <v>102</v>
      </c>
      <c r="H667" t="s">
        <v>897</v>
      </c>
      <c r="I667" t="s">
        <v>98</v>
      </c>
      <c r="J667" t="s">
        <v>113</v>
      </c>
      <c r="K667" t="s">
        <v>1230</v>
      </c>
      <c r="L667" t="s">
        <v>101</v>
      </c>
      <c r="M667" t="s">
        <v>126</v>
      </c>
      <c r="N667" t="s">
        <v>74</v>
      </c>
      <c r="O667" t="s">
        <v>98</v>
      </c>
      <c r="P667" t="s">
        <v>585</v>
      </c>
      <c r="Q667" t="s">
        <v>73</v>
      </c>
      <c r="R667" t="s">
        <v>1855</v>
      </c>
      <c r="S667" t="s">
        <v>87</v>
      </c>
      <c r="T667" t="s">
        <v>1116</v>
      </c>
    </row>
    <row r="668" spans="1:20" x14ac:dyDescent="0.25">
      <c r="A668" s="1">
        <v>3226</v>
      </c>
      <c r="B668" t="s">
        <v>20</v>
      </c>
      <c r="C668" t="s">
        <v>34</v>
      </c>
      <c r="D668" t="s">
        <v>50</v>
      </c>
      <c r="E668" t="s">
        <v>56</v>
      </c>
      <c r="F668" t="s">
        <v>74</v>
      </c>
      <c r="G668" t="s">
        <v>79</v>
      </c>
      <c r="H668" t="s">
        <v>306</v>
      </c>
      <c r="I668" t="s">
        <v>92</v>
      </c>
      <c r="J668" t="s">
        <v>109</v>
      </c>
      <c r="K668" t="s">
        <v>1124</v>
      </c>
      <c r="L668" t="s">
        <v>74</v>
      </c>
      <c r="M668" t="s">
        <v>73</v>
      </c>
      <c r="N668" t="s">
        <v>83</v>
      </c>
      <c r="O668" t="s">
        <v>92</v>
      </c>
      <c r="P668" t="s">
        <v>357</v>
      </c>
      <c r="Q668" t="s">
        <v>74</v>
      </c>
      <c r="R668" t="s">
        <v>2099</v>
      </c>
      <c r="S668" t="s">
        <v>75</v>
      </c>
      <c r="T668" t="s">
        <v>131</v>
      </c>
    </row>
    <row r="669" spans="1:20" x14ac:dyDescent="0.25">
      <c r="A669" s="1">
        <v>3227</v>
      </c>
      <c r="B669" t="s">
        <v>20</v>
      </c>
      <c r="C669" t="s">
        <v>35</v>
      </c>
      <c r="D669" t="s">
        <v>50</v>
      </c>
      <c r="E669" t="s">
        <v>55</v>
      </c>
      <c r="F669" t="s">
        <v>73</v>
      </c>
      <c r="G669" t="s">
        <v>78</v>
      </c>
      <c r="H669" t="s">
        <v>1015</v>
      </c>
      <c r="I669" t="s">
        <v>99</v>
      </c>
      <c r="J669" t="s">
        <v>112</v>
      </c>
      <c r="K669" t="s">
        <v>1186</v>
      </c>
      <c r="L669" t="s">
        <v>73</v>
      </c>
      <c r="M669" t="s">
        <v>126</v>
      </c>
      <c r="N669" t="s">
        <v>74</v>
      </c>
      <c r="O669" t="s">
        <v>105</v>
      </c>
      <c r="P669" t="s">
        <v>1168</v>
      </c>
      <c r="Q669" t="s">
        <v>74</v>
      </c>
      <c r="R669" t="s">
        <v>1770</v>
      </c>
      <c r="S669" t="s">
        <v>81</v>
      </c>
      <c r="T669" t="s">
        <v>83</v>
      </c>
    </row>
    <row r="670" spans="1:20" x14ac:dyDescent="0.25">
      <c r="A670" s="1">
        <v>3228</v>
      </c>
      <c r="B670" t="s">
        <v>20</v>
      </c>
      <c r="C670" t="s">
        <v>36</v>
      </c>
      <c r="D670" t="s">
        <v>50</v>
      </c>
      <c r="E670" t="s">
        <v>71</v>
      </c>
      <c r="F670" t="s">
        <v>73</v>
      </c>
      <c r="G670" t="s">
        <v>82</v>
      </c>
      <c r="H670" t="s">
        <v>998</v>
      </c>
      <c r="I670" t="s">
        <v>83</v>
      </c>
      <c r="J670" t="s">
        <v>98</v>
      </c>
      <c r="K670" t="s">
        <v>695</v>
      </c>
      <c r="L670" t="s">
        <v>73</v>
      </c>
      <c r="M670" t="s">
        <v>73</v>
      </c>
      <c r="N670" t="s">
        <v>126</v>
      </c>
      <c r="O670" t="s">
        <v>112</v>
      </c>
      <c r="P670" t="s">
        <v>1165</v>
      </c>
      <c r="Q670" t="s">
        <v>74</v>
      </c>
      <c r="R670" t="s">
        <v>1773</v>
      </c>
      <c r="S670" t="s">
        <v>89</v>
      </c>
      <c r="T670" t="s">
        <v>83</v>
      </c>
    </row>
    <row r="671" spans="1:20" x14ac:dyDescent="0.25">
      <c r="A671" s="1">
        <v>3229</v>
      </c>
      <c r="B671" t="s">
        <v>20</v>
      </c>
      <c r="C671" t="s">
        <v>37</v>
      </c>
      <c r="D671" t="s">
        <v>50</v>
      </c>
      <c r="E671" t="s">
        <v>63</v>
      </c>
      <c r="F671" t="s">
        <v>74</v>
      </c>
      <c r="G671" t="s">
        <v>89</v>
      </c>
      <c r="H671" t="s">
        <v>559</v>
      </c>
      <c r="I671" t="s">
        <v>89</v>
      </c>
      <c r="J671" t="s">
        <v>107</v>
      </c>
      <c r="K671" t="s">
        <v>1139</v>
      </c>
      <c r="L671" t="s">
        <v>73</v>
      </c>
      <c r="M671" t="s">
        <v>73</v>
      </c>
      <c r="N671" t="s">
        <v>126</v>
      </c>
      <c r="O671" t="s">
        <v>91</v>
      </c>
      <c r="P671" t="s">
        <v>1086</v>
      </c>
      <c r="Q671" t="s">
        <v>74</v>
      </c>
      <c r="R671" t="s">
        <v>744</v>
      </c>
      <c r="S671" t="s">
        <v>75</v>
      </c>
      <c r="T671" t="s">
        <v>131</v>
      </c>
    </row>
    <row r="672" spans="1:20" x14ac:dyDescent="0.25">
      <c r="A672" s="1">
        <v>3230</v>
      </c>
      <c r="B672" t="s">
        <v>20</v>
      </c>
      <c r="C672" t="s">
        <v>38</v>
      </c>
      <c r="D672" t="s">
        <v>50</v>
      </c>
      <c r="E672" t="s">
        <v>56</v>
      </c>
      <c r="F672" t="s">
        <v>73</v>
      </c>
      <c r="G672" t="s">
        <v>108</v>
      </c>
      <c r="H672" t="s">
        <v>416</v>
      </c>
      <c r="I672" t="s">
        <v>92</v>
      </c>
      <c r="J672" t="s">
        <v>97</v>
      </c>
      <c r="K672" t="s">
        <v>1172</v>
      </c>
      <c r="L672" t="s">
        <v>126</v>
      </c>
      <c r="M672" t="s">
        <v>74</v>
      </c>
      <c r="N672" t="s">
        <v>73</v>
      </c>
      <c r="O672" t="s">
        <v>97</v>
      </c>
      <c r="P672" t="s">
        <v>1239</v>
      </c>
      <c r="Q672" t="s">
        <v>126</v>
      </c>
      <c r="R672" t="s">
        <v>2200</v>
      </c>
      <c r="S672" t="s">
        <v>75</v>
      </c>
      <c r="T672" t="s">
        <v>87</v>
      </c>
    </row>
    <row r="673" spans="1:20" x14ac:dyDescent="0.25">
      <c r="A673" s="1">
        <v>3231</v>
      </c>
      <c r="B673" t="s">
        <v>20</v>
      </c>
      <c r="C673" t="s">
        <v>39</v>
      </c>
      <c r="D673" t="s">
        <v>50</v>
      </c>
      <c r="E673" t="s">
        <v>65</v>
      </c>
      <c r="F673" t="s">
        <v>74</v>
      </c>
      <c r="G673" t="s">
        <v>83</v>
      </c>
      <c r="H673" t="s">
        <v>732</v>
      </c>
      <c r="I673" t="s">
        <v>90</v>
      </c>
      <c r="J673" t="s">
        <v>107</v>
      </c>
      <c r="K673" t="s">
        <v>1252</v>
      </c>
      <c r="L673" t="s">
        <v>74</v>
      </c>
      <c r="M673" t="s">
        <v>74</v>
      </c>
      <c r="N673" t="s">
        <v>126</v>
      </c>
      <c r="O673" t="s">
        <v>89</v>
      </c>
      <c r="P673" t="s">
        <v>132</v>
      </c>
      <c r="Q673" t="s">
        <v>73</v>
      </c>
      <c r="R673" t="s">
        <v>1686</v>
      </c>
      <c r="S673" t="s">
        <v>116</v>
      </c>
      <c r="T673" t="s">
        <v>126</v>
      </c>
    </row>
    <row r="674" spans="1:20" x14ac:dyDescent="0.25">
      <c r="A674" s="1">
        <v>3232</v>
      </c>
      <c r="B674" t="s">
        <v>20</v>
      </c>
      <c r="C674" t="s">
        <v>24</v>
      </c>
      <c r="D674" t="s">
        <v>51</v>
      </c>
      <c r="E674" t="s">
        <v>54</v>
      </c>
      <c r="F674" t="s">
        <v>73</v>
      </c>
      <c r="G674" t="s">
        <v>80</v>
      </c>
      <c r="H674" t="s">
        <v>846</v>
      </c>
      <c r="I674" t="s">
        <v>95</v>
      </c>
      <c r="J674" t="s">
        <v>129</v>
      </c>
      <c r="K674" t="s">
        <v>1385</v>
      </c>
      <c r="L674" t="s">
        <v>1116</v>
      </c>
      <c r="M674" t="s">
        <v>73</v>
      </c>
      <c r="N674" t="s">
        <v>126</v>
      </c>
      <c r="O674" t="s">
        <v>99</v>
      </c>
      <c r="P674" t="s">
        <v>133</v>
      </c>
      <c r="Q674" t="s">
        <v>73</v>
      </c>
      <c r="R674" t="s">
        <v>662</v>
      </c>
      <c r="S674" t="s">
        <v>89</v>
      </c>
      <c r="T674" t="s">
        <v>87</v>
      </c>
    </row>
    <row r="675" spans="1:20" x14ac:dyDescent="0.25">
      <c r="A675" s="1">
        <v>3233</v>
      </c>
      <c r="B675" t="s">
        <v>20</v>
      </c>
      <c r="C675" t="s">
        <v>25</v>
      </c>
      <c r="D675" t="s">
        <v>51</v>
      </c>
      <c r="E675" t="s">
        <v>71</v>
      </c>
      <c r="F675" t="s">
        <v>74</v>
      </c>
      <c r="G675" t="s">
        <v>89</v>
      </c>
      <c r="H675" t="s">
        <v>1001</v>
      </c>
      <c r="I675" t="s">
        <v>114</v>
      </c>
      <c r="J675" t="s">
        <v>108</v>
      </c>
      <c r="K675" t="s">
        <v>1223</v>
      </c>
      <c r="L675" t="s">
        <v>126</v>
      </c>
      <c r="M675" t="s">
        <v>74</v>
      </c>
      <c r="N675" t="s">
        <v>101</v>
      </c>
      <c r="O675" t="s">
        <v>77</v>
      </c>
      <c r="P675" t="s">
        <v>281</v>
      </c>
      <c r="Q675" t="s">
        <v>73</v>
      </c>
      <c r="R675" t="s">
        <v>2217</v>
      </c>
      <c r="S675" t="s">
        <v>85</v>
      </c>
      <c r="T675" t="s">
        <v>131</v>
      </c>
    </row>
    <row r="676" spans="1:20" x14ac:dyDescent="0.25">
      <c r="A676" s="1">
        <v>3234</v>
      </c>
      <c r="B676" t="s">
        <v>20</v>
      </c>
      <c r="C676" t="s">
        <v>26</v>
      </c>
      <c r="D676" t="s">
        <v>51</v>
      </c>
      <c r="E676" t="s">
        <v>52</v>
      </c>
      <c r="F676" t="s">
        <v>73</v>
      </c>
      <c r="G676" t="s">
        <v>93</v>
      </c>
      <c r="H676" t="s">
        <v>228</v>
      </c>
      <c r="I676" t="s">
        <v>106</v>
      </c>
      <c r="J676" t="s">
        <v>77</v>
      </c>
      <c r="K676" t="s">
        <v>1128</v>
      </c>
      <c r="L676" t="s">
        <v>1116</v>
      </c>
      <c r="M676" t="s">
        <v>73</v>
      </c>
      <c r="N676" t="s">
        <v>126</v>
      </c>
      <c r="O676" t="s">
        <v>77</v>
      </c>
      <c r="P676" t="s">
        <v>1009</v>
      </c>
      <c r="Q676" t="s">
        <v>73</v>
      </c>
      <c r="R676" t="s">
        <v>2051</v>
      </c>
      <c r="S676" t="s">
        <v>78</v>
      </c>
      <c r="T676" t="s">
        <v>131</v>
      </c>
    </row>
    <row r="677" spans="1:20" x14ac:dyDescent="0.25">
      <c r="A677" s="1">
        <v>3235</v>
      </c>
      <c r="B677" t="s">
        <v>20</v>
      </c>
      <c r="C677" t="s">
        <v>27</v>
      </c>
      <c r="D677" t="s">
        <v>51</v>
      </c>
      <c r="E677" t="s">
        <v>46</v>
      </c>
      <c r="F677" t="s">
        <v>73</v>
      </c>
      <c r="G677" t="s">
        <v>75</v>
      </c>
      <c r="H677" t="s">
        <v>378</v>
      </c>
      <c r="I677" t="s">
        <v>94</v>
      </c>
      <c r="J677" t="s">
        <v>111</v>
      </c>
      <c r="K677" t="s">
        <v>1158</v>
      </c>
      <c r="L677" t="s">
        <v>126</v>
      </c>
      <c r="M677" t="s">
        <v>73</v>
      </c>
      <c r="N677" t="s">
        <v>126</v>
      </c>
      <c r="O677" t="s">
        <v>113</v>
      </c>
      <c r="P677" t="s">
        <v>260</v>
      </c>
      <c r="Q677" t="s">
        <v>73</v>
      </c>
      <c r="R677" t="s">
        <v>1668</v>
      </c>
      <c r="S677" t="s">
        <v>82</v>
      </c>
      <c r="T677" t="s">
        <v>131</v>
      </c>
    </row>
    <row r="678" spans="1:20" x14ac:dyDescent="0.25">
      <c r="A678" s="1">
        <v>3236</v>
      </c>
      <c r="B678" t="s">
        <v>20</v>
      </c>
      <c r="C678" t="s">
        <v>28</v>
      </c>
      <c r="D678" t="s">
        <v>51</v>
      </c>
      <c r="E678" t="s">
        <v>66</v>
      </c>
      <c r="F678" t="s">
        <v>74</v>
      </c>
      <c r="G678" t="s">
        <v>102</v>
      </c>
      <c r="H678" t="s">
        <v>153</v>
      </c>
      <c r="I678" t="s">
        <v>114</v>
      </c>
      <c r="J678" t="s">
        <v>108</v>
      </c>
      <c r="K678" t="s">
        <v>1173</v>
      </c>
      <c r="L678" t="s">
        <v>126</v>
      </c>
      <c r="M678" t="s">
        <v>74</v>
      </c>
      <c r="N678" t="s">
        <v>101</v>
      </c>
      <c r="O678" t="s">
        <v>98</v>
      </c>
      <c r="P678" t="s">
        <v>995</v>
      </c>
      <c r="Q678" t="s">
        <v>73</v>
      </c>
      <c r="R678" t="s">
        <v>1092</v>
      </c>
      <c r="S678" t="s">
        <v>116</v>
      </c>
      <c r="T678" t="s">
        <v>131</v>
      </c>
    </row>
    <row r="679" spans="1:20" x14ac:dyDescent="0.25">
      <c r="A679" s="1">
        <v>3237</v>
      </c>
      <c r="B679" t="s">
        <v>20</v>
      </c>
      <c r="C679" t="s">
        <v>40</v>
      </c>
      <c r="D679" t="s">
        <v>51</v>
      </c>
      <c r="E679" t="s">
        <v>58</v>
      </c>
      <c r="F679" t="s">
        <v>74</v>
      </c>
      <c r="G679" t="s">
        <v>94</v>
      </c>
      <c r="H679" t="s">
        <v>818</v>
      </c>
      <c r="I679" t="s">
        <v>86</v>
      </c>
      <c r="J679" t="s">
        <v>107</v>
      </c>
      <c r="K679" t="s">
        <v>1358</v>
      </c>
      <c r="L679" t="s">
        <v>101</v>
      </c>
      <c r="M679" t="s">
        <v>74</v>
      </c>
      <c r="N679" t="s">
        <v>74</v>
      </c>
      <c r="O679" t="s">
        <v>103</v>
      </c>
      <c r="P679" t="s">
        <v>816</v>
      </c>
      <c r="Q679" t="s">
        <v>74</v>
      </c>
      <c r="R679" t="s">
        <v>173</v>
      </c>
      <c r="S679" t="s">
        <v>87</v>
      </c>
      <c r="T679" t="s">
        <v>83</v>
      </c>
    </row>
    <row r="680" spans="1:20" x14ac:dyDescent="0.25">
      <c r="A680" s="1">
        <v>3238</v>
      </c>
      <c r="B680" t="s">
        <v>20</v>
      </c>
      <c r="C680" t="s">
        <v>29</v>
      </c>
      <c r="D680" t="s">
        <v>51</v>
      </c>
      <c r="E680" t="s">
        <v>72</v>
      </c>
      <c r="F680" t="s">
        <v>74</v>
      </c>
      <c r="G680" t="s">
        <v>75</v>
      </c>
      <c r="H680" t="s">
        <v>1036</v>
      </c>
      <c r="I680" t="s">
        <v>79</v>
      </c>
      <c r="J680" t="s">
        <v>91</v>
      </c>
      <c r="K680" t="s">
        <v>1220</v>
      </c>
      <c r="L680" t="s">
        <v>74</v>
      </c>
      <c r="M680" t="s">
        <v>73</v>
      </c>
      <c r="N680" t="s">
        <v>126</v>
      </c>
      <c r="O680" t="s">
        <v>113</v>
      </c>
      <c r="P680" t="s">
        <v>789</v>
      </c>
      <c r="Q680" t="s">
        <v>74</v>
      </c>
      <c r="R680" t="s">
        <v>2054</v>
      </c>
      <c r="S680" t="s">
        <v>106</v>
      </c>
      <c r="T680" t="s">
        <v>87</v>
      </c>
    </row>
    <row r="681" spans="1:20" x14ac:dyDescent="0.25">
      <c r="A681" s="1">
        <v>3239</v>
      </c>
      <c r="B681" t="s">
        <v>20</v>
      </c>
      <c r="C681" t="s">
        <v>30</v>
      </c>
      <c r="D681" t="s">
        <v>51</v>
      </c>
      <c r="E681" t="s">
        <v>53</v>
      </c>
      <c r="F681" t="s">
        <v>73</v>
      </c>
      <c r="G681" t="s">
        <v>90</v>
      </c>
      <c r="H681" t="s">
        <v>467</v>
      </c>
      <c r="I681" t="s">
        <v>90</v>
      </c>
      <c r="J681" t="s">
        <v>113</v>
      </c>
      <c r="K681" t="s">
        <v>1252</v>
      </c>
      <c r="L681" t="s">
        <v>74</v>
      </c>
      <c r="M681" t="s">
        <v>74</v>
      </c>
      <c r="N681" t="s">
        <v>101</v>
      </c>
      <c r="O681" t="s">
        <v>95</v>
      </c>
      <c r="P681" t="s">
        <v>1036</v>
      </c>
      <c r="Q681" t="s">
        <v>74</v>
      </c>
      <c r="R681" t="s">
        <v>1875</v>
      </c>
      <c r="S681" t="s">
        <v>106</v>
      </c>
      <c r="T681" t="s">
        <v>83</v>
      </c>
    </row>
    <row r="682" spans="1:20" x14ac:dyDescent="0.25">
      <c r="A682" s="1">
        <v>3240</v>
      </c>
      <c r="B682" t="s">
        <v>20</v>
      </c>
      <c r="C682" t="s">
        <v>31</v>
      </c>
      <c r="D682" t="s">
        <v>51</v>
      </c>
      <c r="E682" t="s">
        <v>60</v>
      </c>
      <c r="F682" t="s">
        <v>73</v>
      </c>
      <c r="G682" t="s">
        <v>89</v>
      </c>
      <c r="H682" t="s">
        <v>206</v>
      </c>
      <c r="I682" t="s">
        <v>95</v>
      </c>
      <c r="J682" t="s">
        <v>104</v>
      </c>
      <c r="K682" t="s">
        <v>1132</v>
      </c>
      <c r="L682" t="s">
        <v>74</v>
      </c>
      <c r="M682" t="s">
        <v>73</v>
      </c>
      <c r="N682" t="s">
        <v>126</v>
      </c>
      <c r="O682" t="s">
        <v>114</v>
      </c>
      <c r="P682" t="s">
        <v>447</v>
      </c>
      <c r="Q682" t="s">
        <v>74</v>
      </c>
      <c r="R682" t="s">
        <v>1602</v>
      </c>
      <c r="S682" t="s">
        <v>96</v>
      </c>
      <c r="T682" t="s">
        <v>83</v>
      </c>
    </row>
    <row r="683" spans="1:20" x14ac:dyDescent="0.25">
      <c r="A683" s="1">
        <v>3241</v>
      </c>
      <c r="B683" t="s">
        <v>20</v>
      </c>
      <c r="C683" t="s">
        <v>33</v>
      </c>
      <c r="D683" t="s">
        <v>51</v>
      </c>
      <c r="E683" t="s">
        <v>55</v>
      </c>
      <c r="F683" t="s">
        <v>74</v>
      </c>
      <c r="G683" t="s">
        <v>99</v>
      </c>
      <c r="H683" t="s">
        <v>348</v>
      </c>
      <c r="I683" t="s">
        <v>103</v>
      </c>
      <c r="J683" t="s">
        <v>80</v>
      </c>
      <c r="K683" t="s">
        <v>1178</v>
      </c>
      <c r="L683" t="s">
        <v>126</v>
      </c>
      <c r="M683" t="s">
        <v>126</v>
      </c>
      <c r="N683" t="s">
        <v>73</v>
      </c>
      <c r="O683" t="s">
        <v>86</v>
      </c>
      <c r="P683" t="s">
        <v>357</v>
      </c>
      <c r="Q683" t="s">
        <v>73</v>
      </c>
      <c r="R683" t="s">
        <v>1764</v>
      </c>
      <c r="S683" t="s">
        <v>96</v>
      </c>
      <c r="T683" t="s">
        <v>1116</v>
      </c>
    </row>
    <row r="684" spans="1:20" x14ac:dyDescent="0.25">
      <c r="A684" s="1">
        <v>3242</v>
      </c>
      <c r="B684" t="s">
        <v>20</v>
      </c>
      <c r="C684" t="s">
        <v>34</v>
      </c>
      <c r="D684" t="s">
        <v>51</v>
      </c>
      <c r="E684" t="s">
        <v>60</v>
      </c>
      <c r="F684" t="s">
        <v>74</v>
      </c>
      <c r="G684" t="s">
        <v>82</v>
      </c>
      <c r="H684" t="s">
        <v>175</v>
      </c>
      <c r="I684" t="s">
        <v>95</v>
      </c>
      <c r="J684" t="s">
        <v>97</v>
      </c>
      <c r="K684" t="s">
        <v>1223</v>
      </c>
      <c r="L684" t="s">
        <v>73</v>
      </c>
      <c r="M684" t="s">
        <v>74</v>
      </c>
      <c r="N684" t="s">
        <v>73</v>
      </c>
      <c r="O684" t="s">
        <v>89</v>
      </c>
      <c r="P684" t="s">
        <v>133</v>
      </c>
      <c r="Q684" t="s">
        <v>74</v>
      </c>
      <c r="R684" t="s">
        <v>1898</v>
      </c>
      <c r="S684" t="s">
        <v>78</v>
      </c>
      <c r="T684" t="s">
        <v>126</v>
      </c>
    </row>
    <row r="685" spans="1:20" x14ac:dyDescent="0.25">
      <c r="A685" s="1">
        <v>3243</v>
      </c>
      <c r="B685" t="s">
        <v>20</v>
      </c>
      <c r="C685" t="s">
        <v>35</v>
      </c>
      <c r="D685" t="s">
        <v>51</v>
      </c>
      <c r="E685" t="s">
        <v>64</v>
      </c>
      <c r="F685" t="s">
        <v>73</v>
      </c>
      <c r="G685" t="s">
        <v>82</v>
      </c>
      <c r="H685" t="s">
        <v>933</v>
      </c>
      <c r="I685" t="s">
        <v>95</v>
      </c>
      <c r="J685" t="s">
        <v>109</v>
      </c>
      <c r="K685" t="s">
        <v>1345</v>
      </c>
      <c r="L685" t="s">
        <v>73</v>
      </c>
      <c r="M685" t="s">
        <v>101</v>
      </c>
      <c r="N685" t="s">
        <v>74</v>
      </c>
      <c r="O685" t="s">
        <v>85</v>
      </c>
      <c r="P685" t="s">
        <v>125</v>
      </c>
      <c r="Q685" t="s">
        <v>74</v>
      </c>
      <c r="R685" t="s">
        <v>2211</v>
      </c>
      <c r="S685" t="s">
        <v>82</v>
      </c>
      <c r="T685" t="s">
        <v>83</v>
      </c>
    </row>
    <row r="686" spans="1:20" x14ac:dyDescent="0.25">
      <c r="A686" s="1">
        <v>3244</v>
      </c>
      <c r="B686" t="s">
        <v>20</v>
      </c>
      <c r="C686" t="s">
        <v>36</v>
      </c>
      <c r="D686" t="s">
        <v>51</v>
      </c>
      <c r="E686" t="s">
        <v>46</v>
      </c>
      <c r="F686" t="s">
        <v>74</v>
      </c>
      <c r="G686" t="s">
        <v>75</v>
      </c>
      <c r="H686" t="s">
        <v>245</v>
      </c>
      <c r="I686" t="s">
        <v>90</v>
      </c>
      <c r="J686" t="s">
        <v>107</v>
      </c>
      <c r="K686" t="s">
        <v>1150</v>
      </c>
      <c r="L686" t="s">
        <v>74</v>
      </c>
      <c r="M686" t="s">
        <v>73</v>
      </c>
      <c r="N686" t="s">
        <v>74</v>
      </c>
      <c r="O686" t="s">
        <v>75</v>
      </c>
      <c r="P686" t="s">
        <v>911</v>
      </c>
      <c r="Q686" t="s">
        <v>73</v>
      </c>
      <c r="R686" t="s">
        <v>1522</v>
      </c>
      <c r="S686" t="s">
        <v>78</v>
      </c>
      <c r="T686" t="s">
        <v>1116</v>
      </c>
    </row>
    <row r="687" spans="1:20" x14ac:dyDescent="0.25">
      <c r="A687" s="1">
        <v>3245</v>
      </c>
      <c r="B687" t="s">
        <v>20</v>
      </c>
      <c r="C687" t="s">
        <v>37</v>
      </c>
      <c r="D687" t="s">
        <v>51</v>
      </c>
      <c r="E687" t="s">
        <v>61</v>
      </c>
      <c r="F687" t="s">
        <v>73</v>
      </c>
      <c r="G687" t="s">
        <v>75</v>
      </c>
      <c r="H687" t="s">
        <v>833</v>
      </c>
      <c r="I687" t="s">
        <v>90</v>
      </c>
      <c r="J687" t="s">
        <v>94</v>
      </c>
      <c r="K687" t="s">
        <v>1289</v>
      </c>
      <c r="L687" t="s">
        <v>126</v>
      </c>
      <c r="M687" t="s">
        <v>73</v>
      </c>
      <c r="N687" t="s">
        <v>126</v>
      </c>
      <c r="O687" t="s">
        <v>107</v>
      </c>
      <c r="P687" t="s">
        <v>260</v>
      </c>
      <c r="Q687" t="s">
        <v>73</v>
      </c>
      <c r="R687" t="s">
        <v>1972</v>
      </c>
      <c r="S687" t="s">
        <v>106</v>
      </c>
      <c r="T687" t="s">
        <v>76</v>
      </c>
    </row>
    <row r="688" spans="1:20" x14ac:dyDescent="0.25">
      <c r="A688" s="1">
        <v>3246</v>
      </c>
      <c r="B688" t="s">
        <v>20</v>
      </c>
      <c r="C688" t="s">
        <v>38</v>
      </c>
      <c r="D688" t="s">
        <v>51</v>
      </c>
      <c r="E688" t="s">
        <v>49</v>
      </c>
      <c r="F688" t="s">
        <v>73</v>
      </c>
      <c r="G688" t="s">
        <v>112</v>
      </c>
      <c r="H688" t="s">
        <v>1006</v>
      </c>
      <c r="I688" t="s">
        <v>89</v>
      </c>
      <c r="J688" t="s">
        <v>98</v>
      </c>
      <c r="K688" t="s">
        <v>1162</v>
      </c>
      <c r="L688" t="s">
        <v>1116</v>
      </c>
      <c r="M688" t="s">
        <v>73</v>
      </c>
      <c r="N688" t="s">
        <v>74</v>
      </c>
      <c r="O688" t="s">
        <v>79</v>
      </c>
      <c r="P688" t="s">
        <v>1252</v>
      </c>
      <c r="Q688" t="s">
        <v>126</v>
      </c>
      <c r="R688" t="s">
        <v>1752</v>
      </c>
      <c r="S688" t="s">
        <v>117</v>
      </c>
      <c r="T688" t="s">
        <v>1116</v>
      </c>
    </row>
    <row r="689" spans="1:20" x14ac:dyDescent="0.25">
      <c r="A689" s="1">
        <v>3247</v>
      </c>
      <c r="B689" t="s">
        <v>20</v>
      </c>
      <c r="C689" t="s">
        <v>39</v>
      </c>
      <c r="D689" t="s">
        <v>51</v>
      </c>
      <c r="E689" t="s">
        <v>52</v>
      </c>
      <c r="F689" t="s">
        <v>74</v>
      </c>
      <c r="G689" t="s">
        <v>95</v>
      </c>
      <c r="H689" t="s">
        <v>1011</v>
      </c>
      <c r="I689" t="s">
        <v>86</v>
      </c>
      <c r="J689" t="s">
        <v>91</v>
      </c>
      <c r="K689" t="s">
        <v>1221</v>
      </c>
      <c r="L689" t="s">
        <v>1116</v>
      </c>
      <c r="M689" t="s">
        <v>73</v>
      </c>
      <c r="N689" t="s">
        <v>74</v>
      </c>
      <c r="O689" t="s">
        <v>95</v>
      </c>
      <c r="P689" t="s">
        <v>1119</v>
      </c>
      <c r="Q689" t="s">
        <v>73</v>
      </c>
      <c r="R689" t="s">
        <v>1792</v>
      </c>
      <c r="S689" t="s">
        <v>82</v>
      </c>
      <c r="T689" t="s">
        <v>76</v>
      </c>
    </row>
    <row r="690" spans="1:20" x14ac:dyDescent="0.25">
      <c r="A690" s="1">
        <v>3248</v>
      </c>
      <c r="B690" t="s">
        <v>20</v>
      </c>
      <c r="C690" t="s">
        <v>24</v>
      </c>
      <c r="D690" t="s">
        <v>52</v>
      </c>
      <c r="E690" t="s">
        <v>55</v>
      </c>
      <c r="F690" t="s">
        <v>73</v>
      </c>
      <c r="G690" t="s">
        <v>102</v>
      </c>
      <c r="H690" t="s">
        <v>292</v>
      </c>
      <c r="I690" t="s">
        <v>77</v>
      </c>
      <c r="J690" t="s">
        <v>91</v>
      </c>
      <c r="K690" t="s">
        <v>1204</v>
      </c>
      <c r="L690" t="s">
        <v>74</v>
      </c>
      <c r="M690" t="s">
        <v>74</v>
      </c>
      <c r="N690" t="s">
        <v>101</v>
      </c>
      <c r="O690" t="s">
        <v>92</v>
      </c>
      <c r="P690" t="s">
        <v>118</v>
      </c>
      <c r="Q690" t="s">
        <v>74</v>
      </c>
      <c r="R690" t="s">
        <v>1610</v>
      </c>
      <c r="S690" t="s">
        <v>106</v>
      </c>
      <c r="T690" t="s">
        <v>1116</v>
      </c>
    </row>
    <row r="691" spans="1:20" x14ac:dyDescent="0.25">
      <c r="A691" s="1">
        <v>3249</v>
      </c>
      <c r="B691" t="s">
        <v>20</v>
      </c>
      <c r="C691" t="s">
        <v>25</v>
      </c>
      <c r="D691" t="s">
        <v>52</v>
      </c>
      <c r="E691" t="s">
        <v>60</v>
      </c>
      <c r="F691" t="s">
        <v>73</v>
      </c>
      <c r="G691" t="s">
        <v>75</v>
      </c>
      <c r="H691" t="s">
        <v>920</v>
      </c>
      <c r="I691" t="s">
        <v>103</v>
      </c>
      <c r="J691" t="s">
        <v>95</v>
      </c>
      <c r="K691" t="s">
        <v>1353</v>
      </c>
      <c r="L691" t="s">
        <v>126</v>
      </c>
      <c r="M691" t="s">
        <v>73</v>
      </c>
      <c r="N691" t="s">
        <v>1116</v>
      </c>
      <c r="O691" t="s">
        <v>103</v>
      </c>
      <c r="P691" t="s">
        <v>79</v>
      </c>
      <c r="Q691" t="s">
        <v>73</v>
      </c>
      <c r="R691" t="s">
        <v>1676</v>
      </c>
      <c r="S691" t="s">
        <v>96</v>
      </c>
      <c r="T691" t="s">
        <v>1116</v>
      </c>
    </row>
    <row r="692" spans="1:20" x14ac:dyDescent="0.25">
      <c r="A692" s="1">
        <v>3250</v>
      </c>
      <c r="B692" t="s">
        <v>20</v>
      </c>
      <c r="C692" t="s">
        <v>26</v>
      </c>
      <c r="D692" t="s">
        <v>52</v>
      </c>
      <c r="E692" t="s">
        <v>51</v>
      </c>
      <c r="F692" t="s">
        <v>74</v>
      </c>
      <c r="G692" t="s">
        <v>86</v>
      </c>
      <c r="H692" t="s">
        <v>549</v>
      </c>
      <c r="I692" t="s">
        <v>94</v>
      </c>
      <c r="J692" t="s">
        <v>88</v>
      </c>
      <c r="K692" t="s">
        <v>1385</v>
      </c>
      <c r="L692" t="s">
        <v>101</v>
      </c>
      <c r="M692" t="s">
        <v>74</v>
      </c>
      <c r="N692" t="s">
        <v>101</v>
      </c>
      <c r="O692" t="s">
        <v>102</v>
      </c>
      <c r="P692" t="s">
        <v>125</v>
      </c>
      <c r="Q692" t="s">
        <v>73</v>
      </c>
      <c r="R692" t="s">
        <v>2007</v>
      </c>
      <c r="S692" t="s">
        <v>96</v>
      </c>
      <c r="T692" t="s">
        <v>117</v>
      </c>
    </row>
    <row r="693" spans="1:20" x14ac:dyDescent="0.25">
      <c r="A693" s="1">
        <v>3251</v>
      </c>
      <c r="B693" t="s">
        <v>20</v>
      </c>
      <c r="C693" t="s">
        <v>28</v>
      </c>
      <c r="D693" t="s">
        <v>52</v>
      </c>
      <c r="E693" t="s">
        <v>61</v>
      </c>
      <c r="F693" t="s">
        <v>74</v>
      </c>
      <c r="G693" t="s">
        <v>89</v>
      </c>
      <c r="H693" t="s">
        <v>729</v>
      </c>
      <c r="I693" t="s">
        <v>81</v>
      </c>
      <c r="J693" t="s">
        <v>80</v>
      </c>
      <c r="K693" t="s">
        <v>1127</v>
      </c>
      <c r="L693" t="s">
        <v>74</v>
      </c>
      <c r="M693" t="s">
        <v>73</v>
      </c>
      <c r="N693" t="s">
        <v>1116</v>
      </c>
      <c r="O693" t="s">
        <v>106</v>
      </c>
      <c r="P693" t="s">
        <v>84</v>
      </c>
      <c r="Q693" t="s">
        <v>73</v>
      </c>
      <c r="R693" t="s">
        <v>1918</v>
      </c>
      <c r="S693" t="s">
        <v>82</v>
      </c>
      <c r="T693" t="s">
        <v>1116</v>
      </c>
    </row>
    <row r="694" spans="1:20" x14ac:dyDescent="0.25">
      <c r="A694" s="1">
        <v>3252</v>
      </c>
      <c r="B694" t="s">
        <v>20</v>
      </c>
      <c r="C694" t="s">
        <v>40</v>
      </c>
      <c r="D694" t="s">
        <v>52</v>
      </c>
      <c r="E694" t="s">
        <v>49</v>
      </c>
      <c r="F694" t="s">
        <v>74</v>
      </c>
      <c r="G694" t="s">
        <v>79</v>
      </c>
      <c r="H694" t="s">
        <v>429</v>
      </c>
      <c r="I694" t="s">
        <v>81</v>
      </c>
      <c r="J694" t="s">
        <v>86</v>
      </c>
      <c r="K694" t="s">
        <v>1143</v>
      </c>
      <c r="L694" t="s">
        <v>101</v>
      </c>
      <c r="M694" t="s">
        <v>74</v>
      </c>
      <c r="N694" t="s">
        <v>126</v>
      </c>
      <c r="O694" t="s">
        <v>108</v>
      </c>
      <c r="P694" t="s">
        <v>1157</v>
      </c>
      <c r="Q694" t="s">
        <v>73</v>
      </c>
      <c r="R694" t="s">
        <v>2096</v>
      </c>
      <c r="S694" t="s">
        <v>116</v>
      </c>
      <c r="T694" t="s">
        <v>101</v>
      </c>
    </row>
    <row r="695" spans="1:20" x14ac:dyDescent="0.25">
      <c r="A695" s="1">
        <v>3253</v>
      </c>
      <c r="B695" t="s">
        <v>20</v>
      </c>
      <c r="C695" t="s">
        <v>29</v>
      </c>
      <c r="D695" t="s">
        <v>52</v>
      </c>
      <c r="E695" t="s">
        <v>46</v>
      </c>
      <c r="F695" t="s">
        <v>74</v>
      </c>
      <c r="G695" t="s">
        <v>78</v>
      </c>
      <c r="H695" t="s">
        <v>693</v>
      </c>
      <c r="I695" t="s">
        <v>78</v>
      </c>
      <c r="J695" t="s">
        <v>92</v>
      </c>
      <c r="K695" t="s">
        <v>726</v>
      </c>
      <c r="L695" t="s">
        <v>73</v>
      </c>
      <c r="M695" t="s">
        <v>126</v>
      </c>
      <c r="N695" t="s">
        <v>74</v>
      </c>
      <c r="O695" t="s">
        <v>81</v>
      </c>
      <c r="P695" t="s">
        <v>537</v>
      </c>
      <c r="Q695" t="s">
        <v>73</v>
      </c>
      <c r="R695" t="s">
        <v>2187</v>
      </c>
      <c r="S695" t="s">
        <v>117</v>
      </c>
      <c r="T695" t="s">
        <v>126</v>
      </c>
    </row>
    <row r="696" spans="1:20" x14ac:dyDescent="0.25">
      <c r="A696" s="1">
        <v>3254</v>
      </c>
      <c r="B696" t="s">
        <v>20</v>
      </c>
      <c r="C696" t="s">
        <v>30</v>
      </c>
      <c r="D696" t="s">
        <v>52</v>
      </c>
      <c r="E696" t="s">
        <v>42</v>
      </c>
      <c r="F696" t="s">
        <v>73</v>
      </c>
      <c r="G696" t="s">
        <v>108</v>
      </c>
      <c r="H696" t="s">
        <v>993</v>
      </c>
      <c r="I696" t="s">
        <v>94</v>
      </c>
      <c r="J696" t="s">
        <v>80</v>
      </c>
      <c r="K696" t="s">
        <v>1193</v>
      </c>
      <c r="L696" t="s">
        <v>101</v>
      </c>
      <c r="M696" t="s">
        <v>73</v>
      </c>
      <c r="N696" t="s">
        <v>126</v>
      </c>
      <c r="O696" t="s">
        <v>99</v>
      </c>
      <c r="P696" t="s">
        <v>806</v>
      </c>
      <c r="Q696" t="s">
        <v>74</v>
      </c>
      <c r="R696" t="s">
        <v>1564</v>
      </c>
      <c r="S696" t="s">
        <v>87</v>
      </c>
      <c r="T696" t="s">
        <v>1116</v>
      </c>
    </row>
    <row r="697" spans="1:20" x14ac:dyDescent="0.25">
      <c r="A697" s="1">
        <v>3255</v>
      </c>
      <c r="B697" t="s">
        <v>20</v>
      </c>
      <c r="C697" t="s">
        <v>31</v>
      </c>
      <c r="D697" t="s">
        <v>52</v>
      </c>
      <c r="E697" t="s">
        <v>54</v>
      </c>
      <c r="F697" t="s">
        <v>74</v>
      </c>
      <c r="G697" t="s">
        <v>95</v>
      </c>
      <c r="H697" t="s">
        <v>482</v>
      </c>
      <c r="I697" t="s">
        <v>102</v>
      </c>
      <c r="J697" t="s">
        <v>111</v>
      </c>
      <c r="K697" t="s">
        <v>1170</v>
      </c>
      <c r="L697" t="s">
        <v>74</v>
      </c>
      <c r="M697" t="s">
        <v>126</v>
      </c>
      <c r="N697" t="s">
        <v>126</v>
      </c>
      <c r="O697" t="s">
        <v>94</v>
      </c>
      <c r="P697" t="s">
        <v>473</v>
      </c>
      <c r="Q697" t="s">
        <v>126</v>
      </c>
      <c r="R697" t="s">
        <v>1768</v>
      </c>
      <c r="S697" t="s">
        <v>96</v>
      </c>
      <c r="T697" t="s">
        <v>76</v>
      </c>
    </row>
    <row r="698" spans="1:20" x14ac:dyDescent="0.25">
      <c r="A698" s="1">
        <v>3256</v>
      </c>
      <c r="B698" t="s">
        <v>20</v>
      </c>
      <c r="C698" t="s">
        <v>32</v>
      </c>
      <c r="D698" t="s">
        <v>52</v>
      </c>
      <c r="E698" t="s">
        <v>71</v>
      </c>
      <c r="F698" t="s">
        <v>73</v>
      </c>
      <c r="G698" t="s">
        <v>129</v>
      </c>
      <c r="H698" t="s">
        <v>1035</v>
      </c>
      <c r="I698" t="s">
        <v>90</v>
      </c>
      <c r="J698" t="s">
        <v>86</v>
      </c>
      <c r="K698" t="s">
        <v>1320</v>
      </c>
      <c r="L698" t="s">
        <v>131</v>
      </c>
      <c r="M698" t="s">
        <v>73</v>
      </c>
      <c r="N698" t="s">
        <v>74</v>
      </c>
      <c r="O698" t="s">
        <v>95</v>
      </c>
      <c r="P698" t="s">
        <v>1168</v>
      </c>
      <c r="Q698" t="s">
        <v>74</v>
      </c>
      <c r="R698" t="s">
        <v>1412</v>
      </c>
      <c r="S698" t="s">
        <v>96</v>
      </c>
      <c r="T698" t="s">
        <v>76</v>
      </c>
    </row>
    <row r="699" spans="1:20" x14ac:dyDescent="0.25">
      <c r="A699" s="1">
        <v>3257</v>
      </c>
      <c r="B699" t="s">
        <v>20</v>
      </c>
      <c r="C699" t="s">
        <v>33</v>
      </c>
      <c r="D699" t="s">
        <v>52</v>
      </c>
      <c r="E699" t="s">
        <v>72</v>
      </c>
      <c r="F699" t="s">
        <v>73</v>
      </c>
      <c r="G699" t="s">
        <v>112</v>
      </c>
      <c r="H699" t="s">
        <v>1037</v>
      </c>
      <c r="I699" t="s">
        <v>98</v>
      </c>
      <c r="J699" t="s">
        <v>79</v>
      </c>
      <c r="K699" t="s">
        <v>1262</v>
      </c>
      <c r="L699" t="s">
        <v>101</v>
      </c>
      <c r="M699" t="s">
        <v>73</v>
      </c>
      <c r="N699" t="s">
        <v>126</v>
      </c>
      <c r="O699" t="s">
        <v>79</v>
      </c>
      <c r="P699" t="s">
        <v>782</v>
      </c>
      <c r="Q699" t="s">
        <v>101</v>
      </c>
      <c r="R699" t="s">
        <v>1628</v>
      </c>
      <c r="S699" t="s">
        <v>96</v>
      </c>
      <c r="T699" t="s">
        <v>87</v>
      </c>
    </row>
    <row r="700" spans="1:20" x14ac:dyDescent="0.25">
      <c r="A700" s="1">
        <v>3258</v>
      </c>
      <c r="B700" t="s">
        <v>20</v>
      </c>
      <c r="C700" t="s">
        <v>34</v>
      </c>
      <c r="D700" t="s">
        <v>52</v>
      </c>
      <c r="E700" t="s">
        <v>66</v>
      </c>
      <c r="F700" t="s">
        <v>73</v>
      </c>
      <c r="G700" t="s">
        <v>82</v>
      </c>
      <c r="H700" t="s">
        <v>664</v>
      </c>
      <c r="I700" t="s">
        <v>77</v>
      </c>
      <c r="J700" t="s">
        <v>111</v>
      </c>
      <c r="K700" t="s">
        <v>1162</v>
      </c>
      <c r="L700" t="s">
        <v>73</v>
      </c>
      <c r="M700" t="s">
        <v>74</v>
      </c>
      <c r="N700" t="s">
        <v>1116</v>
      </c>
      <c r="O700" t="s">
        <v>81</v>
      </c>
      <c r="P700" t="s">
        <v>540</v>
      </c>
      <c r="Q700" t="s">
        <v>74</v>
      </c>
      <c r="R700" t="s">
        <v>1551</v>
      </c>
      <c r="S700" t="s">
        <v>116</v>
      </c>
      <c r="T700" t="s">
        <v>131</v>
      </c>
    </row>
    <row r="701" spans="1:20" x14ac:dyDescent="0.25">
      <c r="A701" s="1">
        <v>3259</v>
      </c>
      <c r="B701" t="s">
        <v>20</v>
      </c>
      <c r="C701" t="s">
        <v>35</v>
      </c>
      <c r="D701" t="s">
        <v>52</v>
      </c>
      <c r="E701" t="s">
        <v>53</v>
      </c>
      <c r="F701" t="s">
        <v>74</v>
      </c>
      <c r="G701" t="s">
        <v>82</v>
      </c>
      <c r="H701" t="s">
        <v>538</v>
      </c>
      <c r="I701" t="s">
        <v>103</v>
      </c>
      <c r="J701" t="s">
        <v>80</v>
      </c>
      <c r="K701" t="s">
        <v>1250</v>
      </c>
      <c r="L701" t="s">
        <v>126</v>
      </c>
      <c r="M701" t="s">
        <v>73</v>
      </c>
      <c r="N701" t="s">
        <v>126</v>
      </c>
      <c r="O701" t="s">
        <v>86</v>
      </c>
      <c r="P701" t="s">
        <v>1009</v>
      </c>
      <c r="Q701" t="s">
        <v>73</v>
      </c>
      <c r="R701" t="s">
        <v>1898</v>
      </c>
      <c r="S701" t="s">
        <v>106</v>
      </c>
      <c r="T701" t="s">
        <v>83</v>
      </c>
    </row>
    <row r="702" spans="1:20" x14ac:dyDescent="0.25">
      <c r="A702" s="1">
        <v>3260</v>
      </c>
      <c r="B702" t="s">
        <v>20</v>
      </c>
      <c r="C702" t="s">
        <v>36</v>
      </c>
      <c r="D702" t="s">
        <v>52</v>
      </c>
      <c r="E702" t="s">
        <v>69</v>
      </c>
      <c r="F702" t="s">
        <v>74</v>
      </c>
      <c r="G702" t="s">
        <v>78</v>
      </c>
      <c r="H702" t="s">
        <v>1032</v>
      </c>
      <c r="I702" t="s">
        <v>103</v>
      </c>
      <c r="J702" t="s">
        <v>91</v>
      </c>
      <c r="K702" t="s">
        <v>1174</v>
      </c>
      <c r="L702" t="s">
        <v>74</v>
      </c>
      <c r="M702" t="s">
        <v>131</v>
      </c>
      <c r="N702" t="s">
        <v>101</v>
      </c>
      <c r="O702" t="s">
        <v>92</v>
      </c>
      <c r="P702" t="s">
        <v>1086</v>
      </c>
      <c r="Q702" t="s">
        <v>73</v>
      </c>
      <c r="R702" t="s">
        <v>1480</v>
      </c>
      <c r="S702" t="s">
        <v>85</v>
      </c>
      <c r="T702" t="s">
        <v>83</v>
      </c>
    </row>
    <row r="703" spans="1:20" x14ac:dyDescent="0.25">
      <c r="A703" s="1">
        <v>3261</v>
      </c>
      <c r="B703" t="s">
        <v>20</v>
      </c>
      <c r="C703" t="s">
        <v>37</v>
      </c>
      <c r="D703" t="s">
        <v>52</v>
      </c>
      <c r="E703" t="s">
        <v>46</v>
      </c>
      <c r="F703" t="s">
        <v>73</v>
      </c>
      <c r="G703" t="s">
        <v>86</v>
      </c>
      <c r="H703" t="s">
        <v>540</v>
      </c>
      <c r="I703" t="s">
        <v>79</v>
      </c>
      <c r="J703" t="s">
        <v>84</v>
      </c>
      <c r="K703" t="s">
        <v>1337</v>
      </c>
      <c r="L703" t="s">
        <v>126</v>
      </c>
      <c r="M703" t="s">
        <v>101</v>
      </c>
      <c r="N703" t="s">
        <v>74</v>
      </c>
      <c r="O703" t="s">
        <v>99</v>
      </c>
      <c r="P703" t="s">
        <v>949</v>
      </c>
      <c r="Q703" t="s">
        <v>74</v>
      </c>
      <c r="R703" t="s">
        <v>1413</v>
      </c>
      <c r="S703" t="s">
        <v>117</v>
      </c>
      <c r="T703" t="s">
        <v>101</v>
      </c>
    </row>
    <row r="704" spans="1:20" x14ac:dyDescent="0.25">
      <c r="A704" s="1">
        <v>3262</v>
      </c>
      <c r="B704" t="s">
        <v>20</v>
      </c>
      <c r="C704" t="s">
        <v>38</v>
      </c>
      <c r="D704" t="s">
        <v>52</v>
      </c>
      <c r="E704" t="s">
        <v>60</v>
      </c>
      <c r="F704" t="s">
        <v>74</v>
      </c>
      <c r="G704" t="s">
        <v>114</v>
      </c>
      <c r="H704" t="s">
        <v>807</v>
      </c>
      <c r="I704" t="s">
        <v>93</v>
      </c>
      <c r="J704" t="s">
        <v>125</v>
      </c>
      <c r="K704" t="s">
        <v>1319</v>
      </c>
      <c r="L704" t="s">
        <v>101</v>
      </c>
      <c r="M704" t="s">
        <v>73</v>
      </c>
      <c r="N704" t="s">
        <v>1116</v>
      </c>
      <c r="O704" t="s">
        <v>90</v>
      </c>
      <c r="P704" t="s">
        <v>235</v>
      </c>
      <c r="Q704" t="s">
        <v>73</v>
      </c>
      <c r="R704" t="s">
        <v>1637</v>
      </c>
      <c r="S704" t="s">
        <v>106</v>
      </c>
      <c r="T704" t="s">
        <v>131</v>
      </c>
    </row>
    <row r="705" spans="1:20" x14ac:dyDescent="0.25">
      <c r="A705" s="1">
        <v>3263</v>
      </c>
      <c r="B705" t="s">
        <v>20</v>
      </c>
      <c r="C705" t="s">
        <v>39</v>
      </c>
      <c r="D705" t="s">
        <v>52</v>
      </c>
      <c r="E705" t="s">
        <v>51</v>
      </c>
      <c r="F705" t="s">
        <v>73</v>
      </c>
      <c r="G705" t="s">
        <v>77</v>
      </c>
      <c r="H705" t="s">
        <v>564</v>
      </c>
      <c r="I705" t="s">
        <v>92</v>
      </c>
      <c r="J705" t="s">
        <v>88</v>
      </c>
      <c r="K705" t="s">
        <v>1287</v>
      </c>
      <c r="L705" t="s">
        <v>126</v>
      </c>
      <c r="M705" t="s">
        <v>74</v>
      </c>
      <c r="N705" t="s">
        <v>126</v>
      </c>
      <c r="O705" t="s">
        <v>98</v>
      </c>
      <c r="P705" t="s">
        <v>816</v>
      </c>
      <c r="Q705" t="s">
        <v>74</v>
      </c>
      <c r="R705" t="s">
        <v>1941</v>
      </c>
      <c r="S705" t="s">
        <v>85</v>
      </c>
      <c r="T705" t="s">
        <v>131</v>
      </c>
    </row>
    <row r="706" spans="1:20" x14ac:dyDescent="0.25">
      <c r="A706" s="1">
        <v>3264</v>
      </c>
      <c r="B706" t="s">
        <v>20</v>
      </c>
      <c r="C706" t="s">
        <v>24</v>
      </c>
      <c r="D706" t="s">
        <v>53</v>
      </c>
      <c r="E706" t="s">
        <v>46</v>
      </c>
      <c r="F706" t="s">
        <v>74</v>
      </c>
      <c r="G706" t="s">
        <v>96</v>
      </c>
      <c r="H706" t="s">
        <v>241</v>
      </c>
      <c r="I706" t="s">
        <v>89</v>
      </c>
      <c r="J706" t="s">
        <v>113</v>
      </c>
      <c r="K706" t="s">
        <v>1180</v>
      </c>
      <c r="L706" t="s">
        <v>74</v>
      </c>
      <c r="M706" t="s">
        <v>74</v>
      </c>
      <c r="N706" t="s">
        <v>131</v>
      </c>
      <c r="O706" t="s">
        <v>90</v>
      </c>
      <c r="P706" t="s">
        <v>695</v>
      </c>
      <c r="Q706" t="s">
        <v>74</v>
      </c>
      <c r="R706" t="s">
        <v>1612</v>
      </c>
      <c r="S706" t="s">
        <v>82</v>
      </c>
      <c r="T706" t="s">
        <v>1116</v>
      </c>
    </row>
    <row r="707" spans="1:20" x14ac:dyDescent="0.25">
      <c r="A707" s="1">
        <v>3265</v>
      </c>
      <c r="B707" t="s">
        <v>20</v>
      </c>
      <c r="C707" t="s">
        <v>25</v>
      </c>
      <c r="D707" t="s">
        <v>53</v>
      </c>
      <c r="E707" t="s">
        <v>56</v>
      </c>
      <c r="F707" t="s">
        <v>74</v>
      </c>
      <c r="G707" t="s">
        <v>85</v>
      </c>
      <c r="H707" t="s">
        <v>600</v>
      </c>
      <c r="I707" t="s">
        <v>90</v>
      </c>
      <c r="J707" t="s">
        <v>97</v>
      </c>
      <c r="K707" t="s">
        <v>1121</v>
      </c>
      <c r="L707" t="s">
        <v>73</v>
      </c>
      <c r="M707" t="s">
        <v>73</v>
      </c>
      <c r="N707" t="s">
        <v>1116</v>
      </c>
      <c r="O707" t="s">
        <v>99</v>
      </c>
      <c r="P707" t="s">
        <v>873</v>
      </c>
      <c r="Q707" t="s">
        <v>73</v>
      </c>
      <c r="R707" t="s">
        <v>1833</v>
      </c>
      <c r="S707" t="s">
        <v>96</v>
      </c>
      <c r="T707" t="s">
        <v>101</v>
      </c>
    </row>
    <row r="708" spans="1:20" x14ac:dyDescent="0.25">
      <c r="A708" s="1">
        <v>3266</v>
      </c>
      <c r="B708" t="s">
        <v>20</v>
      </c>
      <c r="C708" t="s">
        <v>26</v>
      </c>
      <c r="D708" t="s">
        <v>53</v>
      </c>
      <c r="E708" t="s">
        <v>63</v>
      </c>
      <c r="F708" t="s">
        <v>73</v>
      </c>
      <c r="G708" t="s">
        <v>86</v>
      </c>
      <c r="H708" t="s">
        <v>522</v>
      </c>
      <c r="I708" t="s">
        <v>116</v>
      </c>
      <c r="J708" t="s">
        <v>99</v>
      </c>
      <c r="K708" t="s">
        <v>530</v>
      </c>
      <c r="L708" t="s">
        <v>73</v>
      </c>
      <c r="M708" t="s">
        <v>73</v>
      </c>
      <c r="N708" t="s">
        <v>74</v>
      </c>
      <c r="O708" t="s">
        <v>91</v>
      </c>
      <c r="P708" t="s">
        <v>1180</v>
      </c>
      <c r="Q708" t="s">
        <v>101</v>
      </c>
      <c r="R708" t="s">
        <v>2016</v>
      </c>
      <c r="S708" t="s">
        <v>96</v>
      </c>
      <c r="T708" t="s">
        <v>1116</v>
      </c>
    </row>
    <row r="709" spans="1:20" x14ac:dyDescent="0.25">
      <c r="A709" s="1">
        <v>3267</v>
      </c>
      <c r="B709" t="s">
        <v>20</v>
      </c>
      <c r="C709" t="s">
        <v>27</v>
      </c>
      <c r="D709" t="s">
        <v>53</v>
      </c>
      <c r="E709" t="s">
        <v>71</v>
      </c>
      <c r="F709" t="s">
        <v>74</v>
      </c>
      <c r="G709" t="s">
        <v>90</v>
      </c>
      <c r="H709" t="s">
        <v>778</v>
      </c>
      <c r="I709" t="s">
        <v>82</v>
      </c>
      <c r="J709" t="s">
        <v>113</v>
      </c>
      <c r="K709" t="s">
        <v>1155</v>
      </c>
      <c r="L709" t="s">
        <v>73</v>
      </c>
      <c r="M709" t="s">
        <v>74</v>
      </c>
      <c r="N709" t="s">
        <v>74</v>
      </c>
      <c r="O709" t="s">
        <v>107</v>
      </c>
      <c r="P709" t="s">
        <v>1028</v>
      </c>
      <c r="Q709" t="s">
        <v>126</v>
      </c>
      <c r="R709" t="s">
        <v>1714</v>
      </c>
      <c r="S709" t="s">
        <v>106</v>
      </c>
      <c r="T709" t="s">
        <v>76</v>
      </c>
    </row>
    <row r="710" spans="1:20" x14ac:dyDescent="0.25">
      <c r="A710" s="1">
        <v>3268</v>
      </c>
      <c r="B710" t="s">
        <v>20</v>
      </c>
      <c r="C710" t="s">
        <v>28</v>
      </c>
      <c r="D710" t="s">
        <v>53</v>
      </c>
      <c r="E710" t="s">
        <v>60</v>
      </c>
      <c r="F710" t="s">
        <v>73</v>
      </c>
      <c r="G710" t="s">
        <v>95</v>
      </c>
      <c r="H710" t="s">
        <v>563</v>
      </c>
      <c r="I710" t="s">
        <v>103</v>
      </c>
      <c r="J710" t="s">
        <v>79</v>
      </c>
      <c r="K710" t="s">
        <v>1160</v>
      </c>
      <c r="L710" t="s">
        <v>126</v>
      </c>
      <c r="M710" t="s">
        <v>73</v>
      </c>
      <c r="N710" t="s">
        <v>126</v>
      </c>
      <c r="O710" t="s">
        <v>97</v>
      </c>
      <c r="P710" t="s">
        <v>576</v>
      </c>
      <c r="Q710" t="s">
        <v>74</v>
      </c>
      <c r="R710" t="s">
        <v>1585</v>
      </c>
      <c r="S710" t="s">
        <v>96</v>
      </c>
      <c r="T710" t="s">
        <v>76</v>
      </c>
    </row>
    <row r="711" spans="1:20" x14ac:dyDescent="0.25">
      <c r="A711" s="1">
        <v>3269</v>
      </c>
      <c r="B711" t="s">
        <v>20</v>
      </c>
      <c r="C711" t="s">
        <v>40</v>
      </c>
      <c r="D711" t="s">
        <v>53</v>
      </c>
      <c r="E711" t="s">
        <v>54</v>
      </c>
      <c r="F711" t="s">
        <v>74</v>
      </c>
      <c r="G711" t="s">
        <v>102</v>
      </c>
      <c r="H711" t="s">
        <v>328</v>
      </c>
      <c r="I711" t="s">
        <v>98</v>
      </c>
      <c r="J711" t="s">
        <v>107</v>
      </c>
      <c r="K711" t="s">
        <v>1254</v>
      </c>
      <c r="L711" t="s">
        <v>74</v>
      </c>
      <c r="M711" t="s">
        <v>74</v>
      </c>
      <c r="N711" t="s">
        <v>101</v>
      </c>
      <c r="O711" t="s">
        <v>107</v>
      </c>
      <c r="P711" t="s">
        <v>1265</v>
      </c>
      <c r="Q711" t="s">
        <v>74</v>
      </c>
      <c r="R711" t="s">
        <v>2196</v>
      </c>
      <c r="S711" t="s">
        <v>96</v>
      </c>
      <c r="T711" t="s">
        <v>131</v>
      </c>
    </row>
    <row r="712" spans="1:20" x14ac:dyDescent="0.25">
      <c r="A712" s="1">
        <v>3270</v>
      </c>
      <c r="B712" t="s">
        <v>20</v>
      </c>
      <c r="C712" t="s">
        <v>29</v>
      </c>
      <c r="D712" t="s">
        <v>53</v>
      </c>
      <c r="E712" t="s">
        <v>50</v>
      </c>
      <c r="F712" t="s">
        <v>73</v>
      </c>
      <c r="G712" t="s">
        <v>86</v>
      </c>
      <c r="H712" t="s">
        <v>360</v>
      </c>
      <c r="I712" t="s">
        <v>96</v>
      </c>
      <c r="J712" t="s">
        <v>114</v>
      </c>
      <c r="K712" t="s">
        <v>1315</v>
      </c>
      <c r="L712" t="s">
        <v>74</v>
      </c>
      <c r="M712" t="s">
        <v>73</v>
      </c>
      <c r="N712" t="s">
        <v>73</v>
      </c>
      <c r="O712" t="s">
        <v>80</v>
      </c>
      <c r="P712" t="s">
        <v>1124</v>
      </c>
      <c r="Q712" t="s">
        <v>126</v>
      </c>
      <c r="R712" t="s">
        <v>1998</v>
      </c>
      <c r="S712" t="s">
        <v>116</v>
      </c>
      <c r="T712" t="s">
        <v>101</v>
      </c>
    </row>
    <row r="713" spans="1:20" x14ac:dyDescent="0.25">
      <c r="A713" s="1">
        <v>3271</v>
      </c>
      <c r="B713" t="s">
        <v>20</v>
      </c>
      <c r="C713" t="s">
        <v>30</v>
      </c>
      <c r="D713" t="s">
        <v>53</v>
      </c>
      <c r="E713" t="s">
        <v>51</v>
      </c>
      <c r="F713" t="s">
        <v>74</v>
      </c>
      <c r="G713" t="s">
        <v>82</v>
      </c>
      <c r="H713" t="s">
        <v>955</v>
      </c>
      <c r="I713" t="s">
        <v>86</v>
      </c>
      <c r="J713" t="s">
        <v>88</v>
      </c>
      <c r="K713" t="s">
        <v>1254</v>
      </c>
      <c r="L713" t="s">
        <v>74</v>
      </c>
      <c r="M713" t="s">
        <v>73</v>
      </c>
      <c r="N713" t="s">
        <v>74</v>
      </c>
      <c r="O713" t="s">
        <v>96</v>
      </c>
      <c r="P713" t="s">
        <v>124</v>
      </c>
      <c r="Q713" t="s">
        <v>73</v>
      </c>
      <c r="R713" t="s">
        <v>1806</v>
      </c>
      <c r="S713" t="s">
        <v>116</v>
      </c>
      <c r="T713" t="s">
        <v>101</v>
      </c>
    </row>
    <row r="714" spans="1:20" x14ac:dyDescent="0.25">
      <c r="A714" s="1">
        <v>3272</v>
      </c>
      <c r="B714" t="s">
        <v>20</v>
      </c>
      <c r="C714" t="s">
        <v>32</v>
      </c>
      <c r="D714" t="s">
        <v>53</v>
      </c>
      <c r="E714" t="s">
        <v>55</v>
      </c>
      <c r="F714" t="s">
        <v>73</v>
      </c>
      <c r="G714" t="s">
        <v>98</v>
      </c>
      <c r="H714" t="s">
        <v>515</v>
      </c>
      <c r="I714" t="s">
        <v>107</v>
      </c>
      <c r="J714" t="s">
        <v>100</v>
      </c>
      <c r="K714" t="s">
        <v>1283</v>
      </c>
      <c r="L714" t="s">
        <v>126</v>
      </c>
      <c r="M714" t="s">
        <v>74</v>
      </c>
      <c r="N714" t="s">
        <v>126</v>
      </c>
      <c r="O714" t="s">
        <v>103</v>
      </c>
      <c r="P714" t="s">
        <v>585</v>
      </c>
      <c r="Q714" t="s">
        <v>73</v>
      </c>
      <c r="R714" t="s">
        <v>1507</v>
      </c>
      <c r="S714" t="s">
        <v>75</v>
      </c>
      <c r="T714" t="s">
        <v>78</v>
      </c>
    </row>
    <row r="715" spans="1:20" x14ac:dyDescent="0.25">
      <c r="A715" s="1">
        <v>3273</v>
      </c>
      <c r="B715" t="s">
        <v>20</v>
      </c>
      <c r="C715" t="s">
        <v>33</v>
      </c>
      <c r="D715" t="s">
        <v>53</v>
      </c>
      <c r="E715" t="s">
        <v>65</v>
      </c>
      <c r="F715" t="s">
        <v>73</v>
      </c>
      <c r="G715" t="s">
        <v>86</v>
      </c>
      <c r="H715" t="s">
        <v>401</v>
      </c>
      <c r="I715" t="s">
        <v>98</v>
      </c>
      <c r="J715" t="s">
        <v>95</v>
      </c>
      <c r="K715" t="s">
        <v>1221</v>
      </c>
      <c r="L715" t="s">
        <v>101</v>
      </c>
      <c r="M715" t="s">
        <v>74</v>
      </c>
      <c r="N715" t="s">
        <v>73</v>
      </c>
      <c r="O715" t="s">
        <v>90</v>
      </c>
      <c r="P715" t="s">
        <v>79</v>
      </c>
      <c r="Q715" t="s">
        <v>73</v>
      </c>
      <c r="R715" t="s">
        <v>2056</v>
      </c>
      <c r="S715" t="s">
        <v>116</v>
      </c>
      <c r="T715" t="s">
        <v>1116</v>
      </c>
    </row>
    <row r="716" spans="1:20" x14ac:dyDescent="0.25">
      <c r="A716" s="1">
        <v>3274</v>
      </c>
      <c r="B716" t="s">
        <v>20</v>
      </c>
      <c r="C716" t="s">
        <v>34</v>
      </c>
      <c r="D716" t="s">
        <v>53</v>
      </c>
      <c r="E716" t="s">
        <v>57</v>
      </c>
      <c r="F716" t="s">
        <v>74</v>
      </c>
      <c r="G716" t="s">
        <v>98</v>
      </c>
      <c r="H716" t="s">
        <v>724</v>
      </c>
      <c r="I716" t="s">
        <v>103</v>
      </c>
      <c r="J716" t="s">
        <v>79</v>
      </c>
      <c r="K716" t="s">
        <v>1136</v>
      </c>
      <c r="L716" t="s">
        <v>101</v>
      </c>
      <c r="M716" t="s">
        <v>74</v>
      </c>
      <c r="N716" t="s">
        <v>74</v>
      </c>
      <c r="O716" t="s">
        <v>81</v>
      </c>
      <c r="P716" t="s">
        <v>178</v>
      </c>
      <c r="Q716" t="s">
        <v>73</v>
      </c>
      <c r="R716" t="s">
        <v>1410</v>
      </c>
      <c r="S716" t="s">
        <v>116</v>
      </c>
      <c r="T716" t="s">
        <v>1116</v>
      </c>
    </row>
    <row r="717" spans="1:20" x14ac:dyDescent="0.25">
      <c r="A717" s="1">
        <v>3275</v>
      </c>
      <c r="B717" t="s">
        <v>20</v>
      </c>
      <c r="C717" t="s">
        <v>35</v>
      </c>
      <c r="D717" t="s">
        <v>53</v>
      </c>
      <c r="E717" t="s">
        <v>52</v>
      </c>
      <c r="F717" t="s">
        <v>73</v>
      </c>
      <c r="G717" t="s">
        <v>98</v>
      </c>
      <c r="H717" t="s">
        <v>653</v>
      </c>
      <c r="I717" t="s">
        <v>90</v>
      </c>
      <c r="J717" t="s">
        <v>79</v>
      </c>
      <c r="K717" t="s">
        <v>1141</v>
      </c>
      <c r="L717" t="s">
        <v>126</v>
      </c>
      <c r="M717" t="s">
        <v>73</v>
      </c>
      <c r="N717" t="s">
        <v>74</v>
      </c>
      <c r="O717" t="s">
        <v>92</v>
      </c>
      <c r="P717" t="s">
        <v>681</v>
      </c>
      <c r="Q717" t="s">
        <v>74</v>
      </c>
      <c r="R717" t="s">
        <v>1963</v>
      </c>
      <c r="S717" t="s">
        <v>85</v>
      </c>
      <c r="T717" t="s">
        <v>1116</v>
      </c>
    </row>
    <row r="718" spans="1:20" x14ac:dyDescent="0.25">
      <c r="A718" s="1">
        <v>3276</v>
      </c>
      <c r="B718" t="s">
        <v>20</v>
      </c>
      <c r="C718" t="s">
        <v>36</v>
      </c>
      <c r="D718" t="s">
        <v>53</v>
      </c>
      <c r="E718" t="s">
        <v>54</v>
      </c>
      <c r="F718" t="s">
        <v>73</v>
      </c>
      <c r="G718" t="s">
        <v>75</v>
      </c>
      <c r="H718" t="s">
        <v>1014</v>
      </c>
      <c r="I718" t="s">
        <v>77</v>
      </c>
      <c r="J718" t="s">
        <v>110</v>
      </c>
      <c r="K718" t="s">
        <v>1247</v>
      </c>
      <c r="L718" t="s">
        <v>126</v>
      </c>
      <c r="M718" t="s">
        <v>126</v>
      </c>
      <c r="N718" t="s">
        <v>74</v>
      </c>
      <c r="O718" t="s">
        <v>106</v>
      </c>
      <c r="P718" t="s">
        <v>357</v>
      </c>
      <c r="Q718" t="s">
        <v>73</v>
      </c>
      <c r="R718" t="s">
        <v>1674</v>
      </c>
      <c r="S718" t="s">
        <v>85</v>
      </c>
      <c r="T718" t="s">
        <v>131</v>
      </c>
    </row>
    <row r="719" spans="1:20" x14ac:dyDescent="0.25">
      <c r="A719" s="1">
        <v>3277</v>
      </c>
      <c r="B719" t="s">
        <v>20</v>
      </c>
      <c r="C719" t="s">
        <v>37</v>
      </c>
      <c r="D719" t="s">
        <v>53</v>
      </c>
      <c r="E719" t="s">
        <v>55</v>
      </c>
      <c r="F719" t="s">
        <v>74</v>
      </c>
      <c r="G719" t="s">
        <v>90</v>
      </c>
      <c r="H719" t="s">
        <v>268</v>
      </c>
      <c r="I719" t="s">
        <v>85</v>
      </c>
      <c r="J719" t="s">
        <v>94</v>
      </c>
      <c r="K719" t="s">
        <v>357</v>
      </c>
      <c r="L719" t="s">
        <v>73</v>
      </c>
      <c r="M719" t="s">
        <v>74</v>
      </c>
      <c r="N719" t="s">
        <v>126</v>
      </c>
      <c r="O719" t="s">
        <v>90</v>
      </c>
      <c r="P719" t="s">
        <v>178</v>
      </c>
      <c r="Q719" t="s">
        <v>74</v>
      </c>
      <c r="R719" t="s">
        <v>2197</v>
      </c>
      <c r="S719" t="s">
        <v>82</v>
      </c>
      <c r="T719" t="s">
        <v>101</v>
      </c>
    </row>
    <row r="720" spans="1:20" x14ac:dyDescent="0.25">
      <c r="A720" s="1">
        <v>3278</v>
      </c>
      <c r="B720" t="s">
        <v>20</v>
      </c>
      <c r="C720" t="s">
        <v>38</v>
      </c>
      <c r="D720" t="s">
        <v>53</v>
      </c>
      <c r="E720" t="s">
        <v>47</v>
      </c>
      <c r="F720" t="s">
        <v>74</v>
      </c>
      <c r="G720" t="s">
        <v>78</v>
      </c>
      <c r="H720" t="s">
        <v>179</v>
      </c>
      <c r="I720" t="s">
        <v>94</v>
      </c>
      <c r="J720" t="s">
        <v>88</v>
      </c>
      <c r="K720" t="s">
        <v>1163</v>
      </c>
      <c r="L720" t="s">
        <v>74</v>
      </c>
      <c r="M720" t="s">
        <v>74</v>
      </c>
      <c r="N720" t="s">
        <v>101</v>
      </c>
      <c r="O720" t="s">
        <v>99</v>
      </c>
      <c r="P720" t="s">
        <v>125</v>
      </c>
      <c r="Q720" t="s">
        <v>73</v>
      </c>
      <c r="R720" t="s">
        <v>898</v>
      </c>
      <c r="S720" t="s">
        <v>89</v>
      </c>
      <c r="T720" t="s">
        <v>76</v>
      </c>
    </row>
    <row r="721" spans="1:20" x14ac:dyDescent="0.25">
      <c r="A721" s="1">
        <v>3279</v>
      </c>
      <c r="B721" t="s">
        <v>20</v>
      </c>
      <c r="C721" t="s">
        <v>39</v>
      </c>
      <c r="D721" t="s">
        <v>53</v>
      </c>
      <c r="E721" t="s">
        <v>71</v>
      </c>
      <c r="F721" t="s">
        <v>73</v>
      </c>
      <c r="G721" t="s">
        <v>77</v>
      </c>
      <c r="H721" t="s">
        <v>539</v>
      </c>
      <c r="I721" t="s">
        <v>89</v>
      </c>
      <c r="J721" t="s">
        <v>92</v>
      </c>
      <c r="K721" t="s">
        <v>910</v>
      </c>
      <c r="L721" t="s">
        <v>74</v>
      </c>
      <c r="M721" t="s">
        <v>74</v>
      </c>
      <c r="N721" t="s">
        <v>1116</v>
      </c>
      <c r="O721" t="s">
        <v>113</v>
      </c>
      <c r="P721" t="s">
        <v>842</v>
      </c>
      <c r="Q721" t="s">
        <v>74</v>
      </c>
      <c r="R721" t="s">
        <v>1535</v>
      </c>
      <c r="S721" t="s">
        <v>106</v>
      </c>
      <c r="T721" t="s">
        <v>87</v>
      </c>
    </row>
    <row r="722" spans="1:20" x14ac:dyDescent="0.25">
      <c r="A722" s="1">
        <v>3280</v>
      </c>
      <c r="B722" t="s">
        <v>20</v>
      </c>
      <c r="C722" t="s">
        <v>24</v>
      </c>
      <c r="D722" t="s">
        <v>54</v>
      </c>
      <c r="E722" t="s">
        <v>51</v>
      </c>
      <c r="F722" t="s">
        <v>74</v>
      </c>
      <c r="G722" t="s">
        <v>91</v>
      </c>
      <c r="H722" t="s">
        <v>1007</v>
      </c>
      <c r="I722" t="s">
        <v>95</v>
      </c>
      <c r="J722" t="s">
        <v>91</v>
      </c>
      <c r="K722" t="s">
        <v>1287</v>
      </c>
      <c r="L722" t="s">
        <v>101</v>
      </c>
      <c r="M722" t="s">
        <v>73</v>
      </c>
      <c r="N722" t="s">
        <v>74</v>
      </c>
      <c r="O722" t="s">
        <v>77</v>
      </c>
      <c r="P722" t="s">
        <v>995</v>
      </c>
      <c r="Q722" t="s">
        <v>126</v>
      </c>
      <c r="R722" t="s">
        <v>198</v>
      </c>
      <c r="S722" t="s">
        <v>87</v>
      </c>
      <c r="T722" t="s">
        <v>131</v>
      </c>
    </row>
    <row r="723" spans="1:20" x14ac:dyDescent="0.25">
      <c r="A723" s="1">
        <v>3281</v>
      </c>
      <c r="B723" t="s">
        <v>20</v>
      </c>
      <c r="C723" t="s">
        <v>25</v>
      </c>
      <c r="D723" t="s">
        <v>54</v>
      </c>
      <c r="E723" t="s">
        <v>50</v>
      </c>
      <c r="F723" t="s">
        <v>73</v>
      </c>
      <c r="G723" t="s">
        <v>93</v>
      </c>
      <c r="H723" t="s">
        <v>387</v>
      </c>
      <c r="I723" t="s">
        <v>103</v>
      </c>
      <c r="J723" t="s">
        <v>108</v>
      </c>
      <c r="K723" t="s">
        <v>1117</v>
      </c>
      <c r="L723" t="s">
        <v>73</v>
      </c>
      <c r="M723" t="s">
        <v>74</v>
      </c>
      <c r="N723" t="s">
        <v>74</v>
      </c>
      <c r="O723" t="s">
        <v>95</v>
      </c>
      <c r="P723" t="s">
        <v>1351</v>
      </c>
      <c r="Q723" t="s">
        <v>74</v>
      </c>
      <c r="R723" t="s">
        <v>1672</v>
      </c>
      <c r="S723" t="s">
        <v>116</v>
      </c>
      <c r="T723" t="s">
        <v>131</v>
      </c>
    </row>
    <row r="724" spans="1:20" x14ac:dyDescent="0.25">
      <c r="A724" s="1">
        <v>3282</v>
      </c>
      <c r="B724" t="s">
        <v>20</v>
      </c>
      <c r="C724" t="s">
        <v>26</v>
      </c>
      <c r="D724" t="s">
        <v>54</v>
      </c>
      <c r="E724" t="s">
        <v>57</v>
      </c>
      <c r="F724" t="s">
        <v>74</v>
      </c>
      <c r="G724" t="s">
        <v>103</v>
      </c>
      <c r="H724" t="s">
        <v>876</v>
      </c>
      <c r="I724" t="s">
        <v>92</v>
      </c>
      <c r="J724" t="s">
        <v>91</v>
      </c>
      <c r="K724" t="s">
        <v>1334</v>
      </c>
      <c r="L724" t="s">
        <v>73</v>
      </c>
      <c r="M724" t="s">
        <v>73</v>
      </c>
      <c r="N724" t="s">
        <v>126</v>
      </c>
      <c r="O724" t="s">
        <v>75</v>
      </c>
      <c r="P724" t="s">
        <v>97</v>
      </c>
      <c r="Q724" t="s">
        <v>74</v>
      </c>
      <c r="R724" t="s">
        <v>1872</v>
      </c>
      <c r="S724" t="s">
        <v>116</v>
      </c>
      <c r="T724" t="s">
        <v>1116</v>
      </c>
    </row>
    <row r="725" spans="1:20" x14ac:dyDescent="0.25">
      <c r="A725" s="1">
        <v>3283</v>
      </c>
      <c r="B725" t="s">
        <v>20</v>
      </c>
      <c r="C725" t="s">
        <v>27</v>
      </c>
      <c r="D725" t="s">
        <v>54</v>
      </c>
      <c r="E725" t="s">
        <v>55</v>
      </c>
      <c r="F725" t="s">
        <v>73</v>
      </c>
      <c r="G725" t="s">
        <v>79</v>
      </c>
      <c r="H725" t="s">
        <v>557</v>
      </c>
      <c r="I725" t="s">
        <v>99</v>
      </c>
      <c r="J725" t="s">
        <v>108</v>
      </c>
      <c r="K725" t="s">
        <v>1190</v>
      </c>
      <c r="L725" t="s">
        <v>126</v>
      </c>
      <c r="M725" t="s">
        <v>73</v>
      </c>
      <c r="N725" t="s">
        <v>101</v>
      </c>
      <c r="O725" t="s">
        <v>113</v>
      </c>
      <c r="P725" t="s">
        <v>1086</v>
      </c>
      <c r="Q725" t="s">
        <v>74</v>
      </c>
      <c r="R725" t="s">
        <v>2084</v>
      </c>
      <c r="S725" t="s">
        <v>116</v>
      </c>
      <c r="T725" t="s">
        <v>101</v>
      </c>
    </row>
    <row r="726" spans="1:20" x14ac:dyDescent="0.25">
      <c r="A726" s="1">
        <v>3284</v>
      </c>
      <c r="B726" t="s">
        <v>20</v>
      </c>
      <c r="C726" t="s">
        <v>28</v>
      </c>
      <c r="D726" t="s">
        <v>54</v>
      </c>
      <c r="E726" t="s">
        <v>46</v>
      </c>
      <c r="F726" t="s">
        <v>74</v>
      </c>
      <c r="G726" t="s">
        <v>102</v>
      </c>
      <c r="H726" t="s">
        <v>726</v>
      </c>
      <c r="I726" t="s">
        <v>108</v>
      </c>
      <c r="J726" t="s">
        <v>84</v>
      </c>
      <c r="K726" t="s">
        <v>1368</v>
      </c>
      <c r="L726" t="s">
        <v>126</v>
      </c>
      <c r="M726" t="s">
        <v>73</v>
      </c>
      <c r="N726" t="s">
        <v>73</v>
      </c>
      <c r="O726" t="s">
        <v>99</v>
      </c>
      <c r="P726" t="s">
        <v>765</v>
      </c>
      <c r="Q726" t="s">
        <v>73</v>
      </c>
      <c r="R726" t="s">
        <v>1653</v>
      </c>
      <c r="S726" t="s">
        <v>87</v>
      </c>
      <c r="T726" t="s">
        <v>126</v>
      </c>
    </row>
    <row r="727" spans="1:20" x14ac:dyDescent="0.25">
      <c r="A727" s="1">
        <v>3285</v>
      </c>
      <c r="B727" t="s">
        <v>20</v>
      </c>
      <c r="C727" t="s">
        <v>40</v>
      </c>
      <c r="D727" t="s">
        <v>54</v>
      </c>
      <c r="E727" t="s">
        <v>53</v>
      </c>
      <c r="F727" t="s">
        <v>73</v>
      </c>
      <c r="G727" t="s">
        <v>92</v>
      </c>
      <c r="H727" t="s">
        <v>262</v>
      </c>
      <c r="I727" t="s">
        <v>114</v>
      </c>
      <c r="J727" t="s">
        <v>91</v>
      </c>
      <c r="K727" t="s">
        <v>1145</v>
      </c>
      <c r="L727" t="s">
        <v>126</v>
      </c>
      <c r="M727" t="s">
        <v>74</v>
      </c>
      <c r="N727" t="s">
        <v>74</v>
      </c>
      <c r="O727" t="s">
        <v>94</v>
      </c>
      <c r="P727" t="s">
        <v>975</v>
      </c>
      <c r="Q727" t="s">
        <v>74</v>
      </c>
      <c r="R727" t="s">
        <v>1844</v>
      </c>
      <c r="S727" t="s">
        <v>116</v>
      </c>
      <c r="T727" t="s">
        <v>131</v>
      </c>
    </row>
    <row r="728" spans="1:20" x14ac:dyDescent="0.25">
      <c r="A728" s="1">
        <v>3286</v>
      </c>
      <c r="B728" t="s">
        <v>20</v>
      </c>
      <c r="C728" t="s">
        <v>29</v>
      </c>
      <c r="D728" t="s">
        <v>54</v>
      </c>
      <c r="E728" t="s">
        <v>71</v>
      </c>
      <c r="F728" t="s">
        <v>73</v>
      </c>
      <c r="G728" t="s">
        <v>92</v>
      </c>
      <c r="H728" t="s">
        <v>235</v>
      </c>
      <c r="I728" t="s">
        <v>103</v>
      </c>
      <c r="J728" t="s">
        <v>97</v>
      </c>
      <c r="K728" t="s">
        <v>1261</v>
      </c>
      <c r="L728" t="s">
        <v>126</v>
      </c>
      <c r="M728" t="s">
        <v>73</v>
      </c>
      <c r="N728" t="s">
        <v>101</v>
      </c>
      <c r="O728" t="s">
        <v>94</v>
      </c>
      <c r="P728" t="s">
        <v>1028</v>
      </c>
      <c r="Q728" t="s">
        <v>74</v>
      </c>
      <c r="R728" t="s">
        <v>1455</v>
      </c>
      <c r="S728" t="s">
        <v>106</v>
      </c>
      <c r="T728" t="s">
        <v>87</v>
      </c>
    </row>
    <row r="729" spans="1:20" x14ac:dyDescent="0.25">
      <c r="A729" s="1">
        <v>3287</v>
      </c>
      <c r="B729" t="s">
        <v>20</v>
      </c>
      <c r="C729" t="s">
        <v>30</v>
      </c>
      <c r="D729" t="s">
        <v>54</v>
      </c>
      <c r="E729" t="s">
        <v>56</v>
      </c>
      <c r="F729" t="s">
        <v>74</v>
      </c>
      <c r="G729" t="s">
        <v>79</v>
      </c>
      <c r="H729" t="s">
        <v>804</v>
      </c>
      <c r="I729" t="s">
        <v>114</v>
      </c>
      <c r="J729" t="s">
        <v>88</v>
      </c>
      <c r="K729" t="s">
        <v>1346</v>
      </c>
      <c r="L729" t="s">
        <v>101</v>
      </c>
      <c r="M729" t="s">
        <v>73</v>
      </c>
      <c r="N729" t="s">
        <v>101</v>
      </c>
      <c r="O729" t="s">
        <v>86</v>
      </c>
      <c r="P729" t="s">
        <v>187</v>
      </c>
      <c r="Q729" t="s">
        <v>73</v>
      </c>
      <c r="R729" t="s">
        <v>744</v>
      </c>
      <c r="S729" t="s">
        <v>89</v>
      </c>
      <c r="T729" t="s">
        <v>76</v>
      </c>
    </row>
    <row r="730" spans="1:20" x14ac:dyDescent="0.25">
      <c r="A730" s="1">
        <v>3288</v>
      </c>
      <c r="B730" t="s">
        <v>20</v>
      </c>
      <c r="C730" t="s">
        <v>31</v>
      </c>
      <c r="D730" t="s">
        <v>54</v>
      </c>
      <c r="E730" t="s">
        <v>52</v>
      </c>
      <c r="F730" t="s">
        <v>73</v>
      </c>
      <c r="G730" t="s">
        <v>92</v>
      </c>
      <c r="H730" t="s">
        <v>527</v>
      </c>
      <c r="I730" t="s">
        <v>92</v>
      </c>
      <c r="J730" t="s">
        <v>84</v>
      </c>
      <c r="K730" t="s">
        <v>1226</v>
      </c>
      <c r="L730" t="s">
        <v>101</v>
      </c>
      <c r="M730" t="s">
        <v>74</v>
      </c>
      <c r="N730" t="s">
        <v>101</v>
      </c>
      <c r="O730" t="s">
        <v>99</v>
      </c>
      <c r="P730" t="s">
        <v>995</v>
      </c>
      <c r="Q730" t="s">
        <v>73</v>
      </c>
      <c r="R730" t="s">
        <v>1718</v>
      </c>
      <c r="S730" t="s">
        <v>85</v>
      </c>
      <c r="T730" t="s">
        <v>1116</v>
      </c>
    </row>
    <row r="731" spans="1:20" x14ac:dyDescent="0.25">
      <c r="A731" s="1">
        <v>3289</v>
      </c>
      <c r="B731" t="s">
        <v>20</v>
      </c>
      <c r="C731" t="s">
        <v>33</v>
      </c>
      <c r="D731" t="s">
        <v>54</v>
      </c>
      <c r="E731" t="s">
        <v>71</v>
      </c>
      <c r="F731" t="s">
        <v>74</v>
      </c>
      <c r="G731" t="s">
        <v>75</v>
      </c>
      <c r="H731" t="s">
        <v>274</v>
      </c>
      <c r="I731" t="s">
        <v>114</v>
      </c>
      <c r="J731" t="s">
        <v>105</v>
      </c>
      <c r="K731" t="s">
        <v>1353</v>
      </c>
      <c r="L731" t="s">
        <v>126</v>
      </c>
      <c r="M731" t="s">
        <v>73</v>
      </c>
      <c r="N731" t="s">
        <v>131</v>
      </c>
      <c r="O731" t="s">
        <v>86</v>
      </c>
      <c r="P731" t="s">
        <v>530</v>
      </c>
      <c r="Q731" t="s">
        <v>73</v>
      </c>
      <c r="R731" t="s">
        <v>1637</v>
      </c>
      <c r="S731" t="s">
        <v>96</v>
      </c>
      <c r="T731" t="s">
        <v>131</v>
      </c>
    </row>
    <row r="732" spans="1:20" x14ac:dyDescent="0.25">
      <c r="A732" s="1">
        <v>3290</v>
      </c>
      <c r="B732" t="s">
        <v>20</v>
      </c>
      <c r="C732" t="s">
        <v>34</v>
      </c>
      <c r="D732" t="s">
        <v>54</v>
      </c>
      <c r="E732" t="s">
        <v>67</v>
      </c>
      <c r="F732" t="s">
        <v>74</v>
      </c>
      <c r="G732" t="s">
        <v>94</v>
      </c>
      <c r="H732" t="s">
        <v>813</v>
      </c>
      <c r="I732" t="s">
        <v>96</v>
      </c>
      <c r="J732" t="s">
        <v>98</v>
      </c>
      <c r="K732" t="s">
        <v>1187</v>
      </c>
      <c r="L732" t="s">
        <v>101</v>
      </c>
      <c r="M732" t="s">
        <v>73</v>
      </c>
      <c r="N732" t="s">
        <v>73</v>
      </c>
      <c r="O732" t="s">
        <v>113</v>
      </c>
      <c r="P732" t="s">
        <v>1153</v>
      </c>
      <c r="Q732" t="s">
        <v>74</v>
      </c>
      <c r="R732" t="s">
        <v>1923</v>
      </c>
      <c r="S732" t="s">
        <v>116</v>
      </c>
      <c r="T732" t="s">
        <v>76</v>
      </c>
    </row>
    <row r="733" spans="1:20" x14ac:dyDescent="0.25">
      <c r="A733" s="1">
        <v>3291</v>
      </c>
      <c r="B733" t="s">
        <v>20</v>
      </c>
      <c r="C733" t="s">
        <v>35</v>
      </c>
      <c r="D733" t="s">
        <v>54</v>
      </c>
      <c r="E733" t="s">
        <v>62</v>
      </c>
      <c r="F733" t="s">
        <v>73</v>
      </c>
      <c r="G733" t="s">
        <v>78</v>
      </c>
      <c r="H733" t="s">
        <v>788</v>
      </c>
      <c r="I733" t="s">
        <v>89</v>
      </c>
      <c r="J733" t="s">
        <v>97</v>
      </c>
      <c r="K733" t="s">
        <v>1293</v>
      </c>
      <c r="L733" t="s">
        <v>74</v>
      </c>
      <c r="M733" t="s">
        <v>101</v>
      </c>
      <c r="N733" t="s">
        <v>74</v>
      </c>
      <c r="O733" t="s">
        <v>96</v>
      </c>
      <c r="P733" t="s">
        <v>111</v>
      </c>
      <c r="Q733" t="s">
        <v>73</v>
      </c>
      <c r="R733" t="s">
        <v>2208</v>
      </c>
      <c r="S733" t="s">
        <v>116</v>
      </c>
      <c r="T733" t="s">
        <v>101</v>
      </c>
    </row>
    <row r="734" spans="1:20" x14ac:dyDescent="0.25">
      <c r="A734" s="1">
        <v>3292</v>
      </c>
      <c r="B734" t="s">
        <v>20</v>
      </c>
      <c r="C734" t="s">
        <v>36</v>
      </c>
      <c r="D734" t="s">
        <v>54</v>
      </c>
      <c r="E734" t="s">
        <v>53</v>
      </c>
      <c r="F734" t="s">
        <v>74</v>
      </c>
      <c r="G734" t="s">
        <v>103</v>
      </c>
      <c r="H734" t="s">
        <v>313</v>
      </c>
      <c r="I734" t="s">
        <v>96</v>
      </c>
      <c r="J734" t="s">
        <v>77</v>
      </c>
      <c r="K734" t="s">
        <v>862</v>
      </c>
      <c r="L734" t="s">
        <v>73</v>
      </c>
      <c r="M734" t="s">
        <v>74</v>
      </c>
      <c r="N734" t="s">
        <v>126</v>
      </c>
      <c r="O734" t="s">
        <v>88</v>
      </c>
      <c r="P734" t="s">
        <v>1180</v>
      </c>
      <c r="Q734" t="s">
        <v>74</v>
      </c>
      <c r="R734" t="s">
        <v>1460</v>
      </c>
      <c r="S734" t="s">
        <v>96</v>
      </c>
      <c r="T734" t="s">
        <v>131</v>
      </c>
    </row>
    <row r="735" spans="1:20" x14ac:dyDescent="0.25">
      <c r="A735" s="1">
        <v>3293</v>
      </c>
      <c r="B735" t="s">
        <v>20</v>
      </c>
      <c r="C735" t="s">
        <v>37</v>
      </c>
      <c r="D735" t="s">
        <v>54</v>
      </c>
      <c r="E735" t="s">
        <v>60</v>
      </c>
      <c r="F735" t="s">
        <v>73</v>
      </c>
      <c r="G735" t="s">
        <v>83</v>
      </c>
      <c r="H735" t="s">
        <v>626</v>
      </c>
      <c r="I735" t="s">
        <v>107</v>
      </c>
      <c r="J735" t="s">
        <v>112</v>
      </c>
      <c r="K735" t="s">
        <v>1285</v>
      </c>
      <c r="L735" t="s">
        <v>73</v>
      </c>
      <c r="M735" t="s">
        <v>74</v>
      </c>
      <c r="N735" t="s">
        <v>131</v>
      </c>
      <c r="O735" t="s">
        <v>87</v>
      </c>
      <c r="P735" t="s">
        <v>93</v>
      </c>
      <c r="Q735" t="s">
        <v>73</v>
      </c>
      <c r="R735" t="s">
        <v>1816</v>
      </c>
      <c r="S735" t="s">
        <v>87</v>
      </c>
      <c r="T735" t="s">
        <v>101</v>
      </c>
    </row>
    <row r="736" spans="1:20" x14ac:dyDescent="0.25">
      <c r="A736" s="1">
        <v>3294</v>
      </c>
      <c r="B736" t="s">
        <v>20</v>
      </c>
      <c r="C736" t="s">
        <v>38</v>
      </c>
      <c r="D736" t="s">
        <v>54</v>
      </c>
      <c r="E736" t="s">
        <v>65</v>
      </c>
      <c r="F736" t="s">
        <v>73</v>
      </c>
      <c r="G736" t="s">
        <v>108</v>
      </c>
      <c r="H736" t="s">
        <v>561</v>
      </c>
      <c r="I736" t="s">
        <v>102</v>
      </c>
      <c r="J736" t="s">
        <v>93</v>
      </c>
      <c r="K736" t="s">
        <v>1138</v>
      </c>
      <c r="L736" t="s">
        <v>101</v>
      </c>
      <c r="M736" t="s">
        <v>73</v>
      </c>
      <c r="N736" t="s">
        <v>74</v>
      </c>
      <c r="O736" t="s">
        <v>97</v>
      </c>
      <c r="P736" t="s">
        <v>1284</v>
      </c>
      <c r="Q736" t="s">
        <v>126</v>
      </c>
      <c r="R736" t="s">
        <v>1460</v>
      </c>
      <c r="S736" t="s">
        <v>106</v>
      </c>
      <c r="T736" t="s">
        <v>87</v>
      </c>
    </row>
    <row r="737" spans="1:20" x14ac:dyDescent="0.25">
      <c r="A737" s="1">
        <v>3295</v>
      </c>
      <c r="B737" t="s">
        <v>20</v>
      </c>
      <c r="C737" t="s">
        <v>39</v>
      </c>
      <c r="D737" t="s">
        <v>54</v>
      </c>
      <c r="E737" t="s">
        <v>55</v>
      </c>
      <c r="F737" t="s">
        <v>74</v>
      </c>
      <c r="G737" t="s">
        <v>90</v>
      </c>
      <c r="H737" t="s">
        <v>564</v>
      </c>
      <c r="I737" t="s">
        <v>114</v>
      </c>
      <c r="J737" t="s">
        <v>91</v>
      </c>
      <c r="K737" t="s">
        <v>1280</v>
      </c>
      <c r="L737" t="s">
        <v>74</v>
      </c>
      <c r="M737" t="s">
        <v>73</v>
      </c>
      <c r="N737" t="s">
        <v>126</v>
      </c>
      <c r="O737" t="s">
        <v>79</v>
      </c>
      <c r="P737" t="s">
        <v>1147</v>
      </c>
      <c r="Q737" t="s">
        <v>74</v>
      </c>
      <c r="R737" t="s">
        <v>1092</v>
      </c>
      <c r="S737" t="s">
        <v>96</v>
      </c>
      <c r="T737" t="s">
        <v>1116</v>
      </c>
    </row>
    <row r="738" spans="1:20" x14ac:dyDescent="0.25">
      <c r="A738" s="1">
        <v>3296</v>
      </c>
      <c r="B738" t="s">
        <v>20</v>
      </c>
      <c r="C738" t="s">
        <v>24</v>
      </c>
      <c r="D738" t="s">
        <v>55</v>
      </c>
      <c r="E738" t="s">
        <v>52</v>
      </c>
      <c r="F738" t="s">
        <v>74</v>
      </c>
      <c r="G738" t="s">
        <v>86</v>
      </c>
      <c r="H738" t="s">
        <v>416</v>
      </c>
      <c r="I738" t="s">
        <v>90</v>
      </c>
      <c r="J738" t="s">
        <v>93</v>
      </c>
      <c r="K738" t="s">
        <v>1171</v>
      </c>
      <c r="L738" t="s">
        <v>126</v>
      </c>
      <c r="M738" t="s">
        <v>73</v>
      </c>
      <c r="N738" t="s">
        <v>74</v>
      </c>
      <c r="O738" t="s">
        <v>114</v>
      </c>
      <c r="P738" t="s">
        <v>949</v>
      </c>
      <c r="Q738" t="s">
        <v>74</v>
      </c>
      <c r="R738" t="s">
        <v>1454</v>
      </c>
      <c r="S738" t="s">
        <v>96</v>
      </c>
      <c r="T738" t="s">
        <v>76</v>
      </c>
    </row>
    <row r="739" spans="1:20" x14ac:dyDescent="0.25">
      <c r="A739" s="1">
        <v>3297</v>
      </c>
      <c r="B739" t="s">
        <v>20</v>
      </c>
      <c r="C739" t="s">
        <v>25</v>
      </c>
      <c r="D739" t="s">
        <v>55</v>
      </c>
      <c r="E739" t="s">
        <v>57</v>
      </c>
      <c r="F739" t="s">
        <v>73</v>
      </c>
      <c r="G739" t="s">
        <v>105</v>
      </c>
      <c r="H739" t="s">
        <v>413</v>
      </c>
      <c r="I739" t="s">
        <v>75</v>
      </c>
      <c r="J739" t="s">
        <v>114</v>
      </c>
      <c r="K739" t="s">
        <v>1261</v>
      </c>
      <c r="L739" t="s">
        <v>1116</v>
      </c>
      <c r="M739" t="s">
        <v>73</v>
      </c>
      <c r="N739" t="s">
        <v>101</v>
      </c>
      <c r="O739" t="s">
        <v>80</v>
      </c>
      <c r="P739" t="s">
        <v>1144</v>
      </c>
      <c r="Q739" t="s">
        <v>74</v>
      </c>
      <c r="R739" t="s">
        <v>2118</v>
      </c>
      <c r="S739" t="s">
        <v>82</v>
      </c>
      <c r="T739" t="s">
        <v>76</v>
      </c>
    </row>
    <row r="740" spans="1:20" x14ac:dyDescent="0.25">
      <c r="A740" s="1">
        <v>3298</v>
      </c>
      <c r="B740" t="s">
        <v>20</v>
      </c>
      <c r="C740" t="s">
        <v>26</v>
      </c>
      <c r="D740" t="s">
        <v>55</v>
      </c>
      <c r="E740" t="s">
        <v>43</v>
      </c>
      <c r="F740" t="s">
        <v>74</v>
      </c>
      <c r="G740" t="s">
        <v>99</v>
      </c>
      <c r="H740" t="s">
        <v>908</v>
      </c>
      <c r="I740" t="s">
        <v>113</v>
      </c>
      <c r="J740" t="s">
        <v>104</v>
      </c>
      <c r="K740" t="s">
        <v>1171</v>
      </c>
      <c r="L740" t="s">
        <v>73</v>
      </c>
      <c r="M740" t="s">
        <v>126</v>
      </c>
      <c r="N740" t="s">
        <v>126</v>
      </c>
      <c r="O740" t="s">
        <v>103</v>
      </c>
      <c r="P740" t="s">
        <v>718</v>
      </c>
      <c r="Q740" t="s">
        <v>74</v>
      </c>
      <c r="R740" t="s">
        <v>1043</v>
      </c>
      <c r="S740" t="s">
        <v>82</v>
      </c>
      <c r="T740" t="s">
        <v>101</v>
      </c>
    </row>
    <row r="741" spans="1:20" x14ac:dyDescent="0.25">
      <c r="A741" s="1">
        <v>3299</v>
      </c>
      <c r="B741" t="s">
        <v>20</v>
      </c>
      <c r="C741" t="s">
        <v>27</v>
      </c>
      <c r="D741" t="s">
        <v>55</v>
      </c>
      <c r="E741" t="s">
        <v>54</v>
      </c>
      <c r="F741" t="s">
        <v>74</v>
      </c>
      <c r="G741" t="s">
        <v>86</v>
      </c>
      <c r="H741" t="s">
        <v>261</v>
      </c>
      <c r="I741" t="s">
        <v>86</v>
      </c>
      <c r="J741" t="s">
        <v>112</v>
      </c>
      <c r="K741" t="s">
        <v>1124</v>
      </c>
      <c r="L741" t="s">
        <v>126</v>
      </c>
      <c r="M741" t="s">
        <v>74</v>
      </c>
      <c r="N741" t="s">
        <v>83</v>
      </c>
      <c r="O741" t="s">
        <v>114</v>
      </c>
      <c r="P741" t="s">
        <v>527</v>
      </c>
      <c r="Q741" t="s">
        <v>74</v>
      </c>
      <c r="R741" t="s">
        <v>1821</v>
      </c>
      <c r="S741" t="s">
        <v>75</v>
      </c>
      <c r="T741" t="s">
        <v>87</v>
      </c>
    </row>
    <row r="742" spans="1:20" x14ac:dyDescent="0.25">
      <c r="A742" s="1">
        <v>3300</v>
      </c>
      <c r="B742" t="s">
        <v>20</v>
      </c>
      <c r="C742" t="s">
        <v>40</v>
      </c>
      <c r="D742" t="s">
        <v>55</v>
      </c>
      <c r="E742" t="s">
        <v>46</v>
      </c>
      <c r="F742" t="s">
        <v>73</v>
      </c>
      <c r="G742" t="s">
        <v>89</v>
      </c>
      <c r="H742" t="s">
        <v>231</v>
      </c>
      <c r="I742" t="s">
        <v>79</v>
      </c>
      <c r="J742" t="s">
        <v>100</v>
      </c>
      <c r="K742" t="s">
        <v>1263</v>
      </c>
      <c r="L742" t="s">
        <v>73</v>
      </c>
      <c r="M742" t="s">
        <v>73</v>
      </c>
      <c r="N742" t="s">
        <v>74</v>
      </c>
      <c r="O742" t="s">
        <v>86</v>
      </c>
      <c r="P742" t="s">
        <v>911</v>
      </c>
      <c r="Q742" t="s">
        <v>74</v>
      </c>
      <c r="R742" t="s">
        <v>1876</v>
      </c>
      <c r="S742" t="s">
        <v>75</v>
      </c>
      <c r="T742" t="s">
        <v>76</v>
      </c>
    </row>
    <row r="743" spans="1:20" x14ac:dyDescent="0.25">
      <c r="A743" s="1">
        <v>3301</v>
      </c>
      <c r="B743" t="s">
        <v>20</v>
      </c>
      <c r="C743" t="s">
        <v>29</v>
      </c>
      <c r="D743" t="s">
        <v>55</v>
      </c>
      <c r="E743" t="s">
        <v>65</v>
      </c>
      <c r="F743" t="s">
        <v>74</v>
      </c>
      <c r="G743" t="s">
        <v>108</v>
      </c>
      <c r="H743" t="s">
        <v>546</v>
      </c>
      <c r="I743" t="s">
        <v>102</v>
      </c>
      <c r="J743" t="s">
        <v>97</v>
      </c>
      <c r="K743" t="s">
        <v>1141</v>
      </c>
      <c r="L743" t="s">
        <v>74</v>
      </c>
      <c r="M743" t="s">
        <v>73</v>
      </c>
      <c r="N743" t="s">
        <v>73</v>
      </c>
      <c r="O743" t="s">
        <v>93</v>
      </c>
      <c r="P743" t="s">
        <v>1323</v>
      </c>
      <c r="Q743" t="s">
        <v>126</v>
      </c>
      <c r="R743" t="s">
        <v>1755</v>
      </c>
      <c r="S743" t="s">
        <v>81</v>
      </c>
      <c r="T743" t="s">
        <v>117</v>
      </c>
    </row>
    <row r="744" spans="1:20" x14ac:dyDescent="0.25">
      <c r="A744" s="1">
        <v>3302</v>
      </c>
      <c r="B744" t="s">
        <v>20</v>
      </c>
      <c r="C744" t="s">
        <v>30</v>
      </c>
      <c r="D744" t="s">
        <v>55</v>
      </c>
      <c r="E744" t="s">
        <v>71</v>
      </c>
      <c r="F744" t="s">
        <v>73</v>
      </c>
      <c r="G744" t="s">
        <v>111</v>
      </c>
      <c r="H744" t="s">
        <v>1034</v>
      </c>
      <c r="I744" t="s">
        <v>99</v>
      </c>
      <c r="J744" t="s">
        <v>102</v>
      </c>
      <c r="K744" t="s">
        <v>1244</v>
      </c>
      <c r="L744" t="s">
        <v>126</v>
      </c>
      <c r="M744" t="s">
        <v>73</v>
      </c>
      <c r="N744" t="s">
        <v>73</v>
      </c>
      <c r="O744" t="s">
        <v>84</v>
      </c>
      <c r="P744" t="s">
        <v>1293</v>
      </c>
      <c r="Q744" t="s">
        <v>126</v>
      </c>
      <c r="R744" t="s">
        <v>1559</v>
      </c>
      <c r="S744" t="s">
        <v>106</v>
      </c>
      <c r="T744" t="s">
        <v>87</v>
      </c>
    </row>
    <row r="745" spans="1:20" x14ac:dyDescent="0.25">
      <c r="A745" s="1">
        <v>3303</v>
      </c>
      <c r="B745" t="s">
        <v>20</v>
      </c>
      <c r="C745" t="s">
        <v>31</v>
      </c>
      <c r="D745" t="s">
        <v>55</v>
      </c>
      <c r="E745" t="s">
        <v>56</v>
      </c>
      <c r="F745" t="s">
        <v>73</v>
      </c>
      <c r="G745" t="s">
        <v>99</v>
      </c>
      <c r="H745" t="s">
        <v>718</v>
      </c>
      <c r="I745" t="s">
        <v>90</v>
      </c>
      <c r="J745" t="s">
        <v>108</v>
      </c>
      <c r="K745" t="s">
        <v>1219</v>
      </c>
      <c r="L745" t="s">
        <v>74</v>
      </c>
      <c r="M745" t="s">
        <v>73</v>
      </c>
      <c r="N745" t="s">
        <v>126</v>
      </c>
      <c r="O745" t="s">
        <v>103</v>
      </c>
      <c r="P745" t="s">
        <v>120</v>
      </c>
      <c r="Q745" t="s">
        <v>73</v>
      </c>
      <c r="R745" t="s">
        <v>1417</v>
      </c>
      <c r="S745" t="s">
        <v>96</v>
      </c>
      <c r="T745" t="s">
        <v>74</v>
      </c>
    </row>
    <row r="746" spans="1:20" x14ac:dyDescent="0.25">
      <c r="A746" s="1">
        <v>3304</v>
      </c>
      <c r="B746" t="s">
        <v>20</v>
      </c>
      <c r="C746" t="s">
        <v>32</v>
      </c>
      <c r="D746" t="s">
        <v>55</v>
      </c>
      <c r="E746" t="s">
        <v>53</v>
      </c>
      <c r="F746" t="s">
        <v>74</v>
      </c>
      <c r="G746" t="s">
        <v>77</v>
      </c>
      <c r="H746" t="s">
        <v>328</v>
      </c>
      <c r="I746" t="s">
        <v>96</v>
      </c>
      <c r="J746" t="s">
        <v>86</v>
      </c>
      <c r="K746" t="s">
        <v>911</v>
      </c>
      <c r="L746" t="s">
        <v>126</v>
      </c>
      <c r="M746" t="s">
        <v>73</v>
      </c>
      <c r="N746" t="s">
        <v>74</v>
      </c>
      <c r="O746" t="s">
        <v>108</v>
      </c>
      <c r="P746" t="s">
        <v>1294</v>
      </c>
      <c r="Q746" t="s">
        <v>73</v>
      </c>
      <c r="R746" t="s">
        <v>1616</v>
      </c>
      <c r="S746" t="s">
        <v>106</v>
      </c>
      <c r="T746" t="s">
        <v>76</v>
      </c>
    </row>
    <row r="747" spans="1:20" x14ac:dyDescent="0.25">
      <c r="A747" s="1">
        <v>3305</v>
      </c>
      <c r="B747" t="s">
        <v>20</v>
      </c>
      <c r="C747" t="s">
        <v>33</v>
      </c>
      <c r="D747" t="s">
        <v>55</v>
      </c>
      <c r="E747" t="s">
        <v>51</v>
      </c>
      <c r="F747" t="s">
        <v>73</v>
      </c>
      <c r="G747" t="s">
        <v>92</v>
      </c>
      <c r="H747" t="s">
        <v>188</v>
      </c>
      <c r="I747" t="s">
        <v>77</v>
      </c>
      <c r="J747" t="s">
        <v>108</v>
      </c>
      <c r="K747" t="s">
        <v>1214</v>
      </c>
      <c r="L747" t="s">
        <v>73</v>
      </c>
      <c r="M747" t="s">
        <v>73</v>
      </c>
      <c r="N747" t="s">
        <v>101</v>
      </c>
      <c r="O747" t="s">
        <v>98</v>
      </c>
      <c r="P747" t="s">
        <v>96</v>
      </c>
      <c r="Q747" t="s">
        <v>74</v>
      </c>
      <c r="R747" t="s">
        <v>1562</v>
      </c>
      <c r="S747" t="s">
        <v>96</v>
      </c>
      <c r="T747" t="s">
        <v>131</v>
      </c>
    </row>
    <row r="748" spans="1:20" x14ac:dyDescent="0.25">
      <c r="A748" s="1">
        <v>3306</v>
      </c>
      <c r="B748" t="s">
        <v>20</v>
      </c>
      <c r="C748" t="s">
        <v>34</v>
      </c>
      <c r="D748" t="s">
        <v>55</v>
      </c>
      <c r="E748" t="s">
        <v>44</v>
      </c>
      <c r="F748" t="s">
        <v>73</v>
      </c>
      <c r="G748" t="s">
        <v>94</v>
      </c>
      <c r="H748" t="s">
        <v>204</v>
      </c>
      <c r="I748" t="s">
        <v>85</v>
      </c>
      <c r="J748" t="s">
        <v>81</v>
      </c>
      <c r="K748" t="s">
        <v>782</v>
      </c>
      <c r="L748" t="s">
        <v>74</v>
      </c>
      <c r="M748" t="s">
        <v>73</v>
      </c>
      <c r="N748" t="s">
        <v>131</v>
      </c>
      <c r="O748" t="s">
        <v>113</v>
      </c>
      <c r="P748" t="s">
        <v>1119</v>
      </c>
      <c r="Q748" t="s">
        <v>101</v>
      </c>
      <c r="R748" t="s">
        <v>1933</v>
      </c>
      <c r="S748" t="s">
        <v>85</v>
      </c>
      <c r="T748" t="s">
        <v>131</v>
      </c>
    </row>
    <row r="749" spans="1:20" x14ac:dyDescent="0.25">
      <c r="A749" s="1">
        <v>3307</v>
      </c>
      <c r="B749" t="s">
        <v>20</v>
      </c>
      <c r="C749" t="s">
        <v>35</v>
      </c>
      <c r="D749" t="s">
        <v>55</v>
      </c>
      <c r="E749" t="s">
        <v>50</v>
      </c>
      <c r="F749" t="s">
        <v>74</v>
      </c>
      <c r="G749" t="s">
        <v>90</v>
      </c>
      <c r="H749" t="s">
        <v>593</v>
      </c>
      <c r="I749" t="s">
        <v>85</v>
      </c>
      <c r="J749" t="s">
        <v>77</v>
      </c>
      <c r="K749" t="s">
        <v>206</v>
      </c>
      <c r="L749" t="s">
        <v>73</v>
      </c>
      <c r="M749" t="s">
        <v>73</v>
      </c>
      <c r="N749" t="s">
        <v>126</v>
      </c>
      <c r="O749" t="s">
        <v>94</v>
      </c>
      <c r="P749" t="s">
        <v>817</v>
      </c>
      <c r="Q749" t="s">
        <v>74</v>
      </c>
      <c r="R749" t="s">
        <v>1753</v>
      </c>
      <c r="S749" t="s">
        <v>82</v>
      </c>
      <c r="T749" t="s">
        <v>74</v>
      </c>
    </row>
    <row r="750" spans="1:20" x14ac:dyDescent="0.25">
      <c r="A750" s="1">
        <v>3308</v>
      </c>
      <c r="B750" t="s">
        <v>20</v>
      </c>
      <c r="C750" t="s">
        <v>36</v>
      </c>
      <c r="D750" t="s">
        <v>55</v>
      </c>
      <c r="E750" t="s">
        <v>60</v>
      </c>
      <c r="F750" t="s">
        <v>74</v>
      </c>
      <c r="G750" t="s">
        <v>114</v>
      </c>
      <c r="H750" t="s">
        <v>418</v>
      </c>
      <c r="I750" t="s">
        <v>77</v>
      </c>
      <c r="J750" t="s">
        <v>93</v>
      </c>
      <c r="K750" t="s">
        <v>1320</v>
      </c>
      <c r="L750" t="s">
        <v>74</v>
      </c>
      <c r="M750" t="s">
        <v>73</v>
      </c>
      <c r="N750" t="s">
        <v>73</v>
      </c>
      <c r="O750" t="s">
        <v>113</v>
      </c>
      <c r="P750" t="s">
        <v>473</v>
      </c>
      <c r="Q750" t="s">
        <v>74</v>
      </c>
      <c r="R750" t="s">
        <v>1537</v>
      </c>
      <c r="S750" t="s">
        <v>116</v>
      </c>
      <c r="T750" t="s">
        <v>101</v>
      </c>
    </row>
    <row r="751" spans="1:20" x14ac:dyDescent="0.25">
      <c r="A751" s="1">
        <v>3309</v>
      </c>
      <c r="B751" t="s">
        <v>20</v>
      </c>
      <c r="C751" t="s">
        <v>37</v>
      </c>
      <c r="D751" t="s">
        <v>55</v>
      </c>
      <c r="E751" t="s">
        <v>53</v>
      </c>
      <c r="F751" t="s">
        <v>73</v>
      </c>
      <c r="G751" t="s">
        <v>98</v>
      </c>
      <c r="H751" t="s">
        <v>532</v>
      </c>
      <c r="I751" t="s">
        <v>113</v>
      </c>
      <c r="J751" t="s">
        <v>129</v>
      </c>
      <c r="K751" t="s">
        <v>1159</v>
      </c>
      <c r="L751" t="s">
        <v>73</v>
      </c>
      <c r="M751" t="s">
        <v>126</v>
      </c>
      <c r="N751" t="s">
        <v>73</v>
      </c>
      <c r="O751" t="s">
        <v>95</v>
      </c>
      <c r="P751" t="s">
        <v>575</v>
      </c>
      <c r="Q751" t="s">
        <v>74</v>
      </c>
      <c r="R751" t="s">
        <v>749</v>
      </c>
      <c r="S751" t="s">
        <v>96</v>
      </c>
      <c r="T751" t="s">
        <v>1116</v>
      </c>
    </row>
    <row r="752" spans="1:20" x14ac:dyDescent="0.25">
      <c r="A752" s="1">
        <v>3310</v>
      </c>
      <c r="B752" t="s">
        <v>20</v>
      </c>
      <c r="C752" t="s">
        <v>38</v>
      </c>
      <c r="D752" t="s">
        <v>55</v>
      </c>
      <c r="E752" t="s">
        <v>71</v>
      </c>
      <c r="F752" t="s">
        <v>74</v>
      </c>
      <c r="G752" t="s">
        <v>75</v>
      </c>
      <c r="H752" t="s">
        <v>178</v>
      </c>
      <c r="I752" t="s">
        <v>98</v>
      </c>
      <c r="J752" t="s">
        <v>109</v>
      </c>
      <c r="K752" t="s">
        <v>1140</v>
      </c>
      <c r="L752" t="s">
        <v>126</v>
      </c>
      <c r="M752" t="s">
        <v>74</v>
      </c>
      <c r="N752" t="s">
        <v>101</v>
      </c>
      <c r="O752" t="s">
        <v>90</v>
      </c>
      <c r="P752" t="s">
        <v>124</v>
      </c>
      <c r="Q752" t="s">
        <v>73</v>
      </c>
      <c r="R752" t="s">
        <v>1702</v>
      </c>
      <c r="S752" t="s">
        <v>96</v>
      </c>
      <c r="T752" t="s">
        <v>131</v>
      </c>
    </row>
    <row r="753" spans="1:20" x14ac:dyDescent="0.25">
      <c r="A753" s="1">
        <v>3311</v>
      </c>
      <c r="B753" t="s">
        <v>20</v>
      </c>
      <c r="C753" t="s">
        <v>39</v>
      </c>
      <c r="D753" t="s">
        <v>55</v>
      </c>
      <c r="E753" t="s">
        <v>54</v>
      </c>
      <c r="F753" t="s">
        <v>73</v>
      </c>
      <c r="G753" t="s">
        <v>77</v>
      </c>
      <c r="H753" t="s">
        <v>157</v>
      </c>
      <c r="I753" t="s">
        <v>77</v>
      </c>
      <c r="J753" t="s">
        <v>88</v>
      </c>
      <c r="K753" t="s">
        <v>1246</v>
      </c>
      <c r="L753" t="s">
        <v>126</v>
      </c>
      <c r="M753" t="s">
        <v>74</v>
      </c>
      <c r="N753" t="s">
        <v>1116</v>
      </c>
      <c r="O753" t="s">
        <v>103</v>
      </c>
      <c r="P753" t="s">
        <v>527</v>
      </c>
      <c r="Q753" t="s">
        <v>74</v>
      </c>
      <c r="R753" t="s">
        <v>1565</v>
      </c>
      <c r="S753" t="s">
        <v>78</v>
      </c>
      <c r="T753" t="s">
        <v>126</v>
      </c>
    </row>
    <row r="754" spans="1:20" x14ac:dyDescent="0.25">
      <c r="A754" s="1">
        <v>3312</v>
      </c>
      <c r="B754" t="s">
        <v>20</v>
      </c>
      <c r="C754" t="s">
        <v>24</v>
      </c>
      <c r="D754" t="s">
        <v>56</v>
      </c>
      <c r="E754" t="s">
        <v>57</v>
      </c>
      <c r="F754" t="s">
        <v>74</v>
      </c>
      <c r="G754" t="s">
        <v>86</v>
      </c>
      <c r="H754" t="s">
        <v>201</v>
      </c>
      <c r="I754" t="s">
        <v>114</v>
      </c>
      <c r="J754" t="s">
        <v>111</v>
      </c>
      <c r="K754" t="s">
        <v>1143</v>
      </c>
      <c r="L754" t="s">
        <v>74</v>
      </c>
      <c r="M754" t="s">
        <v>73</v>
      </c>
      <c r="N754" t="s">
        <v>74</v>
      </c>
      <c r="O754" t="s">
        <v>107</v>
      </c>
      <c r="P754" t="s">
        <v>1161</v>
      </c>
      <c r="Q754" t="s">
        <v>126</v>
      </c>
      <c r="R754" t="s">
        <v>2001</v>
      </c>
      <c r="S754" t="s">
        <v>106</v>
      </c>
      <c r="T754" t="s">
        <v>76</v>
      </c>
    </row>
    <row r="755" spans="1:20" x14ac:dyDescent="0.25">
      <c r="A755" s="1">
        <v>3313</v>
      </c>
      <c r="B755" t="s">
        <v>20</v>
      </c>
      <c r="C755" t="s">
        <v>25</v>
      </c>
      <c r="D755" t="s">
        <v>56</v>
      </c>
      <c r="E755" t="s">
        <v>53</v>
      </c>
      <c r="F755" t="s">
        <v>73</v>
      </c>
      <c r="G755" t="s">
        <v>99</v>
      </c>
      <c r="H755" t="s">
        <v>178</v>
      </c>
      <c r="I755" t="s">
        <v>99</v>
      </c>
      <c r="J755" t="s">
        <v>108</v>
      </c>
      <c r="K755" t="s">
        <v>1353</v>
      </c>
      <c r="L755" t="s">
        <v>74</v>
      </c>
      <c r="M755" t="s">
        <v>126</v>
      </c>
      <c r="N755" t="s">
        <v>126</v>
      </c>
      <c r="O755" t="s">
        <v>93</v>
      </c>
      <c r="P755" t="s">
        <v>530</v>
      </c>
      <c r="Q755" t="s">
        <v>73</v>
      </c>
      <c r="R755" t="s">
        <v>1715</v>
      </c>
      <c r="S755" t="s">
        <v>106</v>
      </c>
      <c r="T755" t="s">
        <v>1116</v>
      </c>
    </row>
    <row r="756" spans="1:20" x14ac:dyDescent="0.25">
      <c r="A756" s="1">
        <v>3314</v>
      </c>
      <c r="B756" t="s">
        <v>20</v>
      </c>
      <c r="C756" t="s">
        <v>26</v>
      </c>
      <c r="D756" t="s">
        <v>56</v>
      </c>
      <c r="E756" t="s">
        <v>62</v>
      </c>
      <c r="F756" t="s">
        <v>74</v>
      </c>
      <c r="G756" t="s">
        <v>101</v>
      </c>
      <c r="H756" t="s">
        <v>1021</v>
      </c>
      <c r="I756" t="s">
        <v>90</v>
      </c>
      <c r="J756" t="s">
        <v>109</v>
      </c>
      <c r="K756" t="s">
        <v>1311</v>
      </c>
      <c r="L756" t="s">
        <v>73</v>
      </c>
      <c r="M756" t="s">
        <v>83</v>
      </c>
      <c r="N756" t="s">
        <v>73</v>
      </c>
      <c r="O756" t="s">
        <v>103</v>
      </c>
      <c r="P756" t="s">
        <v>401</v>
      </c>
      <c r="Q756" t="s">
        <v>73</v>
      </c>
      <c r="R756" t="s">
        <v>1748</v>
      </c>
      <c r="S756" t="s">
        <v>96</v>
      </c>
      <c r="T756" t="s">
        <v>76</v>
      </c>
    </row>
    <row r="757" spans="1:20" x14ac:dyDescent="0.25">
      <c r="A757" s="1">
        <v>3315</v>
      </c>
      <c r="B757" t="s">
        <v>20</v>
      </c>
      <c r="C757" t="s">
        <v>27</v>
      </c>
      <c r="D757" t="s">
        <v>56</v>
      </c>
      <c r="E757" t="s">
        <v>67</v>
      </c>
      <c r="F757" t="s">
        <v>73</v>
      </c>
      <c r="G757" t="s">
        <v>84</v>
      </c>
      <c r="H757" t="s">
        <v>1027</v>
      </c>
      <c r="I757" t="s">
        <v>103</v>
      </c>
      <c r="J757" t="s">
        <v>86</v>
      </c>
      <c r="K757" t="s">
        <v>1313</v>
      </c>
      <c r="L757" t="s">
        <v>131</v>
      </c>
      <c r="M757" t="s">
        <v>73</v>
      </c>
      <c r="N757" t="s">
        <v>126</v>
      </c>
      <c r="O757" t="s">
        <v>92</v>
      </c>
      <c r="P757" t="s">
        <v>1118</v>
      </c>
      <c r="Q757" t="s">
        <v>74</v>
      </c>
      <c r="R757" t="s">
        <v>662</v>
      </c>
      <c r="S757" t="s">
        <v>116</v>
      </c>
      <c r="T757" t="s">
        <v>83</v>
      </c>
    </row>
    <row r="758" spans="1:20" x14ac:dyDescent="0.25">
      <c r="A758" s="1">
        <v>3316</v>
      </c>
      <c r="B758" t="s">
        <v>20</v>
      </c>
      <c r="C758" t="s">
        <v>40</v>
      </c>
      <c r="D758" t="s">
        <v>56</v>
      </c>
      <c r="E758" t="s">
        <v>65</v>
      </c>
      <c r="F758" t="s">
        <v>73</v>
      </c>
      <c r="G758" t="s">
        <v>78</v>
      </c>
      <c r="H758" t="s">
        <v>175</v>
      </c>
      <c r="I758" t="s">
        <v>103</v>
      </c>
      <c r="J758" t="s">
        <v>93</v>
      </c>
      <c r="K758" t="s">
        <v>1187</v>
      </c>
      <c r="L758" t="s">
        <v>74</v>
      </c>
      <c r="M758" t="s">
        <v>74</v>
      </c>
      <c r="N758" t="s">
        <v>126</v>
      </c>
      <c r="O758" t="s">
        <v>75</v>
      </c>
      <c r="P758" t="s">
        <v>946</v>
      </c>
      <c r="Q758" t="s">
        <v>73</v>
      </c>
      <c r="R758" t="s">
        <v>2213</v>
      </c>
      <c r="S758" t="s">
        <v>78</v>
      </c>
      <c r="T758" t="s">
        <v>1116</v>
      </c>
    </row>
    <row r="759" spans="1:20" x14ac:dyDescent="0.25">
      <c r="A759" s="1">
        <v>3317</v>
      </c>
      <c r="B759" t="s">
        <v>20</v>
      </c>
      <c r="C759" t="s">
        <v>29</v>
      </c>
      <c r="D759" t="s">
        <v>56</v>
      </c>
      <c r="E759" t="s">
        <v>64</v>
      </c>
      <c r="F759" t="s">
        <v>74</v>
      </c>
      <c r="G759" t="s">
        <v>98</v>
      </c>
      <c r="H759" t="s">
        <v>768</v>
      </c>
      <c r="I759" t="s">
        <v>97</v>
      </c>
      <c r="J759" t="s">
        <v>118</v>
      </c>
      <c r="K759" t="s">
        <v>1387</v>
      </c>
      <c r="L759" t="s">
        <v>101</v>
      </c>
      <c r="M759" t="s">
        <v>74</v>
      </c>
      <c r="N759" t="s">
        <v>74</v>
      </c>
      <c r="O759" t="s">
        <v>103</v>
      </c>
      <c r="P759" t="s">
        <v>817</v>
      </c>
      <c r="Q759" t="s">
        <v>73</v>
      </c>
      <c r="R759" t="s">
        <v>2210</v>
      </c>
      <c r="S759" t="s">
        <v>96</v>
      </c>
      <c r="T759" t="s">
        <v>87</v>
      </c>
    </row>
    <row r="760" spans="1:20" x14ac:dyDescent="0.25">
      <c r="A760" s="1">
        <v>3318</v>
      </c>
      <c r="B760" t="s">
        <v>20</v>
      </c>
      <c r="C760" t="s">
        <v>30</v>
      </c>
      <c r="D760" t="s">
        <v>56</v>
      </c>
      <c r="E760" t="s">
        <v>54</v>
      </c>
      <c r="F760" t="s">
        <v>73</v>
      </c>
      <c r="G760" t="s">
        <v>96</v>
      </c>
      <c r="H760" t="s">
        <v>264</v>
      </c>
      <c r="I760" t="s">
        <v>99</v>
      </c>
      <c r="J760" t="s">
        <v>80</v>
      </c>
      <c r="K760" t="s">
        <v>1121</v>
      </c>
      <c r="L760" t="s">
        <v>126</v>
      </c>
      <c r="M760" t="s">
        <v>74</v>
      </c>
      <c r="N760" t="s">
        <v>83</v>
      </c>
      <c r="O760" t="s">
        <v>98</v>
      </c>
      <c r="P760" t="s">
        <v>1036</v>
      </c>
      <c r="Q760" t="s">
        <v>73</v>
      </c>
      <c r="R760" t="s">
        <v>1807</v>
      </c>
      <c r="S760" t="s">
        <v>82</v>
      </c>
      <c r="T760" t="s">
        <v>1116</v>
      </c>
    </row>
    <row r="761" spans="1:20" x14ac:dyDescent="0.25">
      <c r="A761" s="1">
        <v>3319</v>
      </c>
      <c r="B761" t="s">
        <v>20</v>
      </c>
      <c r="C761" t="s">
        <v>31</v>
      </c>
      <c r="D761" t="s">
        <v>56</v>
      </c>
      <c r="E761" t="s">
        <v>55</v>
      </c>
      <c r="F761" t="s">
        <v>74</v>
      </c>
      <c r="G761" t="s">
        <v>96</v>
      </c>
      <c r="H761" t="s">
        <v>682</v>
      </c>
      <c r="I761" t="s">
        <v>103</v>
      </c>
      <c r="J761" t="s">
        <v>88</v>
      </c>
      <c r="K761" t="s">
        <v>1163</v>
      </c>
      <c r="L761" t="s">
        <v>126</v>
      </c>
      <c r="M761" t="s">
        <v>74</v>
      </c>
      <c r="N761" t="s">
        <v>126</v>
      </c>
      <c r="O761" t="s">
        <v>107</v>
      </c>
      <c r="P761" t="s">
        <v>1140</v>
      </c>
      <c r="Q761" t="s">
        <v>73</v>
      </c>
      <c r="R761" t="s">
        <v>1524</v>
      </c>
      <c r="S761" t="s">
        <v>82</v>
      </c>
      <c r="T761" t="s">
        <v>131</v>
      </c>
    </row>
    <row r="762" spans="1:20" x14ac:dyDescent="0.25">
      <c r="A762" s="1">
        <v>3320</v>
      </c>
      <c r="B762" t="s">
        <v>20</v>
      </c>
      <c r="C762" t="s">
        <v>32</v>
      </c>
      <c r="D762" t="s">
        <v>56</v>
      </c>
      <c r="E762" t="s">
        <v>45</v>
      </c>
      <c r="F762" t="s">
        <v>73</v>
      </c>
      <c r="G762" t="s">
        <v>75</v>
      </c>
      <c r="H762" t="s">
        <v>306</v>
      </c>
      <c r="I762" t="s">
        <v>102</v>
      </c>
      <c r="J762" t="s">
        <v>105</v>
      </c>
      <c r="K762" t="s">
        <v>1282</v>
      </c>
      <c r="L762" t="s">
        <v>74</v>
      </c>
      <c r="M762" t="s">
        <v>74</v>
      </c>
      <c r="N762" t="s">
        <v>126</v>
      </c>
      <c r="O762" t="s">
        <v>113</v>
      </c>
      <c r="P762" t="s">
        <v>636</v>
      </c>
      <c r="Q762" t="s">
        <v>74</v>
      </c>
      <c r="R762" t="s">
        <v>923</v>
      </c>
      <c r="S762" t="s">
        <v>96</v>
      </c>
      <c r="T762" t="s">
        <v>83</v>
      </c>
    </row>
    <row r="763" spans="1:20" x14ac:dyDescent="0.25">
      <c r="A763" s="1">
        <v>3321</v>
      </c>
      <c r="B763" t="s">
        <v>20</v>
      </c>
      <c r="C763" t="s">
        <v>33</v>
      </c>
      <c r="D763" t="s">
        <v>56</v>
      </c>
      <c r="E763" t="s">
        <v>70</v>
      </c>
      <c r="F763" t="s">
        <v>74</v>
      </c>
      <c r="G763" t="s">
        <v>99</v>
      </c>
      <c r="H763" t="s">
        <v>700</v>
      </c>
      <c r="I763" t="s">
        <v>77</v>
      </c>
      <c r="J763" t="s">
        <v>91</v>
      </c>
      <c r="K763" t="s">
        <v>1240</v>
      </c>
      <c r="L763" t="s">
        <v>74</v>
      </c>
      <c r="M763" t="s">
        <v>73</v>
      </c>
      <c r="N763" t="s">
        <v>74</v>
      </c>
      <c r="O763" t="s">
        <v>93</v>
      </c>
      <c r="P763" t="s">
        <v>995</v>
      </c>
      <c r="Q763" t="s">
        <v>73</v>
      </c>
      <c r="R763" t="s">
        <v>1515</v>
      </c>
      <c r="S763" t="s">
        <v>89</v>
      </c>
      <c r="T763" t="s">
        <v>116</v>
      </c>
    </row>
    <row r="764" spans="1:20" x14ac:dyDescent="0.25">
      <c r="A764" s="1">
        <v>3322</v>
      </c>
      <c r="B764" t="s">
        <v>20</v>
      </c>
      <c r="C764" t="s">
        <v>34</v>
      </c>
      <c r="D764" t="s">
        <v>56</v>
      </c>
      <c r="E764" t="s">
        <v>50</v>
      </c>
      <c r="F764" t="s">
        <v>73</v>
      </c>
      <c r="G764" t="s">
        <v>86</v>
      </c>
      <c r="H764" t="s">
        <v>830</v>
      </c>
      <c r="I764" t="s">
        <v>90</v>
      </c>
      <c r="J764" t="s">
        <v>93</v>
      </c>
      <c r="K764" t="s">
        <v>1350</v>
      </c>
      <c r="L764" t="s">
        <v>101</v>
      </c>
      <c r="M764" t="s">
        <v>73</v>
      </c>
      <c r="N764" t="s">
        <v>131</v>
      </c>
      <c r="O764" t="s">
        <v>105</v>
      </c>
      <c r="P764" t="s">
        <v>1028</v>
      </c>
      <c r="Q764" t="s">
        <v>73</v>
      </c>
      <c r="R764" t="s">
        <v>1936</v>
      </c>
      <c r="S764" t="s">
        <v>90</v>
      </c>
      <c r="T764" t="s">
        <v>87</v>
      </c>
    </row>
    <row r="765" spans="1:20" x14ac:dyDescent="0.25">
      <c r="A765" s="1">
        <v>3323</v>
      </c>
      <c r="B765" t="s">
        <v>20</v>
      </c>
      <c r="C765" t="s">
        <v>35</v>
      </c>
      <c r="D765" t="s">
        <v>56</v>
      </c>
      <c r="E765" t="s">
        <v>42</v>
      </c>
      <c r="F765" t="s">
        <v>73</v>
      </c>
      <c r="G765" t="s">
        <v>94</v>
      </c>
      <c r="H765" t="s">
        <v>171</v>
      </c>
      <c r="I765" t="s">
        <v>103</v>
      </c>
      <c r="J765" t="s">
        <v>93</v>
      </c>
      <c r="K765" t="s">
        <v>1246</v>
      </c>
      <c r="L765" t="s">
        <v>74</v>
      </c>
      <c r="M765" t="s">
        <v>74</v>
      </c>
      <c r="N765" t="s">
        <v>126</v>
      </c>
      <c r="O765" t="s">
        <v>79</v>
      </c>
      <c r="P765" t="s">
        <v>1047</v>
      </c>
      <c r="Q765" t="s">
        <v>126</v>
      </c>
      <c r="R765" t="s">
        <v>1614</v>
      </c>
      <c r="S765" t="s">
        <v>78</v>
      </c>
      <c r="T765" t="s">
        <v>83</v>
      </c>
    </row>
    <row r="766" spans="1:20" x14ac:dyDescent="0.25">
      <c r="A766" s="1">
        <v>3324</v>
      </c>
      <c r="B766" t="s">
        <v>20</v>
      </c>
      <c r="C766" t="s">
        <v>36</v>
      </c>
      <c r="D766" t="s">
        <v>56</v>
      </c>
      <c r="E766" t="s">
        <v>65</v>
      </c>
      <c r="F766" t="s">
        <v>74</v>
      </c>
      <c r="G766" t="s">
        <v>82</v>
      </c>
      <c r="H766" t="s">
        <v>731</v>
      </c>
      <c r="I766" t="s">
        <v>75</v>
      </c>
      <c r="J766" t="s">
        <v>88</v>
      </c>
      <c r="K766" t="s">
        <v>681</v>
      </c>
      <c r="L766" t="s">
        <v>73</v>
      </c>
      <c r="M766" t="s">
        <v>73</v>
      </c>
      <c r="N766" t="s">
        <v>74</v>
      </c>
      <c r="O766" t="s">
        <v>95</v>
      </c>
      <c r="P766" t="s">
        <v>877</v>
      </c>
      <c r="Q766" t="s">
        <v>74</v>
      </c>
      <c r="R766" t="s">
        <v>1987</v>
      </c>
      <c r="S766" t="s">
        <v>81</v>
      </c>
      <c r="T766" t="s">
        <v>131</v>
      </c>
    </row>
    <row r="767" spans="1:20" x14ac:dyDescent="0.25">
      <c r="A767" s="1">
        <v>3325</v>
      </c>
      <c r="B767" t="s">
        <v>20</v>
      </c>
      <c r="C767" t="s">
        <v>37</v>
      </c>
      <c r="D767" t="s">
        <v>56</v>
      </c>
      <c r="E767" t="s">
        <v>71</v>
      </c>
      <c r="F767" t="s">
        <v>74</v>
      </c>
      <c r="G767" t="s">
        <v>99</v>
      </c>
      <c r="H767" t="s">
        <v>814</v>
      </c>
      <c r="I767" t="s">
        <v>99</v>
      </c>
      <c r="J767" t="s">
        <v>108</v>
      </c>
      <c r="K767" t="s">
        <v>1268</v>
      </c>
      <c r="L767" t="s">
        <v>73</v>
      </c>
      <c r="M767" t="s">
        <v>74</v>
      </c>
      <c r="N767" t="s">
        <v>74</v>
      </c>
      <c r="O767" t="s">
        <v>113</v>
      </c>
      <c r="P767" t="s">
        <v>1153</v>
      </c>
      <c r="Q767" t="s">
        <v>126</v>
      </c>
      <c r="R767" t="s">
        <v>2014</v>
      </c>
      <c r="S767" t="s">
        <v>96</v>
      </c>
      <c r="T767" t="s">
        <v>83</v>
      </c>
    </row>
    <row r="768" spans="1:20" x14ac:dyDescent="0.25">
      <c r="A768" s="1">
        <v>3326</v>
      </c>
      <c r="B768" t="s">
        <v>20</v>
      </c>
      <c r="C768" t="s">
        <v>38</v>
      </c>
      <c r="D768" t="s">
        <v>56</v>
      </c>
      <c r="E768" t="s">
        <v>50</v>
      </c>
      <c r="F768" t="s">
        <v>74</v>
      </c>
      <c r="G768" t="s">
        <v>78</v>
      </c>
      <c r="H768" t="s">
        <v>381</v>
      </c>
      <c r="I768" t="s">
        <v>75</v>
      </c>
      <c r="J768" t="s">
        <v>84</v>
      </c>
      <c r="K768" t="s">
        <v>1227</v>
      </c>
      <c r="L768" t="s">
        <v>73</v>
      </c>
      <c r="M768" t="s">
        <v>74</v>
      </c>
      <c r="N768" t="s">
        <v>73</v>
      </c>
      <c r="O768" t="s">
        <v>96</v>
      </c>
      <c r="P768" t="s">
        <v>213</v>
      </c>
      <c r="Q768" t="s">
        <v>74</v>
      </c>
      <c r="R768" t="s">
        <v>2192</v>
      </c>
      <c r="S768" t="s">
        <v>106</v>
      </c>
      <c r="T768" t="s">
        <v>1116</v>
      </c>
    </row>
    <row r="769" spans="1:20" x14ac:dyDescent="0.25">
      <c r="A769" s="1">
        <v>3327</v>
      </c>
      <c r="B769" t="s">
        <v>20</v>
      </c>
      <c r="C769" t="s">
        <v>39</v>
      </c>
      <c r="D769" t="s">
        <v>56</v>
      </c>
      <c r="E769" t="s">
        <v>57</v>
      </c>
      <c r="F769" t="s">
        <v>73</v>
      </c>
      <c r="G769" t="s">
        <v>86</v>
      </c>
      <c r="H769" t="s">
        <v>303</v>
      </c>
      <c r="I769" t="s">
        <v>103</v>
      </c>
      <c r="J769" t="s">
        <v>105</v>
      </c>
      <c r="K769" t="s">
        <v>1183</v>
      </c>
      <c r="L769" t="s">
        <v>126</v>
      </c>
      <c r="M769" t="s">
        <v>126</v>
      </c>
      <c r="N769" t="s">
        <v>73</v>
      </c>
      <c r="O769" t="s">
        <v>92</v>
      </c>
      <c r="P769" t="s">
        <v>713</v>
      </c>
      <c r="Q769" t="s">
        <v>73</v>
      </c>
      <c r="R769" t="s">
        <v>1040</v>
      </c>
      <c r="S769" t="s">
        <v>78</v>
      </c>
      <c r="T769" t="s">
        <v>101</v>
      </c>
    </row>
    <row r="770" spans="1:20" x14ac:dyDescent="0.25">
      <c r="A770" s="1">
        <v>3328</v>
      </c>
      <c r="B770" t="s">
        <v>20</v>
      </c>
      <c r="C770" t="s">
        <v>24</v>
      </c>
      <c r="D770" t="s">
        <v>57</v>
      </c>
      <c r="E770" t="s">
        <v>56</v>
      </c>
      <c r="F770" t="s">
        <v>73</v>
      </c>
      <c r="G770" t="s">
        <v>108</v>
      </c>
      <c r="H770" t="s">
        <v>949</v>
      </c>
      <c r="I770" t="s">
        <v>93</v>
      </c>
      <c r="J770" t="s">
        <v>118</v>
      </c>
      <c r="K770" t="s">
        <v>1210</v>
      </c>
      <c r="L770" t="s">
        <v>126</v>
      </c>
      <c r="M770" t="s">
        <v>74</v>
      </c>
      <c r="N770" t="s">
        <v>101</v>
      </c>
      <c r="O770" t="s">
        <v>99</v>
      </c>
      <c r="P770" t="s">
        <v>357</v>
      </c>
      <c r="Q770" t="s">
        <v>126</v>
      </c>
      <c r="R770" t="s">
        <v>1043</v>
      </c>
      <c r="S770" t="s">
        <v>96</v>
      </c>
      <c r="T770" t="s">
        <v>131</v>
      </c>
    </row>
    <row r="771" spans="1:20" x14ac:dyDescent="0.25">
      <c r="A771" s="1">
        <v>3329</v>
      </c>
      <c r="B771" t="s">
        <v>20</v>
      </c>
      <c r="C771" t="s">
        <v>25</v>
      </c>
      <c r="D771" t="s">
        <v>57</v>
      </c>
      <c r="E771" t="s">
        <v>55</v>
      </c>
      <c r="F771" t="s">
        <v>74</v>
      </c>
      <c r="G771" t="s">
        <v>96</v>
      </c>
      <c r="H771" t="s">
        <v>734</v>
      </c>
      <c r="I771" t="s">
        <v>95</v>
      </c>
      <c r="J771" t="s">
        <v>125</v>
      </c>
      <c r="K771" t="s">
        <v>1345</v>
      </c>
      <c r="L771" t="s">
        <v>126</v>
      </c>
      <c r="M771" t="s">
        <v>126</v>
      </c>
      <c r="N771" t="s">
        <v>126</v>
      </c>
      <c r="O771" t="s">
        <v>116</v>
      </c>
      <c r="P771" t="s">
        <v>537</v>
      </c>
      <c r="Q771" t="s">
        <v>73</v>
      </c>
      <c r="R771" t="s">
        <v>2098</v>
      </c>
      <c r="S771" t="s">
        <v>116</v>
      </c>
      <c r="T771" t="s">
        <v>126</v>
      </c>
    </row>
    <row r="772" spans="1:20" x14ac:dyDescent="0.25">
      <c r="A772" s="1">
        <v>3330</v>
      </c>
      <c r="B772" t="s">
        <v>20</v>
      </c>
      <c r="C772" t="s">
        <v>26</v>
      </c>
      <c r="D772" t="s">
        <v>57</v>
      </c>
      <c r="E772" t="s">
        <v>54</v>
      </c>
      <c r="F772" t="s">
        <v>73</v>
      </c>
      <c r="G772" t="s">
        <v>92</v>
      </c>
      <c r="H772" t="s">
        <v>314</v>
      </c>
      <c r="I772" t="s">
        <v>77</v>
      </c>
      <c r="J772" t="s">
        <v>97</v>
      </c>
      <c r="K772" t="s">
        <v>1378</v>
      </c>
      <c r="L772" t="s">
        <v>74</v>
      </c>
      <c r="M772" t="s">
        <v>74</v>
      </c>
      <c r="N772" t="s">
        <v>126</v>
      </c>
      <c r="O772" t="s">
        <v>92</v>
      </c>
      <c r="P772" t="s">
        <v>235</v>
      </c>
      <c r="Q772" t="s">
        <v>126</v>
      </c>
      <c r="R772" t="s">
        <v>1857</v>
      </c>
      <c r="S772" t="s">
        <v>87</v>
      </c>
      <c r="T772" t="s">
        <v>126</v>
      </c>
    </row>
    <row r="773" spans="1:20" x14ac:dyDescent="0.25">
      <c r="A773" s="1">
        <v>3331</v>
      </c>
      <c r="B773" t="s">
        <v>20</v>
      </c>
      <c r="C773" t="s">
        <v>27</v>
      </c>
      <c r="D773" t="s">
        <v>57</v>
      </c>
      <c r="E773" t="s">
        <v>64</v>
      </c>
      <c r="F773" t="s">
        <v>74</v>
      </c>
      <c r="G773" t="s">
        <v>80</v>
      </c>
      <c r="H773" t="s">
        <v>732</v>
      </c>
      <c r="I773" t="s">
        <v>102</v>
      </c>
      <c r="J773" t="s">
        <v>111</v>
      </c>
      <c r="K773" t="s">
        <v>1222</v>
      </c>
      <c r="L773" t="s">
        <v>126</v>
      </c>
      <c r="M773" t="s">
        <v>126</v>
      </c>
      <c r="N773" t="s">
        <v>126</v>
      </c>
      <c r="O773" t="s">
        <v>93</v>
      </c>
      <c r="P773" t="s">
        <v>357</v>
      </c>
      <c r="Q773" t="s">
        <v>101</v>
      </c>
      <c r="R773" t="s">
        <v>1821</v>
      </c>
      <c r="S773" t="s">
        <v>81</v>
      </c>
      <c r="T773" t="s">
        <v>116</v>
      </c>
    </row>
    <row r="774" spans="1:20" x14ac:dyDescent="0.25">
      <c r="A774" s="1">
        <v>3332</v>
      </c>
      <c r="B774" t="s">
        <v>20</v>
      </c>
      <c r="C774" t="s">
        <v>28</v>
      </c>
      <c r="D774" t="s">
        <v>57</v>
      </c>
      <c r="E774" t="s">
        <v>65</v>
      </c>
      <c r="F774" t="s">
        <v>73</v>
      </c>
      <c r="G774" t="s">
        <v>93</v>
      </c>
      <c r="H774" t="s">
        <v>555</v>
      </c>
      <c r="I774" t="s">
        <v>114</v>
      </c>
      <c r="J774" t="s">
        <v>104</v>
      </c>
      <c r="K774" t="s">
        <v>1204</v>
      </c>
      <c r="L774" t="s">
        <v>126</v>
      </c>
      <c r="M774" t="s">
        <v>74</v>
      </c>
      <c r="N774" t="s">
        <v>101</v>
      </c>
      <c r="O774" t="s">
        <v>114</v>
      </c>
      <c r="P774" t="s">
        <v>255</v>
      </c>
      <c r="Q774" t="s">
        <v>74</v>
      </c>
      <c r="R774" t="s">
        <v>184</v>
      </c>
      <c r="S774" t="s">
        <v>96</v>
      </c>
      <c r="T774" t="s">
        <v>131</v>
      </c>
    </row>
    <row r="775" spans="1:20" x14ac:dyDescent="0.25">
      <c r="A775" s="1">
        <v>3333</v>
      </c>
      <c r="B775" t="s">
        <v>20</v>
      </c>
      <c r="C775" t="s">
        <v>40</v>
      </c>
      <c r="D775" t="s">
        <v>57</v>
      </c>
      <c r="E775" t="s">
        <v>50</v>
      </c>
      <c r="F775" t="s">
        <v>74</v>
      </c>
      <c r="G775" t="s">
        <v>82</v>
      </c>
      <c r="H775" t="s">
        <v>601</v>
      </c>
      <c r="I775" t="s">
        <v>79</v>
      </c>
      <c r="J775" t="s">
        <v>125</v>
      </c>
      <c r="K775" t="s">
        <v>1197</v>
      </c>
      <c r="L775" t="s">
        <v>74</v>
      </c>
      <c r="M775" t="s">
        <v>73</v>
      </c>
      <c r="N775" t="s">
        <v>126</v>
      </c>
      <c r="O775" t="s">
        <v>89</v>
      </c>
      <c r="P775" t="s">
        <v>718</v>
      </c>
      <c r="Q775" t="s">
        <v>73</v>
      </c>
      <c r="R775" t="s">
        <v>1549</v>
      </c>
      <c r="S775" t="s">
        <v>106</v>
      </c>
      <c r="T775" t="s">
        <v>83</v>
      </c>
    </row>
    <row r="776" spans="1:20" x14ac:dyDescent="0.25">
      <c r="A776" s="1">
        <v>3334</v>
      </c>
      <c r="B776" t="s">
        <v>20</v>
      </c>
      <c r="C776" t="s">
        <v>29</v>
      </c>
      <c r="D776" t="s">
        <v>57</v>
      </c>
      <c r="E776" t="s">
        <v>42</v>
      </c>
      <c r="F776" t="s">
        <v>73</v>
      </c>
      <c r="G776" t="s">
        <v>79</v>
      </c>
      <c r="H776" t="s">
        <v>620</v>
      </c>
      <c r="I776" t="s">
        <v>103</v>
      </c>
      <c r="J776" t="s">
        <v>93</v>
      </c>
      <c r="K776" t="s">
        <v>1145</v>
      </c>
      <c r="L776" t="s">
        <v>74</v>
      </c>
      <c r="M776" t="s">
        <v>74</v>
      </c>
      <c r="N776" t="s">
        <v>101</v>
      </c>
      <c r="O776" t="s">
        <v>92</v>
      </c>
      <c r="P776" t="s">
        <v>789</v>
      </c>
      <c r="Q776" t="s">
        <v>74</v>
      </c>
      <c r="R776" t="s">
        <v>866</v>
      </c>
      <c r="S776" t="s">
        <v>85</v>
      </c>
      <c r="T776" t="s">
        <v>83</v>
      </c>
    </row>
    <row r="777" spans="1:20" x14ac:dyDescent="0.25">
      <c r="A777" s="1">
        <v>3335</v>
      </c>
      <c r="B777" t="s">
        <v>20</v>
      </c>
      <c r="C777" t="s">
        <v>30</v>
      </c>
      <c r="D777" t="s">
        <v>57</v>
      </c>
      <c r="E777" t="s">
        <v>50</v>
      </c>
      <c r="F777" t="s">
        <v>73</v>
      </c>
      <c r="G777" t="s">
        <v>86</v>
      </c>
      <c r="H777" t="s">
        <v>398</v>
      </c>
      <c r="I777" t="s">
        <v>90</v>
      </c>
      <c r="J777" t="s">
        <v>105</v>
      </c>
      <c r="K777" t="s">
        <v>1271</v>
      </c>
      <c r="L777" t="s">
        <v>73</v>
      </c>
      <c r="M777" t="s">
        <v>74</v>
      </c>
      <c r="N777" t="s">
        <v>74</v>
      </c>
      <c r="O777" t="s">
        <v>114</v>
      </c>
      <c r="P777" t="s">
        <v>132</v>
      </c>
      <c r="Q777" t="s">
        <v>126</v>
      </c>
      <c r="R777" t="s">
        <v>1679</v>
      </c>
      <c r="S777" t="s">
        <v>106</v>
      </c>
      <c r="T777" t="s">
        <v>131</v>
      </c>
    </row>
    <row r="778" spans="1:20" x14ac:dyDescent="0.25">
      <c r="A778" s="1">
        <v>3336</v>
      </c>
      <c r="B778" t="s">
        <v>20</v>
      </c>
      <c r="C778" t="s">
        <v>31</v>
      </c>
      <c r="D778" t="s">
        <v>57</v>
      </c>
      <c r="E778" t="s">
        <v>71</v>
      </c>
      <c r="F778" t="s">
        <v>74</v>
      </c>
      <c r="G778" t="s">
        <v>80</v>
      </c>
      <c r="H778" t="s">
        <v>955</v>
      </c>
      <c r="I778" t="s">
        <v>86</v>
      </c>
      <c r="J778" t="s">
        <v>84</v>
      </c>
      <c r="K778" t="s">
        <v>1202</v>
      </c>
      <c r="L778" t="s">
        <v>101</v>
      </c>
      <c r="M778" t="s">
        <v>126</v>
      </c>
      <c r="N778" t="s">
        <v>73</v>
      </c>
      <c r="O778" t="s">
        <v>99</v>
      </c>
      <c r="P778" t="s">
        <v>585</v>
      </c>
      <c r="Q778" t="s">
        <v>126</v>
      </c>
      <c r="R778" t="s">
        <v>2218</v>
      </c>
      <c r="S778" t="s">
        <v>116</v>
      </c>
      <c r="T778" t="s">
        <v>131</v>
      </c>
    </row>
    <row r="779" spans="1:20" x14ac:dyDescent="0.25">
      <c r="A779" s="1">
        <v>3337</v>
      </c>
      <c r="B779" t="s">
        <v>20</v>
      </c>
      <c r="C779" t="s">
        <v>32</v>
      </c>
      <c r="D779" t="s">
        <v>57</v>
      </c>
      <c r="E779" t="s">
        <v>59</v>
      </c>
      <c r="F779" t="s">
        <v>74</v>
      </c>
      <c r="G779" t="s">
        <v>95</v>
      </c>
      <c r="H779" t="s">
        <v>713</v>
      </c>
      <c r="I779" t="s">
        <v>75</v>
      </c>
      <c r="J779" t="s">
        <v>77</v>
      </c>
      <c r="K779" t="s">
        <v>1254</v>
      </c>
      <c r="L779" t="s">
        <v>126</v>
      </c>
      <c r="M779" t="s">
        <v>73</v>
      </c>
      <c r="N779" t="s">
        <v>74</v>
      </c>
      <c r="O779" t="s">
        <v>114</v>
      </c>
      <c r="P779" t="s">
        <v>180</v>
      </c>
      <c r="Q779" t="s">
        <v>74</v>
      </c>
      <c r="R779" t="s">
        <v>2090</v>
      </c>
      <c r="S779" t="s">
        <v>78</v>
      </c>
      <c r="T779" t="s">
        <v>1116</v>
      </c>
    </row>
    <row r="780" spans="1:20" x14ac:dyDescent="0.25">
      <c r="A780" s="1">
        <v>3338</v>
      </c>
      <c r="B780" t="s">
        <v>20</v>
      </c>
      <c r="C780" t="s">
        <v>34</v>
      </c>
      <c r="D780" t="s">
        <v>57</v>
      </c>
      <c r="E780" t="s">
        <v>53</v>
      </c>
      <c r="F780" t="s">
        <v>73</v>
      </c>
      <c r="G780" t="s">
        <v>82</v>
      </c>
      <c r="H780" t="s">
        <v>808</v>
      </c>
      <c r="I780" t="s">
        <v>103</v>
      </c>
      <c r="J780" t="s">
        <v>97</v>
      </c>
      <c r="K780" t="s">
        <v>1203</v>
      </c>
      <c r="L780" t="s">
        <v>73</v>
      </c>
      <c r="M780" t="s">
        <v>101</v>
      </c>
      <c r="N780" t="s">
        <v>74</v>
      </c>
      <c r="O780" t="s">
        <v>86</v>
      </c>
      <c r="P780" t="s">
        <v>260</v>
      </c>
      <c r="Q780" t="s">
        <v>74</v>
      </c>
      <c r="R780" t="s">
        <v>1640</v>
      </c>
      <c r="S780" t="s">
        <v>116</v>
      </c>
      <c r="T780" t="s">
        <v>1116</v>
      </c>
    </row>
    <row r="781" spans="1:20" x14ac:dyDescent="0.25">
      <c r="A781" s="1">
        <v>3339</v>
      </c>
      <c r="B781" t="s">
        <v>20</v>
      </c>
      <c r="C781" t="s">
        <v>35</v>
      </c>
      <c r="D781" t="s">
        <v>57</v>
      </c>
      <c r="E781" t="s">
        <v>70</v>
      </c>
      <c r="F781" t="s">
        <v>74</v>
      </c>
      <c r="G781" t="s">
        <v>94</v>
      </c>
      <c r="H781" t="s">
        <v>795</v>
      </c>
      <c r="I781" t="s">
        <v>90</v>
      </c>
      <c r="J781" t="s">
        <v>79</v>
      </c>
      <c r="K781" t="s">
        <v>1298</v>
      </c>
      <c r="L781" t="s">
        <v>74</v>
      </c>
      <c r="M781" t="s">
        <v>74</v>
      </c>
      <c r="N781" t="s">
        <v>74</v>
      </c>
      <c r="O781" t="s">
        <v>79</v>
      </c>
      <c r="P781" t="s">
        <v>540</v>
      </c>
      <c r="Q781" t="s">
        <v>74</v>
      </c>
      <c r="R781" t="s">
        <v>1973</v>
      </c>
      <c r="S781" t="s">
        <v>82</v>
      </c>
      <c r="T781" t="s">
        <v>131</v>
      </c>
    </row>
    <row r="782" spans="1:20" x14ac:dyDescent="0.25">
      <c r="A782" s="1">
        <v>3340</v>
      </c>
      <c r="B782" t="s">
        <v>20</v>
      </c>
      <c r="C782" t="s">
        <v>36</v>
      </c>
      <c r="D782" t="s">
        <v>57</v>
      </c>
      <c r="E782" t="s">
        <v>45</v>
      </c>
      <c r="F782" t="s">
        <v>73</v>
      </c>
      <c r="G782" t="s">
        <v>94</v>
      </c>
      <c r="H782" t="s">
        <v>586</v>
      </c>
      <c r="I782" t="s">
        <v>78</v>
      </c>
      <c r="J782" t="s">
        <v>86</v>
      </c>
      <c r="K782" t="s">
        <v>1125</v>
      </c>
      <c r="L782" t="s">
        <v>74</v>
      </c>
      <c r="M782" t="s">
        <v>74</v>
      </c>
      <c r="N782" t="s">
        <v>126</v>
      </c>
      <c r="O782" t="s">
        <v>105</v>
      </c>
      <c r="P782" t="s">
        <v>1016</v>
      </c>
      <c r="Q782" t="s">
        <v>74</v>
      </c>
      <c r="R782" t="s">
        <v>1867</v>
      </c>
      <c r="S782" t="s">
        <v>106</v>
      </c>
      <c r="T782" t="s">
        <v>131</v>
      </c>
    </row>
    <row r="783" spans="1:20" x14ac:dyDescent="0.25">
      <c r="A783" s="1">
        <v>3341</v>
      </c>
      <c r="B783" t="s">
        <v>20</v>
      </c>
      <c r="C783" t="s">
        <v>37</v>
      </c>
      <c r="D783" t="s">
        <v>57</v>
      </c>
      <c r="E783" t="s">
        <v>65</v>
      </c>
      <c r="F783" t="s">
        <v>74</v>
      </c>
      <c r="G783" t="s">
        <v>99</v>
      </c>
      <c r="H783" t="s">
        <v>745</v>
      </c>
      <c r="I783" t="s">
        <v>99</v>
      </c>
      <c r="J783" t="s">
        <v>79</v>
      </c>
      <c r="K783" t="s">
        <v>1141</v>
      </c>
      <c r="L783" t="s">
        <v>74</v>
      </c>
      <c r="M783" t="s">
        <v>74</v>
      </c>
      <c r="N783" t="s">
        <v>126</v>
      </c>
      <c r="O783" t="s">
        <v>113</v>
      </c>
      <c r="P783" t="s">
        <v>1349</v>
      </c>
      <c r="Q783" t="s">
        <v>73</v>
      </c>
      <c r="R783" t="s">
        <v>1606</v>
      </c>
      <c r="S783" t="s">
        <v>82</v>
      </c>
      <c r="T783" t="s">
        <v>1116</v>
      </c>
    </row>
    <row r="784" spans="1:20" x14ac:dyDescent="0.25">
      <c r="A784" s="1">
        <v>3342</v>
      </c>
      <c r="B784" t="s">
        <v>20</v>
      </c>
      <c r="C784" t="s">
        <v>38</v>
      </c>
      <c r="D784" t="s">
        <v>57</v>
      </c>
      <c r="E784" t="s">
        <v>48</v>
      </c>
      <c r="F784" t="s">
        <v>73</v>
      </c>
      <c r="G784" t="s">
        <v>90</v>
      </c>
      <c r="H784" t="s">
        <v>368</v>
      </c>
      <c r="I784" t="s">
        <v>99</v>
      </c>
      <c r="J784" t="s">
        <v>94</v>
      </c>
      <c r="K784" t="s">
        <v>772</v>
      </c>
      <c r="L784" t="s">
        <v>73</v>
      </c>
      <c r="M784" t="s">
        <v>73</v>
      </c>
      <c r="N784" t="s">
        <v>87</v>
      </c>
      <c r="O784" t="s">
        <v>113</v>
      </c>
      <c r="P784" t="s">
        <v>1028</v>
      </c>
      <c r="Q784" t="s">
        <v>126</v>
      </c>
      <c r="R784" t="s">
        <v>1555</v>
      </c>
      <c r="S784" t="s">
        <v>106</v>
      </c>
      <c r="T784" t="s">
        <v>83</v>
      </c>
    </row>
    <row r="785" spans="1:20" x14ac:dyDescent="0.25">
      <c r="A785" s="1">
        <v>3343</v>
      </c>
      <c r="B785" t="s">
        <v>20</v>
      </c>
      <c r="C785" t="s">
        <v>39</v>
      </c>
      <c r="D785" t="s">
        <v>57</v>
      </c>
      <c r="E785" t="s">
        <v>56</v>
      </c>
      <c r="F785" t="s">
        <v>74</v>
      </c>
      <c r="G785" t="s">
        <v>97</v>
      </c>
      <c r="H785" t="s">
        <v>685</v>
      </c>
      <c r="I785" t="s">
        <v>98</v>
      </c>
      <c r="J785" t="s">
        <v>94</v>
      </c>
      <c r="K785" t="s">
        <v>1277</v>
      </c>
      <c r="L785" t="s">
        <v>126</v>
      </c>
      <c r="M785" t="s">
        <v>74</v>
      </c>
      <c r="N785" t="s">
        <v>74</v>
      </c>
      <c r="O785" t="s">
        <v>95</v>
      </c>
      <c r="P785" t="s">
        <v>842</v>
      </c>
      <c r="Q785" t="s">
        <v>74</v>
      </c>
      <c r="R785" t="s">
        <v>1471</v>
      </c>
      <c r="S785" t="s">
        <v>85</v>
      </c>
      <c r="T785" t="s">
        <v>117</v>
      </c>
    </row>
    <row r="786" spans="1:20" x14ac:dyDescent="0.25">
      <c r="A786" s="1">
        <v>3344</v>
      </c>
      <c r="B786" t="s">
        <v>20</v>
      </c>
      <c r="C786" t="s">
        <v>24</v>
      </c>
      <c r="D786" t="s">
        <v>58</v>
      </c>
      <c r="E786" t="s">
        <v>68</v>
      </c>
      <c r="F786" t="s">
        <v>73</v>
      </c>
      <c r="G786" t="s">
        <v>94</v>
      </c>
      <c r="H786" t="s">
        <v>328</v>
      </c>
      <c r="I786" t="s">
        <v>103</v>
      </c>
      <c r="J786" t="s">
        <v>80</v>
      </c>
      <c r="K786" t="s">
        <v>1260</v>
      </c>
      <c r="L786" t="s">
        <v>74</v>
      </c>
      <c r="M786" t="s">
        <v>73</v>
      </c>
      <c r="N786" t="s">
        <v>73</v>
      </c>
      <c r="O786" t="s">
        <v>112</v>
      </c>
      <c r="P786" t="s">
        <v>1144</v>
      </c>
      <c r="Q786" t="s">
        <v>101</v>
      </c>
      <c r="R786" t="s">
        <v>1507</v>
      </c>
      <c r="S786" t="s">
        <v>75</v>
      </c>
      <c r="T786" t="s">
        <v>117</v>
      </c>
    </row>
    <row r="787" spans="1:20" x14ac:dyDescent="0.25">
      <c r="A787" s="1">
        <v>3345</v>
      </c>
      <c r="B787" t="s">
        <v>20</v>
      </c>
      <c r="C787" t="s">
        <v>25</v>
      </c>
      <c r="D787" t="s">
        <v>58</v>
      </c>
      <c r="E787" t="s">
        <v>69</v>
      </c>
      <c r="F787" t="s">
        <v>74</v>
      </c>
      <c r="G787" t="s">
        <v>101</v>
      </c>
      <c r="H787" t="s">
        <v>239</v>
      </c>
      <c r="I787" t="s">
        <v>103</v>
      </c>
      <c r="J787" t="s">
        <v>80</v>
      </c>
      <c r="K787" t="s">
        <v>1203</v>
      </c>
      <c r="L787" t="s">
        <v>73</v>
      </c>
      <c r="M787" t="s">
        <v>73</v>
      </c>
      <c r="N787" t="s">
        <v>126</v>
      </c>
      <c r="O787" t="s">
        <v>77</v>
      </c>
      <c r="P787" t="s">
        <v>178</v>
      </c>
      <c r="Q787" t="s">
        <v>73</v>
      </c>
      <c r="R787" t="s">
        <v>1768</v>
      </c>
      <c r="S787" t="s">
        <v>82</v>
      </c>
      <c r="T787" t="s">
        <v>1116</v>
      </c>
    </row>
    <row r="788" spans="1:20" x14ac:dyDescent="0.25">
      <c r="A788" s="1">
        <v>3346</v>
      </c>
      <c r="B788" t="s">
        <v>20</v>
      </c>
      <c r="C788" t="s">
        <v>26</v>
      </c>
      <c r="D788" t="s">
        <v>58</v>
      </c>
      <c r="E788" t="s">
        <v>70</v>
      </c>
      <c r="F788" t="s">
        <v>73</v>
      </c>
      <c r="G788" t="s">
        <v>107</v>
      </c>
      <c r="H788" t="s">
        <v>491</v>
      </c>
      <c r="I788" t="s">
        <v>111</v>
      </c>
      <c r="J788" t="s">
        <v>124</v>
      </c>
      <c r="K788" t="s">
        <v>1352</v>
      </c>
      <c r="L788" t="s">
        <v>101</v>
      </c>
      <c r="M788" t="s">
        <v>74</v>
      </c>
      <c r="N788" t="s">
        <v>126</v>
      </c>
      <c r="O788" t="s">
        <v>103</v>
      </c>
      <c r="P788" t="s">
        <v>357</v>
      </c>
      <c r="Q788" t="s">
        <v>74</v>
      </c>
      <c r="R788" t="s">
        <v>744</v>
      </c>
      <c r="S788" t="s">
        <v>89</v>
      </c>
      <c r="T788" t="s">
        <v>117</v>
      </c>
    </row>
    <row r="789" spans="1:20" x14ac:dyDescent="0.25">
      <c r="A789" s="1">
        <v>3347</v>
      </c>
      <c r="B789" t="s">
        <v>20</v>
      </c>
      <c r="C789" t="s">
        <v>27</v>
      </c>
      <c r="D789" t="s">
        <v>58</v>
      </c>
      <c r="E789" t="s">
        <v>41</v>
      </c>
      <c r="F789" t="s">
        <v>73</v>
      </c>
      <c r="G789" t="s">
        <v>82</v>
      </c>
      <c r="H789" t="s">
        <v>474</v>
      </c>
      <c r="I789" t="s">
        <v>86</v>
      </c>
      <c r="J789" t="s">
        <v>129</v>
      </c>
      <c r="K789" t="s">
        <v>1137</v>
      </c>
      <c r="L789" t="s">
        <v>74</v>
      </c>
      <c r="M789" t="s">
        <v>101</v>
      </c>
      <c r="N789" t="s">
        <v>101</v>
      </c>
      <c r="O789" t="s">
        <v>114</v>
      </c>
      <c r="P789" t="s">
        <v>846</v>
      </c>
      <c r="Q789" t="s">
        <v>73</v>
      </c>
      <c r="R789" t="s">
        <v>1488</v>
      </c>
      <c r="S789" t="s">
        <v>82</v>
      </c>
      <c r="T789" t="s">
        <v>83</v>
      </c>
    </row>
    <row r="790" spans="1:20" x14ac:dyDescent="0.25">
      <c r="A790" s="1">
        <v>3348</v>
      </c>
      <c r="B790" t="s">
        <v>20</v>
      </c>
      <c r="C790" t="s">
        <v>28</v>
      </c>
      <c r="D790" t="s">
        <v>58</v>
      </c>
      <c r="E790" t="s">
        <v>44</v>
      </c>
      <c r="F790" t="s">
        <v>74</v>
      </c>
      <c r="G790" t="s">
        <v>79</v>
      </c>
      <c r="H790" t="s">
        <v>564</v>
      </c>
      <c r="I790" t="s">
        <v>85</v>
      </c>
      <c r="J790" t="s">
        <v>102</v>
      </c>
      <c r="K790" t="s">
        <v>961</v>
      </c>
      <c r="L790" t="s">
        <v>126</v>
      </c>
      <c r="M790" t="s">
        <v>73</v>
      </c>
      <c r="N790" t="s">
        <v>126</v>
      </c>
      <c r="O790" t="s">
        <v>86</v>
      </c>
      <c r="P790" t="s">
        <v>1242</v>
      </c>
      <c r="Q790" t="s">
        <v>74</v>
      </c>
      <c r="R790" t="s">
        <v>1497</v>
      </c>
      <c r="S790" t="s">
        <v>85</v>
      </c>
      <c r="T790" t="s">
        <v>1116</v>
      </c>
    </row>
    <row r="791" spans="1:20" x14ac:dyDescent="0.25">
      <c r="A791" s="1">
        <v>3349</v>
      </c>
      <c r="B791" t="s">
        <v>20</v>
      </c>
      <c r="C791" t="s">
        <v>40</v>
      </c>
      <c r="D791" t="s">
        <v>58</v>
      </c>
      <c r="E791" t="s">
        <v>51</v>
      </c>
      <c r="F791" t="s">
        <v>73</v>
      </c>
      <c r="G791" t="s">
        <v>95</v>
      </c>
      <c r="H791" t="s">
        <v>551</v>
      </c>
      <c r="I791" t="s">
        <v>102</v>
      </c>
      <c r="J791" t="s">
        <v>95</v>
      </c>
      <c r="K791" t="s">
        <v>1247</v>
      </c>
      <c r="L791" t="s">
        <v>1116</v>
      </c>
      <c r="M791" t="s">
        <v>73</v>
      </c>
      <c r="N791" t="s">
        <v>74</v>
      </c>
      <c r="O791" t="s">
        <v>92</v>
      </c>
      <c r="P791" t="s">
        <v>357</v>
      </c>
      <c r="Q791" t="s">
        <v>73</v>
      </c>
      <c r="R791" t="s">
        <v>1054</v>
      </c>
      <c r="S791" t="s">
        <v>116</v>
      </c>
      <c r="T791" t="s">
        <v>83</v>
      </c>
    </row>
    <row r="792" spans="1:20" x14ac:dyDescent="0.25">
      <c r="A792" s="1">
        <v>3350</v>
      </c>
      <c r="B792" t="s">
        <v>20</v>
      </c>
      <c r="C792" t="s">
        <v>29</v>
      </c>
      <c r="D792" t="s">
        <v>58</v>
      </c>
      <c r="E792" t="s">
        <v>61</v>
      </c>
      <c r="F792" t="s">
        <v>74</v>
      </c>
      <c r="G792" t="s">
        <v>75</v>
      </c>
      <c r="H792" t="s">
        <v>909</v>
      </c>
      <c r="I792" t="s">
        <v>77</v>
      </c>
      <c r="J792" t="s">
        <v>97</v>
      </c>
      <c r="K792" t="s">
        <v>1155</v>
      </c>
      <c r="L792" t="s">
        <v>73</v>
      </c>
      <c r="M792" t="s">
        <v>73</v>
      </c>
      <c r="N792" t="s">
        <v>73</v>
      </c>
      <c r="O792" t="s">
        <v>90</v>
      </c>
      <c r="P792" t="s">
        <v>111</v>
      </c>
      <c r="Q792" t="s">
        <v>74</v>
      </c>
      <c r="R792" t="s">
        <v>1968</v>
      </c>
      <c r="S792" t="s">
        <v>99</v>
      </c>
      <c r="T792" t="s">
        <v>1116</v>
      </c>
    </row>
    <row r="793" spans="1:20" x14ac:dyDescent="0.25">
      <c r="A793" s="1">
        <v>3351</v>
      </c>
      <c r="B793" t="s">
        <v>20</v>
      </c>
      <c r="C793" t="s">
        <v>31</v>
      </c>
      <c r="D793" t="s">
        <v>58</v>
      </c>
      <c r="E793" t="s">
        <v>45</v>
      </c>
      <c r="F793" t="s">
        <v>74</v>
      </c>
      <c r="G793" t="s">
        <v>82</v>
      </c>
      <c r="H793" t="s">
        <v>805</v>
      </c>
      <c r="I793" t="s">
        <v>90</v>
      </c>
      <c r="J793" t="s">
        <v>107</v>
      </c>
      <c r="K793" t="s">
        <v>1180</v>
      </c>
      <c r="L793" t="s">
        <v>74</v>
      </c>
      <c r="M793" t="s">
        <v>73</v>
      </c>
      <c r="N793" t="s">
        <v>131</v>
      </c>
      <c r="O793" t="s">
        <v>114</v>
      </c>
      <c r="P793" t="s">
        <v>115</v>
      </c>
      <c r="Q793" t="s">
        <v>73</v>
      </c>
      <c r="R793" t="s">
        <v>137</v>
      </c>
      <c r="S793" t="s">
        <v>106</v>
      </c>
      <c r="T793" t="s">
        <v>83</v>
      </c>
    </row>
    <row r="794" spans="1:20" x14ac:dyDescent="0.25">
      <c r="A794" s="1">
        <v>3352</v>
      </c>
      <c r="B794" t="s">
        <v>20</v>
      </c>
      <c r="C794" t="s">
        <v>32</v>
      </c>
      <c r="D794" t="s">
        <v>58</v>
      </c>
      <c r="E794" t="s">
        <v>62</v>
      </c>
      <c r="F794" t="s">
        <v>73</v>
      </c>
      <c r="G794" t="s">
        <v>83</v>
      </c>
      <c r="H794" t="s">
        <v>597</v>
      </c>
      <c r="I794" t="s">
        <v>99</v>
      </c>
      <c r="J794" t="s">
        <v>107</v>
      </c>
      <c r="K794" t="s">
        <v>1315</v>
      </c>
      <c r="L794" t="s">
        <v>74</v>
      </c>
      <c r="M794" t="s">
        <v>74</v>
      </c>
      <c r="N794" t="s">
        <v>74</v>
      </c>
      <c r="O794" t="s">
        <v>114</v>
      </c>
      <c r="P794" t="s">
        <v>281</v>
      </c>
      <c r="Q794" t="s">
        <v>73</v>
      </c>
      <c r="R794" t="s">
        <v>2207</v>
      </c>
      <c r="S794" t="s">
        <v>85</v>
      </c>
      <c r="T794" t="s">
        <v>1116</v>
      </c>
    </row>
    <row r="795" spans="1:20" x14ac:dyDescent="0.25">
      <c r="A795" s="1">
        <v>3353</v>
      </c>
      <c r="B795" t="s">
        <v>20</v>
      </c>
      <c r="C795" t="s">
        <v>33</v>
      </c>
      <c r="D795" t="s">
        <v>58</v>
      </c>
      <c r="E795" t="s">
        <v>59</v>
      </c>
      <c r="F795" t="s">
        <v>74</v>
      </c>
      <c r="G795" t="s">
        <v>96</v>
      </c>
      <c r="H795" t="s">
        <v>571</v>
      </c>
      <c r="I795" t="s">
        <v>77</v>
      </c>
      <c r="J795" t="s">
        <v>93</v>
      </c>
      <c r="K795" t="s">
        <v>899</v>
      </c>
      <c r="L795" t="s">
        <v>126</v>
      </c>
      <c r="M795" t="s">
        <v>74</v>
      </c>
      <c r="N795" t="s">
        <v>1116</v>
      </c>
      <c r="O795" t="s">
        <v>99</v>
      </c>
      <c r="P795" t="s">
        <v>894</v>
      </c>
      <c r="Q795" t="s">
        <v>73</v>
      </c>
      <c r="R795" t="s">
        <v>1596</v>
      </c>
      <c r="S795" t="s">
        <v>116</v>
      </c>
      <c r="T795" t="s">
        <v>74</v>
      </c>
    </row>
    <row r="796" spans="1:20" x14ac:dyDescent="0.25">
      <c r="A796" s="1">
        <v>3354</v>
      </c>
      <c r="B796" t="s">
        <v>20</v>
      </c>
      <c r="C796" t="s">
        <v>34</v>
      </c>
      <c r="D796" t="s">
        <v>58</v>
      </c>
      <c r="E796" t="s">
        <v>64</v>
      </c>
      <c r="F796" t="s">
        <v>73</v>
      </c>
      <c r="G796" t="s">
        <v>100</v>
      </c>
      <c r="H796" t="s">
        <v>1024</v>
      </c>
      <c r="I796" t="s">
        <v>113</v>
      </c>
      <c r="J796" t="s">
        <v>97</v>
      </c>
      <c r="K796" t="s">
        <v>1181</v>
      </c>
      <c r="L796" t="s">
        <v>131</v>
      </c>
      <c r="M796" t="s">
        <v>73</v>
      </c>
      <c r="N796" t="s">
        <v>126</v>
      </c>
      <c r="O796" t="s">
        <v>107</v>
      </c>
      <c r="P796" t="s">
        <v>1182</v>
      </c>
      <c r="Q796" t="s">
        <v>126</v>
      </c>
      <c r="R796" t="s">
        <v>2047</v>
      </c>
      <c r="S796" t="s">
        <v>82</v>
      </c>
      <c r="T796" t="s">
        <v>83</v>
      </c>
    </row>
    <row r="797" spans="1:20" x14ac:dyDescent="0.25">
      <c r="A797" s="1">
        <v>3355</v>
      </c>
      <c r="B797" t="s">
        <v>20</v>
      </c>
      <c r="C797" t="s">
        <v>35</v>
      </c>
      <c r="D797" t="s">
        <v>58</v>
      </c>
      <c r="E797" t="s">
        <v>63</v>
      </c>
      <c r="F797" t="s">
        <v>73</v>
      </c>
      <c r="G797" t="s">
        <v>92</v>
      </c>
      <c r="H797" t="s">
        <v>607</v>
      </c>
      <c r="I797" t="s">
        <v>108</v>
      </c>
      <c r="J797" t="s">
        <v>119</v>
      </c>
      <c r="K797" t="s">
        <v>1183</v>
      </c>
      <c r="L797" t="s">
        <v>74</v>
      </c>
      <c r="M797" t="s">
        <v>73</v>
      </c>
      <c r="N797" t="s">
        <v>73</v>
      </c>
      <c r="O797" t="s">
        <v>113</v>
      </c>
      <c r="P797" t="s">
        <v>910</v>
      </c>
      <c r="Q797" t="s">
        <v>74</v>
      </c>
      <c r="R797" t="s">
        <v>2209</v>
      </c>
      <c r="S797" t="s">
        <v>89</v>
      </c>
      <c r="T797" t="s">
        <v>1116</v>
      </c>
    </row>
    <row r="798" spans="1:20" x14ac:dyDescent="0.25">
      <c r="A798" s="1">
        <v>3356</v>
      </c>
      <c r="B798" t="s">
        <v>20</v>
      </c>
      <c r="C798" t="s">
        <v>36</v>
      </c>
      <c r="D798" t="s">
        <v>58</v>
      </c>
      <c r="E798" t="s">
        <v>42</v>
      </c>
      <c r="F798" t="s">
        <v>74</v>
      </c>
      <c r="G798" t="s">
        <v>112</v>
      </c>
      <c r="H798" t="s">
        <v>995</v>
      </c>
      <c r="I798" t="s">
        <v>81</v>
      </c>
      <c r="J798" t="s">
        <v>79</v>
      </c>
      <c r="K798" t="s">
        <v>1197</v>
      </c>
      <c r="L798" t="s">
        <v>101</v>
      </c>
      <c r="M798" t="s">
        <v>73</v>
      </c>
      <c r="N798" t="s">
        <v>126</v>
      </c>
      <c r="O798" t="s">
        <v>114</v>
      </c>
      <c r="P798" t="s">
        <v>466</v>
      </c>
      <c r="Q798" t="s">
        <v>74</v>
      </c>
      <c r="R798" t="s">
        <v>1771</v>
      </c>
      <c r="S798" t="s">
        <v>82</v>
      </c>
      <c r="T798" t="s">
        <v>1116</v>
      </c>
    </row>
    <row r="799" spans="1:20" x14ac:dyDescent="0.25">
      <c r="A799" s="1">
        <v>3357</v>
      </c>
      <c r="B799" t="s">
        <v>20</v>
      </c>
      <c r="C799" t="s">
        <v>37</v>
      </c>
      <c r="D799" t="s">
        <v>58</v>
      </c>
      <c r="E799" t="s">
        <v>69</v>
      </c>
      <c r="F799" t="s">
        <v>73</v>
      </c>
      <c r="G799" t="s">
        <v>77</v>
      </c>
      <c r="H799" t="s">
        <v>1012</v>
      </c>
      <c r="I799" t="s">
        <v>99</v>
      </c>
      <c r="J799" t="s">
        <v>92</v>
      </c>
      <c r="K799" t="s">
        <v>1191</v>
      </c>
      <c r="L799" t="s">
        <v>101</v>
      </c>
      <c r="M799" t="s">
        <v>74</v>
      </c>
      <c r="N799" t="s">
        <v>126</v>
      </c>
      <c r="O799" t="s">
        <v>79</v>
      </c>
      <c r="P799" t="s">
        <v>439</v>
      </c>
      <c r="Q799" t="s">
        <v>73</v>
      </c>
      <c r="R799" t="s">
        <v>1563</v>
      </c>
      <c r="S799" t="s">
        <v>106</v>
      </c>
      <c r="T799" t="s">
        <v>76</v>
      </c>
    </row>
    <row r="800" spans="1:20" x14ac:dyDescent="0.25">
      <c r="A800" s="1">
        <v>3358</v>
      </c>
      <c r="B800" t="s">
        <v>20</v>
      </c>
      <c r="C800" t="s">
        <v>38</v>
      </c>
      <c r="D800" t="s">
        <v>58</v>
      </c>
      <c r="E800" t="s">
        <v>68</v>
      </c>
      <c r="F800" t="s">
        <v>74</v>
      </c>
      <c r="G800" t="s">
        <v>103</v>
      </c>
      <c r="H800" t="s">
        <v>485</v>
      </c>
      <c r="I800" t="s">
        <v>94</v>
      </c>
      <c r="J800" t="s">
        <v>97</v>
      </c>
      <c r="K800" t="s">
        <v>1138</v>
      </c>
      <c r="L800" t="s">
        <v>126</v>
      </c>
      <c r="M800" t="s">
        <v>74</v>
      </c>
      <c r="N800" t="s">
        <v>1116</v>
      </c>
      <c r="O800" t="s">
        <v>113</v>
      </c>
      <c r="P800" t="s">
        <v>335</v>
      </c>
      <c r="Q800" t="s">
        <v>74</v>
      </c>
      <c r="R800" t="s">
        <v>1910</v>
      </c>
      <c r="S800" t="s">
        <v>89</v>
      </c>
      <c r="T800" t="s">
        <v>83</v>
      </c>
    </row>
    <row r="801" spans="1:20" x14ac:dyDescent="0.25">
      <c r="A801" s="1">
        <v>3359</v>
      </c>
      <c r="B801" t="s">
        <v>20</v>
      </c>
      <c r="C801" t="s">
        <v>39</v>
      </c>
      <c r="D801" t="s">
        <v>58</v>
      </c>
      <c r="E801" t="s">
        <v>41</v>
      </c>
      <c r="F801" t="s">
        <v>74</v>
      </c>
      <c r="G801" t="s">
        <v>109</v>
      </c>
      <c r="H801" t="s">
        <v>583</v>
      </c>
      <c r="I801" t="s">
        <v>103</v>
      </c>
      <c r="J801" t="s">
        <v>112</v>
      </c>
      <c r="K801" t="s">
        <v>1344</v>
      </c>
      <c r="L801" t="s">
        <v>101</v>
      </c>
      <c r="M801" t="s">
        <v>126</v>
      </c>
      <c r="N801" t="s">
        <v>74</v>
      </c>
      <c r="O801" t="s">
        <v>77</v>
      </c>
      <c r="P801" t="s">
        <v>718</v>
      </c>
      <c r="Q801" t="s">
        <v>74</v>
      </c>
      <c r="R801" t="s">
        <v>1928</v>
      </c>
      <c r="S801" t="s">
        <v>96</v>
      </c>
      <c r="T801" t="s">
        <v>1116</v>
      </c>
    </row>
    <row r="802" spans="1:20" x14ac:dyDescent="0.25">
      <c r="A802" s="1">
        <v>3360</v>
      </c>
      <c r="B802" t="s">
        <v>20</v>
      </c>
      <c r="C802" t="s">
        <v>24</v>
      </c>
      <c r="D802" t="s">
        <v>59</v>
      </c>
      <c r="E802" t="s">
        <v>69</v>
      </c>
      <c r="F802" t="s">
        <v>73</v>
      </c>
      <c r="G802" t="s">
        <v>85</v>
      </c>
      <c r="H802" t="s">
        <v>729</v>
      </c>
      <c r="I802" t="s">
        <v>86</v>
      </c>
      <c r="J802" t="s">
        <v>84</v>
      </c>
      <c r="K802" t="s">
        <v>1154</v>
      </c>
      <c r="L802" t="s">
        <v>74</v>
      </c>
      <c r="M802" t="s">
        <v>74</v>
      </c>
      <c r="N802" t="s">
        <v>101</v>
      </c>
      <c r="O802" t="s">
        <v>107</v>
      </c>
      <c r="P802" t="s">
        <v>961</v>
      </c>
      <c r="Q802" t="s">
        <v>73</v>
      </c>
      <c r="R802" t="s">
        <v>1784</v>
      </c>
      <c r="S802" t="s">
        <v>89</v>
      </c>
      <c r="T802" t="s">
        <v>131</v>
      </c>
    </row>
    <row r="803" spans="1:20" x14ac:dyDescent="0.25">
      <c r="A803" s="1">
        <v>3361</v>
      </c>
      <c r="B803" t="s">
        <v>20</v>
      </c>
      <c r="C803" t="s">
        <v>25</v>
      </c>
      <c r="D803" t="s">
        <v>59</v>
      </c>
      <c r="E803" t="s">
        <v>63</v>
      </c>
      <c r="F803" t="s">
        <v>73</v>
      </c>
      <c r="G803" t="s">
        <v>95</v>
      </c>
      <c r="H803" t="s">
        <v>774</v>
      </c>
      <c r="I803" t="s">
        <v>77</v>
      </c>
      <c r="J803" t="s">
        <v>80</v>
      </c>
      <c r="K803" t="s">
        <v>1137</v>
      </c>
      <c r="L803" t="s">
        <v>101</v>
      </c>
      <c r="M803" t="s">
        <v>73</v>
      </c>
      <c r="N803" t="s">
        <v>126</v>
      </c>
      <c r="O803" t="s">
        <v>105</v>
      </c>
      <c r="P803" t="s">
        <v>1265</v>
      </c>
      <c r="Q803" t="s">
        <v>74</v>
      </c>
      <c r="R803" t="s">
        <v>1964</v>
      </c>
      <c r="S803" t="s">
        <v>96</v>
      </c>
      <c r="T803" t="s">
        <v>76</v>
      </c>
    </row>
    <row r="804" spans="1:20" x14ac:dyDescent="0.25">
      <c r="A804" s="1">
        <v>3362</v>
      </c>
      <c r="B804" t="s">
        <v>20</v>
      </c>
      <c r="C804" t="s">
        <v>26</v>
      </c>
      <c r="D804" t="s">
        <v>59</v>
      </c>
      <c r="E804" t="s">
        <v>48</v>
      </c>
      <c r="F804" t="s">
        <v>74</v>
      </c>
      <c r="G804" t="s">
        <v>77</v>
      </c>
      <c r="H804" t="s">
        <v>292</v>
      </c>
      <c r="I804" t="s">
        <v>77</v>
      </c>
      <c r="J804" t="s">
        <v>105</v>
      </c>
      <c r="K804" t="s">
        <v>1249</v>
      </c>
      <c r="L804" t="s">
        <v>73</v>
      </c>
      <c r="M804" t="s">
        <v>73</v>
      </c>
      <c r="N804" t="s">
        <v>1116</v>
      </c>
      <c r="O804" t="s">
        <v>107</v>
      </c>
      <c r="P804" t="s">
        <v>1219</v>
      </c>
      <c r="Q804" t="s">
        <v>74</v>
      </c>
      <c r="R804" t="s">
        <v>2113</v>
      </c>
      <c r="S804" t="s">
        <v>106</v>
      </c>
      <c r="T804" t="s">
        <v>1116</v>
      </c>
    </row>
    <row r="805" spans="1:20" x14ac:dyDescent="0.25">
      <c r="A805" s="1">
        <v>3363</v>
      </c>
      <c r="B805" t="s">
        <v>20</v>
      </c>
      <c r="C805" t="s">
        <v>27</v>
      </c>
      <c r="D805" t="s">
        <v>59</v>
      </c>
      <c r="E805" t="s">
        <v>47</v>
      </c>
      <c r="F805" t="s">
        <v>73</v>
      </c>
      <c r="G805" t="s">
        <v>103</v>
      </c>
      <c r="H805" t="s">
        <v>897</v>
      </c>
      <c r="I805" t="s">
        <v>103</v>
      </c>
      <c r="J805" t="s">
        <v>95</v>
      </c>
      <c r="K805" t="s">
        <v>1256</v>
      </c>
      <c r="L805" t="s">
        <v>74</v>
      </c>
      <c r="M805" t="s">
        <v>73</v>
      </c>
      <c r="N805" t="s">
        <v>74</v>
      </c>
      <c r="O805" t="s">
        <v>97</v>
      </c>
      <c r="P805" t="s">
        <v>734</v>
      </c>
      <c r="Q805" t="s">
        <v>73</v>
      </c>
      <c r="R805" t="s">
        <v>2188</v>
      </c>
      <c r="S805" t="s">
        <v>106</v>
      </c>
      <c r="T805" t="s">
        <v>101</v>
      </c>
    </row>
    <row r="806" spans="1:20" x14ac:dyDescent="0.25">
      <c r="A806" s="1">
        <v>3364</v>
      </c>
      <c r="B806" t="s">
        <v>20</v>
      </c>
      <c r="C806" t="s">
        <v>28</v>
      </c>
      <c r="D806" t="s">
        <v>59</v>
      </c>
      <c r="E806" t="s">
        <v>71</v>
      </c>
      <c r="F806" t="s">
        <v>74</v>
      </c>
      <c r="G806" t="s">
        <v>79</v>
      </c>
      <c r="H806" t="s">
        <v>331</v>
      </c>
      <c r="I806" t="s">
        <v>90</v>
      </c>
      <c r="J806" t="s">
        <v>113</v>
      </c>
      <c r="K806" t="s">
        <v>1238</v>
      </c>
      <c r="L806" t="s">
        <v>101</v>
      </c>
      <c r="M806" t="s">
        <v>73</v>
      </c>
      <c r="N806" t="s">
        <v>73</v>
      </c>
      <c r="O806" t="s">
        <v>88</v>
      </c>
      <c r="P806" t="s">
        <v>1136</v>
      </c>
      <c r="Q806" t="s">
        <v>74</v>
      </c>
      <c r="R806" t="s">
        <v>1506</v>
      </c>
      <c r="S806" t="s">
        <v>85</v>
      </c>
      <c r="T806" t="s">
        <v>131</v>
      </c>
    </row>
    <row r="807" spans="1:20" x14ac:dyDescent="0.25">
      <c r="A807" s="1">
        <v>3365</v>
      </c>
      <c r="B807" t="s">
        <v>20</v>
      </c>
      <c r="C807" t="s">
        <v>40</v>
      </c>
      <c r="D807" t="s">
        <v>59</v>
      </c>
      <c r="E807" t="s">
        <v>67</v>
      </c>
      <c r="F807" t="s">
        <v>74</v>
      </c>
      <c r="G807" t="s">
        <v>106</v>
      </c>
      <c r="H807" t="s">
        <v>778</v>
      </c>
      <c r="I807" t="s">
        <v>99</v>
      </c>
      <c r="J807" t="s">
        <v>80</v>
      </c>
      <c r="K807" t="s">
        <v>1219</v>
      </c>
      <c r="L807" t="s">
        <v>74</v>
      </c>
      <c r="M807" t="s">
        <v>126</v>
      </c>
      <c r="N807" t="s">
        <v>126</v>
      </c>
      <c r="O807" t="s">
        <v>89</v>
      </c>
      <c r="P807" t="s">
        <v>1047</v>
      </c>
      <c r="Q807" t="s">
        <v>74</v>
      </c>
      <c r="R807" t="s">
        <v>856</v>
      </c>
      <c r="S807" t="s">
        <v>116</v>
      </c>
      <c r="T807" t="s">
        <v>101</v>
      </c>
    </row>
    <row r="808" spans="1:20" x14ac:dyDescent="0.25">
      <c r="A808" s="1">
        <v>3366</v>
      </c>
      <c r="B808" t="s">
        <v>20</v>
      </c>
      <c r="C808" t="s">
        <v>29</v>
      </c>
      <c r="D808" t="s">
        <v>59</v>
      </c>
      <c r="E808" t="s">
        <v>44</v>
      </c>
      <c r="F808" t="s">
        <v>74</v>
      </c>
      <c r="G808" t="s">
        <v>114</v>
      </c>
      <c r="H808" t="s">
        <v>546</v>
      </c>
      <c r="I808" t="s">
        <v>96</v>
      </c>
      <c r="J808" t="s">
        <v>94</v>
      </c>
      <c r="K808" t="s">
        <v>1141</v>
      </c>
      <c r="L808" t="s">
        <v>74</v>
      </c>
      <c r="M808" t="s">
        <v>73</v>
      </c>
      <c r="N808" t="s">
        <v>1116</v>
      </c>
      <c r="O808" t="s">
        <v>103</v>
      </c>
      <c r="P808" t="s">
        <v>178</v>
      </c>
      <c r="Q808" t="s">
        <v>126</v>
      </c>
      <c r="R808" t="s">
        <v>1816</v>
      </c>
      <c r="S808" t="s">
        <v>82</v>
      </c>
      <c r="T808" t="s">
        <v>101</v>
      </c>
    </row>
    <row r="809" spans="1:20" x14ac:dyDescent="0.25">
      <c r="A809" s="1">
        <v>3367</v>
      </c>
      <c r="B809" t="s">
        <v>20</v>
      </c>
      <c r="C809" t="s">
        <v>31</v>
      </c>
      <c r="D809" t="s">
        <v>59</v>
      </c>
      <c r="E809" t="s">
        <v>62</v>
      </c>
      <c r="F809" t="s">
        <v>74</v>
      </c>
      <c r="G809" t="s">
        <v>102</v>
      </c>
      <c r="H809" t="s">
        <v>946</v>
      </c>
      <c r="I809" t="s">
        <v>81</v>
      </c>
      <c r="J809" t="s">
        <v>113</v>
      </c>
      <c r="K809" t="s">
        <v>1157</v>
      </c>
      <c r="L809" t="s">
        <v>74</v>
      </c>
      <c r="M809" t="s">
        <v>126</v>
      </c>
      <c r="N809" t="s">
        <v>101</v>
      </c>
      <c r="O809" t="s">
        <v>98</v>
      </c>
      <c r="P809" t="s">
        <v>824</v>
      </c>
      <c r="Q809" t="s">
        <v>74</v>
      </c>
      <c r="R809" t="s">
        <v>1426</v>
      </c>
      <c r="S809" t="s">
        <v>116</v>
      </c>
      <c r="T809" t="s">
        <v>101</v>
      </c>
    </row>
    <row r="810" spans="1:20" x14ac:dyDescent="0.25">
      <c r="A810" s="1">
        <v>3368</v>
      </c>
      <c r="B810" t="s">
        <v>20</v>
      </c>
      <c r="C810" t="s">
        <v>32</v>
      </c>
      <c r="D810" t="s">
        <v>59</v>
      </c>
      <c r="E810" t="s">
        <v>57</v>
      </c>
      <c r="F810" t="s">
        <v>73</v>
      </c>
      <c r="G810" t="s">
        <v>77</v>
      </c>
      <c r="H810" t="s">
        <v>428</v>
      </c>
      <c r="I810" t="s">
        <v>102</v>
      </c>
      <c r="J810" t="s">
        <v>109</v>
      </c>
      <c r="K810" t="s">
        <v>1321</v>
      </c>
      <c r="L810" t="s">
        <v>101</v>
      </c>
      <c r="M810" t="s">
        <v>1116</v>
      </c>
      <c r="N810" t="s">
        <v>101</v>
      </c>
      <c r="O810" t="s">
        <v>77</v>
      </c>
      <c r="P810" t="s">
        <v>335</v>
      </c>
      <c r="Q810" t="s">
        <v>73</v>
      </c>
      <c r="R810" t="s">
        <v>2094</v>
      </c>
      <c r="S810" t="s">
        <v>116</v>
      </c>
      <c r="T810" t="s">
        <v>83</v>
      </c>
    </row>
    <row r="811" spans="1:20" x14ac:dyDescent="0.25">
      <c r="A811" s="1">
        <v>3369</v>
      </c>
      <c r="B811" t="s">
        <v>20</v>
      </c>
      <c r="C811" t="s">
        <v>33</v>
      </c>
      <c r="D811" t="s">
        <v>59</v>
      </c>
      <c r="E811" t="s">
        <v>58</v>
      </c>
      <c r="F811" t="s">
        <v>73</v>
      </c>
      <c r="G811" t="s">
        <v>78</v>
      </c>
      <c r="H811" t="s">
        <v>603</v>
      </c>
      <c r="I811" t="s">
        <v>75</v>
      </c>
      <c r="J811" t="s">
        <v>95</v>
      </c>
      <c r="K811" t="s">
        <v>765</v>
      </c>
      <c r="L811" t="s">
        <v>73</v>
      </c>
      <c r="M811" t="s">
        <v>73</v>
      </c>
      <c r="N811" t="s">
        <v>74</v>
      </c>
      <c r="O811" t="s">
        <v>94</v>
      </c>
      <c r="P811" t="s">
        <v>206</v>
      </c>
      <c r="Q811" t="s">
        <v>74</v>
      </c>
      <c r="R811" t="s">
        <v>1691</v>
      </c>
      <c r="S811" t="s">
        <v>82</v>
      </c>
      <c r="T811" t="s">
        <v>126</v>
      </c>
    </row>
    <row r="812" spans="1:20" x14ac:dyDescent="0.25">
      <c r="A812" s="1">
        <v>3370</v>
      </c>
      <c r="B812" t="s">
        <v>20</v>
      </c>
      <c r="C812" t="s">
        <v>34</v>
      </c>
      <c r="D812" t="s">
        <v>59</v>
      </c>
      <c r="E812" t="s">
        <v>68</v>
      </c>
      <c r="F812" t="s">
        <v>74</v>
      </c>
      <c r="G812" t="s">
        <v>77</v>
      </c>
      <c r="H812" t="s">
        <v>683</v>
      </c>
      <c r="I812" t="s">
        <v>113</v>
      </c>
      <c r="J812" t="s">
        <v>119</v>
      </c>
      <c r="K812" t="s">
        <v>1306</v>
      </c>
      <c r="L812" t="s">
        <v>101</v>
      </c>
      <c r="M812" t="s">
        <v>74</v>
      </c>
      <c r="N812" t="s">
        <v>126</v>
      </c>
      <c r="O812" t="s">
        <v>114</v>
      </c>
      <c r="P812" t="s">
        <v>1242</v>
      </c>
      <c r="Q812" t="s">
        <v>73</v>
      </c>
      <c r="R812" t="s">
        <v>1969</v>
      </c>
      <c r="S812" t="s">
        <v>96</v>
      </c>
      <c r="T812" t="s">
        <v>76</v>
      </c>
    </row>
    <row r="813" spans="1:20" x14ac:dyDescent="0.25">
      <c r="A813" s="1">
        <v>3371</v>
      </c>
      <c r="B813" t="s">
        <v>20</v>
      </c>
      <c r="C813" t="s">
        <v>35</v>
      </c>
      <c r="D813" t="s">
        <v>59</v>
      </c>
      <c r="E813" t="s">
        <v>43</v>
      </c>
      <c r="F813" t="s">
        <v>73</v>
      </c>
      <c r="G813" t="s">
        <v>105</v>
      </c>
      <c r="H813" t="s">
        <v>212</v>
      </c>
      <c r="I813" t="s">
        <v>97</v>
      </c>
      <c r="J813" t="s">
        <v>125</v>
      </c>
      <c r="K813" t="s">
        <v>1366</v>
      </c>
      <c r="L813" t="s">
        <v>1116</v>
      </c>
      <c r="M813" t="s">
        <v>74</v>
      </c>
      <c r="N813" t="s">
        <v>73</v>
      </c>
      <c r="O813" t="s">
        <v>90</v>
      </c>
      <c r="P813" t="s">
        <v>397</v>
      </c>
      <c r="Q813" t="s">
        <v>74</v>
      </c>
      <c r="R813" t="s">
        <v>1483</v>
      </c>
      <c r="S813" t="s">
        <v>116</v>
      </c>
      <c r="T813" t="s">
        <v>131</v>
      </c>
    </row>
    <row r="814" spans="1:20" x14ac:dyDescent="0.25">
      <c r="A814" s="1">
        <v>3372</v>
      </c>
      <c r="B814" t="s">
        <v>20</v>
      </c>
      <c r="C814" t="s">
        <v>36</v>
      </c>
      <c r="D814" t="s">
        <v>59</v>
      </c>
      <c r="E814" t="s">
        <v>41</v>
      </c>
      <c r="F814" t="s">
        <v>74</v>
      </c>
      <c r="G814" t="s">
        <v>102</v>
      </c>
      <c r="H814" t="s">
        <v>602</v>
      </c>
      <c r="I814" t="s">
        <v>81</v>
      </c>
      <c r="J814" t="s">
        <v>108</v>
      </c>
      <c r="K814" t="s">
        <v>765</v>
      </c>
      <c r="L814" t="s">
        <v>126</v>
      </c>
      <c r="M814" t="s">
        <v>126</v>
      </c>
      <c r="N814" t="s">
        <v>101</v>
      </c>
      <c r="O814" t="s">
        <v>86</v>
      </c>
      <c r="P814" t="s">
        <v>1126</v>
      </c>
      <c r="Q814" t="s">
        <v>74</v>
      </c>
      <c r="R814" t="s">
        <v>1531</v>
      </c>
      <c r="S814" t="s">
        <v>82</v>
      </c>
      <c r="T814" t="s">
        <v>1116</v>
      </c>
    </row>
    <row r="815" spans="1:20" x14ac:dyDescent="0.25">
      <c r="A815" s="1">
        <v>3373</v>
      </c>
      <c r="B815" t="s">
        <v>20</v>
      </c>
      <c r="C815" t="s">
        <v>37</v>
      </c>
      <c r="D815" t="s">
        <v>59</v>
      </c>
      <c r="E815" t="s">
        <v>62</v>
      </c>
      <c r="F815" t="s">
        <v>73</v>
      </c>
      <c r="G815" t="s">
        <v>82</v>
      </c>
      <c r="H815" t="s">
        <v>492</v>
      </c>
      <c r="I815" t="s">
        <v>114</v>
      </c>
      <c r="J815" t="s">
        <v>119</v>
      </c>
      <c r="K815" t="s">
        <v>1163</v>
      </c>
      <c r="L815" t="s">
        <v>74</v>
      </c>
      <c r="M815" t="s">
        <v>101</v>
      </c>
      <c r="N815" t="s">
        <v>101</v>
      </c>
      <c r="O815" t="s">
        <v>102</v>
      </c>
      <c r="P815" t="s">
        <v>995</v>
      </c>
      <c r="Q815" t="s">
        <v>73</v>
      </c>
      <c r="R815" t="s">
        <v>1626</v>
      </c>
      <c r="S815" t="s">
        <v>106</v>
      </c>
      <c r="T815" t="s">
        <v>131</v>
      </c>
    </row>
    <row r="816" spans="1:20" x14ac:dyDescent="0.25">
      <c r="A816" s="1">
        <v>3374</v>
      </c>
      <c r="B816" t="s">
        <v>20</v>
      </c>
      <c r="C816" t="s">
        <v>38</v>
      </c>
      <c r="D816" t="s">
        <v>59</v>
      </c>
      <c r="E816" t="s">
        <v>44</v>
      </c>
      <c r="F816" t="s">
        <v>73</v>
      </c>
      <c r="G816" t="s">
        <v>95</v>
      </c>
      <c r="H816" t="s">
        <v>146</v>
      </c>
      <c r="I816" t="s">
        <v>92</v>
      </c>
      <c r="J816" t="s">
        <v>91</v>
      </c>
      <c r="K816" t="s">
        <v>1378</v>
      </c>
      <c r="L816" t="s">
        <v>101</v>
      </c>
      <c r="M816" t="s">
        <v>73</v>
      </c>
      <c r="N816" t="s">
        <v>126</v>
      </c>
      <c r="O816" t="s">
        <v>100</v>
      </c>
      <c r="P816" t="s">
        <v>1312</v>
      </c>
      <c r="Q816" t="s">
        <v>74</v>
      </c>
      <c r="R816" t="s">
        <v>2058</v>
      </c>
      <c r="S816" t="s">
        <v>81</v>
      </c>
      <c r="T816" t="s">
        <v>117</v>
      </c>
    </row>
    <row r="817" spans="1:20" x14ac:dyDescent="0.25">
      <c r="A817" s="1">
        <v>3375</v>
      </c>
      <c r="B817" t="s">
        <v>20</v>
      </c>
      <c r="C817" t="s">
        <v>39</v>
      </c>
      <c r="D817" t="s">
        <v>59</v>
      </c>
      <c r="E817" t="s">
        <v>63</v>
      </c>
      <c r="F817" t="s">
        <v>74</v>
      </c>
      <c r="G817" t="s">
        <v>80</v>
      </c>
      <c r="H817" t="s">
        <v>162</v>
      </c>
      <c r="I817" t="s">
        <v>114</v>
      </c>
      <c r="J817" t="s">
        <v>93</v>
      </c>
      <c r="K817" t="s">
        <v>1235</v>
      </c>
      <c r="L817" t="s">
        <v>101</v>
      </c>
      <c r="M817" t="s">
        <v>73</v>
      </c>
      <c r="N817" t="s">
        <v>73</v>
      </c>
      <c r="O817" t="s">
        <v>113</v>
      </c>
      <c r="P817" t="s">
        <v>726</v>
      </c>
      <c r="Q817" t="s">
        <v>74</v>
      </c>
      <c r="R817" t="s">
        <v>1776</v>
      </c>
      <c r="S817" t="s">
        <v>85</v>
      </c>
      <c r="T817" t="s">
        <v>76</v>
      </c>
    </row>
    <row r="818" spans="1:20" x14ac:dyDescent="0.25">
      <c r="A818" s="1">
        <v>3376</v>
      </c>
      <c r="B818" t="s">
        <v>20</v>
      </c>
      <c r="C818" t="s">
        <v>24</v>
      </c>
      <c r="D818" t="s">
        <v>60</v>
      </c>
      <c r="E818" t="s">
        <v>71</v>
      </c>
      <c r="F818" t="s">
        <v>73</v>
      </c>
      <c r="G818" t="s">
        <v>89</v>
      </c>
      <c r="H818" t="s">
        <v>573</v>
      </c>
      <c r="I818" t="s">
        <v>114</v>
      </c>
      <c r="J818" t="s">
        <v>88</v>
      </c>
      <c r="K818" t="s">
        <v>1215</v>
      </c>
      <c r="L818" t="s">
        <v>126</v>
      </c>
      <c r="M818" t="s">
        <v>74</v>
      </c>
      <c r="N818" t="s">
        <v>126</v>
      </c>
      <c r="O818" t="s">
        <v>103</v>
      </c>
      <c r="P818" t="s">
        <v>946</v>
      </c>
      <c r="Q818" t="s">
        <v>73</v>
      </c>
      <c r="R818" t="s">
        <v>1690</v>
      </c>
      <c r="S818" t="s">
        <v>96</v>
      </c>
      <c r="T818" t="s">
        <v>117</v>
      </c>
    </row>
    <row r="819" spans="1:20" x14ac:dyDescent="0.25">
      <c r="A819" s="1">
        <v>3377</v>
      </c>
      <c r="B819" t="s">
        <v>20</v>
      </c>
      <c r="C819" t="s">
        <v>25</v>
      </c>
      <c r="D819" t="s">
        <v>60</v>
      </c>
      <c r="E819" t="s">
        <v>52</v>
      </c>
      <c r="F819" t="s">
        <v>74</v>
      </c>
      <c r="G819" t="s">
        <v>96</v>
      </c>
      <c r="H819" t="s">
        <v>500</v>
      </c>
      <c r="I819" t="s">
        <v>90</v>
      </c>
      <c r="J819" t="s">
        <v>111</v>
      </c>
      <c r="K819" t="s">
        <v>1165</v>
      </c>
      <c r="L819" t="s">
        <v>74</v>
      </c>
      <c r="M819" t="s">
        <v>74</v>
      </c>
      <c r="N819" t="s">
        <v>131</v>
      </c>
      <c r="O819" t="s">
        <v>102</v>
      </c>
      <c r="P819" t="s">
        <v>357</v>
      </c>
      <c r="Q819" t="s">
        <v>74</v>
      </c>
      <c r="R819" t="s">
        <v>619</v>
      </c>
      <c r="S819" t="s">
        <v>82</v>
      </c>
      <c r="T819" t="s">
        <v>83</v>
      </c>
    </row>
    <row r="820" spans="1:20" x14ac:dyDescent="0.25">
      <c r="A820" s="1">
        <v>3378</v>
      </c>
      <c r="B820" t="s">
        <v>20</v>
      </c>
      <c r="C820" t="s">
        <v>26</v>
      </c>
      <c r="D820" t="s">
        <v>60</v>
      </c>
      <c r="E820" t="s">
        <v>45</v>
      </c>
      <c r="F820" t="s">
        <v>73</v>
      </c>
      <c r="G820" t="s">
        <v>78</v>
      </c>
      <c r="H820" t="s">
        <v>998</v>
      </c>
      <c r="I820" t="s">
        <v>103</v>
      </c>
      <c r="J820" t="s">
        <v>111</v>
      </c>
      <c r="K820" t="s">
        <v>1128</v>
      </c>
      <c r="L820" t="s">
        <v>73</v>
      </c>
      <c r="M820" t="s">
        <v>101</v>
      </c>
      <c r="N820" t="s">
        <v>117</v>
      </c>
      <c r="O820" t="s">
        <v>94</v>
      </c>
      <c r="P820" t="s">
        <v>1036</v>
      </c>
      <c r="Q820" t="s">
        <v>74</v>
      </c>
      <c r="R820" t="s">
        <v>2118</v>
      </c>
      <c r="S820" t="s">
        <v>89</v>
      </c>
      <c r="T820" t="s">
        <v>83</v>
      </c>
    </row>
    <row r="821" spans="1:20" x14ac:dyDescent="0.25">
      <c r="A821" s="1">
        <v>3379</v>
      </c>
      <c r="B821" t="s">
        <v>20</v>
      </c>
      <c r="C821" t="s">
        <v>27</v>
      </c>
      <c r="D821" t="s">
        <v>60</v>
      </c>
      <c r="E821" t="s">
        <v>61</v>
      </c>
      <c r="F821" t="s">
        <v>74</v>
      </c>
      <c r="G821" t="s">
        <v>78</v>
      </c>
      <c r="H821" t="s">
        <v>640</v>
      </c>
      <c r="I821" t="s">
        <v>114</v>
      </c>
      <c r="J821" t="s">
        <v>110</v>
      </c>
      <c r="K821" t="s">
        <v>1249</v>
      </c>
      <c r="L821" t="s">
        <v>73</v>
      </c>
      <c r="M821" t="s">
        <v>74</v>
      </c>
      <c r="N821" t="s">
        <v>73</v>
      </c>
      <c r="O821" t="s">
        <v>81</v>
      </c>
      <c r="P821" t="s">
        <v>447</v>
      </c>
      <c r="Q821" t="s">
        <v>74</v>
      </c>
      <c r="R821" t="s">
        <v>2206</v>
      </c>
      <c r="S821" t="s">
        <v>85</v>
      </c>
      <c r="T821" t="s">
        <v>126</v>
      </c>
    </row>
    <row r="822" spans="1:20" x14ac:dyDescent="0.25">
      <c r="A822" s="1">
        <v>3380</v>
      </c>
      <c r="B822" t="s">
        <v>20</v>
      </c>
      <c r="C822" t="s">
        <v>28</v>
      </c>
      <c r="D822" t="s">
        <v>60</v>
      </c>
      <c r="E822" t="s">
        <v>53</v>
      </c>
      <c r="F822" t="s">
        <v>74</v>
      </c>
      <c r="G822" t="s">
        <v>82</v>
      </c>
      <c r="H822" t="s">
        <v>778</v>
      </c>
      <c r="I822" t="s">
        <v>99</v>
      </c>
      <c r="J822" t="s">
        <v>112</v>
      </c>
      <c r="K822" t="s">
        <v>1161</v>
      </c>
      <c r="L822" t="s">
        <v>74</v>
      </c>
      <c r="M822" t="s">
        <v>74</v>
      </c>
      <c r="N822" t="s">
        <v>1116</v>
      </c>
      <c r="O822" t="s">
        <v>96</v>
      </c>
      <c r="P822" t="s">
        <v>115</v>
      </c>
      <c r="Q822" t="s">
        <v>73</v>
      </c>
      <c r="R822" t="s">
        <v>1575</v>
      </c>
      <c r="S822" t="s">
        <v>82</v>
      </c>
      <c r="T822" t="s">
        <v>74</v>
      </c>
    </row>
    <row r="823" spans="1:20" x14ac:dyDescent="0.25">
      <c r="A823" s="1">
        <v>3381</v>
      </c>
      <c r="B823" t="s">
        <v>20</v>
      </c>
      <c r="C823" t="s">
        <v>29</v>
      </c>
      <c r="D823" t="s">
        <v>60</v>
      </c>
      <c r="E823" t="s">
        <v>66</v>
      </c>
      <c r="F823" t="s">
        <v>73</v>
      </c>
      <c r="G823" t="s">
        <v>98</v>
      </c>
      <c r="H823" t="s">
        <v>586</v>
      </c>
      <c r="I823" t="s">
        <v>89</v>
      </c>
      <c r="J823" t="s">
        <v>94</v>
      </c>
      <c r="K823" t="s">
        <v>1176</v>
      </c>
      <c r="L823" t="s">
        <v>74</v>
      </c>
      <c r="M823" t="s">
        <v>126</v>
      </c>
      <c r="N823" t="s">
        <v>73</v>
      </c>
      <c r="O823" t="s">
        <v>92</v>
      </c>
      <c r="P823" t="s">
        <v>944</v>
      </c>
      <c r="Q823" t="s">
        <v>73</v>
      </c>
      <c r="R823" t="s">
        <v>2179</v>
      </c>
      <c r="S823" t="s">
        <v>116</v>
      </c>
      <c r="T823" t="s">
        <v>1116</v>
      </c>
    </row>
    <row r="824" spans="1:20" x14ac:dyDescent="0.25">
      <c r="A824" s="1">
        <v>3382</v>
      </c>
      <c r="B824" t="s">
        <v>20</v>
      </c>
      <c r="C824" t="s">
        <v>30</v>
      </c>
      <c r="D824" t="s">
        <v>60</v>
      </c>
      <c r="E824" t="s">
        <v>46</v>
      </c>
      <c r="F824" t="s">
        <v>73</v>
      </c>
      <c r="G824" t="s">
        <v>90</v>
      </c>
      <c r="H824" t="s">
        <v>290</v>
      </c>
      <c r="I824" t="s">
        <v>90</v>
      </c>
      <c r="J824" t="s">
        <v>95</v>
      </c>
      <c r="K824" t="s">
        <v>1270</v>
      </c>
      <c r="L824" t="s">
        <v>74</v>
      </c>
      <c r="M824" t="s">
        <v>73</v>
      </c>
      <c r="N824" t="s">
        <v>74</v>
      </c>
      <c r="O824" t="s">
        <v>113</v>
      </c>
      <c r="P824" t="s">
        <v>975</v>
      </c>
      <c r="Q824" t="s">
        <v>74</v>
      </c>
      <c r="R824" t="s">
        <v>1751</v>
      </c>
      <c r="S824" t="s">
        <v>96</v>
      </c>
      <c r="T824" t="s">
        <v>76</v>
      </c>
    </row>
    <row r="825" spans="1:20" x14ac:dyDescent="0.25">
      <c r="A825" s="1">
        <v>3383</v>
      </c>
      <c r="B825" t="s">
        <v>20</v>
      </c>
      <c r="C825" t="s">
        <v>31</v>
      </c>
      <c r="D825" t="s">
        <v>60</v>
      </c>
      <c r="E825" t="s">
        <v>51</v>
      </c>
      <c r="F825" t="s">
        <v>74</v>
      </c>
      <c r="G825" t="s">
        <v>103</v>
      </c>
      <c r="H825" t="s">
        <v>609</v>
      </c>
      <c r="I825" t="s">
        <v>102</v>
      </c>
      <c r="J825" t="s">
        <v>111</v>
      </c>
      <c r="K825" t="s">
        <v>1293</v>
      </c>
      <c r="L825" t="s">
        <v>126</v>
      </c>
      <c r="M825" t="s">
        <v>74</v>
      </c>
      <c r="N825" t="s">
        <v>74</v>
      </c>
      <c r="O825" t="s">
        <v>114</v>
      </c>
      <c r="P825" t="s">
        <v>530</v>
      </c>
      <c r="Q825" t="s">
        <v>73</v>
      </c>
      <c r="R825" t="s">
        <v>1985</v>
      </c>
      <c r="S825" t="s">
        <v>96</v>
      </c>
      <c r="T825" t="s">
        <v>76</v>
      </c>
    </row>
    <row r="826" spans="1:20" x14ac:dyDescent="0.25">
      <c r="A826" s="1">
        <v>3384</v>
      </c>
      <c r="B826" t="s">
        <v>20</v>
      </c>
      <c r="C826" t="s">
        <v>32</v>
      </c>
      <c r="D826" t="s">
        <v>60</v>
      </c>
      <c r="E826" t="s">
        <v>72</v>
      </c>
      <c r="F826" t="s">
        <v>73</v>
      </c>
      <c r="G826" t="s">
        <v>92</v>
      </c>
      <c r="H826" t="s">
        <v>918</v>
      </c>
      <c r="I826" t="s">
        <v>103</v>
      </c>
      <c r="J826" t="s">
        <v>108</v>
      </c>
      <c r="K826" t="s">
        <v>1344</v>
      </c>
      <c r="L826" t="s">
        <v>126</v>
      </c>
      <c r="M826" t="s">
        <v>73</v>
      </c>
      <c r="N826" t="s">
        <v>74</v>
      </c>
      <c r="O826" t="s">
        <v>94</v>
      </c>
      <c r="P826" t="s">
        <v>1047</v>
      </c>
      <c r="Q826" t="s">
        <v>73</v>
      </c>
      <c r="R826" t="s">
        <v>1531</v>
      </c>
      <c r="S826" t="s">
        <v>85</v>
      </c>
      <c r="T826" t="s">
        <v>83</v>
      </c>
    </row>
    <row r="827" spans="1:20" x14ac:dyDescent="0.25">
      <c r="A827" s="1">
        <v>3385</v>
      </c>
      <c r="B827" t="s">
        <v>20</v>
      </c>
      <c r="C827" t="s">
        <v>33</v>
      </c>
      <c r="D827" t="s">
        <v>60</v>
      </c>
      <c r="E827" t="s">
        <v>41</v>
      </c>
      <c r="F827" t="s">
        <v>74</v>
      </c>
      <c r="G827" t="s">
        <v>77</v>
      </c>
      <c r="H827" t="s">
        <v>177</v>
      </c>
      <c r="I827" t="s">
        <v>90</v>
      </c>
      <c r="J827" t="s">
        <v>105</v>
      </c>
      <c r="K827" t="s">
        <v>1161</v>
      </c>
      <c r="L827" t="s">
        <v>126</v>
      </c>
      <c r="M827" t="s">
        <v>126</v>
      </c>
      <c r="N827" t="s">
        <v>1116</v>
      </c>
      <c r="O827" t="s">
        <v>94</v>
      </c>
      <c r="P827" t="s">
        <v>877</v>
      </c>
      <c r="Q827" t="s">
        <v>74</v>
      </c>
      <c r="R827" t="s">
        <v>1440</v>
      </c>
      <c r="S827" t="s">
        <v>82</v>
      </c>
      <c r="T827" t="s">
        <v>1116</v>
      </c>
    </row>
    <row r="828" spans="1:20" x14ac:dyDescent="0.25">
      <c r="A828" s="1">
        <v>3386</v>
      </c>
      <c r="B828" t="s">
        <v>20</v>
      </c>
      <c r="C828" t="s">
        <v>34</v>
      </c>
      <c r="D828" t="s">
        <v>60</v>
      </c>
      <c r="E828" t="s">
        <v>51</v>
      </c>
      <c r="F828" t="s">
        <v>73</v>
      </c>
      <c r="G828" t="s">
        <v>89</v>
      </c>
      <c r="H828" t="s">
        <v>175</v>
      </c>
      <c r="I828" t="s">
        <v>102</v>
      </c>
      <c r="J828" t="s">
        <v>104</v>
      </c>
      <c r="K828" t="s">
        <v>1293</v>
      </c>
      <c r="L828" t="s">
        <v>74</v>
      </c>
      <c r="M828" t="s">
        <v>73</v>
      </c>
      <c r="N828" t="s">
        <v>126</v>
      </c>
      <c r="O828" t="s">
        <v>99</v>
      </c>
      <c r="P828" t="s">
        <v>527</v>
      </c>
      <c r="Q828" t="s">
        <v>73</v>
      </c>
      <c r="R828" t="s">
        <v>1963</v>
      </c>
      <c r="S828" t="s">
        <v>96</v>
      </c>
      <c r="T828" t="s">
        <v>83</v>
      </c>
    </row>
    <row r="829" spans="1:20" x14ac:dyDescent="0.25">
      <c r="A829" s="1">
        <v>3387</v>
      </c>
      <c r="B829" t="s">
        <v>20</v>
      </c>
      <c r="C829" t="s">
        <v>35</v>
      </c>
      <c r="D829" t="s">
        <v>60</v>
      </c>
      <c r="E829" t="s">
        <v>49</v>
      </c>
      <c r="F829" t="s">
        <v>74</v>
      </c>
      <c r="G829" t="s">
        <v>75</v>
      </c>
      <c r="H829" t="s">
        <v>154</v>
      </c>
      <c r="I829" t="s">
        <v>85</v>
      </c>
      <c r="J829" t="s">
        <v>81</v>
      </c>
      <c r="K829" t="s">
        <v>1028</v>
      </c>
      <c r="L829" t="s">
        <v>74</v>
      </c>
      <c r="M829" t="s">
        <v>73</v>
      </c>
      <c r="N829" t="s">
        <v>101</v>
      </c>
      <c r="O829" t="s">
        <v>94</v>
      </c>
      <c r="P829" t="s">
        <v>824</v>
      </c>
      <c r="Q829" t="s">
        <v>74</v>
      </c>
      <c r="R829" t="s">
        <v>2029</v>
      </c>
      <c r="S829" t="s">
        <v>87</v>
      </c>
      <c r="T829" t="s">
        <v>74</v>
      </c>
    </row>
    <row r="830" spans="1:20" x14ac:dyDescent="0.25">
      <c r="A830" s="1">
        <v>3388</v>
      </c>
      <c r="B830" t="s">
        <v>20</v>
      </c>
      <c r="C830" t="s">
        <v>36</v>
      </c>
      <c r="D830" t="s">
        <v>60</v>
      </c>
      <c r="E830" t="s">
        <v>55</v>
      </c>
      <c r="F830" t="s">
        <v>73</v>
      </c>
      <c r="G830" t="s">
        <v>89</v>
      </c>
      <c r="H830" t="s">
        <v>956</v>
      </c>
      <c r="I830" t="s">
        <v>102</v>
      </c>
      <c r="J830" t="s">
        <v>97</v>
      </c>
      <c r="K830" t="s">
        <v>1173</v>
      </c>
      <c r="L830" t="s">
        <v>74</v>
      </c>
      <c r="M830" t="s">
        <v>73</v>
      </c>
      <c r="N830" t="s">
        <v>1116</v>
      </c>
      <c r="O830" t="s">
        <v>77</v>
      </c>
      <c r="P830" t="s">
        <v>473</v>
      </c>
      <c r="Q830" t="s">
        <v>73</v>
      </c>
      <c r="R830" t="s">
        <v>1446</v>
      </c>
      <c r="S830" t="s">
        <v>89</v>
      </c>
      <c r="T830" t="s">
        <v>76</v>
      </c>
    </row>
    <row r="831" spans="1:20" x14ac:dyDescent="0.25">
      <c r="A831" s="1">
        <v>3389</v>
      </c>
      <c r="B831" t="s">
        <v>20</v>
      </c>
      <c r="C831" t="s">
        <v>37</v>
      </c>
      <c r="D831" t="s">
        <v>60</v>
      </c>
      <c r="E831" t="s">
        <v>54</v>
      </c>
      <c r="F831" t="s">
        <v>74</v>
      </c>
      <c r="G831" t="s">
        <v>93</v>
      </c>
      <c r="H831" t="s">
        <v>953</v>
      </c>
      <c r="I831" t="s">
        <v>98</v>
      </c>
      <c r="J831" t="s">
        <v>94</v>
      </c>
      <c r="K831" t="s">
        <v>1146</v>
      </c>
      <c r="L831" t="s">
        <v>126</v>
      </c>
      <c r="M831" t="s">
        <v>73</v>
      </c>
      <c r="N831" t="s">
        <v>73</v>
      </c>
      <c r="O831" t="s">
        <v>104</v>
      </c>
      <c r="P831" t="s">
        <v>1265</v>
      </c>
      <c r="Q831" t="s">
        <v>126</v>
      </c>
      <c r="R831" t="s">
        <v>1735</v>
      </c>
      <c r="S831" t="s">
        <v>82</v>
      </c>
      <c r="T831" t="s">
        <v>76</v>
      </c>
    </row>
    <row r="832" spans="1:20" x14ac:dyDescent="0.25">
      <c r="A832" s="1">
        <v>3390</v>
      </c>
      <c r="B832" t="s">
        <v>20</v>
      </c>
      <c r="C832" t="s">
        <v>38</v>
      </c>
      <c r="D832" t="s">
        <v>60</v>
      </c>
      <c r="E832" t="s">
        <v>52</v>
      </c>
      <c r="F832" t="s">
        <v>73</v>
      </c>
      <c r="G832" t="s">
        <v>105</v>
      </c>
      <c r="H832" t="s">
        <v>713</v>
      </c>
      <c r="I832" t="s">
        <v>94</v>
      </c>
      <c r="J832" t="s">
        <v>91</v>
      </c>
      <c r="K832" t="s">
        <v>1159</v>
      </c>
      <c r="L832" t="s">
        <v>1116</v>
      </c>
      <c r="M832" t="s">
        <v>73</v>
      </c>
      <c r="N832" t="s">
        <v>1116</v>
      </c>
      <c r="O832" t="s">
        <v>106</v>
      </c>
      <c r="P832" t="s">
        <v>104</v>
      </c>
      <c r="Q832" t="s">
        <v>74</v>
      </c>
      <c r="R832" t="s">
        <v>1630</v>
      </c>
      <c r="S832" t="s">
        <v>82</v>
      </c>
      <c r="T832" t="s">
        <v>83</v>
      </c>
    </row>
    <row r="833" spans="1:20" x14ac:dyDescent="0.25">
      <c r="A833" s="1">
        <v>3391</v>
      </c>
      <c r="B833" t="s">
        <v>20</v>
      </c>
      <c r="C833" t="s">
        <v>39</v>
      </c>
      <c r="D833" t="s">
        <v>60</v>
      </c>
      <c r="E833" t="s">
        <v>46</v>
      </c>
      <c r="F833" t="s">
        <v>74</v>
      </c>
      <c r="G833" t="s">
        <v>78</v>
      </c>
      <c r="H833" t="s">
        <v>1000</v>
      </c>
      <c r="I833" t="s">
        <v>82</v>
      </c>
      <c r="J833" t="s">
        <v>90</v>
      </c>
      <c r="K833" t="s">
        <v>824</v>
      </c>
      <c r="L833" t="s">
        <v>74</v>
      </c>
      <c r="M833" t="s">
        <v>126</v>
      </c>
      <c r="N833" t="s">
        <v>126</v>
      </c>
      <c r="O833" t="s">
        <v>97</v>
      </c>
      <c r="P833" t="s">
        <v>1227</v>
      </c>
      <c r="Q833" t="s">
        <v>73</v>
      </c>
      <c r="R833" t="s">
        <v>1052</v>
      </c>
      <c r="S833" t="s">
        <v>87</v>
      </c>
      <c r="T833" t="s">
        <v>126</v>
      </c>
    </row>
    <row r="834" spans="1:20" x14ac:dyDescent="0.25">
      <c r="A834" s="1">
        <v>3392</v>
      </c>
      <c r="B834" t="s">
        <v>20</v>
      </c>
      <c r="C834" t="s">
        <v>24</v>
      </c>
      <c r="D834" t="s">
        <v>61</v>
      </c>
      <c r="E834" t="s">
        <v>49</v>
      </c>
      <c r="F834" t="s">
        <v>73</v>
      </c>
      <c r="G834" t="s">
        <v>99</v>
      </c>
      <c r="H834" t="s">
        <v>597</v>
      </c>
      <c r="I834" t="s">
        <v>114</v>
      </c>
      <c r="J834" t="s">
        <v>110</v>
      </c>
      <c r="K834" t="s">
        <v>1191</v>
      </c>
      <c r="L834" t="s">
        <v>73</v>
      </c>
      <c r="M834" t="s">
        <v>73</v>
      </c>
      <c r="N834" t="s">
        <v>73</v>
      </c>
      <c r="O834" t="s">
        <v>79</v>
      </c>
      <c r="P834" t="s">
        <v>944</v>
      </c>
      <c r="Q834" t="s">
        <v>74</v>
      </c>
      <c r="R834" t="s">
        <v>2079</v>
      </c>
      <c r="S834" t="s">
        <v>75</v>
      </c>
      <c r="T834" t="s">
        <v>78</v>
      </c>
    </row>
    <row r="835" spans="1:20" x14ac:dyDescent="0.25">
      <c r="A835" s="1">
        <v>3393</v>
      </c>
      <c r="B835" t="s">
        <v>20</v>
      </c>
      <c r="C835" t="s">
        <v>25</v>
      </c>
      <c r="D835" t="s">
        <v>61</v>
      </c>
      <c r="E835" t="s">
        <v>64</v>
      </c>
      <c r="F835" t="s">
        <v>74</v>
      </c>
      <c r="G835" t="s">
        <v>82</v>
      </c>
      <c r="H835" t="s">
        <v>187</v>
      </c>
      <c r="I835" t="s">
        <v>113</v>
      </c>
      <c r="J835" t="s">
        <v>109</v>
      </c>
      <c r="K835" t="s">
        <v>1283</v>
      </c>
      <c r="L835" t="s">
        <v>74</v>
      </c>
      <c r="M835" t="s">
        <v>73</v>
      </c>
      <c r="N835" t="s">
        <v>126</v>
      </c>
      <c r="O835" t="s">
        <v>82</v>
      </c>
      <c r="P835" t="s">
        <v>88</v>
      </c>
      <c r="Q835" t="s">
        <v>73</v>
      </c>
      <c r="R835" t="s">
        <v>1971</v>
      </c>
      <c r="S835" t="s">
        <v>82</v>
      </c>
      <c r="T835" t="s">
        <v>101</v>
      </c>
    </row>
    <row r="836" spans="1:20" x14ac:dyDescent="0.25">
      <c r="A836" s="1">
        <v>3394</v>
      </c>
      <c r="B836" t="s">
        <v>20</v>
      </c>
      <c r="C836" t="s">
        <v>26</v>
      </c>
      <c r="D836" t="s">
        <v>61</v>
      </c>
      <c r="E836" t="s">
        <v>72</v>
      </c>
      <c r="F836" t="s">
        <v>74</v>
      </c>
      <c r="G836" t="s">
        <v>113</v>
      </c>
      <c r="H836" t="s">
        <v>752</v>
      </c>
      <c r="I836" t="s">
        <v>103</v>
      </c>
      <c r="J836" t="s">
        <v>111</v>
      </c>
      <c r="K836" t="s">
        <v>1202</v>
      </c>
      <c r="L836" t="s">
        <v>126</v>
      </c>
      <c r="M836" t="s">
        <v>73</v>
      </c>
      <c r="N836" t="s">
        <v>126</v>
      </c>
      <c r="O836" t="s">
        <v>79</v>
      </c>
      <c r="P836" t="s">
        <v>806</v>
      </c>
      <c r="Q836" t="s">
        <v>73</v>
      </c>
      <c r="R836" t="s">
        <v>2002</v>
      </c>
      <c r="S836" t="s">
        <v>89</v>
      </c>
      <c r="T836" t="s">
        <v>76</v>
      </c>
    </row>
    <row r="837" spans="1:20" x14ac:dyDescent="0.25">
      <c r="A837" s="1">
        <v>3395</v>
      </c>
      <c r="B837" t="s">
        <v>20</v>
      </c>
      <c r="C837" t="s">
        <v>27</v>
      </c>
      <c r="D837" t="s">
        <v>61</v>
      </c>
      <c r="E837" t="s">
        <v>60</v>
      </c>
      <c r="F837" t="s">
        <v>73</v>
      </c>
      <c r="G837" t="s">
        <v>77</v>
      </c>
      <c r="H837" t="s">
        <v>801</v>
      </c>
      <c r="I837" t="s">
        <v>92</v>
      </c>
      <c r="J837" t="s">
        <v>111</v>
      </c>
      <c r="K837" t="s">
        <v>1277</v>
      </c>
      <c r="L837" t="s">
        <v>74</v>
      </c>
      <c r="M837" t="s">
        <v>73</v>
      </c>
      <c r="N837" t="s">
        <v>73</v>
      </c>
      <c r="O837" t="s">
        <v>108</v>
      </c>
      <c r="P837" t="s">
        <v>817</v>
      </c>
      <c r="Q837" t="s">
        <v>126</v>
      </c>
      <c r="R837" t="s">
        <v>2205</v>
      </c>
      <c r="S837" t="s">
        <v>89</v>
      </c>
      <c r="T837" t="s">
        <v>117</v>
      </c>
    </row>
    <row r="838" spans="1:20" x14ac:dyDescent="0.25">
      <c r="A838" s="1">
        <v>3396</v>
      </c>
      <c r="B838" t="s">
        <v>20</v>
      </c>
      <c r="C838" t="s">
        <v>28</v>
      </c>
      <c r="D838" t="s">
        <v>61</v>
      </c>
      <c r="E838" t="s">
        <v>52</v>
      </c>
      <c r="F838" t="s">
        <v>73</v>
      </c>
      <c r="G838" t="s">
        <v>102</v>
      </c>
      <c r="H838" t="s">
        <v>297</v>
      </c>
      <c r="I838" t="s">
        <v>102</v>
      </c>
      <c r="J838" t="s">
        <v>110</v>
      </c>
      <c r="K838" t="s">
        <v>1132</v>
      </c>
      <c r="L838" t="s">
        <v>126</v>
      </c>
      <c r="M838" t="s">
        <v>126</v>
      </c>
      <c r="N838" t="s">
        <v>73</v>
      </c>
      <c r="O838" t="s">
        <v>107</v>
      </c>
      <c r="P838" t="s">
        <v>1006</v>
      </c>
      <c r="Q838" t="s">
        <v>73</v>
      </c>
      <c r="R838" t="s">
        <v>1912</v>
      </c>
      <c r="S838" t="s">
        <v>99</v>
      </c>
      <c r="T838" t="s">
        <v>87</v>
      </c>
    </row>
    <row r="839" spans="1:20" x14ac:dyDescent="0.25">
      <c r="A839" s="1">
        <v>3397</v>
      </c>
      <c r="B839" t="s">
        <v>20</v>
      </c>
      <c r="C839" t="s">
        <v>40</v>
      </c>
      <c r="D839" t="s">
        <v>61</v>
      </c>
      <c r="E839" t="s">
        <v>43</v>
      </c>
      <c r="F839" t="s">
        <v>74</v>
      </c>
      <c r="G839" t="s">
        <v>102</v>
      </c>
      <c r="H839" t="s">
        <v>482</v>
      </c>
      <c r="I839" t="s">
        <v>92</v>
      </c>
      <c r="J839" t="s">
        <v>118</v>
      </c>
      <c r="K839" t="s">
        <v>1230</v>
      </c>
      <c r="L839" t="s">
        <v>73</v>
      </c>
      <c r="M839" t="s">
        <v>73</v>
      </c>
      <c r="N839" t="s">
        <v>126</v>
      </c>
      <c r="O839" t="s">
        <v>92</v>
      </c>
      <c r="P839" t="s">
        <v>894</v>
      </c>
      <c r="Q839" t="s">
        <v>126</v>
      </c>
      <c r="R839" t="s">
        <v>1805</v>
      </c>
      <c r="S839" t="s">
        <v>81</v>
      </c>
      <c r="T839" t="s">
        <v>131</v>
      </c>
    </row>
    <row r="840" spans="1:20" x14ac:dyDescent="0.25">
      <c r="A840" s="1">
        <v>3398</v>
      </c>
      <c r="B840" t="s">
        <v>20</v>
      </c>
      <c r="C840" t="s">
        <v>29</v>
      </c>
      <c r="D840" t="s">
        <v>61</v>
      </c>
      <c r="E840" t="s">
        <v>58</v>
      </c>
      <c r="F840" t="s">
        <v>73</v>
      </c>
      <c r="G840" t="s">
        <v>78</v>
      </c>
      <c r="H840" t="s">
        <v>669</v>
      </c>
      <c r="I840" t="s">
        <v>107</v>
      </c>
      <c r="J840" t="s">
        <v>130</v>
      </c>
      <c r="K840" t="s">
        <v>1257</v>
      </c>
      <c r="L840" t="s">
        <v>74</v>
      </c>
      <c r="M840" t="s">
        <v>1116</v>
      </c>
      <c r="N840" t="s">
        <v>101</v>
      </c>
      <c r="O840" t="s">
        <v>90</v>
      </c>
      <c r="P840" t="s">
        <v>861</v>
      </c>
      <c r="Q840" t="s">
        <v>73</v>
      </c>
      <c r="R840" t="s">
        <v>1597</v>
      </c>
      <c r="S840" t="s">
        <v>99</v>
      </c>
      <c r="T840" t="s">
        <v>87</v>
      </c>
    </row>
    <row r="841" spans="1:20" x14ac:dyDescent="0.25">
      <c r="A841" s="1">
        <v>3399</v>
      </c>
      <c r="B841" t="s">
        <v>20</v>
      </c>
      <c r="C841" t="s">
        <v>31</v>
      </c>
      <c r="D841" t="s">
        <v>61</v>
      </c>
      <c r="E841" t="s">
        <v>66</v>
      </c>
      <c r="F841" t="s">
        <v>74</v>
      </c>
      <c r="G841" t="s">
        <v>102</v>
      </c>
      <c r="H841" t="s">
        <v>213</v>
      </c>
      <c r="I841" t="s">
        <v>86</v>
      </c>
      <c r="J841" t="s">
        <v>129</v>
      </c>
      <c r="K841" t="s">
        <v>1331</v>
      </c>
      <c r="L841" t="s">
        <v>73</v>
      </c>
      <c r="M841" t="s">
        <v>126</v>
      </c>
      <c r="N841" t="s">
        <v>126</v>
      </c>
      <c r="O841" t="s">
        <v>114</v>
      </c>
      <c r="P841" t="s">
        <v>576</v>
      </c>
      <c r="Q841" t="s">
        <v>126</v>
      </c>
      <c r="R841" t="s">
        <v>1538</v>
      </c>
      <c r="S841" t="s">
        <v>106</v>
      </c>
      <c r="T841" t="s">
        <v>101</v>
      </c>
    </row>
    <row r="842" spans="1:20" x14ac:dyDescent="0.25">
      <c r="A842" s="1">
        <v>3400</v>
      </c>
      <c r="B842" t="s">
        <v>20</v>
      </c>
      <c r="C842" t="s">
        <v>32</v>
      </c>
      <c r="D842" t="s">
        <v>61</v>
      </c>
      <c r="E842" t="s">
        <v>47</v>
      </c>
      <c r="F842" t="s">
        <v>74</v>
      </c>
      <c r="G842" t="s">
        <v>90</v>
      </c>
      <c r="H842" t="s">
        <v>223</v>
      </c>
      <c r="I842" t="s">
        <v>89</v>
      </c>
      <c r="J842" t="s">
        <v>113</v>
      </c>
      <c r="K842" t="s">
        <v>1289</v>
      </c>
      <c r="L842" t="s">
        <v>74</v>
      </c>
      <c r="M842" t="s">
        <v>74</v>
      </c>
      <c r="N842" t="s">
        <v>101</v>
      </c>
      <c r="O842" t="s">
        <v>102</v>
      </c>
      <c r="P842" t="s">
        <v>447</v>
      </c>
      <c r="Q842" t="s">
        <v>74</v>
      </c>
      <c r="R842" t="s">
        <v>1454</v>
      </c>
      <c r="S842" t="s">
        <v>116</v>
      </c>
      <c r="T842" t="s">
        <v>126</v>
      </c>
    </row>
    <row r="843" spans="1:20" x14ac:dyDescent="0.25">
      <c r="A843" s="1">
        <v>3401</v>
      </c>
      <c r="B843" t="s">
        <v>20</v>
      </c>
      <c r="C843" t="s">
        <v>33</v>
      </c>
      <c r="D843" t="s">
        <v>61</v>
      </c>
      <c r="E843" t="s">
        <v>46</v>
      </c>
      <c r="F843" t="s">
        <v>74</v>
      </c>
      <c r="G843" t="s">
        <v>89</v>
      </c>
      <c r="H843" t="s">
        <v>333</v>
      </c>
      <c r="I843" t="s">
        <v>75</v>
      </c>
      <c r="J843" t="s">
        <v>79</v>
      </c>
      <c r="K843" t="s">
        <v>1300</v>
      </c>
      <c r="L843" t="s">
        <v>74</v>
      </c>
      <c r="M843" t="s">
        <v>74</v>
      </c>
      <c r="N843" t="s">
        <v>1116</v>
      </c>
      <c r="O843" t="s">
        <v>114</v>
      </c>
      <c r="P843" t="s">
        <v>235</v>
      </c>
      <c r="Q843" t="s">
        <v>74</v>
      </c>
      <c r="R843" t="s">
        <v>1421</v>
      </c>
      <c r="S843" t="s">
        <v>85</v>
      </c>
      <c r="T843" t="s">
        <v>1116</v>
      </c>
    </row>
    <row r="844" spans="1:20" x14ac:dyDescent="0.25">
      <c r="A844" s="1">
        <v>3402</v>
      </c>
      <c r="B844" t="s">
        <v>20</v>
      </c>
      <c r="C844" t="s">
        <v>34</v>
      </c>
      <c r="D844" t="s">
        <v>61</v>
      </c>
      <c r="E844" t="s">
        <v>48</v>
      </c>
      <c r="F844" t="s">
        <v>73</v>
      </c>
      <c r="G844" t="s">
        <v>82</v>
      </c>
      <c r="H844" t="s">
        <v>718</v>
      </c>
      <c r="I844" t="s">
        <v>114</v>
      </c>
      <c r="J844" t="s">
        <v>109</v>
      </c>
      <c r="K844" t="s">
        <v>1256</v>
      </c>
      <c r="L844" t="s">
        <v>74</v>
      </c>
      <c r="M844" t="s">
        <v>73</v>
      </c>
      <c r="N844" t="s">
        <v>76</v>
      </c>
      <c r="O844" t="s">
        <v>98</v>
      </c>
      <c r="P844" t="s">
        <v>124</v>
      </c>
      <c r="Q844" t="s">
        <v>73</v>
      </c>
      <c r="R844" t="s">
        <v>1631</v>
      </c>
      <c r="S844" t="s">
        <v>96</v>
      </c>
      <c r="T844" t="s">
        <v>101</v>
      </c>
    </row>
    <row r="845" spans="1:20" x14ac:dyDescent="0.25">
      <c r="A845" s="1">
        <v>3403</v>
      </c>
      <c r="B845" t="s">
        <v>20</v>
      </c>
      <c r="C845" t="s">
        <v>35</v>
      </c>
      <c r="D845" t="s">
        <v>61</v>
      </c>
      <c r="E845" t="s">
        <v>67</v>
      </c>
      <c r="F845" t="s">
        <v>73</v>
      </c>
      <c r="G845" t="s">
        <v>77</v>
      </c>
      <c r="H845" t="s">
        <v>607</v>
      </c>
      <c r="I845" t="s">
        <v>77</v>
      </c>
      <c r="J845" t="s">
        <v>97</v>
      </c>
      <c r="K845" t="s">
        <v>1312</v>
      </c>
      <c r="L845" t="s">
        <v>126</v>
      </c>
      <c r="M845" t="s">
        <v>74</v>
      </c>
      <c r="N845" t="s">
        <v>126</v>
      </c>
      <c r="O845" t="s">
        <v>79</v>
      </c>
      <c r="P845" t="s">
        <v>401</v>
      </c>
      <c r="Q845" t="s">
        <v>73</v>
      </c>
      <c r="R845" t="s">
        <v>1666</v>
      </c>
      <c r="S845" t="s">
        <v>106</v>
      </c>
      <c r="T845" t="s">
        <v>76</v>
      </c>
    </row>
    <row r="846" spans="1:20" x14ac:dyDescent="0.25">
      <c r="A846" s="1">
        <v>3404</v>
      </c>
      <c r="B846" t="s">
        <v>20</v>
      </c>
      <c r="C846" t="s">
        <v>36</v>
      </c>
      <c r="D846" t="s">
        <v>61</v>
      </c>
      <c r="E846" t="s">
        <v>49</v>
      </c>
      <c r="F846" t="s">
        <v>74</v>
      </c>
      <c r="G846" t="s">
        <v>76</v>
      </c>
      <c r="H846" t="s">
        <v>109</v>
      </c>
      <c r="I846" t="s">
        <v>75</v>
      </c>
      <c r="J846" t="s">
        <v>97</v>
      </c>
      <c r="K846" t="s">
        <v>1085</v>
      </c>
      <c r="L846" t="s">
        <v>74</v>
      </c>
      <c r="M846" t="s">
        <v>126</v>
      </c>
      <c r="N846" t="s">
        <v>101</v>
      </c>
      <c r="O846" t="s">
        <v>114</v>
      </c>
      <c r="P846" t="s">
        <v>1005</v>
      </c>
      <c r="Q846" t="s">
        <v>73</v>
      </c>
      <c r="R846" t="s">
        <v>1526</v>
      </c>
      <c r="S846" t="s">
        <v>106</v>
      </c>
      <c r="T846" t="s">
        <v>74</v>
      </c>
    </row>
    <row r="847" spans="1:20" x14ac:dyDescent="0.25">
      <c r="A847" s="1">
        <v>3405</v>
      </c>
      <c r="B847" t="s">
        <v>20</v>
      </c>
      <c r="C847" t="s">
        <v>37</v>
      </c>
      <c r="D847" t="s">
        <v>61</v>
      </c>
      <c r="E847" t="s">
        <v>51</v>
      </c>
      <c r="F847" t="s">
        <v>74</v>
      </c>
      <c r="G847" t="s">
        <v>83</v>
      </c>
      <c r="H847" t="s">
        <v>355</v>
      </c>
      <c r="I847" t="s">
        <v>77</v>
      </c>
      <c r="J847" t="s">
        <v>91</v>
      </c>
      <c r="K847" t="s">
        <v>1298</v>
      </c>
      <c r="L847" t="s">
        <v>73</v>
      </c>
      <c r="M847" t="s">
        <v>74</v>
      </c>
      <c r="N847" t="s">
        <v>74</v>
      </c>
      <c r="O847" t="s">
        <v>99</v>
      </c>
      <c r="P847" t="s">
        <v>127</v>
      </c>
      <c r="Q847" t="s">
        <v>73</v>
      </c>
      <c r="R847" t="s">
        <v>2000</v>
      </c>
      <c r="S847" t="s">
        <v>96</v>
      </c>
      <c r="T847" t="s">
        <v>131</v>
      </c>
    </row>
    <row r="848" spans="1:20" x14ac:dyDescent="0.25">
      <c r="A848" s="1">
        <v>3406</v>
      </c>
      <c r="B848" t="s">
        <v>20</v>
      </c>
      <c r="C848" t="s">
        <v>38</v>
      </c>
      <c r="D848" t="s">
        <v>61</v>
      </c>
      <c r="E848" t="s">
        <v>66</v>
      </c>
      <c r="F848" t="s">
        <v>73</v>
      </c>
      <c r="G848" t="s">
        <v>77</v>
      </c>
      <c r="H848" t="s">
        <v>605</v>
      </c>
      <c r="I848" t="s">
        <v>96</v>
      </c>
      <c r="J848" t="s">
        <v>114</v>
      </c>
      <c r="K848" t="s">
        <v>1142</v>
      </c>
      <c r="L848" t="s">
        <v>74</v>
      </c>
      <c r="M848" t="s">
        <v>74</v>
      </c>
      <c r="N848" t="s">
        <v>73</v>
      </c>
      <c r="O848" t="s">
        <v>79</v>
      </c>
      <c r="P848" t="s">
        <v>846</v>
      </c>
      <c r="Q848" t="s">
        <v>74</v>
      </c>
      <c r="R848" t="s">
        <v>1622</v>
      </c>
      <c r="S848" t="s">
        <v>85</v>
      </c>
      <c r="T848" t="s">
        <v>1116</v>
      </c>
    </row>
    <row r="849" spans="1:20" x14ac:dyDescent="0.25">
      <c r="A849" s="1">
        <v>3407</v>
      </c>
      <c r="B849" t="s">
        <v>20</v>
      </c>
      <c r="C849" t="s">
        <v>39</v>
      </c>
      <c r="D849" t="s">
        <v>61</v>
      </c>
      <c r="E849" t="s">
        <v>72</v>
      </c>
      <c r="F849" t="s">
        <v>73</v>
      </c>
      <c r="G849" t="s">
        <v>78</v>
      </c>
      <c r="H849" t="s">
        <v>513</v>
      </c>
      <c r="I849" t="s">
        <v>103</v>
      </c>
      <c r="J849" t="s">
        <v>80</v>
      </c>
      <c r="K849" t="s">
        <v>1172</v>
      </c>
      <c r="L849" t="s">
        <v>74</v>
      </c>
      <c r="M849" t="s">
        <v>126</v>
      </c>
      <c r="N849" t="s">
        <v>1116</v>
      </c>
      <c r="O849" t="s">
        <v>106</v>
      </c>
      <c r="P849" t="s">
        <v>105</v>
      </c>
      <c r="Q849" t="s">
        <v>73</v>
      </c>
      <c r="R849" t="s">
        <v>1719</v>
      </c>
      <c r="S849" t="s">
        <v>85</v>
      </c>
      <c r="T849" t="s">
        <v>1116</v>
      </c>
    </row>
    <row r="850" spans="1:20" x14ac:dyDescent="0.25">
      <c r="A850" s="1">
        <v>3408</v>
      </c>
      <c r="B850" t="s">
        <v>20</v>
      </c>
      <c r="C850" t="s">
        <v>24</v>
      </c>
      <c r="D850" t="s">
        <v>62</v>
      </c>
      <c r="E850" t="s">
        <v>47</v>
      </c>
      <c r="F850" t="s">
        <v>74</v>
      </c>
      <c r="G850" t="s">
        <v>102</v>
      </c>
      <c r="H850" t="s">
        <v>807</v>
      </c>
      <c r="I850" t="s">
        <v>102</v>
      </c>
      <c r="J850" t="s">
        <v>79</v>
      </c>
      <c r="K850" t="s">
        <v>1356</v>
      </c>
      <c r="L850" t="s">
        <v>74</v>
      </c>
      <c r="M850" t="s">
        <v>74</v>
      </c>
      <c r="N850" t="s">
        <v>76</v>
      </c>
      <c r="O850" t="s">
        <v>99</v>
      </c>
      <c r="P850" t="s">
        <v>132</v>
      </c>
      <c r="Q850" t="s">
        <v>74</v>
      </c>
      <c r="R850" t="s">
        <v>2115</v>
      </c>
      <c r="S850" t="s">
        <v>116</v>
      </c>
      <c r="T850" t="s">
        <v>101</v>
      </c>
    </row>
    <row r="851" spans="1:20" x14ac:dyDescent="0.25">
      <c r="A851" s="1">
        <v>3409</v>
      </c>
      <c r="B851" t="s">
        <v>20</v>
      </c>
      <c r="C851" t="s">
        <v>25</v>
      </c>
      <c r="D851" t="s">
        <v>62</v>
      </c>
      <c r="E851" t="s">
        <v>44</v>
      </c>
      <c r="F851" t="s">
        <v>73</v>
      </c>
      <c r="G851" t="s">
        <v>95</v>
      </c>
      <c r="H851" t="s">
        <v>318</v>
      </c>
      <c r="I851" t="s">
        <v>99</v>
      </c>
      <c r="J851" t="s">
        <v>95</v>
      </c>
      <c r="K851" t="s">
        <v>1207</v>
      </c>
      <c r="L851" t="s">
        <v>101</v>
      </c>
      <c r="M851" t="s">
        <v>74</v>
      </c>
      <c r="N851" t="s">
        <v>73</v>
      </c>
      <c r="O851" t="s">
        <v>99</v>
      </c>
      <c r="P851" t="s">
        <v>849</v>
      </c>
      <c r="Q851" t="s">
        <v>73</v>
      </c>
      <c r="R851" t="s">
        <v>2185</v>
      </c>
      <c r="S851" t="s">
        <v>78</v>
      </c>
      <c r="T851" t="s">
        <v>101</v>
      </c>
    </row>
    <row r="852" spans="1:20" x14ac:dyDescent="0.25">
      <c r="A852" s="1">
        <v>3410</v>
      </c>
      <c r="B852" t="s">
        <v>20</v>
      </c>
      <c r="C852" t="s">
        <v>26</v>
      </c>
      <c r="D852" t="s">
        <v>62</v>
      </c>
      <c r="E852" t="s">
        <v>56</v>
      </c>
      <c r="F852" t="s">
        <v>73</v>
      </c>
      <c r="G852" t="s">
        <v>77</v>
      </c>
      <c r="H852" t="s">
        <v>415</v>
      </c>
      <c r="I852" t="s">
        <v>114</v>
      </c>
      <c r="J852" t="s">
        <v>108</v>
      </c>
      <c r="K852" t="s">
        <v>1187</v>
      </c>
      <c r="L852" t="s">
        <v>74</v>
      </c>
      <c r="M852" t="s">
        <v>73</v>
      </c>
      <c r="N852" t="s">
        <v>126</v>
      </c>
      <c r="O852" t="s">
        <v>86</v>
      </c>
      <c r="P852" t="s">
        <v>439</v>
      </c>
      <c r="Q852" t="s">
        <v>73</v>
      </c>
      <c r="R852" t="s">
        <v>1840</v>
      </c>
      <c r="S852" t="s">
        <v>106</v>
      </c>
      <c r="T852" t="s">
        <v>76</v>
      </c>
    </row>
    <row r="853" spans="1:20" x14ac:dyDescent="0.25">
      <c r="A853" s="1">
        <v>3411</v>
      </c>
      <c r="B853" t="s">
        <v>20</v>
      </c>
      <c r="C853" t="s">
        <v>27</v>
      </c>
      <c r="D853" t="s">
        <v>62</v>
      </c>
      <c r="E853" t="s">
        <v>69</v>
      </c>
      <c r="F853" t="s">
        <v>74</v>
      </c>
      <c r="G853" t="s">
        <v>86</v>
      </c>
      <c r="H853" t="s">
        <v>882</v>
      </c>
      <c r="I853" t="s">
        <v>102</v>
      </c>
      <c r="J853" t="s">
        <v>107</v>
      </c>
      <c r="K853" t="s">
        <v>1280</v>
      </c>
      <c r="L853" t="s">
        <v>101</v>
      </c>
      <c r="M853" t="s">
        <v>73</v>
      </c>
      <c r="N853" t="s">
        <v>126</v>
      </c>
      <c r="O853" t="s">
        <v>92</v>
      </c>
      <c r="P853" t="s">
        <v>466</v>
      </c>
      <c r="Q853" t="s">
        <v>73</v>
      </c>
      <c r="R853" t="s">
        <v>1834</v>
      </c>
      <c r="S853" t="s">
        <v>78</v>
      </c>
      <c r="T853" t="s">
        <v>101</v>
      </c>
    </row>
    <row r="854" spans="1:20" x14ac:dyDescent="0.25">
      <c r="A854" s="1">
        <v>3412</v>
      </c>
      <c r="B854" t="s">
        <v>20</v>
      </c>
      <c r="C854" t="s">
        <v>28</v>
      </c>
      <c r="D854" t="s">
        <v>62</v>
      </c>
      <c r="E854" t="s">
        <v>67</v>
      </c>
      <c r="F854" t="s">
        <v>73</v>
      </c>
      <c r="G854" t="s">
        <v>95</v>
      </c>
      <c r="H854" t="s">
        <v>1028</v>
      </c>
      <c r="I854" t="s">
        <v>93</v>
      </c>
      <c r="J854" t="s">
        <v>129</v>
      </c>
      <c r="K854" t="s">
        <v>1318</v>
      </c>
      <c r="L854" t="s">
        <v>1116</v>
      </c>
      <c r="M854" t="s">
        <v>73</v>
      </c>
      <c r="N854" t="s">
        <v>74</v>
      </c>
      <c r="O854" t="s">
        <v>77</v>
      </c>
      <c r="P854" t="s">
        <v>432</v>
      </c>
      <c r="Q854" t="s">
        <v>73</v>
      </c>
      <c r="R854" t="s">
        <v>1480</v>
      </c>
      <c r="S854" t="s">
        <v>78</v>
      </c>
      <c r="T854" t="s">
        <v>131</v>
      </c>
    </row>
    <row r="855" spans="1:20" x14ac:dyDescent="0.25">
      <c r="A855" s="1">
        <v>3413</v>
      </c>
      <c r="B855" t="s">
        <v>20</v>
      </c>
      <c r="C855" t="s">
        <v>40</v>
      </c>
      <c r="D855" t="s">
        <v>62</v>
      </c>
      <c r="E855" t="s">
        <v>41</v>
      </c>
      <c r="F855" t="s">
        <v>73</v>
      </c>
      <c r="G855" t="s">
        <v>94</v>
      </c>
      <c r="H855" t="s">
        <v>786</v>
      </c>
      <c r="I855" t="s">
        <v>77</v>
      </c>
      <c r="J855" t="s">
        <v>80</v>
      </c>
      <c r="K855" t="s">
        <v>1324</v>
      </c>
      <c r="L855" t="s">
        <v>74</v>
      </c>
      <c r="M855" t="s">
        <v>73</v>
      </c>
      <c r="N855" t="s">
        <v>73</v>
      </c>
      <c r="O855" t="s">
        <v>80</v>
      </c>
      <c r="P855" t="s">
        <v>1225</v>
      </c>
      <c r="Q855" t="s">
        <v>101</v>
      </c>
      <c r="R855" t="s">
        <v>2152</v>
      </c>
      <c r="S855" t="s">
        <v>116</v>
      </c>
      <c r="T855" t="s">
        <v>83</v>
      </c>
    </row>
    <row r="856" spans="1:20" x14ac:dyDescent="0.25">
      <c r="A856" s="1">
        <v>3414</v>
      </c>
      <c r="B856" t="s">
        <v>20</v>
      </c>
      <c r="C856" t="s">
        <v>29</v>
      </c>
      <c r="D856" t="s">
        <v>62</v>
      </c>
      <c r="E856" t="s">
        <v>43</v>
      </c>
      <c r="F856" t="s">
        <v>74</v>
      </c>
      <c r="G856" t="s">
        <v>89</v>
      </c>
      <c r="H856" t="s">
        <v>689</v>
      </c>
      <c r="I856" t="s">
        <v>114</v>
      </c>
      <c r="J856" t="s">
        <v>109</v>
      </c>
      <c r="K856" t="s">
        <v>1291</v>
      </c>
      <c r="L856" t="s">
        <v>73</v>
      </c>
      <c r="M856" t="s">
        <v>126</v>
      </c>
      <c r="N856" t="s">
        <v>126</v>
      </c>
      <c r="O856" t="s">
        <v>116</v>
      </c>
      <c r="P856" t="s">
        <v>116</v>
      </c>
      <c r="Q856" t="s">
        <v>73</v>
      </c>
      <c r="R856" t="s">
        <v>2135</v>
      </c>
      <c r="S856" t="s">
        <v>96</v>
      </c>
      <c r="T856" t="s">
        <v>101</v>
      </c>
    </row>
    <row r="857" spans="1:20" x14ac:dyDescent="0.25">
      <c r="A857" s="1">
        <v>3415</v>
      </c>
      <c r="B857" t="s">
        <v>20</v>
      </c>
      <c r="C857" t="s">
        <v>30</v>
      </c>
      <c r="D857" t="s">
        <v>62</v>
      </c>
      <c r="E857" t="s">
        <v>48</v>
      </c>
      <c r="F857" t="s">
        <v>73</v>
      </c>
      <c r="G857" t="s">
        <v>94</v>
      </c>
      <c r="H857" t="s">
        <v>449</v>
      </c>
      <c r="I857" t="s">
        <v>86</v>
      </c>
      <c r="J857" t="s">
        <v>122</v>
      </c>
      <c r="K857" t="s">
        <v>1209</v>
      </c>
      <c r="L857" t="s">
        <v>126</v>
      </c>
      <c r="M857" t="s">
        <v>126</v>
      </c>
      <c r="N857" t="s">
        <v>74</v>
      </c>
      <c r="O857" t="s">
        <v>81</v>
      </c>
      <c r="P857" t="s">
        <v>927</v>
      </c>
      <c r="Q857" t="s">
        <v>74</v>
      </c>
      <c r="R857" t="s">
        <v>1791</v>
      </c>
      <c r="S857" t="s">
        <v>89</v>
      </c>
      <c r="T857" t="s">
        <v>117</v>
      </c>
    </row>
    <row r="858" spans="1:20" x14ac:dyDescent="0.25">
      <c r="A858" s="1">
        <v>3416</v>
      </c>
      <c r="B858" t="s">
        <v>20</v>
      </c>
      <c r="C858" t="s">
        <v>31</v>
      </c>
      <c r="D858" t="s">
        <v>62</v>
      </c>
      <c r="E858" t="s">
        <v>59</v>
      </c>
      <c r="F858" t="s">
        <v>73</v>
      </c>
      <c r="G858" t="s">
        <v>86</v>
      </c>
      <c r="H858" t="s">
        <v>475</v>
      </c>
      <c r="I858" t="s">
        <v>75</v>
      </c>
      <c r="J858" t="s">
        <v>113</v>
      </c>
      <c r="K858" t="s">
        <v>905</v>
      </c>
      <c r="L858" t="s">
        <v>74</v>
      </c>
      <c r="M858" t="s">
        <v>73</v>
      </c>
      <c r="N858" t="s">
        <v>74</v>
      </c>
      <c r="O858" t="s">
        <v>107</v>
      </c>
      <c r="P858" t="s">
        <v>905</v>
      </c>
      <c r="Q858" t="s">
        <v>74</v>
      </c>
      <c r="R858" t="s">
        <v>1485</v>
      </c>
      <c r="S858" t="s">
        <v>116</v>
      </c>
      <c r="T858" t="s">
        <v>131</v>
      </c>
    </row>
    <row r="859" spans="1:20" x14ac:dyDescent="0.25">
      <c r="A859" s="1">
        <v>3417</v>
      </c>
      <c r="B859" t="s">
        <v>20</v>
      </c>
      <c r="C859" t="s">
        <v>32</v>
      </c>
      <c r="D859" t="s">
        <v>62</v>
      </c>
      <c r="E859" t="s">
        <v>58</v>
      </c>
      <c r="F859" t="s">
        <v>74</v>
      </c>
      <c r="G859" t="s">
        <v>87</v>
      </c>
      <c r="H859" t="s">
        <v>247</v>
      </c>
      <c r="I859" t="s">
        <v>75</v>
      </c>
      <c r="J859" t="s">
        <v>79</v>
      </c>
      <c r="K859" t="s">
        <v>1161</v>
      </c>
      <c r="L859" t="s">
        <v>73</v>
      </c>
      <c r="M859" t="s">
        <v>73</v>
      </c>
      <c r="N859" t="s">
        <v>101</v>
      </c>
      <c r="O859" t="s">
        <v>93</v>
      </c>
      <c r="P859" t="s">
        <v>765</v>
      </c>
      <c r="Q859" t="s">
        <v>73</v>
      </c>
      <c r="R859" t="s">
        <v>2202</v>
      </c>
      <c r="S859" t="s">
        <v>75</v>
      </c>
      <c r="T859" t="s">
        <v>83</v>
      </c>
    </row>
    <row r="860" spans="1:20" x14ac:dyDescent="0.25">
      <c r="A860" s="1">
        <v>3418</v>
      </c>
      <c r="B860" t="s">
        <v>20</v>
      </c>
      <c r="C860" t="s">
        <v>34</v>
      </c>
      <c r="D860" t="s">
        <v>62</v>
      </c>
      <c r="E860" t="s">
        <v>63</v>
      </c>
      <c r="F860" t="s">
        <v>74</v>
      </c>
      <c r="G860" t="s">
        <v>103</v>
      </c>
      <c r="H860" t="s">
        <v>244</v>
      </c>
      <c r="I860" t="s">
        <v>79</v>
      </c>
      <c r="J860" t="s">
        <v>125</v>
      </c>
      <c r="K860" t="s">
        <v>1122</v>
      </c>
      <c r="L860" t="s">
        <v>126</v>
      </c>
      <c r="M860" t="s">
        <v>73</v>
      </c>
      <c r="N860" t="s">
        <v>73</v>
      </c>
      <c r="O860" t="s">
        <v>98</v>
      </c>
      <c r="P860" t="s">
        <v>183</v>
      </c>
      <c r="Q860" t="s">
        <v>73</v>
      </c>
      <c r="R860" t="s">
        <v>198</v>
      </c>
      <c r="S860" t="s">
        <v>96</v>
      </c>
      <c r="T860" t="s">
        <v>1116</v>
      </c>
    </row>
    <row r="861" spans="1:20" x14ac:dyDescent="0.25">
      <c r="A861" s="1">
        <v>3419</v>
      </c>
      <c r="B861" t="s">
        <v>20</v>
      </c>
      <c r="C861" t="s">
        <v>35</v>
      </c>
      <c r="D861" t="s">
        <v>62</v>
      </c>
      <c r="E861" t="s">
        <v>54</v>
      </c>
      <c r="F861" t="s">
        <v>74</v>
      </c>
      <c r="G861" t="s">
        <v>88</v>
      </c>
      <c r="H861" t="s">
        <v>1013</v>
      </c>
      <c r="I861" t="s">
        <v>102</v>
      </c>
      <c r="J861" t="s">
        <v>113</v>
      </c>
      <c r="K861" t="s">
        <v>1306</v>
      </c>
      <c r="L861" t="s">
        <v>1116</v>
      </c>
      <c r="M861" t="s">
        <v>73</v>
      </c>
      <c r="N861" t="s">
        <v>74</v>
      </c>
      <c r="O861" t="s">
        <v>104</v>
      </c>
      <c r="P861" t="s">
        <v>281</v>
      </c>
      <c r="Q861" t="s">
        <v>74</v>
      </c>
      <c r="R861" t="s">
        <v>345</v>
      </c>
      <c r="S861" t="s">
        <v>82</v>
      </c>
      <c r="T861" t="s">
        <v>76</v>
      </c>
    </row>
    <row r="862" spans="1:20" x14ac:dyDescent="0.25">
      <c r="A862" s="1">
        <v>3420</v>
      </c>
      <c r="B862" t="s">
        <v>20</v>
      </c>
      <c r="C862" t="s">
        <v>36</v>
      </c>
      <c r="D862" t="s">
        <v>62</v>
      </c>
      <c r="E862" t="s">
        <v>68</v>
      </c>
      <c r="F862" t="s">
        <v>73</v>
      </c>
      <c r="G862" t="s">
        <v>75</v>
      </c>
      <c r="H862" t="s">
        <v>784</v>
      </c>
      <c r="I862" t="s">
        <v>106</v>
      </c>
      <c r="J862" t="s">
        <v>92</v>
      </c>
      <c r="K862" t="s">
        <v>995</v>
      </c>
      <c r="L862" t="s">
        <v>74</v>
      </c>
      <c r="M862" t="s">
        <v>73</v>
      </c>
      <c r="N862" t="s">
        <v>126</v>
      </c>
      <c r="O862" t="s">
        <v>86</v>
      </c>
      <c r="P862" t="s">
        <v>1285</v>
      </c>
      <c r="Q862" t="s">
        <v>74</v>
      </c>
      <c r="R862" t="s">
        <v>1466</v>
      </c>
      <c r="S862" t="s">
        <v>85</v>
      </c>
      <c r="T862" t="s">
        <v>126</v>
      </c>
    </row>
    <row r="863" spans="1:20" x14ac:dyDescent="0.25">
      <c r="A863" s="1">
        <v>3421</v>
      </c>
      <c r="B863" t="s">
        <v>20</v>
      </c>
      <c r="C863" t="s">
        <v>37</v>
      </c>
      <c r="D863" t="s">
        <v>62</v>
      </c>
      <c r="E863" t="s">
        <v>59</v>
      </c>
      <c r="F863" t="s">
        <v>74</v>
      </c>
      <c r="G863" t="s">
        <v>93</v>
      </c>
      <c r="H863" t="s">
        <v>489</v>
      </c>
      <c r="I863" t="s">
        <v>85</v>
      </c>
      <c r="J863" t="s">
        <v>81</v>
      </c>
      <c r="K863" t="s">
        <v>1185</v>
      </c>
      <c r="L863" t="s">
        <v>1116</v>
      </c>
      <c r="M863" t="s">
        <v>74</v>
      </c>
      <c r="N863" t="s">
        <v>74</v>
      </c>
      <c r="O863" t="s">
        <v>86</v>
      </c>
      <c r="P863" t="s">
        <v>178</v>
      </c>
      <c r="Q863" t="s">
        <v>73</v>
      </c>
      <c r="R863" t="s">
        <v>1632</v>
      </c>
      <c r="S863" t="s">
        <v>85</v>
      </c>
      <c r="T863" t="s">
        <v>131</v>
      </c>
    </row>
    <row r="864" spans="1:20" x14ac:dyDescent="0.25">
      <c r="A864" s="1">
        <v>3422</v>
      </c>
      <c r="B864" t="s">
        <v>20</v>
      </c>
      <c r="C864" t="s">
        <v>38</v>
      </c>
      <c r="D864" t="s">
        <v>62</v>
      </c>
      <c r="E864" t="s">
        <v>63</v>
      </c>
      <c r="F864" t="s">
        <v>73</v>
      </c>
      <c r="G864" t="s">
        <v>88</v>
      </c>
      <c r="H864" t="s">
        <v>868</v>
      </c>
      <c r="I864" t="s">
        <v>81</v>
      </c>
      <c r="J864" t="s">
        <v>113</v>
      </c>
      <c r="K864" t="s">
        <v>1162</v>
      </c>
      <c r="L864" t="s">
        <v>101</v>
      </c>
      <c r="M864" t="s">
        <v>73</v>
      </c>
      <c r="N864" t="s">
        <v>74</v>
      </c>
      <c r="O864" t="s">
        <v>104</v>
      </c>
      <c r="P864" t="s">
        <v>260</v>
      </c>
      <c r="Q864" t="s">
        <v>126</v>
      </c>
      <c r="R864" t="s">
        <v>1823</v>
      </c>
      <c r="S864" t="s">
        <v>81</v>
      </c>
      <c r="T864" t="s">
        <v>116</v>
      </c>
    </row>
    <row r="865" spans="1:20" x14ac:dyDescent="0.25">
      <c r="A865" s="1">
        <v>3423</v>
      </c>
      <c r="B865" t="s">
        <v>20</v>
      </c>
      <c r="C865" t="s">
        <v>39</v>
      </c>
      <c r="D865" t="s">
        <v>62</v>
      </c>
      <c r="E865" t="s">
        <v>44</v>
      </c>
      <c r="F865" t="s">
        <v>74</v>
      </c>
      <c r="G865" t="s">
        <v>78</v>
      </c>
      <c r="H865" t="s">
        <v>280</v>
      </c>
      <c r="I865" t="s">
        <v>106</v>
      </c>
      <c r="J865" t="s">
        <v>95</v>
      </c>
      <c r="K865" t="s">
        <v>1259</v>
      </c>
      <c r="L865" t="s">
        <v>73</v>
      </c>
      <c r="M865" t="s">
        <v>74</v>
      </c>
      <c r="N865" t="s">
        <v>101</v>
      </c>
      <c r="O865" t="s">
        <v>94</v>
      </c>
      <c r="P865" t="s">
        <v>927</v>
      </c>
      <c r="Q865" t="s">
        <v>74</v>
      </c>
      <c r="R865" t="s">
        <v>1864</v>
      </c>
      <c r="S865" t="s">
        <v>89</v>
      </c>
      <c r="T865" t="s">
        <v>83</v>
      </c>
    </row>
    <row r="866" spans="1:20" x14ac:dyDescent="0.25">
      <c r="A866" s="1">
        <v>3424</v>
      </c>
      <c r="B866" t="s">
        <v>20</v>
      </c>
      <c r="C866" t="s">
        <v>24</v>
      </c>
      <c r="D866" t="s">
        <v>63</v>
      </c>
      <c r="E866" t="s">
        <v>41</v>
      </c>
      <c r="F866" t="s">
        <v>73</v>
      </c>
      <c r="G866" t="s">
        <v>98</v>
      </c>
      <c r="H866" t="s">
        <v>567</v>
      </c>
      <c r="I866" t="s">
        <v>77</v>
      </c>
      <c r="J866" t="s">
        <v>97</v>
      </c>
      <c r="K866" t="s">
        <v>1215</v>
      </c>
      <c r="L866" t="s">
        <v>126</v>
      </c>
      <c r="M866" t="s">
        <v>73</v>
      </c>
      <c r="N866" t="s">
        <v>101</v>
      </c>
      <c r="O866" t="s">
        <v>99</v>
      </c>
      <c r="P866" t="s">
        <v>911</v>
      </c>
      <c r="Q866" t="s">
        <v>74</v>
      </c>
      <c r="R866" t="s">
        <v>1833</v>
      </c>
      <c r="S866" t="s">
        <v>85</v>
      </c>
      <c r="T866" t="s">
        <v>83</v>
      </c>
    </row>
    <row r="867" spans="1:20" x14ac:dyDescent="0.25">
      <c r="A867" s="1">
        <v>3425</v>
      </c>
      <c r="B867" t="s">
        <v>20</v>
      </c>
      <c r="C867" t="s">
        <v>25</v>
      </c>
      <c r="D867" t="s">
        <v>63</v>
      </c>
      <c r="E867" t="s">
        <v>59</v>
      </c>
      <c r="F867" t="s">
        <v>74</v>
      </c>
      <c r="G867" t="s">
        <v>77</v>
      </c>
      <c r="H867" t="s">
        <v>607</v>
      </c>
      <c r="I867" t="s">
        <v>107</v>
      </c>
      <c r="J867" t="s">
        <v>110</v>
      </c>
      <c r="K867" t="s">
        <v>1335</v>
      </c>
      <c r="L867" t="s">
        <v>126</v>
      </c>
      <c r="M867" t="s">
        <v>126</v>
      </c>
      <c r="N867" t="s">
        <v>73</v>
      </c>
      <c r="O867" t="s">
        <v>89</v>
      </c>
      <c r="P867" t="s">
        <v>335</v>
      </c>
      <c r="Q867" t="s">
        <v>74</v>
      </c>
      <c r="R867" t="s">
        <v>1986</v>
      </c>
      <c r="S867" t="s">
        <v>78</v>
      </c>
      <c r="T867" t="s">
        <v>131</v>
      </c>
    </row>
    <row r="868" spans="1:20" x14ac:dyDescent="0.25">
      <c r="A868" s="1">
        <v>3426</v>
      </c>
      <c r="B868" t="s">
        <v>20</v>
      </c>
      <c r="C868" t="s">
        <v>26</v>
      </c>
      <c r="D868" t="s">
        <v>63</v>
      </c>
      <c r="E868" t="s">
        <v>53</v>
      </c>
      <c r="F868" t="s">
        <v>74</v>
      </c>
      <c r="G868" t="s">
        <v>73</v>
      </c>
      <c r="H868" t="s">
        <v>679</v>
      </c>
      <c r="I868" t="s">
        <v>77</v>
      </c>
      <c r="J868" t="s">
        <v>88</v>
      </c>
      <c r="K868" t="s">
        <v>1126</v>
      </c>
      <c r="L868" t="s">
        <v>73</v>
      </c>
      <c r="M868" t="s">
        <v>74</v>
      </c>
      <c r="N868" t="s">
        <v>126</v>
      </c>
      <c r="O868" t="s">
        <v>86</v>
      </c>
      <c r="P868" t="s">
        <v>681</v>
      </c>
      <c r="Q868" t="s">
        <v>73</v>
      </c>
      <c r="R868" t="s">
        <v>1776</v>
      </c>
      <c r="S868" t="s">
        <v>106</v>
      </c>
      <c r="T868" t="s">
        <v>83</v>
      </c>
    </row>
    <row r="869" spans="1:20" x14ac:dyDescent="0.25">
      <c r="A869" s="1">
        <v>3427</v>
      </c>
      <c r="B869" t="s">
        <v>20</v>
      </c>
      <c r="C869" t="s">
        <v>27</v>
      </c>
      <c r="D869" t="s">
        <v>63</v>
      </c>
      <c r="E869" t="s">
        <v>44</v>
      </c>
      <c r="F869" t="s">
        <v>74</v>
      </c>
      <c r="G869" t="s">
        <v>89</v>
      </c>
      <c r="H869" t="s">
        <v>483</v>
      </c>
      <c r="I869" t="s">
        <v>86</v>
      </c>
      <c r="J869" t="s">
        <v>91</v>
      </c>
      <c r="K869" t="s">
        <v>1163</v>
      </c>
      <c r="L869" t="s">
        <v>74</v>
      </c>
      <c r="M869" t="s">
        <v>73</v>
      </c>
      <c r="N869" t="s">
        <v>126</v>
      </c>
      <c r="O869" t="s">
        <v>107</v>
      </c>
      <c r="P869" t="s">
        <v>1351</v>
      </c>
      <c r="Q869" t="s">
        <v>73</v>
      </c>
      <c r="R869" t="s">
        <v>1743</v>
      </c>
      <c r="S869" t="s">
        <v>106</v>
      </c>
      <c r="T869" t="s">
        <v>76</v>
      </c>
    </row>
    <row r="870" spans="1:20" x14ac:dyDescent="0.25">
      <c r="A870" s="1">
        <v>3428</v>
      </c>
      <c r="B870" t="s">
        <v>20</v>
      </c>
      <c r="C870" t="s">
        <v>28</v>
      </c>
      <c r="D870" t="s">
        <v>63</v>
      </c>
      <c r="E870" t="s">
        <v>48</v>
      </c>
      <c r="F870" t="s">
        <v>73</v>
      </c>
      <c r="G870" t="s">
        <v>82</v>
      </c>
      <c r="H870" t="s">
        <v>365</v>
      </c>
      <c r="I870" t="s">
        <v>90</v>
      </c>
      <c r="J870" t="s">
        <v>80</v>
      </c>
      <c r="K870" t="s">
        <v>1136</v>
      </c>
      <c r="L870" t="s">
        <v>126</v>
      </c>
      <c r="M870" t="s">
        <v>74</v>
      </c>
      <c r="N870" t="s">
        <v>126</v>
      </c>
      <c r="O870" t="s">
        <v>103</v>
      </c>
      <c r="P870" t="s">
        <v>86</v>
      </c>
      <c r="Q870" t="s">
        <v>73</v>
      </c>
      <c r="R870" t="s">
        <v>1456</v>
      </c>
      <c r="S870" t="s">
        <v>82</v>
      </c>
      <c r="T870" t="s">
        <v>131</v>
      </c>
    </row>
    <row r="871" spans="1:20" x14ac:dyDescent="0.25">
      <c r="A871" s="1">
        <v>3429</v>
      </c>
      <c r="B871" t="s">
        <v>20</v>
      </c>
      <c r="C871" t="s">
        <v>40</v>
      </c>
      <c r="D871" t="s">
        <v>63</v>
      </c>
      <c r="E871" t="s">
        <v>47</v>
      </c>
      <c r="F871" t="s">
        <v>74</v>
      </c>
      <c r="G871" t="s">
        <v>75</v>
      </c>
      <c r="H871" t="s">
        <v>1001</v>
      </c>
      <c r="I871" t="s">
        <v>98</v>
      </c>
      <c r="J871" t="s">
        <v>95</v>
      </c>
      <c r="K871" t="s">
        <v>1129</v>
      </c>
      <c r="L871" t="s">
        <v>74</v>
      </c>
      <c r="M871" t="s">
        <v>73</v>
      </c>
      <c r="N871" t="s">
        <v>126</v>
      </c>
      <c r="O871" t="s">
        <v>107</v>
      </c>
      <c r="P871" t="s">
        <v>726</v>
      </c>
      <c r="Q871" t="s">
        <v>74</v>
      </c>
      <c r="R871" t="s">
        <v>2025</v>
      </c>
      <c r="S871" t="s">
        <v>85</v>
      </c>
      <c r="T871" t="s">
        <v>131</v>
      </c>
    </row>
    <row r="872" spans="1:20" x14ac:dyDescent="0.25">
      <c r="A872" s="1">
        <v>3430</v>
      </c>
      <c r="B872" t="s">
        <v>20</v>
      </c>
      <c r="C872" t="s">
        <v>29</v>
      </c>
      <c r="D872" t="s">
        <v>63</v>
      </c>
      <c r="E872" t="s">
        <v>67</v>
      </c>
      <c r="F872" t="s">
        <v>73</v>
      </c>
      <c r="G872" t="s">
        <v>89</v>
      </c>
      <c r="H872" t="s">
        <v>287</v>
      </c>
      <c r="I872" t="s">
        <v>113</v>
      </c>
      <c r="J872" t="s">
        <v>129</v>
      </c>
      <c r="K872" t="s">
        <v>1123</v>
      </c>
      <c r="L872" t="s">
        <v>74</v>
      </c>
      <c r="M872" t="s">
        <v>74</v>
      </c>
      <c r="N872" t="s">
        <v>73</v>
      </c>
      <c r="O872" t="s">
        <v>103</v>
      </c>
      <c r="P872" t="s">
        <v>527</v>
      </c>
      <c r="Q872" t="s">
        <v>73</v>
      </c>
      <c r="R872" t="s">
        <v>1555</v>
      </c>
      <c r="S872" t="s">
        <v>89</v>
      </c>
      <c r="T872" t="s">
        <v>131</v>
      </c>
    </row>
    <row r="873" spans="1:20" x14ac:dyDescent="0.25">
      <c r="A873" s="1">
        <v>3431</v>
      </c>
      <c r="B873" t="s">
        <v>20</v>
      </c>
      <c r="C873" t="s">
        <v>30</v>
      </c>
      <c r="D873" t="s">
        <v>63</v>
      </c>
      <c r="E873" t="s">
        <v>44</v>
      </c>
      <c r="F873" t="s">
        <v>73</v>
      </c>
      <c r="G873" t="s">
        <v>114</v>
      </c>
      <c r="H873" t="s">
        <v>299</v>
      </c>
      <c r="I873" t="s">
        <v>90</v>
      </c>
      <c r="J873" t="s">
        <v>104</v>
      </c>
      <c r="K873" t="s">
        <v>1182</v>
      </c>
      <c r="L873" t="s">
        <v>73</v>
      </c>
      <c r="M873" t="s">
        <v>73</v>
      </c>
      <c r="N873" t="s">
        <v>126</v>
      </c>
      <c r="O873" t="s">
        <v>92</v>
      </c>
      <c r="P873" t="s">
        <v>1217</v>
      </c>
      <c r="Q873" t="s">
        <v>101</v>
      </c>
      <c r="R873" t="s">
        <v>1491</v>
      </c>
      <c r="S873" t="s">
        <v>82</v>
      </c>
      <c r="T873" t="s">
        <v>1116</v>
      </c>
    </row>
    <row r="874" spans="1:20" x14ac:dyDescent="0.25">
      <c r="A874" s="1">
        <v>3432</v>
      </c>
      <c r="B874" t="s">
        <v>20</v>
      </c>
      <c r="C874" t="s">
        <v>32</v>
      </c>
      <c r="D874" t="s">
        <v>63</v>
      </c>
      <c r="E874" t="s">
        <v>69</v>
      </c>
      <c r="F874" t="s">
        <v>74</v>
      </c>
      <c r="G874" t="s">
        <v>95</v>
      </c>
      <c r="H874" t="s">
        <v>285</v>
      </c>
      <c r="I874" t="s">
        <v>114</v>
      </c>
      <c r="J874" t="s">
        <v>97</v>
      </c>
      <c r="K874" t="s">
        <v>1356</v>
      </c>
      <c r="L874" t="s">
        <v>101</v>
      </c>
      <c r="M874" t="s">
        <v>73</v>
      </c>
      <c r="N874" t="s">
        <v>101</v>
      </c>
      <c r="O874" t="s">
        <v>92</v>
      </c>
      <c r="P874" t="s">
        <v>576</v>
      </c>
      <c r="Q874" t="s">
        <v>73</v>
      </c>
      <c r="R874" t="s">
        <v>1690</v>
      </c>
      <c r="S874" t="s">
        <v>85</v>
      </c>
      <c r="T874" t="s">
        <v>83</v>
      </c>
    </row>
    <row r="875" spans="1:20" x14ac:dyDescent="0.25">
      <c r="A875" s="1">
        <v>3433</v>
      </c>
      <c r="B875" t="s">
        <v>20</v>
      </c>
      <c r="C875" t="s">
        <v>33</v>
      </c>
      <c r="D875" t="s">
        <v>63</v>
      </c>
      <c r="E875" t="s">
        <v>68</v>
      </c>
      <c r="F875" t="s">
        <v>73</v>
      </c>
      <c r="G875" t="s">
        <v>75</v>
      </c>
      <c r="H875" t="s">
        <v>422</v>
      </c>
      <c r="I875" t="s">
        <v>89</v>
      </c>
      <c r="J875" t="s">
        <v>79</v>
      </c>
      <c r="K875" t="s">
        <v>1139</v>
      </c>
      <c r="L875" t="s">
        <v>126</v>
      </c>
      <c r="M875" t="s">
        <v>73</v>
      </c>
      <c r="N875" t="s">
        <v>131</v>
      </c>
      <c r="O875" t="s">
        <v>86</v>
      </c>
      <c r="P875" t="s">
        <v>919</v>
      </c>
      <c r="Q875" t="s">
        <v>73</v>
      </c>
      <c r="R875" t="s">
        <v>1471</v>
      </c>
      <c r="S875" t="s">
        <v>96</v>
      </c>
      <c r="T875" t="s">
        <v>131</v>
      </c>
    </row>
    <row r="876" spans="1:20" x14ac:dyDescent="0.25">
      <c r="A876" s="1">
        <v>3434</v>
      </c>
      <c r="B876" t="s">
        <v>20</v>
      </c>
      <c r="C876" t="s">
        <v>34</v>
      </c>
      <c r="D876" t="s">
        <v>63</v>
      </c>
      <c r="E876" t="s">
        <v>62</v>
      </c>
      <c r="F876" t="s">
        <v>73</v>
      </c>
      <c r="G876" t="s">
        <v>75</v>
      </c>
      <c r="H876" t="s">
        <v>429</v>
      </c>
      <c r="I876" t="s">
        <v>103</v>
      </c>
      <c r="J876" t="s">
        <v>107</v>
      </c>
      <c r="K876" t="s">
        <v>1183</v>
      </c>
      <c r="L876" t="s">
        <v>126</v>
      </c>
      <c r="M876" t="s">
        <v>73</v>
      </c>
      <c r="N876" t="s">
        <v>74</v>
      </c>
      <c r="O876" t="s">
        <v>102</v>
      </c>
      <c r="P876" t="s">
        <v>946</v>
      </c>
      <c r="Q876" t="s">
        <v>73</v>
      </c>
      <c r="R876" t="s">
        <v>662</v>
      </c>
      <c r="S876" t="s">
        <v>116</v>
      </c>
      <c r="T876" t="s">
        <v>131</v>
      </c>
    </row>
    <row r="877" spans="1:20" x14ac:dyDescent="0.25">
      <c r="A877" s="1">
        <v>3435</v>
      </c>
      <c r="B877" t="s">
        <v>20</v>
      </c>
      <c r="C877" t="s">
        <v>35</v>
      </c>
      <c r="D877" t="s">
        <v>63</v>
      </c>
      <c r="E877" t="s">
        <v>58</v>
      </c>
      <c r="F877" t="s">
        <v>74</v>
      </c>
      <c r="G877" t="s">
        <v>78</v>
      </c>
      <c r="H877" t="s">
        <v>964</v>
      </c>
      <c r="I877" t="s">
        <v>96</v>
      </c>
      <c r="J877" t="s">
        <v>107</v>
      </c>
      <c r="K877" t="s">
        <v>1016</v>
      </c>
      <c r="L877" t="s">
        <v>74</v>
      </c>
      <c r="M877" t="s">
        <v>126</v>
      </c>
      <c r="N877" t="s">
        <v>1116</v>
      </c>
      <c r="O877" t="s">
        <v>82</v>
      </c>
      <c r="P877" t="s">
        <v>111</v>
      </c>
      <c r="Q877" t="s">
        <v>73</v>
      </c>
      <c r="R877" t="s">
        <v>2203</v>
      </c>
      <c r="S877" t="s">
        <v>85</v>
      </c>
      <c r="T877" t="s">
        <v>74</v>
      </c>
    </row>
    <row r="878" spans="1:20" x14ac:dyDescent="0.25">
      <c r="A878" s="1">
        <v>3436</v>
      </c>
      <c r="B878" t="s">
        <v>20</v>
      </c>
      <c r="C878" t="s">
        <v>36</v>
      </c>
      <c r="D878" t="s">
        <v>63</v>
      </c>
      <c r="E878" t="s">
        <v>43</v>
      </c>
      <c r="F878" t="s">
        <v>74</v>
      </c>
      <c r="G878" t="s">
        <v>102</v>
      </c>
      <c r="H878" t="s">
        <v>218</v>
      </c>
      <c r="I878" t="s">
        <v>97</v>
      </c>
      <c r="J878" t="s">
        <v>123</v>
      </c>
      <c r="K878" t="s">
        <v>1243</v>
      </c>
      <c r="L878" t="s">
        <v>126</v>
      </c>
      <c r="M878" t="s">
        <v>74</v>
      </c>
      <c r="N878" t="s">
        <v>126</v>
      </c>
      <c r="O878" t="s">
        <v>96</v>
      </c>
      <c r="P878" t="s">
        <v>112</v>
      </c>
      <c r="Q878" t="s">
        <v>73</v>
      </c>
      <c r="R878" t="s">
        <v>1495</v>
      </c>
      <c r="S878" t="s">
        <v>89</v>
      </c>
      <c r="T878" t="s">
        <v>83</v>
      </c>
    </row>
    <row r="879" spans="1:20" x14ac:dyDescent="0.25">
      <c r="A879" s="1">
        <v>3437</v>
      </c>
      <c r="B879" t="s">
        <v>20</v>
      </c>
      <c r="C879" t="s">
        <v>37</v>
      </c>
      <c r="D879" t="s">
        <v>63</v>
      </c>
      <c r="E879" t="s">
        <v>50</v>
      </c>
      <c r="F879" t="s">
        <v>73</v>
      </c>
      <c r="G879" t="s">
        <v>101</v>
      </c>
      <c r="H879" t="s">
        <v>769</v>
      </c>
      <c r="I879" t="s">
        <v>114</v>
      </c>
      <c r="J879" t="s">
        <v>104</v>
      </c>
      <c r="K879" t="s">
        <v>1316</v>
      </c>
      <c r="L879" t="s">
        <v>73</v>
      </c>
      <c r="M879" t="s">
        <v>74</v>
      </c>
      <c r="N879" t="s">
        <v>1116</v>
      </c>
      <c r="O879" t="s">
        <v>75</v>
      </c>
      <c r="P879" t="s">
        <v>124</v>
      </c>
      <c r="Q879" t="s">
        <v>73</v>
      </c>
      <c r="R879" t="s">
        <v>1807</v>
      </c>
      <c r="S879" t="s">
        <v>85</v>
      </c>
      <c r="T879" t="s">
        <v>126</v>
      </c>
    </row>
    <row r="880" spans="1:20" x14ac:dyDescent="0.25">
      <c r="A880" s="1">
        <v>3438</v>
      </c>
      <c r="B880" t="s">
        <v>20</v>
      </c>
      <c r="C880" t="s">
        <v>38</v>
      </c>
      <c r="D880" t="s">
        <v>63</v>
      </c>
      <c r="E880" t="s">
        <v>62</v>
      </c>
      <c r="F880" t="s">
        <v>74</v>
      </c>
      <c r="G880" t="s">
        <v>101</v>
      </c>
      <c r="H880" t="s">
        <v>1022</v>
      </c>
      <c r="I880" t="s">
        <v>117</v>
      </c>
      <c r="J880" t="s">
        <v>77</v>
      </c>
      <c r="K880" t="s">
        <v>1047</v>
      </c>
      <c r="L880" t="s">
        <v>73</v>
      </c>
      <c r="M880" t="s">
        <v>101</v>
      </c>
      <c r="N880" t="s">
        <v>126</v>
      </c>
      <c r="O880" t="s">
        <v>113</v>
      </c>
      <c r="P880" t="s">
        <v>885</v>
      </c>
      <c r="Q880" t="s">
        <v>73</v>
      </c>
      <c r="R880" t="s">
        <v>1817</v>
      </c>
      <c r="S880" t="s">
        <v>116</v>
      </c>
      <c r="T880" t="s">
        <v>74</v>
      </c>
    </row>
    <row r="881" spans="1:20" x14ac:dyDescent="0.25">
      <c r="A881" s="1">
        <v>3439</v>
      </c>
      <c r="B881" t="s">
        <v>20</v>
      </c>
      <c r="C881" t="s">
        <v>39</v>
      </c>
      <c r="D881" t="s">
        <v>63</v>
      </c>
      <c r="E881" t="s">
        <v>59</v>
      </c>
      <c r="F881" t="s">
        <v>73</v>
      </c>
      <c r="G881" t="s">
        <v>96</v>
      </c>
      <c r="H881" t="s">
        <v>930</v>
      </c>
      <c r="I881" t="s">
        <v>77</v>
      </c>
      <c r="J881" t="s">
        <v>93</v>
      </c>
      <c r="K881" t="s">
        <v>1140</v>
      </c>
      <c r="L881" t="s">
        <v>126</v>
      </c>
      <c r="M881" t="s">
        <v>74</v>
      </c>
      <c r="N881" t="s">
        <v>73</v>
      </c>
      <c r="O881" t="s">
        <v>102</v>
      </c>
      <c r="P881" t="s">
        <v>829</v>
      </c>
      <c r="Q881" t="s">
        <v>73</v>
      </c>
      <c r="R881" t="s">
        <v>2016</v>
      </c>
      <c r="S881" t="s">
        <v>85</v>
      </c>
      <c r="T881" t="s">
        <v>76</v>
      </c>
    </row>
    <row r="882" spans="1:20" x14ac:dyDescent="0.25">
      <c r="A882" s="1">
        <v>3440</v>
      </c>
      <c r="B882" t="s">
        <v>20</v>
      </c>
      <c r="C882" t="s">
        <v>24</v>
      </c>
      <c r="D882" t="s">
        <v>64</v>
      </c>
      <c r="E882" t="s">
        <v>65</v>
      </c>
      <c r="F882" t="s">
        <v>74</v>
      </c>
      <c r="G882" t="s">
        <v>80</v>
      </c>
      <c r="H882" t="s">
        <v>351</v>
      </c>
      <c r="I882" t="s">
        <v>77</v>
      </c>
      <c r="J882" t="s">
        <v>105</v>
      </c>
      <c r="K882" t="s">
        <v>1345</v>
      </c>
      <c r="L882" t="s">
        <v>74</v>
      </c>
      <c r="M882" t="s">
        <v>73</v>
      </c>
      <c r="N882" t="s">
        <v>73</v>
      </c>
      <c r="O882" t="s">
        <v>92</v>
      </c>
      <c r="P882" t="s">
        <v>1217</v>
      </c>
      <c r="Q882" t="s">
        <v>101</v>
      </c>
      <c r="R882" t="s">
        <v>1690</v>
      </c>
      <c r="S882" t="s">
        <v>116</v>
      </c>
      <c r="T882" t="s">
        <v>1116</v>
      </c>
    </row>
    <row r="883" spans="1:20" x14ac:dyDescent="0.25">
      <c r="A883" s="1">
        <v>3441</v>
      </c>
      <c r="B883" t="s">
        <v>20</v>
      </c>
      <c r="C883" t="s">
        <v>25</v>
      </c>
      <c r="D883" t="s">
        <v>64</v>
      </c>
      <c r="E883" t="s">
        <v>61</v>
      </c>
      <c r="F883" t="s">
        <v>73</v>
      </c>
      <c r="G883" t="s">
        <v>89</v>
      </c>
      <c r="H883" t="s">
        <v>567</v>
      </c>
      <c r="I883" t="s">
        <v>107</v>
      </c>
      <c r="J883" t="s">
        <v>88</v>
      </c>
      <c r="K883" t="s">
        <v>1319</v>
      </c>
      <c r="L883" t="s">
        <v>73</v>
      </c>
      <c r="M883" t="s">
        <v>73</v>
      </c>
      <c r="N883" t="s">
        <v>126</v>
      </c>
      <c r="O883" t="s">
        <v>107</v>
      </c>
      <c r="P883" t="s">
        <v>946</v>
      </c>
      <c r="Q883" t="s">
        <v>73</v>
      </c>
      <c r="R883" t="s">
        <v>1927</v>
      </c>
      <c r="S883" t="s">
        <v>106</v>
      </c>
      <c r="T883" t="s">
        <v>76</v>
      </c>
    </row>
    <row r="884" spans="1:20" x14ac:dyDescent="0.25">
      <c r="A884" s="1">
        <v>3442</v>
      </c>
      <c r="B884" t="s">
        <v>20</v>
      </c>
      <c r="C884" t="s">
        <v>26</v>
      </c>
      <c r="D884" t="s">
        <v>64</v>
      </c>
      <c r="E884" t="s">
        <v>42</v>
      </c>
      <c r="F884" t="s">
        <v>74</v>
      </c>
      <c r="G884" t="s">
        <v>110</v>
      </c>
      <c r="H884" t="s">
        <v>204</v>
      </c>
      <c r="I884" t="s">
        <v>90</v>
      </c>
      <c r="J884" t="s">
        <v>79</v>
      </c>
      <c r="K884" t="s">
        <v>1324</v>
      </c>
      <c r="L884" t="s">
        <v>126</v>
      </c>
      <c r="M884" t="s">
        <v>73</v>
      </c>
      <c r="N884" t="s">
        <v>126</v>
      </c>
      <c r="O884" t="s">
        <v>95</v>
      </c>
      <c r="P884" t="s">
        <v>1255</v>
      </c>
      <c r="Q884" t="s">
        <v>101</v>
      </c>
      <c r="R884" t="s">
        <v>1799</v>
      </c>
      <c r="S884" t="s">
        <v>116</v>
      </c>
      <c r="T884" t="s">
        <v>131</v>
      </c>
    </row>
    <row r="885" spans="1:20" x14ac:dyDescent="0.25">
      <c r="A885" s="1">
        <v>3443</v>
      </c>
      <c r="B885" t="s">
        <v>20</v>
      </c>
      <c r="C885" t="s">
        <v>27</v>
      </c>
      <c r="D885" t="s">
        <v>64</v>
      </c>
      <c r="E885" t="s">
        <v>57</v>
      </c>
      <c r="F885" t="s">
        <v>73</v>
      </c>
      <c r="G885" t="s">
        <v>93</v>
      </c>
      <c r="H885" t="s">
        <v>911</v>
      </c>
      <c r="I885" t="s">
        <v>94</v>
      </c>
      <c r="J885" t="s">
        <v>84</v>
      </c>
      <c r="K885" t="s">
        <v>1159</v>
      </c>
      <c r="L885" t="s">
        <v>126</v>
      </c>
      <c r="M885" t="s">
        <v>74</v>
      </c>
      <c r="N885" t="s">
        <v>101</v>
      </c>
      <c r="O885" t="s">
        <v>98</v>
      </c>
      <c r="P885" t="s">
        <v>105</v>
      </c>
      <c r="Q885" t="s">
        <v>126</v>
      </c>
      <c r="R885" t="s">
        <v>2084</v>
      </c>
      <c r="S885" t="s">
        <v>82</v>
      </c>
      <c r="T885" t="s">
        <v>83</v>
      </c>
    </row>
    <row r="886" spans="1:20" x14ac:dyDescent="0.25">
      <c r="A886" s="1">
        <v>3444</v>
      </c>
      <c r="B886" t="s">
        <v>20</v>
      </c>
      <c r="C886" t="s">
        <v>40</v>
      </c>
      <c r="D886" t="s">
        <v>64</v>
      </c>
      <c r="E886" t="s">
        <v>45</v>
      </c>
      <c r="F886" t="s">
        <v>74</v>
      </c>
      <c r="G886" t="s">
        <v>105</v>
      </c>
      <c r="H886" t="s">
        <v>475</v>
      </c>
      <c r="I886" t="s">
        <v>86</v>
      </c>
      <c r="J886" t="s">
        <v>129</v>
      </c>
      <c r="K886" t="s">
        <v>1166</v>
      </c>
      <c r="L886" t="s">
        <v>126</v>
      </c>
      <c r="M886" t="s">
        <v>74</v>
      </c>
      <c r="N886" t="s">
        <v>126</v>
      </c>
      <c r="O886" t="s">
        <v>86</v>
      </c>
      <c r="P886" t="s">
        <v>842</v>
      </c>
      <c r="Q886" t="s">
        <v>101</v>
      </c>
      <c r="R886" t="s">
        <v>1532</v>
      </c>
      <c r="S886" t="s">
        <v>116</v>
      </c>
      <c r="T886" t="s">
        <v>101</v>
      </c>
    </row>
    <row r="887" spans="1:20" x14ac:dyDescent="0.25">
      <c r="A887" s="1">
        <v>3445</v>
      </c>
      <c r="B887" t="s">
        <v>20</v>
      </c>
      <c r="C887" t="s">
        <v>29</v>
      </c>
      <c r="D887" t="s">
        <v>64</v>
      </c>
      <c r="E887" t="s">
        <v>56</v>
      </c>
      <c r="F887" t="s">
        <v>73</v>
      </c>
      <c r="G887" t="s">
        <v>86</v>
      </c>
      <c r="H887" t="s">
        <v>1016</v>
      </c>
      <c r="I887" t="s">
        <v>75</v>
      </c>
      <c r="J887" t="s">
        <v>77</v>
      </c>
      <c r="K887" t="s">
        <v>1293</v>
      </c>
      <c r="L887" t="s">
        <v>126</v>
      </c>
      <c r="M887" t="s">
        <v>73</v>
      </c>
      <c r="N887" t="s">
        <v>73</v>
      </c>
      <c r="O887" t="s">
        <v>94</v>
      </c>
      <c r="P887" t="s">
        <v>961</v>
      </c>
      <c r="Q887" t="s">
        <v>73</v>
      </c>
      <c r="R887" t="s">
        <v>2199</v>
      </c>
      <c r="S887" t="s">
        <v>87</v>
      </c>
      <c r="T887" t="s">
        <v>101</v>
      </c>
    </row>
    <row r="888" spans="1:20" x14ac:dyDescent="0.25">
      <c r="A888" s="1">
        <v>3446</v>
      </c>
      <c r="B888" t="s">
        <v>20</v>
      </c>
      <c r="C888" t="s">
        <v>30</v>
      </c>
      <c r="D888" t="s">
        <v>64</v>
      </c>
      <c r="E888" t="s">
        <v>69</v>
      </c>
      <c r="F888" t="s">
        <v>74</v>
      </c>
      <c r="G888" t="s">
        <v>90</v>
      </c>
      <c r="H888" t="s">
        <v>1030</v>
      </c>
      <c r="I888" t="s">
        <v>102</v>
      </c>
      <c r="J888" t="s">
        <v>111</v>
      </c>
      <c r="K888" t="s">
        <v>1256</v>
      </c>
      <c r="L888" t="s">
        <v>73</v>
      </c>
      <c r="M888" t="s">
        <v>74</v>
      </c>
      <c r="N888" t="s">
        <v>74</v>
      </c>
      <c r="O888" t="s">
        <v>75</v>
      </c>
      <c r="P888" t="s">
        <v>861</v>
      </c>
      <c r="Q888" t="s">
        <v>74</v>
      </c>
      <c r="R888" t="s">
        <v>2044</v>
      </c>
      <c r="S888" t="s">
        <v>116</v>
      </c>
      <c r="T888" t="s">
        <v>131</v>
      </c>
    </row>
    <row r="889" spans="1:20" x14ac:dyDescent="0.25">
      <c r="A889" s="1">
        <v>3447</v>
      </c>
      <c r="B889" t="s">
        <v>20</v>
      </c>
      <c r="C889" t="s">
        <v>31</v>
      </c>
      <c r="D889" t="s">
        <v>64</v>
      </c>
      <c r="E889" t="s">
        <v>68</v>
      </c>
      <c r="F889" t="s">
        <v>73</v>
      </c>
      <c r="G889" t="s">
        <v>102</v>
      </c>
      <c r="H889" t="s">
        <v>153</v>
      </c>
      <c r="I889" t="s">
        <v>77</v>
      </c>
      <c r="J889" t="s">
        <v>91</v>
      </c>
      <c r="K889" t="s">
        <v>1342</v>
      </c>
      <c r="L889" t="s">
        <v>126</v>
      </c>
      <c r="M889" t="s">
        <v>74</v>
      </c>
      <c r="N889" t="s">
        <v>74</v>
      </c>
      <c r="O889" t="s">
        <v>75</v>
      </c>
      <c r="P889" t="s">
        <v>235</v>
      </c>
      <c r="Q889" t="s">
        <v>73</v>
      </c>
      <c r="R889" t="s">
        <v>2161</v>
      </c>
      <c r="S889" t="s">
        <v>87</v>
      </c>
      <c r="T889" t="s">
        <v>126</v>
      </c>
    </row>
    <row r="890" spans="1:20" x14ac:dyDescent="0.25">
      <c r="A890" s="1">
        <v>3448</v>
      </c>
      <c r="B890" t="s">
        <v>20</v>
      </c>
      <c r="C890" t="s">
        <v>32</v>
      </c>
      <c r="D890" t="s">
        <v>64</v>
      </c>
      <c r="E890" t="s">
        <v>50</v>
      </c>
      <c r="F890" t="s">
        <v>74</v>
      </c>
      <c r="G890" t="s">
        <v>114</v>
      </c>
      <c r="H890" t="s">
        <v>505</v>
      </c>
      <c r="I890" t="s">
        <v>114</v>
      </c>
      <c r="J890" t="s">
        <v>104</v>
      </c>
      <c r="K890" t="s">
        <v>1291</v>
      </c>
      <c r="L890" t="s">
        <v>126</v>
      </c>
      <c r="M890" t="s">
        <v>126</v>
      </c>
      <c r="N890" t="s">
        <v>83</v>
      </c>
      <c r="O890" t="s">
        <v>97</v>
      </c>
      <c r="P890" t="s">
        <v>842</v>
      </c>
      <c r="Q890" t="s">
        <v>73</v>
      </c>
      <c r="R890" t="s">
        <v>1448</v>
      </c>
      <c r="S890" t="s">
        <v>99</v>
      </c>
      <c r="T890" t="s">
        <v>116</v>
      </c>
    </row>
    <row r="891" spans="1:20" x14ac:dyDescent="0.25">
      <c r="A891" s="1">
        <v>3449</v>
      </c>
      <c r="B891" t="s">
        <v>20</v>
      </c>
      <c r="C891" t="s">
        <v>33</v>
      </c>
      <c r="D891" t="s">
        <v>64</v>
      </c>
      <c r="E891" t="s">
        <v>45</v>
      </c>
      <c r="F891" t="s">
        <v>73</v>
      </c>
      <c r="G891" t="s">
        <v>102</v>
      </c>
      <c r="H891" t="s">
        <v>597</v>
      </c>
      <c r="I891" t="s">
        <v>96</v>
      </c>
      <c r="J891" t="s">
        <v>108</v>
      </c>
      <c r="K891" t="s">
        <v>1133</v>
      </c>
      <c r="L891" t="s">
        <v>74</v>
      </c>
      <c r="M891" t="s">
        <v>73</v>
      </c>
      <c r="N891" t="s">
        <v>126</v>
      </c>
      <c r="O891" t="s">
        <v>86</v>
      </c>
      <c r="P891" t="s">
        <v>125</v>
      </c>
      <c r="Q891" t="s">
        <v>74</v>
      </c>
      <c r="R891" t="s">
        <v>1988</v>
      </c>
      <c r="S891" t="s">
        <v>75</v>
      </c>
      <c r="T891" t="s">
        <v>76</v>
      </c>
    </row>
    <row r="892" spans="1:20" x14ac:dyDescent="0.25">
      <c r="A892" s="1">
        <v>3450</v>
      </c>
      <c r="B892" t="s">
        <v>20</v>
      </c>
      <c r="C892" t="s">
        <v>34</v>
      </c>
      <c r="D892" t="s">
        <v>64</v>
      </c>
      <c r="E892" t="s">
        <v>58</v>
      </c>
      <c r="F892" t="s">
        <v>74</v>
      </c>
      <c r="G892" t="s">
        <v>98</v>
      </c>
      <c r="H892" t="s">
        <v>723</v>
      </c>
      <c r="I892" t="s">
        <v>90</v>
      </c>
      <c r="J892" t="s">
        <v>107</v>
      </c>
      <c r="K892" t="s">
        <v>1127</v>
      </c>
      <c r="L892" t="s">
        <v>101</v>
      </c>
      <c r="M892" t="s">
        <v>74</v>
      </c>
      <c r="N892" t="s">
        <v>101</v>
      </c>
      <c r="O892" t="s">
        <v>75</v>
      </c>
      <c r="P892" t="s">
        <v>537</v>
      </c>
      <c r="Q892" t="s">
        <v>73</v>
      </c>
      <c r="R892" t="s">
        <v>2060</v>
      </c>
      <c r="S892" t="s">
        <v>78</v>
      </c>
      <c r="T892" t="s">
        <v>126</v>
      </c>
    </row>
    <row r="893" spans="1:20" x14ac:dyDescent="0.25">
      <c r="A893" s="1">
        <v>3451</v>
      </c>
      <c r="B893" t="s">
        <v>20</v>
      </c>
      <c r="C893" t="s">
        <v>35</v>
      </c>
      <c r="D893" t="s">
        <v>64</v>
      </c>
      <c r="E893" t="s">
        <v>51</v>
      </c>
      <c r="F893" t="s">
        <v>74</v>
      </c>
      <c r="G893" t="s">
        <v>94</v>
      </c>
      <c r="H893" t="s">
        <v>488</v>
      </c>
      <c r="I893" t="s">
        <v>79</v>
      </c>
      <c r="J893" t="s">
        <v>112</v>
      </c>
      <c r="K893" t="s">
        <v>1348</v>
      </c>
      <c r="L893" t="s">
        <v>126</v>
      </c>
      <c r="M893" t="s">
        <v>73</v>
      </c>
      <c r="N893" t="s">
        <v>126</v>
      </c>
      <c r="O893" t="s">
        <v>102</v>
      </c>
      <c r="P893" t="s">
        <v>473</v>
      </c>
      <c r="Q893" t="s">
        <v>73</v>
      </c>
      <c r="R893" t="s">
        <v>2194</v>
      </c>
      <c r="S893" t="s">
        <v>85</v>
      </c>
      <c r="T893" t="s">
        <v>131</v>
      </c>
    </row>
    <row r="894" spans="1:20" x14ac:dyDescent="0.25">
      <c r="A894" s="1">
        <v>3452</v>
      </c>
      <c r="B894" t="s">
        <v>20</v>
      </c>
      <c r="C894" t="s">
        <v>36</v>
      </c>
      <c r="D894" t="s">
        <v>64</v>
      </c>
      <c r="E894" t="s">
        <v>70</v>
      </c>
      <c r="F894" t="s">
        <v>73</v>
      </c>
      <c r="G894" t="s">
        <v>89</v>
      </c>
      <c r="H894" t="s">
        <v>585</v>
      </c>
      <c r="I894" t="s">
        <v>89</v>
      </c>
      <c r="J894" t="s">
        <v>92</v>
      </c>
      <c r="K894" t="s">
        <v>1200</v>
      </c>
      <c r="L894" t="s">
        <v>73</v>
      </c>
      <c r="M894" t="s">
        <v>73</v>
      </c>
      <c r="N894" t="s">
        <v>126</v>
      </c>
      <c r="O894" t="s">
        <v>80</v>
      </c>
      <c r="P894" t="s">
        <v>817</v>
      </c>
      <c r="Q894" t="s">
        <v>74</v>
      </c>
      <c r="R894" t="s">
        <v>2215</v>
      </c>
      <c r="S894" t="s">
        <v>82</v>
      </c>
      <c r="T894" t="s">
        <v>83</v>
      </c>
    </row>
    <row r="895" spans="1:20" x14ac:dyDescent="0.25">
      <c r="A895" s="1">
        <v>3453</v>
      </c>
      <c r="B895" t="s">
        <v>20</v>
      </c>
      <c r="C895" t="s">
        <v>37</v>
      </c>
      <c r="D895" t="s">
        <v>64</v>
      </c>
      <c r="E895" t="s">
        <v>41</v>
      </c>
      <c r="F895" t="s">
        <v>73</v>
      </c>
      <c r="G895" t="s">
        <v>88</v>
      </c>
      <c r="H895" t="s">
        <v>848</v>
      </c>
      <c r="I895" t="s">
        <v>94</v>
      </c>
      <c r="J895" t="s">
        <v>104</v>
      </c>
      <c r="K895" t="s">
        <v>1321</v>
      </c>
      <c r="L895" t="s">
        <v>126</v>
      </c>
      <c r="M895" t="s">
        <v>73</v>
      </c>
      <c r="N895" t="s">
        <v>74</v>
      </c>
      <c r="O895" t="s">
        <v>106</v>
      </c>
      <c r="P895" t="s">
        <v>995</v>
      </c>
      <c r="Q895" t="s">
        <v>101</v>
      </c>
      <c r="R895" t="s">
        <v>1913</v>
      </c>
      <c r="S895" t="s">
        <v>78</v>
      </c>
      <c r="T895" t="s">
        <v>131</v>
      </c>
    </row>
    <row r="896" spans="1:20" x14ac:dyDescent="0.25">
      <c r="A896" s="1">
        <v>3454</v>
      </c>
      <c r="B896" t="s">
        <v>20</v>
      </c>
      <c r="C896" t="s">
        <v>38</v>
      </c>
      <c r="D896" t="s">
        <v>64</v>
      </c>
      <c r="E896" t="s">
        <v>70</v>
      </c>
      <c r="F896" t="s">
        <v>74</v>
      </c>
      <c r="G896" t="s">
        <v>77</v>
      </c>
      <c r="H896" t="s">
        <v>357</v>
      </c>
      <c r="I896" t="s">
        <v>102</v>
      </c>
      <c r="J896" t="s">
        <v>80</v>
      </c>
      <c r="K896" t="s">
        <v>1344</v>
      </c>
      <c r="L896" t="s">
        <v>126</v>
      </c>
      <c r="M896" t="s">
        <v>126</v>
      </c>
      <c r="N896" t="s">
        <v>126</v>
      </c>
      <c r="O896" t="s">
        <v>98</v>
      </c>
      <c r="P896" t="s">
        <v>255</v>
      </c>
      <c r="Q896" t="s">
        <v>74</v>
      </c>
      <c r="R896" t="s">
        <v>660</v>
      </c>
      <c r="S896" t="s">
        <v>85</v>
      </c>
      <c r="T896" t="s">
        <v>76</v>
      </c>
    </row>
    <row r="897" spans="1:20" x14ac:dyDescent="0.25">
      <c r="A897" s="1">
        <v>3455</v>
      </c>
      <c r="B897" t="s">
        <v>20</v>
      </c>
      <c r="C897" t="s">
        <v>39</v>
      </c>
      <c r="D897" t="s">
        <v>64</v>
      </c>
      <c r="E897" t="s">
        <v>42</v>
      </c>
      <c r="F897" t="s">
        <v>73</v>
      </c>
      <c r="G897" t="s">
        <v>105</v>
      </c>
      <c r="H897" t="s">
        <v>281</v>
      </c>
      <c r="I897" t="s">
        <v>86</v>
      </c>
      <c r="J897" t="s">
        <v>111</v>
      </c>
      <c r="K897" t="s">
        <v>1228</v>
      </c>
      <c r="L897" t="s">
        <v>1116</v>
      </c>
      <c r="M897" t="s">
        <v>73</v>
      </c>
      <c r="N897" t="s">
        <v>74</v>
      </c>
      <c r="O897" t="s">
        <v>103</v>
      </c>
      <c r="P897" t="s">
        <v>899</v>
      </c>
      <c r="Q897" t="s">
        <v>74</v>
      </c>
      <c r="R897" t="s">
        <v>1760</v>
      </c>
      <c r="S897" t="s">
        <v>116</v>
      </c>
      <c r="T897" t="s">
        <v>83</v>
      </c>
    </row>
    <row r="898" spans="1:20" x14ac:dyDescent="0.25">
      <c r="A898" s="1">
        <v>3456</v>
      </c>
      <c r="B898" t="s">
        <v>20</v>
      </c>
      <c r="C898" t="s">
        <v>24</v>
      </c>
      <c r="D898" t="s">
        <v>65</v>
      </c>
      <c r="E898" t="s">
        <v>64</v>
      </c>
      <c r="F898" t="s">
        <v>73</v>
      </c>
      <c r="G898" t="s">
        <v>93</v>
      </c>
      <c r="H898" t="s">
        <v>862</v>
      </c>
      <c r="I898" t="s">
        <v>94</v>
      </c>
      <c r="J898" t="s">
        <v>112</v>
      </c>
      <c r="K898" t="s">
        <v>1232</v>
      </c>
      <c r="L898" t="s">
        <v>1116</v>
      </c>
      <c r="M898" t="s">
        <v>73</v>
      </c>
      <c r="N898" t="s">
        <v>74</v>
      </c>
      <c r="O898" t="s">
        <v>103</v>
      </c>
      <c r="P898" t="s">
        <v>187</v>
      </c>
      <c r="Q898" t="s">
        <v>73</v>
      </c>
      <c r="R898" t="s">
        <v>1484</v>
      </c>
      <c r="S898" t="s">
        <v>116</v>
      </c>
      <c r="T898" t="s">
        <v>1116</v>
      </c>
    </row>
    <row r="899" spans="1:20" x14ac:dyDescent="0.25">
      <c r="A899" s="1">
        <v>3457</v>
      </c>
      <c r="B899" t="s">
        <v>20</v>
      </c>
      <c r="C899" t="s">
        <v>25</v>
      </c>
      <c r="D899" t="s">
        <v>65</v>
      </c>
      <c r="E899" t="s">
        <v>42</v>
      </c>
      <c r="F899" t="s">
        <v>74</v>
      </c>
      <c r="G899" t="s">
        <v>80</v>
      </c>
      <c r="H899" t="s">
        <v>610</v>
      </c>
      <c r="I899" t="s">
        <v>92</v>
      </c>
      <c r="J899" t="s">
        <v>93</v>
      </c>
      <c r="K899" t="s">
        <v>1352</v>
      </c>
      <c r="L899" t="s">
        <v>101</v>
      </c>
      <c r="M899" t="s">
        <v>74</v>
      </c>
      <c r="N899" t="s">
        <v>74</v>
      </c>
      <c r="O899" t="s">
        <v>113</v>
      </c>
      <c r="P899" t="s">
        <v>281</v>
      </c>
      <c r="Q899" t="s">
        <v>74</v>
      </c>
      <c r="R899" t="s">
        <v>1569</v>
      </c>
      <c r="S899" t="s">
        <v>78</v>
      </c>
      <c r="T899" t="s">
        <v>131</v>
      </c>
    </row>
    <row r="900" spans="1:20" x14ac:dyDescent="0.25">
      <c r="A900" s="1">
        <v>3458</v>
      </c>
      <c r="B900" t="s">
        <v>20</v>
      </c>
      <c r="C900" t="s">
        <v>26</v>
      </c>
      <c r="D900" t="s">
        <v>65</v>
      </c>
      <c r="E900" t="s">
        <v>71</v>
      </c>
      <c r="F900" t="s">
        <v>73</v>
      </c>
      <c r="G900" t="s">
        <v>78</v>
      </c>
      <c r="H900" t="s">
        <v>671</v>
      </c>
      <c r="I900" t="s">
        <v>75</v>
      </c>
      <c r="J900" t="s">
        <v>108</v>
      </c>
      <c r="K900" t="s">
        <v>1301</v>
      </c>
      <c r="L900" t="s">
        <v>73</v>
      </c>
      <c r="M900" t="s">
        <v>126</v>
      </c>
      <c r="N900" t="s">
        <v>74</v>
      </c>
      <c r="O900" t="s">
        <v>113</v>
      </c>
      <c r="P900" t="s">
        <v>1294</v>
      </c>
      <c r="Q900" t="s">
        <v>74</v>
      </c>
      <c r="R900" t="s">
        <v>1646</v>
      </c>
      <c r="S900" t="s">
        <v>85</v>
      </c>
      <c r="T900" t="s">
        <v>126</v>
      </c>
    </row>
    <row r="901" spans="1:20" x14ac:dyDescent="0.25">
      <c r="A901" s="1">
        <v>3459</v>
      </c>
      <c r="B901" t="s">
        <v>20</v>
      </c>
      <c r="C901" t="s">
        <v>27</v>
      </c>
      <c r="D901" t="s">
        <v>65</v>
      </c>
      <c r="E901" t="s">
        <v>43</v>
      </c>
      <c r="F901" t="s">
        <v>73</v>
      </c>
      <c r="G901" t="s">
        <v>86</v>
      </c>
      <c r="H901" t="s">
        <v>276</v>
      </c>
      <c r="I901" t="s">
        <v>107</v>
      </c>
      <c r="J901" t="s">
        <v>123</v>
      </c>
      <c r="K901" t="s">
        <v>1306</v>
      </c>
      <c r="L901" t="s">
        <v>74</v>
      </c>
      <c r="M901" t="s">
        <v>73</v>
      </c>
      <c r="N901" t="s">
        <v>126</v>
      </c>
      <c r="O901" t="s">
        <v>92</v>
      </c>
      <c r="P901" t="s">
        <v>789</v>
      </c>
      <c r="Q901" t="s">
        <v>126</v>
      </c>
      <c r="R901" t="s">
        <v>1946</v>
      </c>
      <c r="S901" t="s">
        <v>75</v>
      </c>
      <c r="T901" t="s">
        <v>131</v>
      </c>
    </row>
    <row r="902" spans="1:20" x14ac:dyDescent="0.25">
      <c r="A902" s="1">
        <v>3460</v>
      </c>
      <c r="B902" t="s">
        <v>20</v>
      </c>
      <c r="C902" t="s">
        <v>28</v>
      </c>
      <c r="D902" t="s">
        <v>65</v>
      </c>
      <c r="E902" t="s">
        <v>57</v>
      </c>
      <c r="F902" t="s">
        <v>74</v>
      </c>
      <c r="G902" t="s">
        <v>95</v>
      </c>
      <c r="H902" t="s">
        <v>1018</v>
      </c>
      <c r="I902" t="s">
        <v>98</v>
      </c>
      <c r="J902" t="s">
        <v>79</v>
      </c>
      <c r="K902" t="s">
        <v>1274</v>
      </c>
      <c r="L902" t="s">
        <v>1116</v>
      </c>
      <c r="M902" t="s">
        <v>126</v>
      </c>
      <c r="N902" t="s">
        <v>126</v>
      </c>
      <c r="O902" t="s">
        <v>99</v>
      </c>
      <c r="P902" t="s">
        <v>439</v>
      </c>
      <c r="Q902" t="s">
        <v>73</v>
      </c>
      <c r="R902" t="s">
        <v>1845</v>
      </c>
      <c r="S902" t="s">
        <v>117</v>
      </c>
      <c r="T902" t="s">
        <v>126</v>
      </c>
    </row>
    <row r="903" spans="1:20" x14ac:dyDescent="0.25">
      <c r="A903" s="1">
        <v>3461</v>
      </c>
      <c r="B903" t="s">
        <v>20</v>
      </c>
      <c r="C903" t="s">
        <v>40</v>
      </c>
      <c r="D903" t="s">
        <v>65</v>
      </c>
      <c r="E903" t="s">
        <v>56</v>
      </c>
      <c r="F903" t="s">
        <v>74</v>
      </c>
      <c r="G903" t="s">
        <v>92</v>
      </c>
      <c r="H903" t="s">
        <v>196</v>
      </c>
      <c r="I903" t="s">
        <v>99</v>
      </c>
      <c r="J903" t="s">
        <v>102</v>
      </c>
      <c r="K903" t="s">
        <v>1130</v>
      </c>
      <c r="L903" t="s">
        <v>73</v>
      </c>
      <c r="M903" t="s">
        <v>73</v>
      </c>
      <c r="N903" t="s">
        <v>74</v>
      </c>
      <c r="O903" t="s">
        <v>104</v>
      </c>
      <c r="P903" t="s">
        <v>1227</v>
      </c>
      <c r="Q903" t="s">
        <v>101</v>
      </c>
      <c r="R903" t="s">
        <v>2198</v>
      </c>
      <c r="S903" t="s">
        <v>82</v>
      </c>
      <c r="T903" t="s">
        <v>76</v>
      </c>
    </row>
    <row r="904" spans="1:20" x14ac:dyDescent="0.25">
      <c r="A904" s="1">
        <v>3462</v>
      </c>
      <c r="B904" t="s">
        <v>20</v>
      </c>
      <c r="C904" t="s">
        <v>29</v>
      </c>
      <c r="D904" t="s">
        <v>65</v>
      </c>
      <c r="E904" t="s">
        <v>55</v>
      </c>
      <c r="F904" t="s">
        <v>73</v>
      </c>
      <c r="G904" t="s">
        <v>89</v>
      </c>
      <c r="H904" t="s">
        <v>379</v>
      </c>
      <c r="I904" t="s">
        <v>102</v>
      </c>
      <c r="J904" t="s">
        <v>84</v>
      </c>
      <c r="K904" t="s">
        <v>1203</v>
      </c>
      <c r="L904" t="s">
        <v>74</v>
      </c>
      <c r="M904" t="s">
        <v>126</v>
      </c>
      <c r="N904" t="s">
        <v>74</v>
      </c>
      <c r="O904" t="s">
        <v>89</v>
      </c>
      <c r="P904" t="s">
        <v>1036</v>
      </c>
      <c r="Q904" t="s">
        <v>73</v>
      </c>
      <c r="R904" t="s">
        <v>1871</v>
      </c>
      <c r="S904" t="s">
        <v>82</v>
      </c>
      <c r="T904" t="s">
        <v>1116</v>
      </c>
    </row>
    <row r="905" spans="1:20" x14ac:dyDescent="0.25">
      <c r="A905" s="1">
        <v>3463</v>
      </c>
      <c r="B905" t="s">
        <v>20</v>
      </c>
      <c r="C905" t="s">
        <v>30</v>
      </c>
      <c r="D905" t="s">
        <v>65</v>
      </c>
      <c r="E905" t="s">
        <v>70</v>
      </c>
      <c r="F905" t="s">
        <v>73</v>
      </c>
      <c r="G905" t="s">
        <v>77</v>
      </c>
      <c r="H905" t="s">
        <v>271</v>
      </c>
      <c r="I905" t="s">
        <v>89</v>
      </c>
      <c r="J905" t="s">
        <v>107</v>
      </c>
      <c r="K905" t="s">
        <v>1142</v>
      </c>
      <c r="L905" t="s">
        <v>126</v>
      </c>
      <c r="M905" t="s">
        <v>73</v>
      </c>
      <c r="N905" t="s">
        <v>126</v>
      </c>
      <c r="O905" t="s">
        <v>86</v>
      </c>
      <c r="P905" t="s">
        <v>206</v>
      </c>
      <c r="Q905" t="s">
        <v>74</v>
      </c>
      <c r="R905" t="s">
        <v>1696</v>
      </c>
      <c r="S905" t="s">
        <v>82</v>
      </c>
      <c r="T905" t="s">
        <v>1116</v>
      </c>
    </row>
    <row r="906" spans="1:20" x14ac:dyDescent="0.25">
      <c r="A906" s="1">
        <v>3464</v>
      </c>
      <c r="B906" t="s">
        <v>20</v>
      </c>
      <c r="C906" t="s">
        <v>31</v>
      </c>
      <c r="D906" t="s">
        <v>65</v>
      </c>
      <c r="E906" t="s">
        <v>50</v>
      </c>
      <c r="F906" t="s">
        <v>74</v>
      </c>
      <c r="G906" t="s">
        <v>90</v>
      </c>
      <c r="H906" t="s">
        <v>464</v>
      </c>
      <c r="I906" t="s">
        <v>81</v>
      </c>
      <c r="J906" t="s">
        <v>97</v>
      </c>
      <c r="K906" t="s">
        <v>1117</v>
      </c>
      <c r="L906" t="s">
        <v>126</v>
      </c>
      <c r="M906" t="s">
        <v>74</v>
      </c>
      <c r="N906" t="s">
        <v>126</v>
      </c>
      <c r="O906" t="s">
        <v>85</v>
      </c>
      <c r="P906" t="s">
        <v>108</v>
      </c>
      <c r="Q906" t="s">
        <v>73</v>
      </c>
      <c r="R906" t="s">
        <v>2191</v>
      </c>
      <c r="S906" t="s">
        <v>116</v>
      </c>
      <c r="T906" t="s">
        <v>101</v>
      </c>
    </row>
    <row r="907" spans="1:20" x14ac:dyDescent="0.25">
      <c r="A907" s="1">
        <v>3465</v>
      </c>
      <c r="B907" t="s">
        <v>20</v>
      </c>
      <c r="C907" t="s">
        <v>33</v>
      </c>
      <c r="D907" t="s">
        <v>65</v>
      </c>
      <c r="E907" t="s">
        <v>53</v>
      </c>
      <c r="F907" t="s">
        <v>74</v>
      </c>
      <c r="G907" t="s">
        <v>90</v>
      </c>
      <c r="H907" t="s">
        <v>141</v>
      </c>
      <c r="I907" t="s">
        <v>92</v>
      </c>
      <c r="J907" t="s">
        <v>91</v>
      </c>
      <c r="K907" t="s">
        <v>1173</v>
      </c>
      <c r="L907" t="s">
        <v>74</v>
      </c>
      <c r="M907" t="s">
        <v>74</v>
      </c>
      <c r="N907" t="s">
        <v>126</v>
      </c>
      <c r="O907" t="s">
        <v>108</v>
      </c>
      <c r="P907" t="s">
        <v>1028</v>
      </c>
      <c r="Q907" t="s">
        <v>74</v>
      </c>
      <c r="R907" t="s">
        <v>2024</v>
      </c>
      <c r="S907" t="s">
        <v>89</v>
      </c>
      <c r="T907" t="s">
        <v>117</v>
      </c>
    </row>
    <row r="908" spans="1:20" x14ac:dyDescent="0.25">
      <c r="A908" s="1">
        <v>3466</v>
      </c>
      <c r="B908" t="s">
        <v>20</v>
      </c>
      <c r="C908" t="s">
        <v>34</v>
      </c>
      <c r="D908" t="s">
        <v>65</v>
      </c>
      <c r="E908" t="s">
        <v>45</v>
      </c>
      <c r="F908" t="s">
        <v>74</v>
      </c>
      <c r="G908" t="s">
        <v>107</v>
      </c>
      <c r="H908" t="s">
        <v>400</v>
      </c>
      <c r="I908" t="s">
        <v>96</v>
      </c>
      <c r="J908" t="s">
        <v>113</v>
      </c>
      <c r="K908" t="s">
        <v>1149</v>
      </c>
      <c r="L908" t="s">
        <v>126</v>
      </c>
      <c r="M908" t="s">
        <v>74</v>
      </c>
      <c r="N908" t="s">
        <v>126</v>
      </c>
      <c r="O908" t="s">
        <v>114</v>
      </c>
      <c r="P908" t="s">
        <v>713</v>
      </c>
      <c r="Q908" t="s">
        <v>101</v>
      </c>
      <c r="R908" t="s">
        <v>1866</v>
      </c>
      <c r="S908" t="s">
        <v>78</v>
      </c>
      <c r="T908" t="s">
        <v>101</v>
      </c>
    </row>
    <row r="909" spans="1:20" x14ac:dyDescent="0.25">
      <c r="A909" s="1">
        <v>3467</v>
      </c>
      <c r="B909" t="s">
        <v>20</v>
      </c>
      <c r="C909" t="s">
        <v>35</v>
      </c>
      <c r="D909" t="s">
        <v>65</v>
      </c>
      <c r="E909" t="s">
        <v>44</v>
      </c>
      <c r="F909" t="s">
        <v>74</v>
      </c>
      <c r="G909" t="s">
        <v>77</v>
      </c>
      <c r="H909" t="s">
        <v>965</v>
      </c>
      <c r="I909" t="s">
        <v>81</v>
      </c>
      <c r="J909" t="s">
        <v>80</v>
      </c>
      <c r="K909" t="s">
        <v>1260</v>
      </c>
      <c r="L909" t="s">
        <v>73</v>
      </c>
      <c r="M909" t="s">
        <v>74</v>
      </c>
      <c r="N909" t="s">
        <v>1116</v>
      </c>
      <c r="O909" t="s">
        <v>79</v>
      </c>
      <c r="P909" t="s">
        <v>1301</v>
      </c>
      <c r="Q909" t="s">
        <v>101</v>
      </c>
      <c r="R909" t="s">
        <v>1788</v>
      </c>
      <c r="S909" t="s">
        <v>106</v>
      </c>
      <c r="T909" t="s">
        <v>87</v>
      </c>
    </row>
    <row r="910" spans="1:20" x14ac:dyDescent="0.25">
      <c r="A910" s="1">
        <v>3468</v>
      </c>
      <c r="B910" t="s">
        <v>20</v>
      </c>
      <c r="C910" t="s">
        <v>36</v>
      </c>
      <c r="D910" t="s">
        <v>65</v>
      </c>
      <c r="E910" t="s">
        <v>56</v>
      </c>
      <c r="F910" t="s">
        <v>73</v>
      </c>
      <c r="G910" t="s">
        <v>98</v>
      </c>
      <c r="H910" t="s">
        <v>423</v>
      </c>
      <c r="I910" t="s">
        <v>75</v>
      </c>
      <c r="J910" t="s">
        <v>92</v>
      </c>
      <c r="K910" t="s">
        <v>1188</v>
      </c>
      <c r="L910" t="s">
        <v>74</v>
      </c>
      <c r="M910" t="s">
        <v>74</v>
      </c>
      <c r="N910" t="s">
        <v>74</v>
      </c>
      <c r="O910" t="s">
        <v>86</v>
      </c>
      <c r="P910" t="s">
        <v>297</v>
      </c>
      <c r="Q910" t="s">
        <v>74</v>
      </c>
      <c r="R910" t="s">
        <v>1923</v>
      </c>
      <c r="S910" t="s">
        <v>116</v>
      </c>
      <c r="T910" t="s">
        <v>131</v>
      </c>
    </row>
    <row r="911" spans="1:20" x14ac:dyDescent="0.25">
      <c r="A911" s="1">
        <v>3469</v>
      </c>
      <c r="B911" t="s">
        <v>20</v>
      </c>
      <c r="C911" t="s">
        <v>37</v>
      </c>
      <c r="D911" t="s">
        <v>65</v>
      </c>
      <c r="E911" t="s">
        <v>57</v>
      </c>
      <c r="F911" t="s">
        <v>73</v>
      </c>
      <c r="G911" t="s">
        <v>89</v>
      </c>
      <c r="H911" t="s">
        <v>718</v>
      </c>
      <c r="I911" t="s">
        <v>75</v>
      </c>
      <c r="J911" t="s">
        <v>79</v>
      </c>
      <c r="K911" t="s">
        <v>1124</v>
      </c>
      <c r="L911" t="s">
        <v>126</v>
      </c>
      <c r="M911" t="s">
        <v>74</v>
      </c>
      <c r="N911" t="s">
        <v>101</v>
      </c>
      <c r="O911" t="s">
        <v>103</v>
      </c>
      <c r="P911" t="s">
        <v>695</v>
      </c>
      <c r="Q911" t="s">
        <v>73</v>
      </c>
      <c r="R911" t="s">
        <v>1633</v>
      </c>
      <c r="S911" t="s">
        <v>106</v>
      </c>
      <c r="T911" t="s">
        <v>117</v>
      </c>
    </row>
    <row r="912" spans="1:20" x14ac:dyDescent="0.25">
      <c r="A912" s="1">
        <v>3470</v>
      </c>
      <c r="B912" t="s">
        <v>20</v>
      </c>
      <c r="C912" t="s">
        <v>38</v>
      </c>
      <c r="D912" t="s">
        <v>65</v>
      </c>
      <c r="E912" t="s">
        <v>54</v>
      </c>
      <c r="F912" t="s">
        <v>74</v>
      </c>
      <c r="G912" t="s">
        <v>114</v>
      </c>
      <c r="H912" t="s">
        <v>775</v>
      </c>
      <c r="I912" t="s">
        <v>99</v>
      </c>
      <c r="J912" t="s">
        <v>113</v>
      </c>
      <c r="K912" t="s">
        <v>1280</v>
      </c>
      <c r="L912" t="s">
        <v>126</v>
      </c>
      <c r="M912" t="s">
        <v>126</v>
      </c>
      <c r="N912" t="s">
        <v>73</v>
      </c>
      <c r="O912" t="s">
        <v>77</v>
      </c>
      <c r="P912" t="s">
        <v>206</v>
      </c>
      <c r="Q912" t="s">
        <v>74</v>
      </c>
      <c r="R912" t="s">
        <v>1674</v>
      </c>
      <c r="S912" t="s">
        <v>117</v>
      </c>
      <c r="T912" t="s">
        <v>1116</v>
      </c>
    </row>
    <row r="913" spans="1:20" x14ac:dyDescent="0.25">
      <c r="A913" s="1">
        <v>3471</v>
      </c>
      <c r="B913" t="s">
        <v>20</v>
      </c>
      <c r="C913" t="s">
        <v>39</v>
      </c>
      <c r="D913" t="s">
        <v>65</v>
      </c>
      <c r="E913" t="s">
        <v>50</v>
      </c>
      <c r="F913" t="s">
        <v>73</v>
      </c>
      <c r="G913" t="s">
        <v>77</v>
      </c>
      <c r="H913" t="s">
        <v>723</v>
      </c>
      <c r="I913" t="s">
        <v>75</v>
      </c>
      <c r="J913" t="s">
        <v>86</v>
      </c>
      <c r="K913" t="s">
        <v>1258</v>
      </c>
      <c r="L913" t="s">
        <v>126</v>
      </c>
      <c r="M913" t="s">
        <v>74</v>
      </c>
      <c r="N913" t="s">
        <v>73</v>
      </c>
      <c r="O913" t="s">
        <v>104</v>
      </c>
      <c r="P913" t="s">
        <v>1299</v>
      </c>
      <c r="Q913" t="s">
        <v>74</v>
      </c>
      <c r="R913" t="s">
        <v>1431</v>
      </c>
      <c r="S913" t="s">
        <v>106</v>
      </c>
      <c r="T913" t="s">
        <v>131</v>
      </c>
    </row>
    <row r="914" spans="1:20" x14ac:dyDescent="0.25">
      <c r="A914" s="1">
        <v>3472</v>
      </c>
      <c r="B914" t="s">
        <v>20</v>
      </c>
      <c r="C914" t="s">
        <v>24</v>
      </c>
      <c r="D914" t="s">
        <v>66</v>
      </c>
      <c r="E914" t="s">
        <v>48</v>
      </c>
      <c r="F914" t="s">
        <v>74</v>
      </c>
      <c r="G914" t="s">
        <v>78</v>
      </c>
      <c r="H914" t="s">
        <v>728</v>
      </c>
      <c r="I914" t="s">
        <v>85</v>
      </c>
      <c r="J914" t="s">
        <v>92</v>
      </c>
      <c r="K914" t="s">
        <v>1142</v>
      </c>
      <c r="L914" t="s">
        <v>73</v>
      </c>
      <c r="M914" t="s">
        <v>74</v>
      </c>
      <c r="N914" t="s">
        <v>101</v>
      </c>
      <c r="O914" t="s">
        <v>98</v>
      </c>
      <c r="P914" t="s">
        <v>726</v>
      </c>
      <c r="Q914" t="s">
        <v>74</v>
      </c>
      <c r="R914" t="s">
        <v>2083</v>
      </c>
      <c r="S914" t="s">
        <v>78</v>
      </c>
      <c r="T914" t="s">
        <v>126</v>
      </c>
    </row>
    <row r="915" spans="1:20" x14ac:dyDescent="0.25">
      <c r="A915" s="1">
        <v>3473</v>
      </c>
      <c r="B915" t="s">
        <v>20</v>
      </c>
      <c r="C915" t="s">
        <v>25</v>
      </c>
      <c r="D915" t="s">
        <v>66</v>
      </c>
      <c r="E915" t="s">
        <v>46</v>
      </c>
      <c r="F915" t="s">
        <v>73</v>
      </c>
      <c r="G915" t="s">
        <v>96</v>
      </c>
      <c r="H915" t="s">
        <v>730</v>
      </c>
      <c r="I915" t="s">
        <v>98</v>
      </c>
      <c r="J915" t="s">
        <v>113</v>
      </c>
      <c r="K915" t="s">
        <v>1197</v>
      </c>
      <c r="L915" t="s">
        <v>73</v>
      </c>
      <c r="M915" t="s">
        <v>74</v>
      </c>
      <c r="N915" t="s">
        <v>101</v>
      </c>
      <c r="O915" t="s">
        <v>81</v>
      </c>
      <c r="P915" t="s">
        <v>946</v>
      </c>
      <c r="Q915" t="s">
        <v>74</v>
      </c>
      <c r="R915" t="s">
        <v>1674</v>
      </c>
      <c r="S915" t="s">
        <v>78</v>
      </c>
      <c r="T915" t="s">
        <v>1116</v>
      </c>
    </row>
    <row r="916" spans="1:20" x14ac:dyDescent="0.25">
      <c r="A916" s="1">
        <v>3474</v>
      </c>
      <c r="B916" t="s">
        <v>20</v>
      </c>
      <c r="C916" t="s">
        <v>26</v>
      </c>
      <c r="D916" t="s">
        <v>66</v>
      </c>
      <c r="E916" t="s">
        <v>67</v>
      </c>
      <c r="F916" t="s">
        <v>74</v>
      </c>
      <c r="G916" t="s">
        <v>101</v>
      </c>
      <c r="H916" t="s">
        <v>209</v>
      </c>
      <c r="I916" t="s">
        <v>77</v>
      </c>
      <c r="J916" t="s">
        <v>109</v>
      </c>
      <c r="K916" t="s">
        <v>1300</v>
      </c>
      <c r="L916" t="s">
        <v>73</v>
      </c>
      <c r="M916" t="s">
        <v>74</v>
      </c>
      <c r="N916" t="s">
        <v>1116</v>
      </c>
      <c r="O916" t="s">
        <v>78</v>
      </c>
      <c r="P916" t="s">
        <v>113</v>
      </c>
      <c r="Q916" t="s">
        <v>73</v>
      </c>
      <c r="R916" t="s">
        <v>2131</v>
      </c>
      <c r="S916" t="s">
        <v>116</v>
      </c>
      <c r="T916" t="s">
        <v>1116</v>
      </c>
    </row>
    <row r="917" spans="1:20" x14ac:dyDescent="0.25">
      <c r="A917" s="1">
        <v>3475</v>
      </c>
      <c r="B917" t="s">
        <v>20</v>
      </c>
      <c r="C917" t="s">
        <v>28</v>
      </c>
      <c r="D917" t="s">
        <v>66</v>
      </c>
      <c r="E917" t="s">
        <v>51</v>
      </c>
      <c r="F917" t="s">
        <v>73</v>
      </c>
      <c r="G917" t="s">
        <v>77</v>
      </c>
      <c r="H917" t="s">
        <v>1008</v>
      </c>
      <c r="I917" t="s">
        <v>99</v>
      </c>
      <c r="J917" t="s">
        <v>114</v>
      </c>
      <c r="K917" t="s">
        <v>1252</v>
      </c>
      <c r="L917" t="s">
        <v>101</v>
      </c>
      <c r="M917" t="s">
        <v>73</v>
      </c>
      <c r="N917" t="s">
        <v>1116</v>
      </c>
      <c r="O917" t="s">
        <v>86</v>
      </c>
      <c r="P917" t="s">
        <v>585</v>
      </c>
      <c r="Q917" t="s">
        <v>73</v>
      </c>
      <c r="R917" t="s">
        <v>1565</v>
      </c>
      <c r="S917" t="s">
        <v>87</v>
      </c>
      <c r="T917" t="s">
        <v>101</v>
      </c>
    </row>
    <row r="918" spans="1:20" x14ac:dyDescent="0.25">
      <c r="A918" s="1">
        <v>3476</v>
      </c>
      <c r="B918" t="s">
        <v>20</v>
      </c>
      <c r="C918" t="s">
        <v>40</v>
      </c>
      <c r="D918" t="s">
        <v>66</v>
      </c>
      <c r="E918" t="s">
        <v>72</v>
      </c>
      <c r="F918" t="s">
        <v>73</v>
      </c>
      <c r="G918" t="s">
        <v>86</v>
      </c>
      <c r="H918" t="s">
        <v>340</v>
      </c>
      <c r="I918" t="s">
        <v>81</v>
      </c>
      <c r="J918" t="s">
        <v>93</v>
      </c>
      <c r="K918" t="s">
        <v>1214</v>
      </c>
      <c r="L918" t="s">
        <v>126</v>
      </c>
      <c r="M918" t="s">
        <v>74</v>
      </c>
      <c r="N918" t="s">
        <v>73</v>
      </c>
      <c r="O918" t="s">
        <v>108</v>
      </c>
      <c r="P918" t="s">
        <v>1173</v>
      </c>
      <c r="Q918" t="s">
        <v>74</v>
      </c>
      <c r="R918" t="s">
        <v>2062</v>
      </c>
      <c r="S918" t="s">
        <v>82</v>
      </c>
      <c r="T918" t="s">
        <v>76</v>
      </c>
    </row>
    <row r="919" spans="1:20" x14ac:dyDescent="0.25">
      <c r="A919" s="1">
        <v>3477</v>
      </c>
      <c r="B919" t="s">
        <v>20</v>
      </c>
      <c r="C919" t="s">
        <v>29</v>
      </c>
      <c r="D919" t="s">
        <v>66</v>
      </c>
      <c r="E919" t="s">
        <v>60</v>
      </c>
      <c r="F919" t="s">
        <v>74</v>
      </c>
      <c r="G919" t="s">
        <v>78</v>
      </c>
      <c r="H919" t="s">
        <v>927</v>
      </c>
      <c r="I919" t="s">
        <v>77</v>
      </c>
      <c r="J919" t="s">
        <v>88</v>
      </c>
      <c r="K919" t="s">
        <v>1177</v>
      </c>
      <c r="L919" t="s">
        <v>74</v>
      </c>
      <c r="M919" t="s">
        <v>74</v>
      </c>
      <c r="N919" t="s">
        <v>83</v>
      </c>
      <c r="O919" t="s">
        <v>86</v>
      </c>
      <c r="P919" t="s">
        <v>235</v>
      </c>
      <c r="Q919" t="s">
        <v>73</v>
      </c>
      <c r="R919" t="s">
        <v>2137</v>
      </c>
      <c r="S919" t="s">
        <v>99</v>
      </c>
      <c r="T919" t="s">
        <v>87</v>
      </c>
    </row>
    <row r="920" spans="1:20" x14ac:dyDescent="0.25">
      <c r="A920" s="1">
        <v>3478</v>
      </c>
      <c r="B920" t="s">
        <v>20</v>
      </c>
      <c r="C920" t="s">
        <v>30</v>
      </c>
      <c r="D920" t="s">
        <v>66</v>
      </c>
      <c r="E920" t="s">
        <v>49</v>
      </c>
      <c r="F920" t="s">
        <v>73</v>
      </c>
      <c r="G920" t="s">
        <v>113</v>
      </c>
      <c r="H920" t="s">
        <v>215</v>
      </c>
      <c r="I920" t="s">
        <v>99</v>
      </c>
      <c r="J920" t="s">
        <v>104</v>
      </c>
      <c r="K920" t="s">
        <v>1278</v>
      </c>
      <c r="L920" t="s">
        <v>126</v>
      </c>
      <c r="M920" t="s">
        <v>74</v>
      </c>
      <c r="N920" t="s">
        <v>126</v>
      </c>
      <c r="O920" t="s">
        <v>93</v>
      </c>
      <c r="P920" t="s">
        <v>1304</v>
      </c>
      <c r="Q920" t="s">
        <v>74</v>
      </c>
      <c r="R920" t="s">
        <v>1619</v>
      </c>
      <c r="S920" t="s">
        <v>96</v>
      </c>
      <c r="T920" t="s">
        <v>1116</v>
      </c>
    </row>
    <row r="921" spans="1:20" x14ac:dyDescent="0.25">
      <c r="A921" s="1">
        <v>3479</v>
      </c>
      <c r="B921" t="s">
        <v>20</v>
      </c>
      <c r="C921" t="s">
        <v>31</v>
      </c>
      <c r="D921" t="s">
        <v>66</v>
      </c>
      <c r="E921" t="s">
        <v>61</v>
      </c>
      <c r="F921" t="s">
        <v>73</v>
      </c>
      <c r="G921" t="s">
        <v>94</v>
      </c>
      <c r="H921" t="s">
        <v>723</v>
      </c>
      <c r="I921" t="s">
        <v>103</v>
      </c>
      <c r="J921" t="s">
        <v>111</v>
      </c>
      <c r="K921" t="s">
        <v>1285</v>
      </c>
      <c r="L921" t="s">
        <v>1116</v>
      </c>
      <c r="M921" t="s">
        <v>126</v>
      </c>
      <c r="N921" t="s">
        <v>74</v>
      </c>
      <c r="O921" t="s">
        <v>77</v>
      </c>
      <c r="P921" t="s">
        <v>128</v>
      </c>
      <c r="Q921" t="s">
        <v>73</v>
      </c>
      <c r="R921" t="s">
        <v>1670</v>
      </c>
      <c r="S921" t="s">
        <v>82</v>
      </c>
      <c r="T921" t="s">
        <v>1116</v>
      </c>
    </row>
    <row r="922" spans="1:20" x14ac:dyDescent="0.25">
      <c r="A922" s="1">
        <v>3480</v>
      </c>
      <c r="B922" t="s">
        <v>20</v>
      </c>
      <c r="C922" t="s">
        <v>32</v>
      </c>
      <c r="D922" t="s">
        <v>66</v>
      </c>
      <c r="E922" t="s">
        <v>42</v>
      </c>
      <c r="F922" t="s">
        <v>74</v>
      </c>
      <c r="G922" t="s">
        <v>106</v>
      </c>
      <c r="H922" t="s">
        <v>479</v>
      </c>
      <c r="I922" t="s">
        <v>81</v>
      </c>
      <c r="J922" t="s">
        <v>108</v>
      </c>
      <c r="K922" t="s">
        <v>1160</v>
      </c>
      <c r="L922" t="s">
        <v>74</v>
      </c>
      <c r="M922" t="s">
        <v>74</v>
      </c>
      <c r="N922" t="s">
        <v>126</v>
      </c>
      <c r="O922" t="s">
        <v>82</v>
      </c>
      <c r="P922" t="s">
        <v>118</v>
      </c>
      <c r="Q922" t="s">
        <v>73</v>
      </c>
      <c r="R922" t="s">
        <v>2184</v>
      </c>
      <c r="S922" t="s">
        <v>116</v>
      </c>
      <c r="T922" t="s">
        <v>126</v>
      </c>
    </row>
    <row r="923" spans="1:20" x14ac:dyDescent="0.25">
      <c r="A923" s="1">
        <v>3481</v>
      </c>
      <c r="B923" t="s">
        <v>20</v>
      </c>
      <c r="C923" t="s">
        <v>33</v>
      </c>
      <c r="D923" t="s">
        <v>66</v>
      </c>
      <c r="E923" t="s">
        <v>69</v>
      </c>
      <c r="F923" t="s">
        <v>73</v>
      </c>
      <c r="G923" t="s">
        <v>92</v>
      </c>
      <c r="H923" t="s">
        <v>928</v>
      </c>
      <c r="I923" t="s">
        <v>99</v>
      </c>
      <c r="J923" t="s">
        <v>107</v>
      </c>
      <c r="K923" t="s">
        <v>1313</v>
      </c>
      <c r="L923" t="s">
        <v>126</v>
      </c>
      <c r="M923" t="s">
        <v>73</v>
      </c>
      <c r="N923" t="s">
        <v>74</v>
      </c>
      <c r="O923" t="s">
        <v>79</v>
      </c>
      <c r="P923" t="s">
        <v>1085</v>
      </c>
      <c r="Q923" t="s">
        <v>74</v>
      </c>
      <c r="R923" t="s">
        <v>898</v>
      </c>
      <c r="S923" t="s">
        <v>106</v>
      </c>
      <c r="T923" t="s">
        <v>131</v>
      </c>
    </row>
    <row r="924" spans="1:20" x14ac:dyDescent="0.25">
      <c r="A924" s="1">
        <v>3482</v>
      </c>
      <c r="B924" t="s">
        <v>20</v>
      </c>
      <c r="C924" t="s">
        <v>34</v>
      </c>
      <c r="D924" t="s">
        <v>66</v>
      </c>
      <c r="E924" t="s">
        <v>52</v>
      </c>
      <c r="F924" t="s">
        <v>74</v>
      </c>
      <c r="G924" t="s">
        <v>86</v>
      </c>
      <c r="H924" t="s">
        <v>922</v>
      </c>
      <c r="I924" t="s">
        <v>79</v>
      </c>
      <c r="J924" t="s">
        <v>91</v>
      </c>
      <c r="K924" t="s">
        <v>1202</v>
      </c>
      <c r="L924" t="s">
        <v>126</v>
      </c>
      <c r="M924" t="s">
        <v>73</v>
      </c>
      <c r="N924" t="s">
        <v>73</v>
      </c>
      <c r="O924" t="s">
        <v>94</v>
      </c>
      <c r="P924" t="s">
        <v>861</v>
      </c>
      <c r="Q924" t="s">
        <v>74</v>
      </c>
      <c r="R924" t="s">
        <v>1571</v>
      </c>
      <c r="S924" t="s">
        <v>96</v>
      </c>
      <c r="T924" t="s">
        <v>78</v>
      </c>
    </row>
    <row r="925" spans="1:20" x14ac:dyDescent="0.25">
      <c r="A925" s="1">
        <v>3483</v>
      </c>
      <c r="B925" t="s">
        <v>20</v>
      </c>
      <c r="C925" t="s">
        <v>35</v>
      </c>
      <c r="D925" t="s">
        <v>66</v>
      </c>
      <c r="E925" t="s">
        <v>47</v>
      </c>
      <c r="F925" t="s">
        <v>73</v>
      </c>
      <c r="G925" t="s">
        <v>107</v>
      </c>
      <c r="H925" t="s">
        <v>789</v>
      </c>
      <c r="I925" t="s">
        <v>102</v>
      </c>
      <c r="J925" t="s">
        <v>95</v>
      </c>
      <c r="K925" t="s">
        <v>1287</v>
      </c>
      <c r="L925" t="s">
        <v>126</v>
      </c>
      <c r="M925" t="s">
        <v>73</v>
      </c>
      <c r="N925" t="s">
        <v>73</v>
      </c>
      <c r="O925" t="s">
        <v>108</v>
      </c>
      <c r="P925" t="s">
        <v>585</v>
      </c>
      <c r="Q925" t="s">
        <v>74</v>
      </c>
      <c r="R925" t="s">
        <v>1474</v>
      </c>
      <c r="S925" t="s">
        <v>96</v>
      </c>
      <c r="T925" t="s">
        <v>76</v>
      </c>
    </row>
    <row r="926" spans="1:20" x14ac:dyDescent="0.25">
      <c r="A926" s="1">
        <v>3484</v>
      </c>
      <c r="B926" t="s">
        <v>20</v>
      </c>
      <c r="C926" t="s">
        <v>36</v>
      </c>
      <c r="D926" t="s">
        <v>66</v>
      </c>
      <c r="E926" t="s">
        <v>72</v>
      </c>
      <c r="F926" t="s">
        <v>74</v>
      </c>
      <c r="G926" t="s">
        <v>86</v>
      </c>
      <c r="H926" t="s">
        <v>517</v>
      </c>
      <c r="I926" t="s">
        <v>96</v>
      </c>
      <c r="J926" t="s">
        <v>98</v>
      </c>
      <c r="K926" t="s">
        <v>1191</v>
      </c>
      <c r="L926" t="s">
        <v>126</v>
      </c>
      <c r="M926" t="s">
        <v>74</v>
      </c>
      <c r="N926" t="s">
        <v>126</v>
      </c>
      <c r="O926" t="s">
        <v>102</v>
      </c>
      <c r="P926" t="s">
        <v>396</v>
      </c>
      <c r="Q926" t="s">
        <v>126</v>
      </c>
      <c r="R926" t="s">
        <v>1918</v>
      </c>
      <c r="S926" t="s">
        <v>76</v>
      </c>
      <c r="T926" t="s">
        <v>126</v>
      </c>
    </row>
    <row r="927" spans="1:20" x14ac:dyDescent="0.25">
      <c r="A927" s="1">
        <v>3485</v>
      </c>
      <c r="B927" t="s">
        <v>20</v>
      </c>
      <c r="C927" t="s">
        <v>37</v>
      </c>
      <c r="D927" t="s">
        <v>66</v>
      </c>
      <c r="E927" t="s">
        <v>43</v>
      </c>
      <c r="F927" t="s">
        <v>73</v>
      </c>
      <c r="G927" t="s">
        <v>86</v>
      </c>
      <c r="H927" t="s">
        <v>382</v>
      </c>
      <c r="I927" t="s">
        <v>89</v>
      </c>
      <c r="J927" t="s">
        <v>79</v>
      </c>
      <c r="K927" t="s">
        <v>1177</v>
      </c>
      <c r="L927" t="s">
        <v>126</v>
      </c>
      <c r="M927" t="s">
        <v>74</v>
      </c>
      <c r="N927" t="s">
        <v>101</v>
      </c>
      <c r="O927" t="s">
        <v>77</v>
      </c>
      <c r="P927" t="s">
        <v>782</v>
      </c>
      <c r="Q927" t="s">
        <v>74</v>
      </c>
      <c r="R927" t="s">
        <v>1918</v>
      </c>
      <c r="S927" t="s">
        <v>116</v>
      </c>
      <c r="T927" t="s">
        <v>1116</v>
      </c>
    </row>
    <row r="928" spans="1:20" x14ac:dyDescent="0.25">
      <c r="A928" s="1">
        <v>3486</v>
      </c>
      <c r="B928" t="s">
        <v>20</v>
      </c>
      <c r="C928" t="s">
        <v>38</v>
      </c>
      <c r="D928" t="s">
        <v>66</v>
      </c>
      <c r="E928" t="s">
        <v>61</v>
      </c>
      <c r="F928" t="s">
        <v>74</v>
      </c>
      <c r="G928" t="s">
        <v>99</v>
      </c>
      <c r="H928" t="s">
        <v>236</v>
      </c>
      <c r="I928" t="s">
        <v>105</v>
      </c>
      <c r="J928" t="s">
        <v>213</v>
      </c>
      <c r="K928" t="s">
        <v>1363</v>
      </c>
      <c r="L928" t="s">
        <v>74</v>
      </c>
      <c r="M928" t="s">
        <v>101</v>
      </c>
      <c r="N928" t="s">
        <v>73</v>
      </c>
      <c r="O928" t="s">
        <v>114</v>
      </c>
      <c r="P928" t="s">
        <v>260</v>
      </c>
      <c r="Q928" t="s">
        <v>73</v>
      </c>
      <c r="R928" t="s">
        <v>1657</v>
      </c>
      <c r="S928" t="s">
        <v>103</v>
      </c>
      <c r="T928" t="s">
        <v>78</v>
      </c>
    </row>
    <row r="929" spans="1:20" x14ac:dyDescent="0.25">
      <c r="A929" s="1">
        <v>3487</v>
      </c>
      <c r="B929" t="s">
        <v>20</v>
      </c>
      <c r="C929" t="s">
        <v>39</v>
      </c>
      <c r="D929" t="s">
        <v>66</v>
      </c>
      <c r="E929" t="s">
        <v>49</v>
      </c>
      <c r="F929" t="s">
        <v>74</v>
      </c>
      <c r="G929" t="s">
        <v>82</v>
      </c>
      <c r="H929" t="s">
        <v>189</v>
      </c>
      <c r="I929" t="s">
        <v>89</v>
      </c>
      <c r="J929" t="s">
        <v>113</v>
      </c>
      <c r="K929" t="s">
        <v>1016</v>
      </c>
      <c r="L929" t="s">
        <v>74</v>
      </c>
      <c r="M929" t="s">
        <v>126</v>
      </c>
      <c r="N929" t="s">
        <v>101</v>
      </c>
      <c r="O929" t="s">
        <v>98</v>
      </c>
      <c r="P929" t="s">
        <v>537</v>
      </c>
      <c r="Q929" t="s">
        <v>73</v>
      </c>
      <c r="R929" t="s">
        <v>863</v>
      </c>
      <c r="S929" t="s">
        <v>85</v>
      </c>
      <c r="T929" t="s">
        <v>131</v>
      </c>
    </row>
    <row r="930" spans="1:20" x14ac:dyDescent="0.25">
      <c r="A930" s="1">
        <v>3488</v>
      </c>
      <c r="B930" t="s">
        <v>20</v>
      </c>
      <c r="C930" t="s">
        <v>24</v>
      </c>
      <c r="D930" t="s">
        <v>67</v>
      </c>
      <c r="E930" t="s">
        <v>72</v>
      </c>
      <c r="F930" t="s">
        <v>73</v>
      </c>
      <c r="G930" t="s">
        <v>89</v>
      </c>
      <c r="H930" t="s">
        <v>482</v>
      </c>
      <c r="I930" t="s">
        <v>79</v>
      </c>
      <c r="J930" t="s">
        <v>84</v>
      </c>
      <c r="K930" t="s">
        <v>1211</v>
      </c>
      <c r="L930" t="s">
        <v>73</v>
      </c>
      <c r="M930" t="s">
        <v>126</v>
      </c>
      <c r="N930" t="s">
        <v>73</v>
      </c>
      <c r="O930" t="s">
        <v>85</v>
      </c>
      <c r="P930" t="s">
        <v>121</v>
      </c>
      <c r="Q930" t="s">
        <v>74</v>
      </c>
      <c r="R930" t="s">
        <v>457</v>
      </c>
      <c r="S930" t="s">
        <v>78</v>
      </c>
      <c r="T930" t="s">
        <v>101</v>
      </c>
    </row>
    <row r="931" spans="1:20" x14ac:dyDescent="0.25">
      <c r="A931" s="1">
        <v>3489</v>
      </c>
      <c r="B931" t="s">
        <v>20</v>
      </c>
      <c r="C931" t="s">
        <v>25</v>
      </c>
      <c r="D931" t="s">
        <v>67</v>
      </c>
      <c r="E931" t="s">
        <v>47</v>
      </c>
      <c r="F931" t="s">
        <v>74</v>
      </c>
      <c r="G931" t="s">
        <v>89</v>
      </c>
      <c r="H931" t="s">
        <v>409</v>
      </c>
      <c r="I931" t="s">
        <v>95</v>
      </c>
      <c r="J931" t="s">
        <v>128</v>
      </c>
      <c r="K931" t="s">
        <v>1297</v>
      </c>
      <c r="L931" t="s">
        <v>74</v>
      </c>
      <c r="M931" t="s">
        <v>73</v>
      </c>
      <c r="N931" t="s">
        <v>74</v>
      </c>
      <c r="O931" t="s">
        <v>81</v>
      </c>
      <c r="P931" t="s">
        <v>119</v>
      </c>
      <c r="Q931" t="s">
        <v>73</v>
      </c>
      <c r="R931" t="s">
        <v>1562</v>
      </c>
      <c r="S931" t="s">
        <v>89</v>
      </c>
      <c r="T931" t="s">
        <v>1116</v>
      </c>
    </row>
    <row r="932" spans="1:20" x14ac:dyDescent="0.25">
      <c r="A932" s="1">
        <v>3490</v>
      </c>
      <c r="B932" t="s">
        <v>20</v>
      </c>
      <c r="C932" t="s">
        <v>26</v>
      </c>
      <c r="D932" t="s">
        <v>67</v>
      </c>
      <c r="E932" t="s">
        <v>66</v>
      </c>
      <c r="F932" t="s">
        <v>73</v>
      </c>
      <c r="G932" t="s">
        <v>93</v>
      </c>
      <c r="H932" t="s">
        <v>1026</v>
      </c>
      <c r="I932" t="s">
        <v>102</v>
      </c>
      <c r="J932" t="s">
        <v>95</v>
      </c>
      <c r="K932" t="s">
        <v>1288</v>
      </c>
      <c r="L932" t="s">
        <v>126</v>
      </c>
      <c r="M932" t="s">
        <v>73</v>
      </c>
      <c r="N932" t="s">
        <v>73</v>
      </c>
      <c r="O932" t="s">
        <v>79</v>
      </c>
      <c r="P932" t="s">
        <v>765</v>
      </c>
      <c r="Q932" t="s">
        <v>126</v>
      </c>
      <c r="R932" t="s">
        <v>2123</v>
      </c>
      <c r="S932" t="s">
        <v>78</v>
      </c>
      <c r="T932" t="s">
        <v>1116</v>
      </c>
    </row>
    <row r="933" spans="1:20" x14ac:dyDescent="0.25">
      <c r="A933" s="1">
        <v>3491</v>
      </c>
      <c r="B933" t="s">
        <v>20</v>
      </c>
      <c r="C933" t="s">
        <v>27</v>
      </c>
      <c r="D933" t="s">
        <v>67</v>
      </c>
      <c r="E933" t="s">
        <v>56</v>
      </c>
      <c r="F933" t="s">
        <v>74</v>
      </c>
      <c r="G933" t="s">
        <v>96</v>
      </c>
      <c r="H933" t="s">
        <v>644</v>
      </c>
      <c r="I933" t="s">
        <v>79</v>
      </c>
      <c r="J933" t="s">
        <v>125</v>
      </c>
      <c r="K933" t="s">
        <v>1170</v>
      </c>
      <c r="L933" t="s">
        <v>126</v>
      </c>
      <c r="M933" t="s">
        <v>74</v>
      </c>
      <c r="N933" t="s">
        <v>1116</v>
      </c>
      <c r="O933" t="s">
        <v>81</v>
      </c>
      <c r="P933" t="s">
        <v>609</v>
      </c>
      <c r="Q933" t="s">
        <v>73</v>
      </c>
      <c r="R933" t="s">
        <v>198</v>
      </c>
      <c r="S933" t="s">
        <v>75</v>
      </c>
      <c r="T933" t="s">
        <v>117</v>
      </c>
    </row>
    <row r="934" spans="1:20" x14ac:dyDescent="0.25">
      <c r="A934" s="1">
        <v>3492</v>
      </c>
      <c r="B934" t="s">
        <v>20</v>
      </c>
      <c r="C934" t="s">
        <v>28</v>
      </c>
      <c r="D934" t="s">
        <v>67</v>
      </c>
      <c r="E934" t="s">
        <v>62</v>
      </c>
      <c r="F934" t="s">
        <v>74</v>
      </c>
      <c r="G934" t="s">
        <v>82</v>
      </c>
      <c r="H934" t="s">
        <v>715</v>
      </c>
      <c r="I934" t="s">
        <v>114</v>
      </c>
      <c r="J934" t="s">
        <v>105</v>
      </c>
      <c r="K934" t="s">
        <v>1163</v>
      </c>
      <c r="L934" t="s">
        <v>74</v>
      </c>
      <c r="M934" t="s">
        <v>73</v>
      </c>
      <c r="N934" t="s">
        <v>101</v>
      </c>
      <c r="O934" t="s">
        <v>75</v>
      </c>
      <c r="P934" t="s">
        <v>439</v>
      </c>
      <c r="Q934" t="s">
        <v>73</v>
      </c>
      <c r="R934" t="s">
        <v>1556</v>
      </c>
      <c r="S934" t="s">
        <v>116</v>
      </c>
      <c r="T934" t="s">
        <v>126</v>
      </c>
    </row>
    <row r="935" spans="1:20" x14ac:dyDescent="0.25">
      <c r="A935" s="1">
        <v>3493</v>
      </c>
      <c r="B935" t="s">
        <v>20</v>
      </c>
      <c r="C935" t="s">
        <v>40</v>
      </c>
      <c r="D935" t="s">
        <v>67</v>
      </c>
      <c r="E935" t="s">
        <v>59</v>
      </c>
      <c r="F935" t="s">
        <v>73</v>
      </c>
      <c r="G935" t="s">
        <v>79</v>
      </c>
      <c r="H935" t="s">
        <v>217</v>
      </c>
      <c r="I935" t="s">
        <v>77</v>
      </c>
      <c r="J935" t="s">
        <v>107</v>
      </c>
      <c r="K935" t="s">
        <v>1215</v>
      </c>
      <c r="L935" t="s">
        <v>73</v>
      </c>
      <c r="M935" t="s">
        <v>73</v>
      </c>
      <c r="N935" t="s">
        <v>73</v>
      </c>
      <c r="O935" t="s">
        <v>111</v>
      </c>
      <c r="P935" t="s">
        <v>1300</v>
      </c>
      <c r="Q935" t="s">
        <v>101</v>
      </c>
      <c r="R935" t="s">
        <v>2153</v>
      </c>
      <c r="S935" t="s">
        <v>96</v>
      </c>
      <c r="T935" t="s">
        <v>76</v>
      </c>
    </row>
    <row r="936" spans="1:20" x14ac:dyDescent="0.25">
      <c r="A936" s="1">
        <v>3494</v>
      </c>
      <c r="B936" t="s">
        <v>20</v>
      </c>
      <c r="C936" t="s">
        <v>29</v>
      </c>
      <c r="D936" t="s">
        <v>67</v>
      </c>
      <c r="E936" t="s">
        <v>63</v>
      </c>
      <c r="F936" t="s">
        <v>74</v>
      </c>
      <c r="G936" t="s">
        <v>86</v>
      </c>
      <c r="H936" t="s">
        <v>742</v>
      </c>
      <c r="I936" t="s">
        <v>99</v>
      </c>
      <c r="J936" t="s">
        <v>92</v>
      </c>
      <c r="K936" t="s">
        <v>1300</v>
      </c>
      <c r="L936" t="s">
        <v>126</v>
      </c>
      <c r="M936" t="s">
        <v>73</v>
      </c>
      <c r="N936" t="s">
        <v>73</v>
      </c>
      <c r="O936" t="s">
        <v>113</v>
      </c>
      <c r="P936" t="s">
        <v>824</v>
      </c>
      <c r="Q936" t="s">
        <v>126</v>
      </c>
      <c r="R936" t="s">
        <v>1703</v>
      </c>
      <c r="S936" t="s">
        <v>85</v>
      </c>
      <c r="T936" t="s">
        <v>76</v>
      </c>
    </row>
    <row r="937" spans="1:20" x14ac:dyDescent="0.25">
      <c r="A937" s="1">
        <v>3495</v>
      </c>
      <c r="B937" t="s">
        <v>20</v>
      </c>
      <c r="C937" t="s">
        <v>31</v>
      </c>
      <c r="D937" t="s">
        <v>67</v>
      </c>
      <c r="E937" t="s">
        <v>43</v>
      </c>
      <c r="F937" t="s">
        <v>73</v>
      </c>
      <c r="G937" t="s">
        <v>98</v>
      </c>
      <c r="H937" t="s">
        <v>175</v>
      </c>
      <c r="I937" t="s">
        <v>99</v>
      </c>
      <c r="J937" t="s">
        <v>95</v>
      </c>
      <c r="K937" t="s">
        <v>1223</v>
      </c>
      <c r="L937" t="s">
        <v>74</v>
      </c>
      <c r="M937" t="s">
        <v>74</v>
      </c>
      <c r="N937" t="s">
        <v>101</v>
      </c>
      <c r="O937" t="s">
        <v>113</v>
      </c>
      <c r="P937" t="s">
        <v>125</v>
      </c>
      <c r="Q937" t="s">
        <v>73</v>
      </c>
      <c r="R937" t="s">
        <v>1507</v>
      </c>
      <c r="S937" t="s">
        <v>75</v>
      </c>
      <c r="T937" t="s">
        <v>1116</v>
      </c>
    </row>
    <row r="938" spans="1:20" x14ac:dyDescent="0.25">
      <c r="A938" s="1">
        <v>3496</v>
      </c>
      <c r="B938" t="s">
        <v>20</v>
      </c>
      <c r="C938" t="s">
        <v>32</v>
      </c>
      <c r="D938" t="s">
        <v>67</v>
      </c>
      <c r="E938" t="s">
        <v>49</v>
      </c>
      <c r="F938" t="s">
        <v>74</v>
      </c>
      <c r="G938" t="s">
        <v>80</v>
      </c>
      <c r="H938" t="s">
        <v>868</v>
      </c>
      <c r="I938" t="s">
        <v>103</v>
      </c>
      <c r="J938" t="s">
        <v>107</v>
      </c>
      <c r="K938" t="s">
        <v>1221</v>
      </c>
      <c r="L938" t="s">
        <v>126</v>
      </c>
      <c r="M938" t="s">
        <v>73</v>
      </c>
      <c r="N938" t="s">
        <v>126</v>
      </c>
      <c r="O938" t="s">
        <v>114</v>
      </c>
      <c r="P938" t="s">
        <v>772</v>
      </c>
      <c r="Q938" t="s">
        <v>126</v>
      </c>
      <c r="R938" t="s">
        <v>1565</v>
      </c>
      <c r="S938" t="s">
        <v>82</v>
      </c>
      <c r="T938" t="s">
        <v>76</v>
      </c>
    </row>
    <row r="939" spans="1:20" x14ac:dyDescent="0.25">
      <c r="A939" s="1">
        <v>3497</v>
      </c>
      <c r="B939" t="s">
        <v>20</v>
      </c>
      <c r="C939" t="s">
        <v>33</v>
      </c>
      <c r="D939" t="s">
        <v>67</v>
      </c>
      <c r="E939" t="s">
        <v>48</v>
      </c>
      <c r="F939" t="s">
        <v>73</v>
      </c>
      <c r="G939" t="s">
        <v>87</v>
      </c>
      <c r="H939" t="s">
        <v>621</v>
      </c>
      <c r="I939" t="s">
        <v>98</v>
      </c>
      <c r="J939" t="s">
        <v>88</v>
      </c>
      <c r="K939" t="s">
        <v>1167</v>
      </c>
      <c r="L939" t="s">
        <v>74</v>
      </c>
      <c r="M939" t="s">
        <v>74</v>
      </c>
      <c r="N939" t="s">
        <v>117</v>
      </c>
      <c r="O939" t="s">
        <v>82</v>
      </c>
      <c r="P939" t="s">
        <v>108</v>
      </c>
      <c r="Q939" t="s">
        <v>73</v>
      </c>
      <c r="R939" t="s">
        <v>1806</v>
      </c>
      <c r="S939" t="s">
        <v>106</v>
      </c>
      <c r="T939" t="s">
        <v>1116</v>
      </c>
    </row>
    <row r="940" spans="1:20" x14ac:dyDescent="0.25">
      <c r="A940" s="1">
        <v>3498</v>
      </c>
      <c r="B940" t="s">
        <v>20</v>
      </c>
      <c r="C940" t="s">
        <v>34</v>
      </c>
      <c r="D940" t="s">
        <v>67</v>
      </c>
      <c r="E940" t="s">
        <v>54</v>
      </c>
      <c r="F940" t="s">
        <v>73</v>
      </c>
      <c r="G940" t="s">
        <v>76</v>
      </c>
      <c r="H940" t="s">
        <v>297</v>
      </c>
      <c r="I940" t="s">
        <v>102</v>
      </c>
      <c r="J940" t="s">
        <v>97</v>
      </c>
      <c r="K940" t="s">
        <v>1192</v>
      </c>
      <c r="L940" t="s">
        <v>74</v>
      </c>
      <c r="M940" t="s">
        <v>126</v>
      </c>
      <c r="N940" t="s">
        <v>101</v>
      </c>
      <c r="O940" t="s">
        <v>102</v>
      </c>
      <c r="P940" t="s">
        <v>183</v>
      </c>
      <c r="Q940" t="s">
        <v>73</v>
      </c>
      <c r="R940" t="s">
        <v>1987</v>
      </c>
      <c r="S940" t="s">
        <v>106</v>
      </c>
      <c r="T940" t="s">
        <v>117</v>
      </c>
    </row>
    <row r="941" spans="1:20" x14ac:dyDescent="0.25">
      <c r="A941" s="1">
        <v>3499</v>
      </c>
      <c r="B941" t="s">
        <v>20</v>
      </c>
      <c r="C941" t="s">
        <v>35</v>
      </c>
      <c r="D941" t="s">
        <v>67</v>
      </c>
      <c r="E941" t="s">
        <v>61</v>
      </c>
      <c r="F941" t="s">
        <v>74</v>
      </c>
      <c r="G941" t="s">
        <v>96</v>
      </c>
      <c r="H941" t="s">
        <v>590</v>
      </c>
      <c r="I941" t="s">
        <v>77</v>
      </c>
      <c r="J941" t="s">
        <v>91</v>
      </c>
      <c r="K941" t="s">
        <v>1127</v>
      </c>
      <c r="L941" t="s">
        <v>126</v>
      </c>
      <c r="M941" t="s">
        <v>126</v>
      </c>
      <c r="N941" t="s">
        <v>126</v>
      </c>
      <c r="O941" t="s">
        <v>96</v>
      </c>
      <c r="P941" t="s">
        <v>127</v>
      </c>
      <c r="Q941" t="s">
        <v>73</v>
      </c>
      <c r="R941" t="s">
        <v>1441</v>
      </c>
      <c r="S941" t="s">
        <v>116</v>
      </c>
      <c r="T941" t="s">
        <v>1116</v>
      </c>
    </row>
    <row r="942" spans="1:20" x14ac:dyDescent="0.25">
      <c r="A942" s="1">
        <v>3500</v>
      </c>
      <c r="B942" t="s">
        <v>20</v>
      </c>
      <c r="C942" t="s">
        <v>36</v>
      </c>
      <c r="D942" t="s">
        <v>67</v>
      </c>
      <c r="E942" t="s">
        <v>44</v>
      </c>
      <c r="F942" t="s">
        <v>73</v>
      </c>
      <c r="G942" t="s">
        <v>90</v>
      </c>
      <c r="H942" t="s">
        <v>700</v>
      </c>
      <c r="I942" t="s">
        <v>106</v>
      </c>
      <c r="J942" t="s">
        <v>114</v>
      </c>
      <c r="K942" t="s">
        <v>1216</v>
      </c>
      <c r="L942" t="s">
        <v>126</v>
      </c>
      <c r="M942" t="s">
        <v>74</v>
      </c>
      <c r="N942" t="s">
        <v>131</v>
      </c>
      <c r="O942" t="s">
        <v>81</v>
      </c>
      <c r="P942" t="s">
        <v>178</v>
      </c>
      <c r="Q942" t="s">
        <v>74</v>
      </c>
      <c r="R942" t="s">
        <v>2186</v>
      </c>
      <c r="S942" t="s">
        <v>87</v>
      </c>
      <c r="T942" t="s">
        <v>101</v>
      </c>
    </row>
    <row r="943" spans="1:20" x14ac:dyDescent="0.25">
      <c r="A943" s="1">
        <v>3501</v>
      </c>
      <c r="B943" t="s">
        <v>20</v>
      </c>
      <c r="C943" t="s">
        <v>37</v>
      </c>
      <c r="D943" t="s">
        <v>67</v>
      </c>
      <c r="E943" t="s">
        <v>47</v>
      </c>
      <c r="F943" t="s">
        <v>73</v>
      </c>
      <c r="G943" t="s">
        <v>90</v>
      </c>
      <c r="H943" t="s">
        <v>177</v>
      </c>
      <c r="I943" t="s">
        <v>89</v>
      </c>
      <c r="J943" t="s">
        <v>86</v>
      </c>
      <c r="K943" t="s">
        <v>1125</v>
      </c>
      <c r="L943" t="s">
        <v>73</v>
      </c>
      <c r="M943" t="s">
        <v>74</v>
      </c>
      <c r="N943" t="s">
        <v>74</v>
      </c>
      <c r="O943" t="s">
        <v>94</v>
      </c>
      <c r="P943" t="s">
        <v>816</v>
      </c>
      <c r="Q943" t="s">
        <v>126</v>
      </c>
      <c r="R943" t="s">
        <v>1632</v>
      </c>
      <c r="S943" t="s">
        <v>85</v>
      </c>
      <c r="T943" t="s">
        <v>83</v>
      </c>
    </row>
    <row r="944" spans="1:20" x14ac:dyDescent="0.25">
      <c r="A944" s="1">
        <v>3502</v>
      </c>
      <c r="B944" t="s">
        <v>20</v>
      </c>
      <c r="C944" t="s">
        <v>38</v>
      </c>
      <c r="D944" t="s">
        <v>67</v>
      </c>
      <c r="E944" t="s">
        <v>43</v>
      </c>
      <c r="F944" t="s">
        <v>74</v>
      </c>
      <c r="G944" t="s">
        <v>86</v>
      </c>
      <c r="H944" t="s">
        <v>626</v>
      </c>
      <c r="I944" t="s">
        <v>79</v>
      </c>
      <c r="J944" t="s">
        <v>109</v>
      </c>
      <c r="K944" t="s">
        <v>1172</v>
      </c>
      <c r="L944" t="s">
        <v>74</v>
      </c>
      <c r="M944" t="s">
        <v>74</v>
      </c>
      <c r="N944" t="s">
        <v>126</v>
      </c>
      <c r="O944" t="s">
        <v>92</v>
      </c>
      <c r="P944" t="s">
        <v>919</v>
      </c>
      <c r="Q944" t="s">
        <v>74</v>
      </c>
      <c r="R944" t="s">
        <v>2114</v>
      </c>
      <c r="S944" t="s">
        <v>75</v>
      </c>
      <c r="T944" t="s">
        <v>87</v>
      </c>
    </row>
    <row r="945" spans="1:20" x14ac:dyDescent="0.25">
      <c r="A945" s="1">
        <v>3503</v>
      </c>
      <c r="B945" t="s">
        <v>20</v>
      </c>
      <c r="C945" t="s">
        <v>39</v>
      </c>
      <c r="D945" t="s">
        <v>67</v>
      </c>
      <c r="E945" t="s">
        <v>48</v>
      </c>
      <c r="F945" t="s">
        <v>74</v>
      </c>
      <c r="G945" t="s">
        <v>77</v>
      </c>
      <c r="H945" t="s">
        <v>622</v>
      </c>
      <c r="I945" t="s">
        <v>113</v>
      </c>
      <c r="J945" t="s">
        <v>104</v>
      </c>
      <c r="K945" t="s">
        <v>1258</v>
      </c>
      <c r="L945" t="s">
        <v>126</v>
      </c>
      <c r="M945" t="s">
        <v>74</v>
      </c>
      <c r="N945" t="s">
        <v>1116</v>
      </c>
      <c r="O945" t="s">
        <v>108</v>
      </c>
      <c r="P945" t="s">
        <v>1254</v>
      </c>
      <c r="Q945" t="s">
        <v>74</v>
      </c>
      <c r="R945" t="s">
        <v>884</v>
      </c>
      <c r="S945" t="s">
        <v>106</v>
      </c>
      <c r="T945" t="s">
        <v>117</v>
      </c>
    </row>
    <row r="946" spans="1:20" x14ac:dyDescent="0.25">
      <c r="A946" s="1">
        <v>3504</v>
      </c>
      <c r="B946" t="s">
        <v>20</v>
      </c>
      <c r="C946" t="s">
        <v>24</v>
      </c>
      <c r="D946" t="s">
        <v>68</v>
      </c>
      <c r="E946" t="s">
        <v>58</v>
      </c>
      <c r="F946" t="s">
        <v>74</v>
      </c>
      <c r="G946" t="s">
        <v>73</v>
      </c>
      <c r="H946" t="s">
        <v>108</v>
      </c>
      <c r="I946" t="s">
        <v>75</v>
      </c>
      <c r="J946" t="s">
        <v>80</v>
      </c>
      <c r="K946" t="s">
        <v>726</v>
      </c>
      <c r="L946" t="s">
        <v>73</v>
      </c>
      <c r="M946" t="s">
        <v>126</v>
      </c>
      <c r="N946" t="s">
        <v>126</v>
      </c>
      <c r="O946" t="s">
        <v>102</v>
      </c>
      <c r="P946" t="s">
        <v>297</v>
      </c>
      <c r="Q946" t="s">
        <v>73</v>
      </c>
      <c r="R946" t="s">
        <v>1616</v>
      </c>
      <c r="S946" t="s">
        <v>106</v>
      </c>
      <c r="T946" t="s">
        <v>101</v>
      </c>
    </row>
    <row r="947" spans="1:20" x14ac:dyDescent="0.25">
      <c r="A947" s="1">
        <v>3505</v>
      </c>
      <c r="B947" t="s">
        <v>20</v>
      </c>
      <c r="C947" t="s">
        <v>25</v>
      </c>
      <c r="D947" t="s">
        <v>68</v>
      </c>
      <c r="E947" t="s">
        <v>45</v>
      </c>
      <c r="F947" t="s">
        <v>73</v>
      </c>
      <c r="G947" t="s">
        <v>119</v>
      </c>
      <c r="H947" t="s">
        <v>502</v>
      </c>
      <c r="I947" t="s">
        <v>77</v>
      </c>
      <c r="J947" t="s">
        <v>104</v>
      </c>
      <c r="K947" t="s">
        <v>1319</v>
      </c>
      <c r="L947" t="s">
        <v>1116</v>
      </c>
      <c r="M947" t="s">
        <v>74</v>
      </c>
      <c r="N947" t="s">
        <v>74</v>
      </c>
      <c r="O947" t="s">
        <v>97</v>
      </c>
      <c r="P947" t="s">
        <v>1167</v>
      </c>
      <c r="Q947" t="s">
        <v>73</v>
      </c>
      <c r="R947" t="s">
        <v>950</v>
      </c>
      <c r="S947" t="s">
        <v>106</v>
      </c>
      <c r="T947" t="s">
        <v>76</v>
      </c>
    </row>
    <row r="948" spans="1:20" x14ac:dyDescent="0.25">
      <c r="A948" s="1">
        <v>3506</v>
      </c>
      <c r="B948" t="s">
        <v>20</v>
      </c>
      <c r="C948" t="s">
        <v>26</v>
      </c>
      <c r="D948" t="s">
        <v>68</v>
      </c>
      <c r="E948" t="s">
        <v>69</v>
      </c>
      <c r="F948" t="s">
        <v>73</v>
      </c>
      <c r="G948" t="s">
        <v>97</v>
      </c>
      <c r="H948" t="s">
        <v>346</v>
      </c>
      <c r="I948" t="s">
        <v>103</v>
      </c>
      <c r="J948" t="s">
        <v>107</v>
      </c>
      <c r="K948" t="s">
        <v>1307</v>
      </c>
      <c r="L948" t="s">
        <v>126</v>
      </c>
      <c r="M948" t="s">
        <v>74</v>
      </c>
      <c r="N948" t="s">
        <v>126</v>
      </c>
      <c r="O948" t="s">
        <v>95</v>
      </c>
      <c r="P948" t="s">
        <v>772</v>
      </c>
      <c r="Q948" t="s">
        <v>126</v>
      </c>
      <c r="R948" t="s">
        <v>2125</v>
      </c>
      <c r="S948" t="s">
        <v>96</v>
      </c>
      <c r="T948" t="s">
        <v>87</v>
      </c>
    </row>
    <row r="949" spans="1:20" x14ac:dyDescent="0.25">
      <c r="A949" s="1">
        <v>3507</v>
      </c>
      <c r="B949" t="s">
        <v>20</v>
      </c>
      <c r="C949" t="s">
        <v>27</v>
      </c>
      <c r="D949" t="s">
        <v>68</v>
      </c>
      <c r="E949" t="s">
        <v>49</v>
      </c>
      <c r="F949" t="s">
        <v>74</v>
      </c>
      <c r="G949" t="s">
        <v>77</v>
      </c>
      <c r="H949" t="s">
        <v>343</v>
      </c>
      <c r="I949" t="s">
        <v>102</v>
      </c>
      <c r="J949" t="s">
        <v>107</v>
      </c>
      <c r="K949" t="s">
        <v>1291</v>
      </c>
      <c r="L949" t="s">
        <v>126</v>
      </c>
      <c r="M949" t="s">
        <v>73</v>
      </c>
      <c r="N949" t="s">
        <v>126</v>
      </c>
      <c r="O949" t="s">
        <v>91</v>
      </c>
      <c r="P949" t="s">
        <v>1327</v>
      </c>
      <c r="Q949" t="s">
        <v>74</v>
      </c>
      <c r="R949" t="s">
        <v>2024</v>
      </c>
      <c r="S949" t="s">
        <v>96</v>
      </c>
      <c r="T949" t="s">
        <v>83</v>
      </c>
    </row>
    <row r="950" spans="1:20" x14ac:dyDescent="0.25">
      <c r="A950" s="1">
        <v>3508</v>
      </c>
      <c r="B950" t="s">
        <v>20</v>
      </c>
      <c r="C950" t="s">
        <v>28</v>
      </c>
      <c r="D950" t="s">
        <v>68</v>
      </c>
      <c r="E950" t="s">
        <v>41</v>
      </c>
      <c r="F950" t="s">
        <v>74</v>
      </c>
      <c r="G950" t="s">
        <v>108</v>
      </c>
      <c r="H950" t="s">
        <v>780</v>
      </c>
      <c r="I950" t="s">
        <v>116</v>
      </c>
      <c r="J950" t="s">
        <v>94</v>
      </c>
      <c r="K950" t="s">
        <v>995</v>
      </c>
      <c r="L950" t="s">
        <v>126</v>
      </c>
      <c r="M950" t="s">
        <v>73</v>
      </c>
      <c r="N950" t="s">
        <v>74</v>
      </c>
      <c r="O950" t="s">
        <v>97</v>
      </c>
      <c r="P950" t="s">
        <v>1121</v>
      </c>
      <c r="Q950" t="s">
        <v>126</v>
      </c>
      <c r="R950" t="s">
        <v>1500</v>
      </c>
      <c r="S950" t="s">
        <v>89</v>
      </c>
      <c r="T950" t="s">
        <v>131</v>
      </c>
    </row>
    <row r="951" spans="1:20" x14ac:dyDescent="0.25">
      <c r="A951" s="1">
        <v>3509</v>
      </c>
      <c r="B951" t="s">
        <v>20</v>
      </c>
      <c r="C951" t="s">
        <v>40</v>
      </c>
      <c r="D951" t="s">
        <v>68</v>
      </c>
      <c r="E951" t="s">
        <v>44</v>
      </c>
      <c r="F951" t="s">
        <v>73</v>
      </c>
      <c r="G951" t="s">
        <v>110</v>
      </c>
      <c r="H951" t="s">
        <v>534</v>
      </c>
      <c r="I951" t="s">
        <v>89</v>
      </c>
      <c r="J951" t="s">
        <v>86</v>
      </c>
      <c r="K951" t="s">
        <v>1186</v>
      </c>
      <c r="L951" t="s">
        <v>126</v>
      </c>
      <c r="M951" t="s">
        <v>73</v>
      </c>
      <c r="N951" t="s">
        <v>101</v>
      </c>
      <c r="O951" t="s">
        <v>109</v>
      </c>
      <c r="P951" t="s">
        <v>1202</v>
      </c>
      <c r="Q951" t="s">
        <v>1116</v>
      </c>
      <c r="R951" t="s">
        <v>2037</v>
      </c>
      <c r="S951" t="s">
        <v>82</v>
      </c>
      <c r="T951" t="s">
        <v>117</v>
      </c>
    </row>
    <row r="952" spans="1:20" x14ac:dyDescent="0.25">
      <c r="A952" s="1">
        <v>3510</v>
      </c>
      <c r="B952" t="s">
        <v>20</v>
      </c>
      <c r="C952" t="s">
        <v>29</v>
      </c>
      <c r="D952" t="s">
        <v>68</v>
      </c>
      <c r="E952" t="s">
        <v>70</v>
      </c>
      <c r="F952" t="s">
        <v>74</v>
      </c>
      <c r="G952" t="s">
        <v>93</v>
      </c>
      <c r="H952" t="s">
        <v>743</v>
      </c>
      <c r="I952" t="s">
        <v>98</v>
      </c>
      <c r="J952" t="s">
        <v>79</v>
      </c>
      <c r="K952" t="s">
        <v>1266</v>
      </c>
      <c r="L952" t="s">
        <v>101</v>
      </c>
      <c r="M952" t="s">
        <v>74</v>
      </c>
      <c r="N952" t="s">
        <v>126</v>
      </c>
      <c r="O952" t="s">
        <v>88</v>
      </c>
      <c r="P952" t="s">
        <v>1248</v>
      </c>
      <c r="Q952" t="s">
        <v>74</v>
      </c>
      <c r="R952" t="s">
        <v>1550</v>
      </c>
      <c r="S952" t="s">
        <v>96</v>
      </c>
      <c r="T952" t="s">
        <v>83</v>
      </c>
    </row>
    <row r="953" spans="1:20" x14ac:dyDescent="0.25">
      <c r="A953" s="1">
        <v>3511</v>
      </c>
      <c r="B953" t="s">
        <v>20</v>
      </c>
      <c r="C953" t="s">
        <v>31</v>
      </c>
      <c r="D953" t="s">
        <v>68</v>
      </c>
      <c r="E953" t="s">
        <v>64</v>
      </c>
      <c r="F953" t="s">
        <v>74</v>
      </c>
      <c r="G953" t="s">
        <v>88</v>
      </c>
      <c r="H953" t="s">
        <v>1023</v>
      </c>
      <c r="I953" t="s">
        <v>94</v>
      </c>
      <c r="J953" t="s">
        <v>91</v>
      </c>
      <c r="K953" t="s">
        <v>1228</v>
      </c>
      <c r="L953" t="s">
        <v>101</v>
      </c>
      <c r="M953" t="s">
        <v>73</v>
      </c>
      <c r="N953" t="s">
        <v>74</v>
      </c>
      <c r="O953" t="s">
        <v>112</v>
      </c>
      <c r="P953" t="s">
        <v>1285</v>
      </c>
      <c r="Q953" t="s">
        <v>126</v>
      </c>
      <c r="R953" t="s">
        <v>2158</v>
      </c>
      <c r="S953" t="s">
        <v>75</v>
      </c>
      <c r="T953" t="s">
        <v>116</v>
      </c>
    </row>
    <row r="954" spans="1:20" x14ac:dyDescent="0.25">
      <c r="A954" s="1">
        <v>3512</v>
      </c>
      <c r="B954" t="s">
        <v>20</v>
      </c>
      <c r="C954" t="s">
        <v>32</v>
      </c>
      <c r="D954" t="s">
        <v>68</v>
      </c>
      <c r="E954" t="s">
        <v>41</v>
      </c>
      <c r="F954" t="s">
        <v>73</v>
      </c>
      <c r="G954" t="s">
        <v>102</v>
      </c>
      <c r="H954" t="s">
        <v>425</v>
      </c>
      <c r="I954" t="s">
        <v>79</v>
      </c>
      <c r="J954" t="s">
        <v>100</v>
      </c>
      <c r="K954" t="s">
        <v>1375</v>
      </c>
      <c r="L954" t="s">
        <v>74</v>
      </c>
      <c r="M954" t="s">
        <v>126</v>
      </c>
      <c r="N954" t="s">
        <v>126</v>
      </c>
      <c r="O954" t="s">
        <v>102</v>
      </c>
      <c r="P954" t="s">
        <v>585</v>
      </c>
      <c r="Q954" t="s">
        <v>74</v>
      </c>
      <c r="R954" t="s">
        <v>1733</v>
      </c>
      <c r="S954" t="s">
        <v>96</v>
      </c>
      <c r="T954" t="s">
        <v>76</v>
      </c>
    </row>
    <row r="955" spans="1:20" x14ac:dyDescent="0.25">
      <c r="A955" s="1">
        <v>3513</v>
      </c>
      <c r="B955" t="s">
        <v>20</v>
      </c>
      <c r="C955" t="s">
        <v>33</v>
      </c>
      <c r="D955" t="s">
        <v>68</v>
      </c>
      <c r="E955" t="s">
        <v>63</v>
      </c>
      <c r="F955" t="s">
        <v>74</v>
      </c>
      <c r="G955" t="s">
        <v>79</v>
      </c>
      <c r="H955" t="s">
        <v>785</v>
      </c>
      <c r="I955" t="s">
        <v>77</v>
      </c>
      <c r="J955" t="s">
        <v>104</v>
      </c>
      <c r="K955" t="s">
        <v>1278</v>
      </c>
      <c r="L955" t="s">
        <v>1116</v>
      </c>
      <c r="M955" t="s">
        <v>73</v>
      </c>
      <c r="N955" t="s">
        <v>74</v>
      </c>
      <c r="O955" t="s">
        <v>79</v>
      </c>
      <c r="P955" t="s">
        <v>1225</v>
      </c>
      <c r="Q955" t="s">
        <v>73</v>
      </c>
      <c r="R955" t="s">
        <v>1040</v>
      </c>
      <c r="S955" t="s">
        <v>89</v>
      </c>
      <c r="T955" t="s">
        <v>117</v>
      </c>
    </row>
    <row r="956" spans="1:20" x14ac:dyDescent="0.25">
      <c r="A956" s="1">
        <v>3514</v>
      </c>
      <c r="B956" t="s">
        <v>20</v>
      </c>
      <c r="C956" t="s">
        <v>34</v>
      </c>
      <c r="D956" t="s">
        <v>68</v>
      </c>
      <c r="E956" t="s">
        <v>59</v>
      </c>
      <c r="F956" t="s">
        <v>73</v>
      </c>
      <c r="G956" t="s">
        <v>95</v>
      </c>
      <c r="H956" t="s">
        <v>1019</v>
      </c>
      <c r="I956" t="s">
        <v>90</v>
      </c>
      <c r="J956" t="s">
        <v>79</v>
      </c>
      <c r="K956" t="s">
        <v>1214</v>
      </c>
      <c r="L956" t="s">
        <v>101</v>
      </c>
      <c r="M956" t="s">
        <v>73</v>
      </c>
      <c r="N956" t="s">
        <v>126</v>
      </c>
      <c r="O956" t="s">
        <v>92</v>
      </c>
      <c r="P956" t="s">
        <v>949</v>
      </c>
      <c r="Q956" t="s">
        <v>74</v>
      </c>
      <c r="R956" t="s">
        <v>1991</v>
      </c>
      <c r="S956" t="s">
        <v>85</v>
      </c>
      <c r="T956" t="s">
        <v>83</v>
      </c>
    </row>
    <row r="957" spans="1:20" x14ac:dyDescent="0.25">
      <c r="A957" s="1">
        <v>3515</v>
      </c>
      <c r="B957" t="s">
        <v>20</v>
      </c>
      <c r="C957" t="s">
        <v>35</v>
      </c>
      <c r="D957" t="s">
        <v>68</v>
      </c>
      <c r="E957" t="s">
        <v>46</v>
      </c>
      <c r="F957" t="s">
        <v>73</v>
      </c>
      <c r="G957" t="s">
        <v>92</v>
      </c>
      <c r="H957" t="s">
        <v>723</v>
      </c>
      <c r="I957" t="s">
        <v>116</v>
      </c>
      <c r="J957" t="s">
        <v>81</v>
      </c>
      <c r="K957" t="s">
        <v>1250</v>
      </c>
      <c r="L957" t="s">
        <v>73</v>
      </c>
      <c r="M957" t="s">
        <v>73</v>
      </c>
      <c r="N957" t="s">
        <v>74</v>
      </c>
      <c r="O957" t="s">
        <v>104</v>
      </c>
      <c r="P957" t="s">
        <v>899</v>
      </c>
      <c r="Q957" t="s">
        <v>101</v>
      </c>
      <c r="R957" t="s">
        <v>1442</v>
      </c>
      <c r="S957" t="s">
        <v>96</v>
      </c>
      <c r="T957" t="s">
        <v>83</v>
      </c>
    </row>
    <row r="958" spans="1:20" x14ac:dyDescent="0.25">
      <c r="A958" s="1">
        <v>3516</v>
      </c>
      <c r="B958" t="s">
        <v>20</v>
      </c>
      <c r="C958" t="s">
        <v>36</v>
      </c>
      <c r="D958" t="s">
        <v>68</v>
      </c>
      <c r="E958" t="s">
        <v>62</v>
      </c>
      <c r="F958" t="s">
        <v>74</v>
      </c>
      <c r="G958" t="s">
        <v>102</v>
      </c>
      <c r="H958" t="s">
        <v>604</v>
      </c>
      <c r="I958" t="s">
        <v>102</v>
      </c>
      <c r="J958" t="s">
        <v>80</v>
      </c>
      <c r="K958" t="s">
        <v>1224</v>
      </c>
      <c r="L958" t="s">
        <v>73</v>
      </c>
      <c r="M958" t="s">
        <v>74</v>
      </c>
      <c r="N958" t="s">
        <v>83</v>
      </c>
      <c r="O958" t="s">
        <v>104</v>
      </c>
      <c r="P958" t="s">
        <v>1311</v>
      </c>
      <c r="Q958" t="s">
        <v>126</v>
      </c>
      <c r="R958" t="s">
        <v>2100</v>
      </c>
      <c r="S958" t="s">
        <v>81</v>
      </c>
      <c r="T958" t="s">
        <v>117</v>
      </c>
    </row>
    <row r="959" spans="1:20" x14ac:dyDescent="0.25">
      <c r="A959" s="1">
        <v>3517</v>
      </c>
      <c r="B959" t="s">
        <v>20</v>
      </c>
      <c r="C959" t="s">
        <v>37</v>
      </c>
      <c r="D959" t="s">
        <v>68</v>
      </c>
      <c r="E959" t="s">
        <v>42</v>
      </c>
      <c r="F959" t="s">
        <v>73</v>
      </c>
      <c r="G959" t="s">
        <v>88</v>
      </c>
      <c r="H959" t="s">
        <v>996</v>
      </c>
      <c r="I959" t="s">
        <v>81</v>
      </c>
      <c r="J959" t="s">
        <v>77</v>
      </c>
      <c r="K959" t="s">
        <v>1137</v>
      </c>
      <c r="L959" t="s">
        <v>126</v>
      </c>
      <c r="M959" t="s">
        <v>73</v>
      </c>
      <c r="N959" t="s">
        <v>74</v>
      </c>
      <c r="O959" t="s">
        <v>88</v>
      </c>
      <c r="P959" t="s">
        <v>1285</v>
      </c>
      <c r="Q959" t="s">
        <v>101</v>
      </c>
      <c r="R959" t="s">
        <v>1785</v>
      </c>
      <c r="S959" t="s">
        <v>87</v>
      </c>
      <c r="T959" t="s">
        <v>131</v>
      </c>
    </row>
    <row r="960" spans="1:20" x14ac:dyDescent="0.25">
      <c r="A960" s="1">
        <v>3518</v>
      </c>
      <c r="B960" t="s">
        <v>20</v>
      </c>
      <c r="C960" t="s">
        <v>38</v>
      </c>
      <c r="D960" t="s">
        <v>68</v>
      </c>
      <c r="E960" t="s">
        <v>58</v>
      </c>
      <c r="F960" t="s">
        <v>73</v>
      </c>
      <c r="G960" t="s">
        <v>98</v>
      </c>
      <c r="H960" t="s">
        <v>108</v>
      </c>
      <c r="I960" t="s">
        <v>116</v>
      </c>
      <c r="J960" t="s">
        <v>77</v>
      </c>
      <c r="K960" t="s">
        <v>447</v>
      </c>
      <c r="L960" t="s">
        <v>74</v>
      </c>
      <c r="M960" t="s">
        <v>126</v>
      </c>
      <c r="N960" t="s">
        <v>1116</v>
      </c>
      <c r="O960" t="s">
        <v>113</v>
      </c>
      <c r="P960" t="s">
        <v>636</v>
      </c>
      <c r="Q960" t="s">
        <v>126</v>
      </c>
      <c r="R960" t="s">
        <v>1905</v>
      </c>
      <c r="S960" t="s">
        <v>82</v>
      </c>
      <c r="T960" t="s">
        <v>1116</v>
      </c>
    </row>
    <row r="961" spans="1:20" x14ac:dyDescent="0.25">
      <c r="A961" s="1">
        <v>3519</v>
      </c>
      <c r="B961" t="s">
        <v>20</v>
      </c>
      <c r="C961" t="s">
        <v>39</v>
      </c>
      <c r="D961" t="s">
        <v>68</v>
      </c>
      <c r="E961" t="s">
        <v>69</v>
      </c>
      <c r="F961" t="s">
        <v>74</v>
      </c>
      <c r="G961" t="s">
        <v>114</v>
      </c>
      <c r="H961" t="s">
        <v>235</v>
      </c>
      <c r="I961" t="s">
        <v>102</v>
      </c>
      <c r="J961" t="s">
        <v>105</v>
      </c>
      <c r="K961" t="s">
        <v>1226</v>
      </c>
      <c r="L961" t="s">
        <v>74</v>
      </c>
      <c r="M961" t="s">
        <v>73</v>
      </c>
      <c r="N961" t="s">
        <v>126</v>
      </c>
      <c r="O961" t="s">
        <v>114</v>
      </c>
      <c r="P961" t="s">
        <v>609</v>
      </c>
      <c r="Q961" t="s">
        <v>74</v>
      </c>
      <c r="R961" t="s">
        <v>1746</v>
      </c>
      <c r="S961" t="s">
        <v>85</v>
      </c>
      <c r="T961" t="s">
        <v>101</v>
      </c>
    </row>
    <row r="962" spans="1:20" x14ac:dyDescent="0.25">
      <c r="A962" s="1">
        <v>3520</v>
      </c>
      <c r="B962" t="s">
        <v>20</v>
      </c>
      <c r="C962" t="s">
        <v>24</v>
      </c>
      <c r="D962" t="s">
        <v>69</v>
      </c>
      <c r="E962" t="s">
        <v>59</v>
      </c>
      <c r="F962" t="s">
        <v>74</v>
      </c>
      <c r="G962" t="s">
        <v>78</v>
      </c>
      <c r="H962" t="s">
        <v>403</v>
      </c>
      <c r="I962" t="s">
        <v>89</v>
      </c>
      <c r="J962" t="s">
        <v>113</v>
      </c>
      <c r="K962" t="s">
        <v>1144</v>
      </c>
      <c r="L962" t="s">
        <v>73</v>
      </c>
      <c r="M962" t="s">
        <v>73</v>
      </c>
      <c r="N962" t="s">
        <v>131</v>
      </c>
      <c r="O962" t="s">
        <v>90</v>
      </c>
      <c r="P962" t="s">
        <v>946</v>
      </c>
      <c r="Q962" t="s">
        <v>74</v>
      </c>
      <c r="R962" t="s">
        <v>1742</v>
      </c>
      <c r="S962" t="s">
        <v>82</v>
      </c>
      <c r="T962" t="s">
        <v>101</v>
      </c>
    </row>
    <row r="963" spans="1:20" x14ac:dyDescent="0.25">
      <c r="A963" s="1">
        <v>3521</v>
      </c>
      <c r="B963" t="s">
        <v>20</v>
      </c>
      <c r="C963" t="s">
        <v>25</v>
      </c>
      <c r="D963" t="s">
        <v>69</v>
      </c>
      <c r="E963" t="s">
        <v>58</v>
      </c>
      <c r="F963" t="s">
        <v>73</v>
      </c>
      <c r="G963" t="s">
        <v>87</v>
      </c>
      <c r="H963" t="s">
        <v>773</v>
      </c>
      <c r="I963" t="s">
        <v>81</v>
      </c>
      <c r="J963" t="s">
        <v>79</v>
      </c>
      <c r="K963" t="s">
        <v>1192</v>
      </c>
      <c r="L963" t="s">
        <v>73</v>
      </c>
      <c r="M963" t="s">
        <v>73</v>
      </c>
      <c r="N963" t="s">
        <v>101</v>
      </c>
      <c r="O963" t="s">
        <v>114</v>
      </c>
      <c r="P963" t="s">
        <v>946</v>
      </c>
      <c r="Q963" t="s">
        <v>73</v>
      </c>
      <c r="R963" t="s">
        <v>1718</v>
      </c>
      <c r="S963" t="s">
        <v>85</v>
      </c>
      <c r="T963" t="s">
        <v>101</v>
      </c>
    </row>
    <row r="964" spans="1:20" x14ac:dyDescent="0.25">
      <c r="A964" s="1">
        <v>3522</v>
      </c>
      <c r="B964" t="s">
        <v>20</v>
      </c>
      <c r="C964" t="s">
        <v>26</v>
      </c>
      <c r="D964" t="s">
        <v>69</v>
      </c>
      <c r="E964" t="s">
        <v>68</v>
      </c>
      <c r="F964" t="s">
        <v>74</v>
      </c>
      <c r="G964" t="s">
        <v>81</v>
      </c>
      <c r="H964" t="s">
        <v>508</v>
      </c>
      <c r="I964" t="s">
        <v>96</v>
      </c>
      <c r="J964" t="s">
        <v>114</v>
      </c>
      <c r="K964" t="s">
        <v>873</v>
      </c>
      <c r="L964" t="s">
        <v>73</v>
      </c>
      <c r="M964" t="s">
        <v>74</v>
      </c>
      <c r="N964" t="s">
        <v>73</v>
      </c>
      <c r="O964" t="s">
        <v>95</v>
      </c>
      <c r="P964" t="s">
        <v>877</v>
      </c>
      <c r="Q964" t="s">
        <v>126</v>
      </c>
      <c r="R964" t="s">
        <v>2110</v>
      </c>
      <c r="S964" t="s">
        <v>106</v>
      </c>
      <c r="T964" t="s">
        <v>1116</v>
      </c>
    </row>
    <row r="965" spans="1:20" x14ac:dyDescent="0.25">
      <c r="A965" s="1">
        <v>3523</v>
      </c>
      <c r="B965" t="s">
        <v>20</v>
      </c>
      <c r="C965" t="s">
        <v>27</v>
      </c>
      <c r="D965" t="s">
        <v>69</v>
      </c>
      <c r="E965" t="s">
        <v>62</v>
      </c>
      <c r="F965" t="s">
        <v>73</v>
      </c>
      <c r="G965" t="s">
        <v>75</v>
      </c>
      <c r="H965" t="s">
        <v>741</v>
      </c>
      <c r="I965" t="s">
        <v>102</v>
      </c>
      <c r="J965" t="s">
        <v>88</v>
      </c>
      <c r="K965" t="s">
        <v>1283</v>
      </c>
      <c r="L965" t="s">
        <v>74</v>
      </c>
      <c r="M965" t="s">
        <v>101</v>
      </c>
      <c r="N965" t="s">
        <v>1116</v>
      </c>
      <c r="O965" t="s">
        <v>90</v>
      </c>
      <c r="P965" t="s">
        <v>124</v>
      </c>
      <c r="Q965" t="s">
        <v>73</v>
      </c>
      <c r="R965" t="s">
        <v>1879</v>
      </c>
      <c r="S965" t="s">
        <v>106</v>
      </c>
      <c r="T965" t="s">
        <v>76</v>
      </c>
    </row>
    <row r="966" spans="1:20" x14ac:dyDescent="0.25">
      <c r="A966" s="1">
        <v>3524</v>
      </c>
      <c r="B966" t="s">
        <v>20</v>
      </c>
      <c r="C966" t="s">
        <v>40</v>
      </c>
      <c r="D966" t="s">
        <v>69</v>
      </c>
      <c r="E966" t="s">
        <v>42</v>
      </c>
      <c r="F966" t="s">
        <v>74</v>
      </c>
      <c r="G966" t="s">
        <v>77</v>
      </c>
      <c r="H966" t="s">
        <v>395</v>
      </c>
      <c r="I966" t="s">
        <v>86</v>
      </c>
      <c r="J966" t="s">
        <v>112</v>
      </c>
      <c r="K966" t="s">
        <v>1231</v>
      </c>
      <c r="L966" t="s">
        <v>101</v>
      </c>
      <c r="M966" t="s">
        <v>74</v>
      </c>
      <c r="N966" t="s">
        <v>1116</v>
      </c>
      <c r="O966" t="s">
        <v>81</v>
      </c>
      <c r="P966" t="s">
        <v>123</v>
      </c>
      <c r="Q966" t="s">
        <v>73</v>
      </c>
      <c r="R966" t="s">
        <v>1590</v>
      </c>
      <c r="S966" t="s">
        <v>116</v>
      </c>
      <c r="T966" t="s">
        <v>101</v>
      </c>
    </row>
    <row r="967" spans="1:20" x14ac:dyDescent="0.25">
      <c r="A967" s="1">
        <v>3525</v>
      </c>
      <c r="B967" t="s">
        <v>20</v>
      </c>
      <c r="C967" t="s">
        <v>29</v>
      </c>
      <c r="D967" t="s">
        <v>69</v>
      </c>
      <c r="E967" t="s">
        <v>41</v>
      </c>
      <c r="F967" t="s">
        <v>73</v>
      </c>
      <c r="G967" t="s">
        <v>83</v>
      </c>
      <c r="H967" t="s">
        <v>337</v>
      </c>
      <c r="I967" t="s">
        <v>113</v>
      </c>
      <c r="J967" t="s">
        <v>100</v>
      </c>
      <c r="K967" t="s">
        <v>1358</v>
      </c>
      <c r="L967" t="s">
        <v>73</v>
      </c>
      <c r="M967" t="s">
        <v>73</v>
      </c>
      <c r="N967" t="s">
        <v>1116</v>
      </c>
      <c r="O967" t="s">
        <v>97</v>
      </c>
      <c r="P967" t="s">
        <v>250</v>
      </c>
      <c r="Q967" t="s">
        <v>73</v>
      </c>
      <c r="R967" t="s">
        <v>2183</v>
      </c>
      <c r="S967" t="s">
        <v>98</v>
      </c>
      <c r="T967" t="s">
        <v>78</v>
      </c>
    </row>
    <row r="968" spans="1:20" x14ac:dyDescent="0.25">
      <c r="A968" s="1">
        <v>3526</v>
      </c>
      <c r="B968" t="s">
        <v>20</v>
      </c>
      <c r="C968" t="s">
        <v>30</v>
      </c>
      <c r="D968" t="s">
        <v>69</v>
      </c>
      <c r="E968" t="s">
        <v>64</v>
      </c>
      <c r="F968" t="s">
        <v>73</v>
      </c>
      <c r="G968" t="s">
        <v>114</v>
      </c>
      <c r="H968" t="s">
        <v>270</v>
      </c>
      <c r="I968" t="s">
        <v>86</v>
      </c>
      <c r="J968" t="s">
        <v>80</v>
      </c>
      <c r="K968" t="s">
        <v>1215</v>
      </c>
      <c r="L968" t="s">
        <v>74</v>
      </c>
      <c r="M968" t="s">
        <v>73</v>
      </c>
      <c r="N968" t="s">
        <v>126</v>
      </c>
      <c r="O968" t="s">
        <v>80</v>
      </c>
      <c r="P968" t="s">
        <v>1009</v>
      </c>
      <c r="Q968" t="s">
        <v>74</v>
      </c>
      <c r="R968" t="s">
        <v>823</v>
      </c>
      <c r="S968" t="s">
        <v>106</v>
      </c>
      <c r="T968" t="s">
        <v>87</v>
      </c>
    </row>
    <row r="969" spans="1:20" x14ac:dyDescent="0.25">
      <c r="A969" s="1">
        <v>3527</v>
      </c>
      <c r="B969" t="s">
        <v>20</v>
      </c>
      <c r="C969" t="s">
        <v>31</v>
      </c>
      <c r="D969" t="s">
        <v>69</v>
      </c>
      <c r="E969" t="s">
        <v>44</v>
      </c>
      <c r="F969" t="s">
        <v>74</v>
      </c>
      <c r="G969" t="s">
        <v>114</v>
      </c>
      <c r="H969" t="s">
        <v>571</v>
      </c>
      <c r="I969" t="s">
        <v>86</v>
      </c>
      <c r="J969" t="s">
        <v>91</v>
      </c>
      <c r="K969" t="s">
        <v>1214</v>
      </c>
      <c r="L969" t="s">
        <v>74</v>
      </c>
      <c r="M969" t="s">
        <v>74</v>
      </c>
      <c r="N969" t="s">
        <v>131</v>
      </c>
      <c r="O969" t="s">
        <v>105</v>
      </c>
      <c r="P969" t="s">
        <v>1259</v>
      </c>
      <c r="Q969" t="s">
        <v>126</v>
      </c>
      <c r="R969" t="s">
        <v>2048</v>
      </c>
      <c r="S969" t="s">
        <v>75</v>
      </c>
      <c r="T969" t="s">
        <v>85</v>
      </c>
    </row>
    <row r="970" spans="1:20" x14ac:dyDescent="0.25">
      <c r="A970" s="1">
        <v>3528</v>
      </c>
      <c r="B970" t="s">
        <v>20</v>
      </c>
      <c r="C970" t="s">
        <v>32</v>
      </c>
      <c r="D970" t="s">
        <v>69</v>
      </c>
      <c r="E970" t="s">
        <v>63</v>
      </c>
      <c r="F970" t="s">
        <v>73</v>
      </c>
      <c r="G970" t="s">
        <v>77</v>
      </c>
      <c r="H970" t="s">
        <v>678</v>
      </c>
      <c r="I970" t="s">
        <v>102</v>
      </c>
      <c r="J970" t="s">
        <v>107</v>
      </c>
      <c r="K970" t="s">
        <v>1206</v>
      </c>
      <c r="L970" t="s">
        <v>73</v>
      </c>
      <c r="M970" t="s">
        <v>74</v>
      </c>
      <c r="N970" t="s">
        <v>126</v>
      </c>
      <c r="O970" t="s">
        <v>94</v>
      </c>
      <c r="P970" t="s">
        <v>540</v>
      </c>
      <c r="Q970" t="s">
        <v>101</v>
      </c>
      <c r="R970" t="s">
        <v>1484</v>
      </c>
      <c r="S970" t="s">
        <v>78</v>
      </c>
      <c r="T970" t="s">
        <v>83</v>
      </c>
    </row>
    <row r="971" spans="1:20" x14ac:dyDescent="0.25">
      <c r="A971" s="1">
        <v>3529</v>
      </c>
      <c r="B971" t="s">
        <v>20</v>
      </c>
      <c r="C971" t="s">
        <v>33</v>
      </c>
      <c r="D971" t="s">
        <v>69</v>
      </c>
      <c r="E971" t="s">
        <v>66</v>
      </c>
      <c r="F971" t="s">
        <v>74</v>
      </c>
      <c r="G971" t="s">
        <v>106</v>
      </c>
      <c r="H971" t="s">
        <v>115</v>
      </c>
      <c r="I971" t="s">
        <v>102</v>
      </c>
      <c r="J971" t="s">
        <v>110</v>
      </c>
      <c r="K971" t="s">
        <v>1190</v>
      </c>
      <c r="L971" t="s">
        <v>126</v>
      </c>
      <c r="M971" t="s">
        <v>126</v>
      </c>
      <c r="N971" t="s">
        <v>126</v>
      </c>
      <c r="O971" t="s">
        <v>92</v>
      </c>
      <c r="P971" t="s">
        <v>334</v>
      </c>
      <c r="Q971" t="s">
        <v>73</v>
      </c>
      <c r="R971" t="s">
        <v>1043</v>
      </c>
      <c r="S971" t="s">
        <v>89</v>
      </c>
      <c r="T971" t="s">
        <v>83</v>
      </c>
    </row>
    <row r="972" spans="1:20" x14ac:dyDescent="0.25">
      <c r="A972" s="1">
        <v>3530</v>
      </c>
      <c r="B972" t="s">
        <v>20</v>
      </c>
      <c r="C972" t="s">
        <v>34</v>
      </c>
      <c r="D972" t="s">
        <v>69</v>
      </c>
      <c r="E972" t="s">
        <v>70</v>
      </c>
      <c r="F972" t="s">
        <v>73</v>
      </c>
      <c r="G972" t="s">
        <v>96</v>
      </c>
      <c r="H972" t="s">
        <v>329</v>
      </c>
      <c r="I972" t="s">
        <v>98</v>
      </c>
      <c r="J972" t="s">
        <v>94</v>
      </c>
      <c r="K972" t="s">
        <v>1197</v>
      </c>
      <c r="L972" t="s">
        <v>126</v>
      </c>
      <c r="M972" t="s">
        <v>74</v>
      </c>
      <c r="N972" t="s">
        <v>73</v>
      </c>
      <c r="O972" t="s">
        <v>80</v>
      </c>
      <c r="P972" t="s">
        <v>846</v>
      </c>
      <c r="Q972" t="s">
        <v>73</v>
      </c>
      <c r="R972" t="s">
        <v>1943</v>
      </c>
      <c r="S972" t="s">
        <v>116</v>
      </c>
      <c r="T972" t="s">
        <v>1116</v>
      </c>
    </row>
    <row r="973" spans="1:20" x14ac:dyDescent="0.25">
      <c r="A973" s="1">
        <v>3531</v>
      </c>
      <c r="B973" t="s">
        <v>20</v>
      </c>
      <c r="C973" t="s">
        <v>35</v>
      </c>
      <c r="D973" t="s">
        <v>69</v>
      </c>
      <c r="E973" t="s">
        <v>45</v>
      </c>
      <c r="F973" t="s">
        <v>74</v>
      </c>
      <c r="G973" t="s">
        <v>76</v>
      </c>
      <c r="H973" t="s">
        <v>815</v>
      </c>
      <c r="I973" t="s">
        <v>96</v>
      </c>
      <c r="J973" t="s">
        <v>108</v>
      </c>
      <c r="K973" t="s">
        <v>1147</v>
      </c>
      <c r="L973" t="s">
        <v>74</v>
      </c>
      <c r="M973" t="s">
        <v>74</v>
      </c>
      <c r="N973" t="s">
        <v>73</v>
      </c>
      <c r="O973" t="s">
        <v>98</v>
      </c>
      <c r="P973" t="s">
        <v>255</v>
      </c>
      <c r="Q973" t="s">
        <v>73</v>
      </c>
      <c r="R973" t="s">
        <v>2074</v>
      </c>
      <c r="S973" t="s">
        <v>85</v>
      </c>
      <c r="T973" t="s">
        <v>131</v>
      </c>
    </row>
    <row r="974" spans="1:20" x14ac:dyDescent="0.25">
      <c r="A974" s="1">
        <v>3532</v>
      </c>
      <c r="B974" t="s">
        <v>20</v>
      </c>
      <c r="C974" t="s">
        <v>36</v>
      </c>
      <c r="D974" t="s">
        <v>69</v>
      </c>
      <c r="E974" t="s">
        <v>52</v>
      </c>
      <c r="F974" t="s">
        <v>73</v>
      </c>
      <c r="G974" t="s">
        <v>105</v>
      </c>
      <c r="H974" t="s">
        <v>1010</v>
      </c>
      <c r="I974" t="s">
        <v>81</v>
      </c>
      <c r="J974" t="s">
        <v>114</v>
      </c>
      <c r="K974" t="s">
        <v>1129</v>
      </c>
      <c r="L974" t="s">
        <v>101</v>
      </c>
      <c r="M974" t="s">
        <v>73</v>
      </c>
      <c r="N974" t="s">
        <v>74</v>
      </c>
      <c r="O974" t="s">
        <v>79</v>
      </c>
      <c r="P974" t="s">
        <v>235</v>
      </c>
      <c r="Q974" t="s">
        <v>126</v>
      </c>
      <c r="R974" t="s">
        <v>1556</v>
      </c>
      <c r="S974" t="s">
        <v>116</v>
      </c>
      <c r="T974" t="s">
        <v>1116</v>
      </c>
    </row>
    <row r="975" spans="1:20" x14ac:dyDescent="0.25">
      <c r="A975" s="1">
        <v>3533</v>
      </c>
      <c r="B975" t="s">
        <v>20</v>
      </c>
      <c r="C975" t="s">
        <v>37</v>
      </c>
      <c r="D975" t="s">
        <v>69</v>
      </c>
      <c r="E975" t="s">
        <v>58</v>
      </c>
      <c r="F975" t="s">
        <v>74</v>
      </c>
      <c r="G975" t="s">
        <v>101</v>
      </c>
      <c r="H975" t="s">
        <v>434</v>
      </c>
      <c r="I975" t="s">
        <v>81</v>
      </c>
      <c r="J975" t="s">
        <v>80</v>
      </c>
      <c r="K975" t="s">
        <v>1086</v>
      </c>
      <c r="L975" t="s">
        <v>73</v>
      </c>
      <c r="M975" t="s">
        <v>73</v>
      </c>
      <c r="N975" t="s">
        <v>1116</v>
      </c>
      <c r="O975" t="s">
        <v>75</v>
      </c>
      <c r="P975" t="s">
        <v>129</v>
      </c>
      <c r="Q975" t="s">
        <v>73</v>
      </c>
      <c r="R975" t="s">
        <v>1702</v>
      </c>
      <c r="S975" t="s">
        <v>85</v>
      </c>
      <c r="T975" t="s">
        <v>101</v>
      </c>
    </row>
    <row r="976" spans="1:20" x14ac:dyDescent="0.25">
      <c r="A976" s="1">
        <v>3534</v>
      </c>
      <c r="B976" t="s">
        <v>20</v>
      </c>
      <c r="C976" t="s">
        <v>38</v>
      </c>
      <c r="D976" t="s">
        <v>69</v>
      </c>
      <c r="E976" t="s">
        <v>41</v>
      </c>
      <c r="F976" t="s">
        <v>74</v>
      </c>
      <c r="G976" t="s">
        <v>93</v>
      </c>
      <c r="H976" t="s">
        <v>645</v>
      </c>
      <c r="I976" t="s">
        <v>89</v>
      </c>
      <c r="J976" t="s">
        <v>86</v>
      </c>
      <c r="K976" t="s">
        <v>1235</v>
      </c>
      <c r="L976" t="s">
        <v>74</v>
      </c>
      <c r="M976" t="s">
        <v>73</v>
      </c>
      <c r="N976" t="s">
        <v>74</v>
      </c>
      <c r="O976" t="s">
        <v>113</v>
      </c>
      <c r="P976" t="s">
        <v>527</v>
      </c>
      <c r="Q976" t="s">
        <v>101</v>
      </c>
      <c r="R976" t="s">
        <v>2064</v>
      </c>
      <c r="S976" t="s">
        <v>87</v>
      </c>
      <c r="T976" t="s">
        <v>74</v>
      </c>
    </row>
    <row r="977" spans="1:20" x14ac:dyDescent="0.25">
      <c r="A977" s="1">
        <v>3535</v>
      </c>
      <c r="B977" t="s">
        <v>20</v>
      </c>
      <c r="C977" t="s">
        <v>39</v>
      </c>
      <c r="D977" t="s">
        <v>69</v>
      </c>
      <c r="E977" t="s">
        <v>68</v>
      </c>
      <c r="F977" t="s">
        <v>73</v>
      </c>
      <c r="G977" t="s">
        <v>102</v>
      </c>
      <c r="H977" t="s">
        <v>304</v>
      </c>
      <c r="I977" t="s">
        <v>75</v>
      </c>
      <c r="J977" t="s">
        <v>103</v>
      </c>
      <c r="K977" t="s">
        <v>1157</v>
      </c>
      <c r="L977" t="s">
        <v>74</v>
      </c>
      <c r="M977" t="s">
        <v>73</v>
      </c>
      <c r="N977" t="s">
        <v>131</v>
      </c>
      <c r="O977" t="s">
        <v>95</v>
      </c>
      <c r="P977" t="s">
        <v>120</v>
      </c>
      <c r="Q977" t="s">
        <v>126</v>
      </c>
      <c r="R977" t="s">
        <v>1789</v>
      </c>
      <c r="S977" t="s">
        <v>116</v>
      </c>
      <c r="T977" t="s">
        <v>126</v>
      </c>
    </row>
    <row r="978" spans="1:20" x14ac:dyDescent="0.25">
      <c r="A978" s="1">
        <v>3536</v>
      </c>
      <c r="B978" t="s">
        <v>20</v>
      </c>
      <c r="C978" t="s">
        <v>24</v>
      </c>
      <c r="D978" t="s">
        <v>70</v>
      </c>
      <c r="E978" t="s">
        <v>42</v>
      </c>
      <c r="F978" t="s">
        <v>73</v>
      </c>
      <c r="G978" t="s">
        <v>77</v>
      </c>
      <c r="H978" t="s">
        <v>992</v>
      </c>
      <c r="I978" t="s">
        <v>86</v>
      </c>
      <c r="J978" t="s">
        <v>91</v>
      </c>
      <c r="K978" t="s">
        <v>1303</v>
      </c>
      <c r="L978" t="s">
        <v>126</v>
      </c>
      <c r="M978" t="s">
        <v>73</v>
      </c>
      <c r="N978" t="s">
        <v>101</v>
      </c>
      <c r="O978" t="s">
        <v>103</v>
      </c>
      <c r="P978" t="s">
        <v>123</v>
      </c>
      <c r="Q978" t="s">
        <v>73</v>
      </c>
      <c r="R978" t="s">
        <v>1787</v>
      </c>
      <c r="S978" t="s">
        <v>82</v>
      </c>
      <c r="T978" t="s">
        <v>101</v>
      </c>
    </row>
    <row r="979" spans="1:20" x14ac:dyDescent="0.25">
      <c r="A979" s="1">
        <v>3537</v>
      </c>
      <c r="B979" t="s">
        <v>20</v>
      </c>
      <c r="C979" t="s">
        <v>25</v>
      </c>
      <c r="D979" t="s">
        <v>70</v>
      </c>
      <c r="E979" t="s">
        <v>41</v>
      </c>
      <c r="F979" t="s">
        <v>73</v>
      </c>
      <c r="G979" t="s">
        <v>104</v>
      </c>
      <c r="H979" t="s">
        <v>915</v>
      </c>
      <c r="I979" t="s">
        <v>81</v>
      </c>
      <c r="J979" t="s">
        <v>93</v>
      </c>
      <c r="K979" t="s">
        <v>1358</v>
      </c>
      <c r="L979" t="s">
        <v>101</v>
      </c>
      <c r="M979" t="s">
        <v>73</v>
      </c>
      <c r="N979" t="s">
        <v>74</v>
      </c>
      <c r="O979" t="s">
        <v>79</v>
      </c>
      <c r="P979" t="s">
        <v>1036</v>
      </c>
      <c r="Q979" t="s">
        <v>74</v>
      </c>
      <c r="R979" t="s">
        <v>1696</v>
      </c>
      <c r="S979" t="s">
        <v>96</v>
      </c>
      <c r="T979" t="s">
        <v>83</v>
      </c>
    </row>
    <row r="980" spans="1:20" x14ac:dyDescent="0.25">
      <c r="A980" s="1">
        <v>3538</v>
      </c>
      <c r="B980" t="s">
        <v>20</v>
      </c>
      <c r="C980" t="s">
        <v>26</v>
      </c>
      <c r="D980" t="s">
        <v>70</v>
      </c>
      <c r="E980" t="s">
        <v>58</v>
      </c>
      <c r="F980" t="s">
        <v>74</v>
      </c>
      <c r="G980" t="s">
        <v>97</v>
      </c>
      <c r="H980" t="s">
        <v>925</v>
      </c>
      <c r="I980" t="s">
        <v>96</v>
      </c>
      <c r="J980" t="s">
        <v>92</v>
      </c>
      <c r="K980" t="s">
        <v>1227</v>
      </c>
      <c r="L980" t="s">
        <v>126</v>
      </c>
      <c r="M980" t="s">
        <v>74</v>
      </c>
      <c r="N980" t="s">
        <v>74</v>
      </c>
      <c r="O980" t="s">
        <v>108</v>
      </c>
      <c r="P980" t="s">
        <v>905</v>
      </c>
      <c r="Q980" t="s">
        <v>126</v>
      </c>
      <c r="R980" t="s">
        <v>1807</v>
      </c>
      <c r="S980" t="s">
        <v>82</v>
      </c>
      <c r="T980" t="s">
        <v>83</v>
      </c>
    </row>
    <row r="981" spans="1:20" x14ac:dyDescent="0.25">
      <c r="A981" s="1">
        <v>3539</v>
      </c>
      <c r="B981" t="s">
        <v>20</v>
      </c>
      <c r="C981" t="s">
        <v>27</v>
      </c>
      <c r="D981" t="s">
        <v>70</v>
      </c>
      <c r="E981" t="s">
        <v>50</v>
      </c>
      <c r="F981" t="s">
        <v>74</v>
      </c>
      <c r="G981" t="s">
        <v>86</v>
      </c>
      <c r="H981" t="s">
        <v>817</v>
      </c>
      <c r="I981" t="s">
        <v>99</v>
      </c>
      <c r="J981" t="s">
        <v>95</v>
      </c>
      <c r="K981" t="s">
        <v>1174</v>
      </c>
      <c r="L981" t="s">
        <v>126</v>
      </c>
      <c r="M981" t="s">
        <v>73</v>
      </c>
      <c r="N981" t="s">
        <v>1116</v>
      </c>
      <c r="O981" t="s">
        <v>107</v>
      </c>
      <c r="P981" t="s">
        <v>255</v>
      </c>
      <c r="Q981" t="s">
        <v>74</v>
      </c>
      <c r="R981" t="s">
        <v>740</v>
      </c>
      <c r="S981" t="s">
        <v>82</v>
      </c>
      <c r="T981" t="s">
        <v>101</v>
      </c>
    </row>
    <row r="982" spans="1:20" x14ac:dyDescent="0.25">
      <c r="A982" s="1">
        <v>3540</v>
      </c>
      <c r="B982" t="s">
        <v>20</v>
      </c>
      <c r="C982" t="s">
        <v>28</v>
      </c>
      <c r="D982" t="s">
        <v>70</v>
      </c>
      <c r="E982" t="s">
        <v>45</v>
      </c>
      <c r="F982" t="s">
        <v>73</v>
      </c>
      <c r="G982" t="s">
        <v>96</v>
      </c>
      <c r="H982" t="s">
        <v>819</v>
      </c>
      <c r="I982" t="s">
        <v>81</v>
      </c>
      <c r="J982" t="s">
        <v>94</v>
      </c>
      <c r="K982" t="s">
        <v>1148</v>
      </c>
      <c r="L982" t="s">
        <v>73</v>
      </c>
      <c r="M982" t="s">
        <v>126</v>
      </c>
      <c r="N982" t="s">
        <v>73</v>
      </c>
      <c r="O982" t="s">
        <v>114</v>
      </c>
      <c r="P982" t="s">
        <v>1086</v>
      </c>
      <c r="Q982" t="s">
        <v>126</v>
      </c>
      <c r="R982" t="s">
        <v>1941</v>
      </c>
      <c r="S982" t="s">
        <v>117</v>
      </c>
      <c r="T982" t="s">
        <v>74</v>
      </c>
    </row>
    <row r="983" spans="1:20" x14ac:dyDescent="0.25">
      <c r="A983" s="1">
        <v>3541</v>
      </c>
      <c r="B983" t="s">
        <v>20</v>
      </c>
      <c r="C983" t="s">
        <v>29</v>
      </c>
      <c r="D983" t="s">
        <v>70</v>
      </c>
      <c r="E983" t="s">
        <v>68</v>
      </c>
      <c r="F983" t="s">
        <v>73</v>
      </c>
      <c r="G983" t="s">
        <v>75</v>
      </c>
      <c r="H983" t="s">
        <v>689</v>
      </c>
      <c r="I983" t="s">
        <v>89</v>
      </c>
      <c r="J983" t="s">
        <v>93</v>
      </c>
      <c r="K983" t="s">
        <v>334</v>
      </c>
      <c r="L983" t="s">
        <v>74</v>
      </c>
      <c r="M983" t="s">
        <v>74</v>
      </c>
      <c r="N983" t="s">
        <v>1116</v>
      </c>
      <c r="O983" t="s">
        <v>94</v>
      </c>
      <c r="P983" t="s">
        <v>1314</v>
      </c>
      <c r="Q983" t="s">
        <v>74</v>
      </c>
      <c r="R983" t="s">
        <v>1588</v>
      </c>
      <c r="S983" t="s">
        <v>106</v>
      </c>
      <c r="T983" t="s">
        <v>83</v>
      </c>
    </row>
    <row r="984" spans="1:20" x14ac:dyDescent="0.25">
      <c r="A984" s="1">
        <v>3542</v>
      </c>
      <c r="B984" t="s">
        <v>20</v>
      </c>
      <c r="C984" t="s">
        <v>30</v>
      </c>
      <c r="D984" t="s">
        <v>70</v>
      </c>
      <c r="E984" t="s">
        <v>65</v>
      </c>
      <c r="F984" t="s">
        <v>74</v>
      </c>
      <c r="G984" t="s">
        <v>79</v>
      </c>
      <c r="H984" t="s">
        <v>272</v>
      </c>
      <c r="I984" t="s">
        <v>104</v>
      </c>
      <c r="J984" t="s">
        <v>115</v>
      </c>
      <c r="K984" t="s">
        <v>1389</v>
      </c>
      <c r="L984" t="s">
        <v>1116</v>
      </c>
      <c r="M984" t="s">
        <v>73</v>
      </c>
      <c r="N984" t="s">
        <v>126</v>
      </c>
      <c r="O984" t="s">
        <v>77</v>
      </c>
      <c r="P984" t="s">
        <v>1047</v>
      </c>
      <c r="Q984" t="s">
        <v>73</v>
      </c>
      <c r="R984" t="s">
        <v>706</v>
      </c>
      <c r="S984" t="s">
        <v>81</v>
      </c>
      <c r="T984" t="s">
        <v>76</v>
      </c>
    </row>
    <row r="985" spans="1:20" x14ac:dyDescent="0.25">
      <c r="A985" s="1">
        <v>3543</v>
      </c>
      <c r="B985" t="s">
        <v>20</v>
      </c>
      <c r="C985" t="s">
        <v>31</v>
      </c>
      <c r="D985" t="s">
        <v>70</v>
      </c>
      <c r="E985" t="s">
        <v>42</v>
      </c>
      <c r="F985" t="s">
        <v>74</v>
      </c>
      <c r="G985" t="s">
        <v>84</v>
      </c>
      <c r="H985" t="s">
        <v>994</v>
      </c>
      <c r="I985" t="s">
        <v>114</v>
      </c>
      <c r="J985" t="s">
        <v>93</v>
      </c>
      <c r="K985" t="s">
        <v>1233</v>
      </c>
      <c r="L985" t="s">
        <v>1116</v>
      </c>
      <c r="M985" t="s">
        <v>73</v>
      </c>
      <c r="N985" t="s">
        <v>126</v>
      </c>
      <c r="O985" t="s">
        <v>93</v>
      </c>
      <c r="P985" t="s">
        <v>1086</v>
      </c>
      <c r="Q985" t="s">
        <v>74</v>
      </c>
      <c r="R985" t="s">
        <v>1579</v>
      </c>
      <c r="S985" t="s">
        <v>78</v>
      </c>
      <c r="T985" t="s">
        <v>83</v>
      </c>
    </row>
    <row r="986" spans="1:20" x14ac:dyDescent="0.25">
      <c r="A986" s="1">
        <v>3544</v>
      </c>
      <c r="B986" t="s">
        <v>20</v>
      </c>
      <c r="C986" t="s">
        <v>32</v>
      </c>
      <c r="D986" t="s">
        <v>70</v>
      </c>
      <c r="E986" t="s">
        <v>46</v>
      </c>
      <c r="F986" t="s">
        <v>74</v>
      </c>
      <c r="G986" t="s">
        <v>78</v>
      </c>
      <c r="H986" t="s">
        <v>210</v>
      </c>
      <c r="I986" t="s">
        <v>89</v>
      </c>
      <c r="J986" t="s">
        <v>79</v>
      </c>
      <c r="K986" t="s">
        <v>1265</v>
      </c>
      <c r="L986" t="s">
        <v>74</v>
      </c>
      <c r="M986" t="s">
        <v>126</v>
      </c>
      <c r="N986" t="s">
        <v>1116</v>
      </c>
      <c r="O986" t="s">
        <v>90</v>
      </c>
      <c r="P986" t="s">
        <v>919</v>
      </c>
      <c r="Q986" t="s">
        <v>73</v>
      </c>
      <c r="R986" t="s">
        <v>2052</v>
      </c>
      <c r="S986" t="s">
        <v>116</v>
      </c>
      <c r="T986" t="s">
        <v>126</v>
      </c>
    </row>
    <row r="987" spans="1:20" x14ac:dyDescent="0.25">
      <c r="A987" s="1">
        <v>3545</v>
      </c>
      <c r="B987" t="s">
        <v>20</v>
      </c>
      <c r="C987" t="s">
        <v>33</v>
      </c>
      <c r="D987" t="s">
        <v>70</v>
      </c>
      <c r="E987" t="s">
        <v>56</v>
      </c>
      <c r="F987" t="s">
        <v>73</v>
      </c>
      <c r="G987" t="s">
        <v>75</v>
      </c>
      <c r="H987" t="s">
        <v>636</v>
      </c>
      <c r="I987" t="s">
        <v>77</v>
      </c>
      <c r="J987" t="s">
        <v>95</v>
      </c>
      <c r="K987" t="s">
        <v>1249</v>
      </c>
      <c r="L987" t="s">
        <v>74</v>
      </c>
      <c r="M987" t="s">
        <v>74</v>
      </c>
      <c r="N987" t="s">
        <v>73</v>
      </c>
      <c r="O987" t="s">
        <v>98</v>
      </c>
      <c r="P987" t="s">
        <v>133</v>
      </c>
      <c r="Q987" t="s">
        <v>74</v>
      </c>
      <c r="R987" t="s">
        <v>912</v>
      </c>
      <c r="S987" t="s">
        <v>117</v>
      </c>
      <c r="T987" t="s">
        <v>1116</v>
      </c>
    </row>
    <row r="988" spans="1:20" x14ac:dyDescent="0.25">
      <c r="A988" s="1">
        <v>3546</v>
      </c>
      <c r="B988" t="s">
        <v>20</v>
      </c>
      <c r="C988" t="s">
        <v>34</v>
      </c>
      <c r="D988" t="s">
        <v>70</v>
      </c>
      <c r="E988" t="s">
        <v>69</v>
      </c>
      <c r="F988" t="s">
        <v>74</v>
      </c>
      <c r="G988" t="s">
        <v>131</v>
      </c>
      <c r="H988" t="s">
        <v>1031</v>
      </c>
      <c r="I988" t="s">
        <v>75</v>
      </c>
      <c r="J988" t="s">
        <v>108</v>
      </c>
      <c r="K988" t="s">
        <v>846</v>
      </c>
      <c r="L988" t="s">
        <v>73</v>
      </c>
      <c r="M988" t="s">
        <v>126</v>
      </c>
      <c r="N988" t="s">
        <v>83</v>
      </c>
      <c r="O988" t="s">
        <v>103</v>
      </c>
      <c r="P988" t="s">
        <v>772</v>
      </c>
      <c r="Q988" t="s">
        <v>73</v>
      </c>
      <c r="R988" t="s">
        <v>1994</v>
      </c>
      <c r="S988" t="s">
        <v>116</v>
      </c>
      <c r="T988" t="s">
        <v>74</v>
      </c>
    </row>
    <row r="989" spans="1:20" x14ac:dyDescent="0.25">
      <c r="A989" s="1">
        <v>3547</v>
      </c>
      <c r="B989" t="s">
        <v>20</v>
      </c>
      <c r="C989" t="s">
        <v>35</v>
      </c>
      <c r="D989" t="s">
        <v>70</v>
      </c>
      <c r="E989" t="s">
        <v>57</v>
      </c>
      <c r="F989" t="s">
        <v>73</v>
      </c>
      <c r="G989" t="s">
        <v>98</v>
      </c>
      <c r="H989" t="s">
        <v>222</v>
      </c>
      <c r="I989" t="s">
        <v>106</v>
      </c>
      <c r="J989" t="s">
        <v>92</v>
      </c>
      <c r="K989" t="s">
        <v>1162</v>
      </c>
      <c r="L989" t="s">
        <v>126</v>
      </c>
      <c r="M989" t="s">
        <v>126</v>
      </c>
      <c r="N989" t="s">
        <v>126</v>
      </c>
      <c r="O989" t="s">
        <v>114</v>
      </c>
      <c r="P989" t="s">
        <v>873</v>
      </c>
      <c r="Q989" t="s">
        <v>74</v>
      </c>
      <c r="R989" t="s">
        <v>1897</v>
      </c>
      <c r="S989" t="s">
        <v>117</v>
      </c>
      <c r="T989" t="s">
        <v>1116</v>
      </c>
    </row>
    <row r="990" spans="1:20" x14ac:dyDescent="0.25">
      <c r="A990" s="1">
        <v>3548</v>
      </c>
      <c r="B990" t="s">
        <v>20</v>
      </c>
      <c r="C990" t="s">
        <v>36</v>
      </c>
      <c r="D990" t="s">
        <v>70</v>
      </c>
      <c r="E990" t="s">
        <v>64</v>
      </c>
      <c r="F990" t="s">
        <v>74</v>
      </c>
      <c r="G990" t="s">
        <v>116</v>
      </c>
      <c r="H990" t="s">
        <v>939</v>
      </c>
      <c r="I990" t="s">
        <v>114</v>
      </c>
      <c r="J990" t="s">
        <v>88</v>
      </c>
      <c r="K990" t="s">
        <v>1285</v>
      </c>
      <c r="L990" t="s">
        <v>73</v>
      </c>
      <c r="M990" t="s">
        <v>101</v>
      </c>
      <c r="N990" t="s">
        <v>74</v>
      </c>
      <c r="O990" t="s">
        <v>89</v>
      </c>
      <c r="P990" t="s">
        <v>119</v>
      </c>
      <c r="Q990" t="s">
        <v>73</v>
      </c>
      <c r="R990" t="s">
        <v>2212</v>
      </c>
      <c r="S990" t="s">
        <v>82</v>
      </c>
      <c r="T990" t="s">
        <v>1116</v>
      </c>
    </row>
    <row r="991" spans="1:20" x14ac:dyDescent="0.25">
      <c r="A991" s="1">
        <v>3549</v>
      </c>
      <c r="B991" t="s">
        <v>20</v>
      </c>
      <c r="C991" t="s">
        <v>37</v>
      </c>
      <c r="D991" t="s">
        <v>70</v>
      </c>
      <c r="E991" t="s">
        <v>49</v>
      </c>
      <c r="F991" t="s">
        <v>73</v>
      </c>
      <c r="G991" t="s">
        <v>92</v>
      </c>
      <c r="H991" t="s">
        <v>353</v>
      </c>
      <c r="I991" t="s">
        <v>107</v>
      </c>
      <c r="J991" t="s">
        <v>111</v>
      </c>
      <c r="K991" t="s">
        <v>1266</v>
      </c>
      <c r="L991" t="s">
        <v>73</v>
      </c>
      <c r="M991" t="s">
        <v>73</v>
      </c>
      <c r="N991" t="s">
        <v>101</v>
      </c>
      <c r="O991" t="s">
        <v>107</v>
      </c>
      <c r="P991" t="s">
        <v>1180</v>
      </c>
      <c r="Q991" t="s">
        <v>126</v>
      </c>
      <c r="R991" t="s">
        <v>1586</v>
      </c>
      <c r="S991" t="s">
        <v>82</v>
      </c>
      <c r="T991" t="s">
        <v>131</v>
      </c>
    </row>
    <row r="992" spans="1:20" x14ac:dyDescent="0.25">
      <c r="A992" s="1">
        <v>3550</v>
      </c>
      <c r="B992" t="s">
        <v>20</v>
      </c>
      <c r="C992" t="s">
        <v>38</v>
      </c>
      <c r="D992" t="s">
        <v>70</v>
      </c>
      <c r="E992" t="s">
        <v>64</v>
      </c>
      <c r="F992" t="s">
        <v>73</v>
      </c>
      <c r="G992" t="s">
        <v>95</v>
      </c>
      <c r="H992" t="s">
        <v>193</v>
      </c>
      <c r="I992" t="s">
        <v>102</v>
      </c>
      <c r="J992" t="s">
        <v>93</v>
      </c>
      <c r="K992" t="s">
        <v>1158</v>
      </c>
      <c r="L992" t="s">
        <v>74</v>
      </c>
      <c r="M992" t="s">
        <v>73</v>
      </c>
      <c r="N992" t="s">
        <v>126</v>
      </c>
      <c r="O992" t="s">
        <v>95</v>
      </c>
      <c r="P992" t="s">
        <v>1009</v>
      </c>
      <c r="Q992" t="s">
        <v>126</v>
      </c>
      <c r="R992" t="s">
        <v>1779</v>
      </c>
      <c r="S992" t="s">
        <v>85</v>
      </c>
      <c r="T992" t="s">
        <v>131</v>
      </c>
    </row>
    <row r="993" spans="1:20" x14ac:dyDescent="0.25">
      <c r="A993" s="1">
        <v>3551</v>
      </c>
      <c r="B993" t="s">
        <v>20</v>
      </c>
      <c r="C993" t="s">
        <v>39</v>
      </c>
      <c r="D993" t="s">
        <v>70</v>
      </c>
      <c r="E993" t="s">
        <v>45</v>
      </c>
      <c r="F993" t="s">
        <v>74</v>
      </c>
      <c r="G993" t="s">
        <v>89</v>
      </c>
      <c r="H993" t="s">
        <v>999</v>
      </c>
      <c r="I993" t="s">
        <v>81</v>
      </c>
      <c r="J993" t="s">
        <v>107</v>
      </c>
      <c r="K993" t="s">
        <v>1261</v>
      </c>
      <c r="L993" t="s">
        <v>74</v>
      </c>
      <c r="M993" t="s">
        <v>101</v>
      </c>
      <c r="N993" t="s">
        <v>101</v>
      </c>
      <c r="O993" t="s">
        <v>107</v>
      </c>
      <c r="P993" t="s">
        <v>1047</v>
      </c>
      <c r="Q993" t="s">
        <v>74</v>
      </c>
      <c r="R993" t="s">
        <v>1530</v>
      </c>
      <c r="S993" t="s">
        <v>106</v>
      </c>
      <c r="T993" t="s">
        <v>1116</v>
      </c>
    </row>
    <row r="994" spans="1:20" x14ac:dyDescent="0.25">
      <c r="A994" s="1">
        <v>3552</v>
      </c>
      <c r="B994" t="s">
        <v>20</v>
      </c>
      <c r="C994" t="s">
        <v>24</v>
      </c>
      <c r="D994" t="s">
        <v>71</v>
      </c>
      <c r="E994" t="s">
        <v>60</v>
      </c>
      <c r="F994" t="s">
        <v>74</v>
      </c>
      <c r="G994" t="s">
        <v>114</v>
      </c>
      <c r="H994" t="s">
        <v>720</v>
      </c>
      <c r="I994" t="s">
        <v>81</v>
      </c>
      <c r="J994" t="s">
        <v>108</v>
      </c>
      <c r="K994" t="s">
        <v>1185</v>
      </c>
      <c r="L994" t="s">
        <v>73</v>
      </c>
      <c r="M994" t="s">
        <v>73</v>
      </c>
      <c r="N994" t="s">
        <v>73</v>
      </c>
      <c r="O994" t="s">
        <v>94</v>
      </c>
      <c r="P994" t="s">
        <v>297</v>
      </c>
      <c r="Q994" t="s">
        <v>73</v>
      </c>
      <c r="R994" t="s">
        <v>1484</v>
      </c>
      <c r="S994" t="s">
        <v>96</v>
      </c>
      <c r="T994" t="s">
        <v>83</v>
      </c>
    </row>
    <row r="995" spans="1:20" x14ac:dyDescent="0.25">
      <c r="A995" s="1">
        <v>3553</v>
      </c>
      <c r="B995" t="s">
        <v>20</v>
      </c>
      <c r="C995" t="s">
        <v>25</v>
      </c>
      <c r="D995" t="s">
        <v>71</v>
      </c>
      <c r="E995" t="s">
        <v>51</v>
      </c>
      <c r="F995" t="s">
        <v>73</v>
      </c>
      <c r="G995" t="s">
        <v>106</v>
      </c>
      <c r="H995" t="s">
        <v>449</v>
      </c>
      <c r="I995" t="s">
        <v>103</v>
      </c>
      <c r="J995" t="s">
        <v>104</v>
      </c>
      <c r="K995" t="s">
        <v>1239</v>
      </c>
      <c r="L995" t="s">
        <v>74</v>
      </c>
      <c r="M995" t="s">
        <v>74</v>
      </c>
      <c r="N995" t="s">
        <v>1116</v>
      </c>
      <c r="O995" t="s">
        <v>102</v>
      </c>
      <c r="P995" t="s">
        <v>905</v>
      </c>
      <c r="Q995" t="s">
        <v>73</v>
      </c>
      <c r="R995" t="s">
        <v>2193</v>
      </c>
      <c r="S995" t="s">
        <v>89</v>
      </c>
      <c r="T995" t="s">
        <v>76</v>
      </c>
    </row>
    <row r="996" spans="1:20" x14ac:dyDescent="0.25">
      <c r="A996" s="1">
        <v>3554</v>
      </c>
      <c r="B996" t="s">
        <v>20</v>
      </c>
      <c r="C996" t="s">
        <v>26</v>
      </c>
      <c r="D996" t="s">
        <v>71</v>
      </c>
      <c r="E996" t="s">
        <v>65</v>
      </c>
      <c r="F996" t="s">
        <v>74</v>
      </c>
      <c r="G996" t="s">
        <v>75</v>
      </c>
      <c r="H996" t="s">
        <v>937</v>
      </c>
      <c r="I996" t="s">
        <v>98</v>
      </c>
      <c r="J996" t="s">
        <v>80</v>
      </c>
      <c r="K996" t="s">
        <v>1270</v>
      </c>
      <c r="L996" t="s">
        <v>74</v>
      </c>
      <c r="M996" t="s">
        <v>74</v>
      </c>
      <c r="N996" t="s">
        <v>74</v>
      </c>
      <c r="O996" t="s">
        <v>114</v>
      </c>
      <c r="P996" t="s">
        <v>1009</v>
      </c>
      <c r="Q996" t="s">
        <v>74</v>
      </c>
      <c r="R996" t="s">
        <v>1696</v>
      </c>
      <c r="S996" t="s">
        <v>82</v>
      </c>
      <c r="T996" t="s">
        <v>131</v>
      </c>
    </row>
    <row r="997" spans="1:20" x14ac:dyDescent="0.25">
      <c r="A997" s="1">
        <v>3555</v>
      </c>
      <c r="B997" t="s">
        <v>20</v>
      </c>
      <c r="C997" t="s">
        <v>27</v>
      </c>
      <c r="D997" t="s">
        <v>71</v>
      </c>
      <c r="E997" t="s">
        <v>53</v>
      </c>
      <c r="F997" t="s">
        <v>73</v>
      </c>
      <c r="G997" t="s">
        <v>86</v>
      </c>
      <c r="H997" t="s">
        <v>366</v>
      </c>
      <c r="I997" t="s">
        <v>114</v>
      </c>
      <c r="J997" t="s">
        <v>97</v>
      </c>
      <c r="K997" t="s">
        <v>1163</v>
      </c>
      <c r="L997" t="s">
        <v>126</v>
      </c>
      <c r="M997" t="s">
        <v>126</v>
      </c>
      <c r="N997" t="s">
        <v>74</v>
      </c>
      <c r="O997" t="s">
        <v>77</v>
      </c>
      <c r="P997" t="s">
        <v>914</v>
      </c>
      <c r="Q997" t="s">
        <v>73</v>
      </c>
      <c r="R997" t="s">
        <v>851</v>
      </c>
      <c r="S997" t="s">
        <v>85</v>
      </c>
      <c r="T997" t="s">
        <v>131</v>
      </c>
    </row>
    <row r="998" spans="1:20" x14ac:dyDescent="0.25">
      <c r="A998" s="1">
        <v>3556</v>
      </c>
      <c r="B998" t="s">
        <v>20</v>
      </c>
      <c r="C998" t="s">
        <v>28</v>
      </c>
      <c r="D998" t="s">
        <v>71</v>
      </c>
      <c r="E998" t="s">
        <v>59</v>
      </c>
      <c r="F998" t="s">
        <v>73</v>
      </c>
      <c r="G998" t="s">
        <v>75</v>
      </c>
      <c r="H998" t="s">
        <v>606</v>
      </c>
      <c r="I998" t="s">
        <v>85</v>
      </c>
      <c r="J998" t="s">
        <v>81</v>
      </c>
      <c r="K998" t="s">
        <v>1118</v>
      </c>
      <c r="L998" t="s">
        <v>73</v>
      </c>
      <c r="M998" t="s">
        <v>126</v>
      </c>
      <c r="N998" t="s">
        <v>83</v>
      </c>
      <c r="O998" t="s">
        <v>75</v>
      </c>
      <c r="P998" t="s">
        <v>122</v>
      </c>
      <c r="Q998" t="s">
        <v>74</v>
      </c>
      <c r="R998" t="s">
        <v>1698</v>
      </c>
      <c r="S998" t="s">
        <v>116</v>
      </c>
      <c r="T998" t="s">
        <v>1116</v>
      </c>
    </row>
    <row r="999" spans="1:20" x14ac:dyDescent="0.25">
      <c r="A999" s="1">
        <v>3557</v>
      </c>
      <c r="B999" t="s">
        <v>20</v>
      </c>
      <c r="C999" t="s">
        <v>40</v>
      </c>
      <c r="D999" t="s">
        <v>71</v>
      </c>
      <c r="E999" t="s">
        <v>48</v>
      </c>
      <c r="F999" t="s">
        <v>74</v>
      </c>
      <c r="G999" t="s">
        <v>92</v>
      </c>
      <c r="H999" t="s">
        <v>358</v>
      </c>
      <c r="I999" t="s">
        <v>86</v>
      </c>
      <c r="J999" t="s">
        <v>112</v>
      </c>
      <c r="K999" t="s">
        <v>1288</v>
      </c>
      <c r="L999" t="s">
        <v>126</v>
      </c>
      <c r="M999" t="s">
        <v>73</v>
      </c>
      <c r="N999" t="s">
        <v>83</v>
      </c>
      <c r="O999" t="s">
        <v>106</v>
      </c>
      <c r="P999" t="s">
        <v>104</v>
      </c>
      <c r="Q999" t="s">
        <v>74</v>
      </c>
      <c r="R999" t="s">
        <v>1630</v>
      </c>
      <c r="S999" t="s">
        <v>96</v>
      </c>
      <c r="T999" t="s">
        <v>101</v>
      </c>
    </row>
    <row r="1000" spans="1:20" x14ac:dyDescent="0.25">
      <c r="A1000" s="1">
        <v>3558</v>
      </c>
      <c r="B1000" t="s">
        <v>20</v>
      </c>
      <c r="C1000" t="s">
        <v>29</v>
      </c>
      <c r="D1000" t="s">
        <v>71</v>
      </c>
      <c r="E1000" t="s">
        <v>54</v>
      </c>
      <c r="F1000" t="s">
        <v>74</v>
      </c>
      <c r="G1000" t="s">
        <v>93</v>
      </c>
      <c r="H1000" t="s">
        <v>1012</v>
      </c>
      <c r="I1000" t="s">
        <v>86</v>
      </c>
      <c r="J1000" t="s">
        <v>91</v>
      </c>
      <c r="K1000" t="s">
        <v>1179</v>
      </c>
      <c r="L1000" t="s">
        <v>101</v>
      </c>
      <c r="M1000" t="s">
        <v>73</v>
      </c>
      <c r="N1000" t="s">
        <v>126</v>
      </c>
      <c r="O1000" t="s">
        <v>77</v>
      </c>
      <c r="P1000" t="s">
        <v>540</v>
      </c>
      <c r="Q1000" t="s">
        <v>73</v>
      </c>
      <c r="R1000" t="s">
        <v>417</v>
      </c>
      <c r="S1000" t="s">
        <v>78</v>
      </c>
      <c r="T1000" t="s">
        <v>1116</v>
      </c>
    </row>
    <row r="1001" spans="1:20" x14ac:dyDescent="0.25">
      <c r="A1001" s="1">
        <v>3559</v>
      </c>
      <c r="B1001" t="s">
        <v>20</v>
      </c>
      <c r="C1001" t="s">
        <v>30</v>
      </c>
      <c r="D1001" t="s">
        <v>71</v>
      </c>
      <c r="E1001" t="s">
        <v>55</v>
      </c>
      <c r="F1001" t="s">
        <v>74</v>
      </c>
      <c r="G1001" t="s">
        <v>103</v>
      </c>
      <c r="H1001" t="s">
        <v>454</v>
      </c>
      <c r="I1001" t="s">
        <v>108</v>
      </c>
      <c r="J1001" t="s">
        <v>128</v>
      </c>
      <c r="K1001" t="s">
        <v>1303</v>
      </c>
      <c r="L1001" t="s">
        <v>101</v>
      </c>
      <c r="M1001" t="s">
        <v>73</v>
      </c>
      <c r="N1001" t="s">
        <v>126</v>
      </c>
      <c r="O1001" t="s">
        <v>116</v>
      </c>
      <c r="P1001" t="s">
        <v>118</v>
      </c>
      <c r="Q1001" t="s">
        <v>73</v>
      </c>
      <c r="R1001" t="s">
        <v>1578</v>
      </c>
      <c r="S1001" t="s">
        <v>82</v>
      </c>
      <c r="T1001" t="s">
        <v>83</v>
      </c>
    </row>
    <row r="1002" spans="1:20" x14ac:dyDescent="0.25">
      <c r="A1002" s="1">
        <v>3560</v>
      </c>
      <c r="B1002" t="s">
        <v>20</v>
      </c>
      <c r="C1002" t="s">
        <v>31</v>
      </c>
      <c r="D1002" t="s">
        <v>71</v>
      </c>
      <c r="E1002" t="s">
        <v>57</v>
      </c>
      <c r="F1002" t="s">
        <v>73</v>
      </c>
      <c r="G1002" t="s">
        <v>84</v>
      </c>
      <c r="H1002" t="s">
        <v>922</v>
      </c>
      <c r="I1002" t="s">
        <v>77</v>
      </c>
      <c r="J1002" t="s">
        <v>108</v>
      </c>
      <c r="K1002" t="s">
        <v>1298</v>
      </c>
      <c r="L1002" t="s">
        <v>126</v>
      </c>
      <c r="M1002" t="s">
        <v>73</v>
      </c>
      <c r="N1002" t="s">
        <v>74</v>
      </c>
      <c r="O1002" t="s">
        <v>91</v>
      </c>
      <c r="P1002" t="s">
        <v>1216</v>
      </c>
      <c r="Q1002" t="s">
        <v>74</v>
      </c>
      <c r="R1002" t="s">
        <v>2201</v>
      </c>
      <c r="S1002" t="s">
        <v>116</v>
      </c>
      <c r="T1002" t="s">
        <v>131</v>
      </c>
    </row>
    <row r="1003" spans="1:20" x14ac:dyDescent="0.25">
      <c r="A1003" s="1">
        <v>3561</v>
      </c>
      <c r="B1003" t="s">
        <v>20</v>
      </c>
      <c r="C1003" t="s">
        <v>32</v>
      </c>
      <c r="D1003" t="s">
        <v>71</v>
      </c>
      <c r="E1003" t="s">
        <v>52</v>
      </c>
      <c r="F1003" t="s">
        <v>74</v>
      </c>
      <c r="G1003" t="s">
        <v>114</v>
      </c>
      <c r="H1003" t="s">
        <v>216</v>
      </c>
      <c r="I1003" t="s">
        <v>107</v>
      </c>
      <c r="J1003" t="s">
        <v>121</v>
      </c>
      <c r="K1003" t="s">
        <v>1281</v>
      </c>
      <c r="L1003" t="s">
        <v>126</v>
      </c>
      <c r="M1003" t="s">
        <v>126</v>
      </c>
      <c r="N1003" t="s">
        <v>131</v>
      </c>
      <c r="O1003" t="s">
        <v>82</v>
      </c>
      <c r="P1003" t="s">
        <v>537</v>
      </c>
      <c r="Q1003" t="s">
        <v>74</v>
      </c>
      <c r="R1003" t="s">
        <v>1421</v>
      </c>
      <c r="S1003" t="s">
        <v>106</v>
      </c>
      <c r="T1003" t="s">
        <v>1116</v>
      </c>
    </row>
    <row r="1004" spans="1:20" x14ac:dyDescent="0.25">
      <c r="A1004" s="1">
        <v>3562</v>
      </c>
      <c r="B1004" t="s">
        <v>20</v>
      </c>
      <c r="C1004" t="s">
        <v>33</v>
      </c>
      <c r="D1004" t="s">
        <v>71</v>
      </c>
      <c r="E1004" t="s">
        <v>54</v>
      </c>
      <c r="F1004" t="s">
        <v>73</v>
      </c>
      <c r="G1004" t="s">
        <v>77</v>
      </c>
      <c r="H1004" t="s">
        <v>235</v>
      </c>
      <c r="I1004" t="s">
        <v>106</v>
      </c>
      <c r="J1004" t="s">
        <v>94</v>
      </c>
      <c r="K1004" t="s">
        <v>1316</v>
      </c>
      <c r="L1004" t="s">
        <v>126</v>
      </c>
      <c r="M1004" t="s">
        <v>74</v>
      </c>
      <c r="N1004" t="s">
        <v>126</v>
      </c>
      <c r="O1004" t="s">
        <v>94</v>
      </c>
      <c r="P1004" t="s">
        <v>816</v>
      </c>
      <c r="Q1004" t="s">
        <v>74</v>
      </c>
      <c r="R1004" t="s">
        <v>1630</v>
      </c>
      <c r="S1004" t="s">
        <v>85</v>
      </c>
      <c r="T1004" t="s">
        <v>131</v>
      </c>
    </row>
    <row r="1005" spans="1:20" x14ac:dyDescent="0.25">
      <c r="A1005" s="1">
        <v>3563</v>
      </c>
      <c r="B1005" t="s">
        <v>20</v>
      </c>
      <c r="C1005" t="s">
        <v>34</v>
      </c>
      <c r="D1005" t="s">
        <v>71</v>
      </c>
      <c r="E1005" t="s">
        <v>46</v>
      </c>
      <c r="F1005" t="s">
        <v>73</v>
      </c>
      <c r="G1005" t="s">
        <v>98</v>
      </c>
      <c r="H1005" t="s">
        <v>216</v>
      </c>
      <c r="I1005" t="s">
        <v>94</v>
      </c>
      <c r="J1005" t="s">
        <v>128</v>
      </c>
      <c r="K1005" t="s">
        <v>1218</v>
      </c>
      <c r="L1005" t="s">
        <v>101</v>
      </c>
      <c r="M1005" t="s">
        <v>126</v>
      </c>
      <c r="N1005" t="s">
        <v>73</v>
      </c>
      <c r="O1005" t="s">
        <v>103</v>
      </c>
      <c r="P1005" t="s">
        <v>949</v>
      </c>
      <c r="Q1005" t="s">
        <v>73</v>
      </c>
      <c r="R1005" t="s">
        <v>2014</v>
      </c>
      <c r="S1005" t="s">
        <v>75</v>
      </c>
      <c r="T1005" t="s">
        <v>87</v>
      </c>
    </row>
    <row r="1006" spans="1:20" x14ac:dyDescent="0.25">
      <c r="A1006" s="1">
        <v>3564</v>
      </c>
      <c r="B1006" t="s">
        <v>20</v>
      </c>
      <c r="C1006" t="s">
        <v>36</v>
      </c>
      <c r="D1006" t="s">
        <v>71</v>
      </c>
      <c r="E1006" t="s">
        <v>50</v>
      </c>
      <c r="F1006" t="s">
        <v>74</v>
      </c>
      <c r="G1006" t="s">
        <v>78</v>
      </c>
      <c r="H1006" t="s">
        <v>504</v>
      </c>
      <c r="I1006" t="s">
        <v>111</v>
      </c>
      <c r="J1006" t="s">
        <v>123</v>
      </c>
      <c r="K1006" t="s">
        <v>1210</v>
      </c>
      <c r="L1006" t="s">
        <v>74</v>
      </c>
      <c r="M1006" t="s">
        <v>73</v>
      </c>
      <c r="N1006" t="s">
        <v>101</v>
      </c>
      <c r="O1006" t="s">
        <v>87</v>
      </c>
      <c r="P1006" t="s">
        <v>81</v>
      </c>
      <c r="Q1006" t="s">
        <v>73</v>
      </c>
      <c r="R1006" t="s">
        <v>1832</v>
      </c>
      <c r="S1006" t="s">
        <v>116</v>
      </c>
      <c r="T1006" t="s">
        <v>101</v>
      </c>
    </row>
    <row r="1007" spans="1:20" x14ac:dyDescent="0.25">
      <c r="A1007" s="1">
        <v>3565</v>
      </c>
      <c r="B1007" t="s">
        <v>20</v>
      </c>
      <c r="C1007" t="s">
        <v>37</v>
      </c>
      <c r="D1007" t="s">
        <v>71</v>
      </c>
      <c r="E1007" t="s">
        <v>56</v>
      </c>
      <c r="F1007" t="s">
        <v>73</v>
      </c>
      <c r="G1007" t="s">
        <v>75</v>
      </c>
      <c r="H1007" t="s">
        <v>935</v>
      </c>
      <c r="I1007" t="s">
        <v>106</v>
      </c>
      <c r="J1007" t="s">
        <v>94</v>
      </c>
      <c r="K1007" t="s">
        <v>1164</v>
      </c>
      <c r="L1007" t="s">
        <v>73</v>
      </c>
      <c r="M1007" t="s">
        <v>74</v>
      </c>
      <c r="N1007" t="s">
        <v>74</v>
      </c>
      <c r="O1007" t="s">
        <v>94</v>
      </c>
      <c r="P1007" t="s">
        <v>1315</v>
      </c>
      <c r="Q1007" t="s">
        <v>126</v>
      </c>
      <c r="R1007" t="s">
        <v>2030</v>
      </c>
      <c r="S1007" t="s">
        <v>96</v>
      </c>
      <c r="T1007" t="s">
        <v>1116</v>
      </c>
    </row>
    <row r="1008" spans="1:20" x14ac:dyDescent="0.25">
      <c r="A1008" s="1">
        <v>3566</v>
      </c>
      <c r="B1008" t="s">
        <v>20</v>
      </c>
      <c r="C1008" t="s">
        <v>38</v>
      </c>
      <c r="D1008" t="s">
        <v>71</v>
      </c>
      <c r="E1008" t="s">
        <v>55</v>
      </c>
      <c r="F1008" t="s">
        <v>73</v>
      </c>
      <c r="G1008" t="s">
        <v>105</v>
      </c>
      <c r="H1008" t="s">
        <v>548</v>
      </c>
      <c r="I1008" t="s">
        <v>86</v>
      </c>
      <c r="J1008" t="s">
        <v>91</v>
      </c>
      <c r="K1008" t="s">
        <v>1333</v>
      </c>
      <c r="L1008" t="s">
        <v>126</v>
      </c>
      <c r="M1008" t="s">
        <v>73</v>
      </c>
      <c r="N1008" t="s">
        <v>126</v>
      </c>
      <c r="O1008" t="s">
        <v>94</v>
      </c>
      <c r="P1008" t="s">
        <v>718</v>
      </c>
      <c r="Q1008" t="s">
        <v>74</v>
      </c>
      <c r="R1008" t="s">
        <v>1563</v>
      </c>
      <c r="S1008" t="s">
        <v>85</v>
      </c>
      <c r="T1008" t="s">
        <v>1116</v>
      </c>
    </row>
    <row r="1009" spans="1:20" x14ac:dyDescent="0.25">
      <c r="A1009" s="1">
        <v>3567</v>
      </c>
      <c r="B1009" t="s">
        <v>20</v>
      </c>
      <c r="C1009" t="s">
        <v>39</v>
      </c>
      <c r="D1009" t="s">
        <v>71</v>
      </c>
      <c r="E1009" t="s">
        <v>53</v>
      </c>
      <c r="F1009" t="s">
        <v>74</v>
      </c>
      <c r="G1009" t="s">
        <v>75</v>
      </c>
      <c r="H1009" t="s">
        <v>367</v>
      </c>
      <c r="I1009" t="s">
        <v>92</v>
      </c>
      <c r="J1009" t="s">
        <v>118</v>
      </c>
      <c r="K1009" t="s">
        <v>1267</v>
      </c>
      <c r="L1009" t="s">
        <v>74</v>
      </c>
      <c r="M1009" t="s">
        <v>73</v>
      </c>
      <c r="N1009" t="s">
        <v>1116</v>
      </c>
      <c r="O1009" t="s">
        <v>103</v>
      </c>
      <c r="P1009" t="s">
        <v>119</v>
      </c>
      <c r="Q1009" t="s">
        <v>74</v>
      </c>
      <c r="R1009" t="s">
        <v>1526</v>
      </c>
      <c r="S1009" t="s">
        <v>106</v>
      </c>
      <c r="T1009" t="s">
        <v>101</v>
      </c>
    </row>
    <row r="1010" spans="1:20" x14ac:dyDescent="0.25">
      <c r="A1010" s="1">
        <v>3568</v>
      </c>
      <c r="B1010" t="s">
        <v>20</v>
      </c>
      <c r="C1010" t="s">
        <v>24</v>
      </c>
      <c r="D1010" t="s">
        <v>72</v>
      </c>
      <c r="E1010" t="s">
        <v>67</v>
      </c>
      <c r="F1010" t="s">
        <v>74</v>
      </c>
      <c r="G1010" t="s">
        <v>105</v>
      </c>
      <c r="H1010" t="s">
        <v>992</v>
      </c>
      <c r="I1010" t="s">
        <v>86</v>
      </c>
      <c r="J1010" t="s">
        <v>97</v>
      </c>
      <c r="K1010" t="s">
        <v>1246</v>
      </c>
      <c r="L1010" t="s">
        <v>101</v>
      </c>
      <c r="M1010" t="s">
        <v>74</v>
      </c>
      <c r="N1010" t="s">
        <v>74</v>
      </c>
      <c r="O1010" t="s">
        <v>79</v>
      </c>
      <c r="P1010" t="s">
        <v>1006</v>
      </c>
      <c r="Q1010" t="s">
        <v>126</v>
      </c>
      <c r="R1010" t="s">
        <v>903</v>
      </c>
      <c r="S1010" t="s">
        <v>96</v>
      </c>
      <c r="T1010" t="s">
        <v>87</v>
      </c>
    </row>
    <row r="1011" spans="1:20" x14ac:dyDescent="0.25">
      <c r="A1011" s="1">
        <v>3569</v>
      </c>
      <c r="B1011" t="s">
        <v>20</v>
      </c>
      <c r="C1011" t="s">
        <v>25</v>
      </c>
      <c r="D1011" t="s">
        <v>72</v>
      </c>
      <c r="E1011" t="s">
        <v>49</v>
      </c>
      <c r="F1011" t="s">
        <v>74</v>
      </c>
      <c r="G1011" t="s">
        <v>86</v>
      </c>
      <c r="H1011" t="s">
        <v>153</v>
      </c>
      <c r="I1011" t="s">
        <v>103</v>
      </c>
      <c r="J1011" t="s">
        <v>79</v>
      </c>
      <c r="K1011" t="s">
        <v>1148</v>
      </c>
      <c r="L1011" t="s">
        <v>73</v>
      </c>
      <c r="M1011" t="s">
        <v>73</v>
      </c>
      <c r="N1011" t="s">
        <v>1116</v>
      </c>
      <c r="O1011" t="s">
        <v>79</v>
      </c>
      <c r="P1011" t="s">
        <v>206</v>
      </c>
      <c r="Q1011" t="s">
        <v>101</v>
      </c>
      <c r="R1011" t="s">
        <v>1592</v>
      </c>
      <c r="S1011" t="s">
        <v>85</v>
      </c>
      <c r="T1011" t="s">
        <v>83</v>
      </c>
    </row>
    <row r="1012" spans="1:20" x14ac:dyDescent="0.25">
      <c r="A1012" s="1">
        <v>3570</v>
      </c>
      <c r="B1012" t="s">
        <v>20</v>
      </c>
      <c r="C1012" t="s">
        <v>26</v>
      </c>
      <c r="D1012" t="s">
        <v>72</v>
      </c>
      <c r="E1012" t="s">
        <v>61</v>
      </c>
      <c r="F1012" t="s">
        <v>73</v>
      </c>
      <c r="G1012" t="s">
        <v>86</v>
      </c>
      <c r="H1012" t="s">
        <v>275</v>
      </c>
      <c r="I1012" t="s">
        <v>114</v>
      </c>
      <c r="J1012" t="s">
        <v>105</v>
      </c>
      <c r="K1012" t="s">
        <v>1348</v>
      </c>
      <c r="L1012" t="s">
        <v>74</v>
      </c>
      <c r="M1012" t="s">
        <v>126</v>
      </c>
      <c r="N1012" t="s">
        <v>126</v>
      </c>
      <c r="O1012" t="s">
        <v>98</v>
      </c>
      <c r="P1012" t="s">
        <v>726</v>
      </c>
      <c r="Q1012" t="s">
        <v>126</v>
      </c>
      <c r="R1012" t="s">
        <v>1701</v>
      </c>
      <c r="S1012" t="s">
        <v>87</v>
      </c>
      <c r="T1012" t="s">
        <v>1116</v>
      </c>
    </row>
    <row r="1013" spans="1:20" x14ac:dyDescent="0.25">
      <c r="A1013" s="1">
        <v>3571</v>
      </c>
      <c r="B1013" t="s">
        <v>20</v>
      </c>
      <c r="C1013" t="s">
        <v>27</v>
      </c>
      <c r="D1013" t="s">
        <v>72</v>
      </c>
      <c r="E1013" t="s">
        <v>48</v>
      </c>
      <c r="F1013" t="s">
        <v>74</v>
      </c>
      <c r="G1013" t="s">
        <v>90</v>
      </c>
      <c r="H1013" t="s">
        <v>570</v>
      </c>
      <c r="I1013" t="s">
        <v>94</v>
      </c>
      <c r="J1013" t="s">
        <v>104</v>
      </c>
      <c r="K1013" t="s">
        <v>1255</v>
      </c>
      <c r="L1013" t="s">
        <v>74</v>
      </c>
      <c r="M1013" t="s">
        <v>74</v>
      </c>
      <c r="N1013" t="s">
        <v>74</v>
      </c>
      <c r="O1013" t="s">
        <v>94</v>
      </c>
      <c r="P1013" t="s">
        <v>1238</v>
      </c>
      <c r="Q1013" t="s">
        <v>74</v>
      </c>
      <c r="R1013" t="s">
        <v>1905</v>
      </c>
      <c r="S1013" t="s">
        <v>85</v>
      </c>
      <c r="T1013" t="s">
        <v>117</v>
      </c>
    </row>
    <row r="1014" spans="1:20" x14ac:dyDescent="0.25">
      <c r="A1014" s="1">
        <v>3572</v>
      </c>
      <c r="B1014" t="s">
        <v>20</v>
      </c>
      <c r="C1014" t="s">
        <v>28</v>
      </c>
      <c r="D1014" t="s">
        <v>72</v>
      </c>
      <c r="E1014" t="s">
        <v>43</v>
      </c>
      <c r="F1014" t="s">
        <v>73</v>
      </c>
      <c r="G1014" t="s">
        <v>78</v>
      </c>
      <c r="H1014" t="s">
        <v>575</v>
      </c>
      <c r="I1014" t="s">
        <v>79</v>
      </c>
      <c r="J1014" t="s">
        <v>129</v>
      </c>
      <c r="K1014" t="s">
        <v>1311</v>
      </c>
      <c r="L1014" t="s">
        <v>74</v>
      </c>
      <c r="M1014" t="s">
        <v>73</v>
      </c>
      <c r="N1014" t="s">
        <v>101</v>
      </c>
      <c r="O1014" t="s">
        <v>99</v>
      </c>
      <c r="P1014" t="s">
        <v>846</v>
      </c>
      <c r="Q1014" t="s">
        <v>73</v>
      </c>
      <c r="R1014" t="s">
        <v>1690</v>
      </c>
      <c r="S1014" t="s">
        <v>106</v>
      </c>
      <c r="T1014" t="s">
        <v>101</v>
      </c>
    </row>
    <row r="1015" spans="1:20" x14ac:dyDescent="0.25">
      <c r="A1015" s="1">
        <v>3573</v>
      </c>
      <c r="B1015" t="s">
        <v>20</v>
      </c>
      <c r="C1015" t="s">
        <v>40</v>
      </c>
      <c r="D1015" t="s">
        <v>72</v>
      </c>
      <c r="E1015" t="s">
        <v>66</v>
      </c>
      <c r="F1015" t="s">
        <v>74</v>
      </c>
      <c r="G1015" t="s">
        <v>90</v>
      </c>
      <c r="H1015" t="s">
        <v>591</v>
      </c>
      <c r="I1015" t="s">
        <v>116</v>
      </c>
      <c r="J1015" t="s">
        <v>103</v>
      </c>
      <c r="K1015" t="s">
        <v>1349</v>
      </c>
      <c r="L1015" t="s">
        <v>73</v>
      </c>
      <c r="M1015" t="s">
        <v>73</v>
      </c>
      <c r="N1015" t="s">
        <v>131</v>
      </c>
      <c r="O1015" t="s">
        <v>98</v>
      </c>
      <c r="P1015" t="s">
        <v>527</v>
      </c>
      <c r="Q1015" t="s">
        <v>73</v>
      </c>
      <c r="R1015" t="s">
        <v>2022</v>
      </c>
      <c r="S1015" t="s">
        <v>85</v>
      </c>
      <c r="T1015" t="s">
        <v>1116</v>
      </c>
    </row>
    <row r="1016" spans="1:20" x14ac:dyDescent="0.25">
      <c r="A1016" s="1">
        <v>3574</v>
      </c>
      <c r="B1016" t="s">
        <v>20</v>
      </c>
      <c r="C1016" t="s">
        <v>29</v>
      </c>
      <c r="D1016" t="s">
        <v>72</v>
      </c>
      <c r="E1016" t="s">
        <v>51</v>
      </c>
      <c r="F1016" t="s">
        <v>73</v>
      </c>
      <c r="G1016" t="s">
        <v>90</v>
      </c>
      <c r="H1016" t="s">
        <v>220</v>
      </c>
      <c r="I1016" t="s">
        <v>81</v>
      </c>
      <c r="J1016" t="s">
        <v>113</v>
      </c>
      <c r="K1016" t="s">
        <v>1146</v>
      </c>
      <c r="L1016" t="s">
        <v>74</v>
      </c>
      <c r="M1016" t="s">
        <v>73</v>
      </c>
      <c r="N1016" t="s">
        <v>101</v>
      </c>
      <c r="O1016" t="s">
        <v>99</v>
      </c>
      <c r="P1016" t="s">
        <v>527</v>
      </c>
      <c r="Q1016" t="s">
        <v>74</v>
      </c>
      <c r="R1016" t="s">
        <v>2067</v>
      </c>
      <c r="S1016" t="s">
        <v>87</v>
      </c>
      <c r="T1016" t="s">
        <v>101</v>
      </c>
    </row>
    <row r="1017" spans="1:20" x14ac:dyDescent="0.25">
      <c r="A1017" s="1">
        <v>3575</v>
      </c>
      <c r="B1017" t="s">
        <v>20</v>
      </c>
      <c r="C1017" t="s">
        <v>30</v>
      </c>
      <c r="D1017" t="s">
        <v>72</v>
      </c>
      <c r="E1017" t="s">
        <v>47</v>
      </c>
      <c r="F1017" t="s">
        <v>73</v>
      </c>
      <c r="G1017" t="s">
        <v>86</v>
      </c>
      <c r="H1017" t="s">
        <v>580</v>
      </c>
      <c r="I1017" t="s">
        <v>86</v>
      </c>
      <c r="J1017" t="s">
        <v>112</v>
      </c>
      <c r="K1017" t="s">
        <v>1214</v>
      </c>
      <c r="L1017" t="s">
        <v>74</v>
      </c>
      <c r="M1017" t="s">
        <v>74</v>
      </c>
      <c r="N1017" t="s">
        <v>101</v>
      </c>
      <c r="O1017" t="s">
        <v>111</v>
      </c>
      <c r="P1017" t="s">
        <v>1085</v>
      </c>
      <c r="Q1017" t="s">
        <v>101</v>
      </c>
      <c r="R1017" t="s">
        <v>1515</v>
      </c>
      <c r="S1017" t="s">
        <v>106</v>
      </c>
      <c r="T1017" t="s">
        <v>117</v>
      </c>
    </row>
    <row r="1018" spans="1:20" x14ac:dyDescent="0.25">
      <c r="A1018" s="1">
        <v>3576</v>
      </c>
      <c r="B1018" t="s">
        <v>20</v>
      </c>
      <c r="C1018" t="s">
        <v>32</v>
      </c>
      <c r="D1018" t="s">
        <v>72</v>
      </c>
      <c r="E1018" t="s">
        <v>60</v>
      </c>
      <c r="F1018" t="s">
        <v>74</v>
      </c>
      <c r="G1018" t="s">
        <v>90</v>
      </c>
      <c r="H1018" t="s">
        <v>567</v>
      </c>
      <c r="I1018" t="s">
        <v>95</v>
      </c>
      <c r="J1018" t="s">
        <v>104</v>
      </c>
      <c r="K1018" t="s">
        <v>1195</v>
      </c>
      <c r="L1018" t="s">
        <v>126</v>
      </c>
      <c r="M1018" t="s">
        <v>74</v>
      </c>
      <c r="N1018" t="s">
        <v>101</v>
      </c>
      <c r="O1018" t="s">
        <v>98</v>
      </c>
      <c r="P1018" t="s">
        <v>129</v>
      </c>
      <c r="Q1018" t="s">
        <v>74</v>
      </c>
      <c r="R1018" t="s">
        <v>1509</v>
      </c>
      <c r="S1018" t="s">
        <v>116</v>
      </c>
      <c r="T1018" t="s">
        <v>131</v>
      </c>
    </row>
    <row r="1019" spans="1:20" x14ac:dyDescent="0.25">
      <c r="A1019" s="1">
        <v>3577</v>
      </c>
      <c r="B1019" t="s">
        <v>20</v>
      </c>
      <c r="C1019" t="s">
        <v>33</v>
      </c>
      <c r="D1019" t="s">
        <v>72</v>
      </c>
      <c r="E1019" t="s">
        <v>52</v>
      </c>
      <c r="F1019" t="s">
        <v>74</v>
      </c>
      <c r="G1019" t="s">
        <v>77</v>
      </c>
      <c r="H1019" t="s">
        <v>634</v>
      </c>
      <c r="I1019" t="s">
        <v>86</v>
      </c>
      <c r="J1019" t="s">
        <v>109</v>
      </c>
      <c r="K1019" t="s">
        <v>1350</v>
      </c>
      <c r="L1019" t="s">
        <v>101</v>
      </c>
      <c r="M1019" t="s">
        <v>74</v>
      </c>
      <c r="N1019" t="s">
        <v>126</v>
      </c>
      <c r="O1019" t="s">
        <v>99</v>
      </c>
      <c r="P1019" t="s">
        <v>718</v>
      </c>
      <c r="Q1019" t="s">
        <v>73</v>
      </c>
      <c r="R1019" t="s">
        <v>1517</v>
      </c>
      <c r="S1019" t="s">
        <v>106</v>
      </c>
      <c r="T1019" t="s">
        <v>76</v>
      </c>
    </row>
    <row r="1020" spans="1:20" x14ac:dyDescent="0.25">
      <c r="A1020" s="1">
        <v>3578</v>
      </c>
      <c r="B1020" t="s">
        <v>20</v>
      </c>
      <c r="C1020" t="s">
        <v>34</v>
      </c>
      <c r="D1020" t="s">
        <v>72</v>
      </c>
      <c r="E1020" t="s">
        <v>49</v>
      </c>
      <c r="F1020" t="s">
        <v>73</v>
      </c>
      <c r="G1020" t="s">
        <v>95</v>
      </c>
      <c r="H1020" t="s">
        <v>1005</v>
      </c>
      <c r="I1020" t="s">
        <v>75</v>
      </c>
      <c r="J1020" t="s">
        <v>77</v>
      </c>
      <c r="K1020" t="s">
        <v>1124</v>
      </c>
      <c r="L1020" t="s">
        <v>74</v>
      </c>
      <c r="M1020" t="s">
        <v>73</v>
      </c>
      <c r="N1020" t="s">
        <v>74</v>
      </c>
      <c r="O1020" t="s">
        <v>79</v>
      </c>
      <c r="P1020" t="s">
        <v>1238</v>
      </c>
      <c r="Q1020" t="s">
        <v>101</v>
      </c>
      <c r="R1020" t="s">
        <v>1699</v>
      </c>
      <c r="S1020" t="s">
        <v>117</v>
      </c>
      <c r="T1020" t="s">
        <v>1116</v>
      </c>
    </row>
    <row r="1021" spans="1:20" x14ac:dyDescent="0.25">
      <c r="A1021" s="1">
        <v>3579</v>
      </c>
      <c r="B1021" t="s">
        <v>20</v>
      </c>
      <c r="C1021" t="s">
        <v>35</v>
      </c>
      <c r="D1021" t="s">
        <v>72</v>
      </c>
      <c r="E1021" t="s">
        <v>41</v>
      </c>
      <c r="F1021" t="s">
        <v>73</v>
      </c>
      <c r="G1021" t="s">
        <v>95</v>
      </c>
      <c r="H1021" t="s">
        <v>410</v>
      </c>
      <c r="I1021" t="s">
        <v>79</v>
      </c>
      <c r="J1021" t="s">
        <v>119</v>
      </c>
      <c r="K1021" t="s">
        <v>1123</v>
      </c>
      <c r="L1021" t="s">
        <v>101</v>
      </c>
      <c r="M1021" t="s">
        <v>73</v>
      </c>
      <c r="N1021" t="s">
        <v>126</v>
      </c>
      <c r="O1021" t="s">
        <v>77</v>
      </c>
      <c r="P1021" t="s">
        <v>187</v>
      </c>
      <c r="Q1021" t="s">
        <v>74</v>
      </c>
      <c r="R1021" t="s">
        <v>1600</v>
      </c>
      <c r="S1021" t="s">
        <v>89</v>
      </c>
      <c r="T1021" t="s">
        <v>78</v>
      </c>
    </row>
    <row r="1022" spans="1:20" x14ac:dyDescent="0.25">
      <c r="A1022" s="1">
        <v>3580</v>
      </c>
      <c r="B1022" t="s">
        <v>20</v>
      </c>
      <c r="C1022" t="s">
        <v>36</v>
      </c>
      <c r="D1022" t="s">
        <v>72</v>
      </c>
      <c r="E1022" t="s">
        <v>66</v>
      </c>
      <c r="F1022" t="s">
        <v>73</v>
      </c>
      <c r="G1022" t="s">
        <v>103</v>
      </c>
      <c r="H1022" t="s">
        <v>409</v>
      </c>
      <c r="I1022" t="s">
        <v>107</v>
      </c>
      <c r="J1022" t="s">
        <v>119</v>
      </c>
      <c r="K1022" t="s">
        <v>1280</v>
      </c>
      <c r="L1022" t="s">
        <v>74</v>
      </c>
      <c r="M1022" t="s">
        <v>74</v>
      </c>
      <c r="N1022" t="s">
        <v>1116</v>
      </c>
      <c r="O1022" t="s">
        <v>92</v>
      </c>
      <c r="P1022" t="s">
        <v>949</v>
      </c>
      <c r="Q1022" t="s">
        <v>73</v>
      </c>
      <c r="R1022" t="s">
        <v>1912</v>
      </c>
      <c r="S1022" t="s">
        <v>81</v>
      </c>
      <c r="T1022" t="s">
        <v>87</v>
      </c>
    </row>
    <row r="1023" spans="1:20" x14ac:dyDescent="0.25">
      <c r="A1023" s="1">
        <v>3581</v>
      </c>
      <c r="B1023" t="s">
        <v>20</v>
      </c>
      <c r="C1023" t="s">
        <v>37</v>
      </c>
      <c r="D1023" t="s">
        <v>72</v>
      </c>
      <c r="E1023" t="s">
        <v>45</v>
      </c>
      <c r="F1023" t="s">
        <v>74</v>
      </c>
      <c r="G1023" t="s">
        <v>92</v>
      </c>
      <c r="H1023" t="s">
        <v>499</v>
      </c>
      <c r="I1023" t="s">
        <v>98</v>
      </c>
      <c r="J1023" t="s">
        <v>97</v>
      </c>
      <c r="K1023" t="s">
        <v>1246</v>
      </c>
      <c r="L1023" t="s">
        <v>126</v>
      </c>
      <c r="M1023" t="s">
        <v>73</v>
      </c>
      <c r="N1023" t="s">
        <v>126</v>
      </c>
      <c r="O1023" t="s">
        <v>108</v>
      </c>
      <c r="P1023" t="s">
        <v>1153</v>
      </c>
      <c r="Q1023" t="s">
        <v>73</v>
      </c>
      <c r="R1023" t="s">
        <v>1473</v>
      </c>
      <c r="S1023" t="s">
        <v>106</v>
      </c>
      <c r="T1023" t="s">
        <v>1116</v>
      </c>
    </row>
    <row r="1024" spans="1:20" x14ac:dyDescent="0.25">
      <c r="A1024" s="1">
        <v>3582</v>
      </c>
      <c r="B1024" t="s">
        <v>20</v>
      </c>
      <c r="C1024" t="s">
        <v>38</v>
      </c>
      <c r="D1024" t="s">
        <v>72</v>
      </c>
      <c r="E1024" t="s">
        <v>46</v>
      </c>
      <c r="F1024" t="s">
        <v>73</v>
      </c>
      <c r="G1024" t="s">
        <v>98</v>
      </c>
      <c r="H1024" t="s">
        <v>779</v>
      </c>
      <c r="I1024" t="s">
        <v>77</v>
      </c>
      <c r="J1024" t="s">
        <v>104</v>
      </c>
      <c r="K1024" t="s">
        <v>1292</v>
      </c>
      <c r="L1024" t="s">
        <v>126</v>
      </c>
      <c r="M1024" t="s">
        <v>131</v>
      </c>
      <c r="N1024" t="s">
        <v>74</v>
      </c>
      <c r="O1024" t="s">
        <v>92</v>
      </c>
      <c r="P1024" t="s">
        <v>824</v>
      </c>
      <c r="Q1024" t="s">
        <v>74</v>
      </c>
      <c r="R1024" t="s">
        <v>1508</v>
      </c>
      <c r="S1024" t="s">
        <v>78</v>
      </c>
      <c r="T1024" t="s">
        <v>76</v>
      </c>
    </row>
    <row r="1025" spans="1:20" x14ac:dyDescent="0.25">
      <c r="A1025" s="1">
        <v>3583</v>
      </c>
      <c r="B1025" t="s">
        <v>20</v>
      </c>
      <c r="C1025" t="s">
        <v>39</v>
      </c>
      <c r="D1025" t="s">
        <v>72</v>
      </c>
      <c r="E1025" t="s">
        <v>61</v>
      </c>
      <c r="F1025" t="s">
        <v>74</v>
      </c>
      <c r="G1025" t="s">
        <v>99</v>
      </c>
      <c r="H1025" t="s">
        <v>570</v>
      </c>
      <c r="I1025" t="s">
        <v>75</v>
      </c>
      <c r="J1025" t="s">
        <v>86</v>
      </c>
      <c r="K1025" t="s">
        <v>1225</v>
      </c>
      <c r="L1025" t="s">
        <v>73</v>
      </c>
      <c r="M1025" t="s">
        <v>73</v>
      </c>
      <c r="N1025" t="s">
        <v>74</v>
      </c>
      <c r="O1025" t="s">
        <v>104</v>
      </c>
      <c r="P1025" t="s">
        <v>1265</v>
      </c>
      <c r="Q1025" t="s">
        <v>74</v>
      </c>
      <c r="R1025" t="s">
        <v>1886</v>
      </c>
      <c r="S1025" t="s">
        <v>75</v>
      </c>
      <c r="T1025" t="s">
        <v>83</v>
      </c>
    </row>
    <row r="1026" spans="1:20" x14ac:dyDescent="0.25">
      <c r="A1026" s="1">
        <v>3584</v>
      </c>
      <c r="B1026" t="s">
        <v>21</v>
      </c>
      <c r="C1026" t="s">
        <v>24</v>
      </c>
      <c r="D1026" t="s">
        <v>41</v>
      </c>
      <c r="E1026" t="s">
        <v>51</v>
      </c>
      <c r="F1026" t="s">
        <v>73</v>
      </c>
      <c r="G1026" t="s">
        <v>80</v>
      </c>
      <c r="H1026" t="s">
        <v>503</v>
      </c>
      <c r="I1026" t="s">
        <v>113</v>
      </c>
      <c r="J1026" t="s">
        <v>88</v>
      </c>
      <c r="K1026" t="s">
        <v>1256</v>
      </c>
      <c r="L1026" t="s">
        <v>1116</v>
      </c>
      <c r="M1026" t="s">
        <v>74</v>
      </c>
      <c r="N1026" t="s">
        <v>74</v>
      </c>
      <c r="O1026" t="s">
        <v>86</v>
      </c>
      <c r="P1026" t="s">
        <v>133</v>
      </c>
      <c r="Q1026" t="s">
        <v>73</v>
      </c>
      <c r="R1026" t="s">
        <v>1848</v>
      </c>
      <c r="S1026" t="s">
        <v>89</v>
      </c>
      <c r="T1026" t="s">
        <v>117</v>
      </c>
    </row>
    <row r="1027" spans="1:20" x14ac:dyDescent="0.25">
      <c r="A1027" s="1">
        <v>3585</v>
      </c>
      <c r="B1027" t="s">
        <v>21</v>
      </c>
      <c r="C1027" t="s">
        <v>25</v>
      </c>
      <c r="D1027" t="s">
        <v>41</v>
      </c>
      <c r="E1027" t="s">
        <v>54</v>
      </c>
      <c r="F1027" t="s">
        <v>73</v>
      </c>
      <c r="G1027" t="s">
        <v>82</v>
      </c>
      <c r="H1027" t="s">
        <v>694</v>
      </c>
      <c r="I1027" t="s">
        <v>90</v>
      </c>
      <c r="J1027" t="s">
        <v>97</v>
      </c>
      <c r="K1027" t="s">
        <v>1124</v>
      </c>
      <c r="L1027" t="s">
        <v>73</v>
      </c>
      <c r="M1027" t="s">
        <v>74</v>
      </c>
      <c r="N1027" t="s">
        <v>1116</v>
      </c>
      <c r="O1027" t="s">
        <v>113</v>
      </c>
      <c r="P1027" t="s">
        <v>816</v>
      </c>
      <c r="Q1027" t="s">
        <v>74</v>
      </c>
      <c r="R1027" t="s">
        <v>2027</v>
      </c>
      <c r="S1027" t="s">
        <v>81</v>
      </c>
      <c r="T1027" t="s">
        <v>117</v>
      </c>
    </row>
    <row r="1028" spans="1:20" x14ac:dyDescent="0.25">
      <c r="A1028" s="1">
        <v>3586</v>
      </c>
      <c r="B1028" t="s">
        <v>21</v>
      </c>
      <c r="C1028" t="s">
        <v>26</v>
      </c>
      <c r="D1028" t="s">
        <v>41</v>
      </c>
      <c r="E1028" t="s">
        <v>49</v>
      </c>
      <c r="F1028" t="s">
        <v>74</v>
      </c>
      <c r="G1028" t="s">
        <v>94</v>
      </c>
      <c r="H1028" t="s">
        <v>1046</v>
      </c>
      <c r="I1028" t="s">
        <v>82</v>
      </c>
      <c r="J1028" t="s">
        <v>81</v>
      </c>
      <c r="K1028" t="s">
        <v>1189</v>
      </c>
      <c r="L1028" t="s">
        <v>126</v>
      </c>
      <c r="M1028" t="s">
        <v>73</v>
      </c>
      <c r="N1028" t="s">
        <v>74</v>
      </c>
      <c r="O1028" t="s">
        <v>92</v>
      </c>
      <c r="P1028" t="s">
        <v>636</v>
      </c>
      <c r="Q1028" t="s">
        <v>126</v>
      </c>
      <c r="R1028" t="s">
        <v>1729</v>
      </c>
      <c r="S1028" t="s">
        <v>87</v>
      </c>
      <c r="T1028" t="s">
        <v>126</v>
      </c>
    </row>
    <row r="1029" spans="1:20" x14ac:dyDescent="0.25">
      <c r="A1029" s="1">
        <v>3587</v>
      </c>
      <c r="B1029" t="s">
        <v>21</v>
      </c>
      <c r="C1029" t="s">
        <v>27</v>
      </c>
      <c r="D1029" t="s">
        <v>41</v>
      </c>
      <c r="E1029" t="s">
        <v>68</v>
      </c>
      <c r="F1029" t="s">
        <v>74</v>
      </c>
      <c r="G1029" t="s">
        <v>106</v>
      </c>
      <c r="H1029" t="s">
        <v>667</v>
      </c>
      <c r="I1029" t="s">
        <v>77</v>
      </c>
      <c r="J1029" t="s">
        <v>100</v>
      </c>
      <c r="K1029" t="s">
        <v>1284</v>
      </c>
      <c r="L1029" t="s">
        <v>73</v>
      </c>
      <c r="M1029" t="s">
        <v>74</v>
      </c>
      <c r="N1029" t="s">
        <v>101</v>
      </c>
      <c r="O1029" t="s">
        <v>86</v>
      </c>
      <c r="P1029" t="s">
        <v>949</v>
      </c>
      <c r="Q1029" t="s">
        <v>73</v>
      </c>
      <c r="R1029" t="s">
        <v>1576</v>
      </c>
      <c r="S1029" t="s">
        <v>99</v>
      </c>
      <c r="T1029" t="s">
        <v>131</v>
      </c>
    </row>
    <row r="1030" spans="1:20" x14ac:dyDescent="0.25">
      <c r="A1030" s="1">
        <v>3588</v>
      </c>
      <c r="B1030" t="s">
        <v>21</v>
      </c>
      <c r="C1030" t="s">
        <v>28</v>
      </c>
      <c r="D1030" t="s">
        <v>41</v>
      </c>
      <c r="E1030" t="s">
        <v>66</v>
      </c>
      <c r="F1030" t="s">
        <v>73</v>
      </c>
      <c r="G1030" t="s">
        <v>93</v>
      </c>
      <c r="H1030" t="s">
        <v>1062</v>
      </c>
      <c r="I1030" t="s">
        <v>98</v>
      </c>
      <c r="J1030" t="s">
        <v>79</v>
      </c>
      <c r="K1030" t="s">
        <v>1263</v>
      </c>
      <c r="L1030" t="s">
        <v>1116</v>
      </c>
      <c r="M1030" t="s">
        <v>74</v>
      </c>
      <c r="N1030" t="s">
        <v>74</v>
      </c>
      <c r="O1030" t="s">
        <v>108</v>
      </c>
      <c r="P1030" t="s">
        <v>919</v>
      </c>
      <c r="Q1030" t="s">
        <v>73</v>
      </c>
      <c r="R1030" t="s">
        <v>1876</v>
      </c>
      <c r="S1030" t="s">
        <v>96</v>
      </c>
      <c r="T1030" t="s">
        <v>87</v>
      </c>
    </row>
    <row r="1031" spans="1:20" x14ac:dyDescent="0.25">
      <c r="A1031" s="1">
        <v>3589</v>
      </c>
      <c r="B1031" t="s">
        <v>21</v>
      </c>
      <c r="C1031" t="s">
        <v>40</v>
      </c>
      <c r="D1031" t="s">
        <v>41</v>
      </c>
      <c r="E1031" t="s">
        <v>70</v>
      </c>
      <c r="F1031" t="s">
        <v>74</v>
      </c>
      <c r="G1031" t="s">
        <v>108</v>
      </c>
      <c r="H1031" t="s">
        <v>839</v>
      </c>
      <c r="I1031" t="s">
        <v>86</v>
      </c>
      <c r="J1031" t="s">
        <v>112</v>
      </c>
      <c r="K1031" t="s">
        <v>1329</v>
      </c>
      <c r="L1031" t="s">
        <v>101</v>
      </c>
      <c r="M1031" t="s">
        <v>126</v>
      </c>
      <c r="N1031" t="s">
        <v>126</v>
      </c>
      <c r="O1031" t="s">
        <v>98</v>
      </c>
      <c r="P1031" t="s">
        <v>927</v>
      </c>
      <c r="Q1031" t="s">
        <v>74</v>
      </c>
      <c r="R1031" t="s">
        <v>1874</v>
      </c>
      <c r="S1031" t="s">
        <v>96</v>
      </c>
      <c r="T1031" t="s">
        <v>76</v>
      </c>
    </row>
    <row r="1032" spans="1:20" x14ac:dyDescent="0.25">
      <c r="A1032" s="1">
        <v>3590</v>
      </c>
      <c r="B1032" t="s">
        <v>21</v>
      </c>
      <c r="C1032" t="s">
        <v>29</v>
      </c>
      <c r="D1032" t="s">
        <v>41</v>
      </c>
      <c r="E1032" t="s">
        <v>58</v>
      </c>
      <c r="F1032" t="s">
        <v>73</v>
      </c>
      <c r="G1032" t="s">
        <v>108</v>
      </c>
      <c r="H1032" t="s">
        <v>257</v>
      </c>
      <c r="I1032" t="s">
        <v>103</v>
      </c>
      <c r="J1032" t="s">
        <v>97</v>
      </c>
      <c r="K1032" t="s">
        <v>1134</v>
      </c>
      <c r="L1032" t="s">
        <v>74</v>
      </c>
      <c r="M1032" t="s">
        <v>74</v>
      </c>
      <c r="N1032" t="s">
        <v>74</v>
      </c>
      <c r="O1032" t="s">
        <v>104</v>
      </c>
      <c r="P1032" t="s">
        <v>1175</v>
      </c>
      <c r="Q1032" t="s">
        <v>126</v>
      </c>
      <c r="R1032" t="s">
        <v>1677</v>
      </c>
      <c r="S1032" t="s">
        <v>99</v>
      </c>
      <c r="T1032" t="s">
        <v>82</v>
      </c>
    </row>
    <row r="1033" spans="1:20" x14ac:dyDescent="0.25">
      <c r="A1033" s="1">
        <v>3591</v>
      </c>
      <c r="B1033" t="s">
        <v>21</v>
      </c>
      <c r="C1033" t="s">
        <v>31</v>
      </c>
      <c r="D1033" t="s">
        <v>41</v>
      </c>
      <c r="E1033" t="s">
        <v>68</v>
      </c>
      <c r="F1033" t="s">
        <v>73</v>
      </c>
      <c r="G1033" t="s">
        <v>78</v>
      </c>
      <c r="H1033" t="s">
        <v>419</v>
      </c>
      <c r="I1033" t="s">
        <v>77</v>
      </c>
      <c r="J1033" t="s">
        <v>122</v>
      </c>
      <c r="K1033" t="s">
        <v>1117</v>
      </c>
      <c r="L1033" t="s">
        <v>73</v>
      </c>
      <c r="M1033" t="s">
        <v>74</v>
      </c>
      <c r="N1033" t="s">
        <v>131</v>
      </c>
      <c r="O1033" t="s">
        <v>75</v>
      </c>
      <c r="P1033" t="s">
        <v>213</v>
      </c>
      <c r="Q1033" t="s">
        <v>74</v>
      </c>
      <c r="R1033" t="s">
        <v>1458</v>
      </c>
      <c r="S1033" t="s">
        <v>75</v>
      </c>
      <c r="T1033" t="s">
        <v>83</v>
      </c>
    </row>
    <row r="1034" spans="1:20" x14ac:dyDescent="0.25">
      <c r="A1034" s="1">
        <v>3592</v>
      </c>
      <c r="B1034" t="s">
        <v>21</v>
      </c>
      <c r="C1034" t="s">
        <v>32</v>
      </c>
      <c r="D1034" t="s">
        <v>41</v>
      </c>
      <c r="E1034" t="s">
        <v>69</v>
      </c>
      <c r="F1034" t="s">
        <v>74</v>
      </c>
      <c r="G1034" t="s">
        <v>103</v>
      </c>
      <c r="H1034" t="s">
        <v>752</v>
      </c>
      <c r="I1034" t="s">
        <v>103</v>
      </c>
      <c r="J1034" t="s">
        <v>107</v>
      </c>
      <c r="K1034" t="s">
        <v>1301</v>
      </c>
      <c r="L1034" t="s">
        <v>126</v>
      </c>
      <c r="M1034" t="s">
        <v>73</v>
      </c>
      <c r="N1034" t="s">
        <v>131</v>
      </c>
      <c r="O1034" t="s">
        <v>102</v>
      </c>
      <c r="P1034" t="s">
        <v>829</v>
      </c>
      <c r="Q1034" t="s">
        <v>73</v>
      </c>
      <c r="R1034" t="s">
        <v>1546</v>
      </c>
      <c r="S1034" t="s">
        <v>82</v>
      </c>
      <c r="T1034" t="s">
        <v>101</v>
      </c>
    </row>
    <row r="1035" spans="1:20" x14ac:dyDescent="0.25">
      <c r="A1035" s="1">
        <v>3593</v>
      </c>
      <c r="B1035" t="s">
        <v>21</v>
      </c>
      <c r="C1035" t="s">
        <v>33</v>
      </c>
      <c r="D1035" t="s">
        <v>41</v>
      </c>
      <c r="E1035" t="s">
        <v>53</v>
      </c>
      <c r="F1035" t="s">
        <v>73</v>
      </c>
      <c r="G1035" t="s">
        <v>95</v>
      </c>
      <c r="H1035" t="s">
        <v>201</v>
      </c>
      <c r="I1035" t="s">
        <v>103</v>
      </c>
      <c r="J1035" t="s">
        <v>107</v>
      </c>
      <c r="K1035" t="s">
        <v>1130</v>
      </c>
      <c r="L1035" t="s">
        <v>126</v>
      </c>
      <c r="M1035" t="s">
        <v>74</v>
      </c>
      <c r="N1035" t="s">
        <v>74</v>
      </c>
      <c r="O1035" t="s">
        <v>93</v>
      </c>
      <c r="P1035" t="s">
        <v>1351</v>
      </c>
      <c r="Q1035" t="s">
        <v>126</v>
      </c>
      <c r="R1035" t="s">
        <v>1600</v>
      </c>
      <c r="S1035" t="s">
        <v>106</v>
      </c>
      <c r="T1035" t="s">
        <v>117</v>
      </c>
    </row>
    <row r="1036" spans="1:20" x14ac:dyDescent="0.25">
      <c r="A1036" s="1">
        <v>3594</v>
      </c>
      <c r="B1036" t="s">
        <v>21</v>
      </c>
      <c r="C1036" t="s">
        <v>34</v>
      </c>
      <c r="D1036" t="s">
        <v>41</v>
      </c>
      <c r="E1036" t="s">
        <v>55</v>
      </c>
      <c r="F1036" t="s">
        <v>74</v>
      </c>
      <c r="G1036" t="s">
        <v>77</v>
      </c>
      <c r="H1036" t="s">
        <v>484</v>
      </c>
      <c r="I1036" t="s">
        <v>99</v>
      </c>
      <c r="J1036" t="s">
        <v>108</v>
      </c>
      <c r="K1036" t="s">
        <v>1047</v>
      </c>
      <c r="L1036" t="s">
        <v>73</v>
      </c>
      <c r="M1036" t="s">
        <v>74</v>
      </c>
      <c r="N1036" t="s">
        <v>101</v>
      </c>
      <c r="O1036" t="s">
        <v>103</v>
      </c>
      <c r="P1036" t="s">
        <v>183</v>
      </c>
      <c r="Q1036" t="s">
        <v>126</v>
      </c>
      <c r="R1036" t="s">
        <v>1456</v>
      </c>
      <c r="S1036" t="s">
        <v>85</v>
      </c>
      <c r="T1036" t="s">
        <v>74</v>
      </c>
    </row>
    <row r="1037" spans="1:20" x14ac:dyDescent="0.25">
      <c r="A1037" s="1">
        <v>3595</v>
      </c>
      <c r="B1037" t="s">
        <v>21</v>
      </c>
      <c r="C1037" t="s">
        <v>35</v>
      </c>
      <c r="D1037" t="s">
        <v>41</v>
      </c>
      <c r="E1037" t="s">
        <v>58</v>
      </c>
      <c r="F1037" t="s">
        <v>74</v>
      </c>
      <c r="G1037" t="s">
        <v>107</v>
      </c>
      <c r="H1037" t="s">
        <v>227</v>
      </c>
      <c r="I1037" t="s">
        <v>98</v>
      </c>
      <c r="J1037" t="s">
        <v>95</v>
      </c>
      <c r="K1037" t="s">
        <v>1198</v>
      </c>
      <c r="L1037" t="s">
        <v>126</v>
      </c>
      <c r="M1037" t="s">
        <v>74</v>
      </c>
      <c r="N1037" t="s">
        <v>74</v>
      </c>
      <c r="O1037" t="s">
        <v>77</v>
      </c>
      <c r="P1037" t="s">
        <v>806</v>
      </c>
      <c r="Q1037" t="s">
        <v>73</v>
      </c>
      <c r="R1037" t="s">
        <v>1693</v>
      </c>
      <c r="S1037" t="s">
        <v>116</v>
      </c>
      <c r="T1037" t="s">
        <v>101</v>
      </c>
    </row>
    <row r="1038" spans="1:20" x14ac:dyDescent="0.25">
      <c r="A1038" s="1">
        <v>3596</v>
      </c>
      <c r="B1038" t="s">
        <v>21</v>
      </c>
      <c r="C1038" t="s">
        <v>36</v>
      </c>
      <c r="D1038" t="s">
        <v>41</v>
      </c>
      <c r="E1038" t="s">
        <v>71</v>
      </c>
      <c r="F1038" t="s">
        <v>74</v>
      </c>
      <c r="G1038" t="s">
        <v>76</v>
      </c>
      <c r="H1038" t="s">
        <v>1064</v>
      </c>
      <c r="I1038" t="s">
        <v>89</v>
      </c>
      <c r="J1038" t="s">
        <v>95</v>
      </c>
      <c r="K1038" t="s">
        <v>281</v>
      </c>
      <c r="L1038" t="s">
        <v>73</v>
      </c>
      <c r="M1038" t="s">
        <v>126</v>
      </c>
      <c r="N1038" t="s">
        <v>101</v>
      </c>
      <c r="O1038" t="s">
        <v>103</v>
      </c>
      <c r="P1038" t="s">
        <v>297</v>
      </c>
      <c r="Q1038" t="s">
        <v>74</v>
      </c>
      <c r="R1038" t="s">
        <v>1588</v>
      </c>
      <c r="S1038" t="s">
        <v>85</v>
      </c>
      <c r="T1038" t="s">
        <v>1116</v>
      </c>
    </row>
    <row r="1039" spans="1:20" x14ac:dyDescent="0.25">
      <c r="A1039" s="1">
        <v>3597</v>
      </c>
      <c r="B1039" t="s">
        <v>21</v>
      </c>
      <c r="C1039" t="s">
        <v>37</v>
      </c>
      <c r="D1039" t="s">
        <v>41</v>
      </c>
      <c r="E1039" t="s">
        <v>72</v>
      </c>
      <c r="F1039" t="s">
        <v>73</v>
      </c>
      <c r="G1039" t="s">
        <v>90</v>
      </c>
      <c r="H1039" t="s">
        <v>938</v>
      </c>
      <c r="I1039" t="s">
        <v>81</v>
      </c>
      <c r="J1039" t="s">
        <v>92</v>
      </c>
      <c r="K1039" t="s">
        <v>1304</v>
      </c>
      <c r="L1039" t="s">
        <v>126</v>
      </c>
      <c r="M1039" t="s">
        <v>73</v>
      </c>
      <c r="N1039" t="s">
        <v>74</v>
      </c>
      <c r="O1039" t="s">
        <v>90</v>
      </c>
      <c r="P1039" t="s">
        <v>95</v>
      </c>
      <c r="Q1039" t="s">
        <v>73</v>
      </c>
      <c r="R1039" t="s">
        <v>2053</v>
      </c>
      <c r="S1039" t="s">
        <v>87</v>
      </c>
      <c r="T1039" t="s">
        <v>74</v>
      </c>
    </row>
    <row r="1040" spans="1:20" x14ac:dyDescent="0.25">
      <c r="A1040" s="1">
        <v>3598</v>
      </c>
      <c r="B1040" t="s">
        <v>21</v>
      </c>
      <c r="C1040" t="s">
        <v>38</v>
      </c>
      <c r="D1040" t="s">
        <v>41</v>
      </c>
      <c r="E1040" t="s">
        <v>61</v>
      </c>
      <c r="F1040" t="s">
        <v>74</v>
      </c>
      <c r="G1040" t="s">
        <v>73</v>
      </c>
      <c r="H1040" t="s">
        <v>480</v>
      </c>
      <c r="I1040" t="s">
        <v>86</v>
      </c>
      <c r="J1040" t="s">
        <v>110</v>
      </c>
      <c r="K1040" t="s">
        <v>1146</v>
      </c>
      <c r="L1040" t="s">
        <v>73</v>
      </c>
      <c r="M1040" t="s">
        <v>126</v>
      </c>
      <c r="N1040" t="s">
        <v>126</v>
      </c>
      <c r="O1040" t="s">
        <v>90</v>
      </c>
      <c r="P1040" t="s">
        <v>84</v>
      </c>
      <c r="Q1040" t="s">
        <v>73</v>
      </c>
      <c r="R1040" t="s">
        <v>1493</v>
      </c>
      <c r="S1040" t="s">
        <v>96</v>
      </c>
      <c r="T1040" t="s">
        <v>74</v>
      </c>
    </row>
    <row r="1041" spans="1:20" x14ac:dyDescent="0.25">
      <c r="A1041" s="1">
        <v>3599</v>
      </c>
      <c r="B1041" t="s">
        <v>21</v>
      </c>
      <c r="C1041" t="s">
        <v>39</v>
      </c>
      <c r="D1041" t="s">
        <v>41</v>
      </c>
      <c r="E1041" t="s">
        <v>69</v>
      </c>
      <c r="F1041" t="s">
        <v>73</v>
      </c>
      <c r="G1041" t="s">
        <v>77</v>
      </c>
      <c r="H1041" t="s">
        <v>305</v>
      </c>
      <c r="I1041" t="s">
        <v>81</v>
      </c>
      <c r="J1041" t="s">
        <v>113</v>
      </c>
      <c r="K1041" t="s">
        <v>1190</v>
      </c>
      <c r="L1041" t="s">
        <v>126</v>
      </c>
      <c r="M1041" t="s">
        <v>73</v>
      </c>
      <c r="N1041" t="s">
        <v>101</v>
      </c>
      <c r="O1041" t="s">
        <v>103</v>
      </c>
      <c r="P1041" t="s">
        <v>944</v>
      </c>
      <c r="Q1041" t="s">
        <v>73</v>
      </c>
      <c r="R1041" t="s">
        <v>2039</v>
      </c>
      <c r="S1041" t="s">
        <v>85</v>
      </c>
      <c r="T1041" t="s">
        <v>74</v>
      </c>
    </row>
    <row r="1042" spans="1:20" x14ac:dyDescent="0.25">
      <c r="A1042" s="1">
        <v>3600</v>
      </c>
      <c r="B1042" t="s">
        <v>21</v>
      </c>
      <c r="C1042" t="s">
        <v>24</v>
      </c>
      <c r="D1042" t="s">
        <v>42</v>
      </c>
      <c r="E1042" t="s">
        <v>46</v>
      </c>
      <c r="F1042" t="s">
        <v>73</v>
      </c>
      <c r="G1042" t="s">
        <v>75</v>
      </c>
      <c r="H1042" t="s">
        <v>239</v>
      </c>
      <c r="I1042" t="s">
        <v>92</v>
      </c>
      <c r="J1042" t="s">
        <v>104</v>
      </c>
      <c r="K1042" t="s">
        <v>1167</v>
      </c>
      <c r="L1042" t="s">
        <v>74</v>
      </c>
      <c r="M1042" t="s">
        <v>73</v>
      </c>
      <c r="N1042" t="s">
        <v>1116</v>
      </c>
      <c r="O1042" t="s">
        <v>99</v>
      </c>
      <c r="P1042" t="s">
        <v>765</v>
      </c>
      <c r="Q1042" t="s">
        <v>74</v>
      </c>
      <c r="R1042" t="s">
        <v>1734</v>
      </c>
      <c r="S1042" t="s">
        <v>82</v>
      </c>
      <c r="T1042" t="s">
        <v>131</v>
      </c>
    </row>
    <row r="1043" spans="1:20" x14ac:dyDescent="0.25">
      <c r="A1043" s="1">
        <v>3601</v>
      </c>
      <c r="B1043" t="s">
        <v>21</v>
      </c>
      <c r="C1043" t="s">
        <v>25</v>
      </c>
      <c r="D1043" t="s">
        <v>42</v>
      </c>
      <c r="E1043" t="s">
        <v>52</v>
      </c>
      <c r="F1043" t="s">
        <v>74</v>
      </c>
      <c r="G1043" t="s">
        <v>102</v>
      </c>
      <c r="H1043" t="s">
        <v>438</v>
      </c>
      <c r="I1043" t="s">
        <v>108</v>
      </c>
      <c r="J1043" t="s">
        <v>125</v>
      </c>
      <c r="K1043" t="s">
        <v>1159</v>
      </c>
      <c r="L1043" t="s">
        <v>126</v>
      </c>
      <c r="M1043" t="s">
        <v>74</v>
      </c>
      <c r="N1043" t="s">
        <v>101</v>
      </c>
      <c r="O1043" t="s">
        <v>106</v>
      </c>
      <c r="P1043" t="s">
        <v>115</v>
      </c>
      <c r="Q1043" t="s">
        <v>74</v>
      </c>
      <c r="R1043" t="s">
        <v>1610</v>
      </c>
      <c r="S1043" t="s">
        <v>85</v>
      </c>
      <c r="T1043" t="s">
        <v>131</v>
      </c>
    </row>
    <row r="1044" spans="1:20" x14ac:dyDescent="0.25">
      <c r="A1044" s="1">
        <v>3602</v>
      </c>
      <c r="B1044" t="s">
        <v>21</v>
      </c>
      <c r="C1044" t="s">
        <v>26</v>
      </c>
      <c r="D1044" t="s">
        <v>42</v>
      </c>
      <c r="E1044" t="s">
        <v>51</v>
      </c>
      <c r="F1044" t="s">
        <v>73</v>
      </c>
      <c r="G1044" t="s">
        <v>92</v>
      </c>
      <c r="H1044" t="s">
        <v>733</v>
      </c>
      <c r="I1044" t="s">
        <v>114</v>
      </c>
      <c r="J1044" t="s">
        <v>110</v>
      </c>
      <c r="K1044" t="s">
        <v>1138</v>
      </c>
      <c r="L1044" t="s">
        <v>74</v>
      </c>
      <c r="M1044" t="s">
        <v>73</v>
      </c>
      <c r="N1044" t="s">
        <v>126</v>
      </c>
      <c r="O1044" t="s">
        <v>99</v>
      </c>
      <c r="P1044" t="s">
        <v>444</v>
      </c>
      <c r="Q1044" t="s">
        <v>73</v>
      </c>
      <c r="R1044" t="s">
        <v>1508</v>
      </c>
      <c r="S1044" t="s">
        <v>82</v>
      </c>
      <c r="T1044" t="s">
        <v>101</v>
      </c>
    </row>
    <row r="1045" spans="1:20" x14ac:dyDescent="0.25">
      <c r="A1045" s="1">
        <v>3603</v>
      </c>
      <c r="B1045" t="s">
        <v>21</v>
      </c>
      <c r="C1045" t="s">
        <v>27</v>
      </c>
      <c r="D1045" t="s">
        <v>42</v>
      </c>
      <c r="E1045" t="s">
        <v>44</v>
      </c>
      <c r="F1045" t="s">
        <v>74</v>
      </c>
      <c r="G1045" t="s">
        <v>102</v>
      </c>
      <c r="H1045" t="s">
        <v>374</v>
      </c>
      <c r="I1045" t="s">
        <v>85</v>
      </c>
      <c r="J1045" t="s">
        <v>90</v>
      </c>
      <c r="K1045" t="s">
        <v>1252</v>
      </c>
      <c r="L1045" t="s">
        <v>74</v>
      </c>
      <c r="M1045" t="s">
        <v>73</v>
      </c>
      <c r="N1045" t="s">
        <v>101</v>
      </c>
      <c r="O1045" t="s">
        <v>111</v>
      </c>
      <c r="P1045" t="s">
        <v>401</v>
      </c>
      <c r="Q1045" t="s">
        <v>73</v>
      </c>
      <c r="R1045" t="s">
        <v>1737</v>
      </c>
      <c r="S1045" t="s">
        <v>82</v>
      </c>
      <c r="T1045" t="s">
        <v>83</v>
      </c>
    </row>
    <row r="1046" spans="1:20" x14ac:dyDescent="0.25">
      <c r="A1046" s="1">
        <v>3604</v>
      </c>
      <c r="B1046" t="s">
        <v>21</v>
      </c>
      <c r="C1046" t="s">
        <v>40</v>
      </c>
      <c r="D1046" t="s">
        <v>42</v>
      </c>
      <c r="E1046" t="s">
        <v>59</v>
      </c>
      <c r="F1046" t="s">
        <v>74</v>
      </c>
      <c r="G1046" t="s">
        <v>90</v>
      </c>
      <c r="H1046" t="s">
        <v>1030</v>
      </c>
      <c r="I1046" t="s">
        <v>99</v>
      </c>
      <c r="J1046" t="s">
        <v>108</v>
      </c>
      <c r="K1046" t="s">
        <v>782</v>
      </c>
      <c r="L1046" t="s">
        <v>126</v>
      </c>
      <c r="M1046" t="s">
        <v>74</v>
      </c>
      <c r="N1046" t="s">
        <v>73</v>
      </c>
      <c r="O1046" t="s">
        <v>95</v>
      </c>
      <c r="P1046" t="s">
        <v>1176</v>
      </c>
      <c r="Q1046" t="s">
        <v>73</v>
      </c>
      <c r="R1046" t="s">
        <v>1931</v>
      </c>
      <c r="S1046" t="s">
        <v>85</v>
      </c>
      <c r="T1046" t="s">
        <v>131</v>
      </c>
    </row>
    <row r="1047" spans="1:20" x14ac:dyDescent="0.25">
      <c r="A1047" s="1">
        <v>3605</v>
      </c>
      <c r="B1047" t="s">
        <v>21</v>
      </c>
      <c r="C1047" t="s">
        <v>29</v>
      </c>
      <c r="D1047" t="s">
        <v>42</v>
      </c>
      <c r="E1047" t="s">
        <v>63</v>
      </c>
      <c r="F1047" t="s">
        <v>73</v>
      </c>
      <c r="G1047" t="s">
        <v>102</v>
      </c>
      <c r="H1047" t="s">
        <v>726</v>
      </c>
      <c r="I1047" t="s">
        <v>98</v>
      </c>
      <c r="J1047" t="s">
        <v>113</v>
      </c>
      <c r="K1047" t="s">
        <v>1268</v>
      </c>
      <c r="L1047" t="s">
        <v>126</v>
      </c>
      <c r="M1047" t="s">
        <v>73</v>
      </c>
      <c r="N1047" t="s">
        <v>126</v>
      </c>
      <c r="O1047" t="s">
        <v>111</v>
      </c>
      <c r="P1047" t="s">
        <v>1259</v>
      </c>
      <c r="Q1047" t="s">
        <v>73</v>
      </c>
      <c r="R1047" t="s">
        <v>2019</v>
      </c>
      <c r="S1047" t="s">
        <v>82</v>
      </c>
      <c r="T1047" t="s">
        <v>76</v>
      </c>
    </row>
    <row r="1048" spans="1:20" x14ac:dyDescent="0.25">
      <c r="A1048" s="1">
        <v>3606</v>
      </c>
      <c r="B1048" t="s">
        <v>21</v>
      </c>
      <c r="C1048" t="s">
        <v>30</v>
      </c>
      <c r="D1048" t="s">
        <v>42</v>
      </c>
      <c r="E1048" t="s">
        <v>62</v>
      </c>
      <c r="F1048" t="s">
        <v>73</v>
      </c>
      <c r="G1048" t="s">
        <v>90</v>
      </c>
      <c r="H1048" t="s">
        <v>922</v>
      </c>
      <c r="I1048" t="s">
        <v>92</v>
      </c>
      <c r="J1048" t="s">
        <v>108</v>
      </c>
      <c r="K1048" t="s">
        <v>1185</v>
      </c>
      <c r="L1048" t="s">
        <v>126</v>
      </c>
      <c r="M1048" t="s">
        <v>73</v>
      </c>
      <c r="N1048" t="s">
        <v>101</v>
      </c>
      <c r="O1048" t="s">
        <v>103</v>
      </c>
      <c r="P1048" t="s">
        <v>84</v>
      </c>
      <c r="Q1048" t="s">
        <v>73</v>
      </c>
      <c r="R1048" t="s">
        <v>1973</v>
      </c>
      <c r="S1048" t="s">
        <v>106</v>
      </c>
      <c r="T1048" t="s">
        <v>131</v>
      </c>
    </row>
    <row r="1049" spans="1:20" x14ac:dyDescent="0.25">
      <c r="A1049" s="1">
        <v>3607</v>
      </c>
      <c r="B1049" t="s">
        <v>21</v>
      </c>
      <c r="C1049" t="s">
        <v>31</v>
      </c>
      <c r="D1049" t="s">
        <v>42</v>
      </c>
      <c r="E1049" t="s">
        <v>45</v>
      </c>
      <c r="F1049" t="s">
        <v>73</v>
      </c>
      <c r="G1049" t="s">
        <v>90</v>
      </c>
      <c r="H1049" t="s">
        <v>403</v>
      </c>
      <c r="I1049" t="s">
        <v>82</v>
      </c>
      <c r="J1049" t="s">
        <v>77</v>
      </c>
      <c r="K1049" t="s">
        <v>713</v>
      </c>
      <c r="L1049" t="s">
        <v>73</v>
      </c>
      <c r="M1049" t="s">
        <v>73</v>
      </c>
      <c r="N1049" t="s">
        <v>74</v>
      </c>
      <c r="O1049" t="s">
        <v>105</v>
      </c>
      <c r="P1049" t="s">
        <v>1128</v>
      </c>
      <c r="Q1049" t="s">
        <v>126</v>
      </c>
      <c r="R1049" t="s">
        <v>1881</v>
      </c>
      <c r="S1049" t="s">
        <v>82</v>
      </c>
      <c r="T1049" t="s">
        <v>1116</v>
      </c>
    </row>
    <row r="1050" spans="1:20" x14ac:dyDescent="0.25">
      <c r="A1050" s="1">
        <v>3608</v>
      </c>
      <c r="B1050" t="s">
        <v>21</v>
      </c>
      <c r="C1050" t="s">
        <v>32</v>
      </c>
      <c r="D1050" t="s">
        <v>42</v>
      </c>
      <c r="E1050" t="s">
        <v>49</v>
      </c>
      <c r="F1050" t="s">
        <v>74</v>
      </c>
      <c r="G1050" t="s">
        <v>76</v>
      </c>
      <c r="H1050" t="s">
        <v>257</v>
      </c>
      <c r="I1050" t="s">
        <v>90</v>
      </c>
      <c r="J1050" t="s">
        <v>79</v>
      </c>
      <c r="K1050" t="s">
        <v>1016</v>
      </c>
      <c r="L1050" t="s">
        <v>73</v>
      </c>
      <c r="M1050" t="s">
        <v>73</v>
      </c>
      <c r="N1050" t="s">
        <v>117</v>
      </c>
      <c r="O1050" t="s">
        <v>98</v>
      </c>
      <c r="P1050" t="s">
        <v>396</v>
      </c>
      <c r="Q1050" t="s">
        <v>74</v>
      </c>
      <c r="R1050" t="s">
        <v>1839</v>
      </c>
      <c r="S1050" t="s">
        <v>116</v>
      </c>
      <c r="T1050" t="s">
        <v>131</v>
      </c>
    </row>
    <row r="1051" spans="1:20" x14ac:dyDescent="0.25">
      <c r="A1051" s="1">
        <v>3609</v>
      </c>
      <c r="B1051" t="s">
        <v>21</v>
      </c>
      <c r="C1051" t="s">
        <v>33</v>
      </c>
      <c r="D1051" t="s">
        <v>42</v>
      </c>
      <c r="E1051" t="s">
        <v>69</v>
      </c>
      <c r="F1051" t="s">
        <v>73</v>
      </c>
      <c r="G1051" t="s">
        <v>95</v>
      </c>
      <c r="H1051" t="s">
        <v>321</v>
      </c>
      <c r="I1051" t="s">
        <v>86</v>
      </c>
      <c r="J1051" t="s">
        <v>84</v>
      </c>
      <c r="K1051" t="s">
        <v>1223</v>
      </c>
      <c r="L1051" t="s">
        <v>126</v>
      </c>
      <c r="M1051" t="s">
        <v>74</v>
      </c>
      <c r="N1051" t="s">
        <v>101</v>
      </c>
      <c r="O1051" t="s">
        <v>102</v>
      </c>
      <c r="P1051" t="s">
        <v>1086</v>
      </c>
      <c r="Q1051" t="s">
        <v>74</v>
      </c>
      <c r="R1051" t="s">
        <v>1524</v>
      </c>
      <c r="S1051" t="s">
        <v>85</v>
      </c>
      <c r="T1051" t="s">
        <v>131</v>
      </c>
    </row>
    <row r="1052" spans="1:20" x14ac:dyDescent="0.25">
      <c r="A1052" s="1">
        <v>3610</v>
      </c>
      <c r="B1052" t="s">
        <v>21</v>
      </c>
      <c r="C1052" t="s">
        <v>34</v>
      </c>
      <c r="D1052" t="s">
        <v>42</v>
      </c>
      <c r="E1052" t="s">
        <v>70</v>
      </c>
      <c r="F1052" t="s">
        <v>74</v>
      </c>
      <c r="G1052" t="s">
        <v>90</v>
      </c>
      <c r="H1052" t="s">
        <v>644</v>
      </c>
      <c r="I1052" t="s">
        <v>86</v>
      </c>
      <c r="J1052" t="s">
        <v>109</v>
      </c>
      <c r="K1052" t="s">
        <v>1236</v>
      </c>
      <c r="L1052" t="s">
        <v>73</v>
      </c>
      <c r="M1052" t="s">
        <v>73</v>
      </c>
      <c r="N1052" t="s">
        <v>74</v>
      </c>
      <c r="O1052" t="s">
        <v>102</v>
      </c>
      <c r="P1052" t="s">
        <v>527</v>
      </c>
      <c r="Q1052" t="s">
        <v>126</v>
      </c>
      <c r="R1052" t="s">
        <v>135</v>
      </c>
      <c r="S1052" t="s">
        <v>116</v>
      </c>
      <c r="T1052" t="s">
        <v>1116</v>
      </c>
    </row>
    <row r="1053" spans="1:20" x14ac:dyDescent="0.25">
      <c r="A1053" s="1">
        <v>3611</v>
      </c>
      <c r="B1053" t="s">
        <v>21</v>
      </c>
      <c r="C1053" t="s">
        <v>35</v>
      </c>
      <c r="D1053" t="s">
        <v>42</v>
      </c>
      <c r="E1053" t="s">
        <v>60</v>
      </c>
      <c r="F1053" t="s">
        <v>74</v>
      </c>
      <c r="G1053" t="s">
        <v>96</v>
      </c>
      <c r="H1053" t="s">
        <v>448</v>
      </c>
      <c r="I1053" t="s">
        <v>114</v>
      </c>
      <c r="J1053" t="s">
        <v>79</v>
      </c>
      <c r="K1053" t="s">
        <v>1261</v>
      </c>
      <c r="L1053" t="s">
        <v>126</v>
      </c>
      <c r="M1053" t="s">
        <v>73</v>
      </c>
      <c r="N1053" t="s">
        <v>126</v>
      </c>
      <c r="O1053" t="s">
        <v>95</v>
      </c>
      <c r="P1053" t="s">
        <v>1036</v>
      </c>
      <c r="Q1053" t="s">
        <v>73</v>
      </c>
      <c r="R1053" t="s">
        <v>2173</v>
      </c>
      <c r="S1053" t="s">
        <v>85</v>
      </c>
      <c r="T1053" t="s">
        <v>83</v>
      </c>
    </row>
    <row r="1054" spans="1:20" x14ac:dyDescent="0.25">
      <c r="A1054" s="1">
        <v>3612</v>
      </c>
      <c r="B1054" t="s">
        <v>21</v>
      </c>
      <c r="C1054" t="s">
        <v>36</v>
      </c>
      <c r="D1054" t="s">
        <v>42</v>
      </c>
      <c r="E1054" t="s">
        <v>64</v>
      </c>
      <c r="F1054" t="s">
        <v>74</v>
      </c>
      <c r="G1054" t="s">
        <v>75</v>
      </c>
      <c r="H1054" t="s">
        <v>224</v>
      </c>
      <c r="I1054" t="s">
        <v>92</v>
      </c>
      <c r="J1054" t="s">
        <v>80</v>
      </c>
      <c r="K1054" t="s">
        <v>1145</v>
      </c>
      <c r="L1054" t="s">
        <v>126</v>
      </c>
      <c r="M1054" t="s">
        <v>74</v>
      </c>
      <c r="N1054" t="s">
        <v>126</v>
      </c>
      <c r="O1054" t="s">
        <v>106</v>
      </c>
      <c r="P1054" t="s">
        <v>125</v>
      </c>
      <c r="Q1054" t="s">
        <v>73</v>
      </c>
      <c r="R1054" t="s">
        <v>1461</v>
      </c>
      <c r="S1054" t="s">
        <v>78</v>
      </c>
      <c r="T1054" t="s">
        <v>101</v>
      </c>
    </row>
    <row r="1055" spans="1:20" x14ac:dyDescent="0.25">
      <c r="A1055" s="1">
        <v>3613</v>
      </c>
      <c r="B1055" t="s">
        <v>21</v>
      </c>
      <c r="C1055" t="s">
        <v>37</v>
      </c>
      <c r="D1055" t="s">
        <v>42</v>
      </c>
      <c r="E1055" t="s">
        <v>70</v>
      </c>
      <c r="F1055" t="s">
        <v>73</v>
      </c>
      <c r="G1055" t="s">
        <v>98</v>
      </c>
      <c r="H1055" t="s">
        <v>320</v>
      </c>
      <c r="I1055" t="s">
        <v>86</v>
      </c>
      <c r="J1055" t="s">
        <v>80</v>
      </c>
      <c r="K1055" t="s">
        <v>1226</v>
      </c>
      <c r="L1055" t="s">
        <v>101</v>
      </c>
      <c r="M1055" t="s">
        <v>73</v>
      </c>
      <c r="N1055" t="s">
        <v>126</v>
      </c>
      <c r="O1055" t="s">
        <v>81</v>
      </c>
      <c r="P1055" t="s">
        <v>718</v>
      </c>
      <c r="Q1055" t="s">
        <v>73</v>
      </c>
      <c r="R1055" t="s">
        <v>2212</v>
      </c>
      <c r="S1055" t="s">
        <v>117</v>
      </c>
      <c r="T1055" t="s">
        <v>1116</v>
      </c>
    </row>
    <row r="1056" spans="1:20" x14ac:dyDescent="0.25">
      <c r="A1056" s="1">
        <v>3614</v>
      </c>
      <c r="B1056" t="s">
        <v>21</v>
      </c>
      <c r="C1056" t="s">
        <v>38</v>
      </c>
      <c r="D1056" t="s">
        <v>42</v>
      </c>
      <c r="E1056" t="s">
        <v>64</v>
      </c>
      <c r="F1056" t="s">
        <v>73</v>
      </c>
      <c r="G1056" t="s">
        <v>102</v>
      </c>
      <c r="H1056" t="s">
        <v>579</v>
      </c>
      <c r="I1056" t="s">
        <v>98</v>
      </c>
      <c r="J1056" t="s">
        <v>94</v>
      </c>
      <c r="K1056" t="s">
        <v>1149</v>
      </c>
      <c r="L1056" t="s">
        <v>74</v>
      </c>
      <c r="M1056" t="s">
        <v>74</v>
      </c>
      <c r="N1056" t="s">
        <v>74</v>
      </c>
      <c r="O1056" t="s">
        <v>95</v>
      </c>
      <c r="P1056" t="s">
        <v>849</v>
      </c>
      <c r="Q1056" t="s">
        <v>74</v>
      </c>
      <c r="R1056" t="s">
        <v>753</v>
      </c>
      <c r="S1056" t="s">
        <v>82</v>
      </c>
      <c r="T1056" t="s">
        <v>101</v>
      </c>
    </row>
    <row r="1057" spans="1:20" x14ac:dyDescent="0.25">
      <c r="A1057" s="1">
        <v>3615</v>
      </c>
      <c r="B1057" t="s">
        <v>21</v>
      </c>
      <c r="C1057" t="s">
        <v>39</v>
      </c>
      <c r="D1057" t="s">
        <v>42</v>
      </c>
      <c r="E1057" t="s">
        <v>45</v>
      </c>
      <c r="F1057" t="s">
        <v>74</v>
      </c>
      <c r="G1057" t="s">
        <v>78</v>
      </c>
      <c r="H1057" t="s">
        <v>1040</v>
      </c>
      <c r="I1057" t="s">
        <v>96</v>
      </c>
      <c r="J1057" t="s">
        <v>93</v>
      </c>
      <c r="K1057" t="s">
        <v>1265</v>
      </c>
      <c r="L1057" t="s">
        <v>74</v>
      </c>
      <c r="M1057" t="s">
        <v>101</v>
      </c>
      <c r="N1057" t="s">
        <v>126</v>
      </c>
      <c r="O1057" t="s">
        <v>77</v>
      </c>
      <c r="P1057" t="s">
        <v>609</v>
      </c>
      <c r="Q1057" t="s">
        <v>73</v>
      </c>
      <c r="R1057" t="s">
        <v>1444</v>
      </c>
      <c r="S1057" t="s">
        <v>106</v>
      </c>
      <c r="T1057" t="s">
        <v>131</v>
      </c>
    </row>
    <row r="1058" spans="1:20" x14ac:dyDescent="0.25">
      <c r="A1058" s="1">
        <v>3616</v>
      </c>
      <c r="B1058" t="s">
        <v>21</v>
      </c>
      <c r="C1058" t="s">
        <v>24</v>
      </c>
      <c r="D1058" t="s">
        <v>43</v>
      </c>
      <c r="E1058" t="s">
        <v>47</v>
      </c>
      <c r="F1058" t="s">
        <v>73</v>
      </c>
      <c r="G1058" t="s">
        <v>73</v>
      </c>
      <c r="H1058" t="s">
        <v>1041</v>
      </c>
      <c r="I1058" t="s">
        <v>89</v>
      </c>
      <c r="J1058" t="s">
        <v>95</v>
      </c>
      <c r="K1058" t="s">
        <v>1323</v>
      </c>
      <c r="L1058" t="s">
        <v>73</v>
      </c>
      <c r="M1058" t="s">
        <v>1116</v>
      </c>
      <c r="N1058" t="s">
        <v>131</v>
      </c>
      <c r="O1058" t="s">
        <v>103</v>
      </c>
      <c r="P1058" t="s">
        <v>734</v>
      </c>
      <c r="Q1058" t="s">
        <v>73</v>
      </c>
      <c r="R1058" t="s">
        <v>92</v>
      </c>
      <c r="S1058" t="s">
        <v>82</v>
      </c>
      <c r="T1058" t="s">
        <v>1116</v>
      </c>
    </row>
    <row r="1059" spans="1:20" x14ac:dyDescent="0.25">
      <c r="A1059" s="1">
        <v>3617</v>
      </c>
      <c r="B1059" t="s">
        <v>21</v>
      </c>
      <c r="C1059" t="s">
        <v>25</v>
      </c>
      <c r="D1059" t="s">
        <v>43</v>
      </c>
      <c r="E1059" t="s">
        <v>48</v>
      </c>
      <c r="F1059" t="s">
        <v>74</v>
      </c>
      <c r="G1059" t="s">
        <v>78</v>
      </c>
      <c r="H1059" t="s">
        <v>697</v>
      </c>
      <c r="I1059" t="s">
        <v>90</v>
      </c>
      <c r="J1059" t="s">
        <v>112</v>
      </c>
      <c r="K1059" t="s">
        <v>1230</v>
      </c>
      <c r="L1059" t="s">
        <v>74</v>
      </c>
      <c r="M1059" t="s">
        <v>1116</v>
      </c>
      <c r="N1059" t="s">
        <v>101</v>
      </c>
      <c r="O1059" t="s">
        <v>98</v>
      </c>
      <c r="P1059" t="s">
        <v>235</v>
      </c>
      <c r="Q1059" t="s">
        <v>73</v>
      </c>
      <c r="R1059" t="s">
        <v>1699</v>
      </c>
      <c r="S1059" t="s">
        <v>85</v>
      </c>
      <c r="T1059" t="s">
        <v>126</v>
      </c>
    </row>
    <row r="1060" spans="1:20" x14ac:dyDescent="0.25">
      <c r="A1060" s="1">
        <v>3618</v>
      </c>
      <c r="B1060" t="s">
        <v>21</v>
      </c>
      <c r="C1060" t="s">
        <v>26</v>
      </c>
      <c r="D1060" t="s">
        <v>43</v>
      </c>
      <c r="E1060" t="s">
        <v>55</v>
      </c>
      <c r="F1060" t="s">
        <v>73</v>
      </c>
      <c r="G1060" t="s">
        <v>109</v>
      </c>
      <c r="H1060" t="s">
        <v>1009</v>
      </c>
      <c r="I1060" t="s">
        <v>90</v>
      </c>
      <c r="J1060" t="s">
        <v>108</v>
      </c>
      <c r="K1060" t="s">
        <v>1163</v>
      </c>
      <c r="L1060" t="s">
        <v>1116</v>
      </c>
      <c r="M1060" t="s">
        <v>73</v>
      </c>
      <c r="N1060" t="s">
        <v>73</v>
      </c>
      <c r="O1060" t="s">
        <v>80</v>
      </c>
      <c r="P1060" t="s">
        <v>1200</v>
      </c>
      <c r="Q1060" t="s">
        <v>74</v>
      </c>
      <c r="R1060" t="s">
        <v>1503</v>
      </c>
      <c r="S1060" t="s">
        <v>85</v>
      </c>
      <c r="T1060" t="s">
        <v>101</v>
      </c>
    </row>
    <row r="1061" spans="1:20" x14ac:dyDescent="0.25">
      <c r="A1061" s="1">
        <v>3619</v>
      </c>
      <c r="B1061" t="s">
        <v>21</v>
      </c>
      <c r="C1061" t="s">
        <v>27</v>
      </c>
      <c r="D1061" t="s">
        <v>43</v>
      </c>
      <c r="E1061" t="s">
        <v>67</v>
      </c>
      <c r="F1061" t="s">
        <v>74</v>
      </c>
      <c r="G1061" t="s">
        <v>92</v>
      </c>
      <c r="H1061" t="s">
        <v>909</v>
      </c>
      <c r="I1061" t="s">
        <v>81</v>
      </c>
      <c r="J1061" t="s">
        <v>79</v>
      </c>
      <c r="K1061" t="s">
        <v>1216</v>
      </c>
      <c r="L1061" t="s">
        <v>74</v>
      </c>
      <c r="M1061" t="s">
        <v>74</v>
      </c>
      <c r="N1061" t="s">
        <v>74</v>
      </c>
      <c r="O1061" t="s">
        <v>112</v>
      </c>
      <c r="P1061" t="s">
        <v>1133</v>
      </c>
      <c r="Q1061" t="s">
        <v>126</v>
      </c>
      <c r="R1061" t="s">
        <v>2036</v>
      </c>
      <c r="S1061" t="s">
        <v>106</v>
      </c>
      <c r="T1061" t="s">
        <v>76</v>
      </c>
    </row>
    <row r="1062" spans="1:20" x14ac:dyDescent="0.25">
      <c r="A1062" s="1">
        <v>3620</v>
      </c>
      <c r="B1062" t="s">
        <v>21</v>
      </c>
      <c r="C1062" t="s">
        <v>28</v>
      </c>
      <c r="D1062" t="s">
        <v>43</v>
      </c>
      <c r="E1062" t="s">
        <v>65</v>
      </c>
      <c r="F1062" t="s">
        <v>73</v>
      </c>
      <c r="G1062" t="s">
        <v>75</v>
      </c>
      <c r="H1062" t="s">
        <v>219</v>
      </c>
      <c r="I1062" t="s">
        <v>82</v>
      </c>
      <c r="J1062" t="s">
        <v>92</v>
      </c>
      <c r="K1062" t="s">
        <v>905</v>
      </c>
      <c r="L1062" t="s">
        <v>74</v>
      </c>
      <c r="M1062" t="s">
        <v>73</v>
      </c>
      <c r="N1062" t="s">
        <v>101</v>
      </c>
      <c r="O1062" t="s">
        <v>114</v>
      </c>
      <c r="P1062" t="s">
        <v>1005</v>
      </c>
      <c r="Q1062" t="s">
        <v>74</v>
      </c>
      <c r="R1062" t="s">
        <v>1613</v>
      </c>
      <c r="S1062" t="s">
        <v>85</v>
      </c>
      <c r="T1062" t="s">
        <v>83</v>
      </c>
    </row>
    <row r="1063" spans="1:20" x14ac:dyDescent="0.25">
      <c r="A1063" s="1">
        <v>3621</v>
      </c>
      <c r="B1063" t="s">
        <v>21</v>
      </c>
      <c r="C1063" t="s">
        <v>40</v>
      </c>
      <c r="D1063" t="s">
        <v>43</v>
      </c>
      <c r="E1063" t="s">
        <v>46</v>
      </c>
      <c r="F1063" t="s">
        <v>74</v>
      </c>
      <c r="G1063" t="s">
        <v>86</v>
      </c>
      <c r="H1063" t="s">
        <v>430</v>
      </c>
      <c r="I1063" t="s">
        <v>87</v>
      </c>
      <c r="J1063" t="s">
        <v>75</v>
      </c>
      <c r="K1063" t="s">
        <v>885</v>
      </c>
      <c r="L1063" t="s">
        <v>126</v>
      </c>
      <c r="M1063" t="s">
        <v>73</v>
      </c>
      <c r="N1063" t="s">
        <v>1116</v>
      </c>
      <c r="O1063" t="s">
        <v>128</v>
      </c>
      <c r="P1063" t="s">
        <v>1254</v>
      </c>
      <c r="Q1063" t="s">
        <v>73</v>
      </c>
      <c r="R1063" t="s">
        <v>2198</v>
      </c>
      <c r="S1063" t="s">
        <v>75</v>
      </c>
      <c r="T1063" t="s">
        <v>131</v>
      </c>
    </row>
    <row r="1064" spans="1:20" x14ac:dyDescent="0.25">
      <c r="A1064" s="1">
        <v>3622</v>
      </c>
      <c r="B1064" t="s">
        <v>21</v>
      </c>
      <c r="C1064" t="s">
        <v>29</v>
      </c>
      <c r="D1064" t="s">
        <v>43</v>
      </c>
      <c r="E1064" t="s">
        <v>60</v>
      </c>
      <c r="F1064" t="s">
        <v>73</v>
      </c>
      <c r="G1064" t="s">
        <v>77</v>
      </c>
      <c r="H1064" t="s">
        <v>471</v>
      </c>
      <c r="I1064" t="s">
        <v>90</v>
      </c>
      <c r="J1064" t="s">
        <v>95</v>
      </c>
      <c r="K1064" t="s">
        <v>1311</v>
      </c>
      <c r="L1064" t="s">
        <v>73</v>
      </c>
      <c r="M1064" t="s">
        <v>74</v>
      </c>
      <c r="N1064" t="s">
        <v>73</v>
      </c>
      <c r="O1064" t="s">
        <v>108</v>
      </c>
      <c r="P1064" t="s">
        <v>1219</v>
      </c>
      <c r="Q1064" t="s">
        <v>74</v>
      </c>
      <c r="R1064" t="s">
        <v>1948</v>
      </c>
      <c r="S1064" t="s">
        <v>106</v>
      </c>
      <c r="T1064" t="s">
        <v>76</v>
      </c>
    </row>
    <row r="1065" spans="1:20" x14ac:dyDescent="0.25">
      <c r="A1065" s="1">
        <v>3623</v>
      </c>
      <c r="B1065" t="s">
        <v>21</v>
      </c>
      <c r="C1065" t="s">
        <v>30</v>
      </c>
      <c r="D1065" t="s">
        <v>43</v>
      </c>
      <c r="E1065" t="s">
        <v>59</v>
      </c>
      <c r="F1065" t="s">
        <v>74</v>
      </c>
      <c r="G1065" t="s">
        <v>73</v>
      </c>
      <c r="H1065" t="s">
        <v>808</v>
      </c>
      <c r="I1065" t="s">
        <v>114</v>
      </c>
      <c r="J1065" t="s">
        <v>109</v>
      </c>
      <c r="K1065" t="s">
        <v>782</v>
      </c>
      <c r="L1065" t="s">
        <v>73</v>
      </c>
      <c r="M1065" t="s">
        <v>126</v>
      </c>
      <c r="N1065" t="s">
        <v>101</v>
      </c>
      <c r="O1065" t="s">
        <v>99</v>
      </c>
      <c r="P1065" t="s">
        <v>110</v>
      </c>
      <c r="Q1065" t="s">
        <v>73</v>
      </c>
      <c r="R1065" t="s">
        <v>1759</v>
      </c>
      <c r="S1065" t="s">
        <v>106</v>
      </c>
      <c r="T1065" t="s">
        <v>1116</v>
      </c>
    </row>
    <row r="1066" spans="1:20" x14ac:dyDescent="0.25">
      <c r="A1066" s="1">
        <v>3624</v>
      </c>
      <c r="B1066" t="s">
        <v>21</v>
      </c>
      <c r="C1066" t="s">
        <v>31</v>
      </c>
      <c r="D1066" t="s">
        <v>43</v>
      </c>
      <c r="E1066" t="s">
        <v>71</v>
      </c>
      <c r="F1066" t="s">
        <v>73</v>
      </c>
      <c r="G1066" t="s">
        <v>102</v>
      </c>
      <c r="H1066" t="s">
        <v>227</v>
      </c>
      <c r="I1066" t="s">
        <v>99</v>
      </c>
      <c r="J1066" t="s">
        <v>94</v>
      </c>
      <c r="K1066" t="s">
        <v>1289</v>
      </c>
      <c r="L1066" t="s">
        <v>126</v>
      </c>
      <c r="M1066" t="s">
        <v>74</v>
      </c>
      <c r="N1066" t="s">
        <v>101</v>
      </c>
      <c r="O1066" t="s">
        <v>98</v>
      </c>
      <c r="P1066" t="s">
        <v>444</v>
      </c>
      <c r="Q1066" t="s">
        <v>74</v>
      </c>
      <c r="R1066" t="s">
        <v>1583</v>
      </c>
      <c r="S1066" t="s">
        <v>116</v>
      </c>
      <c r="T1066" t="s">
        <v>101</v>
      </c>
    </row>
    <row r="1067" spans="1:20" x14ac:dyDescent="0.25">
      <c r="A1067" s="1">
        <v>3625</v>
      </c>
      <c r="B1067" t="s">
        <v>21</v>
      </c>
      <c r="C1067" t="s">
        <v>33</v>
      </c>
      <c r="D1067" t="s">
        <v>43</v>
      </c>
      <c r="E1067" t="s">
        <v>52</v>
      </c>
      <c r="F1067" t="s">
        <v>73</v>
      </c>
      <c r="G1067" t="s">
        <v>73</v>
      </c>
      <c r="H1067" t="s">
        <v>105</v>
      </c>
      <c r="I1067" t="s">
        <v>98</v>
      </c>
      <c r="J1067" t="s">
        <v>111</v>
      </c>
      <c r="K1067" t="s">
        <v>1124</v>
      </c>
      <c r="L1067" t="s">
        <v>73</v>
      </c>
      <c r="M1067" t="s">
        <v>101</v>
      </c>
      <c r="N1067" t="s">
        <v>83</v>
      </c>
      <c r="O1067" t="s">
        <v>114</v>
      </c>
      <c r="P1067" t="s">
        <v>829</v>
      </c>
      <c r="Q1067" t="s">
        <v>73</v>
      </c>
      <c r="R1067" t="s">
        <v>1718</v>
      </c>
      <c r="S1067" t="s">
        <v>82</v>
      </c>
      <c r="T1067" t="s">
        <v>1116</v>
      </c>
    </row>
    <row r="1068" spans="1:20" x14ac:dyDescent="0.25">
      <c r="A1068" s="1">
        <v>3626</v>
      </c>
      <c r="B1068" t="s">
        <v>21</v>
      </c>
      <c r="C1068" t="s">
        <v>34</v>
      </c>
      <c r="D1068" t="s">
        <v>43</v>
      </c>
      <c r="E1068" t="s">
        <v>53</v>
      </c>
      <c r="F1068" t="s">
        <v>74</v>
      </c>
      <c r="G1068" t="s">
        <v>89</v>
      </c>
      <c r="H1068" t="s">
        <v>688</v>
      </c>
      <c r="I1068" t="s">
        <v>103</v>
      </c>
      <c r="J1068" t="s">
        <v>97</v>
      </c>
      <c r="K1068" t="s">
        <v>1129</v>
      </c>
      <c r="L1068" t="s">
        <v>73</v>
      </c>
      <c r="M1068" t="s">
        <v>126</v>
      </c>
      <c r="N1068" t="s">
        <v>126</v>
      </c>
      <c r="O1068" t="s">
        <v>114</v>
      </c>
      <c r="P1068" t="s">
        <v>466</v>
      </c>
      <c r="Q1068" t="s">
        <v>74</v>
      </c>
      <c r="R1068" t="s">
        <v>1972</v>
      </c>
      <c r="S1068" t="s">
        <v>96</v>
      </c>
      <c r="T1068" t="s">
        <v>83</v>
      </c>
    </row>
    <row r="1069" spans="1:20" x14ac:dyDescent="0.25">
      <c r="A1069" s="1">
        <v>3627</v>
      </c>
      <c r="B1069" t="s">
        <v>21</v>
      </c>
      <c r="C1069" t="s">
        <v>35</v>
      </c>
      <c r="D1069" t="s">
        <v>43</v>
      </c>
      <c r="E1069" t="s">
        <v>51</v>
      </c>
      <c r="F1069" t="s">
        <v>74</v>
      </c>
      <c r="G1069" t="s">
        <v>90</v>
      </c>
      <c r="H1069" t="s">
        <v>187</v>
      </c>
      <c r="I1069" t="s">
        <v>86</v>
      </c>
      <c r="J1069" t="s">
        <v>93</v>
      </c>
      <c r="K1069" t="s">
        <v>1158</v>
      </c>
      <c r="L1069" t="s">
        <v>74</v>
      </c>
      <c r="M1069" t="s">
        <v>126</v>
      </c>
      <c r="N1069" t="s">
        <v>101</v>
      </c>
      <c r="O1069" t="s">
        <v>77</v>
      </c>
      <c r="P1069" t="s">
        <v>447</v>
      </c>
      <c r="Q1069" t="s">
        <v>126</v>
      </c>
      <c r="R1069" t="s">
        <v>1491</v>
      </c>
      <c r="S1069" t="s">
        <v>82</v>
      </c>
      <c r="T1069" t="s">
        <v>1116</v>
      </c>
    </row>
    <row r="1070" spans="1:20" x14ac:dyDescent="0.25">
      <c r="A1070" s="1">
        <v>3628</v>
      </c>
      <c r="B1070" t="s">
        <v>21</v>
      </c>
      <c r="C1070" t="s">
        <v>36</v>
      </c>
      <c r="D1070" t="s">
        <v>43</v>
      </c>
      <c r="E1070" t="s">
        <v>67</v>
      </c>
      <c r="F1070" t="s">
        <v>73</v>
      </c>
      <c r="G1070" t="s">
        <v>91</v>
      </c>
      <c r="H1070" t="s">
        <v>234</v>
      </c>
      <c r="I1070" t="s">
        <v>109</v>
      </c>
      <c r="J1070" t="s">
        <v>466</v>
      </c>
      <c r="K1070" t="s">
        <v>1394</v>
      </c>
      <c r="L1070" t="s">
        <v>126</v>
      </c>
      <c r="M1070" t="s">
        <v>73</v>
      </c>
      <c r="N1070" t="s">
        <v>101</v>
      </c>
      <c r="O1070" t="s">
        <v>89</v>
      </c>
      <c r="P1070" t="s">
        <v>115</v>
      </c>
      <c r="Q1070" t="s">
        <v>126</v>
      </c>
      <c r="R1070" t="s">
        <v>1577</v>
      </c>
      <c r="S1070" t="s">
        <v>81</v>
      </c>
      <c r="T1070" t="s">
        <v>85</v>
      </c>
    </row>
    <row r="1071" spans="1:20" x14ac:dyDescent="0.25">
      <c r="A1071" s="1">
        <v>3629</v>
      </c>
      <c r="B1071" t="s">
        <v>21</v>
      </c>
      <c r="C1071" t="s">
        <v>37</v>
      </c>
      <c r="D1071" t="s">
        <v>43</v>
      </c>
      <c r="E1071" t="s">
        <v>48</v>
      </c>
      <c r="F1071" t="s">
        <v>73</v>
      </c>
      <c r="G1071" t="s">
        <v>78</v>
      </c>
      <c r="H1071" t="s">
        <v>1044</v>
      </c>
      <c r="I1071" t="s">
        <v>90</v>
      </c>
      <c r="J1071" t="s">
        <v>97</v>
      </c>
      <c r="K1071" t="s">
        <v>1086</v>
      </c>
      <c r="L1071" t="s">
        <v>73</v>
      </c>
      <c r="M1071" t="s">
        <v>126</v>
      </c>
      <c r="N1071" t="s">
        <v>126</v>
      </c>
      <c r="O1071" t="s">
        <v>99</v>
      </c>
      <c r="P1071" t="s">
        <v>789</v>
      </c>
      <c r="Q1071" t="s">
        <v>74</v>
      </c>
      <c r="R1071" t="s">
        <v>2224</v>
      </c>
      <c r="S1071" t="s">
        <v>96</v>
      </c>
      <c r="T1071" t="s">
        <v>131</v>
      </c>
    </row>
    <row r="1072" spans="1:20" x14ac:dyDescent="0.25">
      <c r="A1072" s="1">
        <v>3630</v>
      </c>
      <c r="B1072" t="s">
        <v>21</v>
      </c>
      <c r="C1072" t="s">
        <v>38</v>
      </c>
      <c r="D1072" t="s">
        <v>43</v>
      </c>
      <c r="E1072" t="s">
        <v>54</v>
      </c>
      <c r="F1072" t="s">
        <v>74</v>
      </c>
      <c r="G1072" t="s">
        <v>89</v>
      </c>
      <c r="H1072" t="s">
        <v>909</v>
      </c>
      <c r="I1072" t="s">
        <v>89</v>
      </c>
      <c r="J1072" t="s">
        <v>108</v>
      </c>
      <c r="K1072" t="s">
        <v>1295</v>
      </c>
      <c r="L1072" t="s">
        <v>74</v>
      </c>
      <c r="M1072" t="s">
        <v>73</v>
      </c>
      <c r="N1072" t="s">
        <v>126</v>
      </c>
      <c r="O1072" t="s">
        <v>77</v>
      </c>
      <c r="P1072" t="s">
        <v>235</v>
      </c>
      <c r="Q1072" t="s">
        <v>73</v>
      </c>
      <c r="R1072" t="s">
        <v>1605</v>
      </c>
      <c r="S1072" t="s">
        <v>82</v>
      </c>
      <c r="T1072" t="s">
        <v>131</v>
      </c>
    </row>
    <row r="1073" spans="1:20" x14ac:dyDescent="0.25">
      <c r="A1073" s="1">
        <v>3631</v>
      </c>
      <c r="B1073" t="s">
        <v>21</v>
      </c>
      <c r="C1073" t="s">
        <v>39</v>
      </c>
      <c r="D1073" t="s">
        <v>43</v>
      </c>
      <c r="E1073" t="s">
        <v>47</v>
      </c>
      <c r="F1073" t="s">
        <v>74</v>
      </c>
      <c r="G1073" t="s">
        <v>95</v>
      </c>
      <c r="H1073" t="s">
        <v>678</v>
      </c>
      <c r="I1073" t="s">
        <v>102</v>
      </c>
      <c r="J1073" t="s">
        <v>109</v>
      </c>
      <c r="K1073" t="s">
        <v>1198</v>
      </c>
      <c r="L1073" t="s">
        <v>101</v>
      </c>
      <c r="M1073" t="s">
        <v>73</v>
      </c>
      <c r="N1073" t="s">
        <v>74</v>
      </c>
      <c r="O1073" t="s">
        <v>79</v>
      </c>
      <c r="P1073" t="s">
        <v>1125</v>
      </c>
      <c r="Q1073" t="s">
        <v>73</v>
      </c>
      <c r="R1073" t="s">
        <v>1738</v>
      </c>
      <c r="S1073" t="s">
        <v>106</v>
      </c>
      <c r="T1073" t="s">
        <v>131</v>
      </c>
    </row>
    <row r="1074" spans="1:20" x14ac:dyDescent="0.25">
      <c r="A1074" s="1">
        <v>3632</v>
      </c>
      <c r="B1074" t="s">
        <v>21</v>
      </c>
      <c r="C1074" t="s">
        <v>24</v>
      </c>
      <c r="D1074" t="s">
        <v>44</v>
      </c>
      <c r="E1074" t="s">
        <v>62</v>
      </c>
      <c r="F1074" t="s">
        <v>74</v>
      </c>
      <c r="G1074" t="s">
        <v>85</v>
      </c>
      <c r="H1074" t="s">
        <v>465</v>
      </c>
      <c r="I1074" t="s">
        <v>92</v>
      </c>
      <c r="J1074" t="s">
        <v>91</v>
      </c>
      <c r="K1074" t="s">
        <v>1167</v>
      </c>
      <c r="L1074" t="s">
        <v>73</v>
      </c>
      <c r="M1074" t="s">
        <v>126</v>
      </c>
      <c r="N1074" t="s">
        <v>74</v>
      </c>
      <c r="O1074" t="s">
        <v>106</v>
      </c>
      <c r="P1074" t="s">
        <v>105</v>
      </c>
      <c r="Q1074" t="s">
        <v>74</v>
      </c>
      <c r="R1074" t="s">
        <v>1700</v>
      </c>
      <c r="S1074" t="s">
        <v>96</v>
      </c>
      <c r="T1074" t="s">
        <v>1116</v>
      </c>
    </row>
    <row r="1075" spans="1:20" x14ac:dyDescent="0.25">
      <c r="A1075" s="1">
        <v>3633</v>
      </c>
      <c r="B1075" t="s">
        <v>21</v>
      </c>
      <c r="C1075" t="s">
        <v>25</v>
      </c>
      <c r="D1075" t="s">
        <v>44</v>
      </c>
      <c r="E1075" t="s">
        <v>45</v>
      </c>
      <c r="F1075" t="s">
        <v>73</v>
      </c>
      <c r="G1075" t="s">
        <v>87</v>
      </c>
      <c r="H1075" t="s">
        <v>720</v>
      </c>
      <c r="I1075" t="s">
        <v>90</v>
      </c>
      <c r="J1075" t="s">
        <v>107</v>
      </c>
      <c r="K1075" t="s">
        <v>1127</v>
      </c>
      <c r="L1075" t="s">
        <v>73</v>
      </c>
      <c r="M1075" t="s">
        <v>73</v>
      </c>
      <c r="N1075" t="s">
        <v>83</v>
      </c>
      <c r="O1075" t="s">
        <v>94</v>
      </c>
      <c r="P1075" t="s">
        <v>734</v>
      </c>
      <c r="Q1075" t="s">
        <v>73</v>
      </c>
      <c r="R1075" t="s">
        <v>2158</v>
      </c>
      <c r="S1075" t="s">
        <v>89</v>
      </c>
      <c r="T1075" t="s">
        <v>76</v>
      </c>
    </row>
    <row r="1076" spans="1:20" x14ac:dyDescent="0.25">
      <c r="A1076" s="1">
        <v>3634</v>
      </c>
      <c r="B1076" t="s">
        <v>21</v>
      </c>
      <c r="C1076" t="s">
        <v>26</v>
      </c>
      <c r="D1076" t="s">
        <v>44</v>
      </c>
      <c r="E1076" t="s">
        <v>50</v>
      </c>
      <c r="F1076" t="s">
        <v>74</v>
      </c>
      <c r="G1076" t="s">
        <v>89</v>
      </c>
      <c r="H1076" t="s">
        <v>352</v>
      </c>
      <c r="I1076" t="s">
        <v>77</v>
      </c>
      <c r="J1076" t="s">
        <v>104</v>
      </c>
      <c r="K1076" t="s">
        <v>1160</v>
      </c>
      <c r="L1076" t="s">
        <v>73</v>
      </c>
      <c r="M1076" t="s">
        <v>126</v>
      </c>
      <c r="N1076" t="s">
        <v>101</v>
      </c>
      <c r="O1076" t="s">
        <v>102</v>
      </c>
      <c r="P1076" t="s">
        <v>885</v>
      </c>
      <c r="Q1076" t="s">
        <v>74</v>
      </c>
      <c r="R1076" t="s">
        <v>1746</v>
      </c>
      <c r="S1076" t="s">
        <v>96</v>
      </c>
      <c r="T1076" t="s">
        <v>83</v>
      </c>
    </row>
    <row r="1077" spans="1:20" x14ac:dyDescent="0.25">
      <c r="A1077" s="1">
        <v>3635</v>
      </c>
      <c r="B1077" t="s">
        <v>21</v>
      </c>
      <c r="C1077" t="s">
        <v>27</v>
      </c>
      <c r="D1077" t="s">
        <v>44</v>
      </c>
      <c r="E1077" t="s">
        <v>42</v>
      </c>
      <c r="F1077" t="s">
        <v>73</v>
      </c>
      <c r="G1077" t="s">
        <v>75</v>
      </c>
      <c r="H1077" t="s">
        <v>533</v>
      </c>
      <c r="I1077" t="s">
        <v>77</v>
      </c>
      <c r="J1077" t="s">
        <v>112</v>
      </c>
      <c r="K1077" t="s">
        <v>1282</v>
      </c>
      <c r="L1077" t="s">
        <v>74</v>
      </c>
      <c r="M1077" t="s">
        <v>126</v>
      </c>
      <c r="N1077" t="s">
        <v>74</v>
      </c>
      <c r="O1077" t="s">
        <v>113</v>
      </c>
      <c r="P1077" t="s">
        <v>1006</v>
      </c>
      <c r="Q1077" t="s">
        <v>74</v>
      </c>
      <c r="R1077" t="s">
        <v>1852</v>
      </c>
      <c r="S1077" t="s">
        <v>82</v>
      </c>
      <c r="T1077" t="s">
        <v>131</v>
      </c>
    </row>
    <row r="1078" spans="1:20" x14ac:dyDescent="0.25">
      <c r="A1078" s="1">
        <v>3636</v>
      </c>
      <c r="B1078" t="s">
        <v>21</v>
      </c>
      <c r="C1078" t="s">
        <v>28</v>
      </c>
      <c r="D1078" t="s">
        <v>44</v>
      </c>
      <c r="E1078" t="s">
        <v>47</v>
      </c>
      <c r="F1078" t="s">
        <v>73</v>
      </c>
      <c r="G1078" t="s">
        <v>90</v>
      </c>
      <c r="H1078" t="s">
        <v>494</v>
      </c>
      <c r="I1078" t="s">
        <v>103</v>
      </c>
      <c r="J1078" t="s">
        <v>111</v>
      </c>
      <c r="K1078" t="s">
        <v>1228</v>
      </c>
      <c r="L1078" t="s">
        <v>74</v>
      </c>
      <c r="M1078" t="s">
        <v>126</v>
      </c>
      <c r="N1078" t="s">
        <v>74</v>
      </c>
      <c r="O1078" t="s">
        <v>86</v>
      </c>
      <c r="P1078" t="s">
        <v>297</v>
      </c>
      <c r="Q1078" t="s">
        <v>74</v>
      </c>
      <c r="R1078" t="s">
        <v>1640</v>
      </c>
      <c r="S1078" t="s">
        <v>106</v>
      </c>
      <c r="T1078" t="s">
        <v>83</v>
      </c>
    </row>
    <row r="1079" spans="1:20" x14ac:dyDescent="0.25">
      <c r="A1079" s="1">
        <v>3637</v>
      </c>
      <c r="B1079" t="s">
        <v>21</v>
      </c>
      <c r="C1079" t="s">
        <v>29</v>
      </c>
      <c r="D1079" t="s">
        <v>44</v>
      </c>
      <c r="E1079" t="s">
        <v>70</v>
      </c>
      <c r="F1079" t="s">
        <v>74</v>
      </c>
      <c r="G1079" t="s">
        <v>86</v>
      </c>
      <c r="H1079" t="s">
        <v>282</v>
      </c>
      <c r="I1079" t="s">
        <v>107</v>
      </c>
      <c r="J1079" t="s">
        <v>109</v>
      </c>
      <c r="K1079" t="s">
        <v>1229</v>
      </c>
      <c r="L1079" t="s">
        <v>101</v>
      </c>
      <c r="M1079" t="s">
        <v>74</v>
      </c>
      <c r="N1079" t="s">
        <v>74</v>
      </c>
      <c r="O1079" t="s">
        <v>114</v>
      </c>
      <c r="P1079" t="s">
        <v>537</v>
      </c>
      <c r="Q1079" t="s">
        <v>73</v>
      </c>
      <c r="R1079" t="s">
        <v>1581</v>
      </c>
      <c r="S1079" t="s">
        <v>116</v>
      </c>
      <c r="T1079" t="s">
        <v>83</v>
      </c>
    </row>
    <row r="1080" spans="1:20" x14ac:dyDescent="0.25">
      <c r="A1080" s="1">
        <v>3638</v>
      </c>
      <c r="B1080" t="s">
        <v>21</v>
      </c>
      <c r="C1080" t="s">
        <v>30</v>
      </c>
      <c r="D1080" t="s">
        <v>44</v>
      </c>
      <c r="E1080" t="s">
        <v>65</v>
      </c>
      <c r="F1080" t="s">
        <v>74</v>
      </c>
      <c r="G1080" t="s">
        <v>96</v>
      </c>
      <c r="H1080" t="s">
        <v>591</v>
      </c>
      <c r="I1080" t="s">
        <v>95</v>
      </c>
      <c r="J1080" t="s">
        <v>100</v>
      </c>
      <c r="K1080" t="s">
        <v>1202</v>
      </c>
      <c r="L1080" t="s">
        <v>74</v>
      </c>
      <c r="M1080" t="s">
        <v>126</v>
      </c>
      <c r="N1080" t="s">
        <v>73</v>
      </c>
      <c r="O1080" t="s">
        <v>96</v>
      </c>
      <c r="P1080" t="s">
        <v>128</v>
      </c>
      <c r="Q1080" t="s">
        <v>74</v>
      </c>
      <c r="R1080" t="s">
        <v>1911</v>
      </c>
      <c r="S1080" t="s">
        <v>78</v>
      </c>
      <c r="T1080" t="s">
        <v>101</v>
      </c>
    </row>
    <row r="1081" spans="1:20" x14ac:dyDescent="0.25">
      <c r="A1081" s="1">
        <v>3639</v>
      </c>
      <c r="B1081" t="s">
        <v>21</v>
      </c>
      <c r="C1081" t="s">
        <v>31</v>
      </c>
      <c r="D1081" t="s">
        <v>44</v>
      </c>
      <c r="E1081" t="s">
        <v>62</v>
      </c>
      <c r="F1081" t="s">
        <v>73</v>
      </c>
      <c r="G1081" t="s">
        <v>93</v>
      </c>
      <c r="H1081" t="s">
        <v>393</v>
      </c>
      <c r="I1081" t="s">
        <v>96</v>
      </c>
      <c r="J1081" t="s">
        <v>90</v>
      </c>
      <c r="K1081" t="s">
        <v>905</v>
      </c>
      <c r="L1081" t="s">
        <v>74</v>
      </c>
      <c r="M1081" t="s">
        <v>73</v>
      </c>
      <c r="N1081" t="s">
        <v>74</v>
      </c>
      <c r="O1081" t="s">
        <v>88</v>
      </c>
      <c r="P1081" t="s">
        <v>1327</v>
      </c>
      <c r="Q1081" t="s">
        <v>101</v>
      </c>
      <c r="R1081" t="s">
        <v>852</v>
      </c>
      <c r="S1081" t="s">
        <v>96</v>
      </c>
      <c r="T1081" t="s">
        <v>83</v>
      </c>
    </row>
    <row r="1082" spans="1:20" x14ac:dyDescent="0.25">
      <c r="A1082" s="1">
        <v>3640</v>
      </c>
      <c r="B1082" t="s">
        <v>21</v>
      </c>
      <c r="C1082" t="s">
        <v>32</v>
      </c>
      <c r="D1082" t="s">
        <v>44</v>
      </c>
      <c r="E1082" t="s">
        <v>64</v>
      </c>
      <c r="F1082" t="s">
        <v>74</v>
      </c>
      <c r="G1082" t="s">
        <v>129</v>
      </c>
      <c r="H1082" t="s">
        <v>891</v>
      </c>
      <c r="I1082" t="s">
        <v>81</v>
      </c>
      <c r="J1082" t="s">
        <v>114</v>
      </c>
      <c r="K1082" t="s">
        <v>1250</v>
      </c>
      <c r="L1082" t="s">
        <v>73</v>
      </c>
      <c r="M1082" t="s">
        <v>73</v>
      </c>
      <c r="N1082" t="s">
        <v>73</v>
      </c>
      <c r="O1082" t="s">
        <v>118</v>
      </c>
      <c r="P1082" t="s">
        <v>1269</v>
      </c>
      <c r="Q1082" t="s">
        <v>83</v>
      </c>
      <c r="R1082" t="s">
        <v>2239</v>
      </c>
      <c r="S1082" t="s">
        <v>85</v>
      </c>
      <c r="T1082" t="s">
        <v>83</v>
      </c>
    </row>
    <row r="1083" spans="1:20" x14ac:dyDescent="0.25">
      <c r="A1083" s="1">
        <v>3641</v>
      </c>
      <c r="B1083" t="s">
        <v>21</v>
      </c>
      <c r="C1083" t="s">
        <v>33</v>
      </c>
      <c r="D1083" t="s">
        <v>44</v>
      </c>
      <c r="E1083" t="s">
        <v>57</v>
      </c>
      <c r="F1083" t="s">
        <v>73</v>
      </c>
      <c r="G1083" t="s">
        <v>128</v>
      </c>
      <c r="H1083" t="s">
        <v>512</v>
      </c>
      <c r="I1083" t="s">
        <v>114</v>
      </c>
      <c r="J1083" t="s">
        <v>97</v>
      </c>
      <c r="K1083" t="s">
        <v>1220</v>
      </c>
      <c r="L1083" t="s">
        <v>126</v>
      </c>
      <c r="M1083" t="s">
        <v>73</v>
      </c>
      <c r="N1083" t="s">
        <v>74</v>
      </c>
      <c r="O1083" t="s">
        <v>80</v>
      </c>
      <c r="P1083" t="s">
        <v>1125</v>
      </c>
      <c r="Q1083" t="s">
        <v>126</v>
      </c>
      <c r="R1083" t="s">
        <v>1460</v>
      </c>
      <c r="S1083" t="s">
        <v>96</v>
      </c>
      <c r="T1083" t="s">
        <v>76</v>
      </c>
    </row>
    <row r="1084" spans="1:20" x14ac:dyDescent="0.25">
      <c r="A1084" s="1">
        <v>3642</v>
      </c>
      <c r="B1084" t="s">
        <v>21</v>
      </c>
      <c r="C1084" t="s">
        <v>34</v>
      </c>
      <c r="D1084" t="s">
        <v>44</v>
      </c>
      <c r="E1084" t="s">
        <v>56</v>
      </c>
      <c r="F1084" t="s">
        <v>73</v>
      </c>
      <c r="G1084" t="s">
        <v>78</v>
      </c>
      <c r="H1084" t="s">
        <v>861</v>
      </c>
      <c r="I1084" t="s">
        <v>102</v>
      </c>
      <c r="J1084" t="s">
        <v>111</v>
      </c>
      <c r="K1084" t="s">
        <v>1294</v>
      </c>
      <c r="L1084" t="s">
        <v>74</v>
      </c>
      <c r="M1084" t="s">
        <v>74</v>
      </c>
      <c r="N1084" t="s">
        <v>126</v>
      </c>
      <c r="O1084" t="s">
        <v>99</v>
      </c>
      <c r="P1084" t="s">
        <v>121</v>
      </c>
      <c r="Q1084" t="s">
        <v>73</v>
      </c>
      <c r="R1084" t="s">
        <v>457</v>
      </c>
      <c r="S1084" t="s">
        <v>82</v>
      </c>
      <c r="T1084" t="s">
        <v>126</v>
      </c>
    </row>
    <row r="1085" spans="1:20" x14ac:dyDescent="0.25">
      <c r="A1085" s="1">
        <v>3643</v>
      </c>
      <c r="B1085" t="s">
        <v>21</v>
      </c>
      <c r="C1085" t="s">
        <v>35</v>
      </c>
      <c r="D1085" t="s">
        <v>44</v>
      </c>
      <c r="E1085" t="s">
        <v>63</v>
      </c>
      <c r="F1085" t="s">
        <v>74</v>
      </c>
      <c r="G1085" t="s">
        <v>102</v>
      </c>
      <c r="H1085" t="s">
        <v>424</v>
      </c>
      <c r="I1085" t="s">
        <v>98</v>
      </c>
      <c r="J1085" t="s">
        <v>79</v>
      </c>
      <c r="K1085" t="s">
        <v>1163</v>
      </c>
      <c r="L1085" t="s">
        <v>73</v>
      </c>
      <c r="M1085" t="s">
        <v>74</v>
      </c>
      <c r="N1085" t="s">
        <v>101</v>
      </c>
      <c r="O1085" t="s">
        <v>80</v>
      </c>
      <c r="P1085" t="s">
        <v>1157</v>
      </c>
      <c r="Q1085" t="s">
        <v>126</v>
      </c>
      <c r="R1085" t="s">
        <v>2001</v>
      </c>
      <c r="S1085" t="s">
        <v>85</v>
      </c>
      <c r="T1085" t="s">
        <v>131</v>
      </c>
    </row>
    <row r="1086" spans="1:20" x14ac:dyDescent="0.25">
      <c r="A1086" s="1">
        <v>3644</v>
      </c>
      <c r="B1086" t="s">
        <v>21</v>
      </c>
      <c r="C1086" t="s">
        <v>36</v>
      </c>
      <c r="D1086" t="s">
        <v>44</v>
      </c>
      <c r="E1086" t="s">
        <v>54</v>
      </c>
      <c r="F1086" t="s">
        <v>74</v>
      </c>
      <c r="G1086" t="s">
        <v>76</v>
      </c>
      <c r="H1086" t="s">
        <v>251</v>
      </c>
      <c r="I1086" t="s">
        <v>116</v>
      </c>
      <c r="J1086" t="s">
        <v>103</v>
      </c>
      <c r="K1086" t="s">
        <v>946</v>
      </c>
      <c r="L1086" t="s">
        <v>74</v>
      </c>
      <c r="M1086" t="s">
        <v>73</v>
      </c>
      <c r="N1086" t="s">
        <v>74</v>
      </c>
      <c r="O1086" t="s">
        <v>119</v>
      </c>
      <c r="P1086" t="s">
        <v>1238</v>
      </c>
      <c r="Q1086" t="s">
        <v>73</v>
      </c>
      <c r="R1086" t="s">
        <v>2152</v>
      </c>
      <c r="S1086" t="s">
        <v>89</v>
      </c>
      <c r="T1086" t="s">
        <v>1116</v>
      </c>
    </row>
    <row r="1087" spans="1:20" x14ac:dyDescent="0.25">
      <c r="A1087" s="1">
        <v>3645</v>
      </c>
      <c r="B1087" t="s">
        <v>21</v>
      </c>
      <c r="C1087" t="s">
        <v>37</v>
      </c>
      <c r="D1087" t="s">
        <v>44</v>
      </c>
      <c r="E1087" t="s">
        <v>59</v>
      </c>
      <c r="F1087" t="s">
        <v>74</v>
      </c>
      <c r="G1087" t="s">
        <v>89</v>
      </c>
      <c r="H1087" t="s">
        <v>577</v>
      </c>
      <c r="I1087" t="s">
        <v>94</v>
      </c>
      <c r="J1087" t="s">
        <v>100</v>
      </c>
      <c r="K1087" t="s">
        <v>1248</v>
      </c>
      <c r="L1087" t="s">
        <v>73</v>
      </c>
      <c r="M1087" t="s">
        <v>101</v>
      </c>
      <c r="N1087" t="s">
        <v>101</v>
      </c>
      <c r="O1087" t="s">
        <v>98</v>
      </c>
      <c r="P1087" t="s">
        <v>544</v>
      </c>
      <c r="Q1087" t="s">
        <v>74</v>
      </c>
      <c r="R1087" t="s">
        <v>2040</v>
      </c>
      <c r="S1087" t="s">
        <v>89</v>
      </c>
      <c r="T1087" t="s">
        <v>131</v>
      </c>
    </row>
    <row r="1088" spans="1:20" x14ac:dyDescent="0.25">
      <c r="A1088" s="1">
        <v>3646</v>
      </c>
      <c r="B1088" t="s">
        <v>21</v>
      </c>
      <c r="C1088" t="s">
        <v>38</v>
      </c>
      <c r="D1088" t="s">
        <v>44</v>
      </c>
      <c r="E1088" t="s">
        <v>63</v>
      </c>
      <c r="F1088" t="s">
        <v>73</v>
      </c>
      <c r="G1088" t="s">
        <v>97</v>
      </c>
      <c r="H1088" t="s">
        <v>180</v>
      </c>
      <c r="I1088" t="s">
        <v>98</v>
      </c>
      <c r="J1088" t="s">
        <v>94</v>
      </c>
      <c r="K1088" t="s">
        <v>1174</v>
      </c>
      <c r="L1088" t="s">
        <v>126</v>
      </c>
      <c r="M1088" t="s">
        <v>74</v>
      </c>
      <c r="N1088" t="s">
        <v>126</v>
      </c>
      <c r="O1088" t="s">
        <v>105</v>
      </c>
      <c r="P1088" t="s">
        <v>1242</v>
      </c>
      <c r="Q1088" t="s">
        <v>126</v>
      </c>
      <c r="R1088" t="s">
        <v>1500</v>
      </c>
      <c r="S1088" t="s">
        <v>116</v>
      </c>
      <c r="T1088" t="s">
        <v>131</v>
      </c>
    </row>
    <row r="1089" spans="1:20" x14ac:dyDescent="0.25">
      <c r="A1089" s="1">
        <v>3647</v>
      </c>
      <c r="B1089" t="s">
        <v>21</v>
      </c>
      <c r="C1089" t="s">
        <v>39</v>
      </c>
      <c r="D1089" t="s">
        <v>44</v>
      </c>
      <c r="E1089" t="s">
        <v>59</v>
      </c>
      <c r="F1089" t="s">
        <v>73</v>
      </c>
      <c r="G1089" t="s">
        <v>89</v>
      </c>
      <c r="H1089" t="s">
        <v>321</v>
      </c>
      <c r="I1089" t="s">
        <v>79</v>
      </c>
      <c r="J1089" t="s">
        <v>109</v>
      </c>
      <c r="K1089" t="s">
        <v>1214</v>
      </c>
      <c r="L1089" t="s">
        <v>74</v>
      </c>
      <c r="M1089" t="s">
        <v>74</v>
      </c>
      <c r="N1089" t="s">
        <v>74</v>
      </c>
      <c r="O1089" t="s">
        <v>103</v>
      </c>
      <c r="P1089" t="s">
        <v>235</v>
      </c>
      <c r="Q1089" t="s">
        <v>74</v>
      </c>
      <c r="R1089" t="s">
        <v>1540</v>
      </c>
      <c r="S1089" t="s">
        <v>82</v>
      </c>
      <c r="T1089" t="s">
        <v>131</v>
      </c>
    </row>
    <row r="1090" spans="1:20" x14ac:dyDescent="0.25">
      <c r="A1090" s="1">
        <v>3648</v>
      </c>
      <c r="B1090" t="s">
        <v>21</v>
      </c>
      <c r="C1090" t="s">
        <v>24</v>
      </c>
      <c r="D1090" t="s">
        <v>45</v>
      </c>
      <c r="E1090" t="s">
        <v>68</v>
      </c>
      <c r="F1090" t="s">
        <v>73</v>
      </c>
      <c r="G1090" t="s">
        <v>101</v>
      </c>
      <c r="H1090" t="s">
        <v>386</v>
      </c>
      <c r="I1090" t="s">
        <v>77</v>
      </c>
      <c r="J1090" t="s">
        <v>80</v>
      </c>
      <c r="K1090" t="s">
        <v>1200</v>
      </c>
      <c r="L1090" t="s">
        <v>73</v>
      </c>
      <c r="M1090" t="s">
        <v>74</v>
      </c>
      <c r="N1090" t="s">
        <v>1116</v>
      </c>
      <c r="O1090" t="s">
        <v>106</v>
      </c>
      <c r="P1090" t="s">
        <v>122</v>
      </c>
      <c r="Q1090" t="s">
        <v>73</v>
      </c>
      <c r="R1090" t="s">
        <v>1447</v>
      </c>
      <c r="S1090" t="s">
        <v>116</v>
      </c>
      <c r="T1090" t="s">
        <v>126</v>
      </c>
    </row>
    <row r="1091" spans="1:20" x14ac:dyDescent="0.25">
      <c r="A1091" s="1">
        <v>3649</v>
      </c>
      <c r="B1091" t="s">
        <v>21</v>
      </c>
      <c r="C1091" t="s">
        <v>25</v>
      </c>
      <c r="D1091" t="s">
        <v>45</v>
      </c>
      <c r="E1091" t="s">
        <v>44</v>
      </c>
      <c r="F1091" t="s">
        <v>74</v>
      </c>
      <c r="G1091" t="s">
        <v>101</v>
      </c>
      <c r="H1091" t="s">
        <v>287</v>
      </c>
      <c r="I1091" t="s">
        <v>75</v>
      </c>
      <c r="J1091" t="s">
        <v>114</v>
      </c>
      <c r="K1091" t="s">
        <v>396</v>
      </c>
      <c r="L1091" t="s">
        <v>73</v>
      </c>
      <c r="M1091" t="s">
        <v>73</v>
      </c>
      <c r="N1091" t="s">
        <v>101</v>
      </c>
      <c r="O1091" t="s">
        <v>102</v>
      </c>
      <c r="P1091" t="s">
        <v>537</v>
      </c>
      <c r="Q1091" t="s">
        <v>73</v>
      </c>
      <c r="R1091" t="s">
        <v>2161</v>
      </c>
      <c r="S1091" t="s">
        <v>82</v>
      </c>
      <c r="T1091" t="s">
        <v>1116</v>
      </c>
    </row>
    <row r="1092" spans="1:20" x14ac:dyDescent="0.25">
      <c r="A1092" s="1">
        <v>3650</v>
      </c>
      <c r="B1092" t="s">
        <v>21</v>
      </c>
      <c r="C1092" t="s">
        <v>26</v>
      </c>
      <c r="D1092" t="s">
        <v>45</v>
      </c>
      <c r="E1092" t="s">
        <v>64</v>
      </c>
      <c r="F1092" t="s">
        <v>74</v>
      </c>
      <c r="G1092" t="s">
        <v>93</v>
      </c>
      <c r="H1092" t="s">
        <v>811</v>
      </c>
      <c r="I1092" t="s">
        <v>103</v>
      </c>
      <c r="J1092" t="s">
        <v>113</v>
      </c>
      <c r="K1092" t="s">
        <v>1198</v>
      </c>
      <c r="L1092" t="s">
        <v>101</v>
      </c>
      <c r="M1092" t="s">
        <v>73</v>
      </c>
      <c r="N1092" t="s">
        <v>74</v>
      </c>
      <c r="O1092" t="s">
        <v>86</v>
      </c>
      <c r="P1092" t="s">
        <v>1118</v>
      </c>
      <c r="Q1092" t="s">
        <v>74</v>
      </c>
      <c r="R1092" t="s">
        <v>1953</v>
      </c>
      <c r="S1092" t="s">
        <v>85</v>
      </c>
      <c r="T1092" t="s">
        <v>83</v>
      </c>
    </row>
    <row r="1093" spans="1:20" x14ac:dyDescent="0.25">
      <c r="A1093" s="1">
        <v>3651</v>
      </c>
      <c r="B1093" t="s">
        <v>21</v>
      </c>
      <c r="C1093" t="s">
        <v>27</v>
      </c>
      <c r="D1093" t="s">
        <v>45</v>
      </c>
      <c r="E1093" t="s">
        <v>63</v>
      </c>
      <c r="F1093" t="s">
        <v>73</v>
      </c>
      <c r="G1093" t="s">
        <v>79</v>
      </c>
      <c r="H1093" t="s">
        <v>756</v>
      </c>
      <c r="I1093" t="s">
        <v>107</v>
      </c>
      <c r="J1093" t="s">
        <v>110</v>
      </c>
      <c r="K1093" t="s">
        <v>1230</v>
      </c>
      <c r="L1093" t="s">
        <v>126</v>
      </c>
      <c r="M1093" t="s">
        <v>73</v>
      </c>
      <c r="N1093" t="s">
        <v>101</v>
      </c>
      <c r="O1093" t="s">
        <v>99</v>
      </c>
      <c r="P1093" t="s">
        <v>585</v>
      </c>
      <c r="Q1093" t="s">
        <v>74</v>
      </c>
      <c r="R1093" t="s">
        <v>1838</v>
      </c>
      <c r="S1093" t="s">
        <v>96</v>
      </c>
      <c r="T1093" t="s">
        <v>76</v>
      </c>
    </row>
    <row r="1094" spans="1:20" x14ac:dyDescent="0.25">
      <c r="A1094" s="1">
        <v>3652</v>
      </c>
      <c r="B1094" t="s">
        <v>21</v>
      </c>
      <c r="C1094" t="s">
        <v>28</v>
      </c>
      <c r="D1094" t="s">
        <v>45</v>
      </c>
      <c r="E1094" t="s">
        <v>51</v>
      </c>
      <c r="F1094" t="s">
        <v>73</v>
      </c>
      <c r="G1094" t="s">
        <v>77</v>
      </c>
      <c r="H1094" t="s">
        <v>634</v>
      </c>
      <c r="I1094" t="s">
        <v>102</v>
      </c>
      <c r="J1094" t="s">
        <v>80</v>
      </c>
      <c r="K1094" t="s">
        <v>1222</v>
      </c>
      <c r="L1094" t="s">
        <v>126</v>
      </c>
      <c r="M1094" t="s">
        <v>73</v>
      </c>
      <c r="N1094" t="s">
        <v>83</v>
      </c>
      <c r="O1094" t="s">
        <v>106</v>
      </c>
      <c r="P1094" t="s">
        <v>125</v>
      </c>
      <c r="Q1094" t="s">
        <v>74</v>
      </c>
      <c r="R1094" t="s">
        <v>1551</v>
      </c>
      <c r="S1094" t="s">
        <v>82</v>
      </c>
      <c r="T1094" t="s">
        <v>131</v>
      </c>
    </row>
    <row r="1095" spans="1:20" x14ac:dyDescent="0.25">
      <c r="A1095" s="1">
        <v>3653</v>
      </c>
      <c r="B1095" t="s">
        <v>21</v>
      </c>
      <c r="C1095" t="s">
        <v>40</v>
      </c>
      <c r="D1095" t="s">
        <v>45</v>
      </c>
      <c r="E1095" t="s">
        <v>66</v>
      </c>
      <c r="F1095" t="s">
        <v>74</v>
      </c>
      <c r="G1095" t="s">
        <v>94</v>
      </c>
      <c r="H1095" t="s">
        <v>594</v>
      </c>
      <c r="I1095" t="s">
        <v>89</v>
      </c>
      <c r="J1095" t="s">
        <v>79</v>
      </c>
      <c r="K1095" t="s">
        <v>1182</v>
      </c>
      <c r="L1095" t="s">
        <v>101</v>
      </c>
      <c r="M1095" t="s">
        <v>73</v>
      </c>
      <c r="N1095" t="s">
        <v>101</v>
      </c>
      <c r="O1095" t="s">
        <v>86</v>
      </c>
      <c r="P1095" t="s">
        <v>944</v>
      </c>
      <c r="Q1095" t="s">
        <v>73</v>
      </c>
      <c r="R1095" t="s">
        <v>1882</v>
      </c>
      <c r="S1095" t="s">
        <v>96</v>
      </c>
      <c r="T1095" t="s">
        <v>131</v>
      </c>
    </row>
    <row r="1096" spans="1:20" x14ac:dyDescent="0.25">
      <c r="A1096" s="1">
        <v>3654</v>
      </c>
      <c r="B1096" t="s">
        <v>21</v>
      </c>
      <c r="C1096" t="s">
        <v>29</v>
      </c>
      <c r="D1096" t="s">
        <v>45</v>
      </c>
      <c r="E1096" t="s">
        <v>46</v>
      </c>
      <c r="F1096" t="s">
        <v>73</v>
      </c>
      <c r="G1096" t="s">
        <v>75</v>
      </c>
      <c r="H1096" t="s">
        <v>395</v>
      </c>
      <c r="I1096" t="s">
        <v>1116</v>
      </c>
      <c r="J1096" t="s">
        <v>76</v>
      </c>
      <c r="K1096" t="s">
        <v>473</v>
      </c>
      <c r="L1096" t="s">
        <v>73</v>
      </c>
      <c r="M1096" t="s">
        <v>73</v>
      </c>
      <c r="N1096" t="s">
        <v>1116</v>
      </c>
      <c r="O1096" t="s">
        <v>92</v>
      </c>
      <c r="P1096" t="s">
        <v>927</v>
      </c>
      <c r="Q1096" t="s">
        <v>73</v>
      </c>
      <c r="R1096" t="s">
        <v>2041</v>
      </c>
      <c r="S1096" t="s">
        <v>116</v>
      </c>
      <c r="T1096" t="s">
        <v>126</v>
      </c>
    </row>
    <row r="1097" spans="1:20" x14ac:dyDescent="0.25">
      <c r="A1097" s="1">
        <v>3655</v>
      </c>
      <c r="B1097" t="s">
        <v>21</v>
      </c>
      <c r="C1097" t="s">
        <v>30</v>
      </c>
      <c r="D1097" t="s">
        <v>45</v>
      </c>
      <c r="E1097" t="s">
        <v>70</v>
      </c>
      <c r="F1097" t="s">
        <v>73</v>
      </c>
      <c r="G1097" t="s">
        <v>101</v>
      </c>
      <c r="H1097" t="s">
        <v>431</v>
      </c>
      <c r="I1097" t="s">
        <v>98</v>
      </c>
      <c r="J1097" t="s">
        <v>105</v>
      </c>
      <c r="K1097" t="s">
        <v>1327</v>
      </c>
      <c r="L1097" t="s">
        <v>73</v>
      </c>
      <c r="M1097" t="s">
        <v>126</v>
      </c>
      <c r="N1097" t="s">
        <v>101</v>
      </c>
      <c r="O1097" t="s">
        <v>103</v>
      </c>
      <c r="P1097" t="s">
        <v>473</v>
      </c>
      <c r="Q1097" t="s">
        <v>73</v>
      </c>
      <c r="R1097" t="s">
        <v>1916</v>
      </c>
      <c r="S1097" t="s">
        <v>85</v>
      </c>
      <c r="T1097" t="s">
        <v>126</v>
      </c>
    </row>
    <row r="1098" spans="1:20" x14ac:dyDescent="0.25">
      <c r="A1098" s="1">
        <v>3656</v>
      </c>
      <c r="B1098" t="s">
        <v>21</v>
      </c>
      <c r="C1098" t="s">
        <v>31</v>
      </c>
      <c r="D1098" t="s">
        <v>45</v>
      </c>
      <c r="E1098" t="s">
        <v>42</v>
      </c>
      <c r="F1098" t="s">
        <v>74</v>
      </c>
      <c r="G1098" t="s">
        <v>75</v>
      </c>
      <c r="H1098" t="s">
        <v>483</v>
      </c>
      <c r="I1098" t="s">
        <v>77</v>
      </c>
      <c r="J1098" t="s">
        <v>105</v>
      </c>
      <c r="K1098" t="s">
        <v>1137</v>
      </c>
      <c r="L1098" t="s">
        <v>126</v>
      </c>
      <c r="M1098" t="s">
        <v>74</v>
      </c>
      <c r="N1098" t="s">
        <v>126</v>
      </c>
      <c r="O1098" t="s">
        <v>81</v>
      </c>
      <c r="P1098" t="s">
        <v>130</v>
      </c>
      <c r="Q1098" t="s">
        <v>73</v>
      </c>
      <c r="R1098" t="s">
        <v>1771</v>
      </c>
      <c r="S1098" t="s">
        <v>85</v>
      </c>
      <c r="T1098" t="s">
        <v>1116</v>
      </c>
    </row>
    <row r="1099" spans="1:20" x14ac:dyDescent="0.25">
      <c r="A1099" s="1">
        <v>3657</v>
      </c>
      <c r="B1099" t="s">
        <v>21</v>
      </c>
      <c r="C1099" t="s">
        <v>32</v>
      </c>
      <c r="D1099" t="s">
        <v>45</v>
      </c>
      <c r="E1099" t="s">
        <v>59</v>
      </c>
      <c r="F1099" t="s">
        <v>74</v>
      </c>
      <c r="G1099" t="s">
        <v>98</v>
      </c>
      <c r="H1099" t="s">
        <v>276</v>
      </c>
      <c r="I1099" t="s">
        <v>103</v>
      </c>
      <c r="J1099" t="s">
        <v>97</v>
      </c>
      <c r="K1099" t="s">
        <v>1198</v>
      </c>
      <c r="L1099" t="s">
        <v>126</v>
      </c>
      <c r="M1099" t="s">
        <v>74</v>
      </c>
      <c r="N1099" t="s">
        <v>73</v>
      </c>
      <c r="O1099" t="s">
        <v>75</v>
      </c>
      <c r="P1099" t="s">
        <v>544</v>
      </c>
      <c r="Q1099" t="s">
        <v>74</v>
      </c>
      <c r="R1099" t="s">
        <v>1858</v>
      </c>
      <c r="S1099" t="s">
        <v>85</v>
      </c>
      <c r="T1099" t="s">
        <v>76</v>
      </c>
    </row>
    <row r="1100" spans="1:20" x14ac:dyDescent="0.25">
      <c r="A1100" s="1">
        <v>3658</v>
      </c>
      <c r="B1100" t="s">
        <v>21</v>
      </c>
      <c r="C1100" t="s">
        <v>34</v>
      </c>
      <c r="D1100" t="s">
        <v>45</v>
      </c>
      <c r="E1100" t="s">
        <v>62</v>
      </c>
      <c r="F1100" t="s">
        <v>73</v>
      </c>
      <c r="G1100" t="s">
        <v>86</v>
      </c>
      <c r="H1100" t="s">
        <v>418</v>
      </c>
      <c r="I1100" t="s">
        <v>99</v>
      </c>
      <c r="J1100" t="s">
        <v>111</v>
      </c>
      <c r="K1100" t="s">
        <v>1306</v>
      </c>
      <c r="L1100" t="s">
        <v>101</v>
      </c>
      <c r="M1100" t="s">
        <v>73</v>
      </c>
      <c r="N1100" t="s">
        <v>101</v>
      </c>
      <c r="O1100" t="s">
        <v>92</v>
      </c>
      <c r="P1100" t="s">
        <v>681</v>
      </c>
      <c r="Q1100" t="s">
        <v>73</v>
      </c>
      <c r="R1100" t="s">
        <v>1556</v>
      </c>
      <c r="S1100" t="s">
        <v>96</v>
      </c>
      <c r="T1100" t="s">
        <v>131</v>
      </c>
    </row>
    <row r="1101" spans="1:20" x14ac:dyDescent="0.25">
      <c r="A1101" s="1">
        <v>3659</v>
      </c>
      <c r="B1101" t="s">
        <v>21</v>
      </c>
      <c r="C1101" t="s">
        <v>35</v>
      </c>
      <c r="D1101" t="s">
        <v>45</v>
      </c>
      <c r="E1101" t="s">
        <v>64</v>
      </c>
      <c r="F1101" t="s">
        <v>73</v>
      </c>
      <c r="G1101" t="s">
        <v>95</v>
      </c>
      <c r="H1101" t="s">
        <v>817</v>
      </c>
      <c r="I1101" t="s">
        <v>114</v>
      </c>
      <c r="J1101" t="s">
        <v>93</v>
      </c>
      <c r="K1101" t="s">
        <v>1215</v>
      </c>
      <c r="L1101" t="s">
        <v>74</v>
      </c>
      <c r="M1101" t="s">
        <v>73</v>
      </c>
      <c r="N1101" t="s">
        <v>126</v>
      </c>
      <c r="O1101" t="s">
        <v>94</v>
      </c>
      <c r="P1101" t="s">
        <v>1153</v>
      </c>
      <c r="Q1101" t="s">
        <v>101</v>
      </c>
      <c r="R1101" t="s">
        <v>1673</v>
      </c>
      <c r="S1101" t="s">
        <v>106</v>
      </c>
      <c r="T1101" t="s">
        <v>83</v>
      </c>
    </row>
    <row r="1102" spans="1:20" x14ac:dyDescent="0.25">
      <c r="A1102" s="1">
        <v>3660</v>
      </c>
      <c r="B1102" t="s">
        <v>21</v>
      </c>
      <c r="C1102" t="s">
        <v>36</v>
      </c>
      <c r="D1102" t="s">
        <v>45</v>
      </c>
      <c r="E1102" t="s">
        <v>60</v>
      </c>
      <c r="F1102" t="s">
        <v>74</v>
      </c>
      <c r="G1102" t="s">
        <v>77</v>
      </c>
      <c r="H1102" t="s">
        <v>348</v>
      </c>
      <c r="I1102" t="s">
        <v>86</v>
      </c>
      <c r="J1102" t="s">
        <v>109</v>
      </c>
      <c r="K1102" t="s">
        <v>1145</v>
      </c>
      <c r="L1102" t="s">
        <v>126</v>
      </c>
      <c r="M1102" t="s">
        <v>126</v>
      </c>
      <c r="N1102" t="s">
        <v>83</v>
      </c>
      <c r="O1102" t="s">
        <v>98</v>
      </c>
      <c r="P1102" t="s">
        <v>544</v>
      </c>
      <c r="Q1102" t="s">
        <v>73</v>
      </c>
      <c r="R1102" t="s">
        <v>1066</v>
      </c>
      <c r="S1102" t="s">
        <v>106</v>
      </c>
      <c r="T1102" t="s">
        <v>76</v>
      </c>
    </row>
    <row r="1103" spans="1:20" x14ac:dyDescent="0.25">
      <c r="A1103" s="1">
        <v>3661</v>
      </c>
      <c r="B1103" t="s">
        <v>21</v>
      </c>
      <c r="C1103" t="s">
        <v>37</v>
      </c>
      <c r="D1103" t="s">
        <v>45</v>
      </c>
      <c r="E1103" t="s">
        <v>52</v>
      </c>
      <c r="F1103" t="s">
        <v>74</v>
      </c>
      <c r="G1103" t="s">
        <v>77</v>
      </c>
      <c r="H1103" t="s">
        <v>258</v>
      </c>
      <c r="I1103" t="s">
        <v>92</v>
      </c>
      <c r="J1103" t="s">
        <v>110</v>
      </c>
      <c r="K1103" t="s">
        <v>1266</v>
      </c>
      <c r="L1103" t="s">
        <v>101</v>
      </c>
      <c r="M1103" t="s">
        <v>101</v>
      </c>
      <c r="N1103" t="s">
        <v>101</v>
      </c>
      <c r="O1103" t="s">
        <v>99</v>
      </c>
      <c r="P1103" t="s">
        <v>726</v>
      </c>
      <c r="Q1103" t="s">
        <v>73</v>
      </c>
      <c r="R1103" t="s">
        <v>1452</v>
      </c>
      <c r="S1103" t="s">
        <v>116</v>
      </c>
      <c r="T1103" t="s">
        <v>1116</v>
      </c>
    </row>
    <row r="1104" spans="1:20" x14ac:dyDescent="0.25">
      <c r="A1104" s="1">
        <v>3662</v>
      </c>
      <c r="B1104" t="s">
        <v>21</v>
      </c>
      <c r="C1104" t="s">
        <v>38</v>
      </c>
      <c r="D1104" t="s">
        <v>45</v>
      </c>
      <c r="E1104" t="s">
        <v>70</v>
      </c>
      <c r="F1104" t="s">
        <v>74</v>
      </c>
      <c r="G1104" t="s">
        <v>99</v>
      </c>
      <c r="H1104" t="s">
        <v>320</v>
      </c>
      <c r="I1104" t="s">
        <v>98</v>
      </c>
      <c r="J1104" t="s">
        <v>86</v>
      </c>
      <c r="K1104" t="s">
        <v>1240</v>
      </c>
      <c r="L1104" t="s">
        <v>74</v>
      </c>
      <c r="M1104" t="s">
        <v>73</v>
      </c>
      <c r="N1104" t="s">
        <v>83</v>
      </c>
      <c r="O1104" t="s">
        <v>77</v>
      </c>
      <c r="P1104" t="s">
        <v>466</v>
      </c>
      <c r="Q1104" t="s">
        <v>73</v>
      </c>
      <c r="R1104" t="s">
        <v>850</v>
      </c>
      <c r="S1104" t="s">
        <v>116</v>
      </c>
      <c r="T1104" t="s">
        <v>83</v>
      </c>
    </row>
    <row r="1105" spans="1:20" x14ac:dyDescent="0.25">
      <c r="A1105" s="1">
        <v>3663</v>
      </c>
      <c r="B1105" t="s">
        <v>21</v>
      </c>
      <c r="C1105" t="s">
        <v>39</v>
      </c>
      <c r="D1105" t="s">
        <v>45</v>
      </c>
      <c r="E1105" t="s">
        <v>42</v>
      </c>
      <c r="F1105" t="s">
        <v>73</v>
      </c>
      <c r="G1105" t="s">
        <v>103</v>
      </c>
      <c r="H1105" t="s">
        <v>404</v>
      </c>
      <c r="I1105" t="s">
        <v>94</v>
      </c>
      <c r="J1105" t="s">
        <v>110</v>
      </c>
      <c r="K1105" t="s">
        <v>1358</v>
      </c>
      <c r="L1105" t="s">
        <v>74</v>
      </c>
      <c r="M1105" t="s">
        <v>73</v>
      </c>
      <c r="N1105" t="s">
        <v>74</v>
      </c>
      <c r="O1105" t="s">
        <v>92</v>
      </c>
      <c r="P1105" t="s">
        <v>138</v>
      </c>
      <c r="Q1105" t="s">
        <v>73</v>
      </c>
      <c r="R1105" t="s">
        <v>1031</v>
      </c>
      <c r="S1105" t="s">
        <v>89</v>
      </c>
      <c r="T1105" t="s">
        <v>83</v>
      </c>
    </row>
    <row r="1106" spans="1:20" x14ac:dyDescent="0.25">
      <c r="A1106" s="1">
        <v>3664</v>
      </c>
      <c r="B1106" t="s">
        <v>21</v>
      </c>
      <c r="C1106" t="s">
        <v>24</v>
      </c>
      <c r="D1106" t="s">
        <v>46</v>
      </c>
      <c r="E1106" t="s">
        <v>42</v>
      </c>
      <c r="F1106" t="s">
        <v>74</v>
      </c>
      <c r="G1106" t="s">
        <v>102</v>
      </c>
      <c r="H1106" t="s">
        <v>792</v>
      </c>
      <c r="I1106" t="s">
        <v>98</v>
      </c>
      <c r="J1106" t="s">
        <v>79</v>
      </c>
      <c r="K1106" t="s">
        <v>1159</v>
      </c>
      <c r="L1106" t="s">
        <v>74</v>
      </c>
      <c r="M1106" t="s">
        <v>73</v>
      </c>
      <c r="N1106" t="s">
        <v>126</v>
      </c>
      <c r="O1106" t="s">
        <v>102</v>
      </c>
      <c r="P1106" t="s">
        <v>946</v>
      </c>
      <c r="Q1106" t="s">
        <v>74</v>
      </c>
      <c r="R1106" t="s">
        <v>1721</v>
      </c>
      <c r="S1106" t="s">
        <v>116</v>
      </c>
      <c r="T1106" t="s">
        <v>131</v>
      </c>
    </row>
    <row r="1107" spans="1:20" x14ac:dyDescent="0.25">
      <c r="A1107" s="1">
        <v>3665</v>
      </c>
      <c r="B1107" t="s">
        <v>21</v>
      </c>
      <c r="C1107" t="s">
        <v>25</v>
      </c>
      <c r="D1107" t="s">
        <v>46</v>
      </c>
      <c r="E1107" t="s">
        <v>70</v>
      </c>
      <c r="F1107" t="s">
        <v>73</v>
      </c>
      <c r="G1107" t="s">
        <v>113</v>
      </c>
      <c r="H1107" t="s">
        <v>663</v>
      </c>
      <c r="I1107" t="s">
        <v>81</v>
      </c>
      <c r="J1107" t="s">
        <v>95</v>
      </c>
      <c r="K1107" t="s">
        <v>1327</v>
      </c>
      <c r="L1107" t="s">
        <v>74</v>
      </c>
      <c r="M1107" t="s">
        <v>73</v>
      </c>
      <c r="N1107" t="s">
        <v>126</v>
      </c>
      <c r="O1107" t="s">
        <v>93</v>
      </c>
      <c r="P1107" t="s">
        <v>401</v>
      </c>
      <c r="Q1107" t="s">
        <v>74</v>
      </c>
      <c r="R1107" t="s">
        <v>1801</v>
      </c>
      <c r="S1107" t="s">
        <v>106</v>
      </c>
      <c r="T1107" t="s">
        <v>117</v>
      </c>
    </row>
    <row r="1108" spans="1:20" x14ac:dyDescent="0.25">
      <c r="A1108" s="1">
        <v>3666</v>
      </c>
      <c r="B1108" t="s">
        <v>21</v>
      </c>
      <c r="C1108" t="s">
        <v>26</v>
      </c>
      <c r="D1108" t="s">
        <v>46</v>
      </c>
      <c r="E1108" t="s">
        <v>67</v>
      </c>
      <c r="F1108" t="s">
        <v>74</v>
      </c>
      <c r="G1108" t="s">
        <v>75</v>
      </c>
      <c r="H1108" t="s">
        <v>626</v>
      </c>
      <c r="I1108" t="s">
        <v>103</v>
      </c>
      <c r="J1108" t="s">
        <v>91</v>
      </c>
      <c r="K1108" t="s">
        <v>1301</v>
      </c>
      <c r="L1108" t="s">
        <v>74</v>
      </c>
      <c r="M1108" t="s">
        <v>73</v>
      </c>
      <c r="N1108" t="s">
        <v>101</v>
      </c>
      <c r="O1108" t="s">
        <v>75</v>
      </c>
      <c r="P1108" t="s">
        <v>335</v>
      </c>
      <c r="Q1108" t="s">
        <v>74</v>
      </c>
      <c r="R1108" t="s">
        <v>1836</v>
      </c>
      <c r="S1108" t="s">
        <v>116</v>
      </c>
      <c r="T1108" t="s">
        <v>1116</v>
      </c>
    </row>
    <row r="1109" spans="1:20" x14ac:dyDescent="0.25">
      <c r="A1109" s="1">
        <v>3667</v>
      </c>
      <c r="B1109" t="s">
        <v>21</v>
      </c>
      <c r="C1109" t="s">
        <v>27</v>
      </c>
      <c r="D1109" t="s">
        <v>46</v>
      </c>
      <c r="E1109" t="s">
        <v>52</v>
      </c>
      <c r="F1109" t="s">
        <v>73</v>
      </c>
      <c r="G1109" t="s">
        <v>80</v>
      </c>
      <c r="H1109" t="s">
        <v>982</v>
      </c>
      <c r="I1109" t="s">
        <v>99</v>
      </c>
      <c r="J1109" t="s">
        <v>86</v>
      </c>
      <c r="K1109" t="s">
        <v>1219</v>
      </c>
      <c r="L1109" t="s">
        <v>1116</v>
      </c>
      <c r="M1109" t="s">
        <v>73</v>
      </c>
      <c r="N1109" t="s">
        <v>126</v>
      </c>
      <c r="O1109" t="s">
        <v>77</v>
      </c>
      <c r="P1109" t="s">
        <v>183</v>
      </c>
      <c r="Q1109" t="s">
        <v>74</v>
      </c>
      <c r="R1109" t="s">
        <v>1520</v>
      </c>
      <c r="S1109" t="s">
        <v>96</v>
      </c>
      <c r="T1109" t="s">
        <v>76</v>
      </c>
    </row>
    <row r="1110" spans="1:20" x14ac:dyDescent="0.25">
      <c r="A1110" s="1">
        <v>3668</v>
      </c>
      <c r="B1110" t="s">
        <v>21</v>
      </c>
      <c r="C1110" t="s">
        <v>28</v>
      </c>
      <c r="D1110" t="s">
        <v>46</v>
      </c>
      <c r="E1110" t="s">
        <v>60</v>
      </c>
      <c r="F1110" t="s">
        <v>74</v>
      </c>
      <c r="G1110" t="s">
        <v>90</v>
      </c>
      <c r="H1110" t="s">
        <v>360</v>
      </c>
      <c r="I1110" t="s">
        <v>103</v>
      </c>
      <c r="J1110" t="s">
        <v>107</v>
      </c>
      <c r="K1110" t="s">
        <v>1101</v>
      </c>
      <c r="L1110" t="s">
        <v>74</v>
      </c>
      <c r="M1110" t="s">
        <v>73</v>
      </c>
      <c r="N1110" t="s">
        <v>1116</v>
      </c>
      <c r="O1110" t="s">
        <v>95</v>
      </c>
      <c r="P1110" t="s">
        <v>1164</v>
      </c>
      <c r="Q1110" t="s">
        <v>74</v>
      </c>
      <c r="R1110" t="s">
        <v>740</v>
      </c>
      <c r="S1110" t="s">
        <v>106</v>
      </c>
      <c r="T1110" t="s">
        <v>83</v>
      </c>
    </row>
    <row r="1111" spans="1:20" x14ac:dyDescent="0.25">
      <c r="A1111" s="1">
        <v>3669</v>
      </c>
      <c r="B1111" t="s">
        <v>21</v>
      </c>
      <c r="C1111" t="s">
        <v>40</v>
      </c>
      <c r="D1111" t="s">
        <v>46</v>
      </c>
      <c r="E1111" t="s">
        <v>43</v>
      </c>
      <c r="F1111" t="s">
        <v>73</v>
      </c>
      <c r="G1111" t="s">
        <v>77</v>
      </c>
      <c r="H1111" t="s">
        <v>827</v>
      </c>
      <c r="I1111" t="s">
        <v>77</v>
      </c>
      <c r="J1111" t="s">
        <v>88</v>
      </c>
      <c r="K1111" t="s">
        <v>1200</v>
      </c>
      <c r="L1111" t="s">
        <v>73</v>
      </c>
      <c r="M1111" t="s">
        <v>126</v>
      </c>
      <c r="N1111" t="s">
        <v>101</v>
      </c>
      <c r="O1111" t="s">
        <v>92</v>
      </c>
      <c r="P1111" t="s">
        <v>765</v>
      </c>
      <c r="Q1111" t="s">
        <v>73</v>
      </c>
      <c r="R1111" t="s">
        <v>1953</v>
      </c>
      <c r="S1111" t="s">
        <v>81</v>
      </c>
      <c r="T1111" t="s">
        <v>101</v>
      </c>
    </row>
    <row r="1112" spans="1:20" x14ac:dyDescent="0.25">
      <c r="A1112" s="1">
        <v>3670</v>
      </c>
      <c r="B1112" t="s">
        <v>21</v>
      </c>
      <c r="C1112" t="s">
        <v>29</v>
      </c>
      <c r="D1112" t="s">
        <v>46</v>
      </c>
      <c r="E1112" t="s">
        <v>45</v>
      </c>
      <c r="F1112" t="s">
        <v>74</v>
      </c>
      <c r="G1112" t="s">
        <v>101</v>
      </c>
      <c r="H1112" t="s">
        <v>200</v>
      </c>
      <c r="I1112" t="s">
        <v>98</v>
      </c>
      <c r="J1112" t="s">
        <v>93</v>
      </c>
      <c r="K1112" t="s">
        <v>1180</v>
      </c>
      <c r="L1112" t="s">
        <v>73</v>
      </c>
      <c r="M1112" t="s">
        <v>126</v>
      </c>
      <c r="N1112" t="s">
        <v>131</v>
      </c>
      <c r="O1112" t="s">
        <v>79</v>
      </c>
      <c r="P1112" t="s">
        <v>1005</v>
      </c>
      <c r="Q1112" t="s">
        <v>73</v>
      </c>
      <c r="R1112" t="s">
        <v>2076</v>
      </c>
      <c r="S1112" t="s">
        <v>106</v>
      </c>
      <c r="T1112" t="s">
        <v>83</v>
      </c>
    </row>
    <row r="1113" spans="1:20" x14ac:dyDescent="0.25">
      <c r="A1113" s="1">
        <v>3671</v>
      </c>
      <c r="B1113" t="s">
        <v>21</v>
      </c>
      <c r="C1113" t="s">
        <v>30</v>
      </c>
      <c r="D1113" t="s">
        <v>46</v>
      </c>
      <c r="E1113" t="s">
        <v>64</v>
      </c>
      <c r="F1113" t="s">
        <v>73</v>
      </c>
      <c r="G1113" t="s">
        <v>90</v>
      </c>
      <c r="H1113" t="s">
        <v>295</v>
      </c>
      <c r="I1113" t="s">
        <v>102</v>
      </c>
      <c r="J1113" t="s">
        <v>94</v>
      </c>
      <c r="K1113" t="s">
        <v>1122</v>
      </c>
      <c r="L1113" t="s">
        <v>73</v>
      </c>
      <c r="M1113" t="s">
        <v>73</v>
      </c>
      <c r="N1113" t="s">
        <v>126</v>
      </c>
      <c r="O1113" t="s">
        <v>79</v>
      </c>
      <c r="P1113" t="s">
        <v>944</v>
      </c>
      <c r="Q1113" t="s">
        <v>126</v>
      </c>
      <c r="R1113" t="s">
        <v>1610</v>
      </c>
      <c r="S1113" t="s">
        <v>87</v>
      </c>
      <c r="T1113" t="s">
        <v>126</v>
      </c>
    </row>
    <row r="1114" spans="1:20" x14ac:dyDescent="0.25">
      <c r="A1114" s="1">
        <v>3672</v>
      </c>
      <c r="B1114" t="s">
        <v>21</v>
      </c>
      <c r="C1114" t="s">
        <v>32</v>
      </c>
      <c r="D1114" t="s">
        <v>46</v>
      </c>
      <c r="E1114" t="s">
        <v>52</v>
      </c>
      <c r="F1114" t="s">
        <v>74</v>
      </c>
      <c r="G1114" t="s">
        <v>102</v>
      </c>
      <c r="H1114" t="s">
        <v>205</v>
      </c>
      <c r="I1114" t="s">
        <v>81</v>
      </c>
      <c r="J1114" t="s">
        <v>114</v>
      </c>
      <c r="K1114" t="s">
        <v>1147</v>
      </c>
      <c r="L1114" t="s">
        <v>74</v>
      </c>
      <c r="M1114" t="s">
        <v>73</v>
      </c>
      <c r="N1114" t="s">
        <v>101</v>
      </c>
      <c r="O1114" t="s">
        <v>97</v>
      </c>
      <c r="P1114" t="s">
        <v>1314</v>
      </c>
      <c r="Q1114" t="s">
        <v>74</v>
      </c>
      <c r="R1114" t="s">
        <v>1778</v>
      </c>
      <c r="S1114" t="s">
        <v>89</v>
      </c>
      <c r="T1114" t="s">
        <v>76</v>
      </c>
    </row>
    <row r="1115" spans="1:20" x14ac:dyDescent="0.25">
      <c r="A1115" s="1">
        <v>3673</v>
      </c>
      <c r="B1115" t="s">
        <v>21</v>
      </c>
      <c r="C1115" t="s">
        <v>33</v>
      </c>
      <c r="D1115" t="s">
        <v>46</v>
      </c>
      <c r="E1115" t="s">
        <v>51</v>
      </c>
      <c r="F1115" t="s">
        <v>74</v>
      </c>
      <c r="G1115" t="s">
        <v>86</v>
      </c>
      <c r="H1115" t="s">
        <v>868</v>
      </c>
      <c r="I1115" t="s">
        <v>98</v>
      </c>
      <c r="J1115" t="s">
        <v>95</v>
      </c>
      <c r="K1115" t="s">
        <v>1313</v>
      </c>
      <c r="L1115" t="s">
        <v>126</v>
      </c>
      <c r="M1115" t="s">
        <v>73</v>
      </c>
      <c r="N1115" t="s">
        <v>101</v>
      </c>
      <c r="O1115" t="s">
        <v>77</v>
      </c>
      <c r="P1115" t="s">
        <v>297</v>
      </c>
      <c r="Q1115" t="s">
        <v>73</v>
      </c>
      <c r="R1115" t="s">
        <v>198</v>
      </c>
      <c r="S1115" t="s">
        <v>78</v>
      </c>
      <c r="T1115" t="s">
        <v>101</v>
      </c>
    </row>
    <row r="1116" spans="1:20" x14ac:dyDescent="0.25">
      <c r="A1116" s="1">
        <v>3674</v>
      </c>
      <c r="B1116" t="s">
        <v>21</v>
      </c>
      <c r="C1116" t="s">
        <v>34</v>
      </c>
      <c r="D1116" t="s">
        <v>46</v>
      </c>
      <c r="E1116" t="s">
        <v>66</v>
      </c>
      <c r="F1116" t="s">
        <v>73</v>
      </c>
      <c r="G1116" t="s">
        <v>95</v>
      </c>
      <c r="H1116" t="s">
        <v>848</v>
      </c>
      <c r="I1116" t="s">
        <v>92</v>
      </c>
      <c r="J1116" t="s">
        <v>91</v>
      </c>
      <c r="K1116" t="s">
        <v>1163</v>
      </c>
      <c r="L1116" t="s">
        <v>101</v>
      </c>
      <c r="M1116" t="s">
        <v>73</v>
      </c>
      <c r="N1116" t="s">
        <v>74</v>
      </c>
      <c r="O1116" t="s">
        <v>108</v>
      </c>
      <c r="P1116" t="s">
        <v>1167</v>
      </c>
      <c r="Q1116" t="s">
        <v>73</v>
      </c>
      <c r="R1116" t="s">
        <v>1790</v>
      </c>
      <c r="S1116" t="s">
        <v>89</v>
      </c>
      <c r="T1116" t="s">
        <v>76</v>
      </c>
    </row>
    <row r="1117" spans="1:20" x14ac:dyDescent="0.25">
      <c r="A1117" s="1">
        <v>3675</v>
      </c>
      <c r="B1117" t="s">
        <v>21</v>
      </c>
      <c r="C1117" t="s">
        <v>35</v>
      </c>
      <c r="D1117" t="s">
        <v>46</v>
      </c>
      <c r="E1117" t="s">
        <v>68</v>
      </c>
      <c r="F1117" t="s">
        <v>74</v>
      </c>
      <c r="G1117" t="s">
        <v>106</v>
      </c>
      <c r="H1117" t="s">
        <v>275</v>
      </c>
      <c r="I1117" t="s">
        <v>92</v>
      </c>
      <c r="J1117" t="s">
        <v>97</v>
      </c>
      <c r="K1117" t="s">
        <v>1148</v>
      </c>
      <c r="L1117" t="s">
        <v>73</v>
      </c>
      <c r="M1117" t="s">
        <v>74</v>
      </c>
      <c r="N1117" t="s">
        <v>126</v>
      </c>
      <c r="O1117" t="s">
        <v>93</v>
      </c>
      <c r="P1117" t="s">
        <v>397</v>
      </c>
      <c r="Q1117" t="s">
        <v>73</v>
      </c>
      <c r="R1117" t="s">
        <v>2103</v>
      </c>
      <c r="S1117" t="s">
        <v>81</v>
      </c>
      <c r="T1117" t="s">
        <v>78</v>
      </c>
    </row>
    <row r="1118" spans="1:20" x14ac:dyDescent="0.25">
      <c r="A1118" s="1">
        <v>3676</v>
      </c>
      <c r="B1118" t="s">
        <v>21</v>
      </c>
      <c r="C1118" t="s">
        <v>36</v>
      </c>
      <c r="D1118" t="s">
        <v>46</v>
      </c>
      <c r="E1118" t="s">
        <v>47</v>
      </c>
      <c r="F1118" t="s">
        <v>73</v>
      </c>
      <c r="G1118" t="s">
        <v>76</v>
      </c>
      <c r="H1118" t="s">
        <v>641</v>
      </c>
      <c r="I1118" t="s">
        <v>81</v>
      </c>
      <c r="J1118" t="s">
        <v>97</v>
      </c>
      <c r="K1118" t="s">
        <v>1252</v>
      </c>
      <c r="L1118" t="s">
        <v>74</v>
      </c>
      <c r="M1118" t="s">
        <v>74</v>
      </c>
      <c r="N1118" t="s">
        <v>101</v>
      </c>
      <c r="O1118" t="s">
        <v>82</v>
      </c>
      <c r="P1118" t="s">
        <v>335</v>
      </c>
      <c r="Q1118" t="s">
        <v>73</v>
      </c>
      <c r="R1118" t="s">
        <v>2080</v>
      </c>
      <c r="S1118" t="s">
        <v>85</v>
      </c>
      <c r="T1118" t="s">
        <v>101</v>
      </c>
    </row>
    <row r="1119" spans="1:20" x14ac:dyDescent="0.25">
      <c r="A1119" s="1">
        <v>3677</v>
      </c>
      <c r="B1119" t="s">
        <v>21</v>
      </c>
      <c r="C1119" t="s">
        <v>37</v>
      </c>
      <c r="D1119" t="s">
        <v>46</v>
      </c>
      <c r="E1119" t="s">
        <v>51</v>
      </c>
      <c r="F1119" t="s">
        <v>73</v>
      </c>
      <c r="G1119" t="s">
        <v>90</v>
      </c>
      <c r="H1119" t="s">
        <v>488</v>
      </c>
      <c r="I1119" t="s">
        <v>114</v>
      </c>
      <c r="J1119" t="s">
        <v>108</v>
      </c>
      <c r="K1119" t="s">
        <v>1178</v>
      </c>
      <c r="L1119" t="s">
        <v>126</v>
      </c>
      <c r="M1119" t="s">
        <v>73</v>
      </c>
      <c r="N1119" t="s">
        <v>1116</v>
      </c>
      <c r="O1119" t="s">
        <v>90</v>
      </c>
      <c r="P1119" t="s">
        <v>183</v>
      </c>
      <c r="Q1119" t="s">
        <v>73</v>
      </c>
      <c r="R1119" t="s">
        <v>1978</v>
      </c>
      <c r="S1119" t="s">
        <v>82</v>
      </c>
      <c r="T1119" t="s">
        <v>83</v>
      </c>
    </row>
    <row r="1120" spans="1:20" x14ac:dyDescent="0.25">
      <c r="A1120" s="1">
        <v>3678</v>
      </c>
      <c r="B1120" t="s">
        <v>21</v>
      </c>
      <c r="C1120" t="s">
        <v>38</v>
      </c>
      <c r="D1120" t="s">
        <v>46</v>
      </c>
      <c r="E1120" t="s">
        <v>48</v>
      </c>
      <c r="F1120" t="s">
        <v>74</v>
      </c>
      <c r="G1120" t="s">
        <v>101</v>
      </c>
      <c r="H1120" t="s">
        <v>1045</v>
      </c>
      <c r="I1120" t="s">
        <v>81</v>
      </c>
      <c r="J1120" t="s">
        <v>111</v>
      </c>
      <c r="K1120" t="s">
        <v>1127</v>
      </c>
      <c r="L1120" t="s">
        <v>73</v>
      </c>
      <c r="M1120" t="s">
        <v>126</v>
      </c>
      <c r="N1120" t="s">
        <v>74</v>
      </c>
      <c r="O1120" t="s">
        <v>90</v>
      </c>
      <c r="P1120" t="s">
        <v>816</v>
      </c>
      <c r="Q1120" t="s">
        <v>73</v>
      </c>
      <c r="R1120" t="s">
        <v>1502</v>
      </c>
      <c r="S1120" t="s">
        <v>82</v>
      </c>
      <c r="T1120" t="s">
        <v>1116</v>
      </c>
    </row>
    <row r="1121" spans="1:20" x14ac:dyDescent="0.25">
      <c r="A1121" s="1">
        <v>3679</v>
      </c>
      <c r="B1121" t="s">
        <v>21</v>
      </c>
      <c r="C1121" t="s">
        <v>39</v>
      </c>
      <c r="D1121" t="s">
        <v>46</v>
      </c>
      <c r="E1121" t="s">
        <v>60</v>
      </c>
      <c r="F1121" t="s">
        <v>73</v>
      </c>
      <c r="G1121" t="s">
        <v>102</v>
      </c>
      <c r="H1121" t="s">
        <v>412</v>
      </c>
      <c r="I1121" t="s">
        <v>98</v>
      </c>
      <c r="J1121" t="s">
        <v>113</v>
      </c>
      <c r="K1121" t="s">
        <v>1165</v>
      </c>
      <c r="L1121" t="s">
        <v>74</v>
      </c>
      <c r="M1121" t="s">
        <v>73</v>
      </c>
      <c r="N1121" t="s">
        <v>126</v>
      </c>
      <c r="O1121" t="s">
        <v>111</v>
      </c>
      <c r="P1121" t="s">
        <v>1006</v>
      </c>
      <c r="Q1121" t="s">
        <v>126</v>
      </c>
      <c r="R1121" t="s">
        <v>1429</v>
      </c>
      <c r="S1121" t="s">
        <v>82</v>
      </c>
      <c r="T1121" t="s">
        <v>131</v>
      </c>
    </row>
    <row r="1122" spans="1:20" x14ac:dyDescent="0.25">
      <c r="A1122" s="1">
        <v>3680</v>
      </c>
      <c r="B1122" t="s">
        <v>21</v>
      </c>
      <c r="C1122" t="s">
        <v>24</v>
      </c>
      <c r="D1122" t="s">
        <v>47</v>
      </c>
      <c r="E1122" t="s">
        <v>43</v>
      </c>
      <c r="F1122" t="s">
        <v>74</v>
      </c>
      <c r="G1122" t="s">
        <v>90</v>
      </c>
      <c r="H1122" t="s">
        <v>661</v>
      </c>
      <c r="I1122" t="s">
        <v>87</v>
      </c>
      <c r="J1122" t="s">
        <v>75</v>
      </c>
      <c r="K1122" t="s">
        <v>885</v>
      </c>
      <c r="L1122" t="s">
        <v>74</v>
      </c>
      <c r="M1122" t="s">
        <v>74</v>
      </c>
      <c r="N1122" t="s">
        <v>74</v>
      </c>
      <c r="O1122" t="s">
        <v>112</v>
      </c>
      <c r="P1122" t="s">
        <v>1315</v>
      </c>
      <c r="Q1122" t="s">
        <v>74</v>
      </c>
      <c r="R1122" t="s">
        <v>93</v>
      </c>
      <c r="S1122" t="s">
        <v>96</v>
      </c>
      <c r="T1122" t="s">
        <v>83</v>
      </c>
    </row>
    <row r="1123" spans="1:20" x14ac:dyDescent="0.25">
      <c r="A1123" s="1">
        <v>3681</v>
      </c>
      <c r="B1123" t="s">
        <v>21</v>
      </c>
      <c r="C1123" t="s">
        <v>25</v>
      </c>
      <c r="D1123" t="s">
        <v>47</v>
      </c>
      <c r="E1123" t="s">
        <v>53</v>
      </c>
      <c r="F1123" t="s">
        <v>74</v>
      </c>
      <c r="G1123" t="s">
        <v>82</v>
      </c>
      <c r="H1123" t="s">
        <v>591</v>
      </c>
      <c r="I1123" t="s">
        <v>106</v>
      </c>
      <c r="J1123" t="s">
        <v>77</v>
      </c>
      <c r="K1123" t="s">
        <v>894</v>
      </c>
      <c r="L1123" t="s">
        <v>73</v>
      </c>
      <c r="M1123" t="s">
        <v>73</v>
      </c>
      <c r="N1123" t="s">
        <v>101</v>
      </c>
      <c r="O1123" t="s">
        <v>80</v>
      </c>
      <c r="P1123" t="s">
        <v>1142</v>
      </c>
      <c r="Q1123" t="s">
        <v>74</v>
      </c>
      <c r="R1123" t="s">
        <v>1819</v>
      </c>
      <c r="S1123" t="s">
        <v>106</v>
      </c>
      <c r="T1123" t="s">
        <v>1116</v>
      </c>
    </row>
    <row r="1124" spans="1:20" x14ac:dyDescent="0.25">
      <c r="A1124" s="1">
        <v>3682</v>
      </c>
      <c r="B1124" t="s">
        <v>21</v>
      </c>
      <c r="C1124" t="s">
        <v>26</v>
      </c>
      <c r="D1124" t="s">
        <v>47</v>
      </c>
      <c r="E1124" t="s">
        <v>52</v>
      </c>
      <c r="F1124" t="s">
        <v>73</v>
      </c>
      <c r="G1124" t="s">
        <v>86</v>
      </c>
      <c r="H1124" t="s">
        <v>169</v>
      </c>
      <c r="I1124" t="s">
        <v>94</v>
      </c>
      <c r="J1124" t="s">
        <v>112</v>
      </c>
      <c r="K1124" t="s">
        <v>1244</v>
      </c>
      <c r="L1124" t="s">
        <v>101</v>
      </c>
      <c r="M1124" t="s">
        <v>74</v>
      </c>
      <c r="N1124" t="s">
        <v>83</v>
      </c>
      <c r="O1124" t="s">
        <v>75</v>
      </c>
      <c r="P1124" t="s">
        <v>946</v>
      </c>
      <c r="Q1124" t="s">
        <v>73</v>
      </c>
      <c r="R1124" t="s">
        <v>1560</v>
      </c>
      <c r="S1124" t="s">
        <v>106</v>
      </c>
      <c r="T1124" t="s">
        <v>76</v>
      </c>
    </row>
    <row r="1125" spans="1:20" x14ac:dyDescent="0.25">
      <c r="A1125" s="1">
        <v>3683</v>
      </c>
      <c r="B1125" t="s">
        <v>21</v>
      </c>
      <c r="C1125" t="s">
        <v>27</v>
      </c>
      <c r="D1125" t="s">
        <v>47</v>
      </c>
      <c r="E1125" t="s">
        <v>48</v>
      </c>
      <c r="F1125" t="s">
        <v>73</v>
      </c>
      <c r="G1125" t="s">
        <v>76</v>
      </c>
      <c r="H1125" t="s">
        <v>280</v>
      </c>
      <c r="I1125" t="s">
        <v>98</v>
      </c>
      <c r="J1125" t="s">
        <v>112</v>
      </c>
      <c r="K1125" t="s">
        <v>1260</v>
      </c>
      <c r="L1125" t="s">
        <v>73</v>
      </c>
      <c r="M1125" t="s">
        <v>74</v>
      </c>
      <c r="N1125" t="s">
        <v>126</v>
      </c>
      <c r="O1125" t="s">
        <v>75</v>
      </c>
      <c r="P1125" t="s">
        <v>110</v>
      </c>
      <c r="Q1125" t="s">
        <v>74</v>
      </c>
      <c r="R1125" t="s">
        <v>2175</v>
      </c>
      <c r="S1125" t="s">
        <v>89</v>
      </c>
      <c r="T1125" t="s">
        <v>131</v>
      </c>
    </row>
    <row r="1126" spans="1:20" x14ac:dyDescent="0.25">
      <c r="A1126" s="1">
        <v>3684</v>
      </c>
      <c r="B1126" t="s">
        <v>21</v>
      </c>
      <c r="C1126" t="s">
        <v>28</v>
      </c>
      <c r="D1126" t="s">
        <v>47</v>
      </c>
      <c r="E1126" t="s">
        <v>44</v>
      </c>
      <c r="F1126" t="s">
        <v>74</v>
      </c>
      <c r="G1126" t="s">
        <v>89</v>
      </c>
      <c r="H1126" t="s">
        <v>160</v>
      </c>
      <c r="I1126" t="s">
        <v>90</v>
      </c>
      <c r="J1126" t="s">
        <v>97</v>
      </c>
      <c r="K1126" t="s">
        <v>281</v>
      </c>
      <c r="L1126" t="s">
        <v>74</v>
      </c>
      <c r="M1126" t="s">
        <v>74</v>
      </c>
      <c r="N1126" t="s">
        <v>83</v>
      </c>
      <c r="O1126" t="s">
        <v>77</v>
      </c>
      <c r="P1126" t="s">
        <v>133</v>
      </c>
      <c r="Q1126" t="s">
        <v>73</v>
      </c>
      <c r="R1126" t="s">
        <v>1410</v>
      </c>
      <c r="S1126" t="s">
        <v>81</v>
      </c>
      <c r="T1126" t="s">
        <v>83</v>
      </c>
    </row>
    <row r="1127" spans="1:20" x14ac:dyDescent="0.25">
      <c r="A1127" s="1">
        <v>3685</v>
      </c>
      <c r="B1127" t="s">
        <v>21</v>
      </c>
      <c r="C1127" t="s">
        <v>29</v>
      </c>
      <c r="D1127" t="s">
        <v>47</v>
      </c>
      <c r="E1127" t="s">
        <v>67</v>
      </c>
      <c r="F1127" t="s">
        <v>73</v>
      </c>
      <c r="G1127" t="s">
        <v>113</v>
      </c>
      <c r="H1127" t="s">
        <v>760</v>
      </c>
      <c r="I1127" t="s">
        <v>106</v>
      </c>
      <c r="J1127" t="s">
        <v>114</v>
      </c>
      <c r="K1127" t="s">
        <v>1298</v>
      </c>
      <c r="L1127" t="s">
        <v>126</v>
      </c>
      <c r="M1127" t="s">
        <v>73</v>
      </c>
      <c r="N1127" t="s">
        <v>73</v>
      </c>
      <c r="O1127" t="s">
        <v>84</v>
      </c>
      <c r="P1127" t="s">
        <v>1085</v>
      </c>
      <c r="Q1127" t="s">
        <v>73</v>
      </c>
      <c r="R1127" t="s">
        <v>1804</v>
      </c>
      <c r="S1127" t="s">
        <v>116</v>
      </c>
      <c r="T1127" t="s">
        <v>126</v>
      </c>
    </row>
    <row r="1128" spans="1:20" x14ac:dyDescent="0.25">
      <c r="A1128" s="1">
        <v>3686</v>
      </c>
      <c r="B1128" t="s">
        <v>21</v>
      </c>
      <c r="C1128" t="s">
        <v>30</v>
      </c>
      <c r="D1128" t="s">
        <v>47</v>
      </c>
      <c r="E1128" t="s">
        <v>54</v>
      </c>
      <c r="F1128" t="s">
        <v>74</v>
      </c>
      <c r="G1128" t="s">
        <v>102</v>
      </c>
      <c r="H1128" t="s">
        <v>473</v>
      </c>
      <c r="I1128" t="s">
        <v>114</v>
      </c>
      <c r="J1128" t="s">
        <v>91</v>
      </c>
      <c r="K1128" t="s">
        <v>1224</v>
      </c>
      <c r="L1128" t="s">
        <v>126</v>
      </c>
      <c r="M1128" t="s">
        <v>74</v>
      </c>
      <c r="N1128" t="s">
        <v>1116</v>
      </c>
      <c r="O1128" t="s">
        <v>94</v>
      </c>
      <c r="P1128" t="s">
        <v>914</v>
      </c>
      <c r="Q1128" t="s">
        <v>73</v>
      </c>
      <c r="R1128" t="s">
        <v>1576</v>
      </c>
      <c r="S1128" t="s">
        <v>89</v>
      </c>
      <c r="T1128" t="s">
        <v>117</v>
      </c>
    </row>
    <row r="1129" spans="1:20" x14ac:dyDescent="0.25">
      <c r="A1129" s="1">
        <v>3687</v>
      </c>
      <c r="B1129" t="s">
        <v>21</v>
      </c>
      <c r="C1129" t="s">
        <v>31</v>
      </c>
      <c r="D1129" t="s">
        <v>47</v>
      </c>
      <c r="E1129" t="s">
        <v>55</v>
      </c>
      <c r="F1129" t="s">
        <v>73</v>
      </c>
      <c r="G1129" t="s">
        <v>102</v>
      </c>
      <c r="H1129" t="s">
        <v>747</v>
      </c>
      <c r="I1129" t="s">
        <v>77</v>
      </c>
      <c r="J1129" t="s">
        <v>105</v>
      </c>
      <c r="K1129" t="s">
        <v>1132</v>
      </c>
      <c r="L1129" t="s">
        <v>74</v>
      </c>
      <c r="M1129" t="s">
        <v>73</v>
      </c>
      <c r="N1129" t="s">
        <v>73</v>
      </c>
      <c r="O1129" t="s">
        <v>104</v>
      </c>
      <c r="P1129" t="s">
        <v>1118</v>
      </c>
      <c r="Q1129" t="s">
        <v>73</v>
      </c>
      <c r="R1129" t="s">
        <v>1437</v>
      </c>
      <c r="S1129" t="s">
        <v>81</v>
      </c>
      <c r="T1129" t="s">
        <v>85</v>
      </c>
    </row>
    <row r="1130" spans="1:20" x14ac:dyDescent="0.25">
      <c r="A1130" s="1">
        <v>3688</v>
      </c>
      <c r="B1130" t="s">
        <v>21</v>
      </c>
      <c r="C1130" t="s">
        <v>32</v>
      </c>
      <c r="D1130" t="s">
        <v>47</v>
      </c>
      <c r="E1130" t="s">
        <v>71</v>
      </c>
      <c r="F1130" t="s">
        <v>73</v>
      </c>
      <c r="G1130" t="s">
        <v>77</v>
      </c>
      <c r="H1130" t="s">
        <v>769</v>
      </c>
      <c r="I1130" t="s">
        <v>114</v>
      </c>
      <c r="J1130" t="s">
        <v>109</v>
      </c>
      <c r="K1130" t="s">
        <v>1185</v>
      </c>
      <c r="L1130" t="s">
        <v>74</v>
      </c>
      <c r="M1130" t="s">
        <v>74</v>
      </c>
      <c r="N1130" t="s">
        <v>1116</v>
      </c>
      <c r="O1130" t="s">
        <v>111</v>
      </c>
      <c r="P1130" t="s">
        <v>1165</v>
      </c>
      <c r="Q1130" t="s">
        <v>126</v>
      </c>
      <c r="R1130" t="s">
        <v>1707</v>
      </c>
      <c r="S1130" t="s">
        <v>106</v>
      </c>
      <c r="T1130" t="s">
        <v>76</v>
      </c>
    </row>
    <row r="1131" spans="1:20" x14ac:dyDescent="0.25">
      <c r="A1131" s="1">
        <v>3689</v>
      </c>
      <c r="B1131" t="s">
        <v>21</v>
      </c>
      <c r="C1131" t="s">
        <v>33</v>
      </c>
      <c r="D1131" t="s">
        <v>47</v>
      </c>
      <c r="E1131" t="s">
        <v>50</v>
      </c>
      <c r="F1131" t="s">
        <v>73</v>
      </c>
      <c r="G1131" t="s">
        <v>75</v>
      </c>
      <c r="H1131" t="s">
        <v>661</v>
      </c>
      <c r="I1131" t="s">
        <v>102</v>
      </c>
      <c r="J1131" t="s">
        <v>112</v>
      </c>
      <c r="K1131" t="s">
        <v>1149</v>
      </c>
      <c r="L1131" t="s">
        <v>74</v>
      </c>
      <c r="M1131" t="s">
        <v>74</v>
      </c>
      <c r="N1131" t="s">
        <v>101</v>
      </c>
      <c r="O1131" t="s">
        <v>93</v>
      </c>
      <c r="P1131" t="s">
        <v>961</v>
      </c>
      <c r="Q1131" t="s">
        <v>74</v>
      </c>
      <c r="R1131" t="s">
        <v>2037</v>
      </c>
      <c r="S1131" t="s">
        <v>98</v>
      </c>
      <c r="T1131" t="s">
        <v>85</v>
      </c>
    </row>
    <row r="1132" spans="1:20" x14ac:dyDescent="0.25">
      <c r="A1132" s="1">
        <v>3690</v>
      </c>
      <c r="B1132" t="s">
        <v>21</v>
      </c>
      <c r="C1132" t="s">
        <v>34</v>
      </c>
      <c r="D1132" t="s">
        <v>47</v>
      </c>
      <c r="E1132" t="s">
        <v>48</v>
      </c>
      <c r="F1132" t="s">
        <v>74</v>
      </c>
      <c r="G1132" t="s">
        <v>89</v>
      </c>
      <c r="H1132" t="s">
        <v>730</v>
      </c>
      <c r="I1132" t="s">
        <v>81</v>
      </c>
      <c r="J1132" t="s">
        <v>107</v>
      </c>
      <c r="K1132" t="s">
        <v>1185</v>
      </c>
      <c r="L1132" t="s">
        <v>73</v>
      </c>
      <c r="M1132" t="s">
        <v>73</v>
      </c>
      <c r="N1132" t="s">
        <v>1116</v>
      </c>
      <c r="O1132" t="s">
        <v>95</v>
      </c>
      <c r="P1132" t="s">
        <v>1219</v>
      </c>
      <c r="Q1132" t="s">
        <v>74</v>
      </c>
      <c r="R1132" t="s">
        <v>1969</v>
      </c>
      <c r="S1132" t="s">
        <v>106</v>
      </c>
      <c r="T1132" t="s">
        <v>83</v>
      </c>
    </row>
    <row r="1133" spans="1:20" x14ac:dyDescent="0.25">
      <c r="A1133" s="1">
        <v>3691</v>
      </c>
      <c r="B1133" t="s">
        <v>21</v>
      </c>
      <c r="C1133" t="s">
        <v>35</v>
      </c>
      <c r="D1133" t="s">
        <v>47</v>
      </c>
      <c r="E1133" t="s">
        <v>67</v>
      </c>
      <c r="F1133" t="s">
        <v>74</v>
      </c>
      <c r="G1133" t="s">
        <v>102</v>
      </c>
      <c r="H1133" t="s">
        <v>438</v>
      </c>
      <c r="I1133" t="s">
        <v>77</v>
      </c>
      <c r="J1133" t="s">
        <v>104</v>
      </c>
      <c r="K1133" t="s">
        <v>1306</v>
      </c>
      <c r="L1133" t="s">
        <v>126</v>
      </c>
      <c r="M1133" t="s">
        <v>74</v>
      </c>
      <c r="N1133" t="s">
        <v>74</v>
      </c>
      <c r="O1133" t="s">
        <v>103</v>
      </c>
      <c r="P1133" t="s">
        <v>911</v>
      </c>
      <c r="Q1133" t="s">
        <v>73</v>
      </c>
      <c r="R1133" t="s">
        <v>1921</v>
      </c>
      <c r="S1133" t="s">
        <v>85</v>
      </c>
      <c r="T1133" t="s">
        <v>1116</v>
      </c>
    </row>
    <row r="1134" spans="1:20" x14ac:dyDescent="0.25">
      <c r="A1134" s="1">
        <v>3692</v>
      </c>
      <c r="B1134" t="s">
        <v>21</v>
      </c>
      <c r="C1134" t="s">
        <v>36</v>
      </c>
      <c r="D1134" t="s">
        <v>47</v>
      </c>
      <c r="E1134" t="s">
        <v>46</v>
      </c>
      <c r="F1134" t="s">
        <v>74</v>
      </c>
      <c r="G1134" t="s">
        <v>108</v>
      </c>
      <c r="H1134" t="s">
        <v>768</v>
      </c>
      <c r="I1134" t="s">
        <v>114</v>
      </c>
      <c r="J1134" t="s">
        <v>107</v>
      </c>
      <c r="K1134" t="s">
        <v>1146</v>
      </c>
      <c r="L1134" t="s">
        <v>74</v>
      </c>
      <c r="M1134" t="s">
        <v>73</v>
      </c>
      <c r="N1134" t="s">
        <v>126</v>
      </c>
      <c r="O1134" t="s">
        <v>105</v>
      </c>
      <c r="P1134" t="s">
        <v>1212</v>
      </c>
      <c r="Q1134" t="s">
        <v>101</v>
      </c>
      <c r="R1134" t="s">
        <v>2011</v>
      </c>
      <c r="S1134" t="s">
        <v>116</v>
      </c>
      <c r="T1134" t="s">
        <v>1116</v>
      </c>
    </row>
    <row r="1135" spans="1:20" x14ac:dyDescent="0.25">
      <c r="A1135" s="1">
        <v>3693</v>
      </c>
      <c r="B1135" t="s">
        <v>21</v>
      </c>
      <c r="C1135" t="s">
        <v>37</v>
      </c>
      <c r="D1135" t="s">
        <v>47</v>
      </c>
      <c r="E1135" t="s">
        <v>60</v>
      </c>
      <c r="F1135" t="s">
        <v>73</v>
      </c>
      <c r="G1135" t="s">
        <v>93</v>
      </c>
      <c r="H1135" t="s">
        <v>915</v>
      </c>
      <c r="I1135" t="s">
        <v>90</v>
      </c>
      <c r="J1135" t="s">
        <v>114</v>
      </c>
      <c r="K1135" t="s">
        <v>1300</v>
      </c>
      <c r="L1135" t="s">
        <v>126</v>
      </c>
      <c r="M1135" t="s">
        <v>74</v>
      </c>
      <c r="N1135" t="s">
        <v>126</v>
      </c>
      <c r="O1135" t="s">
        <v>93</v>
      </c>
      <c r="P1135" t="s">
        <v>1028</v>
      </c>
      <c r="Q1135" t="s">
        <v>74</v>
      </c>
      <c r="R1135" t="s">
        <v>1886</v>
      </c>
      <c r="S1135" t="s">
        <v>85</v>
      </c>
      <c r="T1135" t="s">
        <v>1116</v>
      </c>
    </row>
    <row r="1136" spans="1:20" x14ac:dyDescent="0.25">
      <c r="A1136" s="1">
        <v>3694</v>
      </c>
      <c r="B1136" t="s">
        <v>21</v>
      </c>
      <c r="C1136" t="s">
        <v>38</v>
      </c>
      <c r="D1136" t="s">
        <v>47</v>
      </c>
      <c r="E1136" t="s">
        <v>51</v>
      </c>
      <c r="F1136" t="s">
        <v>74</v>
      </c>
      <c r="G1136" t="s">
        <v>75</v>
      </c>
      <c r="H1136" t="s">
        <v>1014</v>
      </c>
      <c r="I1136" t="s">
        <v>99</v>
      </c>
      <c r="J1136" t="s">
        <v>80</v>
      </c>
      <c r="K1136" t="s">
        <v>1177</v>
      </c>
      <c r="L1136" t="s">
        <v>74</v>
      </c>
      <c r="M1136" t="s">
        <v>74</v>
      </c>
      <c r="N1136" t="s">
        <v>126</v>
      </c>
      <c r="O1136" t="s">
        <v>103</v>
      </c>
      <c r="P1136" t="s">
        <v>609</v>
      </c>
      <c r="Q1136" t="s">
        <v>74</v>
      </c>
      <c r="R1136" t="s">
        <v>1703</v>
      </c>
      <c r="S1136" t="s">
        <v>106</v>
      </c>
      <c r="T1136" t="s">
        <v>83</v>
      </c>
    </row>
    <row r="1137" spans="1:20" x14ac:dyDescent="0.25">
      <c r="A1137" s="1">
        <v>3695</v>
      </c>
      <c r="B1137" t="s">
        <v>21</v>
      </c>
      <c r="C1137" t="s">
        <v>39</v>
      </c>
      <c r="D1137" t="s">
        <v>47</v>
      </c>
      <c r="E1137" t="s">
        <v>43</v>
      </c>
      <c r="F1137" t="s">
        <v>73</v>
      </c>
      <c r="G1137" t="s">
        <v>86</v>
      </c>
      <c r="H1137" t="s">
        <v>248</v>
      </c>
      <c r="I1137" t="s">
        <v>114</v>
      </c>
      <c r="J1137" t="s">
        <v>129</v>
      </c>
      <c r="K1137" t="s">
        <v>1327</v>
      </c>
      <c r="L1137" t="s">
        <v>126</v>
      </c>
      <c r="M1137" t="s">
        <v>74</v>
      </c>
      <c r="N1137" t="s">
        <v>74</v>
      </c>
      <c r="O1137" t="s">
        <v>92</v>
      </c>
      <c r="P1137" t="s">
        <v>846</v>
      </c>
      <c r="Q1137" t="s">
        <v>74</v>
      </c>
      <c r="R1137" t="s">
        <v>1762</v>
      </c>
      <c r="S1137" t="s">
        <v>75</v>
      </c>
      <c r="T1137" t="s">
        <v>131</v>
      </c>
    </row>
    <row r="1138" spans="1:20" x14ac:dyDescent="0.25">
      <c r="A1138" s="1">
        <v>3696</v>
      </c>
      <c r="B1138" t="s">
        <v>21</v>
      </c>
      <c r="C1138" t="s">
        <v>24</v>
      </c>
      <c r="D1138" t="s">
        <v>48</v>
      </c>
      <c r="E1138" t="s">
        <v>67</v>
      </c>
      <c r="F1138" t="s">
        <v>74</v>
      </c>
      <c r="G1138" t="s">
        <v>98</v>
      </c>
      <c r="H1138" t="s">
        <v>151</v>
      </c>
      <c r="I1138" t="s">
        <v>77</v>
      </c>
      <c r="J1138" t="s">
        <v>111</v>
      </c>
      <c r="K1138" t="s">
        <v>1160</v>
      </c>
      <c r="L1138" t="s">
        <v>126</v>
      </c>
      <c r="M1138" t="s">
        <v>74</v>
      </c>
      <c r="N1138" t="s">
        <v>74</v>
      </c>
      <c r="O1138" t="s">
        <v>75</v>
      </c>
      <c r="P1138" t="s">
        <v>80</v>
      </c>
      <c r="Q1138" t="s">
        <v>73</v>
      </c>
      <c r="R1138" t="s">
        <v>2088</v>
      </c>
      <c r="S1138" t="s">
        <v>82</v>
      </c>
      <c r="T1138" t="s">
        <v>131</v>
      </c>
    </row>
    <row r="1139" spans="1:20" x14ac:dyDescent="0.25">
      <c r="A1139" s="1">
        <v>3697</v>
      </c>
      <c r="B1139" t="s">
        <v>21</v>
      </c>
      <c r="C1139" t="s">
        <v>25</v>
      </c>
      <c r="D1139" t="s">
        <v>48</v>
      </c>
      <c r="E1139" t="s">
        <v>43</v>
      </c>
      <c r="F1139" t="s">
        <v>73</v>
      </c>
      <c r="G1139" t="s">
        <v>77</v>
      </c>
      <c r="H1139" t="s">
        <v>766</v>
      </c>
      <c r="I1139" t="s">
        <v>114</v>
      </c>
      <c r="J1139" t="s">
        <v>93</v>
      </c>
      <c r="K1139" t="s">
        <v>1128</v>
      </c>
      <c r="L1139" t="s">
        <v>126</v>
      </c>
      <c r="M1139" t="s">
        <v>74</v>
      </c>
      <c r="N1139" t="s">
        <v>126</v>
      </c>
      <c r="O1139" t="s">
        <v>107</v>
      </c>
      <c r="P1139" t="s">
        <v>1086</v>
      </c>
      <c r="Q1139" t="s">
        <v>74</v>
      </c>
      <c r="R1139" t="s">
        <v>924</v>
      </c>
      <c r="S1139" t="s">
        <v>116</v>
      </c>
      <c r="T1139" t="s">
        <v>1116</v>
      </c>
    </row>
    <row r="1140" spans="1:20" x14ac:dyDescent="0.25">
      <c r="A1140" s="1">
        <v>3698</v>
      </c>
      <c r="B1140" t="s">
        <v>21</v>
      </c>
      <c r="C1140" t="s">
        <v>26</v>
      </c>
      <c r="D1140" t="s">
        <v>48</v>
      </c>
      <c r="E1140" t="s">
        <v>54</v>
      </c>
      <c r="F1140" t="s">
        <v>73</v>
      </c>
      <c r="G1140" t="s">
        <v>95</v>
      </c>
      <c r="H1140" t="s">
        <v>665</v>
      </c>
      <c r="I1140" t="s">
        <v>75</v>
      </c>
      <c r="J1140" t="s">
        <v>77</v>
      </c>
      <c r="K1140" t="s">
        <v>1267</v>
      </c>
      <c r="L1140" t="s">
        <v>74</v>
      </c>
      <c r="M1140" t="s">
        <v>73</v>
      </c>
      <c r="N1140" t="s">
        <v>101</v>
      </c>
      <c r="O1140" t="s">
        <v>111</v>
      </c>
      <c r="P1140" t="s">
        <v>911</v>
      </c>
      <c r="Q1140" t="s">
        <v>101</v>
      </c>
      <c r="R1140" t="s">
        <v>1755</v>
      </c>
      <c r="S1140" t="s">
        <v>75</v>
      </c>
      <c r="T1140" t="s">
        <v>117</v>
      </c>
    </row>
    <row r="1141" spans="1:20" x14ac:dyDescent="0.25">
      <c r="A1141" s="1">
        <v>3699</v>
      </c>
      <c r="B1141" t="s">
        <v>21</v>
      </c>
      <c r="C1141" t="s">
        <v>27</v>
      </c>
      <c r="D1141" t="s">
        <v>48</v>
      </c>
      <c r="E1141" t="s">
        <v>47</v>
      </c>
      <c r="F1141" t="s">
        <v>74</v>
      </c>
      <c r="G1141" t="s">
        <v>95</v>
      </c>
      <c r="H1141" t="s">
        <v>1042</v>
      </c>
      <c r="I1141" t="s">
        <v>114</v>
      </c>
      <c r="J1141" t="s">
        <v>79</v>
      </c>
      <c r="K1141" t="s">
        <v>1266</v>
      </c>
      <c r="L1141" t="s">
        <v>1116</v>
      </c>
      <c r="M1141" t="s">
        <v>73</v>
      </c>
      <c r="N1141" t="s">
        <v>101</v>
      </c>
      <c r="O1141" t="s">
        <v>79</v>
      </c>
      <c r="P1141" t="s">
        <v>849</v>
      </c>
      <c r="Q1141" t="s">
        <v>73</v>
      </c>
      <c r="R1141" t="s">
        <v>2142</v>
      </c>
      <c r="S1141" t="s">
        <v>116</v>
      </c>
      <c r="T1141" t="s">
        <v>83</v>
      </c>
    </row>
    <row r="1142" spans="1:20" x14ac:dyDescent="0.25">
      <c r="A1142" s="1">
        <v>3700</v>
      </c>
      <c r="B1142" t="s">
        <v>21</v>
      </c>
      <c r="C1142" t="s">
        <v>28</v>
      </c>
      <c r="D1142" t="s">
        <v>48</v>
      </c>
      <c r="E1142" t="s">
        <v>62</v>
      </c>
      <c r="F1142" t="s">
        <v>74</v>
      </c>
      <c r="G1142" t="s">
        <v>75</v>
      </c>
      <c r="H1142" t="s">
        <v>636</v>
      </c>
      <c r="I1142" t="s">
        <v>102</v>
      </c>
      <c r="J1142" t="s">
        <v>79</v>
      </c>
      <c r="K1142" t="s">
        <v>1127</v>
      </c>
      <c r="L1142" t="s">
        <v>126</v>
      </c>
      <c r="M1142" t="s">
        <v>74</v>
      </c>
      <c r="N1142" t="s">
        <v>101</v>
      </c>
      <c r="O1142" t="s">
        <v>81</v>
      </c>
      <c r="P1142" t="s">
        <v>93</v>
      </c>
      <c r="Q1142" t="s">
        <v>73</v>
      </c>
      <c r="R1142" t="s">
        <v>2026</v>
      </c>
      <c r="S1142" t="s">
        <v>85</v>
      </c>
      <c r="T1142" t="s">
        <v>1116</v>
      </c>
    </row>
    <row r="1143" spans="1:20" x14ac:dyDescent="0.25">
      <c r="A1143" s="1">
        <v>3701</v>
      </c>
      <c r="B1143" t="s">
        <v>21</v>
      </c>
      <c r="C1143" t="s">
        <v>40</v>
      </c>
      <c r="D1143" t="s">
        <v>48</v>
      </c>
      <c r="E1143" t="s">
        <v>53</v>
      </c>
      <c r="F1143" t="s">
        <v>73</v>
      </c>
      <c r="G1143" t="s">
        <v>108</v>
      </c>
      <c r="H1143" t="s">
        <v>799</v>
      </c>
      <c r="I1143" t="s">
        <v>75</v>
      </c>
      <c r="J1143" t="s">
        <v>113</v>
      </c>
      <c r="K1143" t="s">
        <v>1255</v>
      </c>
      <c r="L1143" t="s">
        <v>101</v>
      </c>
      <c r="M1143" t="s">
        <v>74</v>
      </c>
      <c r="N1143" t="s">
        <v>74</v>
      </c>
      <c r="O1143" t="s">
        <v>108</v>
      </c>
      <c r="P1143" t="s">
        <v>1009</v>
      </c>
      <c r="Q1143" t="s">
        <v>73</v>
      </c>
      <c r="R1143" t="s">
        <v>1446</v>
      </c>
      <c r="S1143" t="s">
        <v>82</v>
      </c>
      <c r="T1143" t="s">
        <v>131</v>
      </c>
    </row>
    <row r="1144" spans="1:20" x14ac:dyDescent="0.25">
      <c r="A1144" s="1">
        <v>3702</v>
      </c>
      <c r="B1144" t="s">
        <v>21</v>
      </c>
      <c r="C1144" t="s">
        <v>29</v>
      </c>
      <c r="D1144" t="s">
        <v>48</v>
      </c>
      <c r="E1144" t="s">
        <v>71</v>
      </c>
      <c r="F1144" t="s">
        <v>74</v>
      </c>
      <c r="G1144" t="s">
        <v>85</v>
      </c>
      <c r="H1144" t="s">
        <v>1030</v>
      </c>
      <c r="I1144" t="s">
        <v>98</v>
      </c>
      <c r="J1144" t="s">
        <v>93</v>
      </c>
      <c r="K1144" t="s">
        <v>1177</v>
      </c>
      <c r="L1144" t="s">
        <v>73</v>
      </c>
      <c r="M1144" t="s">
        <v>73</v>
      </c>
      <c r="N1144" t="s">
        <v>126</v>
      </c>
      <c r="O1144" t="s">
        <v>107</v>
      </c>
      <c r="P1144" t="s">
        <v>585</v>
      </c>
      <c r="Q1144" t="s">
        <v>73</v>
      </c>
      <c r="R1144" t="s">
        <v>1571</v>
      </c>
      <c r="S1144" t="s">
        <v>75</v>
      </c>
      <c r="T1144" t="s">
        <v>131</v>
      </c>
    </row>
    <row r="1145" spans="1:20" x14ac:dyDescent="0.25">
      <c r="A1145" s="1">
        <v>3703</v>
      </c>
      <c r="B1145" t="s">
        <v>21</v>
      </c>
      <c r="C1145" t="s">
        <v>30</v>
      </c>
      <c r="D1145" t="s">
        <v>48</v>
      </c>
      <c r="E1145" t="s">
        <v>60</v>
      </c>
      <c r="F1145" t="s">
        <v>74</v>
      </c>
      <c r="G1145" t="s">
        <v>108</v>
      </c>
      <c r="H1145" t="s">
        <v>187</v>
      </c>
      <c r="I1145" t="s">
        <v>86</v>
      </c>
      <c r="J1145" t="s">
        <v>84</v>
      </c>
      <c r="K1145" t="s">
        <v>1313</v>
      </c>
      <c r="L1145" t="s">
        <v>126</v>
      </c>
      <c r="M1145" t="s">
        <v>74</v>
      </c>
      <c r="N1145" t="s">
        <v>74</v>
      </c>
      <c r="O1145" t="s">
        <v>93</v>
      </c>
      <c r="P1145" t="s">
        <v>187</v>
      </c>
      <c r="Q1145" t="s">
        <v>74</v>
      </c>
      <c r="R1145" t="s">
        <v>1849</v>
      </c>
      <c r="S1145" t="s">
        <v>89</v>
      </c>
      <c r="T1145" t="s">
        <v>83</v>
      </c>
    </row>
    <row r="1146" spans="1:20" x14ac:dyDescent="0.25">
      <c r="A1146" s="1">
        <v>3704</v>
      </c>
      <c r="B1146" t="s">
        <v>21</v>
      </c>
      <c r="C1146" t="s">
        <v>32</v>
      </c>
      <c r="D1146" t="s">
        <v>48</v>
      </c>
      <c r="E1146" t="s">
        <v>51</v>
      </c>
      <c r="F1146" t="s">
        <v>73</v>
      </c>
      <c r="G1146" t="s">
        <v>105</v>
      </c>
      <c r="H1146" t="s">
        <v>448</v>
      </c>
      <c r="I1146" t="s">
        <v>75</v>
      </c>
      <c r="J1146" t="s">
        <v>92</v>
      </c>
      <c r="K1146" t="s">
        <v>1268</v>
      </c>
      <c r="L1146" t="s">
        <v>101</v>
      </c>
      <c r="M1146" t="s">
        <v>74</v>
      </c>
      <c r="N1146" t="s">
        <v>1116</v>
      </c>
      <c r="O1146" t="s">
        <v>99</v>
      </c>
      <c r="P1146" t="s">
        <v>817</v>
      </c>
      <c r="Q1146" t="s">
        <v>74</v>
      </c>
      <c r="R1146" t="s">
        <v>1753</v>
      </c>
      <c r="S1146" t="s">
        <v>116</v>
      </c>
      <c r="T1146" t="s">
        <v>131</v>
      </c>
    </row>
    <row r="1147" spans="1:20" x14ac:dyDescent="0.25">
      <c r="A1147" s="1">
        <v>3705</v>
      </c>
      <c r="B1147" t="s">
        <v>21</v>
      </c>
      <c r="C1147" t="s">
        <v>33</v>
      </c>
      <c r="D1147" t="s">
        <v>48</v>
      </c>
      <c r="E1147" t="s">
        <v>55</v>
      </c>
      <c r="F1147" t="s">
        <v>74</v>
      </c>
      <c r="G1147" t="s">
        <v>99</v>
      </c>
      <c r="H1147" t="s">
        <v>175</v>
      </c>
      <c r="I1147" t="s">
        <v>75</v>
      </c>
      <c r="J1147" t="s">
        <v>79</v>
      </c>
      <c r="K1147" t="s">
        <v>1349</v>
      </c>
      <c r="L1147" t="s">
        <v>74</v>
      </c>
      <c r="M1147" t="s">
        <v>73</v>
      </c>
      <c r="N1147" t="s">
        <v>126</v>
      </c>
      <c r="O1147" t="s">
        <v>109</v>
      </c>
      <c r="P1147" t="s">
        <v>281</v>
      </c>
      <c r="Q1147" t="s">
        <v>73</v>
      </c>
      <c r="R1147" t="s">
        <v>2226</v>
      </c>
      <c r="S1147" t="s">
        <v>90</v>
      </c>
      <c r="T1147" t="s">
        <v>83</v>
      </c>
    </row>
    <row r="1148" spans="1:20" x14ac:dyDescent="0.25">
      <c r="A1148" s="1">
        <v>3706</v>
      </c>
      <c r="B1148" t="s">
        <v>21</v>
      </c>
      <c r="C1148" t="s">
        <v>34</v>
      </c>
      <c r="D1148" t="s">
        <v>48</v>
      </c>
      <c r="E1148" t="s">
        <v>47</v>
      </c>
      <c r="F1148" t="s">
        <v>73</v>
      </c>
      <c r="G1148" t="s">
        <v>79</v>
      </c>
      <c r="H1148" t="s">
        <v>549</v>
      </c>
      <c r="I1148" t="s">
        <v>81</v>
      </c>
      <c r="J1148" t="s">
        <v>94</v>
      </c>
      <c r="K1148" t="s">
        <v>1182</v>
      </c>
      <c r="L1148" t="s">
        <v>126</v>
      </c>
      <c r="M1148" t="s">
        <v>73</v>
      </c>
      <c r="N1148" t="s">
        <v>74</v>
      </c>
      <c r="O1148" t="s">
        <v>79</v>
      </c>
      <c r="P1148" t="s">
        <v>1085</v>
      </c>
      <c r="Q1148" t="s">
        <v>74</v>
      </c>
      <c r="R1148" t="s">
        <v>1991</v>
      </c>
      <c r="S1148" t="s">
        <v>78</v>
      </c>
      <c r="T1148" t="s">
        <v>1116</v>
      </c>
    </row>
    <row r="1149" spans="1:20" x14ac:dyDescent="0.25">
      <c r="A1149" s="1">
        <v>3707</v>
      </c>
      <c r="B1149" t="s">
        <v>21</v>
      </c>
      <c r="C1149" t="s">
        <v>35</v>
      </c>
      <c r="D1149" t="s">
        <v>48</v>
      </c>
      <c r="E1149" t="s">
        <v>57</v>
      </c>
      <c r="F1149" t="s">
        <v>73</v>
      </c>
      <c r="G1149" t="s">
        <v>99</v>
      </c>
      <c r="H1149" t="s">
        <v>714</v>
      </c>
      <c r="I1149" t="s">
        <v>95</v>
      </c>
      <c r="J1149" t="s">
        <v>84</v>
      </c>
      <c r="K1149" t="s">
        <v>1360</v>
      </c>
      <c r="L1149" t="s">
        <v>74</v>
      </c>
      <c r="M1149" t="s">
        <v>73</v>
      </c>
      <c r="N1149" t="s">
        <v>74</v>
      </c>
      <c r="O1149" t="s">
        <v>114</v>
      </c>
      <c r="P1149" t="s">
        <v>527</v>
      </c>
      <c r="Q1149" t="s">
        <v>73</v>
      </c>
      <c r="R1149" t="s">
        <v>1722</v>
      </c>
      <c r="S1149" t="s">
        <v>106</v>
      </c>
      <c r="T1149" t="s">
        <v>117</v>
      </c>
    </row>
    <row r="1150" spans="1:20" x14ac:dyDescent="0.25">
      <c r="A1150" s="1">
        <v>3708</v>
      </c>
      <c r="B1150" t="s">
        <v>21</v>
      </c>
      <c r="C1150" t="s">
        <v>36</v>
      </c>
      <c r="D1150" t="s">
        <v>48</v>
      </c>
      <c r="E1150" t="s">
        <v>52</v>
      </c>
      <c r="F1150" t="s">
        <v>74</v>
      </c>
      <c r="G1150" t="s">
        <v>86</v>
      </c>
      <c r="H1150" t="s">
        <v>651</v>
      </c>
      <c r="I1150" t="s">
        <v>80</v>
      </c>
      <c r="J1150" t="s">
        <v>119</v>
      </c>
      <c r="K1150" t="s">
        <v>1145</v>
      </c>
      <c r="L1150" t="s">
        <v>101</v>
      </c>
      <c r="M1150" t="s">
        <v>73</v>
      </c>
      <c r="N1150" t="s">
        <v>74</v>
      </c>
      <c r="O1150" t="s">
        <v>86</v>
      </c>
      <c r="P1150" t="s">
        <v>473</v>
      </c>
      <c r="Q1150" t="s">
        <v>74</v>
      </c>
      <c r="R1150" t="s">
        <v>1436</v>
      </c>
      <c r="S1150" t="s">
        <v>89</v>
      </c>
      <c r="T1150" t="s">
        <v>117</v>
      </c>
    </row>
    <row r="1151" spans="1:20" x14ac:dyDescent="0.25">
      <c r="A1151" s="1">
        <v>3709</v>
      </c>
      <c r="B1151" t="s">
        <v>21</v>
      </c>
      <c r="C1151" t="s">
        <v>37</v>
      </c>
      <c r="D1151" t="s">
        <v>48</v>
      </c>
      <c r="E1151" t="s">
        <v>43</v>
      </c>
      <c r="F1151" t="s">
        <v>74</v>
      </c>
      <c r="G1151" t="s">
        <v>86</v>
      </c>
      <c r="H1151" t="s">
        <v>262</v>
      </c>
      <c r="I1151" t="s">
        <v>92</v>
      </c>
      <c r="J1151" t="s">
        <v>112</v>
      </c>
      <c r="K1151" t="s">
        <v>1236</v>
      </c>
      <c r="L1151" t="s">
        <v>74</v>
      </c>
      <c r="M1151" t="s">
        <v>73</v>
      </c>
      <c r="N1151" t="s">
        <v>74</v>
      </c>
      <c r="O1151" t="s">
        <v>95</v>
      </c>
      <c r="P1151" t="s">
        <v>530</v>
      </c>
      <c r="Q1151" t="s">
        <v>74</v>
      </c>
      <c r="R1151" t="s">
        <v>309</v>
      </c>
      <c r="S1151" t="s">
        <v>89</v>
      </c>
      <c r="T1151" t="s">
        <v>76</v>
      </c>
    </row>
    <row r="1152" spans="1:20" x14ac:dyDescent="0.25">
      <c r="A1152" s="1">
        <v>3710</v>
      </c>
      <c r="B1152" t="s">
        <v>21</v>
      </c>
      <c r="C1152" t="s">
        <v>38</v>
      </c>
      <c r="D1152" t="s">
        <v>48</v>
      </c>
      <c r="E1152" t="s">
        <v>46</v>
      </c>
      <c r="F1152" t="s">
        <v>73</v>
      </c>
      <c r="G1152" t="s">
        <v>90</v>
      </c>
      <c r="H1152" t="s">
        <v>133</v>
      </c>
      <c r="I1152" t="s">
        <v>96</v>
      </c>
      <c r="J1152" t="s">
        <v>102</v>
      </c>
      <c r="K1152" t="s">
        <v>1265</v>
      </c>
      <c r="L1152" t="s">
        <v>73</v>
      </c>
      <c r="M1152" t="s">
        <v>73</v>
      </c>
      <c r="N1152" t="s">
        <v>131</v>
      </c>
      <c r="O1152" t="s">
        <v>95</v>
      </c>
      <c r="P1152" t="s">
        <v>530</v>
      </c>
      <c r="Q1152" t="s">
        <v>101</v>
      </c>
      <c r="R1152" t="s">
        <v>1668</v>
      </c>
      <c r="S1152" t="s">
        <v>89</v>
      </c>
      <c r="T1152" t="s">
        <v>76</v>
      </c>
    </row>
    <row r="1153" spans="1:20" x14ac:dyDescent="0.25">
      <c r="A1153" s="1">
        <v>3711</v>
      </c>
      <c r="B1153" t="s">
        <v>21</v>
      </c>
      <c r="C1153" t="s">
        <v>39</v>
      </c>
      <c r="D1153" t="s">
        <v>48</v>
      </c>
      <c r="E1153" t="s">
        <v>67</v>
      </c>
      <c r="F1153" t="s">
        <v>73</v>
      </c>
      <c r="G1153" t="s">
        <v>94</v>
      </c>
      <c r="H1153" t="s">
        <v>633</v>
      </c>
      <c r="I1153" t="s">
        <v>102</v>
      </c>
      <c r="J1153" t="s">
        <v>86</v>
      </c>
      <c r="K1153" t="s">
        <v>1223</v>
      </c>
      <c r="L1153" t="s">
        <v>74</v>
      </c>
      <c r="M1153" t="s">
        <v>74</v>
      </c>
      <c r="N1153" t="s">
        <v>101</v>
      </c>
      <c r="O1153" t="s">
        <v>94</v>
      </c>
      <c r="P1153" t="s">
        <v>1028</v>
      </c>
      <c r="Q1153" t="s">
        <v>126</v>
      </c>
      <c r="R1153" t="s">
        <v>1978</v>
      </c>
      <c r="S1153" t="s">
        <v>78</v>
      </c>
      <c r="T1153" t="s">
        <v>101</v>
      </c>
    </row>
    <row r="1154" spans="1:20" x14ac:dyDescent="0.25">
      <c r="A1154" s="1">
        <v>3712</v>
      </c>
      <c r="B1154" t="s">
        <v>21</v>
      </c>
      <c r="C1154" t="s">
        <v>24</v>
      </c>
      <c r="D1154" t="s">
        <v>49</v>
      </c>
      <c r="E1154" t="s">
        <v>61</v>
      </c>
      <c r="F1154" t="s">
        <v>74</v>
      </c>
      <c r="G1154" t="s">
        <v>101</v>
      </c>
      <c r="H1154" t="s">
        <v>215</v>
      </c>
      <c r="I1154" t="s">
        <v>113</v>
      </c>
      <c r="J1154" t="s">
        <v>105</v>
      </c>
      <c r="K1154" t="s">
        <v>1343</v>
      </c>
      <c r="L1154" t="s">
        <v>73</v>
      </c>
      <c r="M1154" t="s">
        <v>74</v>
      </c>
      <c r="N1154" t="s">
        <v>101</v>
      </c>
      <c r="O1154" t="s">
        <v>85</v>
      </c>
      <c r="P1154" t="s">
        <v>80</v>
      </c>
      <c r="Q1154" t="s">
        <v>73</v>
      </c>
      <c r="R1154" t="s">
        <v>2151</v>
      </c>
      <c r="S1154" t="s">
        <v>85</v>
      </c>
      <c r="T1154" t="s">
        <v>1116</v>
      </c>
    </row>
    <row r="1155" spans="1:20" x14ac:dyDescent="0.25">
      <c r="A1155" s="1">
        <v>3713</v>
      </c>
      <c r="B1155" t="s">
        <v>21</v>
      </c>
      <c r="C1155" t="s">
        <v>25</v>
      </c>
      <c r="D1155" t="s">
        <v>49</v>
      </c>
      <c r="E1155" t="s">
        <v>50</v>
      </c>
      <c r="F1155" t="s">
        <v>73</v>
      </c>
      <c r="G1155" t="s">
        <v>112</v>
      </c>
      <c r="H1155" t="s">
        <v>548</v>
      </c>
      <c r="I1155" t="s">
        <v>103</v>
      </c>
      <c r="J1155" t="s">
        <v>107</v>
      </c>
      <c r="K1155" t="s">
        <v>1178</v>
      </c>
      <c r="L1155" t="s">
        <v>1116</v>
      </c>
      <c r="M1155" t="s">
        <v>74</v>
      </c>
      <c r="N1155" t="s">
        <v>126</v>
      </c>
      <c r="O1155" t="s">
        <v>91</v>
      </c>
      <c r="P1155" t="s">
        <v>1127</v>
      </c>
      <c r="Q1155" t="s">
        <v>74</v>
      </c>
      <c r="R1155" t="s">
        <v>1577</v>
      </c>
      <c r="S1155" t="s">
        <v>106</v>
      </c>
      <c r="T1155" t="s">
        <v>87</v>
      </c>
    </row>
    <row r="1156" spans="1:20" x14ac:dyDescent="0.25">
      <c r="A1156" s="1">
        <v>3714</v>
      </c>
      <c r="B1156" t="s">
        <v>21</v>
      </c>
      <c r="C1156" t="s">
        <v>26</v>
      </c>
      <c r="D1156" t="s">
        <v>49</v>
      </c>
      <c r="E1156" t="s">
        <v>41</v>
      </c>
      <c r="F1156" t="s">
        <v>73</v>
      </c>
      <c r="G1156" t="s">
        <v>75</v>
      </c>
      <c r="H1156" t="s">
        <v>705</v>
      </c>
      <c r="I1156" t="s">
        <v>113</v>
      </c>
      <c r="J1156" t="s">
        <v>118</v>
      </c>
      <c r="K1156" t="s">
        <v>1220</v>
      </c>
      <c r="L1156" t="s">
        <v>126</v>
      </c>
      <c r="M1156" t="s">
        <v>73</v>
      </c>
      <c r="N1156" t="s">
        <v>83</v>
      </c>
      <c r="O1156" t="s">
        <v>98</v>
      </c>
      <c r="P1156" t="s">
        <v>100</v>
      </c>
      <c r="Q1156" t="s">
        <v>73</v>
      </c>
      <c r="R1156" t="s">
        <v>1812</v>
      </c>
      <c r="S1156" t="s">
        <v>81</v>
      </c>
      <c r="T1156" t="s">
        <v>117</v>
      </c>
    </row>
    <row r="1157" spans="1:20" x14ac:dyDescent="0.25">
      <c r="A1157" s="1">
        <v>3715</v>
      </c>
      <c r="B1157" t="s">
        <v>21</v>
      </c>
      <c r="C1157" t="s">
        <v>27</v>
      </c>
      <c r="D1157" t="s">
        <v>49</v>
      </c>
      <c r="E1157" t="s">
        <v>58</v>
      </c>
      <c r="F1157" t="s">
        <v>74</v>
      </c>
      <c r="G1157" t="s">
        <v>80</v>
      </c>
      <c r="H1157" t="s">
        <v>843</v>
      </c>
      <c r="I1157" t="s">
        <v>98</v>
      </c>
      <c r="J1157" t="s">
        <v>111</v>
      </c>
      <c r="K1157" t="s">
        <v>1163</v>
      </c>
      <c r="L1157" t="s">
        <v>126</v>
      </c>
      <c r="M1157" t="s">
        <v>73</v>
      </c>
      <c r="N1157" t="s">
        <v>74</v>
      </c>
      <c r="O1157" t="s">
        <v>95</v>
      </c>
      <c r="P1157" t="s">
        <v>1142</v>
      </c>
      <c r="Q1157" t="s">
        <v>73</v>
      </c>
      <c r="R1157" t="s">
        <v>1991</v>
      </c>
      <c r="S1157" t="s">
        <v>82</v>
      </c>
      <c r="T1157" t="s">
        <v>131</v>
      </c>
    </row>
    <row r="1158" spans="1:20" x14ac:dyDescent="0.25">
      <c r="A1158" s="1">
        <v>3716</v>
      </c>
      <c r="B1158" t="s">
        <v>21</v>
      </c>
      <c r="C1158" t="s">
        <v>28</v>
      </c>
      <c r="D1158" t="s">
        <v>49</v>
      </c>
      <c r="E1158" t="s">
        <v>52</v>
      </c>
      <c r="F1158" t="s">
        <v>74</v>
      </c>
      <c r="G1158" t="s">
        <v>80</v>
      </c>
      <c r="H1158" t="s">
        <v>1050</v>
      </c>
      <c r="I1158" t="s">
        <v>99</v>
      </c>
      <c r="J1158" t="s">
        <v>113</v>
      </c>
      <c r="K1158" t="s">
        <v>1147</v>
      </c>
      <c r="L1158" t="s">
        <v>101</v>
      </c>
      <c r="M1158" t="s">
        <v>73</v>
      </c>
      <c r="N1158" t="s">
        <v>1116</v>
      </c>
      <c r="O1158" t="s">
        <v>114</v>
      </c>
      <c r="P1158" t="s">
        <v>1314</v>
      </c>
      <c r="Q1158" t="s">
        <v>74</v>
      </c>
      <c r="R1158" t="s">
        <v>1041</v>
      </c>
      <c r="S1158" t="s">
        <v>76</v>
      </c>
      <c r="T1158" t="s">
        <v>101</v>
      </c>
    </row>
    <row r="1159" spans="1:20" x14ac:dyDescent="0.25">
      <c r="A1159" s="1">
        <v>3717</v>
      </c>
      <c r="B1159" t="s">
        <v>21</v>
      </c>
      <c r="C1159" t="s">
        <v>29</v>
      </c>
      <c r="D1159" t="s">
        <v>49</v>
      </c>
      <c r="E1159" t="s">
        <v>68</v>
      </c>
      <c r="F1159" t="s">
        <v>73</v>
      </c>
      <c r="G1159" t="s">
        <v>78</v>
      </c>
      <c r="H1159" t="s">
        <v>247</v>
      </c>
      <c r="I1159" t="s">
        <v>103</v>
      </c>
      <c r="J1159" t="s">
        <v>105</v>
      </c>
      <c r="K1159" t="s">
        <v>1304</v>
      </c>
      <c r="L1159" t="s">
        <v>73</v>
      </c>
      <c r="M1159" t="s">
        <v>73</v>
      </c>
      <c r="N1159" t="s">
        <v>131</v>
      </c>
      <c r="O1159" t="s">
        <v>103</v>
      </c>
      <c r="P1159" t="s">
        <v>842</v>
      </c>
      <c r="Q1159" t="s">
        <v>74</v>
      </c>
      <c r="R1159" t="s">
        <v>1682</v>
      </c>
      <c r="S1159" t="s">
        <v>82</v>
      </c>
      <c r="T1159" t="s">
        <v>83</v>
      </c>
    </row>
    <row r="1160" spans="1:20" x14ac:dyDescent="0.25">
      <c r="A1160" s="1">
        <v>3718</v>
      </c>
      <c r="B1160" t="s">
        <v>21</v>
      </c>
      <c r="C1160" t="s">
        <v>30</v>
      </c>
      <c r="D1160" t="s">
        <v>49</v>
      </c>
      <c r="E1160" t="s">
        <v>72</v>
      </c>
      <c r="F1160" t="s">
        <v>73</v>
      </c>
      <c r="G1160" t="s">
        <v>99</v>
      </c>
      <c r="H1160" t="s">
        <v>275</v>
      </c>
      <c r="I1160" t="s">
        <v>92</v>
      </c>
      <c r="J1160" t="s">
        <v>91</v>
      </c>
      <c r="K1160" t="s">
        <v>1185</v>
      </c>
      <c r="L1160" t="s">
        <v>74</v>
      </c>
      <c r="M1160" t="s">
        <v>74</v>
      </c>
      <c r="N1160" t="s">
        <v>1116</v>
      </c>
      <c r="O1160" t="s">
        <v>106</v>
      </c>
      <c r="P1160" t="s">
        <v>100</v>
      </c>
      <c r="Q1160" t="s">
        <v>74</v>
      </c>
      <c r="R1160" t="s">
        <v>1533</v>
      </c>
      <c r="S1160" t="s">
        <v>82</v>
      </c>
      <c r="T1160" t="s">
        <v>1116</v>
      </c>
    </row>
    <row r="1161" spans="1:20" x14ac:dyDescent="0.25">
      <c r="A1161" s="1">
        <v>3719</v>
      </c>
      <c r="B1161" t="s">
        <v>21</v>
      </c>
      <c r="C1161" t="s">
        <v>31</v>
      </c>
      <c r="D1161" t="s">
        <v>49</v>
      </c>
      <c r="E1161" t="s">
        <v>56</v>
      </c>
      <c r="F1161" t="s">
        <v>74</v>
      </c>
      <c r="G1161" t="s">
        <v>75</v>
      </c>
      <c r="H1161" t="s">
        <v>206</v>
      </c>
      <c r="I1161" t="s">
        <v>114</v>
      </c>
      <c r="J1161" t="s">
        <v>93</v>
      </c>
      <c r="K1161" t="s">
        <v>1160</v>
      </c>
      <c r="L1161" t="s">
        <v>126</v>
      </c>
      <c r="M1161" t="s">
        <v>74</v>
      </c>
      <c r="N1161" t="s">
        <v>126</v>
      </c>
      <c r="O1161" t="s">
        <v>99</v>
      </c>
      <c r="P1161" t="s">
        <v>927</v>
      </c>
      <c r="Q1161" t="s">
        <v>73</v>
      </c>
      <c r="R1161" t="s">
        <v>1564</v>
      </c>
      <c r="S1161" t="s">
        <v>116</v>
      </c>
      <c r="T1161" t="s">
        <v>1116</v>
      </c>
    </row>
    <row r="1162" spans="1:20" x14ac:dyDescent="0.25">
      <c r="A1162" s="1">
        <v>3720</v>
      </c>
      <c r="B1162" t="s">
        <v>21</v>
      </c>
      <c r="C1162" t="s">
        <v>32</v>
      </c>
      <c r="D1162" t="s">
        <v>49</v>
      </c>
      <c r="E1162" t="s">
        <v>42</v>
      </c>
      <c r="F1162" t="s">
        <v>73</v>
      </c>
      <c r="G1162" t="s">
        <v>86</v>
      </c>
      <c r="H1162" t="s">
        <v>415</v>
      </c>
      <c r="I1162" t="s">
        <v>103</v>
      </c>
      <c r="J1162" t="s">
        <v>113</v>
      </c>
      <c r="K1162" t="s">
        <v>1150</v>
      </c>
      <c r="L1162" t="s">
        <v>126</v>
      </c>
      <c r="M1162" t="s">
        <v>74</v>
      </c>
      <c r="N1162" t="s">
        <v>74</v>
      </c>
      <c r="O1162" t="s">
        <v>93</v>
      </c>
      <c r="P1162" t="s">
        <v>250</v>
      </c>
      <c r="Q1162" t="s">
        <v>74</v>
      </c>
      <c r="R1162" t="s">
        <v>1661</v>
      </c>
      <c r="S1162" t="s">
        <v>82</v>
      </c>
      <c r="T1162" t="s">
        <v>76</v>
      </c>
    </row>
    <row r="1163" spans="1:20" x14ac:dyDescent="0.25">
      <c r="A1163" s="1">
        <v>3721</v>
      </c>
      <c r="B1163" t="s">
        <v>21</v>
      </c>
      <c r="C1163" t="s">
        <v>33</v>
      </c>
      <c r="D1163" t="s">
        <v>49</v>
      </c>
      <c r="E1163" t="s">
        <v>66</v>
      </c>
      <c r="F1163" t="s">
        <v>74</v>
      </c>
      <c r="G1163" t="s">
        <v>97</v>
      </c>
      <c r="H1163" t="s">
        <v>188</v>
      </c>
      <c r="I1163" t="s">
        <v>96</v>
      </c>
      <c r="J1163" t="s">
        <v>86</v>
      </c>
      <c r="K1163" t="s">
        <v>1142</v>
      </c>
      <c r="L1163" t="s">
        <v>126</v>
      </c>
      <c r="M1163" t="s">
        <v>73</v>
      </c>
      <c r="N1163" t="s">
        <v>73</v>
      </c>
      <c r="O1163" t="s">
        <v>108</v>
      </c>
      <c r="P1163" t="s">
        <v>1131</v>
      </c>
      <c r="Q1163" t="s">
        <v>126</v>
      </c>
      <c r="R1163" t="s">
        <v>1548</v>
      </c>
      <c r="S1163" t="s">
        <v>96</v>
      </c>
      <c r="T1163" t="s">
        <v>131</v>
      </c>
    </row>
    <row r="1164" spans="1:20" x14ac:dyDescent="0.25">
      <c r="A1164" s="1">
        <v>3722</v>
      </c>
      <c r="B1164" t="s">
        <v>21</v>
      </c>
      <c r="C1164" t="s">
        <v>34</v>
      </c>
      <c r="D1164" t="s">
        <v>49</v>
      </c>
      <c r="E1164" t="s">
        <v>57</v>
      </c>
      <c r="F1164" t="s">
        <v>74</v>
      </c>
      <c r="G1164" t="s">
        <v>94</v>
      </c>
      <c r="H1164" t="s">
        <v>710</v>
      </c>
      <c r="I1164" t="s">
        <v>86</v>
      </c>
      <c r="J1164" t="s">
        <v>108</v>
      </c>
      <c r="K1164" t="s">
        <v>1309</v>
      </c>
      <c r="L1164" t="s">
        <v>101</v>
      </c>
      <c r="M1164" t="s">
        <v>73</v>
      </c>
      <c r="N1164" t="s">
        <v>73</v>
      </c>
      <c r="O1164" t="s">
        <v>108</v>
      </c>
      <c r="P1164" t="s">
        <v>540</v>
      </c>
      <c r="Q1164" t="s">
        <v>73</v>
      </c>
      <c r="R1164" t="s">
        <v>1460</v>
      </c>
      <c r="S1164" t="s">
        <v>96</v>
      </c>
      <c r="T1164" t="s">
        <v>87</v>
      </c>
    </row>
    <row r="1165" spans="1:20" x14ac:dyDescent="0.25">
      <c r="A1165" s="1">
        <v>3723</v>
      </c>
      <c r="B1165" t="s">
        <v>21</v>
      </c>
      <c r="C1165" t="s">
        <v>35</v>
      </c>
      <c r="D1165" t="s">
        <v>49</v>
      </c>
      <c r="E1165" t="s">
        <v>72</v>
      </c>
      <c r="F1165" t="s">
        <v>74</v>
      </c>
      <c r="G1165" t="s">
        <v>96</v>
      </c>
      <c r="H1165" t="s">
        <v>366</v>
      </c>
      <c r="I1165" t="s">
        <v>92</v>
      </c>
      <c r="J1165" t="s">
        <v>97</v>
      </c>
      <c r="K1165" t="s">
        <v>1223</v>
      </c>
      <c r="L1165" t="s">
        <v>126</v>
      </c>
      <c r="M1165" t="s">
        <v>126</v>
      </c>
      <c r="N1165" t="s">
        <v>1116</v>
      </c>
      <c r="O1165" t="s">
        <v>99</v>
      </c>
      <c r="P1165" t="s">
        <v>127</v>
      </c>
      <c r="Q1165" t="s">
        <v>73</v>
      </c>
      <c r="R1165" t="s">
        <v>2081</v>
      </c>
      <c r="S1165" t="s">
        <v>96</v>
      </c>
      <c r="T1165" t="s">
        <v>83</v>
      </c>
    </row>
    <row r="1166" spans="1:20" x14ac:dyDescent="0.25">
      <c r="A1166" s="1">
        <v>3724</v>
      </c>
      <c r="B1166" t="s">
        <v>21</v>
      </c>
      <c r="C1166" t="s">
        <v>36</v>
      </c>
      <c r="D1166" t="s">
        <v>49</v>
      </c>
      <c r="E1166" t="s">
        <v>61</v>
      </c>
      <c r="F1166" t="s">
        <v>73</v>
      </c>
      <c r="G1166" t="s">
        <v>78</v>
      </c>
      <c r="H1166" t="s">
        <v>927</v>
      </c>
      <c r="I1166" t="s">
        <v>95</v>
      </c>
      <c r="J1166" t="s">
        <v>119</v>
      </c>
      <c r="K1166" t="s">
        <v>1134</v>
      </c>
      <c r="L1166" t="s">
        <v>74</v>
      </c>
      <c r="M1166" t="s">
        <v>126</v>
      </c>
      <c r="N1166" t="s">
        <v>73</v>
      </c>
      <c r="O1166" t="s">
        <v>113</v>
      </c>
      <c r="P1166" t="s">
        <v>206</v>
      </c>
      <c r="Q1166" t="s">
        <v>73</v>
      </c>
      <c r="R1166" t="s">
        <v>1566</v>
      </c>
      <c r="S1166" t="s">
        <v>89</v>
      </c>
      <c r="T1166" t="s">
        <v>83</v>
      </c>
    </row>
    <row r="1167" spans="1:20" x14ac:dyDescent="0.25">
      <c r="A1167" s="1">
        <v>3725</v>
      </c>
      <c r="B1167" t="s">
        <v>21</v>
      </c>
      <c r="C1167" t="s">
        <v>37</v>
      </c>
      <c r="D1167" t="s">
        <v>49</v>
      </c>
      <c r="E1167" t="s">
        <v>65</v>
      </c>
      <c r="F1167" t="s">
        <v>73</v>
      </c>
      <c r="G1167" t="s">
        <v>75</v>
      </c>
      <c r="H1167" t="s">
        <v>496</v>
      </c>
      <c r="I1167" t="s">
        <v>98</v>
      </c>
      <c r="J1167" t="s">
        <v>105</v>
      </c>
      <c r="K1167" t="s">
        <v>1225</v>
      </c>
      <c r="L1167" t="s">
        <v>126</v>
      </c>
      <c r="M1167" t="s">
        <v>73</v>
      </c>
      <c r="N1167" t="s">
        <v>73</v>
      </c>
      <c r="O1167" t="s">
        <v>102</v>
      </c>
      <c r="P1167" t="s">
        <v>919</v>
      </c>
      <c r="Q1167" t="s">
        <v>73</v>
      </c>
      <c r="R1167" t="s">
        <v>1547</v>
      </c>
      <c r="S1167" t="s">
        <v>106</v>
      </c>
      <c r="T1167" t="s">
        <v>117</v>
      </c>
    </row>
    <row r="1168" spans="1:20" x14ac:dyDescent="0.25">
      <c r="A1168" s="1">
        <v>3726</v>
      </c>
      <c r="B1168" t="s">
        <v>21</v>
      </c>
      <c r="C1168" t="s">
        <v>38</v>
      </c>
      <c r="D1168" t="s">
        <v>49</v>
      </c>
      <c r="E1168" t="s">
        <v>69</v>
      </c>
      <c r="F1168" t="s">
        <v>74</v>
      </c>
      <c r="G1168" t="s">
        <v>98</v>
      </c>
      <c r="H1168" t="s">
        <v>801</v>
      </c>
      <c r="I1168" t="s">
        <v>96</v>
      </c>
      <c r="J1168" t="s">
        <v>98</v>
      </c>
      <c r="K1168" t="s">
        <v>138</v>
      </c>
      <c r="L1168" t="s">
        <v>126</v>
      </c>
      <c r="M1168" t="s">
        <v>73</v>
      </c>
      <c r="N1168" t="s">
        <v>101</v>
      </c>
      <c r="O1168" t="s">
        <v>79</v>
      </c>
      <c r="P1168" t="s">
        <v>816</v>
      </c>
      <c r="Q1168" t="s">
        <v>73</v>
      </c>
      <c r="R1168" t="s">
        <v>1682</v>
      </c>
      <c r="S1168" t="s">
        <v>116</v>
      </c>
      <c r="T1168" t="s">
        <v>1116</v>
      </c>
    </row>
    <row r="1169" spans="1:20" x14ac:dyDescent="0.25">
      <c r="A1169" s="1">
        <v>3727</v>
      </c>
      <c r="B1169" t="s">
        <v>21</v>
      </c>
      <c r="C1169" t="s">
        <v>39</v>
      </c>
      <c r="D1169" t="s">
        <v>49</v>
      </c>
      <c r="E1169" t="s">
        <v>66</v>
      </c>
      <c r="F1169" t="s">
        <v>73</v>
      </c>
      <c r="G1169" t="s">
        <v>73</v>
      </c>
      <c r="H1169" t="s">
        <v>970</v>
      </c>
      <c r="I1169" t="s">
        <v>102</v>
      </c>
      <c r="J1169" t="s">
        <v>93</v>
      </c>
      <c r="K1169" t="s">
        <v>1118</v>
      </c>
      <c r="L1169" t="s">
        <v>73</v>
      </c>
      <c r="M1169" t="s">
        <v>74</v>
      </c>
      <c r="N1169" t="s">
        <v>101</v>
      </c>
      <c r="O1169" t="s">
        <v>81</v>
      </c>
      <c r="P1169" t="s">
        <v>335</v>
      </c>
      <c r="Q1169" t="s">
        <v>73</v>
      </c>
      <c r="R1169" t="s">
        <v>1574</v>
      </c>
      <c r="S1169" t="s">
        <v>116</v>
      </c>
      <c r="T1169" t="s">
        <v>126</v>
      </c>
    </row>
    <row r="1170" spans="1:20" x14ac:dyDescent="0.25">
      <c r="A1170" s="1">
        <v>3728</v>
      </c>
      <c r="B1170" t="s">
        <v>21</v>
      </c>
      <c r="C1170" t="s">
        <v>24</v>
      </c>
      <c r="D1170" t="s">
        <v>50</v>
      </c>
      <c r="E1170" t="s">
        <v>57</v>
      </c>
      <c r="F1170" t="s">
        <v>74</v>
      </c>
      <c r="G1170" t="s">
        <v>98</v>
      </c>
      <c r="H1170" t="s">
        <v>634</v>
      </c>
      <c r="I1170" t="s">
        <v>103</v>
      </c>
      <c r="J1170" t="s">
        <v>108</v>
      </c>
      <c r="K1170" t="s">
        <v>1180</v>
      </c>
      <c r="L1170" t="s">
        <v>101</v>
      </c>
      <c r="M1170" t="s">
        <v>74</v>
      </c>
      <c r="N1170" t="s">
        <v>74</v>
      </c>
      <c r="O1170" t="s">
        <v>103</v>
      </c>
      <c r="P1170" t="s">
        <v>946</v>
      </c>
      <c r="Q1170" t="s">
        <v>73</v>
      </c>
      <c r="R1170" t="s">
        <v>2022</v>
      </c>
      <c r="S1170" t="s">
        <v>85</v>
      </c>
      <c r="T1170" t="s">
        <v>101</v>
      </c>
    </row>
    <row r="1171" spans="1:20" x14ac:dyDescent="0.25">
      <c r="A1171" s="1">
        <v>3729</v>
      </c>
      <c r="B1171" t="s">
        <v>21</v>
      </c>
      <c r="C1171" t="s">
        <v>25</v>
      </c>
      <c r="D1171" t="s">
        <v>50</v>
      </c>
      <c r="E1171" t="s">
        <v>49</v>
      </c>
      <c r="F1171" t="s">
        <v>74</v>
      </c>
      <c r="G1171" t="s">
        <v>75</v>
      </c>
      <c r="H1171" t="s">
        <v>471</v>
      </c>
      <c r="I1171" t="s">
        <v>79</v>
      </c>
      <c r="J1171" t="s">
        <v>125</v>
      </c>
      <c r="K1171" t="s">
        <v>1134</v>
      </c>
      <c r="L1171" t="s">
        <v>126</v>
      </c>
      <c r="M1171" t="s">
        <v>126</v>
      </c>
      <c r="N1171" t="s">
        <v>126</v>
      </c>
      <c r="O1171" t="s">
        <v>96</v>
      </c>
      <c r="P1171" t="s">
        <v>104</v>
      </c>
      <c r="Q1171" t="s">
        <v>73</v>
      </c>
      <c r="R1171" t="s">
        <v>1671</v>
      </c>
      <c r="S1171" t="s">
        <v>96</v>
      </c>
      <c r="T1171" t="s">
        <v>101</v>
      </c>
    </row>
    <row r="1172" spans="1:20" x14ac:dyDescent="0.25">
      <c r="A1172" s="1">
        <v>3730</v>
      </c>
      <c r="B1172" t="s">
        <v>21</v>
      </c>
      <c r="C1172" t="s">
        <v>26</v>
      </c>
      <c r="D1172" t="s">
        <v>50</v>
      </c>
      <c r="E1172" t="s">
        <v>44</v>
      </c>
      <c r="F1172" t="s">
        <v>73</v>
      </c>
      <c r="G1172" t="s">
        <v>92</v>
      </c>
      <c r="H1172" t="s">
        <v>760</v>
      </c>
      <c r="I1172" t="s">
        <v>90</v>
      </c>
      <c r="J1172" t="s">
        <v>92</v>
      </c>
      <c r="K1172" t="s">
        <v>1175</v>
      </c>
      <c r="L1172" t="s">
        <v>126</v>
      </c>
      <c r="M1172" t="s">
        <v>73</v>
      </c>
      <c r="N1172" t="s">
        <v>1116</v>
      </c>
      <c r="O1172" t="s">
        <v>108</v>
      </c>
      <c r="P1172" t="s">
        <v>829</v>
      </c>
      <c r="Q1172" t="s">
        <v>73</v>
      </c>
      <c r="R1172" t="s">
        <v>1789</v>
      </c>
      <c r="S1172" t="s">
        <v>89</v>
      </c>
      <c r="T1172" t="s">
        <v>83</v>
      </c>
    </row>
    <row r="1173" spans="1:20" x14ac:dyDescent="0.25">
      <c r="A1173" s="1">
        <v>3731</v>
      </c>
      <c r="B1173" t="s">
        <v>21</v>
      </c>
      <c r="C1173" t="s">
        <v>27</v>
      </c>
      <c r="D1173" t="s">
        <v>50</v>
      </c>
      <c r="E1173" t="s">
        <v>65</v>
      </c>
      <c r="F1173" t="s">
        <v>74</v>
      </c>
      <c r="G1173" t="s">
        <v>78</v>
      </c>
      <c r="H1173" t="s">
        <v>601</v>
      </c>
      <c r="I1173" t="s">
        <v>98</v>
      </c>
      <c r="J1173" t="s">
        <v>80</v>
      </c>
      <c r="K1173" t="s">
        <v>1173</v>
      </c>
      <c r="L1173" t="s">
        <v>74</v>
      </c>
      <c r="M1173" t="s">
        <v>74</v>
      </c>
      <c r="N1173" t="s">
        <v>101</v>
      </c>
      <c r="O1173" t="s">
        <v>106</v>
      </c>
      <c r="P1173" t="s">
        <v>77</v>
      </c>
      <c r="Q1173" t="s">
        <v>73</v>
      </c>
      <c r="R1173" t="s">
        <v>1705</v>
      </c>
      <c r="S1173" t="s">
        <v>85</v>
      </c>
      <c r="T1173" t="s">
        <v>126</v>
      </c>
    </row>
    <row r="1174" spans="1:20" x14ac:dyDescent="0.25">
      <c r="A1174" s="1">
        <v>3732</v>
      </c>
      <c r="B1174" t="s">
        <v>21</v>
      </c>
      <c r="C1174" t="s">
        <v>40</v>
      </c>
      <c r="D1174" t="s">
        <v>50</v>
      </c>
      <c r="E1174" t="s">
        <v>61</v>
      </c>
      <c r="F1174" t="s">
        <v>74</v>
      </c>
      <c r="G1174" t="s">
        <v>102</v>
      </c>
      <c r="H1174" t="s">
        <v>442</v>
      </c>
      <c r="I1174" t="s">
        <v>116</v>
      </c>
      <c r="J1174" t="s">
        <v>99</v>
      </c>
      <c r="K1174" t="s">
        <v>846</v>
      </c>
      <c r="L1174" t="s">
        <v>74</v>
      </c>
      <c r="M1174" t="s">
        <v>73</v>
      </c>
      <c r="N1174" t="s">
        <v>101</v>
      </c>
      <c r="O1174" t="s">
        <v>107</v>
      </c>
      <c r="P1174" t="s">
        <v>1153</v>
      </c>
      <c r="Q1174" t="s">
        <v>73</v>
      </c>
      <c r="R1174" t="s">
        <v>198</v>
      </c>
      <c r="S1174" t="s">
        <v>96</v>
      </c>
      <c r="T1174" t="s">
        <v>1116</v>
      </c>
    </row>
    <row r="1175" spans="1:20" x14ac:dyDescent="0.25">
      <c r="A1175" s="1">
        <v>3733</v>
      </c>
      <c r="B1175" t="s">
        <v>21</v>
      </c>
      <c r="C1175" t="s">
        <v>29</v>
      </c>
      <c r="D1175" t="s">
        <v>50</v>
      </c>
      <c r="E1175" t="s">
        <v>57</v>
      </c>
      <c r="F1175" t="s">
        <v>73</v>
      </c>
      <c r="G1175" t="s">
        <v>98</v>
      </c>
      <c r="H1175" t="s">
        <v>153</v>
      </c>
      <c r="I1175" t="s">
        <v>106</v>
      </c>
      <c r="J1175" t="s">
        <v>92</v>
      </c>
      <c r="K1175" t="s">
        <v>1259</v>
      </c>
      <c r="L1175" t="s">
        <v>126</v>
      </c>
      <c r="M1175" t="s">
        <v>73</v>
      </c>
      <c r="N1175" t="s">
        <v>101</v>
      </c>
      <c r="O1175" t="s">
        <v>92</v>
      </c>
      <c r="P1175" t="s">
        <v>585</v>
      </c>
      <c r="Q1175" t="s">
        <v>73</v>
      </c>
      <c r="R1175" t="s">
        <v>1540</v>
      </c>
      <c r="S1175" t="s">
        <v>85</v>
      </c>
      <c r="T1175" t="s">
        <v>101</v>
      </c>
    </row>
    <row r="1176" spans="1:20" x14ac:dyDescent="0.25">
      <c r="A1176" s="1">
        <v>3734</v>
      </c>
      <c r="B1176" t="s">
        <v>21</v>
      </c>
      <c r="C1176" t="s">
        <v>30</v>
      </c>
      <c r="D1176" t="s">
        <v>50</v>
      </c>
      <c r="E1176" t="s">
        <v>56</v>
      </c>
      <c r="F1176" t="s">
        <v>73</v>
      </c>
      <c r="G1176" t="s">
        <v>113</v>
      </c>
      <c r="H1176" t="s">
        <v>542</v>
      </c>
      <c r="I1176" t="s">
        <v>96</v>
      </c>
      <c r="J1176" t="s">
        <v>107</v>
      </c>
      <c r="K1176" t="s">
        <v>1175</v>
      </c>
      <c r="L1176" t="s">
        <v>74</v>
      </c>
      <c r="M1176" t="s">
        <v>74</v>
      </c>
      <c r="N1176" t="s">
        <v>74</v>
      </c>
      <c r="O1176" t="s">
        <v>92</v>
      </c>
      <c r="P1176" t="s">
        <v>575</v>
      </c>
      <c r="Q1176" t="s">
        <v>73</v>
      </c>
      <c r="R1176" t="s">
        <v>1454</v>
      </c>
      <c r="S1176" t="s">
        <v>85</v>
      </c>
      <c r="T1176" t="s">
        <v>126</v>
      </c>
    </row>
    <row r="1177" spans="1:20" x14ac:dyDescent="0.25">
      <c r="A1177" s="1">
        <v>3735</v>
      </c>
      <c r="B1177" t="s">
        <v>21</v>
      </c>
      <c r="C1177" t="s">
        <v>31</v>
      </c>
      <c r="D1177" t="s">
        <v>50</v>
      </c>
      <c r="E1177" t="s">
        <v>66</v>
      </c>
      <c r="F1177" t="s">
        <v>73</v>
      </c>
      <c r="G1177" t="s">
        <v>122</v>
      </c>
      <c r="H1177" t="s">
        <v>831</v>
      </c>
      <c r="I1177" t="s">
        <v>89</v>
      </c>
      <c r="J1177" t="s">
        <v>94</v>
      </c>
      <c r="K1177" t="s">
        <v>1300</v>
      </c>
      <c r="L1177" t="s">
        <v>1116</v>
      </c>
      <c r="M1177" t="s">
        <v>73</v>
      </c>
      <c r="N1177" t="s">
        <v>126</v>
      </c>
      <c r="O1177" t="s">
        <v>97</v>
      </c>
      <c r="P1177" t="s">
        <v>1175</v>
      </c>
      <c r="Q1177" t="s">
        <v>101</v>
      </c>
      <c r="R1177" t="s">
        <v>135</v>
      </c>
      <c r="S1177" t="s">
        <v>82</v>
      </c>
      <c r="T1177" t="s">
        <v>131</v>
      </c>
    </row>
    <row r="1178" spans="1:20" x14ac:dyDescent="0.25">
      <c r="A1178" s="1">
        <v>3736</v>
      </c>
      <c r="B1178" t="s">
        <v>21</v>
      </c>
      <c r="C1178" t="s">
        <v>32</v>
      </c>
      <c r="D1178" t="s">
        <v>50</v>
      </c>
      <c r="E1178" t="s">
        <v>63</v>
      </c>
      <c r="F1178" t="s">
        <v>74</v>
      </c>
      <c r="G1178" t="s">
        <v>88</v>
      </c>
      <c r="H1178" t="s">
        <v>953</v>
      </c>
      <c r="I1178" t="s">
        <v>94</v>
      </c>
      <c r="J1178" t="s">
        <v>97</v>
      </c>
      <c r="K1178" t="s">
        <v>1263</v>
      </c>
      <c r="L1178" t="s">
        <v>101</v>
      </c>
      <c r="M1178" t="s">
        <v>73</v>
      </c>
      <c r="N1178" t="s">
        <v>74</v>
      </c>
      <c r="O1178" t="s">
        <v>113</v>
      </c>
      <c r="P1178" t="s">
        <v>636</v>
      </c>
      <c r="Q1178" t="s">
        <v>74</v>
      </c>
      <c r="R1178" t="s">
        <v>1652</v>
      </c>
      <c r="S1178" t="s">
        <v>116</v>
      </c>
      <c r="T1178" t="s">
        <v>1116</v>
      </c>
    </row>
    <row r="1179" spans="1:20" x14ac:dyDescent="0.25">
      <c r="A1179" s="1">
        <v>3737</v>
      </c>
      <c r="B1179" t="s">
        <v>21</v>
      </c>
      <c r="C1179" t="s">
        <v>33</v>
      </c>
      <c r="D1179" t="s">
        <v>50</v>
      </c>
      <c r="E1179" t="s">
        <v>47</v>
      </c>
      <c r="F1179" t="s">
        <v>74</v>
      </c>
      <c r="G1179" t="s">
        <v>90</v>
      </c>
      <c r="H1179" t="s">
        <v>429</v>
      </c>
      <c r="I1179" t="s">
        <v>106</v>
      </c>
      <c r="J1179" t="s">
        <v>114</v>
      </c>
      <c r="K1179" t="s">
        <v>1101</v>
      </c>
      <c r="L1179" t="s">
        <v>101</v>
      </c>
      <c r="M1179" t="s">
        <v>73</v>
      </c>
      <c r="N1179" t="s">
        <v>126</v>
      </c>
      <c r="O1179" t="s">
        <v>92</v>
      </c>
      <c r="P1179" t="s">
        <v>100</v>
      </c>
      <c r="Q1179" t="s">
        <v>73</v>
      </c>
      <c r="R1179" t="s">
        <v>2008</v>
      </c>
      <c r="S1179" t="s">
        <v>106</v>
      </c>
      <c r="T1179" t="s">
        <v>76</v>
      </c>
    </row>
    <row r="1180" spans="1:20" x14ac:dyDescent="0.25">
      <c r="A1180" s="1">
        <v>3738</v>
      </c>
      <c r="B1180" t="s">
        <v>21</v>
      </c>
      <c r="C1180" t="s">
        <v>34</v>
      </c>
      <c r="D1180" t="s">
        <v>50</v>
      </c>
      <c r="E1180" t="s">
        <v>65</v>
      </c>
      <c r="F1180" t="s">
        <v>73</v>
      </c>
      <c r="G1180" t="s">
        <v>98</v>
      </c>
      <c r="H1180" t="s">
        <v>1061</v>
      </c>
      <c r="I1180" t="s">
        <v>81</v>
      </c>
      <c r="J1180" t="s">
        <v>77</v>
      </c>
      <c r="K1180" t="s">
        <v>1163</v>
      </c>
      <c r="L1180" t="s">
        <v>126</v>
      </c>
      <c r="M1180" t="s">
        <v>73</v>
      </c>
      <c r="N1180" t="s">
        <v>126</v>
      </c>
      <c r="O1180" t="s">
        <v>97</v>
      </c>
      <c r="P1180" t="s">
        <v>817</v>
      </c>
      <c r="Q1180" t="s">
        <v>74</v>
      </c>
      <c r="R1180" t="s">
        <v>950</v>
      </c>
      <c r="S1180" t="s">
        <v>82</v>
      </c>
      <c r="T1180" t="s">
        <v>131</v>
      </c>
    </row>
    <row r="1181" spans="1:20" x14ac:dyDescent="0.25">
      <c r="A1181" s="1">
        <v>3739</v>
      </c>
      <c r="B1181" t="s">
        <v>21</v>
      </c>
      <c r="C1181" t="s">
        <v>35</v>
      </c>
      <c r="D1181" t="s">
        <v>50</v>
      </c>
      <c r="E1181" t="s">
        <v>59</v>
      </c>
      <c r="F1181" t="s">
        <v>73</v>
      </c>
      <c r="G1181" t="s">
        <v>80</v>
      </c>
      <c r="H1181" t="s">
        <v>482</v>
      </c>
      <c r="I1181" t="s">
        <v>81</v>
      </c>
      <c r="J1181" t="s">
        <v>107</v>
      </c>
      <c r="K1181" t="s">
        <v>1300</v>
      </c>
      <c r="L1181" t="s">
        <v>126</v>
      </c>
      <c r="M1181" t="s">
        <v>126</v>
      </c>
      <c r="N1181" t="s">
        <v>126</v>
      </c>
      <c r="O1181" t="s">
        <v>79</v>
      </c>
      <c r="P1181" t="s">
        <v>1349</v>
      </c>
      <c r="Q1181" t="s">
        <v>74</v>
      </c>
      <c r="R1181" t="s">
        <v>1591</v>
      </c>
      <c r="S1181" t="s">
        <v>106</v>
      </c>
      <c r="T1181" t="s">
        <v>1116</v>
      </c>
    </row>
    <row r="1182" spans="1:20" x14ac:dyDescent="0.25">
      <c r="A1182" s="1">
        <v>3740</v>
      </c>
      <c r="B1182" t="s">
        <v>21</v>
      </c>
      <c r="C1182" t="s">
        <v>36</v>
      </c>
      <c r="D1182" t="s">
        <v>50</v>
      </c>
      <c r="E1182" t="s">
        <v>62</v>
      </c>
      <c r="F1182" t="s">
        <v>74</v>
      </c>
      <c r="G1182" t="s">
        <v>73</v>
      </c>
      <c r="H1182" t="s">
        <v>809</v>
      </c>
      <c r="I1182" t="s">
        <v>117</v>
      </c>
      <c r="J1182" t="s">
        <v>98</v>
      </c>
      <c r="K1182" t="s">
        <v>88</v>
      </c>
      <c r="L1182" t="s">
        <v>73</v>
      </c>
      <c r="M1182" t="s">
        <v>74</v>
      </c>
      <c r="N1182" t="s">
        <v>1116</v>
      </c>
      <c r="O1182" t="s">
        <v>102</v>
      </c>
      <c r="P1182" t="s">
        <v>115</v>
      </c>
      <c r="Q1182" t="s">
        <v>73</v>
      </c>
      <c r="R1182" t="s">
        <v>2237</v>
      </c>
      <c r="S1182" t="s">
        <v>82</v>
      </c>
      <c r="T1182" t="s">
        <v>101</v>
      </c>
    </row>
    <row r="1183" spans="1:20" x14ac:dyDescent="0.25">
      <c r="A1183" s="1">
        <v>3741</v>
      </c>
      <c r="B1183" t="s">
        <v>21</v>
      </c>
      <c r="C1183" t="s">
        <v>37</v>
      </c>
      <c r="D1183" t="s">
        <v>50</v>
      </c>
      <c r="E1183" t="s">
        <v>54</v>
      </c>
      <c r="F1183" t="s">
        <v>73</v>
      </c>
      <c r="G1183" t="s">
        <v>82</v>
      </c>
      <c r="H1183" t="s">
        <v>591</v>
      </c>
      <c r="I1183" t="s">
        <v>75</v>
      </c>
      <c r="J1183" t="s">
        <v>79</v>
      </c>
      <c r="K1183" t="s">
        <v>975</v>
      </c>
      <c r="L1183" t="s">
        <v>73</v>
      </c>
      <c r="M1183" t="s">
        <v>73</v>
      </c>
      <c r="N1183" t="s">
        <v>74</v>
      </c>
      <c r="O1183" t="s">
        <v>103</v>
      </c>
      <c r="P1183" t="s">
        <v>335</v>
      </c>
      <c r="Q1183" t="s">
        <v>74</v>
      </c>
      <c r="R1183" t="s">
        <v>1841</v>
      </c>
      <c r="S1183" t="s">
        <v>82</v>
      </c>
      <c r="T1183" t="s">
        <v>83</v>
      </c>
    </row>
    <row r="1184" spans="1:20" x14ac:dyDescent="0.25">
      <c r="A1184" s="1">
        <v>3742</v>
      </c>
      <c r="B1184" t="s">
        <v>21</v>
      </c>
      <c r="C1184" t="s">
        <v>38</v>
      </c>
      <c r="D1184" t="s">
        <v>50</v>
      </c>
      <c r="E1184" t="s">
        <v>72</v>
      </c>
      <c r="F1184" t="s">
        <v>73</v>
      </c>
      <c r="G1184" t="s">
        <v>86</v>
      </c>
      <c r="H1184" t="s">
        <v>657</v>
      </c>
      <c r="I1184" t="s">
        <v>99</v>
      </c>
      <c r="J1184" t="s">
        <v>97</v>
      </c>
      <c r="K1184" t="s">
        <v>1135</v>
      </c>
      <c r="L1184" t="s">
        <v>101</v>
      </c>
      <c r="M1184" t="s">
        <v>74</v>
      </c>
      <c r="N1184" t="s">
        <v>73</v>
      </c>
      <c r="O1184" t="s">
        <v>113</v>
      </c>
      <c r="P1184" t="s">
        <v>609</v>
      </c>
      <c r="Q1184" t="s">
        <v>73</v>
      </c>
      <c r="R1184" t="s">
        <v>1869</v>
      </c>
      <c r="S1184" t="s">
        <v>82</v>
      </c>
      <c r="T1184" t="s">
        <v>131</v>
      </c>
    </row>
    <row r="1185" spans="1:20" x14ac:dyDescent="0.25">
      <c r="A1185" s="1">
        <v>3743</v>
      </c>
      <c r="B1185" t="s">
        <v>21</v>
      </c>
      <c r="C1185" t="s">
        <v>39</v>
      </c>
      <c r="D1185" t="s">
        <v>50</v>
      </c>
      <c r="E1185" t="s">
        <v>56</v>
      </c>
      <c r="F1185" t="s">
        <v>74</v>
      </c>
      <c r="G1185" t="s">
        <v>86</v>
      </c>
      <c r="H1185" t="s">
        <v>481</v>
      </c>
      <c r="I1185" t="s">
        <v>103</v>
      </c>
      <c r="J1185" t="s">
        <v>111</v>
      </c>
      <c r="K1185" t="s">
        <v>1183</v>
      </c>
      <c r="L1185" t="s">
        <v>73</v>
      </c>
      <c r="M1185" t="s">
        <v>74</v>
      </c>
      <c r="N1185" t="s">
        <v>126</v>
      </c>
      <c r="O1185" t="s">
        <v>86</v>
      </c>
      <c r="P1185" t="s">
        <v>397</v>
      </c>
      <c r="Q1185" t="s">
        <v>126</v>
      </c>
      <c r="R1185" t="s">
        <v>1696</v>
      </c>
      <c r="S1185" t="s">
        <v>116</v>
      </c>
      <c r="T1185" t="s">
        <v>1116</v>
      </c>
    </row>
    <row r="1186" spans="1:20" x14ac:dyDescent="0.25">
      <c r="A1186" s="1">
        <v>3744</v>
      </c>
      <c r="B1186" t="s">
        <v>21</v>
      </c>
      <c r="C1186" t="s">
        <v>24</v>
      </c>
      <c r="D1186" t="s">
        <v>51</v>
      </c>
      <c r="E1186" t="s">
        <v>41</v>
      </c>
      <c r="F1186" t="s">
        <v>74</v>
      </c>
      <c r="G1186" t="s">
        <v>102</v>
      </c>
      <c r="H1186" t="s">
        <v>689</v>
      </c>
      <c r="I1186" t="s">
        <v>86</v>
      </c>
      <c r="J1186" t="s">
        <v>118</v>
      </c>
      <c r="K1186" t="s">
        <v>1214</v>
      </c>
      <c r="L1186" t="s">
        <v>74</v>
      </c>
      <c r="M1186" t="s">
        <v>101</v>
      </c>
      <c r="N1186" t="s">
        <v>74</v>
      </c>
      <c r="O1186" t="s">
        <v>81</v>
      </c>
      <c r="P1186" t="s">
        <v>110</v>
      </c>
      <c r="Q1186" t="s">
        <v>74</v>
      </c>
      <c r="R1186" t="s">
        <v>1853</v>
      </c>
      <c r="S1186" t="s">
        <v>106</v>
      </c>
      <c r="T1186" t="s">
        <v>83</v>
      </c>
    </row>
    <row r="1187" spans="1:20" x14ac:dyDescent="0.25">
      <c r="A1187" s="1">
        <v>3745</v>
      </c>
      <c r="B1187" t="s">
        <v>21</v>
      </c>
      <c r="C1187" t="s">
        <v>25</v>
      </c>
      <c r="D1187" t="s">
        <v>51</v>
      </c>
      <c r="E1187" t="s">
        <v>61</v>
      </c>
      <c r="F1187" t="s">
        <v>73</v>
      </c>
      <c r="G1187" t="s">
        <v>78</v>
      </c>
      <c r="H1187" t="s">
        <v>901</v>
      </c>
      <c r="I1187" t="s">
        <v>103</v>
      </c>
      <c r="J1187" t="s">
        <v>107</v>
      </c>
      <c r="K1187" t="s">
        <v>1216</v>
      </c>
      <c r="L1187" t="s">
        <v>74</v>
      </c>
      <c r="M1187" t="s">
        <v>74</v>
      </c>
      <c r="N1187" t="s">
        <v>131</v>
      </c>
      <c r="O1187" t="s">
        <v>81</v>
      </c>
      <c r="P1187" t="s">
        <v>120</v>
      </c>
      <c r="Q1187" t="s">
        <v>73</v>
      </c>
      <c r="R1187" t="s">
        <v>1413</v>
      </c>
      <c r="S1187" t="s">
        <v>85</v>
      </c>
      <c r="T1187" t="s">
        <v>1116</v>
      </c>
    </row>
    <row r="1188" spans="1:20" x14ac:dyDescent="0.25">
      <c r="A1188" s="1">
        <v>3746</v>
      </c>
      <c r="B1188" t="s">
        <v>21</v>
      </c>
      <c r="C1188" t="s">
        <v>26</v>
      </c>
      <c r="D1188" t="s">
        <v>51</v>
      </c>
      <c r="E1188" t="s">
        <v>42</v>
      </c>
      <c r="F1188" t="s">
        <v>74</v>
      </c>
      <c r="G1188" t="s">
        <v>79</v>
      </c>
      <c r="H1188" t="s">
        <v>583</v>
      </c>
      <c r="I1188" t="s">
        <v>77</v>
      </c>
      <c r="J1188" t="s">
        <v>80</v>
      </c>
      <c r="K1188" t="s">
        <v>1193</v>
      </c>
      <c r="L1188" t="s">
        <v>126</v>
      </c>
      <c r="M1188" t="s">
        <v>101</v>
      </c>
      <c r="N1188" t="s">
        <v>126</v>
      </c>
      <c r="O1188" t="s">
        <v>94</v>
      </c>
      <c r="P1188" t="s">
        <v>782</v>
      </c>
      <c r="Q1188" t="s">
        <v>74</v>
      </c>
      <c r="R1188" t="s">
        <v>1570</v>
      </c>
      <c r="S1188" t="s">
        <v>87</v>
      </c>
      <c r="T1188" t="s">
        <v>1116</v>
      </c>
    </row>
    <row r="1189" spans="1:20" x14ac:dyDescent="0.25">
      <c r="A1189" s="1">
        <v>3747</v>
      </c>
      <c r="B1189" t="s">
        <v>21</v>
      </c>
      <c r="C1189" t="s">
        <v>27</v>
      </c>
      <c r="D1189" t="s">
        <v>51</v>
      </c>
      <c r="E1189" t="s">
        <v>60</v>
      </c>
      <c r="F1189" t="s">
        <v>73</v>
      </c>
      <c r="G1189" t="s">
        <v>76</v>
      </c>
      <c r="H1189" t="s">
        <v>389</v>
      </c>
      <c r="I1189" t="s">
        <v>89</v>
      </c>
      <c r="J1189" t="s">
        <v>79</v>
      </c>
      <c r="K1189" t="s">
        <v>1175</v>
      </c>
      <c r="L1189" t="s">
        <v>73</v>
      </c>
      <c r="M1189" t="s">
        <v>73</v>
      </c>
      <c r="N1189" t="s">
        <v>126</v>
      </c>
      <c r="O1189" t="s">
        <v>103</v>
      </c>
      <c r="P1189" t="s">
        <v>609</v>
      </c>
      <c r="Q1189" t="s">
        <v>74</v>
      </c>
      <c r="R1189" t="s">
        <v>2056</v>
      </c>
      <c r="S1189" t="s">
        <v>78</v>
      </c>
      <c r="T1189" t="s">
        <v>101</v>
      </c>
    </row>
    <row r="1190" spans="1:20" x14ac:dyDescent="0.25">
      <c r="A1190" s="1">
        <v>3748</v>
      </c>
      <c r="B1190" t="s">
        <v>21</v>
      </c>
      <c r="C1190" t="s">
        <v>28</v>
      </c>
      <c r="D1190" t="s">
        <v>51</v>
      </c>
      <c r="E1190" t="s">
        <v>45</v>
      </c>
      <c r="F1190" t="s">
        <v>74</v>
      </c>
      <c r="G1190" t="s">
        <v>86</v>
      </c>
      <c r="H1190" t="s">
        <v>551</v>
      </c>
      <c r="I1190" t="s">
        <v>92</v>
      </c>
      <c r="J1190" t="s">
        <v>108</v>
      </c>
      <c r="K1190" t="s">
        <v>1346</v>
      </c>
      <c r="L1190" t="s">
        <v>101</v>
      </c>
      <c r="M1190" t="s">
        <v>73</v>
      </c>
      <c r="N1190" t="s">
        <v>101</v>
      </c>
      <c r="O1190" t="s">
        <v>94</v>
      </c>
      <c r="P1190" t="s">
        <v>94</v>
      </c>
      <c r="Q1190" t="s">
        <v>73</v>
      </c>
      <c r="R1190" t="s">
        <v>1571</v>
      </c>
      <c r="S1190" t="s">
        <v>89</v>
      </c>
      <c r="T1190" t="s">
        <v>76</v>
      </c>
    </row>
    <row r="1191" spans="1:20" x14ac:dyDescent="0.25">
      <c r="A1191" s="1">
        <v>3749</v>
      </c>
      <c r="B1191" t="s">
        <v>21</v>
      </c>
      <c r="C1191" t="s">
        <v>40</v>
      </c>
      <c r="D1191" t="s">
        <v>51</v>
      </c>
      <c r="E1191" t="s">
        <v>64</v>
      </c>
      <c r="F1191" t="s">
        <v>73</v>
      </c>
      <c r="G1191" t="s">
        <v>123</v>
      </c>
      <c r="H1191" t="s">
        <v>362</v>
      </c>
      <c r="I1191" t="s">
        <v>90</v>
      </c>
      <c r="J1191" t="s">
        <v>79</v>
      </c>
      <c r="K1191" t="s">
        <v>1289</v>
      </c>
      <c r="L1191" t="s">
        <v>126</v>
      </c>
      <c r="M1191" t="s">
        <v>126</v>
      </c>
      <c r="N1191" t="s">
        <v>73</v>
      </c>
      <c r="O1191" t="s">
        <v>97</v>
      </c>
      <c r="P1191" t="s">
        <v>1242</v>
      </c>
      <c r="Q1191" t="s">
        <v>126</v>
      </c>
      <c r="R1191" t="s">
        <v>1942</v>
      </c>
      <c r="S1191" t="s">
        <v>85</v>
      </c>
      <c r="T1191" t="s">
        <v>126</v>
      </c>
    </row>
    <row r="1192" spans="1:20" x14ac:dyDescent="0.25">
      <c r="A1192" s="1">
        <v>3750</v>
      </c>
      <c r="B1192" t="s">
        <v>21</v>
      </c>
      <c r="C1192" t="s">
        <v>30</v>
      </c>
      <c r="D1192" t="s">
        <v>51</v>
      </c>
      <c r="E1192" t="s">
        <v>67</v>
      </c>
      <c r="F1192" t="s">
        <v>74</v>
      </c>
      <c r="G1192" t="s">
        <v>90</v>
      </c>
      <c r="H1192" t="s">
        <v>438</v>
      </c>
      <c r="I1192" t="s">
        <v>75</v>
      </c>
      <c r="J1192" t="s">
        <v>95</v>
      </c>
      <c r="K1192" t="s">
        <v>1378</v>
      </c>
      <c r="L1192" t="s">
        <v>74</v>
      </c>
      <c r="M1192" t="s">
        <v>74</v>
      </c>
      <c r="N1192" t="s">
        <v>73</v>
      </c>
      <c r="O1192" t="s">
        <v>113</v>
      </c>
      <c r="P1192" t="s">
        <v>829</v>
      </c>
      <c r="Q1192" t="s">
        <v>74</v>
      </c>
      <c r="R1192" t="s">
        <v>1758</v>
      </c>
      <c r="S1192" t="s">
        <v>96</v>
      </c>
      <c r="T1192" t="s">
        <v>76</v>
      </c>
    </row>
    <row r="1193" spans="1:20" x14ac:dyDescent="0.25">
      <c r="A1193" s="1">
        <v>3751</v>
      </c>
      <c r="B1193" t="s">
        <v>21</v>
      </c>
      <c r="C1193" t="s">
        <v>31</v>
      </c>
      <c r="D1193" t="s">
        <v>51</v>
      </c>
      <c r="E1193" t="s">
        <v>52</v>
      </c>
      <c r="F1193" t="s">
        <v>73</v>
      </c>
      <c r="G1193" t="s">
        <v>75</v>
      </c>
      <c r="H1193" t="s">
        <v>573</v>
      </c>
      <c r="I1193" t="s">
        <v>92</v>
      </c>
      <c r="J1193" t="s">
        <v>105</v>
      </c>
      <c r="K1193" t="s">
        <v>1143</v>
      </c>
      <c r="L1193" t="s">
        <v>73</v>
      </c>
      <c r="M1193" t="s">
        <v>73</v>
      </c>
      <c r="N1193" t="s">
        <v>101</v>
      </c>
      <c r="O1193" t="s">
        <v>75</v>
      </c>
      <c r="P1193" t="s">
        <v>447</v>
      </c>
      <c r="Q1193" t="s">
        <v>126</v>
      </c>
      <c r="R1193" t="s">
        <v>2223</v>
      </c>
      <c r="S1193" t="s">
        <v>87</v>
      </c>
      <c r="T1193" t="s">
        <v>126</v>
      </c>
    </row>
    <row r="1194" spans="1:20" x14ac:dyDescent="0.25">
      <c r="A1194" s="1">
        <v>3752</v>
      </c>
      <c r="B1194" t="s">
        <v>21</v>
      </c>
      <c r="C1194" t="s">
        <v>32</v>
      </c>
      <c r="D1194" t="s">
        <v>51</v>
      </c>
      <c r="E1194" t="s">
        <v>48</v>
      </c>
      <c r="F1194" t="s">
        <v>74</v>
      </c>
      <c r="G1194" t="s">
        <v>77</v>
      </c>
      <c r="H1194" t="s">
        <v>814</v>
      </c>
      <c r="I1194" t="s">
        <v>103</v>
      </c>
      <c r="J1194" t="s">
        <v>104</v>
      </c>
      <c r="K1194" t="s">
        <v>1301</v>
      </c>
      <c r="L1194" t="s">
        <v>74</v>
      </c>
      <c r="M1194" t="s">
        <v>74</v>
      </c>
      <c r="N1194" t="s">
        <v>1116</v>
      </c>
      <c r="O1194" t="s">
        <v>108</v>
      </c>
      <c r="P1194" t="s">
        <v>1128</v>
      </c>
      <c r="Q1194" t="s">
        <v>126</v>
      </c>
      <c r="R1194" t="s">
        <v>1770</v>
      </c>
      <c r="S1194" t="s">
        <v>106</v>
      </c>
      <c r="T1194" t="s">
        <v>131</v>
      </c>
    </row>
    <row r="1195" spans="1:20" x14ac:dyDescent="0.25">
      <c r="A1195" s="1">
        <v>3753</v>
      </c>
      <c r="B1195" t="s">
        <v>21</v>
      </c>
      <c r="C1195" t="s">
        <v>33</v>
      </c>
      <c r="D1195" t="s">
        <v>51</v>
      </c>
      <c r="E1195" t="s">
        <v>46</v>
      </c>
      <c r="F1195" t="s">
        <v>73</v>
      </c>
      <c r="G1195" t="s">
        <v>77</v>
      </c>
      <c r="H1195" t="s">
        <v>225</v>
      </c>
      <c r="I1195" t="s">
        <v>81</v>
      </c>
      <c r="J1195" t="s">
        <v>79</v>
      </c>
      <c r="K1195" t="s">
        <v>1167</v>
      </c>
      <c r="L1195" t="s">
        <v>74</v>
      </c>
      <c r="M1195" t="s">
        <v>73</v>
      </c>
      <c r="N1195" t="s">
        <v>74</v>
      </c>
      <c r="O1195" t="s">
        <v>79</v>
      </c>
      <c r="P1195" t="s">
        <v>1300</v>
      </c>
      <c r="Q1195" t="s">
        <v>126</v>
      </c>
      <c r="R1195" t="s">
        <v>662</v>
      </c>
      <c r="S1195" t="s">
        <v>87</v>
      </c>
      <c r="T1195" t="s">
        <v>101</v>
      </c>
    </row>
    <row r="1196" spans="1:20" x14ac:dyDescent="0.25">
      <c r="A1196" s="1">
        <v>3754</v>
      </c>
      <c r="B1196" t="s">
        <v>21</v>
      </c>
      <c r="C1196" t="s">
        <v>34</v>
      </c>
      <c r="D1196" t="s">
        <v>51</v>
      </c>
      <c r="E1196" t="s">
        <v>60</v>
      </c>
      <c r="F1196" t="s">
        <v>74</v>
      </c>
      <c r="G1196" t="s">
        <v>79</v>
      </c>
      <c r="H1196" t="s">
        <v>941</v>
      </c>
      <c r="I1196" t="s">
        <v>98</v>
      </c>
      <c r="J1196" t="s">
        <v>79</v>
      </c>
      <c r="K1196" t="s">
        <v>1312</v>
      </c>
      <c r="L1196" t="s">
        <v>126</v>
      </c>
      <c r="M1196" t="s">
        <v>73</v>
      </c>
      <c r="N1196" t="s">
        <v>126</v>
      </c>
      <c r="O1196" t="s">
        <v>88</v>
      </c>
      <c r="P1196" t="s">
        <v>1086</v>
      </c>
      <c r="Q1196" t="s">
        <v>126</v>
      </c>
      <c r="R1196" t="s">
        <v>1722</v>
      </c>
      <c r="S1196" t="s">
        <v>82</v>
      </c>
      <c r="T1196" t="s">
        <v>83</v>
      </c>
    </row>
    <row r="1197" spans="1:20" x14ac:dyDescent="0.25">
      <c r="A1197" s="1">
        <v>3755</v>
      </c>
      <c r="B1197" t="s">
        <v>21</v>
      </c>
      <c r="C1197" t="s">
        <v>35</v>
      </c>
      <c r="D1197" t="s">
        <v>51</v>
      </c>
      <c r="E1197" t="s">
        <v>43</v>
      </c>
      <c r="F1197" t="s">
        <v>73</v>
      </c>
      <c r="G1197" t="s">
        <v>109</v>
      </c>
      <c r="H1197" t="s">
        <v>1036</v>
      </c>
      <c r="I1197" t="s">
        <v>102</v>
      </c>
      <c r="J1197" t="s">
        <v>111</v>
      </c>
      <c r="K1197" t="s">
        <v>1183</v>
      </c>
      <c r="L1197" t="s">
        <v>126</v>
      </c>
      <c r="M1197" t="s">
        <v>73</v>
      </c>
      <c r="N1197" t="s">
        <v>73</v>
      </c>
      <c r="O1197" t="s">
        <v>86</v>
      </c>
      <c r="P1197" t="s">
        <v>944</v>
      </c>
      <c r="Q1197" t="s">
        <v>126</v>
      </c>
      <c r="R1197" t="s">
        <v>1590</v>
      </c>
      <c r="S1197" t="s">
        <v>85</v>
      </c>
      <c r="T1197" t="s">
        <v>131</v>
      </c>
    </row>
    <row r="1198" spans="1:20" x14ac:dyDescent="0.25">
      <c r="A1198" s="1">
        <v>3756</v>
      </c>
      <c r="B1198" t="s">
        <v>21</v>
      </c>
      <c r="C1198" t="s">
        <v>36</v>
      </c>
      <c r="D1198" t="s">
        <v>51</v>
      </c>
      <c r="E1198" t="s">
        <v>70</v>
      </c>
      <c r="F1198" t="s">
        <v>73</v>
      </c>
      <c r="G1198" t="s">
        <v>98</v>
      </c>
      <c r="H1198" t="s">
        <v>718</v>
      </c>
      <c r="I1198" t="s">
        <v>92</v>
      </c>
      <c r="J1198" t="s">
        <v>105</v>
      </c>
      <c r="K1198" t="s">
        <v>1271</v>
      </c>
      <c r="L1198" t="s">
        <v>126</v>
      </c>
      <c r="M1198" t="s">
        <v>126</v>
      </c>
      <c r="N1198" t="s">
        <v>101</v>
      </c>
      <c r="O1198" t="s">
        <v>94</v>
      </c>
      <c r="P1198" t="s">
        <v>910</v>
      </c>
      <c r="Q1198" t="s">
        <v>74</v>
      </c>
      <c r="R1198" t="s">
        <v>1992</v>
      </c>
      <c r="S1198" t="s">
        <v>117</v>
      </c>
      <c r="T1198" t="s">
        <v>1116</v>
      </c>
    </row>
    <row r="1199" spans="1:20" x14ac:dyDescent="0.25">
      <c r="A1199" s="1">
        <v>3757</v>
      </c>
      <c r="B1199" t="s">
        <v>21</v>
      </c>
      <c r="C1199" t="s">
        <v>37</v>
      </c>
      <c r="D1199" t="s">
        <v>51</v>
      </c>
      <c r="E1199" t="s">
        <v>46</v>
      </c>
      <c r="F1199" t="s">
        <v>74</v>
      </c>
      <c r="G1199" t="s">
        <v>78</v>
      </c>
      <c r="H1199" t="s">
        <v>466</v>
      </c>
      <c r="I1199" t="s">
        <v>95</v>
      </c>
      <c r="J1199" t="s">
        <v>119</v>
      </c>
      <c r="K1199" t="s">
        <v>1243</v>
      </c>
      <c r="L1199" t="s">
        <v>74</v>
      </c>
      <c r="M1199" t="s">
        <v>101</v>
      </c>
      <c r="N1199" t="s">
        <v>126</v>
      </c>
      <c r="O1199" t="s">
        <v>106</v>
      </c>
      <c r="P1199" t="s">
        <v>84</v>
      </c>
      <c r="Q1199" t="s">
        <v>73</v>
      </c>
      <c r="R1199" t="s">
        <v>1915</v>
      </c>
      <c r="S1199" t="s">
        <v>85</v>
      </c>
      <c r="T1199" t="s">
        <v>131</v>
      </c>
    </row>
    <row r="1200" spans="1:20" x14ac:dyDescent="0.25">
      <c r="A1200" s="1">
        <v>3758</v>
      </c>
      <c r="B1200" t="s">
        <v>21</v>
      </c>
      <c r="C1200" t="s">
        <v>38</v>
      </c>
      <c r="D1200" t="s">
        <v>51</v>
      </c>
      <c r="E1200" t="s">
        <v>47</v>
      </c>
      <c r="F1200" t="s">
        <v>73</v>
      </c>
      <c r="G1200" t="s">
        <v>92</v>
      </c>
      <c r="H1200" t="s">
        <v>368</v>
      </c>
      <c r="I1200" t="s">
        <v>86</v>
      </c>
      <c r="J1200" t="s">
        <v>88</v>
      </c>
      <c r="K1200" t="s">
        <v>1300</v>
      </c>
      <c r="L1200" t="s">
        <v>74</v>
      </c>
      <c r="M1200" t="s">
        <v>74</v>
      </c>
      <c r="N1200" t="s">
        <v>101</v>
      </c>
      <c r="O1200" t="s">
        <v>93</v>
      </c>
      <c r="P1200" t="s">
        <v>899</v>
      </c>
      <c r="Q1200" t="s">
        <v>74</v>
      </c>
      <c r="R1200" t="s">
        <v>1555</v>
      </c>
      <c r="S1200" t="s">
        <v>96</v>
      </c>
      <c r="T1200" t="s">
        <v>76</v>
      </c>
    </row>
    <row r="1201" spans="1:20" x14ac:dyDescent="0.25">
      <c r="A1201" s="1">
        <v>3759</v>
      </c>
      <c r="B1201" t="s">
        <v>21</v>
      </c>
      <c r="C1201" t="s">
        <v>39</v>
      </c>
      <c r="D1201" t="s">
        <v>51</v>
      </c>
      <c r="E1201" t="s">
        <v>52</v>
      </c>
      <c r="F1201" t="s">
        <v>74</v>
      </c>
      <c r="G1201" t="s">
        <v>116</v>
      </c>
      <c r="H1201" t="s">
        <v>679</v>
      </c>
      <c r="I1201" t="s">
        <v>90</v>
      </c>
      <c r="J1201" t="s">
        <v>107</v>
      </c>
      <c r="K1201" t="s">
        <v>1119</v>
      </c>
      <c r="L1201" t="s">
        <v>74</v>
      </c>
      <c r="M1201" t="s">
        <v>126</v>
      </c>
      <c r="N1201" t="s">
        <v>1116</v>
      </c>
      <c r="O1201" t="s">
        <v>86</v>
      </c>
      <c r="P1201" t="s">
        <v>842</v>
      </c>
      <c r="Q1201" t="s">
        <v>73</v>
      </c>
      <c r="R1201" t="s">
        <v>1554</v>
      </c>
      <c r="S1201" t="s">
        <v>96</v>
      </c>
      <c r="T1201" t="s">
        <v>1116</v>
      </c>
    </row>
    <row r="1202" spans="1:20" x14ac:dyDescent="0.25">
      <c r="A1202" s="1">
        <v>3760</v>
      </c>
      <c r="B1202" t="s">
        <v>21</v>
      </c>
      <c r="C1202" t="s">
        <v>24</v>
      </c>
      <c r="D1202" t="s">
        <v>52</v>
      </c>
      <c r="E1202" t="s">
        <v>69</v>
      </c>
      <c r="F1202" t="s">
        <v>74</v>
      </c>
      <c r="G1202" t="s">
        <v>87</v>
      </c>
      <c r="H1202" t="s">
        <v>519</v>
      </c>
      <c r="I1202" t="s">
        <v>96</v>
      </c>
      <c r="J1202" t="s">
        <v>86</v>
      </c>
      <c r="K1202" t="s">
        <v>877</v>
      </c>
      <c r="L1202" t="s">
        <v>73</v>
      </c>
      <c r="M1202" t="s">
        <v>73</v>
      </c>
      <c r="N1202" t="s">
        <v>101</v>
      </c>
      <c r="O1202" t="s">
        <v>81</v>
      </c>
      <c r="P1202" t="s">
        <v>806</v>
      </c>
      <c r="Q1202" t="s">
        <v>73</v>
      </c>
      <c r="R1202" t="s">
        <v>1408</v>
      </c>
      <c r="S1202" t="s">
        <v>85</v>
      </c>
      <c r="T1202" t="s">
        <v>101</v>
      </c>
    </row>
    <row r="1203" spans="1:20" x14ac:dyDescent="0.25">
      <c r="A1203" s="1">
        <v>3761</v>
      </c>
      <c r="B1203" t="s">
        <v>21</v>
      </c>
      <c r="C1203" t="s">
        <v>25</v>
      </c>
      <c r="D1203" t="s">
        <v>52</v>
      </c>
      <c r="E1203" t="s">
        <v>42</v>
      </c>
      <c r="F1203" t="s">
        <v>73</v>
      </c>
      <c r="G1203" t="s">
        <v>93</v>
      </c>
      <c r="H1203" t="s">
        <v>246</v>
      </c>
      <c r="I1203" t="s">
        <v>99</v>
      </c>
      <c r="J1203" t="s">
        <v>94</v>
      </c>
      <c r="K1203" t="s">
        <v>1130</v>
      </c>
      <c r="L1203" t="s">
        <v>74</v>
      </c>
      <c r="M1203" t="s">
        <v>73</v>
      </c>
      <c r="N1203" t="s">
        <v>101</v>
      </c>
      <c r="O1203" t="s">
        <v>86</v>
      </c>
      <c r="P1203" t="s">
        <v>1101</v>
      </c>
      <c r="Q1203" t="s">
        <v>126</v>
      </c>
      <c r="R1203" t="s">
        <v>1454</v>
      </c>
      <c r="S1203" t="s">
        <v>116</v>
      </c>
      <c r="T1203" t="s">
        <v>131</v>
      </c>
    </row>
    <row r="1204" spans="1:20" x14ac:dyDescent="0.25">
      <c r="A1204" s="1">
        <v>3762</v>
      </c>
      <c r="B1204" t="s">
        <v>21</v>
      </c>
      <c r="C1204" t="s">
        <v>26</v>
      </c>
      <c r="D1204" t="s">
        <v>52</v>
      </c>
      <c r="E1204" t="s">
        <v>47</v>
      </c>
      <c r="F1204" t="s">
        <v>74</v>
      </c>
      <c r="G1204" t="s">
        <v>77</v>
      </c>
      <c r="H1204" t="s">
        <v>563</v>
      </c>
      <c r="I1204" t="s">
        <v>98</v>
      </c>
      <c r="J1204" t="s">
        <v>86</v>
      </c>
      <c r="K1204" t="s">
        <v>1157</v>
      </c>
      <c r="L1204" t="s">
        <v>126</v>
      </c>
      <c r="M1204" t="s">
        <v>73</v>
      </c>
      <c r="N1204" t="s">
        <v>101</v>
      </c>
      <c r="O1204" t="s">
        <v>79</v>
      </c>
      <c r="P1204" t="s">
        <v>397</v>
      </c>
      <c r="Q1204" t="s">
        <v>73</v>
      </c>
      <c r="R1204" t="s">
        <v>1599</v>
      </c>
      <c r="S1204" t="s">
        <v>85</v>
      </c>
      <c r="T1204" t="s">
        <v>1116</v>
      </c>
    </row>
    <row r="1205" spans="1:20" x14ac:dyDescent="0.25">
      <c r="A1205" s="1">
        <v>3763</v>
      </c>
      <c r="B1205" t="s">
        <v>21</v>
      </c>
      <c r="C1205" t="s">
        <v>27</v>
      </c>
      <c r="D1205" t="s">
        <v>52</v>
      </c>
      <c r="E1205" t="s">
        <v>46</v>
      </c>
      <c r="F1205" t="s">
        <v>74</v>
      </c>
      <c r="G1205" t="s">
        <v>96</v>
      </c>
      <c r="H1205" t="s">
        <v>242</v>
      </c>
      <c r="I1205" t="s">
        <v>98</v>
      </c>
      <c r="J1205" t="s">
        <v>108</v>
      </c>
      <c r="K1205" t="s">
        <v>1140</v>
      </c>
      <c r="L1205" t="s">
        <v>74</v>
      </c>
      <c r="M1205" t="s">
        <v>126</v>
      </c>
      <c r="N1205" t="s">
        <v>74</v>
      </c>
      <c r="O1205" t="s">
        <v>79</v>
      </c>
      <c r="P1205" t="s">
        <v>842</v>
      </c>
      <c r="Q1205" t="s">
        <v>74</v>
      </c>
      <c r="R1205" t="s">
        <v>1582</v>
      </c>
      <c r="S1205" t="s">
        <v>85</v>
      </c>
      <c r="T1205" t="s">
        <v>131</v>
      </c>
    </row>
    <row r="1206" spans="1:20" x14ac:dyDescent="0.25">
      <c r="A1206" s="1">
        <v>3764</v>
      </c>
      <c r="B1206" t="s">
        <v>21</v>
      </c>
      <c r="C1206" t="s">
        <v>28</v>
      </c>
      <c r="D1206" t="s">
        <v>52</v>
      </c>
      <c r="E1206" t="s">
        <v>49</v>
      </c>
      <c r="F1206" t="s">
        <v>73</v>
      </c>
      <c r="G1206" t="s">
        <v>95</v>
      </c>
      <c r="H1206" t="s">
        <v>520</v>
      </c>
      <c r="I1206" t="s">
        <v>114</v>
      </c>
      <c r="J1206" t="s">
        <v>111</v>
      </c>
      <c r="K1206" t="s">
        <v>1270</v>
      </c>
      <c r="L1206" t="s">
        <v>101</v>
      </c>
      <c r="M1206" t="s">
        <v>74</v>
      </c>
      <c r="N1206" t="s">
        <v>74</v>
      </c>
      <c r="O1206" t="s">
        <v>80</v>
      </c>
      <c r="P1206" t="s">
        <v>1238</v>
      </c>
      <c r="Q1206" t="s">
        <v>74</v>
      </c>
      <c r="R1206" t="s">
        <v>893</v>
      </c>
      <c r="S1206" t="s">
        <v>85</v>
      </c>
      <c r="T1206" t="s">
        <v>76</v>
      </c>
    </row>
    <row r="1207" spans="1:20" x14ac:dyDescent="0.25">
      <c r="A1207" s="1">
        <v>3765</v>
      </c>
      <c r="B1207" t="s">
        <v>21</v>
      </c>
      <c r="C1207" t="s">
        <v>40</v>
      </c>
      <c r="D1207" t="s">
        <v>52</v>
      </c>
      <c r="E1207" t="s">
        <v>60</v>
      </c>
      <c r="F1207" t="s">
        <v>73</v>
      </c>
      <c r="G1207" t="s">
        <v>102</v>
      </c>
      <c r="H1207" t="s">
        <v>226</v>
      </c>
      <c r="I1207" t="s">
        <v>77</v>
      </c>
      <c r="J1207" t="s">
        <v>105</v>
      </c>
      <c r="K1207" t="s">
        <v>1203</v>
      </c>
      <c r="L1207" t="s">
        <v>74</v>
      </c>
      <c r="M1207" t="s">
        <v>74</v>
      </c>
      <c r="N1207" t="s">
        <v>73</v>
      </c>
      <c r="O1207" t="s">
        <v>107</v>
      </c>
      <c r="P1207" t="s">
        <v>961</v>
      </c>
      <c r="Q1207" t="s">
        <v>74</v>
      </c>
      <c r="R1207" t="s">
        <v>1488</v>
      </c>
      <c r="S1207" t="s">
        <v>85</v>
      </c>
      <c r="T1207" t="s">
        <v>1116</v>
      </c>
    </row>
    <row r="1208" spans="1:20" x14ac:dyDescent="0.25">
      <c r="A1208" s="1">
        <v>3766</v>
      </c>
      <c r="B1208" t="s">
        <v>21</v>
      </c>
      <c r="C1208" t="s">
        <v>29</v>
      </c>
      <c r="D1208" t="s">
        <v>52</v>
      </c>
      <c r="E1208" t="s">
        <v>64</v>
      </c>
      <c r="F1208" t="s">
        <v>74</v>
      </c>
      <c r="G1208" t="s">
        <v>92</v>
      </c>
      <c r="H1208" t="s">
        <v>446</v>
      </c>
      <c r="I1208" t="s">
        <v>86</v>
      </c>
      <c r="J1208" t="s">
        <v>105</v>
      </c>
      <c r="K1208" t="s">
        <v>1356</v>
      </c>
      <c r="L1208" t="s">
        <v>74</v>
      </c>
      <c r="M1208" t="s">
        <v>126</v>
      </c>
      <c r="N1208" t="s">
        <v>74</v>
      </c>
      <c r="O1208" t="s">
        <v>111</v>
      </c>
      <c r="P1208" t="s">
        <v>1265</v>
      </c>
      <c r="Q1208" t="s">
        <v>126</v>
      </c>
      <c r="R1208" t="s">
        <v>1465</v>
      </c>
      <c r="S1208" t="s">
        <v>106</v>
      </c>
      <c r="T1208" t="s">
        <v>117</v>
      </c>
    </row>
    <row r="1209" spans="1:20" x14ac:dyDescent="0.25">
      <c r="A1209" s="1">
        <v>3767</v>
      </c>
      <c r="B1209" t="s">
        <v>21</v>
      </c>
      <c r="C1209" t="s">
        <v>31</v>
      </c>
      <c r="D1209" t="s">
        <v>52</v>
      </c>
      <c r="E1209" t="s">
        <v>51</v>
      </c>
      <c r="F1209" t="s">
        <v>74</v>
      </c>
      <c r="G1209" t="s">
        <v>79</v>
      </c>
      <c r="H1209" t="s">
        <v>1049</v>
      </c>
      <c r="I1209" t="s">
        <v>92</v>
      </c>
      <c r="J1209" t="s">
        <v>108</v>
      </c>
      <c r="K1209" t="s">
        <v>1319</v>
      </c>
      <c r="L1209" t="s">
        <v>126</v>
      </c>
      <c r="M1209" t="s">
        <v>73</v>
      </c>
      <c r="N1209" t="s">
        <v>74</v>
      </c>
      <c r="O1209" t="s">
        <v>108</v>
      </c>
      <c r="P1209" t="s">
        <v>946</v>
      </c>
      <c r="Q1209" t="s">
        <v>74</v>
      </c>
      <c r="R1209" t="s">
        <v>2226</v>
      </c>
      <c r="S1209" t="s">
        <v>82</v>
      </c>
      <c r="T1209" t="s">
        <v>117</v>
      </c>
    </row>
    <row r="1210" spans="1:20" x14ac:dyDescent="0.25">
      <c r="A1210" s="1">
        <v>3768</v>
      </c>
      <c r="B1210" t="s">
        <v>21</v>
      </c>
      <c r="C1210" t="s">
        <v>32</v>
      </c>
      <c r="D1210" t="s">
        <v>52</v>
      </c>
      <c r="E1210" t="s">
        <v>46</v>
      </c>
      <c r="F1210" t="s">
        <v>73</v>
      </c>
      <c r="G1210" t="s">
        <v>89</v>
      </c>
      <c r="H1210" t="s">
        <v>607</v>
      </c>
      <c r="I1210" t="s">
        <v>98</v>
      </c>
      <c r="J1210" t="s">
        <v>80</v>
      </c>
      <c r="K1210" t="s">
        <v>1298</v>
      </c>
      <c r="L1210" t="s">
        <v>74</v>
      </c>
      <c r="M1210" t="s">
        <v>73</v>
      </c>
      <c r="N1210" t="s">
        <v>131</v>
      </c>
      <c r="O1210" t="s">
        <v>75</v>
      </c>
      <c r="P1210" t="s">
        <v>121</v>
      </c>
      <c r="Q1210" t="s">
        <v>73</v>
      </c>
      <c r="R1210" t="s">
        <v>1765</v>
      </c>
      <c r="S1210" t="s">
        <v>96</v>
      </c>
      <c r="T1210" t="s">
        <v>1116</v>
      </c>
    </row>
    <row r="1211" spans="1:20" x14ac:dyDescent="0.25">
      <c r="A1211" s="1">
        <v>3769</v>
      </c>
      <c r="B1211" t="s">
        <v>21</v>
      </c>
      <c r="C1211" t="s">
        <v>33</v>
      </c>
      <c r="D1211" t="s">
        <v>52</v>
      </c>
      <c r="E1211" t="s">
        <v>43</v>
      </c>
      <c r="F1211" t="s">
        <v>74</v>
      </c>
      <c r="G1211" t="s">
        <v>102</v>
      </c>
      <c r="H1211" t="s">
        <v>225</v>
      </c>
      <c r="I1211" t="s">
        <v>103</v>
      </c>
      <c r="J1211" t="s">
        <v>94</v>
      </c>
      <c r="K1211" t="s">
        <v>1265</v>
      </c>
      <c r="L1211" t="s">
        <v>74</v>
      </c>
      <c r="M1211" t="s">
        <v>74</v>
      </c>
      <c r="N1211" t="s">
        <v>101</v>
      </c>
      <c r="O1211" t="s">
        <v>92</v>
      </c>
      <c r="P1211" t="s">
        <v>124</v>
      </c>
      <c r="Q1211" t="s">
        <v>74</v>
      </c>
      <c r="R1211" t="s">
        <v>1768</v>
      </c>
      <c r="S1211" t="s">
        <v>96</v>
      </c>
      <c r="T1211" t="s">
        <v>101</v>
      </c>
    </row>
    <row r="1212" spans="1:20" x14ac:dyDescent="0.25">
      <c r="A1212" s="1">
        <v>3770</v>
      </c>
      <c r="B1212" t="s">
        <v>21</v>
      </c>
      <c r="C1212" t="s">
        <v>34</v>
      </c>
      <c r="D1212" t="s">
        <v>52</v>
      </c>
      <c r="E1212" t="s">
        <v>67</v>
      </c>
      <c r="F1212" t="s">
        <v>73</v>
      </c>
      <c r="G1212" t="s">
        <v>95</v>
      </c>
      <c r="H1212" t="s">
        <v>270</v>
      </c>
      <c r="I1212" t="s">
        <v>108</v>
      </c>
      <c r="J1212" t="s">
        <v>110</v>
      </c>
      <c r="K1212" t="s">
        <v>1179</v>
      </c>
      <c r="L1212" t="s">
        <v>1116</v>
      </c>
      <c r="M1212" t="s">
        <v>126</v>
      </c>
      <c r="N1212" t="s">
        <v>74</v>
      </c>
      <c r="O1212" t="s">
        <v>77</v>
      </c>
      <c r="P1212" t="s">
        <v>1018</v>
      </c>
      <c r="Q1212" t="s">
        <v>73</v>
      </c>
      <c r="R1212" t="s">
        <v>744</v>
      </c>
      <c r="S1212" t="s">
        <v>82</v>
      </c>
      <c r="T1212" t="s">
        <v>117</v>
      </c>
    </row>
    <row r="1213" spans="1:20" x14ac:dyDescent="0.25">
      <c r="A1213" s="1">
        <v>3771</v>
      </c>
      <c r="B1213" t="s">
        <v>21</v>
      </c>
      <c r="C1213" t="s">
        <v>35</v>
      </c>
      <c r="D1213" t="s">
        <v>52</v>
      </c>
      <c r="E1213" t="s">
        <v>70</v>
      </c>
      <c r="F1213" t="s">
        <v>74</v>
      </c>
      <c r="G1213" t="s">
        <v>90</v>
      </c>
      <c r="H1213" t="s">
        <v>653</v>
      </c>
      <c r="I1213" t="s">
        <v>98</v>
      </c>
      <c r="J1213" t="s">
        <v>107</v>
      </c>
      <c r="K1213" t="s">
        <v>1173</v>
      </c>
      <c r="L1213" t="s">
        <v>126</v>
      </c>
      <c r="M1213" t="s">
        <v>73</v>
      </c>
      <c r="N1213" t="s">
        <v>76</v>
      </c>
      <c r="O1213" t="s">
        <v>80</v>
      </c>
      <c r="P1213" t="s">
        <v>1208</v>
      </c>
      <c r="Q1213" t="s">
        <v>73</v>
      </c>
      <c r="R1213" t="s">
        <v>1684</v>
      </c>
      <c r="S1213" t="s">
        <v>89</v>
      </c>
      <c r="T1213" t="s">
        <v>87</v>
      </c>
    </row>
    <row r="1214" spans="1:20" x14ac:dyDescent="0.25">
      <c r="A1214" s="1">
        <v>3772</v>
      </c>
      <c r="B1214" t="s">
        <v>21</v>
      </c>
      <c r="C1214" t="s">
        <v>36</v>
      </c>
      <c r="D1214" t="s">
        <v>52</v>
      </c>
      <c r="E1214" t="s">
        <v>48</v>
      </c>
      <c r="F1214" t="s">
        <v>73</v>
      </c>
      <c r="G1214" t="s">
        <v>98</v>
      </c>
      <c r="H1214" t="s">
        <v>634</v>
      </c>
      <c r="I1214" t="s">
        <v>90</v>
      </c>
      <c r="J1214" t="s">
        <v>94</v>
      </c>
      <c r="K1214" t="s">
        <v>1182</v>
      </c>
      <c r="L1214" t="s">
        <v>101</v>
      </c>
      <c r="M1214" t="s">
        <v>126</v>
      </c>
      <c r="N1214" t="s">
        <v>126</v>
      </c>
      <c r="O1214" t="s">
        <v>86</v>
      </c>
      <c r="P1214" t="s">
        <v>1086</v>
      </c>
      <c r="Q1214" t="s">
        <v>73</v>
      </c>
      <c r="R1214" t="s">
        <v>2016</v>
      </c>
      <c r="S1214" t="s">
        <v>82</v>
      </c>
      <c r="T1214" t="s">
        <v>76</v>
      </c>
    </row>
    <row r="1215" spans="1:20" x14ac:dyDescent="0.25">
      <c r="A1215" s="1">
        <v>3773</v>
      </c>
      <c r="B1215" t="s">
        <v>21</v>
      </c>
      <c r="C1215" t="s">
        <v>37</v>
      </c>
      <c r="D1215" t="s">
        <v>52</v>
      </c>
      <c r="E1215" t="s">
        <v>45</v>
      </c>
      <c r="F1215" t="s">
        <v>73</v>
      </c>
      <c r="G1215" t="s">
        <v>95</v>
      </c>
      <c r="H1215" t="s">
        <v>767</v>
      </c>
      <c r="I1215" t="s">
        <v>90</v>
      </c>
      <c r="J1215" t="s">
        <v>95</v>
      </c>
      <c r="K1215" t="s">
        <v>1185</v>
      </c>
      <c r="L1215" t="s">
        <v>1116</v>
      </c>
      <c r="M1215" t="s">
        <v>73</v>
      </c>
      <c r="N1215" t="s">
        <v>74</v>
      </c>
      <c r="O1215" t="s">
        <v>105</v>
      </c>
      <c r="P1215" t="s">
        <v>782</v>
      </c>
      <c r="Q1215" t="s">
        <v>73</v>
      </c>
      <c r="R1215" t="s">
        <v>1619</v>
      </c>
      <c r="S1215" t="s">
        <v>85</v>
      </c>
      <c r="T1215" t="s">
        <v>83</v>
      </c>
    </row>
    <row r="1216" spans="1:20" x14ac:dyDescent="0.25">
      <c r="A1216" s="1">
        <v>3774</v>
      </c>
      <c r="B1216" t="s">
        <v>21</v>
      </c>
      <c r="C1216" t="s">
        <v>38</v>
      </c>
      <c r="D1216" t="s">
        <v>52</v>
      </c>
      <c r="E1216" t="s">
        <v>60</v>
      </c>
      <c r="F1216" t="s">
        <v>74</v>
      </c>
      <c r="G1216" t="s">
        <v>89</v>
      </c>
      <c r="H1216" t="s">
        <v>238</v>
      </c>
      <c r="I1216" t="s">
        <v>96</v>
      </c>
      <c r="J1216" t="s">
        <v>114</v>
      </c>
      <c r="K1216" t="s">
        <v>1028</v>
      </c>
      <c r="L1216" t="s">
        <v>74</v>
      </c>
      <c r="M1216" t="s">
        <v>73</v>
      </c>
      <c r="N1216" t="s">
        <v>101</v>
      </c>
      <c r="O1216" t="s">
        <v>108</v>
      </c>
      <c r="P1216" t="s">
        <v>961</v>
      </c>
      <c r="Q1216" t="s">
        <v>73</v>
      </c>
      <c r="R1216" t="s">
        <v>1885</v>
      </c>
      <c r="S1216" t="s">
        <v>106</v>
      </c>
      <c r="T1216" t="s">
        <v>1116</v>
      </c>
    </row>
    <row r="1217" spans="1:20" x14ac:dyDescent="0.25">
      <c r="A1217" s="1">
        <v>3775</v>
      </c>
      <c r="B1217" t="s">
        <v>21</v>
      </c>
      <c r="C1217" t="s">
        <v>39</v>
      </c>
      <c r="D1217" t="s">
        <v>52</v>
      </c>
      <c r="E1217" t="s">
        <v>51</v>
      </c>
      <c r="F1217" t="s">
        <v>73</v>
      </c>
      <c r="G1217" t="s">
        <v>80</v>
      </c>
      <c r="H1217" t="s">
        <v>307</v>
      </c>
      <c r="I1217" t="s">
        <v>90</v>
      </c>
      <c r="J1217" t="s">
        <v>113</v>
      </c>
      <c r="K1217" t="s">
        <v>1184</v>
      </c>
      <c r="L1217" t="s">
        <v>101</v>
      </c>
      <c r="M1217" t="s">
        <v>73</v>
      </c>
      <c r="N1217" t="s">
        <v>126</v>
      </c>
      <c r="O1217" t="s">
        <v>102</v>
      </c>
      <c r="P1217" t="s">
        <v>122</v>
      </c>
      <c r="Q1217" t="s">
        <v>74</v>
      </c>
      <c r="R1217" t="s">
        <v>2034</v>
      </c>
      <c r="S1217" t="s">
        <v>85</v>
      </c>
      <c r="T1217" t="s">
        <v>1116</v>
      </c>
    </row>
    <row r="1218" spans="1:20" x14ac:dyDescent="0.25">
      <c r="A1218" s="1">
        <v>3776</v>
      </c>
      <c r="B1218" t="s">
        <v>21</v>
      </c>
      <c r="C1218" t="s">
        <v>24</v>
      </c>
      <c r="D1218" t="s">
        <v>53</v>
      </c>
      <c r="E1218" t="s">
        <v>55</v>
      </c>
      <c r="F1218" t="s">
        <v>74</v>
      </c>
      <c r="G1218" t="s">
        <v>113</v>
      </c>
      <c r="H1218" t="s">
        <v>157</v>
      </c>
      <c r="I1218" t="s">
        <v>116</v>
      </c>
      <c r="J1218" t="s">
        <v>98</v>
      </c>
      <c r="K1218" t="s">
        <v>765</v>
      </c>
      <c r="L1218" t="s">
        <v>74</v>
      </c>
      <c r="M1218" t="s">
        <v>73</v>
      </c>
      <c r="N1218" t="s">
        <v>73</v>
      </c>
      <c r="O1218" t="s">
        <v>91</v>
      </c>
      <c r="P1218" t="s">
        <v>1161</v>
      </c>
      <c r="Q1218" t="s">
        <v>74</v>
      </c>
      <c r="R1218" t="s">
        <v>1653</v>
      </c>
      <c r="S1218" t="s">
        <v>85</v>
      </c>
      <c r="T1218" t="s">
        <v>101</v>
      </c>
    </row>
    <row r="1219" spans="1:20" x14ac:dyDescent="0.25">
      <c r="A1219" s="1">
        <v>3777</v>
      </c>
      <c r="B1219" t="s">
        <v>21</v>
      </c>
      <c r="C1219" t="s">
        <v>25</v>
      </c>
      <c r="D1219" t="s">
        <v>53</v>
      </c>
      <c r="E1219" t="s">
        <v>47</v>
      </c>
      <c r="F1219" t="s">
        <v>73</v>
      </c>
      <c r="G1219" t="s">
        <v>87</v>
      </c>
      <c r="H1219" t="s">
        <v>257</v>
      </c>
      <c r="I1219" t="s">
        <v>90</v>
      </c>
      <c r="J1219" t="s">
        <v>80</v>
      </c>
      <c r="K1219" t="s">
        <v>1198</v>
      </c>
      <c r="L1219" t="s">
        <v>73</v>
      </c>
      <c r="M1219" t="s">
        <v>73</v>
      </c>
      <c r="N1219" t="s">
        <v>101</v>
      </c>
      <c r="O1219" t="s">
        <v>77</v>
      </c>
      <c r="P1219" t="s">
        <v>133</v>
      </c>
      <c r="Q1219" t="s">
        <v>73</v>
      </c>
      <c r="R1219" t="s">
        <v>1988</v>
      </c>
      <c r="S1219" t="s">
        <v>106</v>
      </c>
      <c r="T1219" t="s">
        <v>1116</v>
      </c>
    </row>
    <row r="1220" spans="1:20" x14ac:dyDescent="0.25">
      <c r="A1220" s="1">
        <v>3778</v>
      </c>
      <c r="B1220" t="s">
        <v>21</v>
      </c>
      <c r="C1220" t="s">
        <v>26</v>
      </c>
      <c r="D1220" t="s">
        <v>53</v>
      </c>
      <c r="E1220" t="s">
        <v>63</v>
      </c>
      <c r="F1220" t="s">
        <v>73</v>
      </c>
      <c r="G1220" t="s">
        <v>111</v>
      </c>
      <c r="H1220" t="s">
        <v>954</v>
      </c>
      <c r="I1220" t="s">
        <v>114</v>
      </c>
      <c r="J1220" t="s">
        <v>80</v>
      </c>
      <c r="K1220" t="s">
        <v>1348</v>
      </c>
      <c r="L1220" t="s">
        <v>131</v>
      </c>
      <c r="M1220" t="s">
        <v>73</v>
      </c>
      <c r="N1220" t="s">
        <v>131</v>
      </c>
      <c r="O1220" t="s">
        <v>90</v>
      </c>
      <c r="P1220" t="s">
        <v>115</v>
      </c>
      <c r="Q1220" t="s">
        <v>73</v>
      </c>
      <c r="R1220" t="s">
        <v>1820</v>
      </c>
      <c r="S1220" t="s">
        <v>82</v>
      </c>
      <c r="T1220" t="s">
        <v>83</v>
      </c>
    </row>
    <row r="1221" spans="1:20" x14ac:dyDescent="0.25">
      <c r="A1221" s="1">
        <v>3779</v>
      </c>
      <c r="B1221" t="s">
        <v>21</v>
      </c>
      <c r="C1221" t="s">
        <v>27</v>
      </c>
      <c r="D1221" t="s">
        <v>53</v>
      </c>
      <c r="E1221" t="s">
        <v>71</v>
      </c>
      <c r="F1221" t="s">
        <v>74</v>
      </c>
      <c r="G1221" t="s">
        <v>96</v>
      </c>
      <c r="H1221" t="s">
        <v>1063</v>
      </c>
      <c r="I1221" t="s">
        <v>78</v>
      </c>
      <c r="J1221" t="s">
        <v>90</v>
      </c>
      <c r="K1221" t="s">
        <v>681</v>
      </c>
      <c r="L1221" t="s">
        <v>73</v>
      </c>
      <c r="M1221" t="s">
        <v>1116</v>
      </c>
      <c r="N1221" t="s">
        <v>126</v>
      </c>
      <c r="O1221" t="s">
        <v>99</v>
      </c>
      <c r="P1221" t="s">
        <v>849</v>
      </c>
      <c r="Q1221" t="s">
        <v>126</v>
      </c>
      <c r="R1221" t="s">
        <v>1476</v>
      </c>
      <c r="S1221" t="s">
        <v>117</v>
      </c>
      <c r="T1221" t="s">
        <v>126</v>
      </c>
    </row>
    <row r="1222" spans="1:20" x14ac:dyDescent="0.25">
      <c r="A1222" s="1">
        <v>3780</v>
      </c>
      <c r="B1222" t="s">
        <v>21</v>
      </c>
      <c r="C1222" t="s">
        <v>28</v>
      </c>
      <c r="D1222" t="s">
        <v>53</v>
      </c>
      <c r="E1222" t="s">
        <v>56</v>
      </c>
      <c r="F1222" t="s">
        <v>74</v>
      </c>
      <c r="G1222" t="s">
        <v>112</v>
      </c>
      <c r="H1222" t="s">
        <v>771</v>
      </c>
      <c r="I1222" t="s">
        <v>113</v>
      </c>
      <c r="J1222" t="s">
        <v>97</v>
      </c>
      <c r="K1222" t="s">
        <v>1228</v>
      </c>
      <c r="L1222" t="s">
        <v>101</v>
      </c>
      <c r="M1222" t="s">
        <v>73</v>
      </c>
      <c r="N1222" t="s">
        <v>74</v>
      </c>
      <c r="O1222" t="s">
        <v>80</v>
      </c>
      <c r="P1222" t="s">
        <v>772</v>
      </c>
      <c r="Q1222" t="s">
        <v>73</v>
      </c>
      <c r="R1222" t="s">
        <v>2229</v>
      </c>
      <c r="S1222" t="s">
        <v>89</v>
      </c>
      <c r="T1222" t="s">
        <v>87</v>
      </c>
    </row>
    <row r="1223" spans="1:20" x14ac:dyDescent="0.25">
      <c r="A1223" s="1">
        <v>3781</v>
      </c>
      <c r="B1223" t="s">
        <v>21</v>
      </c>
      <c r="C1223" t="s">
        <v>40</v>
      </c>
      <c r="D1223" t="s">
        <v>53</v>
      </c>
      <c r="E1223" t="s">
        <v>48</v>
      </c>
      <c r="F1223" t="s">
        <v>74</v>
      </c>
      <c r="G1223" t="s">
        <v>75</v>
      </c>
      <c r="H1223" t="s">
        <v>893</v>
      </c>
      <c r="I1223" t="s">
        <v>90</v>
      </c>
      <c r="J1223" t="s">
        <v>97</v>
      </c>
      <c r="K1223" t="s">
        <v>334</v>
      </c>
      <c r="L1223" t="s">
        <v>74</v>
      </c>
      <c r="M1223" t="s">
        <v>101</v>
      </c>
      <c r="N1223" t="s">
        <v>1116</v>
      </c>
      <c r="O1223" t="s">
        <v>103</v>
      </c>
      <c r="P1223" t="s">
        <v>1351</v>
      </c>
      <c r="Q1223" t="s">
        <v>73</v>
      </c>
      <c r="R1223" t="s">
        <v>1537</v>
      </c>
      <c r="S1223" t="s">
        <v>96</v>
      </c>
      <c r="T1223" t="s">
        <v>101</v>
      </c>
    </row>
    <row r="1224" spans="1:20" x14ac:dyDescent="0.25">
      <c r="A1224" s="1">
        <v>3782</v>
      </c>
      <c r="B1224" t="s">
        <v>21</v>
      </c>
      <c r="C1224" t="s">
        <v>30</v>
      </c>
      <c r="D1224" t="s">
        <v>53</v>
      </c>
      <c r="E1224" t="s">
        <v>69</v>
      </c>
      <c r="F1224" t="s">
        <v>73</v>
      </c>
      <c r="G1224" t="s">
        <v>88</v>
      </c>
      <c r="H1224" t="s">
        <v>1057</v>
      </c>
      <c r="I1224" t="s">
        <v>92</v>
      </c>
      <c r="J1224" t="s">
        <v>88</v>
      </c>
      <c r="K1224" t="s">
        <v>1361</v>
      </c>
      <c r="L1224" t="s">
        <v>1116</v>
      </c>
      <c r="M1224" t="s">
        <v>74</v>
      </c>
      <c r="N1224" t="s">
        <v>126</v>
      </c>
      <c r="O1224" t="s">
        <v>98</v>
      </c>
      <c r="P1224" t="s">
        <v>108</v>
      </c>
      <c r="Q1224" t="s">
        <v>73</v>
      </c>
      <c r="R1224" t="s">
        <v>1426</v>
      </c>
      <c r="S1224" t="s">
        <v>85</v>
      </c>
      <c r="T1224" t="s">
        <v>131</v>
      </c>
    </row>
    <row r="1225" spans="1:20" x14ac:dyDescent="0.25">
      <c r="A1225" s="1">
        <v>3783</v>
      </c>
      <c r="B1225" t="s">
        <v>21</v>
      </c>
      <c r="C1225" t="s">
        <v>31</v>
      </c>
      <c r="D1225" t="s">
        <v>53</v>
      </c>
      <c r="E1225" t="s">
        <v>54</v>
      </c>
      <c r="F1225" t="s">
        <v>74</v>
      </c>
      <c r="G1225" t="s">
        <v>90</v>
      </c>
      <c r="H1225" t="s">
        <v>868</v>
      </c>
      <c r="I1225" t="s">
        <v>90</v>
      </c>
      <c r="J1225" t="s">
        <v>79</v>
      </c>
      <c r="K1225" t="s">
        <v>1236</v>
      </c>
      <c r="L1225" t="s">
        <v>126</v>
      </c>
      <c r="M1225" t="s">
        <v>73</v>
      </c>
      <c r="N1225" t="s">
        <v>101</v>
      </c>
      <c r="O1225" t="s">
        <v>94</v>
      </c>
      <c r="P1225" t="s">
        <v>911</v>
      </c>
      <c r="Q1225" t="s">
        <v>73</v>
      </c>
      <c r="R1225" t="s">
        <v>1892</v>
      </c>
      <c r="S1225" t="s">
        <v>96</v>
      </c>
      <c r="T1225" t="s">
        <v>1116</v>
      </c>
    </row>
    <row r="1226" spans="1:20" x14ac:dyDescent="0.25">
      <c r="A1226" s="1">
        <v>3784</v>
      </c>
      <c r="B1226" t="s">
        <v>21</v>
      </c>
      <c r="C1226" t="s">
        <v>32</v>
      </c>
      <c r="D1226" t="s">
        <v>53</v>
      </c>
      <c r="E1226" t="s">
        <v>58</v>
      </c>
      <c r="F1226" t="s">
        <v>73</v>
      </c>
      <c r="G1226" t="s">
        <v>108</v>
      </c>
      <c r="H1226" t="s">
        <v>1057</v>
      </c>
      <c r="I1226" t="s">
        <v>92</v>
      </c>
      <c r="J1226" t="s">
        <v>105</v>
      </c>
      <c r="K1226" t="s">
        <v>1209</v>
      </c>
      <c r="L1226" t="s">
        <v>101</v>
      </c>
      <c r="M1226" t="s">
        <v>73</v>
      </c>
      <c r="N1226" t="s">
        <v>101</v>
      </c>
      <c r="O1226" t="s">
        <v>114</v>
      </c>
      <c r="P1226" t="s">
        <v>817</v>
      </c>
      <c r="Q1226" t="s">
        <v>73</v>
      </c>
      <c r="R1226" t="s">
        <v>1898</v>
      </c>
      <c r="S1226" t="s">
        <v>89</v>
      </c>
      <c r="T1226" t="s">
        <v>83</v>
      </c>
    </row>
    <row r="1227" spans="1:20" x14ac:dyDescent="0.25">
      <c r="A1227" s="1">
        <v>3785</v>
      </c>
      <c r="B1227" t="s">
        <v>21</v>
      </c>
      <c r="C1227" t="s">
        <v>33</v>
      </c>
      <c r="D1227" t="s">
        <v>53</v>
      </c>
      <c r="E1227" t="s">
        <v>41</v>
      </c>
      <c r="F1227" t="s">
        <v>74</v>
      </c>
      <c r="G1227" t="s">
        <v>98</v>
      </c>
      <c r="H1227" t="s">
        <v>263</v>
      </c>
      <c r="I1227" t="s">
        <v>103</v>
      </c>
      <c r="J1227" t="s">
        <v>93</v>
      </c>
      <c r="K1227" t="s">
        <v>1163</v>
      </c>
      <c r="L1227" t="s">
        <v>101</v>
      </c>
      <c r="M1227" t="s">
        <v>126</v>
      </c>
      <c r="N1227" t="s">
        <v>126</v>
      </c>
      <c r="O1227" t="s">
        <v>81</v>
      </c>
      <c r="P1227" t="s">
        <v>118</v>
      </c>
      <c r="Q1227" t="s">
        <v>73</v>
      </c>
      <c r="R1227" t="s">
        <v>1416</v>
      </c>
      <c r="S1227" t="s">
        <v>78</v>
      </c>
      <c r="T1227" t="s">
        <v>101</v>
      </c>
    </row>
    <row r="1228" spans="1:20" x14ac:dyDescent="0.25">
      <c r="A1228" s="1">
        <v>3786</v>
      </c>
      <c r="B1228" t="s">
        <v>21</v>
      </c>
      <c r="C1228" t="s">
        <v>34</v>
      </c>
      <c r="D1228" t="s">
        <v>53</v>
      </c>
      <c r="E1228" t="s">
        <v>43</v>
      </c>
      <c r="F1228" t="s">
        <v>73</v>
      </c>
      <c r="G1228" t="s">
        <v>102</v>
      </c>
      <c r="H1228" t="s">
        <v>748</v>
      </c>
      <c r="I1228" t="s">
        <v>98</v>
      </c>
      <c r="J1228" t="s">
        <v>108</v>
      </c>
      <c r="K1228" t="s">
        <v>1161</v>
      </c>
      <c r="L1228" t="s">
        <v>73</v>
      </c>
      <c r="M1228" t="s">
        <v>73</v>
      </c>
      <c r="N1228" t="s">
        <v>74</v>
      </c>
      <c r="O1228" t="s">
        <v>95</v>
      </c>
      <c r="P1228" t="s">
        <v>281</v>
      </c>
      <c r="Q1228" t="s">
        <v>126</v>
      </c>
      <c r="R1228" t="s">
        <v>2000</v>
      </c>
      <c r="S1228" t="s">
        <v>96</v>
      </c>
      <c r="T1228" t="s">
        <v>101</v>
      </c>
    </row>
    <row r="1229" spans="1:20" x14ac:dyDescent="0.25">
      <c r="A1229" s="1">
        <v>3787</v>
      </c>
      <c r="B1229" t="s">
        <v>21</v>
      </c>
      <c r="C1229" t="s">
        <v>35</v>
      </c>
      <c r="D1229" t="s">
        <v>53</v>
      </c>
      <c r="E1229" t="s">
        <v>71</v>
      </c>
      <c r="F1229" t="s">
        <v>73</v>
      </c>
      <c r="G1229" t="s">
        <v>77</v>
      </c>
      <c r="H1229" t="s">
        <v>217</v>
      </c>
      <c r="I1229" t="s">
        <v>106</v>
      </c>
      <c r="J1229" t="s">
        <v>102</v>
      </c>
      <c r="K1229" t="s">
        <v>1125</v>
      </c>
      <c r="L1229" t="s">
        <v>74</v>
      </c>
      <c r="M1229" t="s">
        <v>73</v>
      </c>
      <c r="N1229" t="s">
        <v>126</v>
      </c>
      <c r="O1229" t="s">
        <v>114</v>
      </c>
      <c r="P1229" t="s">
        <v>1343</v>
      </c>
      <c r="Q1229" t="s">
        <v>126</v>
      </c>
      <c r="R1229" t="s">
        <v>1588</v>
      </c>
      <c r="S1229" t="s">
        <v>116</v>
      </c>
      <c r="T1229" t="s">
        <v>131</v>
      </c>
    </row>
    <row r="1230" spans="1:20" x14ac:dyDescent="0.25">
      <c r="A1230" s="1">
        <v>3788</v>
      </c>
      <c r="B1230" t="s">
        <v>21</v>
      </c>
      <c r="C1230" t="s">
        <v>36</v>
      </c>
      <c r="D1230" t="s">
        <v>53</v>
      </c>
      <c r="E1230" t="s">
        <v>68</v>
      </c>
      <c r="F1230" t="s">
        <v>74</v>
      </c>
      <c r="G1230" t="s">
        <v>92</v>
      </c>
      <c r="H1230" t="s">
        <v>470</v>
      </c>
      <c r="I1230" t="s">
        <v>90</v>
      </c>
      <c r="J1230" t="s">
        <v>108</v>
      </c>
      <c r="K1230" t="s">
        <v>1213</v>
      </c>
      <c r="L1230" t="s">
        <v>74</v>
      </c>
      <c r="M1230" t="s">
        <v>74</v>
      </c>
      <c r="N1230" t="s">
        <v>126</v>
      </c>
      <c r="O1230" t="s">
        <v>95</v>
      </c>
      <c r="P1230" t="s">
        <v>206</v>
      </c>
      <c r="Q1230" t="s">
        <v>74</v>
      </c>
      <c r="R1230" t="s">
        <v>2238</v>
      </c>
      <c r="S1230" t="s">
        <v>116</v>
      </c>
      <c r="T1230" t="s">
        <v>126</v>
      </c>
    </row>
    <row r="1231" spans="1:20" x14ac:dyDescent="0.25">
      <c r="A1231" s="1">
        <v>3789</v>
      </c>
      <c r="B1231" t="s">
        <v>21</v>
      </c>
      <c r="C1231" t="s">
        <v>37</v>
      </c>
      <c r="D1231" t="s">
        <v>53</v>
      </c>
      <c r="E1231" t="s">
        <v>55</v>
      </c>
      <c r="F1231" t="s">
        <v>73</v>
      </c>
      <c r="G1231" t="s">
        <v>110</v>
      </c>
      <c r="H1231" t="s">
        <v>895</v>
      </c>
      <c r="I1231" t="s">
        <v>98</v>
      </c>
      <c r="J1231" t="s">
        <v>113</v>
      </c>
      <c r="K1231" t="s">
        <v>1240</v>
      </c>
      <c r="L1231" t="s">
        <v>101</v>
      </c>
      <c r="M1231" t="s">
        <v>73</v>
      </c>
      <c r="N1231" t="s">
        <v>74</v>
      </c>
      <c r="O1231" t="s">
        <v>105</v>
      </c>
      <c r="P1231" t="s">
        <v>1176</v>
      </c>
      <c r="Q1231" t="s">
        <v>101</v>
      </c>
      <c r="R1231" t="s">
        <v>903</v>
      </c>
      <c r="S1231" t="s">
        <v>78</v>
      </c>
      <c r="T1231" t="s">
        <v>101</v>
      </c>
    </row>
    <row r="1232" spans="1:20" x14ac:dyDescent="0.25">
      <c r="A1232" s="1">
        <v>3790</v>
      </c>
      <c r="B1232" t="s">
        <v>21</v>
      </c>
      <c r="C1232" t="s">
        <v>38</v>
      </c>
      <c r="D1232" t="s">
        <v>53</v>
      </c>
      <c r="E1232" t="s">
        <v>67</v>
      </c>
      <c r="F1232" t="s">
        <v>74</v>
      </c>
      <c r="G1232" t="s">
        <v>93</v>
      </c>
      <c r="H1232" t="s">
        <v>804</v>
      </c>
      <c r="I1232" t="s">
        <v>90</v>
      </c>
      <c r="J1232" t="s">
        <v>79</v>
      </c>
      <c r="K1232" t="s">
        <v>1152</v>
      </c>
      <c r="L1232" t="s">
        <v>126</v>
      </c>
      <c r="M1232" t="s">
        <v>73</v>
      </c>
      <c r="N1232" t="s">
        <v>73</v>
      </c>
      <c r="O1232" t="s">
        <v>94</v>
      </c>
      <c r="P1232" t="s">
        <v>817</v>
      </c>
      <c r="Q1232" t="s">
        <v>126</v>
      </c>
      <c r="R1232" t="s">
        <v>1537</v>
      </c>
      <c r="S1232" t="s">
        <v>85</v>
      </c>
      <c r="T1232" t="s">
        <v>76</v>
      </c>
    </row>
    <row r="1233" spans="1:20" x14ac:dyDescent="0.25">
      <c r="A1233" s="1">
        <v>3791</v>
      </c>
      <c r="B1233" t="s">
        <v>21</v>
      </c>
      <c r="C1233" t="s">
        <v>39</v>
      </c>
      <c r="D1233" t="s">
        <v>53</v>
      </c>
      <c r="E1233" t="s">
        <v>54</v>
      </c>
      <c r="F1233" t="s">
        <v>73</v>
      </c>
      <c r="G1233" t="s">
        <v>103</v>
      </c>
      <c r="H1233" t="s">
        <v>238</v>
      </c>
      <c r="I1233" t="s">
        <v>106</v>
      </c>
      <c r="J1233" t="s">
        <v>114</v>
      </c>
      <c r="K1233" t="s">
        <v>817</v>
      </c>
      <c r="L1233" t="s">
        <v>74</v>
      </c>
      <c r="M1233" t="s">
        <v>73</v>
      </c>
      <c r="N1233" t="s">
        <v>74</v>
      </c>
      <c r="O1233" t="s">
        <v>111</v>
      </c>
      <c r="P1233" t="s">
        <v>1125</v>
      </c>
      <c r="Q1233" t="s">
        <v>74</v>
      </c>
      <c r="R1233" t="s">
        <v>1472</v>
      </c>
      <c r="S1233" t="s">
        <v>82</v>
      </c>
      <c r="T1233" t="s">
        <v>83</v>
      </c>
    </row>
    <row r="1234" spans="1:20" x14ac:dyDescent="0.25">
      <c r="A1234" s="1">
        <v>3792</v>
      </c>
      <c r="B1234" t="s">
        <v>21</v>
      </c>
      <c r="C1234" t="s">
        <v>24</v>
      </c>
      <c r="D1234" t="s">
        <v>54</v>
      </c>
      <c r="E1234" t="s">
        <v>58</v>
      </c>
      <c r="F1234" t="s">
        <v>73</v>
      </c>
      <c r="G1234" t="s">
        <v>119</v>
      </c>
      <c r="H1234" t="s">
        <v>390</v>
      </c>
      <c r="I1234" t="s">
        <v>103</v>
      </c>
      <c r="J1234" t="s">
        <v>79</v>
      </c>
      <c r="K1234" t="s">
        <v>1231</v>
      </c>
      <c r="L1234" t="s">
        <v>74</v>
      </c>
      <c r="M1234" t="s">
        <v>73</v>
      </c>
      <c r="N1234" t="s">
        <v>74</v>
      </c>
      <c r="O1234" t="s">
        <v>108</v>
      </c>
      <c r="P1234" t="s">
        <v>213</v>
      </c>
      <c r="Q1234" t="s">
        <v>126</v>
      </c>
      <c r="R1234" t="s">
        <v>1559</v>
      </c>
      <c r="S1234" t="s">
        <v>96</v>
      </c>
      <c r="T1234" t="s">
        <v>131</v>
      </c>
    </row>
    <row r="1235" spans="1:20" x14ac:dyDescent="0.25">
      <c r="A1235" s="1">
        <v>3793</v>
      </c>
      <c r="B1235" t="s">
        <v>21</v>
      </c>
      <c r="C1235" t="s">
        <v>25</v>
      </c>
      <c r="D1235" t="s">
        <v>54</v>
      </c>
      <c r="E1235" t="s">
        <v>41</v>
      </c>
      <c r="F1235" t="s">
        <v>74</v>
      </c>
      <c r="G1235" t="s">
        <v>89</v>
      </c>
      <c r="H1235" t="s">
        <v>733</v>
      </c>
      <c r="I1235" t="s">
        <v>99</v>
      </c>
      <c r="J1235" t="s">
        <v>111</v>
      </c>
      <c r="K1235" t="s">
        <v>1243</v>
      </c>
      <c r="L1235" t="s">
        <v>74</v>
      </c>
      <c r="M1235" t="s">
        <v>74</v>
      </c>
      <c r="N1235" t="s">
        <v>1116</v>
      </c>
      <c r="O1235" t="s">
        <v>114</v>
      </c>
      <c r="P1235" t="s">
        <v>357</v>
      </c>
      <c r="Q1235" t="s">
        <v>73</v>
      </c>
      <c r="R1235" t="s">
        <v>1828</v>
      </c>
      <c r="S1235" t="s">
        <v>106</v>
      </c>
      <c r="T1235" t="s">
        <v>83</v>
      </c>
    </row>
    <row r="1236" spans="1:20" x14ac:dyDescent="0.25">
      <c r="A1236" s="1">
        <v>3794</v>
      </c>
      <c r="B1236" t="s">
        <v>21</v>
      </c>
      <c r="C1236" t="s">
        <v>26</v>
      </c>
      <c r="D1236" t="s">
        <v>54</v>
      </c>
      <c r="E1236" t="s">
        <v>48</v>
      </c>
      <c r="F1236" t="s">
        <v>74</v>
      </c>
      <c r="G1236" t="s">
        <v>94</v>
      </c>
      <c r="H1236" t="s">
        <v>492</v>
      </c>
      <c r="I1236" t="s">
        <v>103</v>
      </c>
      <c r="J1236" t="s">
        <v>129</v>
      </c>
      <c r="K1236" t="s">
        <v>1136</v>
      </c>
      <c r="L1236" t="s">
        <v>126</v>
      </c>
      <c r="M1236" t="s">
        <v>101</v>
      </c>
      <c r="N1236" t="s">
        <v>74</v>
      </c>
      <c r="O1236" t="s">
        <v>98</v>
      </c>
      <c r="P1236" t="s">
        <v>885</v>
      </c>
      <c r="Q1236" t="s">
        <v>126</v>
      </c>
      <c r="R1236" t="s">
        <v>1871</v>
      </c>
      <c r="S1236" t="s">
        <v>82</v>
      </c>
      <c r="T1236" t="s">
        <v>131</v>
      </c>
    </row>
    <row r="1237" spans="1:20" x14ac:dyDescent="0.25">
      <c r="A1237" s="1">
        <v>3795</v>
      </c>
      <c r="B1237" t="s">
        <v>21</v>
      </c>
      <c r="C1237" t="s">
        <v>27</v>
      </c>
      <c r="D1237" t="s">
        <v>54</v>
      </c>
      <c r="E1237" t="s">
        <v>69</v>
      </c>
      <c r="F1237" t="s">
        <v>73</v>
      </c>
      <c r="G1237" t="s">
        <v>119</v>
      </c>
      <c r="H1237" t="s">
        <v>393</v>
      </c>
      <c r="I1237" t="s">
        <v>98</v>
      </c>
      <c r="J1237" t="s">
        <v>92</v>
      </c>
      <c r="K1237" t="s">
        <v>1220</v>
      </c>
      <c r="L1237" t="s">
        <v>126</v>
      </c>
      <c r="M1237" t="s">
        <v>126</v>
      </c>
      <c r="N1237" t="s">
        <v>101</v>
      </c>
      <c r="O1237" t="s">
        <v>108</v>
      </c>
      <c r="P1237" t="s">
        <v>1327</v>
      </c>
      <c r="Q1237" t="s">
        <v>126</v>
      </c>
      <c r="R1237" t="s">
        <v>1054</v>
      </c>
      <c r="S1237" t="s">
        <v>106</v>
      </c>
      <c r="T1237" t="s">
        <v>78</v>
      </c>
    </row>
    <row r="1238" spans="1:20" x14ac:dyDescent="0.25">
      <c r="A1238" s="1">
        <v>3796</v>
      </c>
      <c r="B1238" t="s">
        <v>21</v>
      </c>
      <c r="C1238" t="s">
        <v>28</v>
      </c>
      <c r="D1238" t="s">
        <v>54</v>
      </c>
      <c r="E1238" t="s">
        <v>68</v>
      </c>
      <c r="F1238" t="s">
        <v>74</v>
      </c>
      <c r="G1238" t="s">
        <v>102</v>
      </c>
      <c r="H1238" t="s">
        <v>290</v>
      </c>
      <c r="I1238" t="s">
        <v>113</v>
      </c>
      <c r="J1238" t="s">
        <v>119</v>
      </c>
      <c r="K1238" t="s">
        <v>1279</v>
      </c>
      <c r="L1238" t="s">
        <v>126</v>
      </c>
      <c r="M1238" t="s">
        <v>73</v>
      </c>
      <c r="N1238" t="s">
        <v>126</v>
      </c>
      <c r="O1238" t="s">
        <v>103</v>
      </c>
      <c r="P1238" t="s">
        <v>466</v>
      </c>
      <c r="Q1238" t="s">
        <v>73</v>
      </c>
      <c r="R1238" t="s">
        <v>1532</v>
      </c>
      <c r="S1238" t="s">
        <v>96</v>
      </c>
      <c r="T1238" t="s">
        <v>1116</v>
      </c>
    </row>
    <row r="1239" spans="1:20" x14ac:dyDescent="0.25">
      <c r="A1239" s="1">
        <v>3797</v>
      </c>
      <c r="B1239" t="s">
        <v>21</v>
      </c>
      <c r="C1239" t="s">
        <v>40</v>
      </c>
      <c r="D1239" t="s">
        <v>54</v>
      </c>
      <c r="E1239" t="s">
        <v>71</v>
      </c>
      <c r="F1239" t="s">
        <v>73</v>
      </c>
      <c r="G1239" t="s">
        <v>111</v>
      </c>
      <c r="H1239" t="s">
        <v>613</v>
      </c>
      <c r="I1239" t="s">
        <v>102</v>
      </c>
      <c r="J1239" t="s">
        <v>107</v>
      </c>
      <c r="K1239" t="s">
        <v>1184</v>
      </c>
      <c r="L1239" t="s">
        <v>74</v>
      </c>
      <c r="M1239" t="s">
        <v>74</v>
      </c>
      <c r="N1239" t="s">
        <v>74</v>
      </c>
      <c r="O1239" t="s">
        <v>93</v>
      </c>
      <c r="P1239" t="s">
        <v>1142</v>
      </c>
      <c r="Q1239" t="s">
        <v>126</v>
      </c>
      <c r="R1239" t="s">
        <v>2006</v>
      </c>
      <c r="S1239" t="s">
        <v>82</v>
      </c>
      <c r="T1239" t="s">
        <v>83</v>
      </c>
    </row>
    <row r="1240" spans="1:20" x14ac:dyDescent="0.25">
      <c r="A1240" s="1">
        <v>3798</v>
      </c>
      <c r="B1240" t="s">
        <v>21</v>
      </c>
      <c r="C1240" t="s">
        <v>29</v>
      </c>
      <c r="D1240" t="s">
        <v>54</v>
      </c>
      <c r="E1240" t="s">
        <v>55</v>
      </c>
      <c r="F1240" t="s">
        <v>74</v>
      </c>
      <c r="G1240" t="s">
        <v>86</v>
      </c>
      <c r="H1240" t="s">
        <v>384</v>
      </c>
      <c r="I1240" t="s">
        <v>81</v>
      </c>
      <c r="J1240" t="s">
        <v>86</v>
      </c>
      <c r="K1240" t="s">
        <v>1210</v>
      </c>
      <c r="L1240" t="s">
        <v>74</v>
      </c>
      <c r="M1240" t="s">
        <v>73</v>
      </c>
      <c r="N1240" t="s">
        <v>74</v>
      </c>
      <c r="O1240" t="s">
        <v>97</v>
      </c>
      <c r="P1240" t="s">
        <v>1311</v>
      </c>
      <c r="Q1240" t="s">
        <v>126</v>
      </c>
      <c r="R1240" t="s">
        <v>1665</v>
      </c>
      <c r="S1240" t="s">
        <v>96</v>
      </c>
      <c r="T1240" t="s">
        <v>117</v>
      </c>
    </row>
    <row r="1241" spans="1:20" x14ac:dyDescent="0.25">
      <c r="A1241" s="1">
        <v>3799</v>
      </c>
      <c r="B1241" t="s">
        <v>21</v>
      </c>
      <c r="C1241" t="s">
        <v>30</v>
      </c>
      <c r="D1241" t="s">
        <v>54</v>
      </c>
      <c r="E1241" t="s">
        <v>47</v>
      </c>
      <c r="F1241" t="s">
        <v>73</v>
      </c>
      <c r="G1241" t="s">
        <v>77</v>
      </c>
      <c r="H1241" t="s">
        <v>498</v>
      </c>
      <c r="I1241" t="s">
        <v>75</v>
      </c>
      <c r="J1241" t="s">
        <v>113</v>
      </c>
      <c r="K1241" t="s">
        <v>1174</v>
      </c>
      <c r="L1241" t="s">
        <v>126</v>
      </c>
      <c r="M1241" t="s">
        <v>73</v>
      </c>
      <c r="N1241" t="s">
        <v>101</v>
      </c>
      <c r="O1241" t="s">
        <v>98</v>
      </c>
      <c r="P1241" t="s">
        <v>124</v>
      </c>
      <c r="Q1241" t="s">
        <v>73</v>
      </c>
      <c r="R1241" t="s">
        <v>1493</v>
      </c>
      <c r="S1241" t="s">
        <v>116</v>
      </c>
      <c r="T1241" t="s">
        <v>1116</v>
      </c>
    </row>
    <row r="1242" spans="1:20" x14ac:dyDescent="0.25">
      <c r="A1242" s="1">
        <v>3800</v>
      </c>
      <c r="B1242" t="s">
        <v>21</v>
      </c>
      <c r="C1242" t="s">
        <v>31</v>
      </c>
      <c r="D1242" t="s">
        <v>54</v>
      </c>
      <c r="E1242" t="s">
        <v>53</v>
      </c>
      <c r="F1242" t="s">
        <v>73</v>
      </c>
      <c r="G1242" t="s">
        <v>96</v>
      </c>
      <c r="H1242" t="s">
        <v>946</v>
      </c>
      <c r="I1242" t="s">
        <v>99</v>
      </c>
      <c r="J1242" t="s">
        <v>109</v>
      </c>
      <c r="K1242" t="s">
        <v>1327</v>
      </c>
      <c r="L1242" t="s">
        <v>74</v>
      </c>
      <c r="M1242" t="s">
        <v>73</v>
      </c>
      <c r="N1242" t="s">
        <v>126</v>
      </c>
      <c r="O1242" t="s">
        <v>98</v>
      </c>
      <c r="P1242" t="s">
        <v>527</v>
      </c>
      <c r="Q1242" t="s">
        <v>73</v>
      </c>
      <c r="R1242" t="s">
        <v>1815</v>
      </c>
      <c r="S1242" t="s">
        <v>96</v>
      </c>
      <c r="T1242" t="s">
        <v>1116</v>
      </c>
    </row>
    <row r="1243" spans="1:20" x14ac:dyDescent="0.25">
      <c r="A1243" s="1">
        <v>3801</v>
      </c>
      <c r="B1243" t="s">
        <v>21</v>
      </c>
      <c r="C1243" t="s">
        <v>32</v>
      </c>
      <c r="D1243" t="s">
        <v>54</v>
      </c>
      <c r="E1243" t="s">
        <v>67</v>
      </c>
      <c r="F1243" t="s">
        <v>74</v>
      </c>
      <c r="G1243" t="s">
        <v>90</v>
      </c>
      <c r="H1243" t="s">
        <v>747</v>
      </c>
      <c r="I1243" t="s">
        <v>99</v>
      </c>
      <c r="J1243" t="s">
        <v>95</v>
      </c>
      <c r="K1243" t="s">
        <v>1134</v>
      </c>
      <c r="L1243" t="s">
        <v>126</v>
      </c>
      <c r="M1243" t="s">
        <v>74</v>
      </c>
      <c r="N1243" t="s">
        <v>74</v>
      </c>
      <c r="O1243" t="s">
        <v>79</v>
      </c>
      <c r="P1243" t="s">
        <v>187</v>
      </c>
      <c r="Q1243" t="s">
        <v>73</v>
      </c>
      <c r="R1243" t="s">
        <v>1757</v>
      </c>
      <c r="S1243" t="s">
        <v>82</v>
      </c>
      <c r="T1243" t="s">
        <v>131</v>
      </c>
    </row>
    <row r="1244" spans="1:20" x14ac:dyDescent="0.25">
      <c r="A1244" s="1">
        <v>3802</v>
      </c>
      <c r="B1244" t="s">
        <v>21</v>
      </c>
      <c r="C1244" t="s">
        <v>34</v>
      </c>
      <c r="D1244" t="s">
        <v>54</v>
      </c>
      <c r="E1244" t="s">
        <v>71</v>
      </c>
      <c r="F1244" t="s">
        <v>74</v>
      </c>
      <c r="G1244" t="s">
        <v>90</v>
      </c>
      <c r="H1244" t="s">
        <v>597</v>
      </c>
      <c r="I1244" t="s">
        <v>75</v>
      </c>
      <c r="J1244" t="s">
        <v>114</v>
      </c>
      <c r="K1244" t="s">
        <v>1250</v>
      </c>
      <c r="L1244" t="s">
        <v>74</v>
      </c>
      <c r="M1244" t="s">
        <v>126</v>
      </c>
      <c r="N1244" t="s">
        <v>73</v>
      </c>
      <c r="O1244" t="s">
        <v>94</v>
      </c>
      <c r="P1244" t="s">
        <v>911</v>
      </c>
      <c r="Q1244" t="s">
        <v>74</v>
      </c>
      <c r="R1244" t="s">
        <v>2016</v>
      </c>
      <c r="S1244" t="s">
        <v>117</v>
      </c>
      <c r="T1244" t="s">
        <v>101</v>
      </c>
    </row>
    <row r="1245" spans="1:20" x14ac:dyDescent="0.25">
      <c r="A1245" s="1">
        <v>3803</v>
      </c>
      <c r="B1245" t="s">
        <v>21</v>
      </c>
      <c r="C1245" t="s">
        <v>35</v>
      </c>
      <c r="D1245" t="s">
        <v>54</v>
      </c>
      <c r="E1245" t="s">
        <v>55</v>
      </c>
      <c r="F1245" t="s">
        <v>73</v>
      </c>
      <c r="G1245" t="s">
        <v>79</v>
      </c>
      <c r="H1245" t="s">
        <v>1053</v>
      </c>
      <c r="I1245" t="s">
        <v>86</v>
      </c>
      <c r="J1245" t="s">
        <v>111</v>
      </c>
      <c r="K1245" t="s">
        <v>1210</v>
      </c>
      <c r="L1245" t="s">
        <v>126</v>
      </c>
      <c r="M1245" t="s">
        <v>73</v>
      </c>
      <c r="N1245" t="s">
        <v>74</v>
      </c>
      <c r="O1245" t="s">
        <v>86</v>
      </c>
      <c r="P1245" t="s">
        <v>576</v>
      </c>
      <c r="Q1245" t="s">
        <v>74</v>
      </c>
      <c r="R1245" t="s">
        <v>2085</v>
      </c>
      <c r="S1245" t="s">
        <v>106</v>
      </c>
      <c r="T1245" t="s">
        <v>87</v>
      </c>
    </row>
    <row r="1246" spans="1:20" x14ac:dyDescent="0.25">
      <c r="A1246" s="1">
        <v>3804</v>
      </c>
      <c r="B1246" t="s">
        <v>21</v>
      </c>
      <c r="C1246" t="s">
        <v>36</v>
      </c>
      <c r="D1246" t="s">
        <v>54</v>
      </c>
      <c r="E1246" t="s">
        <v>44</v>
      </c>
      <c r="F1246" t="s">
        <v>73</v>
      </c>
      <c r="G1246" t="s">
        <v>82</v>
      </c>
      <c r="H1246" t="s">
        <v>694</v>
      </c>
      <c r="I1246" t="s">
        <v>76</v>
      </c>
      <c r="J1246" t="s">
        <v>89</v>
      </c>
      <c r="K1246" t="s">
        <v>911</v>
      </c>
      <c r="L1246" t="s">
        <v>74</v>
      </c>
      <c r="M1246" t="s">
        <v>74</v>
      </c>
      <c r="N1246" t="s">
        <v>73</v>
      </c>
      <c r="O1246" t="s">
        <v>122</v>
      </c>
      <c r="P1246" t="s">
        <v>1191</v>
      </c>
      <c r="Q1246" t="s">
        <v>74</v>
      </c>
      <c r="R1246" t="s">
        <v>2040</v>
      </c>
      <c r="S1246" t="s">
        <v>81</v>
      </c>
      <c r="T1246" t="s">
        <v>78</v>
      </c>
    </row>
    <row r="1247" spans="1:20" x14ac:dyDescent="0.25">
      <c r="A1247" s="1">
        <v>3805</v>
      </c>
      <c r="B1247" t="s">
        <v>21</v>
      </c>
      <c r="C1247" t="s">
        <v>37</v>
      </c>
      <c r="D1247" t="s">
        <v>54</v>
      </c>
      <c r="E1247" t="s">
        <v>50</v>
      </c>
      <c r="F1247" t="s">
        <v>74</v>
      </c>
      <c r="G1247" t="s">
        <v>114</v>
      </c>
      <c r="H1247" t="s">
        <v>645</v>
      </c>
      <c r="I1247" t="s">
        <v>75</v>
      </c>
      <c r="J1247" t="s">
        <v>92</v>
      </c>
      <c r="K1247" t="s">
        <v>1316</v>
      </c>
      <c r="L1247" t="s">
        <v>126</v>
      </c>
      <c r="M1247" t="s">
        <v>74</v>
      </c>
      <c r="N1247" t="s">
        <v>126</v>
      </c>
      <c r="O1247" t="s">
        <v>119</v>
      </c>
      <c r="P1247" t="s">
        <v>1162</v>
      </c>
      <c r="Q1247" t="s">
        <v>74</v>
      </c>
      <c r="R1247" t="s">
        <v>1870</v>
      </c>
      <c r="S1247" t="s">
        <v>106</v>
      </c>
      <c r="T1247" t="s">
        <v>76</v>
      </c>
    </row>
    <row r="1248" spans="1:20" x14ac:dyDescent="0.25">
      <c r="A1248" s="1">
        <v>3806</v>
      </c>
      <c r="B1248" t="s">
        <v>21</v>
      </c>
      <c r="C1248" t="s">
        <v>38</v>
      </c>
      <c r="D1248" t="s">
        <v>54</v>
      </c>
      <c r="E1248" t="s">
        <v>43</v>
      </c>
      <c r="F1248" t="s">
        <v>73</v>
      </c>
      <c r="G1248" t="s">
        <v>102</v>
      </c>
      <c r="H1248" t="s">
        <v>673</v>
      </c>
      <c r="I1248" t="s">
        <v>113</v>
      </c>
      <c r="J1248" t="s">
        <v>105</v>
      </c>
      <c r="K1248" t="s">
        <v>1197</v>
      </c>
      <c r="L1248" t="s">
        <v>126</v>
      </c>
      <c r="M1248" t="s">
        <v>73</v>
      </c>
      <c r="N1248" t="s">
        <v>74</v>
      </c>
      <c r="O1248" t="s">
        <v>107</v>
      </c>
      <c r="P1248" t="s">
        <v>842</v>
      </c>
      <c r="Q1248" t="s">
        <v>73</v>
      </c>
      <c r="R1248" t="s">
        <v>1033</v>
      </c>
      <c r="S1248" t="s">
        <v>96</v>
      </c>
      <c r="T1248" t="s">
        <v>83</v>
      </c>
    </row>
    <row r="1249" spans="1:20" x14ac:dyDescent="0.25">
      <c r="A1249" s="1">
        <v>3807</v>
      </c>
      <c r="B1249" t="s">
        <v>21</v>
      </c>
      <c r="C1249" t="s">
        <v>39</v>
      </c>
      <c r="D1249" t="s">
        <v>54</v>
      </c>
      <c r="E1249" t="s">
        <v>53</v>
      </c>
      <c r="F1249" t="s">
        <v>74</v>
      </c>
      <c r="G1249" t="s">
        <v>82</v>
      </c>
      <c r="H1249" t="s">
        <v>419</v>
      </c>
      <c r="I1249" t="s">
        <v>96</v>
      </c>
      <c r="J1249" t="s">
        <v>77</v>
      </c>
      <c r="K1249" t="s">
        <v>1028</v>
      </c>
      <c r="L1249" t="s">
        <v>73</v>
      </c>
      <c r="M1249" t="s">
        <v>74</v>
      </c>
      <c r="N1249" t="s">
        <v>126</v>
      </c>
      <c r="O1249" t="s">
        <v>86</v>
      </c>
      <c r="P1249" t="s">
        <v>473</v>
      </c>
      <c r="Q1249" t="s">
        <v>74</v>
      </c>
      <c r="R1249" t="s">
        <v>1449</v>
      </c>
      <c r="S1249" t="s">
        <v>116</v>
      </c>
      <c r="T1249" t="s">
        <v>131</v>
      </c>
    </row>
    <row r="1250" spans="1:20" x14ac:dyDescent="0.25">
      <c r="A1250" s="1">
        <v>3808</v>
      </c>
      <c r="B1250" t="s">
        <v>21</v>
      </c>
      <c r="C1250" t="s">
        <v>24</v>
      </c>
      <c r="D1250" t="s">
        <v>55</v>
      </c>
      <c r="E1250" t="s">
        <v>53</v>
      </c>
      <c r="F1250" t="s">
        <v>73</v>
      </c>
      <c r="G1250" t="s">
        <v>76</v>
      </c>
      <c r="H1250" t="s">
        <v>414</v>
      </c>
      <c r="I1250" t="s">
        <v>99</v>
      </c>
      <c r="J1250" t="s">
        <v>111</v>
      </c>
      <c r="K1250" t="s">
        <v>397</v>
      </c>
      <c r="L1250" t="s">
        <v>74</v>
      </c>
      <c r="M1250" t="s">
        <v>74</v>
      </c>
      <c r="N1250" t="s">
        <v>78</v>
      </c>
      <c r="O1250" t="s">
        <v>102</v>
      </c>
      <c r="P1250" t="s">
        <v>235</v>
      </c>
      <c r="Q1250" t="s">
        <v>73</v>
      </c>
      <c r="R1250" t="s">
        <v>1574</v>
      </c>
      <c r="S1250" t="s">
        <v>85</v>
      </c>
      <c r="T1250" t="s">
        <v>131</v>
      </c>
    </row>
    <row r="1251" spans="1:20" x14ac:dyDescent="0.25">
      <c r="A1251" s="1">
        <v>3809</v>
      </c>
      <c r="B1251" t="s">
        <v>21</v>
      </c>
      <c r="C1251" t="s">
        <v>25</v>
      </c>
      <c r="D1251" t="s">
        <v>55</v>
      </c>
      <c r="E1251" t="s">
        <v>71</v>
      </c>
      <c r="F1251" t="s">
        <v>74</v>
      </c>
      <c r="G1251" t="s">
        <v>97</v>
      </c>
      <c r="H1251" t="s">
        <v>362</v>
      </c>
      <c r="I1251" t="s">
        <v>106</v>
      </c>
      <c r="J1251" t="s">
        <v>86</v>
      </c>
      <c r="K1251" t="s">
        <v>1162</v>
      </c>
      <c r="L1251" t="s">
        <v>74</v>
      </c>
      <c r="M1251" t="s">
        <v>74</v>
      </c>
      <c r="N1251" t="s">
        <v>74</v>
      </c>
      <c r="O1251" t="s">
        <v>111</v>
      </c>
      <c r="P1251" t="s">
        <v>1186</v>
      </c>
      <c r="Q1251" t="s">
        <v>101</v>
      </c>
      <c r="R1251" t="s">
        <v>1495</v>
      </c>
      <c r="S1251" t="s">
        <v>82</v>
      </c>
      <c r="T1251" t="s">
        <v>83</v>
      </c>
    </row>
    <row r="1252" spans="1:20" x14ac:dyDescent="0.25">
      <c r="A1252" s="1">
        <v>3810</v>
      </c>
      <c r="B1252" t="s">
        <v>21</v>
      </c>
      <c r="C1252" t="s">
        <v>26</v>
      </c>
      <c r="D1252" t="s">
        <v>55</v>
      </c>
      <c r="E1252" t="s">
        <v>43</v>
      </c>
      <c r="F1252" t="s">
        <v>74</v>
      </c>
      <c r="G1252" t="s">
        <v>76</v>
      </c>
      <c r="H1252" t="s">
        <v>964</v>
      </c>
      <c r="I1252" t="s">
        <v>96</v>
      </c>
      <c r="J1252" t="s">
        <v>86</v>
      </c>
      <c r="K1252" t="s">
        <v>123</v>
      </c>
      <c r="L1252" t="s">
        <v>74</v>
      </c>
      <c r="M1252" t="s">
        <v>126</v>
      </c>
      <c r="N1252" t="s">
        <v>126</v>
      </c>
      <c r="O1252" t="s">
        <v>114</v>
      </c>
      <c r="P1252" t="s">
        <v>1351</v>
      </c>
      <c r="Q1252" t="s">
        <v>73</v>
      </c>
      <c r="R1252" t="s">
        <v>1425</v>
      </c>
      <c r="S1252" t="s">
        <v>116</v>
      </c>
      <c r="T1252" t="s">
        <v>101</v>
      </c>
    </row>
    <row r="1253" spans="1:20" x14ac:dyDescent="0.25">
      <c r="A1253" s="1">
        <v>3811</v>
      </c>
      <c r="B1253" t="s">
        <v>21</v>
      </c>
      <c r="C1253" t="s">
        <v>27</v>
      </c>
      <c r="D1253" t="s">
        <v>55</v>
      </c>
      <c r="E1253" t="s">
        <v>62</v>
      </c>
      <c r="F1253" t="s">
        <v>73</v>
      </c>
      <c r="G1253" t="s">
        <v>102</v>
      </c>
      <c r="H1253" t="s">
        <v>734</v>
      </c>
      <c r="I1253" t="s">
        <v>102</v>
      </c>
      <c r="J1253" t="s">
        <v>107</v>
      </c>
      <c r="K1253" t="s">
        <v>1131</v>
      </c>
      <c r="L1253" t="s">
        <v>73</v>
      </c>
      <c r="M1253" t="s">
        <v>74</v>
      </c>
      <c r="N1253" t="s">
        <v>131</v>
      </c>
      <c r="O1253" t="s">
        <v>107</v>
      </c>
      <c r="P1253" t="s">
        <v>1145</v>
      </c>
      <c r="Q1253" t="s">
        <v>126</v>
      </c>
      <c r="R1253" t="s">
        <v>1931</v>
      </c>
      <c r="S1253" t="s">
        <v>75</v>
      </c>
      <c r="T1253" t="s">
        <v>83</v>
      </c>
    </row>
    <row r="1254" spans="1:20" x14ac:dyDescent="0.25">
      <c r="A1254" s="1">
        <v>3812</v>
      </c>
      <c r="B1254" t="s">
        <v>21</v>
      </c>
      <c r="C1254" t="s">
        <v>28</v>
      </c>
      <c r="D1254" t="s">
        <v>55</v>
      </c>
      <c r="E1254" t="s">
        <v>67</v>
      </c>
      <c r="F1254" t="s">
        <v>73</v>
      </c>
      <c r="G1254" t="s">
        <v>87</v>
      </c>
      <c r="H1254" t="s">
        <v>97</v>
      </c>
      <c r="I1254" t="s">
        <v>108</v>
      </c>
      <c r="J1254" t="s">
        <v>121</v>
      </c>
      <c r="K1254" t="s">
        <v>1288</v>
      </c>
      <c r="L1254" t="s">
        <v>73</v>
      </c>
      <c r="M1254" t="s">
        <v>131</v>
      </c>
      <c r="N1254" t="s">
        <v>126</v>
      </c>
      <c r="O1254" t="s">
        <v>90</v>
      </c>
      <c r="P1254" t="s">
        <v>335</v>
      </c>
      <c r="Q1254" t="s">
        <v>73</v>
      </c>
      <c r="R1254" t="s">
        <v>1709</v>
      </c>
      <c r="S1254" t="s">
        <v>106</v>
      </c>
      <c r="T1254" t="s">
        <v>76</v>
      </c>
    </row>
    <row r="1255" spans="1:20" x14ac:dyDescent="0.25">
      <c r="A1255" s="1">
        <v>3813</v>
      </c>
      <c r="B1255" t="s">
        <v>21</v>
      </c>
      <c r="C1255" t="s">
        <v>40</v>
      </c>
      <c r="D1255" t="s">
        <v>55</v>
      </c>
      <c r="E1255" t="s">
        <v>58</v>
      </c>
      <c r="F1255" t="s">
        <v>74</v>
      </c>
      <c r="G1255" t="s">
        <v>86</v>
      </c>
      <c r="H1255" t="s">
        <v>751</v>
      </c>
      <c r="I1255" t="s">
        <v>116</v>
      </c>
      <c r="J1255" t="s">
        <v>98</v>
      </c>
      <c r="K1255" t="s">
        <v>396</v>
      </c>
      <c r="L1255" t="s">
        <v>74</v>
      </c>
      <c r="M1255" t="s">
        <v>73</v>
      </c>
      <c r="N1255" t="s">
        <v>101</v>
      </c>
      <c r="O1255" t="s">
        <v>107</v>
      </c>
      <c r="P1255" t="s">
        <v>899</v>
      </c>
      <c r="Q1255" t="s">
        <v>73</v>
      </c>
      <c r="R1255" t="s">
        <v>1842</v>
      </c>
      <c r="S1255" t="s">
        <v>82</v>
      </c>
      <c r="T1255" t="s">
        <v>1116</v>
      </c>
    </row>
    <row r="1256" spans="1:20" x14ac:dyDescent="0.25">
      <c r="A1256" s="1">
        <v>3814</v>
      </c>
      <c r="B1256" t="s">
        <v>21</v>
      </c>
      <c r="C1256" t="s">
        <v>29</v>
      </c>
      <c r="D1256" t="s">
        <v>55</v>
      </c>
      <c r="E1256" t="s">
        <v>54</v>
      </c>
      <c r="F1256" t="s">
        <v>73</v>
      </c>
      <c r="G1256" t="s">
        <v>73</v>
      </c>
      <c r="H1256" t="s">
        <v>500</v>
      </c>
      <c r="I1256" t="s">
        <v>103</v>
      </c>
      <c r="J1256" t="s">
        <v>97</v>
      </c>
      <c r="K1256" t="s">
        <v>1086</v>
      </c>
      <c r="L1256" t="s">
        <v>73</v>
      </c>
      <c r="M1256" t="s">
        <v>73</v>
      </c>
      <c r="N1256" t="s">
        <v>78</v>
      </c>
      <c r="O1256" t="s">
        <v>90</v>
      </c>
      <c r="P1256" t="s">
        <v>576</v>
      </c>
      <c r="Q1256" t="s">
        <v>73</v>
      </c>
      <c r="R1256" t="s">
        <v>1413</v>
      </c>
      <c r="S1256" t="s">
        <v>106</v>
      </c>
      <c r="T1256" t="s">
        <v>131</v>
      </c>
    </row>
    <row r="1257" spans="1:20" x14ac:dyDescent="0.25">
      <c r="A1257" s="1">
        <v>3815</v>
      </c>
      <c r="B1257" t="s">
        <v>21</v>
      </c>
      <c r="C1257" t="s">
        <v>31</v>
      </c>
      <c r="D1257" t="s">
        <v>55</v>
      </c>
      <c r="E1257" t="s">
        <v>47</v>
      </c>
      <c r="F1257" t="s">
        <v>74</v>
      </c>
      <c r="G1257" t="s">
        <v>76</v>
      </c>
      <c r="H1257" t="s">
        <v>780</v>
      </c>
      <c r="I1257" t="s">
        <v>78</v>
      </c>
      <c r="J1257" t="s">
        <v>81</v>
      </c>
      <c r="K1257" t="s">
        <v>873</v>
      </c>
      <c r="L1257" t="s">
        <v>73</v>
      </c>
      <c r="M1257" t="s">
        <v>73</v>
      </c>
      <c r="N1257" t="s">
        <v>126</v>
      </c>
      <c r="O1257" t="s">
        <v>75</v>
      </c>
      <c r="P1257" t="s">
        <v>113</v>
      </c>
      <c r="Q1257" t="s">
        <v>74</v>
      </c>
      <c r="R1257" t="s">
        <v>2221</v>
      </c>
      <c r="S1257" t="s">
        <v>117</v>
      </c>
      <c r="T1257" t="s">
        <v>74</v>
      </c>
    </row>
    <row r="1258" spans="1:20" x14ac:dyDescent="0.25">
      <c r="A1258" s="1">
        <v>3816</v>
      </c>
      <c r="B1258" t="s">
        <v>21</v>
      </c>
      <c r="C1258" t="s">
        <v>32</v>
      </c>
      <c r="D1258" t="s">
        <v>55</v>
      </c>
      <c r="E1258" t="s">
        <v>57</v>
      </c>
      <c r="F1258" t="s">
        <v>74</v>
      </c>
      <c r="G1258" t="s">
        <v>75</v>
      </c>
      <c r="H1258" t="s">
        <v>515</v>
      </c>
      <c r="I1258" t="s">
        <v>98</v>
      </c>
      <c r="J1258" t="s">
        <v>97</v>
      </c>
      <c r="K1258" t="s">
        <v>1136</v>
      </c>
      <c r="L1258" t="s">
        <v>126</v>
      </c>
      <c r="M1258" t="s">
        <v>74</v>
      </c>
      <c r="N1258" t="s">
        <v>73</v>
      </c>
      <c r="O1258" t="s">
        <v>79</v>
      </c>
      <c r="P1258" t="s">
        <v>609</v>
      </c>
      <c r="Q1258" t="s">
        <v>73</v>
      </c>
      <c r="R1258" t="s">
        <v>1554</v>
      </c>
      <c r="S1258" t="s">
        <v>106</v>
      </c>
      <c r="T1258" t="s">
        <v>101</v>
      </c>
    </row>
    <row r="1259" spans="1:20" x14ac:dyDescent="0.25">
      <c r="A1259" s="1">
        <v>3817</v>
      </c>
      <c r="B1259" t="s">
        <v>21</v>
      </c>
      <c r="C1259" t="s">
        <v>33</v>
      </c>
      <c r="D1259" t="s">
        <v>55</v>
      </c>
      <c r="E1259" t="s">
        <v>48</v>
      </c>
      <c r="F1259" t="s">
        <v>73</v>
      </c>
      <c r="G1259" t="s">
        <v>76</v>
      </c>
      <c r="H1259" t="s">
        <v>836</v>
      </c>
      <c r="I1259" t="s">
        <v>89</v>
      </c>
      <c r="J1259" t="s">
        <v>107</v>
      </c>
      <c r="K1259" t="s">
        <v>1351</v>
      </c>
      <c r="L1259" t="s">
        <v>74</v>
      </c>
      <c r="M1259" t="s">
        <v>126</v>
      </c>
      <c r="N1259" t="s">
        <v>131</v>
      </c>
      <c r="O1259" t="s">
        <v>81</v>
      </c>
      <c r="P1259" t="s">
        <v>125</v>
      </c>
      <c r="Q1259" t="s">
        <v>73</v>
      </c>
      <c r="R1259" t="s">
        <v>2223</v>
      </c>
      <c r="S1259" t="s">
        <v>82</v>
      </c>
      <c r="T1259" t="s">
        <v>101</v>
      </c>
    </row>
    <row r="1260" spans="1:20" x14ac:dyDescent="0.25">
      <c r="A1260" s="1">
        <v>3818</v>
      </c>
      <c r="B1260" t="s">
        <v>21</v>
      </c>
      <c r="C1260" t="s">
        <v>34</v>
      </c>
      <c r="D1260" t="s">
        <v>55</v>
      </c>
      <c r="E1260" t="s">
        <v>41</v>
      </c>
      <c r="F1260" t="s">
        <v>73</v>
      </c>
      <c r="G1260" t="s">
        <v>86</v>
      </c>
      <c r="H1260" t="s">
        <v>751</v>
      </c>
      <c r="I1260" t="s">
        <v>103</v>
      </c>
      <c r="J1260" t="s">
        <v>105</v>
      </c>
      <c r="K1260" t="s">
        <v>1185</v>
      </c>
      <c r="L1260" t="s">
        <v>126</v>
      </c>
      <c r="M1260" t="s">
        <v>74</v>
      </c>
      <c r="N1260" t="s">
        <v>74</v>
      </c>
      <c r="O1260" t="s">
        <v>95</v>
      </c>
      <c r="P1260" t="s">
        <v>1005</v>
      </c>
      <c r="Q1260" t="s">
        <v>73</v>
      </c>
      <c r="R1260" t="s">
        <v>1473</v>
      </c>
      <c r="S1260" t="s">
        <v>75</v>
      </c>
      <c r="T1260" t="s">
        <v>76</v>
      </c>
    </row>
    <row r="1261" spans="1:20" x14ac:dyDescent="0.25">
      <c r="A1261" s="1">
        <v>3819</v>
      </c>
      <c r="B1261" t="s">
        <v>21</v>
      </c>
      <c r="C1261" t="s">
        <v>35</v>
      </c>
      <c r="D1261" t="s">
        <v>55</v>
      </c>
      <c r="E1261" t="s">
        <v>54</v>
      </c>
      <c r="F1261" t="s">
        <v>74</v>
      </c>
      <c r="G1261" t="s">
        <v>78</v>
      </c>
      <c r="H1261" t="s">
        <v>528</v>
      </c>
      <c r="I1261" t="s">
        <v>98</v>
      </c>
      <c r="J1261" t="s">
        <v>111</v>
      </c>
      <c r="K1261" t="s">
        <v>1118</v>
      </c>
      <c r="L1261" t="s">
        <v>74</v>
      </c>
      <c r="M1261" t="s">
        <v>126</v>
      </c>
      <c r="N1261" t="s">
        <v>1116</v>
      </c>
      <c r="O1261" t="s">
        <v>92</v>
      </c>
      <c r="P1261" t="s">
        <v>1101</v>
      </c>
      <c r="Q1261" t="s">
        <v>73</v>
      </c>
      <c r="R1261" t="s">
        <v>2033</v>
      </c>
      <c r="S1261" t="s">
        <v>106</v>
      </c>
      <c r="T1261" t="s">
        <v>131</v>
      </c>
    </row>
    <row r="1262" spans="1:20" x14ac:dyDescent="0.25">
      <c r="A1262" s="1">
        <v>3820</v>
      </c>
      <c r="B1262" t="s">
        <v>21</v>
      </c>
      <c r="C1262" t="s">
        <v>36</v>
      </c>
      <c r="D1262" t="s">
        <v>55</v>
      </c>
      <c r="E1262" t="s">
        <v>69</v>
      </c>
      <c r="F1262" t="s">
        <v>74</v>
      </c>
      <c r="G1262" t="s">
        <v>77</v>
      </c>
      <c r="H1262" t="s">
        <v>303</v>
      </c>
      <c r="I1262" t="s">
        <v>75</v>
      </c>
      <c r="J1262" t="s">
        <v>95</v>
      </c>
      <c r="K1262" t="s">
        <v>1344</v>
      </c>
      <c r="L1262" t="s">
        <v>101</v>
      </c>
      <c r="M1262" t="s">
        <v>101</v>
      </c>
      <c r="N1262" t="s">
        <v>126</v>
      </c>
      <c r="O1262" t="s">
        <v>77</v>
      </c>
      <c r="P1262" t="s">
        <v>1101</v>
      </c>
      <c r="Q1262" t="s">
        <v>73</v>
      </c>
      <c r="R1262" t="s">
        <v>1601</v>
      </c>
      <c r="S1262" t="s">
        <v>87</v>
      </c>
      <c r="T1262" t="s">
        <v>126</v>
      </c>
    </row>
    <row r="1263" spans="1:20" x14ac:dyDescent="0.25">
      <c r="A1263" s="1">
        <v>3821</v>
      </c>
      <c r="B1263" t="s">
        <v>21</v>
      </c>
      <c r="C1263" t="s">
        <v>37</v>
      </c>
      <c r="D1263" t="s">
        <v>55</v>
      </c>
      <c r="E1263" t="s">
        <v>53</v>
      </c>
      <c r="F1263" t="s">
        <v>74</v>
      </c>
      <c r="G1263" t="s">
        <v>76</v>
      </c>
      <c r="H1263" t="s">
        <v>110</v>
      </c>
      <c r="I1263" t="s">
        <v>85</v>
      </c>
      <c r="J1263" t="s">
        <v>95</v>
      </c>
      <c r="K1263" t="s">
        <v>636</v>
      </c>
      <c r="L1263" t="s">
        <v>74</v>
      </c>
      <c r="M1263" t="s">
        <v>74</v>
      </c>
      <c r="N1263" t="s">
        <v>1116</v>
      </c>
      <c r="O1263" t="s">
        <v>98</v>
      </c>
      <c r="P1263" t="s">
        <v>609</v>
      </c>
      <c r="Q1263" t="s">
        <v>73</v>
      </c>
      <c r="R1263" t="s">
        <v>457</v>
      </c>
      <c r="S1263" t="s">
        <v>89</v>
      </c>
      <c r="T1263" t="s">
        <v>1116</v>
      </c>
    </row>
    <row r="1264" spans="1:20" x14ac:dyDescent="0.25">
      <c r="A1264" s="1">
        <v>3822</v>
      </c>
      <c r="B1264" t="s">
        <v>21</v>
      </c>
      <c r="C1264" t="s">
        <v>38</v>
      </c>
      <c r="D1264" t="s">
        <v>55</v>
      </c>
      <c r="E1264" t="s">
        <v>68</v>
      </c>
      <c r="F1264" t="s">
        <v>73</v>
      </c>
      <c r="G1264" t="s">
        <v>109</v>
      </c>
      <c r="H1264" t="s">
        <v>153</v>
      </c>
      <c r="I1264" t="s">
        <v>98</v>
      </c>
      <c r="J1264" t="s">
        <v>79</v>
      </c>
      <c r="K1264" t="s">
        <v>1239</v>
      </c>
      <c r="L1264" t="s">
        <v>126</v>
      </c>
      <c r="M1264" t="s">
        <v>74</v>
      </c>
      <c r="N1264" t="s">
        <v>74</v>
      </c>
      <c r="O1264" t="s">
        <v>80</v>
      </c>
      <c r="P1264" t="s">
        <v>862</v>
      </c>
      <c r="Q1264" t="s">
        <v>101</v>
      </c>
      <c r="R1264" t="s">
        <v>1457</v>
      </c>
      <c r="S1264" t="s">
        <v>106</v>
      </c>
      <c r="T1264" t="s">
        <v>78</v>
      </c>
    </row>
    <row r="1265" spans="1:20" x14ac:dyDescent="0.25">
      <c r="A1265" s="1">
        <v>3823</v>
      </c>
      <c r="B1265" t="s">
        <v>21</v>
      </c>
      <c r="C1265" t="s">
        <v>39</v>
      </c>
      <c r="D1265" t="s">
        <v>55</v>
      </c>
      <c r="E1265" t="s">
        <v>71</v>
      </c>
      <c r="F1265" t="s">
        <v>73</v>
      </c>
      <c r="G1265" t="s">
        <v>106</v>
      </c>
      <c r="H1265" t="s">
        <v>955</v>
      </c>
      <c r="I1265" t="s">
        <v>85</v>
      </c>
      <c r="J1265" t="s">
        <v>98</v>
      </c>
      <c r="K1265" t="s">
        <v>995</v>
      </c>
      <c r="L1265" t="s">
        <v>74</v>
      </c>
      <c r="M1265" t="s">
        <v>73</v>
      </c>
      <c r="N1265" t="s">
        <v>101</v>
      </c>
      <c r="O1265" t="s">
        <v>91</v>
      </c>
      <c r="P1265" t="s">
        <v>995</v>
      </c>
      <c r="Q1265" t="s">
        <v>73</v>
      </c>
      <c r="R1265" t="s">
        <v>1755</v>
      </c>
      <c r="S1265" t="s">
        <v>89</v>
      </c>
      <c r="T1265" t="s">
        <v>101</v>
      </c>
    </row>
    <row r="1266" spans="1:20" x14ac:dyDescent="0.25">
      <c r="A1266" s="1">
        <v>3824</v>
      </c>
      <c r="B1266" t="s">
        <v>21</v>
      </c>
      <c r="C1266" t="s">
        <v>24</v>
      </c>
      <c r="D1266" t="s">
        <v>56</v>
      </c>
      <c r="E1266" t="s">
        <v>63</v>
      </c>
      <c r="F1266" t="s">
        <v>73</v>
      </c>
      <c r="G1266" t="s">
        <v>86</v>
      </c>
      <c r="H1266" t="s">
        <v>471</v>
      </c>
      <c r="I1266" t="s">
        <v>89</v>
      </c>
      <c r="J1266" t="s">
        <v>111</v>
      </c>
      <c r="K1266" t="s">
        <v>1283</v>
      </c>
      <c r="L1266" t="s">
        <v>73</v>
      </c>
      <c r="M1266" t="s">
        <v>73</v>
      </c>
      <c r="N1266" t="s">
        <v>101</v>
      </c>
      <c r="O1266" t="s">
        <v>80</v>
      </c>
      <c r="P1266" t="s">
        <v>1028</v>
      </c>
      <c r="Q1266" t="s">
        <v>101</v>
      </c>
      <c r="R1266" t="s">
        <v>1567</v>
      </c>
      <c r="S1266" t="s">
        <v>106</v>
      </c>
      <c r="T1266" t="s">
        <v>131</v>
      </c>
    </row>
    <row r="1267" spans="1:20" x14ac:dyDescent="0.25">
      <c r="A1267" s="1">
        <v>3825</v>
      </c>
      <c r="B1267" t="s">
        <v>21</v>
      </c>
      <c r="C1267" t="s">
        <v>25</v>
      </c>
      <c r="D1267" t="s">
        <v>56</v>
      </c>
      <c r="E1267" t="s">
        <v>66</v>
      </c>
      <c r="F1267" t="s">
        <v>74</v>
      </c>
      <c r="G1267" t="s">
        <v>90</v>
      </c>
      <c r="H1267" t="s">
        <v>745</v>
      </c>
      <c r="I1267" t="s">
        <v>114</v>
      </c>
      <c r="J1267" t="s">
        <v>119</v>
      </c>
      <c r="K1267" t="s">
        <v>1135</v>
      </c>
      <c r="L1267" t="s">
        <v>126</v>
      </c>
      <c r="M1267" t="s">
        <v>74</v>
      </c>
      <c r="N1267" t="s">
        <v>83</v>
      </c>
      <c r="O1267" t="s">
        <v>75</v>
      </c>
      <c r="P1267" t="s">
        <v>396</v>
      </c>
      <c r="Q1267" t="s">
        <v>73</v>
      </c>
      <c r="R1267" t="s">
        <v>1663</v>
      </c>
      <c r="S1267" t="s">
        <v>106</v>
      </c>
      <c r="T1267" t="s">
        <v>117</v>
      </c>
    </row>
    <row r="1268" spans="1:20" x14ac:dyDescent="0.25">
      <c r="A1268" s="1">
        <v>3826</v>
      </c>
      <c r="B1268" t="s">
        <v>21</v>
      </c>
      <c r="C1268" t="s">
        <v>26</v>
      </c>
      <c r="D1268" t="s">
        <v>56</v>
      </c>
      <c r="E1268" t="s">
        <v>57</v>
      </c>
      <c r="F1268" t="s">
        <v>73</v>
      </c>
      <c r="G1268" t="s">
        <v>78</v>
      </c>
      <c r="H1268" t="s">
        <v>111</v>
      </c>
      <c r="I1268" t="s">
        <v>90</v>
      </c>
      <c r="J1268" t="s">
        <v>104</v>
      </c>
      <c r="K1268" t="s">
        <v>1152</v>
      </c>
      <c r="L1268" t="s">
        <v>73</v>
      </c>
      <c r="M1268" t="s">
        <v>101</v>
      </c>
      <c r="N1268" t="s">
        <v>126</v>
      </c>
      <c r="O1268" t="s">
        <v>92</v>
      </c>
      <c r="P1268" t="s">
        <v>817</v>
      </c>
      <c r="Q1268" t="s">
        <v>74</v>
      </c>
      <c r="R1268" t="s">
        <v>1746</v>
      </c>
      <c r="S1268" t="s">
        <v>82</v>
      </c>
      <c r="T1268" t="s">
        <v>131</v>
      </c>
    </row>
    <row r="1269" spans="1:20" x14ac:dyDescent="0.25">
      <c r="A1269" s="1">
        <v>3827</v>
      </c>
      <c r="B1269" t="s">
        <v>21</v>
      </c>
      <c r="C1269" t="s">
        <v>27</v>
      </c>
      <c r="D1269" t="s">
        <v>56</v>
      </c>
      <c r="E1269" t="s">
        <v>72</v>
      </c>
      <c r="F1269" t="s">
        <v>74</v>
      </c>
      <c r="G1269" t="s">
        <v>90</v>
      </c>
      <c r="H1269" t="s">
        <v>922</v>
      </c>
      <c r="I1269" t="s">
        <v>96</v>
      </c>
      <c r="J1269" t="s">
        <v>77</v>
      </c>
      <c r="K1269" t="s">
        <v>1197</v>
      </c>
      <c r="L1269" t="s">
        <v>126</v>
      </c>
      <c r="M1269" t="s">
        <v>73</v>
      </c>
      <c r="N1269" t="s">
        <v>73</v>
      </c>
      <c r="O1269" t="s">
        <v>92</v>
      </c>
      <c r="P1269" t="s">
        <v>885</v>
      </c>
      <c r="Q1269" t="s">
        <v>73</v>
      </c>
      <c r="R1269" t="s">
        <v>2052</v>
      </c>
      <c r="S1269" t="s">
        <v>116</v>
      </c>
      <c r="T1269" t="s">
        <v>1116</v>
      </c>
    </row>
    <row r="1270" spans="1:20" x14ac:dyDescent="0.25">
      <c r="A1270" s="1">
        <v>3828</v>
      </c>
      <c r="B1270" t="s">
        <v>21</v>
      </c>
      <c r="C1270" t="s">
        <v>28</v>
      </c>
      <c r="D1270" t="s">
        <v>56</v>
      </c>
      <c r="E1270" t="s">
        <v>53</v>
      </c>
      <c r="F1270" t="s">
        <v>73</v>
      </c>
      <c r="G1270" t="s">
        <v>93</v>
      </c>
      <c r="H1270" t="s">
        <v>846</v>
      </c>
      <c r="I1270" t="s">
        <v>89</v>
      </c>
      <c r="J1270" t="s">
        <v>95</v>
      </c>
      <c r="K1270" t="s">
        <v>1285</v>
      </c>
      <c r="L1270" t="s">
        <v>131</v>
      </c>
      <c r="M1270" t="s">
        <v>73</v>
      </c>
      <c r="N1270" t="s">
        <v>101</v>
      </c>
      <c r="O1270" t="s">
        <v>102</v>
      </c>
      <c r="P1270" t="s">
        <v>1323</v>
      </c>
      <c r="Q1270" t="s">
        <v>73</v>
      </c>
      <c r="R1270" t="s">
        <v>2227</v>
      </c>
      <c r="S1270" t="s">
        <v>78</v>
      </c>
      <c r="T1270" t="s">
        <v>101</v>
      </c>
    </row>
    <row r="1271" spans="1:20" x14ac:dyDescent="0.25">
      <c r="A1271" s="1">
        <v>3829</v>
      </c>
      <c r="B1271" t="s">
        <v>21</v>
      </c>
      <c r="C1271" t="s">
        <v>40</v>
      </c>
      <c r="D1271" t="s">
        <v>56</v>
      </c>
      <c r="E1271" t="s">
        <v>67</v>
      </c>
      <c r="F1271" t="s">
        <v>74</v>
      </c>
      <c r="G1271" t="s">
        <v>99</v>
      </c>
      <c r="H1271" t="s">
        <v>201</v>
      </c>
      <c r="I1271" t="s">
        <v>75</v>
      </c>
      <c r="J1271" t="s">
        <v>114</v>
      </c>
      <c r="K1271" t="s">
        <v>1270</v>
      </c>
      <c r="L1271" t="s">
        <v>74</v>
      </c>
      <c r="M1271" t="s">
        <v>74</v>
      </c>
      <c r="N1271" t="s">
        <v>74</v>
      </c>
      <c r="O1271" t="s">
        <v>97</v>
      </c>
      <c r="P1271" t="s">
        <v>1327</v>
      </c>
      <c r="Q1271" t="s">
        <v>74</v>
      </c>
      <c r="R1271" t="s">
        <v>1780</v>
      </c>
      <c r="S1271" t="s">
        <v>116</v>
      </c>
      <c r="T1271" t="s">
        <v>1116</v>
      </c>
    </row>
    <row r="1272" spans="1:20" x14ac:dyDescent="0.25">
      <c r="A1272" s="1">
        <v>3830</v>
      </c>
      <c r="B1272" t="s">
        <v>21</v>
      </c>
      <c r="C1272" t="s">
        <v>29</v>
      </c>
      <c r="D1272" t="s">
        <v>56</v>
      </c>
      <c r="E1272" t="s">
        <v>65</v>
      </c>
      <c r="F1272" t="s">
        <v>73</v>
      </c>
      <c r="G1272" t="s">
        <v>95</v>
      </c>
      <c r="H1272" t="s">
        <v>220</v>
      </c>
      <c r="I1272" t="s">
        <v>113</v>
      </c>
      <c r="J1272" t="s">
        <v>123</v>
      </c>
      <c r="K1272" t="s">
        <v>1340</v>
      </c>
      <c r="L1272" t="s">
        <v>101</v>
      </c>
      <c r="M1272" t="s">
        <v>73</v>
      </c>
      <c r="N1272" t="s">
        <v>73</v>
      </c>
      <c r="O1272" t="s">
        <v>98</v>
      </c>
      <c r="P1272" t="s">
        <v>187</v>
      </c>
      <c r="Q1272" t="s">
        <v>74</v>
      </c>
      <c r="R1272" t="s">
        <v>662</v>
      </c>
      <c r="S1272" t="s">
        <v>82</v>
      </c>
      <c r="T1272" t="s">
        <v>83</v>
      </c>
    </row>
    <row r="1273" spans="1:20" x14ac:dyDescent="0.25">
      <c r="A1273" s="1">
        <v>3831</v>
      </c>
      <c r="B1273" t="s">
        <v>21</v>
      </c>
      <c r="C1273" t="s">
        <v>30</v>
      </c>
      <c r="D1273" t="s">
        <v>56</v>
      </c>
      <c r="E1273" t="s">
        <v>50</v>
      </c>
      <c r="F1273" t="s">
        <v>74</v>
      </c>
      <c r="G1273" t="s">
        <v>99</v>
      </c>
      <c r="H1273" t="s">
        <v>509</v>
      </c>
      <c r="I1273" t="s">
        <v>99</v>
      </c>
      <c r="J1273" t="s">
        <v>111</v>
      </c>
      <c r="K1273" t="s">
        <v>1304</v>
      </c>
      <c r="L1273" t="s">
        <v>74</v>
      </c>
      <c r="M1273" t="s">
        <v>101</v>
      </c>
      <c r="N1273" t="s">
        <v>101</v>
      </c>
      <c r="O1273" t="s">
        <v>95</v>
      </c>
      <c r="P1273" t="s">
        <v>1139</v>
      </c>
      <c r="Q1273" t="s">
        <v>74</v>
      </c>
      <c r="R1273" t="s">
        <v>1610</v>
      </c>
      <c r="S1273" t="s">
        <v>82</v>
      </c>
      <c r="T1273" t="s">
        <v>131</v>
      </c>
    </row>
    <row r="1274" spans="1:20" x14ac:dyDescent="0.25">
      <c r="A1274" s="1">
        <v>3832</v>
      </c>
      <c r="B1274" t="s">
        <v>21</v>
      </c>
      <c r="C1274" t="s">
        <v>31</v>
      </c>
      <c r="D1274" t="s">
        <v>56</v>
      </c>
      <c r="E1274" t="s">
        <v>49</v>
      </c>
      <c r="F1274" t="s">
        <v>73</v>
      </c>
      <c r="G1274" t="s">
        <v>94</v>
      </c>
      <c r="H1274" t="s">
        <v>477</v>
      </c>
      <c r="I1274" t="s">
        <v>98</v>
      </c>
      <c r="J1274" t="s">
        <v>108</v>
      </c>
      <c r="K1274" t="s">
        <v>1163</v>
      </c>
      <c r="L1274" t="s">
        <v>126</v>
      </c>
      <c r="M1274" t="s">
        <v>73</v>
      </c>
      <c r="N1274" t="s">
        <v>74</v>
      </c>
      <c r="O1274" t="s">
        <v>95</v>
      </c>
      <c r="P1274" t="s">
        <v>862</v>
      </c>
      <c r="Q1274" t="s">
        <v>126</v>
      </c>
      <c r="R1274" t="s">
        <v>1704</v>
      </c>
      <c r="S1274" t="s">
        <v>85</v>
      </c>
      <c r="T1274" t="s">
        <v>76</v>
      </c>
    </row>
    <row r="1275" spans="1:20" x14ac:dyDescent="0.25">
      <c r="A1275" s="1">
        <v>3833</v>
      </c>
      <c r="B1275" t="s">
        <v>21</v>
      </c>
      <c r="C1275" t="s">
        <v>33</v>
      </c>
      <c r="D1275" t="s">
        <v>56</v>
      </c>
      <c r="E1275" t="s">
        <v>61</v>
      </c>
      <c r="F1275" t="s">
        <v>73</v>
      </c>
      <c r="G1275" t="s">
        <v>85</v>
      </c>
      <c r="H1275" t="s">
        <v>379</v>
      </c>
      <c r="I1275" t="s">
        <v>99</v>
      </c>
      <c r="J1275" t="s">
        <v>111</v>
      </c>
      <c r="K1275" t="s">
        <v>1140</v>
      </c>
      <c r="L1275" t="s">
        <v>73</v>
      </c>
      <c r="M1275" t="s">
        <v>74</v>
      </c>
      <c r="N1275" t="s">
        <v>73</v>
      </c>
      <c r="O1275" t="s">
        <v>107</v>
      </c>
      <c r="P1275" t="s">
        <v>961</v>
      </c>
      <c r="Q1275" t="s">
        <v>74</v>
      </c>
      <c r="R1275" t="s">
        <v>1660</v>
      </c>
      <c r="S1275" t="s">
        <v>82</v>
      </c>
      <c r="T1275" t="s">
        <v>101</v>
      </c>
    </row>
    <row r="1276" spans="1:20" x14ac:dyDescent="0.25">
      <c r="A1276" s="1">
        <v>3834</v>
      </c>
      <c r="B1276" t="s">
        <v>21</v>
      </c>
      <c r="C1276" t="s">
        <v>34</v>
      </c>
      <c r="D1276" t="s">
        <v>56</v>
      </c>
      <c r="E1276" t="s">
        <v>44</v>
      </c>
      <c r="F1276" t="s">
        <v>74</v>
      </c>
      <c r="G1276" t="s">
        <v>89</v>
      </c>
      <c r="H1276" t="s">
        <v>555</v>
      </c>
      <c r="I1276" t="s">
        <v>99</v>
      </c>
      <c r="J1276" t="s">
        <v>113</v>
      </c>
      <c r="K1276" t="s">
        <v>1252</v>
      </c>
      <c r="L1276" t="s">
        <v>74</v>
      </c>
      <c r="M1276" t="s">
        <v>73</v>
      </c>
      <c r="N1276" t="s">
        <v>126</v>
      </c>
      <c r="O1276" t="s">
        <v>97</v>
      </c>
      <c r="P1276" t="s">
        <v>817</v>
      </c>
      <c r="Q1276" t="s">
        <v>73</v>
      </c>
      <c r="R1276" t="s">
        <v>903</v>
      </c>
      <c r="S1276" t="s">
        <v>75</v>
      </c>
      <c r="T1276" t="s">
        <v>83</v>
      </c>
    </row>
    <row r="1277" spans="1:20" x14ac:dyDescent="0.25">
      <c r="A1277" s="1">
        <v>3835</v>
      </c>
      <c r="B1277" t="s">
        <v>21</v>
      </c>
      <c r="C1277" t="s">
        <v>35</v>
      </c>
      <c r="D1277" t="s">
        <v>56</v>
      </c>
      <c r="E1277" t="s">
        <v>62</v>
      </c>
      <c r="F1277" t="s">
        <v>73</v>
      </c>
      <c r="G1277" t="s">
        <v>105</v>
      </c>
      <c r="H1277" t="s">
        <v>928</v>
      </c>
      <c r="I1277" t="s">
        <v>92</v>
      </c>
      <c r="J1277" t="s">
        <v>111</v>
      </c>
      <c r="K1277" t="s">
        <v>1333</v>
      </c>
      <c r="L1277" t="s">
        <v>74</v>
      </c>
      <c r="M1277" t="s">
        <v>73</v>
      </c>
      <c r="N1277" t="s">
        <v>73</v>
      </c>
      <c r="O1277" t="s">
        <v>100</v>
      </c>
      <c r="P1277" t="s">
        <v>1315</v>
      </c>
      <c r="Q1277" t="s">
        <v>101</v>
      </c>
      <c r="R1277" t="s">
        <v>2236</v>
      </c>
      <c r="S1277" t="s">
        <v>90</v>
      </c>
      <c r="T1277" t="s">
        <v>82</v>
      </c>
    </row>
    <row r="1278" spans="1:20" x14ac:dyDescent="0.25">
      <c r="A1278" s="1">
        <v>3836</v>
      </c>
      <c r="B1278" t="s">
        <v>21</v>
      </c>
      <c r="C1278" t="s">
        <v>36</v>
      </c>
      <c r="D1278" t="s">
        <v>56</v>
      </c>
      <c r="E1278" t="s">
        <v>65</v>
      </c>
      <c r="F1278" t="s">
        <v>74</v>
      </c>
      <c r="G1278" t="s">
        <v>106</v>
      </c>
      <c r="H1278" t="s">
        <v>641</v>
      </c>
      <c r="I1278" t="s">
        <v>77</v>
      </c>
      <c r="J1278" t="s">
        <v>88</v>
      </c>
      <c r="K1278" t="s">
        <v>1343</v>
      </c>
      <c r="L1278" t="s">
        <v>74</v>
      </c>
      <c r="M1278" t="s">
        <v>126</v>
      </c>
      <c r="N1278" t="s">
        <v>101</v>
      </c>
      <c r="O1278" t="s">
        <v>116</v>
      </c>
      <c r="P1278" t="s">
        <v>335</v>
      </c>
      <c r="Q1278" t="s">
        <v>74</v>
      </c>
      <c r="R1278" t="s">
        <v>2241</v>
      </c>
      <c r="S1278" t="s">
        <v>82</v>
      </c>
      <c r="T1278" t="s">
        <v>131</v>
      </c>
    </row>
    <row r="1279" spans="1:20" x14ac:dyDescent="0.25">
      <c r="A1279" s="1">
        <v>3837</v>
      </c>
      <c r="B1279" t="s">
        <v>21</v>
      </c>
      <c r="C1279" t="s">
        <v>37</v>
      </c>
      <c r="D1279" t="s">
        <v>56</v>
      </c>
      <c r="E1279" t="s">
        <v>57</v>
      </c>
      <c r="F1279" t="s">
        <v>74</v>
      </c>
      <c r="G1279" t="s">
        <v>82</v>
      </c>
      <c r="H1279" t="s">
        <v>1055</v>
      </c>
      <c r="I1279" t="s">
        <v>90</v>
      </c>
      <c r="J1279" t="s">
        <v>111</v>
      </c>
      <c r="K1279" t="s">
        <v>1182</v>
      </c>
      <c r="L1279" t="s">
        <v>74</v>
      </c>
      <c r="M1279" t="s">
        <v>101</v>
      </c>
      <c r="N1279" t="s">
        <v>126</v>
      </c>
      <c r="O1279" t="s">
        <v>103</v>
      </c>
      <c r="P1279" t="s">
        <v>894</v>
      </c>
      <c r="Q1279" t="s">
        <v>74</v>
      </c>
      <c r="R1279" t="s">
        <v>1650</v>
      </c>
      <c r="S1279" t="s">
        <v>116</v>
      </c>
      <c r="T1279" t="s">
        <v>1116</v>
      </c>
    </row>
    <row r="1280" spans="1:20" x14ac:dyDescent="0.25">
      <c r="A1280" s="1">
        <v>3838</v>
      </c>
      <c r="B1280" t="s">
        <v>21</v>
      </c>
      <c r="C1280" t="s">
        <v>38</v>
      </c>
      <c r="D1280" t="s">
        <v>56</v>
      </c>
      <c r="E1280" t="s">
        <v>59</v>
      </c>
      <c r="F1280" t="s">
        <v>74</v>
      </c>
      <c r="G1280" t="s">
        <v>82</v>
      </c>
      <c r="H1280" t="s">
        <v>901</v>
      </c>
      <c r="I1280" t="s">
        <v>99</v>
      </c>
      <c r="J1280" t="s">
        <v>105</v>
      </c>
      <c r="K1280" t="s">
        <v>1122</v>
      </c>
      <c r="L1280" t="s">
        <v>74</v>
      </c>
      <c r="M1280" t="s">
        <v>73</v>
      </c>
      <c r="N1280" t="s">
        <v>73</v>
      </c>
      <c r="O1280" t="s">
        <v>89</v>
      </c>
      <c r="P1280" t="s">
        <v>115</v>
      </c>
      <c r="Q1280" t="s">
        <v>73</v>
      </c>
      <c r="R1280" t="s">
        <v>2156</v>
      </c>
      <c r="S1280" t="s">
        <v>117</v>
      </c>
      <c r="T1280" t="s">
        <v>73</v>
      </c>
    </row>
    <row r="1281" spans="1:20" x14ac:dyDescent="0.25">
      <c r="A1281" s="1">
        <v>3839</v>
      </c>
      <c r="B1281" t="s">
        <v>21</v>
      </c>
      <c r="C1281" t="s">
        <v>39</v>
      </c>
      <c r="D1281" t="s">
        <v>56</v>
      </c>
      <c r="E1281" t="s">
        <v>50</v>
      </c>
      <c r="F1281" t="s">
        <v>73</v>
      </c>
      <c r="G1281" t="s">
        <v>77</v>
      </c>
      <c r="H1281" t="s">
        <v>616</v>
      </c>
      <c r="I1281" t="s">
        <v>98</v>
      </c>
      <c r="J1281" t="s">
        <v>95</v>
      </c>
      <c r="K1281" t="s">
        <v>1152</v>
      </c>
      <c r="L1281" t="s">
        <v>126</v>
      </c>
      <c r="M1281" t="s">
        <v>126</v>
      </c>
      <c r="N1281" t="s">
        <v>131</v>
      </c>
      <c r="O1281" t="s">
        <v>113</v>
      </c>
      <c r="P1281" t="s">
        <v>397</v>
      </c>
      <c r="Q1281" t="s">
        <v>73</v>
      </c>
      <c r="R1281" t="s">
        <v>1646</v>
      </c>
      <c r="S1281" t="s">
        <v>85</v>
      </c>
      <c r="T1281" t="s">
        <v>131</v>
      </c>
    </row>
    <row r="1282" spans="1:20" x14ac:dyDescent="0.25">
      <c r="A1282" s="1">
        <v>3840</v>
      </c>
      <c r="B1282" t="s">
        <v>21</v>
      </c>
      <c r="C1282" t="s">
        <v>24</v>
      </c>
      <c r="D1282" t="s">
        <v>57</v>
      </c>
      <c r="E1282" t="s">
        <v>50</v>
      </c>
      <c r="F1282" t="s">
        <v>73</v>
      </c>
      <c r="G1282" t="s">
        <v>77</v>
      </c>
      <c r="H1282" t="s">
        <v>678</v>
      </c>
      <c r="I1282" t="s">
        <v>75</v>
      </c>
      <c r="J1282" t="s">
        <v>94</v>
      </c>
      <c r="K1282" t="s">
        <v>1294</v>
      </c>
      <c r="L1282" t="s">
        <v>126</v>
      </c>
      <c r="M1282" t="s">
        <v>74</v>
      </c>
      <c r="N1282" t="s">
        <v>1116</v>
      </c>
      <c r="O1282" t="s">
        <v>111</v>
      </c>
      <c r="P1282" t="s">
        <v>824</v>
      </c>
      <c r="Q1282" t="s">
        <v>74</v>
      </c>
      <c r="R1282" t="s">
        <v>2062</v>
      </c>
      <c r="S1282" t="s">
        <v>106</v>
      </c>
      <c r="T1282" t="s">
        <v>117</v>
      </c>
    </row>
    <row r="1283" spans="1:20" x14ac:dyDescent="0.25">
      <c r="A1283" s="1">
        <v>3841</v>
      </c>
      <c r="B1283" t="s">
        <v>21</v>
      </c>
      <c r="C1283" t="s">
        <v>25</v>
      </c>
      <c r="D1283" t="s">
        <v>57</v>
      </c>
      <c r="E1283" t="s">
        <v>59</v>
      </c>
      <c r="F1283" t="s">
        <v>74</v>
      </c>
      <c r="G1283" t="s">
        <v>99</v>
      </c>
      <c r="H1283" t="s">
        <v>652</v>
      </c>
      <c r="I1283" t="s">
        <v>77</v>
      </c>
      <c r="J1283" t="s">
        <v>93</v>
      </c>
      <c r="K1283" t="s">
        <v>1324</v>
      </c>
      <c r="L1283" t="s">
        <v>74</v>
      </c>
      <c r="M1283" t="s">
        <v>73</v>
      </c>
      <c r="N1283" t="s">
        <v>126</v>
      </c>
      <c r="O1283" t="s">
        <v>107</v>
      </c>
      <c r="P1283" t="s">
        <v>885</v>
      </c>
      <c r="Q1283" t="s">
        <v>73</v>
      </c>
      <c r="R1283" t="s">
        <v>1977</v>
      </c>
      <c r="S1283" t="s">
        <v>82</v>
      </c>
      <c r="T1283" t="s">
        <v>131</v>
      </c>
    </row>
    <row r="1284" spans="1:20" x14ac:dyDescent="0.25">
      <c r="A1284" s="1">
        <v>3842</v>
      </c>
      <c r="B1284" t="s">
        <v>21</v>
      </c>
      <c r="C1284" t="s">
        <v>26</v>
      </c>
      <c r="D1284" t="s">
        <v>57</v>
      </c>
      <c r="E1284" t="s">
        <v>56</v>
      </c>
      <c r="F1284" t="s">
        <v>74</v>
      </c>
      <c r="G1284" t="s">
        <v>77</v>
      </c>
      <c r="H1284" t="s">
        <v>376</v>
      </c>
      <c r="I1284" t="s">
        <v>89</v>
      </c>
      <c r="J1284" t="s">
        <v>98</v>
      </c>
      <c r="K1284" t="s">
        <v>919</v>
      </c>
      <c r="L1284" t="s">
        <v>126</v>
      </c>
      <c r="M1284" t="s">
        <v>73</v>
      </c>
      <c r="N1284" t="s">
        <v>131</v>
      </c>
      <c r="O1284" t="s">
        <v>114</v>
      </c>
      <c r="P1284" t="s">
        <v>1177</v>
      </c>
      <c r="Q1284" t="s">
        <v>74</v>
      </c>
      <c r="R1284" t="s">
        <v>1789</v>
      </c>
      <c r="S1284" t="s">
        <v>85</v>
      </c>
      <c r="T1284" t="s">
        <v>1116</v>
      </c>
    </row>
    <row r="1285" spans="1:20" x14ac:dyDescent="0.25">
      <c r="A1285" s="1">
        <v>3843</v>
      </c>
      <c r="B1285" t="s">
        <v>21</v>
      </c>
      <c r="C1285" t="s">
        <v>27</v>
      </c>
      <c r="D1285" t="s">
        <v>57</v>
      </c>
      <c r="E1285" t="s">
        <v>66</v>
      </c>
      <c r="F1285" t="s">
        <v>74</v>
      </c>
      <c r="G1285" t="s">
        <v>92</v>
      </c>
      <c r="H1285" t="s">
        <v>263</v>
      </c>
      <c r="I1285" t="s">
        <v>75</v>
      </c>
      <c r="J1285" t="s">
        <v>95</v>
      </c>
      <c r="K1285" t="s">
        <v>1154</v>
      </c>
      <c r="L1285" t="s">
        <v>74</v>
      </c>
      <c r="M1285" t="s">
        <v>73</v>
      </c>
      <c r="N1285" t="s">
        <v>74</v>
      </c>
      <c r="O1285" t="s">
        <v>112</v>
      </c>
      <c r="P1285" t="s">
        <v>1293</v>
      </c>
      <c r="Q1285" t="s">
        <v>74</v>
      </c>
      <c r="R1285" t="s">
        <v>964</v>
      </c>
      <c r="S1285" t="s">
        <v>89</v>
      </c>
      <c r="T1285" t="s">
        <v>87</v>
      </c>
    </row>
    <row r="1286" spans="1:20" x14ac:dyDescent="0.25">
      <c r="A1286" s="1">
        <v>3844</v>
      </c>
      <c r="B1286" t="s">
        <v>21</v>
      </c>
      <c r="C1286" t="s">
        <v>28</v>
      </c>
      <c r="D1286" t="s">
        <v>57</v>
      </c>
      <c r="E1286" t="s">
        <v>61</v>
      </c>
      <c r="F1286" t="s">
        <v>73</v>
      </c>
      <c r="G1286" t="s">
        <v>103</v>
      </c>
      <c r="H1286" t="s">
        <v>670</v>
      </c>
      <c r="I1286" t="s">
        <v>98</v>
      </c>
      <c r="J1286" t="s">
        <v>111</v>
      </c>
      <c r="K1286" t="s">
        <v>1227</v>
      </c>
      <c r="L1286" t="s">
        <v>126</v>
      </c>
      <c r="M1286" t="s">
        <v>74</v>
      </c>
      <c r="N1286" t="s">
        <v>131</v>
      </c>
      <c r="O1286" t="s">
        <v>114</v>
      </c>
      <c r="P1286" t="s">
        <v>1085</v>
      </c>
      <c r="Q1286" t="s">
        <v>74</v>
      </c>
      <c r="R1286" t="s">
        <v>1923</v>
      </c>
      <c r="S1286" t="s">
        <v>106</v>
      </c>
      <c r="T1286" t="s">
        <v>131</v>
      </c>
    </row>
    <row r="1287" spans="1:20" x14ac:dyDescent="0.25">
      <c r="A1287" s="1">
        <v>3845</v>
      </c>
      <c r="B1287" t="s">
        <v>21</v>
      </c>
      <c r="C1287" t="s">
        <v>40</v>
      </c>
      <c r="D1287" t="s">
        <v>57</v>
      </c>
      <c r="E1287" t="s">
        <v>65</v>
      </c>
      <c r="F1287" t="s">
        <v>73</v>
      </c>
      <c r="G1287" t="s">
        <v>89</v>
      </c>
      <c r="H1287" t="s">
        <v>962</v>
      </c>
      <c r="I1287" t="s">
        <v>98</v>
      </c>
      <c r="J1287" t="s">
        <v>79</v>
      </c>
      <c r="K1287" t="s">
        <v>1208</v>
      </c>
      <c r="L1287" t="s">
        <v>74</v>
      </c>
      <c r="M1287" t="s">
        <v>126</v>
      </c>
      <c r="N1287" t="s">
        <v>74</v>
      </c>
      <c r="O1287" t="s">
        <v>103</v>
      </c>
      <c r="P1287" t="s">
        <v>681</v>
      </c>
      <c r="Q1287" t="s">
        <v>74</v>
      </c>
      <c r="R1287" t="s">
        <v>2078</v>
      </c>
      <c r="S1287" t="s">
        <v>85</v>
      </c>
      <c r="T1287" t="s">
        <v>83</v>
      </c>
    </row>
    <row r="1288" spans="1:20" x14ac:dyDescent="0.25">
      <c r="A1288" s="1">
        <v>3846</v>
      </c>
      <c r="B1288" t="s">
        <v>21</v>
      </c>
      <c r="C1288" t="s">
        <v>29</v>
      </c>
      <c r="D1288" t="s">
        <v>57</v>
      </c>
      <c r="E1288" t="s">
        <v>50</v>
      </c>
      <c r="F1288" t="s">
        <v>74</v>
      </c>
      <c r="G1288" t="s">
        <v>73</v>
      </c>
      <c r="H1288" t="s">
        <v>251</v>
      </c>
      <c r="I1288" t="s">
        <v>114</v>
      </c>
      <c r="J1288" t="s">
        <v>80</v>
      </c>
      <c r="K1288" t="s">
        <v>1147</v>
      </c>
      <c r="L1288" t="s">
        <v>73</v>
      </c>
      <c r="M1288" t="s">
        <v>74</v>
      </c>
      <c r="N1288" t="s">
        <v>131</v>
      </c>
      <c r="O1288" t="s">
        <v>99</v>
      </c>
      <c r="P1288" t="s">
        <v>537</v>
      </c>
      <c r="Q1288" t="s">
        <v>73</v>
      </c>
      <c r="R1288" t="s">
        <v>1617</v>
      </c>
      <c r="S1288" t="s">
        <v>96</v>
      </c>
      <c r="T1288" t="s">
        <v>101</v>
      </c>
    </row>
    <row r="1289" spans="1:20" x14ac:dyDescent="0.25">
      <c r="A1289" s="1">
        <v>3847</v>
      </c>
      <c r="B1289" t="s">
        <v>21</v>
      </c>
      <c r="C1289" t="s">
        <v>30</v>
      </c>
      <c r="D1289" t="s">
        <v>57</v>
      </c>
      <c r="E1289" t="s">
        <v>63</v>
      </c>
      <c r="F1289" t="s">
        <v>73</v>
      </c>
      <c r="G1289" t="s">
        <v>98</v>
      </c>
      <c r="H1289" t="s">
        <v>527</v>
      </c>
      <c r="I1289" t="s">
        <v>107</v>
      </c>
      <c r="J1289" t="s">
        <v>129</v>
      </c>
      <c r="K1289" t="s">
        <v>1378</v>
      </c>
      <c r="L1289" t="s">
        <v>74</v>
      </c>
      <c r="M1289" t="s">
        <v>73</v>
      </c>
      <c r="N1289" t="s">
        <v>101</v>
      </c>
      <c r="O1289" t="s">
        <v>107</v>
      </c>
      <c r="P1289" t="s">
        <v>530</v>
      </c>
      <c r="Q1289" t="s">
        <v>73</v>
      </c>
      <c r="R1289" t="s">
        <v>1725</v>
      </c>
      <c r="S1289" t="s">
        <v>99</v>
      </c>
      <c r="T1289" t="s">
        <v>87</v>
      </c>
    </row>
    <row r="1290" spans="1:20" x14ac:dyDescent="0.25">
      <c r="A1290" s="1">
        <v>3848</v>
      </c>
      <c r="B1290" t="s">
        <v>21</v>
      </c>
      <c r="C1290" t="s">
        <v>32</v>
      </c>
      <c r="D1290" t="s">
        <v>57</v>
      </c>
      <c r="E1290" t="s">
        <v>55</v>
      </c>
      <c r="F1290" t="s">
        <v>73</v>
      </c>
      <c r="G1290" t="s">
        <v>90</v>
      </c>
      <c r="H1290" t="s">
        <v>735</v>
      </c>
      <c r="I1290" t="s">
        <v>94</v>
      </c>
      <c r="J1290" t="s">
        <v>122</v>
      </c>
      <c r="K1290" t="s">
        <v>1214</v>
      </c>
      <c r="L1290" t="s">
        <v>74</v>
      </c>
      <c r="M1290" t="s">
        <v>126</v>
      </c>
      <c r="N1290" t="s">
        <v>101</v>
      </c>
      <c r="O1290" t="s">
        <v>86</v>
      </c>
      <c r="P1290" t="s">
        <v>877</v>
      </c>
      <c r="Q1290" t="s">
        <v>74</v>
      </c>
      <c r="R1290" t="s">
        <v>1884</v>
      </c>
      <c r="S1290" t="s">
        <v>81</v>
      </c>
      <c r="T1290" t="s">
        <v>131</v>
      </c>
    </row>
    <row r="1291" spans="1:20" x14ac:dyDescent="0.25">
      <c r="A1291" s="1">
        <v>3849</v>
      </c>
      <c r="B1291" t="s">
        <v>21</v>
      </c>
      <c r="C1291" t="s">
        <v>33</v>
      </c>
      <c r="D1291" t="s">
        <v>57</v>
      </c>
      <c r="E1291" t="s">
        <v>44</v>
      </c>
      <c r="F1291" t="s">
        <v>74</v>
      </c>
      <c r="G1291" t="s">
        <v>77</v>
      </c>
      <c r="H1291" t="s">
        <v>942</v>
      </c>
      <c r="I1291" t="s">
        <v>98</v>
      </c>
      <c r="J1291" t="s">
        <v>91</v>
      </c>
      <c r="K1291" t="s">
        <v>1197</v>
      </c>
      <c r="L1291" t="s">
        <v>74</v>
      </c>
      <c r="M1291" t="s">
        <v>131</v>
      </c>
      <c r="N1291" t="s">
        <v>74</v>
      </c>
      <c r="O1291" t="s">
        <v>103</v>
      </c>
      <c r="P1291" t="s">
        <v>1133</v>
      </c>
      <c r="Q1291" t="s">
        <v>126</v>
      </c>
      <c r="R1291" t="s">
        <v>1674</v>
      </c>
      <c r="S1291" t="s">
        <v>96</v>
      </c>
      <c r="T1291" t="s">
        <v>83</v>
      </c>
    </row>
    <row r="1292" spans="1:20" x14ac:dyDescent="0.25">
      <c r="A1292" s="1">
        <v>3850</v>
      </c>
      <c r="B1292" t="s">
        <v>21</v>
      </c>
      <c r="C1292" t="s">
        <v>34</v>
      </c>
      <c r="D1292" t="s">
        <v>57</v>
      </c>
      <c r="E1292" t="s">
        <v>49</v>
      </c>
      <c r="F1292" t="s">
        <v>73</v>
      </c>
      <c r="G1292" t="s">
        <v>83</v>
      </c>
      <c r="H1292" t="s">
        <v>402</v>
      </c>
      <c r="I1292" t="s">
        <v>90</v>
      </c>
      <c r="J1292" t="s">
        <v>86</v>
      </c>
      <c r="K1292" t="s">
        <v>1142</v>
      </c>
      <c r="L1292" t="s">
        <v>73</v>
      </c>
      <c r="M1292" t="s">
        <v>126</v>
      </c>
      <c r="N1292" t="s">
        <v>126</v>
      </c>
      <c r="O1292" t="s">
        <v>90</v>
      </c>
      <c r="P1292" t="s">
        <v>575</v>
      </c>
      <c r="Q1292" t="s">
        <v>74</v>
      </c>
      <c r="R1292" t="s">
        <v>1674</v>
      </c>
      <c r="S1292" t="s">
        <v>116</v>
      </c>
      <c r="T1292" t="s">
        <v>83</v>
      </c>
    </row>
    <row r="1293" spans="1:20" x14ac:dyDescent="0.25">
      <c r="A1293" s="1">
        <v>3851</v>
      </c>
      <c r="B1293" t="s">
        <v>21</v>
      </c>
      <c r="C1293" t="s">
        <v>35</v>
      </c>
      <c r="D1293" t="s">
        <v>57</v>
      </c>
      <c r="E1293" t="s">
        <v>48</v>
      </c>
      <c r="F1293" t="s">
        <v>74</v>
      </c>
      <c r="G1293" t="s">
        <v>78</v>
      </c>
      <c r="H1293" t="s">
        <v>472</v>
      </c>
      <c r="I1293" t="s">
        <v>106</v>
      </c>
      <c r="J1293" t="s">
        <v>107</v>
      </c>
      <c r="K1293" t="s">
        <v>1178</v>
      </c>
      <c r="L1293" t="s">
        <v>74</v>
      </c>
      <c r="M1293" t="s">
        <v>74</v>
      </c>
      <c r="N1293" t="s">
        <v>101</v>
      </c>
      <c r="O1293" t="s">
        <v>103</v>
      </c>
      <c r="P1293" t="s">
        <v>255</v>
      </c>
      <c r="Q1293" t="s">
        <v>73</v>
      </c>
      <c r="R1293" t="s">
        <v>1794</v>
      </c>
      <c r="S1293" t="s">
        <v>116</v>
      </c>
      <c r="T1293" t="s">
        <v>131</v>
      </c>
    </row>
    <row r="1294" spans="1:20" x14ac:dyDescent="0.25">
      <c r="A1294" s="1">
        <v>3852</v>
      </c>
      <c r="B1294" t="s">
        <v>21</v>
      </c>
      <c r="C1294" t="s">
        <v>36</v>
      </c>
      <c r="D1294" t="s">
        <v>57</v>
      </c>
      <c r="E1294" t="s">
        <v>72</v>
      </c>
      <c r="F1294" t="s">
        <v>74</v>
      </c>
      <c r="G1294" t="s">
        <v>82</v>
      </c>
      <c r="H1294" t="s">
        <v>221</v>
      </c>
      <c r="I1294" t="s">
        <v>106</v>
      </c>
      <c r="J1294" t="s">
        <v>86</v>
      </c>
      <c r="K1294" t="s">
        <v>1086</v>
      </c>
      <c r="L1294" t="s">
        <v>74</v>
      </c>
      <c r="M1294" t="s">
        <v>74</v>
      </c>
      <c r="N1294" t="s">
        <v>126</v>
      </c>
      <c r="O1294" t="s">
        <v>98</v>
      </c>
      <c r="P1294" t="s">
        <v>297</v>
      </c>
      <c r="Q1294" t="s">
        <v>73</v>
      </c>
      <c r="R1294" t="s">
        <v>1761</v>
      </c>
      <c r="S1294" t="s">
        <v>85</v>
      </c>
      <c r="T1294" t="s">
        <v>126</v>
      </c>
    </row>
    <row r="1295" spans="1:20" x14ac:dyDescent="0.25">
      <c r="A1295" s="1">
        <v>3853</v>
      </c>
      <c r="B1295" t="s">
        <v>21</v>
      </c>
      <c r="C1295" t="s">
        <v>37</v>
      </c>
      <c r="D1295" t="s">
        <v>57</v>
      </c>
      <c r="E1295" t="s">
        <v>56</v>
      </c>
      <c r="F1295" t="s">
        <v>73</v>
      </c>
      <c r="G1295" t="s">
        <v>79</v>
      </c>
      <c r="H1295" t="s">
        <v>378</v>
      </c>
      <c r="I1295" t="s">
        <v>102</v>
      </c>
      <c r="J1295" t="s">
        <v>79</v>
      </c>
      <c r="K1295" t="s">
        <v>1130</v>
      </c>
      <c r="L1295" t="s">
        <v>126</v>
      </c>
      <c r="M1295" t="s">
        <v>73</v>
      </c>
      <c r="N1295" t="s">
        <v>74</v>
      </c>
      <c r="O1295" t="s">
        <v>107</v>
      </c>
      <c r="P1295" t="s">
        <v>1189</v>
      </c>
      <c r="Q1295" t="s">
        <v>74</v>
      </c>
      <c r="R1295" t="s">
        <v>1673</v>
      </c>
      <c r="S1295" t="s">
        <v>96</v>
      </c>
      <c r="T1295" t="s">
        <v>83</v>
      </c>
    </row>
    <row r="1296" spans="1:20" x14ac:dyDescent="0.25">
      <c r="A1296" s="1">
        <v>3854</v>
      </c>
      <c r="B1296" t="s">
        <v>21</v>
      </c>
      <c r="C1296" t="s">
        <v>38</v>
      </c>
      <c r="D1296" t="s">
        <v>57</v>
      </c>
      <c r="E1296" t="s">
        <v>62</v>
      </c>
      <c r="F1296" t="s">
        <v>73</v>
      </c>
      <c r="G1296" t="s">
        <v>76</v>
      </c>
      <c r="H1296" t="s">
        <v>1060</v>
      </c>
      <c r="I1296" t="s">
        <v>106</v>
      </c>
      <c r="J1296" t="s">
        <v>94</v>
      </c>
      <c r="K1296" t="s">
        <v>894</v>
      </c>
      <c r="L1296" t="s">
        <v>73</v>
      </c>
      <c r="M1296" t="s">
        <v>74</v>
      </c>
      <c r="N1296" t="s">
        <v>101</v>
      </c>
      <c r="O1296" t="s">
        <v>79</v>
      </c>
      <c r="P1296" t="s">
        <v>1175</v>
      </c>
      <c r="Q1296" t="s">
        <v>74</v>
      </c>
      <c r="R1296" t="s">
        <v>1409</v>
      </c>
      <c r="S1296" t="s">
        <v>96</v>
      </c>
      <c r="T1296" t="s">
        <v>101</v>
      </c>
    </row>
    <row r="1297" spans="1:20" x14ac:dyDescent="0.25">
      <c r="A1297" s="1">
        <v>3855</v>
      </c>
      <c r="B1297" t="s">
        <v>21</v>
      </c>
      <c r="C1297" t="s">
        <v>39</v>
      </c>
      <c r="D1297" t="s">
        <v>57</v>
      </c>
      <c r="E1297" t="s">
        <v>65</v>
      </c>
      <c r="F1297" t="s">
        <v>74</v>
      </c>
      <c r="G1297" t="s">
        <v>78</v>
      </c>
      <c r="H1297" t="s">
        <v>806</v>
      </c>
      <c r="I1297" t="s">
        <v>99</v>
      </c>
      <c r="J1297" t="s">
        <v>94</v>
      </c>
      <c r="K1297" t="s">
        <v>1254</v>
      </c>
      <c r="L1297" t="s">
        <v>74</v>
      </c>
      <c r="M1297" t="s">
        <v>74</v>
      </c>
      <c r="N1297" t="s">
        <v>126</v>
      </c>
      <c r="O1297" t="s">
        <v>102</v>
      </c>
      <c r="P1297" t="s">
        <v>1036</v>
      </c>
      <c r="Q1297" t="s">
        <v>73</v>
      </c>
      <c r="R1297" t="s">
        <v>1853</v>
      </c>
      <c r="S1297" t="s">
        <v>116</v>
      </c>
      <c r="T1297" t="s">
        <v>1116</v>
      </c>
    </row>
    <row r="1298" spans="1:20" x14ac:dyDescent="0.25">
      <c r="A1298" s="1">
        <v>3856</v>
      </c>
      <c r="B1298" t="s">
        <v>21</v>
      </c>
      <c r="C1298" t="s">
        <v>24</v>
      </c>
      <c r="D1298" t="s">
        <v>58</v>
      </c>
      <c r="E1298" t="s">
        <v>54</v>
      </c>
      <c r="F1298" t="s">
        <v>74</v>
      </c>
      <c r="G1298" t="s">
        <v>87</v>
      </c>
      <c r="H1298" t="s">
        <v>950</v>
      </c>
      <c r="I1298" t="s">
        <v>116</v>
      </c>
      <c r="J1298" t="s">
        <v>98</v>
      </c>
      <c r="K1298" t="s">
        <v>1144</v>
      </c>
      <c r="L1298" t="s">
        <v>73</v>
      </c>
      <c r="M1298" t="s">
        <v>126</v>
      </c>
      <c r="N1298" t="s">
        <v>1116</v>
      </c>
      <c r="O1298" t="s">
        <v>77</v>
      </c>
      <c r="P1298" t="s">
        <v>829</v>
      </c>
      <c r="Q1298" t="s">
        <v>74</v>
      </c>
      <c r="R1298" t="s">
        <v>1578</v>
      </c>
      <c r="S1298" t="s">
        <v>78</v>
      </c>
      <c r="T1298" t="s">
        <v>73</v>
      </c>
    </row>
    <row r="1299" spans="1:20" x14ac:dyDescent="0.25">
      <c r="A1299" s="1">
        <v>3857</v>
      </c>
      <c r="B1299" t="s">
        <v>21</v>
      </c>
      <c r="C1299" t="s">
        <v>25</v>
      </c>
      <c r="D1299" t="s">
        <v>58</v>
      </c>
      <c r="E1299" t="s">
        <v>72</v>
      </c>
      <c r="F1299" t="s">
        <v>74</v>
      </c>
      <c r="G1299" t="s">
        <v>86</v>
      </c>
      <c r="H1299" t="s">
        <v>151</v>
      </c>
      <c r="I1299" t="s">
        <v>81</v>
      </c>
      <c r="J1299" t="s">
        <v>86</v>
      </c>
      <c r="K1299" t="s">
        <v>1076</v>
      </c>
      <c r="L1299" t="s">
        <v>74</v>
      </c>
      <c r="M1299" t="s">
        <v>73</v>
      </c>
      <c r="N1299" t="s">
        <v>126</v>
      </c>
      <c r="O1299" t="s">
        <v>91</v>
      </c>
      <c r="P1299" t="s">
        <v>1149</v>
      </c>
      <c r="Q1299" t="s">
        <v>126</v>
      </c>
      <c r="R1299" t="s">
        <v>1638</v>
      </c>
      <c r="S1299" t="s">
        <v>82</v>
      </c>
      <c r="T1299" t="s">
        <v>131</v>
      </c>
    </row>
    <row r="1300" spans="1:20" x14ac:dyDescent="0.25">
      <c r="A1300" s="1">
        <v>3858</v>
      </c>
      <c r="B1300" t="s">
        <v>21</v>
      </c>
      <c r="C1300" t="s">
        <v>26</v>
      </c>
      <c r="D1300" t="s">
        <v>58</v>
      </c>
      <c r="E1300" t="s">
        <v>68</v>
      </c>
      <c r="F1300" t="s">
        <v>73</v>
      </c>
      <c r="G1300" t="s">
        <v>91</v>
      </c>
      <c r="H1300" t="s">
        <v>766</v>
      </c>
      <c r="I1300" t="s">
        <v>102</v>
      </c>
      <c r="J1300" t="s">
        <v>97</v>
      </c>
      <c r="K1300" t="s">
        <v>1159</v>
      </c>
      <c r="L1300" t="s">
        <v>126</v>
      </c>
      <c r="M1300" t="s">
        <v>74</v>
      </c>
      <c r="N1300" t="s">
        <v>1116</v>
      </c>
      <c r="O1300" t="s">
        <v>108</v>
      </c>
      <c r="P1300" t="s">
        <v>334</v>
      </c>
      <c r="Q1300" t="s">
        <v>101</v>
      </c>
      <c r="R1300" t="s">
        <v>1844</v>
      </c>
      <c r="S1300" t="s">
        <v>81</v>
      </c>
      <c r="T1300" t="s">
        <v>87</v>
      </c>
    </row>
    <row r="1301" spans="1:20" x14ac:dyDescent="0.25">
      <c r="A1301" s="1">
        <v>3859</v>
      </c>
      <c r="B1301" t="s">
        <v>21</v>
      </c>
      <c r="C1301" t="s">
        <v>27</v>
      </c>
      <c r="D1301" t="s">
        <v>58</v>
      </c>
      <c r="E1301" t="s">
        <v>49</v>
      </c>
      <c r="F1301" t="s">
        <v>73</v>
      </c>
      <c r="G1301" t="s">
        <v>79</v>
      </c>
      <c r="H1301" t="s">
        <v>249</v>
      </c>
      <c r="I1301" t="s">
        <v>90</v>
      </c>
      <c r="J1301" t="s">
        <v>111</v>
      </c>
      <c r="K1301" t="s">
        <v>1316</v>
      </c>
      <c r="L1301" t="s">
        <v>101</v>
      </c>
      <c r="M1301" t="s">
        <v>74</v>
      </c>
      <c r="N1301" t="s">
        <v>126</v>
      </c>
      <c r="O1301" t="s">
        <v>86</v>
      </c>
      <c r="P1301" t="s">
        <v>1177</v>
      </c>
      <c r="Q1301" t="s">
        <v>74</v>
      </c>
      <c r="R1301" t="s">
        <v>1969</v>
      </c>
      <c r="S1301" t="s">
        <v>96</v>
      </c>
      <c r="T1301" t="s">
        <v>76</v>
      </c>
    </row>
    <row r="1302" spans="1:20" x14ac:dyDescent="0.25">
      <c r="A1302" s="1">
        <v>3860</v>
      </c>
      <c r="B1302" t="s">
        <v>21</v>
      </c>
      <c r="C1302" t="s">
        <v>28</v>
      </c>
      <c r="D1302" t="s">
        <v>58</v>
      </c>
      <c r="E1302" t="s">
        <v>69</v>
      </c>
      <c r="F1302" t="s">
        <v>74</v>
      </c>
      <c r="G1302" t="s">
        <v>89</v>
      </c>
      <c r="H1302" t="s">
        <v>906</v>
      </c>
      <c r="I1302" t="s">
        <v>77</v>
      </c>
      <c r="J1302" t="s">
        <v>105</v>
      </c>
      <c r="K1302" t="s">
        <v>1186</v>
      </c>
      <c r="L1302" t="s">
        <v>74</v>
      </c>
      <c r="M1302" t="s">
        <v>126</v>
      </c>
      <c r="N1302" t="s">
        <v>101</v>
      </c>
      <c r="O1302" t="s">
        <v>114</v>
      </c>
      <c r="P1302" t="s">
        <v>120</v>
      </c>
      <c r="Q1302" t="s">
        <v>73</v>
      </c>
      <c r="R1302" t="s">
        <v>1989</v>
      </c>
      <c r="S1302" t="s">
        <v>75</v>
      </c>
      <c r="T1302" t="s">
        <v>117</v>
      </c>
    </row>
    <row r="1303" spans="1:20" x14ac:dyDescent="0.25">
      <c r="A1303" s="1">
        <v>3861</v>
      </c>
      <c r="B1303" t="s">
        <v>21</v>
      </c>
      <c r="C1303" t="s">
        <v>40</v>
      </c>
      <c r="D1303" t="s">
        <v>58</v>
      </c>
      <c r="E1303" t="s">
        <v>55</v>
      </c>
      <c r="F1303" t="s">
        <v>73</v>
      </c>
      <c r="G1303" t="s">
        <v>75</v>
      </c>
      <c r="H1303" t="s">
        <v>275</v>
      </c>
      <c r="I1303" t="s">
        <v>102</v>
      </c>
      <c r="J1303" t="s">
        <v>80</v>
      </c>
      <c r="K1303" t="s">
        <v>1197</v>
      </c>
      <c r="L1303" t="s">
        <v>74</v>
      </c>
      <c r="M1303" t="s">
        <v>74</v>
      </c>
      <c r="N1303" t="s">
        <v>131</v>
      </c>
      <c r="O1303" t="s">
        <v>92</v>
      </c>
      <c r="P1303" t="s">
        <v>1219</v>
      </c>
      <c r="Q1303" t="s">
        <v>74</v>
      </c>
      <c r="R1303" t="s">
        <v>1712</v>
      </c>
      <c r="S1303" t="s">
        <v>106</v>
      </c>
      <c r="T1303" t="s">
        <v>1116</v>
      </c>
    </row>
    <row r="1304" spans="1:20" x14ac:dyDescent="0.25">
      <c r="A1304" s="1">
        <v>3862</v>
      </c>
      <c r="B1304" t="s">
        <v>21</v>
      </c>
      <c r="C1304" t="s">
        <v>29</v>
      </c>
      <c r="D1304" t="s">
        <v>58</v>
      </c>
      <c r="E1304" t="s">
        <v>41</v>
      </c>
      <c r="F1304" t="s">
        <v>74</v>
      </c>
      <c r="G1304" t="s">
        <v>73</v>
      </c>
      <c r="H1304" t="s">
        <v>788</v>
      </c>
      <c r="I1304" t="s">
        <v>106</v>
      </c>
      <c r="J1304" t="s">
        <v>107</v>
      </c>
      <c r="K1304" t="s">
        <v>1225</v>
      </c>
      <c r="L1304" t="s">
        <v>73</v>
      </c>
      <c r="M1304" t="s">
        <v>126</v>
      </c>
      <c r="N1304" t="s">
        <v>101</v>
      </c>
      <c r="O1304" t="s">
        <v>85</v>
      </c>
      <c r="P1304" t="s">
        <v>114</v>
      </c>
      <c r="Q1304" t="s">
        <v>73</v>
      </c>
      <c r="R1304" t="s">
        <v>1415</v>
      </c>
      <c r="S1304" t="s">
        <v>85</v>
      </c>
      <c r="T1304" t="s">
        <v>101</v>
      </c>
    </row>
    <row r="1305" spans="1:20" x14ac:dyDescent="0.25">
      <c r="A1305" s="1">
        <v>3863</v>
      </c>
      <c r="B1305" t="s">
        <v>21</v>
      </c>
      <c r="C1305" t="s">
        <v>31</v>
      </c>
      <c r="D1305" t="s">
        <v>58</v>
      </c>
      <c r="E1305" t="s">
        <v>61</v>
      </c>
      <c r="F1305" t="s">
        <v>73</v>
      </c>
      <c r="G1305" t="s">
        <v>75</v>
      </c>
      <c r="H1305" t="s">
        <v>367</v>
      </c>
      <c r="I1305" t="s">
        <v>90</v>
      </c>
      <c r="J1305" t="s">
        <v>105</v>
      </c>
      <c r="K1305" t="s">
        <v>1216</v>
      </c>
      <c r="L1305" t="s">
        <v>126</v>
      </c>
      <c r="M1305" t="s">
        <v>74</v>
      </c>
      <c r="N1305" t="s">
        <v>126</v>
      </c>
      <c r="O1305" t="s">
        <v>92</v>
      </c>
      <c r="P1305" t="s">
        <v>885</v>
      </c>
      <c r="Q1305" t="s">
        <v>73</v>
      </c>
      <c r="R1305" t="s">
        <v>850</v>
      </c>
      <c r="S1305" t="s">
        <v>89</v>
      </c>
      <c r="T1305" t="s">
        <v>117</v>
      </c>
    </row>
    <row r="1306" spans="1:20" x14ac:dyDescent="0.25">
      <c r="A1306" s="1">
        <v>3864</v>
      </c>
      <c r="B1306" t="s">
        <v>21</v>
      </c>
      <c r="C1306" t="s">
        <v>32</v>
      </c>
      <c r="D1306" t="s">
        <v>58</v>
      </c>
      <c r="E1306" t="s">
        <v>53</v>
      </c>
      <c r="F1306" t="s">
        <v>74</v>
      </c>
      <c r="G1306" t="s">
        <v>76</v>
      </c>
      <c r="H1306" t="s">
        <v>667</v>
      </c>
      <c r="I1306" t="s">
        <v>81</v>
      </c>
      <c r="J1306" t="s">
        <v>111</v>
      </c>
      <c r="K1306" t="s">
        <v>1327</v>
      </c>
      <c r="L1306" t="s">
        <v>74</v>
      </c>
      <c r="M1306" t="s">
        <v>126</v>
      </c>
      <c r="N1306" t="s">
        <v>101</v>
      </c>
      <c r="O1306" t="s">
        <v>114</v>
      </c>
      <c r="P1306" t="s">
        <v>255</v>
      </c>
      <c r="Q1306" t="s">
        <v>73</v>
      </c>
      <c r="R1306" t="s">
        <v>1963</v>
      </c>
      <c r="S1306" t="s">
        <v>85</v>
      </c>
      <c r="T1306" t="s">
        <v>1116</v>
      </c>
    </row>
    <row r="1307" spans="1:20" x14ac:dyDescent="0.25">
      <c r="A1307" s="1">
        <v>3865</v>
      </c>
      <c r="B1307" t="s">
        <v>21</v>
      </c>
      <c r="C1307" t="s">
        <v>33</v>
      </c>
      <c r="D1307" t="s">
        <v>58</v>
      </c>
      <c r="E1307" t="s">
        <v>60</v>
      </c>
      <c r="F1307" t="s">
        <v>73</v>
      </c>
      <c r="G1307" t="s">
        <v>77</v>
      </c>
      <c r="H1307" t="s">
        <v>388</v>
      </c>
      <c r="I1307" t="s">
        <v>86</v>
      </c>
      <c r="J1307" t="s">
        <v>105</v>
      </c>
      <c r="K1307" t="s">
        <v>1244</v>
      </c>
      <c r="L1307" t="s">
        <v>74</v>
      </c>
      <c r="M1307" t="s">
        <v>73</v>
      </c>
      <c r="N1307" t="s">
        <v>73</v>
      </c>
      <c r="O1307" t="s">
        <v>80</v>
      </c>
      <c r="P1307" t="s">
        <v>1225</v>
      </c>
      <c r="Q1307" t="s">
        <v>126</v>
      </c>
      <c r="R1307" t="s">
        <v>2113</v>
      </c>
      <c r="S1307" t="s">
        <v>96</v>
      </c>
      <c r="T1307" t="s">
        <v>76</v>
      </c>
    </row>
    <row r="1308" spans="1:20" x14ac:dyDescent="0.25">
      <c r="A1308" s="1">
        <v>3866</v>
      </c>
      <c r="B1308" t="s">
        <v>21</v>
      </c>
      <c r="C1308" t="s">
        <v>34</v>
      </c>
      <c r="D1308" t="s">
        <v>58</v>
      </c>
      <c r="E1308" t="s">
        <v>64</v>
      </c>
      <c r="F1308" t="s">
        <v>74</v>
      </c>
      <c r="G1308" t="s">
        <v>90</v>
      </c>
      <c r="H1308" t="s">
        <v>296</v>
      </c>
      <c r="I1308" t="s">
        <v>103</v>
      </c>
      <c r="J1308" t="s">
        <v>107</v>
      </c>
      <c r="K1308" t="s">
        <v>1130</v>
      </c>
      <c r="L1308" t="s">
        <v>74</v>
      </c>
      <c r="M1308" t="s">
        <v>73</v>
      </c>
      <c r="N1308" t="s">
        <v>101</v>
      </c>
      <c r="O1308" t="s">
        <v>75</v>
      </c>
      <c r="P1308" t="s">
        <v>1009</v>
      </c>
      <c r="Q1308" t="s">
        <v>74</v>
      </c>
      <c r="R1308" t="s">
        <v>2235</v>
      </c>
      <c r="S1308" t="s">
        <v>82</v>
      </c>
      <c r="T1308" t="s">
        <v>101</v>
      </c>
    </row>
    <row r="1309" spans="1:20" x14ac:dyDescent="0.25">
      <c r="A1309" s="1">
        <v>3867</v>
      </c>
      <c r="B1309" t="s">
        <v>21</v>
      </c>
      <c r="C1309" t="s">
        <v>35</v>
      </c>
      <c r="D1309" t="s">
        <v>58</v>
      </c>
      <c r="E1309" t="s">
        <v>41</v>
      </c>
      <c r="F1309" t="s">
        <v>73</v>
      </c>
      <c r="G1309" t="s">
        <v>89</v>
      </c>
      <c r="H1309" t="s">
        <v>969</v>
      </c>
      <c r="I1309" t="s">
        <v>81</v>
      </c>
      <c r="J1309" t="s">
        <v>107</v>
      </c>
      <c r="K1309" t="s">
        <v>1304</v>
      </c>
      <c r="L1309" t="s">
        <v>74</v>
      </c>
      <c r="M1309" t="s">
        <v>126</v>
      </c>
      <c r="N1309" t="s">
        <v>76</v>
      </c>
      <c r="O1309" t="s">
        <v>77</v>
      </c>
      <c r="P1309" t="s">
        <v>846</v>
      </c>
      <c r="Q1309" t="s">
        <v>74</v>
      </c>
      <c r="R1309" t="s">
        <v>1440</v>
      </c>
      <c r="S1309" t="s">
        <v>106</v>
      </c>
      <c r="T1309" t="s">
        <v>76</v>
      </c>
    </row>
    <row r="1310" spans="1:20" x14ac:dyDescent="0.25">
      <c r="A1310" s="1">
        <v>3868</v>
      </c>
      <c r="B1310" t="s">
        <v>21</v>
      </c>
      <c r="C1310" t="s">
        <v>36</v>
      </c>
      <c r="D1310" t="s">
        <v>58</v>
      </c>
      <c r="E1310" t="s">
        <v>66</v>
      </c>
      <c r="F1310" t="s">
        <v>74</v>
      </c>
      <c r="G1310" t="s">
        <v>84</v>
      </c>
      <c r="H1310" t="s">
        <v>422</v>
      </c>
      <c r="I1310" t="s">
        <v>113</v>
      </c>
      <c r="J1310" t="s">
        <v>122</v>
      </c>
      <c r="K1310" t="s">
        <v>1218</v>
      </c>
      <c r="L1310" t="s">
        <v>1116</v>
      </c>
      <c r="M1310" t="s">
        <v>74</v>
      </c>
      <c r="N1310" t="s">
        <v>126</v>
      </c>
      <c r="O1310" t="s">
        <v>107</v>
      </c>
      <c r="P1310" t="s">
        <v>281</v>
      </c>
      <c r="Q1310" t="s">
        <v>73</v>
      </c>
      <c r="R1310" t="s">
        <v>697</v>
      </c>
      <c r="S1310" t="s">
        <v>90</v>
      </c>
      <c r="T1310" t="s">
        <v>117</v>
      </c>
    </row>
    <row r="1311" spans="1:20" x14ac:dyDescent="0.25">
      <c r="A1311" s="1">
        <v>3869</v>
      </c>
      <c r="B1311" t="s">
        <v>21</v>
      </c>
      <c r="C1311" t="s">
        <v>37</v>
      </c>
      <c r="D1311" t="s">
        <v>58</v>
      </c>
      <c r="E1311" t="s">
        <v>69</v>
      </c>
      <c r="F1311" t="s">
        <v>73</v>
      </c>
      <c r="G1311" t="s">
        <v>76</v>
      </c>
      <c r="H1311" t="s">
        <v>603</v>
      </c>
      <c r="I1311" t="s">
        <v>96</v>
      </c>
      <c r="J1311" t="s">
        <v>79</v>
      </c>
      <c r="K1311" t="s">
        <v>444</v>
      </c>
      <c r="L1311" t="s">
        <v>74</v>
      </c>
      <c r="M1311" t="s">
        <v>73</v>
      </c>
      <c r="N1311" t="s">
        <v>76</v>
      </c>
      <c r="O1311" t="s">
        <v>75</v>
      </c>
      <c r="P1311" t="s">
        <v>447</v>
      </c>
      <c r="Q1311" t="s">
        <v>73</v>
      </c>
      <c r="R1311" t="s">
        <v>1986</v>
      </c>
      <c r="S1311" t="s">
        <v>96</v>
      </c>
      <c r="T1311" t="s">
        <v>1116</v>
      </c>
    </row>
    <row r="1312" spans="1:20" x14ac:dyDescent="0.25">
      <c r="A1312" s="1">
        <v>3870</v>
      </c>
      <c r="B1312" t="s">
        <v>21</v>
      </c>
      <c r="C1312" t="s">
        <v>38</v>
      </c>
      <c r="D1312" t="s">
        <v>58</v>
      </c>
      <c r="E1312" t="s">
        <v>71</v>
      </c>
      <c r="F1312" t="s">
        <v>73</v>
      </c>
      <c r="G1312" t="s">
        <v>102</v>
      </c>
      <c r="H1312" t="s">
        <v>386</v>
      </c>
      <c r="I1312" t="s">
        <v>103</v>
      </c>
      <c r="J1312" t="s">
        <v>91</v>
      </c>
      <c r="K1312" t="s">
        <v>1183</v>
      </c>
      <c r="L1312" t="s">
        <v>73</v>
      </c>
      <c r="M1312" t="s">
        <v>74</v>
      </c>
      <c r="N1312" t="s">
        <v>74</v>
      </c>
      <c r="O1312" t="s">
        <v>92</v>
      </c>
      <c r="P1312" t="s">
        <v>530</v>
      </c>
      <c r="Q1312" t="s">
        <v>74</v>
      </c>
      <c r="R1312" t="s">
        <v>1531</v>
      </c>
      <c r="S1312" t="s">
        <v>85</v>
      </c>
      <c r="T1312" t="s">
        <v>101</v>
      </c>
    </row>
    <row r="1313" spans="1:20" x14ac:dyDescent="0.25">
      <c r="A1313" s="1">
        <v>3871</v>
      </c>
      <c r="B1313" t="s">
        <v>21</v>
      </c>
      <c r="C1313" t="s">
        <v>39</v>
      </c>
      <c r="D1313" t="s">
        <v>58</v>
      </c>
      <c r="E1313" t="s">
        <v>68</v>
      </c>
      <c r="F1313" t="s">
        <v>74</v>
      </c>
      <c r="G1313" t="s">
        <v>93</v>
      </c>
      <c r="H1313" t="s">
        <v>496</v>
      </c>
      <c r="I1313" t="s">
        <v>90</v>
      </c>
      <c r="J1313" t="s">
        <v>108</v>
      </c>
      <c r="K1313" t="s">
        <v>1320</v>
      </c>
      <c r="L1313" t="s">
        <v>126</v>
      </c>
      <c r="M1313" t="s">
        <v>126</v>
      </c>
      <c r="N1313" t="s">
        <v>73</v>
      </c>
      <c r="O1313" t="s">
        <v>79</v>
      </c>
      <c r="P1313" t="s">
        <v>1219</v>
      </c>
      <c r="Q1313" t="s">
        <v>126</v>
      </c>
      <c r="R1313" t="s">
        <v>2193</v>
      </c>
      <c r="S1313" t="s">
        <v>85</v>
      </c>
      <c r="T1313" t="s">
        <v>83</v>
      </c>
    </row>
    <row r="1314" spans="1:20" x14ac:dyDescent="0.25">
      <c r="A1314" s="1">
        <v>3872</v>
      </c>
      <c r="B1314" t="s">
        <v>21</v>
      </c>
      <c r="C1314" t="s">
        <v>25</v>
      </c>
      <c r="D1314" t="s">
        <v>59</v>
      </c>
      <c r="E1314" t="s">
        <v>57</v>
      </c>
      <c r="F1314" t="s">
        <v>73</v>
      </c>
      <c r="G1314" t="s">
        <v>75</v>
      </c>
      <c r="H1314" t="s">
        <v>1020</v>
      </c>
      <c r="I1314" t="s">
        <v>95</v>
      </c>
      <c r="J1314" t="s">
        <v>91</v>
      </c>
      <c r="K1314" t="s">
        <v>1228</v>
      </c>
      <c r="L1314" t="s">
        <v>74</v>
      </c>
      <c r="M1314" t="s">
        <v>73</v>
      </c>
      <c r="N1314" t="s">
        <v>74</v>
      </c>
      <c r="O1314" t="s">
        <v>96</v>
      </c>
      <c r="P1314" t="s">
        <v>109</v>
      </c>
      <c r="Q1314" t="s">
        <v>74</v>
      </c>
      <c r="R1314" t="s">
        <v>1908</v>
      </c>
      <c r="S1314" t="s">
        <v>117</v>
      </c>
      <c r="T1314" t="s">
        <v>126</v>
      </c>
    </row>
    <row r="1315" spans="1:20" x14ac:dyDescent="0.25">
      <c r="A1315" s="1">
        <v>3873</v>
      </c>
      <c r="B1315" t="s">
        <v>21</v>
      </c>
      <c r="C1315" t="s">
        <v>26</v>
      </c>
      <c r="D1315" t="s">
        <v>59</v>
      </c>
      <c r="E1315" t="s">
        <v>62</v>
      </c>
      <c r="F1315" t="s">
        <v>73</v>
      </c>
      <c r="G1315" t="s">
        <v>90</v>
      </c>
      <c r="H1315" t="s">
        <v>760</v>
      </c>
      <c r="I1315" t="s">
        <v>81</v>
      </c>
      <c r="J1315" t="s">
        <v>102</v>
      </c>
      <c r="K1315" t="s">
        <v>1143</v>
      </c>
      <c r="L1315" t="s">
        <v>74</v>
      </c>
      <c r="M1315" t="s">
        <v>73</v>
      </c>
      <c r="N1315" t="s">
        <v>126</v>
      </c>
      <c r="O1315" t="s">
        <v>93</v>
      </c>
      <c r="P1315" t="s">
        <v>842</v>
      </c>
      <c r="Q1315" t="s">
        <v>74</v>
      </c>
      <c r="R1315" t="s">
        <v>1731</v>
      </c>
      <c r="S1315" t="s">
        <v>82</v>
      </c>
      <c r="T1315" t="s">
        <v>1116</v>
      </c>
    </row>
    <row r="1316" spans="1:20" x14ac:dyDescent="0.25">
      <c r="A1316" s="1">
        <v>3874</v>
      </c>
      <c r="B1316" t="s">
        <v>21</v>
      </c>
      <c r="C1316" t="s">
        <v>27</v>
      </c>
      <c r="D1316" t="s">
        <v>59</v>
      </c>
      <c r="E1316" t="s">
        <v>64</v>
      </c>
      <c r="F1316" t="s">
        <v>74</v>
      </c>
      <c r="G1316" t="s">
        <v>90</v>
      </c>
      <c r="H1316" t="s">
        <v>534</v>
      </c>
      <c r="I1316" t="s">
        <v>113</v>
      </c>
      <c r="J1316" t="s">
        <v>88</v>
      </c>
      <c r="K1316" t="s">
        <v>1249</v>
      </c>
      <c r="L1316" t="s">
        <v>126</v>
      </c>
      <c r="M1316" t="s">
        <v>73</v>
      </c>
      <c r="N1316" t="s">
        <v>74</v>
      </c>
      <c r="O1316" t="s">
        <v>94</v>
      </c>
      <c r="P1316" t="s">
        <v>849</v>
      </c>
      <c r="Q1316" t="s">
        <v>73</v>
      </c>
      <c r="R1316" t="s">
        <v>1624</v>
      </c>
      <c r="S1316" t="s">
        <v>82</v>
      </c>
      <c r="T1316" t="s">
        <v>83</v>
      </c>
    </row>
    <row r="1317" spans="1:20" x14ac:dyDescent="0.25">
      <c r="A1317" s="1">
        <v>3875</v>
      </c>
      <c r="B1317" t="s">
        <v>21</v>
      </c>
      <c r="C1317" t="s">
        <v>28</v>
      </c>
      <c r="D1317" t="s">
        <v>59</v>
      </c>
      <c r="E1317" t="s">
        <v>71</v>
      </c>
      <c r="F1317" t="s">
        <v>74</v>
      </c>
      <c r="G1317" t="s">
        <v>78</v>
      </c>
      <c r="H1317" t="s">
        <v>238</v>
      </c>
      <c r="I1317" t="s">
        <v>98</v>
      </c>
      <c r="J1317" t="s">
        <v>107</v>
      </c>
      <c r="K1317" t="s">
        <v>873</v>
      </c>
      <c r="L1317" t="s">
        <v>74</v>
      </c>
      <c r="M1317" t="s">
        <v>73</v>
      </c>
      <c r="N1317" t="s">
        <v>83</v>
      </c>
      <c r="O1317" t="s">
        <v>90</v>
      </c>
      <c r="P1317" t="s">
        <v>537</v>
      </c>
      <c r="Q1317" t="s">
        <v>73</v>
      </c>
      <c r="R1317" t="s">
        <v>1788</v>
      </c>
      <c r="S1317" t="s">
        <v>82</v>
      </c>
      <c r="T1317" t="s">
        <v>126</v>
      </c>
    </row>
    <row r="1318" spans="1:20" x14ac:dyDescent="0.25">
      <c r="A1318" s="1">
        <v>3876</v>
      </c>
      <c r="B1318" t="s">
        <v>21</v>
      </c>
      <c r="C1318" t="s">
        <v>40</v>
      </c>
      <c r="D1318" t="s">
        <v>59</v>
      </c>
      <c r="E1318" t="s">
        <v>42</v>
      </c>
      <c r="F1318" t="s">
        <v>73</v>
      </c>
      <c r="G1318" t="s">
        <v>75</v>
      </c>
      <c r="H1318" t="s">
        <v>506</v>
      </c>
      <c r="I1318" t="s">
        <v>77</v>
      </c>
      <c r="J1318" t="s">
        <v>80</v>
      </c>
      <c r="K1318" t="s">
        <v>1203</v>
      </c>
      <c r="L1318" t="s">
        <v>74</v>
      </c>
      <c r="M1318" t="s">
        <v>74</v>
      </c>
      <c r="N1318" t="s">
        <v>126</v>
      </c>
      <c r="O1318" t="s">
        <v>99</v>
      </c>
      <c r="P1318" t="s">
        <v>544</v>
      </c>
      <c r="Q1318" t="s">
        <v>74</v>
      </c>
      <c r="R1318" t="s">
        <v>1939</v>
      </c>
      <c r="S1318" t="s">
        <v>116</v>
      </c>
      <c r="T1318" t="s">
        <v>83</v>
      </c>
    </row>
    <row r="1319" spans="1:20" x14ac:dyDescent="0.25">
      <c r="A1319" s="1">
        <v>3877</v>
      </c>
      <c r="B1319" t="s">
        <v>21</v>
      </c>
      <c r="C1319" t="s">
        <v>29</v>
      </c>
      <c r="D1319" t="s">
        <v>59</v>
      </c>
      <c r="E1319" t="s">
        <v>62</v>
      </c>
      <c r="F1319" t="s">
        <v>74</v>
      </c>
      <c r="G1319" t="s">
        <v>94</v>
      </c>
      <c r="H1319" t="s">
        <v>921</v>
      </c>
      <c r="I1319" t="s">
        <v>75</v>
      </c>
      <c r="J1319" t="s">
        <v>86</v>
      </c>
      <c r="K1319" t="s">
        <v>1165</v>
      </c>
      <c r="L1319" t="s">
        <v>101</v>
      </c>
      <c r="M1319" t="s">
        <v>74</v>
      </c>
      <c r="N1319" t="s">
        <v>101</v>
      </c>
      <c r="O1319" t="s">
        <v>103</v>
      </c>
      <c r="P1319" t="s">
        <v>911</v>
      </c>
      <c r="Q1319" t="s">
        <v>74</v>
      </c>
      <c r="R1319" t="s">
        <v>1474</v>
      </c>
      <c r="S1319" t="s">
        <v>116</v>
      </c>
      <c r="T1319" t="s">
        <v>1116</v>
      </c>
    </row>
    <row r="1320" spans="1:20" x14ac:dyDescent="0.25">
      <c r="A1320" s="1">
        <v>3878</v>
      </c>
      <c r="B1320" t="s">
        <v>21</v>
      </c>
      <c r="C1320" t="s">
        <v>30</v>
      </c>
      <c r="D1320" t="s">
        <v>59</v>
      </c>
      <c r="E1320" t="s">
        <v>43</v>
      </c>
      <c r="F1320" t="s">
        <v>73</v>
      </c>
      <c r="G1320" t="s">
        <v>104</v>
      </c>
      <c r="H1320" t="s">
        <v>520</v>
      </c>
      <c r="I1320" t="s">
        <v>82</v>
      </c>
      <c r="J1320" t="s">
        <v>103</v>
      </c>
      <c r="K1320" t="s">
        <v>1018</v>
      </c>
      <c r="L1320" t="s">
        <v>126</v>
      </c>
      <c r="M1320" t="s">
        <v>73</v>
      </c>
      <c r="N1320" t="s">
        <v>73</v>
      </c>
      <c r="O1320" t="s">
        <v>104</v>
      </c>
      <c r="P1320" t="s">
        <v>1189</v>
      </c>
      <c r="Q1320" t="s">
        <v>73</v>
      </c>
      <c r="R1320" t="s">
        <v>1797</v>
      </c>
      <c r="S1320" t="s">
        <v>82</v>
      </c>
      <c r="T1320" t="s">
        <v>101</v>
      </c>
    </row>
    <row r="1321" spans="1:20" x14ac:dyDescent="0.25">
      <c r="A1321" s="1">
        <v>3879</v>
      </c>
      <c r="B1321" t="s">
        <v>21</v>
      </c>
      <c r="C1321" t="s">
        <v>31</v>
      </c>
      <c r="D1321" t="s">
        <v>59</v>
      </c>
      <c r="E1321" t="s">
        <v>65</v>
      </c>
      <c r="F1321" t="s">
        <v>74</v>
      </c>
      <c r="G1321" t="s">
        <v>86</v>
      </c>
      <c r="H1321" t="s">
        <v>284</v>
      </c>
      <c r="I1321" t="s">
        <v>98</v>
      </c>
      <c r="J1321" t="s">
        <v>79</v>
      </c>
      <c r="K1321" t="s">
        <v>1221</v>
      </c>
      <c r="L1321" t="s">
        <v>74</v>
      </c>
      <c r="M1321" t="s">
        <v>74</v>
      </c>
      <c r="N1321" t="s">
        <v>74</v>
      </c>
      <c r="O1321" t="s">
        <v>86</v>
      </c>
      <c r="P1321" t="s">
        <v>718</v>
      </c>
      <c r="Q1321" t="s">
        <v>126</v>
      </c>
      <c r="R1321" t="s">
        <v>1537</v>
      </c>
      <c r="S1321" t="s">
        <v>106</v>
      </c>
      <c r="T1321" t="s">
        <v>117</v>
      </c>
    </row>
    <row r="1322" spans="1:20" x14ac:dyDescent="0.25">
      <c r="A1322" s="1">
        <v>3880</v>
      </c>
      <c r="B1322" t="s">
        <v>21</v>
      </c>
      <c r="C1322" t="s">
        <v>32</v>
      </c>
      <c r="D1322" t="s">
        <v>59</v>
      </c>
      <c r="E1322" t="s">
        <v>45</v>
      </c>
      <c r="F1322" t="s">
        <v>73</v>
      </c>
      <c r="G1322" t="s">
        <v>110</v>
      </c>
      <c r="H1322" t="s">
        <v>941</v>
      </c>
      <c r="I1322" t="s">
        <v>98</v>
      </c>
      <c r="J1322" t="s">
        <v>80</v>
      </c>
      <c r="K1322" t="s">
        <v>1353</v>
      </c>
      <c r="L1322" t="s">
        <v>1116</v>
      </c>
      <c r="M1322" t="s">
        <v>73</v>
      </c>
      <c r="N1322" t="s">
        <v>73</v>
      </c>
      <c r="O1322" t="s">
        <v>111</v>
      </c>
      <c r="P1322" t="s">
        <v>1158</v>
      </c>
      <c r="Q1322" t="s">
        <v>126</v>
      </c>
      <c r="R1322" t="s">
        <v>1809</v>
      </c>
      <c r="S1322" t="s">
        <v>96</v>
      </c>
      <c r="T1322" t="s">
        <v>116</v>
      </c>
    </row>
    <row r="1323" spans="1:20" x14ac:dyDescent="0.25">
      <c r="A1323" s="1">
        <v>3881</v>
      </c>
      <c r="B1323" t="s">
        <v>21</v>
      </c>
      <c r="C1323" t="s">
        <v>33</v>
      </c>
      <c r="D1323" t="s">
        <v>59</v>
      </c>
      <c r="E1323" t="s">
        <v>70</v>
      </c>
      <c r="F1323" t="s">
        <v>74</v>
      </c>
      <c r="G1323" t="s">
        <v>79</v>
      </c>
      <c r="H1323" t="s">
        <v>412</v>
      </c>
      <c r="I1323" t="s">
        <v>103</v>
      </c>
      <c r="J1323" t="s">
        <v>97</v>
      </c>
      <c r="K1323" t="s">
        <v>1298</v>
      </c>
      <c r="L1323" t="s">
        <v>126</v>
      </c>
      <c r="M1323" t="s">
        <v>73</v>
      </c>
      <c r="N1323" t="s">
        <v>74</v>
      </c>
      <c r="O1323" t="s">
        <v>77</v>
      </c>
      <c r="P1323" t="s">
        <v>130</v>
      </c>
      <c r="Q1323" t="s">
        <v>73</v>
      </c>
      <c r="R1323" t="s">
        <v>1659</v>
      </c>
      <c r="S1323" t="s">
        <v>82</v>
      </c>
      <c r="T1323" t="s">
        <v>101</v>
      </c>
    </row>
    <row r="1324" spans="1:20" x14ac:dyDescent="0.25">
      <c r="A1324" s="1">
        <v>3882</v>
      </c>
      <c r="B1324" t="s">
        <v>21</v>
      </c>
      <c r="C1324" t="s">
        <v>34</v>
      </c>
      <c r="D1324" t="s">
        <v>59</v>
      </c>
      <c r="E1324" t="s">
        <v>63</v>
      </c>
      <c r="F1324" t="s">
        <v>73</v>
      </c>
      <c r="G1324" t="s">
        <v>80</v>
      </c>
      <c r="H1324" t="s">
        <v>318</v>
      </c>
      <c r="I1324" t="s">
        <v>81</v>
      </c>
      <c r="J1324" t="s">
        <v>94</v>
      </c>
      <c r="K1324" t="s">
        <v>1187</v>
      </c>
      <c r="L1324" t="s">
        <v>1116</v>
      </c>
      <c r="M1324" t="s">
        <v>74</v>
      </c>
      <c r="N1324" t="s">
        <v>74</v>
      </c>
      <c r="O1324" t="s">
        <v>105</v>
      </c>
      <c r="P1324" t="s">
        <v>1155</v>
      </c>
      <c r="Q1324" t="s">
        <v>74</v>
      </c>
      <c r="R1324" t="s">
        <v>1751</v>
      </c>
      <c r="S1324" t="s">
        <v>85</v>
      </c>
      <c r="T1324" t="s">
        <v>131</v>
      </c>
    </row>
    <row r="1325" spans="1:20" x14ac:dyDescent="0.25">
      <c r="A1325" s="1">
        <v>3883</v>
      </c>
      <c r="B1325" t="s">
        <v>21</v>
      </c>
      <c r="C1325" t="s">
        <v>35</v>
      </c>
      <c r="D1325" t="s">
        <v>59</v>
      </c>
      <c r="E1325" t="s">
        <v>50</v>
      </c>
      <c r="F1325" t="s">
        <v>74</v>
      </c>
      <c r="G1325" t="s">
        <v>87</v>
      </c>
      <c r="H1325" t="s">
        <v>1048</v>
      </c>
      <c r="I1325" t="s">
        <v>99</v>
      </c>
      <c r="J1325" t="s">
        <v>88</v>
      </c>
      <c r="K1325" t="s">
        <v>1217</v>
      </c>
      <c r="L1325" t="s">
        <v>73</v>
      </c>
      <c r="M1325" t="s">
        <v>101</v>
      </c>
      <c r="N1325" t="s">
        <v>101</v>
      </c>
      <c r="O1325" t="s">
        <v>102</v>
      </c>
      <c r="P1325" t="s">
        <v>842</v>
      </c>
      <c r="Q1325" t="s">
        <v>73</v>
      </c>
      <c r="R1325" t="s">
        <v>1525</v>
      </c>
      <c r="S1325" t="s">
        <v>82</v>
      </c>
      <c r="T1325" t="s">
        <v>74</v>
      </c>
    </row>
    <row r="1326" spans="1:20" x14ac:dyDescent="0.25">
      <c r="A1326" s="1">
        <v>3884</v>
      </c>
      <c r="B1326" t="s">
        <v>21</v>
      </c>
      <c r="C1326" t="s">
        <v>36</v>
      </c>
      <c r="D1326" t="s">
        <v>59</v>
      </c>
      <c r="E1326" t="s">
        <v>63</v>
      </c>
      <c r="F1326" t="s">
        <v>74</v>
      </c>
      <c r="G1326" t="s">
        <v>90</v>
      </c>
      <c r="H1326" t="s">
        <v>177</v>
      </c>
      <c r="I1326" t="s">
        <v>77</v>
      </c>
      <c r="J1326" t="s">
        <v>84</v>
      </c>
      <c r="K1326" t="s">
        <v>1130</v>
      </c>
      <c r="L1326" t="s">
        <v>74</v>
      </c>
      <c r="M1326" t="s">
        <v>126</v>
      </c>
      <c r="N1326" t="s">
        <v>126</v>
      </c>
      <c r="O1326" t="s">
        <v>78</v>
      </c>
      <c r="P1326" t="s">
        <v>114</v>
      </c>
      <c r="Q1326" t="s">
        <v>74</v>
      </c>
      <c r="R1326" t="s">
        <v>1859</v>
      </c>
      <c r="S1326" t="s">
        <v>116</v>
      </c>
      <c r="T1326" t="s">
        <v>73</v>
      </c>
    </row>
    <row r="1327" spans="1:20" x14ac:dyDescent="0.25">
      <c r="A1327" s="1">
        <v>3885</v>
      </c>
      <c r="B1327" t="s">
        <v>21</v>
      </c>
      <c r="C1327" t="s">
        <v>37</v>
      </c>
      <c r="D1327" t="s">
        <v>59</v>
      </c>
      <c r="E1327" t="s">
        <v>44</v>
      </c>
      <c r="F1327" t="s">
        <v>73</v>
      </c>
      <c r="G1327" t="s">
        <v>77</v>
      </c>
      <c r="H1327" t="s">
        <v>793</v>
      </c>
      <c r="I1327" t="s">
        <v>75</v>
      </c>
      <c r="J1327" t="s">
        <v>113</v>
      </c>
      <c r="K1327" t="s">
        <v>1301</v>
      </c>
      <c r="L1327" t="s">
        <v>74</v>
      </c>
      <c r="M1327" t="s">
        <v>73</v>
      </c>
      <c r="N1327" t="s">
        <v>126</v>
      </c>
      <c r="O1327" t="s">
        <v>79</v>
      </c>
      <c r="P1327" t="s">
        <v>995</v>
      </c>
      <c r="Q1327" t="s">
        <v>126</v>
      </c>
      <c r="R1327" t="s">
        <v>2020</v>
      </c>
      <c r="S1327" t="s">
        <v>106</v>
      </c>
      <c r="T1327" t="s">
        <v>76</v>
      </c>
    </row>
    <row r="1328" spans="1:20" x14ac:dyDescent="0.25">
      <c r="A1328" s="1">
        <v>3886</v>
      </c>
      <c r="B1328" t="s">
        <v>21</v>
      </c>
      <c r="C1328" t="s">
        <v>38</v>
      </c>
      <c r="D1328" t="s">
        <v>59</v>
      </c>
      <c r="E1328" t="s">
        <v>56</v>
      </c>
      <c r="F1328" t="s">
        <v>73</v>
      </c>
      <c r="G1328" t="s">
        <v>113</v>
      </c>
      <c r="H1328" t="s">
        <v>201</v>
      </c>
      <c r="I1328" t="s">
        <v>114</v>
      </c>
      <c r="J1328" t="s">
        <v>91</v>
      </c>
      <c r="K1328" t="s">
        <v>1288</v>
      </c>
      <c r="L1328" t="s">
        <v>74</v>
      </c>
      <c r="M1328" t="s">
        <v>73</v>
      </c>
      <c r="N1328" t="s">
        <v>74</v>
      </c>
      <c r="O1328" t="s">
        <v>93</v>
      </c>
      <c r="P1328" t="s">
        <v>842</v>
      </c>
      <c r="Q1328" t="s">
        <v>74</v>
      </c>
      <c r="R1328" t="s">
        <v>2168</v>
      </c>
      <c r="S1328" t="s">
        <v>89</v>
      </c>
      <c r="T1328" t="s">
        <v>117</v>
      </c>
    </row>
    <row r="1329" spans="1:20" x14ac:dyDescent="0.25">
      <c r="A1329" s="1">
        <v>3887</v>
      </c>
      <c r="B1329" t="s">
        <v>21</v>
      </c>
      <c r="C1329" t="s">
        <v>39</v>
      </c>
      <c r="D1329" t="s">
        <v>59</v>
      </c>
      <c r="E1329" t="s">
        <v>44</v>
      </c>
      <c r="F1329" t="s">
        <v>74</v>
      </c>
      <c r="G1329" t="s">
        <v>103</v>
      </c>
      <c r="H1329" t="s">
        <v>153</v>
      </c>
      <c r="I1329" t="s">
        <v>99</v>
      </c>
      <c r="J1329" t="s">
        <v>86</v>
      </c>
      <c r="K1329" t="s">
        <v>1289</v>
      </c>
      <c r="L1329" t="s">
        <v>74</v>
      </c>
      <c r="M1329" t="s">
        <v>73</v>
      </c>
      <c r="N1329" t="s">
        <v>1116</v>
      </c>
      <c r="O1329" t="s">
        <v>107</v>
      </c>
      <c r="P1329" t="s">
        <v>1016</v>
      </c>
      <c r="Q1329" t="s">
        <v>74</v>
      </c>
      <c r="R1329" t="s">
        <v>1617</v>
      </c>
      <c r="S1329" t="s">
        <v>85</v>
      </c>
      <c r="T1329" t="s">
        <v>131</v>
      </c>
    </row>
    <row r="1330" spans="1:20" x14ac:dyDescent="0.25">
      <c r="A1330" s="1">
        <v>3888</v>
      </c>
      <c r="B1330" t="s">
        <v>21</v>
      </c>
      <c r="C1330" t="s">
        <v>24</v>
      </c>
      <c r="D1330" t="s">
        <v>60</v>
      </c>
      <c r="E1330" t="s">
        <v>64</v>
      </c>
      <c r="F1330" t="s">
        <v>74</v>
      </c>
      <c r="G1330" t="s">
        <v>99</v>
      </c>
      <c r="H1330" t="s">
        <v>921</v>
      </c>
      <c r="I1330" t="s">
        <v>86</v>
      </c>
      <c r="J1330" t="s">
        <v>97</v>
      </c>
      <c r="K1330" t="s">
        <v>1195</v>
      </c>
      <c r="L1330" t="s">
        <v>74</v>
      </c>
      <c r="M1330" t="s">
        <v>73</v>
      </c>
      <c r="N1330" t="s">
        <v>74</v>
      </c>
      <c r="O1330" t="s">
        <v>98</v>
      </c>
      <c r="P1330" t="s">
        <v>138</v>
      </c>
      <c r="Q1330" t="s">
        <v>73</v>
      </c>
      <c r="R1330" t="s">
        <v>1900</v>
      </c>
      <c r="S1330" t="s">
        <v>116</v>
      </c>
      <c r="T1330" t="s">
        <v>1116</v>
      </c>
    </row>
    <row r="1331" spans="1:20" x14ac:dyDescent="0.25">
      <c r="A1331" s="1">
        <v>3889</v>
      </c>
      <c r="B1331" t="s">
        <v>21</v>
      </c>
      <c r="C1331" t="s">
        <v>25</v>
      </c>
      <c r="D1331" t="s">
        <v>60</v>
      </c>
      <c r="E1331" t="s">
        <v>67</v>
      </c>
      <c r="F1331" t="s">
        <v>73</v>
      </c>
      <c r="G1331" t="s">
        <v>92</v>
      </c>
      <c r="H1331" t="s">
        <v>410</v>
      </c>
      <c r="I1331" t="s">
        <v>102</v>
      </c>
      <c r="J1331" t="s">
        <v>80</v>
      </c>
      <c r="K1331" t="s">
        <v>1143</v>
      </c>
      <c r="L1331" t="s">
        <v>126</v>
      </c>
      <c r="M1331" t="s">
        <v>73</v>
      </c>
      <c r="N1331" t="s">
        <v>126</v>
      </c>
      <c r="O1331" t="s">
        <v>107</v>
      </c>
      <c r="P1331" t="s">
        <v>206</v>
      </c>
      <c r="Q1331" t="s">
        <v>73</v>
      </c>
      <c r="R1331" t="s">
        <v>1591</v>
      </c>
      <c r="S1331" t="s">
        <v>82</v>
      </c>
      <c r="T1331" t="s">
        <v>101</v>
      </c>
    </row>
    <row r="1332" spans="1:20" x14ac:dyDescent="0.25">
      <c r="A1332" s="1">
        <v>3890</v>
      </c>
      <c r="B1332" t="s">
        <v>21</v>
      </c>
      <c r="C1332" t="s">
        <v>26</v>
      </c>
      <c r="D1332" t="s">
        <v>60</v>
      </c>
      <c r="E1332" t="s">
        <v>70</v>
      </c>
      <c r="F1332" t="s">
        <v>74</v>
      </c>
      <c r="G1332" t="s">
        <v>75</v>
      </c>
      <c r="H1332" t="s">
        <v>226</v>
      </c>
      <c r="I1332" t="s">
        <v>94</v>
      </c>
      <c r="J1332" t="s">
        <v>104</v>
      </c>
      <c r="K1332" t="s">
        <v>1218</v>
      </c>
      <c r="L1332" t="s">
        <v>126</v>
      </c>
      <c r="M1332" t="s">
        <v>101</v>
      </c>
      <c r="N1332" t="s">
        <v>126</v>
      </c>
      <c r="O1332" t="s">
        <v>87</v>
      </c>
      <c r="P1332" t="s">
        <v>92</v>
      </c>
      <c r="Q1332" t="s">
        <v>73</v>
      </c>
      <c r="R1332" t="s">
        <v>1808</v>
      </c>
      <c r="S1332" t="s">
        <v>83</v>
      </c>
      <c r="T1332" t="s">
        <v>74</v>
      </c>
    </row>
    <row r="1333" spans="1:20" x14ac:dyDescent="0.25">
      <c r="A1333" s="1">
        <v>3891</v>
      </c>
      <c r="B1333" t="s">
        <v>21</v>
      </c>
      <c r="C1333" t="s">
        <v>27</v>
      </c>
      <c r="D1333" t="s">
        <v>60</v>
      </c>
      <c r="E1333" t="s">
        <v>51</v>
      </c>
      <c r="F1333" t="s">
        <v>74</v>
      </c>
      <c r="G1333" t="s">
        <v>96</v>
      </c>
      <c r="H1333" t="s">
        <v>389</v>
      </c>
      <c r="I1333" t="s">
        <v>99</v>
      </c>
      <c r="J1333" t="s">
        <v>95</v>
      </c>
      <c r="K1333" t="s">
        <v>1168</v>
      </c>
      <c r="L1333" t="s">
        <v>73</v>
      </c>
      <c r="M1333" t="s">
        <v>73</v>
      </c>
      <c r="N1333" t="s">
        <v>83</v>
      </c>
      <c r="O1333" t="s">
        <v>95</v>
      </c>
      <c r="P1333" t="s">
        <v>530</v>
      </c>
      <c r="Q1333" t="s">
        <v>74</v>
      </c>
      <c r="R1333" t="s">
        <v>2024</v>
      </c>
      <c r="S1333" t="s">
        <v>82</v>
      </c>
      <c r="T1333" t="s">
        <v>101</v>
      </c>
    </row>
    <row r="1334" spans="1:20" x14ac:dyDescent="0.25">
      <c r="A1334" s="1">
        <v>3892</v>
      </c>
      <c r="B1334" t="s">
        <v>21</v>
      </c>
      <c r="C1334" t="s">
        <v>28</v>
      </c>
      <c r="D1334" t="s">
        <v>60</v>
      </c>
      <c r="E1334" t="s">
        <v>46</v>
      </c>
      <c r="F1334" t="s">
        <v>73</v>
      </c>
      <c r="G1334" t="s">
        <v>75</v>
      </c>
      <c r="H1334" t="s">
        <v>670</v>
      </c>
      <c r="I1334" t="s">
        <v>82</v>
      </c>
      <c r="J1334" t="s">
        <v>92</v>
      </c>
      <c r="K1334" t="s">
        <v>1164</v>
      </c>
      <c r="L1334" t="s">
        <v>126</v>
      </c>
      <c r="M1334" t="s">
        <v>74</v>
      </c>
      <c r="N1334" t="s">
        <v>74</v>
      </c>
      <c r="O1334" t="s">
        <v>113</v>
      </c>
      <c r="P1334" t="s">
        <v>914</v>
      </c>
      <c r="Q1334" t="s">
        <v>73</v>
      </c>
      <c r="R1334" t="s">
        <v>1100</v>
      </c>
      <c r="S1334" t="s">
        <v>85</v>
      </c>
      <c r="T1334" t="s">
        <v>101</v>
      </c>
    </row>
    <row r="1335" spans="1:20" x14ac:dyDescent="0.25">
      <c r="A1335" s="1">
        <v>3893</v>
      </c>
      <c r="B1335" t="s">
        <v>21</v>
      </c>
      <c r="C1335" t="s">
        <v>40</v>
      </c>
      <c r="D1335" t="s">
        <v>60</v>
      </c>
      <c r="E1335" t="s">
        <v>52</v>
      </c>
      <c r="F1335" t="s">
        <v>74</v>
      </c>
      <c r="G1335" t="s">
        <v>78</v>
      </c>
      <c r="H1335" t="s">
        <v>1051</v>
      </c>
      <c r="I1335" t="s">
        <v>90</v>
      </c>
      <c r="J1335" t="s">
        <v>97</v>
      </c>
      <c r="K1335" t="s">
        <v>1161</v>
      </c>
      <c r="L1335" t="s">
        <v>74</v>
      </c>
      <c r="M1335" t="s">
        <v>101</v>
      </c>
      <c r="N1335" t="s">
        <v>1116</v>
      </c>
      <c r="O1335" t="s">
        <v>77</v>
      </c>
      <c r="P1335" t="s">
        <v>439</v>
      </c>
      <c r="Q1335" t="s">
        <v>73</v>
      </c>
      <c r="R1335" t="s">
        <v>1450</v>
      </c>
      <c r="S1335" t="s">
        <v>75</v>
      </c>
      <c r="T1335" t="s">
        <v>1116</v>
      </c>
    </row>
    <row r="1336" spans="1:20" x14ac:dyDescent="0.25">
      <c r="A1336" s="1">
        <v>3894</v>
      </c>
      <c r="B1336" t="s">
        <v>21</v>
      </c>
      <c r="C1336" t="s">
        <v>29</v>
      </c>
      <c r="D1336" t="s">
        <v>60</v>
      </c>
      <c r="E1336" t="s">
        <v>43</v>
      </c>
      <c r="F1336" t="s">
        <v>74</v>
      </c>
      <c r="G1336" t="s">
        <v>89</v>
      </c>
      <c r="H1336" t="s">
        <v>446</v>
      </c>
      <c r="I1336" t="s">
        <v>86</v>
      </c>
      <c r="J1336" t="s">
        <v>91</v>
      </c>
      <c r="K1336" t="s">
        <v>1323</v>
      </c>
      <c r="L1336" t="s">
        <v>74</v>
      </c>
      <c r="M1336" t="s">
        <v>73</v>
      </c>
      <c r="N1336" t="s">
        <v>131</v>
      </c>
      <c r="O1336" t="s">
        <v>90</v>
      </c>
      <c r="P1336" t="s">
        <v>946</v>
      </c>
      <c r="Q1336" t="s">
        <v>73</v>
      </c>
      <c r="R1336" t="s">
        <v>1945</v>
      </c>
      <c r="S1336" t="s">
        <v>89</v>
      </c>
      <c r="T1336" t="s">
        <v>83</v>
      </c>
    </row>
    <row r="1337" spans="1:20" x14ac:dyDescent="0.25">
      <c r="A1337" s="1">
        <v>3895</v>
      </c>
      <c r="B1337" t="s">
        <v>21</v>
      </c>
      <c r="C1337" t="s">
        <v>30</v>
      </c>
      <c r="D1337" t="s">
        <v>60</v>
      </c>
      <c r="E1337" t="s">
        <v>48</v>
      </c>
      <c r="F1337" t="s">
        <v>73</v>
      </c>
      <c r="G1337" t="s">
        <v>89</v>
      </c>
      <c r="H1337" t="s">
        <v>147</v>
      </c>
      <c r="I1337" t="s">
        <v>81</v>
      </c>
      <c r="J1337" t="s">
        <v>93</v>
      </c>
      <c r="K1337" t="s">
        <v>1265</v>
      </c>
      <c r="L1337" t="s">
        <v>73</v>
      </c>
      <c r="M1337" t="s">
        <v>73</v>
      </c>
      <c r="N1337" t="s">
        <v>101</v>
      </c>
      <c r="O1337" t="s">
        <v>103</v>
      </c>
      <c r="P1337" t="s">
        <v>914</v>
      </c>
      <c r="Q1337" t="s">
        <v>126</v>
      </c>
      <c r="R1337" t="s">
        <v>1741</v>
      </c>
      <c r="S1337" t="s">
        <v>82</v>
      </c>
      <c r="T1337" t="s">
        <v>1116</v>
      </c>
    </row>
    <row r="1338" spans="1:20" x14ac:dyDescent="0.25">
      <c r="A1338" s="1">
        <v>3896</v>
      </c>
      <c r="B1338" t="s">
        <v>21</v>
      </c>
      <c r="C1338" t="s">
        <v>32</v>
      </c>
      <c r="D1338" t="s">
        <v>60</v>
      </c>
      <c r="E1338" t="s">
        <v>72</v>
      </c>
      <c r="F1338" t="s">
        <v>73</v>
      </c>
      <c r="G1338" t="s">
        <v>79</v>
      </c>
      <c r="H1338" t="s">
        <v>333</v>
      </c>
      <c r="I1338" t="s">
        <v>92</v>
      </c>
      <c r="J1338" t="s">
        <v>110</v>
      </c>
      <c r="K1338" t="s">
        <v>1202</v>
      </c>
      <c r="L1338" t="s">
        <v>74</v>
      </c>
      <c r="M1338" t="s">
        <v>74</v>
      </c>
      <c r="N1338" t="s">
        <v>74</v>
      </c>
      <c r="O1338" t="s">
        <v>86</v>
      </c>
      <c r="P1338" t="s">
        <v>540</v>
      </c>
      <c r="Q1338" t="s">
        <v>126</v>
      </c>
      <c r="R1338" t="s">
        <v>1043</v>
      </c>
      <c r="S1338" t="s">
        <v>96</v>
      </c>
      <c r="T1338" t="s">
        <v>131</v>
      </c>
    </row>
    <row r="1339" spans="1:20" x14ac:dyDescent="0.25">
      <c r="A1339" s="1">
        <v>3897</v>
      </c>
      <c r="B1339" t="s">
        <v>21</v>
      </c>
      <c r="C1339" t="s">
        <v>33</v>
      </c>
      <c r="D1339" t="s">
        <v>60</v>
      </c>
      <c r="E1339" t="s">
        <v>58</v>
      </c>
      <c r="F1339" t="s">
        <v>74</v>
      </c>
      <c r="G1339" t="s">
        <v>76</v>
      </c>
      <c r="H1339" t="s">
        <v>333</v>
      </c>
      <c r="I1339" t="s">
        <v>102</v>
      </c>
      <c r="J1339" t="s">
        <v>97</v>
      </c>
      <c r="K1339" t="s">
        <v>1182</v>
      </c>
      <c r="L1339" t="s">
        <v>73</v>
      </c>
      <c r="M1339" t="s">
        <v>73</v>
      </c>
      <c r="N1339" t="s">
        <v>126</v>
      </c>
      <c r="O1339" t="s">
        <v>75</v>
      </c>
      <c r="P1339" t="s">
        <v>110</v>
      </c>
      <c r="Q1339" t="s">
        <v>74</v>
      </c>
      <c r="R1339" t="s">
        <v>2095</v>
      </c>
      <c r="S1339" t="s">
        <v>116</v>
      </c>
      <c r="T1339" t="s">
        <v>101</v>
      </c>
    </row>
    <row r="1340" spans="1:20" x14ac:dyDescent="0.25">
      <c r="A1340" s="1">
        <v>3898</v>
      </c>
      <c r="B1340" t="s">
        <v>21</v>
      </c>
      <c r="C1340" t="s">
        <v>34</v>
      </c>
      <c r="D1340" t="s">
        <v>60</v>
      </c>
      <c r="E1340" t="s">
        <v>51</v>
      </c>
      <c r="F1340" t="s">
        <v>73</v>
      </c>
      <c r="G1340" t="s">
        <v>102</v>
      </c>
      <c r="H1340" t="s">
        <v>620</v>
      </c>
      <c r="I1340" t="s">
        <v>90</v>
      </c>
      <c r="J1340" t="s">
        <v>80</v>
      </c>
      <c r="K1340" t="s">
        <v>1185</v>
      </c>
      <c r="L1340" t="s">
        <v>126</v>
      </c>
      <c r="M1340" t="s">
        <v>74</v>
      </c>
      <c r="N1340" t="s">
        <v>101</v>
      </c>
      <c r="O1340" t="s">
        <v>106</v>
      </c>
      <c r="P1340" t="s">
        <v>130</v>
      </c>
      <c r="Q1340" t="s">
        <v>73</v>
      </c>
      <c r="R1340" t="s">
        <v>1794</v>
      </c>
      <c r="S1340" t="s">
        <v>116</v>
      </c>
      <c r="T1340" t="s">
        <v>101</v>
      </c>
    </row>
    <row r="1341" spans="1:20" x14ac:dyDescent="0.25">
      <c r="A1341" s="1">
        <v>3899</v>
      </c>
      <c r="B1341" t="s">
        <v>21</v>
      </c>
      <c r="C1341" t="s">
        <v>35</v>
      </c>
      <c r="D1341" t="s">
        <v>60</v>
      </c>
      <c r="E1341" t="s">
        <v>42</v>
      </c>
      <c r="F1341" t="s">
        <v>73</v>
      </c>
      <c r="G1341" t="s">
        <v>87</v>
      </c>
      <c r="H1341" t="s">
        <v>732</v>
      </c>
      <c r="I1341" t="s">
        <v>89</v>
      </c>
      <c r="J1341" t="s">
        <v>113</v>
      </c>
      <c r="K1341" t="s">
        <v>1133</v>
      </c>
      <c r="L1341" t="s">
        <v>73</v>
      </c>
      <c r="M1341" t="s">
        <v>73</v>
      </c>
      <c r="N1341" t="s">
        <v>73</v>
      </c>
      <c r="O1341" t="s">
        <v>103</v>
      </c>
      <c r="P1341" t="s">
        <v>206</v>
      </c>
      <c r="Q1341" t="s">
        <v>73</v>
      </c>
      <c r="R1341" t="s">
        <v>2049</v>
      </c>
      <c r="S1341" t="s">
        <v>78</v>
      </c>
      <c r="T1341" t="s">
        <v>74</v>
      </c>
    </row>
    <row r="1342" spans="1:20" x14ac:dyDescent="0.25">
      <c r="A1342" s="1">
        <v>3900</v>
      </c>
      <c r="B1342" t="s">
        <v>21</v>
      </c>
      <c r="C1342" t="s">
        <v>36</v>
      </c>
      <c r="D1342" t="s">
        <v>60</v>
      </c>
      <c r="E1342" t="s">
        <v>45</v>
      </c>
      <c r="F1342" t="s">
        <v>73</v>
      </c>
      <c r="G1342" t="s">
        <v>95</v>
      </c>
      <c r="H1342" t="s">
        <v>940</v>
      </c>
      <c r="I1342" t="s">
        <v>82</v>
      </c>
      <c r="J1342" t="s">
        <v>114</v>
      </c>
      <c r="K1342" t="s">
        <v>713</v>
      </c>
      <c r="L1342" t="s">
        <v>74</v>
      </c>
      <c r="M1342" t="s">
        <v>74</v>
      </c>
      <c r="N1342" t="s">
        <v>126</v>
      </c>
      <c r="O1342" t="s">
        <v>111</v>
      </c>
      <c r="P1342" t="s">
        <v>1224</v>
      </c>
      <c r="Q1342" t="s">
        <v>101</v>
      </c>
      <c r="R1342" t="s">
        <v>1442</v>
      </c>
      <c r="S1342" t="s">
        <v>106</v>
      </c>
      <c r="T1342" t="s">
        <v>131</v>
      </c>
    </row>
    <row r="1343" spans="1:20" x14ac:dyDescent="0.25">
      <c r="A1343" s="1">
        <v>3901</v>
      </c>
      <c r="B1343" t="s">
        <v>21</v>
      </c>
      <c r="C1343" t="s">
        <v>37</v>
      </c>
      <c r="D1343" t="s">
        <v>60</v>
      </c>
      <c r="E1343" t="s">
        <v>47</v>
      </c>
      <c r="F1343" t="s">
        <v>74</v>
      </c>
      <c r="G1343" t="s">
        <v>76</v>
      </c>
      <c r="H1343" t="s">
        <v>1043</v>
      </c>
      <c r="I1343" t="s">
        <v>96</v>
      </c>
      <c r="J1343" t="s">
        <v>94</v>
      </c>
      <c r="K1343" t="s">
        <v>914</v>
      </c>
      <c r="L1343" t="s">
        <v>73</v>
      </c>
      <c r="M1343" t="s">
        <v>126</v>
      </c>
      <c r="N1343" t="s">
        <v>101</v>
      </c>
      <c r="O1343" t="s">
        <v>90</v>
      </c>
      <c r="P1343" t="s">
        <v>119</v>
      </c>
      <c r="Q1343" t="s">
        <v>74</v>
      </c>
      <c r="R1343" t="s">
        <v>1719</v>
      </c>
      <c r="S1343" t="s">
        <v>82</v>
      </c>
      <c r="T1343" t="s">
        <v>74</v>
      </c>
    </row>
    <row r="1344" spans="1:20" x14ac:dyDescent="0.25">
      <c r="A1344" s="1">
        <v>3902</v>
      </c>
      <c r="B1344" t="s">
        <v>21</v>
      </c>
      <c r="C1344" t="s">
        <v>38</v>
      </c>
      <c r="D1344" t="s">
        <v>60</v>
      </c>
      <c r="E1344" t="s">
        <v>52</v>
      </c>
      <c r="F1344" t="s">
        <v>73</v>
      </c>
      <c r="G1344" t="s">
        <v>73</v>
      </c>
      <c r="H1344" t="s">
        <v>1052</v>
      </c>
      <c r="I1344" t="s">
        <v>75</v>
      </c>
      <c r="J1344" t="s">
        <v>104</v>
      </c>
      <c r="K1344" t="s">
        <v>1016</v>
      </c>
      <c r="L1344" t="s">
        <v>73</v>
      </c>
      <c r="M1344" t="s">
        <v>126</v>
      </c>
      <c r="N1344" t="s">
        <v>74</v>
      </c>
      <c r="O1344" t="s">
        <v>77</v>
      </c>
      <c r="P1344" t="s">
        <v>334</v>
      </c>
      <c r="Q1344" t="s">
        <v>73</v>
      </c>
      <c r="R1344" t="s">
        <v>1758</v>
      </c>
      <c r="S1344" t="s">
        <v>106</v>
      </c>
      <c r="T1344" t="s">
        <v>1116</v>
      </c>
    </row>
    <row r="1345" spans="1:20" x14ac:dyDescent="0.25">
      <c r="A1345" s="1">
        <v>3903</v>
      </c>
      <c r="B1345" t="s">
        <v>21</v>
      </c>
      <c r="C1345" t="s">
        <v>39</v>
      </c>
      <c r="D1345" t="s">
        <v>60</v>
      </c>
      <c r="E1345" t="s">
        <v>46</v>
      </c>
      <c r="F1345" t="s">
        <v>74</v>
      </c>
      <c r="G1345" t="s">
        <v>78</v>
      </c>
      <c r="H1345" t="s">
        <v>181</v>
      </c>
      <c r="I1345" t="s">
        <v>90</v>
      </c>
      <c r="J1345" t="s">
        <v>97</v>
      </c>
      <c r="K1345" t="s">
        <v>1225</v>
      </c>
      <c r="L1345" t="s">
        <v>73</v>
      </c>
      <c r="M1345" t="s">
        <v>73</v>
      </c>
      <c r="N1345" t="s">
        <v>74</v>
      </c>
      <c r="O1345" t="s">
        <v>106</v>
      </c>
      <c r="P1345" t="s">
        <v>79</v>
      </c>
      <c r="Q1345" t="s">
        <v>73</v>
      </c>
      <c r="R1345" t="s">
        <v>1598</v>
      </c>
      <c r="S1345" t="s">
        <v>85</v>
      </c>
      <c r="T1345" t="s">
        <v>74</v>
      </c>
    </row>
    <row r="1346" spans="1:20" x14ac:dyDescent="0.25">
      <c r="A1346" s="1">
        <v>3904</v>
      </c>
      <c r="B1346" t="s">
        <v>21</v>
      </c>
      <c r="C1346" t="s">
        <v>24</v>
      </c>
      <c r="D1346" t="s">
        <v>61</v>
      </c>
      <c r="E1346" t="s">
        <v>49</v>
      </c>
      <c r="F1346" t="s">
        <v>73</v>
      </c>
      <c r="G1346" t="s">
        <v>99</v>
      </c>
      <c r="H1346" t="s">
        <v>806</v>
      </c>
      <c r="I1346" t="s">
        <v>77</v>
      </c>
      <c r="J1346" t="s">
        <v>91</v>
      </c>
      <c r="K1346" t="s">
        <v>1214</v>
      </c>
      <c r="L1346" t="s">
        <v>74</v>
      </c>
      <c r="M1346" t="s">
        <v>73</v>
      </c>
      <c r="N1346" t="s">
        <v>74</v>
      </c>
      <c r="O1346" t="s">
        <v>95</v>
      </c>
      <c r="P1346" t="s">
        <v>713</v>
      </c>
      <c r="Q1346" t="s">
        <v>73</v>
      </c>
      <c r="R1346" t="s">
        <v>1706</v>
      </c>
      <c r="S1346" t="s">
        <v>106</v>
      </c>
      <c r="T1346" t="s">
        <v>117</v>
      </c>
    </row>
    <row r="1347" spans="1:20" x14ac:dyDescent="0.25">
      <c r="A1347" s="1">
        <v>3905</v>
      </c>
      <c r="B1347" t="s">
        <v>21</v>
      </c>
      <c r="C1347" t="s">
        <v>25</v>
      </c>
      <c r="D1347" t="s">
        <v>61</v>
      </c>
      <c r="E1347" t="s">
        <v>51</v>
      </c>
      <c r="F1347" t="s">
        <v>74</v>
      </c>
      <c r="G1347" t="s">
        <v>77</v>
      </c>
      <c r="H1347" t="s">
        <v>401</v>
      </c>
      <c r="I1347" t="s">
        <v>106</v>
      </c>
      <c r="J1347" t="s">
        <v>98</v>
      </c>
      <c r="K1347" t="s">
        <v>873</v>
      </c>
      <c r="L1347" t="s">
        <v>126</v>
      </c>
      <c r="M1347" t="s">
        <v>73</v>
      </c>
      <c r="N1347" t="s">
        <v>101</v>
      </c>
      <c r="O1347" t="s">
        <v>107</v>
      </c>
      <c r="P1347" t="s">
        <v>1176</v>
      </c>
      <c r="Q1347" t="s">
        <v>73</v>
      </c>
      <c r="R1347" t="s">
        <v>1665</v>
      </c>
      <c r="S1347" t="s">
        <v>106</v>
      </c>
      <c r="T1347" t="s">
        <v>76</v>
      </c>
    </row>
    <row r="1348" spans="1:20" x14ac:dyDescent="0.25">
      <c r="A1348" s="1">
        <v>3906</v>
      </c>
      <c r="B1348" t="s">
        <v>21</v>
      </c>
      <c r="C1348" t="s">
        <v>26</v>
      </c>
      <c r="D1348" t="s">
        <v>61</v>
      </c>
      <c r="E1348" t="s">
        <v>66</v>
      </c>
      <c r="F1348" t="s">
        <v>73</v>
      </c>
      <c r="G1348" t="s">
        <v>86</v>
      </c>
      <c r="H1348" t="s">
        <v>705</v>
      </c>
      <c r="I1348" t="s">
        <v>98</v>
      </c>
      <c r="J1348" t="s">
        <v>95</v>
      </c>
      <c r="K1348" t="s">
        <v>1265</v>
      </c>
      <c r="L1348" t="s">
        <v>74</v>
      </c>
      <c r="M1348" t="s">
        <v>73</v>
      </c>
      <c r="N1348" t="s">
        <v>101</v>
      </c>
      <c r="O1348" t="s">
        <v>91</v>
      </c>
      <c r="P1348" t="s">
        <v>1242</v>
      </c>
      <c r="Q1348" t="s">
        <v>126</v>
      </c>
      <c r="R1348" t="s">
        <v>1914</v>
      </c>
      <c r="S1348" t="s">
        <v>96</v>
      </c>
      <c r="T1348" t="s">
        <v>131</v>
      </c>
    </row>
    <row r="1349" spans="1:20" x14ac:dyDescent="0.25">
      <c r="A1349" s="1">
        <v>3907</v>
      </c>
      <c r="B1349" t="s">
        <v>21</v>
      </c>
      <c r="C1349" t="s">
        <v>27</v>
      </c>
      <c r="D1349" t="s">
        <v>61</v>
      </c>
      <c r="E1349" t="s">
        <v>70</v>
      </c>
      <c r="F1349" t="s">
        <v>73</v>
      </c>
      <c r="G1349" t="s">
        <v>114</v>
      </c>
      <c r="H1349" t="s">
        <v>1039</v>
      </c>
      <c r="I1349" t="s">
        <v>103</v>
      </c>
      <c r="J1349" t="s">
        <v>105</v>
      </c>
      <c r="K1349" t="s">
        <v>1228</v>
      </c>
      <c r="L1349" t="s">
        <v>101</v>
      </c>
      <c r="M1349" t="s">
        <v>73</v>
      </c>
      <c r="N1349" t="s">
        <v>74</v>
      </c>
      <c r="O1349" t="s">
        <v>102</v>
      </c>
      <c r="P1349" t="s">
        <v>885</v>
      </c>
      <c r="Q1349" t="s">
        <v>73</v>
      </c>
      <c r="R1349" t="s">
        <v>2022</v>
      </c>
      <c r="S1349" t="s">
        <v>116</v>
      </c>
      <c r="T1349" t="s">
        <v>101</v>
      </c>
    </row>
    <row r="1350" spans="1:20" x14ac:dyDescent="0.25">
      <c r="A1350" s="1">
        <v>3908</v>
      </c>
      <c r="B1350" t="s">
        <v>21</v>
      </c>
      <c r="C1350" t="s">
        <v>28</v>
      </c>
      <c r="D1350" t="s">
        <v>61</v>
      </c>
      <c r="E1350" t="s">
        <v>57</v>
      </c>
      <c r="F1350" t="s">
        <v>74</v>
      </c>
      <c r="G1350" t="s">
        <v>86</v>
      </c>
      <c r="H1350" t="s">
        <v>896</v>
      </c>
      <c r="I1350" t="s">
        <v>98</v>
      </c>
      <c r="J1350" t="s">
        <v>109</v>
      </c>
      <c r="K1350" t="s">
        <v>1188</v>
      </c>
      <c r="L1350" t="s">
        <v>101</v>
      </c>
      <c r="M1350" t="s">
        <v>74</v>
      </c>
      <c r="N1350" t="s">
        <v>73</v>
      </c>
      <c r="O1350" t="s">
        <v>113</v>
      </c>
      <c r="P1350" t="s">
        <v>1028</v>
      </c>
      <c r="Q1350" t="s">
        <v>73</v>
      </c>
      <c r="R1350" t="s">
        <v>1987</v>
      </c>
      <c r="S1350" t="s">
        <v>81</v>
      </c>
      <c r="T1350" t="s">
        <v>117</v>
      </c>
    </row>
    <row r="1351" spans="1:20" x14ac:dyDescent="0.25">
      <c r="A1351" s="1">
        <v>3909</v>
      </c>
      <c r="B1351" t="s">
        <v>21</v>
      </c>
      <c r="C1351" t="s">
        <v>40</v>
      </c>
      <c r="D1351" t="s">
        <v>61</v>
      </c>
      <c r="E1351" t="s">
        <v>50</v>
      </c>
      <c r="F1351" t="s">
        <v>73</v>
      </c>
      <c r="G1351" t="s">
        <v>78</v>
      </c>
      <c r="H1351" t="s">
        <v>248</v>
      </c>
      <c r="I1351" t="s">
        <v>95</v>
      </c>
      <c r="J1351" t="s">
        <v>128</v>
      </c>
      <c r="K1351" t="s">
        <v>1297</v>
      </c>
      <c r="L1351" t="s">
        <v>74</v>
      </c>
      <c r="M1351" t="s">
        <v>126</v>
      </c>
      <c r="N1351" t="s">
        <v>1116</v>
      </c>
      <c r="O1351" t="s">
        <v>75</v>
      </c>
      <c r="P1351" t="s">
        <v>119</v>
      </c>
      <c r="Q1351" t="s">
        <v>73</v>
      </c>
      <c r="R1351" t="s">
        <v>662</v>
      </c>
      <c r="S1351" t="s">
        <v>75</v>
      </c>
      <c r="T1351" t="s">
        <v>131</v>
      </c>
    </row>
    <row r="1352" spans="1:20" x14ac:dyDescent="0.25">
      <c r="A1352" s="1">
        <v>3910</v>
      </c>
      <c r="B1352" t="s">
        <v>21</v>
      </c>
      <c r="C1352" t="s">
        <v>29</v>
      </c>
      <c r="D1352" t="s">
        <v>61</v>
      </c>
      <c r="E1352" t="s">
        <v>69</v>
      </c>
      <c r="F1352" t="s">
        <v>74</v>
      </c>
      <c r="G1352" t="s">
        <v>77</v>
      </c>
      <c r="H1352" t="s">
        <v>649</v>
      </c>
      <c r="I1352" t="s">
        <v>86</v>
      </c>
      <c r="J1352" t="s">
        <v>91</v>
      </c>
      <c r="K1352" t="s">
        <v>1275</v>
      </c>
      <c r="L1352" t="s">
        <v>101</v>
      </c>
      <c r="M1352" t="s">
        <v>73</v>
      </c>
      <c r="N1352" t="s">
        <v>74</v>
      </c>
      <c r="O1352" t="s">
        <v>95</v>
      </c>
      <c r="P1352" t="s">
        <v>817</v>
      </c>
      <c r="Q1352" t="s">
        <v>73</v>
      </c>
      <c r="R1352" t="s">
        <v>2234</v>
      </c>
      <c r="S1352" t="s">
        <v>82</v>
      </c>
      <c r="T1352" t="s">
        <v>83</v>
      </c>
    </row>
    <row r="1353" spans="1:20" x14ac:dyDescent="0.25">
      <c r="A1353" s="1">
        <v>3911</v>
      </c>
      <c r="B1353" t="s">
        <v>21</v>
      </c>
      <c r="C1353" t="s">
        <v>31</v>
      </c>
      <c r="D1353" t="s">
        <v>61</v>
      </c>
      <c r="E1353" t="s">
        <v>58</v>
      </c>
      <c r="F1353" t="s">
        <v>74</v>
      </c>
      <c r="G1353" t="s">
        <v>122</v>
      </c>
      <c r="H1353" t="s">
        <v>1013</v>
      </c>
      <c r="I1353" t="s">
        <v>96</v>
      </c>
      <c r="J1353" t="s">
        <v>103</v>
      </c>
      <c r="K1353" t="s">
        <v>1358</v>
      </c>
      <c r="L1353" t="s">
        <v>1116</v>
      </c>
      <c r="M1353" t="s">
        <v>73</v>
      </c>
      <c r="N1353" t="s">
        <v>73</v>
      </c>
      <c r="O1353" t="s">
        <v>91</v>
      </c>
      <c r="P1353" t="s">
        <v>1259</v>
      </c>
      <c r="Q1353" t="s">
        <v>126</v>
      </c>
      <c r="R1353" t="s">
        <v>866</v>
      </c>
      <c r="S1353" t="s">
        <v>85</v>
      </c>
      <c r="T1353" t="s">
        <v>83</v>
      </c>
    </row>
    <row r="1354" spans="1:20" x14ac:dyDescent="0.25">
      <c r="A1354" s="1">
        <v>3912</v>
      </c>
      <c r="B1354" t="s">
        <v>21</v>
      </c>
      <c r="C1354" t="s">
        <v>32</v>
      </c>
      <c r="D1354" t="s">
        <v>61</v>
      </c>
      <c r="E1354" t="s">
        <v>68</v>
      </c>
      <c r="F1354" t="s">
        <v>73</v>
      </c>
      <c r="G1354" t="s">
        <v>95</v>
      </c>
      <c r="H1354" t="s">
        <v>760</v>
      </c>
      <c r="I1354" t="s">
        <v>99</v>
      </c>
      <c r="J1354" t="s">
        <v>114</v>
      </c>
      <c r="K1354" t="s">
        <v>1280</v>
      </c>
      <c r="L1354" t="s">
        <v>126</v>
      </c>
      <c r="M1354" t="s">
        <v>74</v>
      </c>
      <c r="N1354" t="s">
        <v>73</v>
      </c>
      <c r="O1354" t="s">
        <v>108</v>
      </c>
      <c r="P1354" t="s">
        <v>1289</v>
      </c>
      <c r="Q1354" t="s">
        <v>126</v>
      </c>
      <c r="R1354" t="s">
        <v>113</v>
      </c>
      <c r="S1354" t="s">
        <v>85</v>
      </c>
      <c r="T1354" t="s">
        <v>117</v>
      </c>
    </row>
    <row r="1355" spans="1:20" x14ac:dyDescent="0.25">
      <c r="A1355" s="1">
        <v>3913</v>
      </c>
      <c r="B1355" t="s">
        <v>21</v>
      </c>
      <c r="C1355" t="s">
        <v>33</v>
      </c>
      <c r="D1355" t="s">
        <v>61</v>
      </c>
      <c r="E1355" t="s">
        <v>56</v>
      </c>
      <c r="F1355" t="s">
        <v>74</v>
      </c>
      <c r="G1355" t="s">
        <v>87</v>
      </c>
      <c r="H1355" t="s">
        <v>308</v>
      </c>
      <c r="I1355" t="s">
        <v>86</v>
      </c>
      <c r="J1355" t="s">
        <v>88</v>
      </c>
      <c r="K1355" t="s">
        <v>1149</v>
      </c>
      <c r="L1355" t="s">
        <v>73</v>
      </c>
      <c r="M1355" t="s">
        <v>101</v>
      </c>
      <c r="N1355" t="s">
        <v>74</v>
      </c>
      <c r="O1355" t="s">
        <v>113</v>
      </c>
      <c r="P1355" t="s">
        <v>1351</v>
      </c>
      <c r="Q1355" t="s">
        <v>73</v>
      </c>
      <c r="R1355" t="s">
        <v>2230</v>
      </c>
      <c r="S1355" t="s">
        <v>116</v>
      </c>
      <c r="T1355" t="s">
        <v>101</v>
      </c>
    </row>
    <row r="1356" spans="1:20" x14ac:dyDescent="0.25">
      <c r="A1356" s="1">
        <v>3914</v>
      </c>
      <c r="B1356" t="s">
        <v>21</v>
      </c>
      <c r="C1356" t="s">
        <v>34</v>
      </c>
      <c r="D1356" t="s">
        <v>61</v>
      </c>
      <c r="E1356" t="s">
        <v>72</v>
      </c>
      <c r="F1356" t="s">
        <v>73</v>
      </c>
      <c r="G1356" t="s">
        <v>90</v>
      </c>
      <c r="H1356" t="s">
        <v>360</v>
      </c>
      <c r="I1356" t="s">
        <v>99</v>
      </c>
      <c r="J1356" t="s">
        <v>95</v>
      </c>
      <c r="K1356" t="s">
        <v>1128</v>
      </c>
      <c r="L1356" t="s">
        <v>126</v>
      </c>
      <c r="M1356" t="s">
        <v>74</v>
      </c>
      <c r="N1356" t="s">
        <v>83</v>
      </c>
      <c r="O1356" t="s">
        <v>95</v>
      </c>
      <c r="P1356" t="s">
        <v>919</v>
      </c>
      <c r="Q1356" t="s">
        <v>73</v>
      </c>
      <c r="R1356" t="s">
        <v>2114</v>
      </c>
      <c r="S1356" t="s">
        <v>106</v>
      </c>
      <c r="T1356" t="s">
        <v>1116</v>
      </c>
    </row>
    <row r="1357" spans="1:20" x14ac:dyDescent="0.25">
      <c r="A1357" s="1">
        <v>3915</v>
      </c>
      <c r="B1357" t="s">
        <v>21</v>
      </c>
      <c r="C1357" t="s">
        <v>35</v>
      </c>
      <c r="D1357" t="s">
        <v>61</v>
      </c>
      <c r="E1357" t="s">
        <v>65</v>
      </c>
      <c r="F1357" t="s">
        <v>73</v>
      </c>
      <c r="G1357" t="s">
        <v>77</v>
      </c>
      <c r="H1357" t="s">
        <v>557</v>
      </c>
      <c r="I1357" t="s">
        <v>103</v>
      </c>
      <c r="J1357" t="s">
        <v>111</v>
      </c>
      <c r="K1357" t="s">
        <v>1306</v>
      </c>
      <c r="L1357" t="s">
        <v>74</v>
      </c>
      <c r="M1357" t="s">
        <v>73</v>
      </c>
      <c r="N1357" t="s">
        <v>74</v>
      </c>
      <c r="O1357" t="s">
        <v>113</v>
      </c>
      <c r="P1357" t="s">
        <v>873</v>
      </c>
      <c r="Q1357" t="s">
        <v>126</v>
      </c>
      <c r="R1357" t="s">
        <v>1691</v>
      </c>
      <c r="S1357" t="s">
        <v>106</v>
      </c>
      <c r="T1357" t="s">
        <v>83</v>
      </c>
    </row>
    <row r="1358" spans="1:20" x14ac:dyDescent="0.25">
      <c r="A1358" s="1">
        <v>3916</v>
      </c>
      <c r="B1358" t="s">
        <v>21</v>
      </c>
      <c r="C1358" t="s">
        <v>36</v>
      </c>
      <c r="D1358" t="s">
        <v>61</v>
      </c>
      <c r="E1358" t="s">
        <v>49</v>
      </c>
      <c r="F1358" t="s">
        <v>74</v>
      </c>
      <c r="G1358" t="s">
        <v>79</v>
      </c>
      <c r="H1358" t="s">
        <v>960</v>
      </c>
      <c r="I1358" t="s">
        <v>90</v>
      </c>
      <c r="J1358" t="s">
        <v>79</v>
      </c>
      <c r="K1358" t="s">
        <v>1287</v>
      </c>
      <c r="L1358" t="s">
        <v>101</v>
      </c>
      <c r="M1358" t="s">
        <v>73</v>
      </c>
      <c r="N1358" t="s">
        <v>73</v>
      </c>
      <c r="O1358" t="s">
        <v>95</v>
      </c>
      <c r="P1358" t="s">
        <v>919</v>
      </c>
      <c r="Q1358" t="s">
        <v>74</v>
      </c>
      <c r="R1358" t="s">
        <v>1655</v>
      </c>
      <c r="S1358" t="s">
        <v>96</v>
      </c>
      <c r="T1358" t="s">
        <v>76</v>
      </c>
    </row>
    <row r="1359" spans="1:20" x14ac:dyDescent="0.25">
      <c r="A1359" s="1">
        <v>3917</v>
      </c>
      <c r="B1359" t="s">
        <v>21</v>
      </c>
      <c r="C1359" t="s">
        <v>37</v>
      </c>
      <c r="D1359" t="s">
        <v>61</v>
      </c>
      <c r="E1359" t="s">
        <v>66</v>
      </c>
      <c r="F1359" t="s">
        <v>74</v>
      </c>
      <c r="G1359" t="s">
        <v>93</v>
      </c>
      <c r="H1359" t="s">
        <v>938</v>
      </c>
      <c r="I1359" t="s">
        <v>77</v>
      </c>
      <c r="J1359" t="s">
        <v>105</v>
      </c>
      <c r="K1359" t="s">
        <v>1143</v>
      </c>
      <c r="L1359" t="s">
        <v>1116</v>
      </c>
      <c r="M1359" t="s">
        <v>73</v>
      </c>
      <c r="N1359" t="s">
        <v>74</v>
      </c>
      <c r="O1359" t="s">
        <v>86</v>
      </c>
      <c r="P1359" t="s">
        <v>1005</v>
      </c>
      <c r="Q1359" t="s">
        <v>73</v>
      </c>
      <c r="R1359" t="s">
        <v>1546</v>
      </c>
      <c r="S1359" t="s">
        <v>82</v>
      </c>
      <c r="T1359" t="s">
        <v>83</v>
      </c>
    </row>
    <row r="1360" spans="1:20" x14ac:dyDescent="0.25">
      <c r="A1360" s="1">
        <v>3918</v>
      </c>
      <c r="B1360" t="s">
        <v>21</v>
      </c>
      <c r="C1360" t="s">
        <v>38</v>
      </c>
      <c r="D1360" t="s">
        <v>61</v>
      </c>
      <c r="E1360" t="s">
        <v>41</v>
      </c>
      <c r="F1360" t="s">
        <v>73</v>
      </c>
      <c r="G1360" t="s">
        <v>102</v>
      </c>
      <c r="H1360" t="s">
        <v>732</v>
      </c>
      <c r="I1360" t="s">
        <v>98</v>
      </c>
      <c r="J1360" t="s">
        <v>80</v>
      </c>
      <c r="K1360" t="s">
        <v>1131</v>
      </c>
      <c r="L1360" t="s">
        <v>126</v>
      </c>
      <c r="M1360" t="s">
        <v>126</v>
      </c>
      <c r="N1360" t="s">
        <v>126</v>
      </c>
      <c r="O1360" t="s">
        <v>86</v>
      </c>
      <c r="P1360" t="s">
        <v>861</v>
      </c>
      <c r="Q1360" t="s">
        <v>73</v>
      </c>
      <c r="R1360" t="s">
        <v>1576</v>
      </c>
      <c r="S1360" t="s">
        <v>96</v>
      </c>
      <c r="T1360" t="s">
        <v>131</v>
      </c>
    </row>
    <row r="1361" spans="1:20" x14ac:dyDescent="0.25">
      <c r="A1361" s="1">
        <v>3919</v>
      </c>
      <c r="B1361" t="s">
        <v>21</v>
      </c>
      <c r="C1361" t="s">
        <v>39</v>
      </c>
      <c r="D1361" t="s">
        <v>61</v>
      </c>
      <c r="E1361" t="s">
        <v>72</v>
      </c>
      <c r="F1361" t="s">
        <v>74</v>
      </c>
      <c r="G1361" t="s">
        <v>78</v>
      </c>
      <c r="H1361" t="s">
        <v>1066</v>
      </c>
      <c r="I1361" t="s">
        <v>90</v>
      </c>
      <c r="J1361" t="s">
        <v>97</v>
      </c>
      <c r="K1361" t="s">
        <v>1086</v>
      </c>
      <c r="L1361" t="s">
        <v>73</v>
      </c>
      <c r="M1361" t="s">
        <v>101</v>
      </c>
      <c r="N1361" t="s">
        <v>101</v>
      </c>
      <c r="O1361" t="s">
        <v>89</v>
      </c>
      <c r="P1361" t="s">
        <v>432</v>
      </c>
      <c r="Q1361" t="s">
        <v>74</v>
      </c>
      <c r="R1361" t="s">
        <v>2141</v>
      </c>
      <c r="S1361" t="s">
        <v>82</v>
      </c>
      <c r="T1361" t="s">
        <v>74</v>
      </c>
    </row>
    <row r="1362" spans="1:20" x14ac:dyDescent="0.25">
      <c r="A1362" s="1">
        <v>3920</v>
      </c>
      <c r="B1362" t="s">
        <v>21</v>
      </c>
      <c r="C1362" t="s">
        <v>24</v>
      </c>
      <c r="D1362" t="s">
        <v>62</v>
      </c>
      <c r="E1362" t="s">
        <v>44</v>
      </c>
      <c r="F1362" t="s">
        <v>73</v>
      </c>
      <c r="G1362" t="s">
        <v>98</v>
      </c>
      <c r="H1362" t="s">
        <v>245</v>
      </c>
      <c r="I1362" t="s">
        <v>89</v>
      </c>
      <c r="J1362" t="s">
        <v>94</v>
      </c>
      <c r="K1362" t="s">
        <v>1174</v>
      </c>
      <c r="L1362" t="s">
        <v>126</v>
      </c>
      <c r="M1362" t="s">
        <v>74</v>
      </c>
      <c r="N1362" t="s">
        <v>126</v>
      </c>
      <c r="O1362" t="s">
        <v>112</v>
      </c>
      <c r="P1362" t="s">
        <v>1124</v>
      </c>
      <c r="Q1362" t="s">
        <v>74</v>
      </c>
      <c r="R1362" t="s">
        <v>1608</v>
      </c>
      <c r="S1362" t="s">
        <v>75</v>
      </c>
      <c r="T1362" t="s">
        <v>117</v>
      </c>
    </row>
    <row r="1363" spans="1:20" x14ac:dyDescent="0.25">
      <c r="A1363" s="1">
        <v>3921</v>
      </c>
      <c r="B1363" t="s">
        <v>21</v>
      </c>
      <c r="C1363" t="s">
        <v>25</v>
      </c>
      <c r="D1363" t="s">
        <v>62</v>
      </c>
      <c r="E1363" t="s">
        <v>65</v>
      </c>
      <c r="F1363" t="s">
        <v>73</v>
      </c>
      <c r="G1363" t="s">
        <v>110</v>
      </c>
      <c r="H1363" t="s">
        <v>841</v>
      </c>
      <c r="I1363" t="s">
        <v>102</v>
      </c>
      <c r="J1363" t="s">
        <v>94</v>
      </c>
      <c r="K1363" t="s">
        <v>1173</v>
      </c>
      <c r="L1363" t="s">
        <v>101</v>
      </c>
      <c r="M1363" t="s">
        <v>73</v>
      </c>
      <c r="N1363" t="s">
        <v>73</v>
      </c>
      <c r="O1363" t="s">
        <v>86</v>
      </c>
      <c r="P1363" t="s">
        <v>1165</v>
      </c>
      <c r="Q1363" t="s">
        <v>101</v>
      </c>
      <c r="R1363" t="s">
        <v>1440</v>
      </c>
      <c r="S1363" t="s">
        <v>85</v>
      </c>
      <c r="T1363" t="s">
        <v>117</v>
      </c>
    </row>
    <row r="1364" spans="1:20" x14ac:dyDescent="0.25">
      <c r="A1364" s="1">
        <v>3922</v>
      </c>
      <c r="B1364" t="s">
        <v>21</v>
      </c>
      <c r="C1364" t="s">
        <v>26</v>
      </c>
      <c r="D1364" t="s">
        <v>62</v>
      </c>
      <c r="E1364" t="s">
        <v>59</v>
      </c>
      <c r="F1364" t="s">
        <v>74</v>
      </c>
      <c r="G1364" t="s">
        <v>83</v>
      </c>
      <c r="H1364" t="s">
        <v>474</v>
      </c>
      <c r="I1364" t="s">
        <v>92</v>
      </c>
      <c r="J1364" t="s">
        <v>110</v>
      </c>
      <c r="K1364" t="s">
        <v>1190</v>
      </c>
      <c r="L1364" t="s">
        <v>74</v>
      </c>
      <c r="M1364" t="s">
        <v>126</v>
      </c>
      <c r="N1364" t="s">
        <v>101</v>
      </c>
      <c r="O1364" t="s">
        <v>106</v>
      </c>
      <c r="P1364" t="s">
        <v>79</v>
      </c>
      <c r="Q1364" t="s">
        <v>73</v>
      </c>
      <c r="R1364" t="s">
        <v>1810</v>
      </c>
      <c r="S1364" t="s">
        <v>85</v>
      </c>
      <c r="T1364" t="s">
        <v>74</v>
      </c>
    </row>
    <row r="1365" spans="1:20" x14ac:dyDescent="0.25">
      <c r="A1365" s="1">
        <v>3923</v>
      </c>
      <c r="B1365" t="s">
        <v>21</v>
      </c>
      <c r="C1365" t="s">
        <v>27</v>
      </c>
      <c r="D1365" t="s">
        <v>62</v>
      </c>
      <c r="E1365" t="s">
        <v>55</v>
      </c>
      <c r="F1365" t="s">
        <v>74</v>
      </c>
      <c r="G1365" t="s">
        <v>90</v>
      </c>
      <c r="H1365" t="s">
        <v>741</v>
      </c>
      <c r="I1365" t="s">
        <v>106</v>
      </c>
      <c r="J1365" t="s">
        <v>80</v>
      </c>
      <c r="K1365" t="s">
        <v>1086</v>
      </c>
      <c r="L1365" t="s">
        <v>74</v>
      </c>
      <c r="M1365" t="s">
        <v>74</v>
      </c>
      <c r="N1365" t="s">
        <v>74</v>
      </c>
      <c r="O1365" t="s">
        <v>91</v>
      </c>
      <c r="P1365" t="s">
        <v>1126</v>
      </c>
      <c r="Q1365" t="s">
        <v>73</v>
      </c>
      <c r="R1365" t="s">
        <v>1618</v>
      </c>
      <c r="S1365" t="s">
        <v>106</v>
      </c>
      <c r="T1365" t="s">
        <v>1116</v>
      </c>
    </row>
    <row r="1366" spans="1:20" x14ac:dyDescent="0.25">
      <c r="A1366" s="1">
        <v>3924</v>
      </c>
      <c r="B1366" t="s">
        <v>21</v>
      </c>
      <c r="C1366" t="s">
        <v>28</v>
      </c>
      <c r="D1366" t="s">
        <v>62</v>
      </c>
      <c r="E1366" t="s">
        <v>48</v>
      </c>
      <c r="F1366" t="s">
        <v>73</v>
      </c>
      <c r="G1366" t="s">
        <v>96</v>
      </c>
      <c r="H1366" t="s">
        <v>506</v>
      </c>
      <c r="I1366" t="s">
        <v>77</v>
      </c>
      <c r="J1366" t="s">
        <v>111</v>
      </c>
      <c r="K1366" t="s">
        <v>1236</v>
      </c>
      <c r="L1366" t="s">
        <v>126</v>
      </c>
      <c r="M1366" t="s">
        <v>126</v>
      </c>
      <c r="N1366" t="s">
        <v>74</v>
      </c>
      <c r="O1366" t="s">
        <v>108</v>
      </c>
      <c r="P1366" t="s">
        <v>824</v>
      </c>
      <c r="Q1366" t="s">
        <v>73</v>
      </c>
      <c r="R1366" t="s">
        <v>2013</v>
      </c>
      <c r="S1366" t="s">
        <v>96</v>
      </c>
      <c r="T1366" t="s">
        <v>83</v>
      </c>
    </row>
    <row r="1367" spans="1:20" x14ac:dyDescent="0.25">
      <c r="A1367" s="1">
        <v>3925</v>
      </c>
      <c r="B1367" t="s">
        <v>21</v>
      </c>
      <c r="C1367" t="s">
        <v>40</v>
      </c>
      <c r="D1367" t="s">
        <v>62</v>
      </c>
      <c r="E1367" t="s">
        <v>63</v>
      </c>
      <c r="F1367" t="s">
        <v>74</v>
      </c>
      <c r="G1367" t="s">
        <v>77</v>
      </c>
      <c r="H1367" t="s">
        <v>275</v>
      </c>
      <c r="I1367" t="s">
        <v>90</v>
      </c>
      <c r="J1367" t="s">
        <v>105</v>
      </c>
      <c r="K1367" t="s">
        <v>1151</v>
      </c>
      <c r="L1367" t="s">
        <v>126</v>
      </c>
      <c r="M1367" t="s">
        <v>74</v>
      </c>
      <c r="N1367" t="s">
        <v>73</v>
      </c>
      <c r="O1367" t="s">
        <v>114</v>
      </c>
      <c r="P1367" t="s">
        <v>846</v>
      </c>
      <c r="Q1367" t="s">
        <v>74</v>
      </c>
      <c r="R1367" t="s">
        <v>1467</v>
      </c>
      <c r="S1367" t="s">
        <v>82</v>
      </c>
      <c r="T1367" t="s">
        <v>76</v>
      </c>
    </row>
    <row r="1368" spans="1:20" x14ac:dyDescent="0.25">
      <c r="A1368" s="1">
        <v>3926</v>
      </c>
      <c r="B1368" t="s">
        <v>21</v>
      </c>
      <c r="C1368" t="s">
        <v>29</v>
      </c>
      <c r="D1368" t="s">
        <v>62</v>
      </c>
      <c r="E1368" t="s">
        <v>59</v>
      </c>
      <c r="F1368" t="s">
        <v>73</v>
      </c>
      <c r="G1368" t="s">
        <v>95</v>
      </c>
      <c r="H1368" t="s">
        <v>477</v>
      </c>
      <c r="I1368" t="s">
        <v>114</v>
      </c>
      <c r="J1368" t="s">
        <v>97</v>
      </c>
      <c r="K1368" t="s">
        <v>1206</v>
      </c>
      <c r="L1368" t="s">
        <v>1116</v>
      </c>
      <c r="M1368" t="s">
        <v>126</v>
      </c>
      <c r="N1368" t="s">
        <v>101</v>
      </c>
      <c r="O1368" t="s">
        <v>114</v>
      </c>
      <c r="P1368" t="s">
        <v>130</v>
      </c>
      <c r="Q1368" t="s">
        <v>73</v>
      </c>
      <c r="R1368" t="s">
        <v>1658</v>
      </c>
      <c r="S1368" t="s">
        <v>82</v>
      </c>
      <c r="T1368" t="s">
        <v>131</v>
      </c>
    </row>
    <row r="1369" spans="1:20" x14ac:dyDescent="0.25">
      <c r="A1369" s="1">
        <v>3927</v>
      </c>
      <c r="B1369" t="s">
        <v>21</v>
      </c>
      <c r="C1369" t="s">
        <v>30</v>
      </c>
      <c r="D1369" t="s">
        <v>62</v>
      </c>
      <c r="E1369" t="s">
        <v>42</v>
      </c>
      <c r="F1369" t="s">
        <v>74</v>
      </c>
      <c r="G1369" t="s">
        <v>114</v>
      </c>
      <c r="H1369" t="s">
        <v>1039</v>
      </c>
      <c r="I1369" t="s">
        <v>81</v>
      </c>
      <c r="J1369" t="s">
        <v>113</v>
      </c>
      <c r="K1369" t="s">
        <v>1172</v>
      </c>
      <c r="L1369" t="s">
        <v>126</v>
      </c>
      <c r="M1369" t="s">
        <v>73</v>
      </c>
      <c r="N1369" t="s">
        <v>74</v>
      </c>
      <c r="O1369" t="s">
        <v>107</v>
      </c>
      <c r="P1369" t="s">
        <v>824</v>
      </c>
      <c r="Q1369" t="s">
        <v>73</v>
      </c>
      <c r="R1369" t="s">
        <v>1897</v>
      </c>
      <c r="S1369" t="s">
        <v>96</v>
      </c>
      <c r="T1369" t="s">
        <v>131</v>
      </c>
    </row>
    <row r="1370" spans="1:20" x14ac:dyDescent="0.25">
      <c r="A1370" s="1">
        <v>3928</v>
      </c>
      <c r="B1370" t="s">
        <v>21</v>
      </c>
      <c r="C1370" t="s">
        <v>31</v>
      </c>
      <c r="D1370" t="s">
        <v>62</v>
      </c>
      <c r="E1370" t="s">
        <v>44</v>
      </c>
      <c r="F1370" t="s">
        <v>74</v>
      </c>
      <c r="G1370" t="s">
        <v>98</v>
      </c>
      <c r="H1370" t="s">
        <v>979</v>
      </c>
      <c r="I1370" t="s">
        <v>113</v>
      </c>
      <c r="J1370" t="s">
        <v>104</v>
      </c>
      <c r="K1370" t="s">
        <v>1163</v>
      </c>
      <c r="L1370" t="s">
        <v>126</v>
      </c>
      <c r="M1370" t="s">
        <v>73</v>
      </c>
      <c r="N1370" t="s">
        <v>76</v>
      </c>
      <c r="O1370" t="s">
        <v>103</v>
      </c>
      <c r="P1370" t="s">
        <v>213</v>
      </c>
      <c r="Q1370" t="s">
        <v>74</v>
      </c>
      <c r="R1370" t="s">
        <v>809</v>
      </c>
      <c r="S1370" t="s">
        <v>89</v>
      </c>
      <c r="T1370" t="s">
        <v>83</v>
      </c>
    </row>
    <row r="1371" spans="1:20" x14ac:dyDescent="0.25">
      <c r="A1371" s="1">
        <v>3929</v>
      </c>
      <c r="B1371" t="s">
        <v>21</v>
      </c>
      <c r="C1371" t="s">
        <v>32</v>
      </c>
      <c r="D1371" t="s">
        <v>62</v>
      </c>
      <c r="E1371" t="s">
        <v>70</v>
      </c>
      <c r="F1371" t="s">
        <v>73</v>
      </c>
      <c r="G1371" t="s">
        <v>106</v>
      </c>
      <c r="H1371" t="s">
        <v>796</v>
      </c>
      <c r="I1371" t="s">
        <v>75</v>
      </c>
      <c r="J1371" t="s">
        <v>93</v>
      </c>
      <c r="K1371" t="s">
        <v>1294</v>
      </c>
      <c r="L1371" t="s">
        <v>74</v>
      </c>
      <c r="M1371" t="s">
        <v>74</v>
      </c>
      <c r="N1371" t="s">
        <v>74</v>
      </c>
      <c r="O1371" t="s">
        <v>95</v>
      </c>
      <c r="P1371" t="s">
        <v>806</v>
      </c>
      <c r="Q1371" t="s">
        <v>73</v>
      </c>
      <c r="R1371" t="s">
        <v>642</v>
      </c>
      <c r="S1371" t="s">
        <v>89</v>
      </c>
      <c r="T1371" t="s">
        <v>76</v>
      </c>
    </row>
    <row r="1372" spans="1:20" x14ac:dyDescent="0.25">
      <c r="A1372" s="1">
        <v>3930</v>
      </c>
      <c r="B1372" t="s">
        <v>21</v>
      </c>
      <c r="C1372" t="s">
        <v>34</v>
      </c>
      <c r="D1372" t="s">
        <v>62</v>
      </c>
      <c r="E1372" t="s">
        <v>45</v>
      </c>
      <c r="F1372" t="s">
        <v>74</v>
      </c>
      <c r="G1372" t="s">
        <v>80</v>
      </c>
      <c r="H1372" t="s">
        <v>969</v>
      </c>
      <c r="I1372" t="s">
        <v>116</v>
      </c>
      <c r="J1372" t="s">
        <v>94</v>
      </c>
      <c r="K1372" t="s">
        <v>1168</v>
      </c>
      <c r="L1372" t="s">
        <v>73</v>
      </c>
      <c r="M1372" t="s">
        <v>73</v>
      </c>
      <c r="N1372" t="s">
        <v>101</v>
      </c>
      <c r="O1372" t="s">
        <v>108</v>
      </c>
      <c r="P1372" t="s">
        <v>1349</v>
      </c>
      <c r="Q1372" t="s">
        <v>126</v>
      </c>
      <c r="R1372" t="s">
        <v>1480</v>
      </c>
      <c r="S1372" t="s">
        <v>96</v>
      </c>
      <c r="T1372" t="s">
        <v>101</v>
      </c>
    </row>
    <row r="1373" spans="1:20" x14ac:dyDescent="0.25">
      <c r="A1373" s="1">
        <v>3931</v>
      </c>
      <c r="B1373" t="s">
        <v>21</v>
      </c>
      <c r="C1373" t="s">
        <v>35</v>
      </c>
      <c r="D1373" t="s">
        <v>62</v>
      </c>
      <c r="E1373" t="s">
        <v>56</v>
      </c>
      <c r="F1373" t="s">
        <v>74</v>
      </c>
      <c r="G1373" t="s">
        <v>95</v>
      </c>
      <c r="H1373" t="s">
        <v>676</v>
      </c>
      <c r="I1373" t="s">
        <v>99</v>
      </c>
      <c r="J1373" t="s">
        <v>108</v>
      </c>
      <c r="K1373" t="s">
        <v>1169</v>
      </c>
      <c r="L1373" t="s">
        <v>1116</v>
      </c>
      <c r="M1373" t="s">
        <v>73</v>
      </c>
      <c r="N1373" t="s">
        <v>126</v>
      </c>
      <c r="O1373" t="s">
        <v>116</v>
      </c>
      <c r="P1373" t="s">
        <v>961</v>
      </c>
      <c r="Q1373" t="s">
        <v>73</v>
      </c>
      <c r="R1373" t="s">
        <v>2231</v>
      </c>
      <c r="S1373" t="s">
        <v>117</v>
      </c>
      <c r="T1373" t="s">
        <v>101</v>
      </c>
    </row>
    <row r="1374" spans="1:20" x14ac:dyDescent="0.25">
      <c r="A1374" s="1">
        <v>3932</v>
      </c>
      <c r="B1374" t="s">
        <v>21</v>
      </c>
      <c r="C1374" t="s">
        <v>36</v>
      </c>
      <c r="D1374" t="s">
        <v>62</v>
      </c>
      <c r="E1374" t="s">
        <v>50</v>
      </c>
      <c r="F1374" t="s">
        <v>73</v>
      </c>
      <c r="G1374" t="s">
        <v>102</v>
      </c>
      <c r="H1374" t="s">
        <v>262</v>
      </c>
      <c r="I1374" t="s">
        <v>99</v>
      </c>
      <c r="J1374" t="s">
        <v>95</v>
      </c>
      <c r="K1374" t="s">
        <v>1177</v>
      </c>
      <c r="L1374" t="s">
        <v>74</v>
      </c>
      <c r="M1374" t="s">
        <v>73</v>
      </c>
      <c r="N1374" t="s">
        <v>126</v>
      </c>
      <c r="O1374" t="s">
        <v>80</v>
      </c>
      <c r="P1374" t="s">
        <v>718</v>
      </c>
      <c r="Q1374" t="s">
        <v>74</v>
      </c>
      <c r="R1374" t="s">
        <v>2225</v>
      </c>
      <c r="S1374" t="s">
        <v>75</v>
      </c>
      <c r="T1374" t="s">
        <v>76</v>
      </c>
    </row>
    <row r="1375" spans="1:20" x14ac:dyDescent="0.25">
      <c r="A1375" s="1">
        <v>3933</v>
      </c>
      <c r="B1375" t="s">
        <v>21</v>
      </c>
      <c r="C1375" t="s">
        <v>37</v>
      </c>
      <c r="D1375" t="s">
        <v>62</v>
      </c>
      <c r="E1375" t="s">
        <v>64</v>
      </c>
      <c r="F1375" t="s">
        <v>73</v>
      </c>
      <c r="G1375" t="s">
        <v>95</v>
      </c>
      <c r="H1375" t="s">
        <v>552</v>
      </c>
      <c r="I1375" t="s">
        <v>92</v>
      </c>
      <c r="J1375" t="s">
        <v>111</v>
      </c>
      <c r="K1375" t="s">
        <v>1123</v>
      </c>
      <c r="L1375" t="s">
        <v>126</v>
      </c>
      <c r="M1375" t="s">
        <v>74</v>
      </c>
      <c r="N1375" t="s">
        <v>73</v>
      </c>
      <c r="O1375" t="s">
        <v>94</v>
      </c>
      <c r="P1375" t="s">
        <v>862</v>
      </c>
      <c r="Q1375" t="s">
        <v>126</v>
      </c>
      <c r="R1375" t="s">
        <v>1513</v>
      </c>
      <c r="S1375" t="s">
        <v>78</v>
      </c>
      <c r="T1375" t="s">
        <v>101</v>
      </c>
    </row>
    <row r="1376" spans="1:20" x14ac:dyDescent="0.25">
      <c r="A1376" s="1">
        <v>3934</v>
      </c>
      <c r="B1376" t="s">
        <v>21</v>
      </c>
      <c r="C1376" t="s">
        <v>38</v>
      </c>
      <c r="D1376" t="s">
        <v>62</v>
      </c>
      <c r="E1376" t="s">
        <v>57</v>
      </c>
      <c r="F1376" t="s">
        <v>74</v>
      </c>
      <c r="G1376" t="s">
        <v>96</v>
      </c>
      <c r="H1376" t="s">
        <v>271</v>
      </c>
      <c r="I1376" t="s">
        <v>103</v>
      </c>
      <c r="J1376" t="s">
        <v>104</v>
      </c>
      <c r="K1376" t="s">
        <v>1246</v>
      </c>
      <c r="L1376" t="s">
        <v>74</v>
      </c>
      <c r="M1376" t="s">
        <v>73</v>
      </c>
      <c r="N1376" t="s">
        <v>73</v>
      </c>
      <c r="O1376" t="s">
        <v>79</v>
      </c>
      <c r="P1376" t="s">
        <v>255</v>
      </c>
      <c r="Q1376" t="s">
        <v>74</v>
      </c>
      <c r="R1376" t="s">
        <v>1648</v>
      </c>
      <c r="S1376" t="s">
        <v>106</v>
      </c>
      <c r="T1376" t="s">
        <v>131</v>
      </c>
    </row>
    <row r="1377" spans="1:20" x14ac:dyDescent="0.25">
      <c r="A1377" s="1">
        <v>3935</v>
      </c>
      <c r="B1377" t="s">
        <v>21</v>
      </c>
      <c r="C1377" t="s">
        <v>39</v>
      </c>
      <c r="D1377" t="s">
        <v>62</v>
      </c>
      <c r="E1377" t="s">
        <v>63</v>
      </c>
      <c r="F1377" t="s">
        <v>73</v>
      </c>
      <c r="G1377" t="s">
        <v>92</v>
      </c>
      <c r="H1377" t="s">
        <v>333</v>
      </c>
      <c r="I1377" t="s">
        <v>99</v>
      </c>
      <c r="J1377" t="s">
        <v>104</v>
      </c>
      <c r="K1377" t="s">
        <v>1227</v>
      </c>
      <c r="L1377" t="s">
        <v>126</v>
      </c>
      <c r="M1377" t="s">
        <v>73</v>
      </c>
      <c r="N1377" t="s">
        <v>126</v>
      </c>
      <c r="O1377" t="s">
        <v>105</v>
      </c>
      <c r="P1377" t="s">
        <v>1006</v>
      </c>
      <c r="Q1377" t="s">
        <v>74</v>
      </c>
      <c r="R1377" t="s">
        <v>2238</v>
      </c>
      <c r="S1377" t="s">
        <v>106</v>
      </c>
      <c r="T1377" t="s">
        <v>1116</v>
      </c>
    </row>
    <row r="1378" spans="1:20" x14ac:dyDescent="0.25">
      <c r="A1378" s="1">
        <v>3936</v>
      </c>
      <c r="B1378" t="s">
        <v>21</v>
      </c>
      <c r="C1378" t="s">
        <v>24</v>
      </c>
      <c r="D1378" t="s">
        <v>63</v>
      </c>
      <c r="E1378" t="s">
        <v>56</v>
      </c>
      <c r="F1378" t="s">
        <v>74</v>
      </c>
      <c r="G1378" t="s">
        <v>112</v>
      </c>
      <c r="H1378" t="s">
        <v>985</v>
      </c>
      <c r="I1378" t="s">
        <v>94</v>
      </c>
      <c r="J1378" t="s">
        <v>80</v>
      </c>
      <c r="K1378" t="s">
        <v>1253</v>
      </c>
      <c r="L1378" t="s">
        <v>1116</v>
      </c>
      <c r="M1378" t="s">
        <v>73</v>
      </c>
      <c r="N1378" t="s">
        <v>101</v>
      </c>
      <c r="O1378" t="s">
        <v>86</v>
      </c>
      <c r="P1378" t="s">
        <v>1180</v>
      </c>
      <c r="Q1378" t="s">
        <v>126</v>
      </c>
      <c r="R1378" t="s">
        <v>1558</v>
      </c>
      <c r="S1378" t="s">
        <v>116</v>
      </c>
      <c r="T1378" t="s">
        <v>1116</v>
      </c>
    </row>
    <row r="1379" spans="1:20" x14ac:dyDescent="0.25">
      <c r="A1379" s="1">
        <v>3937</v>
      </c>
      <c r="B1379" t="s">
        <v>21</v>
      </c>
      <c r="C1379" t="s">
        <v>25</v>
      </c>
      <c r="D1379" t="s">
        <v>63</v>
      </c>
      <c r="E1379" t="s">
        <v>64</v>
      </c>
      <c r="F1379" t="s">
        <v>73</v>
      </c>
      <c r="G1379" t="s">
        <v>90</v>
      </c>
      <c r="H1379" t="s">
        <v>613</v>
      </c>
      <c r="I1379" t="s">
        <v>86</v>
      </c>
      <c r="J1379" t="s">
        <v>110</v>
      </c>
      <c r="K1379" t="s">
        <v>1234</v>
      </c>
      <c r="L1379" t="s">
        <v>126</v>
      </c>
      <c r="M1379" t="s">
        <v>73</v>
      </c>
      <c r="N1379" t="s">
        <v>74</v>
      </c>
      <c r="O1379" t="s">
        <v>75</v>
      </c>
      <c r="P1379" t="s">
        <v>540</v>
      </c>
      <c r="Q1379" t="s">
        <v>73</v>
      </c>
      <c r="R1379" t="s">
        <v>1041</v>
      </c>
      <c r="S1379" t="s">
        <v>85</v>
      </c>
      <c r="T1379" t="s">
        <v>1116</v>
      </c>
    </row>
    <row r="1380" spans="1:20" x14ac:dyDescent="0.25">
      <c r="A1380" s="1">
        <v>3938</v>
      </c>
      <c r="B1380" t="s">
        <v>21</v>
      </c>
      <c r="C1380" t="s">
        <v>26</v>
      </c>
      <c r="D1380" t="s">
        <v>63</v>
      </c>
      <c r="E1380" t="s">
        <v>53</v>
      </c>
      <c r="F1380" t="s">
        <v>74</v>
      </c>
      <c r="G1380" t="s">
        <v>108</v>
      </c>
      <c r="H1380" t="s">
        <v>755</v>
      </c>
      <c r="I1380" t="s">
        <v>103</v>
      </c>
      <c r="J1380" t="s">
        <v>108</v>
      </c>
      <c r="K1380" t="s">
        <v>1320</v>
      </c>
      <c r="L1380" t="s">
        <v>126</v>
      </c>
      <c r="M1380" t="s">
        <v>126</v>
      </c>
      <c r="N1380" t="s">
        <v>126</v>
      </c>
      <c r="O1380" t="s">
        <v>107</v>
      </c>
      <c r="P1380" t="s">
        <v>765</v>
      </c>
      <c r="Q1380" t="s">
        <v>73</v>
      </c>
      <c r="R1380" t="s">
        <v>1739</v>
      </c>
      <c r="S1380" t="s">
        <v>96</v>
      </c>
      <c r="T1380" t="s">
        <v>83</v>
      </c>
    </row>
    <row r="1381" spans="1:20" x14ac:dyDescent="0.25">
      <c r="A1381" s="1">
        <v>3939</v>
      </c>
      <c r="B1381" t="s">
        <v>21</v>
      </c>
      <c r="C1381" t="s">
        <v>27</v>
      </c>
      <c r="D1381" t="s">
        <v>63</v>
      </c>
      <c r="E1381" t="s">
        <v>45</v>
      </c>
      <c r="F1381" t="s">
        <v>74</v>
      </c>
      <c r="G1381" t="s">
        <v>108</v>
      </c>
      <c r="H1381" t="s">
        <v>904</v>
      </c>
      <c r="I1381" t="s">
        <v>103</v>
      </c>
      <c r="J1381" t="s">
        <v>113</v>
      </c>
      <c r="K1381" t="s">
        <v>1206</v>
      </c>
      <c r="L1381" t="s">
        <v>101</v>
      </c>
      <c r="M1381" t="s">
        <v>74</v>
      </c>
      <c r="N1381" t="s">
        <v>126</v>
      </c>
      <c r="O1381" t="s">
        <v>113</v>
      </c>
      <c r="P1381" t="s">
        <v>824</v>
      </c>
      <c r="Q1381" t="s">
        <v>74</v>
      </c>
      <c r="R1381" t="s">
        <v>1850</v>
      </c>
      <c r="S1381" t="s">
        <v>87</v>
      </c>
      <c r="T1381" t="s">
        <v>83</v>
      </c>
    </row>
    <row r="1382" spans="1:20" x14ac:dyDescent="0.25">
      <c r="A1382" s="1">
        <v>3940</v>
      </c>
      <c r="B1382" t="s">
        <v>21</v>
      </c>
      <c r="C1382" t="s">
        <v>28</v>
      </c>
      <c r="D1382" t="s">
        <v>63</v>
      </c>
      <c r="E1382" t="s">
        <v>70</v>
      </c>
      <c r="F1382" t="s">
        <v>73</v>
      </c>
      <c r="G1382" t="s">
        <v>96</v>
      </c>
      <c r="H1382" t="s">
        <v>506</v>
      </c>
      <c r="I1382" t="s">
        <v>92</v>
      </c>
      <c r="J1382" t="s">
        <v>119</v>
      </c>
      <c r="K1382" t="s">
        <v>1345</v>
      </c>
      <c r="L1382" t="s">
        <v>74</v>
      </c>
      <c r="M1382" t="s">
        <v>73</v>
      </c>
      <c r="N1382" t="s">
        <v>126</v>
      </c>
      <c r="O1382" t="s">
        <v>90</v>
      </c>
      <c r="P1382" t="s">
        <v>806</v>
      </c>
      <c r="Q1382" t="s">
        <v>74</v>
      </c>
      <c r="R1382" t="s">
        <v>1513</v>
      </c>
      <c r="S1382" t="s">
        <v>82</v>
      </c>
      <c r="T1382" t="s">
        <v>1116</v>
      </c>
    </row>
    <row r="1383" spans="1:20" x14ac:dyDescent="0.25">
      <c r="A1383" s="1">
        <v>3941</v>
      </c>
      <c r="B1383" t="s">
        <v>21</v>
      </c>
      <c r="C1383" t="s">
        <v>40</v>
      </c>
      <c r="D1383" t="s">
        <v>63</v>
      </c>
      <c r="E1383" t="s">
        <v>62</v>
      </c>
      <c r="F1383" t="s">
        <v>73</v>
      </c>
      <c r="G1383" t="s">
        <v>75</v>
      </c>
      <c r="H1383" t="s">
        <v>514</v>
      </c>
      <c r="I1383" t="s">
        <v>95</v>
      </c>
      <c r="J1383" t="s">
        <v>129</v>
      </c>
      <c r="K1383" t="s">
        <v>1346</v>
      </c>
      <c r="L1383" t="s">
        <v>126</v>
      </c>
      <c r="M1383" t="s">
        <v>126</v>
      </c>
      <c r="N1383" t="s">
        <v>1116</v>
      </c>
      <c r="O1383" t="s">
        <v>77</v>
      </c>
      <c r="P1383" t="s">
        <v>861</v>
      </c>
      <c r="Q1383" t="s">
        <v>73</v>
      </c>
      <c r="R1383" t="s">
        <v>1504</v>
      </c>
      <c r="S1383" t="s">
        <v>75</v>
      </c>
      <c r="T1383" t="s">
        <v>87</v>
      </c>
    </row>
    <row r="1384" spans="1:20" x14ac:dyDescent="0.25">
      <c r="A1384" s="1">
        <v>3942</v>
      </c>
      <c r="B1384" t="s">
        <v>21</v>
      </c>
      <c r="C1384" t="s">
        <v>29</v>
      </c>
      <c r="D1384" t="s">
        <v>63</v>
      </c>
      <c r="E1384" t="s">
        <v>42</v>
      </c>
      <c r="F1384" t="s">
        <v>74</v>
      </c>
      <c r="G1384" t="s">
        <v>76</v>
      </c>
      <c r="H1384" t="s">
        <v>234</v>
      </c>
      <c r="I1384" t="s">
        <v>102</v>
      </c>
      <c r="J1384" t="s">
        <v>108</v>
      </c>
      <c r="K1384" t="s">
        <v>1130</v>
      </c>
      <c r="L1384" t="s">
        <v>74</v>
      </c>
      <c r="M1384" t="s">
        <v>73</v>
      </c>
      <c r="N1384" t="s">
        <v>74</v>
      </c>
      <c r="O1384" t="s">
        <v>103</v>
      </c>
      <c r="P1384" t="s">
        <v>726</v>
      </c>
      <c r="Q1384" t="s">
        <v>73</v>
      </c>
      <c r="R1384" t="s">
        <v>2005</v>
      </c>
      <c r="S1384" t="s">
        <v>87</v>
      </c>
      <c r="T1384" t="s">
        <v>126</v>
      </c>
    </row>
    <row r="1385" spans="1:20" x14ac:dyDescent="0.25">
      <c r="A1385" s="1">
        <v>3943</v>
      </c>
      <c r="B1385" t="s">
        <v>21</v>
      </c>
      <c r="C1385" t="s">
        <v>30</v>
      </c>
      <c r="D1385" t="s">
        <v>63</v>
      </c>
      <c r="E1385" t="s">
        <v>57</v>
      </c>
      <c r="F1385" t="s">
        <v>74</v>
      </c>
      <c r="G1385" t="s">
        <v>82</v>
      </c>
      <c r="H1385" t="s">
        <v>156</v>
      </c>
      <c r="I1385" t="s">
        <v>75</v>
      </c>
      <c r="J1385" t="s">
        <v>79</v>
      </c>
      <c r="K1385" t="s">
        <v>1222</v>
      </c>
      <c r="L1385" t="s">
        <v>74</v>
      </c>
      <c r="M1385" t="s">
        <v>74</v>
      </c>
      <c r="N1385" t="s">
        <v>74</v>
      </c>
      <c r="O1385" t="s">
        <v>98</v>
      </c>
      <c r="P1385" t="s">
        <v>1315</v>
      </c>
      <c r="Q1385" t="s">
        <v>74</v>
      </c>
      <c r="R1385" t="s">
        <v>1890</v>
      </c>
      <c r="S1385" t="s">
        <v>78</v>
      </c>
      <c r="T1385" t="s">
        <v>101</v>
      </c>
    </row>
    <row r="1386" spans="1:20" x14ac:dyDescent="0.25">
      <c r="A1386" s="1">
        <v>3944</v>
      </c>
      <c r="B1386" t="s">
        <v>21</v>
      </c>
      <c r="C1386" t="s">
        <v>32</v>
      </c>
      <c r="D1386" t="s">
        <v>63</v>
      </c>
      <c r="E1386" t="s">
        <v>50</v>
      </c>
      <c r="F1386" t="s">
        <v>73</v>
      </c>
      <c r="G1386" t="s">
        <v>89</v>
      </c>
      <c r="H1386" t="s">
        <v>732</v>
      </c>
      <c r="I1386" t="s">
        <v>81</v>
      </c>
      <c r="J1386" t="s">
        <v>108</v>
      </c>
      <c r="K1386" t="s">
        <v>1187</v>
      </c>
      <c r="L1386" t="s">
        <v>74</v>
      </c>
      <c r="M1386" t="s">
        <v>74</v>
      </c>
      <c r="N1386" t="s">
        <v>73</v>
      </c>
      <c r="O1386" t="s">
        <v>94</v>
      </c>
      <c r="P1386" t="s">
        <v>846</v>
      </c>
      <c r="Q1386" t="s">
        <v>73</v>
      </c>
      <c r="R1386" t="s">
        <v>1844</v>
      </c>
      <c r="S1386" t="s">
        <v>106</v>
      </c>
      <c r="T1386" t="s">
        <v>117</v>
      </c>
    </row>
    <row r="1387" spans="1:20" x14ac:dyDescent="0.25">
      <c r="A1387" s="1">
        <v>3945</v>
      </c>
      <c r="B1387" t="s">
        <v>21</v>
      </c>
      <c r="C1387" t="s">
        <v>33</v>
      </c>
      <c r="D1387" t="s">
        <v>63</v>
      </c>
      <c r="E1387" t="s">
        <v>65</v>
      </c>
      <c r="F1387" t="s">
        <v>73</v>
      </c>
      <c r="G1387" t="s">
        <v>117</v>
      </c>
      <c r="H1387" t="s">
        <v>927</v>
      </c>
      <c r="I1387" t="s">
        <v>94</v>
      </c>
      <c r="J1387" t="s">
        <v>100</v>
      </c>
      <c r="K1387" t="s">
        <v>1136</v>
      </c>
      <c r="L1387" t="s">
        <v>74</v>
      </c>
      <c r="M1387" t="s">
        <v>74</v>
      </c>
      <c r="N1387" t="s">
        <v>74</v>
      </c>
      <c r="O1387" t="s">
        <v>98</v>
      </c>
      <c r="P1387" t="s">
        <v>681</v>
      </c>
      <c r="Q1387" t="s">
        <v>73</v>
      </c>
      <c r="R1387" t="s">
        <v>1787</v>
      </c>
      <c r="S1387" t="s">
        <v>106</v>
      </c>
      <c r="T1387" t="s">
        <v>76</v>
      </c>
    </row>
    <row r="1388" spans="1:20" x14ac:dyDescent="0.25">
      <c r="A1388" s="1">
        <v>3946</v>
      </c>
      <c r="B1388" t="s">
        <v>21</v>
      </c>
      <c r="C1388" t="s">
        <v>34</v>
      </c>
      <c r="D1388" t="s">
        <v>63</v>
      </c>
      <c r="E1388" t="s">
        <v>59</v>
      </c>
      <c r="F1388" t="s">
        <v>74</v>
      </c>
      <c r="G1388" t="s">
        <v>75</v>
      </c>
      <c r="H1388" t="s">
        <v>933</v>
      </c>
      <c r="I1388" t="s">
        <v>102</v>
      </c>
      <c r="J1388" t="s">
        <v>93</v>
      </c>
      <c r="K1388" t="s">
        <v>1168</v>
      </c>
      <c r="L1388" t="s">
        <v>74</v>
      </c>
      <c r="M1388" t="s">
        <v>126</v>
      </c>
      <c r="N1388" t="s">
        <v>76</v>
      </c>
      <c r="O1388" t="s">
        <v>99</v>
      </c>
      <c r="P1388" t="s">
        <v>178</v>
      </c>
      <c r="Q1388" t="s">
        <v>73</v>
      </c>
      <c r="R1388" t="s">
        <v>1887</v>
      </c>
      <c r="S1388" t="s">
        <v>116</v>
      </c>
      <c r="T1388" t="s">
        <v>126</v>
      </c>
    </row>
    <row r="1389" spans="1:20" x14ac:dyDescent="0.25">
      <c r="A1389" s="1">
        <v>3947</v>
      </c>
      <c r="B1389" t="s">
        <v>21</v>
      </c>
      <c r="C1389" t="s">
        <v>35</v>
      </c>
      <c r="D1389" t="s">
        <v>63</v>
      </c>
      <c r="E1389" t="s">
        <v>44</v>
      </c>
      <c r="F1389" t="s">
        <v>73</v>
      </c>
      <c r="G1389" t="s">
        <v>101</v>
      </c>
      <c r="H1389" t="s">
        <v>229</v>
      </c>
      <c r="I1389" t="s">
        <v>106</v>
      </c>
      <c r="J1389" t="s">
        <v>93</v>
      </c>
      <c r="K1389" t="s">
        <v>473</v>
      </c>
      <c r="L1389" t="s">
        <v>73</v>
      </c>
      <c r="M1389" t="s">
        <v>74</v>
      </c>
      <c r="N1389" t="s">
        <v>1116</v>
      </c>
      <c r="O1389" t="s">
        <v>92</v>
      </c>
      <c r="P1389" t="s">
        <v>1227</v>
      </c>
      <c r="Q1389" t="s">
        <v>73</v>
      </c>
      <c r="R1389" t="s">
        <v>2074</v>
      </c>
      <c r="S1389" t="s">
        <v>82</v>
      </c>
      <c r="T1389" t="s">
        <v>131</v>
      </c>
    </row>
    <row r="1390" spans="1:20" x14ac:dyDescent="0.25">
      <c r="A1390" s="1">
        <v>3948</v>
      </c>
      <c r="B1390" t="s">
        <v>21</v>
      </c>
      <c r="C1390" t="s">
        <v>36</v>
      </c>
      <c r="D1390" t="s">
        <v>63</v>
      </c>
      <c r="E1390" t="s">
        <v>59</v>
      </c>
      <c r="F1390" t="s">
        <v>73</v>
      </c>
      <c r="G1390" t="s">
        <v>86</v>
      </c>
      <c r="H1390" t="s">
        <v>928</v>
      </c>
      <c r="I1390" t="s">
        <v>114</v>
      </c>
      <c r="J1390" t="s">
        <v>105</v>
      </c>
      <c r="K1390" t="s">
        <v>1282</v>
      </c>
      <c r="L1390" t="s">
        <v>101</v>
      </c>
      <c r="M1390" t="s">
        <v>73</v>
      </c>
      <c r="N1390" t="s">
        <v>126</v>
      </c>
      <c r="O1390" t="s">
        <v>79</v>
      </c>
      <c r="P1390" t="s">
        <v>726</v>
      </c>
      <c r="Q1390" t="s">
        <v>73</v>
      </c>
      <c r="R1390" t="s">
        <v>1896</v>
      </c>
      <c r="S1390" t="s">
        <v>96</v>
      </c>
      <c r="T1390" t="s">
        <v>1116</v>
      </c>
    </row>
    <row r="1391" spans="1:20" x14ac:dyDescent="0.25">
      <c r="A1391" s="1">
        <v>3949</v>
      </c>
      <c r="B1391" t="s">
        <v>21</v>
      </c>
      <c r="C1391" t="s">
        <v>37</v>
      </c>
      <c r="D1391" t="s">
        <v>63</v>
      </c>
      <c r="E1391" t="s">
        <v>67</v>
      </c>
      <c r="F1391" t="s">
        <v>73</v>
      </c>
      <c r="G1391" t="s">
        <v>77</v>
      </c>
      <c r="H1391" t="s">
        <v>681</v>
      </c>
      <c r="I1391" t="s">
        <v>103</v>
      </c>
      <c r="J1391" t="s">
        <v>79</v>
      </c>
      <c r="K1391" t="s">
        <v>1170</v>
      </c>
      <c r="L1391" t="s">
        <v>126</v>
      </c>
      <c r="M1391" t="s">
        <v>74</v>
      </c>
      <c r="N1391" t="s">
        <v>126</v>
      </c>
      <c r="O1391" t="s">
        <v>95</v>
      </c>
      <c r="P1391" t="s">
        <v>1299</v>
      </c>
      <c r="Q1391" t="s">
        <v>74</v>
      </c>
      <c r="R1391" t="s">
        <v>2007</v>
      </c>
      <c r="S1391" t="s">
        <v>89</v>
      </c>
      <c r="T1391" t="s">
        <v>78</v>
      </c>
    </row>
    <row r="1392" spans="1:20" x14ac:dyDescent="0.25">
      <c r="A1392" s="1">
        <v>3950</v>
      </c>
      <c r="B1392" t="s">
        <v>21</v>
      </c>
      <c r="C1392" t="s">
        <v>38</v>
      </c>
      <c r="D1392" t="s">
        <v>63</v>
      </c>
      <c r="E1392" t="s">
        <v>44</v>
      </c>
      <c r="F1392" t="s">
        <v>74</v>
      </c>
      <c r="G1392" t="s">
        <v>89</v>
      </c>
      <c r="H1392" t="s">
        <v>748</v>
      </c>
      <c r="I1392" t="s">
        <v>98</v>
      </c>
      <c r="J1392" t="s">
        <v>105</v>
      </c>
      <c r="K1392" t="s">
        <v>1282</v>
      </c>
      <c r="L1392" t="s">
        <v>73</v>
      </c>
      <c r="M1392" t="s">
        <v>73</v>
      </c>
      <c r="N1392" t="s">
        <v>83</v>
      </c>
      <c r="O1392" t="s">
        <v>77</v>
      </c>
      <c r="P1392" t="s">
        <v>718</v>
      </c>
      <c r="Q1392" t="s">
        <v>73</v>
      </c>
      <c r="R1392" t="s">
        <v>1464</v>
      </c>
      <c r="S1392" t="s">
        <v>75</v>
      </c>
      <c r="T1392" t="s">
        <v>117</v>
      </c>
    </row>
    <row r="1393" spans="1:20" x14ac:dyDescent="0.25">
      <c r="A1393" s="1">
        <v>3951</v>
      </c>
      <c r="B1393" t="s">
        <v>21</v>
      </c>
      <c r="C1393" t="s">
        <v>39</v>
      </c>
      <c r="D1393" t="s">
        <v>63</v>
      </c>
      <c r="E1393" t="s">
        <v>62</v>
      </c>
      <c r="F1393" t="s">
        <v>74</v>
      </c>
      <c r="G1393" t="s">
        <v>83</v>
      </c>
      <c r="H1393" t="s">
        <v>335</v>
      </c>
      <c r="I1393" t="s">
        <v>99</v>
      </c>
      <c r="J1393" t="s">
        <v>111</v>
      </c>
      <c r="K1393" t="s">
        <v>1261</v>
      </c>
      <c r="L1393" t="s">
        <v>73</v>
      </c>
      <c r="M1393" t="s">
        <v>73</v>
      </c>
      <c r="N1393" t="s">
        <v>1116</v>
      </c>
      <c r="O1393" t="s">
        <v>99</v>
      </c>
      <c r="P1393" t="s">
        <v>104</v>
      </c>
      <c r="Q1393" t="s">
        <v>73</v>
      </c>
      <c r="R1393" t="s">
        <v>2228</v>
      </c>
      <c r="S1393" t="s">
        <v>85</v>
      </c>
      <c r="T1393" t="s">
        <v>73</v>
      </c>
    </row>
    <row r="1394" spans="1:20" x14ac:dyDescent="0.25">
      <c r="A1394" s="1">
        <v>3952</v>
      </c>
      <c r="B1394" t="s">
        <v>21</v>
      </c>
      <c r="C1394" t="s">
        <v>24</v>
      </c>
      <c r="D1394" t="s">
        <v>64</v>
      </c>
      <c r="E1394" t="s">
        <v>60</v>
      </c>
      <c r="F1394" t="s">
        <v>73</v>
      </c>
      <c r="G1394" t="s">
        <v>113</v>
      </c>
      <c r="H1394" t="s">
        <v>1058</v>
      </c>
      <c r="I1394" t="s">
        <v>86</v>
      </c>
      <c r="J1394" t="s">
        <v>107</v>
      </c>
      <c r="K1394" t="s">
        <v>1179</v>
      </c>
      <c r="L1394" t="s">
        <v>101</v>
      </c>
      <c r="M1394" t="s">
        <v>73</v>
      </c>
      <c r="N1394" t="s">
        <v>74</v>
      </c>
      <c r="O1394" t="s">
        <v>79</v>
      </c>
      <c r="P1394" t="s">
        <v>713</v>
      </c>
      <c r="Q1394" t="s">
        <v>73</v>
      </c>
      <c r="R1394" t="s">
        <v>1989</v>
      </c>
      <c r="S1394" t="s">
        <v>96</v>
      </c>
      <c r="T1394" t="s">
        <v>87</v>
      </c>
    </row>
    <row r="1395" spans="1:20" x14ac:dyDescent="0.25">
      <c r="A1395" s="1">
        <v>3953</v>
      </c>
      <c r="B1395" t="s">
        <v>21</v>
      </c>
      <c r="C1395" t="s">
        <v>25</v>
      </c>
      <c r="D1395" t="s">
        <v>64</v>
      </c>
      <c r="E1395" t="s">
        <v>63</v>
      </c>
      <c r="F1395" t="s">
        <v>74</v>
      </c>
      <c r="G1395" t="s">
        <v>111</v>
      </c>
      <c r="H1395" t="s">
        <v>278</v>
      </c>
      <c r="I1395" t="s">
        <v>79</v>
      </c>
      <c r="J1395" t="s">
        <v>91</v>
      </c>
      <c r="K1395" t="s">
        <v>1393</v>
      </c>
      <c r="L1395" t="s">
        <v>101</v>
      </c>
      <c r="M1395" t="s">
        <v>73</v>
      </c>
      <c r="N1395" t="s">
        <v>126</v>
      </c>
      <c r="O1395" t="s">
        <v>95</v>
      </c>
      <c r="P1395" t="s">
        <v>873</v>
      </c>
      <c r="Q1395" t="s">
        <v>74</v>
      </c>
      <c r="R1395" t="s">
        <v>893</v>
      </c>
      <c r="S1395" t="s">
        <v>85</v>
      </c>
      <c r="T1395" t="s">
        <v>83</v>
      </c>
    </row>
    <row r="1396" spans="1:20" x14ac:dyDescent="0.25">
      <c r="A1396" s="1">
        <v>3954</v>
      </c>
      <c r="B1396" t="s">
        <v>21</v>
      </c>
      <c r="C1396" t="s">
        <v>26</v>
      </c>
      <c r="D1396" t="s">
        <v>64</v>
      </c>
      <c r="E1396" t="s">
        <v>45</v>
      </c>
      <c r="F1396" t="s">
        <v>73</v>
      </c>
      <c r="G1396" t="s">
        <v>82</v>
      </c>
      <c r="H1396" t="s">
        <v>642</v>
      </c>
      <c r="I1396" t="s">
        <v>99</v>
      </c>
      <c r="J1396" t="s">
        <v>108</v>
      </c>
      <c r="K1396" t="s">
        <v>1076</v>
      </c>
      <c r="L1396" t="s">
        <v>73</v>
      </c>
      <c r="M1396" t="s">
        <v>101</v>
      </c>
      <c r="N1396" t="s">
        <v>1116</v>
      </c>
      <c r="O1396" t="s">
        <v>103</v>
      </c>
      <c r="P1396" t="s">
        <v>250</v>
      </c>
      <c r="Q1396" t="s">
        <v>74</v>
      </c>
      <c r="R1396" t="s">
        <v>1950</v>
      </c>
      <c r="S1396" t="s">
        <v>96</v>
      </c>
      <c r="T1396" t="s">
        <v>76</v>
      </c>
    </row>
    <row r="1397" spans="1:20" x14ac:dyDescent="0.25">
      <c r="A1397" s="1">
        <v>3955</v>
      </c>
      <c r="B1397" t="s">
        <v>21</v>
      </c>
      <c r="C1397" t="s">
        <v>27</v>
      </c>
      <c r="D1397" t="s">
        <v>64</v>
      </c>
      <c r="E1397" t="s">
        <v>59</v>
      </c>
      <c r="F1397" t="s">
        <v>73</v>
      </c>
      <c r="G1397" t="s">
        <v>73</v>
      </c>
      <c r="H1397" t="s">
        <v>242</v>
      </c>
      <c r="I1397" t="s">
        <v>90</v>
      </c>
      <c r="J1397" t="s">
        <v>94</v>
      </c>
      <c r="K1397" t="s">
        <v>1047</v>
      </c>
      <c r="L1397" t="s">
        <v>73</v>
      </c>
      <c r="M1397" t="s">
        <v>74</v>
      </c>
      <c r="N1397" t="s">
        <v>1116</v>
      </c>
      <c r="O1397" t="s">
        <v>106</v>
      </c>
      <c r="P1397" t="s">
        <v>124</v>
      </c>
      <c r="Q1397" t="s">
        <v>73</v>
      </c>
      <c r="R1397" t="s">
        <v>1708</v>
      </c>
      <c r="S1397" t="s">
        <v>117</v>
      </c>
      <c r="T1397" t="s">
        <v>74</v>
      </c>
    </row>
    <row r="1398" spans="1:20" x14ac:dyDescent="0.25">
      <c r="A1398" s="1">
        <v>3956</v>
      </c>
      <c r="B1398" t="s">
        <v>21</v>
      </c>
      <c r="C1398" t="s">
        <v>40</v>
      </c>
      <c r="D1398" t="s">
        <v>64</v>
      </c>
      <c r="E1398" t="s">
        <v>51</v>
      </c>
      <c r="F1398" t="s">
        <v>74</v>
      </c>
      <c r="G1398" t="s">
        <v>105</v>
      </c>
      <c r="H1398" t="s">
        <v>437</v>
      </c>
      <c r="I1398" t="s">
        <v>114</v>
      </c>
      <c r="J1398" t="s">
        <v>123</v>
      </c>
      <c r="K1398" t="s">
        <v>1123</v>
      </c>
      <c r="L1398" t="s">
        <v>101</v>
      </c>
      <c r="M1398" t="s">
        <v>101</v>
      </c>
      <c r="N1398" t="s">
        <v>131</v>
      </c>
      <c r="O1398" t="s">
        <v>99</v>
      </c>
      <c r="P1398" t="s">
        <v>466</v>
      </c>
      <c r="Q1398" t="s">
        <v>73</v>
      </c>
      <c r="R1398" t="s">
        <v>1916</v>
      </c>
      <c r="S1398" t="s">
        <v>81</v>
      </c>
      <c r="T1398" t="s">
        <v>87</v>
      </c>
    </row>
    <row r="1399" spans="1:20" x14ac:dyDescent="0.25">
      <c r="A1399" s="1">
        <v>3957</v>
      </c>
      <c r="B1399" t="s">
        <v>21</v>
      </c>
      <c r="C1399" t="s">
        <v>29</v>
      </c>
      <c r="D1399" t="s">
        <v>64</v>
      </c>
      <c r="E1399" t="s">
        <v>52</v>
      </c>
      <c r="F1399" t="s">
        <v>73</v>
      </c>
      <c r="G1399" t="s">
        <v>75</v>
      </c>
      <c r="H1399" t="s">
        <v>759</v>
      </c>
      <c r="I1399" t="s">
        <v>85</v>
      </c>
      <c r="J1399" t="s">
        <v>114</v>
      </c>
      <c r="K1399" t="s">
        <v>575</v>
      </c>
      <c r="L1399" t="s">
        <v>73</v>
      </c>
      <c r="M1399" t="s">
        <v>74</v>
      </c>
      <c r="N1399" t="s">
        <v>74</v>
      </c>
      <c r="O1399" t="s">
        <v>77</v>
      </c>
      <c r="P1399" t="s">
        <v>1294</v>
      </c>
      <c r="Q1399" t="s">
        <v>126</v>
      </c>
      <c r="R1399" t="s">
        <v>1418</v>
      </c>
      <c r="S1399" t="s">
        <v>116</v>
      </c>
      <c r="T1399" t="s">
        <v>1116</v>
      </c>
    </row>
    <row r="1400" spans="1:20" x14ac:dyDescent="0.25">
      <c r="A1400" s="1">
        <v>3958</v>
      </c>
      <c r="B1400" t="s">
        <v>21</v>
      </c>
      <c r="C1400" t="s">
        <v>30</v>
      </c>
      <c r="D1400" t="s">
        <v>64</v>
      </c>
      <c r="E1400" t="s">
        <v>46</v>
      </c>
      <c r="F1400" t="s">
        <v>74</v>
      </c>
      <c r="G1400" t="s">
        <v>85</v>
      </c>
      <c r="H1400" t="s">
        <v>797</v>
      </c>
      <c r="I1400" t="s">
        <v>96</v>
      </c>
      <c r="J1400" t="s">
        <v>107</v>
      </c>
      <c r="K1400" t="s">
        <v>1144</v>
      </c>
      <c r="L1400" t="s">
        <v>73</v>
      </c>
      <c r="M1400" t="s">
        <v>74</v>
      </c>
      <c r="N1400" t="s">
        <v>126</v>
      </c>
      <c r="O1400" t="s">
        <v>95</v>
      </c>
      <c r="P1400" t="s">
        <v>1315</v>
      </c>
      <c r="Q1400" t="s">
        <v>74</v>
      </c>
      <c r="R1400" t="s">
        <v>1454</v>
      </c>
      <c r="S1400" t="s">
        <v>75</v>
      </c>
      <c r="T1400" t="s">
        <v>117</v>
      </c>
    </row>
    <row r="1401" spans="1:20" x14ac:dyDescent="0.25">
      <c r="A1401" s="1">
        <v>3959</v>
      </c>
      <c r="B1401" t="s">
        <v>21</v>
      </c>
      <c r="C1401" t="s">
        <v>31</v>
      </c>
      <c r="D1401" t="s">
        <v>64</v>
      </c>
      <c r="E1401" t="s">
        <v>70</v>
      </c>
      <c r="F1401" t="s">
        <v>74</v>
      </c>
      <c r="G1401" t="s">
        <v>78</v>
      </c>
      <c r="H1401" t="s">
        <v>303</v>
      </c>
      <c r="I1401" t="s">
        <v>106</v>
      </c>
      <c r="J1401" t="s">
        <v>94</v>
      </c>
      <c r="K1401" t="s">
        <v>334</v>
      </c>
      <c r="L1401" t="s">
        <v>74</v>
      </c>
      <c r="M1401" t="s">
        <v>73</v>
      </c>
      <c r="N1401" t="s">
        <v>1116</v>
      </c>
      <c r="O1401" t="s">
        <v>114</v>
      </c>
      <c r="P1401" t="s">
        <v>609</v>
      </c>
      <c r="Q1401" t="s">
        <v>73</v>
      </c>
      <c r="R1401" t="s">
        <v>1777</v>
      </c>
      <c r="S1401" t="s">
        <v>82</v>
      </c>
      <c r="T1401" t="s">
        <v>1116</v>
      </c>
    </row>
    <row r="1402" spans="1:20" x14ac:dyDescent="0.25">
      <c r="A1402" s="1">
        <v>3960</v>
      </c>
      <c r="B1402" t="s">
        <v>21</v>
      </c>
      <c r="C1402" t="s">
        <v>32</v>
      </c>
      <c r="D1402" t="s">
        <v>64</v>
      </c>
      <c r="E1402" t="s">
        <v>44</v>
      </c>
      <c r="F1402" t="s">
        <v>73</v>
      </c>
      <c r="G1402" t="s">
        <v>78</v>
      </c>
      <c r="H1402" t="s">
        <v>147</v>
      </c>
      <c r="I1402" t="s">
        <v>89</v>
      </c>
      <c r="J1402" t="s">
        <v>94</v>
      </c>
      <c r="K1402" t="s">
        <v>713</v>
      </c>
      <c r="L1402" t="s">
        <v>74</v>
      </c>
      <c r="M1402" t="s">
        <v>74</v>
      </c>
      <c r="N1402" t="s">
        <v>126</v>
      </c>
      <c r="O1402" t="s">
        <v>106</v>
      </c>
      <c r="P1402" t="s">
        <v>537</v>
      </c>
      <c r="Q1402" t="s">
        <v>73</v>
      </c>
      <c r="R1402" t="s">
        <v>2219</v>
      </c>
      <c r="S1402" t="s">
        <v>116</v>
      </c>
      <c r="T1402" t="s">
        <v>126</v>
      </c>
    </row>
    <row r="1403" spans="1:20" x14ac:dyDescent="0.25">
      <c r="A1403" s="1">
        <v>3961</v>
      </c>
      <c r="B1403" t="s">
        <v>21</v>
      </c>
      <c r="C1403" t="s">
        <v>33</v>
      </c>
      <c r="D1403" t="s">
        <v>64</v>
      </c>
      <c r="E1403" t="s">
        <v>72</v>
      </c>
      <c r="F1403" t="s">
        <v>74</v>
      </c>
      <c r="G1403" t="s">
        <v>95</v>
      </c>
      <c r="H1403" t="s">
        <v>293</v>
      </c>
      <c r="I1403" t="s">
        <v>103</v>
      </c>
      <c r="J1403" t="s">
        <v>107</v>
      </c>
      <c r="K1403" t="s">
        <v>1204</v>
      </c>
      <c r="L1403" t="s">
        <v>101</v>
      </c>
      <c r="M1403" t="s">
        <v>73</v>
      </c>
      <c r="N1403" t="s">
        <v>126</v>
      </c>
      <c r="O1403" t="s">
        <v>108</v>
      </c>
      <c r="P1403" t="s">
        <v>1076</v>
      </c>
      <c r="Q1403" t="s">
        <v>74</v>
      </c>
      <c r="R1403" t="s">
        <v>1942</v>
      </c>
      <c r="S1403" t="s">
        <v>85</v>
      </c>
      <c r="T1403" t="s">
        <v>1116</v>
      </c>
    </row>
    <row r="1404" spans="1:20" x14ac:dyDescent="0.25">
      <c r="A1404" s="1">
        <v>3962</v>
      </c>
      <c r="B1404" t="s">
        <v>21</v>
      </c>
      <c r="C1404" t="s">
        <v>34</v>
      </c>
      <c r="D1404" t="s">
        <v>64</v>
      </c>
      <c r="E1404" t="s">
        <v>58</v>
      </c>
      <c r="F1404" t="s">
        <v>73</v>
      </c>
      <c r="G1404" t="s">
        <v>92</v>
      </c>
      <c r="H1404" t="s">
        <v>491</v>
      </c>
      <c r="I1404" t="s">
        <v>94</v>
      </c>
      <c r="J1404" t="s">
        <v>109</v>
      </c>
      <c r="K1404" t="s">
        <v>1201</v>
      </c>
      <c r="L1404" t="s">
        <v>126</v>
      </c>
      <c r="M1404" t="s">
        <v>74</v>
      </c>
      <c r="N1404" t="s">
        <v>1116</v>
      </c>
      <c r="O1404" t="s">
        <v>114</v>
      </c>
      <c r="P1404" t="s">
        <v>187</v>
      </c>
      <c r="Q1404" t="s">
        <v>73</v>
      </c>
      <c r="R1404" t="s">
        <v>2234</v>
      </c>
      <c r="S1404" t="s">
        <v>96</v>
      </c>
      <c r="T1404" t="s">
        <v>101</v>
      </c>
    </row>
    <row r="1405" spans="1:20" x14ac:dyDescent="0.25">
      <c r="A1405" s="1">
        <v>3963</v>
      </c>
      <c r="B1405" t="s">
        <v>21</v>
      </c>
      <c r="C1405" t="s">
        <v>35</v>
      </c>
      <c r="D1405" t="s">
        <v>64</v>
      </c>
      <c r="E1405" t="s">
        <v>45</v>
      </c>
      <c r="F1405" t="s">
        <v>74</v>
      </c>
      <c r="G1405" t="s">
        <v>98</v>
      </c>
      <c r="H1405" t="s">
        <v>680</v>
      </c>
      <c r="I1405" t="s">
        <v>75</v>
      </c>
      <c r="J1405" t="s">
        <v>94</v>
      </c>
      <c r="K1405" t="s">
        <v>1217</v>
      </c>
      <c r="L1405" t="s">
        <v>126</v>
      </c>
      <c r="M1405" t="s">
        <v>73</v>
      </c>
      <c r="N1405" t="s">
        <v>126</v>
      </c>
      <c r="O1405" t="s">
        <v>102</v>
      </c>
      <c r="P1405" t="s">
        <v>961</v>
      </c>
      <c r="Q1405" t="s">
        <v>74</v>
      </c>
      <c r="R1405" t="s">
        <v>1650</v>
      </c>
      <c r="S1405" t="s">
        <v>78</v>
      </c>
      <c r="T1405" t="s">
        <v>101</v>
      </c>
    </row>
    <row r="1406" spans="1:20" x14ac:dyDescent="0.25">
      <c r="A1406" s="1">
        <v>3964</v>
      </c>
      <c r="B1406" t="s">
        <v>21</v>
      </c>
      <c r="C1406" t="s">
        <v>36</v>
      </c>
      <c r="D1406" t="s">
        <v>64</v>
      </c>
      <c r="E1406" t="s">
        <v>42</v>
      </c>
      <c r="F1406" t="s">
        <v>73</v>
      </c>
      <c r="G1406" t="s">
        <v>90</v>
      </c>
      <c r="H1406" t="s">
        <v>879</v>
      </c>
      <c r="I1406" t="s">
        <v>106</v>
      </c>
      <c r="J1406" t="s">
        <v>86</v>
      </c>
      <c r="K1406" t="s">
        <v>1162</v>
      </c>
      <c r="L1406" t="s">
        <v>74</v>
      </c>
      <c r="M1406" t="s">
        <v>101</v>
      </c>
      <c r="N1406" t="s">
        <v>74</v>
      </c>
      <c r="O1406" t="s">
        <v>97</v>
      </c>
      <c r="P1406" t="s">
        <v>250</v>
      </c>
      <c r="Q1406" t="s">
        <v>74</v>
      </c>
      <c r="R1406" t="s">
        <v>1510</v>
      </c>
      <c r="S1406" t="s">
        <v>85</v>
      </c>
      <c r="T1406" t="s">
        <v>76</v>
      </c>
    </row>
    <row r="1407" spans="1:20" x14ac:dyDescent="0.25">
      <c r="A1407" s="1">
        <v>3965</v>
      </c>
      <c r="B1407" t="s">
        <v>21</v>
      </c>
      <c r="C1407" t="s">
        <v>37</v>
      </c>
      <c r="D1407" t="s">
        <v>64</v>
      </c>
      <c r="E1407" t="s">
        <v>62</v>
      </c>
      <c r="F1407" t="s">
        <v>74</v>
      </c>
      <c r="G1407" t="s">
        <v>99</v>
      </c>
      <c r="H1407" t="s">
        <v>118</v>
      </c>
      <c r="I1407" t="s">
        <v>99</v>
      </c>
      <c r="J1407" t="s">
        <v>91</v>
      </c>
      <c r="K1407" t="s">
        <v>1260</v>
      </c>
      <c r="L1407" t="s">
        <v>74</v>
      </c>
      <c r="M1407" t="s">
        <v>126</v>
      </c>
      <c r="N1407" t="s">
        <v>74</v>
      </c>
      <c r="O1407" t="s">
        <v>94</v>
      </c>
      <c r="P1407" t="s">
        <v>1028</v>
      </c>
      <c r="Q1407" t="s">
        <v>74</v>
      </c>
      <c r="R1407" t="s">
        <v>1660</v>
      </c>
      <c r="S1407" t="s">
        <v>106</v>
      </c>
      <c r="T1407" t="s">
        <v>131</v>
      </c>
    </row>
    <row r="1408" spans="1:20" x14ac:dyDescent="0.25">
      <c r="A1408" s="1">
        <v>3966</v>
      </c>
      <c r="B1408" t="s">
        <v>21</v>
      </c>
      <c r="C1408" t="s">
        <v>38</v>
      </c>
      <c r="D1408" t="s">
        <v>64</v>
      </c>
      <c r="E1408" t="s">
        <v>42</v>
      </c>
      <c r="F1408" t="s">
        <v>74</v>
      </c>
      <c r="G1408" t="s">
        <v>82</v>
      </c>
      <c r="H1408" t="s">
        <v>892</v>
      </c>
      <c r="I1408" t="s">
        <v>103</v>
      </c>
      <c r="J1408" t="s">
        <v>111</v>
      </c>
      <c r="K1408" t="s">
        <v>1266</v>
      </c>
      <c r="L1408" t="s">
        <v>74</v>
      </c>
      <c r="M1408" t="s">
        <v>74</v>
      </c>
      <c r="N1408" t="s">
        <v>131</v>
      </c>
      <c r="O1408" t="s">
        <v>90</v>
      </c>
      <c r="P1408" t="s">
        <v>178</v>
      </c>
      <c r="Q1408" t="s">
        <v>73</v>
      </c>
      <c r="R1408" t="s">
        <v>1609</v>
      </c>
      <c r="S1408" t="s">
        <v>82</v>
      </c>
      <c r="T1408" t="s">
        <v>126</v>
      </c>
    </row>
    <row r="1409" spans="1:20" x14ac:dyDescent="0.25">
      <c r="A1409" s="1">
        <v>3967</v>
      </c>
      <c r="B1409" t="s">
        <v>21</v>
      </c>
      <c r="C1409" t="s">
        <v>39</v>
      </c>
      <c r="D1409" t="s">
        <v>64</v>
      </c>
      <c r="E1409" t="s">
        <v>70</v>
      </c>
      <c r="F1409" t="s">
        <v>73</v>
      </c>
      <c r="G1409" t="s">
        <v>95</v>
      </c>
      <c r="H1409" t="s">
        <v>124</v>
      </c>
      <c r="I1409" t="s">
        <v>94</v>
      </c>
      <c r="J1409" t="s">
        <v>122</v>
      </c>
      <c r="K1409" t="s">
        <v>1326</v>
      </c>
      <c r="L1409" t="s">
        <v>74</v>
      </c>
      <c r="M1409" t="s">
        <v>101</v>
      </c>
      <c r="N1409" t="s">
        <v>126</v>
      </c>
      <c r="O1409" t="s">
        <v>94</v>
      </c>
      <c r="P1409" t="s">
        <v>397</v>
      </c>
      <c r="Q1409" t="s">
        <v>126</v>
      </c>
      <c r="R1409" t="s">
        <v>1835</v>
      </c>
      <c r="S1409" t="s">
        <v>81</v>
      </c>
      <c r="T1409" t="s">
        <v>82</v>
      </c>
    </row>
    <row r="1410" spans="1:20" x14ac:dyDescent="0.25">
      <c r="A1410" s="1">
        <v>3968</v>
      </c>
      <c r="B1410" t="s">
        <v>21</v>
      </c>
      <c r="C1410" t="s">
        <v>24</v>
      </c>
      <c r="D1410" t="s">
        <v>65</v>
      </c>
      <c r="E1410" t="s">
        <v>71</v>
      </c>
      <c r="F1410" t="s">
        <v>73</v>
      </c>
      <c r="G1410" t="s">
        <v>89</v>
      </c>
      <c r="H1410" t="s">
        <v>670</v>
      </c>
      <c r="I1410" t="s">
        <v>114</v>
      </c>
      <c r="J1410" t="s">
        <v>88</v>
      </c>
      <c r="K1410" t="s">
        <v>1160</v>
      </c>
      <c r="L1410" t="s">
        <v>73</v>
      </c>
      <c r="M1410" t="s">
        <v>73</v>
      </c>
      <c r="N1410" t="s">
        <v>74</v>
      </c>
      <c r="O1410" t="s">
        <v>98</v>
      </c>
      <c r="P1410" t="s">
        <v>949</v>
      </c>
      <c r="Q1410" t="s">
        <v>74</v>
      </c>
      <c r="R1410" t="s">
        <v>1716</v>
      </c>
      <c r="S1410" t="s">
        <v>96</v>
      </c>
      <c r="T1410" t="s">
        <v>76</v>
      </c>
    </row>
    <row r="1411" spans="1:20" x14ac:dyDescent="0.25">
      <c r="A1411" s="1">
        <v>3969</v>
      </c>
      <c r="B1411" t="s">
        <v>21</v>
      </c>
      <c r="C1411" t="s">
        <v>25</v>
      </c>
      <c r="D1411" t="s">
        <v>65</v>
      </c>
      <c r="E1411" t="s">
        <v>62</v>
      </c>
      <c r="F1411" t="s">
        <v>74</v>
      </c>
      <c r="G1411" t="s">
        <v>90</v>
      </c>
      <c r="H1411" t="s">
        <v>549</v>
      </c>
      <c r="I1411" t="s">
        <v>89</v>
      </c>
      <c r="J1411" t="s">
        <v>77</v>
      </c>
      <c r="K1411" t="s">
        <v>1349</v>
      </c>
      <c r="L1411" t="s">
        <v>126</v>
      </c>
      <c r="M1411" t="s">
        <v>73</v>
      </c>
      <c r="N1411" t="s">
        <v>1116</v>
      </c>
      <c r="O1411" t="s">
        <v>114</v>
      </c>
      <c r="P1411" t="s">
        <v>1016</v>
      </c>
      <c r="Q1411" t="s">
        <v>73</v>
      </c>
      <c r="R1411" t="s">
        <v>1693</v>
      </c>
      <c r="S1411" t="s">
        <v>85</v>
      </c>
      <c r="T1411" t="s">
        <v>76</v>
      </c>
    </row>
    <row r="1412" spans="1:20" x14ac:dyDescent="0.25">
      <c r="A1412" s="1">
        <v>3970</v>
      </c>
      <c r="B1412" t="s">
        <v>21</v>
      </c>
      <c r="C1412" t="s">
        <v>26</v>
      </c>
      <c r="D1412" t="s">
        <v>65</v>
      </c>
      <c r="E1412" t="s">
        <v>72</v>
      </c>
      <c r="F1412" t="s">
        <v>73</v>
      </c>
      <c r="G1412" t="s">
        <v>86</v>
      </c>
      <c r="H1412" t="s">
        <v>1065</v>
      </c>
      <c r="I1412" t="s">
        <v>114</v>
      </c>
      <c r="J1412" t="s">
        <v>79</v>
      </c>
      <c r="K1412" t="s">
        <v>1363</v>
      </c>
      <c r="L1412" t="s">
        <v>101</v>
      </c>
      <c r="M1412" t="s">
        <v>73</v>
      </c>
      <c r="N1412" t="s">
        <v>74</v>
      </c>
      <c r="O1412" t="s">
        <v>93</v>
      </c>
      <c r="P1412" t="s">
        <v>995</v>
      </c>
      <c r="Q1412" t="s">
        <v>73</v>
      </c>
      <c r="R1412" t="s">
        <v>207</v>
      </c>
      <c r="S1412" t="s">
        <v>106</v>
      </c>
      <c r="T1412" t="s">
        <v>76</v>
      </c>
    </row>
    <row r="1413" spans="1:20" x14ac:dyDescent="0.25">
      <c r="A1413" s="1">
        <v>3971</v>
      </c>
      <c r="B1413" t="s">
        <v>21</v>
      </c>
      <c r="C1413" t="s">
        <v>27</v>
      </c>
      <c r="D1413" t="s">
        <v>65</v>
      </c>
      <c r="E1413" t="s">
        <v>50</v>
      </c>
      <c r="F1413" t="s">
        <v>73</v>
      </c>
      <c r="G1413" t="s">
        <v>89</v>
      </c>
      <c r="H1413" t="s">
        <v>183</v>
      </c>
      <c r="I1413" t="s">
        <v>89</v>
      </c>
      <c r="J1413" t="s">
        <v>92</v>
      </c>
      <c r="K1413" t="s">
        <v>1161</v>
      </c>
      <c r="L1413" t="s">
        <v>74</v>
      </c>
      <c r="M1413" t="s">
        <v>73</v>
      </c>
      <c r="N1413" t="s">
        <v>1116</v>
      </c>
      <c r="O1413" t="s">
        <v>107</v>
      </c>
      <c r="P1413" t="s">
        <v>1299</v>
      </c>
      <c r="Q1413" t="s">
        <v>73</v>
      </c>
      <c r="R1413" t="s">
        <v>1656</v>
      </c>
      <c r="S1413" t="s">
        <v>89</v>
      </c>
      <c r="T1413" t="s">
        <v>131</v>
      </c>
    </row>
    <row r="1414" spans="1:20" x14ac:dyDescent="0.25">
      <c r="A1414" s="1">
        <v>3972</v>
      </c>
      <c r="B1414" t="s">
        <v>21</v>
      </c>
      <c r="C1414" t="s">
        <v>28</v>
      </c>
      <c r="D1414" t="s">
        <v>65</v>
      </c>
      <c r="E1414" t="s">
        <v>43</v>
      </c>
      <c r="F1414" t="s">
        <v>74</v>
      </c>
      <c r="G1414" t="s">
        <v>79</v>
      </c>
      <c r="H1414" t="s">
        <v>284</v>
      </c>
      <c r="I1414" t="s">
        <v>99</v>
      </c>
      <c r="J1414" t="s">
        <v>92</v>
      </c>
      <c r="K1414" t="s">
        <v>1300</v>
      </c>
      <c r="L1414" t="s">
        <v>73</v>
      </c>
      <c r="M1414" t="s">
        <v>73</v>
      </c>
      <c r="N1414" t="s">
        <v>73</v>
      </c>
      <c r="O1414" t="s">
        <v>91</v>
      </c>
      <c r="P1414" t="s">
        <v>1299</v>
      </c>
      <c r="Q1414" t="s">
        <v>126</v>
      </c>
      <c r="R1414" t="s">
        <v>1639</v>
      </c>
      <c r="S1414" t="s">
        <v>96</v>
      </c>
      <c r="T1414" t="s">
        <v>76</v>
      </c>
    </row>
    <row r="1415" spans="1:20" x14ac:dyDescent="0.25">
      <c r="A1415" s="1">
        <v>3973</v>
      </c>
      <c r="B1415" t="s">
        <v>21</v>
      </c>
      <c r="C1415" t="s">
        <v>40</v>
      </c>
      <c r="D1415" t="s">
        <v>65</v>
      </c>
      <c r="E1415" t="s">
        <v>57</v>
      </c>
      <c r="F1415" t="s">
        <v>74</v>
      </c>
      <c r="G1415" t="s">
        <v>75</v>
      </c>
      <c r="H1415" t="s">
        <v>777</v>
      </c>
      <c r="I1415" t="s">
        <v>114</v>
      </c>
      <c r="J1415" t="s">
        <v>111</v>
      </c>
      <c r="K1415" t="s">
        <v>1214</v>
      </c>
      <c r="L1415" t="s">
        <v>74</v>
      </c>
      <c r="M1415" t="s">
        <v>73</v>
      </c>
      <c r="N1415" t="s">
        <v>74</v>
      </c>
      <c r="O1415" t="s">
        <v>94</v>
      </c>
      <c r="P1415" t="s">
        <v>585</v>
      </c>
      <c r="Q1415" t="s">
        <v>74</v>
      </c>
      <c r="R1415" t="s">
        <v>2025</v>
      </c>
      <c r="S1415" t="s">
        <v>96</v>
      </c>
      <c r="T1415" t="s">
        <v>83</v>
      </c>
    </row>
    <row r="1416" spans="1:20" x14ac:dyDescent="0.25">
      <c r="A1416" s="1">
        <v>3974</v>
      </c>
      <c r="B1416" t="s">
        <v>21</v>
      </c>
      <c r="C1416" t="s">
        <v>29</v>
      </c>
      <c r="D1416" t="s">
        <v>65</v>
      </c>
      <c r="E1416" t="s">
        <v>56</v>
      </c>
      <c r="F1416" t="s">
        <v>74</v>
      </c>
      <c r="G1416" t="s">
        <v>79</v>
      </c>
      <c r="H1416" t="s">
        <v>1016</v>
      </c>
      <c r="I1416" t="s">
        <v>114</v>
      </c>
      <c r="J1416" t="s">
        <v>111</v>
      </c>
      <c r="K1416" t="s">
        <v>1333</v>
      </c>
      <c r="L1416" t="s">
        <v>101</v>
      </c>
      <c r="M1416" t="s">
        <v>73</v>
      </c>
      <c r="N1416" t="s">
        <v>74</v>
      </c>
      <c r="O1416" t="s">
        <v>102</v>
      </c>
      <c r="P1416" t="s">
        <v>527</v>
      </c>
      <c r="Q1416" t="s">
        <v>73</v>
      </c>
      <c r="R1416" t="s">
        <v>198</v>
      </c>
      <c r="S1416" t="s">
        <v>106</v>
      </c>
      <c r="T1416" t="s">
        <v>117</v>
      </c>
    </row>
    <row r="1417" spans="1:20" x14ac:dyDescent="0.25">
      <c r="A1417" s="1">
        <v>3975</v>
      </c>
      <c r="B1417" t="s">
        <v>21</v>
      </c>
      <c r="C1417" t="s">
        <v>30</v>
      </c>
      <c r="D1417" t="s">
        <v>65</v>
      </c>
      <c r="E1417" t="s">
        <v>44</v>
      </c>
      <c r="F1417" t="s">
        <v>73</v>
      </c>
      <c r="G1417" t="s">
        <v>93</v>
      </c>
      <c r="H1417" t="s">
        <v>224</v>
      </c>
      <c r="I1417" t="s">
        <v>90</v>
      </c>
      <c r="J1417" t="s">
        <v>86</v>
      </c>
      <c r="K1417" t="s">
        <v>1208</v>
      </c>
      <c r="L1417" t="s">
        <v>74</v>
      </c>
      <c r="M1417" t="s">
        <v>73</v>
      </c>
      <c r="N1417" t="s">
        <v>73</v>
      </c>
      <c r="O1417" t="s">
        <v>97</v>
      </c>
      <c r="P1417" t="s">
        <v>1200</v>
      </c>
      <c r="Q1417" t="s">
        <v>126</v>
      </c>
      <c r="R1417" t="s">
        <v>1995</v>
      </c>
      <c r="S1417" t="s">
        <v>106</v>
      </c>
      <c r="T1417" t="s">
        <v>83</v>
      </c>
    </row>
    <row r="1418" spans="1:20" x14ac:dyDescent="0.25">
      <c r="A1418" s="1">
        <v>3976</v>
      </c>
      <c r="B1418" t="s">
        <v>21</v>
      </c>
      <c r="C1418" t="s">
        <v>31</v>
      </c>
      <c r="D1418" t="s">
        <v>65</v>
      </c>
      <c r="E1418" t="s">
        <v>59</v>
      </c>
      <c r="F1418" t="s">
        <v>73</v>
      </c>
      <c r="G1418" t="s">
        <v>77</v>
      </c>
      <c r="H1418" t="s">
        <v>288</v>
      </c>
      <c r="I1418" t="s">
        <v>93</v>
      </c>
      <c r="J1418" t="s">
        <v>112</v>
      </c>
      <c r="K1418" t="s">
        <v>1321</v>
      </c>
      <c r="L1418" t="s">
        <v>101</v>
      </c>
      <c r="M1418" t="s">
        <v>73</v>
      </c>
      <c r="N1418" t="s">
        <v>74</v>
      </c>
      <c r="O1418" t="s">
        <v>81</v>
      </c>
      <c r="P1418" t="s">
        <v>849</v>
      </c>
      <c r="Q1418" t="s">
        <v>73</v>
      </c>
      <c r="R1418" t="s">
        <v>1446</v>
      </c>
      <c r="S1418" t="s">
        <v>85</v>
      </c>
      <c r="T1418" t="s">
        <v>131</v>
      </c>
    </row>
    <row r="1419" spans="1:20" x14ac:dyDescent="0.25">
      <c r="A1419" s="1">
        <v>3977</v>
      </c>
      <c r="B1419" t="s">
        <v>21</v>
      </c>
      <c r="C1419" t="s">
        <v>33</v>
      </c>
      <c r="D1419" t="s">
        <v>65</v>
      </c>
      <c r="E1419" t="s">
        <v>63</v>
      </c>
      <c r="F1419" t="s">
        <v>74</v>
      </c>
      <c r="G1419" t="s">
        <v>108</v>
      </c>
      <c r="H1419" t="s">
        <v>722</v>
      </c>
      <c r="I1419" t="s">
        <v>79</v>
      </c>
      <c r="J1419" t="s">
        <v>97</v>
      </c>
      <c r="K1419" t="s">
        <v>1287</v>
      </c>
      <c r="L1419" t="s">
        <v>101</v>
      </c>
      <c r="M1419" t="s">
        <v>73</v>
      </c>
      <c r="N1419" t="s">
        <v>74</v>
      </c>
      <c r="O1419" t="s">
        <v>90</v>
      </c>
      <c r="P1419" t="s">
        <v>255</v>
      </c>
      <c r="Q1419" t="s">
        <v>73</v>
      </c>
      <c r="R1419" t="s">
        <v>1874</v>
      </c>
      <c r="S1419" t="s">
        <v>78</v>
      </c>
      <c r="T1419" t="s">
        <v>131</v>
      </c>
    </row>
    <row r="1420" spans="1:20" x14ac:dyDescent="0.25">
      <c r="A1420" s="1">
        <v>3978</v>
      </c>
      <c r="B1420" t="s">
        <v>21</v>
      </c>
      <c r="C1420" t="s">
        <v>34</v>
      </c>
      <c r="D1420" t="s">
        <v>65</v>
      </c>
      <c r="E1420" t="s">
        <v>50</v>
      </c>
      <c r="F1420" t="s">
        <v>74</v>
      </c>
      <c r="G1420" t="s">
        <v>96</v>
      </c>
      <c r="H1420" t="s">
        <v>780</v>
      </c>
      <c r="I1420" t="s">
        <v>90</v>
      </c>
      <c r="J1420" t="s">
        <v>80</v>
      </c>
      <c r="K1420" t="s">
        <v>1314</v>
      </c>
      <c r="L1420" t="s">
        <v>126</v>
      </c>
      <c r="M1420" t="s">
        <v>74</v>
      </c>
      <c r="N1420" t="s">
        <v>131</v>
      </c>
      <c r="O1420" t="s">
        <v>75</v>
      </c>
      <c r="P1420" t="s">
        <v>127</v>
      </c>
      <c r="Q1420" t="s">
        <v>73</v>
      </c>
      <c r="R1420" t="s">
        <v>2174</v>
      </c>
      <c r="S1420" t="s">
        <v>96</v>
      </c>
      <c r="T1420" t="s">
        <v>131</v>
      </c>
    </row>
    <row r="1421" spans="1:20" x14ac:dyDescent="0.25">
      <c r="A1421" s="1">
        <v>3979</v>
      </c>
      <c r="B1421" t="s">
        <v>21</v>
      </c>
      <c r="C1421" t="s">
        <v>35</v>
      </c>
      <c r="D1421" t="s">
        <v>65</v>
      </c>
      <c r="E1421" t="s">
        <v>61</v>
      </c>
      <c r="F1421" t="s">
        <v>74</v>
      </c>
      <c r="G1421" t="s">
        <v>75</v>
      </c>
      <c r="H1421" t="s">
        <v>881</v>
      </c>
      <c r="I1421" t="s">
        <v>98</v>
      </c>
      <c r="J1421" t="s">
        <v>93</v>
      </c>
      <c r="K1421" t="s">
        <v>1141</v>
      </c>
      <c r="L1421" t="s">
        <v>74</v>
      </c>
      <c r="M1421" t="s">
        <v>73</v>
      </c>
      <c r="N1421" t="s">
        <v>101</v>
      </c>
      <c r="O1421" t="s">
        <v>77</v>
      </c>
      <c r="P1421" t="s">
        <v>297</v>
      </c>
      <c r="Q1421" t="s">
        <v>74</v>
      </c>
      <c r="R1421" t="s">
        <v>1596</v>
      </c>
      <c r="S1421" t="s">
        <v>96</v>
      </c>
      <c r="T1421" t="s">
        <v>131</v>
      </c>
    </row>
    <row r="1422" spans="1:20" x14ac:dyDescent="0.25">
      <c r="A1422" s="1">
        <v>3980</v>
      </c>
      <c r="B1422" t="s">
        <v>21</v>
      </c>
      <c r="C1422" t="s">
        <v>36</v>
      </c>
      <c r="D1422" t="s">
        <v>65</v>
      </c>
      <c r="E1422" t="s">
        <v>56</v>
      </c>
      <c r="F1422" t="s">
        <v>73</v>
      </c>
      <c r="G1422" t="s">
        <v>92</v>
      </c>
      <c r="H1422" t="s">
        <v>643</v>
      </c>
      <c r="I1422" t="s">
        <v>90</v>
      </c>
      <c r="J1422" t="s">
        <v>93</v>
      </c>
      <c r="K1422" t="s">
        <v>1267</v>
      </c>
      <c r="L1422" t="s">
        <v>73</v>
      </c>
      <c r="M1422" t="s">
        <v>74</v>
      </c>
      <c r="N1422" t="s">
        <v>1116</v>
      </c>
      <c r="O1422" t="s">
        <v>108</v>
      </c>
      <c r="P1422" t="s">
        <v>1208</v>
      </c>
      <c r="Q1422" t="s">
        <v>126</v>
      </c>
      <c r="R1422" t="s">
        <v>2232</v>
      </c>
      <c r="S1422" t="s">
        <v>82</v>
      </c>
      <c r="T1422" t="s">
        <v>131</v>
      </c>
    </row>
    <row r="1423" spans="1:20" x14ac:dyDescent="0.25">
      <c r="A1423" s="1">
        <v>3981</v>
      </c>
      <c r="B1423" t="s">
        <v>21</v>
      </c>
      <c r="C1423" t="s">
        <v>37</v>
      </c>
      <c r="D1423" t="s">
        <v>65</v>
      </c>
      <c r="E1423" t="s">
        <v>49</v>
      </c>
      <c r="F1423" t="s">
        <v>74</v>
      </c>
      <c r="G1423" t="s">
        <v>90</v>
      </c>
      <c r="H1423" t="s">
        <v>602</v>
      </c>
      <c r="I1423" t="s">
        <v>81</v>
      </c>
      <c r="J1423" t="s">
        <v>86</v>
      </c>
      <c r="K1423" t="s">
        <v>1150</v>
      </c>
      <c r="L1423" t="s">
        <v>73</v>
      </c>
      <c r="M1423" t="s">
        <v>126</v>
      </c>
      <c r="N1423" t="s">
        <v>126</v>
      </c>
      <c r="O1423" t="s">
        <v>95</v>
      </c>
      <c r="P1423" t="s">
        <v>1016</v>
      </c>
      <c r="Q1423" t="s">
        <v>126</v>
      </c>
      <c r="R1423" t="s">
        <v>1505</v>
      </c>
      <c r="S1423" t="s">
        <v>78</v>
      </c>
      <c r="T1423" t="s">
        <v>126</v>
      </c>
    </row>
    <row r="1424" spans="1:20" x14ac:dyDescent="0.25">
      <c r="A1424" s="1">
        <v>3982</v>
      </c>
      <c r="B1424" t="s">
        <v>21</v>
      </c>
      <c r="C1424" t="s">
        <v>38</v>
      </c>
      <c r="D1424" t="s">
        <v>65</v>
      </c>
      <c r="E1424" t="s">
        <v>66</v>
      </c>
      <c r="F1424" t="s">
        <v>73</v>
      </c>
      <c r="G1424" t="s">
        <v>99</v>
      </c>
      <c r="H1424" t="s">
        <v>480</v>
      </c>
      <c r="I1424" t="s">
        <v>99</v>
      </c>
      <c r="J1424" t="s">
        <v>105</v>
      </c>
      <c r="K1424" t="s">
        <v>1176</v>
      </c>
      <c r="L1424" t="s">
        <v>74</v>
      </c>
      <c r="M1424" t="s">
        <v>74</v>
      </c>
      <c r="N1424" t="s">
        <v>126</v>
      </c>
      <c r="O1424" t="s">
        <v>98</v>
      </c>
      <c r="P1424" t="s">
        <v>447</v>
      </c>
      <c r="Q1424" t="s">
        <v>73</v>
      </c>
      <c r="R1424" t="s">
        <v>1447</v>
      </c>
      <c r="S1424" t="s">
        <v>96</v>
      </c>
      <c r="T1424" t="s">
        <v>74</v>
      </c>
    </row>
    <row r="1425" spans="1:20" x14ac:dyDescent="0.25">
      <c r="A1425" s="1">
        <v>3983</v>
      </c>
      <c r="B1425" t="s">
        <v>21</v>
      </c>
      <c r="C1425" t="s">
        <v>39</v>
      </c>
      <c r="D1425" t="s">
        <v>65</v>
      </c>
      <c r="E1425" t="s">
        <v>57</v>
      </c>
      <c r="F1425" t="s">
        <v>73</v>
      </c>
      <c r="G1425" t="s">
        <v>79</v>
      </c>
      <c r="H1425" t="s">
        <v>877</v>
      </c>
      <c r="I1425" t="s">
        <v>94</v>
      </c>
      <c r="J1425" t="s">
        <v>97</v>
      </c>
      <c r="K1425" t="s">
        <v>1296</v>
      </c>
      <c r="L1425" t="s">
        <v>101</v>
      </c>
      <c r="M1425" t="s">
        <v>73</v>
      </c>
      <c r="N1425" t="s">
        <v>74</v>
      </c>
      <c r="O1425" t="s">
        <v>79</v>
      </c>
      <c r="P1425" t="s">
        <v>914</v>
      </c>
      <c r="Q1425" t="s">
        <v>73</v>
      </c>
      <c r="R1425" t="s">
        <v>1848</v>
      </c>
      <c r="S1425" t="s">
        <v>82</v>
      </c>
      <c r="T1425" t="s">
        <v>76</v>
      </c>
    </row>
    <row r="1426" spans="1:20" x14ac:dyDescent="0.25">
      <c r="A1426" s="1">
        <v>3984</v>
      </c>
      <c r="B1426" t="s">
        <v>21</v>
      </c>
      <c r="C1426" t="s">
        <v>24</v>
      </c>
      <c r="D1426" t="s">
        <v>66</v>
      </c>
      <c r="E1426" t="s">
        <v>72</v>
      </c>
      <c r="F1426" t="s">
        <v>73</v>
      </c>
      <c r="G1426" t="s">
        <v>75</v>
      </c>
      <c r="H1426" t="s">
        <v>703</v>
      </c>
      <c r="I1426" t="s">
        <v>102</v>
      </c>
      <c r="J1426" t="s">
        <v>104</v>
      </c>
      <c r="K1426" t="s">
        <v>1141</v>
      </c>
      <c r="L1426" t="s">
        <v>74</v>
      </c>
      <c r="M1426" t="s">
        <v>74</v>
      </c>
      <c r="N1426" t="s">
        <v>1116</v>
      </c>
      <c r="O1426" t="s">
        <v>75</v>
      </c>
      <c r="P1426" t="s">
        <v>946</v>
      </c>
      <c r="Q1426" t="s">
        <v>73</v>
      </c>
      <c r="R1426" t="s">
        <v>1433</v>
      </c>
      <c r="S1426" t="s">
        <v>116</v>
      </c>
      <c r="T1426" t="s">
        <v>101</v>
      </c>
    </row>
    <row r="1427" spans="1:20" x14ac:dyDescent="0.25">
      <c r="A1427" s="1">
        <v>3985</v>
      </c>
      <c r="B1427" t="s">
        <v>21</v>
      </c>
      <c r="C1427" t="s">
        <v>25</v>
      </c>
      <c r="D1427" t="s">
        <v>66</v>
      </c>
      <c r="E1427" t="s">
        <v>56</v>
      </c>
      <c r="F1427" t="s">
        <v>73</v>
      </c>
      <c r="G1427" t="s">
        <v>86</v>
      </c>
      <c r="H1427" t="s">
        <v>885</v>
      </c>
      <c r="I1427" t="s">
        <v>98</v>
      </c>
      <c r="J1427" t="s">
        <v>94</v>
      </c>
      <c r="K1427" t="s">
        <v>1212</v>
      </c>
      <c r="L1427" t="s">
        <v>74</v>
      </c>
      <c r="M1427" t="s">
        <v>73</v>
      </c>
      <c r="N1427" t="s">
        <v>1116</v>
      </c>
      <c r="O1427" t="s">
        <v>99</v>
      </c>
      <c r="P1427" t="s">
        <v>961</v>
      </c>
      <c r="Q1427" t="s">
        <v>126</v>
      </c>
      <c r="R1427" t="s">
        <v>1457</v>
      </c>
      <c r="S1427" t="s">
        <v>85</v>
      </c>
      <c r="T1427" t="s">
        <v>131</v>
      </c>
    </row>
    <row r="1428" spans="1:20" x14ac:dyDescent="0.25">
      <c r="A1428" s="1">
        <v>3986</v>
      </c>
      <c r="B1428" t="s">
        <v>21</v>
      </c>
      <c r="C1428" t="s">
        <v>26</v>
      </c>
      <c r="D1428" t="s">
        <v>66</v>
      </c>
      <c r="E1428" t="s">
        <v>61</v>
      </c>
      <c r="F1428" t="s">
        <v>74</v>
      </c>
      <c r="G1428" t="s">
        <v>77</v>
      </c>
      <c r="H1428" t="s">
        <v>499</v>
      </c>
      <c r="I1428" t="s">
        <v>80</v>
      </c>
      <c r="J1428" t="s">
        <v>129</v>
      </c>
      <c r="K1428" t="s">
        <v>1297</v>
      </c>
      <c r="L1428" t="s">
        <v>101</v>
      </c>
      <c r="M1428" t="s">
        <v>126</v>
      </c>
      <c r="N1428" t="s">
        <v>73</v>
      </c>
      <c r="O1428" t="s">
        <v>75</v>
      </c>
      <c r="P1428" t="s">
        <v>100</v>
      </c>
      <c r="Q1428" t="s">
        <v>73</v>
      </c>
      <c r="R1428" t="s">
        <v>1932</v>
      </c>
      <c r="S1428" t="s">
        <v>78</v>
      </c>
      <c r="T1428" t="s">
        <v>101</v>
      </c>
    </row>
    <row r="1429" spans="1:20" x14ac:dyDescent="0.25">
      <c r="A1429" s="1">
        <v>3987</v>
      </c>
      <c r="B1429" t="s">
        <v>21</v>
      </c>
      <c r="C1429" t="s">
        <v>27</v>
      </c>
      <c r="D1429" t="s">
        <v>66</v>
      </c>
      <c r="E1429" t="s">
        <v>57</v>
      </c>
      <c r="F1429" t="s">
        <v>73</v>
      </c>
      <c r="G1429" t="s">
        <v>77</v>
      </c>
      <c r="H1429" t="s">
        <v>972</v>
      </c>
      <c r="I1429" t="s">
        <v>103</v>
      </c>
      <c r="J1429" t="s">
        <v>105</v>
      </c>
      <c r="K1429" t="s">
        <v>1336</v>
      </c>
      <c r="L1429" t="s">
        <v>126</v>
      </c>
      <c r="M1429" t="s">
        <v>73</v>
      </c>
      <c r="N1429" t="s">
        <v>126</v>
      </c>
      <c r="O1429" t="s">
        <v>82</v>
      </c>
      <c r="P1429" t="s">
        <v>124</v>
      </c>
      <c r="Q1429" t="s">
        <v>74</v>
      </c>
      <c r="R1429" t="s">
        <v>2233</v>
      </c>
      <c r="S1429" t="s">
        <v>78</v>
      </c>
      <c r="T1429" t="s">
        <v>131</v>
      </c>
    </row>
    <row r="1430" spans="1:20" x14ac:dyDescent="0.25">
      <c r="A1430" s="1">
        <v>3988</v>
      </c>
      <c r="B1430" t="s">
        <v>21</v>
      </c>
      <c r="C1430" t="s">
        <v>28</v>
      </c>
      <c r="D1430" t="s">
        <v>66</v>
      </c>
      <c r="E1430" t="s">
        <v>41</v>
      </c>
      <c r="F1430" t="s">
        <v>74</v>
      </c>
      <c r="G1430" t="s">
        <v>76</v>
      </c>
      <c r="H1430" t="s">
        <v>956</v>
      </c>
      <c r="I1430" t="s">
        <v>94</v>
      </c>
      <c r="J1430" t="s">
        <v>109</v>
      </c>
      <c r="K1430" t="s">
        <v>1235</v>
      </c>
      <c r="L1430" t="s">
        <v>74</v>
      </c>
      <c r="M1430" t="s">
        <v>73</v>
      </c>
      <c r="N1430" t="s">
        <v>126</v>
      </c>
      <c r="O1430" t="s">
        <v>96</v>
      </c>
      <c r="P1430" t="s">
        <v>95</v>
      </c>
      <c r="Q1430" t="s">
        <v>73</v>
      </c>
      <c r="R1430" t="s">
        <v>1713</v>
      </c>
      <c r="S1430" t="s">
        <v>96</v>
      </c>
      <c r="T1430" t="s">
        <v>1116</v>
      </c>
    </row>
    <row r="1431" spans="1:20" x14ac:dyDescent="0.25">
      <c r="A1431" s="1">
        <v>3989</v>
      </c>
      <c r="B1431" t="s">
        <v>21</v>
      </c>
      <c r="C1431" t="s">
        <v>40</v>
      </c>
      <c r="D1431" t="s">
        <v>66</v>
      </c>
      <c r="E1431" t="s">
        <v>45</v>
      </c>
      <c r="F1431" t="s">
        <v>73</v>
      </c>
      <c r="G1431" t="s">
        <v>102</v>
      </c>
      <c r="H1431" t="s">
        <v>827</v>
      </c>
      <c r="I1431" t="s">
        <v>94</v>
      </c>
      <c r="J1431" t="s">
        <v>123</v>
      </c>
      <c r="K1431" t="s">
        <v>1324</v>
      </c>
      <c r="L1431" t="s">
        <v>74</v>
      </c>
      <c r="M1431" t="s">
        <v>101</v>
      </c>
      <c r="N1431" t="s">
        <v>126</v>
      </c>
      <c r="O1431" t="s">
        <v>114</v>
      </c>
      <c r="P1431" t="s">
        <v>585</v>
      </c>
      <c r="Q1431" t="s">
        <v>74</v>
      </c>
      <c r="R1431" t="s">
        <v>1878</v>
      </c>
      <c r="S1431" t="s">
        <v>89</v>
      </c>
      <c r="T1431" t="s">
        <v>1116</v>
      </c>
    </row>
    <row r="1432" spans="1:20" x14ac:dyDescent="0.25">
      <c r="A1432" s="1">
        <v>3990</v>
      </c>
      <c r="B1432" t="s">
        <v>21</v>
      </c>
      <c r="C1432" t="s">
        <v>29</v>
      </c>
      <c r="D1432" t="s">
        <v>66</v>
      </c>
      <c r="E1432" t="s">
        <v>72</v>
      </c>
      <c r="F1432" t="s">
        <v>74</v>
      </c>
      <c r="G1432" t="s">
        <v>77</v>
      </c>
      <c r="H1432" t="s">
        <v>298</v>
      </c>
      <c r="I1432" t="s">
        <v>79</v>
      </c>
      <c r="J1432" t="s">
        <v>104</v>
      </c>
      <c r="K1432" t="s">
        <v>1183</v>
      </c>
      <c r="L1432" t="s">
        <v>101</v>
      </c>
      <c r="M1432" t="s">
        <v>74</v>
      </c>
      <c r="N1432" t="s">
        <v>1116</v>
      </c>
      <c r="O1432" t="s">
        <v>81</v>
      </c>
      <c r="P1432" t="s">
        <v>829</v>
      </c>
      <c r="Q1432" t="s">
        <v>73</v>
      </c>
      <c r="R1432" t="s">
        <v>1788</v>
      </c>
      <c r="S1432" t="s">
        <v>85</v>
      </c>
      <c r="T1432" t="s">
        <v>1116</v>
      </c>
    </row>
    <row r="1433" spans="1:20" x14ac:dyDescent="0.25">
      <c r="A1433" s="1">
        <v>3991</v>
      </c>
      <c r="B1433" t="s">
        <v>21</v>
      </c>
      <c r="C1433" t="s">
        <v>30</v>
      </c>
      <c r="D1433" t="s">
        <v>66</v>
      </c>
      <c r="E1433" t="s">
        <v>68</v>
      </c>
      <c r="F1433" t="s">
        <v>74</v>
      </c>
      <c r="G1433" t="s">
        <v>78</v>
      </c>
      <c r="H1433" t="s">
        <v>706</v>
      </c>
      <c r="I1433" t="s">
        <v>75</v>
      </c>
      <c r="J1433" t="s">
        <v>111</v>
      </c>
      <c r="K1433" t="s">
        <v>1323</v>
      </c>
      <c r="L1433" t="s">
        <v>74</v>
      </c>
      <c r="M1433" t="s">
        <v>126</v>
      </c>
      <c r="N1433" t="s">
        <v>1116</v>
      </c>
      <c r="O1433" t="s">
        <v>77</v>
      </c>
      <c r="P1433" t="s">
        <v>527</v>
      </c>
      <c r="Q1433" t="s">
        <v>73</v>
      </c>
      <c r="R1433" t="s">
        <v>1705</v>
      </c>
      <c r="S1433" t="s">
        <v>106</v>
      </c>
      <c r="T1433" t="s">
        <v>101</v>
      </c>
    </row>
    <row r="1434" spans="1:20" x14ac:dyDescent="0.25">
      <c r="A1434" s="1">
        <v>3992</v>
      </c>
      <c r="B1434" t="s">
        <v>21</v>
      </c>
      <c r="C1434" t="s">
        <v>31</v>
      </c>
      <c r="D1434" t="s">
        <v>66</v>
      </c>
      <c r="E1434" t="s">
        <v>50</v>
      </c>
      <c r="F1434" t="s">
        <v>74</v>
      </c>
      <c r="G1434" t="s">
        <v>102</v>
      </c>
      <c r="H1434" t="s">
        <v>426</v>
      </c>
      <c r="I1434" t="s">
        <v>99</v>
      </c>
      <c r="J1434" t="s">
        <v>105</v>
      </c>
      <c r="K1434" t="s">
        <v>1157</v>
      </c>
      <c r="L1434" t="s">
        <v>74</v>
      </c>
      <c r="M1434" t="s">
        <v>126</v>
      </c>
      <c r="N1434" t="s">
        <v>101</v>
      </c>
      <c r="O1434" t="s">
        <v>99</v>
      </c>
      <c r="P1434" t="s">
        <v>80</v>
      </c>
      <c r="Q1434" t="s">
        <v>73</v>
      </c>
      <c r="R1434" t="s">
        <v>1424</v>
      </c>
      <c r="S1434" t="s">
        <v>82</v>
      </c>
      <c r="T1434" t="s">
        <v>101</v>
      </c>
    </row>
    <row r="1435" spans="1:20" x14ac:dyDescent="0.25">
      <c r="A1435" s="1">
        <v>3993</v>
      </c>
      <c r="B1435" t="s">
        <v>21</v>
      </c>
      <c r="C1435" t="s">
        <v>33</v>
      </c>
      <c r="D1435" t="s">
        <v>66</v>
      </c>
      <c r="E1435" t="s">
        <v>49</v>
      </c>
      <c r="F1435" t="s">
        <v>73</v>
      </c>
      <c r="G1435" t="s">
        <v>87</v>
      </c>
      <c r="H1435" t="s">
        <v>853</v>
      </c>
      <c r="I1435" t="s">
        <v>81</v>
      </c>
      <c r="J1435" t="s">
        <v>107</v>
      </c>
      <c r="K1435" t="s">
        <v>334</v>
      </c>
      <c r="L1435" t="s">
        <v>73</v>
      </c>
      <c r="M1435" t="s">
        <v>101</v>
      </c>
      <c r="N1435" t="s">
        <v>1116</v>
      </c>
      <c r="O1435" t="s">
        <v>86</v>
      </c>
      <c r="P1435" t="s">
        <v>961</v>
      </c>
      <c r="Q1435" t="s">
        <v>73</v>
      </c>
      <c r="R1435" t="s">
        <v>1435</v>
      </c>
      <c r="S1435" t="s">
        <v>96</v>
      </c>
      <c r="T1435" t="s">
        <v>101</v>
      </c>
    </row>
    <row r="1436" spans="1:20" x14ac:dyDescent="0.25">
      <c r="A1436" s="1">
        <v>3994</v>
      </c>
      <c r="B1436" t="s">
        <v>21</v>
      </c>
      <c r="C1436" t="s">
        <v>34</v>
      </c>
      <c r="D1436" t="s">
        <v>66</v>
      </c>
      <c r="E1436" t="s">
        <v>46</v>
      </c>
      <c r="F1436" t="s">
        <v>74</v>
      </c>
      <c r="G1436" t="s">
        <v>101</v>
      </c>
      <c r="H1436" t="s">
        <v>749</v>
      </c>
      <c r="I1436" t="s">
        <v>75</v>
      </c>
      <c r="J1436" t="s">
        <v>108</v>
      </c>
      <c r="K1436" t="s">
        <v>1351</v>
      </c>
      <c r="L1436" t="s">
        <v>73</v>
      </c>
      <c r="M1436" t="s">
        <v>126</v>
      </c>
      <c r="N1436" t="s">
        <v>126</v>
      </c>
      <c r="O1436" t="s">
        <v>96</v>
      </c>
      <c r="P1436" t="s">
        <v>83</v>
      </c>
      <c r="Q1436" t="s">
        <v>73</v>
      </c>
      <c r="R1436" t="s">
        <v>2220</v>
      </c>
      <c r="S1436" t="s">
        <v>82</v>
      </c>
      <c r="T1436" t="s">
        <v>101</v>
      </c>
    </row>
    <row r="1437" spans="1:20" x14ac:dyDescent="0.25">
      <c r="A1437" s="1">
        <v>3995</v>
      </c>
      <c r="B1437" t="s">
        <v>21</v>
      </c>
      <c r="C1437" t="s">
        <v>35</v>
      </c>
      <c r="D1437" t="s">
        <v>66</v>
      </c>
      <c r="E1437" t="s">
        <v>69</v>
      </c>
      <c r="F1437" t="s">
        <v>73</v>
      </c>
      <c r="G1437" t="s">
        <v>77</v>
      </c>
      <c r="H1437" t="s">
        <v>623</v>
      </c>
      <c r="I1437" t="s">
        <v>90</v>
      </c>
      <c r="J1437" t="s">
        <v>95</v>
      </c>
      <c r="K1437" t="s">
        <v>1182</v>
      </c>
      <c r="L1437" t="s">
        <v>101</v>
      </c>
      <c r="M1437" t="s">
        <v>73</v>
      </c>
      <c r="N1437" t="s">
        <v>126</v>
      </c>
      <c r="O1437" t="s">
        <v>114</v>
      </c>
      <c r="P1437" t="s">
        <v>944</v>
      </c>
      <c r="Q1437" t="s">
        <v>73</v>
      </c>
      <c r="R1437" t="s">
        <v>2176</v>
      </c>
      <c r="S1437" t="s">
        <v>85</v>
      </c>
      <c r="T1437" t="s">
        <v>83</v>
      </c>
    </row>
    <row r="1438" spans="1:20" x14ac:dyDescent="0.25">
      <c r="A1438" s="1">
        <v>3996</v>
      </c>
      <c r="B1438" t="s">
        <v>21</v>
      </c>
      <c r="C1438" t="s">
        <v>36</v>
      </c>
      <c r="D1438" t="s">
        <v>66</v>
      </c>
      <c r="E1438" t="s">
        <v>58</v>
      </c>
      <c r="F1438" t="s">
        <v>73</v>
      </c>
      <c r="G1438" t="s">
        <v>80</v>
      </c>
      <c r="H1438" t="s">
        <v>918</v>
      </c>
      <c r="I1438" t="s">
        <v>89</v>
      </c>
      <c r="J1438" t="s">
        <v>92</v>
      </c>
      <c r="K1438" t="s">
        <v>1343</v>
      </c>
      <c r="L1438" t="s">
        <v>126</v>
      </c>
      <c r="M1438" t="s">
        <v>73</v>
      </c>
      <c r="N1438" t="s">
        <v>126</v>
      </c>
      <c r="O1438" t="s">
        <v>75</v>
      </c>
      <c r="P1438" t="s">
        <v>681</v>
      </c>
      <c r="Q1438" t="s">
        <v>126</v>
      </c>
      <c r="R1438" t="s">
        <v>2185</v>
      </c>
      <c r="S1438" t="s">
        <v>76</v>
      </c>
      <c r="T1438" t="s">
        <v>126</v>
      </c>
    </row>
    <row r="1439" spans="1:20" x14ac:dyDescent="0.25">
      <c r="A1439" s="1">
        <v>3997</v>
      </c>
      <c r="B1439" t="s">
        <v>21</v>
      </c>
      <c r="C1439" t="s">
        <v>37</v>
      </c>
      <c r="D1439" t="s">
        <v>66</v>
      </c>
      <c r="E1439" t="s">
        <v>61</v>
      </c>
      <c r="F1439" t="s">
        <v>73</v>
      </c>
      <c r="G1439" t="s">
        <v>113</v>
      </c>
      <c r="H1439" t="s">
        <v>332</v>
      </c>
      <c r="I1439" t="s">
        <v>97</v>
      </c>
      <c r="J1439" t="s">
        <v>132</v>
      </c>
      <c r="K1439" t="s">
        <v>1245</v>
      </c>
      <c r="L1439" t="s">
        <v>101</v>
      </c>
      <c r="M1439" t="s">
        <v>74</v>
      </c>
      <c r="N1439" t="s">
        <v>74</v>
      </c>
      <c r="O1439" t="s">
        <v>102</v>
      </c>
      <c r="P1439" t="s">
        <v>829</v>
      </c>
      <c r="Q1439" t="s">
        <v>74</v>
      </c>
      <c r="R1439" t="s">
        <v>1557</v>
      </c>
      <c r="S1439" t="s">
        <v>81</v>
      </c>
      <c r="T1439" t="s">
        <v>78</v>
      </c>
    </row>
    <row r="1440" spans="1:20" x14ac:dyDescent="0.25">
      <c r="A1440" s="1">
        <v>3998</v>
      </c>
      <c r="B1440" t="s">
        <v>21</v>
      </c>
      <c r="C1440" t="s">
        <v>38</v>
      </c>
      <c r="D1440" t="s">
        <v>66</v>
      </c>
      <c r="E1440" t="s">
        <v>65</v>
      </c>
      <c r="F1440" t="s">
        <v>74</v>
      </c>
      <c r="G1440" t="s">
        <v>78</v>
      </c>
      <c r="H1440" t="s">
        <v>939</v>
      </c>
      <c r="I1440" t="s">
        <v>106</v>
      </c>
      <c r="J1440" t="s">
        <v>113</v>
      </c>
      <c r="K1440" t="s">
        <v>905</v>
      </c>
      <c r="L1440" t="s">
        <v>74</v>
      </c>
      <c r="M1440" t="s">
        <v>126</v>
      </c>
      <c r="N1440" t="s">
        <v>74</v>
      </c>
      <c r="O1440" t="s">
        <v>108</v>
      </c>
      <c r="P1440" t="s">
        <v>905</v>
      </c>
      <c r="Q1440" t="s">
        <v>73</v>
      </c>
      <c r="R1440" t="s">
        <v>1568</v>
      </c>
      <c r="S1440" t="s">
        <v>82</v>
      </c>
      <c r="T1440" t="s">
        <v>101</v>
      </c>
    </row>
    <row r="1441" spans="1:20" x14ac:dyDescent="0.25">
      <c r="A1441" s="1">
        <v>3999</v>
      </c>
      <c r="B1441" t="s">
        <v>21</v>
      </c>
      <c r="C1441" t="s">
        <v>39</v>
      </c>
      <c r="D1441" t="s">
        <v>66</v>
      </c>
      <c r="E1441" t="s">
        <v>49</v>
      </c>
      <c r="F1441" t="s">
        <v>74</v>
      </c>
      <c r="G1441" t="s">
        <v>83</v>
      </c>
      <c r="H1441" t="s">
        <v>409</v>
      </c>
      <c r="I1441" t="s">
        <v>75</v>
      </c>
      <c r="J1441" t="s">
        <v>79</v>
      </c>
      <c r="K1441" t="s">
        <v>1121</v>
      </c>
      <c r="L1441" t="s">
        <v>74</v>
      </c>
      <c r="M1441" t="s">
        <v>73</v>
      </c>
      <c r="N1441" t="s">
        <v>74</v>
      </c>
      <c r="O1441" t="s">
        <v>107</v>
      </c>
      <c r="P1441" t="s">
        <v>713</v>
      </c>
      <c r="Q1441" t="s">
        <v>73</v>
      </c>
      <c r="R1441" t="s">
        <v>1653</v>
      </c>
      <c r="S1441" t="s">
        <v>106</v>
      </c>
      <c r="T1441" t="s">
        <v>131</v>
      </c>
    </row>
    <row r="1442" spans="1:20" x14ac:dyDescent="0.25">
      <c r="A1442" s="1">
        <v>4000</v>
      </c>
      <c r="B1442" t="s">
        <v>21</v>
      </c>
      <c r="C1442" t="s">
        <v>24</v>
      </c>
      <c r="D1442" t="s">
        <v>67</v>
      </c>
      <c r="E1442" t="s">
        <v>48</v>
      </c>
      <c r="F1442" t="s">
        <v>73</v>
      </c>
      <c r="G1442" t="s">
        <v>81</v>
      </c>
      <c r="H1442" t="s">
        <v>745</v>
      </c>
      <c r="I1442" t="s">
        <v>90</v>
      </c>
      <c r="J1442" t="s">
        <v>79</v>
      </c>
      <c r="K1442" t="s">
        <v>1165</v>
      </c>
      <c r="L1442" t="s">
        <v>74</v>
      </c>
      <c r="M1442" t="s">
        <v>74</v>
      </c>
      <c r="N1442" t="s">
        <v>76</v>
      </c>
      <c r="O1442" t="s">
        <v>114</v>
      </c>
      <c r="P1442" t="s">
        <v>132</v>
      </c>
      <c r="Q1442" t="s">
        <v>74</v>
      </c>
      <c r="R1442" t="s">
        <v>2119</v>
      </c>
      <c r="S1442" t="s">
        <v>85</v>
      </c>
      <c r="T1442" t="s">
        <v>101</v>
      </c>
    </row>
    <row r="1443" spans="1:20" x14ac:dyDescent="0.25">
      <c r="A1443" s="1">
        <v>4001</v>
      </c>
      <c r="B1443" t="s">
        <v>21</v>
      </c>
      <c r="C1443" t="s">
        <v>25</v>
      </c>
      <c r="D1443" t="s">
        <v>67</v>
      </c>
      <c r="E1443" t="s">
        <v>60</v>
      </c>
      <c r="F1443" t="s">
        <v>74</v>
      </c>
      <c r="G1443" t="s">
        <v>87</v>
      </c>
      <c r="H1443" t="s">
        <v>120</v>
      </c>
      <c r="I1443" t="s">
        <v>90</v>
      </c>
      <c r="J1443" t="s">
        <v>105</v>
      </c>
      <c r="K1443" t="s">
        <v>1125</v>
      </c>
      <c r="L1443" t="s">
        <v>73</v>
      </c>
      <c r="M1443" t="s">
        <v>73</v>
      </c>
      <c r="N1443" t="s">
        <v>126</v>
      </c>
      <c r="O1443" t="s">
        <v>90</v>
      </c>
      <c r="P1443" t="s">
        <v>183</v>
      </c>
      <c r="Q1443" t="s">
        <v>74</v>
      </c>
      <c r="R1443" t="s">
        <v>1525</v>
      </c>
      <c r="S1443" t="s">
        <v>106</v>
      </c>
      <c r="T1443" t="s">
        <v>131</v>
      </c>
    </row>
    <row r="1444" spans="1:20" x14ac:dyDescent="0.25">
      <c r="A1444" s="1">
        <v>4002</v>
      </c>
      <c r="B1444" t="s">
        <v>21</v>
      </c>
      <c r="C1444" t="s">
        <v>26</v>
      </c>
      <c r="D1444" t="s">
        <v>67</v>
      </c>
      <c r="E1444" t="s">
        <v>46</v>
      </c>
      <c r="F1444" t="s">
        <v>73</v>
      </c>
      <c r="G1444" t="s">
        <v>102</v>
      </c>
      <c r="H1444" t="s">
        <v>444</v>
      </c>
      <c r="I1444" t="s">
        <v>106</v>
      </c>
      <c r="J1444" t="s">
        <v>103</v>
      </c>
      <c r="K1444" t="s">
        <v>718</v>
      </c>
      <c r="L1444" t="s">
        <v>74</v>
      </c>
      <c r="M1444" t="s">
        <v>74</v>
      </c>
      <c r="N1444" t="s">
        <v>126</v>
      </c>
      <c r="O1444" t="s">
        <v>105</v>
      </c>
      <c r="P1444" t="s">
        <v>1300</v>
      </c>
      <c r="Q1444" t="s">
        <v>126</v>
      </c>
      <c r="R1444" t="s">
        <v>1715</v>
      </c>
      <c r="S1444" t="s">
        <v>85</v>
      </c>
      <c r="T1444" t="s">
        <v>1116</v>
      </c>
    </row>
    <row r="1445" spans="1:20" x14ac:dyDescent="0.25">
      <c r="A1445" s="1">
        <v>4003</v>
      </c>
      <c r="B1445" t="s">
        <v>21</v>
      </c>
      <c r="C1445" t="s">
        <v>27</v>
      </c>
      <c r="D1445" t="s">
        <v>67</v>
      </c>
      <c r="E1445" t="s">
        <v>43</v>
      </c>
      <c r="F1445" t="s">
        <v>73</v>
      </c>
      <c r="G1445" t="s">
        <v>87</v>
      </c>
      <c r="H1445" t="s">
        <v>462</v>
      </c>
      <c r="I1445" t="s">
        <v>95</v>
      </c>
      <c r="J1445" t="s">
        <v>100</v>
      </c>
      <c r="K1445" t="s">
        <v>1258</v>
      </c>
      <c r="L1445" t="s">
        <v>74</v>
      </c>
      <c r="M1445" t="s">
        <v>126</v>
      </c>
      <c r="N1445" t="s">
        <v>1116</v>
      </c>
      <c r="O1445" t="s">
        <v>106</v>
      </c>
      <c r="P1445" t="s">
        <v>133</v>
      </c>
      <c r="Q1445" t="s">
        <v>73</v>
      </c>
      <c r="R1445" t="s">
        <v>2070</v>
      </c>
      <c r="S1445" t="s">
        <v>82</v>
      </c>
      <c r="T1445" t="s">
        <v>131</v>
      </c>
    </row>
    <row r="1446" spans="1:20" x14ac:dyDescent="0.25">
      <c r="A1446" s="1">
        <v>4004</v>
      </c>
      <c r="B1446" t="s">
        <v>21</v>
      </c>
      <c r="C1446" t="s">
        <v>28</v>
      </c>
      <c r="D1446" t="s">
        <v>67</v>
      </c>
      <c r="E1446" t="s">
        <v>55</v>
      </c>
      <c r="F1446" t="s">
        <v>74</v>
      </c>
      <c r="G1446" t="s">
        <v>79</v>
      </c>
      <c r="H1446" t="s">
        <v>441</v>
      </c>
      <c r="I1446" t="s">
        <v>117</v>
      </c>
      <c r="J1446" t="s">
        <v>96</v>
      </c>
      <c r="K1446" t="s">
        <v>133</v>
      </c>
      <c r="L1446" t="s">
        <v>73</v>
      </c>
      <c r="M1446" t="s">
        <v>74</v>
      </c>
      <c r="N1446" t="s">
        <v>126</v>
      </c>
      <c r="O1446" t="s">
        <v>97</v>
      </c>
      <c r="P1446" t="s">
        <v>1254</v>
      </c>
      <c r="Q1446" t="s">
        <v>126</v>
      </c>
      <c r="R1446" t="s">
        <v>1694</v>
      </c>
      <c r="S1446" t="s">
        <v>85</v>
      </c>
      <c r="T1446" t="s">
        <v>83</v>
      </c>
    </row>
    <row r="1447" spans="1:20" x14ac:dyDescent="0.25">
      <c r="A1447" s="1">
        <v>4005</v>
      </c>
      <c r="B1447" t="s">
        <v>21</v>
      </c>
      <c r="C1447" t="s">
        <v>40</v>
      </c>
      <c r="D1447" t="s">
        <v>67</v>
      </c>
      <c r="E1447" t="s">
        <v>56</v>
      </c>
      <c r="F1447" t="s">
        <v>73</v>
      </c>
      <c r="G1447" t="s">
        <v>82</v>
      </c>
      <c r="H1447" t="s">
        <v>340</v>
      </c>
      <c r="I1447" t="s">
        <v>99</v>
      </c>
      <c r="J1447" t="s">
        <v>93</v>
      </c>
      <c r="K1447" t="s">
        <v>1130</v>
      </c>
      <c r="L1447" t="s">
        <v>74</v>
      </c>
      <c r="M1447" t="s">
        <v>73</v>
      </c>
      <c r="N1447" t="s">
        <v>101</v>
      </c>
      <c r="O1447" t="s">
        <v>106</v>
      </c>
      <c r="P1447" t="s">
        <v>94</v>
      </c>
      <c r="Q1447" t="s">
        <v>73</v>
      </c>
      <c r="R1447" t="s">
        <v>1793</v>
      </c>
      <c r="S1447" t="s">
        <v>116</v>
      </c>
      <c r="T1447" t="s">
        <v>101</v>
      </c>
    </row>
    <row r="1448" spans="1:20" x14ac:dyDescent="0.25">
      <c r="A1448" s="1">
        <v>4006</v>
      </c>
      <c r="B1448" t="s">
        <v>21</v>
      </c>
      <c r="C1448" t="s">
        <v>29</v>
      </c>
      <c r="D1448" t="s">
        <v>67</v>
      </c>
      <c r="E1448" t="s">
        <v>47</v>
      </c>
      <c r="F1448" t="s">
        <v>74</v>
      </c>
      <c r="G1448" t="s">
        <v>96</v>
      </c>
      <c r="H1448" t="s">
        <v>211</v>
      </c>
      <c r="I1448" t="s">
        <v>75</v>
      </c>
      <c r="J1448" t="s">
        <v>79</v>
      </c>
      <c r="K1448" t="s">
        <v>1005</v>
      </c>
      <c r="L1448" t="s">
        <v>126</v>
      </c>
      <c r="M1448" t="s">
        <v>126</v>
      </c>
      <c r="N1448" t="s">
        <v>1116</v>
      </c>
      <c r="O1448" t="s">
        <v>75</v>
      </c>
      <c r="P1448" t="s">
        <v>444</v>
      </c>
      <c r="Q1448" t="s">
        <v>73</v>
      </c>
      <c r="R1448" t="s">
        <v>1772</v>
      </c>
      <c r="S1448" t="s">
        <v>116</v>
      </c>
      <c r="T1448" t="s">
        <v>101</v>
      </c>
    </row>
    <row r="1449" spans="1:20" x14ac:dyDescent="0.25">
      <c r="A1449" s="1">
        <v>4007</v>
      </c>
      <c r="B1449" t="s">
        <v>21</v>
      </c>
      <c r="C1449" t="s">
        <v>30</v>
      </c>
      <c r="D1449" t="s">
        <v>67</v>
      </c>
      <c r="E1449" t="s">
        <v>51</v>
      </c>
      <c r="F1449" t="s">
        <v>73</v>
      </c>
      <c r="G1449" t="s">
        <v>106</v>
      </c>
      <c r="H1449" t="s">
        <v>404</v>
      </c>
      <c r="I1449" t="s">
        <v>86</v>
      </c>
      <c r="J1449" t="s">
        <v>110</v>
      </c>
      <c r="K1449" t="s">
        <v>1364</v>
      </c>
      <c r="L1449" t="s">
        <v>73</v>
      </c>
      <c r="M1449" t="s">
        <v>73</v>
      </c>
      <c r="N1449" t="s">
        <v>126</v>
      </c>
      <c r="O1449" t="s">
        <v>103</v>
      </c>
      <c r="P1449" t="s">
        <v>444</v>
      </c>
      <c r="Q1449" t="s">
        <v>73</v>
      </c>
      <c r="R1449" t="s">
        <v>1885</v>
      </c>
      <c r="S1449" t="s">
        <v>85</v>
      </c>
      <c r="T1449" t="s">
        <v>126</v>
      </c>
    </row>
    <row r="1450" spans="1:20" x14ac:dyDescent="0.25">
      <c r="A1450" s="1">
        <v>4008</v>
      </c>
      <c r="B1450" t="s">
        <v>21</v>
      </c>
      <c r="C1450" t="s">
        <v>32</v>
      </c>
      <c r="D1450" t="s">
        <v>67</v>
      </c>
      <c r="E1450" t="s">
        <v>54</v>
      </c>
      <c r="F1450" t="s">
        <v>73</v>
      </c>
      <c r="G1450" t="s">
        <v>75</v>
      </c>
      <c r="H1450" t="s">
        <v>416</v>
      </c>
      <c r="I1450" t="s">
        <v>96</v>
      </c>
      <c r="J1450" t="s">
        <v>77</v>
      </c>
      <c r="K1450" t="s">
        <v>1155</v>
      </c>
      <c r="L1450" t="s">
        <v>126</v>
      </c>
      <c r="M1450" t="s">
        <v>74</v>
      </c>
      <c r="N1450" t="s">
        <v>101</v>
      </c>
      <c r="O1450" t="s">
        <v>113</v>
      </c>
      <c r="P1450" t="s">
        <v>444</v>
      </c>
      <c r="Q1450" t="s">
        <v>73</v>
      </c>
      <c r="R1450" t="s">
        <v>1868</v>
      </c>
      <c r="S1450" t="s">
        <v>106</v>
      </c>
      <c r="T1450" t="s">
        <v>83</v>
      </c>
    </row>
    <row r="1451" spans="1:20" x14ac:dyDescent="0.25">
      <c r="A1451" s="1">
        <v>4009</v>
      </c>
      <c r="B1451" t="s">
        <v>21</v>
      </c>
      <c r="C1451" t="s">
        <v>33</v>
      </c>
      <c r="D1451" t="s">
        <v>67</v>
      </c>
      <c r="E1451" t="s">
        <v>71</v>
      </c>
      <c r="F1451" t="s">
        <v>74</v>
      </c>
      <c r="G1451" t="s">
        <v>75</v>
      </c>
      <c r="H1451" t="s">
        <v>177</v>
      </c>
      <c r="I1451" t="s">
        <v>103</v>
      </c>
      <c r="J1451" t="s">
        <v>93</v>
      </c>
      <c r="K1451" t="s">
        <v>1266</v>
      </c>
      <c r="L1451" t="s">
        <v>74</v>
      </c>
      <c r="M1451" t="s">
        <v>1116</v>
      </c>
      <c r="N1451" t="s">
        <v>131</v>
      </c>
      <c r="O1451" t="s">
        <v>98</v>
      </c>
      <c r="P1451" t="s">
        <v>123</v>
      </c>
      <c r="Q1451" t="s">
        <v>74</v>
      </c>
      <c r="R1451" t="s">
        <v>1542</v>
      </c>
      <c r="S1451" t="s">
        <v>82</v>
      </c>
      <c r="T1451" t="s">
        <v>131</v>
      </c>
    </row>
    <row r="1452" spans="1:20" x14ac:dyDescent="0.25">
      <c r="A1452" s="1">
        <v>4010</v>
      </c>
      <c r="B1452" t="s">
        <v>21</v>
      </c>
      <c r="C1452" t="s">
        <v>34</v>
      </c>
      <c r="D1452" t="s">
        <v>67</v>
      </c>
      <c r="E1452" t="s">
        <v>52</v>
      </c>
      <c r="F1452" t="s">
        <v>74</v>
      </c>
      <c r="G1452" t="s">
        <v>94</v>
      </c>
      <c r="H1452" t="s">
        <v>1049</v>
      </c>
      <c r="I1452" t="s">
        <v>75</v>
      </c>
      <c r="J1452" t="s">
        <v>92</v>
      </c>
      <c r="K1452" t="s">
        <v>1191</v>
      </c>
      <c r="L1452" t="s">
        <v>101</v>
      </c>
      <c r="M1452" t="s">
        <v>73</v>
      </c>
      <c r="N1452" t="s">
        <v>1116</v>
      </c>
      <c r="O1452" t="s">
        <v>77</v>
      </c>
      <c r="P1452" t="s">
        <v>585</v>
      </c>
      <c r="Q1452" t="s">
        <v>74</v>
      </c>
      <c r="R1452" t="s">
        <v>1807</v>
      </c>
      <c r="S1452" t="s">
        <v>82</v>
      </c>
      <c r="T1452" t="s">
        <v>83</v>
      </c>
    </row>
    <row r="1453" spans="1:20" x14ac:dyDescent="0.25">
      <c r="A1453" s="1">
        <v>4011</v>
      </c>
      <c r="B1453" t="s">
        <v>21</v>
      </c>
      <c r="C1453" t="s">
        <v>35</v>
      </c>
      <c r="D1453" t="s">
        <v>67</v>
      </c>
      <c r="E1453" t="s">
        <v>47</v>
      </c>
      <c r="F1453" t="s">
        <v>73</v>
      </c>
      <c r="G1453" t="s">
        <v>90</v>
      </c>
      <c r="H1453" t="s">
        <v>949</v>
      </c>
      <c r="I1453" t="s">
        <v>98</v>
      </c>
      <c r="J1453" t="s">
        <v>111</v>
      </c>
      <c r="K1453" t="s">
        <v>1130</v>
      </c>
      <c r="L1453" t="s">
        <v>126</v>
      </c>
      <c r="M1453" t="s">
        <v>73</v>
      </c>
      <c r="N1453" t="s">
        <v>126</v>
      </c>
      <c r="O1453" t="s">
        <v>103</v>
      </c>
      <c r="P1453" t="s">
        <v>789</v>
      </c>
      <c r="Q1453" t="s">
        <v>73</v>
      </c>
      <c r="R1453" t="s">
        <v>1930</v>
      </c>
      <c r="S1453" t="s">
        <v>96</v>
      </c>
      <c r="T1453" t="s">
        <v>76</v>
      </c>
    </row>
    <row r="1454" spans="1:20" x14ac:dyDescent="0.25">
      <c r="A1454" s="1">
        <v>4012</v>
      </c>
      <c r="B1454" t="s">
        <v>21</v>
      </c>
      <c r="C1454" t="s">
        <v>36</v>
      </c>
      <c r="D1454" t="s">
        <v>67</v>
      </c>
      <c r="E1454" t="s">
        <v>43</v>
      </c>
      <c r="F1454" t="s">
        <v>74</v>
      </c>
      <c r="G1454" t="s">
        <v>105</v>
      </c>
      <c r="H1454" t="s">
        <v>881</v>
      </c>
      <c r="I1454" t="s">
        <v>90</v>
      </c>
      <c r="J1454" t="s">
        <v>80</v>
      </c>
      <c r="K1454" t="s">
        <v>1249</v>
      </c>
      <c r="L1454" t="s">
        <v>126</v>
      </c>
      <c r="M1454" t="s">
        <v>74</v>
      </c>
      <c r="N1454" t="s">
        <v>74</v>
      </c>
      <c r="O1454" t="s">
        <v>92</v>
      </c>
      <c r="P1454" t="s">
        <v>1085</v>
      </c>
      <c r="Q1454" t="s">
        <v>101</v>
      </c>
      <c r="R1454" t="s">
        <v>1671</v>
      </c>
      <c r="S1454" t="s">
        <v>78</v>
      </c>
      <c r="T1454" t="s">
        <v>1116</v>
      </c>
    </row>
    <row r="1455" spans="1:20" x14ac:dyDescent="0.25">
      <c r="A1455" s="1">
        <v>4013</v>
      </c>
      <c r="B1455" t="s">
        <v>21</v>
      </c>
      <c r="C1455" t="s">
        <v>37</v>
      </c>
      <c r="D1455" t="s">
        <v>67</v>
      </c>
      <c r="E1455" t="s">
        <v>63</v>
      </c>
      <c r="F1455" t="s">
        <v>74</v>
      </c>
      <c r="G1455" t="s">
        <v>86</v>
      </c>
      <c r="H1455" t="s">
        <v>340</v>
      </c>
      <c r="I1455" t="s">
        <v>103</v>
      </c>
      <c r="J1455" t="s">
        <v>80</v>
      </c>
      <c r="K1455" t="s">
        <v>1220</v>
      </c>
      <c r="L1455" t="s">
        <v>74</v>
      </c>
      <c r="M1455" t="s">
        <v>74</v>
      </c>
      <c r="N1455" t="s">
        <v>126</v>
      </c>
      <c r="O1455" t="s">
        <v>99</v>
      </c>
      <c r="P1455" t="s">
        <v>734</v>
      </c>
      <c r="Q1455" t="s">
        <v>126</v>
      </c>
      <c r="R1455" t="s">
        <v>2051</v>
      </c>
      <c r="S1455" t="s">
        <v>87</v>
      </c>
      <c r="T1455" t="s">
        <v>101</v>
      </c>
    </row>
    <row r="1456" spans="1:20" x14ac:dyDescent="0.25">
      <c r="A1456" s="1">
        <v>4014</v>
      </c>
      <c r="B1456" t="s">
        <v>21</v>
      </c>
      <c r="C1456" t="s">
        <v>38</v>
      </c>
      <c r="D1456" t="s">
        <v>67</v>
      </c>
      <c r="E1456" t="s">
        <v>53</v>
      </c>
      <c r="F1456" t="s">
        <v>73</v>
      </c>
      <c r="G1456" t="s">
        <v>83</v>
      </c>
      <c r="H1456" t="s">
        <v>189</v>
      </c>
      <c r="I1456" t="s">
        <v>117</v>
      </c>
      <c r="J1456" t="s">
        <v>75</v>
      </c>
      <c r="K1456" t="s">
        <v>122</v>
      </c>
      <c r="L1456" t="s">
        <v>74</v>
      </c>
      <c r="M1456" t="s">
        <v>74</v>
      </c>
      <c r="N1456" t="s">
        <v>76</v>
      </c>
      <c r="O1456" t="s">
        <v>94</v>
      </c>
      <c r="P1456" t="s">
        <v>1167</v>
      </c>
      <c r="Q1456" t="s">
        <v>73</v>
      </c>
      <c r="R1456" t="s">
        <v>1446</v>
      </c>
      <c r="S1456" t="s">
        <v>85</v>
      </c>
      <c r="T1456" t="s">
        <v>101</v>
      </c>
    </row>
    <row r="1457" spans="1:20" x14ac:dyDescent="0.25">
      <c r="A1457" s="1">
        <v>4015</v>
      </c>
      <c r="B1457" t="s">
        <v>21</v>
      </c>
      <c r="C1457" t="s">
        <v>39</v>
      </c>
      <c r="D1457" t="s">
        <v>67</v>
      </c>
      <c r="E1457" t="s">
        <v>48</v>
      </c>
      <c r="F1457" t="s">
        <v>74</v>
      </c>
      <c r="G1457" t="s">
        <v>77</v>
      </c>
      <c r="H1457" t="s">
        <v>504</v>
      </c>
      <c r="I1457" t="s">
        <v>89</v>
      </c>
      <c r="J1457" t="s">
        <v>79</v>
      </c>
      <c r="K1457" t="s">
        <v>1312</v>
      </c>
      <c r="L1457" t="s">
        <v>126</v>
      </c>
      <c r="M1457" t="s">
        <v>74</v>
      </c>
      <c r="N1457" t="s">
        <v>83</v>
      </c>
      <c r="O1457" t="s">
        <v>86</v>
      </c>
      <c r="P1457" t="s">
        <v>206</v>
      </c>
      <c r="Q1457" t="s">
        <v>74</v>
      </c>
      <c r="R1457" t="s">
        <v>1915</v>
      </c>
      <c r="S1457" t="s">
        <v>106</v>
      </c>
      <c r="T1457" t="s">
        <v>76</v>
      </c>
    </row>
    <row r="1458" spans="1:20" x14ac:dyDescent="0.25">
      <c r="A1458" s="1">
        <v>4016</v>
      </c>
      <c r="B1458" t="s">
        <v>21</v>
      </c>
      <c r="C1458" t="s">
        <v>24</v>
      </c>
      <c r="D1458" t="s">
        <v>68</v>
      </c>
      <c r="E1458" t="s">
        <v>45</v>
      </c>
      <c r="F1458" t="s">
        <v>74</v>
      </c>
      <c r="G1458" t="s">
        <v>102</v>
      </c>
      <c r="H1458" t="s">
        <v>243</v>
      </c>
      <c r="I1458" t="s">
        <v>96</v>
      </c>
      <c r="J1458" t="s">
        <v>114</v>
      </c>
      <c r="K1458" t="s">
        <v>1225</v>
      </c>
      <c r="L1458" t="s">
        <v>126</v>
      </c>
      <c r="M1458" t="s">
        <v>74</v>
      </c>
      <c r="N1458" t="s">
        <v>73</v>
      </c>
      <c r="O1458" t="s">
        <v>105</v>
      </c>
      <c r="P1458" t="s">
        <v>995</v>
      </c>
      <c r="Q1458" t="s">
        <v>73</v>
      </c>
      <c r="R1458" t="s">
        <v>1568</v>
      </c>
      <c r="S1458" t="s">
        <v>82</v>
      </c>
      <c r="T1458" t="s">
        <v>76</v>
      </c>
    </row>
    <row r="1459" spans="1:20" x14ac:dyDescent="0.25">
      <c r="A1459" s="1">
        <v>4017</v>
      </c>
      <c r="B1459" t="s">
        <v>21</v>
      </c>
      <c r="C1459" t="s">
        <v>25</v>
      </c>
      <c r="D1459" t="s">
        <v>68</v>
      </c>
      <c r="E1459" t="s">
        <v>69</v>
      </c>
      <c r="F1459" t="s">
        <v>73</v>
      </c>
      <c r="G1459" t="s">
        <v>85</v>
      </c>
      <c r="H1459" t="s">
        <v>163</v>
      </c>
      <c r="I1459" t="s">
        <v>102</v>
      </c>
      <c r="J1459" t="s">
        <v>91</v>
      </c>
      <c r="K1459" t="s">
        <v>1294</v>
      </c>
      <c r="L1459" t="s">
        <v>74</v>
      </c>
      <c r="M1459" t="s">
        <v>73</v>
      </c>
      <c r="N1459" t="s">
        <v>101</v>
      </c>
      <c r="O1459" t="s">
        <v>97</v>
      </c>
      <c r="P1459" t="s">
        <v>862</v>
      </c>
      <c r="Q1459" t="s">
        <v>73</v>
      </c>
      <c r="R1459" t="s">
        <v>1831</v>
      </c>
      <c r="S1459" t="s">
        <v>99</v>
      </c>
      <c r="T1459" t="s">
        <v>117</v>
      </c>
    </row>
    <row r="1460" spans="1:20" x14ac:dyDescent="0.25">
      <c r="A1460" s="1">
        <v>4018</v>
      </c>
      <c r="B1460" t="s">
        <v>21</v>
      </c>
      <c r="C1460" t="s">
        <v>26</v>
      </c>
      <c r="D1460" t="s">
        <v>68</v>
      </c>
      <c r="E1460" t="s">
        <v>58</v>
      </c>
      <c r="F1460" t="s">
        <v>74</v>
      </c>
      <c r="G1460" t="s">
        <v>88</v>
      </c>
      <c r="H1460" t="s">
        <v>1056</v>
      </c>
      <c r="I1460" t="s">
        <v>103</v>
      </c>
      <c r="J1460" t="s">
        <v>94</v>
      </c>
      <c r="K1460" t="s">
        <v>1320</v>
      </c>
      <c r="L1460" t="s">
        <v>101</v>
      </c>
      <c r="M1460" t="s">
        <v>73</v>
      </c>
      <c r="N1460" t="s">
        <v>73</v>
      </c>
      <c r="O1460" t="s">
        <v>107</v>
      </c>
      <c r="P1460" t="s">
        <v>1016</v>
      </c>
      <c r="Q1460" t="s">
        <v>126</v>
      </c>
      <c r="R1460" t="s">
        <v>1652</v>
      </c>
      <c r="S1460" t="s">
        <v>85</v>
      </c>
      <c r="T1460" t="s">
        <v>117</v>
      </c>
    </row>
    <row r="1461" spans="1:20" x14ac:dyDescent="0.25">
      <c r="A1461" s="1">
        <v>4019</v>
      </c>
      <c r="B1461" t="s">
        <v>21</v>
      </c>
      <c r="C1461" t="s">
        <v>27</v>
      </c>
      <c r="D1461" t="s">
        <v>68</v>
      </c>
      <c r="E1461" t="s">
        <v>41</v>
      </c>
      <c r="F1461" t="s">
        <v>73</v>
      </c>
      <c r="G1461" t="s">
        <v>81</v>
      </c>
      <c r="H1461" t="s">
        <v>626</v>
      </c>
      <c r="I1461" t="s">
        <v>108</v>
      </c>
      <c r="J1461" t="s">
        <v>122</v>
      </c>
      <c r="K1461" t="s">
        <v>1378</v>
      </c>
      <c r="L1461" t="s">
        <v>74</v>
      </c>
      <c r="M1461" t="s">
        <v>74</v>
      </c>
      <c r="N1461" t="s">
        <v>83</v>
      </c>
      <c r="O1461" t="s">
        <v>103</v>
      </c>
      <c r="P1461" t="s">
        <v>122</v>
      </c>
      <c r="Q1461" t="s">
        <v>73</v>
      </c>
      <c r="R1461" t="s">
        <v>1812</v>
      </c>
      <c r="S1461" t="s">
        <v>89</v>
      </c>
      <c r="T1461" t="s">
        <v>131</v>
      </c>
    </row>
    <row r="1462" spans="1:20" x14ac:dyDescent="0.25">
      <c r="A1462" s="1">
        <v>4020</v>
      </c>
      <c r="B1462" t="s">
        <v>21</v>
      </c>
      <c r="C1462" t="s">
        <v>28</v>
      </c>
      <c r="D1462" t="s">
        <v>68</v>
      </c>
      <c r="E1462" t="s">
        <v>54</v>
      </c>
      <c r="F1462" t="s">
        <v>73</v>
      </c>
      <c r="G1462" t="s">
        <v>92</v>
      </c>
      <c r="H1462" t="s">
        <v>575</v>
      </c>
      <c r="I1462" t="s">
        <v>103</v>
      </c>
      <c r="J1462" t="s">
        <v>93</v>
      </c>
      <c r="K1462" t="s">
        <v>1280</v>
      </c>
      <c r="L1462" t="s">
        <v>73</v>
      </c>
      <c r="M1462" t="s">
        <v>74</v>
      </c>
      <c r="N1462" t="s">
        <v>1116</v>
      </c>
      <c r="O1462" t="s">
        <v>80</v>
      </c>
      <c r="P1462" t="s">
        <v>1164</v>
      </c>
      <c r="Q1462" t="s">
        <v>126</v>
      </c>
      <c r="R1462" t="s">
        <v>1684</v>
      </c>
      <c r="S1462" t="s">
        <v>89</v>
      </c>
      <c r="T1462" t="s">
        <v>117</v>
      </c>
    </row>
    <row r="1463" spans="1:20" x14ac:dyDescent="0.25">
      <c r="A1463" s="1">
        <v>4021</v>
      </c>
      <c r="B1463" t="s">
        <v>21</v>
      </c>
      <c r="C1463" t="s">
        <v>40</v>
      </c>
      <c r="D1463" t="s">
        <v>68</v>
      </c>
      <c r="E1463" t="s">
        <v>72</v>
      </c>
      <c r="F1463" t="s">
        <v>73</v>
      </c>
      <c r="G1463" t="s">
        <v>92</v>
      </c>
      <c r="H1463" t="s">
        <v>552</v>
      </c>
      <c r="I1463" t="s">
        <v>114</v>
      </c>
      <c r="J1463" t="s">
        <v>97</v>
      </c>
      <c r="K1463" t="s">
        <v>1233</v>
      </c>
      <c r="L1463" t="s">
        <v>126</v>
      </c>
      <c r="M1463" t="s">
        <v>74</v>
      </c>
      <c r="N1463" t="s">
        <v>74</v>
      </c>
      <c r="O1463" t="s">
        <v>108</v>
      </c>
      <c r="P1463" t="s">
        <v>527</v>
      </c>
      <c r="Q1463" t="s">
        <v>74</v>
      </c>
      <c r="R1463" t="s">
        <v>2194</v>
      </c>
      <c r="S1463" t="s">
        <v>96</v>
      </c>
      <c r="T1463" t="s">
        <v>76</v>
      </c>
    </row>
    <row r="1464" spans="1:20" x14ac:dyDescent="0.25">
      <c r="A1464" s="1">
        <v>4022</v>
      </c>
      <c r="B1464" t="s">
        <v>21</v>
      </c>
      <c r="C1464" t="s">
        <v>29</v>
      </c>
      <c r="D1464" t="s">
        <v>68</v>
      </c>
      <c r="E1464" t="s">
        <v>49</v>
      </c>
      <c r="F1464" t="s">
        <v>74</v>
      </c>
      <c r="G1464" t="s">
        <v>104</v>
      </c>
      <c r="H1464" t="s">
        <v>1047</v>
      </c>
      <c r="I1464" t="s">
        <v>75</v>
      </c>
      <c r="J1464" t="s">
        <v>86</v>
      </c>
      <c r="K1464" t="s">
        <v>1185</v>
      </c>
      <c r="L1464" t="s">
        <v>101</v>
      </c>
      <c r="M1464" t="s">
        <v>73</v>
      </c>
      <c r="N1464" t="s">
        <v>73</v>
      </c>
      <c r="O1464" t="s">
        <v>84</v>
      </c>
      <c r="P1464" t="s">
        <v>1247</v>
      </c>
      <c r="Q1464" t="s">
        <v>101</v>
      </c>
      <c r="R1464" t="s">
        <v>1594</v>
      </c>
      <c r="S1464" t="s">
        <v>116</v>
      </c>
      <c r="T1464" t="s">
        <v>76</v>
      </c>
    </row>
    <row r="1465" spans="1:20" x14ac:dyDescent="0.25">
      <c r="A1465" s="1">
        <v>4023</v>
      </c>
      <c r="B1465" t="s">
        <v>21</v>
      </c>
      <c r="C1465" t="s">
        <v>30</v>
      </c>
      <c r="D1465" t="s">
        <v>68</v>
      </c>
      <c r="E1465" t="s">
        <v>66</v>
      </c>
      <c r="F1465" t="s">
        <v>73</v>
      </c>
      <c r="G1465" t="s">
        <v>108</v>
      </c>
      <c r="H1465" t="s">
        <v>179</v>
      </c>
      <c r="I1465" t="s">
        <v>81</v>
      </c>
      <c r="J1465" t="s">
        <v>107</v>
      </c>
      <c r="K1465" t="s">
        <v>1222</v>
      </c>
      <c r="L1465" t="s">
        <v>126</v>
      </c>
      <c r="M1465" t="s">
        <v>74</v>
      </c>
      <c r="N1465" t="s">
        <v>101</v>
      </c>
      <c r="O1465" t="s">
        <v>95</v>
      </c>
      <c r="P1465" t="s">
        <v>961</v>
      </c>
      <c r="Q1465" t="s">
        <v>74</v>
      </c>
      <c r="R1465" t="s">
        <v>1656</v>
      </c>
      <c r="S1465" t="s">
        <v>96</v>
      </c>
      <c r="T1465" t="s">
        <v>1116</v>
      </c>
    </row>
    <row r="1466" spans="1:20" x14ac:dyDescent="0.25">
      <c r="A1466" s="1">
        <v>4024</v>
      </c>
      <c r="B1466" t="s">
        <v>21</v>
      </c>
      <c r="C1466" t="s">
        <v>31</v>
      </c>
      <c r="D1466" t="s">
        <v>68</v>
      </c>
      <c r="E1466" t="s">
        <v>41</v>
      </c>
      <c r="F1466" t="s">
        <v>74</v>
      </c>
      <c r="G1466" t="s">
        <v>90</v>
      </c>
      <c r="H1466" t="s">
        <v>585</v>
      </c>
      <c r="I1466" t="s">
        <v>106</v>
      </c>
      <c r="J1466" t="s">
        <v>79</v>
      </c>
      <c r="K1466" t="s">
        <v>1128</v>
      </c>
      <c r="L1466" t="s">
        <v>126</v>
      </c>
      <c r="M1466" t="s">
        <v>74</v>
      </c>
      <c r="N1466" t="s">
        <v>73</v>
      </c>
      <c r="O1466" t="s">
        <v>84</v>
      </c>
      <c r="P1466" t="s">
        <v>1217</v>
      </c>
      <c r="Q1466" t="s">
        <v>73</v>
      </c>
      <c r="R1466" t="s">
        <v>1482</v>
      </c>
      <c r="S1466" t="s">
        <v>89</v>
      </c>
      <c r="T1466" t="s">
        <v>76</v>
      </c>
    </row>
    <row r="1467" spans="1:20" x14ac:dyDescent="0.25">
      <c r="A1467" s="1">
        <v>4025</v>
      </c>
      <c r="B1467" t="s">
        <v>21</v>
      </c>
      <c r="C1467" t="s">
        <v>32</v>
      </c>
      <c r="D1467" t="s">
        <v>68</v>
      </c>
      <c r="E1467" t="s">
        <v>61</v>
      </c>
      <c r="F1467" t="s">
        <v>74</v>
      </c>
      <c r="G1467" t="s">
        <v>98</v>
      </c>
      <c r="H1467" t="s">
        <v>565</v>
      </c>
      <c r="I1467" t="s">
        <v>94</v>
      </c>
      <c r="J1467" t="s">
        <v>97</v>
      </c>
      <c r="K1467" t="s">
        <v>1344</v>
      </c>
      <c r="L1467" t="s">
        <v>126</v>
      </c>
      <c r="M1467" t="s">
        <v>73</v>
      </c>
      <c r="N1467" t="s">
        <v>101</v>
      </c>
      <c r="O1467" t="s">
        <v>102</v>
      </c>
      <c r="P1467" t="s">
        <v>260</v>
      </c>
      <c r="Q1467" t="s">
        <v>73</v>
      </c>
      <c r="R1467" t="s">
        <v>95</v>
      </c>
      <c r="S1467" t="s">
        <v>96</v>
      </c>
      <c r="T1467" t="s">
        <v>131</v>
      </c>
    </row>
    <row r="1468" spans="1:20" x14ac:dyDescent="0.25">
      <c r="A1468" s="1">
        <v>4026</v>
      </c>
      <c r="B1468" t="s">
        <v>21</v>
      </c>
      <c r="C1468" t="s">
        <v>34</v>
      </c>
      <c r="D1468" t="s">
        <v>68</v>
      </c>
      <c r="E1468" t="s">
        <v>69</v>
      </c>
      <c r="F1468" t="s">
        <v>74</v>
      </c>
      <c r="G1468" t="s">
        <v>77</v>
      </c>
      <c r="H1468" t="s">
        <v>157</v>
      </c>
      <c r="I1468" t="s">
        <v>90</v>
      </c>
      <c r="J1468" t="s">
        <v>93</v>
      </c>
      <c r="K1468" t="s">
        <v>1134</v>
      </c>
      <c r="L1468" t="s">
        <v>126</v>
      </c>
      <c r="M1468" t="s">
        <v>74</v>
      </c>
      <c r="N1468" t="s">
        <v>73</v>
      </c>
      <c r="O1468" t="s">
        <v>79</v>
      </c>
      <c r="P1468" t="s">
        <v>806</v>
      </c>
      <c r="Q1468" t="s">
        <v>74</v>
      </c>
      <c r="R1468" t="s">
        <v>1412</v>
      </c>
      <c r="S1468" t="s">
        <v>82</v>
      </c>
      <c r="T1468" t="s">
        <v>131</v>
      </c>
    </row>
    <row r="1469" spans="1:20" x14ac:dyDescent="0.25">
      <c r="A1469" s="1">
        <v>4027</v>
      </c>
      <c r="B1469" t="s">
        <v>21</v>
      </c>
      <c r="C1469" t="s">
        <v>35</v>
      </c>
      <c r="D1469" t="s">
        <v>68</v>
      </c>
      <c r="E1469" t="s">
        <v>46</v>
      </c>
      <c r="F1469" t="s">
        <v>73</v>
      </c>
      <c r="G1469" t="s">
        <v>96</v>
      </c>
      <c r="H1469" t="s">
        <v>685</v>
      </c>
      <c r="I1469" t="s">
        <v>85</v>
      </c>
      <c r="J1469" t="s">
        <v>106</v>
      </c>
      <c r="K1469" t="s">
        <v>473</v>
      </c>
      <c r="L1469" t="s">
        <v>74</v>
      </c>
      <c r="M1469" t="s">
        <v>73</v>
      </c>
      <c r="N1469" t="s">
        <v>126</v>
      </c>
      <c r="O1469" t="s">
        <v>99</v>
      </c>
      <c r="P1469" t="s">
        <v>120</v>
      </c>
      <c r="Q1469" t="s">
        <v>73</v>
      </c>
      <c r="R1469" t="s">
        <v>2111</v>
      </c>
      <c r="S1469" t="s">
        <v>78</v>
      </c>
      <c r="T1469" t="s">
        <v>131</v>
      </c>
    </row>
    <row r="1470" spans="1:20" x14ac:dyDescent="0.25">
      <c r="A1470" s="1">
        <v>4028</v>
      </c>
      <c r="B1470" t="s">
        <v>21</v>
      </c>
      <c r="C1470" t="s">
        <v>36</v>
      </c>
      <c r="D1470" t="s">
        <v>68</v>
      </c>
      <c r="E1470" t="s">
        <v>53</v>
      </c>
      <c r="F1470" t="s">
        <v>73</v>
      </c>
      <c r="G1470" t="s">
        <v>89</v>
      </c>
      <c r="H1470" t="s">
        <v>438</v>
      </c>
      <c r="I1470" t="s">
        <v>90</v>
      </c>
      <c r="J1470" t="s">
        <v>105</v>
      </c>
      <c r="K1470" t="s">
        <v>1187</v>
      </c>
      <c r="L1470" t="s">
        <v>126</v>
      </c>
      <c r="M1470" t="s">
        <v>73</v>
      </c>
      <c r="N1470" t="s">
        <v>101</v>
      </c>
      <c r="O1470" t="s">
        <v>102</v>
      </c>
      <c r="P1470" t="s">
        <v>806</v>
      </c>
      <c r="Q1470" t="s">
        <v>73</v>
      </c>
      <c r="R1470" t="s">
        <v>2228</v>
      </c>
      <c r="S1470" t="s">
        <v>82</v>
      </c>
      <c r="T1470" t="s">
        <v>101</v>
      </c>
    </row>
    <row r="1471" spans="1:20" x14ac:dyDescent="0.25">
      <c r="A1471" s="1">
        <v>4029</v>
      </c>
      <c r="B1471" t="s">
        <v>21</v>
      </c>
      <c r="C1471" t="s">
        <v>37</v>
      </c>
      <c r="D1471" t="s">
        <v>68</v>
      </c>
      <c r="E1471" t="s">
        <v>71</v>
      </c>
      <c r="F1471" t="s">
        <v>74</v>
      </c>
      <c r="G1471" t="s">
        <v>102</v>
      </c>
      <c r="H1471" t="s">
        <v>651</v>
      </c>
      <c r="I1471" t="s">
        <v>102</v>
      </c>
      <c r="J1471" t="s">
        <v>108</v>
      </c>
      <c r="K1471" t="s">
        <v>1239</v>
      </c>
      <c r="L1471" t="s">
        <v>126</v>
      </c>
      <c r="M1471" t="s">
        <v>73</v>
      </c>
      <c r="N1471" t="s">
        <v>74</v>
      </c>
      <c r="O1471" t="s">
        <v>94</v>
      </c>
      <c r="P1471" t="s">
        <v>806</v>
      </c>
      <c r="Q1471" t="s">
        <v>73</v>
      </c>
      <c r="R1471" t="s">
        <v>1508</v>
      </c>
      <c r="S1471" t="s">
        <v>85</v>
      </c>
      <c r="T1471" t="s">
        <v>83</v>
      </c>
    </row>
    <row r="1472" spans="1:20" x14ac:dyDescent="0.25">
      <c r="A1472" s="1">
        <v>4030</v>
      </c>
      <c r="B1472" t="s">
        <v>21</v>
      </c>
      <c r="C1472" t="s">
        <v>38</v>
      </c>
      <c r="D1472" t="s">
        <v>68</v>
      </c>
      <c r="E1472" t="s">
        <v>55</v>
      </c>
      <c r="F1472" t="s">
        <v>74</v>
      </c>
      <c r="G1472" t="s">
        <v>108</v>
      </c>
      <c r="H1472" t="s">
        <v>303</v>
      </c>
      <c r="I1472" t="s">
        <v>107</v>
      </c>
      <c r="J1472" t="s">
        <v>125</v>
      </c>
      <c r="K1472" t="s">
        <v>1296</v>
      </c>
      <c r="L1472" t="s">
        <v>126</v>
      </c>
      <c r="M1472" t="s">
        <v>101</v>
      </c>
      <c r="N1472" t="s">
        <v>74</v>
      </c>
      <c r="O1472" t="s">
        <v>94</v>
      </c>
      <c r="P1472" t="s">
        <v>911</v>
      </c>
      <c r="Q1472" t="s">
        <v>126</v>
      </c>
      <c r="R1472" t="s">
        <v>1663</v>
      </c>
      <c r="S1472" t="s">
        <v>82</v>
      </c>
      <c r="T1472" t="s">
        <v>131</v>
      </c>
    </row>
    <row r="1473" spans="1:20" x14ac:dyDescent="0.25">
      <c r="A1473" s="1">
        <v>4031</v>
      </c>
      <c r="B1473" t="s">
        <v>21</v>
      </c>
      <c r="C1473" t="s">
        <v>39</v>
      </c>
      <c r="D1473" t="s">
        <v>68</v>
      </c>
      <c r="E1473" t="s">
        <v>58</v>
      </c>
      <c r="F1473" t="s">
        <v>73</v>
      </c>
      <c r="G1473" t="s">
        <v>82</v>
      </c>
      <c r="H1473" t="s">
        <v>597</v>
      </c>
      <c r="I1473" t="s">
        <v>90</v>
      </c>
      <c r="J1473" t="s">
        <v>93</v>
      </c>
      <c r="K1473" t="s">
        <v>1118</v>
      </c>
      <c r="L1473" t="s">
        <v>73</v>
      </c>
      <c r="M1473" t="s">
        <v>73</v>
      </c>
      <c r="N1473" t="s">
        <v>101</v>
      </c>
      <c r="O1473" t="s">
        <v>92</v>
      </c>
      <c r="P1473" t="s">
        <v>206</v>
      </c>
      <c r="Q1473" t="s">
        <v>74</v>
      </c>
      <c r="R1473" t="s">
        <v>2217</v>
      </c>
      <c r="S1473" t="s">
        <v>106</v>
      </c>
      <c r="T1473" t="s">
        <v>131</v>
      </c>
    </row>
    <row r="1474" spans="1:20" x14ac:dyDescent="0.25">
      <c r="A1474" s="1">
        <v>4032</v>
      </c>
      <c r="B1474" t="s">
        <v>21</v>
      </c>
      <c r="C1474" t="s">
        <v>24</v>
      </c>
      <c r="D1474" t="s">
        <v>69</v>
      </c>
      <c r="E1474" t="s">
        <v>52</v>
      </c>
      <c r="F1474" t="s">
        <v>73</v>
      </c>
      <c r="G1474" t="s">
        <v>75</v>
      </c>
      <c r="H1474" t="s">
        <v>718</v>
      </c>
      <c r="I1474" t="s">
        <v>94</v>
      </c>
      <c r="J1474" t="s">
        <v>112</v>
      </c>
      <c r="K1474" t="s">
        <v>1122</v>
      </c>
      <c r="L1474" t="s">
        <v>74</v>
      </c>
      <c r="M1474" t="s">
        <v>74</v>
      </c>
      <c r="N1474" t="s">
        <v>1116</v>
      </c>
      <c r="O1474" t="s">
        <v>94</v>
      </c>
      <c r="P1474" t="s">
        <v>718</v>
      </c>
      <c r="Q1474" t="s">
        <v>74</v>
      </c>
      <c r="R1474" t="s">
        <v>1422</v>
      </c>
      <c r="S1474" t="s">
        <v>89</v>
      </c>
      <c r="T1474" t="s">
        <v>87</v>
      </c>
    </row>
    <row r="1475" spans="1:20" x14ac:dyDescent="0.25">
      <c r="A1475" s="1">
        <v>4033</v>
      </c>
      <c r="B1475" t="s">
        <v>21</v>
      </c>
      <c r="C1475" t="s">
        <v>25</v>
      </c>
      <c r="D1475" t="s">
        <v>69</v>
      </c>
      <c r="E1475" t="s">
        <v>68</v>
      </c>
      <c r="F1475" t="s">
        <v>74</v>
      </c>
      <c r="G1475" t="s">
        <v>87</v>
      </c>
      <c r="H1475" t="s">
        <v>854</v>
      </c>
      <c r="I1475" t="s">
        <v>106</v>
      </c>
      <c r="J1475" t="s">
        <v>86</v>
      </c>
      <c r="K1475" t="s">
        <v>255</v>
      </c>
      <c r="L1475" t="s">
        <v>73</v>
      </c>
      <c r="M1475" t="s">
        <v>74</v>
      </c>
      <c r="N1475" t="s">
        <v>126</v>
      </c>
      <c r="O1475" t="s">
        <v>99</v>
      </c>
      <c r="P1475" t="s">
        <v>1164</v>
      </c>
      <c r="Q1475" t="s">
        <v>73</v>
      </c>
      <c r="R1475" t="s">
        <v>2242</v>
      </c>
      <c r="S1475" t="s">
        <v>85</v>
      </c>
      <c r="T1475" t="s">
        <v>126</v>
      </c>
    </row>
    <row r="1476" spans="1:20" x14ac:dyDescent="0.25">
      <c r="A1476" s="1">
        <v>4034</v>
      </c>
      <c r="B1476" t="s">
        <v>21</v>
      </c>
      <c r="C1476" t="s">
        <v>26</v>
      </c>
      <c r="D1476" t="s">
        <v>69</v>
      </c>
      <c r="E1476" t="s">
        <v>71</v>
      </c>
      <c r="F1476" t="s">
        <v>73</v>
      </c>
      <c r="G1476" t="s">
        <v>108</v>
      </c>
      <c r="H1476" t="s">
        <v>193</v>
      </c>
      <c r="I1476" t="s">
        <v>90</v>
      </c>
      <c r="J1476" t="s">
        <v>107</v>
      </c>
      <c r="K1476" t="s">
        <v>1324</v>
      </c>
      <c r="L1476" t="s">
        <v>126</v>
      </c>
      <c r="M1476" t="s">
        <v>73</v>
      </c>
      <c r="N1476" t="s">
        <v>73</v>
      </c>
      <c r="O1476" t="s">
        <v>80</v>
      </c>
      <c r="P1476" t="s">
        <v>1190</v>
      </c>
      <c r="Q1476" t="s">
        <v>74</v>
      </c>
      <c r="R1476" t="s">
        <v>1751</v>
      </c>
      <c r="S1476" t="s">
        <v>96</v>
      </c>
      <c r="T1476" t="s">
        <v>1116</v>
      </c>
    </row>
    <row r="1477" spans="1:20" x14ac:dyDescent="0.25">
      <c r="A1477" s="1">
        <v>4035</v>
      </c>
      <c r="B1477" t="s">
        <v>21</v>
      </c>
      <c r="C1477" t="s">
        <v>27</v>
      </c>
      <c r="D1477" t="s">
        <v>69</v>
      </c>
      <c r="E1477" t="s">
        <v>54</v>
      </c>
      <c r="F1477" t="s">
        <v>74</v>
      </c>
      <c r="G1477" t="s">
        <v>81</v>
      </c>
      <c r="H1477" t="s">
        <v>266</v>
      </c>
      <c r="I1477" t="s">
        <v>89</v>
      </c>
      <c r="J1477" t="s">
        <v>113</v>
      </c>
      <c r="K1477" t="s">
        <v>281</v>
      </c>
      <c r="L1477" t="s">
        <v>74</v>
      </c>
      <c r="M1477" t="s">
        <v>74</v>
      </c>
      <c r="N1477" t="s">
        <v>101</v>
      </c>
      <c r="O1477" t="s">
        <v>114</v>
      </c>
      <c r="P1477" t="s">
        <v>894</v>
      </c>
      <c r="Q1477" t="s">
        <v>74</v>
      </c>
      <c r="R1477" t="s">
        <v>173</v>
      </c>
      <c r="S1477" t="s">
        <v>96</v>
      </c>
      <c r="T1477" t="s">
        <v>83</v>
      </c>
    </row>
    <row r="1478" spans="1:20" x14ac:dyDescent="0.25">
      <c r="A1478" s="1">
        <v>4036</v>
      </c>
      <c r="B1478" t="s">
        <v>21</v>
      </c>
      <c r="C1478" t="s">
        <v>28</v>
      </c>
      <c r="D1478" t="s">
        <v>69</v>
      </c>
      <c r="E1478" t="s">
        <v>58</v>
      </c>
      <c r="F1478" t="s">
        <v>73</v>
      </c>
      <c r="G1478" t="s">
        <v>78</v>
      </c>
      <c r="H1478" t="s">
        <v>738</v>
      </c>
      <c r="I1478" t="s">
        <v>103</v>
      </c>
      <c r="J1478" t="s">
        <v>129</v>
      </c>
      <c r="K1478" t="s">
        <v>1251</v>
      </c>
      <c r="L1478" t="s">
        <v>73</v>
      </c>
      <c r="M1478" t="s">
        <v>126</v>
      </c>
      <c r="N1478" t="s">
        <v>126</v>
      </c>
      <c r="O1478" t="s">
        <v>103</v>
      </c>
      <c r="P1478" t="s">
        <v>544</v>
      </c>
      <c r="Q1478" t="s">
        <v>74</v>
      </c>
      <c r="R1478" t="s">
        <v>1900</v>
      </c>
      <c r="S1478" t="s">
        <v>106</v>
      </c>
      <c r="T1478" t="s">
        <v>117</v>
      </c>
    </row>
    <row r="1479" spans="1:20" x14ac:dyDescent="0.25">
      <c r="A1479" s="1">
        <v>4037</v>
      </c>
      <c r="B1479" t="s">
        <v>21</v>
      </c>
      <c r="C1479" t="s">
        <v>29</v>
      </c>
      <c r="D1479" t="s">
        <v>69</v>
      </c>
      <c r="E1479" t="s">
        <v>61</v>
      </c>
      <c r="F1479" t="s">
        <v>73</v>
      </c>
      <c r="G1479" t="s">
        <v>76</v>
      </c>
      <c r="H1479" t="s">
        <v>266</v>
      </c>
      <c r="I1479" t="s">
        <v>99</v>
      </c>
      <c r="J1479" t="s">
        <v>91</v>
      </c>
      <c r="K1479" t="s">
        <v>862</v>
      </c>
      <c r="L1479" t="s">
        <v>74</v>
      </c>
      <c r="M1479" t="s">
        <v>73</v>
      </c>
      <c r="N1479" t="s">
        <v>74</v>
      </c>
      <c r="O1479" t="s">
        <v>75</v>
      </c>
      <c r="P1479" t="s">
        <v>119</v>
      </c>
      <c r="Q1479" t="s">
        <v>73</v>
      </c>
      <c r="R1479" t="s">
        <v>2235</v>
      </c>
      <c r="S1479" t="s">
        <v>85</v>
      </c>
      <c r="T1479" t="s">
        <v>126</v>
      </c>
    </row>
    <row r="1480" spans="1:20" x14ac:dyDescent="0.25">
      <c r="A1480" s="1">
        <v>4038</v>
      </c>
      <c r="B1480" t="s">
        <v>21</v>
      </c>
      <c r="C1480" t="s">
        <v>30</v>
      </c>
      <c r="D1480" t="s">
        <v>69</v>
      </c>
      <c r="E1480" t="s">
        <v>53</v>
      </c>
      <c r="F1480" t="s">
        <v>74</v>
      </c>
      <c r="G1480" t="s">
        <v>105</v>
      </c>
      <c r="H1480" t="s">
        <v>435</v>
      </c>
      <c r="I1480" t="s">
        <v>99</v>
      </c>
      <c r="J1480" t="s">
        <v>79</v>
      </c>
      <c r="K1480" t="s">
        <v>1392</v>
      </c>
      <c r="L1480" t="s">
        <v>1116</v>
      </c>
      <c r="M1480" t="s">
        <v>101</v>
      </c>
      <c r="N1480" t="s">
        <v>131</v>
      </c>
      <c r="O1480" t="s">
        <v>93</v>
      </c>
      <c r="P1480" t="s">
        <v>899</v>
      </c>
      <c r="Q1480" t="s">
        <v>74</v>
      </c>
      <c r="R1480" t="s">
        <v>1485</v>
      </c>
      <c r="S1480" t="s">
        <v>78</v>
      </c>
      <c r="T1480" t="s">
        <v>126</v>
      </c>
    </row>
    <row r="1481" spans="1:20" x14ac:dyDescent="0.25">
      <c r="A1481" s="1">
        <v>4039</v>
      </c>
      <c r="B1481" t="s">
        <v>21</v>
      </c>
      <c r="C1481" t="s">
        <v>31</v>
      </c>
      <c r="D1481" t="s">
        <v>69</v>
      </c>
      <c r="E1481" t="s">
        <v>72</v>
      </c>
      <c r="F1481" t="s">
        <v>74</v>
      </c>
      <c r="G1481" t="s">
        <v>75</v>
      </c>
      <c r="H1481" t="s">
        <v>445</v>
      </c>
      <c r="I1481" t="s">
        <v>98</v>
      </c>
      <c r="J1481" t="s">
        <v>95</v>
      </c>
      <c r="K1481" t="s">
        <v>1242</v>
      </c>
      <c r="L1481" t="s">
        <v>73</v>
      </c>
      <c r="M1481" t="s">
        <v>73</v>
      </c>
      <c r="N1481" t="s">
        <v>83</v>
      </c>
      <c r="O1481" t="s">
        <v>102</v>
      </c>
      <c r="P1481" t="s">
        <v>122</v>
      </c>
      <c r="Q1481" t="s">
        <v>126</v>
      </c>
      <c r="R1481" t="s">
        <v>1487</v>
      </c>
      <c r="S1481" t="s">
        <v>82</v>
      </c>
      <c r="T1481" t="s">
        <v>1116</v>
      </c>
    </row>
    <row r="1482" spans="1:20" x14ac:dyDescent="0.25">
      <c r="A1482" s="1">
        <v>4040</v>
      </c>
      <c r="B1482" t="s">
        <v>21</v>
      </c>
      <c r="C1482" t="s">
        <v>32</v>
      </c>
      <c r="D1482" t="s">
        <v>69</v>
      </c>
      <c r="E1482" t="s">
        <v>41</v>
      </c>
      <c r="F1482" t="s">
        <v>73</v>
      </c>
      <c r="G1482" t="s">
        <v>89</v>
      </c>
      <c r="H1482" t="s">
        <v>505</v>
      </c>
      <c r="I1482" t="s">
        <v>77</v>
      </c>
      <c r="J1482" t="s">
        <v>129</v>
      </c>
      <c r="K1482" t="s">
        <v>1145</v>
      </c>
      <c r="L1482" t="s">
        <v>74</v>
      </c>
      <c r="M1482" t="s">
        <v>73</v>
      </c>
      <c r="N1482" t="s">
        <v>126</v>
      </c>
      <c r="O1482" t="s">
        <v>77</v>
      </c>
      <c r="P1482" t="s">
        <v>93</v>
      </c>
      <c r="Q1482" t="s">
        <v>74</v>
      </c>
      <c r="R1482" t="s">
        <v>1557</v>
      </c>
      <c r="S1482" t="s">
        <v>106</v>
      </c>
      <c r="T1482" t="s">
        <v>83</v>
      </c>
    </row>
    <row r="1483" spans="1:20" x14ac:dyDescent="0.25">
      <c r="A1483" s="1">
        <v>4041</v>
      </c>
      <c r="B1483" t="s">
        <v>21</v>
      </c>
      <c r="C1483" t="s">
        <v>33</v>
      </c>
      <c r="D1483" t="s">
        <v>69</v>
      </c>
      <c r="E1483" t="s">
        <v>42</v>
      </c>
      <c r="F1483" t="s">
        <v>74</v>
      </c>
      <c r="G1483" t="s">
        <v>93</v>
      </c>
      <c r="H1483" t="s">
        <v>525</v>
      </c>
      <c r="I1483" t="s">
        <v>99</v>
      </c>
      <c r="J1483" t="s">
        <v>86</v>
      </c>
      <c r="K1483" t="s">
        <v>1124</v>
      </c>
      <c r="L1483" t="s">
        <v>126</v>
      </c>
      <c r="M1483" t="s">
        <v>73</v>
      </c>
      <c r="N1483" t="s">
        <v>74</v>
      </c>
      <c r="O1483" t="s">
        <v>79</v>
      </c>
      <c r="P1483" t="s">
        <v>255</v>
      </c>
      <c r="Q1483" t="s">
        <v>74</v>
      </c>
      <c r="R1483" t="s">
        <v>1417</v>
      </c>
      <c r="S1483" t="s">
        <v>96</v>
      </c>
      <c r="T1483" t="s">
        <v>87</v>
      </c>
    </row>
    <row r="1484" spans="1:20" x14ac:dyDescent="0.25">
      <c r="A1484" s="1">
        <v>4042</v>
      </c>
      <c r="B1484" t="s">
        <v>21</v>
      </c>
      <c r="C1484" t="s">
        <v>34</v>
      </c>
      <c r="D1484" t="s">
        <v>69</v>
      </c>
      <c r="E1484" t="s">
        <v>68</v>
      </c>
      <c r="F1484" t="s">
        <v>73</v>
      </c>
      <c r="G1484" t="s">
        <v>82</v>
      </c>
      <c r="H1484" t="s">
        <v>510</v>
      </c>
      <c r="I1484" t="s">
        <v>77</v>
      </c>
      <c r="J1484" t="s">
        <v>104</v>
      </c>
      <c r="K1484" t="s">
        <v>1155</v>
      </c>
      <c r="L1484" t="s">
        <v>74</v>
      </c>
      <c r="M1484" t="s">
        <v>74</v>
      </c>
      <c r="N1484" t="s">
        <v>101</v>
      </c>
      <c r="O1484" t="s">
        <v>77</v>
      </c>
      <c r="P1484" t="s">
        <v>718</v>
      </c>
      <c r="Q1484" t="s">
        <v>73</v>
      </c>
      <c r="R1484" t="s">
        <v>1421</v>
      </c>
      <c r="S1484" t="s">
        <v>89</v>
      </c>
      <c r="T1484" t="s">
        <v>131</v>
      </c>
    </row>
    <row r="1485" spans="1:20" x14ac:dyDescent="0.25">
      <c r="A1485" s="1">
        <v>4043</v>
      </c>
      <c r="B1485" t="s">
        <v>21</v>
      </c>
      <c r="C1485" t="s">
        <v>35</v>
      </c>
      <c r="D1485" t="s">
        <v>69</v>
      </c>
      <c r="E1485" t="s">
        <v>66</v>
      </c>
      <c r="F1485" t="s">
        <v>74</v>
      </c>
      <c r="G1485" t="s">
        <v>78</v>
      </c>
      <c r="H1485" t="s">
        <v>328</v>
      </c>
      <c r="I1485" t="s">
        <v>113</v>
      </c>
      <c r="J1485" t="s">
        <v>110</v>
      </c>
      <c r="K1485" t="s">
        <v>1201</v>
      </c>
      <c r="L1485" t="s">
        <v>74</v>
      </c>
      <c r="M1485" t="s">
        <v>74</v>
      </c>
      <c r="N1485" t="s">
        <v>101</v>
      </c>
      <c r="O1485" t="s">
        <v>92</v>
      </c>
      <c r="P1485" t="s">
        <v>894</v>
      </c>
      <c r="Q1485" t="s">
        <v>73</v>
      </c>
      <c r="R1485" t="s">
        <v>642</v>
      </c>
      <c r="S1485" t="s">
        <v>89</v>
      </c>
      <c r="T1485" t="s">
        <v>117</v>
      </c>
    </row>
    <row r="1486" spans="1:20" x14ac:dyDescent="0.25">
      <c r="A1486" s="1">
        <v>4044</v>
      </c>
      <c r="B1486" t="s">
        <v>21</v>
      </c>
      <c r="C1486" t="s">
        <v>36</v>
      </c>
      <c r="D1486" t="s">
        <v>69</v>
      </c>
      <c r="E1486" t="s">
        <v>55</v>
      </c>
      <c r="F1486" t="s">
        <v>73</v>
      </c>
      <c r="G1486" t="s">
        <v>79</v>
      </c>
      <c r="H1486" t="s">
        <v>774</v>
      </c>
      <c r="I1486" t="s">
        <v>81</v>
      </c>
      <c r="J1486" t="s">
        <v>86</v>
      </c>
      <c r="K1486" t="s">
        <v>1298</v>
      </c>
      <c r="L1486" t="s">
        <v>126</v>
      </c>
      <c r="M1486" t="s">
        <v>73</v>
      </c>
      <c r="N1486" t="s">
        <v>73</v>
      </c>
      <c r="O1486" t="s">
        <v>91</v>
      </c>
      <c r="P1486" t="s">
        <v>1076</v>
      </c>
      <c r="Q1486" t="s">
        <v>74</v>
      </c>
      <c r="R1486" t="s">
        <v>1644</v>
      </c>
      <c r="S1486" t="s">
        <v>82</v>
      </c>
      <c r="T1486" t="s">
        <v>1116</v>
      </c>
    </row>
    <row r="1487" spans="1:20" x14ac:dyDescent="0.25">
      <c r="A1487" s="1">
        <v>4045</v>
      </c>
      <c r="B1487" t="s">
        <v>21</v>
      </c>
      <c r="C1487" t="s">
        <v>37</v>
      </c>
      <c r="D1487" t="s">
        <v>69</v>
      </c>
      <c r="E1487" t="s">
        <v>58</v>
      </c>
      <c r="F1487" t="s">
        <v>74</v>
      </c>
      <c r="G1487" t="s">
        <v>112</v>
      </c>
      <c r="H1487" t="s">
        <v>230</v>
      </c>
      <c r="I1487" t="s">
        <v>106</v>
      </c>
      <c r="J1487" t="s">
        <v>102</v>
      </c>
      <c r="K1487" t="s">
        <v>1005</v>
      </c>
      <c r="L1487" t="s">
        <v>126</v>
      </c>
      <c r="M1487" t="s">
        <v>74</v>
      </c>
      <c r="N1487" t="s">
        <v>126</v>
      </c>
      <c r="O1487" t="s">
        <v>84</v>
      </c>
      <c r="P1487" t="s">
        <v>1163</v>
      </c>
      <c r="Q1487" t="s">
        <v>101</v>
      </c>
      <c r="R1487" t="s">
        <v>1964</v>
      </c>
      <c r="S1487" t="s">
        <v>89</v>
      </c>
      <c r="T1487" t="s">
        <v>83</v>
      </c>
    </row>
    <row r="1488" spans="1:20" x14ac:dyDescent="0.25">
      <c r="A1488" s="1">
        <v>4046</v>
      </c>
      <c r="B1488" t="s">
        <v>21</v>
      </c>
      <c r="C1488" t="s">
        <v>38</v>
      </c>
      <c r="D1488" t="s">
        <v>69</v>
      </c>
      <c r="E1488" t="s">
        <v>49</v>
      </c>
      <c r="F1488" t="s">
        <v>73</v>
      </c>
      <c r="G1488" t="s">
        <v>85</v>
      </c>
      <c r="H1488" t="s">
        <v>612</v>
      </c>
      <c r="I1488" t="s">
        <v>98</v>
      </c>
      <c r="J1488" t="s">
        <v>93</v>
      </c>
      <c r="K1488" t="s">
        <v>1168</v>
      </c>
      <c r="L1488" t="s">
        <v>73</v>
      </c>
      <c r="M1488" t="s">
        <v>126</v>
      </c>
      <c r="N1488" t="s">
        <v>1116</v>
      </c>
      <c r="O1488" t="s">
        <v>79</v>
      </c>
      <c r="P1488" t="s">
        <v>1047</v>
      </c>
      <c r="Q1488" t="s">
        <v>73</v>
      </c>
      <c r="R1488" t="s">
        <v>1594</v>
      </c>
      <c r="S1488" t="s">
        <v>82</v>
      </c>
      <c r="T1488" t="s">
        <v>83</v>
      </c>
    </row>
    <row r="1489" spans="1:20" x14ac:dyDescent="0.25">
      <c r="A1489" s="1">
        <v>4047</v>
      </c>
      <c r="B1489" t="s">
        <v>21</v>
      </c>
      <c r="C1489" t="s">
        <v>39</v>
      </c>
      <c r="D1489" t="s">
        <v>69</v>
      </c>
      <c r="E1489" t="s">
        <v>41</v>
      </c>
      <c r="F1489" t="s">
        <v>74</v>
      </c>
      <c r="G1489" t="s">
        <v>92</v>
      </c>
      <c r="H1489" t="s">
        <v>608</v>
      </c>
      <c r="I1489" t="s">
        <v>106</v>
      </c>
      <c r="J1489" t="s">
        <v>93</v>
      </c>
      <c r="K1489" t="s">
        <v>1299</v>
      </c>
      <c r="L1489" t="s">
        <v>74</v>
      </c>
      <c r="M1489" t="s">
        <v>74</v>
      </c>
      <c r="N1489" t="s">
        <v>74</v>
      </c>
      <c r="O1489" t="s">
        <v>108</v>
      </c>
      <c r="P1489" t="s">
        <v>995</v>
      </c>
      <c r="Q1489" t="s">
        <v>74</v>
      </c>
      <c r="R1489" t="s">
        <v>2075</v>
      </c>
      <c r="S1489" t="s">
        <v>96</v>
      </c>
      <c r="T1489" t="s">
        <v>1116</v>
      </c>
    </row>
    <row r="1490" spans="1:20" x14ac:dyDescent="0.25">
      <c r="A1490" s="1">
        <v>4048</v>
      </c>
      <c r="B1490" t="s">
        <v>21</v>
      </c>
      <c r="C1490" t="s">
        <v>25</v>
      </c>
      <c r="D1490" t="s">
        <v>70</v>
      </c>
      <c r="E1490" t="s">
        <v>46</v>
      </c>
      <c r="F1490" t="s">
        <v>74</v>
      </c>
      <c r="G1490" t="s">
        <v>76</v>
      </c>
      <c r="H1490" t="s">
        <v>259</v>
      </c>
      <c r="I1490" t="s">
        <v>95</v>
      </c>
      <c r="J1490" t="s">
        <v>110</v>
      </c>
      <c r="K1490" t="s">
        <v>1246</v>
      </c>
      <c r="L1490" t="s">
        <v>74</v>
      </c>
      <c r="M1490" t="s">
        <v>126</v>
      </c>
      <c r="N1490" t="s">
        <v>74</v>
      </c>
      <c r="O1490" t="s">
        <v>89</v>
      </c>
      <c r="P1490" t="s">
        <v>90</v>
      </c>
      <c r="Q1490" t="s">
        <v>73</v>
      </c>
      <c r="R1490" t="s">
        <v>1720</v>
      </c>
      <c r="S1490" t="s">
        <v>96</v>
      </c>
      <c r="T1490" t="s">
        <v>76</v>
      </c>
    </row>
    <row r="1491" spans="1:20" x14ac:dyDescent="0.25">
      <c r="A1491" s="1">
        <v>4049</v>
      </c>
      <c r="B1491" t="s">
        <v>21</v>
      </c>
      <c r="C1491" t="s">
        <v>26</v>
      </c>
      <c r="D1491" t="s">
        <v>70</v>
      </c>
      <c r="E1491" t="s">
        <v>60</v>
      </c>
      <c r="F1491" t="s">
        <v>73</v>
      </c>
      <c r="G1491" t="s">
        <v>93</v>
      </c>
      <c r="H1491" t="s">
        <v>1059</v>
      </c>
      <c r="I1491" t="s">
        <v>114</v>
      </c>
      <c r="J1491" t="s">
        <v>108</v>
      </c>
      <c r="K1491" t="s">
        <v>1310</v>
      </c>
      <c r="L1491" t="s">
        <v>101</v>
      </c>
      <c r="M1491" t="s">
        <v>73</v>
      </c>
      <c r="N1491" t="s">
        <v>73</v>
      </c>
      <c r="O1491" t="s">
        <v>97</v>
      </c>
      <c r="P1491" t="s">
        <v>765</v>
      </c>
      <c r="Q1491" t="s">
        <v>74</v>
      </c>
      <c r="R1491" t="s">
        <v>1723</v>
      </c>
      <c r="S1491" t="s">
        <v>82</v>
      </c>
      <c r="T1491" t="s">
        <v>76</v>
      </c>
    </row>
    <row r="1492" spans="1:20" x14ac:dyDescent="0.25">
      <c r="A1492" s="1">
        <v>4050</v>
      </c>
      <c r="B1492" t="s">
        <v>21</v>
      </c>
      <c r="C1492" t="s">
        <v>27</v>
      </c>
      <c r="D1492" t="s">
        <v>70</v>
      </c>
      <c r="E1492" t="s">
        <v>61</v>
      </c>
      <c r="F1492" t="s">
        <v>74</v>
      </c>
      <c r="G1492" t="s">
        <v>102</v>
      </c>
      <c r="H1492" t="s">
        <v>289</v>
      </c>
      <c r="I1492" t="s">
        <v>79</v>
      </c>
      <c r="J1492" t="s">
        <v>100</v>
      </c>
      <c r="K1492" t="s">
        <v>1280</v>
      </c>
      <c r="L1492" t="s">
        <v>126</v>
      </c>
      <c r="M1492" t="s">
        <v>73</v>
      </c>
      <c r="N1492" t="s">
        <v>73</v>
      </c>
      <c r="O1492" t="s">
        <v>94</v>
      </c>
      <c r="P1492" t="s">
        <v>183</v>
      </c>
      <c r="Q1492" t="s">
        <v>74</v>
      </c>
      <c r="R1492" t="s">
        <v>2062</v>
      </c>
      <c r="S1492" t="s">
        <v>75</v>
      </c>
      <c r="T1492" t="s">
        <v>117</v>
      </c>
    </row>
    <row r="1493" spans="1:20" x14ac:dyDescent="0.25">
      <c r="A1493" s="1">
        <v>4051</v>
      </c>
      <c r="B1493" t="s">
        <v>21</v>
      </c>
      <c r="C1493" t="s">
        <v>28</v>
      </c>
      <c r="D1493" t="s">
        <v>70</v>
      </c>
      <c r="E1493" t="s">
        <v>63</v>
      </c>
      <c r="F1493" t="s">
        <v>74</v>
      </c>
      <c r="G1493" t="s">
        <v>99</v>
      </c>
      <c r="H1493" t="s">
        <v>504</v>
      </c>
      <c r="I1493" t="s">
        <v>79</v>
      </c>
      <c r="J1493" t="s">
        <v>104</v>
      </c>
      <c r="K1493" t="s">
        <v>1226</v>
      </c>
      <c r="L1493" t="s">
        <v>74</v>
      </c>
      <c r="M1493" t="s">
        <v>74</v>
      </c>
      <c r="N1493" t="s">
        <v>101</v>
      </c>
      <c r="O1493" t="s">
        <v>102</v>
      </c>
      <c r="P1493" t="s">
        <v>334</v>
      </c>
      <c r="Q1493" t="s">
        <v>73</v>
      </c>
      <c r="R1493" t="s">
        <v>1660</v>
      </c>
      <c r="S1493" t="s">
        <v>85</v>
      </c>
      <c r="T1493" t="s">
        <v>1116</v>
      </c>
    </row>
    <row r="1494" spans="1:20" x14ac:dyDescent="0.25">
      <c r="A1494" s="1">
        <v>4052</v>
      </c>
      <c r="B1494" t="s">
        <v>21</v>
      </c>
      <c r="C1494" t="s">
        <v>40</v>
      </c>
      <c r="D1494" t="s">
        <v>70</v>
      </c>
      <c r="E1494" t="s">
        <v>41</v>
      </c>
      <c r="F1494" t="s">
        <v>73</v>
      </c>
      <c r="G1494" t="s">
        <v>105</v>
      </c>
      <c r="H1494" t="s">
        <v>934</v>
      </c>
      <c r="I1494" t="s">
        <v>81</v>
      </c>
      <c r="J1494" t="s">
        <v>103</v>
      </c>
      <c r="K1494" t="s">
        <v>1312</v>
      </c>
      <c r="L1494" t="s">
        <v>101</v>
      </c>
      <c r="M1494" t="s">
        <v>74</v>
      </c>
      <c r="N1494" t="s">
        <v>126</v>
      </c>
      <c r="O1494" t="s">
        <v>80</v>
      </c>
      <c r="P1494" t="s">
        <v>1314</v>
      </c>
      <c r="Q1494" t="s">
        <v>126</v>
      </c>
      <c r="R1494" t="s">
        <v>1787</v>
      </c>
      <c r="S1494" t="s">
        <v>87</v>
      </c>
      <c r="T1494" t="s">
        <v>1116</v>
      </c>
    </row>
    <row r="1495" spans="1:20" x14ac:dyDescent="0.25">
      <c r="A1495" s="1">
        <v>4053</v>
      </c>
      <c r="B1495" t="s">
        <v>21</v>
      </c>
      <c r="C1495" t="s">
        <v>29</v>
      </c>
      <c r="D1495" t="s">
        <v>70</v>
      </c>
      <c r="E1495" t="s">
        <v>44</v>
      </c>
      <c r="F1495" t="s">
        <v>73</v>
      </c>
      <c r="G1495" t="s">
        <v>79</v>
      </c>
      <c r="H1495" t="s">
        <v>723</v>
      </c>
      <c r="I1495" t="s">
        <v>90</v>
      </c>
      <c r="J1495" t="s">
        <v>108</v>
      </c>
      <c r="K1495" t="s">
        <v>1249</v>
      </c>
      <c r="L1495" t="s">
        <v>74</v>
      </c>
      <c r="M1495" t="s">
        <v>73</v>
      </c>
      <c r="N1495" t="s">
        <v>74</v>
      </c>
      <c r="O1495" t="s">
        <v>108</v>
      </c>
      <c r="P1495" t="s">
        <v>1133</v>
      </c>
      <c r="Q1495" t="s">
        <v>126</v>
      </c>
      <c r="R1495" t="s">
        <v>1824</v>
      </c>
      <c r="S1495" t="s">
        <v>89</v>
      </c>
      <c r="T1495" t="s">
        <v>78</v>
      </c>
    </row>
    <row r="1496" spans="1:20" x14ac:dyDescent="0.25">
      <c r="A1496" s="1">
        <v>4054</v>
      </c>
      <c r="B1496" t="s">
        <v>21</v>
      </c>
      <c r="C1496" t="s">
        <v>30</v>
      </c>
      <c r="D1496" t="s">
        <v>70</v>
      </c>
      <c r="E1496" t="s">
        <v>45</v>
      </c>
      <c r="F1496" t="s">
        <v>74</v>
      </c>
      <c r="G1496" t="s">
        <v>75</v>
      </c>
      <c r="H1496" t="s">
        <v>181</v>
      </c>
      <c r="I1496" t="s">
        <v>81</v>
      </c>
      <c r="J1496" t="s">
        <v>107</v>
      </c>
      <c r="K1496" t="s">
        <v>1168</v>
      </c>
      <c r="L1496" t="s">
        <v>74</v>
      </c>
      <c r="M1496" t="s">
        <v>74</v>
      </c>
      <c r="N1496" t="s">
        <v>73</v>
      </c>
      <c r="O1496" t="s">
        <v>95</v>
      </c>
      <c r="P1496" t="s">
        <v>544</v>
      </c>
      <c r="Q1496" t="s">
        <v>74</v>
      </c>
      <c r="R1496" t="s">
        <v>1942</v>
      </c>
      <c r="S1496" t="s">
        <v>75</v>
      </c>
      <c r="T1496" t="s">
        <v>117</v>
      </c>
    </row>
    <row r="1497" spans="1:20" x14ac:dyDescent="0.25">
      <c r="A1497" s="1">
        <v>4055</v>
      </c>
      <c r="B1497" t="s">
        <v>21</v>
      </c>
      <c r="C1497" t="s">
        <v>31</v>
      </c>
      <c r="D1497" t="s">
        <v>70</v>
      </c>
      <c r="E1497" t="s">
        <v>64</v>
      </c>
      <c r="F1497" t="s">
        <v>73</v>
      </c>
      <c r="G1497" t="s">
        <v>79</v>
      </c>
      <c r="H1497" t="s">
        <v>981</v>
      </c>
      <c r="I1497" t="s">
        <v>103</v>
      </c>
      <c r="J1497" t="s">
        <v>86</v>
      </c>
      <c r="K1497" t="s">
        <v>1145</v>
      </c>
      <c r="L1497" t="s">
        <v>126</v>
      </c>
      <c r="M1497" t="s">
        <v>73</v>
      </c>
      <c r="N1497" t="s">
        <v>74</v>
      </c>
      <c r="O1497" t="s">
        <v>107</v>
      </c>
      <c r="P1497" t="s">
        <v>782</v>
      </c>
      <c r="Q1497" t="s">
        <v>74</v>
      </c>
      <c r="R1497" t="s">
        <v>1733</v>
      </c>
      <c r="S1497" t="s">
        <v>82</v>
      </c>
      <c r="T1497" t="s">
        <v>76</v>
      </c>
    </row>
    <row r="1498" spans="1:20" x14ac:dyDescent="0.25">
      <c r="A1498" s="1">
        <v>4056</v>
      </c>
      <c r="B1498" t="s">
        <v>21</v>
      </c>
      <c r="C1498" t="s">
        <v>32</v>
      </c>
      <c r="D1498" t="s">
        <v>70</v>
      </c>
      <c r="E1498" t="s">
        <v>62</v>
      </c>
      <c r="F1498" t="s">
        <v>74</v>
      </c>
      <c r="G1498" t="s">
        <v>78</v>
      </c>
      <c r="H1498" t="s">
        <v>708</v>
      </c>
      <c r="I1498" t="s">
        <v>102</v>
      </c>
      <c r="J1498" t="s">
        <v>91</v>
      </c>
      <c r="K1498" t="s">
        <v>1192</v>
      </c>
      <c r="L1498" t="s">
        <v>74</v>
      </c>
      <c r="M1498" t="s">
        <v>74</v>
      </c>
      <c r="N1498" t="s">
        <v>83</v>
      </c>
      <c r="O1498" t="s">
        <v>99</v>
      </c>
      <c r="P1498" t="s">
        <v>127</v>
      </c>
      <c r="Q1498" t="s">
        <v>73</v>
      </c>
      <c r="R1498" t="s">
        <v>2176</v>
      </c>
      <c r="S1498" t="s">
        <v>106</v>
      </c>
      <c r="T1498" t="s">
        <v>101</v>
      </c>
    </row>
    <row r="1499" spans="1:20" x14ac:dyDescent="0.25">
      <c r="A1499" s="1">
        <v>4057</v>
      </c>
      <c r="B1499" t="s">
        <v>21</v>
      </c>
      <c r="C1499" t="s">
        <v>33</v>
      </c>
      <c r="D1499" t="s">
        <v>70</v>
      </c>
      <c r="E1499" t="s">
        <v>59</v>
      </c>
      <c r="F1499" t="s">
        <v>73</v>
      </c>
      <c r="G1499" t="s">
        <v>90</v>
      </c>
      <c r="H1499" t="s">
        <v>605</v>
      </c>
      <c r="I1499" t="s">
        <v>102</v>
      </c>
      <c r="J1499" t="s">
        <v>104</v>
      </c>
      <c r="K1499" t="s">
        <v>1199</v>
      </c>
      <c r="L1499" t="s">
        <v>126</v>
      </c>
      <c r="M1499" t="s">
        <v>101</v>
      </c>
      <c r="N1499" t="s">
        <v>74</v>
      </c>
      <c r="O1499" t="s">
        <v>99</v>
      </c>
      <c r="P1499" t="s">
        <v>357</v>
      </c>
      <c r="Q1499" t="s">
        <v>73</v>
      </c>
      <c r="R1499" t="s">
        <v>1553</v>
      </c>
      <c r="S1499" t="s">
        <v>82</v>
      </c>
      <c r="T1499" t="s">
        <v>83</v>
      </c>
    </row>
    <row r="1500" spans="1:20" x14ac:dyDescent="0.25">
      <c r="A1500" s="1">
        <v>4058</v>
      </c>
      <c r="B1500" t="s">
        <v>21</v>
      </c>
      <c r="C1500" t="s">
        <v>34</v>
      </c>
      <c r="D1500" t="s">
        <v>70</v>
      </c>
      <c r="E1500" t="s">
        <v>42</v>
      </c>
      <c r="F1500" t="s">
        <v>73</v>
      </c>
      <c r="G1500" t="s">
        <v>93</v>
      </c>
      <c r="H1500" t="s">
        <v>974</v>
      </c>
      <c r="I1500" t="s">
        <v>86</v>
      </c>
      <c r="J1500" t="s">
        <v>111</v>
      </c>
      <c r="K1500" t="s">
        <v>1385</v>
      </c>
      <c r="L1500" t="s">
        <v>126</v>
      </c>
      <c r="M1500" t="s">
        <v>73</v>
      </c>
      <c r="N1500" t="s">
        <v>73</v>
      </c>
      <c r="O1500" t="s">
        <v>94</v>
      </c>
      <c r="P1500" t="s">
        <v>1153</v>
      </c>
      <c r="Q1500" t="s">
        <v>126</v>
      </c>
      <c r="R1500" t="s">
        <v>1424</v>
      </c>
      <c r="S1500" t="s">
        <v>96</v>
      </c>
      <c r="T1500" t="s">
        <v>116</v>
      </c>
    </row>
    <row r="1501" spans="1:20" x14ac:dyDescent="0.25">
      <c r="A1501" s="1">
        <v>4059</v>
      </c>
      <c r="B1501" t="s">
        <v>21</v>
      </c>
      <c r="C1501" t="s">
        <v>35</v>
      </c>
      <c r="D1501" t="s">
        <v>70</v>
      </c>
      <c r="E1501" t="s">
        <v>52</v>
      </c>
      <c r="F1501" t="s">
        <v>73</v>
      </c>
      <c r="G1501" t="s">
        <v>92</v>
      </c>
      <c r="H1501" t="s">
        <v>129</v>
      </c>
      <c r="I1501" t="s">
        <v>82</v>
      </c>
      <c r="J1501" t="s">
        <v>103</v>
      </c>
      <c r="K1501" t="s">
        <v>734</v>
      </c>
      <c r="L1501" t="s">
        <v>73</v>
      </c>
      <c r="M1501" t="s">
        <v>74</v>
      </c>
      <c r="N1501" t="s">
        <v>126</v>
      </c>
      <c r="O1501" t="s">
        <v>113</v>
      </c>
      <c r="P1501" t="s">
        <v>1171</v>
      </c>
      <c r="Q1501" t="s">
        <v>126</v>
      </c>
      <c r="R1501" t="s">
        <v>1528</v>
      </c>
      <c r="S1501" t="s">
        <v>85</v>
      </c>
      <c r="T1501" t="s">
        <v>131</v>
      </c>
    </row>
    <row r="1502" spans="1:20" x14ac:dyDescent="0.25">
      <c r="A1502" s="1">
        <v>4060</v>
      </c>
      <c r="B1502" t="s">
        <v>21</v>
      </c>
      <c r="C1502" t="s">
        <v>36</v>
      </c>
      <c r="D1502" t="s">
        <v>70</v>
      </c>
      <c r="E1502" t="s">
        <v>51</v>
      </c>
      <c r="F1502" t="s">
        <v>74</v>
      </c>
      <c r="G1502" t="s">
        <v>77</v>
      </c>
      <c r="H1502" t="s">
        <v>174</v>
      </c>
      <c r="I1502" t="s">
        <v>111</v>
      </c>
      <c r="J1502" t="s">
        <v>109</v>
      </c>
      <c r="K1502" t="s">
        <v>1391</v>
      </c>
      <c r="L1502" t="s">
        <v>74</v>
      </c>
      <c r="M1502" t="s">
        <v>126</v>
      </c>
      <c r="N1502" t="s">
        <v>73</v>
      </c>
      <c r="O1502" t="s">
        <v>81</v>
      </c>
      <c r="P1502" t="s">
        <v>130</v>
      </c>
      <c r="Q1502" t="s">
        <v>126</v>
      </c>
      <c r="R1502" t="s">
        <v>1974</v>
      </c>
      <c r="S1502" t="s">
        <v>116</v>
      </c>
      <c r="T1502" t="s">
        <v>131</v>
      </c>
    </row>
    <row r="1503" spans="1:20" x14ac:dyDescent="0.25">
      <c r="A1503" s="1">
        <v>4061</v>
      </c>
      <c r="B1503" t="s">
        <v>21</v>
      </c>
      <c r="C1503" t="s">
        <v>37</v>
      </c>
      <c r="D1503" t="s">
        <v>70</v>
      </c>
      <c r="E1503" t="s">
        <v>42</v>
      </c>
      <c r="F1503" t="s">
        <v>74</v>
      </c>
      <c r="G1503" t="s">
        <v>77</v>
      </c>
      <c r="H1503" t="s">
        <v>202</v>
      </c>
      <c r="I1503" t="s">
        <v>75</v>
      </c>
      <c r="J1503" t="s">
        <v>95</v>
      </c>
      <c r="K1503" t="s">
        <v>1182</v>
      </c>
      <c r="L1503" t="s">
        <v>74</v>
      </c>
      <c r="M1503" t="s">
        <v>73</v>
      </c>
      <c r="N1503" t="s">
        <v>74</v>
      </c>
      <c r="O1503" t="s">
        <v>80</v>
      </c>
      <c r="P1503" t="s">
        <v>1128</v>
      </c>
      <c r="Q1503" t="s">
        <v>74</v>
      </c>
      <c r="R1503" t="s">
        <v>2215</v>
      </c>
      <c r="S1503" t="s">
        <v>106</v>
      </c>
      <c r="T1503" t="s">
        <v>87</v>
      </c>
    </row>
    <row r="1504" spans="1:20" x14ac:dyDescent="0.25">
      <c r="A1504" s="1">
        <v>4062</v>
      </c>
      <c r="B1504" t="s">
        <v>21</v>
      </c>
      <c r="C1504" t="s">
        <v>38</v>
      </c>
      <c r="D1504" t="s">
        <v>70</v>
      </c>
      <c r="E1504" t="s">
        <v>45</v>
      </c>
      <c r="F1504" t="s">
        <v>73</v>
      </c>
      <c r="G1504" t="s">
        <v>103</v>
      </c>
      <c r="H1504" t="s">
        <v>428</v>
      </c>
      <c r="I1504" t="s">
        <v>89</v>
      </c>
      <c r="J1504" t="s">
        <v>92</v>
      </c>
      <c r="K1504" t="s">
        <v>824</v>
      </c>
      <c r="L1504" t="s">
        <v>73</v>
      </c>
      <c r="M1504" t="s">
        <v>74</v>
      </c>
      <c r="N1504" t="s">
        <v>126</v>
      </c>
      <c r="O1504" t="s">
        <v>95</v>
      </c>
      <c r="P1504" t="s">
        <v>914</v>
      </c>
      <c r="Q1504" t="s">
        <v>74</v>
      </c>
      <c r="R1504" t="s">
        <v>866</v>
      </c>
      <c r="S1504" t="s">
        <v>82</v>
      </c>
      <c r="T1504" t="s">
        <v>1116</v>
      </c>
    </row>
    <row r="1505" spans="1:20" x14ac:dyDescent="0.25">
      <c r="A1505" s="1">
        <v>4063</v>
      </c>
      <c r="B1505" t="s">
        <v>21</v>
      </c>
      <c r="C1505" t="s">
        <v>39</v>
      </c>
      <c r="D1505" t="s">
        <v>70</v>
      </c>
      <c r="E1505" t="s">
        <v>64</v>
      </c>
      <c r="F1505" t="s">
        <v>74</v>
      </c>
      <c r="G1505" t="s">
        <v>77</v>
      </c>
      <c r="H1505" t="s">
        <v>645</v>
      </c>
      <c r="I1505" t="s">
        <v>103</v>
      </c>
      <c r="J1505" t="s">
        <v>79</v>
      </c>
      <c r="K1505" t="s">
        <v>1254</v>
      </c>
      <c r="L1505" t="s">
        <v>74</v>
      </c>
      <c r="M1505" t="s">
        <v>73</v>
      </c>
      <c r="N1505" t="s">
        <v>126</v>
      </c>
      <c r="O1505" t="s">
        <v>92</v>
      </c>
      <c r="P1505" t="s">
        <v>911</v>
      </c>
      <c r="Q1505" t="s">
        <v>74</v>
      </c>
      <c r="R1505" t="s">
        <v>1798</v>
      </c>
      <c r="S1505" t="s">
        <v>85</v>
      </c>
      <c r="T1505" t="s">
        <v>83</v>
      </c>
    </row>
    <row r="1506" spans="1:20" x14ac:dyDescent="0.25">
      <c r="A1506" s="1">
        <v>4064</v>
      </c>
      <c r="B1506" t="s">
        <v>21</v>
      </c>
      <c r="C1506" t="s">
        <v>24</v>
      </c>
      <c r="D1506" t="s">
        <v>71</v>
      </c>
      <c r="E1506" t="s">
        <v>65</v>
      </c>
      <c r="F1506" t="s">
        <v>74</v>
      </c>
      <c r="G1506" t="s">
        <v>92</v>
      </c>
      <c r="H1506" t="s">
        <v>802</v>
      </c>
      <c r="I1506" t="s">
        <v>103</v>
      </c>
      <c r="J1506" t="s">
        <v>107</v>
      </c>
      <c r="K1506" t="s">
        <v>1146</v>
      </c>
      <c r="L1506" t="s">
        <v>126</v>
      </c>
      <c r="M1506" t="s">
        <v>73</v>
      </c>
      <c r="N1506" t="s">
        <v>126</v>
      </c>
      <c r="O1506" t="s">
        <v>113</v>
      </c>
      <c r="P1506" t="s">
        <v>681</v>
      </c>
      <c r="Q1506" t="s">
        <v>73</v>
      </c>
      <c r="R1506" t="s">
        <v>1769</v>
      </c>
      <c r="S1506" t="s">
        <v>85</v>
      </c>
      <c r="T1506" t="s">
        <v>131</v>
      </c>
    </row>
    <row r="1507" spans="1:20" x14ac:dyDescent="0.25">
      <c r="A1507" s="1">
        <v>4065</v>
      </c>
      <c r="B1507" t="s">
        <v>21</v>
      </c>
      <c r="C1507" t="s">
        <v>25</v>
      </c>
      <c r="D1507" t="s">
        <v>71</v>
      </c>
      <c r="E1507" t="s">
        <v>55</v>
      </c>
      <c r="F1507" t="s">
        <v>73</v>
      </c>
      <c r="G1507" t="s">
        <v>89</v>
      </c>
      <c r="H1507" t="s">
        <v>779</v>
      </c>
      <c r="I1507" t="s">
        <v>90</v>
      </c>
      <c r="J1507" t="s">
        <v>93</v>
      </c>
      <c r="K1507" t="s">
        <v>1162</v>
      </c>
      <c r="L1507" t="s">
        <v>74</v>
      </c>
      <c r="M1507" t="s">
        <v>126</v>
      </c>
      <c r="N1507" t="s">
        <v>126</v>
      </c>
      <c r="O1507" t="s">
        <v>114</v>
      </c>
      <c r="P1507" t="s">
        <v>636</v>
      </c>
      <c r="Q1507" t="s">
        <v>74</v>
      </c>
      <c r="R1507" t="s">
        <v>1483</v>
      </c>
      <c r="S1507" t="s">
        <v>82</v>
      </c>
      <c r="T1507" t="s">
        <v>83</v>
      </c>
    </row>
    <row r="1508" spans="1:20" x14ac:dyDescent="0.25">
      <c r="A1508" s="1">
        <v>4066</v>
      </c>
      <c r="B1508" t="s">
        <v>21</v>
      </c>
      <c r="C1508" t="s">
        <v>26</v>
      </c>
      <c r="D1508" t="s">
        <v>71</v>
      </c>
      <c r="E1508" t="s">
        <v>69</v>
      </c>
      <c r="F1508" t="s">
        <v>74</v>
      </c>
      <c r="G1508" t="s">
        <v>86</v>
      </c>
      <c r="H1508" t="s">
        <v>768</v>
      </c>
      <c r="I1508" t="s">
        <v>113</v>
      </c>
      <c r="J1508" t="s">
        <v>100</v>
      </c>
      <c r="K1508" t="s">
        <v>1262</v>
      </c>
      <c r="L1508" t="s">
        <v>1116</v>
      </c>
      <c r="M1508" t="s">
        <v>73</v>
      </c>
      <c r="N1508" t="s">
        <v>74</v>
      </c>
      <c r="O1508" t="s">
        <v>103</v>
      </c>
      <c r="P1508" t="s">
        <v>537</v>
      </c>
      <c r="Q1508" t="s">
        <v>73</v>
      </c>
      <c r="R1508" t="s">
        <v>1887</v>
      </c>
      <c r="S1508" t="s">
        <v>96</v>
      </c>
      <c r="T1508" t="s">
        <v>1116</v>
      </c>
    </row>
    <row r="1509" spans="1:20" x14ac:dyDescent="0.25">
      <c r="A1509" s="1">
        <v>4067</v>
      </c>
      <c r="B1509" t="s">
        <v>21</v>
      </c>
      <c r="C1509" t="s">
        <v>27</v>
      </c>
      <c r="D1509" t="s">
        <v>71</v>
      </c>
      <c r="E1509" t="s">
        <v>53</v>
      </c>
      <c r="F1509" t="s">
        <v>73</v>
      </c>
      <c r="G1509" t="s">
        <v>132</v>
      </c>
      <c r="H1509" t="s">
        <v>774</v>
      </c>
      <c r="I1509" t="s">
        <v>114</v>
      </c>
      <c r="J1509" t="s">
        <v>93</v>
      </c>
      <c r="K1509" t="s">
        <v>1312</v>
      </c>
      <c r="L1509" t="s">
        <v>1116</v>
      </c>
      <c r="M1509" t="s">
        <v>74</v>
      </c>
      <c r="N1509" t="s">
        <v>126</v>
      </c>
      <c r="O1509" t="s">
        <v>112</v>
      </c>
      <c r="P1509" t="s">
        <v>1133</v>
      </c>
      <c r="Q1509" t="s">
        <v>126</v>
      </c>
      <c r="R1509" t="s">
        <v>1552</v>
      </c>
      <c r="S1509" t="s">
        <v>85</v>
      </c>
      <c r="T1509" t="s">
        <v>83</v>
      </c>
    </row>
    <row r="1510" spans="1:20" x14ac:dyDescent="0.25">
      <c r="A1510" s="1">
        <v>4068</v>
      </c>
      <c r="B1510" t="s">
        <v>21</v>
      </c>
      <c r="C1510" t="s">
        <v>28</v>
      </c>
      <c r="D1510" t="s">
        <v>71</v>
      </c>
      <c r="E1510" t="s">
        <v>59</v>
      </c>
      <c r="F1510" t="s">
        <v>73</v>
      </c>
      <c r="G1510" t="s">
        <v>89</v>
      </c>
      <c r="H1510" t="s">
        <v>669</v>
      </c>
      <c r="I1510" t="s">
        <v>85</v>
      </c>
      <c r="J1510" t="s">
        <v>86</v>
      </c>
      <c r="K1510" t="s">
        <v>447</v>
      </c>
      <c r="L1510" t="s">
        <v>74</v>
      </c>
      <c r="M1510" t="s">
        <v>74</v>
      </c>
      <c r="N1510" t="s">
        <v>74</v>
      </c>
      <c r="O1510" t="s">
        <v>95</v>
      </c>
      <c r="P1510" t="s">
        <v>544</v>
      </c>
      <c r="Q1510" t="s">
        <v>73</v>
      </c>
      <c r="R1510" t="s">
        <v>1760</v>
      </c>
      <c r="S1510" t="s">
        <v>106</v>
      </c>
      <c r="T1510" t="s">
        <v>131</v>
      </c>
    </row>
    <row r="1511" spans="1:20" x14ac:dyDescent="0.25">
      <c r="A1511" s="1">
        <v>4069</v>
      </c>
      <c r="B1511" t="s">
        <v>21</v>
      </c>
      <c r="C1511" t="s">
        <v>40</v>
      </c>
      <c r="D1511" t="s">
        <v>71</v>
      </c>
      <c r="E1511" t="s">
        <v>54</v>
      </c>
      <c r="F1511" t="s">
        <v>74</v>
      </c>
      <c r="G1511" t="s">
        <v>103</v>
      </c>
      <c r="H1511" t="s">
        <v>350</v>
      </c>
      <c r="I1511" t="s">
        <v>98</v>
      </c>
      <c r="J1511" t="s">
        <v>97</v>
      </c>
      <c r="K1511" t="s">
        <v>1301</v>
      </c>
      <c r="L1511" t="s">
        <v>74</v>
      </c>
      <c r="M1511" t="s">
        <v>73</v>
      </c>
      <c r="N1511" t="s">
        <v>74</v>
      </c>
      <c r="O1511" t="s">
        <v>99</v>
      </c>
      <c r="P1511" t="s">
        <v>473</v>
      </c>
      <c r="Q1511" t="s">
        <v>73</v>
      </c>
      <c r="R1511" t="s">
        <v>2046</v>
      </c>
      <c r="S1511" t="s">
        <v>87</v>
      </c>
      <c r="T1511" t="s">
        <v>126</v>
      </c>
    </row>
    <row r="1512" spans="1:20" x14ac:dyDescent="0.25">
      <c r="A1512" s="1">
        <v>4070</v>
      </c>
      <c r="B1512" t="s">
        <v>21</v>
      </c>
      <c r="C1512" t="s">
        <v>29</v>
      </c>
      <c r="D1512" t="s">
        <v>71</v>
      </c>
      <c r="E1512" t="s">
        <v>48</v>
      </c>
      <c r="F1512" t="s">
        <v>73</v>
      </c>
      <c r="G1512" t="s">
        <v>87</v>
      </c>
      <c r="H1512" t="s">
        <v>443</v>
      </c>
      <c r="I1512" t="s">
        <v>103</v>
      </c>
      <c r="J1512" t="s">
        <v>91</v>
      </c>
      <c r="K1512" t="s">
        <v>1174</v>
      </c>
      <c r="L1512" t="s">
        <v>73</v>
      </c>
      <c r="M1512" t="s">
        <v>101</v>
      </c>
      <c r="N1512" t="s">
        <v>126</v>
      </c>
      <c r="O1512" t="s">
        <v>92</v>
      </c>
      <c r="P1512" t="s">
        <v>466</v>
      </c>
      <c r="Q1512" t="s">
        <v>73</v>
      </c>
      <c r="R1512" t="s">
        <v>194</v>
      </c>
      <c r="S1512" t="s">
        <v>82</v>
      </c>
      <c r="T1512" t="s">
        <v>101</v>
      </c>
    </row>
    <row r="1513" spans="1:20" x14ac:dyDescent="0.25">
      <c r="A1513" s="1">
        <v>4071</v>
      </c>
      <c r="B1513" t="s">
        <v>21</v>
      </c>
      <c r="C1513" t="s">
        <v>31</v>
      </c>
      <c r="D1513" t="s">
        <v>71</v>
      </c>
      <c r="E1513" t="s">
        <v>43</v>
      </c>
      <c r="F1513" t="s">
        <v>74</v>
      </c>
      <c r="G1513" t="s">
        <v>90</v>
      </c>
      <c r="H1513" t="s">
        <v>829</v>
      </c>
      <c r="I1513" t="s">
        <v>80</v>
      </c>
      <c r="J1513" t="s">
        <v>130</v>
      </c>
      <c r="K1513" t="s">
        <v>1298</v>
      </c>
      <c r="L1513" t="s">
        <v>126</v>
      </c>
      <c r="M1513" t="s">
        <v>126</v>
      </c>
      <c r="N1513" t="s">
        <v>126</v>
      </c>
      <c r="O1513" t="s">
        <v>103</v>
      </c>
      <c r="P1513" t="s">
        <v>695</v>
      </c>
      <c r="Q1513" t="s">
        <v>73</v>
      </c>
      <c r="R1513" t="s">
        <v>1414</v>
      </c>
      <c r="S1513" t="s">
        <v>89</v>
      </c>
      <c r="T1513" t="s">
        <v>83</v>
      </c>
    </row>
    <row r="1514" spans="1:20" x14ac:dyDescent="0.25">
      <c r="A1514" s="1">
        <v>4072</v>
      </c>
      <c r="B1514" t="s">
        <v>21</v>
      </c>
      <c r="C1514" t="s">
        <v>32</v>
      </c>
      <c r="D1514" t="s">
        <v>71</v>
      </c>
      <c r="E1514" t="s">
        <v>47</v>
      </c>
      <c r="F1514" t="s">
        <v>74</v>
      </c>
      <c r="G1514" t="s">
        <v>90</v>
      </c>
      <c r="H1514" t="s">
        <v>613</v>
      </c>
      <c r="I1514" t="s">
        <v>90</v>
      </c>
      <c r="J1514" t="s">
        <v>80</v>
      </c>
      <c r="K1514" t="s">
        <v>1160</v>
      </c>
      <c r="L1514" t="s">
        <v>126</v>
      </c>
      <c r="M1514" t="s">
        <v>73</v>
      </c>
      <c r="N1514" t="s">
        <v>74</v>
      </c>
      <c r="O1514" t="s">
        <v>96</v>
      </c>
      <c r="P1514" t="s">
        <v>130</v>
      </c>
      <c r="Q1514" t="s">
        <v>74</v>
      </c>
      <c r="R1514" t="s">
        <v>2222</v>
      </c>
      <c r="S1514" t="s">
        <v>78</v>
      </c>
      <c r="T1514" t="s">
        <v>74</v>
      </c>
    </row>
    <row r="1515" spans="1:20" x14ac:dyDescent="0.25">
      <c r="A1515" s="1">
        <v>4073</v>
      </c>
      <c r="B1515" t="s">
        <v>21</v>
      </c>
      <c r="C1515" t="s">
        <v>33</v>
      </c>
      <c r="D1515" t="s">
        <v>71</v>
      </c>
      <c r="E1515" t="s">
        <v>67</v>
      </c>
      <c r="F1515" t="s">
        <v>73</v>
      </c>
      <c r="G1515" t="s">
        <v>104</v>
      </c>
      <c r="H1515" t="s">
        <v>459</v>
      </c>
      <c r="I1515" t="s">
        <v>79</v>
      </c>
      <c r="J1515" t="s">
        <v>110</v>
      </c>
      <c r="K1515" t="s">
        <v>1195</v>
      </c>
      <c r="L1515" t="s">
        <v>1116</v>
      </c>
      <c r="M1515" t="s">
        <v>73</v>
      </c>
      <c r="N1515" t="s">
        <v>101</v>
      </c>
      <c r="O1515" t="s">
        <v>98</v>
      </c>
      <c r="P1515" t="s">
        <v>297</v>
      </c>
      <c r="Q1515" t="s">
        <v>73</v>
      </c>
      <c r="R1515" t="s">
        <v>1430</v>
      </c>
      <c r="S1515" t="s">
        <v>85</v>
      </c>
      <c r="T1515" t="s">
        <v>1116</v>
      </c>
    </row>
    <row r="1516" spans="1:20" x14ac:dyDescent="0.25">
      <c r="A1516" s="1">
        <v>4074</v>
      </c>
      <c r="B1516" t="s">
        <v>21</v>
      </c>
      <c r="C1516" t="s">
        <v>34</v>
      </c>
      <c r="D1516" t="s">
        <v>71</v>
      </c>
      <c r="E1516" t="s">
        <v>54</v>
      </c>
      <c r="F1516" t="s">
        <v>73</v>
      </c>
      <c r="G1516" t="s">
        <v>89</v>
      </c>
      <c r="H1516" t="s">
        <v>182</v>
      </c>
      <c r="I1516" t="s">
        <v>75</v>
      </c>
      <c r="J1516" t="s">
        <v>113</v>
      </c>
      <c r="K1516" t="s">
        <v>1208</v>
      </c>
      <c r="L1516" t="s">
        <v>73</v>
      </c>
      <c r="M1516" t="s">
        <v>73</v>
      </c>
      <c r="N1516" t="s">
        <v>117</v>
      </c>
      <c r="O1516" t="s">
        <v>77</v>
      </c>
      <c r="P1516" t="s">
        <v>255</v>
      </c>
      <c r="Q1516" t="s">
        <v>74</v>
      </c>
      <c r="R1516" t="s">
        <v>1776</v>
      </c>
      <c r="S1516" t="s">
        <v>96</v>
      </c>
      <c r="T1516" t="s">
        <v>83</v>
      </c>
    </row>
    <row r="1517" spans="1:20" x14ac:dyDescent="0.25">
      <c r="A1517" s="1">
        <v>4075</v>
      </c>
      <c r="B1517" t="s">
        <v>21</v>
      </c>
      <c r="C1517" t="s">
        <v>35</v>
      </c>
      <c r="D1517" t="s">
        <v>71</v>
      </c>
      <c r="E1517" t="s">
        <v>53</v>
      </c>
      <c r="F1517" t="s">
        <v>74</v>
      </c>
      <c r="G1517" t="s">
        <v>82</v>
      </c>
      <c r="H1517" t="s">
        <v>892</v>
      </c>
      <c r="I1517" t="s">
        <v>95</v>
      </c>
      <c r="J1517" t="s">
        <v>100</v>
      </c>
      <c r="K1517" t="s">
        <v>1333</v>
      </c>
      <c r="L1517" t="s">
        <v>74</v>
      </c>
      <c r="M1517" t="s">
        <v>74</v>
      </c>
      <c r="N1517" t="s">
        <v>1116</v>
      </c>
      <c r="O1517" t="s">
        <v>103</v>
      </c>
      <c r="P1517" t="s">
        <v>130</v>
      </c>
      <c r="Q1517" t="s">
        <v>73</v>
      </c>
      <c r="R1517" t="s">
        <v>1550</v>
      </c>
      <c r="S1517" t="s">
        <v>89</v>
      </c>
      <c r="T1517" t="s">
        <v>117</v>
      </c>
    </row>
    <row r="1518" spans="1:20" x14ac:dyDescent="0.25">
      <c r="A1518" s="1">
        <v>4076</v>
      </c>
      <c r="B1518" t="s">
        <v>21</v>
      </c>
      <c r="C1518" t="s">
        <v>36</v>
      </c>
      <c r="D1518" t="s">
        <v>71</v>
      </c>
      <c r="E1518" t="s">
        <v>41</v>
      </c>
      <c r="F1518" t="s">
        <v>73</v>
      </c>
      <c r="G1518" t="s">
        <v>85</v>
      </c>
      <c r="H1518" t="s">
        <v>287</v>
      </c>
      <c r="I1518" t="s">
        <v>75</v>
      </c>
      <c r="J1518" t="s">
        <v>92</v>
      </c>
      <c r="K1518" t="s">
        <v>765</v>
      </c>
      <c r="L1518" t="s">
        <v>73</v>
      </c>
      <c r="M1518" t="s">
        <v>73</v>
      </c>
      <c r="N1518" t="s">
        <v>117</v>
      </c>
      <c r="O1518" t="s">
        <v>113</v>
      </c>
      <c r="P1518" t="s">
        <v>1086</v>
      </c>
      <c r="Q1518" t="s">
        <v>73</v>
      </c>
      <c r="R1518" t="s">
        <v>1550</v>
      </c>
      <c r="S1518" t="s">
        <v>96</v>
      </c>
      <c r="T1518" t="s">
        <v>101</v>
      </c>
    </row>
    <row r="1519" spans="1:20" x14ac:dyDescent="0.25">
      <c r="A1519" s="1">
        <v>4077</v>
      </c>
      <c r="B1519" t="s">
        <v>21</v>
      </c>
      <c r="C1519" t="s">
        <v>37</v>
      </c>
      <c r="D1519" t="s">
        <v>71</v>
      </c>
      <c r="E1519" t="s">
        <v>68</v>
      </c>
      <c r="F1519" t="s">
        <v>73</v>
      </c>
      <c r="G1519" t="s">
        <v>114</v>
      </c>
      <c r="H1519" t="s">
        <v>346</v>
      </c>
      <c r="I1519" t="s">
        <v>95</v>
      </c>
      <c r="J1519" t="s">
        <v>84</v>
      </c>
      <c r="K1519" t="s">
        <v>1375</v>
      </c>
      <c r="L1519" t="s">
        <v>74</v>
      </c>
      <c r="M1519" t="s">
        <v>73</v>
      </c>
      <c r="N1519" t="s">
        <v>101</v>
      </c>
      <c r="O1519" t="s">
        <v>103</v>
      </c>
      <c r="P1519" t="s">
        <v>122</v>
      </c>
      <c r="Q1519" t="s">
        <v>73</v>
      </c>
      <c r="R1519" t="s">
        <v>1570</v>
      </c>
      <c r="S1519" t="s">
        <v>96</v>
      </c>
      <c r="T1519" t="s">
        <v>76</v>
      </c>
    </row>
    <row r="1520" spans="1:20" x14ac:dyDescent="0.25">
      <c r="A1520" s="1">
        <v>4078</v>
      </c>
      <c r="B1520" t="s">
        <v>21</v>
      </c>
      <c r="C1520" t="s">
        <v>38</v>
      </c>
      <c r="D1520" t="s">
        <v>71</v>
      </c>
      <c r="E1520" t="s">
        <v>58</v>
      </c>
      <c r="F1520" t="s">
        <v>74</v>
      </c>
      <c r="G1520" t="s">
        <v>86</v>
      </c>
      <c r="H1520" t="s">
        <v>812</v>
      </c>
      <c r="I1520" t="s">
        <v>103</v>
      </c>
      <c r="J1520" t="s">
        <v>91</v>
      </c>
      <c r="K1520" t="s">
        <v>1122</v>
      </c>
      <c r="L1520" t="s">
        <v>1116</v>
      </c>
      <c r="M1520" t="s">
        <v>73</v>
      </c>
      <c r="N1520" t="s">
        <v>74</v>
      </c>
      <c r="O1520" t="s">
        <v>92</v>
      </c>
      <c r="P1520" t="s">
        <v>995</v>
      </c>
      <c r="Q1520" t="s">
        <v>73</v>
      </c>
      <c r="R1520" t="s">
        <v>1509</v>
      </c>
      <c r="S1520" t="s">
        <v>96</v>
      </c>
      <c r="T1520" t="s">
        <v>83</v>
      </c>
    </row>
    <row r="1521" spans="1:20" x14ac:dyDescent="0.25">
      <c r="A1521" s="1">
        <v>4079</v>
      </c>
      <c r="B1521" t="s">
        <v>21</v>
      </c>
      <c r="C1521" t="s">
        <v>39</v>
      </c>
      <c r="D1521" t="s">
        <v>71</v>
      </c>
      <c r="E1521" t="s">
        <v>55</v>
      </c>
      <c r="F1521" t="s">
        <v>74</v>
      </c>
      <c r="G1521" t="s">
        <v>78</v>
      </c>
      <c r="H1521" t="s">
        <v>1054</v>
      </c>
      <c r="I1521" t="s">
        <v>106</v>
      </c>
      <c r="J1521" t="s">
        <v>93</v>
      </c>
      <c r="K1521" t="s">
        <v>1125</v>
      </c>
      <c r="L1521" t="s">
        <v>73</v>
      </c>
      <c r="M1521" t="s">
        <v>126</v>
      </c>
      <c r="N1521" t="s">
        <v>126</v>
      </c>
      <c r="O1521" t="s">
        <v>77</v>
      </c>
      <c r="P1521" t="s">
        <v>357</v>
      </c>
      <c r="Q1521" t="s">
        <v>73</v>
      </c>
      <c r="R1521" t="s">
        <v>1871</v>
      </c>
      <c r="S1521" t="s">
        <v>89</v>
      </c>
      <c r="T1521" t="s">
        <v>83</v>
      </c>
    </row>
    <row r="1522" spans="1:20" x14ac:dyDescent="0.25">
      <c r="A1522" s="1">
        <v>4080</v>
      </c>
      <c r="B1522" t="s">
        <v>21</v>
      </c>
      <c r="C1522" t="s">
        <v>24</v>
      </c>
      <c r="D1522" t="s">
        <v>72</v>
      </c>
      <c r="E1522" t="s">
        <v>66</v>
      </c>
      <c r="F1522" t="s">
        <v>74</v>
      </c>
      <c r="G1522" t="s">
        <v>79</v>
      </c>
      <c r="H1522" t="s">
        <v>188</v>
      </c>
      <c r="I1522" t="s">
        <v>92</v>
      </c>
      <c r="J1522" t="s">
        <v>91</v>
      </c>
      <c r="K1522" t="s">
        <v>1269</v>
      </c>
      <c r="L1522" t="s">
        <v>126</v>
      </c>
      <c r="M1522" t="s">
        <v>74</v>
      </c>
      <c r="N1522" t="s">
        <v>126</v>
      </c>
      <c r="O1522" t="s">
        <v>77</v>
      </c>
      <c r="P1522" t="s">
        <v>124</v>
      </c>
      <c r="Q1522" t="s">
        <v>73</v>
      </c>
      <c r="R1522" t="s">
        <v>1481</v>
      </c>
      <c r="S1522" t="s">
        <v>96</v>
      </c>
      <c r="T1522" t="s">
        <v>117</v>
      </c>
    </row>
    <row r="1523" spans="1:20" x14ac:dyDescent="0.25">
      <c r="A1523" s="1">
        <v>4081</v>
      </c>
      <c r="B1523" t="s">
        <v>21</v>
      </c>
      <c r="C1523" t="s">
        <v>25</v>
      </c>
      <c r="D1523" t="s">
        <v>72</v>
      </c>
      <c r="E1523" t="s">
        <v>58</v>
      </c>
      <c r="F1523" t="s">
        <v>73</v>
      </c>
      <c r="G1523" t="s">
        <v>90</v>
      </c>
      <c r="H1523" t="s">
        <v>881</v>
      </c>
      <c r="I1523" t="s">
        <v>106</v>
      </c>
      <c r="J1523" t="s">
        <v>114</v>
      </c>
      <c r="K1523" t="s">
        <v>1136</v>
      </c>
      <c r="L1523" t="s">
        <v>74</v>
      </c>
      <c r="M1523" t="s">
        <v>74</v>
      </c>
      <c r="N1523" t="s">
        <v>126</v>
      </c>
      <c r="O1523" t="s">
        <v>103</v>
      </c>
      <c r="P1523" t="s">
        <v>530</v>
      </c>
      <c r="Q1523" t="s">
        <v>74</v>
      </c>
      <c r="R1523" t="s">
        <v>1612</v>
      </c>
      <c r="S1523" t="s">
        <v>85</v>
      </c>
      <c r="T1523" t="s">
        <v>131</v>
      </c>
    </row>
    <row r="1524" spans="1:20" x14ac:dyDescent="0.25">
      <c r="A1524" s="1">
        <v>4082</v>
      </c>
      <c r="B1524" t="s">
        <v>21</v>
      </c>
      <c r="C1524" t="s">
        <v>26</v>
      </c>
      <c r="D1524" t="s">
        <v>72</v>
      </c>
      <c r="E1524" t="s">
        <v>65</v>
      </c>
      <c r="F1524" t="s">
        <v>74</v>
      </c>
      <c r="G1524" t="s">
        <v>78</v>
      </c>
      <c r="H1524" t="s">
        <v>650</v>
      </c>
      <c r="I1524" t="s">
        <v>99</v>
      </c>
      <c r="J1524" t="s">
        <v>95</v>
      </c>
      <c r="K1524" t="s">
        <v>576</v>
      </c>
      <c r="L1524" t="s">
        <v>74</v>
      </c>
      <c r="M1524" t="s">
        <v>126</v>
      </c>
      <c r="N1524" t="s">
        <v>1116</v>
      </c>
      <c r="O1524" t="s">
        <v>82</v>
      </c>
      <c r="P1524" t="s">
        <v>107</v>
      </c>
      <c r="Q1524" t="s">
        <v>73</v>
      </c>
      <c r="R1524" t="s">
        <v>2240</v>
      </c>
      <c r="S1524" t="s">
        <v>116</v>
      </c>
      <c r="T1524" t="s">
        <v>73</v>
      </c>
    </row>
    <row r="1525" spans="1:20" x14ac:dyDescent="0.25">
      <c r="A1525" s="1">
        <v>4083</v>
      </c>
      <c r="B1525" t="s">
        <v>21</v>
      </c>
      <c r="C1525" t="s">
        <v>27</v>
      </c>
      <c r="D1525" t="s">
        <v>72</v>
      </c>
      <c r="E1525" t="s">
        <v>56</v>
      </c>
      <c r="F1525" t="s">
        <v>73</v>
      </c>
      <c r="G1525" t="s">
        <v>113</v>
      </c>
      <c r="H1525" t="s">
        <v>680</v>
      </c>
      <c r="I1525" t="s">
        <v>86</v>
      </c>
      <c r="J1525" t="s">
        <v>97</v>
      </c>
      <c r="K1525" t="s">
        <v>1249</v>
      </c>
      <c r="L1525" t="s">
        <v>74</v>
      </c>
      <c r="M1525" t="s">
        <v>73</v>
      </c>
      <c r="N1525" t="s">
        <v>1116</v>
      </c>
      <c r="O1525" t="s">
        <v>95</v>
      </c>
      <c r="P1525" t="s">
        <v>1142</v>
      </c>
      <c r="Q1525" t="s">
        <v>74</v>
      </c>
      <c r="R1525" t="s">
        <v>2009</v>
      </c>
      <c r="S1525" t="s">
        <v>82</v>
      </c>
      <c r="T1525" t="s">
        <v>117</v>
      </c>
    </row>
    <row r="1526" spans="1:20" x14ac:dyDescent="0.25">
      <c r="A1526" s="1">
        <v>4084</v>
      </c>
      <c r="B1526" t="s">
        <v>21</v>
      </c>
      <c r="C1526" t="s">
        <v>40</v>
      </c>
      <c r="D1526" t="s">
        <v>72</v>
      </c>
      <c r="E1526" t="s">
        <v>68</v>
      </c>
      <c r="F1526" t="s">
        <v>74</v>
      </c>
      <c r="G1526" t="s">
        <v>77</v>
      </c>
      <c r="H1526" t="s">
        <v>640</v>
      </c>
      <c r="I1526" t="s">
        <v>102</v>
      </c>
      <c r="J1526" t="s">
        <v>129</v>
      </c>
      <c r="K1526" t="s">
        <v>1146</v>
      </c>
      <c r="L1526" t="s">
        <v>74</v>
      </c>
      <c r="M1526" t="s">
        <v>74</v>
      </c>
      <c r="N1526" t="s">
        <v>101</v>
      </c>
      <c r="O1526" t="s">
        <v>90</v>
      </c>
      <c r="P1526" t="s">
        <v>473</v>
      </c>
      <c r="Q1526" t="s">
        <v>126</v>
      </c>
      <c r="R1526" t="s">
        <v>2211</v>
      </c>
      <c r="S1526" t="s">
        <v>75</v>
      </c>
      <c r="T1526" t="s">
        <v>83</v>
      </c>
    </row>
    <row r="1527" spans="1:20" x14ac:dyDescent="0.25">
      <c r="A1527" s="1">
        <v>4085</v>
      </c>
      <c r="B1527" t="s">
        <v>21</v>
      </c>
      <c r="C1527" t="s">
        <v>29</v>
      </c>
      <c r="D1527" t="s">
        <v>72</v>
      </c>
      <c r="E1527" t="s">
        <v>66</v>
      </c>
      <c r="F1527" t="s">
        <v>73</v>
      </c>
      <c r="G1527" t="s">
        <v>93</v>
      </c>
      <c r="H1527" t="s">
        <v>831</v>
      </c>
      <c r="I1527" t="s">
        <v>75</v>
      </c>
      <c r="J1527" t="s">
        <v>114</v>
      </c>
      <c r="K1527" t="s">
        <v>1163</v>
      </c>
      <c r="L1527" t="s">
        <v>1116</v>
      </c>
      <c r="M1527" t="s">
        <v>74</v>
      </c>
      <c r="N1527" t="s">
        <v>101</v>
      </c>
      <c r="O1527" t="s">
        <v>108</v>
      </c>
      <c r="P1527" t="s">
        <v>772</v>
      </c>
      <c r="Q1527" t="s">
        <v>73</v>
      </c>
      <c r="R1527" t="s">
        <v>1760</v>
      </c>
      <c r="S1527" t="s">
        <v>85</v>
      </c>
      <c r="T1527" t="s">
        <v>83</v>
      </c>
    </row>
    <row r="1528" spans="1:20" x14ac:dyDescent="0.25">
      <c r="A1528" s="1">
        <v>4086</v>
      </c>
      <c r="B1528" t="s">
        <v>21</v>
      </c>
      <c r="C1528" t="s">
        <v>30</v>
      </c>
      <c r="D1528" t="s">
        <v>72</v>
      </c>
      <c r="E1528" t="s">
        <v>49</v>
      </c>
      <c r="F1528" t="s">
        <v>74</v>
      </c>
      <c r="G1528" t="s">
        <v>108</v>
      </c>
      <c r="H1528" t="s">
        <v>336</v>
      </c>
      <c r="I1528" t="s">
        <v>96</v>
      </c>
      <c r="J1528" t="s">
        <v>103</v>
      </c>
      <c r="K1528" t="s">
        <v>1176</v>
      </c>
      <c r="L1528" t="s">
        <v>73</v>
      </c>
      <c r="M1528" t="s">
        <v>73</v>
      </c>
      <c r="N1528" t="s">
        <v>126</v>
      </c>
      <c r="O1528" t="s">
        <v>91</v>
      </c>
      <c r="P1528" t="s">
        <v>1219</v>
      </c>
      <c r="Q1528" t="s">
        <v>126</v>
      </c>
      <c r="R1528" t="s">
        <v>1475</v>
      </c>
      <c r="S1528" t="s">
        <v>96</v>
      </c>
      <c r="T1528" t="s">
        <v>131</v>
      </c>
    </row>
    <row r="1529" spans="1:20" x14ac:dyDescent="0.25">
      <c r="A1529" s="1">
        <v>4087</v>
      </c>
      <c r="B1529" t="s">
        <v>21</v>
      </c>
      <c r="C1529" t="s">
        <v>31</v>
      </c>
      <c r="D1529" t="s">
        <v>72</v>
      </c>
      <c r="E1529" t="s">
        <v>69</v>
      </c>
      <c r="F1529" t="s">
        <v>73</v>
      </c>
      <c r="G1529" t="s">
        <v>96</v>
      </c>
      <c r="H1529" t="s">
        <v>403</v>
      </c>
      <c r="I1529" t="s">
        <v>77</v>
      </c>
      <c r="J1529" t="s">
        <v>110</v>
      </c>
      <c r="K1529" t="s">
        <v>1226</v>
      </c>
      <c r="L1529" t="s">
        <v>126</v>
      </c>
      <c r="M1529" t="s">
        <v>126</v>
      </c>
      <c r="N1529" t="s">
        <v>126</v>
      </c>
      <c r="O1529" t="s">
        <v>94</v>
      </c>
      <c r="P1529" t="s">
        <v>1153</v>
      </c>
      <c r="Q1529" t="s">
        <v>73</v>
      </c>
      <c r="R1529" t="s">
        <v>1664</v>
      </c>
      <c r="S1529" t="s">
        <v>96</v>
      </c>
      <c r="T1529" t="s">
        <v>131</v>
      </c>
    </row>
    <row r="1530" spans="1:20" x14ac:dyDescent="0.25">
      <c r="A1530" s="1">
        <v>4088</v>
      </c>
      <c r="B1530" t="s">
        <v>21</v>
      </c>
      <c r="C1530" t="s">
        <v>32</v>
      </c>
      <c r="D1530" t="s">
        <v>72</v>
      </c>
      <c r="E1530" t="s">
        <v>60</v>
      </c>
      <c r="F1530" t="s">
        <v>74</v>
      </c>
      <c r="G1530" t="s">
        <v>105</v>
      </c>
      <c r="H1530" t="s">
        <v>401</v>
      </c>
      <c r="I1530" t="s">
        <v>98</v>
      </c>
      <c r="J1530" t="s">
        <v>113</v>
      </c>
      <c r="K1530" t="s">
        <v>1206</v>
      </c>
      <c r="L1530" t="s">
        <v>1116</v>
      </c>
      <c r="M1530" t="s">
        <v>126</v>
      </c>
      <c r="N1530" t="s">
        <v>73</v>
      </c>
      <c r="O1530" t="s">
        <v>95</v>
      </c>
      <c r="P1530" t="s">
        <v>206</v>
      </c>
      <c r="Q1530" t="s">
        <v>74</v>
      </c>
      <c r="R1530" t="s">
        <v>898</v>
      </c>
      <c r="S1530" t="s">
        <v>85</v>
      </c>
      <c r="T1530" t="s">
        <v>117</v>
      </c>
    </row>
    <row r="1531" spans="1:20" x14ac:dyDescent="0.25">
      <c r="A1531" s="1">
        <v>4089</v>
      </c>
      <c r="B1531" t="s">
        <v>21</v>
      </c>
      <c r="C1531" t="s">
        <v>33</v>
      </c>
      <c r="D1531" t="s">
        <v>72</v>
      </c>
      <c r="E1531" t="s">
        <v>64</v>
      </c>
      <c r="F1531" t="s">
        <v>73</v>
      </c>
      <c r="G1531" t="s">
        <v>93</v>
      </c>
      <c r="H1531" t="s">
        <v>498</v>
      </c>
      <c r="I1531" t="s">
        <v>113</v>
      </c>
      <c r="J1531" t="s">
        <v>88</v>
      </c>
      <c r="K1531" t="s">
        <v>1318</v>
      </c>
      <c r="L1531" t="s">
        <v>126</v>
      </c>
      <c r="M1531" t="s">
        <v>74</v>
      </c>
      <c r="N1531" t="s">
        <v>126</v>
      </c>
      <c r="O1531" t="s">
        <v>102</v>
      </c>
      <c r="P1531" t="s">
        <v>1314</v>
      </c>
      <c r="Q1531" t="s">
        <v>74</v>
      </c>
      <c r="R1531" t="s">
        <v>1565</v>
      </c>
      <c r="S1531" t="s">
        <v>85</v>
      </c>
      <c r="T1531" t="s">
        <v>1116</v>
      </c>
    </row>
    <row r="1532" spans="1:20" x14ac:dyDescent="0.25">
      <c r="A1532" s="1">
        <v>4090</v>
      </c>
      <c r="B1532" t="s">
        <v>21</v>
      </c>
      <c r="C1532" t="s">
        <v>34</v>
      </c>
      <c r="D1532" t="s">
        <v>72</v>
      </c>
      <c r="E1532" t="s">
        <v>61</v>
      </c>
      <c r="F1532" t="s">
        <v>74</v>
      </c>
      <c r="G1532" t="s">
        <v>78</v>
      </c>
      <c r="H1532" t="s">
        <v>104</v>
      </c>
      <c r="I1532" t="s">
        <v>82</v>
      </c>
      <c r="J1532" t="s">
        <v>86</v>
      </c>
      <c r="K1532" t="s">
        <v>849</v>
      </c>
      <c r="L1532" t="s">
        <v>73</v>
      </c>
      <c r="M1532" t="s">
        <v>74</v>
      </c>
      <c r="N1532" t="s">
        <v>1116</v>
      </c>
      <c r="O1532" t="s">
        <v>77</v>
      </c>
      <c r="P1532" t="s">
        <v>718</v>
      </c>
      <c r="Q1532" t="s">
        <v>73</v>
      </c>
      <c r="R1532" t="s">
        <v>2121</v>
      </c>
      <c r="S1532" t="s">
        <v>96</v>
      </c>
      <c r="T1532" t="s">
        <v>126</v>
      </c>
    </row>
    <row r="1533" spans="1:20" x14ac:dyDescent="0.25">
      <c r="A1533" s="1">
        <v>4091</v>
      </c>
      <c r="B1533" t="s">
        <v>21</v>
      </c>
      <c r="C1533" t="s">
        <v>35</v>
      </c>
      <c r="D1533" t="s">
        <v>72</v>
      </c>
      <c r="E1533" t="s">
        <v>49</v>
      </c>
      <c r="F1533" t="s">
        <v>73</v>
      </c>
      <c r="G1533" t="s">
        <v>105</v>
      </c>
      <c r="H1533" t="s">
        <v>555</v>
      </c>
      <c r="I1533" t="s">
        <v>116</v>
      </c>
      <c r="J1533" t="s">
        <v>103</v>
      </c>
      <c r="K1533" t="s">
        <v>235</v>
      </c>
      <c r="L1533" t="s">
        <v>126</v>
      </c>
      <c r="M1533" t="s">
        <v>73</v>
      </c>
      <c r="N1533" t="s">
        <v>74</v>
      </c>
      <c r="O1533" t="s">
        <v>112</v>
      </c>
      <c r="P1533" t="s">
        <v>1147</v>
      </c>
      <c r="Q1533" t="s">
        <v>126</v>
      </c>
      <c r="R1533" t="s">
        <v>1899</v>
      </c>
      <c r="S1533" t="s">
        <v>96</v>
      </c>
      <c r="T1533" t="s">
        <v>76</v>
      </c>
    </row>
    <row r="1534" spans="1:20" x14ac:dyDescent="0.25">
      <c r="A1534" s="1">
        <v>4092</v>
      </c>
      <c r="B1534" t="s">
        <v>21</v>
      </c>
      <c r="C1534" t="s">
        <v>36</v>
      </c>
      <c r="D1534" t="s">
        <v>72</v>
      </c>
      <c r="E1534" t="s">
        <v>57</v>
      </c>
      <c r="F1534" t="s">
        <v>73</v>
      </c>
      <c r="G1534" t="s">
        <v>79</v>
      </c>
      <c r="H1534" t="s">
        <v>647</v>
      </c>
      <c r="I1534" t="s">
        <v>99</v>
      </c>
      <c r="J1534" t="s">
        <v>93</v>
      </c>
      <c r="K1534" t="s">
        <v>1213</v>
      </c>
      <c r="L1534" t="s">
        <v>126</v>
      </c>
      <c r="M1534" t="s">
        <v>74</v>
      </c>
      <c r="N1534" t="s">
        <v>126</v>
      </c>
      <c r="O1534" t="s">
        <v>80</v>
      </c>
      <c r="P1534" t="s">
        <v>1189</v>
      </c>
      <c r="Q1534" t="s">
        <v>74</v>
      </c>
      <c r="R1534" t="s">
        <v>1880</v>
      </c>
      <c r="S1534" t="s">
        <v>106</v>
      </c>
      <c r="T1534" t="s">
        <v>83</v>
      </c>
    </row>
    <row r="1535" spans="1:20" x14ac:dyDescent="0.25">
      <c r="A1535" s="1">
        <v>4093</v>
      </c>
      <c r="B1535" t="s">
        <v>21</v>
      </c>
      <c r="C1535" t="s">
        <v>37</v>
      </c>
      <c r="D1535" t="s">
        <v>72</v>
      </c>
      <c r="E1535" t="s">
        <v>41</v>
      </c>
      <c r="F1535" t="s">
        <v>74</v>
      </c>
      <c r="G1535" t="s">
        <v>106</v>
      </c>
      <c r="H1535" t="s">
        <v>697</v>
      </c>
      <c r="I1535" t="s">
        <v>89</v>
      </c>
      <c r="J1535" t="s">
        <v>88</v>
      </c>
      <c r="K1535" t="s">
        <v>1349</v>
      </c>
      <c r="L1535" t="s">
        <v>73</v>
      </c>
      <c r="M1535" t="s">
        <v>74</v>
      </c>
      <c r="N1535" t="s">
        <v>131</v>
      </c>
      <c r="O1535" t="s">
        <v>93</v>
      </c>
      <c r="P1535" t="s">
        <v>1101</v>
      </c>
      <c r="Q1535" t="s">
        <v>73</v>
      </c>
      <c r="R1535" t="s">
        <v>2015</v>
      </c>
      <c r="S1535" t="s">
        <v>99</v>
      </c>
      <c r="T1535" t="s">
        <v>1116</v>
      </c>
    </row>
    <row r="1536" spans="1:20" x14ac:dyDescent="0.25">
      <c r="A1536" s="1">
        <v>4094</v>
      </c>
      <c r="B1536" t="s">
        <v>21</v>
      </c>
      <c r="C1536" t="s">
        <v>38</v>
      </c>
      <c r="D1536" t="s">
        <v>72</v>
      </c>
      <c r="E1536" t="s">
        <v>50</v>
      </c>
      <c r="F1536" t="s">
        <v>74</v>
      </c>
      <c r="G1536" t="s">
        <v>116</v>
      </c>
      <c r="H1536" t="s">
        <v>757</v>
      </c>
      <c r="I1536" t="s">
        <v>103</v>
      </c>
      <c r="J1536" t="s">
        <v>105</v>
      </c>
      <c r="K1536" t="s">
        <v>1225</v>
      </c>
      <c r="L1536" t="s">
        <v>73</v>
      </c>
      <c r="M1536" t="s">
        <v>74</v>
      </c>
      <c r="N1536" t="s">
        <v>1116</v>
      </c>
      <c r="O1536" t="s">
        <v>113</v>
      </c>
      <c r="P1536" t="s">
        <v>1164</v>
      </c>
      <c r="Q1536" t="s">
        <v>74</v>
      </c>
      <c r="R1536" t="s">
        <v>1827</v>
      </c>
      <c r="S1536" t="s">
        <v>75</v>
      </c>
      <c r="T1536" t="s">
        <v>131</v>
      </c>
    </row>
    <row r="1537" spans="1:20" x14ac:dyDescent="0.25">
      <c r="A1537" s="1">
        <v>4095</v>
      </c>
      <c r="B1537" t="s">
        <v>21</v>
      </c>
      <c r="C1537" t="s">
        <v>39</v>
      </c>
      <c r="D1537" t="s">
        <v>72</v>
      </c>
      <c r="E1537" t="s">
        <v>61</v>
      </c>
      <c r="F1537" t="s">
        <v>73</v>
      </c>
      <c r="G1537" t="s">
        <v>81</v>
      </c>
      <c r="H1537" t="s">
        <v>997</v>
      </c>
      <c r="I1537" t="s">
        <v>78</v>
      </c>
      <c r="J1537" t="s">
        <v>94</v>
      </c>
      <c r="K1537" t="s">
        <v>1018</v>
      </c>
      <c r="L1537" t="s">
        <v>74</v>
      </c>
      <c r="M1537" t="s">
        <v>74</v>
      </c>
      <c r="N1537" t="s">
        <v>126</v>
      </c>
      <c r="O1537" t="s">
        <v>109</v>
      </c>
      <c r="P1537" t="s">
        <v>1344</v>
      </c>
      <c r="Q1537" t="s">
        <v>74</v>
      </c>
      <c r="R1537" t="s">
        <v>2140</v>
      </c>
      <c r="S1537" t="s">
        <v>89</v>
      </c>
      <c r="T1537" t="s">
        <v>1116</v>
      </c>
    </row>
    <row r="1538" spans="1:20" x14ac:dyDescent="0.25">
      <c r="A1538" s="1">
        <v>4096</v>
      </c>
      <c r="B1538" t="s">
        <v>22</v>
      </c>
      <c r="C1538" t="s">
        <v>24</v>
      </c>
      <c r="D1538" t="s">
        <v>41</v>
      </c>
      <c r="E1538" t="s">
        <v>72</v>
      </c>
      <c r="F1538" t="s">
        <v>74</v>
      </c>
      <c r="G1538" t="s">
        <v>77</v>
      </c>
      <c r="H1538" t="s">
        <v>920</v>
      </c>
      <c r="I1538" t="s">
        <v>98</v>
      </c>
      <c r="J1538" t="s">
        <v>79</v>
      </c>
      <c r="K1538" t="s">
        <v>1283</v>
      </c>
      <c r="L1538" t="s">
        <v>126</v>
      </c>
      <c r="M1538" t="s">
        <v>73</v>
      </c>
      <c r="N1538" t="s">
        <v>101</v>
      </c>
      <c r="O1538" t="s">
        <v>112</v>
      </c>
      <c r="P1538" t="s">
        <v>1147</v>
      </c>
      <c r="Q1538" t="s">
        <v>74</v>
      </c>
      <c r="R1538" t="s">
        <v>1498</v>
      </c>
      <c r="S1538" t="s">
        <v>82</v>
      </c>
      <c r="T1538" t="s">
        <v>83</v>
      </c>
    </row>
    <row r="1539" spans="1:20" x14ac:dyDescent="0.25">
      <c r="A1539" s="1">
        <v>4097</v>
      </c>
      <c r="B1539" t="s">
        <v>22</v>
      </c>
      <c r="C1539" t="s">
        <v>25</v>
      </c>
      <c r="D1539" t="s">
        <v>41</v>
      </c>
      <c r="E1539" t="s">
        <v>58</v>
      </c>
      <c r="F1539" t="s">
        <v>73</v>
      </c>
      <c r="G1539" t="s">
        <v>93</v>
      </c>
      <c r="H1539" t="s">
        <v>418</v>
      </c>
      <c r="I1539" t="s">
        <v>77</v>
      </c>
      <c r="J1539" t="s">
        <v>107</v>
      </c>
      <c r="K1539" t="s">
        <v>1336</v>
      </c>
      <c r="L1539" t="s">
        <v>74</v>
      </c>
      <c r="M1539" t="s">
        <v>74</v>
      </c>
      <c r="N1539" t="s">
        <v>126</v>
      </c>
      <c r="O1539" t="s">
        <v>108</v>
      </c>
      <c r="P1539" t="s">
        <v>806</v>
      </c>
      <c r="Q1539" t="s">
        <v>101</v>
      </c>
      <c r="R1539" t="s">
        <v>1666</v>
      </c>
      <c r="S1539" t="s">
        <v>106</v>
      </c>
      <c r="T1539" t="s">
        <v>117</v>
      </c>
    </row>
    <row r="1540" spans="1:20" x14ac:dyDescent="0.25">
      <c r="A1540" s="1">
        <v>4098</v>
      </c>
      <c r="B1540" t="s">
        <v>22</v>
      </c>
      <c r="C1540" t="s">
        <v>26</v>
      </c>
      <c r="D1540" t="s">
        <v>41</v>
      </c>
      <c r="E1540" t="s">
        <v>46</v>
      </c>
      <c r="F1540" t="s">
        <v>74</v>
      </c>
      <c r="G1540" t="s">
        <v>89</v>
      </c>
      <c r="H1540" t="s">
        <v>510</v>
      </c>
      <c r="I1540" t="s">
        <v>77</v>
      </c>
      <c r="J1540" t="s">
        <v>80</v>
      </c>
      <c r="K1540" t="s">
        <v>1327</v>
      </c>
      <c r="L1540" t="s">
        <v>73</v>
      </c>
      <c r="M1540" t="s">
        <v>74</v>
      </c>
      <c r="N1540" t="s">
        <v>101</v>
      </c>
      <c r="O1540" t="s">
        <v>95</v>
      </c>
      <c r="P1540" t="s">
        <v>919</v>
      </c>
      <c r="Q1540" t="s">
        <v>74</v>
      </c>
      <c r="R1540" t="s">
        <v>2247</v>
      </c>
      <c r="S1540" t="s">
        <v>96</v>
      </c>
      <c r="T1540" t="s">
        <v>131</v>
      </c>
    </row>
    <row r="1541" spans="1:20" x14ac:dyDescent="0.25">
      <c r="A1541" s="1">
        <v>4099</v>
      </c>
      <c r="B1541" t="s">
        <v>22</v>
      </c>
      <c r="C1541" t="s">
        <v>27</v>
      </c>
      <c r="D1541" t="s">
        <v>41</v>
      </c>
      <c r="E1541" t="s">
        <v>69</v>
      </c>
      <c r="F1541" t="s">
        <v>74</v>
      </c>
      <c r="G1541" t="s">
        <v>90</v>
      </c>
      <c r="H1541" t="s">
        <v>955</v>
      </c>
      <c r="I1541" t="s">
        <v>99</v>
      </c>
      <c r="J1541" t="s">
        <v>92</v>
      </c>
      <c r="K1541" t="s">
        <v>1314</v>
      </c>
      <c r="L1541" t="s">
        <v>73</v>
      </c>
      <c r="M1541" t="s">
        <v>73</v>
      </c>
      <c r="N1541" t="s">
        <v>126</v>
      </c>
      <c r="O1541" t="s">
        <v>93</v>
      </c>
      <c r="P1541" t="s">
        <v>1225</v>
      </c>
      <c r="Q1541" t="s">
        <v>126</v>
      </c>
      <c r="R1541" t="s">
        <v>1443</v>
      </c>
      <c r="S1541" t="s">
        <v>78</v>
      </c>
      <c r="T1541" t="s">
        <v>73</v>
      </c>
    </row>
    <row r="1542" spans="1:20" x14ac:dyDescent="0.25">
      <c r="A1542" s="1">
        <v>4100</v>
      </c>
      <c r="B1542" t="s">
        <v>22</v>
      </c>
      <c r="C1542" t="s">
        <v>28</v>
      </c>
      <c r="D1542" t="s">
        <v>41</v>
      </c>
      <c r="E1542" t="s">
        <v>68</v>
      </c>
      <c r="F1542" t="s">
        <v>73</v>
      </c>
      <c r="G1542" t="s">
        <v>81</v>
      </c>
      <c r="H1542" t="s">
        <v>182</v>
      </c>
      <c r="I1542" t="s">
        <v>93</v>
      </c>
      <c r="J1542" t="s">
        <v>128</v>
      </c>
      <c r="K1542" t="s">
        <v>1204</v>
      </c>
      <c r="L1542" t="s">
        <v>126</v>
      </c>
      <c r="M1542" t="s">
        <v>126</v>
      </c>
      <c r="N1542" t="s">
        <v>1116</v>
      </c>
      <c r="O1542" t="s">
        <v>93</v>
      </c>
      <c r="P1542" t="s">
        <v>1006</v>
      </c>
      <c r="Q1542" t="s">
        <v>74</v>
      </c>
      <c r="R1542" t="s">
        <v>592</v>
      </c>
      <c r="S1542" t="s">
        <v>75</v>
      </c>
      <c r="T1542" t="s">
        <v>78</v>
      </c>
    </row>
    <row r="1543" spans="1:20" x14ac:dyDescent="0.25">
      <c r="A1543" s="1">
        <v>4101</v>
      </c>
      <c r="B1543" t="s">
        <v>22</v>
      </c>
      <c r="C1543" t="s">
        <v>40</v>
      </c>
      <c r="D1543" t="s">
        <v>41</v>
      </c>
      <c r="E1543" t="s">
        <v>60</v>
      </c>
      <c r="F1543" t="s">
        <v>73</v>
      </c>
      <c r="G1543" t="s">
        <v>86</v>
      </c>
      <c r="H1543" t="s">
        <v>620</v>
      </c>
      <c r="I1543" t="s">
        <v>77</v>
      </c>
      <c r="J1543" t="s">
        <v>93</v>
      </c>
      <c r="K1543" t="s">
        <v>1224</v>
      </c>
      <c r="L1543" t="s">
        <v>74</v>
      </c>
      <c r="M1543" t="s">
        <v>74</v>
      </c>
      <c r="N1543" t="s">
        <v>1116</v>
      </c>
      <c r="O1543" t="s">
        <v>107</v>
      </c>
      <c r="P1543" t="s">
        <v>1190</v>
      </c>
      <c r="Q1543" t="s">
        <v>126</v>
      </c>
      <c r="R1543" t="s">
        <v>1591</v>
      </c>
      <c r="S1543" t="s">
        <v>96</v>
      </c>
      <c r="T1543" t="s">
        <v>131</v>
      </c>
    </row>
    <row r="1544" spans="1:20" x14ac:dyDescent="0.25">
      <c r="A1544" s="1">
        <v>4102</v>
      </c>
      <c r="B1544" t="s">
        <v>22</v>
      </c>
      <c r="C1544" t="s">
        <v>29</v>
      </c>
      <c r="D1544" t="s">
        <v>41</v>
      </c>
      <c r="E1544" t="s">
        <v>50</v>
      </c>
      <c r="F1544" t="s">
        <v>74</v>
      </c>
      <c r="G1544" t="s">
        <v>110</v>
      </c>
      <c r="H1544" t="s">
        <v>817</v>
      </c>
      <c r="I1544" t="s">
        <v>106</v>
      </c>
      <c r="J1544" t="s">
        <v>103</v>
      </c>
      <c r="K1544" t="s">
        <v>1127</v>
      </c>
      <c r="L1544" t="s">
        <v>126</v>
      </c>
      <c r="M1544" t="s">
        <v>74</v>
      </c>
      <c r="N1544" t="s">
        <v>126</v>
      </c>
      <c r="O1544" t="s">
        <v>95</v>
      </c>
      <c r="P1544" t="s">
        <v>862</v>
      </c>
      <c r="Q1544" t="s">
        <v>126</v>
      </c>
      <c r="R1544" t="s">
        <v>1663</v>
      </c>
      <c r="S1544" t="s">
        <v>82</v>
      </c>
      <c r="T1544" t="s">
        <v>131</v>
      </c>
    </row>
    <row r="1545" spans="1:20" x14ac:dyDescent="0.25">
      <c r="A1545" s="1">
        <v>4103</v>
      </c>
      <c r="B1545" t="s">
        <v>22</v>
      </c>
      <c r="C1545" t="s">
        <v>30</v>
      </c>
      <c r="D1545" t="s">
        <v>41</v>
      </c>
      <c r="E1545" t="s">
        <v>68</v>
      </c>
      <c r="F1545" t="s">
        <v>74</v>
      </c>
      <c r="G1545" t="s">
        <v>106</v>
      </c>
      <c r="H1545" t="s">
        <v>896</v>
      </c>
      <c r="I1545" t="s">
        <v>96</v>
      </c>
      <c r="J1545" t="s">
        <v>94</v>
      </c>
      <c r="K1545" t="s">
        <v>1314</v>
      </c>
      <c r="L1545" t="s">
        <v>74</v>
      </c>
      <c r="M1545" t="s">
        <v>73</v>
      </c>
      <c r="N1545" t="s">
        <v>1116</v>
      </c>
      <c r="O1545" t="s">
        <v>95</v>
      </c>
      <c r="P1545" t="s">
        <v>396</v>
      </c>
      <c r="Q1545" t="s">
        <v>73</v>
      </c>
      <c r="R1545" t="s">
        <v>1664</v>
      </c>
      <c r="S1545" t="s">
        <v>96</v>
      </c>
      <c r="T1545" t="s">
        <v>131</v>
      </c>
    </row>
    <row r="1546" spans="1:20" x14ac:dyDescent="0.25">
      <c r="A1546" s="1">
        <v>4104</v>
      </c>
      <c r="B1546" t="s">
        <v>22</v>
      </c>
      <c r="C1546" t="s">
        <v>32</v>
      </c>
      <c r="D1546" t="s">
        <v>41</v>
      </c>
      <c r="E1546" t="s">
        <v>56</v>
      </c>
      <c r="F1546" t="s">
        <v>73</v>
      </c>
      <c r="G1546" t="s">
        <v>92</v>
      </c>
      <c r="H1546" t="s">
        <v>648</v>
      </c>
      <c r="I1546" t="s">
        <v>98</v>
      </c>
      <c r="J1546" t="s">
        <v>94</v>
      </c>
      <c r="K1546" t="s">
        <v>1301</v>
      </c>
      <c r="L1546" t="s">
        <v>126</v>
      </c>
      <c r="M1546" t="s">
        <v>73</v>
      </c>
      <c r="N1546" t="s">
        <v>131</v>
      </c>
      <c r="O1546" t="s">
        <v>102</v>
      </c>
      <c r="P1546" t="s">
        <v>846</v>
      </c>
      <c r="Q1546" t="s">
        <v>74</v>
      </c>
      <c r="R1546" t="s">
        <v>2034</v>
      </c>
      <c r="S1546" t="s">
        <v>116</v>
      </c>
      <c r="T1546" t="s">
        <v>1116</v>
      </c>
    </row>
    <row r="1547" spans="1:20" x14ac:dyDescent="0.25">
      <c r="A1547" s="1">
        <v>4105</v>
      </c>
      <c r="B1547" t="s">
        <v>22</v>
      </c>
      <c r="C1547" t="s">
        <v>33</v>
      </c>
      <c r="D1547" t="s">
        <v>41</v>
      </c>
      <c r="E1547" t="s">
        <v>65</v>
      </c>
      <c r="F1547" t="s">
        <v>74</v>
      </c>
      <c r="G1547" t="s">
        <v>102</v>
      </c>
      <c r="H1547" t="s">
        <v>460</v>
      </c>
      <c r="I1547" t="s">
        <v>99</v>
      </c>
      <c r="J1547" t="s">
        <v>95</v>
      </c>
      <c r="K1547" t="s">
        <v>1133</v>
      </c>
      <c r="L1547" t="s">
        <v>126</v>
      </c>
      <c r="M1547" t="s">
        <v>73</v>
      </c>
      <c r="N1547" t="s">
        <v>1116</v>
      </c>
      <c r="O1547" t="s">
        <v>108</v>
      </c>
      <c r="P1547" t="s">
        <v>1085</v>
      </c>
      <c r="Q1547" t="s">
        <v>73</v>
      </c>
      <c r="R1547" t="s">
        <v>1785</v>
      </c>
      <c r="S1547" t="s">
        <v>106</v>
      </c>
      <c r="T1547" t="s">
        <v>131</v>
      </c>
    </row>
    <row r="1548" spans="1:20" x14ac:dyDescent="0.25">
      <c r="A1548" s="1">
        <v>4106</v>
      </c>
      <c r="B1548" t="s">
        <v>22</v>
      </c>
      <c r="C1548" t="s">
        <v>34</v>
      </c>
      <c r="D1548" t="s">
        <v>41</v>
      </c>
      <c r="E1548" t="s">
        <v>57</v>
      </c>
      <c r="F1548" t="s">
        <v>73</v>
      </c>
      <c r="G1548" t="s">
        <v>110</v>
      </c>
      <c r="H1548" t="s">
        <v>228</v>
      </c>
      <c r="I1548" t="s">
        <v>94</v>
      </c>
      <c r="J1548" t="s">
        <v>107</v>
      </c>
      <c r="K1548" t="s">
        <v>1185</v>
      </c>
      <c r="L1548" t="s">
        <v>101</v>
      </c>
      <c r="M1548" t="s">
        <v>73</v>
      </c>
      <c r="N1548" t="s">
        <v>1116</v>
      </c>
      <c r="O1548" t="s">
        <v>79</v>
      </c>
      <c r="P1548" t="s">
        <v>1127</v>
      </c>
      <c r="Q1548" t="s">
        <v>101</v>
      </c>
      <c r="R1548" t="s">
        <v>1515</v>
      </c>
      <c r="S1548" t="s">
        <v>76</v>
      </c>
      <c r="T1548" t="s">
        <v>101</v>
      </c>
    </row>
    <row r="1549" spans="1:20" x14ac:dyDescent="0.25">
      <c r="A1549" s="1">
        <v>4107</v>
      </c>
      <c r="B1549" t="s">
        <v>22</v>
      </c>
      <c r="C1549" t="s">
        <v>35</v>
      </c>
      <c r="D1549" t="s">
        <v>41</v>
      </c>
      <c r="E1549" t="s">
        <v>52</v>
      </c>
      <c r="F1549" t="s">
        <v>73</v>
      </c>
      <c r="G1549" t="s">
        <v>75</v>
      </c>
      <c r="H1549" t="s">
        <v>464</v>
      </c>
      <c r="I1549" t="s">
        <v>95</v>
      </c>
      <c r="J1549" t="s">
        <v>125</v>
      </c>
      <c r="K1549" t="s">
        <v>1191</v>
      </c>
      <c r="L1549" t="s">
        <v>74</v>
      </c>
      <c r="M1549" t="s">
        <v>73</v>
      </c>
      <c r="N1549" t="s">
        <v>74</v>
      </c>
      <c r="O1549" t="s">
        <v>102</v>
      </c>
      <c r="P1549" t="s">
        <v>894</v>
      </c>
      <c r="Q1549" t="s">
        <v>74</v>
      </c>
      <c r="R1549" t="s">
        <v>1843</v>
      </c>
      <c r="S1549" t="s">
        <v>96</v>
      </c>
      <c r="T1549" t="s">
        <v>101</v>
      </c>
    </row>
    <row r="1550" spans="1:20" x14ac:dyDescent="0.25">
      <c r="A1550" s="1">
        <v>4108</v>
      </c>
      <c r="B1550" t="s">
        <v>22</v>
      </c>
      <c r="C1550" t="s">
        <v>36</v>
      </c>
      <c r="D1550" t="s">
        <v>41</v>
      </c>
      <c r="E1550" t="s">
        <v>51</v>
      </c>
      <c r="F1550" t="s">
        <v>74</v>
      </c>
      <c r="G1550" t="s">
        <v>75</v>
      </c>
      <c r="H1550" t="s">
        <v>425</v>
      </c>
      <c r="I1550" t="s">
        <v>106</v>
      </c>
      <c r="J1550" t="s">
        <v>102</v>
      </c>
      <c r="K1550" t="s">
        <v>576</v>
      </c>
      <c r="L1550" t="s">
        <v>73</v>
      </c>
      <c r="M1550" t="s">
        <v>73</v>
      </c>
      <c r="N1550" t="s">
        <v>74</v>
      </c>
      <c r="O1550" t="s">
        <v>95</v>
      </c>
      <c r="P1550" t="s">
        <v>919</v>
      </c>
      <c r="Q1550" t="s">
        <v>74</v>
      </c>
      <c r="R1550" t="s">
        <v>1464</v>
      </c>
      <c r="S1550" t="s">
        <v>85</v>
      </c>
      <c r="T1550" t="s">
        <v>1116</v>
      </c>
    </row>
    <row r="1551" spans="1:20" x14ac:dyDescent="0.25">
      <c r="A1551" s="1">
        <v>4109</v>
      </c>
      <c r="B1551" t="s">
        <v>22</v>
      </c>
      <c r="C1551" t="s">
        <v>37</v>
      </c>
      <c r="D1551" t="s">
        <v>41</v>
      </c>
      <c r="E1551" t="s">
        <v>42</v>
      </c>
      <c r="F1551" t="s">
        <v>73</v>
      </c>
      <c r="G1551" t="s">
        <v>104</v>
      </c>
      <c r="H1551" t="s">
        <v>530</v>
      </c>
      <c r="I1551" t="s">
        <v>103</v>
      </c>
      <c r="J1551" t="s">
        <v>111</v>
      </c>
      <c r="K1551" t="s">
        <v>1197</v>
      </c>
      <c r="L1551" t="s">
        <v>126</v>
      </c>
      <c r="M1551" t="s">
        <v>73</v>
      </c>
      <c r="N1551" t="s">
        <v>126</v>
      </c>
      <c r="O1551" t="s">
        <v>86</v>
      </c>
      <c r="P1551" t="s">
        <v>1131</v>
      </c>
      <c r="Q1551" t="s">
        <v>126</v>
      </c>
      <c r="R1551" t="s">
        <v>1479</v>
      </c>
      <c r="S1551" t="s">
        <v>82</v>
      </c>
      <c r="T1551" t="s">
        <v>131</v>
      </c>
    </row>
    <row r="1552" spans="1:20" x14ac:dyDescent="0.25">
      <c r="A1552" s="1">
        <v>4110</v>
      </c>
      <c r="B1552" t="s">
        <v>22</v>
      </c>
      <c r="C1552" t="s">
        <v>38</v>
      </c>
      <c r="D1552" t="s">
        <v>41</v>
      </c>
      <c r="E1552" t="s">
        <v>58</v>
      </c>
      <c r="F1552" t="s">
        <v>74</v>
      </c>
      <c r="G1552" t="s">
        <v>95</v>
      </c>
      <c r="H1552" t="s">
        <v>785</v>
      </c>
      <c r="I1552" t="s">
        <v>99</v>
      </c>
      <c r="J1552" t="s">
        <v>77</v>
      </c>
      <c r="K1552" t="s">
        <v>1222</v>
      </c>
      <c r="L1552" t="s">
        <v>74</v>
      </c>
      <c r="M1552" t="s">
        <v>73</v>
      </c>
      <c r="N1552" t="s">
        <v>126</v>
      </c>
      <c r="O1552" t="s">
        <v>88</v>
      </c>
      <c r="P1552" t="s">
        <v>1183</v>
      </c>
      <c r="Q1552" t="s">
        <v>101</v>
      </c>
      <c r="R1552" t="s">
        <v>2255</v>
      </c>
      <c r="S1552" t="s">
        <v>87</v>
      </c>
      <c r="T1552" t="s">
        <v>83</v>
      </c>
    </row>
    <row r="1553" spans="1:20" x14ac:dyDescent="0.25">
      <c r="A1553" s="1">
        <v>4111</v>
      </c>
      <c r="B1553" t="s">
        <v>22</v>
      </c>
      <c r="C1553" t="s">
        <v>39</v>
      </c>
      <c r="D1553" t="s">
        <v>41</v>
      </c>
      <c r="E1553" t="s">
        <v>69</v>
      </c>
      <c r="F1553" t="s">
        <v>73</v>
      </c>
      <c r="G1553" t="s">
        <v>86</v>
      </c>
      <c r="H1553" t="s">
        <v>1014</v>
      </c>
      <c r="I1553" t="s">
        <v>85</v>
      </c>
      <c r="J1553" t="s">
        <v>98</v>
      </c>
      <c r="K1553" t="s">
        <v>681</v>
      </c>
      <c r="L1553" t="s">
        <v>74</v>
      </c>
      <c r="M1553" t="s">
        <v>74</v>
      </c>
      <c r="N1553" t="s">
        <v>83</v>
      </c>
      <c r="O1553" t="s">
        <v>93</v>
      </c>
      <c r="P1553" t="s">
        <v>1147</v>
      </c>
      <c r="Q1553" t="s">
        <v>126</v>
      </c>
      <c r="R1553" t="s">
        <v>2193</v>
      </c>
      <c r="S1553" t="s">
        <v>96</v>
      </c>
      <c r="T1553" t="s">
        <v>1116</v>
      </c>
    </row>
    <row r="1554" spans="1:20" x14ac:dyDescent="0.25">
      <c r="A1554" s="1">
        <v>4112</v>
      </c>
      <c r="B1554" t="s">
        <v>22</v>
      </c>
      <c r="C1554" t="s">
        <v>24</v>
      </c>
      <c r="D1554" t="s">
        <v>42</v>
      </c>
      <c r="E1554" t="s">
        <v>66</v>
      </c>
      <c r="F1554" t="s">
        <v>73</v>
      </c>
      <c r="G1554" t="s">
        <v>81</v>
      </c>
      <c r="H1554" t="s">
        <v>123</v>
      </c>
      <c r="I1554" t="s">
        <v>90</v>
      </c>
      <c r="J1554" t="s">
        <v>80</v>
      </c>
      <c r="K1554" t="s">
        <v>873</v>
      </c>
      <c r="L1554" t="s">
        <v>73</v>
      </c>
      <c r="M1554" t="s">
        <v>74</v>
      </c>
      <c r="N1554" t="s">
        <v>126</v>
      </c>
      <c r="O1554" t="s">
        <v>86</v>
      </c>
      <c r="P1554" t="s">
        <v>334</v>
      </c>
      <c r="Q1554" t="s">
        <v>126</v>
      </c>
      <c r="R1554" t="s">
        <v>1507</v>
      </c>
      <c r="S1554" t="s">
        <v>89</v>
      </c>
      <c r="T1554" t="s">
        <v>117</v>
      </c>
    </row>
    <row r="1555" spans="1:20" x14ac:dyDescent="0.25">
      <c r="A1555" s="1">
        <v>4113</v>
      </c>
      <c r="B1555" t="s">
        <v>22</v>
      </c>
      <c r="C1555" t="s">
        <v>25</v>
      </c>
      <c r="D1555" t="s">
        <v>42</v>
      </c>
      <c r="E1555" t="s">
        <v>45</v>
      </c>
      <c r="F1555" t="s">
        <v>74</v>
      </c>
      <c r="G1555" t="s">
        <v>77</v>
      </c>
      <c r="H1555" t="s">
        <v>246</v>
      </c>
      <c r="I1555" t="s">
        <v>107</v>
      </c>
      <c r="J1555" t="s">
        <v>110</v>
      </c>
      <c r="K1555" t="s">
        <v>1292</v>
      </c>
      <c r="L1555" t="s">
        <v>101</v>
      </c>
      <c r="M1555" t="s">
        <v>74</v>
      </c>
      <c r="N1555" t="s">
        <v>126</v>
      </c>
      <c r="O1555" t="s">
        <v>81</v>
      </c>
      <c r="P1555" t="s">
        <v>1018</v>
      </c>
      <c r="Q1555" t="s">
        <v>73</v>
      </c>
      <c r="R1555" t="s">
        <v>1676</v>
      </c>
      <c r="S1555" t="s">
        <v>116</v>
      </c>
      <c r="T1555" t="s">
        <v>131</v>
      </c>
    </row>
    <row r="1556" spans="1:20" x14ac:dyDescent="0.25">
      <c r="A1556" s="1">
        <v>4114</v>
      </c>
      <c r="B1556" t="s">
        <v>22</v>
      </c>
      <c r="C1556" t="s">
        <v>26</v>
      </c>
      <c r="D1556" t="s">
        <v>42</v>
      </c>
      <c r="E1556" t="s">
        <v>64</v>
      </c>
      <c r="F1556" t="s">
        <v>74</v>
      </c>
      <c r="G1556" t="s">
        <v>84</v>
      </c>
      <c r="H1556" t="s">
        <v>406</v>
      </c>
      <c r="I1556" t="s">
        <v>91</v>
      </c>
      <c r="J1556" t="s">
        <v>100</v>
      </c>
      <c r="K1556" t="s">
        <v>1372</v>
      </c>
      <c r="L1556" t="s">
        <v>101</v>
      </c>
      <c r="M1556" t="s">
        <v>73</v>
      </c>
      <c r="N1556" t="s">
        <v>74</v>
      </c>
      <c r="O1556" t="s">
        <v>86</v>
      </c>
      <c r="P1556" t="s">
        <v>1299</v>
      </c>
      <c r="Q1556" t="s">
        <v>126</v>
      </c>
      <c r="R1556" t="s">
        <v>1997</v>
      </c>
      <c r="S1556" t="s">
        <v>96</v>
      </c>
      <c r="T1556" t="s">
        <v>76</v>
      </c>
    </row>
    <row r="1557" spans="1:20" x14ac:dyDescent="0.25">
      <c r="A1557" s="1">
        <v>4115</v>
      </c>
      <c r="B1557" t="s">
        <v>22</v>
      </c>
      <c r="C1557" t="s">
        <v>27</v>
      </c>
      <c r="D1557" t="s">
        <v>42</v>
      </c>
      <c r="E1557" t="s">
        <v>47</v>
      </c>
      <c r="F1557" t="s">
        <v>74</v>
      </c>
      <c r="G1557" t="s">
        <v>97</v>
      </c>
      <c r="H1557" t="s">
        <v>716</v>
      </c>
      <c r="I1557" t="s">
        <v>113</v>
      </c>
      <c r="J1557" t="s">
        <v>88</v>
      </c>
      <c r="K1557" t="s">
        <v>1159</v>
      </c>
      <c r="L1557" t="s">
        <v>101</v>
      </c>
      <c r="M1557" t="s">
        <v>74</v>
      </c>
      <c r="N1557" t="s">
        <v>101</v>
      </c>
      <c r="O1557" t="s">
        <v>102</v>
      </c>
      <c r="P1557" t="s">
        <v>636</v>
      </c>
      <c r="Q1557" t="s">
        <v>126</v>
      </c>
      <c r="R1557" t="s">
        <v>1998</v>
      </c>
      <c r="S1557" t="s">
        <v>85</v>
      </c>
      <c r="T1557" t="s">
        <v>76</v>
      </c>
    </row>
    <row r="1558" spans="1:20" x14ac:dyDescent="0.25">
      <c r="A1558" s="1">
        <v>4116</v>
      </c>
      <c r="B1558" t="s">
        <v>22</v>
      </c>
      <c r="C1558" t="s">
        <v>28</v>
      </c>
      <c r="D1558" t="s">
        <v>42</v>
      </c>
      <c r="E1558" t="s">
        <v>67</v>
      </c>
      <c r="F1558" t="s">
        <v>73</v>
      </c>
      <c r="G1558" t="s">
        <v>88</v>
      </c>
      <c r="H1558" t="s">
        <v>327</v>
      </c>
      <c r="I1558" t="s">
        <v>99</v>
      </c>
      <c r="J1558" t="s">
        <v>113</v>
      </c>
      <c r="K1558" t="s">
        <v>1146</v>
      </c>
      <c r="L1558" t="s">
        <v>101</v>
      </c>
      <c r="M1558" t="s">
        <v>74</v>
      </c>
      <c r="N1558" t="s">
        <v>73</v>
      </c>
      <c r="O1558" t="s">
        <v>113</v>
      </c>
      <c r="P1558" t="s">
        <v>862</v>
      </c>
      <c r="Q1558" t="s">
        <v>126</v>
      </c>
      <c r="R1558" t="s">
        <v>1526</v>
      </c>
      <c r="S1558" t="s">
        <v>85</v>
      </c>
      <c r="T1558" t="s">
        <v>87</v>
      </c>
    </row>
    <row r="1559" spans="1:20" x14ac:dyDescent="0.25">
      <c r="A1559" s="1">
        <v>4117</v>
      </c>
      <c r="B1559" t="s">
        <v>22</v>
      </c>
      <c r="C1559" t="s">
        <v>40</v>
      </c>
      <c r="D1559" t="s">
        <v>42</v>
      </c>
      <c r="E1559" t="s">
        <v>70</v>
      </c>
      <c r="F1559" t="s">
        <v>74</v>
      </c>
      <c r="G1559" t="s">
        <v>113</v>
      </c>
      <c r="H1559" t="s">
        <v>507</v>
      </c>
      <c r="I1559" t="s">
        <v>79</v>
      </c>
      <c r="J1559" t="s">
        <v>88</v>
      </c>
      <c r="K1559" t="s">
        <v>1352</v>
      </c>
      <c r="L1559" t="s">
        <v>1116</v>
      </c>
      <c r="M1559" t="s">
        <v>126</v>
      </c>
      <c r="N1559" t="s">
        <v>126</v>
      </c>
      <c r="O1559" t="s">
        <v>90</v>
      </c>
      <c r="P1559" t="s">
        <v>1018</v>
      </c>
      <c r="Q1559" t="s">
        <v>73</v>
      </c>
      <c r="R1559" t="s">
        <v>1716</v>
      </c>
      <c r="S1559" t="s">
        <v>117</v>
      </c>
      <c r="T1559" t="s">
        <v>131</v>
      </c>
    </row>
    <row r="1560" spans="1:20" x14ac:dyDescent="0.25">
      <c r="A1560" s="1">
        <v>4118</v>
      </c>
      <c r="B1560" t="s">
        <v>22</v>
      </c>
      <c r="C1560" t="s">
        <v>29</v>
      </c>
      <c r="D1560" t="s">
        <v>42</v>
      </c>
      <c r="E1560" t="s">
        <v>61</v>
      </c>
      <c r="F1560" t="s">
        <v>74</v>
      </c>
      <c r="G1560" t="s">
        <v>90</v>
      </c>
      <c r="H1560" t="s">
        <v>488</v>
      </c>
      <c r="I1560" t="s">
        <v>86</v>
      </c>
      <c r="J1560" t="s">
        <v>105</v>
      </c>
      <c r="K1560" t="s">
        <v>1325</v>
      </c>
      <c r="L1560" t="s">
        <v>74</v>
      </c>
      <c r="M1560" t="s">
        <v>73</v>
      </c>
      <c r="N1560" t="s">
        <v>1116</v>
      </c>
      <c r="O1560" t="s">
        <v>90</v>
      </c>
      <c r="P1560" t="s">
        <v>432</v>
      </c>
      <c r="Q1560" t="s">
        <v>74</v>
      </c>
      <c r="R1560" t="s">
        <v>1633</v>
      </c>
      <c r="S1560" t="s">
        <v>85</v>
      </c>
      <c r="T1560" t="s">
        <v>131</v>
      </c>
    </row>
    <row r="1561" spans="1:20" x14ac:dyDescent="0.25">
      <c r="A1561" s="1">
        <v>4119</v>
      </c>
      <c r="B1561" t="s">
        <v>22</v>
      </c>
      <c r="C1561" t="s">
        <v>31</v>
      </c>
      <c r="D1561" t="s">
        <v>42</v>
      </c>
      <c r="E1561" t="s">
        <v>72</v>
      </c>
      <c r="F1561" t="s">
        <v>73</v>
      </c>
      <c r="G1561" t="s">
        <v>96</v>
      </c>
      <c r="H1561" t="s">
        <v>175</v>
      </c>
      <c r="I1561" t="s">
        <v>79</v>
      </c>
      <c r="J1561" t="s">
        <v>119</v>
      </c>
      <c r="K1561" t="s">
        <v>1313</v>
      </c>
      <c r="L1561" t="s">
        <v>74</v>
      </c>
      <c r="M1561" t="s">
        <v>74</v>
      </c>
      <c r="N1561" t="s">
        <v>101</v>
      </c>
      <c r="O1561" t="s">
        <v>106</v>
      </c>
      <c r="P1561" t="s">
        <v>575</v>
      </c>
      <c r="Q1561" t="s">
        <v>74</v>
      </c>
      <c r="R1561" t="s">
        <v>1925</v>
      </c>
      <c r="S1561" t="s">
        <v>82</v>
      </c>
      <c r="T1561" t="s">
        <v>131</v>
      </c>
    </row>
    <row r="1562" spans="1:20" x14ac:dyDescent="0.25">
      <c r="A1562" s="1">
        <v>4120</v>
      </c>
      <c r="B1562" t="s">
        <v>22</v>
      </c>
      <c r="C1562" t="s">
        <v>32</v>
      </c>
      <c r="D1562" t="s">
        <v>42</v>
      </c>
      <c r="E1562" t="s">
        <v>48</v>
      </c>
      <c r="F1562" t="s">
        <v>73</v>
      </c>
      <c r="G1562" t="s">
        <v>94</v>
      </c>
      <c r="H1562" t="s">
        <v>320</v>
      </c>
      <c r="I1562" t="s">
        <v>75</v>
      </c>
      <c r="J1562" t="s">
        <v>98</v>
      </c>
      <c r="K1562" t="s">
        <v>1224</v>
      </c>
      <c r="L1562" t="s">
        <v>101</v>
      </c>
      <c r="M1562" t="s">
        <v>74</v>
      </c>
      <c r="N1562" t="s">
        <v>73</v>
      </c>
      <c r="O1562" t="s">
        <v>113</v>
      </c>
      <c r="P1562" t="s">
        <v>1162</v>
      </c>
      <c r="Q1562" t="s">
        <v>74</v>
      </c>
      <c r="R1562" t="s">
        <v>1454</v>
      </c>
      <c r="S1562" t="s">
        <v>117</v>
      </c>
      <c r="T1562" t="s">
        <v>1116</v>
      </c>
    </row>
    <row r="1563" spans="1:20" x14ac:dyDescent="0.25">
      <c r="A1563" s="1">
        <v>4121</v>
      </c>
      <c r="B1563" t="s">
        <v>22</v>
      </c>
      <c r="C1563" t="s">
        <v>33</v>
      </c>
      <c r="D1563" t="s">
        <v>42</v>
      </c>
      <c r="E1563" t="s">
        <v>49</v>
      </c>
      <c r="F1563" t="s">
        <v>74</v>
      </c>
      <c r="G1563" t="s">
        <v>103</v>
      </c>
      <c r="H1563" t="s">
        <v>328</v>
      </c>
      <c r="I1563" t="s">
        <v>103</v>
      </c>
      <c r="J1563" t="s">
        <v>107</v>
      </c>
      <c r="K1563" t="s">
        <v>1157</v>
      </c>
      <c r="L1563" t="s">
        <v>73</v>
      </c>
      <c r="M1563" t="s">
        <v>73</v>
      </c>
      <c r="N1563" t="s">
        <v>126</v>
      </c>
      <c r="O1563" t="s">
        <v>113</v>
      </c>
      <c r="P1563" t="s">
        <v>250</v>
      </c>
      <c r="Q1563" t="s">
        <v>126</v>
      </c>
      <c r="R1563" t="s">
        <v>1891</v>
      </c>
      <c r="S1563" t="s">
        <v>82</v>
      </c>
      <c r="T1563" t="s">
        <v>76</v>
      </c>
    </row>
    <row r="1564" spans="1:20" x14ac:dyDescent="0.25">
      <c r="A1564" s="1">
        <v>4122</v>
      </c>
      <c r="B1564" t="s">
        <v>22</v>
      </c>
      <c r="C1564" t="s">
        <v>34</v>
      </c>
      <c r="D1564" t="s">
        <v>42</v>
      </c>
      <c r="E1564" t="s">
        <v>64</v>
      </c>
      <c r="F1564" t="s">
        <v>73</v>
      </c>
      <c r="G1564" t="s">
        <v>95</v>
      </c>
      <c r="H1564" t="s">
        <v>240</v>
      </c>
      <c r="I1564" t="s">
        <v>106</v>
      </c>
      <c r="J1564" t="s">
        <v>103</v>
      </c>
      <c r="K1564" t="s">
        <v>1259</v>
      </c>
      <c r="L1564" t="s">
        <v>1116</v>
      </c>
      <c r="M1564" t="s">
        <v>74</v>
      </c>
      <c r="N1564" t="s">
        <v>126</v>
      </c>
      <c r="O1564" t="s">
        <v>95</v>
      </c>
      <c r="P1564" t="s">
        <v>1144</v>
      </c>
      <c r="Q1564" t="s">
        <v>73</v>
      </c>
      <c r="R1564" t="s">
        <v>1815</v>
      </c>
      <c r="S1564" t="s">
        <v>116</v>
      </c>
      <c r="T1564" t="s">
        <v>131</v>
      </c>
    </row>
    <row r="1565" spans="1:20" x14ac:dyDescent="0.25">
      <c r="A1565" s="1">
        <v>4123</v>
      </c>
      <c r="B1565" t="s">
        <v>22</v>
      </c>
      <c r="C1565" t="s">
        <v>35</v>
      </c>
      <c r="D1565" t="s">
        <v>42</v>
      </c>
      <c r="E1565" t="s">
        <v>43</v>
      </c>
      <c r="F1565" t="s">
        <v>74</v>
      </c>
      <c r="G1565" t="s">
        <v>92</v>
      </c>
      <c r="H1565" t="s">
        <v>541</v>
      </c>
      <c r="I1565" t="s">
        <v>106</v>
      </c>
      <c r="J1565" t="s">
        <v>92</v>
      </c>
      <c r="K1565" t="s">
        <v>1164</v>
      </c>
      <c r="L1565" t="s">
        <v>73</v>
      </c>
      <c r="M1565" t="s">
        <v>73</v>
      </c>
      <c r="N1565" t="s">
        <v>126</v>
      </c>
      <c r="O1565" t="s">
        <v>100</v>
      </c>
      <c r="P1565" t="s">
        <v>1261</v>
      </c>
      <c r="Q1565" t="s">
        <v>74</v>
      </c>
      <c r="R1565" t="s">
        <v>2190</v>
      </c>
      <c r="S1565" t="s">
        <v>106</v>
      </c>
      <c r="T1565" t="s">
        <v>76</v>
      </c>
    </row>
    <row r="1566" spans="1:20" x14ac:dyDescent="0.25">
      <c r="A1566" s="1">
        <v>4124</v>
      </c>
      <c r="B1566" t="s">
        <v>22</v>
      </c>
      <c r="C1566" t="s">
        <v>36</v>
      </c>
      <c r="D1566" t="s">
        <v>42</v>
      </c>
      <c r="E1566" t="s">
        <v>52</v>
      </c>
      <c r="F1566" t="s">
        <v>73</v>
      </c>
      <c r="G1566" t="s">
        <v>93</v>
      </c>
      <c r="H1566" t="s">
        <v>634</v>
      </c>
      <c r="I1566" t="s">
        <v>98</v>
      </c>
      <c r="J1566" t="s">
        <v>107</v>
      </c>
      <c r="K1566" t="s">
        <v>1259</v>
      </c>
      <c r="L1566" t="s">
        <v>126</v>
      </c>
      <c r="M1566" t="s">
        <v>73</v>
      </c>
      <c r="N1566" t="s">
        <v>1116</v>
      </c>
      <c r="O1566" t="s">
        <v>114</v>
      </c>
      <c r="P1566" t="s">
        <v>1176</v>
      </c>
      <c r="Q1566" t="s">
        <v>74</v>
      </c>
      <c r="R1566" t="s">
        <v>1457</v>
      </c>
      <c r="S1566" t="s">
        <v>82</v>
      </c>
      <c r="T1566" t="s">
        <v>76</v>
      </c>
    </row>
    <row r="1567" spans="1:20" x14ac:dyDescent="0.25">
      <c r="A1567" s="1">
        <v>4125</v>
      </c>
      <c r="B1567" t="s">
        <v>22</v>
      </c>
      <c r="C1567" t="s">
        <v>37</v>
      </c>
      <c r="D1567" t="s">
        <v>42</v>
      </c>
      <c r="E1567" t="s">
        <v>41</v>
      </c>
      <c r="F1567" t="s">
        <v>74</v>
      </c>
      <c r="G1567" t="s">
        <v>96</v>
      </c>
      <c r="H1567" t="s">
        <v>674</v>
      </c>
      <c r="I1567" t="s">
        <v>102</v>
      </c>
      <c r="J1567" t="s">
        <v>111</v>
      </c>
      <c r="K1567" t="s">
        <v>1242</v>
      </c>
      <c r="L1567" t="s">
        <v>74</v>
      </c>
      <c r="M1567" t="s">
        <v>126</v>
      </c>
      <c r="N1567" t="s">
        <v>76</v>
      </c>
      <c r="O1567" t="s">
        <v>103</v>
      </c>
      <c r="P1567" t="s">
        <v>138</v>
      </c>
      <c r="Q1567" t="s">
        <v>74</v>
      </c>
      <c r="R1567" t="s">
        <v>1545</v>
      </c>
      <c r="S1567" t="s">
        <v>82</v>
      </c>
      <c r="T1567" t="s">
        <v>101</v>
      </c>
    </row>
    <row r="1568" spans="1:20" x14ac:dyDescent="0.25">
      <c r="A1568" s="1">
        <v>4126</v>
      </c>
      <c r="B1568" t="s">
        <v>22</v>
      </c>
      <c r="C1568" t="s">
        <v>38</v>
      </c>
      <c r="D1568" t="s">
        <v>42</v>
      </c>
      <c r="E1568" t="s">
        <v>45</v>
      </c>
      <c r="F1568" t="s">
        <v>73</v>
      </c>
      <c r="G1568" t="s">
        <v>78</v>
      </c>
      <c r="H1568" t="s">
        <v>611</v>
      </c>
      <c r="I1568" t="s">
        <v>97</v>
      </c>
      <c r="J1568" t="s">
        <v>132</v>
      </c>
      <c r="K1568" t="s">
        <v>1221</v>
      </c>
      <c r="L1568" t="s">
        <v>74</v>
      </c>
      <c r="M1568" t="s">
        <v>101</v>
      </c>
      <c r="N1568" t="s">
        <v>126</v>
      </c>
      <c r="O1568" t="s">
        <v>114</v>
      </c>
      <c r="P1568" t="s">
        <v>1101</v>
      </c>
      <c r="Q1568" t="s">
        <v>73</v>
      </c>
      <c r="R1568" t="s">
        <v>1800</v>
      </c>
      <c r="S1568" t="s">
        <v>96</v>
      </c>
      <c r="T1568" t="s">
        <v>76</v>
      </c>
    </row>
    <row r="1569" spans="1:20" x14ac:dyDescent="0.25">
      <c r="A1569" s="1">
        <v>4127</v>
      </c>
      <c r="B1569" t="s">
        <v>22</v>
      </c>
      <c r="C1569" t="s">
        <v>39</v>
      </c>
      <c r="D1569" t="s">
        <v>42</v>
      </c>
      <c r="E1569" t="s">
        <v>70</v>
      </c>
      <c r="F1569" t="s">
        <v>73</v>
      </c>
      <c r="G1569" t="s">
        <v>107</v>
      </c>
      <c r="H1569" t="s">
        <v>1053</v>
      </c>
      <c r="I1569" t="s">
        <v>103</v>
      </c>
      <c r="J1569" t="s">
        <v>80</v>
      </c>
      <c r="K1569" t="s">
        <v>1179</v>
      </c>
      <c r="L1569" t="s">
        <v>1116</v>
      </c>
      <c r="M1569" t="s">
        <v>74</v>
      </c>
      <c r="N1569" t="s">
        <v>74</v>
      </c>
      <c r="O1569" t="s">
        <v>90</v>
      </c>
      <c r="P1569" t="s">
        <v>911</v>
      </c>
      <c r="Q1569" t="s">
        <v>73</v>
      </c>
      <c r="R1569" t="s">
        <v>1949</v>
      </c>
      <c r="S1569" t="s">
        <v>78</v>
      </c>
      <c r="T1569" t="s">
        <v>1116</v>
      </c>
    </row>
    <row r="1570" spans="1:20" x14ac:dyDescent="0.25">
      <c r="A1570" s="1">
        <v>4128</v>
      </c>
      <c r="B1570" t="s">
        <v>22</v>
      </c>
      <c r="C1570" t="s">
        <v>24</v>
      </c>
      <c r="D1570" t="s">
        <v>43</v>
      </c>
      <c r="E1570" t="s">
        <v>44</v>
      </c>
      <c r="F1570" t="s">
        <v>74</v>
      </c>
      <c r="G1570" t="s">
        <v>101</v>
      </c>
      <c r="H1570" t="s">
        <v>872</v>
      </c>
      <c r="I1570" t="s">
        <v>116</v>
      </c>
      <c r="J1570" t="s">
        <v>108</v>
      </c>
      <c r="K1570" t="s">
        <v>335</v>
      </c>
      <c r="L1570" t="s">
        <v>73</v>
      </c>
      <c r="M1570" t="s">
        <v>126</v>
      </c>
      <c r="N1570" t="s">
        <v>83</v>
      </c>
      <c r="O1570" t="s">
        <v>103</v>
      </c>
      <c r="P1570" t="s">
        <v>357</v>
      </c>
      <c r="Q1570" t="s">
        <v>73</v>
      </c>
      <c r="R1570" t="s">
        <v>1976</v>
      </c>
      <c r="S1570" t="s">
        <v>106</v>
      </c>
      <c r="T1570" t="s">
        <v>126</v>
      </c>
    </row>
    <row r="1571" spans="1:20" x14ac:dyDescent="0.25">
      <c r="A1571" s="1">
        <v>4129</v>
      </c>
      <c r="B1571" t="s">
        <v>22</v>
      </c>
      <c r="C1571" t="s">
        <v>25</v>
      </c>
      <c r="D1571" t="s">
        <v>43</v>
      </c>
      <c r="E1571" t="s">
        <v>47</v>
      </c>
      <c r="F1571" t="s">
        <v>73</v>
      </c>
      <c r="G1571" t="s">
        <v>93</v>
      </c>
      <c r="H1571" t="s">
        <v>770</v>
      </c>
      <c r="I1571" t="s">
        <v>77</v>
      </c>
      <c r="J1571" t="s">
        <v>112</v>
      </c>
      <c r="K1571" t="s">
        <v>1247</v>
      </c>
      <c r="L1571" t="s">
        <v>1116</v>
      </c>
      <c r="M1571" t="s">
        <v>73</v>
      </c>
      <c r="N1571" t="s">
        <v>73</v>
      </c>
      <c r="O1571" t="s">
        <v>94</v>
      </c>
      <c r="P1571" t="s">
        <v>1005</v>
      </c>
      <c r="Q1571" t="s">
        <v>73</v>
      </c>
      <c r="R1571" t="s">
        <v>1480</v>
      </c>
      <c r="S1571" t="s">
        <v>82</v>
      </c>
      <c r="T1571" t="s">
        <v>131</v>
      </c>
    </row>
    <row r="1572" spans="1:20" x14ac:dyDescent="0.25">
      <c r="A1572" s="1">
        <v>4130</v>
      </c>
      <c r="B1572" t="s">
        <v>22</v>
      </c>
      <c r="C1572" t="s">
        <v>26</v>
      </c>
      <c r="D1572" t="s">
        <v>43</v>
      </c>
      <c r="E1572" t="s">
        <v>50</v>
      </c>
      <c r="F1572" t="s">
        <v>74</v>
      </c>
      <c r="G1572" t="s">
        <v>96</v>
      </c>
      <c r="H1572" t="s">
        <v>297</v>
      </c>
      <c r="I1572" t="s">
        <v>103</v>
      </c>
      <c r="J1572" t="s">
        <v>93</v>
      </c>
      <c r="K1572" t="s">
        <v>1133</v>
      </c>
      <c r="L1572" t="s">
        <v>73</v>
      </c>
      <c r="M1572" t="s">
        <v>74</v>
      </c>
      <c r="N1572" t="s">
        <v>101</v>
      </c>
      <c r="O1572" t="s">
        <v>77</v>
      </c>
      <c r="P1572" t="s">
        <v>726</v>
      </c>
      <c r="Q1572" t="s">
        <v>126</v>
      </c>
      <c r="R1572" t="s">
        <v>1567</v>
      </c>
      <c r="S1572" t="s">
        <v>96</v>
      </c>
      <c r="T1572" t="s">
        <v>83</v>
      </c>
    </row>
    <row r="1573" spans="1:20" x14ac:dyDescent="0.25">
      <c r="A1573" s="1">
        <v>4131</v>
      </c>
      <c r="B1573" t="s">
        <v>22</v>
      </c>
      <c r="C1573" t="s">
        <v>27</v>
      </c>
      <c r="D1573" t="s">
        <v>43</v>
      </c>
      <c r="E1573" t="s">
        <v>67</v>
      </c>
      <c r="F1573" t="s">
        <v>73</v>
      </c>
      <c r="G1573" t="s">
        <v>96</v>
      </c>
      <c r="H1573" t="s">
        <v>847</v>
      </c>
      <c r="I1573" t="s">
        <v>86</v>
      </c>
      <c r="J1573" t="s">
        <v>129</v>
      </c>
      <c r="K1573" t="s">
        <v>1247</v>
      </c>
      <c r="L1573" t="s">
        <v>74</v>
      </c>
      <c r="M1573" t="s">
        <v>74</v>
      </c>
      <c r="N1573" t="s">
        <v>74</v>
      </c>
      <c r="O1573" t="s">
        <v>116</v>
      </c>
      <c r="P1573" t="s">
        <v>99</v>
      </c>
      <c r="Q1573" t="s">
        <v>73</v>
      </c>
      <c r="R1573" t="s">
        <v>1968</v>
      </c>
      <c r="S1573" t="s">
        <v>85</v>
      </c>
      <c r="T1573" t="s">
        <v>126</v>
      </c>
    </row>
    <row r="1574" spans="1:20" x14ac:dyDescent="0.25">
      <c r="A1574" s="1">
        <v>4132</v>
      </c>
      <c r="B1574" t="s">
        <v>22</v>
      </c>
      <c r="C1574" t="s">
        <v>28</v>
      </c>
      <c r="D1574" t="s">
        <v>43</v>
      </c>
      <c r="E1574" t="s">
        <v>48</v>
      </c>
      <c r="F1574" t="s">
        <v>73</v>
      </c>
      <c r="G1574" t="s">
        <v>85</v>
      </c>
      <c r="H1574" t="s">
        <v>1003</v>
      </c>
      <c r="I1574" t="s">
        <v>114</v>
      </c>
      <c r="J1574" t="s">
        <v>84</v>
      </c>
      <c r="K1574" t="s">
        <v>1206</v>
      </c>
      <c r="L1574" t="s">
        <v>74</v>
      </c>
      <c r="M1574" t="s">
        <v>74</v>
      </c>
      <c r="N1574" t="s">
        <v>131</v>
      </c>
      <c r="O1574" t="s">
        <v>94</v>
      </c>
      <c r="P1574" t="s">
        <v>961</v>
      </c>
      <c r="Q1574" t="s">
        <v>73</v>
      </c>
      <c r="R1574" t="s">
        <v>2015</v>
      </c>
      <c r="S1574" t="s">
        <v>99</v>
      </c>
      <c r="T1574" t="s">
        <v>83</v>
      </c>
    </row>
    <row r="1575" spans="1:20" x14ac:dyDescent="0.25">
      <c r="A1575" s="1">
        <v>4133</v>
      </c>
      <c r="B1575" t="s">
        <v>22</v>
      </c>
      <c r="C1575" t="s">
        <v>40</v>
      </c>
      <c r="D1575" t="s">
        <v>43</v>
      </c>
      <c r="E1575" t="s">
        <v>71</v>
      </c>
      <c r="F1575" t="s">
        <v>73</v>
      </c>
      <c r="G1575" t="s">
        <v>73</v>
      </c>
      <c r="H1575" t="s">
        <v>241</v>
      </c>
      <c r="I1575" t="s">
        <v>78</v>
      </c>
      <c r="J1575" t="s">
        <v>106</v>
      </c>
      <c r="K1575" t="s">
        <v>122</v>
      </c>
      <c r="L1575" t="s">
        <v>73</v>
      </c>
      <c r="M1575" t="s">
        <v>73</v>
      </c>
      <c r="N1575" t="s">
        <v>116</v>
      </c>
      <c r="O1575" t="s">
        <v>96</v>
      </c>
      <c r="P1575" t="s">
        <v>121</v>
      </c>
      <c r="Q1575" t="s">
        <v>73</v>
      </c>
      <c r="R1575" t="s">
        <v>1775</v>
      </c>
      <c r="S1575" t="s">
        <v>78</v>
      </c>
      <c r="T1575" t="s">
        <v>74</v>
      </c>
    </row>
    <row r="1576" spans="1:20" x14ac:dyDescent="0.25">
      <c r="A1576" s="1">
        <v>4134</v>
      </c>
      <c r="B1576" t="s">
        <v>22</v>
      </c>
      <c r="C1576" t="s">
        <v>29</v>
      </c>
      <c r="D1576" t="s">
        <v>43</v>
      </c>
      <c r="E1576" t="s">
        <v>64</v>
      </c>
      <c r="F1576" t="s">
        <v>74</v>
      </c>
      <c r="G1576" t="s">
        <v>77</v>
      </c>
      <c r="H1576" t="s">
        <v>785</v>
      </c>
      <c r="I1576" t="s">
        <v>103</v>
      </c>
      <c r="J1576" t="s">
        <v>79</v>
      </c>
      <c r="K1576" t="s">
        <v>1140</v>
      </c>
      <c r="L1576" t="s">
        <v>126</v>
      </c>
      <c r="M1576" t="s">
        <v>73</v>
      </c>
      <c r="N1576" t="s">
        <v>74</v>
      </c>
      <c r="O1576" t="s">
        <v>91</v>
      </c>
      <c r="P1576" t="s">
        <v>1351</v>
      </c>
      <c r="Q1576" t="s">
        <v>74</v>
      </c>
      <c r="R1576" t="s">
        <v>1985</v>
      </c>
      <c r="S1576" t="s">
        <v>96</v>
      </c>
      <c r="T1576" t="s">
        <v>83</v>
      </c>
    </row>
    <row r="1577" spans="1:20" x14ac:dyDescent="0.25">
      <c r="A1577" s="1">
        <v>4135</v>
      </c>
      <c r="B1577" t="s">
        <v>22</v>
      </c>
      <c r="C1577" t="s">
        <v>30</v>
      </c>
      <c r="D1577" t="s">
        <v>43</v>
      </c>
      <c r="E1577" t="s">
        <v>45</v>
      </c>
      <c r="F1577" t="s">
        <v>73</v>
      </c>
      <c r="G1577" t="s">
        <v>111</v>
      </c>
      <c r="H1577" t="s">
        <v>448</v>
      </c>
      <c r="I1577" t="s">
        <v>103</v>
      </c>
      <c r="J1577" t="s">
        <v>79</v>
      </c>
      <c r="K1577" t="s">
        <v>1212</v>
      </c>
      <c r="L1577" t="s">
        <v>126</v>
      </c>
      <c r="M1577" t="s">
        <v>73</v>
      </c>
      <c r="N1577" t="s">
        <v>73</v>
      </c>
      <c r="O1577" t="s">
        <v>108</v>
      </c>
      <c r="P1577" t="s">
        <v>1168</v>
      </c>
      <c r="Q1577" t="s">
        <v>126</v>
      </c>
      <c r="R1577" t="s">
        <v>2001</v>
      </c>
      <c r="S1577" t="s">
        <v>85</v>
      </c>
      <c r="T1577" t="s">
        <v>83</v>
      </c>
    </row>
    <row r="1578" spans="1:20" x14ac:dyDescent="0.25">
      <c r="A1578" s="1">
        <v>4136</v>
      </c>
      <c r="B1578" t="s">
        <v>22</v>
      </c>
      <c r="C1578" t="s">
        <v>31</v>
      </c>
      <c r="D1578" t="s">
        <v>43</v>
      </c>
      <c r="E1578" t="s">
        <v>67</v>
      </c>
      <c r="F1578" t="s">
        <v>74</v>
      </c>
      <c r="G1578" t="s">
        <v>102</v>
      </c>
      <c r="H1578" t="s">
        <v>263</v>
      </c>
      <c r="I1578" t="s">
        <v>113</v>
      </c>
      <c r="J1578" t="s">
        <v>118</v>
      </c>
      <c r="K1578" t="s">
        <v>1306</v>
      </c>
      <c r="L1578" t="s">
        <v>126</v>
      </c>
      <c r="M1578" t="s">
        <v>73</v>
      </c>
      <c r="N1578" t="s">
        <v>74</v>
      </c>
      <c r="O1578" t="s">
        <v>86</v>
      </c>
      <c r="P1578" t="s">
        <v>334</v>
      </c>
      <c r="Q1578" t="s">
        <v>74</v>
      </c>
      <c r="R1578" t="s">
        <v>2201</v>
      </c>
      <c r="S1578" t="s">
        <v>89</v>
      </c>
      <c r="T1578" t="s">
        <v>78</v>
      </c>
    </row>
    <row r="1579" spans="1:20" x14ac:dyDescent="0.25">
      <c r="A1579" s="1">
        <v>4137</v>
      </c>
      <c r="B1579" t="s">
        <v>22</v>
      </c>
      <c r="C1579" t="s">
        <v>33</v>
      </c>
      <c r="D1579" t="s">
        <v>43</v>
      </c>
      <c r="E1579" t="s">
        <v>47</v>
      </c>
      <c r="F1579" t="s">
        <v>74</v>
      </c>
      <c r="G1579" t="s">
        <v>98</v>
      </c>
      <c r="H1579" t="s">
        <v>888</v>
      </c>
      <c r="I1579" t="s">
        <v>99</v>
      </c>
      <c r="J1579" t="s">
        <v>97</v>
      </c>
      <c r="K1579" t="s">
        <v>1261</v>
      </c>
      <c r="L1579" t="s">
        <v>126</v>
      </c>
      <c r="M1579" t="s">
        <v>73</v>
      </c>
      <c r="N1579" t="s">
        <v>74</v>
      </c>
      <c r="O1579" t="s">
        <v>89</v>
      </c>
      <c r="P1579" t="s">
        <v>118</v>
      </c>
      <c r="Q1579" t="s">
        <v>74</v>
      </c>
      <c r="R1579" t="s">
        <v>2080</v>
      </c>
      <c r="S1579" t="s">
        <v>96</v>
      </c>
      <c r="T1579" t="s">
        <v>83</v>
      </c>
    </row>
    <row r="1580" spans="1:20" x14ac:dyDescent="0.25">
      <c r="A1580" s="1">
        <v>4138</v>
      </c>
      <c r="B1580" t="s">
        <v>22</v>
      </c>
      <c r="C1580" t="s">
        <v>34</v>
      </c>
      <c r="D1580" t="s">
        <v>43</v>
      </c>
      <c r="E1580" t="s">
        <v>65</v>
      </c>
      <c r="F1580" t="s">
        <v>74</v>
      </c>
      <c r="G1580" t="s">
        <v>75</v>
      </c>
      <c r="H1580" t="s">
        <v>605</v>
      </c>
      <c r="I1580" t="s">
        <v>89</v>
      </c>
      <c r="J1580" t="s">
        <v>93</v>
      </c>
      <c r="K1580" t="s">
        <v>1147</v>
      </c>
      <c r="L1580" t="s">
        <v>74</v>
      </c>
      <c r="M1580" t="s">
        <v>73</v>
      </c>
      <c r="N1580" t="s">
        <v>101</v>
      </c>
      <c r="O1580" t="s">
        <v>99</v>
      </c>
      <c r="P1580" t="s">
        <v>178</v>
      </c>
      <c r="Q1580" t="s">
        <v>74</v>
      </c>
      <c r="R1580" t="s">
        <v>1732</v>
      </c>
      <c r="S1580" t="s">
        <v>82</v>
      </c>
      <c r="T1580" t="s">
        <v>101</v>
      </c>
    </row>
    <row r="1581" spans="1:20" x14ac:dyDescent="0.25">
      <c r="A1581" s="1">
        <v>4139</v>
      </c>
      <c r="B1581" t="s">
        <v>22</v>
      </c>
      <c r="C1581" t="s">
        <v>35</v>
      </c>
      <c r="D1581" t="s">
        <v>43</v>
      </c>
      <c r="E1581" t="s">
        <v>42</v>
      </c>
      <c r="F1581" t="s">
        <v>73</v>
      </c>
      <c r="G1581" t="s">
        <v>89</v>
      </c>
      <c r="H1581" t="s">
        <v>670</v>
      </c>
      <c r="I1581" t="s">
        <v>89</v>
      </c>
      <c r="J1581" t="s">
        <v>86</v>
      </c>
      <c r="K1581" t="s">
        <v>530</v>
      </c>
      <c r="L1581" t="s">
        <v>74</v>
      </c>
      <c r="M1581" t="s">
        <v>73</v>
      </c>
      <c r="N1581" t="s">
        <v>101</v>
      </c>
      <c r="O1581" t="s">
        <v>106</v>
      </c>
      <c r="P1581" t="s">
        <v>93</v>
      </c>
      <c r="Q1581" t="s">
        <v>73</v>
      </c>
      <c r="R1581" t="s">
        <v>2189</v>
      </c>
      <c r="S1581" t="s">
        <v>87</v>
      </c>
      <c r="T1581" t="s">
        <v>126</v>
      </c>
    </row>
    <row r="1582" spans="1:20" x14ac:dyDescent="0.25">
      <c r="A1582" s="1">
        <v>4140</v>
      </c>
      <c r="B1582" t="s">
        <v>22</v>
      </c>
      <c r="C1582" t="s">
        <v>36</v>
      </c>
      <c r="D1582" t="s">
        <v>43</v>
      </c>
      <c r="E1582" t="s">
        <v>56</v>
      </c>
      <c r="F1582" t="s">
        <v>73</v>
      </c>
      <c r="G1582" t="s">
        <v>86</v>
      </c>
      <c r="H1582" t="s">
        <v>244</v>
      </c>
      <c r="I1582" t="s">
        <v>80</v>
      </c>
      <c r="J1582" t="s">
        <v>130</v>
      </c>
      <c r="K1582" t="s">
        <v>1234</v>
      </c>
      <c r="L1582" t="s">
        <v>126</v>
      </c>
      <c r="M1582" t="s">
        <v>74</v>
      </c>
      <c r="N1582" t="s">
        <v>101</v>
      </c>
      <c r="O1582" t="s">
        <v>86</v>
      </c>
      <c r="P1582" t="s">
        <v>527</v>
      </c>
      <c r="Q1582" t="s">
        <v>74</v>
      </c>
      <c r="R1582" t="s">
        <v>97</v>
      </c>
      <c r="S1582" t="s">
        <v>89</v>
      </c>
      <c r="T1582" t="s">
        <v>83</v>
      </c>
    </row>
    <row r="1583" spans="1:20" x14ac:dyDescent="0.25">
      <c r="A1583" s="1">
        <v>4141</v>
      </c>
      <c r="B1583" t="s">
        <v>22</v>
      </c>
      <c r="C1583" t="s">
        <v>37</v>
      </c>
      <c r="D1583" t="s">
        <v>43</v>
      </c>
      <c r="E1583" t="s">
        <v>70</v>
      </c>
      <c r="F1583" t="s">
        <v>74</v>
      </c>
      <c r="G1583" t="s">
        <v>85</v>
      </c>
      <c r="H1583" t="s">
        <v>614</v>
      </c>
      <c r="I1583" t="s">
        <v>82</v>
      </c>
      <c r="J1583" t="s">
        <v>114</v>
      </c>
      <c r="K1583" t="s">
        <v>1076</v>
      </c>
      <c r="L1583" t="s">
        <v>73</v>
      </c>
      <c r="M1583" t="s">
        <v>74</v>
      </c>
      <c r="N1583" t="s">
        <v>74</v>
      </c>
      <c r="O1583" t="s">
        <v>98</v>
      </c>
      <c r="P1583" t="s">
        <v>473</v>
      </c>
      <c r="Q1583" t="s">
        <v>74</v>
      </c>
      <c r="R1583" t="s">
        <v>2059</v>
      </c>
      <c r="S1583" t="s">
        <v>78</v>
      </c>
      <c r="T1583" t="s">
        <v>101</v>
      </c>
    </row>
    <row r="1584" spans="1:20" x14ac:dyDescent="0.25">
      <c r="A1584" s="1">
        <v>4142</v>
      </c>
      <c r="B1584" t="s">
        <v>22</v>
      </c>
      <c r="C1584" t="s">
        <v>38</v>
      </c>
      <c r="D1584" t="s">
        <v>43</v>
      </c>
      <c r="E1584" t="s">
        <v>57</v>
      </c>
      <c r="F1584" t="s">
        <v>73</v>
      </c>
      <c r="G1584" t="s">
        <v>78</v>
      </c>
      <c r="H1584" t="s">
        <v>612</v>
      </c>
      <c r="I1584" t="s">
        <v>102</v>
      </c>
      <c r="J1584" t="s">
        <v>97</v>
      </c>
      <c r="K1584" t="s">
        <v>1006</v>
      </c>
      <c r="L1584" t="s">
        <v>73</v>
      </c>
      <c r="M1584" t="s">
        <v>126</v>
      </c>
      <c r="N1584" t="s">
        <v>1116</v>
      </c>
      <c r="O1584" t="s">
        <v>89</v>
      </c>
      <c r="P1584" t="s">
        <v>122</v>
      </c>
      <c r="Q1584" t="s">
        <v>74</v>
      </c>
      <c r="R1584" t="s">
        <v>2050</v>
      </c>
      <c r="S1584" t="s">
        <v>82</v>
      </c>
      <c r="T1584" t="s">
        <v>1116</v>
      </c>
    </row>
    <row r="1585" spans="1:20" x14ac:dyDescent="0.25">
      <c r="A1585" s="1">
        <v>4143</v>
      </c>
      <c r="B1585" t="s">
        <v>22</v>
      </c>
      <c r="C1585" t="s">
        <v>39</v>
      </c>
      <c r="D1585" t="s">
        <v>43</v>
      </c>
      <c r="E1585" t="s">
        <v>48</v>
      </c>
      <c r="F1585" t="s">
        <v>74</v>
      </c>
      <c r="G1585" t="s">
        <v>77</v>
      </c>
      <c r="H1585" t="s">
        <v>163</v>
      </c>
      <c r="I1585" t="s">
        <v>102</v>
      </c>
      <c r="J1585" t="s">
        <v>112</v>
      </c>
      <c r="K1585" t="s">
        <v>1377</v>
      </c>
      <c r="L1585" t="s">
        <v>101</v>
      </c>
      <c r="M1585" t="s">
        <v>101</v>
      </c>
      <c r="N1585" t="s">
        <v>73</v>
      </c>
      <c r="O1585" t="s">
        <v>96</v>
      </c>
      <c r="P1585" t="s">
        <v>125</v>
      </c>
      <c r="Q1585" t="s">
        <v>73</v>
      </c>
      <c r="R1585" t="s">
        <v>324</v>
      </c>
      <c r="S1585" t="s">
        <v>116</v>
      </c>
      <c r="T1585" t="s">
        <v>1116</v>
      </c>
    </row>
    <row r="1586" spans="1:20" x14ac:dyDescent="0.25">
      <c r="A1586" s="1">
        <v>4144</v>
      </c>
      <c r="B1586" t="s">
        <v>22</v>
      </c>
      <c r="C1586" t="s">
        <v>24</v>
      </c>
      <c r="D1586" t="s">
        <v>44</v>
      </c>
      <c r="E1586" t="s">
        <v>43</v>
      </c>
      <c r="F1586" t="s">
        <v>73</v>
      </c>
      <c r="G1586" t="s">
        <v>129</v>
      </c>
      <c r="H1586" t="s">
        <v>334</v>
      </c>
      <c r="I1586" t="s">
        <v>92</v>
      </c>
      <c r="J1586" t="s">
        <v>105</v>
      </c>
      <c r="K1586" t="s">
        <v>1215</v>
      </c>
      <c r="L1586" t="s">
        <v>101</v>
      </c>
      <c r="M1586" t="s">
        <v>73</v>
      </c>
      <c r="N1586" t="s">
        <v>126</v>
      </c>
      <c r="O1586" t="s">
        <v>93</v>
      </c>
      <c r="P1586" t="s">
        <v>401</v>
      </c>
      <c r="Q1586" t="s">
        <v>101</v>
      </c>
      <c r="R1586" t="s">
        <v>1934</v>
      </c>
      <c r="S1586" t="s">
        <v>96</v>
      </c>
      <c r="T1586" t="s">
        <v>83</v>
      </c>
    </row>
    <row r="1587" spans="1:20" x14ac:dyDescent="0.25">
      <c r="A1587" s="1">
        <v>4145</v>
      </c>
      <c r="B1587" t="s">
        <v>22</v>
      </c>
      <c r="C1587" t="s">
        <v>25</v>
      </c>
      <c r="D1587" t="s">
        <v>44</v>
      </c>
      <c r="E1587" t="s">
        <v>57</v>
      </c>
      <c r="F1587" t="s">
        <v>74</v>
      </c>
      <c r="G1587" t="s">
        <v>95</v>
      </c>
      <c r="H1587" t="s">
        <v>1079</v>
      </c>
      <c r="I1587" t="s">
        <v>102</v>
      </c>
      <c r="J1587" t="s">
        <v>86</v>
      </c>
      <c r="K1587" t="s">
        <v>1154</v>
      </c>
      <c r="L1587" t="s">
        <v>101</v>
      </c>
      <c r="M1587" t="s">
        <v>73</v>
      </c>
      <c r="N1587" t="s">
        <v>126</v>
      </c>
      <c r="O1587" t="s">
        <v>92</v>
      </c>
      <c r="P1587" t="s">
        <v>681</v>
      </c>
      <c r="Q1587" t="s">
        <v>74</v>
      </c>
      <c r="R1587" t="s">
        <v>2178</v>
      </c>
      <c r="S1587" t="s">
        <v>87</v>
      </c>
      <c r="T1587" t="s">
        <v>101</v>
      </c>
    </row>
    <row r="1588" spans="1:20" x14ac:dyDescent="0.25">
      <c r="A1588" s="1">
        <v>4146</v>
      </c>
      <c r="B1588" t="s">
        <v>22</v>
      </c>
      <c r="C1588" t="s">
        <v>26</v>
      </c>
      <c r="D1588" t="s">
        <v>44</v>
      </c>
      <c r="E1588" t="s">
        <v>60</v>
      </c>
      <c r="F1588" t="s">
        <v>73</v>
      </c>
      <c r="G1588" t="s">
        <v>83</v>
      </c>
      <c r="H1588" t="s">
        <v>317</v>
      </c>
      <c r="I1588" t="s">
        <v>104</v>
      </c>
      <c r="J1588" t="s">
        <v>121</v>
      </c>
      <c r="K1588" t="s">
        <v>1148</v>
      </c>
      <c r="L1588" t="s">
        <v>74</v>
      </c>
      <c r="M1588" t="s">
        <v>74</v>
      </c>
      <c r="N1588" t="s">
        <v>1116</v>
      </c>
      <c r="O1588" t="s">
        <v>83</v>
      </c>
      <c r="P1588" t="s">
        <v>96</v>
      </c>
      <c r="Q1588" t="s">
        <v>73</v>
      </c>
      <c r="R1588" t="s">
        <v>2256</v>
      </c>
      <c r="S1588" t="s">
        <v>96</v>
      </c>
      <c r="T1588" t="s">
        <v>131</v>
      </c>
    </row>
    <row r="1589" spans="1:20" x14ac:dyDescent="0.25">
      <c r="A1589" s="1">
        <v>4147</v>
      </c>
      <c r="B1589" t="s">
        <v>22</v>
      </c>
      <c r="C1589" t="s">
        <v>27</v>
      </c>
      <c r="D1589" t="s">
        <v>44</v>
      </c>
      <c r="E1589" t="s">
        <v>52</v>
      </c>
      <c r="F1589" t="s">
        <v>73</v>
      </c>
      <c r="G1589" t="s">
        <v>103</v>
      </c>
      <c r="H1589" t="s">
        <v>259</v>
      </c>
      <c r="I1589" t="s">
        <v>103</v>
      </c>
      <c r="J1589" t="s">
        <v>104</v>
      </c>
      <c r="K1589" t="s">
        <v>1306</v>
      </c>
      <c r="L1589" t="s">
        <v>74</v>
      </c>
      <c r="M1589" t="s">
        <v>74</v>
      </c>
      <c r="N1589" t="s">
        <v>126</v>
      </c>
      <c r="O1589" t="s">
        <v>107</v>
      </c>
      <c r="P1589" t="s">
        <v>1101</v>
      </c>
      <c r="Q1589" t="s">
        <v>74</v>
      </c>
      <c r="R1589" t="s">
        <v>2114</v>
      </c>
      <c r="S1589" t="s">
        <v>99</v>
      </c>
      <c r="T1589" t="s">
        <v>116</v>
      </c>
    </row>
    <row r="1590" spans="1:20" x14ac:dyDescent="0.25">
      <c r="A1590" s="1">
        <v>4148</v>
      </c>
      <c r="B1590" t="s">
        <v>22</v>
      </c>
      <c r="C1590" t="s">
        <v>28</v>
      </c>
      <c r="D1590" t="s">
        <v>44</v>
      </c>
      <c r="E1590" t="s">
        <v>71</v>
      </c>
      <c r="F1590" t="s">
        <v>74</v>
      </c>
      <c r="G1590" t="s">
        <v>85</v>
      </c>
      <c r="H1590" t="s">
        <v>347</v>
      </c>
      <c r="I1590" t="s">
        <v>96</v>
      </c>
      <c r="J1590" t="s">
        <v>92</v>
      </c>
      <c r="K1590" t="s">
        <v>1018</v>
      </c>
      <c r="L1590" t="s">
        <v>73</v>
      </c>
      <c r="M1590" t="s">
        <v>74</v>
      </c>
      <c r="N1590" t="s">
        <v>126</v>
      </c>
      <c r="O1590" t="s">
        <v>114</v>
      </c>
      <c r="P1590" t="s">
        <v>544</v>
      </c>
      <c r="Q1590" t="s">
        <v>73</v>
      </c>
      <c r="R1590" t="s">
        <v>1588</v>
      </c>
      <c r="S1590" t="s">
        <v>85</v>
      </c>
      <c r="T1590" t="s">
        <v>83</v>
      </c>
    </row>
    <row r="1591" spans="1:20" x14ac:dyDescent="0.25">
      <c r="A1591" s="1">
        <v>4149</v>
      </c>
      <c r="B1591" t="s">
        <v>22</v>
      </c>
      <c r="C1591" t="s">
        <v>40</v>
      </c>
      <c r="D1591" t="s">
        <v>44</v>
      </c>
      <c r="E1591" t="s">
        <v>53</v>
      </c>
      <c r="F1591" t="s">
        <v>73</v>
      </c>
      <c r="G1591" t="s">
        <v>90</v>
      </c>
      <c r="H1591" t="s">
        <v>879</v>
      </c>
      <c r="I1591" t="s">
        <v>106</v>
      </c>
      <c r="J1591" t="s">
        <v>92</v>
      </c>
      <c r="K1591" t="s">
        <v>899</v>
      </c>
      <c r="L1591" t="s">
        <v>74</v>
      </c>
      <c r="M1591" t="s">
        <v>126</v>
      </c>
      <c r="N1591" t="s">
        <v>76</v>
      </c>
      <c r="O1591" t="s">
        <v>77</v>
      </c>
      <c r="P1591" t="s">
        <v>861</v>
      </c>
      <c r="Q1591" t="s">
        <v>73</v>
      </c>
      <c r="R1591" t="s">
        <v>86</v>
      </c>
      <c r="S1591" t="s">
        <v>82</v>
      </c>
      <c r="T1591" t="s">
        <v>101</v>
      </c>
    </row>
    <row r="1592" spans="1:20" x14ac:dyDescent="0.25">
      <c r="A1592" s="1">
        <v>4150</v>
      </c>
      <c r="B1592" t="s">
        <v>22</v>
      </c>
      <c r="C1592" t="s">
        <v>29</v>
      </c>
      <c r="D1592" t="s">
        <v>44</v>
      </c>
      <c r="E1592" t="s">
        <v>54</v>
      </c>
      <c r="F1592" t="s">
        <v>73</v>
      </c>
      <c r="G1592" t="s">
        <v>97</v>
      </c>
      <c r="H1592" t="s">
        <v>394</v>
      </c>
      <c r="I1592" t="s">
        <v>75</v>
      </c>
      <c r="J1592" t="s">
        <v>102</v>
      </c>
      <c r="K1592" t="s">
        <v>1076</v>
      </c>
      <c r="L1592" t="s">
        <v>1116</v>
      </c>
      <c r="M1592" t="s">
        <v>73</v>
      </c>
      <c r="N1592" t="s">
        <v>73</v>
      </c>
      <c r="O1592" t="s">
        <v>97</v>
      </c>
      <c r="P1592" t="s">
        <v>1197</v>
      </c>
      <c r="Q1592" t="s">
        <v>74</v>
      </c>
      <c r="R1592" t="s">
        <v>1475</v>
      </c>
      <c r="S1592" t="s">
        <v>82</v>
      </c>
      <c r="T1592" t="s">
        <v>76</v>
      </c>
    </row>
    <row r="1593" spans="1:20" x14ac:dyDescent="0.25">
      <c r="A1593" s="1">
        <v>4151</v>
      </c>
      <c r="B1593" t="s">
        <v>22</v>
      </c>
      <c r="C1593" t="s">
        <v>30</v>
      </c>
      <c r="D1593" t="s">
        <v>44</v>
      </c>
      <c r="E1593" t="s">
        <v>63</v>
      </c>
      <c r="F1593" t="s">
        <v>74</v>
      </c>
      <c r="G1593" t="s">
        <v>114</v>
      </c>
      <c r="H1593" t="s">
        <v>573</v>
      </c>
      <c r="I1593" t="s">
        <v>113</v>
      </c>
      <c r="J1593" t="s">
        <v>110</v>
      </c>
      <c r="K1593" t="s">
        <v>1358</v>
      </c>
      <c r="L1593" t="s">
        <v>73</v>
      </c>
      <c r="M1593" t="s">
        <v>73</v>
      </c>
      <c r="N1593" t="s">
        <v>126</v>
      </c>
      <c r="O1593" t="s">
        <v>114</v>
      </c>
      <c r="P1593" t="s">
        <v>816</v>
      </c>
      <c r="Q1593" t="s">
        <v>74</v>
      </c>
      <c r="R1593" t="s">
        <v>1480</v>
      </c>
      <c r="S1593" t="s">
        <v>96</v>
      </c>
      <c r="T1593" t="s">
        <v>131</v>
      </c>
    </row>
    <row r="1594" spans="1:20" x14ac:dyDescent="0.25">
      <c r="A1594" s="1">
        <v>4152</v>
      </c>
      <c r="B1594" t="s">
        <v>22</v>
      </c>
      <c r="C1594" t="s">
        <v>31</v>
      </c>
      <c r="D1594" t="s">
        <v>44</v>
      </c>
      <c r="E1594" t="s">
        <v>46</v>
      </c>
      <c r="F1594" t="s">
        <v>74</v>
      </c>
      <c r="G1594" t="s">
        <v>88</v>
      </c>
      <c r="H1594" t="s">
        <v>191</v>
      </c>
      <c r="I1594" t="s">
        <v>85</v>
      </c>
      <c r="J1594" t="s">
        <v>90</v>
      </c>
      <c r="K1594" t="s">
        <v>1016</v>
      </c>
      <c r="L1594" t="s">
        <v>74</v>
      </c>
      <c r="M1594" t="s">
        <v>74</v>
      </c>
      <c r="N1594" t="s">
        <v>74</v>
      </c>
      <c r="O1594" t="s">
        <v>114</v>
      </c>
      <c r="P1594" t="s">
        <v>946</v>
      </c>
      <c r="Q1594" t="s">
        <v>126</v>
      </c>
      <c r="R1594" t="s">
        <v>1425</v>
      </c>
      <c r="S1594" t="s">
        <v>116</v>
      </c>
      <c r="T1594" t="s">
        <v>101</v>
      </c>
    </row>
    <row r="1595" spans="1:20" x14ac:dyDescent="0.25">
      <c r="A1595" s="1">
        <v>4153</v>
      </c>
      <c r="B1595" t="s">
        <v>22</v>
      </c>
      <c r="C1595" t="s">
        <v>32</v>
      </c>
      <c r="D1595" t="s">
        <v>44</v>
      </c>
      <c r="E1595" t="s">
        <v>62</v>
      </c>
      <c r="F1595" t="s">
        <v>73</v>
      </c>
      <c r="G1595" t="s">
        <v>78</v>
      </c>
      <c r="H1595" t="s">
        <v>852</v>
      </c>
      <c r="I1595" t="s">
        <v>75</v>
      </c>
      <c r="J1595" t="s">
        <v>93</v>
      </c>
      <c r="K1595" t="s">
        <v>995</v>
      </c>
      <c r="L1595" t="s">
        <v>73</v>
      </c>
      <c r="M1595" t="s">
        <v>126</v>
      </c>
      <c r="N1595" t="s">
        <v>101</v>
      </c>
      <c r="O1595" t="s">
        <v>81</v>
      </c>
      <c r="P1595" t="s">
        <v>357</v>
      </c>
      <c r="Q1595" t="s">
        <v>74</v>
      </c>
      <c r="R1595" t="s">
        <v>1855</v>
      </c>
      <c r="S1595" t="s">
        <v>85</v>
      </c>
      <c r="T1595" t="s">
        <v>74</v>
      </c>
    </row>
    <row r="1596" spans="1:20" x14ac:dyDescent="0.25">
      <c r="A1596" s="1">
        <v>4154</v>
      </c>
      <c r="B1596" t="s">
        <v>22</v>
      </c>
      <c r="C1596" t="s">
        <v>34</v>
      </c>
      <c r="D1596" t="s">
        <v>44</v>
      </c>
      <c r="E1596" t="s">
        <v>55</v>
      </c>
      <c r="F1596" t="s">
        <v>74</v>
      </c>
      <c r="G1596" t="s">
        <v>98</v>
      </c>
      <c r="H1596" t="s">
        <v>363</v>
      </c>
      <c r="I1596" t="s">
        <v>85</v>
      </c>
      <c r="J1596" t="s">
        <v>102</v>
      </c>
      <c r="K1596" t="s">
        <v>396</v>
      </c>
      <c r="L1596" t="s">
        <v>74</v>
      </c>
      <c r="M1596" t="s">
        <v>126</v>
      </c>
      <c r="N1596" t="s">
        <v>101</v>
      </c>
      <c r="O1596" t="s">
        <v>91</v>
      </c>
      <c r="P1596" t="s">
        <v>1152</v>
      </c>
      <c r="Q1596" t="s">
        <v>126</v>
      </c>
      <c r="R1596" t="s">
        <v>194</v>
      </c>
      <c r="S1596" t="s">
        <v>82</v>
      </c>
      <c r="T1596" t="s">
        <v>131</v>
      </c>
    </row>
    <row r="1597" spans="1:20" x14ac:dyDescent="0.25">
      <c r="A1597" s="1">
        <v>4155</v>
      </c>
      <c r="B1597" t="s">
        <v>22</v>
      </c>
      <c r="C1597" t="s">
        <v>35</v>
      </c>
      <c r="D1597" t="s">
        <v>44</v>
      </c>
      <c r="E1597" t="s">
        <v>59</v>
      </c>
      <c r="F1597" t="s">
        <v>73</v>
      </c>
      <c r="G1597" t="s">
        <v>98</v>
      </c>
      <c r="H1597" t="s">
        <v>412</v>
      </c>
      <c r="I1597" t="s">
        <v>89</v>
      </c>
      <c r="J1597" t="s">
        <v>77</v>
      </c>
      <c r="K1597" t="s">
        <v>914</v>
      </c>
      <c r="L1597" t="s">
        <v>101</v>
      </c>
      <c r="M1597" t="s">
        <v>74</v>
      </c>
      <c r="N1597" t="s">
        <v>101</v>
      </c>
      <c r="O1597" t="s">
        <v>102</v>
      </c>
      <c r="P1597" t="s">
        <v>138</v>
      </c>
      <c r="Q1597" t="s">
        <v>73</v>
      </c>
      <c r="R1597" t="s">
        <v>1705</v>
      </c>
      <c r="S1597" t="s">
        <v>87</v>
      </c>
      <c r="T1597" t="s">
        <v>126</v>
      </c>
    </row>
    <row r="1598" spans="1:20" x14ac:dyDescent="0.25">
      <c r="A1598" s="1">
        <v>4156</v>
      </c>
      <c r="B1598" t="s">
        <v>22</v>
      </c>
      <c r="C1598" t="s">
        <v>36</v>
      </c>
      <c r="D1598" t="s">
        <v>44</v>
      </c>
      <c r="E1598" t="s">
        <v>62</v>
      </c>
      <c r="F1598" t="s">
        <v>74</v>
      </c>
      <c r="G1598" t="s">
        <v>86</v>
      </c>
      <c r="H1598" t="s">
        <v>424</v>
      </c>
      <c r="I1598" t="s">
        <v>89</v>
      </c>
      <c r="J1598" t="s">
        <v>114</v>
      </c>
      <c r="K1598" t="s">
        <v>1260</v>
      </c>
      <c r="L1598" t="s">
        <v>74</v>
      </c>
      <c r="M1598" t="s">
        <v>74</v>
      </c>
      <c r="N1598" t="s">
        <v>73</v>
      </c>
      <c r="O1598" t="s">
        <v>94</v>
      </c>
      <c r="P1598" t="s">
        <v>447</v>
      </c>
      <c r="Q1598" t="s">
        <v>126</v>
      </c>
      <c r="R1598" t="s">
        <v>2033</v>
      </c>
      <c r="S1598" t="s">
        <v>82</v>
      </c>
      <c r="T1598" t="s">
        <v>83</v>
      </c>
    </row>
    <row r="1599" spans="1:20" x14ac:dyDescent="0.25">
      <c r="A1599" s="1">
        <v>4157</v>
      </c>
      <c r="B1599" t="s">
        <v>22</v>
      </c>
      <c r="C1599" t="s">
        <v>37</v>
      </c>
      <c r="D1599" t="s">
        <v>44</v>
      </c>
      <c r="E1599" t="s">
        <v>51</v>
      </c>
      <c r="F1599" t="s">
        <v>74</v>
      </c>
      <c r="G1599" t="s">
        <v>82</v>
      </c>
      <c r="H1599" t="s">
        <v>1075</v>
      </c>
      <c r="I1599" t="s">
        <v>103</v>
      </c>
      <c r="J1599" t="s">
        <v>113</v>
      </c>
      <c r="K1599" t="s">
        <v>1216</v>
      </c>
      <c r="L1599" t="s">
        <v>74</v>
      </c>
      <c r="M1599" t="s">
        <v>73</v>
      </c>
      <c r="N1599" t="s">
        <v>73</v>
      </c>
      <c r="O1599" t="s">
        <v>92</v>
      </c>
      <c r="P1599" t="s">
        <v>1036</v>
      </c>
      <c r="Q1599" t="s">
        <v>74</v>
      </c>
      <c r="R1599" t="s">
        <v>898</v>
      </c>
      <c r="S1599" t="s">
        <v>82</v>
      </c>
      <c r="T1599" t="s">
        <v>131</v>
      </c>
    </row>
    <row r="1600" spans="1:20" x14ac:dyDescent="0.25">
      <c r="A1600" s="1">
        <v>4158</v>
      </c>
      <c r="B1600" t="s">
        <v>22</v>
      </c>
      <c r="C1600" t="s">
        <v>38</v>
      </c>
      <c r="D1600" t="s">
        <v>44</v>
      </c>
      <c r="E1600" t="s">
        <v>63</v>
      </c>
      <c r="F1600" t="s">
        <v>73</v>
      </c>
      <c r="G1600" t="s">
        <v>77</v>
      </c>
      <c r="H1600" t="s">
        <v>364</v>
      </c>
      <c r="I1600" t="s">
        <v>82</v>
      </c>
      <c r="J1600" t="s">
        <v>114</v>
      </c>
      <c r="K1600" t="s">
        <v>401</v>
      </c>
      <c r="L1600" t="s">
        <v>74</v>
      </c>
      <c r="M1600" t="s">
        <v>126</v>
      </c>
      <c r="N1600" t="s">
        <v>74</v>
      </c>
      <c r="O1600" t="s">
        <v>129</v>
      </c>
      <c r="P1600" t="s">
        <v>1278</v>
      </c>
      <c r="Q1600" t="s">
        <v>126</v>
      </c>
      <c r="R1600" t="s">
        <v>1580</v>
      </c>
      <c r="S1600" t="s">
        <v>85</v>
      </c>
      <c r="T1600" t="s">
        <v>101</v>
      </c>
    </row>
    <row r="1601" spans="1:20" x14ac:dyDescent="0.25">
      <c r="A1601" s="1">
        <v>4159</v>
      </c>
      <c r="B1601" t="s">
        <v>22</v>
      </c>
      <c r="C1601" t="s">
        <v>39</v>
      </c>
      <c r="D1601" t="s">
        <v>44</v>
      </c>
      <c r="E1601" t="s">
        <v>59</v>
      </c>
      <c r="F1601" t="s">
        <v>74</v>
      </c>
      <c r="G1601" t="s">
        <v>75</v>
      </c>
      <c r="H1601" t="s">
        <v>667</v>
      </c>
      <c r="I1601" t="s">
        <v>99</v>
      </c>
      <c r="J1601" t="s">
        <v>107</v>
      </c>
      <c r="K1601" t="s">
        <v>1016</v>
      </c>
      <c r="L1601" t="s">
        <v>74</v>
      </c>
      <c r="M1601" t="s">
        <v>126</v>
      </c>
      <c r="N1601" t="s">
        <v>1116</v>
      </c>
      <c r="O1601" t="s">
        <v>114</v>
      </c>
      <c r="P1601" t="s">
        <v>636</v>
      </c>
      <c r="Q1601" t="s">
        <v>73</v>
      </c>
      <c r="R1601" t="s">
        <v>619</v>
      </c>
      <c r="S1601" t="s">
        <v>85</v>
      </c>
      <c r="T1601" t="s">
        <v>101</v>
      </c>
    </row>
    <row r="1602" spans="1:20" x14ac:dyDescent="0.25">
      <c r="A1602" s="1">
        <v>4160</v>
      </c>
      <c r="B1602" t="s">
        <v>22</v>
      </c>
      <c r="C1602" t="s">
        <v>24</v>
      </c>
      <c r="D1602" t="s">
        <v>45</v>
      </c>
      <c r="E1602" t="s">
        <v>49</v>
      </c>
      <c r="F1602" t="s">
        <v>74</v>
      </c>
      <c r="G1602" t="s">
        <v>117</v>
      </c>
      <c r="H1602" t="s">
        <v>494</v>
      </c>
      <c r="I1602" t="s">
        <v>99</v>
      </c>
      <c r="J1602" t="s">
        <v>113</v>
      </c>
      <c r="K1602" t="s">
        <v>1176</v>
      </c>
      <c r="L1602" t="s">
        <v>73</v>
      </c>
      <c r="M1602" t="s">
        <v>73</v>
      </c>
      <c r="N1602" t="s">
        <v>83</v>
      </c>
      <c r="O1602" t="s">
        <v>103</v>
      </c>
      <c r="P1602" t="s">
        <v>527</v>
      </c>
      <c r="Q1602" t="s">
        <v>74</v>
      </c>
      <c r="R1602" t="s">
        <v>662</v>
      </c>
      <c r="S1602" t="s">
        <v>116</v>
      </c>
      <c r="T1602" t="s">
        <v>126</v>
      </c>
    </row>
    <row r="1603" spans="1:20" x14ac:dyDescent="0.25">
      <c r="A1603" s="1">
        <v>4161</v>
      </c>
      <c r="B1603" t="s">
        <v>22</v>
      </c>
      <c r="C1603" t="s">
        <v>25</v>
      </c>
      <c r="D1603" t="s">
        <v>45</v>
      </c>
      <c r="E1603" t="s">
        <v>42</v>
      </c>
      <c r="F1603" t="s">
        <v>73</v>
      </c>
      <c r="G1603" t="s">
        <v>95</v>
      </c>
      <c r="H1603" t="s">
        <v>631</v>
      </c>
      <c r="I1603" t="s">
        <v>102</v>
      </c>
      <c r="J1603" t="s">
        <v>94</v>
      </c>
      <c r="K1603" t="s">
        <v>1312</v>
      </c>
      <c r="L1603" t="s">
        <v>126</v>
      </c>
      <c r="M1603" t="s">
        <v>74</v>
      </c>
      <c r="N1603" t="s">
        <v>73</v>
      </c>
      <c r="O1603" t="s">
        <v>107</v>
      </c>
      <c r="P1603" t="s">
        <v>1260</v>
      </c>
      <c r="Q1603" t="s">
        <v>126</v>
      </c>
      <c r="R1603" t="s">
        <v>619</v>
      </c>
      <c r="S1603" t="s">
        <v>116</v>
      </c>
      <c r="T1603" t="s">
        <v>83</v>
      </c>
    </row>
    <row r="1604" spans="1:20" x14ac:dyDescent="0.25">
      <c r="A1604" s="1">
        <v>4162</v>
      </c>
      <c r="B1604" t="s">
        <v>22</v>
      </c>
      <c r="C1604" t="s">
        <v>26</v>
      </c>
      <c r="D1604" t="s">
        <v>45</v>
      </c>
      <c r="E1604" t="s">
        <v>47</v>
      </c>
      <c r="F1604" t="s">
        <v>74</v>
      </c>
      <c r="G1604" t="s">
        <v>98</v>
      </c>
      <c r="H1604" t="s">
        <v>155</v>
      </c>
      <c r="I1604" t="s">
        <v>113</v>
      </c>
      <c r="J1604" t="s">
        <v>119</v>
      </c>
      <c r="K1604" t="s">
        <v>1210</v>
      </c>
      <c r="L1604" t="s">
        <v>126</v>
      </c>
      <c r="M1604" t="s">
        <v>1116</v>
      </c>
      <c r="N1604" t="s">
        <v>126</v>
      </c>
      <c r="O1604" t="s">
        <v>82</v>
      </c>
      <c r="P1604" t="s">
        <v>466</v>
      </c>
      <c r="Q1604" t="s">
        <v>74</v>
      </c>
      <c r="R1604" t="s">
        <v>1615</v>
      </c>
      <c r="S1604" t="s">
        <v>78</v>
      </c>
      <c r="T1604" t="s">
        <v>1116</v>
      </c>
    </row>
    <row r="1605" spans="1:20" x14ac:dyDescent="0.25">
      <c r="A1605" s="1">
        <v>4163</v>
      </c>
      <c r="B1605" t="s">
        <v>22</v>
      </c>
      <c r="C1605" t="s">
        <v>28</v>
      </c>
      <c r="D1605" t="s">
        <v>45</v>
      </c>
      <c r="E1605" t="s">
        <v>61</v>
      </c>
      <c r="F1605" t="s">
        <v>74</v>
      </c>
      <c r="G1605" t="s">
        <v>95</v>
      </c>
      <c r="H1605" t="s">
        <v>358</v>
      </c>
      <c r="I1605" t="s">
        <v>102</v>
      </c>
      <c r="J1605" t="s">
        <v>97</v>
      </c>
      <c r="K1605" t="s">
        <v>1156</v>
      </c>
      <c r="L1605" t="s">
        <v>101</v>
      </c>
      <c r="M1605" t="s">
        <v>126</v>
      </c>
      <c r="N1605" t="s">
        <v>74</v>
      </c>
      <c r="O1605" t="s">
        <v>89</v>
      </c>
      <c r="P1605" t="s">
        <v>125</v>
      </c>
      <c r="Q1605" t="s">
        <v>73</v>
      </c>
      <c r="R1605" t="s">
        <v>1623</v>
      </c>
      <c r="S1605" t="s">
        <v>76</v>
      </c>
      <c r="T1605" t="s">
        <v>73</v>
      </c>
    </row>
    <row r="1606" spans="1:20" x14ac:dyDescent="0.25">
      <c r="A1606" s="1">
        <v>4164</v>
      </c>
      <c r="B1606" t="s">
        <v>22</v>
      </c>
      <c r="C1606" t="s">
        <v>40</v>
      </c>
      <c r="D1606" t="s">
        <v>45</v>
      </c>
      <c r="E1606" t="s">
        <v>72</v>
      </c>
      <c r="F1606" t="s">
        <v>73</v>
      </c>
      <c r="G1606" t="s">
        <v>102</v>
      </c>
      <c r="H1606" t="s">
        <v>663</v>
      </c>
      <c r="I1606" t="s">
        <v>98</v>
      </c>
      <c r="J1606" t="s">
        <v>111</v>
      </c>
      <c r="K1606" t="s">
        <v>1076</v>
      </c>
      <c r="L1606" t="s">
        <v>126</v>
      </c>
      <c r="M1606" t="s">
        <v>73</v>
      </c>
      <c r="N1606" t="s">
        <v>101</v>
      </c>
      <c r="O1606" t="s">
        <v>94</v>
      </c>
      <c r="P1606" t="s">
        <v>250</v>
      </c>
      <c r="Q1606" t="s">
        <v>73</v>
      </c>
      <c r="R1606" t="s">
        <v>268</v>
      </c>
      <c r="S1606" t="s">
        <v>89</v>
      </c>
      <c r="T1606" t="s">
        <v>76</v>
      </c>
    </row>
    <row r="1607" spans="1:20" x14ac:dyDescent="0.25">
      <c r="A1607" s="1">
        <v>4165</v>
      </c>
      <c r="B1607" t="s">
        <v>22</v>
      </c>
      <c r="C1607" t="s">
        <v>29</v>
      </c>
      <c r="D1607" t="s">
        <v>45</v>
      </c>
      <c r="E1607" t="s">
        <v>66</v>
      </c>
      <c r="F1607" t="s">
        <v>73</v>
      </c>
      <c r="G1607" t="s">
        <v>75</v>
      </c>
      <c r="H1607" t="s">
        <v>922</v>
      </c>
      <c r="I1607" t="s">
        <v>79</v>
      </c>
      <c r="J1607" t="s">
        <v>97</v>
      </c>
      <c r="K1607" t="s">
        <v>1195</v>
      </c>
      <c r="L1607" t="s">
        <v>126</v>
      </c>
      <c r="M1607" t="s">
        <v>73</v>
      </c>
      <c r="N1607" t="s">
        <v>1116</v>
      </c>
      <c r="O1607" t="s">
        <v>77</v>
      </c>
      <c r="P1607" t="s">
        <v>124</v>
      </c>
      <c r="Q1607" t="s">
        <v>73</v>
      </c>
      <c r="R1607" t="s">
        <v>2101</v>
      </c>
      <c r="S1607" t="s">
        <v>85</v>
      </c>
      <c r="T1607" t="s">
        <v>101</v>
      </c>
    </row>
    <row r="1608" spans="1:20" x14ac:dyDescent="0.25">
      <c r="A1608" s="1">
        <v>4166</v>
      </c>
      <c r="B1608" t="s">
        <v>22</v>
      </c>
      <c r="C1608" t="s">
        <v>30</v>
      </c>
      <c r="D1608" t="s">
        <v>45</v>
      </c>
      <c r="E1608" t="s">
        <v>43</v>
      </c>
      <c r="F1608" t="s">
        <v>74</v>
      </c>
      <c r="G1608" t="s">
        <v>98</v>
      </c>
      <c r="H1608" t="s">
        <v>703</v>
      </c>
      <c r="I1608" t="s">
        <v>92</v>
      </c>
      <c r="J1608" t="s">
        <v>109</v>
      </c>
      <c r="K1608" t="s">
        <v>1223</v>
      </c>
      <c r="L1608" t="s">
        <v>126</v>
      </c>
      <c r="M1608" t="s">
        <v>126</v>
      </c>
      <c r="N1608" t="s">
        <v>126</v>
      </c>
      <c r="O1608" t="s">
        <v>81</v>
      </c>
      <c r="P1608" t="s">
        <v>944</v>
      </c>
      <c r="Q1608" t="s">
        <v>74</v>
      </c>
      <c r="R1608" t="s">
        <v>2074</v>
      </c>
      <c r="S1608" t="s">
        <v>85</v>
      </c>
      <c r="T1608" t="s">
        <v>83</v>
      </c>
    </row>
    <row r="1609" spans="1:20" x14ac:dyDescent="0.25">
      <c r="A1609" s="1">
        <v>4167</v>
      </c>
      <c r="B1609" t="s">
        <v>22</v>
      </c>
      <c r="C1609" t="s">
        <v>31</v>
      </c>
      <c r="D1609" t="s">
        <v>45</v>
      </c>
      <c r="E1609" t="s">
        <v>70</v>
      </c>
      <c r="F1609" t="s">
        <v>74</v>
      </c>
      <c r="G1609" t="s">
        <v>94</v>
      </c>
      <c r="H1609" t="s">
        <v>506</v>
      </c>
      <c r="I1609" t="s">
        <v>77</v>
      </c>
      <c r="J1609" t="s">
        <v>88</v>
      </c>
      <c r="K1609" t="s">
        <v>1192</v>
      </c>
      <c r="L1609" t="s">
        <v>1116</v>
      </c>
      <c r="M1609" t="s">
        <v>126</v>
      </c>
      <c r="N1609" t="s">
        <v>101</v>
      </c>
      <c r="O1609" t="s">
        <v>98</v>
      </c>
      <c r="P1609" t="s">
        <v>133</v>
      </c>
      <c r="Q1609" t="s">
        <v>73</v>
      </c>
      <c r="R1609" t="s">
        <v>113</v>
      </c>
      <c r="S1609" t="s">
        <v>85</v>
      </c>
      <c r="T1609" t="s">
        <v>131</v>
      </c>
    </row>
    <row r="1610" spans="1:20" x14ac:dyDescent="0.25">
      <c r="A1610" s="1">
        <v>4168</v>
      </c>
      <c r="B1610" t="s">
        <v>22</v>
      </c>
      <c r="C1610" t="s">
        <v>32</v>
      </c>
      <c r="D1610" t="s">
        <v>45</v>
      </c>
      <c r="E1610" t="s">
        <v>67</v>
      </c>
      <c r="F1610" t="s">
        <v>73</v>
      </c>
      <c r="G1610" t="s">
        <v>123</v>
      </c>
      <c r="H1610" t="s">
        <v>1095</v>
      </c>
      <c r="I1610" t="s">
        <v>102</v>
      </c>
      <c r="J1610" t="s">
        <v>86</v>
      </c>
      <c r="K1610" t="s">
        <v>1345</v>
      </c>
      <c r="L1610" t="s">
        <v>131</v>
      </c>
      <c r="M1610" t="s">
        <v>73</v>
      </c>
      <c r="N1610" t="s">
        <v>74</v>
      </c>
      <c r="O1610" t="s">
        <v>79</v>
      </c>
      <c r="P1610" t="s">
        <v>1176</v>
      </c>
      <c r="Q1610" t="s">
        <v>74</v>
      </c>
      <c r="R1610" t="s">
        <v>2014</v>
      </c>
      <c r="S1610" t="s">
        <v>116</v>
      </c>
      <c r="T1610" t="s">
        <v>117</v>
      </c>
    </row>
    <row r="1611" spans="1:20" x14ac:dyDescent="0.25">
      <c r="A1611" s="1">
        <v>4169</v>
      </c>
      <c r="B1611" t="s">
        <v>22</v>
      </c>
      <c r="C1611" t="s">
        <v>33</v>
      </c>
      <c r="D1611" t="s">
        <v>45</v>
      </c>
      <c r="E1611" t="s">
        <v>51</v>
      </c>
      <c r="F1611" t="s">
        <v>73</v>
      </c>
      <c r="G1611" t="s">
        <v>90</v>
      </c>
      <c r="H1611" t="s">
        <v>469</v>
      </c>
      <c r="I1611" t="s">
        <v>102</v>
      </c>
      <c r="J1611" t="s">
        <v>97</v>
      </c>
      <c r="K1611" t="s">
        <v>1131</v>
      </c>
      <c r="L1611" t="s">
        <v>74</v>
      </c>
      <c r="M1611" t="s">
        <v>73</v>
      </c>
      <c r="N1611" t="s">
        <v>74</v>
      </c>
      <c r="O1611" t="s">
        <v>92</v>
      </c>
      <c r="P1611" t="s">
        <v>527</v>
      </c>
      <c r="Q1611" t="s">
        <v>74</v>
      </c>
      <c r="R1611" t="s">
        <v>1430</v>
      </c>
      <c r="S1611" t="s">
        <v>85</v>
      </c>
      <c r="T1611" t="s">
        <v>1116</v>
      </c>
    </row>
    <row r="1612" spans="1:20" x14ac:dyDescent="0.25">
      <c r="A1612" s="1">
        <v>4170</v>
      </c>
      <c r="B1612" t="s">
        <v>22</v>
      </c>
      <c r="C1612" t="s">
        <v>34</v>
      </c>
      <c r="D1612" t="s">
        <v>45</v>
      </c>
      <c r="E1612" t="s">
        <v>69</v>
      </c>
      <c r="F1612" t="s">
        <v>74</v>
      </c>
      <c r="G1612" t="s">
        <v>79</v>
      </c>
      <c r="H1612" t="s">
        <v>1016</v>
      </c>
      <c r="I1612" t="s">
        <v>103</v>
      </c>
      <c r="J1612" t="s">
        <v>95</v>
      </c>
      <c r="K1612" t="s">
        <v>1303</v>
      </c>
      <c r="L1612" t="s">
        <v>126</v>
      </c>
      <c r="M1612" t="s">
        <v>73</v>
      </c>
      <c r="N1612" t="s">
        <v>126</v>
      </c>
      <c r="O1612" t="s">
        <v>94</v>
      </c>
      <c r="P1612" t="s">
        <v>829</v>
      </c>
      <c r="Q1612" t="s">
        <v>74</v>
      </c>
      <c r="R1612" t="s">
        <v>1789</v>
      </c>
      <c r="S1612" t="s">
        <v>96</v>
      </c>
      <c r="T1612" t="s">
        <v>83</v>
      </c>
    </row>
    <row r="1613" spans="1:20" x14ac:dyDescent="0.25">
      <c r="A1613" s="1">
        <v>4171</v>
      </c>
      <c r="B1613" t="s">
        <v>22</v>
      </c>
      <c r="C1613" t="s">
        <v>35</v>
      </c>
      <c r="D1613" t="s">
        <v>45</v>
      </c>
      <c r="E1613" t="s">
        <v>70</v>
      </c>
      <c r="F1613" t="s">
        <v>73</v>
      </c>
      <c r="G1613" t="s">
        <v>77</v>
      </c>
      <c r="H1613" t="s">
        <v>651</v>
      </c>
      <c r="I1613" t="s">
        <v>90</v>
      </c>
      <c r="J1613" t="s">
        <v>79</v>
      </c>
      <c r="K1613" t="s">
        <v>1197</v>
      </c>
      <c r="L1613" t="s">
        <v>126</v>
      </c>
      <c r="M1613" t="s">
        <v>73</v>
      </c>
      <c r="N1613" t="s">
        <v>1116</v>
      </c>
      <c r="O1613" t="s">
        <v>114</v>
      </c>
      <c r="P1613" t="s">
        <v>949</v>
      </c>
      <c r="Q1613" t="s">
        <v>74</v>
      </c>
      <c r="R1613" t="s">
        <v>135</v>
      </c>
      <c r="S1613" t="s">
        <v>82</v>
      </c>
      <c r="T1613" t="s">
        <v>83</v>
      </c>
    </row>
    <row r="1614" spans="1:20" x14ac:dyDescent="0.25">
      <c r="A1614" s="1">
        <v>4172</v>
      </c>
      <c r="B1614" t="s">
        <v>22</v>
      </c>
      <c r="C1614" t="s">
        <v>36</v>
      </c>
      <c r="D1614" t="s">
        <v>45</v>
      </c>
      <c r="E1614" t="s">
        <v>48</v>
      </c>
      <c r="F1614" t="s">
        <v>73</v>
      </c>
      <c r="G1614" t="s">
        <v>92</v>
      </c>
      <c r="H1614" t="s">
        <v>516</v>
      </c>
      <c r="I1614" t="s">
        <v>81</v>
      </c>
      <c r="J1614" t="s">
        <v>102</v>
      </c>
      <c r="K1614" t="s">
        <v>1212</v>
      </c>
      <c r="L1614" t="s">
        <v>74</v>
      </c>
      <c r="M1614" t="s">
        <v>73</v>
      </c>
      <c r="N1614" t="s">
        <v>74</v>
      </c>
      <c r="O1614" t="s">
        <v>98</v>
      </c>
      <c r="P1614" t="s">
        <v>995</v>
      </c>
      <c r="Q1614" t="s">
        <v>126</v>
      </c>
      <c r="R1614" t="s">
        <v>1671</v>
      </c>
      <c r="S1614" t="s">
        <v>87</v>
      </c>
      <c r="T1614" t="s">
        <v>1116</v>
      </c>
    </row>
    <row r="1615" spans="1:20" x14ac:dyDescent="0.25">
      <c r="A1615" s="1">
        <v>4173</v>
      </c>
      <c r="B1615" t="s">
        <v>22</v>
      </c>
      <c r="C1615" t="s">
        <v>37</v>
      </c>
      <c r="D1615" t="s">
        <v>45</v>
      </c>
      <c r="E1615" t="s">
        <v>64</v>
      </c>
      <c r="F1615" t="s">
        <v>74</v>
      </c>
      <c r="G1615" t="s">
        <v>85</v>
      </c>
      <c r="H1615" t="s">
        <v>471</v>
      </c>
      <c r="I1615" t="s">
        <v>102</v>
      </c>
      <c r="J1615" t="s">
        <v>80</v>
      </c>
      <c r="K1615" t="s">
        <v>1157</v>
      </c>
      <c r="L1615" t="s">
        <v>73</v>
      </c>
      <c r="M1615" t="s">
        <v>74</v>
      </c>
      <c r="N1615" t="s">
        <v>126</v>
      </c>
      <c r="O1615" t="s">
        <v>107</v>
      </c>
      <c r="P1615" t="s">
        <v>1161</v>
      </c>
      <c r="Q1615" t="s">
        <v>74</v>
      </c>
      <c r="R1615" t="s">
        <v>1428</v>
      </c>
      <c r="S1615" t="s">
        <v>82</v>
      </c>
      <c r="T1615" t="s">
        <v>1116</v>
      </c>
    </row>
    <row r="1616" spans="1:20" x14ac:dyDescent="0.25">
      <c r="A1616" s="1">
        <v>4174</v>
      </c>
      <c r="B1616" t="s">
        <v>22</v>
      </c>
      <c r="C1616" t="s">
        <v>38</v>
      </c>
      <c r="D1616" t="s">
        <v>45</v>
      </c>
      <c r="E1616" t="s">
        <v>42</v>
      </c>
      <c r="F1616" t="s">
        <v>74</v>
      </c>
      <c r="G1616" t="s">
        <v>77</v>
      </c>
      <c r="H1616" t="s">
        <v>1016</v>
      </c>
      <c r="I1616" t="s">
        <v>106</v>
      </c>
      <c r="J1616" t="s">
        <v>92</v>
      </c>
      <c r="K1616" t="s">
        <v>1143</v>
      </c>
      <c r="L1616" t="s">
        <v>101</v>
      </c>
      <c r="M1616" t="s">
        <v>73</v>
      </c>
      <c r="N1616" t="s">
        <v>74</v>
      </c>
      <c r="O1616" t="s">
        <v>98</v>
      </c>
      <c r="P1616" t="s">
        <v>1327</v>
      </c>
      <c r="Q1616" t="s">
        <v>73</v>
      </c>
      <c r="R1616" t="s">
        <v>1754</v>
      </c>
      <c r="S1616" t="s">
        <v>78</v>
      </c>
      <c r="T1616" t="s">
        <v>1116</v>
      </c>
    </row>
    <row r="1617" spans="1:20" x14ac:dyDescent="0.25">
      <c r="A1617" s="1">
        <v>4175</v>
      </c>
      <c r="B1617" t="s">
        <v>22</v>
      </c>
      <c r="C1617" t="s">
        <v>39</v>
      </c>
      <c r="D1617" t="s">
        <v>45</v>
      </c>
      <c r="E1617" t="s">
        <v>64</v>
      </c>
      <c r="F1617" t="s">
        <v>73</v>
      </c>
      <c r="G1617" t="s">
        <v>96</v>
      </c>
      <c r="H1617" t="s">
        <v>617</v>
      </c>
      <c r="I1617" t="s">
        <v>96</v>
      </c>
      <c r="J1617" t="s">
        <v>103</v>
      </c>
      <c r="K1617" t="s">
        <v>397</v>
      </c>
      <c r="L1617" t="s">
        <v>74</v>
      </c>
      <c r="M1617" t="s">
        <v>74</v>
      </c>
      <c r="N1617" t="s">
        <v>126</v>
      </c>
      <c r="O1617" t="s">
        <v>86</v>
      </c>
      <c r="P1617" t="s">
        <v>1250</v>
      </c>
      <c r="Q1617" t="s">
        <v>74</v>
      </c>
      <c r="R1617" t="s">
        <v>1701</v>
      </c>
      <c r="S1617" t="s">
        <v>78</v>
      </c>
      <c r="T1617" t="s">
        <v>1116</v>
      </c>
    </row>
    <row r="1618" spans="1:20" x14ac:dyDescent="0.25">
      <c r="A1618" s="1">
        <v>4176</v>
      </c>
      <c r="B1618" t="s">
        <v>22</v>
      </c>
      <c r="C1618" t="s">
        <v>24</v>
      </c>
      <c r="D1618" t="s">
        <v>46</v>
      </c>
      <c r="E1618" t="s">
        <v>52</v>
      </c>
      <c r="F1618" t="s">
        <v>73</v>
      </c>
      <c r="G1618" t="s">
        <v>77</v>
      </c>
      <c r="H1618" t="s">
        <v>435</v>
      </c>
      <c r="I1618" t="s">
        <v>77</v>
      </c>
      <c r="J1618" t="s">
        <v>97</v>
      </c>
      <c r="K1618" t="s">
        <v>1288</v>
      </c>
      <c r="L1618" t="s">
        <v>101</v>
      </c>
      <c r="M1618" t="s">
        <v>74</v>
      </c>
      <c r="N1618" t="s">
        <v>1116</v>
      </c>
      <c r="O1618" t="s">
        <v>81</v>
      </c>
      <c r="P1618" t="s">
        <v>537</v>
      </c>
      <c r="Q1618" t="s">
        <v>73</v>
      </c>
      <c r="R1618" t="s">
        <v>1908</v>
      </c>
      <c r="S1618" t="s">
        <v>82</v>
      </c>
      <c r="T1618" t="s">
        <v>131</v>
      </c>
    </row>
    <row r="1619" spans="1:20" x14ac:dyDescent="0.25">
      <c r="A1619" s="1">
        <v>4177</v>
      </c>
      <c r="B1619" t="s">
        <v>22</v>
      </c>
      <c r="C1619" t="s">
        <v>25</v>
      </c>
      <c r="D1619" t="s">
        <v>46</v>
      </c>
      <c r="E1619" t="s">
        <v>69</v>
      </c>
      <c r="F1619" t="s">
        <v>74</v>
      </c>
      <c r="G1619" t="s">
        <v>75</v>
      </c>
      <c r="H1619" t="s">
        <v>292</v>
      </c>
      <c r="I1619" t="s">
        <v>103</v>
      </c>
      <c r="J1619" t="s">
        <v>111</v>
      </c>
      <c r="K1619" t="s">
        <v>1178</v>
      </c>
      <c r="L1619" t="s">
        <v>126</v>
      </c>
      <c r="M1619" t="s">
        <v>74</v>
      </c>
      <c r="N1619" t="s">
        <v>83</v>
      </c>
      <c r="O1619" t="s">
        <v>103</v>
      </c>
      <c r="P1619" t="s">
        <v>861</v>
      </c>
      <c r="Q1619" t="s">
        <v>73</v>
      </c>
      <c r="R1619" t="s">
        <v>1939</v>
      </c>
      <c r="S1619" t="s">
        <v>82</v>
      </c>
      <c r="T1619" t="s">
        <v>131</v>
      </c>
    </row>
    <row r="1620" spans="1:20" x14ac:dyDescent="0.25">
      <c r="A1620" s="1">
        <v>4178</v>
      </c>
      <c r="B1620" t="s">
        <v>22</v>
      </c>
      <c r="C1620" t="s">
        <v>26</v>
      </c>
      <c r="D1620" t="s">
        <v>46</v>
      </c>
      <c r="E1620" t="s">
        <v>41</v>
      </c>
      <c r="F1620" t="s">
        <v>73</v>
      </c>
      <c r="G1620" t="s">
        <v>96</v>
      </c>
      <c r="H1620" t="s">
        <v>403</v>
      </c>
      <c r="I1620" t="s">
        <v>75</v>
      </c>
      <c r="J1620" t="s">
        <v>92</v>
      </c>
      <c r="K1620" t="s">
        <v>1142</v>
      </c>
      <c r="L1620" t="s">
        <v>126</v>
      </c>
      <c r="M1620" t="s">
        <v>101</v>
      </c>
      <c r="N1620" t="s">
        <v>1116</v>
      </c>
      <c r="O1620" t="s">
        <v>81</v>
      </c>
      <c r="P1620" t="s">
        <v>130</v>
      </c>
      <c r="Q1620" t="s">
        <v>73</v>
      </c>
      <c r="R1620" t="s">
        <v>2243</v>
      </c>
      <c r="S1620" t="s">
        <v>78</v>
      </c>
      <c r="T1620" t="s">
        <v>101</v>
      </c>
    </row>
    <row r="1621" spans="1:20" x14ac:dyDescent="0.25">
      <c r="A1621" s="1">
        <v>4179</v>
      </c>
      <c r="B1621" t="s">
        <v>22</v>
      </c>
      <c r="C1621" t="s">
        <v>27</v>
      </c>
      <c r="D1621" t="s">
        <v>46</v>
      </c>
      <c r="E1621" t="s">
        <v>70</v>
      </c>
      <c r="F1621" t="s">
        <v>74</v>
      </c>
      <c r="G1621" t="s">
        <v>78</v>
      </c>
      <c r="H1621" t="s">
        <v>618</v>
      </c>
      <c r="I1621" t="s">
        <v>114</v>
      </c>
      <c r="J1621" t="s">
        <v>105</v>
      </c>
      <c r="K1621" t="s">
        <v>1316</v>
      </c>
      <c r="L1621" t="s">
        <v>74</v>
      </c>
      <c r="M1621" t="s">
        <v>101</v>
      </c>
      <c r="N1621" t="s">
        <v>1116</v>
      </c>
      <c r="O1621" t="s">
        <v>81</v>
      </c>
      <c r="P1621" t="s">
        <v>138</v>
      </c>
      <c r="Q1621" t="s">
        <v>73</v>
      </c>
      <c r="R1621" t="s">
        <v>642</v>
      </c>
      <c r="S1621" t="s">
        <v>85</v>
      </c>
      <c r="T1621" t="s">
        <v>101</v>
      </c>
    </row>
    <row r="1622" spans="1:20" x14ac:dyDescent="0.25">
      <c r="A1622" s="1">
        <v>4180</v>
      </c>
      <c r="B1622" t="s">
        <v>22</v>
      </c>
      <c r="C1622" t="s">
        <v>40</v>
      </c>
      <c r="D1622" t="s">
        <v>46</v>
      </c>
      <c r="E1622" t="s">
        <v>59</v>
      </c>
      <c r="F1622" t="s">
        <v>73</v>
      </c>
      <c r="G1622" t="s">
        <v>95</v>
      </c>
      <c r="H1622" t="s">
        <v>557</v>
      </c>
      <c r="I1622" t="s">
        <v>94</v>
      </c>
      <c r="J1622" t="s">
        <v>109</v>
      </c>
      <c r="K1622" t="s">
        <v>1296</v>
      </c>
      <c r="L1622" t="s">
        <v>101</v>
      </c>
      <c r="M1622" t="s">
        <v>126</v>
      </c>
      <c r="N1622" t="s">
        <v>73</v>
      </c>
      <c r="O1622" t="s">
        <v>95</v>
      </c>
      <c r="P1622" t="s">
        <v>1265</v>
      </c>
      <c r="Q1622" t="s">
        <v>73</v>
      </c>
      <c r="R1622" t="s">
        <v>1645</v>
      </c>
      <c r="S1622" t="s">
        <v>75</v>
      </c>
      <c r="T1622" t="s">
        <v>117</v>
      </c>
    </row>
    <row r="1623" spans="1:20" x14ac:dyDescent="0.25">
      <c r="A1623" s="1">
        <v>4181</v>
      </c>
      <c r="B1623" t="s">
        <v>22</v>
      </c>
      <c r="C1623" t="s">
        <v>29</v>
      </c>
      <c r="D1623" t="s">
        <v>46</v>
      </c>
      <c r="E1623" t="s">
        <v>63</v>
      </c>
      <c r="F1623" t="s">
        <v>74</v>
      </c>
      <c r="G1623" t="s">
        <v>105</v>
      </c>
      <c r="H1623" t="s">
        <v>752</v>
      </c>
      <c r="I1623" t="s">
        <v>114</v>
      </c>
      <c r="J1623" t="s">
        <v>111</v>
      </c>
      <c r="K1623" t="s">
        <v>1278</v>
      </c>
      <c r="L1623" t="s">
        <v>101</v>
      </c>
      <c r="M1623" t="s">
        <v>74</v>
      </c>
      <c r="N1623" t="s">
        <v>74</v>
      </c>
      <c r="O1623" t="s">
        <v>86</v>
      </c>
      <c r="P1623" t="s">
        <v>1005</v>
      </c>
      <c r="Q1623" t="s">
        <v>73</v>
      </c>
      <c r="R1623" t="s">
        <v>1590</v>
      </c>
      <c r="S1623" t="s">
        <v>82</v>
      </c>
      <c r="T1623" t="s">
        <v>83</v>
      </c>
    </row>
    <row r="1624" spans="1:20" x14ac:dyDescent="0.25">
      <c r="A1624" s="1">
        <v>4182</v>
      </c>
      <c r="B1624" t="s">
        <v>22</v>
      </c>
      <c r="C1624" t="s">
        <v>30</v>
      </c>
      <c r="D1624" t="s">
        <v>46</v>
      </c>
      <c r="E1624" t="s">
        <v>62</v>
      </c>
      <c r="F1624" t="s">
        <v>74</v>
      </c>
      <c r="G1624" t="s">
        <v>78</v>
      </c>
      <c r="H1624" t="s">
        <v>303</v>
      </c>
      <c r="I1624" t="s">
        <v>96</v>
      </c>
      <c r="J1624" t="s">
        <v>113</v>
      </c>
      <c r="K1624" t="s">
        <v>1144</v>
      </c>
      <c r="L1624" t="s">
        <v>74</v>
      </c>
      <c r="M1624" t="s">
        <v>73</v>
      </c>
      <c r="N1624" t="s">
        <v>74</v>
      </c>
      <c r="O1624" t="s">
        <v>77</v>
      </c>
      <c r="P1624" t="s">
        <v>132</v>
      </c>
      <c r="Q1624" t="s">
        <v>73</v>
      </c>
      <c r="R1624" t="s">
        <v>1767</v>
      </c>
      <c r="S1624" t="s">
        <v>96</v>
      </c>
      <c r="T1624" t="s">
        <v>101</v>
      </c>
    </row>
    <row r="1625" spans="1:20" x14ac:dyDescent="0.25">
      <c r="A1625" s="1">
        <v>4183</v>
      </c>
      <c r="B1625" t="s">
        <v>22</v>
      </c>
      <c r="C1625" t="s">
        <v>31</v>
      </c>
      <c r="D1625" t="s">
        <v>46</v>
      </c>
      <c r="E1625" t="s">
        <v>44</v>
      </c>
      <c r="F1625" t="s">
        <v>73</v>
      </c>
      <c r="G1625" t="s">
        <v>87</v>
      </c>
      <c r="H1625" t="s">
        <v>1070</v>
      </c>
      <c r="I1625" t="s">
        <v>95</v>
      </c>
      <c r="J1625" t="s">
        <v>100</v>
      </c>
      <c r="K1625" t="s">
        <v>1200</v>
      </c>
      <c r="L1625" t="s">
        <v>73</v>
      </c>
      <c r="M1625" t="s">
        <v>101</v>
      </c>
      <c r="N1625" t="s">
        <v>1116</v>
      </c>
      <c r="O1625" t="s">
        <v>94</v>
      </c>
      <c r="P1625" t="s">
        <v>894</v>
      </c>
      <c r="Q1625" t="s">
        <v>74</v>
      </c>
      <c r="R1625" t="s">
        <v>1503</v>
      </c>
      <c r="S1625" t="s">
        <v>81</v>
      </c>
      <c r="T1625" t="s">
        <v>83</v>
      </c>
    </row>
    <row r="1626" spans="1:20" x14ac:dyDescent="0.25">
      <c r="A1626" s="1">
        <v>4184</v>
      </c>
      <c r="B1626" t="s">
        <v>22</v>
      </c>
      <c r="C1626" t="s">
        <v>32</v>
      </c>
      <c r="D1626" t="s">
        <v>46</v>
      </c>
      <c r="E1626" t="s">
        <v>51</v>
      </c>
      <c r="F1626" t="s">
        <v>74</v>
      </c>
      <c r="G1626" t="s">
        <v>103</v>
      </c>
      <c r="H1626" t="s">
        <v>510</v>
      </c>
      <c r="I1626" t="s">
        <v>114</v>
      </c>
      <c r="J1626" t="s">
        <v>112</v>
      </c>
      <c r="K1626" t="s">
        <v>1149</v>
      </c>
      <c r="L1626" t="s">
        <v>126</v>
      </c>
      <c r="M1626" t="s">
        <v>126</v>
      </c>
      <c r="N1626" t="s">
        <v>83</v>
      </c>
      <c r="O1626" t="s">
        <v>77</v>
      </c>
      <c r="P1626" t="s">
        <v>816</v>
      </c>
      <c r="Q1626" t="s">
        <v>74</v>
      </c>
      <c r="R1626" t="s">
        <v>107</v>
      </c>
      <c r="S1626" t="s">
        <v>106</v>
      </c>
      <c r="T1626" t="s">
        <v>1116</v>
      </c>
    </row>
    <row r="1627" spans="1:20" x14ac:dyDescent="0.25">
      <c r="A1627" s="1">
        <v>4185</v>
      </c>
      <c r="B1627" t="s">
        <v>22</v>
      </c>
      <c r="C1627" t="s">
        <v>33</v>
      </c>
      <c r="D1627" t="s">
        <v>46</v>
      </c>
      <c r="E1627" t="s">
        <v>60</v>
      </c>
      <c r="F1627" t="s">
        <v>74</v>
      </c>
      <c r="G1627" t="s">
        <v>90</v>
      </c>
      <c r="H1627" t="s">
        <v>257</v>
      </c>
      <c r="I1627" t="s">
        <v>79</v>
      </c>
      <c r="J1627" t="s">
        <v>119</v>
      </c>
      <c r="K1627" t="s">
        <v>1172</v>
      </c>
      <c r="L1627" t="s">
        <v>126</v>
      </c>
      <c r="M1627" t="s">
        <v>126</v>
      </c>
      <c r="N1627" t="s">
        <v>126</v>
      </c>
      <c r="O1627" t="s">
        <v>96</v>
      </c>
      <c r="P1627" t="s">
        <v>103</v>
      </c>
      <c r="Q1627" t="s">
        <v>73</v>
      </c>
      <c r="R1627" t="s">
        <v>2207</v>
      </c>
      <c r="S1627" t="s">
        <v>85</v>
      </c>
      <c r="T1627" t="s">
        <v>131</v>
      </c>
    </row>
    <row r="1628" spans="1:20" x14ac:dyDescent="0.25">
      <c r="A1628" s="1">
        <v>4186</v>
      </c>
      <c r="B1628" t="s">
        <v>22</v>
      </c>
      <c r="C1628" t="s">
        <v>34</v>
      </c>
      <c r="D1628" t="s">
        <v>46</v>
      </c>
      <c r="E1628" t="s">
        <v>51</v>
      </c>
      <c r="F1628" t="s">
        <v>73</v>
      </c>
      <c r="G1628" t="s">
        <v>89</v>
      </c>
      <c r="H1628" t="s">
        <v>147</v>
      </c>
      <c r="I1628" t="s">
        <v>94</v>
      </c>
      <c r="J1628" t="s">
        <v>105</v>
      </c>
      <c r="K1628" t="s">
        <v>1300</v>
      </c>
      <c r="L1628" t="s">
        <v>73</v>
      </c>
      <c r="M1628" t="s">
        <v>126</v>
      </c>
      <c r="N1628" t="s">
        <v>126</v>
      </c>
      <c r="O1628" t="s">
        <v>77</v>
      </c>
      <c r="P1628" t="s">
        <v>885</v>
      </c>
      <c r="Q1628" t="s">
        <v>126</v>
      </c>
      <c r="R1628" t="s">
        <v>1529</v>
      </c>
      <c r="S1628" t="s">
        <v>96</v>
      </c>
      <c r="T1628" t="s">
        <v>131</v>
      </c>
    </row>
    <row r="1629" spans="1:20" x14ac:dyDescent="0.25">
      <c r="A1629" s="1">
        <v>4187</v>
      </c>
      <c r="B1629" t="s">
        <v>22</v>
      </c>
      <c r="C1629" t="s">
        <v>35</v>
      </c>
      <c r="D1629" t="s">
        <v>46</v>
      </c>
      <c r="E1629" t="s">
        <v>61</v>
      </c>
      <c r="F1629" t="s">
        <v>73</v>
      </c>
      <c r="G1629" t="s">
        <v>79</v>
      </c>
      <c r="H1629" t="s">
        <v>1003</v>
      </c>
      <c r="I1629" t="s">
        <v>90</v>
      </c>
      <c r="J1629" t="s">
        <v>111</v>
      </c>
      <c r="K1629" t="s">
        <v>1175</v>
      </c>
      <c r="L1629" t="s">
        <v>126</v>
      </c>
      <c r="M1629" t="s">
        <v>74</v>
      </c>
      <c r="N1629" t="s">
        <v>101</v>
      </c>
      <c r="O1629" t="s">
        <v>113</v>
      </c>
      <c r="P1629" t="s">
        <v>1101</v>
      </c>
      <c r="Q1629" t="s">
        <v>73</v>
      </c>
      <c r="R1629" t="s">
        <v>1576</v>
      </c>
      <c r="S1629" t="s">
        <v>75</v>
      </c>
      <c r="T1629" t="s">
        <v>83</v>
      </c>
    </row>
    <row r="1630" spans="1:20" x14ac:dyDescent="0.25">
      <c r="A1630" s="1">
        <v>4188</v>
      </c>
      <c r="B1630" t="s">
        <v>22</v>
      </c>
      <c r="C1630" t="s">
        <v>36</v>
      </c>
      <c r="D1630" t="s">
        <v>46</v>
      </c>
      <c r="E1630" t="s">
        <v>58</v>
      </c>
      <c r="F1630" t="s">
        <v>74</v>
      </c>
      <c r="G1630" t="s">
        <v>83</v>
      </c>
      <c r="H1630" t="s">
        <v>1083</v>
      </c>
      <c r="I1630" t="s">
        <v>98</v>
      </c>
      <c r="J1630" t="s">
        <v>110</v>
      </c>
      <c r="K1630" t="s">
        <v>1259</v>
      </c>
      <c r="L1630" t="s">
        <v>73</v>
      </c>
      <c r="M1630" t="s">
        <v>1116</v>
      </c>
      <c r="N1630" t="s">
        <v>101</v>
      </c>
      <c r="O1630" t="s">
        <v>82</v>
      </c>
      <c r="P1630" t="s">
        <v>123</v>
      </c>
      <c r="Q1630" t="s">
        <v>73</v>
      </c>
      <c r="R1630" t="s">
        <v>1593</v>
      </c>
      <c r="S1630" t="s">
        <v>85</v>
      </c>
      <c r="T1630" t="s">
        <v>101</v>
      </c>
    </row>
    <row r="1631" spans="1:20" x14ac:dyDescent="0.25">
      <c r="A1631" s="1">
        <v>4189</v>
      </c>
      <c r="B1631" t="s">
        <v>22</v>
      </c>
      <c r="C1631" t="s">
        <v>37</v>
      </c>
      <c r="D1631" t="s">
        <v>46</v>
      </c>
      <c r="E1631" t="s">
        <v>52</v>
      </c>
      <c r="F1631" t="s">
        <v>74</v>
      </c>
      <c r="G1631" t="s">
        <v>75</v>
      </c>
      <c r="H1631" t="s">
        <v>195</v>
      </c>
      <c r="I1631" t="s">
        <v>114</v>
      </c>
      <c r="J1631" t="s">
        <v>112</v>
      </c>
      <c r="K1631" t="s">
        <v>1136</v>
      </c>
      <c r="L1631" t="s">
        <v>73</v>
      </c>
      <c r="M1631" t="s">
        <v>74</v>
      </c>
      <c r="N1631" t="s">
        <v>131</v>
      </c>
      <c r="O1631" t="s">
        <v>99</v>
      </c>
      <c r="P1631" t="s">
        <v>187</v>
      </c>
      <c r="Q1631" t="s">
        <v>74</v>
      </c>
      <c r="R1631" t="s">
        <v>1628</v>
      </c>
      <c r="S1631" t="s">
        <v>96</v>
      </c>
      <c r="T1631" t="s">
        <v>131</v>
      </c>
    </row>
    <row r="1632" spans="1:20" x14ac:dyDescent="0.25">
      <c r="A1632" s="1">
        <v>4190</v>
      </c>
      <c r="B1632" t="s">
        <v>22</v>
      </c>
      <c r="C1632" t="s">
        <v>38</v>
      </c>
      <c r="D1632" t="s">
        <v>46</v>
      </c>
      <c r="E1632" t="s">
        <v>68</v>
      </c>
      <c r="F1632" t="s">
        <v>73</v>
      </c>
      <c r="G1632" t="s">
        <v>87</v>
      </c>
      <c r="H1632" t="s">
        <v>472</v>
      </c>
      <c r="I1632" t="s">
        <v>103</v>
      </c>
      <c r="J1632" t="s">
        <v>105</v>
      </c>
      <c r="K1632" t="s">
        <v>1212</v>
      </c>
      <c r="L1632" t="s">
        <v>73</v>
      </c>
      <c r="M1632" t="s">
        <v>74</v>
      </c>
      <c r="N1632" t="s">
        <v>74</v>
      </c>
      <c r="O1632" t="s">
        <v>106</v>
      </c>
      <c r="P1632" t="s">
        <v>129</v>
      </c>
      <c r="Q1632" t="s">
        <v>73</v>
      </c>
      <c r="R1632" t="s">
        <v>1466</v>
      </c>
      <c r="S1632" t="s">
        <v>96</v>
      </c>
      <c r="T1632" t="s">
        <v>76</v>
      </c>
    </row>
    <row r="1633" spans="1:20" x14ac:dyDescent="0.25">
      <c r="A1633" s="1">
        <v>4191</v>
      </c>
      <c r="B1633" t="s">
        <v>22</v>
      </c>
      <c r="C1633" t="s">
        <v>39</v>
      </c>
      <c r="D1633" t="s">
        <v>46</v>
      </c>
      <c r="E1633" t="s">
        <v>60</v>
      </c>
      <c r="F1633" t="s">
        <v>73</v>
      </c>
      <c r="G1633" t="s">
        <v>78</v>
      </c>
      <c r="H1633" t="s">
        <v>303</v>
      </c>
      <c r="I1633" t="s">
        <v>90</v>
      </c>
      <c r="J1633" t="s">
        <v>108</v>
      </c>
      <c r="K1633" t="s">
        <v>944</v>
      </c>
      <c r="L1633" t="s">
        <v>74</v>
      </c>
      <c r="M1633" t="s">
        <v>73</v>
      </c>
      <c r="N1633" t="s">
        <v>1116</v>
      </c>
      <c r="O1633" t="s">
        <v>106</v>
      </c>
      <c r="P1633" t="s">
        <v>213</v>
      </c>
      <c r="Q1633" t="s">
        <v>73</v>
      </c>
      <c r="R1633" t="s">
        <v>2220</v>
      </c>
      <c r="S1633" t="s">
        <v>116</v>
      </c>
      <c r="T1633" t="s">
        <v>74</v>
      </c>
    </row>
    <row r="1634" spans="1:20" x14ac:dyDescent="0.25">
      <c r="A1634" s="1">
        <v>4192</v>
      </c>
      <c r="B1634" t="s">
        <v>22</v>
      </c>
      <c r="C1634" t="s">
        <v>24</v>
      </c>
      <c r="D1634" t="s">
        <v>47</v>
      </c>
      <c r="E1634" t="s">
        <v>54</v>
      </c>
      <c r="F1634" t="s">
        <v>73</v>
      </c>
      <c r="G1634" t="s">
        <v>102</v>
      </c>
      <c r="H1634" t="s">
        <v>795</v>
      </c>
      <c r="I1634" t="s">
        <v>91</v>
      </c>
      <c r="J1634" t="s">
        <v>130</v>
      </c>
      <c r="K1634" t="s">
        <v>1184</v>
      </c>
      <c r="L1634" t="s">
        <v>126</v>
      </c>
      <c r="M1634" t="s">
        <v>74</v>
      </c>
      <c r="N1634" t="s">
        <v>126</v>
      </c>
      <c r="O1634" t="s">
        <v>103</v>
      </c>
      <c r="P1634" t="s">
        <v>829</v>
      </c>
      <c r="Q1634" t="s">
        <v>73</v>
      </c>
      <c r="R1634" t="s">
        <v>1420</v>
      </c>
      <c r="S1634" t="s">
        <v>75</v>
      </c>
      <c r="T1634" t="s">
        <v>116</v>
      </c>
    </row>
    <row r="1635" spans="1:20" x14ac:dyDescent="0.25">
      <c r="A1635" s="1">
        <v>4193</v>
      </c>
      <c r="B1635" t="s">
        <v>22</v>
      </c>
      <c r="C1635" t="s">
        <v>25</v>
      </c>
      <c r="D1635" t="s">
        <v>47</v>
      </c>
      <c r="E1635" t="s">
        <v>43</v>
      </c>
      <c r="F1635" t="s">
        <v>74</v>
      </c>
      <c r="G1635" t="s">
        <v>102</v>
      </c>
      <c r="H1635" t="s">
        <v>748</v>
      </c>
      <c r="I1635" t="s">
        <v>107</v>
      </c>
      <c r="J1635" t="s">
        <v>121</v>
      </c>
      <c r="K1635" t="s">
        <v>1387</v>
      </c>
      <c r="L1635" t="s">
        <v>126</v>
      </c>
      <c r="M1635" t="s">
        <v>126</v>
      </c>
      <c r="N1635" t="s">
        <v>1116</v>
      </c>
      <c r="O1635" t="s">
        <v>103</v>
      </c>
      <c r="P1635" t="s">
        <v>466</v>
      </c>
      <c r="Q1635" t="s">
        <v>74</v>
      </c>
      <c r="R1635" t="s">
        <v>1556</v>
      </c>
      <c r="S1635" t="s">
        <v>89</v>
      </c>
      <c r="T1635" t="s">
        <v>76</v>
      </c>
    </row>
    <row r="1636" spans="1:20" x14ac:dyDescent="0.25">
      <c r="A1636" s="1">
        <v>4194</v>
      </c>
      <c r="B1636" t="s">
        <v>22</v>
      </c>
      <c r="C1636" t="s">
        <v>26</v>
      </c>
      <c r="D1636" t="s">
        <v>47</v>
      </c>
      <c r="E1636" t="s">
        <v>45</v>
      </c>
      <c r="F1636" t="s">
        <v>73</v>
      </c>
      <c r="G1636" t="s">
        <v>95</v>
      </c>
      <c r="H1636" t="s">
        <v>628</v>
      </c>
      <c r="I1636" t="s">
        <v>106</v>
      </c>
      <c r="J1636" t="s">
        <v>77</v>
      </c>
      <c r="K1636" t="s">
        <v>1006</v>
      </c>
      <c r="L1636" t="s">
        <v>126</v>
      </c>
      <c r="M1636" t="s">
        <v>73</v>
      </c>
      <c r="N1636" t="s">
        <v>74</v>
      </c>
      <c r="O1636" t="s">
        <v>88</v>
      </c>
      <c r="P1636" t="s">
        <v>1173</v>
      </c>
      <c r="Q1636" t="s">
        <v>126</v>
      </c>
      <c r="R1636" t="s">
        <v>1627</v>
      </c>
      <c r="S1636" t="s">
        <v>82</v>
      </c>
      <c r="T1636" t="s">
        <v>83</v>
      </c>
    </row>
    <row r="1637" spans="1:20" x14ac:dyDescent="0.25">
      <c r="A1637" s="1">
        <v>4195</v>
      </c>
      <c r="B1637" t="s">
        <v>22</v>
      </c>
      <c r="C1637" t="s">
        <v>27</v>
      </c>
      <c r="D1637" t="s">
        <v>47</v>
      </c>
      <c r="E1637" t="s">
        <v>42</v>
      </c>
      <c r="F1637" t="s">
        <v>73</v>
      </c>
      <c r="G1637" t="s">
        <v>111</v>
      </c>
      <c r="H1637" t="s">
        <v>721</v>
      </c>
      <c r="I1637" t="s">
        <v>113</v>
      </c>
      <c r="J1637" t="s">
        <v>91</v>
      </c>
      <c r="K1637" t="s">
        <v>1302</v>
      </c>
      <c r="L1637" t="s">
        <v>101</v>
      </c>
      <c r="M1637" t="s">
        <v>73</v>
      </c>
      <c r="N1637" t="s">
        <v>101</v>
      </c>
      <c r="O1637" t="s">
        <v>77</v>
      </c>
      <c r="P1637" t="s">
        <v>911</v>
      </c>
      <c r="Q1637" t="s">
        <v>74</v>
      </c>
      <c r="R1637" t="s">
        <v>1903</v>
      </c>
      <c r="S1637" t="s">
        <v>106</v>
      </c>
      <c r="T1637" t="s">
        <v>116</v>
      </c>
    </row>
    <row r="1638" spans="1:20" x14ac:dyDescent="0.25">
      <c r="A1638" s="1">
        <v>4196</v>
      </c>
      <c r="B1638" t="s">
        <v>22</v>
      </c>
      <c r="C1638" t="s">
        <v>28</v>
      </c>
      <c r="D1638" t="s">
        <v>47</v>
      </c>
      <c r="E1638" t="s">
        <v>59</v>
      </c>
      <c r="F1638" t="s">
        <v>74</v>
      </c>
      <c r="G1638" t="s">
        <v>75</v>
      </c>
      <c r="H1638" t="s">
        <v>935</v>
      </c>
      <c r="I1638" t="s">
        <v>90</v>
      </c>
      <c r="J1638" t="s">
        <v>80</v>
      </c>
      <c r="K1638" t="s">
        <v>1219</v>
      </c>
      <c r="L1638" t="s">
        <v>74</v>
      </c>
      <c r="M1638" t="s">
        <v>126</v>
      </c>
      <c r="N1638" t="s">
        <v>101</v>
      </c>
      <c r="O1638" t="s">
        <v>103</v>
      </c>
      <c r="P1638" t="s">
        <v>1047</v>
      </c>
      <c r="Q1638" t="s">
        <v>73</v>
      </c>
      <c r="R1638" t="s">
        <v>2030</v>
      </c>
      <c r="S1638" t="s">
        <v>82</v>
      </c>
      <c r="T1638" t="s">
        <v>1116</v>
      </c>
    </row>
    <row r="1639" spans="1:20" x14ac:dyDescent="0.25">
      <c r="A1639" s="1">
        <v>4197</v>
      </c>
      <c r="B1639" t="s">
        <v>22</v>
      </c>
      <c r="C1639" t="s">
        <v>40</v>
      </c>
      <c r="D1639" t="s">
        <v>47</v>
      </c>
      <c r="E1639" t="s">
        <v>67</v>
      </c>
      <c r="F1639" t="s">
        <v>74</v>
      </c>
      <c r="G1639" t="s">
        <v>94</v>
      </c>
      <c r="H1639" t="s">
        <v>267</v>
      </c>
      <c r="I1639" t="s">
        <v>107</v>
      </c>
      <c r="J1639" t="s">
        <v>119</v>
      </c>
      <c r="K1639" t="s">
        <v>1310</v>
      </c>
      <c r="L1639" t="s">
        <v>74</v>
      </c>
      <c r="M1639" t="s">
        <v>73</v>
      </c>
      <c r="N1639" t="s">
        <v>73</v>
      </c>
      <c r="O1639" t="s">
        <v>98</v>
      </c>
      <c r="P1639" t="s">
        <v>961</v>
      </c>
      <c r="Q1639" t="s">
        <v>126</v>
      </c>
      <c r="R1639" t="s">
        <v>2123</v>
      </c>
      <c r="S1639" t="s">
        <v>96</v>
      </c>
      <c r="T1639" t="s">
        <v>117</v>
      </c>
    </row>
    <row r="1640" spans="1:20" x14ac:dyDescent="0.25">
      <c r="A1640" s="1">
        <v>4198</v>
      </c>
      <c r="B1640" t="s">
        <v>22</v>
      </c>
      <c r="C1640" t="s">
        <v>29</v>
      </c>
      <c r="D1640" t="s">
        <v>47</v>
      </c>
      <c r="E1640" t="s">
        <v>56</v>
      </c>
      <c r="F1640" t="s">
        <v>73</v>
      </c>
      <c r="G1640" t="s">
        <v>110</v>
      </c>
      <c r="H1640" t="s">
        <v>1078</v>
      </c>
      <c r="I1640" t="s">
        <v>94</v>
      </c>
      <c r="J1640" t="s">
        <v>91</v>
      </c>
      <c r="K1640" t="s">
        <v>1319</v>
      </c>
      <c r="L1640" t="s">
        <v>1116</v>
      </c>
      <c r="M1640" t="s">
        <v>74</v>
      </c>
      <c r="N1640" t="s">
        <v>126</v>
      </c>
      <c r="O1640" t="s">
        <v>113</v>
      </c>
      <c r="P1640" t="s">
        <v>1343</v>
      </c>
      <c r="Q1640" t="s">
        <v>74</v>
      </c>
      <c r="R1640" t="s">
        <v>1639</v>
      </c>
      <c r="S1640" t="s">
        <v>85</v>
      </c>
      <c r="T1640" t="s">
        <v>87</v>
      </c>
    </row>
    <row r="1641" spans="1:20" x14ac:dyDescent="0.25">
      <c r="A1641" s="1">
        <v>4199</v>
      </c>
      <c r="B1641" t="s">
        <v>22</v>
      </c>
      <c r="C1641" t="s">
        <v>30</v>
      </c>
      <c r="D1641" t="s">
        <v>47</v>
      </c>
      <c r="E1641" t="s">
        <v>70</v>
      </c>
      <c r="F1641" t="s">
        <v>74</v>
      </c>
      <c r="G1641" t="s">
        <v>93</v>
      </c>
      <c r="H1641" t="s">
        <v>182</v>
      </c>
      <c r="I1641" t="s">
        <v>113</v>
      </c>
      <c r="J1641" t="s">
        <v>125</v>
      </c>
      <c r="K1641" t="s">
        <v>1402</v>
      </c>
      <c r="L1641" t="s">
        <v>101</v>
      </c>
      <c r="M1641" t="s">
        <v>1116</v>
      </c>
      <c r="N1641" t="s">
        <v>83</v>
      </c>
      <c r="O1641" t="s">
        <v>86</v>
      </c>
      <c r="P1641" t="s">
        <v>1016</v>
      </c>
      <c r="Q1641" t="s">
        <v>74</v>
      </c>
      <c r="R1641" t="s">
        <v>1999</v>
      </c>
      <c r="S1641" t="s">
        <v>81</v>
      </c>
      <c r="T1641" t="s">
        <v>78</v>
      </c>
    </row>
    <row r="1642" spans="1:20" x14ac:dyDescent="0.25">
      <c r="A1642" s="1">
        <v>4200</v>
      </c>
      <c r="B1642" t="s">
        <v>22</v>
      </c>
      <c r="C1642" t="s">
        <v>32</v>
      </c>
      <c r="D1642" t="s">
        <v>47</v>
      </c>
      <c r="E1642" t="s">
        <v>64</v>
      </c>
      <c r="F1642" t="s">
        <v>74</v>
      </c>
      <c r="G1642" t="s">
        <v>122</v>
      </c>
      <c r="H1642" t="s">
        <v>1089</v>
      </c>
      <c r="I1642" t="s">
        <v>103</v>
      </c>
      <c r="J1642" t="s">
        <v>86</v>
      </c>
      <c r="K1642" t="s">
        <v>1247</v>
      </c>
      <c r="L1642" t="s">
        <v>101</v>
      </c>
      <c r="M1642" t="s">
        <v>73</v>
      </c>
      <c r="N1642" t="s">
        <v>73</v>
      </c>
      <c r="O1642" t="s">
        <v>129</v>
      </c>
      <c r="P1642" t="s">
        <v>1163</v>
      </c>
      <c r="Q1642" t="s">
        <v>101</v>
      </c>
      <c r="R1642" t="s">
        <v>2258</v>
      </c>
      <c r="S1642" t="s">
        <v>85</v>
      </c>
      <c r="T1642" t="s">
        <v>76</v>
      </c>
    </row>
    <row r="1643" spans="1:20" x14ac:dyDescent="0.25">
      <c r="A1643" s="1">
        <v>4201</v>
      </c>
      <c r="B1643" t="s">
        <v>22</v>
      </c>
      <c r="C1643" t="s">
        <v>33</v>
      </c>
      <c r="D1643" t="s">
        <v>47</v>
      </c>
      <c r="E1643" t="s">
        <v>43</v>
      </c>
      <c r="F1643" t="s">
        <v>73</v>
      </c>
      <c r="G1643" t="s">
        <v>77</v>
      </c>
      <c r="H1643" t="s">
        <v>178</v>
      </c>
      <c r="I1643" t="s">
        <v>82</v>
      </c>
      <c r="J1643" t="s">
        <v>99</v>
      </c>
      <c r="K1643" t="s">
        <v>1086</v>
      </c>
      <c r="L1643" t="s">
        <v>73</v>
      </c>
      <c r="M1643" t="s">
        <v>74</v>
      </c>
      <c r="N1643" t="s">
        <v>101</v>
      </c>
      <c r="O1643" t="s">
        <v>130</v>
      </c>
      <c r="P1643" t="s">
        <v>1271</v>
      </c>
      <c r="Q1643" t="s">
        <v>126</v>
      </c>
      <c r="R1643" t="s">
        <v>2011</v>
      </c>
      <c r="S1643" t="s">
        <v>89</v>
      </c>
      <c r="T1643" t="s">
        <v>117</v>
      </c>
    </row>
    <row r="1644" spans="1:20" x14ac:dyDescent="0.25">
      <c r="A1644" s="1">
        <v>4202</v>
      </c>
      <c r="B1644" t="s">
        <v>22</v>
      </c>
      <c r="C1644" t="s">
        <v>34</v>
      </c>
      <c r="D1644" t="s">
        <v>47</v>
      </c>
      <c r="E1644" t="s">
        <v>48</v>
      </c>
      <c r="F1644" t="s">
        <v>74</v>
      </c>
      <c r="G1644" t="s">
        <v>80</v>
      </c>
      <c r="H1644" t="s">
        <v>1073</v>
      </c>
      <c r="I1644" t="s">
        <v>99</v>
      </c>
      <c r="J1644" t="s">
        <v>92</v>
      </c>
      <c r="K1644" t="s">
        <v>1188</v>
      </c>
      <c r="L1644" t="s">
        <v>1116</v>
      </c>
      <c r="M1644" t="s">
        <v>73</v>
      </c>
      <c r="N1644" t="s">
        <v>73</v>
      </c>
      <c r="O1644" t="s">
        <v>80</v>
      </c>
      <c r="P1644" t="s">
        <v>718</v>
      </c>
      <c r="Q1644" t="s">
        <v>74</v>
      </c>
      <c r="R1644" t="s">
        <v>1695</v>
      </c>
      <c r="S1644" t="s">
        <v>78</v>
      </c>
      <c r="T1644" t="s">
        <v>131</v>
      </c>
    </row>
    <row r="1645" spans="1:20" x14ac:dyDescent="0.25">
      <c r="A1645" s="1">
        <v>4203</v>
      </c>
      <c r="B1645" t="s">
        <v>22</v>
      </c>
      <c r="C1645" t="s">
        <v>35</v>
      </c>
      <c r="D1645" t="s">
        <v>47</v>
      </c>
      <c r="E1645" t="s">
        <v>50</v>
      </c>
      <c r="F1645" t="s">
        <v>74</v>
      </c>
      <c r="G1645" t="s">
        <v>77</v>
      </c>
      <c r="H1645" t="s">
        <v>845</v>
      </c>
      <c r="I1645" t="s">
        <v>85</v>
      </c>
      <c r="J1645" t="s">
        <v>98</v>
      </c>
      <c r="K1645" t="s">
        <v>1299</v>
      </c>
      <c r="L1645" t="s">
        <v>74</v>
      </c>
      <c r="M1645" t="s">
        <v>73</v>
      </c>
      <c r="N1645" t="s">
        <v>126</v>
      </c>
      <c r="O1645" t="s">
        <v>93</v>
      </c>
      <c r="P1645" t="s">
        <v>1174</v>
      </c>
      <c r="Q1645" t="s">
        <v>126</v>
      </c>
      <c r="R1645" t="s">
        <v>1462</v>
      </c>
      <c r="S1645" t="s">
        <v>82</v>
      </c>
      <c r="T1645" t="s">
        <v>131</v>
      </c>
    </row>
    <row r="1646" spans="1:20" x14ac:dyDescent="0.25">
      <c r="A1646" s="1">
        <v>4204</v>
      </c>
      <c r="B1646" t="s">
        <v>22</v>
      </c>
      <c r="C1646" t="s">
        <v>36</v>
      </c>
      <c r="D1646" t="s">
        <v>47</v>
      </c>
      <c r="E1646" t="s">
        <v>57</v>
      </c>
      <c r="F1646" t="s">
        <v>73</v>
      </c>
      <c r="G1646" t="s">
        <v>92</v>
      </c>
      <c r="H1646" t="s">
        <v>291</v>
      </c>
      <c r="I1646" t="s">
        <v>99</v>
      </c>
      <c r="J1646" t="s">
        <v>113</v>
      </c>
      <c r="K1646" t="s">
        <v>1295</v>
      </c>
      <c r="L1646" t="s">
        <v>74</v>
      </c>
      <c r="M1646" t="s">
        <v>73</v>
      </c>
      <c r="N1646" t="s">
        <v>126</v>
      </c>
      <c r="O1646" t="s">
        <v>114</v>
      </c>
      <c r="P1646" t="s">
        <v>473</v>
      </c>
      <c r="Q1646" t="s">
        <v>74</v>
      </c>
      <c r="R1646" t="s">
        <v>2199</v>
      </c>
      <c r="S1646" t="s">
        <v>82</v>
      </c>
      <c r="T1646" t="s">
        <v>131</v>
      </c>
    </row>
    <row r="1647" spans="1:20" x14ac:dyDescent="0.25">
      <c r="A1647" s="1">
        <v>4205</v>
      </c>
      <c r="B1647" t="s">
        <v>22</v>
      </c>
      <c r="C1647" t="s">
        <v>37</v>
      </c>
      <c r="D1647" t="s">
        <v>47</v>
      </c>
      <c r="E1647" t="s">
        <v>65</v>
      </c>
      <c r="F1647" t="s">
        <v>74</v>
      </c>
      <c r="G1647" t="s">
        <v>89</v>
      </c>
      <c r="H1647" t="s">
        <v>133</v>
      </c>
      <c r="I1647" t="s">
        <v>98</v>
      </c>
      <c r="J1647" t="s">
        <v>105</v>
      </c>
      <c r="K1647" t="s">
        <v>1149</v>
      </c>
      <c r="L1647" t="s">
        <v>74</v>
      </c>
      <c r="M1647" t="s">
        <v>73</v>
      </c>
      <c r="N1647" t="s">
        <v>131</v>
      </c>
      <c r="O1647" t="s">
        <v>89</v>
      </c>
      <c r="P1647" t="s">
        <v>927</v>
      </c>
      <c r="Q1647" t="s">
        <v>73</v>
      </c>
      <c r="R1647" t="s">
        <v>1533</v>
      </c>
      <c r="S1647" t="s">
        <v>96</v>
      </c>
      <c r="T1647" t="s">
        <v>101</v>
      </c>
    </row>
    <row r="1648" spans="1:20" x14ac:dyDescent="0.25">
      <c r="A1648" s="1">
        <v>4206</v>
      </c>
      <c r="B1648" t="s">
        <v>22</v>
      </c>
      <c r="C1648" t="s">
        <v>38</v>
      </c>
      <c r="D1648" t="s">
        <v>47</v>
      </c>
      <c r="E1648" t="s">
        <v>48</v>
      </c>
      <c r="F1648" t="s">
        <v>73</v>
      </c>
      <c r="G1648" t="s">
        <v>92</v>
      </c>
      <c r="H1648" t="s">
        <v>277</v>
      </c>
      <c r="I1648" t="s">
        <v>94</v>
      </c>
      <c r="J1648" t="s">
        <v>105</v>
      </c>
      <c r="K1648" t="s">
        <v>1331</v>
      </c>
      <c r="L1648" t="s">
        <v>101</v>
      </c>
      <c r="M1648" t="s">
        <v>73</v>
      </c>
      <c r="N1648" t="s">
        <v>73</v>
      </c>
      <c r="O1648" t="s">
        <v>94</v>
      </c>
      <c r="P1648" t="s">
        <v>1125</v>
      </c>
      <c r="Q1648" t="s">
        <v>73</v>
      </c>
      <c r="R1648" t="s">
        <v>2068</v>
      </c>
      <c r="S1648" t="s">
        <v>85</v>
      </c>
      <c r="T1648" t="s">
        <v>131</v>
      </c>
    </row>
    <row r="1649" spans="1:20" x14ac:dyDescent="0.25">
      <c r="A1649" s="1">
        <v>4207</v>
      </c>
      <c r="B1649" t="s">
        <v>22</v>
      </c>
      <c r="C1649" t="s">
        <v>39</v>
      </c>
      <c r="D1649" t="s">
        <v>47</v>
      </c>
      <c r="E1649" t="s">
        <v>67</v>
      </c>
      <c r="F1649" t="s">
        <v>73</v>
      </c>
      <c r="G1649" t="s">
        <v>89</v>
      </c>
      <c r="H1649" t="s">
        <v>587</v>
      </c>
      <c r="I1649" t="s">
        <v>95</v>
      </c>
      <c r="J1649" t="s">
        <v>110</v>
      </c>
      <c r="K1649" t="s">
        <v>1148</v>
      </c>
      <c r="L1649" t="s">
        <v>74</v>
      </c>
      <c r="M1649" t="s">
        <v>74</v>
      </c>
      <c r="N1649" t="s">
        <v>74</v>
      </c>
      <c r="O1649" t="s">
        <v>90</v>
      </c>
      <c r="P1649" t="s">
        <v>297</v>
      </c>
      <c r="Q1649" t="s">
        <v>73</v>
      </c>
      <c r="R1649" t="s">
        <v>1591</v>
      </c>
      <c r="S1649" t="s">
        <v>106</v>
      </c>
      <c r="T1649" t="s">
        <v>131</v>
      </c>
    </row>
    <row r="1650" spans="1:20" x14ac:dyDescent="0.25">
      <c r="A1650" s="1">
        <v>4208</v>
      </c>
      <c r="B1650" t="s">
        <v>22</v>
      </c>
      <c r="C1650" t="s">
        <v>24</v>
      </c>
      <c r="D1650" t="s">
        <v>48</v>
      </c>
      <c r="E1650" t="s">
        <v>67</v>
      </c>
      <c r="F1650" t="s">
        <v>74</v>
      </c>
      <c r="G1650" t="s">
        <v>98</v>
      </c>
      <c r="H1650" t="s">
        <v>602</v>
      </c>
      <c r="I1650" t="s">
        <v>102</v>
      </c>
      <c r="J1650" t="s">
        <v>88</v>
      </c>
      <c r="K1650" t="s">
        <v>1202</v>
      </c>
      <c r="L1650" t="s">
        <v>74</v>
      </c>
      <c r="M1650" t="s">
        <v>101</v>
      </c>
      <c r="N1650" t="s">
        <v>1116</v>
      </c>
      <c r="O1650" t="s">
        <v>80</v>
      </c>
      <c r="P1650" t="s">
        <v>1164</v>
      </c>
      <c r="Q1650" t="s">
        <v>126</v>
      </c>
      <c r="R1650" t="s">
        <v>923</v>
      </c>
      <c r="S1650" t="s">
        <v>106</v>
      </c>
      <c r="T1650" t="s">
        <v>76</v>
      </c>
    </row>
    <row r="1651" spans="1:20" x14ac:dyDescent="0.25">
      <c r="A1651" s="1">
        <v>4209</v>
      </c>
      <c r="B1651" t="s">
        <v>22</v>
      </c>
      <c r="C1651" t="s">
        <v>25</v>
      </c>
      <c r="D1651" t="s">
        <v>48</v>
      </c>
      <c r="E1651" t="s">
        <v>64</v>
      </c>
      <c r="F1651" t="s">
        <v>73</v>
      </c>
      <c r="G1651" t="s">
        <v>98</v>
      </c>
      <c r="H1651" t="s">
        <v>204</v>
      </c>
      <c r="I1651" t="s">
        <v>94</v>
      </c>
      <c r="J1651" t="s">
        <v>80</v>
      </c>
      <c r="K1651" t="s">
        <v>1198</v>
      </c>
      <c r="L1651" t="s">
        <v>126</v>
      </c>
      <c r="M1651" t="s">
        <v>73</v>
      </c>
      <c r="N1651" t="s">
        <v>101</v>
      </c>
      <c r="O1651" t="s">
        <v>102</v>
      </c>
      <c r="P1651" t="s">
        <v>120</v>
      </c>
      <c r="Q1651" t="s">
        <v>73</v>
      </c>
      <c r="R1651" t="s">
        <v>1751</v>
      </c>
      <c r="S1651" t="s">
        <v>85</v>
      </c>
      <c r="T1651" t="s">
        <v>101</v>
      </c>
    </row>
    <row r="1652" spans="1:20" x14ac:dyDescent="0.25">
      <c r="A1652" s="1">
        <v>4210</v>
      </c>
      <c r="B1652" t="s">
        <v>22</v>
      </c>
      <c r="C1652" t="s">
        <v>26</v>
      </c>
      <c r="D1652" t="s">
        <v>48</v>
      </c>
      <c r="E1652" t="s">
        <v>62</v>
      </c>
      <c r="F1652" t="s">
        <v>74</v>
      </c>
      <c r="G1652" t="s">
        <v>75</v>
      </c>
      <c r="H1652" t="s">
        <v>1087</v>
      </c>
      <c r="I1652" t="s">
        <v>106</v>
      </c>
      <c r="J1652" t="s">
        <v>95</v>
      </c>
      <c r="K1652" t="s">
        <v>1265</v>
      </c>
      <c r="L1652" t="s">
        <v>73</v>
      </c>
      <c r="M1652" t="s">
        <v>126</v>
      </c>
      <c r="N1652" t="s">
        <v>126</v>
      </c>
      <c r="O1652" t="s">
        <v>79</v>
      </c>
      <c r="P1652" t="s">
        <v>396</v>
      </c>
      <c r="Q1652" t="s">
        <v>126</v>
      </c>
      <c r="R1652" t="s">
        <v>1526</v>
      </c>
      <c r="S1652" t="s">
        <v>106</v>
      </c>
      <c r="T1652" t="s">
        <v>83</v>
      </c>
    </row>
    <row r="1653" spans="1:20" x14ac:dyDescent="0.25">
      <c r="A1653" s="1">
        <v>4211</v>
      </c>
      <c r="B1653" t="s">
        <v>22</v>
      </c>
      <c r="C1653" t="s">
        <v>27</v>
      </c>
      <c r="D1653" t="s">
        <v>48</v>
      </c>
      <c r="E1653" t="s">
        <v>65</v>
      </c>
      <c r="F1653" t="s">
        <v>73</v>
      </c>
      <c r="G1653" t="s">
        <v>110</v>
      </c>
      <c r="H1653" t="s">
        <v>707</v>
      </c>
      <c r="I1653" t="s">
        <v>80</v>
      </c>
      <c r="J1653" t="s">
        <v>124</v>
      </c>
      <c r="K1653" t="s">
        <v>1399</v>
      </c>
      <c r="L1653" t="s">
        <v>1116</v>
      </c>
      <c r="M1653" t="s">
        <v>126</v>
      </c>
      <c r="N1653" t="s">
        <v>101</v>
      </c>
      <c r="O1653" t="s">
        <v>113</v>
      </c>
      <c r="P1653" t="s">
        <v>281</v>
      </c>
      <c r="Q1653" t="s">
        <v>73</v>
      </c>
      <c r="R1653" t="s">
        <v>1870</v>
      </c>
      <c r="S1653" t="s">
        <v>89</v>
      </c>
      <c r="T1653" t="s">
        <v>131</v>
      </c>
    </row>
    <row r="1654" spans="1:20" x14ac:dyDescent="0.25">
      <c r="A1654" s="1">
        <v>4212</v>
      </c>
      <c r="B1654" t="s">
        <v>22</v>
      </c>
      <c r="C1654" t="s">
        <v>28</v>
      </c>
      <c r="D1654" t="s">
        <v>48</v>
      </c>
      <c r="E1654" t="s">
        <v>43</v>
      </c>
      <c r="F1654" t="s">
        <v>74</v>
      </c>
      <c r="G1654" t="s">
        <v>87</v>
      </c>
      <c r="H1654" t="s">
        <v>211</v>
      </c>
      <c r="I1654" t="s">
        <v>113</v>
      </c>
      <c r="J1654" t="s">
        <v>132</v>
      </c>
      <c r="K1654" t="s">
        <v>1158</v>
      </c>
      <c r="L1654" t="s">
        <v>73</v>
      </c>
      <c r="M1654" t="s">
        <v>74</v>
      </c>
      <c r="N1654" t="s">
        <v>126</v>
      </c>
      <c r="O1654" t="s">
        <v>114</v>
      </c>
      <c r="P1654" t="s">
        <v>995</v>
      </c>
      <c r="Q1654" t="s">
        <v>73</v>
      </c>
      <c r="R1654" t="s">
        <v>458</v>
      </c>
      <c r="S1654" t="s">
        <v>89</v>
      </c>
      <c r="T1654" t="s">
        <v>1116</v>
      </c>
    </row>
    <row r="1655" spans="1:20" x14ac:dyDescent="0.25">
      <c r="A1655" s="1">
        <v>4213</v>
      </c>
      <c r="B1655" t="s">
        <v>22</v>
      </c>
      <c r="C1655" t="s">
        <v>40</v>
      </c>
      <c r="D1655" t="s">
        <v>48</v>
      </c>
      <c r="E1655" t="s">
        <v>57</v>
      </c>
      <c r="F1655" t="s">
        <v>74</v>
      </c>
      <c r="G1655" t="s">
        <v>105</v>
      </c>
      <c r="H1655" t="s">
        <v>801</v>
      </c>
      <c r="I1655" t="s">
        <v>85</v>
      </c>
      <c r="J1655" t="s">
        <v>98</v>
      </c>
      <c r="K1655" t="s">
        <v>1295</v>
      </c>
      <c r="L1655" t="s">
        <v>126</v>
      </c>
      <c r="M1655" t="s">
        <v>74</v>
      </c>
      <c r="N1655" t="s">
        <v>74</v>
      </c>
      <c r="O1655" t="s">
        <v>111</v>
      </c>
      <c r="P1655" t="s">
        <v>1172</v>
      </c>
      <c r="Q1655" t="s">
        <v>101</v>
      </c>
      <c r="R1655" t="s">
        <v>1885</v>
      </c>
      <c r="S1655" t="s">
        <v>87</v>
      </c>
      <c r="T1655" t="s">
        <v>74</v>
      </c>
    </row>
    <row r="1656" spans="1:20" x14ac:dyDescent="0.25">
      <c r="A1656" s="1">
        <v>4214</v>
      </c>
      <c r="B1656" t="s">
        <v>22</v>
      </c>
      <c r="C1656" t="s">
        <v>29</v>
      </c>
      <c r="D1656" t="s">
        <v>48</v>
      </c>
      <c r="E1656" t="s">
        <v>70</v>
      </c>
      <c r="F1656" t="s">
        <v>73</v>
      </c>
      <c r="G1656" t="s">
        <v>92</v>
      </c>
      <c r="H1656" t="s">
        <v>199</v>
      </c>
      <c r="I1656" t="s">
        <v>107</v>
      </c>
      <c r="J1656" t="s">
        <v>123</v>
      </c>
      <c r="K1656" t="s">
        <v>1336</v>
      </c>
      <c r="L1656" t="s">
        <v>73</v>
      </c>
      <c r="M1656" t="s">
        <v>126</v>
      </c>
      <c r="N1656" t="s">
        <v>1116</v>
      </c>
      <c r="O1656" t="s">
        <v>107</v>
      </c>
      <c r="P1656" t="s">
        <v>260</v>
      </c>
      <c r="Q1656" t="s">
        <v>101</v>
      </c>
      <c r="R1656" t="s">
        <v>2066</v>
      </c>
      <c r="S1656" t="s">
        <v>82</v>
      </c>
      <c r="T1656" t="s">
        <v>83</v>
      </c>
    </row>
    <row r="1657" spans="1:20" x14ac:dyDescent="0.25">
      <c r="A1657" s="1">
        <v>4215</v>
      </c>
      <c r="B1657" t="s">
        <v>22</v>
      </c>
      <c r="C1657" t="s">
        <v>30</v>
      </c>
      <c r="D1657" t="s">
        <v>48</v>
      </c>
      <c r="E1657" t="s">
        <v>67</v>
      </c>
      <c r="F1657" t="s">
        <v>73</v>
      </c>
      <c r="G1657" t="s">
        <v>108</v>
      </c>
      <c r="H1657" t="s">
        <v>845</v>
      </c>
      <c r="I1657" t="s">
        <v>77</v>
      </c>
      <c r="J1657" t="s">
        <v>111</v>
      </c>
      <c r="K1657" t="s">
        <v>1138</v>
      </c>
      <c r="L1657" t="s">
        <v>126</v>
      </c>
      <c r="M1657" t="s">
        <v>74</v>
      </c>
      <c r="N1657" t="s">
        <v>74</v>
      </c>
      <c r="O1657" t="s">
        <v>95</v>
      </c>
      <c r="P1657" t="s">
        <v>1142</v>
      </c>
      <c r="Q1657" t="s">
        <v>126</v>
      </c>
      <c r="R1657" t="s">
        <v>1054</v>
      </c>
      <c r="S1657" t="s">
        <v>82</v>
      </c>
      <c r="T1657" t="s">
        <v>83</v>
      </c>
    </row>
    <row r="1658" spans="1:20" x14ac:dyDescent="0.25">
      <c r="A1658" s="1">
        <v>4216</v>
      </c>
      <c r="B1658" t="s">
        <v>22</v>
      </c>
      <c r="C1658" t="s">
        <v>31</v>
      </c>
      <c r="D1658" t="s">
        <v>48</v>
      </c>
      <c r="E1658" t="s">
        <v>56</v>
      </c>
      <c r="F1658" t="s">
        <v>74</v>
      </c>
      <c r="G1658" t="s">
        <v>97</v>
      </c>
      <c r="H1658" t="s">
        <v>598</v>
      </c>
      <c r="I1658" t="s">
        <v>102</v>
      </c>
      <c r="J1658" t="s">
        <v>107</v>
      </c>
      <c r="K1658" t="s">
        <v>1322</v>
      </c>
      <c r="L1658" t="s">
        <v>101</v>
      </c>
      <c r="M1658" t="s">
        <v>74</v>
      </c>
      <c r="N1658" t="s">
        <v>126</v>
      </c>
      <c r="O1658" t="s">
        <v>77</v>
      </c>
      <c r="P1658" t="s">
        <v>281</v>
      </c>
      <c r="Q1658" t="s">
        <v>126</v>
      </c>
      <c r="R1658" t="s">
        <v>2193</v>
      </c>
      <c r="S1658" t="s">
        <v>78</v>
      </c>
      <c r="T1658" t="s">
        <v>83</v>
      </c>
    </row>
    <row r="1659" spans="1:20" x14ac:dyDescent="0.25">
      <c r="A1659" s="1">
        <v>4217</v>
      </c>
      <c r="B1659" t="s">
        <v>22</v>
      </c>
      <c r="C1659" t="s">
        <v>32</v>
      </c>
      <c r="D1659" t="s">
        <v>48</v>
      </c>
      <c r="E1659" t="s">
        <v>42</v>
      </c>
      <c r="F1659" t="s">
        <v>74</v>
      </c>
      <c r="G1659" t="s">
        <v>89</v>
      </c>
      <c r="H1659" t="s">
        <v>267</v>
      </c>
      <c r="I1659" t="s">
        <v>105</v>
      </c>
      <c r="J1659" t="s">
        <v>123</v>
      </c>
      <c r="K1659" t="s">
        <v>1358</v>
      </c>
      <c r="L1659" t="s">
        <v>126</v>
      </c>
      <c r="M1659" t="s">
        <v>73</v>
      </c>
      <c r="N1659" t="s">
        <v>126</v>
      </c>
      <c r="O1659" t="s">
        <v>99</v>
      </c>
      <c r="P1659" t="s">
        <v>444</v>
      </c>
      <c r="Q1659" t="s">
        <v>73</v>
      </c>
      <c r="R1659" t="s">
        <v>1610</v>
      </c>
      <c r="S1659" t="s">
        <v>96</v>
      </c>
      <c r="T1659" t="s">
        <v>131</v>
      </c>
    </row>
    <row r="1660" spans="1:20" x14ac:dyDescent="0.25">
      <c r="A1660" s="1">
        <v>4218</v>
      </c>
      <c r="B1660" t="s">
        <v>22</v>
      </c>
      <c r="C1660" t="s">
        <v>34</v>
      </c>
      <c r="D1660" t="s">
        <v>48</v>
      </c>
      <c r="E1660" t="s">
        <v>47</v>
      </c>
      <c r="F1660" t="s">
        <v>73</v>
      </c>
      <c r="G1660" t="s">
        <v>90</v>
      </c>
      <c r="H1660" t="s">
        <v>231</v>
      </c>
      <c r="I1660" t="s">
        <v>86</v>
      </c>
      <c r="J1660" t="s">
        <v>119</v>
      </c>
      <c r="K1660" t="s">
        <v>1267</v>
      </c>
      <c r="L1660" t="s">
        <v>126</v>
      </c>
      <c r="M1660" t="s">
        <v>74</v>
      </c>
      <c r="N1660" t="s">
        <v>74</v>
      </c>
      <c r="O1660" t="s">
        <v>90</v>
      </c>
      <c r="P1660" t="s">
        <v>713</v>
      </c>
      <c r="Q1660" t="s">
        <v>74</v>
      </c>
      <c r="R1660" t="s">
        <v>2132</v>
      </c>
      <c r="S1660" t="s">
        <v>85</v>
      </c>
      <c r="T1660" t="s">
        <v>1116</v>
      </c>
    </row>
    <row r="1661" spans="1:20" x14ac:dyDescent="0.25">
      <c r="A1661" s="1">
        <v>4219</v>
      </c>
      <c r="B1661" t="s">
        <v>22</v>
      </c>
      <c r="C1661" t="s">
        <v>35</v>
      </c>
      <c r="D1661" t="s">
        <v>48</v>
      </c>
      <c r="E1661" t="s">
        <v>53</v>
      </c>
      <c r="F1661" t="s">
        <v>73</v>
      </c>
      <c r="G1661" t="s">
        <v>113</v>
      </c>
      <c r="H1661" t="s">
        <v>351</v>
      </c>
      <c r="I1661" t="s">
        <v>103</v>
      </c>
      <c r="J1661" t="s">
        <v>95</v>
      </c>
      <c r="K1661" t="s">
        <v>1175</v>
      </c>
      <c r="L1661" t="s">
        <v>74</v>
      </c>
      <c r="M1661" t="s">
        <v>73</v>
      </c>
      <c r="N1661" t="s">
        <v>1116</v>
      </c>
      <c r="O1661" t="s">
        <v>91</v>
      </c>
      <c r="P1661" t="s">
        <v>1304</v>
      </c>
      <c r="Q1661" t="s">
        <v>73</v>
      </c>
      <c r="R1661" t="s">
        <v>2225</v>
      </c>
      <c r="S1661" t="s">
        <v>89</v>
      </c>
      <c r="T1661" t="s">
        <v>117</v>
      </c>
    </row>
    <row r="1662" spans="1:20" x14ac:dyDescent="0.25">
      <c r="A1662" s="1">
        <v>4220</v>
      </c>
      <c r="B1662" t="s">
        <v>22</v>
      </c>
      <c r="C1662" t="s">
        <v>36</v>
      </c>
      <c r="D1662" t="s">
        <v>48</v>
      </c>
      <c r="E1662" t="s">
        <v>45</v>
      </c>
      <c r="F1662" t="s">
        <v>74</v>
      </c>
      <c r="G1662" t="s">
        <v>90</v>
      </c>
      <c r="H1662" t="s">
        <v>497</v>
      </c>
      <c r="I1662" t="s">
        <v>86</v>
      </c>
      <c r="J1662" t="s">
        <v>84</v>
      </c>
      <c r="K1662" t="s">
        <v>1263</v>
      </c>
      <c r="L1662" t="s">
        <v>73</v>
      </c>
      <c r="M1662" t="s">
        <v>74</v>
      </c>
      <c r="N1662" t="s">
        <v>74</v>
      </c>
      <c r="O1662" t="s">
        <v>114</v>
      </c>
      <c r="P1662" t="s">
        <v>576</v>
      </c>
      <c r="Q1662" t="s">
        <v>126</v>
      </c>
      <c r="R1662" t="s">
        <v>1577</v>
      </c>
      <c r="S1662" t="s">
        <v>96</v>
      </c>
      <c r="T1662" t="s">
        <v>131</v>
      </c>
    </row>
    <row r="1663" spans="1:20" x14ac:dyDescent="0.25">
      <c r="A1663" s="1">
        <v>4221</v>
      </c>
      <c r="B1663" t="s">
        <v>22</v>
      </c>
      <c r="C1663" t="s">
        <v>37</v>
      </c>
      <c r="D1663" t="s">
        <v>48</v>
      </c>
      <c r="E1663" t="s">
        <v>50</v>
      </c>
      <c r="F1663" t="s">
        <v>73</v>
      </c>
      <c r="G1663" t="s">
        <v>89</v>
      </c>
      <c r="H1663" t="s">
        <v>656</v>
      </c>
      <c r="I1663" t="s">
        <v>95</v>
      </c>
      <c r="J1663" t="s">
        <v>118</v>
      </c>
      <c r="K1663" t="s">
        <v>1239</v>
      </c>
      <c r="L1663" t="s">
        <v>73</v>
      </c>
      <c r="M1663" t="s">
        <v>126</v>
      </c>
      <c r="N1663" t="s">
        <v>126</v>
      </c>
      <c r="O1663" t="s">
        <v>90</v>
      </c>
      <c r="P1663" t="s">
        <v>107</v>
      </c>
      <c r="Q1663" t="s">
        <v>74</v>
      </c>
      <c r="R1663" t="s">
        <v>194</v>
      </c>
      <c r="S1663" t="s">
        <v>96</v>
      </c>
      <c r="T1663" t="s">
        <v>131</v>
      </c>
    </row>
    <row r="1664" spans="1:20" x14ac:dyDescent="0.25">
      <c r="A1664" s="1">
        <v>4222</v>
      </c>
      <c r="B1664" t="s">
        <v>22</v>
      </c>
      <c r="C1664" t="s">
        <v>38</v>
      </c>
      <c r="D1664" t="s">
        <v>48</v>
      </c>
      <c r="E1664" t="s">
        <v>47</v>
      </c>
      <c r="F1664" t="s">
        <v>74</v>
      </c>
      <c r="G1664" t="s">
        <v>81</v>
      </c>
      <c r="H1664" t="s">
        <v>373</v>
      </c>
      <c r="I1664" t="s">
        <v>82</v>
      </c>
      <c r="J1664" t="s">
        <v>99</v>
      </c>
      <c r="K1664" t="s">
        <v>396</v>
      </c>
      <c r="L1664" t="s">
        <v>126</v>
      </c>
      <c r="M1664" t="s">
        <v>73</v>
      </c>
      <c r="N1664" t="s">
        <v>101</v>
      </c>
      <c r="O1664" t="s">
        <v>77</v>
      </c>
      <c r="P1664" t="s">
        <v>206</v>
      </c>
      <c r="Q1664" t="s">
        <v>73</v>
      </c>
      <c r="R1664" t="s">
        <v>2004</v>
      </c>
      <c r="S1664" t="s">
        <v>117</v>
      </c>
      <c r="T1664" t="s">
        <v>74</v>
      </c>
    </row>
    <row r="1665" spans="1:20" x14ac:dyDescent="0.25">
      <c r="A1665" s="1">
        <v>4223</v>
      </c>
      <c r="B1665" t="s">
        <v>22</v>
      </c>
      <c r="C1665" t="s">
        <v>39</v>
      </c>
      <c r="D1665" t="s">
        <v>48</v>
      </c>
      <c r="E1665" t="s">
        <v>43</v>
      </c>
      <c r="F1665" t="s">
        <v>73</v>
      </c>
      <c r="G1665" t="s">
        <v>92</v>
      </c>
      <c r="H1665" t="s">
        <v>730</v>
      </c>
      <c r="I1665" t="s">
        <v>96</v>
      </c>
      <c r="J1665" t="s">
        <v>77</v>
      </c>
      <c r="K1665" t="s">
        <v>1217</v>
      </c>
      <c r="L1665" t="s">
        <v>73</v>
      </c>
      <c r="M1665" t="s">
        <v>73</v>
      </c>
      <c r="N1665" t="s">
        <v>126</v>
      </c>
      <c r="O1665" t="s">
        <v>129</v>
      </c>
      <c r="P1665" t="s">
        <v>1120</v>
      </c>
      <c r="Q1665" t="s">
        <v>126</v>
      </c>
      <c r="R1665" t="s">
        <v>1893</v>
      </c>
      <c r="S1665" t="s">
        <v>82</v>
      </c>
      <c r="T1665" t="s">
        <v>101</v>
      </c>
    </row>
    <row r="1666" spans="1:20" x14ac:dyDescent="0.25">
      <c r="A1666" s="1">
        <v>4224</v>
      </c>
      <c r="B1666" t="s">
        <v>22</v>
      </c>
      <c r="C1666" t="s">
        <v>24</v>
      </c>
      <c r="D1666" t="s">
        <v>49</v>
      </c>
      <c r="E1666" t="s">
        <v>45</v>
      </c>
      <c r="F1666" t="s">
        <v>73</v>
      </c>
      <c r="G1666" t="s">
        <v>89</v>
      </c>
      <c r="H1666" t="s">
        <v>585</v>
      </c>
      <c r="I1666" t="s">
        <v>75</v>
      </c>
      <c r="J1666" t="s">
        <v>92</v>
      </c>
      <c r="K1666" t="s">
        <v>1125</v>
      </c>
      <c r="L1666" t="s">
        <v>73</v>
      </c>
      <c r="M1666" t="s">
        <v>73</v>
      </c>
      <c r="N1666" t="s">
        <v>101</v>
      </c>
      <c r="O1666" t="s">
        <v>107</v>
      </c>
      <c r="P1666" t="s">
        <v>1006</v>
      </c>
      <c r="Q1666" t="s">
        <v>126</v>
      </c>
      <c r="R1666" t="s">
        <v>198</v>
      </c>
      <c r="S1666" t="s">
        <v>85</v>
      </c>
      <c r="T1666" t="s">
        <v>1116</v>
      </c>
    </row>
    <row r="1667" spans="1:20" x14ac:dyDescent="0.25">
      <c r="A1667" s="1">
        <v>4225</v>
      </c>
      <c r="B1667" t="s">
        <v>22</v>
      </c>
      <c r="C1667" t="s">
        <v>25</v>
      </c>
      <c r="D1667" t="s">
        <v>49</v>
      </c>
      <c r="E1667" t="s">
        <v>61</v>
      </c>
      <c r="F1667" t="s">
        <v>74</v>
      </c>
      <c r="G1667" t="s">
        <v>82</v>
      </c>
      <c r="H1667" t="s">
        <v>235</v>
      </c>
      <c r="I1667" t="s">
        <v>108</v>
      </c>
      <c r="J1667" t="s">
        <v>109</v>
      </c>
      <c r="K1667" t="s">
        <v>1197</v>
      </c>
      <c r="L1667" t="s">
        <v>74</v>
      </c>
      <c r="M1667" t="s">
        <v>73</v>
      </c>
      <c r="N1667" t="s">
        <v>83</v>
      </c>
      <c r="O1667" t="s">
        <v>75</v>
      </c>
      <c r="P1667" t="s">
        <v>80</v>
      </c>
      <c r="Q1667" t="s">
        <v>73</v>
      </c>
      <c r="R1667" t="s">
        <v>1054</v>
      </c>
      <c r="S1667" t="s">
        <v>75</v>
      </c>
      <c r="T1667" t="s">
        <v>117</v>
      </c>
    </row>
    <row r="1668" spans="1:20" x14ac:dyDescent="0.25">
      <c r="A1668" s="1">
        <v>4226</v>
      </c>
      <c r="B1668" t="s">
        <v>22</v>
      </c>
      <c r="C1668" t="s">
        <v>26</v>
      </c>
      <c r="D1668" t="s">
        <v>49</v>
      </c>
      <c r="E1668" t="s">
        <v>69</v>
      </c>
      <c r="F1668" t="s">
        <v>73</v>
      </c>
      <c r="G1668" t="s">
        <v>77</v>
      </c>
      <c r="H1668" t="s">
        <v>807</v>
      </c>
      <c r="I1668" t="s">
        <v>89</v>
      </c>
      <c r="J1668" t="s">
        <v>92</v>
      </c>
      <c r="K1668" t="s">
        <v>1147</v>
      </c>
      <c r="L1668" t="s">
        <v>126</v>
      </c>
      <c r="M1668" t="s">
        <v>73</v>
      </c>
      <c r="N1668" t="s">
        <v>126</v>
      </c>
      <c r="O1668" t="s">
        <v>91</v>
      </c>
      <c r="P1668" t="s">
        <v>334</v>
      </c>
      <c r="Q1668" t="s">
        <v>74</v>
      </c>
      <c r="R1668" t="s">
        <v>1877</v>
      </c>
      <c r="S1668" t="s">
        <v>89</v>
      </c>
      <c r="T1668" t="s">
        <v>76</v>
      </c>
    </row>
    <row r="1669" spans="1:20" x14ac:dyDescent="0.25">
      <c r="A1669" s="1">
        <v>4227</v>
      </c>
      <c r="B1669" t="s">
        <v>22</v>
      </c>
      <c r="C1669" t="s">
        <v>27</v>
      </c>
      <c r="D1669" t="s">
        <v>49</v>
      </c>
      <c r="E1669" t="s">
        <v>51</v>
      </c>
      <c r="F1669" t="s">
        <v>74</v>
      </c>
      <c r="G1669" t="s">
        <v>77</v>
      </c>
      <c r="H1669" t="s">
        <v>228</v>
      </c>
      <c r="I1669" t="s">
        <v>77</v>
      </c>
      <c r="J1669" t="s">
        <v>79</v>
      </c>
      <c r="K1669" t="s">
        <v>1122</v>
      </c>
      <c r="L1669" t="s">
        <v>126</v>
      </c>
      <c r="M1669" t="s">
        <v>73</v>
      </c>
      <c r="N1669" t="s">
        <v>101</v>
      </c>
      <c r="O1669" t="s">
        <v>90</v>
      </c>
      <c r="P1669" t="s">
        <v>576</v>
      </c>
      <c r="Q1669" t="s">
        <v>74</v>
      </c>
      <c r="R1669" t="s">
        <v>1574</v>
      </c>
      <c r="S1669" t="s">
        <v>116</v>
      </c>
      <c r="T1669" t="s">
        <v>83</v>
      </c>
    </row>
    <row r="1670" spans="1:20" x14ac:dyDescent="0.25">
      <c r="A1670" s="1">
        <v>4228</v>
      </c>
      <c r="B1670" t="s">
        <v>22</v>
      </c>
      <c r="C1670" t="s">
        <v>28</v>
      </c>
      <c r="D1670" t="s">
        <v>49</v>
      </c>
      <c r="E1670" t="s">
        <v>53</v>
      </c>
      <c r="F1670" t="s">
        <v>73</v>
      </c>
      <c r="G1670" t="s">
        <v>99</v>
      </c>
      <c r="H1670" t="s">
        <v>633</v>
      </c>
      <c r="I1670" t="s">
        <v>108</v>
      </c>
      <c r="J1670" t="s">
        <v>109</v>
      </c>
      <c r="K1670" t="s">
        <v>1194</v>
      </c>
      <c r="L1670" t="s">
        <v>74</v>
      </c>
      <c r="M1670" t="s">
        <v>74</v>
      </c>
      <c r="N1670" t="s">
        <v>74</v>
      </c>
      <c r="O1670" t="s">
        <v>95</v>
      </c>
      <c r="P1670" t="s">
        <v>187</v>
      </c>
      <c r="Q1670" t="s">
        <v>73</v>
      </c>
      <c r="R1670" t="s">
        <v>1912</v>
      </c>
      <c r="S1670" t="s">
        <v>106</v>
      </c>
      <c r="T1670" t="s">
        <v>131</v>
      </c>
    </row>
    <row r="1671" spans="1:20" x14ac:dyDescent="0.25">
      <c r="A1671" s="1">
        <v>4229</v>
      </c>
      <c r="B1671" t="s">
        <v>22</v>
      </c>
      <c r="C1671" t="s">
        <v>40</v>
      </c>
      <c r="D1671" t="s">
        <v>49</v>
      </c>
      <c r="E1671" t="s">
        <v>55</v>
      </c>
      <c r="F1671" t="s">
        <v>74</v>
      </c>
      <c r="G1671" t="s">
        <v>76</v>
      </c>
      <c r="H1671" t="s">
        <v>300</v>
      </c>
      <c r="I1671" t="s">
        <v>106</v>
      </c>
      <c r="J1671" t="s">
        <v>92</v>
      </c>
      <c r="K1671" t="s">
        <v>281</v>
      </c>
      <c r="L1671" t="s">
        <v>74</v>
      </c>
      <c r="M1671" t="s">
        <v>74</v>
      </c>
      <c r="N1671" t="s">
        <v>101</v>
      </c>
      <c r="O1671" t="s">
        <v>81</v>
      </c>
      <c r="P1671" t="s">
        <v>297</v>
      </c>
      <c r="Q1671" t="s">
        <v>73</v>
      </c>
      <c r="R1671" t="s">
        <v>2160</v>
      </c>
      <c r="S1671" t="s">
        <v>116</v>
      </c>
      <c r="T1671" t="s">
        <v>1116</v>
      </c>
    </row>
    <row r="1672" spans="1:20" x14ac:dyDescent="0.25">
      <c r="A1672" s="1">
        <v>4230</v>
      </c>
      <c r="B1672" t="s">
        <v>22</v>
      </c>
      <c r="C1672" t="s">
        <v>29</v>
      </c>
      <c r="D1672" t="s">
        <v>49</v>
      </c>
      <c r="E1672" t="s">
        <v>72</v>
      </c>
      <c r="F1672" t="s">
        <v>73</v>
      </c>
      <c r="G1672" t="s">
        <v>90</v>
      </c>
      <c r="H1672" t="s">
        <v>289</v>
      </c>
      <c r="I1672" t="s">
        <v>96</v>
      </c>
      <c r="J1672" t="s">
        <v>114</v>
      </c>
      <c r="K1672" t="s">
        <v>1126</v>
      </c>
      <c r="L1672" t="s">
        <v>74</v>
      </c>
      <c r="M1672" t="s">
        <v>73</v>
      </c>
      <c r="N1672" t="s">
        <v>74</v>
      </c>
      <c r="O1672" t="s">
        <v>107</v>
      </c>
      <c r="P1672" t="s">
        <v>789</v>
      </c>
      <c r="Q1672" t="s">
        <v>73</v>
      </c>
      <c r="R1672" t="s">
        <v>1915</v>
      </c>
      <c r="S1672" t="s">
        <v>85</v>
      </c>
      <c r="T1672" t="s">
        <v>101</v>
      </c>
    </row>
    <row r="1673" spans="1:20" x14ac:dyDescent="0.25">
      <c r="A1673" s="1">
        <v>4231</v>
      </c>
      <c r="B1673" t="s">
        <v>22</v>
      </c>
      <c r="C1673" t="s">
        <v>31</v>
      </c>
      <c r="D1673" t="s">
        <v>49</v>
      </c>
      <c r="E1673" t="s">
        <v>71</v>
      </c>
      <c r="F1673" t="s">
        <v>74</v>
      </c>
      <c r="G1673" t="s">
        <v>94</v>
      </c>
      <c r="H1673" t="s">
        <v>272</v>
      </c>
      <c r="I1673" t="s">
        <v>98</v>
      </c>
      <c r="J1673" t="s">
        <v>113</v>
      </c>
      <c r="K1673" t="s">
        <v>1131</v>
      </c>
      <c r="L1673" t="s">
        <v>126</v>
      </c>
      <c r="M1673" t="s">
        <v>73</v>
      </c>
      <c r="N1673" t="s">
        <v>1116</v>
      </c>
      <c r="O1673" t="s">
        <v>111</v>
      </c>
      <c r="P1673" t="s">
        <v>765</v>
      </c>
      <c r="Q1673" t="s">
        <v>126</v>
      </c>
      <c r="R1673" t="s">
        <v>2013</v>
      </c>
      <c r="S1673" t="s">
        <v>96</v>
      </c>
      <c r="T1673" t="s">
        <v>116</v>
      </c>
    </row>
    <row r="1674" spans="1:20" x14ac:dyDescent="0.25">
      <c r="A1674" s="1">
        <v>4232</v>
      </c>
      <c r="B1674" t="s">
        <v>22</v>
      </c>
      <c r="C1674" t="s">
        <v>32</v>
      </c>
      <c r="D1674" t="s">
        <v>49</v>
      </c>
      <c r="E1674" t="s">
        <v>66</v>
      </c>
      <c r="F1674" t="s">
        <v>73</v>
      </c>
      <c r="G1674" t="s">
        <v>90</v>
      </c>
      <c r="H1674" t="s">
        <v>821</v>
      </c>
      <c r="I1674" t="s">
        <v>107</v>
      </c>
      <c r="J1674" t="s">
        <v>109</v>
      </c>
      <c r="K1674" t="s">
        <v>1272</v>
      </c>
      <c r="L1674" t="s">
        <v>126</v>
      </c>
      <c r="M1674" t="s">
        <v>74</v>
      </c>
      <c r="N1674" t="s">
        <v>126</v>
      </c>
      <c r="O1674" t="s">
        <v>89</v>
      </c>
      <c r="P1674" t="s">
        <v>444</v>
      </c>
      <c r="Q1674" t="s">
        <v>73</v>
      </c>
      <c r="R1674" t="s">
        <v>1908</v>
      </c>
      <c r="S1674" t="s">
        <v>78</v>
      </c>
      <c r="T1674" t="s">
        <v>1116</v>
      </c>
    </row>
    <row r="1675" spans="1:20" x14ac:dyDescent="0.25">
      <c r="A1675" s="1">
        <v>4233</v>
      </c>
      <c r="B1675" t="s">
        <v>22</v>
      </c>
      <c r="C1675" t="s">
        <v>33</v>
      </c>
      <c r="D1675" t="s">
        <v>49</v>
      </c>
      <c r="E1675" t="s">
        <v>42</v>
      </c>
      <c r="F1675" t="s">
        <v>73</v>
      </c>
      <c r="G1675" t="s">
        <v>99</v>
      </c>
      <c r="H1675" t="s">
        <v>911</v>
      </c>
      <c r="I1675" t="s">
        <v>77</v>
      </c>
      <c r="J1675" t="s">
        <v>93</v>
      </c>
      <c r="K1675" t="s">
        <v>1205</v>
      </c>
      <c r="L1675" t="s">
        <v>74</v>
      </c>
      <c r="M1675" t="s">
        <v>74</v>
      </c>
      <c r="N1675" t="s">
        <v>101</v>
      </c>
      <c r="O1675" t="s">
        <v>81</v>
      </c>
      <c r="P1675" t="s">
        <v>585</v>
      </c>
      <c r="Q1675" t="s">
        <v>73</v>
      </c>
      <c r="R1675" t="s">
        <v>1539</v>
      </c>
      <c r="S1675" t="s">
        <v>85</v>
      </c>
      <c r="T1675" t="s">
        <v>83</v>
      </c>
    </row>
    <row r="1676" spans="1:20" x14ac:dyDescent="0.25">
      <c r="A1676" s="1">
        <v>4234</v>
      </c>
      <c r="B1676" t="s">
        <v>22</v>
      </c>
      <c r="C1676" t="s">
        <v>34</v>
      </c>
      <c r="D1676" t="s">
        <v>49</v>
      </c>
      <c r="E1676" t="s">
        <v>72</v>
      </c>
      <c r="F1676" t="s">
        <v>74</v>
      </c>
      <c r="G1676" t="s">
        <v>102</v>
      </c>
      <c r="H1676" t="s">
        <v>500</v>
      </c>
      <c r="I1676" t="s">
        <v>77</v>
      </c>
      <c r="J1676" t="s">
        <v>105</v>
      </c>
      <c r="K1676" t="s">
        <v>1316</v>
      </c>
      <c r="L1676" t="s">
        <v>126</v>
      </c>
      <c r="M1676" t="s">
        <v>101</v>
      </c>
      <c r="N1676" t="s">
        <v>101</v>
      </c>
      <c r="O1676" t="s">
        <v>90</v>
      </c>
      <c r="P1676" t="s">
        <v>585</v>
      </c>
      <c r="Q1676" t="s">
        <v>74</v>
      </c>
      <c r="R1676" t="s">
        <v>1587</v>
      </c>
      <c r="S1676" t="s">
        <v>116</v>
      </c>
      <c r="T1676" t="s">
        <v>1116</v>
      </c>
    </row>
    <row r="1677" spans="1:20" x14ac:dyDescent="0.25">
      <c r="A1677" s="1">
        <v>4235</v>
      </c>
      <c r="B1677" t="s">
        <v>22</v>
      </c>
      <c r="C1677" t="s">
        <v>35</v>
      </c>
      <c r="D1677" t="s">
        <v>49</v>
      </c>
      <c r="E1677" t="s">
        <v>64</v>
      </c>
      <c r="F1677" t="s">
        <v>74</v>
      </c>
      <c r="G1677" t="s">
        <v>78</v>
      </c>
      <c r="H1677" t="s">
        <v>300</v>
      </c>
      <c r="I1677" t="s">
        <v>81</v>
      </c>
      <c r="J1677" t="s">
        <v>94</v>
      </c>
      <c r="K1677" t="s">
        <v>885</v>
      </c>
      <c r="L1677" t="s">
        <v>74</v>
      </c>
      <c r="M1677" t="s">
        <v>74</v>
      </c>
      <c r="N1677" t="s">
        <v>126</v>
      </c>
      <c r="O1677" t="s">
        <v>99</v>
      </c>
      <c r="P1677" t="s">
        <v>297</v>
      </c>
      <c r="Q1677" t="s">
        <v>73</v>
      </c>
      <c r="R1677" t="s">
        <v>1445</v>
      </c>
      <c r="S1677" t="s">
        <v>116</v>
      </c>
      <c r="T1677" t="s">
        <v>101</v>
      </c>
    </row>
    <row r="1678" spans="1:20" x14ac:dyDescent="0.25">
      <c r="A1678" s="1">
        <v>4236</v>
      </c>
      <c r="B1678" t="s">
        <v>22</v>
      </c>
      <c r="C1678" t="s">
        <v>36</v>
      </c>
      <c r="D1678" t="s">
        <v>49</v>
      </c>
      <c r="E1678" t="s">
        <v>66</v>
      </c>
      <c r="F1678" t="s">
        <v>74</v>
      </c>
      <c r="G1678" t="s">
        <v>102</v>
      </c>
      <c r="H1678" t="s">
        <v>1093</v>
      </c>
      <c r="I1678" t="s">
        <v>103</v>
      </c>
      <c r="J1678" t="s">
        <v>107</v>
      </c>
      <c r="K1678" t="s">
        <v>1300</v>
      </c>
      <c r="L1678" t="s">
        <v>101</v>
      </c>
      <c r="M1678" t="s">
        <v>73</v>
      </c>
      <c r="N1678" t="s">
        <v>126</v>
      </c>
      <c r="O1678" t="s">
        <v>96</v>
      </c>
      <c r="P1678" t="s">
        <v>93</v>
      </c>
      <c r="Q1678" t="s">
        <v>73</v>
      </c>
      <c r="R1678" t="s">
        <v>1575</v>
      </c>
      <c r="S1678" t="s">
        <v>87</v>
      </c>
      <c r="T1678" t="s">
        <v>74</v>
      </c>
    </row>
    <row r="1679" spans="1:20" x14ac:dyDescent="0.25">
      <c r="A1679" s="1">
        <v>4237</v>
      </c>
      <c r="B1679" t="s">
        <v>22</v>
      </c>
      <c r="C1679" t="s">
        <v>37</v>
      </c>
      <c r="D1679" t="s">
        <v>49</v>
      </c>
      <c r="E1679" t="s">
        <v>54</v>
      </c>
      <c r="F1679" t="s">
        <v>73</v>
      </c>
      <c r="G1679" t="s">
        <v>102</v>
      </c>
      <c r="H1679" t="s">
        <v>382</v>
      </c>
      <c r="I1679" t="s">
        <v>89</v>
      </c>
      <c r="J1679" t="s">
        <v>86</v>
      </c>
      <c r="K1679" t="s">
        <v>1222</v>
      </c>
      <c r="L1679" t="s">
        <v>73</v>
      </c>
      <c r="M1679" t="s">
        <v>73</v>
      </c>
      <c r="N1679" t="s">
        <v>73</v>
      </c>
      <c r="O1679" t="s">
        <v>91</v>
      </c>
      <c r="P1679" t="s">
        <v>1127</v>
      </c>
      <c r="Q1679" t="s">
        <v>126</v>
      </c>
      <c r="R1679" t="s">
        <v>2069</v>
      </c>
      <c r="S1679" t="s">
        <v>85</v>
      </c>
      <c r="T1679" t="s">
        <v>117</v>
      </c>
    </row>
    <row r="1680" spans="1:20" x14ac:dyDescent="0.25">
      <c r="A1680" s="1">
        <v>4238</v>
      </c>
      <c r="B1680" t="s">
        <v>22</v>
      </c>
      <c r="C1680" t="s">
        <v>38</v>
      </c>
      <c r="D1680" t="s">
        <v>49</v>
      </c>
      <c r="E1680" t="s">
        <v>70</v>
      </c>
      <c r="F1680" t="s">
        <v>74</v>
      </c>
      <c r="G1680" t="s">
        <v>90</v>
      </c>
      <c r="H1680" t="s">
        <v>574</v>
      </c>
      <c r="I1680" t="s">
        <v>93</v>
      </c>
      <c r="J1680" t="s">
        <v>118</v>
      </c>
      <c r="K1680" t="s">
        <v>1286</v>
      </c>
      <c r="L1680" t="s">
        <v>74</v>
      </c>
      <c r="M1680" t="s">
        <v>73</v>
      </c>
      <c r="N1680" t="s">
        <v>101</v>
      </c>
      <c r="O1680" t="s">
        <v>77</v>
      </c>
      <c r="P1680" t="s">
        <v>213</v>
      </c>
      <c r="Q1680" t="s">
        <v>74</v>
      </c>
      <c r="R1680" t="s">
        <v>1717</v>
      </c>
      <c r="S1680" t="s">
        <v>82</v>
      </c>
      <c r="T1680" t="s">
        <v>1116</v>
      </c>
    </row>
    <row r="1681" spans="1:20" x14ac:dyDescent="0.25">
      <c r="A1681" s="1">
        <v>4239</v>
      </c>
      <c r="B1681" t="s">
        <v>22</v>
      </c>
      <c r="C1681" t="s">
        <v>39</v>
      </c>
      <c r="D1681" t="s">
        <v>49</v>
      </c>
      <c r="E1681" t="s">
        <v>61</v>
      </c>
      <c r="F1681" t="s">
        <v>73</v>
      </c>
      <c r="G1681" t="s">
        <v>80</v>
      </c>
      <c r="H1681" t="s">
        <v>243</v>
      </c>
      <c r="I1681" t="s">
        <v>77</v>
      </c>
      <c r="J1681" t="s">
        <v>88</v>
      </c>
      <c r="K1681" t="s">
        <v>1269</v>
      </c>
      <c r="L1681" t="s">
        <v>126</v>
      </c>
      <c r="M1681" t="s">
        <v>74</v>
      </c>
      <c r="N1681" t="s">
        <v>74</v>
      </c>
      <c r="O1681" t="s">
        <v>114</v>
      </c>
      <c r="P1681" t="s">
        <v>1299</v>
      </c>
      <c r="Q1681" t="s">
        <v>126</v>
      </c>
      <c r="R1681" t="s">
        <v>1526</v>
      </c>
      <c r="S1681" t="s">
        <v>106</v>
      </c>
      <c r="T1681" t="s">
        <v>76</v>
      </c>
    </row>
    <row r="1682" spans="1:20" x14ac:dyDescent="0.25">
      <c r="A1682" s="1">
        <v>4240</v>
      </c>
      <c r="B1682" t="s">
        <v>22</v>
      </c>
      <c r="C1682" t="s">
        <v>24</v>
      </c>
      <c r="D1682" t="s">
        <v>50</v>
      </c>
      <c r="E1682" t="s">
        <v>69</v>
      </c>
      <c r="F1682" t="s">
        <v>74</v>
      </c>
      <c r="G1682" t="s">
        <v>77</v>
      </c>
      <c r="H1682" t="s">
        <v>571</v>
      </c>
      <c r="I1682" t="s">
        <v>99</v>
      </c>
      <c r="J1682" t="s">
        <v>108</v>
      </c>
      <c r="K1682" t="s">
        <v>1282</v>
      </c>
      <c r="L1682" t="s">
        <v>101</v>
      </c>
      <c r="M1682" t="s">
        <v>126</v>
      </c>
      <c r="N1682" t="s">
        <v>83</v>
      </c>
      <c r="O1682" t="s">
        <v>89</v>
      </c>
      <c r="P1682" t="s">
        <v>946</v>
      </c>
      <c r="Q1682" t="s">
        <v>73</v>
      </c>
      <c r="R1682" t="s">
        <v>1634</v>
      </c>
      <c r="S1682" t="s">
        <v>85</v>
      </c>
      <c r="T1682" t="s">
        <v>126</v>
      </c>
    </row>
    <row r="1683" spans="1:20" x14ac:dyDescent="0.25">
      <c r="A1683" s="1">
        <v>4241</v>
      </c>
      <c r="B1683" t="s">
        <v>22</v>
      </c>
      <c r="C1683" t="s">
        <v>25</v>
      </c>
      <c r="D1683" t="s">
        <v>50</v>
      </c>
      <c r="E1683" t="s">
        <v>65</v>
      </c>
      <c r="F1683" t="s">
        <v>74</v>
      </c>
      <c r="G1683" t="s">
        <v>99</v>
      </c>
      <c r="H1683" t="s">
        <v>915</v>
      </c>
      <c r="I1683" t="s">
        <v>113</v>
      </c>
      <c r="J1683" t="s">
        <v>107</v>
      </c>
      <c r="K1683" t="s">
        <v>1123</v>
      </c>
      <c r="L1683" t="s">
        <v>74</v>
      </c>
      <c r="M1683" t="s">
        <v>73</v>
      </c>
      <c r="N1683" t="s">
        <v>74</v>
      </c>
      <c r="O1683" t="s">
        <v>86</v>
      </c>
      <c r="P1683" t="s">
        <v>911</v>
      </c>
      <c r="Q1683" t="s">
        <v>74</v>
      </c>
      <c r="R1683" t="s">
        <v>1909</v>
      </c>
      <c r="S1683" t="s">
        <v>78</v>
      </c>
      <c r="T1683" t="s">
        <v>101</v>
      </c>
    </row>
    <row r="1684" spans="1:20" x14ac:dyDescent="0.25">
      <c r="A1684" s="1">
        <v>4242</v>
      </c>
      <c r="B1684" t="s">
        <v>22</v>
      </c>
      <c r="C1684" t="s">
        <v>26</v>
      </c>
      <c r="D1684" t="s">
        <v>50</v>
      </c>
      <c r="E1684" t="s">
        <v>43</v>
      </c>
      <c r="F1684" t="s">
        <v>73</v>
      </c>
      <c r="G1684" t="s">
        <v>86</v>
      </c>
      <c r="H1684" t="s">
        <v>404</v>
      </c>
      <c r="I1684" t="s">
        <v>114</v>
      </c>
      <c r="J1684" t="s">
        <v>104</v>
      </c>
      <c r="K1684" t="s">
        <v>1247</v>
      </c>
      <c r="L1684" t="s">
        <v>74</v>
      </c>
      <c r="M1684" t="s">
        <v>73</v>
      </c>
      <c r="N1684" t="s">
        <v>126</v>
      </c>
      <c r="O1684" t="s">
        <v>94</v>
      </c>
      <c r="P1684" t="s">
        <v>734</v>
      </c>
      <c r="Q1684" t="s">
        <v>126</v>
      </c>
      <c r="R1684" t="s">
        <v>1558</v>
      </c>
      <c r="S1684" t="s">
        <v>89</v>
      </c>
      <c r="T1684" t="s">
        <v>117</v>
      </c>
    </row>
    <row r="1685" spans="1:20" x14ac:dyDescent="0.25">
      <c r="A1685" s="1">
        <v>4243</v>
      </c>
      <c r="B1685" t="s">
        <v>22</v>
      </c>
      <c r="C1685" t="s">
        <v>27</v>
      </c>
      <c r="D1685" t="s">
        <v>50</v>
      </c>
      <c r="E1685" t="s">
        <v>56</v>
      </c>
      <c r="F1685" t="s">
        <v>74</v>
      </c>
      <c r="G1685" t="s">
        <v>86</v>
      </c>
      <c r="H1685" t="s">
        <v>755</v>
      </c>
      <c r="I1685" t="s">
        <v>94</v>
      </c>
      <c r="J1685" t="s">
        <v>110</v>
      </c>
      <c r="K1685" t="s">
        <v>1206</v>
      </c>
      <c r="L1685" t="s">
        <v>74</v>
      </c>
      <c r="M1685" t="s">
        <v>73</v>
      </c>
      <c r="N1685" t="s">
        <v>74</v>
      </c>
      <c r="O1685" t="s">
        <v>92</v>
      </c>
      <c r="P1685" t="s">
        <v>899</v>
      </c>
      <c r="Q1685" t="s">
        <v>126</v>
      </c>
      <c r="R1685" t="s">
        <v>2142</v>
      </c>
      <c r="S1685" t="s">
        <v>106</v>
      </c>
      <c r="T1685" t="s">
        <v>76</v>
      </c>
    </row>
    <row r="1686" spans="1:20" x14ac:dyDescent="0.25">
      <c r="A1686" s="1">
        <v>4244</v>
      </c>
      <c r="B1686" t="s">
        <v>22</v>
      </c>
      <c r="C1686" t="s">
        <v>28</v>
      </c>
      <c r="D1686" t="s">
        <v>50</v>
      </c>
      <c r="E1686" t="s">
        <v>62</v>
      </c>
      <c r="F1686" t="s">
        <v>73</v>
      </c>
      <c r="G1686" t="s">
        <v>93</v>
      </c>
      <c r="H1686" t="s">
        <v>454</v>
      </c>
      <c r="I1686" t="s">
        <v>78</v>
      </c>
      <c r="J1686" t="s">
        <v>103</v>
      </c>
      <c r="K1686" t="s">
        <v>1177</v>
      </c>
      <c r="L1686" t="s">
        <v>101</v>
      </c>
      <c r="M1686" t="s">
        <v>74</v>
      </c>
      <c r="N1686" t="s">
        <v>74</v>
      </c>
      <c r="O1686" t="s">
        <v>105</v>
      </c>
      <c r="P1686" t="s">
        <v>1228</v>
      </c>
      <c r="Q1686" t="s">
        <v>74</v>
      </c>
      <c r="R1686" t="s">
        <v>898</v>
      </c>
      <c r="S1686" t="s">
        <v>82</v>
      </c>
      <c r="T1686" t="s">
        <v>83</v>
      </c>
    </row>
    <row r="1687" spans="1:20" x14ac:dyDescent="0.25">
      <c r="A1687" s="1">
        <v>4245</v>
      </c>
      <c r="B1687" t="s">
        <v>22</v>
      </c>
      <c r="C1687" t="s">
        <v>40</v>
      </c>
      <c r="D1687" t="s">
        <v>50</v>
      </c>
      <c r="E1687" t="s">
        <v>58</v>
      </c>
      <c r="F1687" t="s">
        <v>74</v>
      </c>
      <c r="G1687" t="s">
        <v>102</v>
      </c>
      <c r="H1687" t="s">
        <v>582</v>
      </c>
      <c r="I1687" t="s">
        <v>96</v>
      </c>
      <c r="J1687" t="s">
        <v>94</v>
      </c>
      <c r="K1687" t="s">
        <v>1189</v>
      </c>
      <c r="L1687" t="s">
        <v>73</v>
      </c>
      <c r="M1687" t="s">
        <v>74</v>
      </c>
      <c r="N1687" t="s">
        <v>131</v>
      </c>
      <c r="O1687" t="s">
        <v>91</v>
      </c>
      <c r="P1687" t="s">
        <v>1170</v>
      </c>
      <c r="Q1687" t="s">
        <v>126</v>
      </c>
      <c r="R1687" t="s">
        <v>1894</v>
      </c>
      <c r="S1687" t="s">
        <v>75</v>
      </c>
      <c r="T1687" t="s">
        <v>117</v>
      </c>
    </row>
    <row r="1688" spans="1:20" x14ac:dyDescent="0.25">
      <c r="A1688" s="1">
        <v>4246</v>
      </c>
      <c r="B1688" t="s">
        <v>22</v>
      </c>
      <c r="C1688" t="s">
        <v>29</v>
      </c>
      <c r="D1688" t="s">
        <v>50</v>
      </c>
      <c r="E1688" t="s">
        <v>41</v>
      </c>
      <c r="F1688" t="s">
        <v>73</v>
      </c>
      <c r="G1688" t="s">
        <v>78</v>
      </c>
      <c r="H1688" t="s">
        <v>1044</v>
      </c>
      <c r="I1688" t="s">
        <v>98</v>
      </c>
      <c r="J1688" t="s">
        <v>91</v>
      </c>
      <c r="K1688" t="s">
        <v>1168</v>
      </c>
      <c r="L1688" t="s">
        <v>74</v>
      </c>
      <c r="M1688" t="s">
        <v>101</v>
      </c>
      <c r="N1688" t="s">
        <v>83</v>
      </c>
      <c r="O1688" t="s">
        <v>98</v>
      </c>
      <c r="P1688" t="s">
        <v>537</v>
      </c>
      <c r="Q1688" t="s">
        <v>73</v>
      </c>
      <c r="R1688" t="s">
        <v>1457</v>
      </c>
      <c r="S1688" t="s">
        <v>96</v>
      </c>
      <c r="T1688" t="s">
        <v>1116</v>
      </c>
    </row>
    <row r="1689" spans="1:20" x14ac:dyDescent="0.25">
      <c r="A1689" s="1">
        <v>4247</v>
      </c>
      <c r="B1689" t="s">
        <v>22</v>
      </c>
      <c r="C1689" t="s">
        <v>30</v>
      </c>
      <c r="D1689" t="s">
        <v>50</v>
      </c>
      <c r="E1689" t="s">
        <v>56</v>
      </c>
      <c r="F1689" t="s">
        <v>73</v>
      </c>
      <c r="G1689" t="s">
        <v>79</v>
      </c>
      <c r="H1689" t="s">
        <v>860</v>
      </c>
      <c r="I1689" t="s">
        <v>77</v>
      </c>
      <c r="J1689" t="s">
        <v>93</v>
      </c>
      <c r="K1689" t="s">
        <v>1307</v>
      </c>
      <c r="L1689" t="s">
        <v>1116</v>
      </c>
      <c r="M1689" t="s">
        <v>74</v>
      </c>
      <c r="N1689" t="s">
        <v>126</v>
      </c>
      <c r="O1689" t="s">
        <v>81</v>
      </c>
      <c r="P1689" t="s">
        <v>100</v>
      </c>
      <c r="Q1689" t="s">
        <v>73</v>
      </c>
      <c r="R1689" t="s">
        <v>1887</v>
      </c>
      <c r="S1689" t="s">
        <v>78</v>
      </c>
      <c r="T1689" t="s">
        <v>101</v>
      </c>
    </row>
    <row r="1690" spans="1:20" x14ac:dyDescent="0.25">
      <c r="A1690" s="1">
        <v>4248</v>
      </c>
      <c r="B1690" t="s">
        <v>22</v>
      </c>
      <c r="C1690" t="s">
        <v>31</v>
      </c>
      <c r="D1690" t="s">
        <v>50</v>
      </c>
      <c r="E1690" t="s">
        <v>53</v>
      </c>
      <c r="F1690" t="s">
        <v>74</v>
      </c>
      <c r="G1690" t="s">
        <v>99</v>
      </c>
      <c r="H1690" t="s">
        <v>830</v>
      </c>
      <c r="I1690" t="s">
        <v>75</v>
      </c>
      <c r="J1690" t="s">
        <v>77</v>
      </c>
      <c r="K1690" t="s">
        <v>1222</v>
      </c>
      <c r="L1690" t="s">
        <v>126</v>
      </c>
      <c r="M1690" t="s">
        <v>73</v>
      </c>
      <c r="N1690" t="s">
        <v>1116</v>
      </c>
      <c r="O1690" t="s">
        <v>108</v>
      </c>
      <c r="P1690" t="s">
        <v>894</v>
      </c>
      <c r="Q1690" t="s">
        <v>73</v>
      </c>
      <c r="R1690" t="s">
        <v>2040</v>
      </c>
      <c r="S1690" t="s">
        <v>82</v>
      </c>
      <c r="T1690" t="s">
        <v>1116</v>
      </c>
    </row>
    <row r="1691" spans="1:20" x14ac:dyDescent="0.25">
      <c r="A1691" s="1">
        <v>4249</v>
      </c>
      <c r="B1691" t="s">
        <v>22</v>
      </c>
      <c r="C1691" t="s">
        <v>33</v>
      </c>
      <c r="D1691" t="s">
        <v>50</v>
      </c>
      <c r="E1691" t="s">
        <v>57</v>
      </c>
      <c r="F1691" t="s">
        <v>73</v>
      </c>
      <c r="G1691" t="s">
        <v>103</v>
      </c>
      <c r="H1691" t="s">
        <v>470</v>
      </c>
      <c r="I1691" t="s">
        <v>94</v>
      </c>
      <c r="J1691" t="s">
        <v>84</v>
      </c>
      <c r="K1691" t="s">
        <v>1379</v>
      </c>
      <c r="L1691" t="s">
        <v>126</v>
      </c>
      <c r="M1691" t="s">
        <v>126</v>
      </c>
      <c r="N1691" t="s">
        <v>101</v>
      </c>
      <c r="O1691" t="s">
        <v>92</v>
      </c>
      <c r="P1691" t="s">
        <v>949</v>
      </c>
      <c r="Q1691" t="s">
        <v>73</v>
      </c>
      <c r="R1691" t="s">
        <v>1954</v>
      </c>
      <c r="S1691" t="s">
        <v>106</v>
      </c>
      <c r="T1691" t="s">
        <v>87</v>
      </c>
    </row>
    <row r="1692" spans="1:20" x14ac:dyDescent="0.25">
      <c r="A1692" s="1">
        <v>4250</v>
      </c>
      <c r="B1692" t="s">
        <v>22</v>
      </c>
      <c r="C1692" t="s">
        <v>34</v>
      </c>
      <c r="D1692" t="s">
        <v>50</v>
      </c>
      <c r="E1692" t="s">
        <v>67</v>
      </c>
      <c r="F1692" t="s">
        <v>74</v>
      </c>
      <c r="G1692" t="s">
        <v>75</v>
      </c>
      <c r="H1692" t="s">
        <v>911</v>
      </c>
      <c r="I1692" t="s">
        <v>112</v>
      </c>
      <c r="J1692" t="s">
        <v>124</v>
      </c>
      <c r="K1692" t="s">
        <v>1401</v>
      </c>
      <c r="L1692" t="s">
        <v>126</v>
      </c>
      <c r="M1692" t="s">
        <v>126</v>
      </c>
      <c r="N1692" t="s">
        <v>126</v>
      </c>
      <c r="O1692" t="s">
        <v>89</v>
      </c>
      <c r="P1692" t="s">
        <v>829</v>
      </c>
      <c r="Q1692" t="s">
        <v>73</v>
      </c>
      <c r="R1692" t="s">
        <v>80</v>
      </c>
      <c r="S1692" t="s">
        <v>96</v>
      </c>
      <c r="T1692" t="s">
        <v>131</v>
      </c>
    </row>
    <row r="1693" spans="1:20" x14ac:dyDescent="0.25">
      <c r="A1693" s="1">
        <v>4251</v>
      </c>
      <c r="B1693" t="s">
        <v>22</v>
      </c>
      <c r="C1693" t="s">
        <v>35</v>
      </c>
      <c r="D1693" t="s">
        <v>50</v>
      </c>
      <c r="E1693" t="s">
        <v>47</v>
      </c>
      <c r="F1693" t="s">
        <v>73</v>
      </c>
      <c r="G1693" t="s">
        <v>78</v>
      </c>
      <c r="H1693" t="s">
        <v>937</v>
      </c>
      <c r="I1693" t="s">
        <v>114</v>
      </c>
      <c r="J1693" t="s">
        <v>97</v>
      </c>
      <c r="K1693" t="s">
        <v>1178</v>
      </c>
      <c r="L1693" t="s">
        <v>74</v>
      </c>
      <c r="M1693" t="s">
        <v>74</v>
      </c>
      <c r="N1693" t="s">
        <v>1116</v>
      </c>
      <c r="O1693" t="s">
        <v>102</v>
      </c>
      <c r="P1693" t="s">
        <v>885</v>
      </c>
      <c r="Q1693" t="s">
        <v>73</v>
      </c>
      <c r="R1693" t="s">
        <v>1692</v>
      </c>
      <c r="S1693" t="s">
        <v>82</v>
      </c>
      <c r="T1693" t="s">
        <v>131</v>
      </c>
    </row>
    <row r="1694" spans="1:20" x14ac:dyDescent="0.25">
      <c r="A1694" s="1">
        <v>4252</v>
      </c>
      <c r="B1694" t="s">
        <v>22</v>
      </c>
      <c r="C1694" t="s">
        <v>36</v>
      </c>
      <c r="D1694" t="s">
        <v>50</v>
      </c>
      <c r="E1694" t="s">
        <v>68</v>
      </c>
      <c r="F1694" t="s">
        <v>73</v>
      </c>
      <c r="G1694" t="s">
        <v>90</v>
      </c>
      <c r="H1694" t="s">
        <v>634</v>
      </c>
      <c r="I1694" t="s">
        <v>90</v>
      </c>
      <c r="J1694" t="s">
        <v>108</v>
      </c>
      <c r="K1694" t="s">
        <v>1184</v>
      </c>
      <c r="L1694" t="s">
        <v>126</v>
      </c>
      <c r="M1694" t="s">
        <v>74</v>
      </c>
      <c r="N1694" t="s">
        <v>101</v>
      </c>
      <c r="O1694" t="s">
        <v>79</v>
      </c>
      <c r="P1694" t="s">
        <v>718</v>
      </c>
      <c r="Q1694" t="s">
        <v>73</v>
      </c>
      <c r="R1694" t="s">
        <v>1672</v>
      </c>
      <c r="S1694" t="s">
        <v>82</v>
      </c>
      <c r="T1694" t="s">
        <v>1116</v>
      </c>
    </row>
    <row r="1695" spans="1:20" x14ac:dyDescent="0.25">
      <c r="A1695" s="1">
        <v>4253</v>
      </c>
      <c r="B1695" t="s">
        <v>22</v>
      </c>
      <c r="C1695" t="s">
        <v>37</v>
      </c>
      <c r="D1695" t="s">
        <v>50</v>
      </c>
      <c r="E1695" t="s">
        <v>48</v>
      </c>
      <c r="F1695" t="s">
        <v>74</v>
      </c>
      <c r="G1695" t="s">
        <v>75</v>
      </c>
      <c r="H1695" t="s">
        <v>475</v>
      </c>
      <c r="I1695" t="s">
        <v>81</v>
      </c>
      <c r="J1695" t="s">
        <v>95</v>
      </c>
      <c r="K1695" t="s">
        <v>1126</v>
      </c>
      <c r="L1695" t="s">
        <v>126</v>
      </c>
      <c r="M1695" t="s">
        <v>74</v>
      </c>
      <c r="N1695" t="s">
        <v>126</v>
      </c>
      <c r="O1695" t="s">
        <v>94</v>
      </c>
      <c r="P1695" t="s">
        <v>1351</v>
      </c>
      <c r="Q1695" t="s">
        <v>73</v>
      </c>
      <c r="R1695" t="s">
        <v>529</v>
      </c>
      <c r="S1695" t="s">
        <v>85</v>
      </c>
      <c r="T1695" t="s">
        <v>131</v>
      </c>
    </row>
    <row r="1696" spans="1:20" x14ac:dyDescent="0.25">
      <c r="A1696" s="1">
        <v>4254</v>
      </c>
      <c r="B1696" t="s">
        <v>22</v>
      </c>
      <c r="C1696" t="s">
        <v>38</v>
      </c>
      <c r="D1696" t="s">
        <v>50</v>
      </c>
      <c r="E1696" t="s">
        <v>65</v>
      </c>
      <c r="F1696" t="s">
        <v>73</v>
      </c>
      <c r="G1696" t="s">
        <v>86</v>
      </c>
      <c r="H1696" t="s">
        <v>678</v>
      </c>
      <c r="I1696" t="s">
        <v>99</v>
      </c>
      <c r="J1696" t="s">
        <v>92</v>
      </c>
      <c r="K1696" t="s">
        <v>1164</v>
      </c>
      <c r="L1696" t="s">
        <v>73</v>
      </c>
      <c r="M1696" t="s">
        <v>73</v>
      </c>
      <c r="N1696" t="s">
        <v>74</v>
      </c>
      <c r="O1696" t="s">
        <v>79</v>
      </c>
      <c r="P1696" t="s">
        <v>260</v>
      </c>
      <c r="Q1696" t="s">
        <v>126</v>
      </c>
      <c r="R1696" t="s">
        <v>1434</v>
      </c>
      <c r="S1696" t="s">
        <v>82</v>
      </c>
      <c r="T1696" t="s">
        <v>131</v>
      </c>
    </row>
    <row r="1697" spans="1:20" x14ac:dyDescent="0.25">
      <c r="A1697" s="1">
        <v>4255</v>
      </c>
      <c r="B1697" t="s">
        <v>22</v>
      </c>
      <c r="C1697" t="s">
        <v>39</v>
      </c>
      <c r="D1697" t="s">
        <v>50</v>
      </c>
      <c r="E1697" t="s">
        <v>57</v>
      </c>
      <c r="F1697" t="s">
        <v>74</v>
      </c>
      <c r="G1697" t="s">
        <v>102</v>
      </c>
      <c r="H1697" t="s">
        <v>907</v>
      </c>
      <c r="I1697" t="s">
        <v>96</v>
      </c>
      <c r="J1697" t="s">
        <v>77</v>
      </c>
      <c r="K1697" t="s">
        <v>1314</v>
      </c>
      <c r="L1697" t="s">
        <v>74</v>
      </c>
      <c r="M1697" t="s">
        <v>126</v>
      </c>
      <c r="N1697" t="s">
        <v>74</v>
      </c>
      <c r="O1697" t="s">
        <v>79</v>
      </c>
      <c r="P1697" t="s">
        <v>995</v>
      </c>
      <c r="Q1697" t="s">
        <v>74</v>
      </c>
      <c r="R1697" t="s">
        <v>2045</v>
      </c>
      <c r="S1697" t="s">
        <v>116</v>
      </c>
      <c r="T1697" t="s">
        <v>1116</v>
      </c>
    </row>
    <row r="1698" spans="1:20" x14ac:dyDescent="0.25">
      <c r="A1698" s="1">
        <v>4256</v>
      </c>
      <c r="B1698" t="s">
        <v>22</v>
      </c>
      <c r="C1698" t="s">
        <v>24</v>
      </c>
      <c r="D1698" t="s">
        <v>51</v>
      </c>
      <c r="E1698" t="s">
        <v>62</v>
      </c>
      <c r="F1698" t="s">
        <v>74</v>
      </c>
      <c r="G1698" t="s">
        <v>118</v>
      </c>
      <c r="H1698" t="s">
        <v>318</v>
      </c>
      <c r="I1698" t="s">
        <v>89</v>
      </c>
      <c r="J1698" t="s">
        <v>98</v>
      </c>
      <c r="K1698" t="s">
        <v>1165</v>
      </c>
      <c r="L1698" t="s">
        <v>126</v>
      </c>
      <c r="M1698" t="s">
        <v>74</v>
      </c>
      <c r="N1698" t="s">
        <v>126</v>
      </c>
      <c r="O1698" t="s">
        <v>111</v>
      </c>
      <c r="P1698" t="s">
        <v>1219</v>
      </c>
      <c r="Q1698" t="s">
        <v>126</v>
      </c>
      <c r="R1698" t="s">
        <v>1796</v>
      </c>
      <c r="S1698" t="s">
        <v>96</v>
      </c>
      <c r="T1698" t="s">
        <v>83</v>
      </c>
    </row>
    <row r="1699" spans="1:20" x14ac:dyDescent="0.25">
      <c r="A1699" s="1">
        <v>4257</v>
      </c>
      <c r="B1699" t="s">
        <v>22</v>
      </c>
      <c r="C1699" t="s">
        <v>25</v>
      </c>
      <c r="D1699" t="s">
        <v>51</v>
      </c>
      <c r="E1699" t="s">
        <v>68</v>
      </c>
      <c r="F1699" t="s">
        <v>73</v>
      </c>
      <c r="G1699" t="s">
        <v>79</v>
      </c>
      <c r="H1699" t="s">
        <v>651</v>
      </c>
      <c r="I1699" t="s">
        <v>81</v>
      </c>
      <c r="J1699" t="s">
        <v>92</v>
      </c>
      <c r="K1699" t="s">
        <v>1076</v>
      </c>
      <c r="L1699" t="s">
        <v>126</v>
      </c>
      <c r="M1699" t="s">
        <v>73</v>
      </c>
      <c r="N1699" t="s">
        <v>83</v>
      </c>
      <c r="O1699" t="s">
        <v>94</v>
      </c>
      <c r="P1699" t="s">
        <v>1124</v>
      </c>
      <c r="Q1699" t="s">
        <v>74</v>
      </c>
      <c r="R1699" t="s">
        <v>1746</v>
      </c>
      <c r="S1699" t="s">
        <v>116</v>
      </c>
      <c r="T1699" t="s">
        <v>101</v>
      </c>
    </row>
    <row r="1700" spans="1:20" x14ac:dyDescent="0.25">
      <c r="A1700" s="1">
        <v>4258</v>
      </c>
      <c r="B1700" t="s">
        <v>22</v>
      </c>
      <c r="C1700" t="s">
        <v>26</v>
      </c>
      <c r="D1700" t="s">
        <v>51</v>
      </c>
      <c r="E1700" t="s">
        <v>63</v>
      </c>
      <c r="F1700" t="s">
        <v>74</v>
      </c>
      <c r="G1700" t="s">
        <v>78</v>
      </c>
      <c r="H1700" t="s">
        <v>213</v>
      </c>
      <c r="I1700" t="s">
        <v>96</v>
      </c>
      <c r="J1700" t="s">
        <v>92</v>
      </c>
      <c r="K1700" t="s">
        <v>726</v>
      </c>
      <c r="L1700" t="s">
        <v>74</v>
      </c>
      <c r="M1700" t="s">
        <v>74</v>
      </c>
      <c r="N1700" t="s">
        <v>126</v>
      </c>
      <c r="O1700" t="s">
        <v>99</v>
      </c>
      <c r="P1700" t="s">
        <v>255</v>
      </c>
      <c r="Q1700" t="s">
        <v>73</v>
      </c>
      <c r="R1700" t="s">
        <v>2257</v>
      </c>
      <c r="S1700" t="s">
        <v>87</v>
      </c>
      <c r="T1700" t="s">
        <v>126</v>
      </c>
    </row>
    <row r="1701" spans="1:20" x14ac:dyDescent="0.25">
      <c r="A1701" s="1">
        <v>4259</v>
      </c>
      <c r="B1701" t="s">
        <v>22</v>
      </c>
      <c r="C1701" t="s">
        <v>27</v>
      </c>
      <c r="D1701" t="s">
        <v>51</v>
      </c>
      <c r="E1701" t="s">
        <v>49</v>
      </c>
      <c r="F1701" t="s">
        <v>73</v>
      </c>
      <c r="G1701" t="s">
        <v>92</v>
      </c>
      <c r="H1701" t="s">
        <v>630</v>
      </c>
      <c r="I1701" t="s">
        <v>75</v>
      </c>
      <c r="J1701" t="s">
        <v>86</v>
      </c>
      <c r="K1701" t="s">
        <v>1254</v>
      </c>
      <c r="L1701" t="s">
        <v>126</v>
      </c>
      <c r="M1701" t="s">
        <v>73</v>
      </c>
      <c r="N1701" t="s">
        <v>101</v>
      </c>
      <c r="O1701" t="s">
        <v>80</v>
      </c>
      <c r="P1701" t="s">
        <v>1227</v>
      </c>
      <c r="Q1701" t="s">
        <v>73</v>
      </c>
      <c r="R1701" t="s">
        <v>1653</v>
      </c>
      <c r="S1701" t="s">
        <v>85</v>
      </c>
      <c r="T1701" t="s">
        <v>131</v>
      </c>
    </row>
    <row r="1702" spans="1:20" x14ac:dyDescent="0.25">
      <c r="A1702" s="1">
        <v>4260</v>
      </c>
      <c r="B1702" t="s">
        <v>22</v>
      </c>
      <c r="C1702" t="s">
        <v>28</v>
      </c>
      <c r="D1702" t="s">
        <v>51</v>
      </c>
      <c r="E1702" t="s">
        <v>52</v>
      </c>
      <c r="F1702" t="s">
        <v>74</v>
      </c>
      <c r="G1702" t="s">
        <v>102</v>
      </c>
      <c r="H1702" t="s">
        <v>418</v>
      </c>
      <c r="I1702" t="s">
        <v>107</v>
      </c>
      <c r="J1702" t="s">
        <v>123</v>
      </c>
      <c r="K1702" t="s">
        <v>1354</v>
      </c>
      <c r="L1702" t="s">
        <v>101</v>
      </c>
      <c r="M1702" t="s">
        <v>73</v>
      </c>
      <c r="N1702" t="s">
        <v>1116</v>
      </c>
      <c r="O1702" t="s">
        <v>90</v>
      </c>
      <c r="P1702" t="s">
        <v>894</v>
      </c>
      <c r="Q1702" t="s">
        <v>73</v>
      </c>
      <c r="R1702" t="s">
        <v>1848</v>
      </c>
      <c r="S1702" t="s">
        <v>78</v>
      </c>
      <c r="T1702" t="s">
        <v>101</v>
      </c>
    </row>
    <row r="1703" spans="1:20" x14ac:dyDescent="0.25">
      <c r="A1703" s="1">
        <v>4261</v>
      </c>
      <c r="B1703" t="s">
        <v>22</v>
      </c>
      <c r="C1703" t="s">
        <v>29</v>
      </c>
      <c r="D1703" t="s">
        <v>51</v>
      </c>
      <c r="E1703" t="s">
        <v>59</v>
      </c>
      <c r="F1703" t="s">
        <v>73</v>
      </c>
      <c r="G1703" t="s">
        <v>98</v>
      </c>
      <c r="H1703" t="s">
        <v>323</v>
      </c>
      <c r="I1703" t="s">
        <v>103</v>
      </c>
      <c r="J1703" t="s">
        <v>95</v>
      </c>
      <c r="K1703" t="s">
        <v>1131</v>
      </c>
      <c r="L1703" t="s">
        <v>126</v>
      </c>
      <c r="M1703" t="s">
        <v>73</v>
      </c>
      <c r="N1703" t="s">
        <v>1116</v>
      </c>
      <c r="O1703" t="s">
        <v>99</v>
      </c>
      <c r="P1703" t="s">
        <v>396</v>
      </c>
      <c r="Q1703" t="s">
        <v>74</v>
      </c>
      <c r="R1703" t="s">
        <v>1994</v>
      </c>
      <c r="S1703" t="s">
        <v>116</v>
      </c>
      <c r="T1703" t="s">
        <v>83</v>
      </c>
    </row>
    <row r="1704" spans="1:20" x14ac:dyDescent="0.25">
      <c r="A1704" s="1">
        <v>4262</v>
      </c>
      <c r="B1704" t="s">
        <v>22</v>
      </c>
      <c r="C1704" t="s">
        <v>30</v>
      </c>
      <c r="D1704" t="s">
        <v>51</v>
      </c>
      <c r="E1704" t="s">
        <v>69</v>
      </c>
      <c r="F1704" t="s">
        <v>74</v>
      </c>
      <c r="G1704" t="s">
        <v>94</v>
      </c>
      <c r="H1704" t="s">
        <v>392</v>
      </c>
      <c r="I1704" t="s">
        <v>96</v>
      </c>
      <c r="J1704" t="s">
        <v>75</v>
      </c>
      <c r="K1704" t="s">
        <v>1129</v>
      </c>
      <c r="L1704" t="s">
        <v>101</v>
      </c>
      <c r="M1704" t="s">
        <v>73</v>
      </c>
      <c r="N1704" t="s">
        <v>126</v>
      </c>
      <c r="O1704" t="s">
        <v>112</v>
      </c>
      <c r="P1704" t="s">
        <v>1167</v>
      </c>
      <c r="Q1704" t="s">
        <v>74</v>
      </c>
      <c r="R1704" t="s">
        <v>2157</v>
      </c>
      <c r="S1704" t="s">
        <v>85</v>
      </c>
      <c r="T1704" t="s">
        <v>83</v>
      </c>
    </row>
    <row r="1705" spans="1:20" x14ac:dyDescent="0.25">
      <c r="A1705" s="1">
        <v>4263</v>
      </c>
      <c r="B1705" t="s">
        <v>22</v>
      </c>
      <c r="C1705" t="s">
        <v>31</v>
      </c>
      <c r="D1705" t="s">
        <v>51</v>
      </c>
      <c r="E1705" t="s">
        <v>60</v>
      </c>
      <c r="F1705" t="s">
        <v>73</v>
      </c>
      <c r="G1705" t="s">
        <v>77</v>
      </c>
      <c r="H1705" t="s">
        <v>208</v>
      </c>
      <c r="I1705" t="s">
        <v>81</v>
      </c>
      <c r="J1705" t="s">
        <v>103</v>
      </c>
      <c r="K1705" t="s">
        <v>1161</v>
      </c>
      <c r="L1705" t="s">
        <v>74</v>
      </c>
      <c r="M1705" t="s">
        <v>74</v>
      </c>
      <c r="N1705" t="s">
        <v>74</v>
      </c>
      <c r="O1705" t="s">
        <v>102</v>
      </c>
      <c r="P1705" t="s">
        <v>1047</v>
      </c>
      <c r="Q1705" t="s">
        <v>74</v>
      </c>
      <c r="R1705" t="s">
        <v>2213</v>
      </c>
      <c r="S1705" t="s">
        <v>117</v>
      </c>
      <c r="T1705" t="s">
        <v>101</v>
      </c>
    </row>
    <row r="1706" spans="1:20" x14ac:dyDescent="0.25">
      <c r="A1706" s="1">
        <v>4264</v>
      </c>
      <c r="B1706" t="s">
        <v>22</v>
      </c>
      <c r="C1706" t="s">
        <v>32</v>
      </c>
      <c r="D1706" t="s">
        <v>51</v>
      </c>
      <c r="E1706" t="s">
        <v>46</v>
      </c>
      <c r="F1706" t="s">
        <v>73</v>
      </c>
      <c r="G1706" t="s">
        <v>93</v>
      </c>
      <c r="H1706" t="s">
        <v>1072</v>
      </c>
      <c r="I1706" t="s">
        <v>102</v>
      </c>
      <c r="J1706" t="s">
        <v>79</v>
      </c>
      <c r="K1706" t="s">
        <v>1234</v>
      </c>
      <c r="L1706" t="s">
        <v>101</v>
      </c>
      <c r="M1706" t="s">
        <v>73</v>
      </c>
      <c r="N1706" t="s">
        <v>74</v>
      </c>
      <c r="O1706" t="s">
        <v>103</v>
      </c>
      <c r="P1706" t="s">
        <v>128</v>
      </c>
      <c r="Q1706" t="s">
        <v>126</v>
      </c>
      <c r="R1706" t="s">
        <v>94</v>
      </c>
      <c r="S1706" t="s">
        <v>78</v>
      </c>
      <c r="T1706" t="s">
        <v>1116</v>
      </c>
    </row>
    <row r="1707" spans="1:20" x14ac:dyDescent="0.25">
      <c r="A1707" s="1">
        <v>4265</v>
      </c>
      <c r="B1707" t="s">
        <v>22</v>
      </c>
      <c r="C1707" t="s">
        <v>33</v>
      </c>
      <c r="D1707" t="s">
        <v>51</v>
      </c>
      <c r="E1707" t="s">
        <v>45</v>
      </c>
      <c r="F1707" t="s">
        <v>74</v>
      </c>
      <c r="G1707" t="s">
        <v>99</v>
      </c>
      <c r="H1707" t="s">
        <v>947</v>
      </c>
      <c r="I1707" t="s">
        <v>114</v>
      </c>
      <c r="J1707" t="s">
        <v>105</v>
      </c>
      <c r="K1707" t="s">
        <v>1333</v>
      </c>
      <c r="L1707" t="s">
        <v>101</v>
      </c>
      <c r="M1707" t="s">
        <v>74</v>
      </c>
      <c r="N1707" t="s">
        <v>101</v>
      </c>
      <c r="O1707" t="s">
        <v>89</v>
      </c>
      <c r="P1707" t="s">
        <v>127</v>
      </c>
      <c r="Q1707" t="s">
        <v>73</v>
      </c>
      <c r="R1707" t="s">
        <v>1542</v>
      </c>
      <c r="S1707" t="s">
        <v>116</v>
      </c>
      <c r="T1707" t="s">
        <v>131</v>
      </c>
    </row>
    <row r="1708" spans="1:20" x14ac:dyDescent="0.25">
      <c r="A1708" s="1">
        <v>4266</v>
      </c>
      <c r="B1708" t="s">
        <v>22</v>
      </c>
      <c r="C1708" t="s">
        <v>34</v>
      </c>
      <c r="D1708" t="s">
        <v>51</v>
      </c>
      <c r="E1708" t="s">
        <v>46</v>
      </c>
      <c r="F1708" t="s">
        <v>74</v>
      </c>
      <c r="G1708" t="s">
        <v>102</v>
      </c>
      <c r="H1708" t="s">
        <v>435</v>
      </c>
      <c r="I1708" t="s">
        <v>94</v>
      </c>
      <c r="J1708" t="s">
        <v>105</v>
      </c>
      <c r="K1708" t="s">
        <v>1152</v>
      </c>
      <c r="L1708" t="s">
        <v>126</v>
      </c>
      <c r="M1708" t="s">
        <v>73</v>
      </c>
      <c r="N1708" t="s">
        <v>1116</v>
      </c>
      <c r="O1708" t="s">
        <v>106</v>
      </c>
      <c r="P1708" t="s">
        <v>105</v>
      </c>
      <c r="Q1708" t="s">
        <v>73</v>
      </c>
      <c r="R1708" t="s">
        <v>1649</v>
      </c>
      <c r="S1708" t="s">
        <v>78</v>
      </c>
      <c r="T1708" t="s">
        <v>101</v>
      </c>
    </row>
    <row r="1709" spans="1:20" x14ac:dyDescent="0.25">
      <c r="A1709" s="1">
        <v>4267</v>
      </c>
      <c r="B1709" t="s">
        <v>22</v>
      </c>
      <c r="C1709" t="s">
        <v>35</v>
      </c>
      <c r="D1709" t="s">
        <v>51</v>
      </c>
      <c r="E1709" t="s">
        <v>58</v>
      </c>
      <c r="F1709" t="s">
        <v>74</v>
      </c>
      <c r="G1709" t="s">
        <v>79</v>
      </c>
      <c r="H1709" t="s">
        <v>386</v>
      </c>
      <c r="I1709" t="s">
        <v>75</v>
      </c>
      <c r="J1709" t="s">
        <v>108</v>
      </c>
      <c r="K1709" t="s">
        <v>1190</v>
      </c>
      <c r="L1709" t="s">
        <v>74</v>
      </c>
      <c r="M1709" t="s">
        <v>74</v>
      </c>
      <c r="N1709" t="s">
        <v>126</v>
      </c>
      <c r="O1709" t="s">
        <v>113</v>
      </c>
      <c r="P1709" t="s">
        <v>1118</v>
      </c>
      <c r="Q1709" t="s">
        <v>126</v>
      </c>
      <c r="R1709" t="s">
        <v>1464</v>
      </c>
      <c r="S1709" t="s">
        <v>116</v>
      </c>
      <c r="T1709" t="s">
        <v>131</v>
      </c>
    </row>
    <row r="1710" spans="1:20" x14ac:dyDescent="0.25">
      <c r="A1710" s="1">
        <v>4268</v>
      </c>
      <c r="B1710" t="s">
        <v>22</v>
      </c>
      <c r="C1710" t="s">
        <v>36</v>
      </c>
      <c r="D1710" t="s">
        <v>51</v>
      </c>
      <c r="E1710" t="s">
        <v>41</v>
      </c>
      <c r="F1710" t="s">
        <v>73</v>
      </c>
      <c r="G1710" t="s">
        <v>101</v>
      </c>
      <c r="H1710" t="s">
        <v>500</v>
      </c>
      <c r="I1710" t="s">
        <v>92</v>
      </c>
      <c r="J1710" t="s">
        <v>88</v>
      </c>
      <c r="K1710" t="s">
        <v>1174</v>
      </c>
      <c r="L1710" t="s">
        <v>73</v>
      </c>
      <c r="M1710" t="s">
        <v>74</v>
      </c>
      <c r="N1710" t="s">
        <v>101</v>
      </c>
      <c r="O1710" t="s">
        <v>98</v>
      </c>
      <c r="P1710" t="s">
        <v>432</v>
      </c>
      <c r="Q1710" t="s">
        <v>73</v>
      </c>
      <c r="R1710" t="s">
        <v>1500</v>
      </c>
      <c r="S1710" t="s">
        <v>89</v>
      </c>
      <c r="T1710" t="s">
        <v>83</v>
      </c>
    </row>
    <row r="1711" spans="1:20" x14ac:dyDescent="0.25">
      <c r="A1711" s="1">
        <v>4269</v>
      </c>
      <c r="B1711" t="s">
        <v>22</v>
      </c>
      <c r="C1711" t="s">
        <v>37</v>
      </c>
      <c r="D1711" t="s">
        <v>51</v>
      </c>
      <c r="E1711" t="s">
        <v>44</v>
      </c>
      <c r="F1711" t="s">
        <v>73</v>
      </c>
      <c r="G1711" t="s">
        <v>96</v>
      </c>
      <c r="H1711" t="s">
        <v>408</v>
      </c>
      <c r="I1711" t="s">
        <v>82</v>
      </c>
      <c r="J1711" t="s">
        <v>92</v>
      </c>
      <c r="K1711" t="s">
        <v>1190</v>
      </c>
      <c r="L1711" t="s">
        <v>74</v>
      </c>
      <c r="M1711" t="s">
        <v>73</v>
      </c>
      <c r="N1711" t="s">
        <v>74</v>
      </c>
      <c r="O1711" t="s">
        <v>97</v>
      </c>
      <c r="P1711" t="s">
        <v>401</v>
      </c>
      <c r="Q1711" t="s">
        <v>74</v>
      </c>
      <c r="R1711" t="s">
        <v>1043</v>
      </c>
      <c r="S1711" t="s">
        <v>85</v>
      </c>
      <c r="T1711" t="s">
        <v>101</v>
      </c>
    </row>
    <row r="1712" spans="1:20" x14ac:dyDescent="0.25">
      <c r="A1712" s="1">
        <v>4270</v>
      </c>
      <c r="B1712" t="s">
        <v>22</v>
      </c>
      <c r="C1712" t="s">
        <v>38</v>
      </c>
      <c r="D1712" t="s">
        <v>51</v>
      </c>
      <c r="E1712" t="s">
        <v>60</v>
      </c>
      <c r="F1712" t="s">
        <v>74</v>
      </c>
      <c r="G1712" t="s">
        <v>86</v>
      </c>
      <c r="H1712" t="s">
        <v>1086</v>
      </c>
      <c r="I1712" t="s">
        <v>98</v>
      </c>
      <c r="J1712" t="s">
        <v>94</v>
      </c>
      <c r="K1712" t="s">
        <v>1154</v>
      </c>
      <c r="L1712" t="s">
        <v>101</v>
      </c>
      <c r="M1712" t="s">
        <v>73</v>
      </c>
      <c r="N1712" t="s">
        <v>126</v>
      </c>
      <c r="O1712" t="s">
        <v>94</v>
      </c>
      <c r="P1712" t="s">
        <v>544</v>
      </c>
      <c r="Q1712" t="s">
        <v>73</v>
      </c>
      <c r="R1712" t="s">
        <v>1499</v>
      </c>
      <c r="S1712" t="s">
        <v>82</v>
      </c>
      <c r="T1712" t="s">
        <v>1116</v>
      </c>
    </row>
    <row r="1713" spans="1:20" x14ac:dyDescent="0.25">
      <c r="A1713" s="1">
        <v>4271</v>
      </c>
      <c r="B1713" t="s">
        <v>22</v>
      </c>
      <c r="C1713" t="s">
        <v>39</v>
      </c>
      <c r="D1713" t="s">
        <v>51</v>
      </c>
      <c r="E1713" t="s">
        <v>52</v>
      </c>
      <c r="F1713" t="s">
        <v>73</v>
      </c>
      <c r="G1713" t="s">
        <v>73</v>
      </c>
      <c r="H1713" t="s">
        <v>864</v>
      </c>
      <c r="I1713" t="s">
        <v>99</v>
      </c>
      <c r="J1713" t="s">
        <v>104</v>
      </c>
      <c r="K1713" t="s">
        <v>713</v>
      </c>
      <c r="L1713" t="s">
        <v>73</v>
      </c>
      <c r="M1713" t="s">
        <v>74</v>
      </c>
      <c r="N1713" t="s">
        <v>101</v>
      </c>
      <c r="O1713" t="s">
        <v>82</v>
      </c>
      <c r="P1713" t="s">
        <v>119</v>
      </c>
      <c r="Q1713" t="s">
        <v>73</v>
      </c>
      <c r="R1713" t="s">
        <v>2251</v>
      </c>
      <c r="S1713" t="s">
        <v>89</v>
      </c>
      <c r="T1713" t="s">
        <v>131</v>
      </c>
    </row>
    <row r="1714" spans="1:20" x14ac:dyDescent="0.25">
      <c r="A1714" s="1">
        <v>4272</v>
      </c>
      <c r="B1714" t="s">
        <v>22</v>
      </c>
      <c r="C1714" t="s">
        <v>24</v>
      </c>
      <c r="D1714" t="s">
        <v>52</v>
      </c>
      <c r="E1714" t="s">
        <v>46</v>
      </c>
      <c r="F1714" t="s">
        <v>74</v>
      </c>
      <c r="G1714" t="s">
        <v>102</v>
      </c>
      <c r="H1714" t="s">
        <v>367</v>
      </c>
      <c r="I1714" t="s">
        <v>102</v>
      </c>
      <c r="J1714" t="s">
        <v>80</v>
      </c>
      <c r="K1714" t="s">
        <v>1161</v>
      </c>
      <c r="L1714" t="s">
        <v>73</v>
      </c>
      <c r="M1714" t="s">
        <v>73</v>
      </c>
      <c r="N1714" t="s">
        <v>1116</v>
      </c>
      <c r="O1714" t="s">
        <v>86</v>
      </c>
      <c r="P1714" t="s">
        <v>281</v>
      </c>
      <c r="Q1714" t="s">
        <v>74</v>
      </c>
      <c r="R1714" t="s">
        <v>1977</v>
      </c>
      <c r="S1714" t="s">
        <v>75</v>
      </c>
      <c r="T1714" t="s">
        <v>76</v>
      </c>
    </row>
    <row r="1715" spans="1:20" x14ac:dyDescent="0.25">
      <c r="A1715" s="1">
        <v>4273</v>
      </c>
      <c r="B1715" t="s">
        <v>22</v>
      </c>
      <c r="C1715" t="s">
        <v>25</v>
      </c>
      <c r="D1715" t="s">
        <v>52</v>
      </c>
      <c r="E1715" t="s">
        <v>60</v>
      </c>
      <c r="F1715" t="s">
        <v>74</v>
      </c>
      <c r="G1715" t="s">
        <v>113</v>
      </c>
      <c r="H1715" t="s">
        <v>373</v>
      </c>
      <c r="I1715" t="s">
        <v>80</v>
      </c>
      <c r="J1715" t="s">
        <v>118</v>
      </c>
      <c r="K1715" t="s">
        <v>1339</v>
      </c>
      <c r="L1715" t="s">
        <v>1116</v>
      </c>
      <c r="M1715" t="s">
        <v>74</v>
      </c>
      <c r="N1715" t="s">
        <v>126</v>
      </c>
      <c r="O1715" t="s">
        <v>81</v>
      </c>
      <c r="P1715" t="s">
        <v>927</v>
      </c>
      <c r="Q1715" t="s">
        <v>73</v>
      </c>
      <c r="R1715" t="s">
        <v>1614</v>
      </c>
      <c r="S1715" t="s">
        <v>96</v>
      </c>
      <c r="T1715" t="s">
        <v>76</v>
      </c>
    </row>
    <row r="1716" spans="1:20" x14ac:dyDescent="0.25">
      <c r="A1716" s="1">
        <v>4274</v>
      </c>
      <c r="B1716" t="s">
        <v>22</v>
      </c>
      <c r="C1716" t="s">
        <v>26</v>
      </c>
      <c r="D1716" t="s">
        <v>52</v>
      </c>
      <c r="E1716" t="s">
        <v>72</v>
      </c>
      <c r="F1716" t="s">
        <v>73</v>
      </c>
      <c r="G1716" t="s">
        <v>95</v>
      </c>
      <c r="H1716" t="s">
        <v>651</v>
      </c>
      <c r="I1716" t="s">
        <v>85</v>
      </c>
      <c r="J1716" t="s">
        <v>90</v>
      </c>
      <c r="K1716" t="s">
        <v>1197</v>
      </c>
      <c r="L1716" t="s">
        <v>126</v>
      </c>
      <c r="M1716" t="s">
        <v>74</v>
      </c>
      <c r="N1716" t="s">
        <v>73</v>
      </c>
      <c r="O1716" t="s">
        <v>80</v>
      </c>
      <c r="P1716" t="s">
        <v>1200</v>
      </c>
      <c r="Q1716" t="s">
        <v>126</v>
      </c>
      <c r="R1716" t="s">
        <v>1978</v>
      </c>
      <c r="S1716" t="s">
        <v>116</v>
      </c>
      <c r="T1716" t="s">
        <v>131</v>
      </c>
    </row>
    <row r="1717" spans="1:20" x14ac:dyDescent="0.25">
      <c r="A1717" s="1">
        <v>4275</v>
      </c>
      <c r="B1717" t="s">
        <v>22</v>
      </c>
      <c r="C1717" t="s">
        <v>27</v>
      </c>
      <c r="D1717" t="s">
        <v>52</v>
      </c>
      <c r="E1717" t="s">
        <v>44</v>
      </c>
      <c r="F1717" t="s">
        <v>74</v>
      </c>
      <c r="G1717" t="s">
        <v>73</v>
      </c>
      <c r="H1717" t="s">
        <v>619</v>
      </c>
      <c r="I1717" t="s">
        <v>89</v>
      </c>
      <c r="J1717" t="s">
        <v>108</v>
      </c>
      <c r="K1717" t="s">
        <v>609</v>
      </c>
      <c r="L1717" t="s">
        <v>73</v>
      </c>
      <c r="M1717" t="s">
        <v>126</v>
      </c>
      <c r="N1717" t="s">
        <v>76</v>
      </c>
      <c r="O1717" t="s">
        <v>89</v>
      </c>
      <c r="P1717" t="s">
        <v>124</v>
      </c>
      <c r="Q1717" t="s">
        <v>73</v>
      </c>
      <c r="R1717" t="s">
        <v>2121</v>
      </c>
      <c r="S1717" t="s">
        <v>89</v>
      </c>
      <c r="T1717" t="s">
        <v>101</v>
      </c>
    </row>
    <row r="1718" spans="1:20" x14ac:dyDescent="0.25">
      <c r="A1718" s="1">
        <v>4276</v>
      </c>
      <c r="B1718" t="s">
        <v>22</v>
      </c>
      <c r="C1718" t="s">
        <v>28</v>
      </c>
      <c r="D1718" t="s">
        <v>52</v>
      </c>
      <c r="E1718" t="s">
        <v>51</v>
      </c>
      <c r="F1718" t="s">
        <v>73</v>
      </c>
      <c r="G1718" t="s">
        <v>95</v>
      </c>
      <c r="H1718" t="s">
        <v>412</v>
      </c>
      <c r="I1718" t="s">
        <v>96</v>
      </c>
      <c r="J1718" t="s">
        <v>92</v>
      </c>
      <c r="K1718" t="s">
        <v>1260</v>
      </c>
      <c r="L1718" t="s">
        <v>126</v>
      </c>
      <c r="M1718" t="s">
        <v>73</v>
      </c>
      <c r="N1718" t="s">
        <v>101</v>
      </c>
      <c r="O1718" t="s">
        <v>94</v>
      </c>
      <c r="P1718" t="s">
        <v>527</v>
      </c>
      <c r="Q1718" t="s">
        <v>126</v>
      </c>
      <c r="R1718" t="s">
        <v>1853</v>
      </c>
      <c r="S1718" t="s">
        <v>82</v>
      </c>
      <c r="T1718" t="s">
        <v>131</v>
      </c>
    </row>
    <row r="1719" spans="1:20" x14ac:dyDescent="0.25">
      <c r="A1719" s="1">
        <v>4277</v>
      </c>
      <c r="B1719" t="s">
        <v>22</v>
      </c>
      <c r="C1719" t="s">
        <v>40</v>
      </c>
      <c r="D1719" t="s">
        <v>52</v>
      </c>
      <c r="E1719" t="s">
        <v>68</v>
      </c>
      <c r="F1719" t="s">
        <v>74</v>
      </c>
      <c r="G1719" t="s">
        <v>79</v>
      </c>
      <c r="H1719" t="s">
        <v>961</v>
      </c>
      <c r="I1719" t="s">
        <v>89</v>
      </c>
      <c r="J1719" t="s">
        <v>102</v>
      </c>
      <c r="K1719" t="s">
        <v>1191</v>
      </c>
      <c r="L1719" t="s">
        <v>126</v>
      </c>
      <c r="M1719" t="s">
        <v>74</v>
      </c>
      <c r="N1719" t="s">
        <v>126</v>
      </c>
      <c r="O1719" t="s">
        <v>79</v>
      </c>
      <c r="P1719" t="s">
        <v>1189</v>
      </c>
      <c r="Q1719" t="s">
        <v>74</v>
      </c>
      <c r="R1719" t="s">
        <v>1694</v>
      </c>
      <c r="S1719" t="s">
        <v>87</v>
      </c>
      <c r="T1719" t="s">
        <v>126</v>
      </c>
    </row>
    <row r="1720" spans="1:20" x14ac:dyDescent="0.25">
      <c r="A1720" s="1">
        <v>4278</v>
      </c>
      <c r="B1720" t="s">
        <v>22</v>
      </c>
      <c r="C1720" t="s">
        <v>30</v>
      </c>
      <c r="D1720" t="s">
        <v>52</v>
      </c>
      <c r="E1720" t="s">
        <v>58</v>
      </c>
      <c r="F1720" t="s">
        <v>73</v>
      </c>
      <c r="G1720" t="s">
        <v>113</v>
      </c>
      <c r="H1720" t="s">
        <v>294</v>
      </c>
      <c r="I1720" t="s">
        <v>90</v>
      </c>
      <c r="J1720" t="s">
        <v>111</v>
      </c>
      <c r="K1720" t="s">
        <v>1123</v>
      </c>
      <c r="L1720" t="s">
        <v>101</v>
      </c>
      <c r="M1720" t="s">
        <v>73</v>
      </c>
      <c r="N1720" t="s">
        <v>131</v>
      </c>
      <c r="O1720" t="s">
        <v>93</v>
      </c>
      <c r="P1720" t="s">
        <v>877</v>
      </c>
      <c r="Q1720" t="s">
        <v>73</v>
      </c>
      <c r="R1720" t="s">
        <v>1957</v>
      </c>
      <c r="S1720" t="s">
        <v>81</v>
      </c>
      <c r="T1720" t="s">
        <v>117</v>
      </c>
    </row>
    <row r="1721" spans="1:20" x14ac:dyDescent="0.25">
      <c r="A1721" s="1">
        <v>4279</v>
      </c>
      <c r="B1721" t="s">
        <v>22</v>
      </c>
      <c r="C1721" t="s">
        <v>31</v>
      </c>
      <c r="D1721" t="s">
        <v>52</v>
      </c>
      <c r="E1721" t="s">
        <v>63</v>
      </c>
      <c r="F1721" t="s">
        <v>73</v>
      </c>
      <c r="G1721" t="s">
        <v>95</v>
      </c>
      <c r="H1721" t="s">
        <v>501</v>
      </c>
      <c r="I1721" t="s">
        <v>102</v>
      </c>
      <c r="J1721" t="s">
        <v>111</v>
      </c>
      <c r="K1721" t="s">
        <v>1231</v>
      </c>
      <c r="L1721" t="s">
        <v>74</v>
      </c>
      <c r="M1721" t="s">
        <v>73</v>
      </c>
      <c r="N1721" t="s">
        <v>126</v>
      </c>
      <c r="O1721" t="s">
        <v>95</v>
      </c>
      <c r="P1721" t="s">
        <v>1009</v>
      </c>
      <c r="Q1721" t="s">
        <v>101</v>
      </c>
      <c r="R1721" t="s">
        <v>1799</v>
      </c>
      <c r="S1721" t="s">
        <v>116</v>
      </c>
      <c r="T1721" t="s">
        <v>1116</v>
      </c>
    </row>
    <row r="1722" spans="1:20" x14ac:dyDescent="0.25">
      <c r="A1722" s="1">
        <v>4280</v>
      </c>
      <c r="B1722" t="s">
        <v>22</v>
      </c>
      <c r="C1722" t="s">
        <v>32</v>
      </c>
      <c r="D1722" t="s">
        <v>52</v>
      </c>
      <c r="E1722" t="s">
        <v>59</v>
      </c>
      <c r="F1722" t="s">
        <v>74</v>
      </c>
      <c r="G1722" t="s">
        <v>85</v>
      </c>
      <c r="H1722" t="s">
        <v>432</v>
      </c>
      <c r="I1722" t="s">
        <v>102</v>
      </c>
      <c r="J1722" t="s">
        <v>97</v>
      </c>
      <c r="K1722" t="s">
        <v>1238</v>
      </c>
      <c r="L1722" t="s">
        <v>73</v>
      </c>
      <c r="M1722" t="s">
        <v>74</v>
      </c>
      <c r="N1722" t="s">
        <v>83</v>
      </c>
      <c r="O1722" t="s">
        <v>102</v>
      </c>
      <c r="P1722" t="s">
        <v>862</v>
      </c>
      <c r="Q1722" t="s">
        <v>73</v>
      </c>
      <c r="R1722" t="s">
        <v>2137</v>
      </c>
      <c r="S1722" t="s">
        <v>96</v>
      </c>
      <c r="T1722" t="s">
        <v>1116</v>
      </c>
    </row>
    <row r="1723" spans="1:20" x14ac:dyDescent="0.25">
      <c r="A1723" s="1">
        <v>4281</v>
      </c>
      <c r="B1723" t="s">
        <v>22</v>
      </c>
      <c r="C1723" t="s">
        <v>33</v>
      </c>
      <c r="D1723" t="s">
        <v>52</v>
      </c>
      <c r="E1723" t="s">
        <v>69</v>
      </c>
      <c r="F1723" t="s">
        <v>73</v>
      </c>
      <c r="G1723" t="s">
        <v>86</v>
      </c>
      <c r="H1723" t="s">
        <v>653</v>
      </c>
      <c r="I1723" t="s">
        <v>98</v>
      </c>
      <c r="J1723" t="s">
        <v>95</v>
      </c>
      <c r="K1723" t="s">
        <v>1140</v>
      </c>
      <c r="L1723" t="s">
        <v>126</v>
      </c>
      <c r="M1723" t="s">
        <v>73</v>
      </c>
      <c r="N1723" t="s">
        <v>101</v>
      </c>
      <c r="O1723" t="s">
        <v>80</v>
      </c>
      <c r="P1723" t="s">
        <v>1133</v>
      </c>
      <c r="Q1723" t="s">
        <v>74</v>
      </c>
      <c r="R1723" t="s">
        <v>2106</v>
      </c>
      <c r="S1723" t="s">
        <v>106</v>
      </c>
      <c r="T1723" t="s">
        <v>83</v>
      </c>
    </row>
    <row r="1724" spans="1:20" x14ac:dyDescent="0.25">
      <c r="A1724" s="1">
        <v>4282</v>
      </c>
      <c r="B1724" t="s">
        <v>22</v>
      </c>
      <c r="C1724" t="s">
        <v>34</v>
      </c>
      <c r="D1724" t="s">
        <v>52</v>
      </c>
      <c r="E1724" t="s">
        <v>60</v>
      </c>
      <c r="F1724" t="s">
        <v>73</v>
      </c>
      <c r="G1724" t="s">
        <v>77</v>
      </c>
      <c r="H1724" t="s">
        <v>232</v>
      </c>
      <c r="I1724" t="s">
        <v>113</v>
      </c>
      <c r="J1724" t="s">
        <v>105</v>
      </c>
      <c r="K1724" t="s">
        <v>1233</v>
      </c>
      <c r="L1724" t="s">
        <v>101</v>
      </c>
      <c r="M1724" t="s">
        <v>73</v>
      </c>
      <c r="N1724" t="s">
        <v>126</v>
      </c>
      <c r="O1724" t="s">
        <v>113</v>
      </c>
      <c r="P1724" t="s">
        <v>183</v>
      </c>
      <c r="Q1724" t="s">
        <v>73</v>
      </c>
      <c r="R1724" t="s">
        <v>2114</v>
      </c>
      <c r="S1724" t="s">
        <v>96</v>
      </c>
      <c r="T1724" t="s">
        <v>76</v>
      </c>
    </row>
    <row r="1725" spans="1:20" x14ac:dyDescent="0.25">
      <c r="A1725" s="1">
        <v>4283</v>
      </c>
      <c r="B1725" t="s">
        <v>22</v>
      </c>
      <c r="C1725" t="s">
        <v>35</v>
      </c>
      <c r="D1725" t="s">
        <v>52</v>
      </c>
      <c r="E1725" t="s">
        <v>41</v>
      </c>
      <c r="F1725" t="s">
        <v>74</v>
      </c>
      <c r="G1725" t="s">
        <v>90</v>
      </c>
      <c r="H1725" t="s">
        <v>211</v>
      </c>
      <c r="I1725" t="s">
        <v>116</v>
      </c>
      <c r="J1725" t="s">
        <v>92</v>
      </c>
      <c r="K1725" t="s">
        <v>910</v>
      </c>
      <c r="L1725" t="s">
        <v>73</v>
      </c>
      <c r="M1725" t="s">
        <v>73</v>
      </c>
      <c r="N1725" t="s">
        <v>126</v>
      </c>
      <c r="O1725" t="s">
        <v>113</v>
      </c>
      <c r="P1725" t="s">
        <v>1147</v>
      </c>
      <c r="Q1725" t="s">
        <v>126</v>
      </c>
      <c r="R1725" t="s">
        <v>1836</v>
      </c>
      <c r="S1725" t="s">
        <v>82</v>
      </c>
      <c r="T1725" t="s">
        <v>131</v>
      </c>
    </row>
    <row r="1726" spans="1:20" x14ac:dyDescent="0.25">
      <c r="A1726" s="1">
        <v>4284</v>
      </c>
      <c r="B1726" t="s">
        <v>22</v>
      </c>
      <c r="C1726" t="s">
        <v>36</v>
      </c>
      <c r="D1726" t="s">
        <v>52</v>
      </c>
      <c r="E1726" t="s">
        <v>42</v>
      </c>
      <c r="F1726" t="s">
        <v>74</v>
      </c>
      <c r="G1726" t="s">
        <v>90</v>
      </c>
      <c r="H1726" t="s">
        <v>949</v>
      </c>
      <c r="I1726" t="s">
        <v>94</v>
      </c>
      <c r="J1726" t="s">
        <v>112</v>
      </c>
      <c r="K1726" t="s">
        <v>1129</v>
      </c>
      <c r="L1726" t="s">
        <v>101</v>
      </c>
      <c r="M1726" t="s">
        <v>74</v>
      </c>
      <c r="N1726" t="s">
        <v>126</v>
      </c>
      <c r="O1726" t="s">
        <v>77</v>
      </c>
      <c r="P1726" t="s">
        <v>396</v>
      </c>
      <c r="Q1726" t="s">
        <v>73</v>
      </c>
      <c r="R1726" t="s">
        <v>1663</v>
      </c>
      <c r="S1726" t="s">
        <v>85</v>
      </c>
      <c r="T1726" t="s">
        <v>101</v>
      </c>
    </row>
    <row r="1727" spans="1:20" x14ac:dyDescent="0.25">
      <c r="A1727" s="1">
        <v>4285</v>
      </c>
      <c r="B1727" t="s">
        <v>22</v>
      </c>
      <c r="C1727" t="s">
        <v>37</v>
      </c>
      <c r="D1727" t="s">
        <v>52</v>
      </c>
      <c r="E1727" t="s">
        <v>46</v>
      </c>
      <c r="F1727" t="s">
        <v>73</v>
      </c>
      <c r="G1727" t="s">
        <v>77</v>
      </c>
      <c r="H1727" t="s">
        <v>648</v>
      </c>
      <c r="I1727" t="s">
        <v>90</v>
      </c>
      <c r="J1727" t="s">
        <v>94</v>
      </c>
      <c r="K1727" t="s">
        <v>1212</v>
      </c>
      <c r="L1727" t="s">
        <v>126</v>
      </c>
      <c r="M1727" t="s">
        <v>73</v>
      </c>
      <c r="N1727" t="s">
        <v>74</v>
      </c>
      <c r="O1727" t="s">
        <v>113</v>
      </c>
      <c r="P1727" t="s">
        <v>544</v>
      </c>
      <c r="Q1727" t="s">
        <v>74</v>
      </c>
      <c r="R1727" t="s">
        <v>1517</v>
      </c>
      <c r="S1727" t="s">
        <v>78</v>
      </c>
      <c r="T1727" t="s">
        <v>101</v>
      </c>
    </row>
    <row r="1728" spans="1:20" x14ac:dyDescent="0.25">
      <c r="A1728" s="1">
        <v>4286</v>
      </c>
      <c r="B1728" t="s">
        <v>22</v>
      </c>
      <c r="C1728" t="s">
        <v>38</v>
      </c>
      <c r="D1728" t="s">
        <v>52</v>
      </c>
      <c r="E1728" t="s">
        <v>62</v>
      </c>
      <c r="F1728" t="s">
        <v>73</v>
      </c>
      <c r="G1728" t="s">
        <v>105</v>
      </c>
      <c r="H1728" t="s">
        <v>489</v>
      </c>
      <c r="I1728" t="s">
        <v>77</v>
      </c>
      <c r="J1728" t="s">
        <v>80</v>
      </c>
      <c r="K1728" t="s">
        <v>1228</v>
      </c>
      <c r="L1728" t="s">
        <v>101</v>
      </c>
      <c r="M1728" t="s">
        <v>73</v>
      </c>
      <c r="N1728" t="s">
        <v>126</v>
      </c>
      <c r="O1728" t="s">
        <v>90</v>
      </c>
      <c r="P1728" t="s">
        <v>129</v>
      </c>
      <c r="Q1728" t="s">
        <v>74</v>
      </c>
      <c r="R1728" t="s">
        <v>1958</v>
      </c>
      <c r="S1728" t="s">
        <v>116</v>
      </c>
      <c r="T1728" t="s">
        <v>101</v>
      </c>
    </row>
    <row r="1729" spans="1:20" x14ac:dyDescent="0.25">
      <c r="A1729" s="1">
        <v>4287</v>
      </c>
      <c r="B1729" t="s">
        <v>22</v>
      </c>
      <c r="C1729" t="s">
        <v>39</v>
      </c>
      <c r="D1729" t="s">
        <v>52</v>
      </c>
      <c r="E1729" t="s">
        <v>51</v>
      </c>
      <c r="F1729" t="s">
        <v>74</v>
      </c>
      <c r="G1729" t="s">
        <v>95</v>
      </c>
      <c r="H1729" t="s">
        <v>311</v>
      </c>
      <c r="I1729" t="s">
        <v>98</v>
      </c>
      <c r="J1729" t="s">
        <v>108</v>
      </c>
      <c r="K1729" t="s">
        <v>1312</v>
      </c>
      <c r="L1729" t="s">
        <v>101</v>
      </c>
      <c r="M1729" t="s">
        <v>73</v>
      </c>
      <c r="N1729" t="s">
        <v>74</v>
      </c>
      <c r="O1729" t="s">
        <v>105</v>
      </c>
      <c r="P1729" t="s">
        <v>789</v>
      </c>
      <c r="Q1729" t="s">
        <v>74</v>
      </c>
      <c r="R1729" t="s">
        <v>1064</v>
      </c>
      <c r="S1729" t="s">
        <v>96</v>
      </c>
      <c r="T1729" t="s">
        <v>76</v>
      </c>
    </row>
    <row r="1730" spans="1:20" x14ac:dyDescent="0.25">
      <c r="A1730" s="1">
        <v>4288</v>
      </c>
      <c r="B1730" t="s">
        <v>22</v>
      </c>
      <c r="C1730" t="s">
        <v>24</v>
      </c>
      <c r="D1730" t="s">
        <v>53</v>
      </c>
      <c r="E1730" t="s">
        <v>63</v>
      </c>
      <c r="F1730" t="s">
        <v>73</v>
      </c>
      <c r="G1730" t="s">
        <v>86</v>
      </c>
      <c r="H1730" t="s">
        <v>1001</v>
      </c>
      <c r="I1730" t="s">
        <v>92</v>
      </c>
      <c r="J1730" t="s">
        <v>91</v>
      </c>
      <c r="K1730" t="s">
        <v>1271</v>
      </c>
      <c r="L1730" t="s">
        <v>101</v>
      </c>
      <c r="M1730" t="s">
        <v>74</v>
      </c>
      <c r="N1730" t="s">
        <v>126</v>
      </c>
      <c r="O1730" t="s">
        <v>95</v>
      </c>
      <c r="P1730" t="s">
        <v>919</v>
      </c>
      <c r="Q1730" t="s">
        <v>73</v>
      </c>
      <c r="R1730" t="s">
        <v>2119</v>
      </c>
      <c r="S1730" t="s">
        <v>96</v>
      </c>
      <c r="T1730" t="s">
        <v>1116</v>
      </c>
    </row>
    <row r="1731" spans="1:20" x14ac:dyDescent="0.25">
      <c r="A1731" s="1">
        <v>4289</v>
      </c>
      <c r="B1731" t="s">
        <v>22</v>
      </c>
      <c r="C1731" t="s">
        <v>25</v>
      </c>
      <c r="D1731" t="s">
        <v>53</v>
      </c>
      <c r="E1731" t="s">
        <v>71</v>
      </c>
      <c r="F1731" t="s">
        <v>73</v>
      </c>
      <c r="G1731" t="s">
        <v>90</v>
      </c>
      <c r="H1731" t="s">
        <v>936</v>
      </c>
      <c r="I1731" t="s">
        <v>106</v>
      </c>
      <c r="J1731" t="s">
        <v>103</v>
      </c>
      <c r="K1731" t="s">
        <v>1227</v>
      </c>
      <c r="L1731" t="s">
        <v>126</v>
      </c>
      <c r="M1731" t="s">
        <v>73</v>
      </c>
      <c r="N1731" t="s">
        <v>74</v>
      </c>
      <c r="O1731" t="s">
        <v>93</v>
      </c>
      <c r="P1731" t="s">
        <v>544</v>
      </c>
      <c r="Q1731" t="s">
        <v>73</v>
      </c>
      <c r="R1731" t="s">
        <v>1485</v>
      </c>
      <c r="S1731" t="s">
        <v>106</v>
      </c>
      <c r="T1731" t="s">
        <v>131</v>
      </c>
    </row>
    <row r="1732" spans="1:20" x14ac:dyDescent="0.25">
      <c r="A1732" s="1">
        <v>4290</v>
      </c>
      <c r="B1732" t="s">
        <v>22</v>
      </c>
      <c r="C1732" t="s">
        <v>26</v>
      </c>
      <c r="D1732" t="s">
        <v>53</v>
      </c>
      <c r="E1732" t="s">
        <v>61</v>
      </c>
      <c r="F1732" t="s">
        <v>74</v>
      </c>
      <c r="G1732" t="s">
        <v>86</v>
      </c>
      <c r="H1732" t="s">
        <v>310</v>
      </c>
      <c r="I1732" t="s">
        <v>114</v>
      </c>
      <c r="J1732" t="s">
        <v>113</v>
      </c>
      <c r="K1732" t="s">
        <v>1247</v>
      </c>
      <c r="L1732" t="s">
        <v>126</v>
      </c>
      <c r="M1732" t="s">
        <v>73</v>
      </c>
      <c r="N1732" t="s">
        <v>1116</v>
      </c>
      <c r="O1732" t="s">
        <v>86</v>
      </c>
      <c r="P1732" t="s">
        <v>260</v>
      </c>
      <c r="Q1732" t="s">
        <v>74</v>
      </c>
      <c r="R1732" t="s">
        <v>1432</v>
      </c>
      <c r="S1732" t="s">
        <v>82</v>
      </c>
      <c r="T1732" t="s">
        <v>76</v>
      </c>
    </row>
    <row r="1733" spans="1:20" x14ac:dyDescent="0.25">
      <c r="A1733" s="1">
        <v>4291</v>
      </c>
      <c r="B1733" t="s">
        <v>22</v>
      </c>
      <c r="C1733" t="s">
        <v>27</v>
      </c>
      <c r="D1733" t="s">
        <v>53</v>
      </c>
      <c r="E1733" t="s">
        <v>54</v>
      </c>
      <c r="F1733" t="s">
        <v>73</v>
      </c>
      <c r="G1733" t="s">
        <v>93</v>
      </c>
      <c r="H1733" t="s">
        <v>1075</v>
      </c>
      <c r="I1733" t="s">
        <v>104</v>
      </c>
      <c r="J1733" t="s">
        <v>120</v>
      </c>
      <c r="K1733" t="s">
        <v>1395</v>
      </c>
      <c r="L1733" t="s">
        <v>1116</v>
      </c>
      <c r="M1733" t="s">
        <v>73</v>
      </c>
      <c r="N1733" t="s">
        <v>1116</v>
      </c>
      <c r="O1733" t="s">
        <v>75</v>
      </c>
      <c r="P1733" t="s">
        <v>88</v>
      </c>
      <c r="Q1733" t="s">
        <v>73</v>
      </c>
      <c r="R1733" t="s">
        <v>1531</v>
      </c>
      <c r="S1733" t="s">
        <v>75</v>
      </c>
      <c r="T1733" t="s">
        <v>78</v>
      </c>
    </row>
    <row r="1734" spans="1:20" x14ac:dyDescent="0.25">
      <c r="A1734" s="1">
        <v>4292</v>
      </c>
      <c r="B1734" t="s">
        <v>22</v>
      </c>
      <c r="C1734" t="s">
        <v>28</v>
      </c>
      <c r="D1734" t="s">
        <v>53</v>
      </c>
      <c r="E1734" t="s">
        <v>49</v>
      </c>
      <c r="F1734" t="s">
        <v>74</v>
      </c>
      <c r="G1734" t="s">
        <v>89</v>
      </c>
      <c r="H1734" t="s">
        <v>736</v>
      </c>
      <c r="I1734" t="s">
        <v>81</v>
      </c>
      <c r="J1734" t="s">
        <v>113</v>
      </c>
      <c r="K1734" t="s">
        <v>1327</v>
      </c>
      <c r="L1734" t="s">
        <v>74</v>
      </c>
      <c r="M1734" t="s">
        <v>126</v>
      </c>
      <c r="N1734" t="s">
        <v>126</v>
      </c>
      <c r="O1734" t="s">
        <v>113</v>
      </c>
      <c r="P1734" t="s">
        <v>894</v>
      </c>
      <c r="Q1734" t="s">
        <v>73</v>
      </c>
      <c r="R1734" t="s">
        <v>1907</v>
      </c>
      <c r="S1734" t="s">
        <v>96</v>
      </c>
      <c r="T1734" t="s">
        <v>1116</v>
      </c>
    </row>
    <row r="1735" spans="1:20" x14ac:dyDescent="0.25">
      <c r="A1735" s="1">
        <v>4293</v>
      </c>
      <c r="B1735" t="s">
        <v>22</v>
      </c>
      <c r="C1735" t="s">
        <v>40</v>
      </c>
      <c r="D1735" t="s">
        <v>53</v>
      </c>
      <c r="E1735" t="s">
        <v>44</v>
      </c>
      <c r="F1735" t="s">
        <v>74</v>
      </c>
      <c r="G1735" t="s">
        <v>82</v>
      </c>
      <c r="H1735" t="s">
        <v>646</v>
      </c>
      <c r="I1735" t="s">
        <v>89</v>
      </c>
      <c r="J1735" t="s">
        <v>113</v>
      </c>
      <c r="K1735" t="s">
        <v>713</v>
      </c>
      <c r="L1735" t="s">
        <v>74</v>
      </c>
      <c r="M1735" t="s">
        <v>126</v>
      </c>
      <c r="N1735" t="s">
        <v>126</v>
      </c>
      <c r="O1735" t="s">
        <v>86</v>
      </c>
      <c r="P1735" t="s">
        <v>544</v>
      </c>
      <c r="Q1735" t="s">
        <v>73</v>
      </c>
      <c r="R1735" t="s">
        <v>108</v>
      </c>
      <c r="S1735" t="s">
        <v>106</v>
      </c>
      <c r="T1735" t="s">
        <v>83</v>
      </c>
    </row>
    <row r="1736" spans="1:20" x14ac:dyDescent="0.25">
      <c r="A1736" s="1">
        <v>4294</v>
      </c>
      <c r="B1736" t="s">
        <v>22</v>
      </c>
      <c r="C1736" t="s">
        <v>29</v>
      </c>
      <c r="D1736" t="s">
        <v>53</v>
      </c>
      <c r="E1736" t="s">
        <v>55</v>
      </c>
      <c r="F1736" t="s">
        <v>73</v>
      </c>
      <c r="G1736" t="s">
        <v>76</v>
      </c>
      <c r="H1736" t="s">
        <v>456</v>
      </c>
      <c r="I1736" t="s">
        <v>86</v>
      </c>
      <c r="J1736" t="s">
        <v>112</v>
      </c>
      <c r="K1736" t="s">
        <v>1177</v>
      </c>
      <c r="L1736" t="s">
        <v>74</v>
      </c>
      <c r="M1736" t="s">
        <v>74</v>
      </c>
      <c r="N1736" t="s">
        <v>1116</v>
      </c>
      <c r="O1736" t="s">
        <v>103</v>
      </c>
      <c r="P1736" t="s">
        <v>335</v>
      </c>
      <c r="Q1736" t="s">
        <v>73</v>
      </c>
      <c r="R1736" t="s">
        <v>1690</v>
      </c>
      <c r="S1736" t="s">
        <v>99</v>
      </c>
      <c r="T1736" t="s">
        <v>87</v>
      </c>
    </row>
    <row r="1737" spans="1:20" x14ac:dyDescent="0.25">
      <c r="A1737" s="1">
        <v>4295</v>
      </c>
      <c r="B1737" t="s">
        <v>22</v>
      </c>
      <c r="C1737" t="s">
        <v>30</v>
      </c>
      <c r="D1737" t="s">
        <v>53</v>
      </c>
      <c r="E1737" t="s">
        <v>59</v>
      </c>
      <c r="F1737" t="s">
        <v>74</v>
      </c>
      <c r="G1737" t="s">
        <v>102</v>
      </c>
      <c r="H1737" t="s">
        <v>816</v>
      </c>
      <c r="I1737" t="s">
        <v>103</v>
      </c>
      <c r="J1737" t="s">
        <v>105</v>
      </c>
      <c r="K1737" t="s">
        <v>1353</v>
      </c>
      <c r="L1737" t="s">
        <v>74</v>
      </c>
      <c r="M1737" t="s">
        <v>74</v>
      </c>
      <c r="N1737" t="s">
        <v>126</v>
      </c>
      <c r="O1737" t="s">
        <v>114</v>
      </c>
      <c r="P1737" t="s">
        <v>995</v>
      </c>
      <c r="Q1737" t="s">
        <v>74</v>
      </c>
      <c r="R1737" t="s">
        <v>1953</v>
      </c>
      <c r="S1737" t="s">
        <v>82</v>
      </c>
      <c r="T1737" t="s">
        <v>1116</v>
      </c>
    </row>
    <row r="1738" spans="1:20" x14ac:dyDescent="0.25">
      <c r="A1738" s="1">
        <v>4296</v>
      </c>
      <c r="B1738" t="s">
        <v>22</v>
      </c>
      <c r="C1738" t="s">
        <v>31</v>
      </c>
      <c r="D1738" t="s">
        <v>53</v>
      </c>
      <c r="E1738" t="s">
        <v>50</v>
      </c>
      <c r="F1738" t="s">
        <v>73</v>
      </c>
      <c r="G1738" t="s">
        <v>75</v>
      </c>
      <c r="H1738" t="s">
        <v>805</v>
      </c>
      <c r="I1738" t="s">
        <v>92</v>
      </c>
      <c r="J1738" t="s">
        <v>112</v>
      </c>
      <c r="K1738" t="s">
        <v>1278</v>
      </c>
      <c r="L1738" t="s">
        <v>74</v>
      </c>
      <c r="M1738" t="s">
        <v>73</v>
      </c>
      <c r="N1738" t="s">
        <v>126</v>
      </c>
      <c r="O1738" t="s">
        <v>90</v>
      </c>
      <c r="P1738" t="s">
        <v>829</v>
      </c>
      <c r="Q1738" t="s">
        <v>74</v>
      </c>
      <c r="R1738" t="s">
        <v>2020</v>
      </c>
      <c r="S1738" t="s">
        <v>96</v>
      </c>
      <c r="T1738" t="s">
        <v>131</v>
      </c>
    </row>
    <row r="1739" spans="1:20" x14ac:dyDescent="0.25">
      <c r="A1739" s="1">
        <v>4297</v>
      </c>
      <c r="B1739" t="s">
        <v>22</v>
      </c>
      <c r="C1739" t="s">
        <v>33</v>
      </c>
      <c r="D1739" t="s">
        <v>53</v>
      </c>
      <c r="E1739" t="s">
        <v>72</v>
      </c>
      <c r="F1739" t="s">
        <v>73</v>
      </c>
      <c r="G1739" t="s">
        <v>98</v>
      </c>
      <c r="H1739" t="s">
        <v>706</v>
      </c>
      <c r="I1739" t="s">
        <v>81</v>
      </c>
      <c r="J1739" t="s">
        <v>91</v>
      </c>
      <c r="K1739" t="s">
        <v>1168</v>
      </c>
      <c r="L1739" t="s">
        <v>74</v>
      </c>
      <c r="M1739" t="s">
        <v>126</v>
      </c>
      <c r="N1739" t="s">
        <v>131</v>
      </c>
      <c r="O1739" t="s">
        <v>113</v>
      </c>
      <c r="P1739" t="s">
        <v>1028</v>
      </c>
      <c r="Q1739" t="s">
        <v>126</v>
      </c>
      <c r="R1739" t="s">
        <v>1646</v>
      </c>
      <c r="S1739" t="s">
        <v>106</v>
      </c>
      <c r="T1739" t="s">
        <v>83</v>
      </c>
    </row>
    <row r="1740" spans="1:20" x14ac:dyDescent="0.25">
      <c r="A1740" s="1">
        <v>4298</v>
      </c>
      <c r="B1740" t="s">
        <v>22</v>
      </c>
      <c r="C1740" t="s">
        <v>34</v>
      </c>
      <c r="D1740" t="s">
        <v>53</v>
      </c>
      <c r="E1740" t="s">
        <v>71</v>
      </c>
      <c r="F1740" t="s">
        <v>74</v>
      </c>
      <c r="G1740" t="s">
        <v>75</v>
      </c>
      <c r="H1740" t="s">
        <v>859</v>
      </c>
      <c r="I1740" t="s">
        <v>103</v>
      </c>
      <c r="J1740" t="s">
        <v>102</v>
      </c>
      <c r="K1740" t="s">
        <v>1344</v>
      </c>
      <c r="L1740" t="s">
        <v>126</v>
      </c>
      <c r="M1740" t="s">
        <v>73</v>
      </c>
      <c r="N1740" t="s">
        <v>83</v>
      </c>
      <c r="O1740" t="s">
        <v>102</v>
      </c>
      <c r="P1740" t="s">
        <v>1036</v>
      </c>
      <c r="Q1740" t="s">
        <v>73</v>
      </c>
      <c r="R1740" t="s">
        <v>1868</v>
      </c>
      <c r="S1740" t="s">
        <v>85</v>
      </c>
      <c r="T1740" t="s">
        <v>1116</v>
      </c>
    </row>
    <row r="1741" spans="1:20" x14ac:dyDescent="0.25">
      <c r="A1741" s="1">
        <v>4299</v>
      </c>
      <c r="B1741" t="s">
        <v>22</v>
      </c>
      <c r="C1741" t="s">
        <v>35</v>
      </c>
      <c r="D1741" t="s">
        <v>53</v>
      </c>
      <c r="E1741" t="s">
        <v>48</v>
      </c>
      <c r="F1741" t="s">
        <v>74</v>
      </c>
      <c r="G1741" t="s">
        <v>82</v>
      </c>
      <c r="H1741" t="s">
        <v>303</v>
      </c>
      <c r="I1741" t="s">
        <v>113</v>
      </c>
      <c r="J1741" t="s">
        <v>84</v>
      </c>
      <c r="K1741" t="s">
        <v>1368</v>
      </c>
      <c r="L1741" t="s">
        <v>74</v>
      </c>
      <c r="M1741" t="s">
        <v>101</v>
      </c>
      <c r="N1741" t="s">
        <v>73</v>
      </c>
      <c r="O1741" t="s">
        <v>87</v>
      </c>
      <c r="P1741" t="s">
        <v>95</v>
      </c>
      <c r="Q1741" t="s">
        <v>74</v>
      </c>
      <c r="R1741" t="s">
        <v>2237</v>
      </c>
      <c r="S1741" t="s">
        <v>117</v>
      </c>
      <c r="T1741" t="s">
        <v>126</v>
      </c>
    </row>
    <row r="1742" spans="1:20" x14ac:dyDescent="0.25">
      <c r="A1742" s="1">
        <v>4300</v>
      </c>
      <c r="B1742" t="s">
        <v>22</v>
      </c>
      <c r="C1742" t="s">
        <v>36</v>
      </c>
      <c r="D1742" t="s">
        <v>53</v>
      </c>
      <c r="E1742" t="s">
        <v>54</v>
      </c>
      <c r="F1742" t="s">
        <v>74</v>
      </c>
      <c r="G1742" t="s">
        <v>77</v>
      </c>
      <c r="H1742" t="s">
        <v>274</v>
      </c>
      <c r="I1742" t="s">
        <v>86</v>
      </c>
      <c r="J1742" t="s">
        <v>88</v>
      </c>
      <c r="K1742" t="s">
        <v>1366</v>
      </c>
      <c r="L1742" t="s">
        <v>126</v>
      </c>
      <c r="M1742" t="s">
        <v>74</v>
      </c>
      <c r="N1742" t="s">
        <v>126</v>
      </c>
      <c r="O1742" t="s">
        <v>102</v>
      </c>
      <c r="P1742" t="s">
        <v>125</v>
      </c>
      <c r="Q1742" t="s">
        <v>74</v>
      </c>
      <c r="R1742" t="s">
        <v>1539</v>
      </c>
      <c r="S1742" t="s">
        <v>85</v>
      </c>
      <c r="T1742" t="s">
        <v>1116</v>
      </c>
    </row>
    <row r="1743" spans="1:20" x14ac:dyDescent="0.25">
      <c r="A1743" s="1">
        <v>4301</v>
      </c>
      <c r="B1743" t="s">
        <v>22</v>
      </c>
      <c r="C1743" t="s">
        <v>37</v>
      </c>
      <c r="D1743" t="s">
        <v>53</v>
      </c>
      <c r="E1743" t="s">
        <v>62</v>
      </c>
      <c r="F1743" t="s">
        <v>73</v>
      </c>
      <c r="G1743" t="s">
        <v>103</v>
      </c>
      <c r="H1743" t="s">
        <v>291</v>
      </c>
      <c r="I1743" t="s">
        <v>77</v>
      </c>
      <c r="J1743" t="s">
        <v>105</v>
      </c>
      <c r="K1743" t="s">
        <v>1134</v>
      </c>
      <c r="L1743" t="s">
        <v>126</v>
      </c>
      <c r="M1743" t="s">
        <v>73</v>
      </c>
      <c r="N1743" t="s">
        <v>101</v>
      </c>
      <c r="O1743" t="s">
        <v>95</v>
      </c>
      <c r="P1743" t="s">
        <v>806</v>
      </c>
      <c r="Q1743" t="s">
        <v>74</v>
      </c>
      <c r="R1743" t="s">
        <v>1805</v>
      </c>
      <c r="S1743" t="s">
        <v>75</v>
      </c>
      <c r="T1743" t="s">
        <v>87</v>
      </c>
    </row>
    <row r="1744" spans="1:20" x14ac:dyDescent="0.25">
      <c r="A1744" s="1">
        <v>4302</v>
      </c>
      <c r="B1744" t="s">
        <v>22</v>
      </c>
      <c r="C1744" t="s">
        <v>38</v>
      </c>
      <c r="D1744" t="s">
        <v>53</v>
      </c>
      <c r="E1744" t="s">
        <v>66</v>
      </c>
      <c r="F1744" t="s">
        <v>73</v>
      </c>
      <c r="G1744" t="s">
        <v>107</v>
      </c>
      <c r="H1744" t="s">
        <v>665</v>
      </c>
      <c r="I1744" t="s">
        <v>80</v>
      </c>
      <c r="J1744" t="s">
        <v>125</v>
      </c>
      <c r="K1744" t="s">
        <v>1400</v>
      </c>
      <c r="L1744" t="s">
        <v>1116</v>
      </c>
      <c r="M1744" t="s">
        <v>74</v>
      </c>
      <c r="N1744" t="s">
        <v>74</v>
      </c>
      <c r="O1744" t="s">
        <v>103</v>
      </c>
      <c r="P1744" t="s">
        <v>132</v>
      </c>
      <c r="Q1744" t="s">
        <v>73</v>
      </c>
      <c r="R1744" t="s">
        <v>1642</v>
      </c>
      <c r="S1744" t="s">
        <v>89</v>
      </c>
      <c r="T1744" t="s">
        <v>87</v>
      </c>
    </row>
    <row r="1745" spans="1:20" x14ac:dyDescent="0.25">
      <c r="A1745" s="1">
        <v>4303</v>
      </c>
      <c r="B1745" t="s">
        <v>22</v>
      </c>
      <c r="C1745" t="s">
        <v>39</v>
      </c>
      <c r="D1745" t="s">
        <v>53</v>
      </c>
      <c r="E1745" t="s">
        <v>55</v>
      </c>
      <c r="F1745" t="s">
        <v>74</v>
      </c>
      <c r="G1745" t="s">
        <v>101</v>
      </c>
      <c r="H1745" t="s">
        <v>797</v>
      </c>
      <c r="I1745" t="s">
        <v>106</v>
      </c>
      <c r="J1745" t="s">
        <v>94</v>
      </c>
      <c r="K1745" t="s">
        <v>255</v>
      </c>
      <c r="L1745" t="s">
        <v>73</v>
      </c>
      <c r="M1745" t="s">
        <v>74</v>
      </c>
      <c r="N1745" t="s">
        <v>101</v>
      </c>
      <c r="O1745" t="s">
        <v>89</v>
      </c>
      <c r="P1745" t="s">
        <v>79</v>
      </c>
      <c r="Q1745" t="s">
        <v>73</v>
      </c>
      <c r="R1745" t="s">
        <v>2051</v>
      </c>
      <c r="S1745" t="s">
        <v>82</v>
      </c>
      <c r="T1745" t="s">
        <v>101</v>
      </c>
    </row>
    <row r="1746" spans="1:20" x14ac:dyDescent="0.25">
      <c r="A1746" s="1">
        <v>4304</v>
      </c>
      <c r="B1746" t="s">
        <v>22</v>
      </c>
      <c r="C1746" t="s">
        <v>24</v>
      </c>
      <c r="D1746" t="s">
        <v>54</v>
      </c>
      <c r="E1746" t="s">
        <v>47</v>
      </c>
      <c r="F1746" t="s">
        <v>74</v>
      </c>
      <c r="G1746" t="s">
        <v>93</v>
      </c>
      <c r="H1746" t="s">
        <v>653</v>
      </c>
      <c r="I1746" t="s">
        <v>98</v>
      </c>
      <c r="J1746" t="s">
        <v>94</v>
      </c>
      <c r="K1746" t="s">
        <v>1149</v>
      </c>
      <c r="L1746" t="s">
        <v>126</v>
      </c>
      <c r="M1746" t="s">
        <v>74</v>
      </c>
      <c r="N1746" t="s">
        <v>126</v>
      </c>
      <c r="O1746" t="s">
        <v>90</v>
      </c>
      <c r="P1746" t="s">
        <v>944</v>
      </c>
      <c r="Q1746" t="s">
        <v>74</v>
      </c>
      <c r="R1746" t="s">
        <v>1048</v>
      </c>
      <c r="S1746" t="s">
        <v>117</v>
      </c>
      <c r="T1746" t="s">
        <v>1116</v>
      </c>
    </row>
    <row r="1747" spans="1:20" x14ac:dyDescent="0.25">
      <c r="A1747" s="1">
        <v>4305</v>
      </c>
      <c r="B1747" t="s">
        <v>22</v>
      </c>
      <c r="C1747" t="s">
        <v>25</v>
      </c>
      <c r="D1747" t="s">
        <v>54</v>
      </c>
      <c r="E1747" t="s">
        <v>72</v>
      </c>
      <c r="F1747" t="s">
        <v>73</v>
      </c>
      <c r="G1747" t="s">
        <v>87</v>
      </c>
      <c r="H1747" t="s">
        <v>888</v>
      </c>
      <c r="I1747" t="s">
        <v>108</v>
      </c>
      <c r="J1747" t="s">
        <v>119</v>
      </c>
      <c r="K1747" t="s">
        <v>1183</v>
      </c>
      <c r="L1747" t="s">
        <v>73</v>
      </c>
      <c r="M1747" t="s">
        <v>73</v>
      </c>
      <c r="N1747" t="s">
        <v>101</v>
      </c>
      <c r="O1747" t="s">
        <v>103</v>
      </c>
      <c r="P1747" t="s">
        <v>297</v>
      </c>
      <c r="Q1747" t="s">
        <v>73</v>
      </c>
      <c r="R1747" t="s">
        <v>1848</v>
      </c>
      <c r="S1747" t="s">
        <v>106</v>
      </c>
      <c r="T1747" t="s">
        <v>131</v>
      </c>
    </row>
    <row r="1748" spans="1:20" x14ac:dyDescent="0.25">
      <c r="A1748" s="1">
        <v>4306</v>
      </c>
      <c r="B1748" t="s">
        <v>22</v>
      </c>
      <c r="C1748" t="s">
        <v>26</v>
      </c>
      <c r="D1748" t="s">
        <v>54</v>
      </c>
      <c r="E1748" t="s">
        <v>66</v>
      </c>
      <c r="F1748" t="s">
        <v>73</v>
      </c>
      <c r="G1748" t="s">
        <v>90</v>
      </c>
      <c r="H1748" t="s">
        <v>144</v>
      </c>
      <c r="I1748" t="s">
        <v>114</v>
      </c>
      <c r="J1748" t="s">
        <v>97</v>
      </c>
      <c r="K1748" t="s">
        <v>1191</v>
      </c>
      <c r="L1748" t="s">
        <v>74</v>
      </c>
      <c r="M1748" t="s">
        <v>74</v>
      </c>
      <c r="N1748" t="s">
        <v>131</v>
      </c>
      <c r="O1748" t="s">
        <v>80</v>
      </c>
      <c r="P1748" t="s">
        <v>1085</v>
      </c>
      <c r="Q1748" t="s">
        <v>74</v>
      </c>
      <c r="R1748" t="s">
        <v>592</v>
      </c>
      <c r="S1748" t="s">
        <v>96</v>
      </c>
      <c r="T1748" t="s">
        <v>83</v>
      </c>
    </row>
    <row r="1749" spans="1:20" x14ac:dyDescent="0.25">
      <c r="A1749" s="1">
        <v>4307</v>
      </c>
      <c r="B1749" t="s">
        <v>22</v>
      </c>
      <c r="C1749" t="s">
        <v>27</v>
      </c>
      <c r="D1749" t="s">
        <v>54</v>
      </c>
      <c r="E1749" t="s">
        <v>53</v>
      </c>
      <c r="F1749" t="s">
        <v>74</v>
      </c>
      <c r="G1749" t="s">
        <v>97</v>
      </c>
      <c r="H1749" t="s">
        <v>544</v>
      </c>
      <c r="I1749" t="s">
        <v>113</v>
      </c>
      <c r="J1749" t="s">
        <v>112</v>
      </c>
      <c r="K1749" t="s">
        <v>1331</v>
      </c>
      <c r="L1749" t="s">
        <v>126</v>
      </c>
      <c r="M1749" t="s">
        <v>74</v>
      </c>
      <c r="N1749" t="s">
        <v>76</v>
      </c>
      <c r="O1749" t="s">
        <v>80</v>
      </c>
      <c r="P1749" t="s">
        <v>873</v>
      </c>
      <c r="Q1749" t="s">
        <v>74</v>
      </c>
      <c r="R1749" t="s">
        <v>2252</v>
      </c>
      <c r="S1749" t="s">
        <v>89</v>
      </c>
      <c r="T1749" t="s">
        <v>117</v>
      </c>
    </row>
    <row r="1750" spans="1:20" x14ac:dyDescent="0.25">
      <c r="A1750" s="1">
        <v>4308</v>
      </c>
      <c r="B1750" t="s">
        <v>22</v>
      </c>
      <c r="C1750" t="s">
        <v>28</v>
      </c>
      <c r="D1750" t="s">
        <v>54</v>
      </c>
      <c r="E1750" t="s">
        <v>63</v>
      </c>
      <c r="F1750" t="s">
        <v>73</v>
      </c>
      <c r="G1750" t="s">
        <v>105</v>
      </c>
      <c r="H1750" t="s">
        <v>556</v>
      </c>
      <c r="I1750" t="s">
        <v>93</v>
      </c>
      <c r="J1750" t="s">
        <v>109</v>
      </c>
      <c r="K1750" t="s">
        <v>1179</v>
      </c>
      <c r="L1750" t="s">
        <v>101</v>
      </c>
      <c r="M1750" t="s">
        <v>126</v>
      </c>
      <c r="N1750" t="s">
        <v>73</v>
      </c>
      <c r="O1750" t="s">
        <v>102</v>
      </c>
      <c r="P1750" t="s">
        <v>530</v>
      </c>
      <c r="Q1750" t="s">
        <v>126</v>
      </c>
      <c r="R1750" t="s">
        <v>1836</v>
      </c>
      <c r="S1750" t="s">
        <v>78</v>
      </c>
      <c r="T1750" t="s">
        <v>131</v>
      </c>
    </row>
    <row r="1751" spans="1:20" x14ac:dyDescent="0.25">
      <c r="A1751" s="1">
        <v>4309</v>
      </c>
      <c r="B1751" t="s">
        <v>22</v>
      </c>
      <c r="C1751" t="s">
        <v>40</v>
      </c>
      <c r="D1751" t="s">
        <v>54</v>
      </c>
      <c r="E1751" t="s">
        <v>62</v>
      </c>
      <c r="F1751" t="s">
        <v>73</v>
      </c>
      <c r="G1751" t="s">
        <v>112</v>
      </c>
      <c r="H1751" t="s">
        <v>1039</v>
      </c>
      <c r="I1751" t="s">
        <v>77</v>
      </c>
      <c r="J1751" t="s">
        <v>79</v>
      </c>
      <c r="K1751" t="s">
        <v>1271</v>
      </c>
      <c r="L1751" t="s">
        <v>126</v>
      </c>
      <c r="M1751" t="s">
        <v>74</v>
      </c>
      <c r="N1751" t="s">
        <v>126</v>
      </c>
      <c r="O1751" t="s">
        <v>111</v>
      </c>
      <c r="P1751" t="s">
        <v>396</v>
      </c>
      <c r="Q1751" t="s">
        <v>73</v>
      </c>
      <c r="R1751" t="s">
        <v>1735</v>
      </c>
      <c r="S1751" t="s">
        <v>106</v>
      </c>
      <c r="T1751" t="s">
        <v>83</v>
      </c>
    </row>
    <row r="1752" spans="1:20" x14ac:dyDescent="0.25">
      <c r="A1752" s="1">
        <v>4310</v>
      </c>
      <c r="B1752" t="s">
        <v>22</v>
      </c>
      <c r="C1752" t="s">
        <v>29</v>
      </c>
      <c r="D1752" t="s">
        <v>54</v>
      </c>
      <c r="E1752" t="s">
        <v>44</v>
      </c>
      <c r="F1752" t="s">
        <v>74</v>
      </c>
      <c r="G1752" t="s">
        <v>131</v>
      </c>
      <c r="H1752" t="s">
        <v>1069</v>
      </c>
      <c r="I1752" t="s">
        <v>90</v>
      </c>
      <c r="J1752" t="s">
        <v>95</v>
      </c>
      <c r="K1752" t="s">
        <v>1142</v>
      </c>
      <c r="L1752" t="s">
        <v>73</v>
      </c>
      <c r="M1752" t="s">
        <v>101</v>
      </c>
      <c r="N1752" t="s">
        <v>126</v>
      </c>
      <c r="O1752" t="s">
        <v>103</v>
      </c>
      <c r="P1752" t="s">
        <v>877</v>
      </c>
      <c r="Q1752" t="s">
        <v>73</v>
      </c>
      <c r="R1752" t="s">
        <v>1533</v>
      </c>
      <c r="S1752" t="s">
        <v>87</v>
      </c>
      <c r="T1752" t="s">
        <v>126</v>
      </c>
    </row>
    <row r="1753" spans="1:20" x14ac:dyDescent="0.25">
      <c r="A1753" s="1">
        <v>4311</v>
      </c>
      <c r="B1753" t="s">
        <v>22</v>
      </c>
      <c r="C1753" t="s">
        <v>30</v>
      </c>
      <c r="D1753" t="s">
        <v>54</v>
      </c>
      <c r="E1753" t="s">
        <v>65</v>
      </c>
      <c r="F1753" t="s">
        <v>73</v>
      </c>
      <c r="G1753" t="s">
        <v>94</v>
      </c>
      <c r="H1753" t="s">
        <v>841</v>
      </c>
      <c r="I1753" t="s">
        <v>98</v>
      </c>
      <c r="J1753" t="s">
        <v>94</v>
      </c>
      <c r="K1753" t="s">
        <v>1163</v>
      </c>
      <c r="L1753" t="s">
        <v>101</v>
      </c>
      <c r="M1753" t="s">
        <v>73</v>
      </c>
      <c r="N1753" t="s">
        <v>73</v>
      </c>
      <c r="O1753" t="s">
        <v>99</v>
      </c>
      <c r="P1753" t="s">
        <v>842</v>
      </c>
      <c r="Q1753" t="s">
        <v>74</v>
      </c>
      <c r="R1753" t="s">
        <v>856</v>
      </c>
      <c r="S1753" t="s">
        <v>117</v>
      </c>
      <c r="T1753" t="s">
        <v>1116</v>
      </c>
    </row>
    <row r="1754" spans="1:20" x14ac:dyDescent="0.25">
      <c r="A1754" s="1">
        <v>4312</v>
      </c>
      <c r="B1754" t="s">
        <v>22</v>
      </c>
      <c r="C1754" t="s">
        <v>32</v>
      </c>
      <c r="D1754" t="s">
        <v>54</v>
      </c>
      <c r="E1754" t="s">
        <v>55</v>
      </c>
      <c r="F1754" t="s">
        <v>74</v>
      </c>
      <c r="G1754" t="s">
        <v>92</v>
      </c>
      <c r="H1754" t="s">
        <v>341</v>
      </c>
      <c r="I1754" t="s">
        <v>86</v>
      </c>
      <c r="J1754" t="s">
        <v>91</v>
      </c>
      <c r="K1754" t="s">
        <v>1356</v>
      </c>
      <c r="L1754" t="s">
        <v>126</v>
      </c>
      <c r="M1754" t="s">
        <v>73</v>
      </c>
      <c r="N1754" t="s">
        <v>73</v>
      </c>
      <c r="O1754" t="s">
        <v>93</v>
      </c>
      <c r="P1754" t="s">
        <v>183</v>
      </c>
      <c r="Q1754" t="s">
        <v>74</v>
      </c>
      <c r="R1754" t="s">
        <v>1894</v>
      </c>
      <c r="S1754" t="s">
        <v>75</v>
      </c>
      <c r="T1754" t="s">
        <v>87</v>
      </c>
    </row>
    <row r="1755" spans="1:20" x14ac:dyDescent="0.25">
      <c r="A1755" s="1">
        <v>4313</v>
      </c>
      <c r="B1755" t="s">
        <v>22</v>
      </c>
      <c r="C1755" t="s">
        <v>33</v>
      </c>
      <c r="D1755" t="s">
        <v>54</v>
      </c>
      <c r="E1755" t="s">
        <v>71</v>
      </c>
      <c r="F1755" t="s">
        <v>74</v>
      </c>
      <c r="G1755" t="s">
        <v>78</v>
      </c>
      <c r="H1755" t="s">
        <v>664</v>
      </c>
      <c r="I1755" t="s">
        <v>98</v>
      </c>
      <c r="J1755" t="s">
        <v>113</v>
      </c>
      <c r="K1755" t="s">
        <v>1167</v>
      </c>
      <c r="L1755" t="s">
        <v>74</v>
      </c>
      <c r="M1755" t="s">
        <v>126</v>
      </c>
      <c r="N1755" t="s">
        <v>131</v>
      </c>
      <c r="O1755" t="s">
        <v>86</v>
      </c>
      <c r="P1755" t="s">
        <v>183</v>
      </c>
      <c r="Q1755" t="s">
        <v>73</v>
      </c>
      <c r="R1755" t="s">
        <v>1900</v>
      </c>
      <c r="S1755" t="s">
        <v>96</v>
      </c>
      <c r="T1755" t="s">
        <v>83</v>
      </c>
    </row>
    <row r="1756" spans="1:20" x14ac:dyDescent="0.25">
      <c r="A1756" s="1">
        <v>4314</v>
      </c>
      <c r="B1756" t="s">
        <v>22</v>
      </c>
      <c r="C1756" t="s">
        <v>34</v>
      </c>
      <c r="D1756" t="s">
        <v>54</v>
      </c>
      <c r="E1756" t="s">
        <v>59</v>
      </c>
      <c r="F1756" t="s">
        <v>74</v>
      </c>
      <c r="G1756" t="s">
        <v>77</v>
      </c>
      <c r="H1756" t="s">
        <v>561</v>
      </c>
      <c r="I1756" t="s">
        <v>75</v>
      </c>
      <c r="J1756" t="s">
        <v>114</v>
      </c>
      <c r="K1756" t="s">
        <v>1128</v>
      </c>
      <c r="L1756" t="s">
        <v>126</v>
      </c>
      <c r="M1756" t="s">
        <v>73</v>
      </c>
      <c r="N1756" t="s">
        <v>74</v>
      </c>
      <c r="O1756" t="s">
        <v>114</v>
      </c>
      <c r="P1756" t="s">
        <v>334</v>
      </c>
      <c r="Q1756" t="s">
        <v>74</v>
      </c>
      <c r="R1756" t="s">
        <v>2176</v>
      </c>
      <c r="S1756" t="s">
        <v>116</v>
      </c>
      <c r="T1756" t="s">
        <v>1116</v>
      </c>
    </row>
    <row r="1757" spans="1:20" x14ac:dyDescent="0.25">
      <c r="A1757" s="1">
        <v>4315</v>
      </c>
      <c r="B1757" t="s">
        <v>22</v>
      </c>
      <c r="C1757" t="s">
        <v>35</v>
      </c>
      <c r="D1757" t="s">
        <v>54</v>
      </c>
      <c r="E1757" t="s">
        <v>55</v>
      </c>
      <c r="F1757" t="s">
        <v>73</v>
      </c>
      <c r="G1757" t="s">
        <v>83</v>
      </c>
      <c r="H1757" t="s">
        <v>265</v>
      </c>
      <c r="I1757" t="s">
        <v>81</v>
      </c>
      <c r="J1757" t="s">
        <v>77</v>
      </c>
      <c r="K1757" t="s">
        <v>250</v>
      </c>
      <c r="L1757" t="s">
        <v>73</v>
      </c>
      <c r="M1757" t="s">
        <v>73</v>
      </c>
      <c r="N1757" t="s">
        <v>101</v>
      </c>
      <c r="O1757" t="s">
        <v>86</v>
      </c>
      <c r="P1757" t="s">
        <v>575</v>
      </c>
      <c r="Q1757" t="s">
        <v>73</v>
      </c>
      <c r="R1757" t="s">
        <v>1869</v>
      </c>
      <c r="S1757" t="s">
        <v>106</v>
      </c>
      <c r="T1757" t="s">
        <v>83</v>
      </c>
    </row>
    <row r="1758" spans="1:20" x14ac:dyDescent="0.25">
      <c r="A1758" s="1">
        <v>4316</v>
      </c>
      <c r="B1758" t="s">
        <v>22</v>
      </c>
      <c r="C1758" t="s">
        <v>36</v>
      </c>
      <c r="D1758" t="s">
        <v>54</v>
      </c>
      <c r="E1758" t="s">
        <v>53</v>
      </c>
      <c r="F1758" t="s">
        <v>73</v>
      </c>
      <c r="G1758" t="s">
        <v>98</v>
      </c>
      <c r="H1758" t="s">
        <v>564</v>
      </c>
      <c r="I1758" t="s">
        <v>86</v>
      </c>
      <c r="J1758" t="s">
        <v>105</v>
      </c>
      <c r="K1758" t="s">
        <v>1152</v>
      </c>
      <c r="L1758" t="s">
        <v>74</v>
      </c>
      <c r="M1758" t="s">
        <v>73</v>
      </c>
      <c r="N1758" t="s">
        <v>131</v>
      </c>
      <c r="O1758" t="s">
        <v>114</v>
      </c>
      <c r="P1758" t="s">
        <v>255</v>
      </c>
      <c r="Q1758" t="s">
        <v>126</v>
      </c>
      <c r="R1758" t="s">
        <v>1891</v>
      </c>
      <c r="S1758" t="s">
        <v>106</v>
      </c>
      <c r="T1758" t="s">
        <v>131</v>
      </c>
    </row>
    <row r="1759" spans="1:20" x14ac:dyDescent="0.25">
      <c r="A1759" s="1">
        <v>4317</v>
      </c>
      <c r="B1759" t="s">
        <v>22</v>
      </c>
      <c r="C1759" t="s">
        <v>37</v>
      </c>
      <c r="D1759" t="s">
        <v>54</v>
      </c>
      <c r="E1759" t="s">
        <v>49</v>
      </c>
      <c r="F1759" t="s">
        <v>74</v>
      </c>
      <c r="G1759" t="s">
        <v>73</v>
      </c>
      <c r="H1759" t="s">
        <v>523</v>
      </c>
      <c r="I1759" t="s">
        <v>77</v>
      </c>
      <c r="J1759" t="s">
        <v>91</v>
      </c>
      <c r="K1759" t="s">
        <v>1165</v>
      </c>
      <c r="L1759" t="s">
        <v>73</v>
      </c>
      <c r="M1759" t="s">
        <v>74</v>
      </c>
      <c r="N1759" t="s">
        <v>101</v>
      </c>
      <c r="O1759" t="s">
        <v>103</v>
      </c>
      <c r="P1759" t="s">
        <v>961</v>
      </c>
      <c r="Q1759" t="s">
        <v>73</v>
      </c>
      <c r="R1759" t="s">
        <v>2045</v>
      </c>
      <c r="S1759" t="s">
        <v>85</v>
      </c>
      <c r="T1759" t="s">
        <v>1116</v>
      </c>
    </row>
    <row r="1760" spans="1:20" x14ac:dyDescent="0.25">
      <c r="A1760" s="1">
        <v>4318</v>
      </c>
      <c r="B1760" t="s">
        <v>22</v>
      </c>
      <c r="C1760" t="s">
        <v>38</v>
      </c>
      <c r="D1760" t="s">
        <v>54</v>
      </c>
      <c r="E1760" t="s">
        <v>61</v>
      </c>
      <c r="F1760" t="s">
        <v>74</v>
      </c>
      <c r="G1760" t="s">
        <v>86</v>
      </c>
      <c r="H1760" t="s">
        <v>552</v>
      </c>
      <c r="I1760" t="s">
        <v>114</v>
      </c>
      <c r="J1760" t="s">
        <v>108</v>
      </c>
      <c r="K1760" t="s">
        <v>1321</v>
      </c>
      <c r="L1760" t="s">
        <v>74</v>
      </c>
      <c r="M1760" t="s">
        <v>74</v>
      </c>
      <c r="N1760" t="s">
        <v>73</v>
      </c>
      <c r="O1760" t="s">
        <v>113</v>
      </c>
      <c r="P1760" t="s">
        <v>357</v>
      </c>
      <c r="Q1760" t="s">
        <v>126</v>
      </c>
      <c r="R1760" t="s">
        <v>1973</v>
      </c>
      <c r="S1760" t="s">
        <v>85</v>
      </c>
      <c r="T1760" t="s">
        <v>76</v>
      </c>
    </row>
    <row r="1761" spans="1:20" x14ac:dyDescent="0.25">
      <c r="A1761" s="1">
        <v>4319</v>
      </c>
      <c r="B1761" t="s">
        <v>22</v>
      </c>
      <c r="C1761" t="s">
        <v>39</v>
      </c>
      <c r="D1761" t="s">
        <v>54</v>
      </c>
      <c r="E1761" t="s">
        <v>71</v>
      </c>
      <c r="F1761" t="s">
        <v>73</v>
      </c>
      <c r="G1761" t="s">
        <v>75</v>
      </c>
      <c r="H1761" t="s">
        <v>618</v>
      </c>
      <c r="I1761" t="s">
        <v>81</v>
      </c>
      <c r="J1761" t="s">
        <v>113</v>
      </c>
      <c r="K1761" t="s">
        <v>1208</v>
      </c>
      <c r="L1761" t="s">
        <v>74</v>
      </c>
      <c r="M1761" t="s">
        <v>126</v>
      </c>
      <c r="N1761" t="s">
        <v>73</v>
      </c>
      <c r="O1761" t="s">
        <v>89</v>
      </c>
      <c r="P1761" t="s">
        <v>235</v>
      </c>
      <c r="Q1761" t="s">
        <v>73</v>
      </c>
      <c r="R1761" t="s">
        <v>2261</v>
      </c>
      <c r="S1761" t="s">
        <v>87</v>
      </c>
      <c r="T1761" t="s">
        <v>74</v>
      </c>
    </row>
    <row r="1762" spans="1:20" x14ac:dyDescent="0.25">
      <c r="A1762" s="1">
        <v>4320</v>
      </c>
      <c r="B1762" t="s">
        <v>22</v>
      </c>
      <c r="C1762" t="s">
        <v>24</v>
      </c>
      <c r="D1762" t="s">
        <v>55</v>
      </c>
      <c r="E1762" t="s">
        <v>61</v>
      </c>
      <c r="F1762" t="s">
        <v>73</v>
      </c>
      <c r="G1762" t="s">
        <v>106</v>
      </c>
      <c r="H1762" t="s">
        <v>221</v>
      </c>
      <c r="I1762" t="s">
        <v>102</v>
      </c>
      <c r="J1762" t="s">
        <v>97</v>
      </c>
      <c r="K1762" t="s">
        <v>1284</v>
      </c>
      <c r="L1762" t="s">
        <v>73</v>
      </c>
      <c r="M1762" t="s">
        <v>74</v>
      </c>
      <c r="N1762" t="s">
        <v>126</v>
      </c>
      <c r="O1762" t="s">
        <v>102</v>
      </c>
      <c r="P1762" t="s">
        <v>260</v>
      </c>
      <c r="Q1762" t="s">
        <v>74</v>
      </c>
      <c r="R1762" t="s">
        <v>1421</v>
      </c>
      <c r="S1762" t="s">
        <v>82</v>
      </c>
      <c r="T1762" t="s">
        <v>1116</v>
      </c>
    </row>
    <row r="1763" spans="1:20" x14ac:dyDescent="0.25">
      <c r="A1763" s="1">
        <v>4321</v>
      </c>
      <c r="B1763" t="s">
        <v>22</v>
      </c>
      <c r="C1763" t="s">
        <v>25</v>
      </c>
      <c r="D1763" t="s">
        <v>55</v>
      </c>
      <c r="E1763" t="s">
        <v>63</v>
      </c>
      <c r="F1763" t="s">
        <v>74</v>
      </c>
      <c r="G1763" t="s">
        <v>90</v>
      </c>
      <c r="H1763" t="s">
        <v>520</v>
      </c>
      <c r="I1763" t="s">
        <v>77</v>
      </c>
      <c r="J1763" t="s">
        <v>80</v>
      </c>
      <c r="K1763" t="s">
        <v>1197</v>
      </c>
      <c r="L1763" t="s">
        <v>126</v>
      </c>
      <c r="M1763" t="s">
        <v>73</v>
      </c>
      <c r="N1763" t="s">
        <v>126</v>
      </c>
      <c r="O1763" t="s">
        <v>77</v>
      </c>
      <c r="P1763" t="s">
        <v>133</v>
      </c>
      <c r="Q1763" t="s">
        <v>73</v>
      </c>
      <c r="R1763" t="s">
        <v>1483</v>
      </c>
      <c r="S1763" t="s">
        <v>85</v>
      </c>
      <c r="T1763" t="s">
        <v>1116</v>
      </c>
    </row>
    <row r="1764" spans="1:20" x14ac:dyDescent="0.25">
      <c r="A1764" s="1">
        <v>4322</v>
      </c>
      <c r="B1764" t="s">
        <v>22</v>
      </c>
      <c r="C1764" t="s">
        <v>26</v>
      </c>
      <c r="D1764" t="s">
        <v>55</v>
      </c>
      <c r="E1764" t="s">
        <v>71</v>
      </c>
      <c r="F1764" t="s">
        <v>74</v>
      </c>
      <c r="G1764" t="s">
        <v>87</v>
      </c>
      <c r="H1764" t="s">
        <v>666</v>
      </c>
      <c r="I1764" t="s">
        <v>82</v>
      </c>
      <c r="J1764" t="s">
        <v>98</v>
      </c>
      <c r="K1764" t="s">
        <v>357</v>
      </c>
      <c r="L1764" t="s">
        <v>73</v>
      </c>
      <c r="M1764" t="s">
        <v>73</v>
      </c>
      <c r="N1764" t="s">
        <v>101</v>
      </c>
      <c r="O1764" t="s">
        <v>80</v>
      </c>
      <c r="P1764" t="s">
        <v>1144</v>
      </c>
      <c r="Q1764" t="s">
        <v>73</v>
      </c>
      <c r="R1764" t="s">
        <v>1665</v>
      </c>
      <c r="S1764" t="s">
        <v>106</v>
      </c>
      <c r="T1764" t="s">
        <v>131</v>
      </c>
    </row>
    <row r="1765" spans="1:20" x14ac:dyDescent="0.25">
      <c r="A1765" s="1">
        <v>4323</v>
      </c>
      <c r="B1765" t="s">
        <v>22</v>
      </c>
      <c r="C1765" t="s">
        <v>27</v>
      </c>
      <c r="D1765" t="s">
        <v>55</v>
      </c>
      <c r="E1765" t="s">
        <v>62</v>
      </c>
      <c r="F1765" t="s">
        <v>74</v>
      </c>
      <c r="G1765" t="s">
        <v>85</v>
      </c>
      <c r="H1765" t="s">
        <v>591</v>
      </c>
      <c r="I1765" t="s">
        <v>75</v>
      </c>
      <c r="J1765" t="s">
        <v>93</v>
      </c>
      <c r="K1765" t="s">
        <v>1323</v>
      </c>
      <c r="L1765" t="s">
        <v>74</v>
      </c>
      <c r="M1765" t="s">
        <v>73</v>
      </c>
      <c r="N1765" t="s">
        <v>101</v>
      </c>
      <c r="O1765" t="s">
        <v>96</v>
      </c>
      <c r="P1765" t="s">
        <v>93</v>
      </c>
      <c r="Q1765" t="s">
        <v>73</v>
      </c>
      <c r="R1765" t="s">
        <v>2237</v>
      </c>
      <c r="S1765" t="s">
        <v>82</v>
      </c>
      <c r="T1765" t="s">
        <v>101</v>
      </c>
    </row>
    <row r="1766" spans="1:20" x14ac:dyDescent="0.25">
      <c r="A1766" s="1">
        <v>4324</v>
      </c>
      <c r="B1766" t="s">
        <v>22</v>
      </c>
      <c r="C1766" t="s">
        <v>28</v>
      </c>
      <c r="D1766" t="s">
        <v>55</v>
      </c>
      <c r="E1766" t="s">
        <v>56</v>
      </c>
      <c r="F1766" t="s">
        <v>73</v>
      </c>
      <c r="G1766" t="s">
        <v>79</v>
      </c>
      <c r="H1766" t="s">
        <v>434</v>
      </c>
      <c r="I1766" t="s">
        <v>103</v>
      </c>
      <c r="J1766" t="s">
        <v>105</v>
      </c>
      <c r="K1766" t="s">
        <v>1269</v>
      </c>
      <c r="L1766" t="s">
        <v>73</v>
      </c>
      <c r="M1766" t="s">
        <v>126</v>
      </c>
      <c r="N1766" t="s">
        <v>74</v>
      </c>
      <c r="O1766" t="s">
        <v>79</v>
      </c>
      <c r="P1766" t="s">
        <v>1016</v>
      </c>
      <c r="Q1766" t="s">
        <v>126</v>
      </c>
      <c r="R1766" t="s">
        <v>1857</v>
      </c>
      <c r="S1766" t="s">
        <v>85</v>
      </c>
      <c r="T1766" t="s">
        <v>1116</v>
      </c>
    </row>
    <row r="1767" spans="1:20" x14ac:dyDescent="0.25">
      <c r="A1767" s="1">
        <v>4325</v>
      </c>
      <c r="B1767" t="s">
        <v>22</v>
      </c>
      <c r="C1767" t="s">
        <v>40</v>
      </c>
      <c r="D1767" t="s">
        <v>55</v>
      </c>
      <c r="E1767" t="s">
        <v>49</v>
      </c>
      <c r="F1767" t="s">
        <v>73</v>
      </c>
      <c r="G1767" t="s">
        <v>104</v>
      </c>
      <c r="H1767" t="s">
        <v>435</v>
      </c>
      <c r="I1767" t="s">
        <v>75</v>
      </c>
      <c r="J1767" t="s">
        <v>86</v>
      </c>
      <c r="K1767" t="s">
        <v>1121</v>
      </c>
      <c r="L1767" t="s">
        <v>126</v>
      </c>
      <c r="M1767" t="s">
        <v>73</v>
      </c>
      <c r="N1767" t="s">
        <v>101</v>
      </c>
      <c r="O1767" t="s">
        <v>112</v>
      </c>
      <c r="P1767" t="s">
        <v>1258</v>
      </c>
      <c r="Q1767" t="s">
        <v>126</v>
      </c>
      <c r="R1767" t="s">
        <v>2148</v>
      </c>
      <c r="S1767" t="s">
        <v>75</v>
      </c>
      <c r="T1767" t="s">
        <v>76</v>
      </c>
    </row>
    <row r="1768" spans="1:20" x14ac:dyDescent="0.25">
      <c r="A1768" s="1">
        <v>4326</v>
      </c>
      <c r="B1768" t="s">
        <v>22</v>
      </c>
      <c r="C1768" t="s">
        <v>29</v>
      </c>
      <c r="D1768" t="s">
        <v>55</v>
      </c>
      <c r="E1768" t="s">
        <v>53</v>
      </c>
      <c r="F1768" t="s">
        <v>74</v>
      </c>
      <c r="G1768" t="s">
        <v>90</v>
      </c>
      <c r="H1768" t="s">
        <v>424</v>
      </c>
      <c r="I1768" t="s">
        <v>85</v>
      </c>
      <c r="J1768" t="s">
        <v>77</v>
      </c>
      <c r="K1768" t="s">
        <v>862</v>
      </c>
      <c r="L1768" t="s">
        <v>74</v>
      </c>
      <c r="M1768" t="s">
        <v>73</v>
      </c>
      <c r="N1768" t="s">
        <v>74</v>
      </c>
      <c r="O1768" t="s">
        <v>97</v>
      </c>
      <c r="P1768" t="s">
        <v>1101</v>
      </c>
      <c r="Q1768" t="s">
        <v>74</v>
      </c>
      <c r="R1768" t="s">
        <v>1484</v>
      </c>
      <c r="S1768" t="s">
        <v>89</v>
      </c>
      <c r="T1768" t="s">
        <v>117</v>
      </c>
    </row>
    <row r="1769" spans="1:20" x14ac:dyDescent="0.25">
      <c r="A1769" s="1">
        <v>4327</v>
      </c>
      <c r="B1769" t="s">
        <v>22</v>
      </c>
      <c r="C1769" t="s">
        <v>30</v>
      </c>
      <c r="D1769" t="s">
        <v>55</v>
      </c>
      <c r="E1769" t="s">
        <v>66</v>
      </c>
      <c r="F1769" t="s">
        <v>74</v>
      </c>
      <c r="G1769" t="s">
        <v>77</v>
      </c>
      <c r="H1769" t="s">
        <v>272</v>
      </c>
      <c r="I1769" t="s">
        <v>98</v>
      </c>
      <c r="J1769" t="s">
        <v>79</v>
      </c>
      <c r="K1769" t="s">
        <v>1277</v>
      </c>
      <c r="L1769" t="s">
        <v>101</v>
      </c>
      <c r="M1769" t="s">
        <v>74</v>
      </c>
      <c r="N1769" t="s">
        <v>1116</v>
      </c>
      <c r="O1769" t="s">
        <v>94</v>
      </c>
      <c r="P1769" t="s">
        <v>910</v>
      </c>
      <c r="Q1769" t="s">
        <v>73</v>
      </c>
      <c r="R1769" t="s">
        <v>2210</v>
      </c>
      <c r="S1769" t="s">
        <v>85</v>
      </c>
      <c r="T1769" t="s">
        <v>76</v>
      </c>
    </row>
    <row r="1770" spans="1:20" x14ac:dyDescent="0.25">
      <c r="A1770" s="1">
        <v>4328</v>
      </c>
      <c r="B1770" t="s">
        <v>22</v>
      </c>
      <c r="C1770" t="s">
        <v>32</v>
      </c>
      <c r="D1770" t="s">
        <v>55</v>
      </c>
      <c r="E1770" t="s">
        <v>54</v>
      </c>
      <c r="F1770" t="s">
        <v>73</v>
      </c>
      <c r="G1770" t="s">
        <v>113</v>
      </c>
      <c r="H1770" t="s">
        <v>860</v>
      </c>
      <c r="I1770" t="s">
        <v>98</v>
      </c>
      <c r="J1770" t="s">
        <v>113</v>
      </c>
      <c r="K1770" t="s">
        <v>1256</v>
      </c>
      <c r="L1770" t="s">
        <v>101</v>
      </c>
      <c r="M1770" t="s">
        <v>74</v>
      </c>
      <c r="N1770" t="s">
        <v>73</v>
      </c>
      <c r="O1770" t="s">
        <v>102</v>
      </c>
      <c r="P1770" t="s">
        <v>540</v>
      </c>
      <c r="Q1770" t="s">
        <v>74</v>
      </c>
      <c r="R1770" t="s">
        <v>1829</v>
      </c>
      <c r="S1770" t="s">
        <v>116</v>
      </c>
      <c r="T1770" t="s">
        <v>83</v>
      </c>
    </row>
    <row r="1771" spans="1:20" x14ac:dyDescent="0.25">
      <c r="A1771" s="1">
        <v>4329</v>
      </c>
      <c r="B1771" t="s">
        <v>22</v>
      </c>
      <c r="C1771" t="s">
        <v>33</v>
      </c>
      <c r="D1771" t="s">
        <v>55</v>
      </c>
      <c r="E1771" t="s">
        <v>67</v>
      </c>
      <c r="F1771" t="s">
        <v>74</v>
      </c>
      <c r="G1771" t="s">
        <v>90</v>
      </c>
      <c r="H1771" t="s">
        <v>803</v>
      </c>
      <c r="I1771" t="s">
        <v>86</v>
      </c>
      <c r="J1771" t="s">
        <v>129</v>
      </c>
      <c r="K1771" t="s">
        <v>1263</v>
      </c>
      <c r="L1771" t="s">
        <v>126</v>
      </c>
      <c r="M1771" t="s">
        <v>101</v>
      </c>
      <c r="N1771" t="s">
        <v>126</v>
      </c>
      <c r="O1771" t="s">
        <v>116</v>
      </c>
      <c r="P1771" t="s">
        <v>92</v>
      </c>
      <c r="Q1771" t="s">
        <v>74</v>
      </c>
      <c r="R1771" t="s">
        <v>1983</v>
      </c>
      <c r="S1771" t="s">
        <v>116</v>
      </c>
      <c r="T1771" t="s">
        <v>101</v>
      </c>
    </row>
    <row r="1772" spans="1:20" x14ac:dyDescent="0.25">
      <c r="A1772" s="1">
        <v>4330</v>
      </c>
      <c r="B1772" t="s">
        <v>22</v>
      </c>
      <c r="C1772" t="s">
        <v>34</v>
      </c>
      <c r="D1772" t="s">
        <v>55</v>
      </c>
      <c r="E1772" t="s">
        <v>44</v>
      </c>
      <c r="F1772" t="s">
        <v>73</v>
      </c>
      <c r="G1772" t="s">
        <v>77</v>
      </c>
      <c r="H1772" t="s">
        <v>832</v>
      </c>
      <c r="I1772" t="s">
        <v>117</v>
      </c>
      <c r="J1772" t="s">
        <v>99</v>
      </c>
      <c r="K1772" t="s">
        <v>1314</v>
      </c>
      <c r="L1772" t="s">
        <v>74</v>
      </c>
      <c r="M1772" t="s">
        <v>73</v>
      </c>
      <c r="N1772" t="s">
        <v>73</v>
      </c>
      <c r="O1772" t="s">
        <v>80</v>
      </c>
      <c r="P1772" t="s">
        <v>1217</v>
      </c>
      <c r="Q1772" t="s">
        <v>126</v>
      </c>
      <c r="R1772" t="s">
        <v>529</v>
      </c>
      <c r="S1772" t="s">
        <v>78</v>
      </c>
      <c r="T1772" t="s">
        <v>126</v>
      </c>
    </row>
    <row r="1773" spans="1:20" x14ac:dyDescent="0.25">
      <c r="A1773" s="1">
        <v>4331</v>
      </c>
      <c r="B1773" t="s">
        <v>22</v>
      </c>
      <c r="C1773" t="s">
        <v>35</v>
      </c>
      <c r="D1773" t="s">
        <v>55</v>
      </c>
      <c r="E1773" t="s">
        <v>54</v>
      </c>
      <c r="F1773" t="s">
        <v>74</v>
      </c>
      <c r="G1773" t="s">
        <v>73</v>
      </c>
      <c r="H1773" t="s">
        <v>727</v>
      </c>
      <c r="I1773" t="s">
        <v>108</v>
      </c>
      <c r="J1773" t="s">
        <v>123</v>
      </c>
      <c r="K1773" t="s">
        <v>1223</v>
      </c>
      <c r="L1773" t="s">
        <v>73</v>
      </c>
      <c r="M1773" t="s">
        <v>74</v>
      </c>
      <c r="N1773" t="s">
        <v>101</v>
      </c>
      <c r="O1773" t="s">
        <v>89</v>
      </c>
      <c r="P1773" t="s">
        <v>88</v>
      </c>
      <c r="Q1773" t="s">
        <v>73</v>
      </c>
      <c r="R1773" t="s">
        <v>1827</v>
      </c>
      <c r="S1773" t="s">
        <v>81</v>
      </c>
      <c r="T1773" t="s">
        <v>131</v>
      </c>
    </row>
    <row r="1774" spans="1:20" x14ac:dyDescent="0.25">
      <c r="A1774" s="1">
        <v>4332</v>
      </c>
      <c r="B1774" t="s">
        <v>22</v>
      </c>
      <c r="C1774" t="s">
        <v>36</v>
      </c>
      <c r="D1774" t="s">
        <v>55</v>
      </c>
      <c r="E1774" t="s">
        <v>71</v>
      </c>
      <c r="F1774" t="s">
        <v>73</v>
      </c>
      <c r="G1774" t="s">
        <v>79</v>
      </c>
      <c r="H1774" t="s">
        <v>367</v>
      </c>
      <c r="I1774" t="s">
        <v>81</v>
      </c>
      <c r="J1774" t="s">
        <v>77</v>
      </c>
      <c r="K1774" t="s">
        <v>1259</v>
      </c>
      <c r="L1774" t="s">
        <v>73</v>
      </c>
      <c r="M1774" t="s">
        <v>74</v>
      </c>
      <c r="N1774" t="s">
        <v>74</v>
      </c>
      <c r="O1774" t="s">
        <v>107</v>
      </c>
      <c r="P1774" t="s">
        <v>1266</v>
      </c>
      <c r="Q1774" t="s">
        <v>1116</v>
      </c>
      <c r="R1774" t="s">
        <v>1545</v>
      </c>
      <c r="S1774" t="s">
        <v>116</v>
      </c>
      <c r="T1774" t="s">
        <v>76</v>
      </c>
    </row>
    <row r="1775" spans="1:20" x14ac:dyDescent="0.25">
      <c r="A1775" s="1">
        <v>4333</v>
      </c>
      <c r="B1775" t="s">
        <v>22</v>
      </c>
      <c r="C1775" t="s">
        <v>37</v>
      </c>
      <c r="D1775" t="s">
        <v>55</v>
      </c>
      <c r="E1775" t="s">
        <v>72</v>
      </c>
      <c r="F1775" t="s">
        <v>74</v>
      </c>
      <c r="G1775" t="s">
        <v>89</v>
      </c>
      <c r="H1775" t="s">
        <v>174</v>
      </c>
      <c r="I1775" t="s">
        <v>89</v>
      </c>
      <c r="J1775" t="s">
        <v>114</v>
      </c>
      <c r="K1775" t="s">
        <v>1086</v>
      </c>
      <c r="L1775" t="s">
        <v>74</v>
      </c>
      <c r="M1775" t="s">
        <v>73</v>
      </c>
      <c r="N1775" t="s">
        <v>101</v>
      </c>
      <c r="O1775" t="s">
        <v>108</v>
      </c>
      <c r="P1775" t="s">
        <v>681</v>
      </c>
      <c r="Q1775" t="s">
        <v>73</v>
      </c>
      <c r="R1775" t="s">
        <v>1689</v>
      </c>
      <c r="S1775" t="s">
        <v>106</v>
      </c>
      <c r="T1775" t="s">
        <v>76</v>
      </c>
    </row>
    <row r="1776" spans="1:20" x14ac:dyDescent="0.25">
      <c r="A1776" s="1">
        <v>4334</v>
      </c>
      <c r="B1776" t="s">
        <v>22</v>
      </c>
      <c r="C1776" t="s">
        <v>38</v>
      </c>
      <c r="D1776" t="s">
        <v>55</v>
      </c>
      <c r="E1776" t="s">
        <v>59</v>
      </c>
      <c r="F1776" t="s">
        <v>73</v>
      </c>
      <c r="G1776" t="s">
        <v>76</v>
      </c>
      <c r="H1776" t="s">
        <v>447</v>
      </c>
      <c r="I1776" t="s">
        <v>106</v>
      </c>
      <c r="J1776" t="s">
        <v>103</v>
      </c>
      <c r="K1776" t="s">
        <v>1018</v>
      </c>
      <c r="L1776" t="s">
        <v>74</v>
      </c>
      <c r="M1776" t="s">
        <v>74</v>
      </c>
      <c r="N1776" t="s">
        <v>101</v>
      </c>
      <c r="O1776" t="s">
        <v>81</v>
      </c>
      <c r="P1776" t="s">
        <v>120</v>
      </c>
      <c r="Q1776" t="s">
        <v>73</v>
      </c>
      <c r="R1776" t="s">
        <v>1603</v>
      </c>
      <c r="S1776" t="s">
        <v>87</v>
      </c>
      <c r="T1776" t="s">
        <v>126</v>
      </c>
    </row>
    <row r="1777" spans="1:20" x14ac:dyDescent="0.25">
      <c r="A1777" s="1">
        <v>4335</v>
      </c>
      <c r="B1777" t="s">
        <v>22</v>
      </c>
      <c r="C1777" t="s">
        <v>39</v>
      </c>
      <c r="D1777" t="s">
        <v>55</v>
      </c>
      <c r="E1777" t="s">
        <v>53</v>
      </c>
      <c r="F1777" t="s">
        <v>73</v>
      </c>
      <c r="G1777" t="s">
        <v>90</v>
      </c>
      <c r="H1777" t="s">
        <v>157</v>
      </c>
      <c r="I1777" t="s">
        <v>114</v>
      </c>
      <c r="J1777" t="s">
        <v>80</v>
      </c>
      <c r="K1777" t="s">
        <v>1216</v>
      </c>
      <c r="L1777" t="s">
        <v>73</v>
      </c>
      <c r="M1777" t="s">
        <v>73</v>
      </c>
      <c r="N1777" t="s">
        <v>83</v>
      </c>
      <c r="O1777" t="s">
        <v>108</v>
      </c>
      <c r="P1777" t="s">
        <v>1351</v>
      </c>
      <c r="Q1777" t="s">
        <v>126</v>
      </c>
      <c r="R1777" t="s">
        <v>2007</v>
      </c>
      <c r="S1777" t="s">
        <v>75</v>
      </c>
      <c r="T1777" t="s">
        <v>83</v>
      </c>
    </row>
    <row r="1778" spans="1:20" x14ac:dyDescent="0.25">
      <c r="A1778" s="1">
        <v>4336</v>
      </c>
      <c r="B1778" t="s">
        <v>22</v>
      </c>
      <c r="C1778" t="s">
        <v>24</v>
      </c>
      <c r="D1778" t="s">
        <v>56</v>
      </c>
      <c r="E1778" t="s">
        <v>57</v>
      </c>
      <c r="F1778" t="s">
        <v>73</v>
      </c>
      <c r="G1778" t="s">
        <v>94</v>
      </c>
      <c r="H1778" t="s">
        <v>415</v>
      </c>
      <c r="I1778" t="s">
        <v>93</v>
      </c>
      <c r="J1778" t="s">
        <v>122</v>
      </c>
      <c r="K1778" t="s">
        <v>1374</v>
      </c>
      <c r="L1778" t="s">
        <v>101</v>
      </c>
      <c r="M1778" t="s">
        <v>74</v>
      </c>
      <c r="N1778" t="s">
        <v>74</v>
      </c>
      <c r="O1778" t="s">
        <v>103</v>
      </c>
      <c r="P1778" t="s">
        <v>1009</v>
      </c>
      <c r="Q1778" t="s">
        <v>73</v>
      </c>
      <c r="R1778" t="s">
        <v>2013</v>
      </c>
      <c r="S1778" t="s">
        <v>116</v>
      </c>
      <c r="T1778" t="s">
        <v>101</v>
      </c>
    </row>
    <row r="1779" spans="1:20" x14ac:dyDescent="0.25">
      <c r="A1779" s="1">
        <v>4337</v>
      </c>
      <c r="B1779" t="s">
        <v>22</v>
      </c>
      <c r="C1779" t="s">
        <v>25</v>
      </c>
      <c r="D1779" t="s">
        <v>56</v>
      </c>
      <c r="E1779" t="s">
        <v>67</v>
      </c>
      <c r="F1779" t="s">
        <v>73</v>
      </c>
      <c r="G1779" t="s">
        <v>97</v>
      </c>
      <c r="H1779" t="s">
        <v>410</v>
      </c>
      <c r="I1779" t="s">
        <v>91</v>
      </c>
      <c r="J1779" t="s">
        <v>138</v>
      </c>
      <c r="K1779" t="s">
        <v>1357</v>
      </c>
      <c r="L1779" t="s">
        <v>101</v>
      </c>
      <c r="M1779" t="s">
        <v>73</v>
      </c>
      <c r="N1779" t="s">
        <v>74</v>
      </c>
      <c r="O1779" t="s">
        <v>82</v>
      </c>
      <c r="P1779" t="s">
        <v>108</v>
      </c>
      <c r="Q1779" t="s">
        <v>126</v>
      </c>
      <c r="R1779" t="s">
        <v>1942</v>
      </c>
      <c r="S1779" t="s">
        <v>116</v>
      </c>
      <c r="T1779" t="s">
        <v>101</v>
      </c>
    </row>
    <row r="1780" spans="1:20" x14ac:dyDescent="0.25">
      <c r="A1780" s="1">
        <v>4338</v>
      </c>
      <c r="B1780" t="s">
        <v>22</v>
      </c>
      <c r="C1780" t="s">
        <v>26</v>
      </c>
      <c r="D1780" t="s">
        <v>56</v>
      </c>
      <c r="E1780" t="s">
        <v>68</v>
      </c>
      <c r="F1780" t="s">
        <v>74</v>
      </c>
      <c r="G1780" t="s">
        <v>86</v>
      </c>
      <c r="H1780" t="s">
        <v>341</v>
      </c>
      <c r="I1780" t="s">
        <v>90</v>
      </c>
      <c r="J1780" t="s">
        <v>79</v>
      </c>
      <c r="K1780" t="s">
        <v>1134</v>
      </c>
      <c r="L1780" t="s">
        <v>126</v>
      </c>
      <c r="M1780" t="s">
        <v>73</v>
      </c>
      <c r="N1780" t="s">
        <v>1116</v>
      </c>
      <c r="O1780" t="s">
        <v>113</v>
      </c>
      <c r="P1780" t="s">
        <v>1127</v>
      </c>
      <c r="Q1780" t="s">
        <v>74</v>
      </c>
      <c r="R1780" t="s">
        <v>1410</v>
      </c>
      <c r="S1780" t="s">
        <v>87</v>
      </c>
      <c r="T1780" t="s">
        <v>126</v>
      </c>
    </row>
    <row r="1781" spans="1:20" x14ac:dyDescent="0.25">
      <c r="A1781" s="1">
        <v>4339</v>
      </c>
      <c r="B1781" t="s">
        <v>22</v>
      </c>
      <c r="C1781" t="s">
        <v>27</v>
      </c>
      <c r="D1781" t="s">
        <v>56</v>
      </c>
      <c r="E1781" t="s">
        <v>50</v>
      </c>
      <c r="F1781" t="s">
        <v>73</v>
      </c>
      <c r="G1781" t="s">
        <v>102</v>
      </c>
      <c r="H1781" t="s">
        <v>444</v>
      </c>
      <c r="I1781" t="s">
        <v>98</v>
      </c>
      <c r="J1781" t="s">
        <v>108</v>
      </c>
      <c r="K1781" t="s">
        <v>1152</v>
      </c>
      <c r="L1781" t="s">
        <v>73</v>
      </c>
      <c r="M1781" t="s">
        <v>74</v>
      </c>
      <c r="N1781" t="s">
        <v>1116</v>
      </c>
      <c r="O1781" t="s">
        <v>103</v>
      </c>
      <c r="P1781" t="s">
        <v>1164</v>
      </c>
      <c r="Q1781" t="s">
        <v>126</v>
      </c>
      <c r="R1781" t="s">
        <v>2175</v>
      </c>
      <c r="S1781" t="s">
        <v>116</v>
      </c>
      <c r="T1781" t="s">
        <v>126</v>
      </c>
    </row>
    <row r="1782" spans="1:20" x14ac:dyDescent="0.25">
      <c r="A1782" s="1">
        <v>4340</v>
      </c>
      <c r="B1782" t="s">
        <v>22</v>
      </c>
      <c r="C1782" t="s">
        <v>28</v>
      </c>
      <c r="D1782" t="s">
        <v>56</v>
      </c>
      <c r="E1782" t="s">
        <v>55</v>
      </c>
      <c r="F1782" t="s">
        <v>74</v>
      </c>
      <c r="G1782" t="s">
        <v>96</v>
      </c>
      <c r="H1782" t="s">
        <v>689</v>
      </c>
      <c r="I1782" t="s">
        <v>108</v>
      </c>
      <c r="J1782" t="s">
        <v>432</v>
      </c>
      <c r="K1782" t="s">
        <v>1386</v>
      </c>
      <c r="L1782" t="s">
        <v>74</v>
      </c>
      <c r="M1782" t="s">
        <v>1116</v>
      </c>
      <c r="N1782" t="s">
        <v>131</v>
      </c>
      <c r="O1782" t="s">
        <v>75</v>
      </c>
      <c r="P1782" t="s">
        <v>944</v>
      </c>
      <c r="Q1782" t="s">
        <v>74</v>
      </c>
      <c r="R1782" t="s">
        <v>1872</v>
      </c>
      <c r="S1782" t="s">
        <v>89</v>
      </c>
      <c r="T1782" t="s">
        <v>76</v>
      </c>
    </row>
    <row r="1783" spans="1:20" x14ac:dyDescent="0.25">
      <c r="A1783" s="1">
        <v>4341</v>
      </c>
      <c r="B1783" t="s">
        <v>22</v>
      </c>
      <c r="C1783" t="s">
        <v>40</v>
      </c>
      <c r="D1783" t="s">
        <v>56</v>
      </c>
      <c r="E1783" t="s">
        <v>63</v>
      </c>
      <c r="F1783" t="s">
        <v>73</v>
      </c>
      <c r="G1783" t="s">
        <v>84</v>
      </c>
      <c r="H1783" t="s">
        <v>770</v>
      </c>
      <c r="I1783" t="s">
        <v>77</v>
      </c>
      <c r="J1783" t="s">
        <v>80</v>
      </c>
      <c r="K1783" t="s">
        <v>1201</v>
      </c>
      <c r="L1783" t="s">
        <v>74</v>
      </c>
      <c r="M1783" t="s">
        <v>73</v>
      </c>
      <c r="N1783" t="s">
        <v>126</v>
      </c>
      <c r="O1783" t="s">
        <v>105</v>
      </c>
      <c r="P1783" t="s">
        <v>1133</v>
      </c>
      <c r="Q1783" t="s">
        <v>101</v>
      </c>
      <c r="R1783" t="s">
        <v>1896</v>
      </c>
      <c r="S1783" t="s">
        <v>82</v>
      </c>
      <c r="T1783" t="s">
        <v>76</v>
      </c>
    </row>
    <row r="1784" spans="1:20" x14ac:dyDescent="0.25">
      <c r="A1784" s="1">
        <v>4342</v>
      </c>
      <c r="B1784" t="s">
        <v>22</v>
      </c>
      <c r="C1784" t="s">
        <v>29</v>
      </c>
      <c r="D1784" t="s">
        <v>56</v>
      </c>
      <c r="E1784" t="s">
        <v>47</v>
      </c>
      <c r="F1784" t="s">
        <v>74</v>
      </c>
      <c r="G1784" t="s">
        <v>78</v>
      </c>
      <c r="H1784" t="s">
        <v>513</v>
      </c>
      <c r="I1784" t="s">
        <v>99</v>
      </c>
      <c r="J1784" t="s">
        <v>108</v>
      </c>
      <c r="K1784" t="s">
        <v>1189</v>
      </c>
      <c r="L1784" t="s">
        <v>74</v>
      </c>
      <c r="M1784" t="s">
        <v>74</v>
      </c>
      <c r="N1784" t="s">
        <v>126</v>
      </c>
      <c r="O1784" t="s">
        <v>99</v>
      </c>
      <c r="P1784" t="s">
        <v>297</v>
      </c>
      <c r="Q1784" t="s">
        <v>73</v>
      </c>
      <c r="R1784" t="s">
        <v>1613</v>
      </c>
      <c r="S1784" t="s">
        <v>116</v>
      </c>
      <c r="T1784" t="s">
        <v>1116</v>
      </c>
    </row>
    <row r="1785" spans="1:20" x14ac:dyDescent="0.25">
      <c r="A1785" s="1">
        <v>4343</v>
      </c>
      <c r="B1785" t="s">
        <v>22</v>
      </c>
      <c r="C1785" t="s">
        <v>30</v>
      </c>
      <c r="D1785" t="s">
        <v>56</v>
      </c>
      <c r="E1785" t="s">
        <v>50</v>
      </c>
      <c r="F1785" t="s">
        <v>74</v>
      </c>
      <c r="G1785" t="s">
        <v>102</v>
      </c>
      <c r="H1785" t="s">
        <v>235</v>
      </c>
      <c r="I1785" t="s">
        <v>102</v>
      </c>
      <c r="J1785" t="s">
        <v>93</v>
      </c>
      <c r="K1785" t="s">
        <v>1300</v>
      </c>
      <c r="L1785" t="s">
        <v>126</v>
      </c>
      <c r="M1785" t="s">
        <v>74</v>
      </c>
      <c r="N1785" t="s">
        <v>131</v>
      </c>
      <c r="O1785" t="s">
        <v>79</v>
      </c>
      <c r="P1785" t="s">
        <v>1177</v>
      </c>
      <c r="Q1785" t="s">
        <v>74</v>
      </c>
      <c r="R1785" t="s">
        <v>1751</v>
      </c>
      <c r="S1785" t="s">
        <v>85</v>
      </c>
      <c r="T1785" t="s">
        <v>1116</v>
      </c>
    </row>
    <row r="1786" spans="1:20" x14ac:dyDescent="0.25">
      <c r="A1786" s="1">
        <v>4344</v>
      </c>
      <c r="B1786" t="s">
        <v>22</v>
      </c>
      <c r="C1786" t="s">
        <v>31</v>
      </c>
      <c r="D1786" t="s">
        <v>56</v>
      </c>
      <c r="E1786" t="s">
        <v>48</v>
      </c>
      <c r="F1786" t="s">
        <v>73</v>
      </c>
      <c r="G1786" t="s">
        <v>98</v>
      </c>
      <c r="H1786" t="s">
        <v>839</v>
      </c>
      <c r="I1786" t="s">
        <v>79</v>
      </c>
      <c r="J1786" t="s">
        <v>84</v>
      </c>
      <c r="K1786" t="s">
        <v>1122</v>
      </c>
      <c r="L1786" t="s">
        <v>126</v>
      </c>
      <c r="M1786" t="s">
        <v>74</v>
      </c>
      <c r="N1786" t="s">
        <v>126</v>
      </c>
      <c r="O1786" t="s">
        <v>114</v>
      </c>
      <c r="P1786" t="s">
        <v>206</v>
      </c>
      <c r="Q1786" t="s">
        <v>74</v>
      </c>
      <c r="R1786" t="s">
        <v>2217</v>
      </c>
      <c r="S1786" t="s">
        <v>82</v>
      </c>
      <c r="T1786" t="s">
        <v>131</v>
      </c>
    </row>
    <row r="1787" spans="1:20" x14ac:dyDescent="0.25">
      <c r="A1787" s="1">
        <v>4345</v>
      </c>
      <c r="B1787" t="s">
        <v>22</v>
      </c>
      <c r="C1787" t="s">
        <v>32</v>
      </c>
      <c r="D1787" t="s">
        <v>56</v>
      </c>
      <c r="E1787" t="s">
        <v>41</v>
      </c>
      <c r="F1787" t="s">
        <v>74</v>
      </c>
      <c r="G1787" t="s">
        <v>96</v>
      </c>
      <c r="H1787" t="s">
        <v>128</v>
      </c>
      <c r="I1787" t="s">
        <v>103</v>
      </c>
      <c r="J1787" t="s">
        <v>91</v>
      </c>
      <c r="K1787" t="s">
        <v>1200</v>
      </c>
      <c r="L1787" t="s">
        <v>74</v>
      </c>
      <c r="M1787" t="s">
        <v>126</v>
      </c>
      <c r="N1787" t="s">
        <v>131</v>
      </c>
      <c r="O1787" t="s">
        <v>114</v>
      </c>
      <c r="P1787" t="s">
        <v>527</v>
      </c>
      <c r="Q1787" t="s">
        <v>74</v>
      </c>
      <c r="R1787" t="s">
        <v>1554</v>
      </c>
      <c r="S1787" t="s">
        <v>96</v>
      </c>
      <c r="T1787" t="s">
        <v>76</v>
      </c>
    </row>
    <row r="1788" spans="1:20" x14ac:dyDescent="0.25">
      <c r="A1788" s="1">
        <v>4346</v>
      </c>
      <c r="B1788" t="s">
        <v>22</v>
      </c>
      <c r="C1788" t="s">
        <v>33</v>
      </c>
      <c r="D1788" t="s">
        <v>56</v>
      </c>
      <c r="E1788" t="s">
        <v>58</v>
      </c>
      <c r="F1788" t="s">
        <v>73</v>
      </c>
      <c r="G1788" t="s">
        <v>128</v>
      </c>
      <c r="H1788" t="s">
        <v>212</v>
      </c>
      <c r="I1788" t="s">
        <v>95</v>
      </c>
      <c r="J1788" t="s">
        <v>100</v>
      </c>
      <c r="K1788" t="s">
        <v>1317</v>
      </c>
      <c r="L1788" t="s">
        <v>1116</v>
      </c>
      <c r="M1788" t="s">
        <v>73</v>
      </c>
      <c r="N1788" t="s">
        <v>131</v>
      </c>
      <c r="O1788" t="s">
        <v>98</v>
      </c>
      <c r="P1788" t="s">
        <v>816</v>
      </c>
      <c r="Q1788" t="s">
        <v>74</v>
      </c>
      <c r="R1788" t="s">
        <v>1517</v>
      </c>
      <c r="S1788" t="s">
        <v>96</v>
      </c>
      <c r="T1788" t="s">
        <v>131</v>
      </c>
    </row>
    <row r="1789" spans="1:20" x14ac:dyDescent="0.25">
      <c r="A1789" s="1">
        <v>4347</v>
      </c>
      <c r="B1789" t="s">
        <v>22</v>
      </c>
      <c r="C1789" t="s">
        <v>35</v>
      </c>
      <c r="D1789" t="s">
        <v>56</v>
      </c>
      <c r="E1789" t="s">
        <v>65</v>
      </c>
      <c r="F1789" t="s">
        <v>73</v>
      </c>
      <c r="G1789" t="s">
        <v>108</v>
      </c>
      <c r="H1789" t="s">
        <v>391</v>
      </c>
      <c r="I1789" t="s">
        <v>113</v>
      </c>
      <c r="J1789" t="s">
        <v>105</v>
      </c>
      <c r="K1789" t="s">
        <v>1257</v>
      </c>
      <c r="L1789" t="s">
        <v>101</v>
      </c>
      <c r="M1789" t="s">
        <v>73</v>
      </c>
      <c r="N1789" t="s">
        <v>101</v>
      </c>
      <c r="O1789" t="s">
        <v>94</v>
      </c>
      <c r="P1789" t="s">
        <v>1225</v>
      </c>
      <c r="Q1789" t="s">
        <v>74</v>
      </c>
      <c r="R1789" t="s">
        <v>1495</v>
      </c>
      <c r="S1789" t="s">
        <v>85</v>
      </c>
      <c r="T1789" t="s">
        <v>87</v>
      </c>
    </row>
    <row r="1790" spans="1:20" x14ac:dyDescent="0.25">
      <c r="A1790" s="1">
        <v>4348</v>
      </c>
      <c r="B1790" t="s">
        <v>22</v>
      </c>
      <c r="C1790" t="s">
        <v>36</v>
      </c>
      <c r="D1790" t="s">
        <v>56</v>
      </c>
      <c r="E1790" t="s">
        <v>43</v>
      </c>
      <c r="F1790" t="s">
        <v>74</v>
      </c>
      <c r="G1790" t="s">
        <v>77</v>
      </c>
      <c r="H1790" t="s">
        <v>470</v>
      </c>
      <c r="I1790" t="s">
        <v>82</v>
      </c>
      <c r="J1790" t="s">
        <v>92</v>
      </c>
      <c r="K1790" t="s">
        <v>772</v>
      </c>
      <c r="L1790" t="s">
        <v>126</v>
      </c>
      <c r="M1790" t="s">
        <v>73</v>
      </c>
      <c r="N1790" t="s">
        <v>126</v>
      </c>
      <c r="O1790" t="s">
        <v>104</v>
      </c>
      <c r="P1790" t="s">
        <v>1327</v>
      </c>
      <c r="Q1790" t="s">
        <v>74</v>
      </c>
      <c r="R1790" t="s">
        <v>1763</v>
      </c>
      <c r="S1790" t="s">
        <v>85</v>
      </c>
      <c r="T1790" t="s">
        <v>131</v>
      </c>
    </row>
    <row r="1791" spans="1:20" x14ac:dyDescent="0.25">
      <c r="A1791" s="1">
        <v>4349</v>
      </c>
      <c r="B1791" t="s">
        <v>22</v>
      </c>
      <c r="C1791" t="s">
        <v>37</v>
      </c>
      <c r="D1791" t="s">
        <v>56</v>
      </c>
      <c r="E1791" t="s">
        <v>57</v>
      </c>
      <c r="F1791" t="s">
        <v>74</v>
      </c>
      <c r="G1791" t="s">
        <v>113</v>
      </c>
      <c r="H1791" t="s">
        <v>233</v>
      </c>
      <c r="I1791" t="s">
        <v>92</v>
      </c>
      <c r="J1791" t="s">
        <v>105</v>
      </c>
      <c r="K1791" t="s">
        <v>1280</v>
      </c>
      <c r="L1791" t="s">
        <v>126</v>
      </c>
      <c r="M1791" t="s">
        <v>126</v>
      </c>
      <c r="N1791" t="s">
        <v>131</v>
      </c>
      <c r="O1791" t="s">
        <v>77</v>
      </c>
      <c r="P1791" t="s">
        <v>873</v>
      </c>
      <c r="Q1791" t="s">
        <v>126</v>
      </c>
      <c r="R1791" t="s">
        <v>1541</v>
      </c>
      <c r="S1791" t="s">
        <v>78</v>
      </c>
      <c r="T1791" t="s">
        <v>83</v>
      </c>
    </row>
    <row r="1792" spans="1:20" x14ac:dyDescent="0.25">
      <c r="A1792" s="1">
        <v>4350</v>
      </c>
      <c r="B1792" t="s">
        <v>22</v>
      </c>
      <c r="C1792" t="s">
        <v>38</v>
      </c>
      <c r="D1792" t="s">
        <v>56</v>
      </c>
      <c r="E1792" t="s">
        <v>69</v>
      </c>
      <c r="F1792" t="s">
        <v>73</v>
      </c>
      <c r="G1792" t="s">
        <v>105</v>
      </c>
      <c r="H1792" t="s">
        <v>973</v>
      </c>
      <c r="I1792" t="s">
        <v>81</v>
      </c>
      <c r="J1792" t="s">
        <v>113</v>
      </c>
      <c r="K1792" t="s">
        <v>1353</v>
      </c>
      <c r="L1792" t="s">
        <v>101</v>
      </c>
      <c r="M1792" t="s">
        <v>73</v>
      </c>
      <c r="N1792" t="s">
        <v>101</v>
      </c>
      <c r="O1792" t="s">
        <v>84</v>
      </c>
      <c r="P1792" t="s">
        <v>1284</v>
      </c>
      <c r="Q1792" t="s">
        <v>126</v>
      </c>
      <c r="R1792" t="s">
        <v>2142</v>
      </c>
      <c r="S1792" t="s">
        <v>96</v>
      </c>
      <c r="T1792" t="s">
        <v>76</v>
      </c>
    </row>
    <row r="1793" spans="1:20" x14ac:dyDescent="0.25">
      <c r="A1793" s="1">
        <v>4351</v>
      </c>
      <c r="B1793" t="s">
        <v>22</v>
      </c>
      <c r="C1793" t="s">
        <v>39</v>
      </c>
      <c r="D1793" t="s">
        <v>56</v>
      </c>
      <c r="E1793" t="s">
        <v>65</v>
      </c>
      <c r="F1793" t="s">
        <v>74</v>
      </c>
      <c r="G1793" t="s">
        <v>101</v>
      </c>
      <c r="H1793" t="s">
        <v>602</v>
      </c>
      <c r="I1793" t="s">
        <v>77</v>
      </c>
      <c r="J1793" t="s">
        <v>108</v>
      </c>
      <c r="K1793" t="s">
        <v>1208</v>
      </c>
      <c r="L1793" t="s">
        <v>73</v>
      </c>
      <c r="M1793" t="s">
        <v>126</v>
      </c>
      <c r="N1793" t="s">
        <v>101</v>
      </c>
      <c r="O1793" t="s">
        <v>113</v>
      </c>
      <c r="P1793" t="s">
        <v>772</v>
      </c>
      <c r="Q1793" t="s">
        <v>73</v>
      </c>
      <c r="R1793" t="s">
        <v>1782</v>
      </c>
      <c r="S1793" t="s">
        <v>78</v>
      </c>
      <c r="T1793" t="s">
        <v>1116</v>
      </c>
    </row>
    <row r="1794" spans="1:20" x14ac:dyDescent="0.25">
      <c r="A1794" s="1">
        <v>4352</v>
      </c>
      <c r="B1794" t="s">
        <v>22</v>
      </c>
      <c r="C1794" t="s">
        <v>24</v>
      </c>
      <c r="D1794" t="s">
        <v>57</v>
      </c>
      <c r="E1794" t="s">
        <v>56</v>
      </c>
      <c r="F1794" t="s">
        <v>74</v>
      </c>
      <c r="G1794" t="s">
        <v>105</v>
      </c>
      <c r="H1794" t="s">
        <v>1019</v>
      </c>
      <c r="I1794" t="s">
        <v>106</v>
      </c>
      <c r="J1794" t="s">
        <v>86</v>
      </c>
      <c r="K1794" t="s">
        <v>1145</v>
      </c>
      <c r="L1794" t="s">
        <v>1116</v>
      </c>
      <c r="M1794" t="s">
        <v>73</v>
      </c>
      <c r="N1794" t="s">
        <v>74</v>
      </c>
      <c r="O1794" t="s">
        <v>86</v>
      </c>
      <c r="P1794" t="s">
        <v>180</v>
      </c>
      <c r="Q1794" t="s">
        <v>73</v>
      </c>
      <c r="R1794" t="s">
        <v>2026</v>
      </c>
      <c r="S1794" t="s">
        <v>78</v>
      </c>
      <c r="T1794" t="s">
        <v>1116</v>
      </c>
    </row>
    <row r="1795" spans="1:20" x14ac:dyDescent="0.25">
      <c r="A1795" s="1">
        <v>4353</v>
      </c>
      <c r="B1795" t="s">
        <v>22</v>
      </c>
      <c r="C1795" t="s">
        <v>25</v>
      </c>
      <c r="D1795" t="s">
        <v>57</v>
      </c>
      <c r="E1795" t="s">
        <v>44</v>
      </c>
      <c r="F1795" t="s">
        <v>73</v>
      </c>
      <c r="G1795" t="s">
        <v>90</v>
      </c>
      <c r="H1795" t="s">
        <v>641</v>
      </c>
      <c r="I1795" t="s">
        <v>81</v>
      </c>
      <c r="J1795" t="s">
        <v>108</v>
      </c>
      <c r="K1795" t="s">
        <v>1182</v>
      </c>
      <c r="L1795" t="s">
        <v>74</v>
      </c>
      <c r="M1795" t="s">
        <v>126</v>
      </c>
      <c r="N1795" t="s">
        <v>131</v>
      </c>
      <c r="O1795" t="s">
        <v>103</v>
      </c>
      <c r="P1795" t="s">
        <v>718</v>
      </c>
      <c r="Q1795" t="s">
        <v>74</v>
      </c>
      <c r="R1795" t="s">
        <v>2162</v>
      </c>
      <c r="S1795" t="s">
        <v>96</v>
      </c>
      <c r="T1795" t="s">
        <v>131</v>
      </c>
    </row>
    <row r="1796" spans="1:20" x14ac:dyDescent="0.25">
      <c r="A1796" s="1">
        <v>4354</v>
      </c>
      <c r="B1796" t="s">
        <v>22</v>
      </c>
      <c r="C1796" t="s">
        <v>26</v>
      </c>
      <c r="D1796" t="s">
        <v>57</v>
      </c>
      <c r="E1796" t="s">
        <v>58</v>
      </c>
      <c r="F1796" t="s">
        <v>73</v>
      </c>
      <c r="G1796" t="s">
        <v>80</v>
      </c>
      <c r="H1796" t="s">
        <v>760</v>
      </c>
      <c r="I1796" t="s">
        <v>113</v>
      </c>
      <c r="J1796" t="s">
        <v>111</v>
      </c>
      <c r="K1796" t="s">
        <v>1272</v>
      </c>
      <c r="L1796" t="s">
        <v>101</v>
      </c>
      <c r="M1796" t="s">
        <v>74</v>
      </c>
      <c r="N1796" t="s">
        <v>74</v>
      </c>
      <c r="O1796" t="s">
        <v>80</v>
      </c>
      <c r="P1796" t="s">
        <v>1225</v>
      </c>
      <c r="Q1796" t="s">
        <v>74</v>
      </c>
      <c r="R1796" t="s">
        <v>1481</v>
      </c>
      <c r="S1796" t="s">
        <v>116</v>
      </c>
      <c r="T1796" t="s">
        <v>117</v>
      </c>
    </row>
    <row r="1797" spans="1:20" x14ac:dyDescent="0.25">
      <c r="A1797" s="1">
        <v>4355</v>
      </c>
      <c r="B1797" t="s">
        <v>22</v>
      </c>
      <c r="C1797" t="s">
        <v>27</v>
      </c>
      <c r="D1797" t="s">
        <v>57</v>
      </c>
      <c r="E1797" t="s">
        <v>68</v>
      </c>
      <c r="F1797" t="s">
        <v>74</v>
      </c>
      <c r="G1797" t="s">
        <v>86</v>
      </c>
      <c r="H1797" t="s">
        <v>179</v>
      </c>
      <c r="I1797" t="s">
        <v>102</v>
      </c>
      <c r="J1797" t="s">
        <v>97</v>
      </c>
      <c r="K1797" t="s">
        <v>1280</v>
      </c>
      <c r="L1797" t="s">
        <v>126</v>
      </c>
      <c r="M1797" t="s">
        <v>126</v>
      </c>
      <c r="N1797" t="s">
        <v>74</v>
      </c>
      <c r="O1797" t="s">
        <v>98</v>
      </c>
      <c r="P1797" t="s">
        <v>816</v>
      </c>
      <c r="Q1797" t="s">
        <v>73</v>
      </c>
      <c r="R1797" t="s">
        <v>1836</v>
      </c>
      <c r="S1797" t="s">
        <v>85</v>
      </c>
      <c r="T1797" t="s">
        <v>131</v>
      </c>
    </row>
    <row r="1798" spans="1:20" x14ac:dyDescent="0.25">
      <c r="A1798" s="1">
        <v>4356</v>
      </c>
      <c r="B1798" t="s">
        <v>22</v>
      </c>
      <c r="C1798" t="s">
        <v>28</v>
      </c>
      <c r="D1798" t="s">
        <v>57</v>
      </c>
      <c r="E1798" t="s">
        <v>65</v>
      </c>
      <c r="F1798" t="s">
        <v>74</v>
      </c>
      <c r="G1798" t="s">
        <v>78</v>
      </c>
      <c r="H1798" t="s">
        <v>550</v>
      </c>
      <c r="I1798" t="s">
        <v>77</v>
      </c>
      <c r="J1798" t="s">
        <v>108</v>
      </c>
      <c r="K1798" t="s">
        <v>1285</v>
      </c>
      <c r="L1798" t="s">
        <v>74</v>
      </c>
      <c r="M1798" t="s">
        <v>74</v>
      </c>
      <c r="N1798" t="s">
        <v>101</v>
      </c>
      <c r="O1798" t="s">
        <v>82</v>
      </c>
      <c r="P1798" t="s">
        <v>88</v>
      </c>
      <c r="Q1798" t="s">
        <v>73</v>
      </c>
      <c r="R1798" t="s">
        <v>1747</v>
      </c>
      <c r="S1798" t="s">
        <v>116</v>
      </c>
      <c r="T1798" t="s">
        <v>1116</v>
      </c>
    </row>
    <row r="1799" spans="1:20" x14ac:dyDescent="0.25">
      <c r="A1799" s="1">
        <v>4357</v>
      </c>
      <c r="B1799" t="s">
        <v>22</v>
      </c>
      <c r="C1799" t="s">
        <v>40</v>
      </c>
      <c r="D1799" t="s">
        <v>57</v>
      </c>
      <c r="E1799" t="s">
        <v>48</v>
      </c>
      <c r="F1799" t="s">
        <v>73</v>
      </c>
      <c r="G1799" t="s">
        <v>96</v>
      </c>
      <c r="H1799" t="s">
        <v>595</v>
      </c>
      <c r="I1799" t="s">
        <v>103</v>
      </c>
      <c r="J1799" t="s">
        <v>119</v>
      </c>
      <c r="K1799" t="s">
        <v>1293</v>
      </c>
      <c r="L1799" t="s">
        <v>74</v>
      </c>
      <c r="M1799" t="s">
        <v>126</v>
      </c>
      <c r="N1799" t="s">
        <v>131</v>
      </c>
      <c r="O1799" t="s">
        <v>98</v>
      </c>
      <c r="P1799" t="s">
        <v>842</v>
      </c>
      <c r="Q1799" t="s">
        <v>73</v>
      </c>
      <c r="R1799" t="s">
        <v>1758</v>
      </c>
      <c r="S1799" t="s">
        <v>89</v>
      </c>
      <c r="T1799" t="s">
        <v>83</v>
      </c>
    </row>
    <row r="1800" spans="1:20" x14ac:dyDescent="0.25">
      <c r="A1800" s="1">
        <v>4358</v>
      </c>
      <c r="B1800" t="s">
        <v>22</v>
      </c>
      <c r="C1800" t="s">
        <v>29</v>
      </c>
      <c r="D1800" t="s">
        <v>57</v>
      </c>
      <c r="E1800" t="s">
        <v>71</v>
      </c>
      <c r="F1800" t="s">
        <v>74</v>
      </c>
      <c r="G1800" t="s">
        <v>99</v>
      </c>
      <c r="H1800" t="s">
        <v>174</v>
      </c>
      <c r="I1800" t="s">
        <v>77</v>
      </c>
      <c r="J1800" t="s">
        <v>107</v>
      </c>
      <c r="K1800" t="s">
        <v>1152</v>
      </c>
      <c r="L1800" t="s">
        <v>74</v>
      </c>
      <c r="M1800" t="s">
        <v>74</v>
      </c>
      <c r="N1800" t="s">
        <v>126</v>
      </c>
      <c r="O1800" t="s">
        <v>108</v>
      </c>
      <c r="P1800" t="s">
        <v>1252</v>
      </c>
      <c r="Q1800" t="s">
        <v>74</v>
      </c>
      <c r="R1800" t="s">
        <v>1571</v>
      </c>
      <c r="S1800" t="s">
        <v>106</v>
      </c>
      <c r="T1800" t="s">
        <v>87</v>
      </c>
    </row>
    <row r="1801" spans="1:20" x14ac:dyDescent="0.25">
      <c r="A1801" s="1">
        <v>4359</v>
      </c>
      <c r="B1801" t="s">
        <v>22</v>
      </c>
      <c r="C1801" t="s">
        <v>31</v>
      </c>
      <c r="D1801" t="s">
        <v>57</v>
      </c>
      <c r="E1801" t="s">
        <v>69</v>
      </c>
      <c r="F1801" t="s">
        <v>73</v>
      </c>
      <c r="G1801" t="s">
        <v>75</v>
      </c>
      <c r="H1801" t="s">
        <v>701</v>
      </c>
      <c r="I1801" t="s">
        <v>92</v>
      </c>
      <c r="J1801" t="s">
        <v>91</v>
      </c>
      <c r="K1801" t="s">
        <v>1178</v>
      </c>
      <c r="L1801" t="s">
        <v>126</v>
      </c>
      <c r="M1801" t="s">
        <v>74</v>
      </c>
      <c r="N1801" t="s">
        <v>1116</v>
      </c>
      <c r="O1801" t="s">
        <v>107</v>
      </c>
      <c r="P1801" t="s">
        <v>1168</v>
      </c>
      <c r="Q1801" t="s">
        <v>73</v>
      </c>
      <c r="R1801" t="s">
        <v>2018</v>
      </c>
      <c r="S1801" t="s">
        <v>106</v>
      </c>
      <c r="T1801" t="s">
        <v>1116</v>
      </c>
    </row>
    <row r="1802" spans="1:20" x14ac:dyDescent="0.25">
      <c r="A1802" s="1">
        <v>4360</v>
      </c>
      <c r="B1802" t="s">
        <v>22</v>
      </c>
      <c r="C1802" t="s">
        <v>32</v>
      </c>
      <c r="D1802" t="s">
        <v>57</v>
      </c>
      <c r="E1802" t="s">
        <v>65</v>
      </c>
      <c r="F1802" t="s">
        <v>73</v>
      </c>
      <c r="G1802" t="s">
        <v>83</v>
      </c>
      <c r="H1802" t="s">
        <v>575</v>
      </c>
      <c r="I1802" t="s">
        <v>77</v>
      </c>
      <c r="J1802" t="s">
        <v>97</v>
      </c>
      <c r="K1802" t="s">
        <v>1295</v>
      </c>
      <c r="L1802" t="s">
        <v>73</v>
      </c>
      <c r="M1802" t="s">
        <v>73</v>
      </c>
      <c r="N1802" t="s">
        <v>1116</v>
      </c>
      <c r="O1802" t="s">
        <v>103</v>
      </c>
      <c r="P1802" t="s">
        <v>260</v>
      </c>
      <c r="Q1802" t="s">
        <v>73</v>
      </c>
      <c r="R1802" t="s">
        <v>2119</v>
      </c>
      <c r="S1802" t="s">
        <v>106</v>
      </c>
      <c r="T1802" t="s">
        <v>131</v>
      </c>
    </row>
    <row r="1803" spans="1:20" x14ac:dyDescent="0.25">
      <c r="A1803" s="1">
        <v>4361</v>
      </c>
      <c r="B1803" t="s">
        <v>22</v>
      </c>
      <c r="C1803" t="s">
        <v>33</v>
      </c>
      <c r="D1803" t="s">
        <v>57</v>
      </c>
      <c r="E1803" t="s">
        <v>50</v>
      </c>
      <c r="F1803" t="s">
        <v>74</v>
      </c>
      <c r="G1803" t="s">
        <v>102</v>
      </c>
      <c r="H1803" t="s">
        <v>585</v>
      </c>
      <c r="I1803" t="s">
        <v>90</v>
      </c>
      <c r="J1803" t="s">
        <v>108</v>
      </c>
      <c r="K1803" t="s">
        <v>1255</v>
      </c>
      <c r="L1803" t="s">
        <v>73</v>
      </c>
      <c r="M1803" t="s">
        <v>73</v>
      </c>
      <c r="N1803" t="s">
        <v>73</v>
      </c>
      <c r="O1803" t="s">
        <v>99</v>
      </c>
      <c r="P1803" t="s">
        <v>1005</v>
      </c>
      <c r="Q1803" t="s">
        <v>101</v>
      </c>
      <c r="R1803" t="s">
        <v>2010</v>
      </c>
      <c r="S1803" t="s">
        <v>78</v>
      </c>
      <c r="T1803" t="s">
        <v>101</v>
      </c>
    </row>
    <row r="1804" spans="1:20" x14ac:dyDescent="0.25">
      <c r="A1804" s="1">
        <v>4362</v>
      </c>
      <c r="B1804" t="s">
        <v>22</v>
      </c>
      <c r="C1804" t="s">
        <v>34</v>
      </c>
      <c r="D1804" t="s">
        <v>57</v>
      </c>
      <c r="E1804" t="s">
        <v>41</v>
      </c>
      <c r="F1804" t="s">
        <v>74</v>
      </c>
      <c r="G1804" t="s">
        <v>78</v>
      </c>
      <c r="H1804" t="s">
        <v>597</v>
      </c>
      <c r="I1804" t="s">
        <v>85</v>
      </c>
      <c r="J1804" t="s">
        <v>99</v>
      </c>
      <c r="K1804" t="s">
        <v>609</v>
      </c>
      <c r="L1804" t="s">
        <v>74</v>
      </c>
      <c r="M1804" t="s">
        <v>74</v>
      </c>
      <c r="N1804" t="s">
        <v>126</v>
      </c>
      <c r="O1804" t="s">
        <v>77</v>
      </c>
      <c r="P1804" t="s">
        <v>120</v>
      </c>
      <c r="Q1804" t="s">
        <v>73</v>
      </c>
      <c r="R1804" t="s">
        <v>912</v>
      </c>
      <c r="S1804" t="s">
        <v>85</v>
      </c>
      <c r="T1804" t="s">
        <v>1116</v>
      </c>
    </row>
    <row r="1805" spans="1:20" x14ac:dyDescent="0.25">
      <c r="A1805" s="1">
        <v>4363</v>
      </c>
      <c r="B1805" t="s">
        <v>22</v>
      </c>
      <c r="C1805" t="s">
        <v>35</v>
      </c>
      <c r="D1805" t="s">
        <v>57</v>
      </c>
      <c r="E1805" t="s">
        <v>67</v>
      </c>
      <c r="F1805" t="s">
        <v>73</v>
      </c>
      <c r="G1805" t="s">
        <v>79</v>
      </c>
      <c r="H1805" t="s">
        <v>157</v>
      </c>
      <c r="I1805" t="s">
        <v>113</v>
      </c>
      <c r="J1805" t="s">
        <v>110</v>
      </c>
      <c r="K1805" t="s">
        <v>1257</v>
      </c>
      <c r="L1805" t="s">
        <v>126</v>
      </c>
      <c r="M1805" t="s">
        <v>74</v>
      </c>
      <c r="N1805" t="s">
        <v>74</v>
      </c>
      <c r="O1805" t="s">
        <v>75</v>
      </c>
      <c r="P1805" t="s">
        <v>297</v>
      </c>
      <c r="Q1805" t="s">
        <v>126</v>
      </c>
      <c r="R1805" t="s">
        <v>835</v>
      </c>
      <c r="S1805" t="s">
        <v>78</v>
      </c>
      <c r="T1805" t="s">
        <v>101</v>
      </c>
    </row>
    <row r="1806" spans="1:20" x14ac:dyDescent="0.25">
      <c r="A1806" s="1">
        <v>4364</v>
      </c>
      <c r="B1806" t="s">
        <v>22</v>
      </c>
      <c r="C1806" t="s">
        <v>36</v>
      </c>
      <c r="D1806" t="s">
        <v>57</v>
      </c>
      <c r="E1806" t="s">
        <v>47</v>
      </c>
      <c r="F1806" t="s">
        <v>74</v>
      </c>
      <c r="G1806" t="s">
        <v>98</v>
      </c>
      <c r="H1806" t="s">
        <v>422</v>
      </c>
      <c r="I1806" t="s">
        <v>81</v>
      </c>
      <c r="J1806" t="s">
        <v>86</v>
      </c>
      <c r="K1806" t="s">
        <v>782</v>
      </c>
      <c r="L1806" t="s">
        <v>74</v>
      </c>
      <c r="M1806" t="s">
        <v>73</v>
      </c>
      <c r="N1806" t="s">
        <v>101</v>
      </c>
      <c r="O1806" t="s">
        <v>107</v>
      </c>
      <c r="P1806" t="s">
        <v>1323</v>
      </c>
      <c r="Q1806" t="s">
        <v>74</v>
      </c>
      <c r="R1806" t="s">
        <v>2210</v>
      </c>
      <c r="S1806" t="s">
        <v>82</v>
      </c>
      <c r="T1806" t="s">
        <v>131</v>
      </c>
    </row>
    <row r="1807" spans="1:20" x14ac:dyDescent="0.25">
      <c r="A1807" s="1">
        <v>4365</v>
      </c>
      <c r="B1807" t="s">
        <v>22</v>
      </c>
      <c r="C1807" t="s">
        <v>37</v>
      </c>
      <c r="D1807" t="s">
        <v>57</v>
      </c>
      <c r="E1807" t="s">
        <v>56</v>
      </c>
      <c r="F1807" t="s">
        <v>73</v>
      </c>
      <c r="G1807" t="s">
        <v>94</v>
      </c>
      <c r="H1807" t="s">
        <v>295</v>
      </c>
      <c r="I1807" t="s">
        <v>77</v>
      </c>
      <c r="J1807" t="s">
        <v>93</v>
      </c>
      <c r="K1807" t="s">
        <v>1291</v>
      </c>
      <c r="L1807" t="s">
        <v>126</v>
      </c>
      <c r="M1807" t="s">
        <v>73</v>
      </c>
      <c r="N1807" t="s">
        <v>126</v>
      </c>
      <c r="O1807" t="s">
        <v>75</v>
      </c>
      <c r="P1807" t="s">
        <v>138</v>
      </c>
      <c r="Q1807" t="s">
        <v>126</v>
      </c>
      <c r="R1807" t="s">
        <v>1528</v>
      </c>
      <c r="S1807" t="s">
        <v>78</v>
      </c>
      <c r="T1807" t="s">
        <v>83</v>
      </c>
    </row>
    <row r="1808" spans="1:20" x14ac:dyDescent="0.25">
      <c r="A1808" s="1">
        <v>4366</v>
      </c>
      <c r="B1808" t="s">
        <v>22</v>
      </c>
      <c r="C1808" t="s">
        <v>38</v>
      </c>
      <c r="D1808" t="s">
        <v>57</v>
      </c>
      <c r="E1808" t="s">
        <v>43</v>
      </c>
      <c r="F1808" t="s">
        <v>74</v>
      </c>
      <c r="G1808" t="s">
        <v>103</v>
      </c>
      <c r="H1808" t="s">
        <v>569</v>
      </c>
      <c r="I1808" t="s">
        <v>85</v>
      </c>
      <c r="J1808" t="s">
        <v>103</v>
      </c>
      <c r="K1808" t="s">
        <v>1178</v>
      </c>
      <c r="L1808" t="s">
        <v>74</v>
      </c>
      <c r="M1808" t="s">
        <v>73</v>
      </c>
      <c r="N1808" t="s">
        <v>101</v>
      </c>
      <c r="O1808" t="s">
        <v>80</v>
      </c>
      <c r="P1808" t="s">
        <v>1164</v>
      </c>
      <c r="Q1808" t="s">
        <v>73</v>
      </c>
      <c r="R1808" t="s">
        <v>2003</v>
      </c>
      <c r="S1808" t="s">
        <v>96</v>
      </c>
      <c r="T1808" t="s">
        <v>1116</v>
      </c>
    </row>
    <row r="1809" spans="1:20" x14ac:dyDescent="0.25">
      <c r="A1809" s="1">
        <v>4367</v>
      </c>
      <c r="B1809" t="s">
        <v>22</v>
      </c>
      <c r="C1809" t="s">
        <v>39</v>
      </c>
      <c r="D1809" t="s">
        <v>57</v>
      </c>
      <c r="E1809" t="s">
        <v>50</v>
      </c>
      <c r="F1809" t="s">
        <v>73</v>
      </c>
      <c r="G1809" t="s">
        <v>87</v>
      </c>
      <c r="H1809" t="s">
        <v>733</v>
      </c>
      <c r="I1809" t="s">
        <v>95</v>
      </c>
      <c r="J1809" t="s">
        <v>118</v>
      </c>
      <c r="K1809" t="s">
        <v>1280</v>
      </c>
      <c r="L1809" t="s">
        <v>74</v>
      </c>
      <c r="M1809" t="s">
        <v>74</v>
      </c>
      <c r="N1809" t="s">
        <v>74</v>
      </c>
      <c r="O1809" t="s">
        <v>114</v>
      </c>
      <c r="P1809" t="s">
        <v>133</v>
      </c>
      <c r="Q1809" t="s">
        <v>73</v>
      </c>
      <c r="R1809" t="s">
        <v>2069</v>
      </c>
      <c r="S1809" t="s">
        <v>96</v>
      </c>
      <c r="T1809" t="s">
        <v>1116</v>
      </c>
    </row>
    <row r="1810" spans="1:20" x14ac:dyDescent="0.25">
      <c r="A1810" s="1">
        <v>4368</v>
      </c>
      <c r="B1810" t="s">
        <v>22</v>
      </c>
      <c r="C1810" t="s">
        <v>24</v>
      </c>
      <c r="D1810" t="s">
        <v>58</v>
      </c>
      <c r="E1810" t="s">
        <v>65</v>
      </c>
      <c r="F1810" t="s">
        <v>73</v>
      </c>
      <c r="G1810" t="s">
        <v>82</v>
      </c>
      <c r="H1810" t="s">
        <v>1000</v>
      </c>
      <c r="I1810" t="s">
        <v>113</v>
      </c>
      <c r="J1810" t="s">
        <v>104</v>
      </c>
      <c r="K1810" t="s">
        <v>1204</v>
      </c>
      <c r="L1810" t="s">
        <v>73</v>
      </c>
      <c r="M1810" t="s">
        <v>101</v>
      </c>
      <c r="N1810" t="s">
        <v>74</v>
      </c>
      <c r="O1810" t="s">
        <v>102</v>
      </c>
      <c r="P1810" t="s">
        <v>949</v>
      </c>
      <c r="Q1810" t="s">
        <v>74</v>
      </c>
      <c r="R1810" t="s">
        <v>1898</v>
      </c>
      <c r="S1810" t="s">
        <v>116</v>
      </c>
      <c r="T1810" t="s">
        <v>131</v>
      </c>
    </row>
    <row r="1811" spans="1:20" x14ac:dyDescent="0.25">
      <c r="A1811" s="1">
        <v>4369</v>
      </c>
      <c r="B1811" t="s">
        <v>22</v>
      </c>
      <c r="C1811" t="s">
        <v>25</v>
      </c>
      <c r="D1811" t="s">
        <v>58</v>
      </c>
      <c r="E1811" t="s">
        <v>41</v>
      </c>
      <c r="F1811" t="s">
        <v>74</v>
      </c>
      <c r="G1811" t="s">
        <v>73</v>
      </c>
      <c r="H1811" t="s">
        <v>508</v>
      </c>
      <c r="I1811" t="s">
        <v>75</v>
      </c>
      <c r="J1811" t="s">
        <v>86</v>
      </c>
      <c r="K1811" t="s">
        <v>357</v>
      </c>
      <c r="L1811" t="s">
        <v>73</v>
      </c>
      <c r="M1811" t="s">
        <v>74</v>
      </c>
      <c r="N1811" t="s">
        <v>74</v>
      </c>
      <c r="O1811" t="s">
        <v>106</v>
      </c>
      <c r="P1811" t="s">
        <v>128</v>
      </c>
      <c r="Q1811" t="s">
        <v>73</v>
      </c>
      <c r="R1811" t="s">
        <v>1441</v>
      </c>
      <c r="S1811" t="s">
        <v>85</v>
      </c>
      <c r="T1811" t="s">
        <v>101</v>
      </c>
    </row>
    <row r="1812" spans="1:20" x14ac:dyDescent="0.25">
      <c r="A1812" s="1">
        <v>4370</v>
      </c>
      <c r="B1812" t="s">
        <v>22</v>
      </c>
      <c r="C1812" t="s">
        <v>26</v>
      </c>
      <c r="D1812" t="s">
        <v>58</v>
      </c>
      <c r="E1812" t="s">
        <v>57</v>
      </c>
      <c r="F1812" t="s">
        <v>74</v>
      </c>
      <c r="G1812" t="s">
        <v>102</v>
      </c>
      <c r="H1812" t="s">
        <v>566</v>
      </c>
      <c r="I1812" t="s">
        <v>81</v>
      </c>
      <c r="J1812" t="s">
        <v>79</v>
      </c>
      <c r="K1812" t="s">
        <v>1131</v>
      </c>
      <c r="L1812" t="s">
        <v>126</v>
      </c>
      <c r="M1812" t="s">
        <v>73</v>
      </c>
      <c r="N1812" t="s">
        <v>126</v>
      </c>
      <c r="O1812" t="s">
        <v>90</v>
      </c>
      <c r="P1812" t="s">
        <v>1101</v>
      </c>
      <c r="Q1812" t="s">
        <v>74</v>
      </c>
      <c r="R1812" t="s">
        <v>1433</v>
      </c>
      <c r="S1812" t="s">
        <v>82</v>
      </c>
      <c r="T1812" t="s">
        <v>76</v>
      </c>
    </row>
    <row r="1813" spans="1:20" x14ac:dyDescent="0.25">
      <c r="A1813" s="1">
        <v>4371</v>
      </c>
      <c r="B1813" t="s">
        <v>22</v>
      </c>
      <c r="C1813" t="s">
        <v>27</v>
      </c>
      <c r="D1813" t="s">
        <v>58</v>
      </c>
      <c r="E1813" t="s">
        <v>60</v>
      </c>
      <c r="F1813" t="s">
        <v>74</v>
      </c>
      <c r="G1813" t="s">
        <v>95</v>
      </c>
      <c r="H1813" t="s">
        <v>525</v>
      </c>
      <c r="I1813" t="s">
        <v>111</v>
      </c>
      <c r="J1813" t="s">
        <v>125</v>
      </c>
      <c r="K1813" t="s">
        <v>1330</v>
      </c>
      <c r="L1813" t="s">
        <v>101</v>
      </c>
      <c r="M1813" t="s">
        <v>73</v>
      </c>
      <c r="N1813" t="s">
        <v>1116</v>
      </c>
      <c r="O1813" t="s">
        <v>75</v>
      </c>
      <c r="P1813" t="s">
        <v>128</v>
      </c>
      <c r="Q1813" t="s">
        <v>73</v>
      </c>
      <c r="R1813" t="s">
        <v>2092</v>
      </c>
      <c r="S1813" t="s">
        <v>89</v>
      </c>
      <c r="T1813" t="s">
        <v>117</v>
      </c>
    </row>
    <row r="1814" spans="1:20" x14ac:dyDescent="0.25">
      <c r="A1814" s="1">
        <v>4372</v>
      </c>
      <c r="B1814" t="s">
        <v>22</v>
      </c>
      <c r="C1814" t="s">
        <v>28</v>
      </c>
      <c r="D1814" t="s">
        <v>58</v>
      </c>
      <c r="E1814" t="s">
        <v>69</v>
      </c>
      <c r="F1814" t="s">
        <v>73</v>
      </c>
      <c r="G1814" t="s">
        <v>95</v>
      </c>
      <c r="H1814" t="s">
        <v>825</v>
      </c>
      <c r="I1814" t="s">
        <v>82</v>
      </c>
      <c r="J1814" t="s">
        <v>98</v>
      </c>
      <c r="K1814" t="s">
        <v>1227</v>
      </c>
      <c r="L1814" t="s">
        <v>101</v>
      </c>
      <c r="M1814" t="s">
        <v>73</v>
      </c>
      <c r="N1814" t="s">
        <v>126</v>
      </c>
      <c r="O1814" t="s">
        <v>107</v>
      </c>
      <c r="P1814" t="s">
        <v>1124</v>
      </c>
      <c r="Q1814" t="s">
        <v>74</v>
      </c>
      <c r="R1814" t="s">
        <v>866</v>
      </c>
      <c r="S1814" t="s">
        <v>85</v>
      </c>
      <c r="T1814" t="s">
        <v>76</v>
      </c>
    </row>
    <row r="1815" spans="1:20" x14ac:dyDescent="0.25">
      <c r="A1815" s="1">
        <v>4373</v>
      </c>
      <c r="B1815" t="s">
        <v>22</v>
      </c>
      <c r="C1815" t="s">
        <v>40</v>
      </c>
      <c r="D1815" t="s">
        <v>58</v>
      </c>
      <c r="E1815" t="s">
        <v>50</v>
      </c>
      <c r="F1815" t="s">
        <v>73</v>
      </c>
      <c r="G1815" t="s">
        <v>90</v>
      </c>
      <c r="H1815" t="s">
        <v>244</v>
      </c>
      <c r="I1815" t="s">
        <v>114</v>
      </c>
      <c r="J1815" t="s">
        <v>88</v>
      </c>
      <c r="K1815" t="s">
        <v>1263</v>
      </c>
      <c r="L1815" t="s">
        <v>126</v>
      </c>
      <c r="M1815" t="s">
        <v>74</v>
      </c>
      <c r="N1815" t="s">
        <v>126</v>
      </c>
      <c r="O1815" t="s">
        <v>75</v>
      </c>
      <c r="P1815" t="s">
        <v>138</v>
      </c>
      <c r="Q1815" t="s">
        <v>73</v>
      </c>
      <c r="R1815" t="s">
        <v>1829</v>
      </c>
      <c r="S1815" t="s">
        <v>78</v>
      </c>
      <c r="T1815" t="s">
        <v>101</v>
      </c>
    </row>
    <row r="1816" spans="1:20" x14ac:dyDescent="0.25">
      <c r="A1816" s="1">
        <v>4374</v>
      </c>
      <c r="B1816" t="s">
        <v>22</v>
      </c>
      <c r="C1816" t="s">
        <v>29</v>
      </c>
      <c r="D1816" t="s">
        <v>58</v>
      </c>
      <c r="E1816" t="s">
        <v>68</v>
      </c>
      <c r="F1816" t="s">
        <v>73</v>
      </c>
      <c r="G1816" t="s">
        <v>78</v>
      </c>
      <c r="H1816" t="s">
        <v>669</v>
      </c>
      <c r="I1816" t="s">
        <v>106</v>
      </c>
      <c r="J1816" t="s">
        <v>86</v>
      </c>
      <c r="K1816" t="s">
        <v>1018</v>
      </c>
      <c r="L1816" t="s">
        <v>74</v>
      </c>
      <c r="M1816" t="s">
        <v>126</v>
      </c>
      <c r="N1816" t="s">
        <v>76</v>
      </c>
      <c r="O1816" t="s">
        <v>77</v>
      </c>
      <c r="P1816" t="s">
        <v>396</v>
      </c>
      <c r="Q1816" t="s">
        <v>73</v>
      </c>
      <c r="R1816" t="s">
        <v>1407</v>
      </c>
      <c r="S1816" t="s">
        <v>116</v>
      </c>
      <c r="T1816" t="s">
        <v>101</v>
      </c>
    </row>
    <row r="1817" spans="1:20" x14ac:dyDescent="0.25">
      <c r="A1817" s="1">
        <v>4375</v>
      </c>
      <c r="B1817" t="s">
        <v>22</v>
      </c>
      <c r="C1817" t="s">
        <v>30</v>
      </c>
      <c r="D1817" t="s">
        <v>58</v>
      </c>
      <c r="E1817" t="s">
        <v>52</v>
      </c>
      <c r="F1817" t="s">
        <v>74</v>
      </c>
      <c r="G1817" t="s">
        <v>86</v>
      </c>
      <c r="H1817" t="s">
        <v>652</v>
      </c>
      <c r="I1817" t="s">
        <v>81</v>
      </c>
      <c r="J1817" t="s">
        <v>79</v>
      </c>
      <c r="K1817" t="s">
        <v>1138</v>
      </c>
      <c r="L1817" t="s">
        <v>74</v>
      </c>
      <c r="M1817" t="s">
        <v>73</v>
      </c>
      <c r="N1817" t="s">
        <v>101</v>
      </c>
      <c r="O1817" t="s">
        <v>99</v>
      </c>
      <c r="P1817" t="s">
        <v>180</v>
      </c>
      <c r="Q1817" t="s">
        <v>126</v>
      </c>
      <c r="R1817" t="s">
        <v>1906</v>
      </c>
      <c r="S1817" t="s">
        <v>87</v>
      </c>
      <c r="T1817" t="s">
        <v>126</v>
      </c>
    </row>
    <row r="1818" spans="1:20" x14ac:dyDescent="0.25">
      <c r="A1818" s="1">
        <v>4376</v>
      </c>
      <c r="B1818" t="s">
        <v>22</v>
      </c>
      <c r="C1818" t="s">
        <v>31</v>
      </c>
      <c r="D1818" t="s">
        <v>58</v>
      </c>
      <c r="E1818" t="s">
        <v>64</v>
      </c>
      <c r="F1818" t="s">
        <v>73</v>
      </c>
      <c r="G1818" t="s">
        <v>110</v>
      </c>
      <c r="H1818" t="s">
        <v>905</v>
      </c>
      <c r="I1818" t="s">
        <v>114</v>
      </c>
      <c r="J1818" t="s">
        <v>111</v>
      </c>
      <c r="K1818" t="s">
        <v>1181</v>
      </c>
      <c r="L1818" t="s">
        <v>1116</v>
      </c>
      <c r="M1818" t="s">
        <v>73</v>
      </c>
      <c r="N1818" t="s">
        <v>73</v>
      </c>
      <c r="O1818" t="s">
        <v>93</v>
      </c>
      <c r="P1818" t="s">
        <v>1101</v>
      </c>
      <c r="Q1818" t="s">
        <v>126</v>
      </c>
      <c r="R1818" t="s">
        <v>1860</v>
      </c>
      <c r="S1818" t="s">
        <v>85</v>
      </c>
      <c r="T1818" t="s">
        <v>76</v>
      </c>
    </row>
    <row r="1819" spans="1:20" x14ac:dyDescent="0.25">
      <c r="A1819" s="1">
        <v>4377</v>
      </c>
      <c r="B1819" t="s">
        <v>22</v>
      </c>
      <c r="C1819" t="s">
        <v>32</v>
      </c>
      <c r="D1819" t="s">
        <v>58</v>
      </c>
      <c r="E1819" t="s">
        <v>69</v>
      </c>
      <c r="F1819" t="s">
        <v>74</v>
      </c>
      <c r="G1819" t="s">
        <v>95</v>
      </c>
      <c r="H1819" t="s">
        <v>448</v>
      </c>
      <c r="I1819" t="s">
        <v>75</v>
      </c>
      <c r="J1819" t="s">
        <v>92</v>
      </c>
      <c r="K1819" t="s">
        <v>1101</v>
      </c>
      <c r="L1819" t="s">
        <v>101</v>
      </c>
      <c r="M1819" t="s">
        <v>73</v>
      </c>
      <c r="N1819" t="s">
        <v>1116</v>
      </c>
      <c r="O1819" t="s">
        <v>93</v>
      </c>
      <c r="P1819" t="s">
        <v>1278</v>
      </c>
      <c r="Q1819" t="s">
        <v>74</v>
      </c>
      <c r="R1819" t="s">
        <v>1935</v>
      </c>
      <c r="S1819" t="s">
        <v>87</v>
      </c>
      <c r="T1819" t="s">
        <v>126</v>
      </c>
    </row>
    <row r="1820" spans="1:20" x14ac:dyDescent="0.25">
      <c r="A1820" s="1">
        <v>4378</v>
      </c>
      <c r="B1820" t="s">
        <v>22</v>
      </c>
      <c r="C1820" t="s">
        <v>33</v>
      </c>
      <c r="D1820" t="s">
        <v>58</v>
      </c>
      <c r="E1820" t="s">
        <v>56</v>
      </c>
      <c r="F1820" t="s">
        <v>74</v>
      </c>
      <c r="G1820" t="s">
        <v>122</v>
      </c>
      <c r="H1820" t="s">
        <v>630</v>
      </c>
      <c r="I1820" t="s">
        <v>108</v>
      </c>
      <c r="J1820" t="s">
        <v>119</v>
      </c>
      <c r="K1820" t="s">
        <v>1396</v>
      </c>
      <c r="L1820" t="s">
        <v>83</v>
      </c>
      <c r="M1820" t="s">
        <v>101</v>
      </c>
      <c r="N1820" t="s">
        <v>101</v>
      </c>
      <c r="O1820" t="s">
        <v>90</v>
      </c>
      <c r="P1820" t="s">
        <v>894</v>
      </c>
      <c r="Q1820" t="s">
        <v>73</v>
      </c>
      <c r="R1820" t="s">
        <v>1628</v>
      </c>
      <c r="S1820" t="s">
        <v>78</v>
      </c>
      <c r="T1820" t="s">
        <v>131</v>
      </c>
    </row>
    <row r="1821" spans="1:20" x14ac:dyDescent="0.25">
      <c r="A1821" s="1">
        <v>4379</v>
      </c>
      <c r="B1821" t="s">
        <v>22</v>
      </c>
      <c r="C1821" t="s">
        <v>35</v>
      </c>
      <c r="D1821" t="s">
        <v>58</v>
      </c>
      <c r="E1821" t="s">
        <v>51</v>
      </c>
      <c r="F1821" t="s">
        <v>73</v>
      </c>
      <c r="G1821" t="s">
        <v>89</v>
      </c>
      <c r="H1821" t="s">
        <v>668</v>
      </c>
      <c r="I1821" t="s">
        <v>90</v>
      </c>
      <c r="J1821" t="s">
        <v>93</v>
      </c>
      <c r="K1821" t="s">
        <v>1216</v>
      </c>
      <c r="L1821" t="s">
        <v>74</v>
      </c>
      <c r="M1821" t="s">
        <v>74</v>
      </c>
      <c r="N1821" t="s">
        <v>1116</v>
      </c>
      <c r="O1821" t="s">
        <v>92</v>
      </c>
      <c r="P1821" t="s">
        <v>206</v>
      </c>
      <c r="Q1821" t="s">
        <v>73</v>
      </c>
      <c r="R1821" t="s">
        <v>1500</v>
      </c>
      <c r="S1821" t="s">
        <v>85</v>
      </c>
      <c r="T1821" t="s">
        <v>126</v>
      </c>
    </row>
    <row r="1822" spans="1:20" x14ac:dyDescent="0.25">
      <c r="A1822" s="1">
        <v>4380</v>
      </c>
      <c r="B1822" t="s">
        <v>22</v>
      </c>
      <c r="C1822" t="s">
        <v>36</v>
      </c>
      <c r="D1822" t="s">
        <v>58</v>
      </c>
      <c r="E1822" t="s">
        <v>46</v>
      </c>
      <c r="F1822" t="s">
        <v>73</v>
      </c>
      <c r="G1822" t="s">
        <v>106</v>
      </c>
      <c r="H1822" t="s">
        <v>642</v>
      </c>
      <c r="I1822" t="s">
        <v>89</v>
      </c>
      <c r="J1822" t="s">
        <v>79</v>
      </c>
      <c r="K1822" t="s">
        <v>544</v>
      </c>
      <c r="L1822" t="s">
        <v>74</v>
      </c>
      <c r="M1822" t="s">
        <v>101</v>
      </c>
      <c r="N1822" t="s">
        <v>74</v>
      </c>
      <c r="O1822" t="s">
        <v>80</v>
      </c>
      <c r="P1822" t="s">
        <v>1327</v>
      </c>
      <c r="Q1822" t="s">
        <v>73</v>
      </c>
      <c r="R1822" t="s">
        <v>1647</v>
      </c>
      <c r="S1822" t="s">
        <v>89</v>
      </c>
      <c r="T1822" t="s">
        <v>76</v>
      </c>
    </row>
    <row r="1823" spans="1:20" x14ac:dyDescent="0.25">
      <c r="A1823" s="1">
        <v>4381</v>
      </c>
      <c r="B1823" t="s">
        <v>22</v>
      </c>
      <c r="C1823" t="s">
        <v>37</v>
      </c>
      <c r="D1823" t="s">
        <v>58</v>
      </c>
      <c r="E1823" t="s">
        <v>66</v>
      </c>
      <c r="F1823" t="s">
        <v>74</v>
      </c>
      <c r="G1823" t="s">
        <v>79</v>
      </c>
      <c r="H1823" t="s">
        <v>383</v>
      </c>
      <c r="I1823" t="s">
        <v>77</v>
      </c>
      <c r="J1823" t="s">
        <v>95</v>
      </c>
      <c r="K1823" t="s">
        <v>1170</v>
      </c>
      <c r="L1823" t="s">
        <v>73</v>
      </c>
      <c r="M1823" t="s">
        <v>74</v>
      </c>
      <c r="N1823" t="s">
        <v>73</v>
      </c>
      <c r="O1823" t="s">
        <v>79</v>
      </c>
      <c r="P1823" t="s">
        <v>885</v>
      </c>
      <c r="Q1823" t="s">
        <v>101</v>
      </c>
      <c r="R1823" t="s">
        <v>1779</v>
      </c>
      <c r="S1823" t="s">
        <v>82</v>
      </c>
      <c r="T1823" t="s">
        <v>1116</v>
      </c>
    </row>
    <row r="1824" spans="1:20" x14ac:dyDescent="0.25">
      <c r="A1824" s="1">
        <v>4382</v>
      </c>
      <c r="B1824" t="s">
        <v>22</v>
      </c>
      <c r="C1824" t="s">
        <v>38</v>
      </c>
      <c r="D1824" t="s">
        <v>58</v>
      </c>
      <c r="E1824" t="s">
        <v>41</v>
      </c>
      <c r="F1824" t="s">
        <v>73</v>
      </c>
      <c r="G1824" t="s">
        <v>87</v>
      </c>
      <c r="H1824" t="s">
        <v>515</v>
      </c>
      <c r="I1824" t="s">
        <v>81</v>
      </c>
      <c r="J1824" t="s">
        <v>95</v>
      </c>
      <c r="K1824" t="s">
        <v>1164</v>
      </c>
      <c r="L1824" t="s">
        <v>74</v>
      </c>
      <c r="M1824" t="s">
        <v>73</v>
      </c>
      <c r="N1824" t="s">
        <v>1116</v>
      </c>
      <c r="O1824" t="s">
        <v>81</v>
      </c>
      <c r="P1824" t="s">
        <v>817</v>
      </c>
      <c r="Q1824" t="s">
        <v>73</v>
      </c>
      <c r="R1824" t="s">
        <v>2245</v>
      </c>
      <c r="S1824" t="s">
        <v>116</v>
      </c>
      <c r="T1824" t="s">
        <v>126</v>
      </c>
    </row>
    <row r="1825" spans="1:20" x14ac:dyDescent="0.25">
      <c r="A1825" s="1">
        <v>4383</v>
      </c>
      <c r="B1825" t="s">
        <v>22</v>
      </c>
      <c r="C1825" t="s">
        <v>39</v>
      </c>
      <c r="D1825" t="s">
        <v>58</v>
      </c>
      <c r="E1825" t="s">
        <v>68</v>
      </c>
      <c r="F1825" t="s">
        <v>74</v>
      </c>
      <c r="G1825" t="s">
        <v>107</v>
      </c>
      <c r="H1825" t="s">
        <v>925</v>
      </c>
      <c r="I1825" t="s">
        <v>102</v>
      </c>
      <c r="J1825" t="s">
        <v>108</v>
      </c>
      <c r="K1825" t="s">
        <v>1266</v>
      </c>
      <c r="L1825" t="s">
        <v>101</v>
      </c>
      <c r="M1825" t="s">
        <v>101</v>
      </c>
      <c r="N1825" t="s">
        <v>101</v>
      </c>
      <c r="O1825" t="s">
        <v>103</v>
      </c>
      <c r="P1825" t="s">
        <v>772</v>
      </c>
      <c r="Q1825" t="s">
        <v>74</v>
      </c>
      <c r="R1825" t="s">
        <v>1556</v>
      </c>
      <c r="S1825" t="s">
        <v>116</v>
      </c>
      <c r="T1825" t="s">
        <v>101</v>
      </c>
    </row>
    <row r="1826" spans="1:20" x14ac:dyDescent="0.25">
      <c r="A1826" s="1">
        <v>4384</v>
      </c>
      <c r="B1826" t="s">
        <v>22</v>
      </c>
      <c r="C1826" t="s">
        <v>24</v>
      </c>
      <c r="D1826" t="s">
        <v>59</v>
      </c>
      <c r="E1826" t="s">
        <v>71</v>
      </c>
      <c r="F1826" t="s">
        <v>74</v>
      </c>
      <c r="G1826" t="s">
        <v>90</v>
      </c>
      <c r="H1826" t="s">
        <v>1087</v>
      </c>
      <c r="I1826" t="s">
        <v>90</v>
      </c>
      <c r="J1826" t="s">
        <v>105</v>
      </c>
      <c r="K1826" t="s">
        <v>1197</v>
      </c>
      <c r="L1826" t="s">
        <v>73</v>
      </c>
      <c r="M1826" t="s">
        <v>101</v>
      </c>
      <c r="N1826" t="s">
        <v>73</v>
      </c>
      <c r="O1826" t="s">
        <v>113</v>
      </c>
      <c r="P1826" t="s">
        <v>995</v>
      </c>
      <c r="Q1826" t="s">
        <v>74</v>
      </c>
      <c r="R1826" t="s">
        <v>1484</v>
      </c>
      <c r="S1826" t="s">
        <v>96</v>
      </c>
      <c r="T1826" t="s">
        <v>83</v>
      </c>
    </row>
    <row r="1827" spans="1:20" x14ac:dyDescent="0.25">
      <c r="A1827" s="1">
        <v>4385</v>
      </c>
      <c r="B1827" t="s">
        <v>22</v>
      </c>
      <c r="C1827" t="s">
        <v>25</v>
      </c>
      <c r="D1827" t="s">
        <v>59</v>
      </c>
      <c r="E1827" t="s">
        <v>62</v>
      </c>
      <c r="F1827" t="s">
        <v>73</v>
      </c>
      <c r="G1827" t="s">
        <v>85</v>
      </c>
      <c r="H1827" t="s">
        <v>156</v>
      </c>
      <c r="I1827" t="s">
        <v>114</v>
      </c>
      <c r="J1827" t="s">
        <v>88</v>
      </c>
      <c r="K1827" t="s">
        <v>1286</v>
      </c>
      <c r="L1827" t="s">
        <v>74</v>
      </c>
      <c r="M1827" t="s">
        <v>126</v>
      </c>
      <c r="N1827" t="s">
        <v>101</v>
      </c>
      <c r="O1827" t="s">
        <v>99</v>
      </c>
      <c r="P1827" t="s">
        <v>112</v>
      </c>
      <c r="Q1827" t="s">
        <v>73</v>
      </c>
      <c r="R1827" t="s">
        <v>2017</v>
      </c>
      <c r="S1827" t="s">
        <v>78</v>
      </c>
      <c r="T1827" t="s">
        <v>101</v>
      </c>
    </row>
    <row r="1828" spans="1:20" x14ac:dyDescent="0.25">
      <c r="A1828" s="1">
        <v>4386</v>
      </c>
      <c r="B1828" t="s">
        <v>22</v>
      </c>
      <c r="C1828" t="s">
        <v>26</v>
      </c>
      <c r="D1828" t="s">
        <v>59</v>
      </c>
      <c r="E1828" t="s">
        <v>65</v>
      </c>
      <c r="F1828" t="s">
        <v>74</v>
      </c>
      <c r="G1828" t="s">
        <v>90</v>
      </c>
      <c r="H1828" t="s">
        <v>144</v>
      </c>
      <c r="I1828" t="s">
        <v>86</v>
      </c>
      <c r="J1828" t="s">
        <v>91</v>
      </c>
      <c r="K1828" t="s">
        <v>1233</v>
      </c>
      <c r="L1828" t="s">
        <v>74</v>
      </c>
      <c r="M1828" t="s">
        <v>126</v>
      </c>
      <c r="N1828" t="s">
        <v>101</v>
      </c>
      <c r="O1828" t="s">
        <v>107</v>
      </c>
      <c r="P1828" t="s">
        <v>681</v>
      </c>
      <c r="Q1828" t="s">
        <v>74</v>
      </c>
      <c r="R1828" t="s">
        <v>1728</v>
      </c>
      <c r="S1828" t="s">
        <v>82</v>
      </c>
      <c r="T1828" t="s">
        <v>76</v>
      </c>
    </row>
    <row r="1829" spans="1:20" x14ac:dyDescent="0.25">
      <c r="A1829" s="1">
        <v>4387</v>
      </c>
      <c r="B1829" t="s">
        <v>22</v>
      </c>
      <c r="C1829" t="s">
        <v>27</v>
      </c>
      <c r="D1829" t="s">
        <v>59</v>
      </c>
      <c r="E1829" t="s">
        <v>63</v>
      </c>
      <c r="F1829" t="s">
        <v>73</v>
      </c>
      <c r="G1829" t="s">
        <v>105</v>
      </c>
      <c r="H1829" t="s">
        <v>698</v>
      </c>
      <c r="I1829" t="s">
        <v>102</v>
      </c>
      <c r="J1829" t="s">
        <v>80</v>
      </c>
      <c r="K1829" t="s">
        <v>1205</v>
      </c>
      <c r="L1829" t="s">
        <v>101</v>
      </c>
      <c r="M1829" t="s">
        <v>126</v>
      </c>
      <c r="N1829" t="s">
        <v>73</v>
      </c>
      <c r="O1829" t="s">
        <v>104</v>
      </c>
      <c r="P1829" t="s">
        <v>1126</v>
      </c>
      <c r="Q1829" t="s">
        <v>126</v>
      </c>
      <c r="R1829" t="s">
        <v>1482</v>
      </c>
      <c r="S1829" t="s">
        <v>106</v>
      </c>
      <c r="T1829" t="s">
        <v>78</v>
      </c>
    </row>
    <row r="1830" spans="1:20" x14ac:dyDescent="0.25">
      <c r="A1830" s="1">
        <v>4388</v>
      </c>
      <c r="B1830" t="s">
        <v>22</v>
      </c>
      <c r="C1830" t="s">
        <v>28</v>
      </c>
      <c r="D1830" t="s">
        <v>59</v>
      </c>
      <c r="E1830" t="s">
        <v>47</v>
      </c>
      <c r="F1830" t="s">
        <v>73</v>
      </c>
      <c r="G1830" t="s">
        <v>86</v>
      </c>
      <c r="H1830" t="s">
        <v>655</v>
      </c>
      <c r="I1830" t="s">
        <v>90</v>
      </c>
      <c r="J1830" t="s">
        <v>79</v>
      </c>
      <c r="K1830" t="s">
        <v>1149</v>
      </c>
      <c r="L1830" t="s">
        <v>74</v>
      </c>
      <c r="M1830" t="s">
        <v>74</v>
      </c>
      <c r="N1830" t="s">
        <v>126</v>
      </c>
      <c r="O1830" t="s">
        <v>92</v>
      </c>
      <c r="P1830" t="s">
        <v>842</v>
      </c>
      <c r="Q1830" t="s">
        <v>73</v>
      </c>
      <c r="R1830" t="s">
        <v>2014</v>
      </c>
      <c r="S1830" t="s">
        <v>116</v>
      </c>
      <c r="T1830" t="s">
        <v>126</v>
      </c>
    </row>
    <row r="1831" spans="1:20" x14ac:dyDescent="0.25">
      <c r="A1831" s="1">
        <v>4389</v>
      </c>
      <c r="B1831" t="s">
        <v>22</v>
      </c>
      <c r="C1831" t="s">
        <v>40</v>
      </c>
      <c r="D1831" t="s">
        <v>59</v>
      </c>
      <c r="E1831" t="s">
        <v>46</v>
      </c>
      <c r="F1831" t="s">
        <v>74</v>
      </c>
      <c r="G1831" t="s">
        <v>94</v>
      </c>
      <c r="H1831" t="s">
        <v>563</v>
      </c>
      <c r="I1831" t="s">
        <v>103</v>
      </c>
      <c r="J1831" t="s">
        <v>95</v>
      </c>
      <c r="K1831" t="s">
        <v>1166</v>
      </c>
      <c r="L1831" t="s">
        <v>101</v>
      </c>
      <c r="M1831" t="s">
        <v>74</v>
      </c>
      <c r="N1831" t="s">
        <v>126</v>
      </c>
      <c r="O1831" t="s">
        <v>95</v>
      </c>
      <c r="P1831" t="s">
        <v>1252</v>
      </c>
      <c r="Q1831" t="s">
        <v>74</v>
      </c>
      <c r="R1831" t="s">
        <v>1621</v>
      </c>
      <c r="S1831" t="s">
        <v>85</v>
      </c>
      <c r="T1831" t="s">
        <v>117</v>
      </c>
    </row>
    <row r="1832" spans="1:20" x14ac:dyDescent="0.25">
      <c r="A1832" s="1">
        <v>4390</v>
      </c>
      <c r="B1832" t="s">
        <v>22</v>
      </c>
      <c r="C1832" t="s">
        <v>29</v>
      </c>
      <c r="D1832" t="s">
        <v>59</v>
      </c>
      <c r="E1832" t="s">
        <v>51</v>
      </c>
      <c r="F1832" t="s">
        <v>74</v>
      </c>
      <c r="G1832" t="s">
        <v>107</v>
      </c>
      <c r="H1832" t="s">
        <v>841</v>
      </c>
      <c r="I1832" t="s">
        <v>81</v>
      </c>
      <c r="J1832" t="s">
        <v>103</v>
      </c>
      <c r="K1832" t="s">
        <v>1182</v>
      </c>
      <c r="L1832" t="s">
        <v>126</v>
      </c>
      <c r="M1832" t="s">
        <v>73</v>
      </c>
      <c r="N1832" t="s">
        <v>74</v>
      </c>
      <c r="O1832" t="s">
        <v>80</v>
      </c>
      <c r="P1832" t="s">
        <v>1285</v>
      </c>
      <c r="Q1832" t="s">
        <v>74</v>
      </c>
      <c r="R1832" t="s">
        <v>1943</v>
      </c>
      <c r="S1832" t="s">
        <v>117</v>
      </c>
      <c r="T1832" t="s">
        <v>126</v>
      </c>
    </row>
    <row r="1833" spans="1:20" x14ac:dyDescent="0.25">
      <c r="A1833" s="1">
        <v>4391</v>
      </c>
      <c r="B1833" t="s">
        <v>22</v>
      </c>
      <c r="C1833" t="s">
        <v>30</v>
      </c>
      <c r="D1833" t="s">
        <v>59</v>
      </c>
      <c r="E1833" t="s">
        <v>53</v>
      </c>
      <c r="F1833" t="s">
        <v>73</v>
      </c>
      <c r="G1833" t="s">
        <v>112</v>
      </c>
      <c r="H1833" t="s">
        <v>1076</v>
      </c>
      <c r="I1833" t="s">
        <v>89</v>
      </c>
      <c r="J1833" t="s">
        <v>90</v>
      </c>
      <c r="K1833" t="s">
        <v>1203</v>
      </c>
      <c r="L1833" t="s">
        <v>131</v>
      </c>
      <c r="M1833" t="s">
        <v>73</v>
      </c>
      <c r="N1833" t="s">
        <v>73</v>
      </c>
      <c r="O1833" t="s">
        <v>80</v>
      </c>
      <c r="P1833" t="s">
        <v>1311</v>
      </c>
      <c r="Q1833" t="s">
        <v>74</v>
      </c>
      <c r="R1833" t="s">
        <v>1950</v>
      </c>
      <c r="S1833" t="s">
        <v>85</v>
      </c>
      <c r="T1833" t="s">
        <v>83</v>
      </c>
    </row>
    <row r="1834" spans="1:20" x14ac:dyDescent="0.25">
      <c r="A1834" s="1">
        <v>4392</v>
      </c>
      <c r="B1834" t="s">
        <v>22</v>
      </c>
      <c r="C1834" t="s">
        <v>31</v>
      </c>
      <c r="D1834" t="s">
        <v>59</v>
      </c>
      <c r="E1834" t="s">
        <v>62</v>
      </c>
      <c r="F1834" t="s">
        <v>74</v>
      </c>
      <c r="G1834" t="s">
        <v>83</v>
      </c>
      <c r="H1834" t="s">
        <v>113</v>
      </c>
      <c r="I1834" t="s">
        <v>98</v>
      </c>
      <c r="J1834" t="s">
        <v>91</v>
      </c>
      <c r="K1834" t="s">
        <v>1178</v>
      </c>
      <c r="L1834" t="s">
        <v>73</v>
      </c>
      <c r="M1834" t="s">
        <v>1116</v>
      </c>
      <c r="N1834" t="s">
        <v>1116</v>
      </c>
      <c r="O1834" t="s">
        <v>98</v>
      </c>
      <c r="P1834" t="s">
        <v>585</v>
      </c>
      <c r="Q1834" t="s">
        <v>73</v>
      </c>
      <c r="R1834" t="s">
        <v>1766</v>
      </c>
      <c r="S1834" t="s">
        <v>82</v>
      </c>
      <c r="T1834" t="s">
        <v>126</v>
      </c>
    </row>
    <row r="1835" spans="1:20" x14ac:dyDescent="0.25">
      <c r="A1835" s="1">
        <v>4393</v>
      </c>
      <c r="B1835" t="s">
        <v>22</v>
      </c>
      <c r="C1835" t="s">
        <v>32</v>
      </c>
      <c r="D1835" t="s">
        <v>59</v>
      </c>
      <c r="E1835" t="s">
        <v>52</v>
      </c>
      <c r="F1835" t="s">
        <v>73</v>
      </c>
      <c r="G1835" t="s">
        <v>95</v>
      </c>
      <c r="H1835" t="s">
        <v>1068</v>
      </c>
      <c r="I1835" t="s">
        <v>99</v>
      </c>
      <c r="J1835" t="s">
        <v>94</v>
      </c>
      <c r="K1835" t="s">
        <v>1147</v>
      </c>
      <c r="L1835" t="s">
        <v>126</v>
      </c>
      <c r="M1835" t="s">
        <v>73</v>
      </c>
      <c r="N1835" t="s">
        <v>126</v>
      </c>
      <c r="O1835" t="s">
        <v>114</v>
      </c>
      <c r="P1835" t="s">
        <v>1190</v>
      </c>
      <c r="Q1835" t="s">
        <v>126</v>
      </c>
      <c r="R1835" t="s">
        <v>2179</v>
      </c>
      <c r="S1835" t="s">
        <v>78</v>
      </c>
      <c r="T1835" t="s">
        <v>1116</v>
      </c>
    </row>
    <row r="1836" spans="1:20" x14ac:dyDescent="0.25">
      <c r="A1836" s="1">
        <v>4394</v>
      </c>
      <c r="B1836" t="s">
        <v>22</v>
      </c>
      <c r="C1836" t="s">
        <v>34</v>
      </c>
      <c r="D1836" t="s">
        <v>59</v>
      </c>
      <c r="E1836" t="s">
        <v>54</v>
      </c>
      <c r="F1836" t="s">
        <v>73</v>
      </c>
      <c r="G1836" t="s">
        <v>86</v>
      </c>
      <c r="H1836" t="s">
        <v>1005</v>
      </c>
      <c r="I1836" t="s">
        <v>95</v>
      </c>
      <c r="J1836" t="s">
        <v>105</v>
      </c>
      <c r="K1836" t="s">
        <v>1348</v>
      </c>
      <c r="L1836" t="s">
        <v>101</v>
      </c>
      <c r="M1836" t="s">
        <v>126</v>
      </c>
      <c r="N1836" t="s">
        <v>74</v>
      </c>
      <c r="O1836" t="s">
        <v>92</v>
      </c>
      <c r="P1836" t="s">
        <v>846</v>
      </c>
      <c r="Q1836" t="s">
        <v>73</v>
      </c>
      <c r="R1836" t="s">
        <v>642</v>
      </c>
      <c r="S1836" t="s">
        <v>85</v>
      </c>
      <c r="T1836" t="s">
        <v>1116</v>
      </c>
    </row>
    <row r="1837" spans="1:20" x14ac:dyDescent="0.25">
      <c r="A1837" s="1">
        <v>4395</v>
      </c>
      <c r="B1837" t="s">
        <v>22</v>
      </c>
      <c r="C1837" t="s">
        <v>35</v>
      </c>
      <c r="D1837" t="s">
        <v>59</v>
      </c>
      <c r="E1837" t="s">
        <v>44</v>
      </c>
      <c r="F1837" t="s">
        <v>74</v>
      </c>
      <c r="G1837" t="s">
        <v>75</v>
      </c>
      <c r="H1837" t="s">
        <v>769</v>
      </c>
      <c r="I1837" t="s">
        <v>81</v>
      </c>
      <c r="J1837" t="s">
        <v>108</v>
      </c>
      <c r="K1837" t="s">
        <v>1255</v>
      </c>
      <c r="L1837" t="s">
        <v>126</v>
      </c>
      <c r="M1837" t="s">
        <v>126</v>
      </c>
      <c r="N1837" t="s">
        <v>126</v>
      </c>
      <c r="O1837" t="s">
        <v>95</v>
      </c>
      <c r="P1837" t="s">
        <v>1343</v>
      </c>
      <c r="Q1837" t="s">
        <v>73</v>
      </c>
      <c r="R1837" t="s">
        <v>1656</v>
      </c>
      <c r="S1837" t="s">
        <v>82</v>
      </c>
      <c r="T1837" t="s">
        <v>131</v>
      </c>
    </row>
    <row r="1838" spans="1:20" x14ac:dyDescent="0.25">
      <c r="A1838" s="1">
        <v>4396</v>
      </c>
      <c r="B1838" t="s">
        <v>22</v>
      </c>
      <c r="C1838" t="s">
        <v>36</v>
      </c>
      <c r="D1838" t="s">
        <v>59</v>
      </c>
      <c r="E1838" t="s">
        <v>63</v>
      </c>
      <c r="F1838" t="s">
        <v>74</v>
      </c>
      <c r="G1838" t="s">
        <v>108</v>
      </c>
      <c r="H1838" t="s">
        <v>885</v>
      </c>
      <c r="I1838" t="s">
        <v>86</v>
      </c>
      <c r="J1838" t="s">
        <v>84</v>
      </c>
      <c r="K1838" t="s">
        <v>1329</v>
      </c>
      <c r="L1838" t="s">
        <v>101</v>
      </c>
      <c r="M1838" t="s">
        <v>73</v>
      </c>
      <c r="N1838" t="s">
        <v>126</v>
      </c>
      <c r="O1838" t="s">
        <v>79</v>
      </c>
      <c r="P1838" t="s">
        <v>734</v>
      </c>
      <c r="Q1838" t="s">
        <v>74</v>
      </c>
      <c r="R1838" t="s">
        <v>1934</v>
      </c>
      <c r="S1838" t="s">
        <v>89</v>
      </c>
      <c r="T1838" t="s">
        <v>87</v>
      </c>
    </row>
    <row r="1839" spans="1:20" x14ac:dyDescent="0.25">
      <c r="A1839" s="1">
        <v>4397</v>
      </c>
      <c r="B1839" t="s">
        <v>22</v>
      </c>
      <c r="C1839" t="s">
        <v>37</v>
      </c>
      <c r="D1839" t="s">
        <v>59</v>
      </c>
      <c r="E1839" t="s">
        <v>60</v>
      </c>
      <c r="F1839" t="s">
        <v>73</v>
      </c>
      <c r="G1839" t="s">
        <v>88</v>
      </c>
      <c r="H1839" t="s">
        <v>252</v>
      </c>
      <c r="I1839" t="s">
        <v>96</v>
      </c>
      <c r="J1839" t="s">
        <v>98</v>
      </c>
      <c r="K1839" t="s">
        <v>1343</v>
      </c>
      <c r="L1839" t="s">
        <v>126</v>
      </c>
      <c r="M1839" t="s">
        <v>74</v>
      </c>
      <c r="N1839" t="s">
        <v>126</v>
      </c>
      <c r="O1839" t="s">
        <v>104</v>
      </c>
      <c r="P1839" t="s">
        <v>1197</v>
      </c>
      <c r="Q1839" t="s">
        <v>101</v>
      </c>
      <c r="R1839" t="s">
        <v>1541</v>
      </c>
      <c r="S1839" t="s">
        <v>82</v>
      </c>
      <c r="T1839" t="s">
        <v>131</v>
      </c>
    </row>
    <row r="1840" spans="1:20" x14ac:dyDescent="0.25">
      <c r="A1840" s="1">
        <v>4398</v>
      </c>
      <c r="B1840" t="s">
        <v>22</v>
      </c>
      <c r="C1840" t="s">
        <v>38</v>
      </c>
      <c r="D1840" t="s">
        <v>59</v>
      </c>
      <c r="E1840" t="s">
        <v>55</v>
      </c>
      <c r="F1840" t="s">
        <v>74</v>
      </c>
      <c r="G1840" t="s">
        <v>75</v>
      </c>
      <c r="H1840" t="s">
        <v>784</v>
      </c>
      <c r="I1840" t="s">
        <v>75</v>
      </c>
      <c r="J1840" t="s">
        <v>77</v>
      </c>
      <c r="K1840" t="s">
        <v>846</v>
      </c>
      <c r="L1840" t="s">
        <v>73</v>
      </c>
      <c r="M1840" t="s">
        <v>73</v>
      </c>
      <c r="N1840" t="s">
        <v>83</v>
      </c>
      <c r="O1840" t="s">
        <v>107</v>
      </c>
      <c r="P1840" t="s">
        <v>1016</v>
      </c>
      <c r="Q1840" t="s">
        <v>74</v>
      </c>
      <c r="R1840" t="s">
        <v>1687</v>
      </c>
      <c r="S1840" t="s">
        <v>82</v>
      </c>
      <c r="T1840" t="s">
        <v>83</v>
      </c>
    </row>
    <row r="1841" spans="1:20" x14ac:dyDescent="0.25">
      <c r="A1841" s="1">
        <v>4399</v>
      </c>
      <c r="B1841" t="s">
        <v>22</v>
      </c>
      <c r="C1841" t="s">
        <v>39</v>
      </c>
      <c r="D1841" t="s">
        <v>59</v>
      </c>
      <c r="E1841" t="s">
        <v>44</v>
      </c>
      <c r="F1841" t="s">
        <v>73</v>
      </c>
      <c r="G1841" t="s">
        <v>112</v>
      </c>
      <c r="H1841" t="s">
        <v>704</v>
      </c>
      <c r="I1841" t="s">
        <v>75</v>
      </c>
      <c r="J1841" t="s">
        <v>92</v>
      </c>
      <c r="K1841" t="s">
        <v>1131</v>
      </c>
      <c r="L1841" t="s">
        <v>101</v>
      </c>
      <c r="M1841" t="s">
        <v>74</v>
      </c>
      <c r="N1841" t="s">
        <v>74</v>
      </c>
      <c r="O1841" t="s">
        <v>108</v>
      </c>
      <c r="P1841" t="s">
        <v>1200</v>
      </c>
      <c r="Q1841" t="s">
        <v>101</v>
      </c>
      <c r="R1841" t="s">
        <v>1676</v>
      </c>
      <c r="S1841" t="s">
        <v>116</v>
      </c>
      <c r="T1841" t="s">
        <v>131</v>
      </c>
    </row>
    <row r="1842" spans="1:20" x14ac:dyDescent="0.25">
      <c r="A1842" s="1">
        <v>4400</v>
      </c>
      <c r="B1842" t="s">
        <v>22</v>
      </c>
      <c r="C1842" t="s">
        <v>24</v>
      </c>
      <c r="D1842" t="s">
        <v>60</v>
      </c>
      <c r="E1842" t="s">
        <v>68</v>
      </c>
      <c r="F1842" t="s">
        <v>74</v>
      </c>
      <c r="G1842" t="s">
        <v>89</v>
      </c>
      <c r="H1842" t="s">
        <v>794</v>
      </c>
      <c r="I1842" t="s">
        <v>106</v>
      </c>
      <c r="J1842" t="s">
        <v>108</v>
      </c>
      <c r="K1842" t="s">
        <v>1129</v>
      </c>
      <c r="L1842" t="s">
        <v>74</v>
      </c>
      <c r="M1842" t="s">
        <v>101</v>
      </c>
      <c r="N1842" t="s">
        <v>101</v>
      </c>
      <c r="O1842" t="s">
        <v>114</v>
      </c>
      <c r="P1842" t="s">
        <v>806</v>
      </c>
      <c r="Q1842" t="s">
        <v>73</v>
      </c>
      <c r="R1842" t="s">
        <v>1950</v>
      </c>
      <c r="S1842" t="s">
        <v>82</v>
      </c>
      <c r="T1842" t="s">
        <v>131</v>
      </c>
    </row>
    <row r="1843" spans="1:20" x14ac:dyDescent="0.25">
      <c r="A1843" s="1">
        <v>4401</v>
      </c>
      <c r="B1843" t="s">
        <v>22</v>
      </c>
      <c r="C1843" t="s">
        <v>25</v>
      </c>
      <c r="D1843" t="s">
        <v>60</v>
      </c>
      <c r="E1843" t="s">
        <v>52</v>
      </c>
      <c r="F1843" t="s">
        <v>73</v>
      </c>
      <c r="G1843" t="s">
        <v>113</v>
      </c>
      <c r="H1843" t="s">
        <v>869</v>
      </c>
      <c r="I1843" t="s">
        <v>79</v>
      </c>
      <c r="J1843" t="s">
        <v>112</v>
      </c>
      <c r="K1843" t="s">
        <v>1138</v>
      </c>
      <c r="L1843" t="s">
        <v>74</v>
      </c>
      <c r="M1843" t="s">
        <v>73</v>
      </c>
      <c r="N1843" t="s">
        <v>1116</v>
      </c>
      <c r="O1843" t="s">
        <v>77</v>
      </c>
      <c r="P1843" t="s">
        <v>894</v>
      </c>
      <c r="Q1843" t="s">
        <v>73</v>
      </c>
      <c r="R1843" t="s">
        <v>1498</v>
      </c>
      <c r="S1843" t="s">
        <v>82</v>
      </c>
      <c r="T1843" t="s">
        <v>1116</v>
      </c>
    </row>
    <row r="1844" spans="1:20" x14ac:dyDescent="0.25">
      <c r="A1844" s="1">
        <v>4402</v>
      </c>
      <c r="B1844" t="s">
        <v>22</v>
      </c>
      <c r="C1844" t="s">
        <v>26</v>
      </c>
      <c r="D1844" t="s">
        <v>60</v>
      </c>
      <c r="E1844" t="s">
        <v>44</v>
      </c>
      <c r="F1844" t="s">
        <v>74</v>
      </c>
      <c r="G1844" t="s">
        <v>86</v>
      </c>
      <c r="H1844" t="s">
        <v>346</v>
      </c>
      <c r="I1844" t="s">
        <v>106</v>
      </c>
      <c r="J1844" t="s">
        <v>103</v>
      </c>
      <c r="K1844" t="s">
        <v>1252</v>
      </c>
      <c r="L1844" t="s">
        <v>74</v>
      </c>
      <c r="M1844" t="s">
        <v>73</v>
      </c>
      <c r="N1844" t="s">
        <v>101</v>
      </c>
      <c r="O1844" t="s">
        <v>105</v>
      </c>
      <c r="P1844" t="s">
        <v>1047</v>
      </c>
      <c r="Q1844" t="s">
        <v>126</v>
      </c>
      <c r="R1844" t="s">
        <v>2246</v>
      </c>
      <c r="S1844" t="s">
        <v>82</v>
      </c>
      <c r="T1844" t="s">
        <v>1116</v>
      </c>
    </row>
    <row r="1845" spans="1:20" x14ac:dyDescent="0.25">
      <c r="A1845" s="1">
        <v>4403</v>
      </c>
      <c r="B1845" t="s">
        <v>22</v>
      </c>
      <c r="C1845" t="s">
        <v>27</v>
      </c>
      <c r="D1845" t="s">
        <v>60</v>
      </c>
      <c r="E1845" t="s">
        <v>58</v>
      </c>
      <c r="F1845" t="s">
        <v>73</v>
      </c>
      <c r="G1845" t="s">
        <v>105</v>
      </c>
      <c r="H1845" t="s">
        <v>1081</v>
      </c>
      <c r="I1845" t="s">
        <v>92</v>
      </c>
      <c r="J1845" t="s">
        <v>93</v>
      </c>
      <c r="K1845" t="s">
        <v>1397</v>
      </c>
      <c r="L1845" t="s">
        <v>131</v>
      </c>
      <c r="M1845" t="s">
        <v>73</v>
      </c>
      <c r="N1845" t="s">
        <v>74</v>
      </c>
      <c r="O1845" t="s">
        <v>90</v>
      </c>
      <c r="P1845" t="s">
        <v>544</v>
      </c>
      <c r="Q1845" t="s">
        <v>73</v>
      </c>
      <c r="R1845" t="s">
        <v>2127</v>
      </c>
      <c r="S1845" t="s">
        <v>83</v>
      </c>
      <c r="T1845" t="s">
        <v>74</v>
      </c>
    </row>
    <row r="1846" spans="1:20" x14ac:dyDescent="0.25">
      <c r="A1846" s="1">
        <v>4404</v>
      </c>
      <c r="B1846" t="s">
        <v>22</v>
      </c>
      <c r="C1846" t="s">
        <v>28</v>
      </c>
      <c r="D1846" t="s">
        <v>60</v>
      </c>
      <c r="E1846" t="s">
        <v>66</v>
      </c>
      <c r="F1846" t="s">
        <v>73</v>
      </c>
      <c r="G1846" t="s">
        <v>98</v>
      </c>
      <c r="H1846" t="s">
        <v>961</v>
      </c>
      <c r="I1846" t="s">
        <v>77</v>
      </c>
      <c r="J1846" t="s">
        <v>80</v>
      </c>
      <c r="K1846" t="s">
        <v>1220</v>
      </c>
      <c r="L1846" t="s">
        <v>126</v>
      </c>
      <c r="M1846" t="s">
        <v>73</v>
      </c>
      <c r="N1846" t="s">
        <v>101</v>
      </c>
      <c r="O1846" t="s">
        <v>75</v>
      </c>
      <c r="P1846" t="s">
        <v>540</v>
      </c>
      <c r="Q1846" t="s">
        <v>73</v>
      </c>
      <c r="R1846" t="s">
        <v>1413</v>
      </c>
      <c r="S1846" t="s">
        <v>87</v>
      </c>
      <c r="T1846" t="s">
        <v>126</v>
      </c>
    </row>
    <row r="1847" spans="1:20" x14ac:dyDescent="0.25">
      <c r="A1847" s="1">
        <v>4405</v>
      </c>
      <c r="B1847" t="s">
        <v>22</v>
      </c>
      <c r="C1847" t="s">
        <v>40</v>
      </c>
      <c r="D1847" t="s">
        <v>60</v>
      </c>
      <c r="E1847" t="s">
        <v>41</v>
      </c>
      <c r="F1847" t="s">
        <v>74</v>
      </c>
      <c r="G1847" t="s">
        <v>75</v>
      </c>
      <c r="H1847" t="s">
        <v>686</v>
      </c>
      <c r="I1847" t="s">
        <v>98</v>
      </c>
      <c r="J1847" t="s">
        <v>95</v>
      </c>
      <c r="K1847" t="s">
        <v>1216</v>
      </c>
      <c r="L1847" t="s">
        <v>73</v>
      </c>
      <c r="M1847" t="s">
        <v>74</v>
      </c>
      <c r="N1847" t="s">
        <v>1116</v>
      </c>
      <c r="O1847" t="s">
        <v>90</v>
      </c>
      <c r="P1847" t="s">
        <v>138</v>
      </c>
      <c r="Q1847" t="s">
        <v>74</v>
      </c>
      <c r="R1847" t="s">
        <v>1525</v>
      </c>
      <c r="S1847" t="s">
        <v>78</v>
      </c>
      <c r="T1847" t="s">
        <v>73</v>
      </c>
    </row>
    <row r="1848" spans="1:20" x14ac:dyDescent="0.25">
      <c r="A1848" s="1">
        <v>4406</v>
      </c>
      <c r="B1848" t="s">
        <v>22</v>
      </c>
      <c r="C1848" t="s">
        <v>29</v>
      </c>
      <c r="D1848" t="s">
        <v>60</v>
      </c>
      <c r="E1848" t="s">
        <v>62</v>
      </c>
      <c r="F1848" t="s">
        <v>73</v>
      </c>
      <c r="G1848" t="s">
        <v>75</v>
      </c>
      <c r="H1848" t="s">
        <v>108</v>
      </c>
      <c r="I1848" t="s">
        <v>75</v>
      </c>
      <c r="J1848" t="s">
        <v>112</v>
      </c>
      <c r="K1848" t="s">
        <v>1222</v>
      </c>
      <c r="L1848" t="s">
        <v>74</v>
      </c>
      <c r="M1848" t="s">
        <v>101</v>
      </c>
      <c r="N1848" t="s">
        <v>101</v>
      </c>
      <c r="O1848" t="s">
        <v>77</v>
      </c>
      <c r="P1848" t="s">
        <v>444</v>
      </c>
      <c r="Q1848" t="s">
        <v>74</v>
      </c>
      <c r="R1848" t="s">
        <v>1916</v>
      </c>
      <c r="S1848" t="s">
        <v>82</v>
      </c>
      <c r="T1848" t="s">
        <v>126</v>
      </c>
    </row>
    <row r="1849" spans="1:20" x14ac:dyDescent="0.25">
      <c r="A1849" s="1">
        <v>4407</v>
      </c>
      <c r="B1849" t="s">
        <v>22</v>
      </c>
      <c r="C1849" t="s">
        <v>30</v>
      </c>
      <c r="D1849" t="s">
        <v>60</v>
      </c>
      <c r="E1849" t="s">
        <v>64</v>
      </c>
      <c r="F1849" t="s">
        <v>74</v>
      </c>
      <c r="G1849" t="s">
        <v>79</v>
      </c>
      <c r="H1849" t="s">
        <v>555</v>
      </c>
      <c r="I1849" t="s">
        <v>99</v>
      </c>
      <c r="J1849" t="s">
        <v>77</v>
      </c>
      <c r="K1849" t="s">
        <v>1252</v>
      </c>
      <c r="L1849" t="s">
        <v>74</v>
      </c>
      <c r="M1849" t="s">
        <v>74</v>
      </c>
      <c r="N1849" t="s">
        <v>73</v>
      </c>
      <c r="O1849" t="s">
        <v>113</v>
      </c>
      <c r="P1849" t="s">
        <v>180</v>
      </c>
      <c r="Q1849" t="s">
        <v>74</v>
      </c>
      <c r="R1849" t="s">
        <v>1454</v>
      </c>
      <c r="S1849" t="s">
        <v>87</v>
      </c>
      <c r="T1849" t="s">
        <v>1116</v>
      </c>
    </row>
    <row r="1850" spans="1:20" x14ac:dyDescent="0.25">
      <c r="A1850" s="1">
        <v>4408</v>
      </c>
      <c r="B1850" t="s">
        <v>22</v>
      </c>
      <c r="C1850" t="s">
        <v>31</v>
      </c>
      <c r="D1850" t="s">
        <v>60</v>
      </c>
      <c r="E1850" t="s">
        <v>51</v>
      </c>
      <c r="F1850" t="s">
        <v>74</v>
      </c>
      <c r="G1850" t="s">
        <v>87</v>
      </c>
      <c r="H1850" t="s">
        <v>494</v>
      </c>
      <c r="I1850" t="s">
        <v>114</v>
      </c>
      <c r="J1850" t="s">
        <v>111</v>
      </c>
      <c r="K1850" t="s">
        <v>1299</v>
      </c>
      <c r="L1850" t="s">
        <v>73</v>
      </c>
      <c r="M1850" t="s">
        <v>73</v>
      </c>
      <c r="N1850" t="s">
        <v>78</v>
      </c>
      <c r="O1850" t="s">
        <v>77</v>
      </c>
      <c r="P1850" t="s">
        <v>466</v>
      </c>
      <c r="Q1850" t="s">
        <v>73</v>
      </c>
      <c r="R1850" t="s">
        <v>2198</v>
      </c>
      <c r="S1850" t="s">
        <v>106</v>
      </c>
      <c r="T1850" t="s">
        <v>1116</v>
      </c>
    </row>
    <row r="1851" spans="1:20" x14ac:dyDescent="0.25">
      <c r="A1851" s="1">
        <v>4409</v>
      </c>
      <c r="B1851" t="s">
        <v>22</v>
      </c>
      <c r="C1851" t="s">
        <v>33</v>
      </c>
      <c r="D1851" t="s">
        <v>60</v>
      </c>
      <c r="E1851" t="s">
        <v>46</v>
      </c>
      <c r="F1851" t="s">
        <v>73</v>
      </c>
      <c r="G1851" t="s">
        <v>114</v>
      </c>
      <c r="H1851" t="s">
        <v>906</v>
      </c>
      <c r="I1851" t="s">
        <v>90</v>
      </c>
      <c r="J1851" t="s">
        <v>95</v>
      </c>
      <c r="K1851" t="s">
        <v>1314</v>
      </c>
      <c r="L1851" t="s">
        <v>74</v>
      </c>
      <c r="M1851" t="s">
        <v>126</v>
      </c>
      <c r="N1851" t="s">
        <v>74</v>
      </c>
      <c r="O1851" t="s">
        <v>91</v>
      </c>
      <c r="P1851" t="s">
        <v>1153</v>
      </c>
      <c r="Q1851" t="s">
        <v>73</v>
      </c>
      <c r="R1851" t="s">
        <v>2202</v>
      </c>
      <c r="S1851" t="s">
        <v>85</v>
      </c>
      <c r="T1851" t="s">
        <v>83</v>
      </c>
    </row>
    <row r="1852" spans="1:20" x14ac:dyDescent="0.25">
      <c r="A1852" s="1">
        <v>4410</v>
      </c>
      <c r="B1852" t="s">
        <v>22</v>
      </c>
      <c r="C1852" t="s">
        <v>34</v>
      </c>
      <c r="D1852" t="s">
        <v>60</v>
      </c>
      <c r="E1852" t="s">
        <v>52</v>
      </c>
      <c r="F1852" t="s">
        <v>74</v>
      </c>
      <c r="G1852" t="s">
        <v>75</v>
      </c>
      <c r="H1852" t="s">
        <v>622</v>
      </c>
      <c r="I1852" t="s">
        <v>75</v>
      </c>
      <c r="J1852" t="s">
        <v>94</v>
      </c>
      <c r="K1852" t="s">
        <v>1121</v>
      </c>
      <c r="L1852" t="s">
        <v>74</v>
      </c>
      <c r="M1852" t="s">
        <v>73</v>
      </c>
      <c r="N1852" t="s">
        <v>1116</v>
      </c>
      <c r="O1852" t="s">
        <v>99</v>
      </c>
      <c r="P1852" t="s">
        <v>133</v>
      </c>
      <c r="Q1852" t="s">
        <v>74</v>
      </c>
      <c r="R1852" t="s">
        <v>2121</v>
      </c>
      <c r="S1852" t="s">
        <v>78</v>
      </c>
      <c r="T1852" t="s">
        <v>126</v>
      </c>
    </row>
    <row r="1853" spans="1:20" x14ac:dyDescent="0.25">
      <c r="A1853" s="1">
        <v>4411</v>
      </c>
      <c r="B1853" t="s">
        <v>22</v>
      </c>
      <c r="C1853" t="s">
        <v>35</v>
      </c>
      <c r="D1853" t="s">
        <v>60</v>
      </c>
      <c r="E1853" t="s">
        <v>63</v>
      </c>
      <c r="F1853" t="s">
        <v>73</v>
      </c>
      <c r="G1853" t="s">
        <v>77</v>
      </c>
      <c r="H1853" t="s">
        <v>567</v>
      </c>
      <c r="I1853" t="s">
        <v>77</v>
      </c>
      <c r="J1853" t="s">
        <v>107</v>
      </c>
      <c r="K1853" t="s">
        <v>1358</v>
      </c>
      <c r="L1853" t="s">
        <v>74</v>
      </c>
      <c r="M1853" t="s">
        <v>74</v>
      </c>
      <c r="N1853" t="s">
        <v>73</v>
      </c>
      <c r="O1853" t="s">
        <v>91</v>
      </c>
      <c r="P1853" t="s">
        <v>1314</v>
      </c>
      <c r="Q1853" t="s">
        <v>126</v>
      </c>
      <c r="R1853" t="s">
        <v>1673</v>
      </c>
      <c r="S1853" t="s">
        <v>96</v>
      </c>
      <c r="T1853" t="s">
        <v>76</v>
      </c>
    </row>
    <row r="1854" spans="1:20" x14ac:dyDescent="0.25">
      <c r="A1854" s="1">
        <v>4412</v>
      </c>
      <c r="B1854" t="s">
        <v>22</v>
      </c>
      <c r="C1854" t="s">
        <v>36</v>
      </c>
      <c r="D1854" t="s">
        <v>60</v>
      </c>
      <c r="E1854" t="s">
        <v>69</v>
      </c>
      <c r="F1854" t="s">
        <v>73</v>
      </c>
      <c r="G1854" t="s">
        <v>98</v>
      </c>
      <c r="H1854" t="s">
        <v>268</v>
      </c>
      <c r="I1854" t="s">
        <v>78</v>
      </c>
      <c r="J1854" t="s">
        <v>90</v>
      </c>
      <c r="K1854" t="s">
        <v>138</v>
      </c>
      <c r="L1854" t="s">
        <v>73</v>
      </c>
      <c r="M1854" t="s">
        <v>74</v>
      </c>
      <c r="N1854" t="s">
        <v>126</v>
      </c>
      <c r="O1854" t="s">
        <v>112</v>
      </c>
      <c r="P1854" t="s">
        <v>1293</v>
      </c>
      <c r="Q1854" t="s">
        <v>74</v>
      </c>
      <c r="R1854" t="s">
        <v>1659</v>
      </c>
      <c r="S1854" t="s">
        <v>116</v>
      </c>
      <c r="T1854" t="s">
        <v>101</v>
      </c>
    </row>
    <row r="1855" spans="1:20" x14ac:dyDescent="0.25">
      <c r="A1855" s="1">
        <v>4413</v>
      </c>
      <c r="B1855" t="s">
        <v>22</v>
      </c>
      <c r="C1855" t="s">
        <v>37</v>
      </c>
      <c r="D1855" t="s">
        <v>60</v>
      </c>
      <c r="E1855" t="s">
        <v>59</v>
      </c>
      <c r="F1855" t="s">
        <v>74</v>
      </c>
      <c r="G1855" t="s">
        <v>75</v>
      </c>
      <c r="H1855" t="s">
        <v>971</v>
      </c>
      <c r="I1855" t="s">
        <v>116</v>
      </c>
      <c r="J1855" t="s">
        <v>77</v>
      </c>
      <c r="K1855" t="s">
        <v>97</v>
      </c>
      <c r="L1855" t="s">
        <v>73</v>
      </c>
      <c r="M1855" t="s">
        <v>73</v>
      </c>
      <c r="N1855" t="s">
        <v>87</v>
      </c>
      <c r="O1855" t="s">
        <v>90</v>
      </c>
      <c r="P1855" t="s">
        <v>1076</v>
      </c>
      <c r="Q1855" t="s">
        <v>74</v>
      </c>
      <c r="R1855" t="s">
        <v>1528</v>
      </c>
      <c r="S1855" t="s">
        <v>85</v>
      </c>
      <c r="T1855" t="s">
        <v>126</v>
      </c>
    </row>
    <row r="1856" spans="1:20" x14ac:dyDescent="0.25">
      <c r="A1856" s="1">
        <v>4414</v>
      </c>
      <c r="B1856" t="s">
        <v>22</v>
      </c>
      <c r="C1856" t="s">
        <v>38</v>
      </c>
      <c r="D1856" t="s">
        <v>60</v>
      </c>
      <c r="E1856" t="s">
        <v>51</v>
      </c>
      <c r="F1856" t="s">
        <v>73</v>
      </c>
      <c r="G1856" t="s">
        <v>87</v>
      </c>
      <c r="H1856" t="s">
        <v>437</v>
      </c>
      <c r="I1856" t="s">
        <v>102</v>
      </c>
      <c r="J1856" t="s">
        <v>84</v>
      </c>
      <c r="K1856" t="s">
        <v>905</v>
      </c>
      <c r="L1856" t="s">
        <v>73</v>
      </c>
      <c r="M1856" t="s">
        <v>73</v>
      </c>
      <c r="N1856" t="s">
        <v>101</v>
      </c>
      <c r="O1856" t="s">
        <v>102</v>
      </c>
      <c r="P1856" t="s">
        <v>849</v>
      </c>
      <c r="Q1856" t="s">
        <v>73</v>
      </c>
      <c r="R1856" t="s">
        <v>1572</v>
      </c>
      <c r="S1856" t="s">
        <v>89</v>
      </c>
      <c r="T1856" t="s">
        <v>1116</v>
      </c>
    </row>
    <row r="1857" spans="1:20" x14ac:dyDescent="0.25">
      <c r="A1857" s="1">
        <v>4415</v>
      </c>
      <c r="B1857" t="s">
        <v>22</v>
      </c>
      <c r="C1857" t="s">
        <v>39</v>
      </c>
      <c r="D1857" t="s">
        <v>60</v>
      </c>
      <c r="E1857" t="s">
        <v>46</v>
      </c>
      <c r="F1857" t="s">
        <v>74</v>
      </c>
      <c r="G1857" t="s">
        <v>77</v>
      </c>
      <c r="H1857" t="s">
        <v>925</v>
      </c>
      <c r="I1857" t="s">
        <v>81</v>
      </c>
      <c r="J1857" t="s">
        <v>92</v>
      </c>
      <c r="K1857" t="s">
        <v>1238</v>
      </c>
      <c r="L1857" t="s">
        <v>73</v>
      </c>
      <c r="M1857" t="s">
        <v>73</v>
      </c>
      <c r="N1857" t="s">
        <v>73</v>
      </c>
      <c r="O1857" t="s">
        <v>97</v>
      </c>
      <c r="P1857" t="s">
        <v>1219</v>
      </c>
      <c r="Q1857" t="s">
        <v>101</v>
      </c>
      <c r="R1857" t="s">
        <v>1790</v>
      </c>
      <c r="S1857" t="s">
        <v>96</v>
      </c>
      <c r="T1857" t="s">
        <v>117</v>
      </c>
    </row>
    <row r="1858" spans="1:20" x14ac:dyDescent="0.25">
      <c r="A1858" s="1">
        <v>4416</v>
      </c>
      <c r="B1858" t="s">
        <v>22</v>
      </c>
      <c r="C1858" t="s">
        <v>24</v>
      </c>
      <c r="D1858" t="s">
        <v>61</v>
      </c>
      <c r="E1858" t="s">
        <v>55</v>
      </c>
      <c r="F1858" t="s">
        <v>74</v>
      </c>
      <c r="G1858" t="s">
        <v>90</v>
      </c>
      <c r="H1858" t="s">
        <v>145</v>
      </c>
      <c r="I1858" t="s">
        <v>81</v>
      </c>
      <c r="J1858" t="s">
        <v>108</v>
      </c>
      <c r="K1858" t="s">
        <v>1142</v>
      </c>
      <c r="L1858" t="s">
        <v>74</v>
      </c>
      <c r="M1858" t="s">
        <v>74</v>
      </c>
      <c r="N1858" t="s">
        <v>74</v>
      </c>
      <c r="O1858" t="s">
        <v>94</v>
      </c>
      <c r="P1858" t="s">
        <v>905</v>
      </c>
      <c r="Q1858" t="s">
        <v>73</v>
      </c>
      <c r="R1858" t="s">
        <v>1412</v>
      </c>
      <c r="S1858" t="s">
        <v>82</v>
      </c>
      <c r="T1858" t="s">
        <v>1116</v>
      </c>
    </row>
    <row r="1859" spans="1:20" x14ac:dyDescent="0.25">
      <c r="A1859" s="1">
        <v>4417</v>
      </c>
      <c r="B1859" t="s">
        <v>22</v>
      </c>
      <c r="C1859" t="s">
        <v>25</v>
      </c>
      <c r="D1859" t="s">
        <v>61</v>
      </c>
      <c r="E1859" t="s">
        <v>49</v>
      </c>
      <c r="F1859" t="s">
        <v>73</v>
      </c>
      <c r="G1859" t="s">
        <v>90</v>
      </c>
      <c r="H1859" t="s">
        <v>538</v>
      </c>
      <c r="I1859" t="s">
        <v>89</v>
      </c>
      <c r="J1859" t="s">
        <v>114</v>
      </c>
      <c r="K1859" t="s">
        <v>1314</v>
      </c>
      <c r="L1859" t="s">
        <v>74</v>
      </c>
      <c r="M1859" t="s">
        <v>73</v>
      </c>
      <c r="N1859" t="s">
        <v>73</v>
      </c>
      <c r="O1859" t="s">
        <v>114</v>
      </c>
      <c r="P1859" t="s">
        <v>1176</v>
      </c>
      <c r="Q1859" t="s">
        <v>74</v>
      </c>
      <c r="R1859" t="s">
        <v>173</v>
      </c>
      <c r="S1859" t="s">
        <v>78</v>
      </c>
      <c r="T1859" t="s">
        <v>101</v>
      </c>
    </row>
    <row r="1860" spans="1:20" x14ac:dyDescent="0.25">
      <c r="A1860" s="1">
        <v>4418</v>
      </c>
      <c r="B1860" t="s">
        <v>22</v>
      </c>
      <c r="C1860" t="s">
        <v>26</v>
      </c>
      <c r="D1860" t="s">
        <v>61</v>
      </c>
      <c r="E1860" t="s">
        <v>53</v>
      </c>
      <c r="F1860" t="s">
        <v>73</v>
      </c>
      <c r="G1860" t="s">
        <v>103</v>
      </c>
      <c r="H1860" t="s">
        <v>700</v>
      </c>
      <c r="I1860" t="s">
        <v>77</v>
      </c>
      <c r="J1860" t="s">
        <v>104</v>
      </c>
      <c r="K1860" t="s">
        <v>1385</v>
      </c>
      <c r="L1860" t="s">
        <v>126</v>
      </c>
      <c r="M1860" t="s">
        <v>74</v>
      </c>
      <c r="N1860" t="s">
        <v>101</v>
      </c>
      <c r="O1860" t="s">
        <v>99</v>
      </c>
      <c r="P1860" t="s">
        <v>115</v>
      </c>
      <c r="Q1860" t="s">
        <v>73</v>
      </c>
      <c r="R1860" t="s">
        <v>1466</v>
      </c>
      <c r="S1860" t="s">
        <v>85</v>
      </c>
      <c r="T1860" t="s">
        <v>131</v>
      </c>
    </row>
    <row r="1861" spans="1:20" x14ac:dyDescent="0.25">
      <c r="A1861" s="1">
        <v>4419</v>
      </c>
      <c r="B1861" t="s">
        <v>22</v>
      </c>
      <c r="C1861" t="s">
        <v>27</v>
      </c>
      <c r="D1861" t="s">
        <v>61</v>
      </c>
      <c r="E1861" t="s">
        <v>64</v>
      </c>
      <c r="F1861" t="s">
        <v>74</v>
      </c>
      <c r="G1861" t="s">
        <v>108</v>
      </c>
      <c r="H1861" t="s">
        <v>583</v>
      </c>
      <c r="I1861" t="s">
        <v>99</v>
      </c>
      <c r="J1861" t="s">
        <v>93</v>
      </c>
      <c r="K1861" t="s">
        <v>1192</v>
      </c>
      <c r="L1861" t="s">
        <v>73</v>
      </c>
      <c r="M1861" t="s">
        <v>73</v>
      </c>
      <c r="N1861" t="s">
        <v>74</v>
      </c>
      <c r="O1861" t="s">
        <v>107</v>
      </c>
      <c r="P1861" t="s">
        <v>1260</v>
      </c>
      <c r="Q1861" t="s">
        <v>101</v>
      </c>
      <c r="R1861" t="s">
        <v>95</v>
      </c>
      <c r="S1861" t="s">
        <v>82</v>
      </c>
      <c r="T1861" t="s">
        <v>131</v>
      </c>
    </row>
    <row r="1862" spans="1:20" x14ac:dyDescent="0.25">
      <c r="A1862" s="1">
        <v>4420</v>
      </c>
      <c r="B1862" t="s">
        <v>22</v>
      </c>
      <c r="C1862" t="s">
        <v>28</v>
      </c>
      <c r="D1862" t="s">
        <v>61</v>
      </c>
      <c r="E1862" t="s">
        <v>45</v>
      </c>
      <c r="F1862" t="s">
        <v>73</v>
      </c>
      <c r="G1862" t="s">
        <v>108</v>
      </c>
      <c r="H1862" t="s">
        <v>264</v>
      </c>
      <c r="I1862" t="s">
        <v>98</v>
      </c>
      <c r="J1862" t="s">
        <v>80</v>
      </c>
      <c r="K1862" t="s">
        <v>1212</v>
      </c>
      <c r="L1862" t="s">
        <v>126</v>
      </c>
      <c r="M1862" t="s">
        <v>126</v>
      </c>
      <c r="N1862" t="s">
        <v>74</v>
      </c>
      <c r="O1862" t="s">
        <v>95</v>
      </c>
      <c r="P1862" t="s">
        <v>846</v>
      </c>
      <c r="Q1862" t="s">
        <v>73</v>
      </c>
      <c r="R1862" t="s">
        <v>1573</v>
      </c>
      <c r="S1862" t="s">
        <v>82</v>
      </c>
      <c r="T1862" t="s">
        <v>1116</v>
      </c>
    </row>
    <row r="1863" spans="1:20" x14ac:dyDescent="0.25">
      <c r="A1863" s="1">
        <v>4421</v>
      </c>
      <c r="B1863" t="s">
        <v>22</v>
      </c>
      <c r="C1863" t="s">
        <v>40</v>
      </c>
      <c r="D1863" t="s">
        <v>61</v>
      </c>
      <c r="E1863" t="s">
        <v>66</v>
      </c>
      <c r="F1863" t="s">
        <v>74</v>
      </c>
      <c r="G1863" t="s">
        <v>93</v>
      </c>
      <c r="H1863" t="s">
        <v>1091</v>
      </c>
      <c r="I1863" t="s">
        <v>92</v>
      </c>
      <c r="J1863" t="s">
        <v>111</v>
      </c>
      <c r="K1863" t="s">
        <v>1257</v>
      </c>
      <c r="L1863" t="s">
        <v>101</v>
      </c>
      <c r="M1863" t="s">
        <v>73</v>
      </c>
      <c r="N1863" t="s">
        <v>74</v>
      </c>
      <c r="O1863" t="s">
        <v>95</v>
      </c>
      <c r="P1863" t="s">
        <v>1005</v>
      </c>
      <c r="Q1863" t="s">
        <v>74</v>
      </c>
      <c r="R1863" t="s">
        <v>417</v>
      </c>
      <c r="S1863" t="s">
        <v>89</v>
      </c>
      <c r="T1863" t="s">
        <v>87</v>
      </c>
    </row>
    <row r="1864" spans="1:20" x14ac:dyDescent="0.25">
      <c r="A1864" s="1">
        <v>4422</v>
      </c>
      <c r="B1864" t="s">
        <v>22</v>
      </c>
      <c r="C1864" t="s">
        <v>29</v>
      </c>
      <c r="D1864" t="s">
        <v>61</v>
      </c>
      <c r="E1864" t="s">
        <v>42</v>
      </c>
      <c r="F1864" t="s">
        <v>73</v>
      </c>
      <c r="G1864" t="s">
        <v>102</v>
      </c>
      <c r="H1864" t="s">
        <v>318</v>
      </c>
      <c r="I1864" t="s">
        <v>95</v>
      </c>
      <c r="J1864" t="s">
        <v>91</v>
      </c>
      <c r="K1864" t="s">
        <v>1363</v>
      </c>
      <c r="L1864" t="s">
        <v>74</v>
      </c>
      <c r="M1864" t="s">
        <v>73</v>
      </c>
      <c r="N1864" t="s">
        <v>101</v>
      </c>
      <c r="O1864" t="s">
        <v>90</v>
      </c>
      <c r="P1864" t="s">
        <v>178</v>
      </c>
      <c r="Q1864" t="s">
        <v>74</v>
      </c>
      <c r="R1864" t="s">
        <v>1606</v>
      </c>
      <c r="S1864" t="s">
        <v>82</v>
      </c>
      <c r="T1864" t="s">
        <v>76</v>
      </c>
    </row>
    <row r="1865" spans="1:20" x14ac:dyDescent="0.25">
      <c r="A1865" s="1">
        <v>4423</v>
      </c>
      <c r="B1865" t="s">
        <v>22</v>
      </c>
      <c r="C1865" t="s">
        <v>30</v>
      </c>
      <c r="D1865" t="s">
        <v>61</v>
      </c>
      <c r="E1865" t="s">
        <v>72</v>
      </c>
      <c r="F1865" t="s">
        <v>74</v>
      </c>
      <c r="G1865" t="s">
        <v>90</v>
      </c>
      <c r="H1865" t="s">
        <v>408</v>
      </c>
      <c r="I1865" t="s">
        <v>90</v>
      </c>
      <c r="J1865" t="s">
        <v>107</v>
      </c>
      <c r="K1865" t="s">
        <v>1127</v>
      </c>
      <c r="L1865" t="s">
        <v>74</v>
      </c>
      <c r="M1865" t="s">
        <v>73</v>
      </c>
      <c r="N1865" t="s">
        <v>73</v>
      </c>
      <c r="O1865" t="s">
        <v>108</v>
      </c>
      <c r="P1865" t="s">
        <v>1147</v>
      </c>
      <c r="Q1865" t="s">
        <v>74</v>
      </c>
      <c r="R1865" t="s">
        <v>1739</v>
      </c>
      <c r="S1865" t="s">
        <v>106</v>
      </c>
      <c r="T1865" t="s">
        <v>83</v>
      </c>
    </row>
    <row r="1866" spans="1:20" x14ac:dyDescent="0.25">
      <c r="A1866" s="1">
        <v>4424</v>
      </c>
      <c r="B1866" t="s">
        <v>22</v>
      </c>
      <c r="C1866" t="s">
        <v>32</v>
      </c>
      <c r="D1866" t="s">
        <v>61</v>
      </c>
      <c r="E1866" t="s">
        <v>68</v>
      </c>
      <c r="F1866" t="s">
        <v>73</v>
      </c>
      <c r="G1866" t="s">
        <v>102</v>
      </c>
      <c r="H1866" t="s">
        <v>348</v>
      </c>
      <c r="I1866" t="s">
        <v>86</v>
      </c>
      <c r="J1866" t="s">
        <v>91</v>
      </c>
      <c r="K1866" t="s">
        <v>1146</v>
      </c>
      <c r="L1866" t="s">
        <v>74</v>
      </c>
      <c r="M1866" t="s">
        <v>126</v>
      </c>
      <c r="N1866" t="s">
        <v>73</v>
      </c>
      <c r="O1866" t="s">
        <v>113</v>
      </c>
      <c r="P1866" t="s">
        <v>1028</v>
      </c>
      <c r="Q1866" t="s">
        <v>74</v>
      </c>
      <c r="R1866" t="s">
        <v>1706</v>
      </c>
      <c r="S1866" t="s">
        <v>82</v>
      </c>
      <c r="T1866" t="s">
        <v>117</v>
      </c>
    </row>
    <row r="1867" spans="1:20" x14ac:dyDescent="0.25">
      <c r="A1867" s="1">
        <v>4425</v>
      </c>
      <c r="B1867" t="s">
        <v>22</v>
      </c>
      <c r="C1867" t="s">
        <v>33</v>
      </c>
      <c r="D1867" t="s">
        <v>61</v>
      </c>
      <c r="E1867" t="s">
        <v>70</v>
      </c>
      <c r="F1867" t="s">
        <v>74</v>
      </c>
      <c r="G1867" t="s">
        <v>80</v>
      </c>
      <c r="H1867" t="s">
        <v>720</v>
      </c>
      <c r="I1867" t="s">
        <v>114</v>
      </c>
      <c r="J1867" t="s">
        <v>97</v>
      </c>
      <c r="K1867" t="s">
        <v>1387</v>
      </c>
      <c r="L1867" t="s">
        <v>126</v>
      </c>
      <c r="M1867" t="s">
        <v>1116</v>
      </c>
      <c r="N1867" t="s">
        <v>74</v>
      </c>
      <c r="O1867" t="s">
        <v>79</v>
      </c>
      <c r="P1867" t="s">
        <v>782</v>
      </c>
      <c r="Q1867" t="s">
        <v>126</v>
      </c>
      <c r="R1867" t="s">
        <v>2072</v>
      </c>
      <c r="S1867" t="s">
        <v>87</v>
      </c>
      <c r="T1867" t="s">
        <v>83</v>
      </c>
    </row>
    <row r="1868" spans="1:20" x14ac:dyDescent="0.25">
      <c r="A1868" s="1">
        <v>4426</v>
      </c>
      <c r="B1868" t="s">
        <v>22</v>
      </c>
      <c r="C1868" t="s">
        <v>34</v>
      </c>
      <c r="D1868" t="s">
        <v>61</v>
      </c>
      <c r="E1868" t="s">
        <v>66</v>
      </c>
      <c r="F1868" t="s">
        <v>73</v>
      </c>
      <c r="G1868" t="s">
        <v>114</v>
      </c>
      <c r="H1868" t="s">
        <v>972</v>
      </c>
      <c r="I1868" t="s">
        <v>90</v>
      </c>
      <c r="J1868" t="s">
        <v>94</v>
      </c>
      <c r="K1868" t="s">
        <v>1293</v>
      </c>
      <c r="L1868" t="s">
        <v>74</v>
      </c>
      <c r="M1868" t="s">
        <v>73</v>
      </c>
      <c r="N1868" t="s">
        <v>101</v>
      </c>
      <c r="O1868" t="s">
        <v>113</v>
      </c>
      <c r="P1868" t="s">
        <v>772</v>
      </c>
      <c r="Q1868" t="s">
        <v>74</v>
      </c>
      <c r="R1868" t="s">
        <v>2210</v>
      </c>
      <c r="S1868" t="s">
        <v>116</v>
      </c>
      <c r="T1868" t="s">
        <v>101</v>
      </c>
    </row>
    <row r="1869" spans="1:20" x14ac:dyDescent="0.25">
      <c r="A1869" s="1">
        <v>4427</v>
      </c>
      <c r="B1869" t="s">
        <v>22</v>
      </c>
      <c r="C1869" t="s">
        <v>35</v>
      </c>
      <c r="D1869" t="s">
        <v>61</v>
      </c>
      <c r="E1869" t="s">
        <v>46</v>
      </c>
      <c r="F1869" t="s">
        <v>74</v>
      </c>
      <c r="G1869" t="s">
        <v>86</v>
      </c>
      <c r="H1869" t="s">
        <v>540</v>
      </c>
      <c r="I1869" t="s">
        <v>86</v>
      </c>
      <c r="J1869" t="s">
        <v>104</v>
      </c>
      <c r="K1869" t="s">
        <v>1188</v>
      </c>
      <c r="L1869" t="s">
        <v>126</v>
      </c>
      <c r="M1869" t="s">
        <v>126</v>
      </c>
      <c r="N1869" t="s">
        <v>131</v>
      </c>
      <c r="O1869" t="s">
        <v>107</v>
      </c>
      <c r="P1869" t="s">
        <v>846</v>
      </c>
      <c r="Q1869" t="s">
        <v>74</v>
      </c>
      <c r="R1869" t="s">
        <v>1875</v>
      </c>
      <c r="S1869" t="s">
        <v>106</v>
      </c>
      <c r="T1869" t="s">
        <v>126</v>
      </c>
    </row>
    <row r="1870" spans="1:20" x14ac:dyDescent="0.25">
      <c r="A1870" s="1">
        <v>4428</v>
      </c>
      <c r="B1870" t="s">
        <v>22</v>
      </c>
      <c r="C1870" t="s">
        <v>36</v>
      </c>
      <c r="D1870" t="s">
        <v>61</v>
      </c>
      <c r="E1870" t="s">
        <v>72</v>
      </c>
      <c r="F1870" t="s">
        <v>73</v>
      </c>
      <c r="G1870" t="s">
        <v>89</v>
      </c>
      <c r="H1870" t="s">
        <v>578</v>
      </c>
      <c r="I1870" t="s">
        <v>75</v>
      </c>
      <c r="J1870" t="s">
        <v>79</v>
      </c>
      <c r="K1870" t="s">
        <v>1150</v>
      </c>
      <c r="L1870" t="s">
        <v>74</v>
      </c>
      <c r="M1870" t="s">
        <v>101</v>
      </c>
      <c r="N1870" t="s">
        <v>131</v>
      </c>
      <c r="O1870" t="s">
        <v>103</v>
      </c>
      <c r="P1870" t="s">
        <v>718</v>
      </c>
      <c r="Q1870" t="s">
        <v>74</v>
      </c>
      <c r="R1870" t="s">
        <v>1590</v>
      </c>
      <c r="S1870" t="s">
        <v>116</v>
      </c>
      <c r="T1870" t="s">
        <v>126</v>
      </c>
    </row>
    <row r="1871" spans="1:20" x14ac:dyDescent="0.25">
      <c r="A1871" s="1">
        <v>4429</v>
      </c>
      <c r="B1871" t="s">
        <v>22</v>
      </c>
      <c r="C1871" t="s">
        <v>37</v>
      </c>
      <c r="D1871" t="s">
        <v>61</v>
      </c>
      <c r="E1871" t="s">
        <v>71</v>
      </c>
      <c r="F1871" t="s">
        <v>74</v>
      </c>
      <c r="G1871" t="s">
        <v>75</v>
      </c>
      <c r="H1871" t="s">
        <v>604</v>
      </c>
      <c r="I1871" t="s">
        <v>82</v>
      </c>
      <c r="J1871" t="s">
        <v>98</v>
      </c>
      <c r="K1871" t="s">
        <v>849</v>
      </c>
      <c r="L1871" t="s">
        <v>73</v>
      </c>
      <c r="M1871" t="s">
        <v>73</v>
      </c>
      <c r="N1871" t="s">
        <v>74</v>
      </c>
      <c r="O1871" t="s">
        <v>110</v>
      </c>
      <c r="P1871" t="s">
        <v>1131</v>
      </c>
      <c r="Q1871" t="s">
        <v>126</v>
      </c>
      <c r="R1871" t="s">
        <v>1511</v>
      </c>
      <c r="S1871" t="s">
        <v>96</v>
      </c>
      <c r="T1871" t="s">
        <v>131</v>
      </c>
    </row>
    <row r="1872" spans="1:20" x14ac:dyDescent="0.25">
      <c r="A1872" s="1">
        <v>4430</v>
      </c>
      <c r="B1872" t="s">
        <v>22</v>
      </c>
      <c r="C1872" t="s">
        <v>38</v>
      </c>
      <c r="D1872" t="s">
        <v>61</v>
      </c>
      <c r="E1872" t="s">
        <v>54</v>
      </c>
      <c r="F1872" t="s">
        <v>73</v>
      </c>
      <c r="G1872" t="s">
        <v>94</v>
      </c>
      <c r="H1872" t="s">
        <v>442</v>
      </c>
      <c r="I1872" t="s">
        <v>95</v>
      </c>
      <c r="J1872" t="s">
        <v>129</v>
      </c>
      <c r="K1872" t="s">
        <v>1319</v>
      </c>
      <c r="L1872" t="s">
        <v>126</v>
      </c>
      <c r="M1872" t="s">
        <v>74</v>
      </c>
      <c r="N1872" t="s">
        <v>74</v>
      </c>
      <c r="O1872" t="s">
        <v>89</v>
      </c>
      <c r="P1872" t="s">
        <v>100</v>
      </c>
      <c r="Q1872" t="s">
        <v>126</v>
      </c>
      <c r="R1872" t="s">
        <v>1897</v>
      </c>
      <c r="S1872" t="s">
        <v>116</v>
      </c>
      <c r="T1872" t="s">
        <v>76</v>
      </c>
    </row>
    <row r="1873" spans="1:20" x14ac:dyDescent="0.25">
      <c r="A1873" s="1">
        <v>4431</v>
      </c>
      <c r="B1873" t="s">
        <v>22</v>
      </c>
      <c r="C1873" t="s">
        <v>39</v>
      </c>
      <c r="D1873" t="s">
        <v>61</v>
      </c>
      <c r="E1873" t="s">
        <v>49</v>
      </c>
      <c r="F1873" t="s">
        <v>74</v>
      </c>
      <c r="G1873" t="s">
        <v>111</v>
      </c>
      <c r="H1873" t="s">
        <v>627</v>
      </c>
      <c r="I1873" t="s">
        <v>86</v>
      </c>
      <c r="J1873" t="s">
        <v>109</v>
      </c>
      <c r="K1873" t="s">
        <v>1385</v>
      </c>
      <c r="L1873" t="s">
        <v>1116</v>
      </c>
      <c r="M1873" t="s">
        <v>73</v>
      </c>
      <c r="N1873" t="s">
        <v>1116</v>
      </c>
      <c r="O1873" t="s">
        <v>103</v>
      </c>
      <c r="P1873" t="s">
        <v>122</v>
      </c>
      <c r="Q1873" t="s">
        <v>74</v>
      </c>
      <c r="R1873" t="s">
        <v>1535</v>
      </c>
      <c r="S1873" t="s">
        <v>75</v>
      </c>
      <c r="T1873" t="s">
        <v>116</v>
      </c>
    </row>
    <row r="1874" spans="1:20" x14ac:dyDescent="0.25">
      <c r="A1874" s="1">
        <v>4432</v>
      </c>
      <c r="B1874" t="s">
        <v>22</v>
      </c>
      <c r="C1874" t="s">
        <v>24</v>
      </c>
      <c r="D1874" t="s">
        <v>62</v>
      </c>
      <c r="E1874" t="s">
        <v>51</v>
      </c>
      <c r="F1874" t="s">
        <v>73</v>
      </c>
      <c r="G1874" t="s">
        <v>75</v>
      </c>
      <c r="H1874" t="s">
        <v>942</v>
      </c>
      <c r="I1874" t="s">
        <v>113</v>
      </c>
      <c r="J1874" t="s">
        <v>123</v>
      </c>
      <c r="K1874" t="s">
        <v>1204</v>
      </c>
      <c r="L1874" t="s">
        <v>74</v>
      </c>
      <c r="M1874" t="s">
        <v>131</v>
      </c>
      <c r="N1874" t="s">
        <v>73</v>
      </c>
      <c r="O1874" t="s">
        <v>106</v>
      </c>
      <c r="P1874" t="s">
        <v>91</v>
      </c>
      <c r="Q1874" t="s">
        <v>73</v>
      </c>
      <c r="R1874" t="s">
        <v>1750</v>
      </c>
      <c r="S1874" t="s">
        <v>82</v>
      </c>
      <c r="T1874" t="s">
        <v>101</v>
      </c>
    </row>
    <row r="1875" spans="1:20" x14ac:dyDescent="0.25">
      <c r="A1875" s="1">
        <v>4433</v>
      </c>
      <c r="B1875" t="s">
        <v>22</v>
      </c>
      <c r="C1875" t="s">
        <v>25</v>
      </c>
      <c r="D1875" t="s">
        <v>62</v>
      </c>
      <c r="E1875" t="s">
        <v>59</v>
      </c>
      <c r="F1875" t="s">
        <v>74</v>
      </c>
      <c r="G1875" t="s">
        <v>90</v>
      </c>
      <c r="H1875" t="s">
        <v>507</v>
      </c>
      <c r="I1875" t="s">
        <v>75</v>
      </c>
      <c r="J1875" t="s">
        <v>102</v>
      </c>
      <c r="K1875" t="s">
        <v>919</v>
      </c>
      <c r="L1875" t="s">
        <v>126</v>
      </c>
      <c r="M1875" t="s">
        <v>73</v>
      </c>
      <c r="N1875" t="s">
        <v>1116</v>
      </c>
      <c r="O1875" t="s">
        <v>95</v>
      </c>
      <c r="P1875" t="s">
        <v>877</v>
      </c>
      <c r="Q1875" t="s">
        <v>74</v>
      </c>
      <c r="R1875" t="s">
        <v>2038</v>
      </c>
      <c r="S1875" t="s">
        <v>82</v>
      </c>
      <c r="T1875" t="s">
        <v>83</v>
      </c>
    </row>
    <row r="1876" spans="1:20" x14ac:dyDescent="0.25">
      <c r="A1876" s="1">
        <v>4434</v>
      </c>
      <c r="B1876" t="s">
        <v>22</v>
      </c>
      <c r="C1876" t="s">
        <v>26</v>
      </c>
      <c r="D1876" t="s">
        <v>62</v>
      </c>
      <c r="E1876" t="s">
        <v>48</v>
      </c>
      <c r="F1876" t="s">
        <v>73</v>
      </c>
      <c r="G1876" t="s">
        <v>98</v>
      </c>
      <c r="H1876" t="s">
        <v>247</v>
      </c>
      <c r="I1876" t="s">
        <v>98</v>
      </c>
      <c r="J1876" t="s">
        <v>97</v>
      </c>
      <c r="K1876" t="s">
        <v>1124</v>
      </c>
      <c r="L1876" t="s">
        <v>73</v>
      </c>
      <c r="M1876" t="s">
        <v>73</v>
      </c>
      <c r="N1876" t="s">
        <v>1116</v>
      </c>
      <c r="O1876" t="s">
        <v>108</v>
      </c>
      <c r="P1876" t="s">
        <v>910</v>
      </c>
      <c r="Q1876" t="s">
        <v>126</v>
      </c>
      <c r="R1876" t="s">
        <v>1535</v>
      </c>
      <c r="S1876" t="s">
        <v>81</v>
      </c>
      <c r="T1876" t="s">
        <v>76</v>
      </c>
    </row>
    <row r="1877" spans="1:20" x14ac:dyDescent="0.25">
      <c r="A1877" s="1">
        <v>4435</v>
      </c>
      <c r="B1877" t="s">
        <v>22</v>
      </c>
      <c r="C1877" t="s">
        <v>27</v>
      </c>
      <c r="D1877" t="s">
        <v>62</v>
      </c>
      <c r="E1877" t="s">
        <v>55</v>
      </c>
      <c r="F1877" t="s">
        <v>73</v>
      </c>
      <c r="G1877" t="s">
        <v>95</v>
      </c>
      <c r="H1877" t="s">
        <v>459</v>
      </c>
      <c r="I1877" t="s">
        <v>113</v>
      </c>
      <c r="J1877" t="s">
        <v>105</v>
      </c>
      <c r="K1877" t="s">
        <v>1359</v>
      </c>
      <c r="L1877" t="s">
        <v>126</v>
      </c>
      <c r="M1877" t="s">
        <v>74</v>
      </c>
      <c r="N1877" t="s">
        <v>126</v>
      </c>
      <c r="O1877" t="s">
        <v>93</v>
      </c>
      <c r="P1877" t="s">
        <v>1016</v>
      </c>
      <c r="Q1877" t="s">
        <v>74</v>
      </c>
      <c r="R1877" t="s">
        <v>2225</v>
      </c>
      <c r="S1877" t="s">
        <v>106</v>
      </c>
      <c r="T1877" t="s">
        <v>83</v>
      </c>
    </row>
    <row r="1878" spans="1:20" x14ac:dyDescent="0.25">
      <c r="A1878" s="1">
        <v>4436</v>
      </c>
      <c r="B1878" t="s">
        <v>22</v>
      </c>
      <c r="C1878" t="s">
        <v>28</v>
      </c>
      <c r="D1878" t="s">
        <v>62</v>
      </c>
      <c r="E1878" t="s">
        <v>50</v>
      </c>
      <c r="F1878" t="s">
        <v>74</v>
      </c>
      <c r="G1878" t="s">
        <v>89</v>
      </c>
      <c r="H1878" t="s">
        <v>775</v>
      </c>
      <c r="I1878" t="s">
        <v>80</v>
      </c>
      <c r="J1878" t="s">
        <v>122</v>
      </c>
      <c r="K1878" t="s">
        <v>1329</v>
      </c>
      <c r="L1878" t="s">
        <v>126</v>
      </c>
      <c r="M1878" t="s">
        <v>74</v>
      </c>
      <c r="N1878" t="s">
        <v>1116</v>
      </c>
      <c r="O1878" t="s">
        <v>75</v>
      </c>
      <c r="P1878" t="s">
        <v>911</v>
      </c>
      <c r="Q1878" t="s">
        <v>73</v>
      </c>
      <c r="R1878" t="s">
        <v>1043</v>
      </c>
      <c r="S1878" t="s">
        <v>96</v>
      </c>
      <c r="T1878" t="s">
        <v>1116</v>
      </c>
    </row>
    <row r="1879" spans="1:20" x14ac:dyDescent="0.25">
      <c r="A1879" s="1">
        <v>4437</v>
      </c>
      <c r="B1879" t="s">
        <v>22</v>
      </c>
      <c r="C1879" t="s">
        <v>40</v>
      </c>
      <c r="D1879" t="s">
        <v>62</v>
      </c>
      <c r="E1879" t="s">
        <v>54</v>
      </c>
      <c r="F1879" t="s">
        <v>74</v>
      </c>
      <c r="G1879" t="s">
        <v>93</v>
      </c>
      <c r="H1879" t="s">
        <v>337</v>
      </c>
      <c r="I1879" t="s">
        <v>102</v>
      </c>
      <c r="J1879" t="s">
        <v>84</v>
      </c>
      <c r="K1879" t="s">
        <v>1288</v>
      </c>
      <c r="L1879" t="s">
        <v>1116</v>
      </c>
      <c r="M1879" t="s">
        <v>101</v>
      </c>
      <c r="N1879" t="s">
        <v>73</v>
      </c>
      <c r="O1879" t="s">
        <v>102</v>
      </c>
      <c r="P1879" t="s">
        <v>772</v>
      </c>
      <c r="Q1879" t="s">
        <v>73</v>
      </c>
      <c r="R1879" t="s">
        <v>1816</v>
      </c>
      <c r="S1879" t="s">
        <v>85</v>
      </c>
      <c r="T1879" t="s">
        <v>131</v>
      </c>
    </row>
    <row r="1880" spans="1:20" x14ac:dyDescent="0.25">
      <c r="A1880" s="1">
        <v>4438</v>
      </c>
      <c r="B1880" t="s">
        <v>22</v>
      </c>
      <c r="C1880" t="s">
        <v>29</v>
      </c>
      <c r="D1880" t="s">
        <v>62</v>
      </c>
      <c r="E1880" t="s">
        <v>60</v>
      </c>
      <c r="F1880" t="s">
        <v>74</v>
      </c>
      <c r="G1880" t="s">
        <v>97</v>
      </c>
      <c r="H1880" t="s">
        <v>869</v>
      </c>
      <c r="I1880" t="s">
        <v>114</v>
      </c>
      <c r="J1880" t="s">
        <v>104</v>
      </c>
      <c r="K1880" t="s">
        <v>1134</v>
      </c>
      <c r="L1880" t="s">
        <v>126</v>
      </c>
      <c r="M1880" t="s">
        <v>73</v>
      </c>
      <c r="N1880" t="s">
        <v>74</v>
      </c>
      <c r="O1880" t="s">
        <v>77</v>
      </c>
      <c r="P1880" t="s">
        <v>187</v>
      </c>
      <c r="Q1880" t="s">
        <v>126</v>
      </c>
      <c r="R1880" t="s">
        <v>1942</v>
      </c>
      <c r="S1880" t="s">
        <v>106</v>
      </c>
      <c r="T1880" t="s">
        <v>126</v>
      </c>
    </row>
    <row r="1881" spans="1:20" x14ac:dyDescent="0.25">
      <c r="A1881" s="1">
        <v>4439</v>
      </c>
      <c r="B1881" t="s">
        <v>22</v>
      </c>
      <c r="C1881" t="s">
        <v>30</v>
      </c>
      <c r="D1881" t="s">
        <v>62</v>
      </c>
      <c r="E1881" t="s">
        <v>46</v>
      </c>
      <c r="F1881" t="s">
        <v>73</v>
      </c>
      <c r="G1881" t="s">
        <v>77</v>
      </c>
      <c r="H1881" t="s">
        <v>717</v>
      </c>
      <c r="I1881" t="s">
        <v>89</v>
      </c>
      <c r="J1881" t="s">
        <v>113</v>
      </c>
      <c r="K1881" t="s">
        <v>1224</v>
      </c>
      <c r="L1881" t="s">
        <v>126</v>
      </c>
      <c r="M1881" t="s">
        <v>73</v>
      </c>
      <c r="N1881" t="s">
        <v>126</v>
      </c>
      <c r="O1881" t="s">
        <v>93</v>
      </c>
      <c r="P1881" t="s">
        <v>1186</v>
      </c>
      <c r="Q1881" t="s">
        <v>74</v>
      </c>
      <c r="R1881" t="s">
        <v>1877</v>
      </c>
      <c r="S1881" t="s">
        <v>85</v>
      </c>
      <c r="T1881" t="s">
        <v>1116</v>
      </c>
    </row>
    <row r="1882" spans="1:20" x14ac:dyDescent="0.25">
      <c r="A1882" s="1">
        <v>4440</v>
      </c>
      <c r="B1882" t="s">
        <v>22</v>
      </c>
      <c r="C1882" t="s">
        <v>31</v>
      </c>
      <c r="D1882" t="s">
        <v>62</v>
      </c>
      <c r="E1882" t="s">
        <v>59</v>
      </c>
      <c r="F1882" t="s">
        <v>73</v>
      </c>
      <c r="G1882" t="s">
        <v>82</v>
      </c>
      <c r="H1882" t="s">
        <v>617</v>
      </c>
      <c r="I1882" t="s">
        <v>106</v>
      </c>
      <c r="J1882" t="s">
        <v>77</v>
      </c>
      <c r="K1882" t="s">
        <v>817</v>
      </c>
      <c r="L1882" t="s">
        <v>73</v>
      </c>
      <c r="M1882" t="s">
        <v>73</v>
      </c>
      <c r="N1882" t="s">
        <v>1116</v>
      </c>
      <c r="O1882" t="s">
        <v>86</v>
      </c>
      <c r="P1882" t="s">
        <v>946</v>
      </c>
      <c r="Q1882" t="s">
        <v>73</v>
      </c>
      <c r="R1882" t="s">
        <v>1774</v>
      </c>
      <c r="S1882" t="s">
        <v>89</v>
      </c>
      <c r="T1882" t="s">
        <v>101</v>
      </c>
    </row>
    <row r="1883" spans="1:20" x14ac:dyDescent="0.25">
      <c r="A1883" s="1">
        <v>4441</v>
      </c>
      <c r="B1883" t="s">
        <v>22</v>
      </c>
      <c r="C1883" t="s">
        <v>32</v>
      </c>
      <c r="D1883" t="s">
        <v>62</v>
      </c>
      <c r="E1883" t="s">
        <v>44</v>
      </c>
      <c r="F1883" t="s">
        <v>74</v>
      </c>
      <c r="G1883" t="s">
        <v>88</v>
      </c>
      <c r="H1883" t="s">
        <v>1050</v>
      </c>
      <c r="I1883" t="s">
        <v>89</v>
      </c>
      <c r="J1883" t="s">
        <v>92</v>
      </c>
      <c r="K1883" t="s">
        <v>1203</v>
      </c>
      <c r="L1883" t="s">
        <v>126</v>
      </c>
      <c r="M1883" t="s">
        <v>73</v>
      </c>
      <c r="N1883" t="s">
        <v>74</v>
      </c>
      <c r="O1883" t="s">
        <v>119</v>
      </c>
      <c r="P1883" t="s">
        <v>1301</v>
      </c>
      <c r="Q1883" t="s">
        <v>126</v>
      </c>
      <c r="R1883" t="s">
        <v>1448</v>
      </c>
      <c r="S1883" t="s">
        <v>89</v>
      </c>
      <c r="T1883" t="s">
        <v>117</v>
      </c>
    </row>
    <row r="1884" spans="1:20" x14ac:dyDescent="0.25">
      <c r="A1884" s="1">
        <v>4442</v>
      </c>
      <c r="B1884" t="s">
        <v>22</v>
      </c>
      <c r="C1884" t="s">
        <v>34</v>
      </c>
      <c r="D1884" t="s">
        <v>62</v>
      </c>
      <c r="E1884" t="s">
        <v>63</v>
      </c>
      <c r="F1884" t="s">
        <v>74</v>
      </c>
      <c r="G1884" t="s">
        <v>86</v>
      </c>
      <c r="H1884" t="s">
        <v>938</v>
      </c>
      <c r="I1884" t="s">
        <v>90</v>
      </c>
      <c r="J1884" t="s">
        <v>95</v>
      </c>
      <c r="K1884" t="s">
        <v>1220</v>
      </c>
      <c r="L1884" t="s">
        <v>126</v>
      </c>
      <c r="M1884" t="s">
        <v>73</v>
      </c>
      <c r="N1884" t="s">
        <v>73</v>
      </c>
      <c r="O1884" t="s">
        <v>111</v>
      </c>
      <c r="P1884" t="s">
        <v>1131</v>
      </c>
      <c r="Q1884" t="s">
        <v>74</v>
      </c>
      <c r="R1884" t="s">
        <v>2013</v>
      </c>
      <c r="S1884" t="s">
        <v>85</v>
      </c>
      <c r="T1884" t="s">
        <v>131</v>
      </c>
    </row>
    <row r="1885" spans="1:20" x14ac:dyDescent="0.25">
      <c r="A1885" s="1">
        <v>4443</v>
      </c>
      <c r="B1885" t="s">
        <v>22</v>
      </c>
      <c r="C1885" t="s">
        <v>35</v>
      </c>
      <c r="D1885" t="s">
        <v>62</v>
      </c>
      <c r="E1885" t="s">
        <v>71</v>
      </c>
      <c r="F1885" t="s">
        <v>73</v>
      </c>
      <c r="G1885" t="s">
        <v>92</v>
      </c>
      <c r="H1885" t="s">
        <v>262</v>
      </c>
      <c r="I1885" t="s">
        <v>90</v>
      </c>
      <c r="J1885" t="s">
        <v>80</v>
      </c>
      <c r="K1885" t="s">
        <v>1278</v>
      </c>
      <c r="L1885" t="s">
        <v>126</v>
      </c>
      <c r="M1885" t="s">
        <v>74</v>
      </c>
      <c r="N1885" t="s">
        <v>101</v>
      </c>
      <c r="O1885" t="s">
        <v>103</v>
      </c>
      <c r="P1885" t="s">
        <v>789</v>
      </c>
      <c r="Q1885" t="s">
        <v>74</v>
      </c>
      <c r="R1885" t="s">
        <v>1908</v>
      </c>
      <c r="S1885" t="s">
        <v>116</v>
      </c>
      <c r="T1885" t="s">
        <v>74</v>
      </c>
    </row>
    <row r="1886" spans="1:20" x14ac:dyDescent="0.25">
      <c r="A1886" s="1">
        <v>4444</v>
      </c>
      <c r="B1886" t="s">
        <v>22</v>
      </c>
      <c r="C1886" t="s">
        <v>36</v>
      </c>
      <c r="D1886" t="s">
        <v>62</v>
      </c>
      <c r="E1886" t="s">
        <v>44</v>
      </c>
      <c r="F1886" t="s">
        <v>73</v>
      </c>
      <c r="G1886" t="s">
        <v>102</v>
      </c>
      <c r="H1886" t="s">
        <v>253</v>
      </c>
      <c r="I1886" t="s">
        <v>81</v>
      </c>
      <c r="J1886" t="s">
        <v>97</v>
      </c>
      <c r="K1886" t="s">
        <v>1222</v>
      </c>
      <c r="L1886" t="s">
        <v>73</v>
      </c>
      <c r="M1886" t="s">
        <v>126</v>
      </c>
      <c r="N1886" t="s">
        <v>101</v>
      </c>
      <c r="O1886" t="s">
        <v>95</v>
      </c>
      <c r="P1886" t="s">
        <v>1167</v>
      </c>
      <c r="Q1886" t="s">
        <v>126</v>
      </c>
      <c r="R1886" t="s">
        <v>2085</v>
      </c>
      <c r="S1886" t="s">
        <v>96</v>
      </c>
      <c r="T1886" t="s">
        <v>76</v>
      </c>
    </row>
    <row r="1887" spans="1:20" x14ac:dyDescent="0.25">
      <c r="A1887" s="1">
        <v>4445</v>
      </c>
      <c r="B1887" t="s">
        <v>22</v>
      </c>
      <c r="C1887" t="s">
        <v>37</v>
      </c>
      <c r="D1887" t="s">
        <v>62</v>
      </c>
      <c r="E1887" t="s">
        <v>53</v>
      </c>
      <c r="F1887" t="s">
        <v>74</v>
      </c>
      <c r="G1887" t="s">
        <v>113</v>
      </c>
      <c r="H1887" t="s">
        <v>1016</v>
      </c>
      <c r="I1887" t="s">
        <v>103</v>
      </c>
      <c r="J1887" t="s">
        <v>94</v>
      </c>
      <c r="K1887" t="s">
        <v>1203</v>
      </c>
      <c r="L1887" t="s">
        <v>126</v>
      </c>
      <c r="M1887" t="s">
        <v>73</v>
      </c>
      <c r="N1887" t="s">
        <v>83</v>
      </c>
      <c r="O1887" t="s">
        <v>75</v>
      </c>
      <c r="P1887" t="s">
        <v>129</v>
      </c>
      <c r="Q1887" t="s">
        <v>73</v>
      </c>
      <c r="R1887" t="s">
        <v>1726</v>
      </c>
      <c r="S1887" t="s">
        <v>87</v>
      </c>
      <c r="T1887" t="s">
        <v>74</v>
      </c>
    </row>
    <row r="1888" spans="1:20" x14ac:dyDescent="0.25">
      <c r="A1888" s="1">
        <v>4446</v>
      </c>
      <c r="B1888" t="s">
        <v>22</v>
      </c>
      <c r="C1888" t="s">
        <v>38</v>
      </c>
      <c r="D1888" t="s">
        <v>62</v>
      </c>
      <c r="E1888" t="s">
        <v>52</v>
      </c>
      <c r="F1888" t="s">
        <v>74</v>
      </c>
      <c r="G1888" t="s">
        <v>109</v>
      </c>
      <c r="H1888" t="s">
        <v>224</v>
      </c>
      <c r="I1888" t="s">
        <v>97</v>
      </c>
      <c r="J1888" t="s">
        <v>121</v>
      </c>
      <c r="K1888" t="s">
        <v>1371</v>
      </c>
      <c r="L1888" t="s">
        <v>126</v>
      </c>
      <c r="M1888" t="s">
        <v>73</v>
      </c>
      <c r="N1888" t="s">
        <v>1116</v>
      </c>
      <c r="O1888" t="s">
        <v>90</v>
      </c>
      <c r="P1888" t="s">
        <v>772</v>
      </c>
      <c r="Q1888" t="s">
        <v>101</v>
      </c>
      <c r="R1888" t="s">
        <v>1589</v>
      </c>
      <c r="S1888" t="s">
        <v>85</v>
      </c>
      <c r="T1888" t="s">
        <v>131</v>
      </c>
    </row>
    <row r="1889" spans="1:20" x14ac:dyDescent="0.25">
      <c r="A1889" s="1">
        <v>4447</v>
      </c>
      <c r="B1889" t="s">
        <v>22</v>
      </c>
      <c r="C1889" t="s">
        <v>39</v>
      </c>
      <c r="D1889" t="s">
        <v>62</v>
      </c>
      <c r="E1889" t="s">
        <v>63</v>
      </c>
      <c r="F1889" t="s">
        <v>73</v>
      </c>
      <c r="G1889" t="s">
        <v>105</v>
      </c>
      <c r="H1889" t="s">
        <v>826</v>
      </c>
      <c r="I1889" t="s">
        <v>77</v>
      </c>
      <c r="J1889" t="s">
        <v>108</v>
      </c>
      <c r="K1889" t="s">
        <v>1163</v>
      </c>
      <c r="L1889" t="s">
        <v>1116</v>
      </c>
      <c r="M1889" t="s">
        <v>73</v>
      </c>
      <c r="N1889" t="s">
        <v>74</v>
      </c>
      <c r="O1889" t="s">
        <v>79</v>
      </c>
      <c r="P1889" t="s">
        <v>862</v>
      </c>
      <c r="Q1889" t="s">
        <v>73</v>
      </c>
      <c r="R1889" t="s">
        <v>2120</v>
      </c>
      <c r="S1889" t="s">
        <v>116</v>
      </c>
      <c r="T1889" t="s">
        <v>131</v>
      </c>
    </row>
    <row r="1890" spans="1:20" x14ac:dyDescent="0.25">
      <c r="A1890" s="1">
        <v>4448</v>
      </c>
      <c r="B1890" t="s">
        <v>22</v>
      </c>
      <c r="C1890" t="s">
        <v>24</v>
      </c>
      <c r="D1890" t="s">
        <v>63</v>
      </c>
      <c r="E1890" t="s">
        <v>53</v>
      </c>
      <c r="F1890" t="s">
        <v>74</v>
      </c>
      <c r="G1890" t="s">
        <v>90</v>
      </c>
      <c r="H1890" t="s">
        <v>433</v>
      </c>
      <c r="I1890" t="s">
        <v>75</v>
      </c>
      <c r="J1890" t="s">
        <v>93</v>
      </c>
      <c r="K1890" t="s">
        <v>975</v>
      </c>
      <c r="L1890" t="s">
        <v>74</v>
      </c>
      <c r="M1890" t="s">
        <v>74</v>
      </c>
      <c r="N1890" t="s">
        <v>101</v>
      </c>
      <c r="O1890" t="s">
        <v>93</v>
      </c>
      <c r="P1890" t="s">
        <v>1217</v>
      </c>
      <c r="Q1890" t="s">
        <v>74</v>
      </c>
      <c r="R1890" t="s">
        <v>2088</v>
      </c>
      <c r="S1890" t="s">
        <v>116</v>
      </c>
      <c r="T1890" t="s">
        <v>126</v>
      </c>
    </row>
    <row r="1891" spans="1:20" x14ac:dyDescent="0.25">
      <c r="A1891" s="1">
        <v>4449</v>
      </c>
      <c r="B1891" t="s">
        <v>22</v>
      </c>
      <c r="C1891" t="s">
        <v>25</v>
      </c>
      <c r="D1891" t="s">
        <v>63</v>
      </c>
      <c r="E1891" t="s">
        <v>55</v>
      </c>
      <c r="F1891" t="s">
        <v>73</v>
      </c>
      <c r="G1891" t="s">
        <v>95</v>
      </c>
      <c r="H1891" t="s">
        <v>885</v>
      </c>
      <c r="I1891" t="s">
        <v>113</v>
      </c>
      <c r="J1891" t="s">
        <v>110</v>
      </c>
      <c r="K1891" t="s">
        <v>1377</v>
      </c>
      <c r="L1891" t="s">
        <v>1116</v>
      </c>
      <c r="M1891" t="s">
        <v>74</v>
      </c>
      <c r="N1891" t="s">
        <v>73</v>
      </c>
      <c r="O1891" t="s">
        <v>77</v>
      </c>
      <c r="P1891" t="s">
        <v>817</v>
      </c>
      <c r="Q1891" t="s">
        <v>73</v>
      </c>
      <c r="R1891" t="s">
        <v>1495</v>
      </c>
      <c r="S1891" t="s">
        <v>96</v>
      </c>
      <c r="T1891" t="s">
        <v>78</v>
      </c>
    </row>
    <row r="1892" spans="1:20" x14ac:dyDescent="0.25">
      <c r="A1892" s="1">
        <v>4450</v>
      </c>
      <c r="B1892" t="s">
        <v>22</v>
      </c>
      <c r="C1892" t="s">
        <v>26</v>
      </c>
      <c r="D1892" t="s">
        <v>63</v>
      </c>
      <c r="E1892" t="s">
        <v>51</v>
      </c>
      <c r="F1892" t="s">
        <v>73</v>
      </c>
      <c r="G1892" t="s">
        <v>92</v>
      </c>
      <c r="H1892" t="s">
        <v>944</v>
      </c>
      <c r="I1892" t="s">
        <v>86</v>
      </c>
      <c r="J1892" t="s">
        <v>111</v>
      </c>
      <c r="K1892" t="s">
        <v>1160</v>
      </c>
      <c r="L1892" t="s">
        <v>126</v>
      </c>
      <c r="M1892" t="s">
        <v>74</v>
      </c>
      <c r="N1892" t="s">
        <v>74</v>
      </c>
      <c r="O1892" t="s">
        <v>108</v>
      </c>
      <c r="P1892" t="s">
        <v>1164</v>
      </c>
      <c r="Q1892" t="s">
        <v>73</v>
      </c>
      <c r="R1892" t="s">
        <v>2250</v>
      </c>
      <c r="S1892" t="s">
        <v>96</v>
      </c>
      <c r="T1892" t="s">
        <v>76</v>
      </c>
    </row>
    <row r="1893" spans="1:20" x14ac:dyDescent="0.25">
      <c r="A1893" s="1">
        <v>4451</v>
      </c>
      <c r="B1893" t="s">
        <v>22</v>
      </c>
      <c r="C1893" t="s">
        <v>27</v>
      </c>
      <c r="D1893" t="s">
        <v>63</v>
      </c>
      <c r="E1893" t="s">
        <v>59</v>
      </c>
      <c r="F1893" t="s">
        <v>74</v>
      </c>
      <c r="G1893" t="s">
        <v>76</v>
      </c>
      <c r="H1893" t="s">
        <v>590</v>
      </c>
      <c r="I1893" t="s">
        <v>106</v>
      </c>
      <c r="J1893" t="s">
        <v>114</v>
      </c>
      <c r="K1893" t="s">
        <v>995</v>
      </c>
      <c r="L1893" t="s">
        <v>74</v>
      </c>
      <c r="M1893" t="s">
        <v>74</v>
      </c>
      <c r="N1893" t="s">
        <v>126</v>
      </c>
      <c r="O1893" t="s">
        <v>81</v>
      </c>
      <c r="P1893" t="s">
        <v>127</v>
      </c>
      <c r="Q1893" t="s">
        <v>73</v>
      </c>
      <c r="R1893" t="s">
        <v>1458</v>
      </c>
      <c r="S1893" t="s">
        <v>116</v>
      </c>
      <c r="T1893" t="s">
        <v>101</v>
      </c>
    </row>
    <row r="1894" spans="1:20" x14ac:dyDescent="0.25">
      <c r="A1894" s="1">
        <v>4452</v>
      </c>
      <c r="B1894" t="s">
        <v>22</v>
      </c>
      <c r="C1894" t="s">
        <v>28</v>
      </c>
      <c r="D1894" t="s">
        <v>63</v>
      </c>
      <c r="E1894" t="s">
        <v>54</v>
      </c>
      <c r="F1894" t="s">
        <v>74</v>
      </c>
      <c r="G1894" t="s">
        <v>77</v>
      </c>
      <c r="H1894" t="s">
        <v>446</v>
      </c>
      <c r="I1894" t="s">
        <v>105</v>
      </c>
      <c r="J1894" t="s">
        <v>115</v>
      </c>
      <c r="K1894" t="s">
        <v>1276</v>
      </c>
      <c r="L1894" t="s">
        <v>101</v>
      </c>
      <c r="M1894" t="s">
        <v>126</v>
      </c>
      <c r="N1894" t="s">
        <v>74</v>
      </c>
      <c r="O1894" t="s">
        <v>98</v>
      </c>
      <c r="P1894" t="s">
        <v>718</v>
      </c>
      <c r="Q1894" t="s">
        <v>73</v>
      </c>
      <c r="R1894" t="s">
        <v>1843</v>
      </c>
      <c r="S1894" t="s">
        <v>106</v>
      </c>
      <c r="T1894" t="s">
        <v>76</v>
      </c>
    </row>
    <row r="1895" spans="1:20" x14ac:dyDescent="0.25">
      <c r="A1895" s="1">
        <v>4453</v>
      </c>
      <c r="B1895" t="s">
        <v>22</v>
      </c>
      <c r="C1895" t="s">
        <v>40</v>
      </c>
      <c r="D1895" t="s">
        <v>63</v>
      </c>
      <c r="E1895" t="s">
        <v>56</v>
      </c>
      <c r="F1895" t="s">
        <v>74</v>
      </c>
      <c r="G1895" t="s">
        <v>104</v>
      </c>
      <c r="H1895" t="s">
        <v>397</v>
      </c>
      <c r="I1895" t="s">
        <v>102</v>
      </c>
      <c r="J1895" t="s">
        <v>111</v>
      </c>
      <c r="K1895" t="s">
        <v>1253</v>
      </c>
      <c r="L1895" t="s">
        <v>1116</v>
      </c>
      <c r="M1895" t="s">
        <v>126</v>
      </c>
      <c r="N1895" t="s">
        <v>73</v>
      </c>
      <c r="O1895" t="s">
        <v>75</v>
      </c>
      <c r="P1895" t="s">
        <v>527</v>
      </c>
      <c r="Q1895" t="s">
        <v>73</v>
      </c>
      <c r="R1895" t="s">
        <v>1859</v>
      </c>
      <c r="S1895" t="s">
        <v>78</v>
      </c>
      <c r="T1895" t="s">
        <v>1116</v>
      </c>
    </row>
    <row r="1896" spans="1:20" x14ac:dyDescent="0.25">
      <c r="A1896" s="1">
        <v>4454</v>
      </c>
      <c r="B1896" t="s">
        <v>22</v>
      </c>
      <c r="C1896" t="s">
        <v>29</v>
      </c>
      <c r="D1896" t="s">
        <v>63</v>
      </c>
      <c r="E1896" t="s">
        <v>46</v>
      </c>
      <c r="F1896" t="s">
        <v>73</v>
      </c>
      <c r="G1896" t="s">
        <v>95</v>
      </c>
      <c r="H1896" t="s">
        <v>703</v>
      </c>
      <c r="I1896" t="s">
        <v>92</v>
      </c>
      <c r="J1896" t="s">
        <v>125</v>
      </c>
      <c r="K1896" t="s">
        <v>1345</v>
      </c>
      <c r="L1896" t="s">
        <v>126</v>
      </c>
      <c r="M1896" t="s">
        <v>126</v>
      </c>
      <c r="N1896" t="s">
        <v>126</v>
      </c>
      <c r="O1896" t="s">
        <v>114</v>
      </c>
      <c r="P1896" t="s">
        <v>1351</v>
      </c>
      <c r="Q1896" t="s">
        <v>126</v>
      </c>
      <c r="R1896" t="s">
        <v>1491</v>
      </c>
      <c r="S1896" t="s">
        <v>89</v>
      </c>
      <c r="T1896" t="s">
        <v>117</v>
      </c>
    </row>
    <row r="1897" spans="1:20" x14ac:dyDescent="0.25">
      <c r="A1897" s="1">
        <v>4455</v>
      </c>
      <c r="B1897" t="s">
        <v>22</v>
      </c>
      <c r="C1897" t="s">
        <v>30</v>
      </c>
      <c r="D1897" t="s">
        <v>63</v>
      </c>
      <c r="E1897" t="s">
        <v>44</v>
      </c>
      <c r="F1897" t="s">
        <v>73</v>
      </c>
      <c r="G1897" t="s">
        <v>83</v>
      </c>
      <c r="H1897" t="s">
        <v>769</v>
      </c>
      <c r="I1897" t="s">
        <v>77</v>
      </c>
      <c r="J1897" t="s">
        <v>88</v>
      </c>
      <c r="K1897" t="s">
        <v>1313</v>
      </c>
      <c r="L1897" t="s">
        <v>73</v>
      </c>
      <c r="M1897" t="s">
        <v>74</v>
      </c>
      <c r="N1897" t="s">
        <v>101</v>
      </c>
      <c r="O1897" t="s">
        <v>99</v>
      </c>
      <c r="P1897" t="s">
        <v>119</v>
      </c>
      <c r="Q1897" t="s">
        <v>73</v>
      </c>
      <c r="R1897" t="s">
        <v>1556</v>
      </c>
      <c r="S1897" t="s">
        <v>96</v>
      </c>
      <c r="T1897" t="s">
        <v>1116</v>
      </c>
    </row>
    <row r="1898" spans="1:20" x14ac:dyDescent="0.25">
      <c r="A1898" s="1">
        <v>4456</v>
      </c>
      <c r="B1898" t="s">
        <v>22</v>
      </c>
      <c r="C1898" t="s">
        <v>31</v>
      </c>
      <c r="D1898" t="s">
        <v>63</v>
      </c>
      <c r="E1898" t="s">
        <v>52</v>
      </c>
      <c r="F1898" t="s">
        <v>74</v>
      </c>
      <c r="G1898" t="s">
        <v>75</v>
      </c>
      <c r="H1898" t="s">
        <v>371</v>
      </c>
      <c r="I1898" t="s">
        <v>77</v>
      </c>
      <c r="J1898" t="s">
        <v>84</v>
      </c>
      <c r="K1898" t="s">
        <v>1146</v>
      </c>
      <c r="L1898" t="s">
        <v>126</v>
      </c>
      <c r="M1898" t="s">
        <v>73</v>
      </c>
      <c r="N1898" t="s">
        <v>74</v>
      </c>
      <c r="O1898" t="s">
        <v>114</v>
      </c>
      <c r="P1898" t="s">
        <v>401</v>
      </c>
      <c r="Q1898" t="s">
        <v>73</v>
      </c>
      <c r="R1898" t="s">
        <v>1745</v>
      </c>
      <c r="S1898" t="s">
        <v>82</v>
      </c>
      <c r="T1898" t="s">
        <v>83</v>
      </c>
    </row>
    <row r="1899" spans="1:20" x14ac:dyDescent="0.25">
      <c r="A1899" s="1">
        <v>4457</v>
      </c>
      <c r="B1899" t="s">
        <v>22</v>
      </c>
      <c r="C1899" t="s">
        <v>32</v>
      </c>
      <c r="D1899" t="s">
        <v>63</v>
      </c>
      <c r="E1899" t="s">
        <v>71</v>
      </c>
      <c r="F1899" t="s">
        <v>73</v>
      </c>
      <c r="G1899" t="s">
        <v>93</v>
      </c>
      <c r="H1899" t="s">
        <v>900</v>
      </c>
      <c r="I1899" t="s">
        <v>75</v>
      </c>
      <c r="J1899" t="s">
        <v>114</v>
      </c>
      <c r="K1899" t="s">
        <v>1136</v>
      </c>
      <c r="L1899" t="s">
        <v>126</v>
      </c>
      <c r="M1899" t="s">
        <v>73</v>
      </c>
      <c r="N1899" t="s">
        <v>126</v>
      </c>
      <c r="O1899" t="s">
        <v>111</v>
      </c>
      <c r="P1899" t="s">
        <v>1144</v>
      </c>
      <c r="Q1899" t="s">
        <v>126</v>
      </c>
      <c r="R1899" t="s">
        <v>1656</v>
      </c>
      <c r="S1899" t="s">
        <v>85</v>
      </c>
      <c r="T1899" t="s">
        <v>131</v>
      </c>
    </row>
    <row r="1900" spans="1:20" x14ac:dyDescent="0.25">
      <c r="A1900" s="1">
        <v>4458</v>
      </c>
      <c r="B1900" t="s">
        <v>22</v>
      </c>
      <c r="C1900" t="s">
        <v>34</v>
      </c>
      <c r="D1900" t="s">
        <v>63</v>
      </c>
      <c r="E1900" t="s">
        <v>62</v>
      </c>
      <c r="F1900" t="s">
        <v>73</v>
      </c>
      <c r="G1900" t="s">
        <v>82</v>
      </c>
      <c r="H1900" t="s">
        <v>216</v>
      </c>
      <c r="I1900" t="s">
        <v>92</v>
      </c>
      <c r="J1900" t="s">
        <v>110</v>
      </c>
      <c r="K1900" t="s">
        <v>1266</v>
      </c>
      <c r="L1900" t="s">
        <v>74</v>
      </c>
      <c r="M1900" t="s">
        <v>74</v>
      </c>
      <c r="N1900" t="s">
        <v>126</v>
      </c>
      <c r="O1900" t="s">
        <v>106</v>
      </c>
      <c r="P1900" t="s">
        <v>861</v>
      </c>
      <c r="Q1900" t="s">
        <v>73</v>
      </c>
      <c r="R1900" t="s">
        <v>2026</v>
      </c>
      <c r="S1900" t="s">
        <v>96</v>
      </c>
      <c r="T1900" t="s">
        <v>83</v>
      </c>
    </row>
    <row r="1901" spans="1:20" x14ac:dyDescent="0.25">
      <c r="A1901" s="1">
        <v>4459</v>
      </c>
      <c r="B1901" t="s">
        <v>22</v>
      </c>
      <c r="C1901" t="s">
        <v>35</v>
      </c>
      <c r="D1901" t="s">
        <v>63</v>
      </c>
      <c r="E1901" t="s">
        <v>60</v>
      </c>
      <c r="F1901" t="s">
        <v>74</v>
      </c>
      <c r="G1901" t="s">
        <v>78</v>
      </c>
      <c r="H1901" t="s">
        <v>703</v>
      </c>
      <c r="I1901" t="s">
        <v>107</v>
      </c>
      <c r="J1901" t="s">
        <v>109</v>
      </c>
      <c r="K1901" t="s">
        <v>1227</v>
      </c>
      <c r="L1901" t="s">
        <v>74</v>
      </c>
      <c r="M1901" t="s">
        <v>126</v>
      </c>
      <c r="N1901" t="s">
        <v>126</v>
      </c>
      <c r="O1901" t="s">
        <v>82</v>
      </c>
      <c r="P1901" t="s">
        <v>949</v>
      </c>
      <c r="Q1901" t="s">
        <v>73</v>
      </c>
      <c r="R1901" t="s">
        <v>1650</v>
      </c>
      <c r="S1901" t="s">
        <v>85</v>
      </c>
      <c r="T1901" t="s">
        <v>101</v>
      </c>
    </row>
    <row r="1902" spans="1:20" x14ac:dyDescent="0.25">
      <c r="A1902" s="1">
        <v>4460</v>
      </c>
      <c r="B1902" t="s">
        <v>22</v>
      </c>
      <c r="C1902" t="s">
        <v>36</v>
      </c>
      <c r="D1902" t="s">
        <v>63</v>
      </c>
      <c r="E1902" t="s">
        <v>59</v>
      </c>
      <c r="F1902" t="s">
        <v>73</v>
      </c>
      <c r="G1902" t="s">
        <v>93</v>
      </c>
      <c r="H1902" t="s">
        <v>1085</v>
      </c>
      <c r="I1902" t="s">
        <v>96</v>
      </c>
      <c r="J1902" t="s">
        <v>99</v>
      </c>
      <c r="K1902" t="s">
        <v>1130</v>
      </c>
      <c r="L1902" t="s">
        <v>101</v>
      </c>
      <c r="M1902" t="s">
        <v>73</v>
      </c>
      <c r="N1902" t="s">
        <v>131</v>
      </c>
      <c r="O1902" t="s">
        <v>98</v>
      </c>
      <c r="P1902" t="s">
        <v>1177</v>
      </c>
      <c r="Q1902" t="s">
        <v>126</v>
      </c>
      <c r="R1902" t="s">
        <v>1976</v>
      </c>
      <c r="S1902" t="s">
        <v>76</v>
      </c>
      <c r="T1902" t="s">
        <v>74</v>
      </c>
    </row>
    <row r="1903" spans="1:20" x14ac:dyDescent="0.25">
      <c r="A1903" s="1">
        <v>4461</v>
      </c>
      <c r="B1903" t="s">
        <v>22</v>
      </c>
      <c r="C1903" t="s">
        <v>37</v>
      </c>
      <c r="D1903" t="s">
        <v>63</v>
      </c>
      <c r="E1903" t="s">
        <v>67</v>
      </c>
      <c r="F1903" t="s">
        <v>73</v>
      </c>
      <c r="G1903" t="s">
        <v>75</v>
      </c>
      <c r="H1903" t="s">
        <v>337</v>
      </c>
      <c r="I1903" t="s">
        <v>103</v>
      </c>
      <c r="J1903" t="s">
        <v>93</v>
      </c>
      <c r="K1903" t="s">
        <v>1174</v>
      </c>
      <c r="L1903" t="s">
        <v>126</v>
      </c>
      <c r="M1903" t="s">
        <v>126</v>
      </c>
      <c r="N1903" t="s">
        <v>126</v>
      </c>
      <c r="O1903" t="s">
        <v>114</v>
      </c>
      <c r="P1903" t="s">
        <v>975</v>
      </c>
      <c r="Q1903" t="s">
        <v>73</v>
      </c>
      <c r="R1903" t="s">
        <v>1663</v>
      </c>
      <c r="S1903" t="s">
        <v>87</v>
      </c>
      <c r="T1903" t="s">
        <v>1116</v>
      </c>
    </row>
    <row r="1904" spans="1:20" x14ac:dyDescent="0.25">
      <c r="A1904" s="1">
        <v>4462</v>
      </c>
      <c r="B1904" t="s">
        <v>22</v>
      </c>
      <c r="C1904" t="s">
        <v>38</v>
      </c>
      <c r="D1904" t="s">
        <v>63</v>
      </c>
      <c r="E1904" t="s">
        <v>44</v>
      </c>
      <c r="F1904" t="s">
        <v>74</v>
      </c>
      <c r="G1904" t="s">
        <v>85</v>
      </c>
      <c r="H1904" t="s">
        <v>186</v>
      </c>
      <c r="I1904" t="s">
        <v>90</v>
      </c>
      <c r="J1904" t="s">
        <v>88</v>
      </c>
      <c r="K1904" t="s">
        <v>1255</v>
      </c>
      <c r="L1904" t="s">
        <v>74</v>
      </c>
      <c r="M1904" t="s">
        <v>126</v>
      </c>
      <c r="N1904" t="s">
        <v>73</v>
      </c>
      <c r="O1904" t="s">
        <v>81</v>
      </c>
      <c r="P1904" t="s">
        <v>439</v>
      </c>
      <c r="Q1904" t="s">
        <v>73</v>
      </c>
      <c r="R1904" t="s">
        <v>1561</v>
      </c>
      <c r="S1904" t="s">
        <v>85</v>
      </c>
      <c r="T1904" t="s">
        <v>126</v>
      </c>
    </row>
    <row r="1905" spans="1:20" x14ac:dyDescent="0.25">
      <c r="A1905" s="1">
        <v>4463</v>
      </c>
      <c r="B1905" t="s">
        <v>22</v>
      </c>
      <c r="C1905" t="s">
        <v>39</v>
      </c>
      <c r="D1905" t="s">
        <v>63</v>
      </c>
      <c r="E1905" t="s">
        <v>62</v>
      </c>
      <c r="F1905" t="s">
        <v>74</v>
      </c>
      <c r="G1905" t="s">
        <v>101</v>
      </c>
      <c r="H1905" t="s">
        <v>452</v>
      </c>
      <c r="I1905" t="s">
        <v>89</v>
      </c>
      <c r="J1905" t="s">
        <v>94</v>
      </c>
      <c r="K1905" t="s">
        <v>877</v>
      </c>
      <c r="L1905" t="s">
        <v>73</v>
      </c>
      <c r="M1905" t="s">
        <v>73</v>
      </c>
      <c r="N1905" t="s">
        <v>1116</v>
      </c>
      <c r="O1905" t="s">
        <v>102</v>
      </c>
      <c r="P1905" t="s">
        <v>817</v>
      </c>
      <c r="Q1905" t="s">
        <v>73</v>
      </c>
      <c r="R1905" t="s">
        <v>2107</v>
      </c>
      <c r="S1905" t="s">
        <v>82</v>
      </c>
      <c r="T1905" t="s">
        <v>1116</v>
      </c>
    </row>
    <row r="1906" spans="1:20" x14ac:dyDescent="0.25">
      <c r="A1906" s="1">
        <v>4464</v>
      </c>
      <c r="B1906" t="s">
        <v>22</v>
      </c>
      <c r="C1906" t="s">
        <v>24</v>
      </c>
      <c r="D1906" t="s">
        <v>64</v>
      </c>
      <c r="E1906" t="s">
        <v>70</v>
      </c>
      <c r="F1906" t="s">
        <v>74</v>
      </c>
      <c r="G1906" t="s">
        <v>118</v>
      </c>
      <c r="H1906" t="s">
        <v>1084</v>
      </c>
      <c r="I1906" t="s">
        <v>98</v>
      </c>
      <c r="J1906" t="s">
        <v>94</v>
      </c>
      <c r="K1906" t="s">
        <v>1340</v>
      </c>
      <c r="L1906" t="s">
        <v>1116</v>
      </c>
      <c r="M1906" t="s">
        <v>73</v>
      </c>
      <c r="N1906" t="s">
        <v>73</v>
      </c>
      <c r="O1906" t="s">
        <v>93</v>
      </c>
      <c r="P1906" t="s">
        <v>961</v>
      </c>
      <c r="Q1906" t="s">
        <v>74</v>
      </c>
      <c r="R1906" t="s">
        <v>1488</v>
      </c>
      <c r="S1906" t="s">
        <v>82</v>
      </c>
      <c r="T1906" t="s">
        <v>117</v>
      </c>
    </row>
    <row r="1907" spans="1:20" x14ac:dyDescent="0.25">
      <c r="A1907" s="1">
        <v>4465</v>
      </c>
      <c r="B1907" t="s">
        <v>22</v>
      </c>
      <c r="C1907" t="s">
        <v>25</v>
      </c>
      <c r="D1907" t="s">
        <v>64</v>
      </c>
      <c r="E1907" t="s">
        <v>48</v>
      </c>
      <c r="F1907" t="s">
        <v>74</v>
      </c>
      <c r="G1907" t="s">
        <v>81</v>
      </c>
      <c r="H1907" t="s">
        <v>793</v>
      </c>
      <c r="I1907" t="s">
        <v>103</v>
      </c>
      <c r="J1907" t="s">
        <v>79</v>
      </c>
      <c r="K1907" t="s">
        <v>1291</v>
      </c>
      <c r="L1907" t="s">
        <v>74</v>
      </c>
      <c r="M1907" t="s">
        <v>74</v>
      </c>
      <c r="N1907" t="s">
        <v>101</v>
      </c>
      <c r="O1907" t="s">
        <v>86</v>
      </c>
      <c r="P1907" t="s">
        <v>235</v>
      </c>
      <c r="Q1907" t="s">
        <v>74</v>
      </c>
      <c r="R1907" t="s">
        <v>1887</v>
      </c>
      <c r="S1907" t="s">
        <v>85</v>
      </c>
      <c r="T1907" t="s">
        <v>1116</v>
      </c>
    </row>
    <row r="1908" spans="1:20" x14ac:dyDescent="0.25">
      <c r="A1908" s="1">
        <v>4466</v>
      </c>
      <c r="B1908" t="s">
        <v>22</v>
      </c>
      <c r="C1908" t="s">
        <v>26</v>
      </c>
      <c r="D1908" t="s">
        <v>64</v>
      </c>
      <c r="E1908" t="s">
        <v>42</v>
      </c>
      <c r="F1908" t="s">
        <v>73</v>
      </c>
      <c r="G1908" t="s">
        <v>97</v>
      </c>
      <c r="H1908" t="s">
        <v>929</v>
      </c>
      <c r="I1908" t="s">
        <v>92</v>
      </c>
      <c r="J1908" t="s">
        <v>80</v>
      </c>
      <c r="K1908" t="s">
        <v>1387</v>
      </c>
      <c r="L1908" t="s">
        <v>131</v>
      </c>
      <c r="M1908" t="s">
        <v>73</v>
      </c>
      <c r="N1908" t="s">
        <v>101</v>
      </c>
      <c r="O1908" t="s">
        <v>103</v>
      </c>
      <c r="P1908" t="s">
        <v>118</v>
      </c>
      <c r="Q1908" t="s">
        <v>73</v>
      </c>
      <c r="R1908" t="s">
        <v>1545</v>
      </c>
      <c r="S1908" t="s">
        <v>116</v>
      </c>
      <c r="T1908" t="s">
        <v>1116</v>
      </c>
    </row>
    <row r="1909" spans="1:20" x14ac:dyDescent="0.25">
      <c r="A1909" s="1">
        <v>4467</v>
      </c>
      <c r="B1909" t="s">
        <v>22</v>
      </c>
      <c r="C1909" t="s">
        <v>27</v>
      </c>
      <c r="D1909" t="s">
        <v>64</v>
      </c>
      <c r="E1909" t="s">
        <v>61</v>
      </c>
      <c r="F1909" t="s">
        <v>73</v>
      </c>
      <c r="G1909" t="s">
        <v>81</v>
      </c>
      <c r="H1909" t="s">
        <v>530</v>
      </c>
      <c r="I1909" t="s">
        <v>95</v>
      </c>
      <c r="J1909" t="s">
        <v>88</v>
      </c>
      <c r="K1909" t="s">
        <v>1291</v>
      </c>
      <c r="L1909" t="s">
        <v>74</v>
      </c>
      <c r="M1909" t="s">
        <v>73</v>
      </c>
      <c r="N1909" t="s">
        <v>101</v>
      </c>
      <c r="O1909" t="s">
        <v>106</v>
      </c>
      <c r="P1909" t="s">
        <v>297</v>
      </c>
      <c r="Q1909" t="s">
        <v>74</v>
      </c>
      <c r="R1909" t="s">
        <v>113</v>
      </c>
      <c r="S1909" t="s">
        <v>78</v>
      </c>
      <c r="T1909" t="s">
        <v>131</v>
      </c>
    </row>
    <row r="1910" spans="1:20" x14ac:dyDescent="0.25">
      <c r="A1910" s="1">
        <v>4468</v>
      </c>
      <c r="B1910" t="s">
        <v>22</v>
      </c>
      <c r="C1910" t="s">
        <v>28</v>
      </c>
      <c r="D1910" t="s">
        <v>64</v>
      </c>
      <c r="E1910" t="s">
        <v>72</v>
      </c>
      <c r="F1910" t="s">
        <v>74</v>
      </c>
      <c r="G1910" t="s">
        <v>99</v>
      </c>
      <c r="H1910" t="s">
        <v>584</v>
      </c>
      <c r="I1910" t="s">
        <v>102</v>
      </c>
      <c r="J1910" t="s">
        <v>91</v>
      </c>
      <c r="K1910" t="s">
        <v>1163</v>
      </c>
      <c r="L1910" t="s">
        <v>73</v>
      </c>
      <c r="M1910" t="s">
        <v>74</v>
      </c>
      <c r="N1910" t="s">
        <v>101</v>
      </c>
      <c r="O1910" t="s">
        <v>81</v>
      </c>
      <c r="P1910" t="s">
        <v>91</v>
      </c>
      <c r="Q1910" t="s">
        <v>126</v>
      </c>
      <c r="R1910" t="s">
        <v>2029</v>
      </c>
      <c r="S1910" t="s">
        <v>82</v>
      </c>
      <c r="T1910" t="s">
        <v>1116</v>
      </c>
    </row>
    <row r="1911" spans="1:20" x14ac:dyDescent="0.25">
      <c r="A1911" s="1">
        <v>4469</v>
      </c>
      <c r="B1911" t="s">
        <v>22</v>
      </c>
      <c r="C1911" t="s">
        <v>29</v>
      </c>
      <c r="D1911" t="s">
        <v>64</v>
      </c>
      <c r="E1911" t="s">
        <v>43</v>
      </c>
      <c r="F1911" t="s">
        <v>73</v>
      </c>
      <c r="G1911" t="s">
        <v>102</v>
      </c>
      <c r="H1911" t="s">
        <v>291</v>
      </c>
      <c r="I1911" t="s">
        <v>77</v>
      </c>
      <c r="J1911" t="s">
        <v>104</v>
      </c>
      <c r="K1911" t="s">
        <v>1205</v>
      </c>
      <c r="L1911" t="s">
        <v>126</v>
      </c>
      <c r="M1911" t="s">
        <v>73</v>
      </c>
      <c r="N1911" t="s">
        <v>74</v>
      </c>
      <c r="O1911" t="s">
        <v>102</v>
      </c>
      <c r="P1911" t="s">
        <v>734</v>
      </c>
      <c r="Q1911" t="s">
        <v>74</v>
      </c>
      <c r="R1911" t="s">
        <v>1980</v>
      </c>
      <c r="S1911" t="s">
        <v>85</v>
      </c>
      <c r="T1911" t="s">
        <v>131</v>
      </c>
    </row>
    <row r="1912" spans="1:20" x14ac:dyDescent="0.25">
      <c r="A1912" s="1">
        <v>4470</v>
      </c>
      <c r="B1912" t="s">
        <v>22</v>
      </c>
      <c r="C1912" t="s">
        <v>30</v>
      </c>
      <c r="D1912" t="s">
        <v>64</v>
      </c>
      <c r="E1912" t="s">
        <v>60</v>
      </c>
      <c r="F1912" t="s">
        <v>73</v>
      </c>
      <c r="G1912" t="s">
        <v>90</v>
      </c>
      <c r="H1912" t="s">
        <v>407</v>
      </c>
      <c r="I1912" t="s">
        <v>95</v>
      </c>
      <c r="J1912" t="s">
        <v>88</v>
      </c>
      <c r="K1912" t="s">
        <v>1273</v>
      </c>
      <c r="L1912" t="s">
        <v>126</v>
      </c>
      <c r="M1912" t="s">
        <v>74</v>
      </c>
      <c r="N1912" t="s">
        <v>1116</v>
      </c>
      <c r="O1912" t="s">
        <v>103</v>
      </c>
      <c r="P1912" t="s">
        <v>473</v>
      </c>
      <c r="Q1912" t="s">
        <v>74</v>
      </c>
      <c r="R1912" t="s">
        <v>1610</v>
      </c>
      <c r="S1912" t="s">
        <v>78</v>
      </c>
      <c r="T1912" t="s">
        <v>131</v>
      </c>
    </row>
    <row r="1913" spans="1:20" x14ac:dyDescent="0.25">
      <c r="A1913" s="1">
        <v>4471</v>
      </c>
      <c r="B1913" t="s">
        <v>22</v>
      </c>
      <c r="C1913" t="s">
        <v>31</v>
      </c>
      <c r="D1913" t="s">
        <v>64</v>
      </c>
      <c r="E1913" t="s">
        <v>58</v>
      </c>
      <c r="F1913" t="s">
        <v>74</v>
      </c>
      <c r="G1913" t="s">
        <v>80</v>
      </c>
      <c r="H1913" t="s">
        <v>1082</v>
      </c>
      <c r="I1913" t="s">
        <v>94</v>
      </c>
      <c r="J1913" t="s">
        <v>104</v>
      </c>
      <c r="K1913" t="s">
        <v>1372</v>
      </c>
      <c r="L1913" t="s">
        <v>101</v>
      </c>
      <c r="M1913" t="s">
        <v>74</v>
      </c>
      <c r="N1913" t="s">
        <v>73</v>
      </c>
      <c r="O1913" t="s">
        <v>99</v>
      </c>
      <c r="P1913" t="s">
        <v>911</v>
      </c>
      <c r="Q1913" t="s">
        <v>74</v>
      </c>
      <c r="R1913" t="s">
        <v>1791</v>
      </c>
      <c r="S1913" t="s">
        <v>117</v>
      </c>
      <c r="T1913" t="s">
        <v>101</v>
      </c>
    </row>
    <row r="1914" spans="1:20" x14ac:dyDescent="0.25">
      <c r="A1914" s="1">
        <v>4472</v>
      </c>
      <c r="B1914" t="s">
        <v>22</v>
      </c>
      <c r="C1914" t="s">
        <v>32</v>
      </c>
      <c r="D1914" t="s">
        <v>64</v>
      </c>
      <c r="E1914" t="s">
        <v>47</v>
      </c>
      <c r="F1914" t="s">
        <v>73</v>
      </c>
      <c r="G1914" t="s">
        <v>96</v>
      </c>
      <c r="H1914" t="s">
        <v>933</v>
      </c>
      <c r="I1914" t="s">
        <v>96</v>
      </c>
      <c r="J1914" t="s">
        <v>102</v>
      </c>
      <c r="K1914" t="s">
        <v>1189</v>
      </c>
      <c r="L1914" t="s">
        <v>74</v>
      </c>
      <c r="M1914" t="s">
        <v>126</v>
      </c>
      <c r="N1914" t="s">
        <v>1116</v>
      </c>
      <c r="O1914" t="s">
        <v>89</v>
      </c>
      <c r="P1914" t="s">
        <v>397</v>
      </c>
      <c r="Q1914" t="s">
        <v>74</v>
      </c>
      <c r="R1914" t="s">
        <v>2248</v>
      </c>
      <c r="S1914" t="s">
        <v>83</v>
      </c>
      <c r="T1914" t="s">
        <v>73</v>
      </c>
    </row>
    <row r="1915" spans="1:20" x14ac:dyDescent="0.25">
      <c r="A1915" s="1">
        <v>4473</v>
      </c>
      <c r="B1915" t="s">
        <v>22</v>
      </c>
      <c r="C1915" t="s">
        <v>33</v>
      </c>
      <c r="D1915" t="s">
        <v>64</v>
      </c>
      <c r="E1915" t="s">
        <v>66</v>
      </c>
      <c r="F1915" t="s">
        <v>74</v>
      </c>
      <c r="G1915" t="s">
        <v>76</v>
      </c>
      <c r="H1915" t="s">
        <v>1092</v>
      </c>
      <c r="I1915" t="s">
        <v>99</v>
      </c>
      <c r="J1915" t="s">
        <v>108</v>
      </c>
      <c r="K1915" t="s">
        <v>1176</v>
      </c>
      <c r="L1915" t="s">
        <v>73</v>
      </c>
      <c r="M1915" t="s">
        <v>101</v>
      </c>
      <c r="N1915" t="s">
        <v>101</v>
      </c>
      <c r="O1915" t="s">
        <v>85</v>
      </c>
      <c r="P1915" t="s">
        <v>124</v>
      </c>
      <c r="Q1915" t="s">
        <v>74</v>
      </c>
      <c r="R1915" t="s">
        <v>1775</v>
      </c>
      <c r="S1915" t="s">
        <v>78</v>
      </c>
      <c r="T1915" t="s">
        <v>101</v>
      </c>
    </row>
    <row r="1916" spans="1:20" x14ac:dyDescent="0.25">
      <c r="A1916" s="1">
        <v>4474</v>
      </c>
      <c r="B1916" t="s">
        <v>22</v>
      </c>
      <c r="C1916" t="s">
        <v>34</v>
      </c>
      <c r="D1916" t="s">
        <v>64</v>
      </c>
      <c r="E1916" t="s">
        <v>42</v>
      </c>
      <c r="F1916" t="s">
        <v>74</v>
      </c>
      <c r="G1916" t="s">
        <v>75</v>
      </c>
      <c r="H1916" t="s">
        <v>758</v>
      </c>
      <c r="I1916" t="s">
        <v>80</v>
      </c>
      <c r="J1916" t="s">
        <v>129</v>
      </c>
      <c r="K1916" t="s">
        <v>1350</v>
      </c>
      <c r="L1916" t="s">
        <v>126</v>
      </c>
      <c r="M1916" t="s">
        <v>74</v>
      </c>
      <c r="N1916" t="s">
        <v>83</v>
      </c>
      <c r="O1916" t="s">
        <v>89</v>
      </c>
      <c r="P1916" t="s">
        <v>92</v>
      </c>
      <c r="Q1916" t="s">
        <v>73</v>
      </c>
      <c r="R1916" t="s">
        <v>1892</v>
      </c>
      <c r="S1916" t="s">
        <v>106</v>
      </c>
      <c r="T1916" t="s">
        <v>131</v>
      </c>
    </row>
    <row r="1917" spans="1:20" x14ac:dyDescent="0.25">
      <c r="A1917" s="1">
        <v>4475</v>
      </c>
      <c r="B1917" t="s">
        <v>22</v>
      </c>
      <c r="C1917" t="s">
        <v>35</v>
      </c>
      <c r="D1917" t="s">
        <v>64</v>
      </c>
      <c r="E1917" t="s">
        <v>49</v>
      </c>
      <c r="F1917" t="s">
        <v>73</v>
      </c>
      <c r="G1917" t="s">
        <v>82</v>
      </c>
      <c r="H1917" t="s">
        <v>1020</v>
      </c>
      <c r="I1917" t="s">
        <v>77</v>
      </c>
      <c r="J1917" t="s">
        <v>94</v>
      </c>
      <c r="K1917" t="s">
        <v>1182</v>
      </c>
      <c r="L1917" t="s">
        <v>74</v>
      </c>
      <c r="M1917" t="s">
        <v>73</v>
      </c>
      <c r="N1917" t="s">
        <v>76</v>
      </c>
      <c r="O1917" t="s">
        <v>95</v>
      </c>
      <c r="P1917" t="s">
        <v>636</v>
      </c>
      <c r="Q1917" t="s">
        <v>73</v>
      </c>
      <c r="R1917" t="s">
        <v>1604</v>
      </c>
      <c r="S1917" t="s">
        <v>96</v>
      </c>
      <c r="T1917" t="s">
        <v>76</v>
      </c>
    </row>
    <row r="1918" spans="1:20" x14ac:dyDescent="0.25">
      <c r="A1918" s="1">
        <v>4476</v>
      </c>
      <c r="B1918" t="s">
        <v>22</v>
      </c>
      <c r="C1918" t="s">
        <v>36</v>
      </c>
      <c r="D1918" t="s">
        <v>64</v>
      </c>
      <c r="E1918" t="s">
        <v>70</v>
      </c>
      <c r="F1918" t="s">
        <v>73</v>
      </c>
      <c r="G1918" t="s">
        <v>96</v>
      </c>
      <c r="H1918" t="s">
        <v>322</v>
      </c>
      <c r="I1918" t="s">
        <v>81</v>
      </c>
      <c r="J1918" t="s">
        <v>105</v>
      </c>
      <c r="K1918" t="s">
        <v>1189</v>
      </c>
      <c r="L1918" t="s">
        <v>126</v>
      </c>
      <c r="M1918" t="s">
        <v>74</v>
      </c>
      <c r="N1918" t="s">
        <v>1116</v>
      </c>
      <c r="O1918" t="s">
        <v>102</v>
      </c>
      <c r="P1918" t="s">
        <v>1036</v>
      </c>
      <c r="Q1918" t="s">
        <v>73</v>
      </c>
      <c r="R1918" t="s">
        <v>2141</v>
      </c>
      <c r="S1918" t="s">
        <v>96</v>
      </c>
      <c r="T1918" t="s">
        <v>83</v>
      </c>
    </row>
    <row r="1919" spans="1:20" x14ac:dyDescent="0.25">
      <c r="A1919" s="1">
        <v>4477</v>
      </c>
      <c r="B1919" t="s">
        <v>22</v>
      </c>
      <c r="C1919" t="s">
        <v>37</v>
      </c>
      <c r="D1919" t="s">
        <v>64</v>
      </c>
      <c r="E1919" t="s">
        <v>45</v>
      </c>
      <c r="F1919" t="s">
        <v>73</v>
      </c>
      <c r="G1919" t="s">
        <v>87</v>
      </c>
      <c r="H1919" t="s">
        <v>322</v>
      </c>
      <c r="I1919" t="s">
        <v>75</v>
      </c>
      <c r="J1919" t="s">
        <v>79</v>
      </c>
      <c r="K1919" t="s">
        <v>1118</v>
      </c>
      <c r="L1919" t="s">
        <v>74</v>
      </c>
      <c r="M1919" t="s">
        <v>74</v>
      </c>
      <c r="N1919" t="s">
        <v>1116</v>
      </c>
      <c r="O1919" t="s">
        <v>102</v>
      </c>
      <c r="P1919" t="s">
        <v>894</v>
      </c>
      <c r="Q1919" t="s">
        <v>73</v>
      </c>
      <c r="R1919" t="s">
        <v>1438</v>
      </c>
      <c r="S1919" t="s">
        <v>106</v>
      </c>
      <c r="T1919" t="s">
        <v>76</v>
      </c>
    </row>
    <row r="1920" spans="1:20" x14ac:dyDescent="0.25">
      <c r="A1920" s="1">
        <v>4478</v>
      </c>
      <c r="B1920" t="s">
        <v>22</v>
      </c>
      <c r="C1920" t="s">
        <v>38</v>
      </c>
      <c r="D1920" t="s">
        <v>64</v>
      </c>
      <c r="E1920" t="s">
        <v>67</v>
      </c>
      <c r="F1920" t="s">
        <v>74</v>
      </c>
      <c r="G1920" t="s">
        <v>94</v>
      </c>
      <c r="H1920" t="s">
        <v>436</v>
      </c>
      <c r="I1920" t="s">
        <v>108</v>
      </c>
      <c r="J1920" t="s">
        <v>125</v>
      </c>
      <c r="K1920" t="s">
        <v>1262</v>
      </c>
      <c r="L1920" t="s">
        <v>101</v>
      </c>
      <c r="M1920" t="s">
        <v>73</v>
      </c>
      <c r="N1920" t="s">
        <v>101</v>
      </c>
      <c r="O1920" t="s">
        <v>81</v>
      </c>
      <c r="P1920" t="s">
        <v>297</v>
      </c>
      <c r="Q1920" t="s">
        <v>73</v>
      </c>
      <c r="R1920" t="s">
        <v>1692</v>
      </c>
      <c r="S1920" t="s">
        <v>82</v>
      </c>
      <c r="T1920" t="s">
        <v>83</v>
      </c>
    </row>
    <row r="1921" spans="1:20" x14ac:dyDescent="0.25">
      <c r="A1921" s="1">
        <v>4479</v>
      </c>
      <c r="B1921" t="s">
        <v>22</v>
      </c>
      <c r="C1921" t="s">
        <v>39</v>
      </c>
      <c r="D1921" t="s">
        <v>64</v>
      </c>
      <c r="E1921" t="s">
        <v>45</v>
      </c>
      <c r="F1921" t="s">
        <v>74</v>
      </c>
      <c r="G1921" t="s">
        <v>108</v>
      </c>
      <c r="H1921" t="s">
        <v>568</v>
      </c>
      <c r="I1921" t="s">
        <v>81</v>
      </c>
      <c r="J1921" t="s">
        <v>79</v>
      </c>
      <c r="K1921" t="s">
        <v>1214</v>
      </c>
      <c r="L1921" t="s">
        <v>126</v>
      </c>
      <c r="M1921" t="s">
        <v>73</v>
      </c>
      <c r="N1921" t="s">
        <v>74</v>
      </c>
      <c r="O1921" t="s">
        <v>97</v>
      </c>
      <c r="P1921" t="s">
        <v>885</v>
      </c>
      <c r="Q1921" t="s">
        <v>126</v>
      </c>
      <c r="R1921" t="s">
        <v>2002</v>
      </c>
      <c r="S1921" t="s">
        <v>82</v>
      </c>
      <c r="T1921" t="s">
        <v>83</v>
      </c>
    </row>
    <row r="1922" spans="1:20" x14ac:dyDescent="0.25">
      <c r="A1922" s="1">
        <v>4480</v>
      </c>
      <c r="B1922" t="s">
        <v>22</v>
      </c>
      <c r="C1922" t="s">
        <v>24</v>
      </c>
      <c r="D1922" t="s">
        <v>65</v>
      </c>
      <c r="E1922" t="s">
        <v>58</v>
      </c>
      <c r="F1922" t="s">
        <v>74</v>
      </c>
      <c r="G1922" t="s">
        <v>108</v>
      </c>
      <c r="H1922" t="s">
        <v>325</v>
      </c>
      <c r="I1922" t="s">
        <v>81</v>
      </c>
      <c r="J1922" t="s">
        <v>108</v>
      </c>
      <c r="K1922" t="s">
        <v>1324</v>
      </c>
      <c r="L1922" t="s">
        <v>126</v>
      </c>
      <c r="M1922" t="s">
        <v>73</v>
      </c>
      <c r="N1922" t="s">
        <v>74</v>
      </c>
      <c r="O1922" t="s">
        <v>92</v>
      </c>
      <c r="P1922" t="s">
        <v>824</v>
      </c>
      <c r="Q1922" t="s">
        <v>73</v>
      </c>
      <c r="R1922" t="s">
        <v>1963</v>
      </c>
      <c r="S1922" t="s">
        <v>116</v>
      </c>
      <c r="T1922" t="s">
        <v>1116</v>
      </c>
    </row>
    <row r="1923" spans="1:20" x14ac:dyDescent="0.25">
      <c r="A1923" s="1">
        <v>4481</v>
      </c>
      <c r="B1923" t="s">
        <v>22</v>
      </c>
      <c r="C1923" t="s">
        <v>25</v>
      </c>
      <c r="D1923" t="s">
        <v>65</v>
      </c>
      <c r="E1923" t="s">
        <v>50</v>
      </c>
      <c r="F1923" t="s">
        <v>73</v>
      </c>
      <c r="G1923" t="s">
        <v>90</v>
      </c>
      <c r="H1923" t="s">
        <v>236</v>
      </c>
      <c r="I1923" t="s">
        <v>99</v>
      </c>
      <c r="J1923" t="s">
        <v>80</v>
      </c>
      <c r="K1923" t="s">
        <v>1255</v>
      </c>
      <c r="L1923" t="s">
        <v>73</v>
      </c>
      <c r="M1923" t="s">
        <v>74</v>
      </c>
      <c r="N1923" t="s">
        <v>74</v>
      </c>
      <c r="O1923" t="s">
        <v>94</v>
      </c>
      <c r="P1923" t="s">
        <v>1142</v>
      </c>
      <c r="Q1923" t="s">
        <v>126</v>
      </c>
      <c r="R1923" t="s">
        <v>1925</v>
      </c>
      <c r="S1923" t="s">
        <v>89</v>
      </c>
      <c r="T1923" t="s">
        <v>117</v>
      </c>
    </row>
    <row r="1924" spans="1:20" x14ac:dyDescent="0.25">
      <c r="A1924" s="1">
        <v>4482</v>
      </c>
      <c r="B1924" t="s">
        <v>22</v>
      </c>
      <c r="C1924" t="s">
        <v>26</v>
      </c>
      <c r="D1924" t="s">
        <v>65</v>
      </c>
      <c r="E1924" t="s">
        <v>59</v>
      </c>
      <c r="F1924" t="s">
        <v>73</v>
      </c>
      <c r="G1924" t="s">
        <v>94</v>
      </c>
      <c r="H1924" t="s">
        <v>1084</v>
      </c>
      <c r="I1924" t="s">
        <v>81</v>
      </c>
      <c r="J1924" t="s">
        <v>77</v>
      </c>
      <c r="K1924" t="s">
        <v>1287</v>
      </c>
      <c r="L1924" t="s">
        <v>1116</v>
      </c>
      <c r="M1924" t="s">
        <v>73</v>
      </c>
      <c r="N1924" t="s">
        <v>74</v>
      </c>
      <c r="O1924" t="s">
        <v>96</v>
      </c>
      <c r="P1924" t="s">
        <v>88</v>
      </c>
      <c r="Q1924" t="s">
        <v>73</v>
      </c>
      <c r="R1924" t="s">
        <v>1814</v>
      </c>
      <c r="S1924" t="s">
        <v>117</v>
      </c>
      <c r="T1924" t="s">
        <v>126</v>
      </c>
    </row>
    <row r="1925" spans="1:20" x14ac:dyDescent="0.25">
      <c r="A1925" s="1">
        <v>4483</v>
      </c>
      <c r="B1925" t="s">
        <v>22</v>
      </c>
      <c r="C1925" t="s">
        <v>27</v>
      </c>
      <c r="D1925" t="s">
        <v>65</v>
      </c>
      <c r="E1925" t="s">
        <v>48</v>
      </c>
      <c r="F1925" t="s">
        <v>74</v>
      </c>
      <c r="G1925" t="s">
        <v>112</v>
      </c>
      <c r="H1925" t="s">
        <v>258</v>
      </c>
      <c r="I1925" t="s">
        <v>98</v>
      </c>
      <c r="J1925" t="s">
        <v>88</v>
      </c>
      <c r="K1925" t="s">
        <v>1236</v>
      </c>
      <c r="L1925" t="s">
        <v>126</v>
      </c>
      <c r="M1925" t="s">
        <v>126</v>
      </c>
      <c r="N1925" t="s">
        <v>126</v>
      </c>
      <c r="O1925" t="s">
        <v>95</v>
      </c>
      <c r="P1925" t="s">
        <v>1216</v>
      </c>
      <c r="Q1925" t="s">
        <v>101</v>
      </c>
      <c r="R1925" t="s">
        <v>1610</v>
      </c>
      <c r="S1925" t="s">
        <v>106</v>
      </c>
      <c r="T1925" t="s">
        <v>131</v>
      </c>
    </row>
    <row r="1926" spans="1:20" x14ac:dyDescent="0.25">
      <c r="A1926" s="1">
        <v>4484</v>
      </c>
      <c r="B1926" t="s">
        <v>22</v>
      </c>
      <c r="C1926" t="s">
        <v>28</v>
      </c>
      <c r="D1926" t="s">
        <v>65</v>
      </c>
      <c r="E1926" t="s">
        <v>57</v>
      </c>
      <c r="F1926" t="s">
        <v>73</v>
      </c>
      <c r="G1926" t="s">
        <v>92</v>
      </c>
      <c r="H1926" t="s">
        <v>1080</v>
      </c>
      <c r="I1926" t="s">
        <v>103</v>
      </c>
      <c r="J1926" t="s">
        <v>86</v>
      </c>
      <c r="K1926" t="s">
        <v>1281</v>
      </c>
      <c r="L1926" t="s">
        <v>126</v>
      </c>
      <c r="M1926" t="s">
        <v>73</v>
      </c>
      <c r="N1926" t="s">
        <v>74</v>
      </c>
      <c r="O1926" t="s">
        <v>95</v>
      </c>
      <c r="P1926" t="s">
        <v>575</v>
      </c>
      <c r="Q1926" t="s">
        <v>74</v>
      </c>
      <c r="R1926" t="s">
        <v>1863</v>
      </c>
      <c r="S1926" t="s">
        <v>82</v>
      </c>
      <c r="T1926" t="s">
        <v>76</v>
      </c>
    </row>
    <row r="1927" spans="1:20" x14ac:dyDescent="0.25">
      <c r="A1927" s="1">
        <v>4485</v>
      </c>
      <c r="B1927" t="s">
        <v>22</v>
      </c>
      <c r="C1927" t="s">
        <v>40</v>
      </c>
      <c r="D1927" t="s">
        <v>65</v>
      </c>
      <c r="E1927" t="s">
        <v>69</v>
      </c>
      <c r="F1927" t="s">
        <v>74</v>
      </c>
      <c r="G1927" t="s">
        <v>86</v>
      </c>
      <c r="H1927" t="s">
        <v>936</v>
      </c>
      <c r="I1927" t="s">
        <v>75</v>
      </c>
      <c r="J1927" t="s">
        <v>102</v>
      </c>
      <c r="K1927" t="s">
        <v>1293</v>
      </c>
      <c r="L1927" t="s">
        <v>101</v>
      </c>
      <c r="M1927" t="s">
        <v>74</v>
      </c>
      <c r="N1927" t="s">
        <v>74</v>
      </c>
      <c r="O1927" t="s">
        <v>97</v>
      </c>
      <c r="P1927" t="s">
        <v>1161</v>
      </c>
      <c r="Q1927" t="s">
        <v>73</v>
      </c>
      <c r="R1927" t="s">
        <v>1878</v>
      </c>
      <c r="S1927" t="s">
        <v>82</v>
      </c>
      <c r="T1927" t="s">
        <v>87</v>
      </c>
    </row>
    <row r="1928" spans="1:20" x14ac:dyDescent="0.25">
      <c r="A1928" s="1">
        <v>4486</v>
      </c>
      <c r="B1928" t="s">
        <v>22</v>
      </c>
      <c r="C1928" t="s">
        <v>30</v>
      </c>
      <c r="D1928" t="s">
        <v>65</v>
      </c>
      <c r="E1928" t="s">
        <v>54</v>
      </c>
      <c r="F1928" t="s">
        <v>74</v>
      </c>
      <c r="G1928" t="s">
        <v>112</v>
      </c>
      <c r="H1928" t="s">
        <v>953</v>
      </c>
      <c r="I1928" t="s">
        <v>103</v>
      </c>
      <c r="J1928" t="s">
        <v>95</v>
      </c>
      <c r="K1928" t="s">
        <v>1203</v>
      </c>
      <c r="L1928" t="s">
        <v>101</v>
      </c>
      <c r="M1928" t="s">
        <v>73</v>
      </c>
      <c r="N1928" t="s">
        <v>73</v>
      </c>
      <c r="O1928" t="s">
        <v>104</v>
      </c>
      <c r="P1928" t="s">
        <v>1300</v>
      </c>
      <c r="Q1928" t="s">
        <v>126</v>
      </c>
      <c r="R1928" t="s">
        <v>2153</v>
      </c>
      <c r="S1928" t="s">
        <v>82</v>
      </c>
      <c r="T1928" t="s">
        <v>87</v>
      </c>
    </row>
    <row r="1929" spans="1:20" x14ac:dyDescent="0.25">
      <c r="A1929" s="1">
        <v>4487</v>
      </c>
      <c r="B1929" t="s">
        <v>22</v>
      </c>
      <c r="C1929" t="s">
        <v>31</v>
      </c>
      <c r="D1929" t="s">
        <v>65</v>
      </c>
      <c r="E1929" t="s">
        <v>68</v>
      </c>
      <c r="F1929" t="s">
        <v>73</v>
      </c>
      <c r="G1929" t="s">
        <v>93</v>
      </c>
      <c r="H1929" t="s">
        <v>1096</v>
      </c>
      <c r="I1929" t="s">
        <v>89</v>
      </c>
      <c r="J1929" t="s">
        <v>103</v>
      </c>
      <c r="K1929" t="s">
        <v>1277</v>
      </c>
      <c r="L1929" t="s">
        <v>101</v>
      </c>
      <c r="M1929" t="s">
        <v>73</v>
      </c>
      <c r="N1929" t="s">
        <v>73</v>
      </c>
      <c r="O1929" t="s">
        <v>107</v>
      </c>
      <c r="P1929" t="s">
        <v>1299</v>
      </c>
      <c r="Q1929" t="s">
        <v>74</v>
      </c>
      <c r="R1929" t="s">
        <v>1882</v>
      </c>
      <c r="S1929" t="s">
        <v>85</v>
      </c>
      <c r="T1929" t="s">
        <v>131</v>
      </c>
    </row>
    <row r="1930" spans="1:20" x14ac:dyDescent="0.25">
      <c r="A1930" s="1">
        <v>4488</v>
      </c>
      <c r="B1930" t="s">
        <v>22</v>
      </c>
      <c r="C1930" t="s">
        <v>32</v>
      </c>
      <c r="D1930" t="s">
        <v>65</v>
      </c>
      <c r="E1930" t="s">
        <v>57</v>
      </c>
      <c r="F1930" t="s">
        <v>74</v>
      </c>
      <c r="G1930" t="s">
        <v>90</v>
      </c>
      <c r="H1930" t="s">
        <v>1036</v>
      </c>
      <c r="I1930" t="s">
        <v>81</v>
      </c>
      <c r="J1930" t="s">
        <v>92</v>
      </c>
      <c r="K1930" t="s">
        <v>1300</v>
      </c>
      <c r="L1930" t="s">
        <v>126</v>
      </c>
      <c r="M1930" t="s">
        <v>74</v>
      </c>
      <c r="N1930" t="s">
        <v>74</v>
      </c>
      <c r="O1930" t="s">
        <v>92</v>
      </c>
      <c r="P1930" t="s">
        <v>334</v>
      </c>
      <c r="Q1930" t="s">
        <v>73</v>
      </c>
      <c r="R1930" t="s">
        <v>2088</v>
      </c>
      <c r="S1930" t="s">
        <v>78</v>
      </c>
      <c r="T1930" t="s">
        <v>126</v>
      </c>
    </row>
    <row r="1931" spans="1:20" x14ac:dyDescent="0.25">
      <c r="A1931" s="1">
        <v>4489</v>
      </c>
      <c r="B1931" t="s">
        <v>22</v>
      </c>
      <c r="C1931" t="s">
        <v>33</v>
      </c>
      <c r="D1931" t="s">
        <v>65</v>
      </c>
      <c r="E1931" t="s">
        <v>41</v>
      </c>
      <c r="F1931" t="s">
        <v>73</v>
      </c>
      <c r="G1931" t="s">
        <v>98</v>
      </c>
      <c r="H1931" t="s">
        <v>145</v>
      </c>
      <c r="I1931" t="s">
        <v>87</v>
      </c>
      <c r="J1931" t="s">
        <v>90</v>
      </c>
      <c r="K1931" t="s">
        <v>1047</v>
      </c>
      <c r="L1931" t="s">
        <v>101</v>
      </c>
      <c r="M1931" t="s">
        <v>126</v>
      </c>
      <c r="N1931" t="s">
        <v>74</v>
      </c>
      <c r="O1931" t="s">
        <v>95</v>
      </c>
      <c r="P1931" t="s">
        <v>1168</v>
      </c>
      <c r="Q1931" t="s">
        <v>73</v>
      </c>
      <c r="R1931" t="s">
        <v>2057</v>
      </c>
      <c r="S1931" t="s">
        <v>116</v>
      </c>
      <c r="T1931" t="s">
        <v>101</v>
      </c>
    </row>
    <row r="1932" spans="1:20" x14ac:dyDescent="0.25">
      <c r="A1932" s="1">
        <v>4490</v>
      </c>
      <c r="B1932" t="s">
        <v>22</v>
      </c>
      <c r="C1932" t="s">
        <v>34</v>
      </c>
      <c r="D1932" t="s">
        <v>65</v>
      </c>
      <c r="E1932" t="s">
        <v>43</v>
      </c>
      <c r="F1932" t="s">
        <v>73</v>
      </c>
      <c r="G1932" t="s">
        <v>93</v>
      </c>
      <c r="H1932" t="s">
        <v>969</v>
      </c>
      <c r="I1932" t="s">
        <v>96</v>
      </c>
      <c r="J1932" t="s">
        <v>114</v>
      </c>
      <c r="K1932" t="s">
        <v>1189</v>
      </c>
      <c r="L1932" t="s">
        <v>74</v>
      </c>
      <c r="M1932" t="s">
        <v>126</v>
      </c>
      <c r="N1932" t="s">
        <v>74</v>
      </c>
      <c r="O1932" t="s">
        <v>84</v>
      </c>
      <c r="P1932" t="s">
        <v>1282</v>
      </c>
      <c r="Q1932" t="s">
        <v>74</v>
      </c>
      <c r="R1932" t="s">
        <v>137</v>
      </c>
      <c r="S1932" t="s">
        <v>82</v>
      </c>
      <c r="T1932" t="s">
        <v>117</v>
      </c>
    </row>
    <row r="1933" spans="1:20" x14ac:dyDescent="0.25">
      <c r="A1933" s="1">
        <v>4491</v>
      </c>
      <c r="B1933" t="s">
        <v>22</v>
      </c>
      <c r="C1933" t="s">
        <v>35</v>
      </c>
      <c r="D1933" t="s">
        <v>65</v>
      </c>
      <c r="E1933" t="s">
        <v>56</v>
      </c>
      <c r="F1933" t="s">
        <v>74</v>
      </c>
      <c r="G1933" t="s">
        <v>104</v>
      </c>
      <c r="H1933" t="s">
        <v>726</v>
      </c>
      <c r="I1933" t="s">
        <v>102</v>
      </c>
      <c r="J1933" t="s">
        <v>105</v>
      </c>
      <c r="K1933" t="s">
        <v>1221</v>
      </c>
      <c r="L1933" t="s">
        <v>1116</v>
      </c>
      <c r="M1933" t="s">
        <v>73</v>
      </c>
      <c r="N1933" t="s">
        <v>73</v>
      </c>
      <c r="O1933" t="s">
        <v>79</v>
      </c>
      <c r="P1933" t="s">
        <v>1189</v>
      </c>
      <c r="Q1933" t="s">
        <v>74</v>
      </c>
      <c r="R1933" t="s">
        <v>1483</v>
      </c>
      <c r="S1933" t="s">
        <v>82</v>
      </c>
      <c r="T1933" t="s">
        <v>83</v>
      </c>
    </row>
    <row r="1934" spans="1:20" x14ac:dyDescent="0.25">
      <c r="A1934" s="1">
        <v>4492</v>
      </c>
      <c r="B1934" t="s">
        <v>22</v>
      </c>
      <c r="C1934" t="s">
        <v>36</v>
      </c>
      <c r="D1934" t="s">
        <v>65</v>
      </c>
      <c r="E1934" t="s">
        <v>67</v>
      </c>
      <c r="F1934" t="s">
        <v>74</v>
      </c>
      <c r="G1934" t="s">
        <v>98</v>
      </c>
      <c r="H1934" t="s">
        <v>498</v>
      </c>
      <c r="I1934" t="s">
        <v>113</v>
      </c>
      <c r="J1934" t="s">
        <v>105</v>
      </c>
      <c r="K1934" t="s">
        <v>1204</v>
      </c>
      <c r="L1934" t="s">
        <v>126</v>
      </c>
      <c r="M1934" t="s">
        <v>74</v>
      </c>
      <c r="N1934" t="s">
        <v>74</v>
      </c>
      <c r="O1934" t="s">
        <v>99</v>
      </c>
      <c r="P1934" t="s">
        <v>104</v>
      </c>
      <c r="Q1934" t="s">
        <v>74</v>
      </c>
      <c r="R1934" t="s">
        <v>1749</v>
      </c>
      <c r="S1934" t="s">
        <v>116</v>
      </c>
      <c r="T1934" t="s">
        <v>83</v>
      </c>
    </row>
    <row r="1935" spans="1:20" x14ac:dyDescent="0.25">
      <c r="A1935" s="1">
        <v>4493</v>
      </c>
      <c r="B1935" t="s">
        <v>22</v>
      </c>
      <c r="C1935" t="s">
        <v>37</v>
      </c>
      <c r="D1935" t="s">
        <v>65</v>
      </c>
      <c r="E1935" t="s">
        <v>47</v>
      </c>
      <c r="F1935" t="s">
        <v>73</v>
      </c>
      <c r="G1935" t="s">
        <v>79</v>
      </c>
      <c r="H1935" t="s">
        <v>754</v>
      </c>
      <c r="I1935" t="s">
        <v>96</v>
      </c>
      <c r="J1935" t="s">
        <v>108</v>
      </c>
      <c r="K1935" t="s">
        <v>1009</v>
      </c>
      <c r="L1935" t="s">
        <v>74</v>
      </c>
      <c r="M1935" t="s">
        <v>74</v>
      </c>
      <c r="N1935" t="s">
        <v>74</v>
      </c>
      <c r="O1935" t="s">
        <v>88</v>
      </c>
      <c r="P1935" t="s">
        <v>1225</v>
      </c>
      <c r="Q1935" t="s">
        <v>126</v>
      </c>
      <c r="R1935" t="s">
        <v>1475</v>
      </c>
      <c r="S1935" t="s">
        <v>99</v>
      </c>
      <c r="T1935" t="s">
        <v>117</v>
      </c>
    </row>
    <row r="1936" spans="1:20" x14ac:dyDescent="0.25">
      <c r="A1936" s="1">
        <v>4494</v>
      </c>
      <c r="B1936" t="s">
        <v>22</v>
      </c>
      <c r="C1936" t="s">
        <v>38</v>
      </c>
      <c r="D1936" t="s">
        <v>65</v>
      </c>
      <c r="E1936" t="s">
        <v>50</v>
      </c>
      <c r="F1936" t="s">
        <v>74</v>
      </c>
      <c r="G1936" t="s">
        <v>96</v>
      </c>
      <c r="H1936" t="s">
        <v>223</v>
      </c>
      <c r="I1936" t="s">
        <v>102</v>
      </c>
      <c r="J1936" t="s">
        <v>97</v>
      </c>
      <c r="K1936" t="s">
        <v>1141</v>
      </c>
      <c r="L1936" t="s">
        <v>126</v>
      </c>
      <c r="M1936" t="s">
        <v>126</v>
      </c>
      <c r="N1936" t="s">
        <v>74</v>
      </c>
      <c r="O1936" t="s">
        <v>77</v>
      </c>
      <c r="P1936" t="s">
        <v>544</v>
      </c>
      <c r="Q1936" t="s">
        <v>73</v>
      </c>
      <c r="R1936" t="s">
        <v>1494</v>
      </c>
      <c r="S1936" t="s">
        <v>96</v>
      </c>
      <c r="T1936" t="s">
        <v>83</v>
      </c>
    </row>
    <row r="1937" spans="1:20" x14ac:dyDescent="0.25">
      <c r="A1937" s="1">
        <v>4495</v>
      </c>
      <c r="B1937" t="s">
        <v>22</v>
      </c>
      <c r="C1937" t="s">
        <v>39</v>
      </c>
      <c r="D1937" t="s">
        <v>65</v>
      </c>
      <c r="E1937" t="s">
        <v>56</v>
      </c>
      <c r="F1937" t="s">
        <v>73</v>
      </c>
      <c r="G1937" t="s">
        <v>80</v>
      </c>
      <c r="H1937" t="s">
        <v>947</v>
      </c>
      <c r="I1937" t="s">
        <v>89</v>
      </c>
      <c r="J1937" t="s">
        <v>86</v>
      </c>
      <c r="K1937" t="s">
        <v>1231</v>
      </c>
      <c r="L1937" t="s">
        <v>126</v>
      </c>
      <c r="M1937" t="s">
        <v>74</v>
      </c>
      <c r="N1937" t="s">
        <v>73</v>
      </c>
      <c r="O1937" t="s">
        <v>86</v>
      </c>
      <c r="P1937" t="s">
        <v>636</v>
      </c>
      <c r="Q1937" t="s">
        <v>126</v>
      </c>
      <c r="R1937" t="s">
        <v>1830</v>
      </c>
      <c r="S1937" t="s">
        <v>87</v>
      </c>
      <c r="T1937" t="s">
        <v>131</v>
      </c>
    </row>
    <row r="1938" spans="1:20" x14ac:dyDescent="0.25">
      <c r="A1938" s="1">
        <v>4496</v>
      </c>
      <c r="B1938" t="s">
        <v>22</v>
      </c>
      <c r="C1938" t="s">
        <v>24</v>
      </c>
      <c r="D1938" t="s">
        <v>66</v>
      </c>
      <c r="E1938" t="s">
        <v>42</v>
      </c>
      <c r="F1938" t="s">
        <v>74</v>
      </c>
      <c r="G1938" t="s">
        <v>85</v>
      </c>
      <c r="H1938" t="s">
        <v>419</v>
      </c>
      <c r="I1938" t="s">
        <v>98</v>
      </c>
      <c r="J1938" t="s">
        <v>84</v>
      </c>
      <c r="K1938" t="s">
        <v>1324</v>
      </c>
      <c r="L1938" t="s">
        <v>73</v>
      </c>
      <c r="M1938" t="s">
        <v>74</v>
      </c>
      <c r="N1938" t="s">
        <v>1116</v>
      </c>
      <c r="O1938" t="s">
        <v>81</v>
      </c>
      <c r="P1938" t="s">
        <v>861</v>
      </c>
      <c r="Q1938" t="s">
        <v>74</v>
      </c>
      <c r="R1938" t="s">
        <v>1616</v>
      </c>
      <c r="S1938" t="s">
        <v>106</v>
      </c>
      <c r="T1938" t="s">
        <v>1116</v>
      </c>
    </row>
    <row r="1939" spans="1:20" x14ac:dyDescent="0.25">
      <c r="A1939" s="1">
        <v>4497</v>
      </c>
      <c r="B1939" t="s">
        <v>22</v>
      </c>
      <c r="C1939" t="s">
        <v>25</v>
      </c>
      <c r="D1939" t="s">
        <v>66</v>
      </c>
      <c r="E1939" t="s">
        <v>70</v>
      </c>
      <c r="F1939" t="s">
        <v>73</v>
      </c>
      <c r="G1939" t="s">
        <v>86</v>
      </c>
      <c r="H1939" t="s">
        <v>1098</v>
      </c>
      <c r="I1939" t="s">
        <v>86</v>
      </c>
      <c r="J1939" t="s">
        <v>108</v>
      </c>
      <c r="K1939" t="s">
        <v>1342</v>
      </c>
      <c r="L1939" t="s">
        <v>1116</v>
      </c>
      <c r="M1939" t="s">
        <v>74</v>
      </c>
      <c r="N1939" t="s">
        <v>126</v>
      </c>
      <c r="O1939" t="s">
        <v>102</v>
      </c>
      <c r="P1939" t="s">
        <v>84</v>
      </c>
      <c r="Q1939" t="s">
        <v>73</v>
      </c>
      <c r="R1939" t="s">
        <v>1858</v>
      </c>
      <c r="S1939" t="s">
        <v>78</v>
      </c>
      <c r="T1939" t="s">
        <v>1116</v>
      </c>
    </row>
    <row r="1940" spans="1:20" x14ac:dyDescent="0.25">
      <c r="A1940" s="1">
        <v>4498</v>
      </c>
      <c r="B1940" t="s">
        <v>22</v>
      </c>
      <c r="C1940" t="s">
        <v>26</v>
      </c>
      <c r="D1940" t="s">
        <v>66</v>
      </c>
      <c r="E1940" t="s">
        <v>54</v>
      </c>
      <c r="F1940" t="s">
        <v>74</v>
      </c>
      <c r="G1940" t="s">
        <v>89</v>
      </c>
      <c r="H1940" t="s">
        <v>303</v>
      </c>
      <c r="I1940" t="s">
        <v>114</v>
      </c>
      <c r="J1940" t="s">
        <v>88</v>
      </c>
      <c r="K1940" t="s">
        <v>1101</v>
      </c>
      <c r="L1940" t="s">
        <v>74</v>
      </c>
      <c r="M1940" t="s">
        <v>73</v>
      </c>
      <c r="N1940" t="s">
        <v>126</v>
      </c>
      <c r="O1940" t="s">
        <v>82</v>
      </c>
      <c r="P1940" t="s">
        <v>927</v>
      </c>
      <c r="Q1940" t="s">
        <v>73</v>
      </c>
      <c r="R1940" t="s">
        <v>2244</v>
      </c>
      <c r="S1940" t="s">
        <v>85</v>
      </c>
      <c r="T1940" t="s">
        <v>126</v>
      </c>
    </row>
    <row r="1941" spans="1:20" x14ac:dyDescent="0.25">
      <c r="A1941" s="1">
        <v>4499</v>
      </c>
      <c r="B1941" t="s">
        <v>22</v>
      </c>
      <c r="C1941" t="s">
        <v>27</v>
      </c>
      <c r="D1941" t="s">
        <v>66</v>
      </c>
      <c r="E1941" t="s">
        <v>71</v>
      </c>
      <c r="F1941" t="s">
        <v>73</v>
      </c>
      <c r="G1941" t="s">
        <v>92</v>
      </c>
      <c r="H1941" t="s">
        <v>545</v>
      </c>
      <c r="I1941" t="s">
        <v>79</v>
      </c>
      <c r="J1941" t="s">
        <v>84</v>
      </c>
      <c r="K1941" t="s">
        <v>1201</v>
      </c>
      <c r="L1941" t="s">
        <v>126</v>
      </c>
      <c r="M1941" t="s">
        <v>74</v>
      </c>
      <c r="N1941" t="s">
        <v>101</v>
      </c>
      <c r="O1941" t="s">
        <v>103</v>
      </c>
      <c r="P1941" t="s">
        <v>335</v>
      </c>
      <c r="Q1941" t="s">
        <v>74</v>
      </c>
      <c r="R1941" t="s">
        <v>1432</v>
      </c>
      <c r="S1941" t="s">
        <v>89</v>
      </c>
      <c r="T1941" t="s">
        <v>131</v>
      </c>
    </row>
    <row r="1942" spans="1:20" x14ac:dyDescent="0.25">
      <c r="A1942" s="1">
        <v>4500</v>
      </c>
      <c r="B1942" t="s">
        <v>22</v>
      </c>
      <c r="C1942" t="s">
        <v>28</v>
      </c>
      <c r="D1942" t="s">
        <v>66</v>
      </c>
      <c r="E1942" t="s">
        <v>60</v>
      </c>
      <c r="F1942" t="s">
        <v>74</v>
      </c>
      <c r="G1942" t="s">
        <v>102</v>
      </c>
      <c r="H1942" t="s">
        <v>295</v>
      </c>
      <c r="I1942" t="s">
        <v>79</v>
      </c>
      <c r="J1942" t="s">
        <v>97</v>
      </c>
      <c r="K1942" t="s">
        <v>1269</v>
      </c>
      <c r="L1942" t="s">
        <v>74</v>
      </c>
      <c r="M1942" t="s">
        <v>73</v>
      </c>
      <c r="N1942" t="s">
        <v>74</v>
      </c>
      <c r="O1942" t="s">
        <v>102</v>
      </c>
      <c r="P1942" t="s">
        <v>734</v>
      </c>
      <c r="Q1942" t="s">
        <v>73</v>
      </c>
      <c r="R1942" t="s">
        <v>1665</v>
      </c>
      <c r="S1942" t="s">
        <v>116</v>
      </c>
      <c r="T1942" t="s">
        <v>1116</v>
      </c>
    </row>
    <row r="1943" spans="1:20" x14ac:dyDescent="0.25">
      <c r="A1943" s="1">
        <v>4501</v>
      </c>
      <c r="B1943" t="s">
        <v>22</v>
      </c>
      <c r="C1943" t="s">
        <v>40</v>
      </c>
      <c r="D1943" t="s">
        <v>66</v>
      </c>
      <c r="E1943" t="s">
        <v>61</v>
      </c>
      <c r="F1943" t="s">
        <v>73</v>
      </c>
      <c r="G1943" t="s">
        <v>82</v>
      </c>
      <c r="H1943" t="s">
        <v>796</v>
      </c>
      <c r="I1943" t="s">
        <v>77</v>
      </c>
      <c r="J1943" t="s">
        <v>84</v>
      </c>
      <c r="K1943" t="s">
        <v>1353</v>
      </c>
      <c r="L1943" t="s">
        <v>73</v>
      </c>
      <c r="M1943" t="s">
        <v>74</v>
      </c>
      <c r="N1943" t="s">
        <v>1116</v>
      </c>
      <c r="O1943" t="s">
        <v>75</v>
      </c>
      <c r="P1943" t="s">
        <v>1006</v>
      </c>
      <c r="Q1943" t="s">
        <v>74</v>
      </c>
      <c r="R1943" t="s">
        <v>1455</v>
      </c>
      <c r="S1943" t="s">
        <v>96</v>
      </c>
      <c r="T1943" t="s">
        <v>1116</v>
      </c>
    </row>
    <row r="1944" spans="1:20" x14ac:dyDescent="0.25">
      <c r="A1944" s="1">
        <v>4502</v>
      </c>
      <c r="B1944" t="s">
        <v>22</v>
      </c>
      <c r="C1944" t="s">
        <v>29</v>
      </c>
      <c r="D1944" t="s">
        <v>66</v>
      </c>
      <c r="E1944" t="s">
        <v>45</v>
      </c>
      <c r="F1944" t="s">
        <v>74</v>
      </c>
      <c r="G1944" t="s">
        <v>98</v>
      </c>
      <c r="H1944" t="s">
        <v>169</v>
      </c>
      <c r="I1944" t="s">
        <v>114</v>
      </c>
      <c r="J1944" t="s">
        <v>91</v>
      </c>
      <c r="K1944" t="s">
        <v>1146</v>
      </c>
      <c r="L1944" t="s">
        <v>126</v>
      </c>
      <c r="M1944" t="s">
        <v>73</v>
      </c>
      <c r="N1944" t="s">
        <v>126</v>
      </c>
      <c r="O1944" t="s">
        <v>75</v>
      </c>
      <c r="P1944" t="s">
        <v>1018</v>
      </c>
      <c r="Q1944" t="s">
        <v>74</v>
      </c>
      <c r="R1944" t="s">
        <v>2086</v>
      </c>
      <c r="S1944" t="s">
        <v>116</v>
      </c>
      <c r="T1944" t="s">
        <v>131</v>
      </c>
    </row>
    <row r="1945" spans="1:20" x14ac:dyDescent="0.25">
      <c r="A1945" s="1">
        <v>4503</v>
      </c>
      <c r="B1945" t="s">
        <v>22</v>
      </c>
      <c r="C1945" t="s">
        <v>30</v>
      </c>
      <c r="D1945" t="s">
        <v>66</v>
      </c>
      <c r="E1945" t="s">
        <v>55</v>
      </c>
      <c r="F1945" t="s">
        <v>73</v>
      </c>
      <c r="G1945" t="s">
        <v>81</v>
      </c>
      <c r="H1945" t="s">
        <v>925</v>
      </c>
      <c r="I1945" t="s">
        <v>77</v>
      </c>
      <c r="J1945" t="s">
        <v>88</v>
      </c>
      <c r="K1945" t="s">
        <v>1247</v>
      </c>
      <c r="L1945" t="s">
        <v>74</v>
      </c>
      <c r="M1945" t="s">
        <v>73</v>
      </c>
      <c r="N1945" t="s">
        <v>1116</v>
      </c>
      <c r="O1945" t="s">
        <v>75</v>
      </c>
      <c r="P1945" t="s">
        <v>335</v>
      </c>
      <c r="Q1945" t="s">
        <v>73</v>
      </c>
      <c r="R1945" t="s">
        <v>2199</v>
      </c>
      <c r="S1945" t="s">
        <v>96</v>
      </c>
      <c r="T1945" t="s">
        <v>83</v>
      </c>
    </row>
    <row r="1946" spans="1:20" x14ac:dyDescent="0.25">
      <c r="A1946" s="1">
        <v>4504</v>
      </c>
      <c r="B1946" t="s">
        <v>22</v>
      </c>
      <c r="C1946" t="s">
        <v>32</v>
      </c>
      <c r="D1946" t="s">
        <v>66</v>
      </c>
      <c r="E1946" t="s">
        <v>49</v>
      </c>
      <c r="F1946" t="s">
        <v>74</v>
      </c>
      <c r="G1946" t="s">
        <v>86</v>
      </c>
      <c r="H1946" t="s">
        <v>1074</v>
      </c>
      <c r="I1946" t="s">
        <v>92</v>
      </c>
      <c r="J1946" t="s">
        <v>111</v>
      </c>
      <c r="K1946" t="s">
        <v>1203</v>
      </c>
      <c r="L1946" t="s">
        <v>74</v>
      </c>
      <c r="M1946" t="s">
        <v>73</v>
      </c>
      <c r="N1946" t="s">
        <v>1116</v>
      </c>
      <c r="O1946" t="s">
        <v>94</v>
      </c>
      <c r="P1946" t="s">
        <v>1225</v>
      </c>
      <c r="Q1946" t="s">
        <v>126</v>
      </c>
      <c r="R1946" t="s">
        <v>1977</v>
      </c>
      <c r="S1946" t="s">
        <v>89</v>
      </c>
      <c r="T1946" t="s">
        <v>117</v>
      </c>
    </row>
    <row r="1947" spans="1:20" x14ac:dyDescent="0.25">
      <c r="A1947" s="1">
        <v>4505</v>
      </c>
      <c r="B1947" t="s">
        <v>22</v>
      </c>
      <c r="C1947" t="s">
        <v>33</v>
      </c>
      <c r="D1947" t="s">
        <v>66</v>
      </c>
      <c r="E1947" t="s">
        <v>64</v>
      </c>
      <c r="F1947" t="s">
        <v>73</v>
      </c>
      <c r="G1947" t="s">
        <v>118</v>
      </c>
      <c r="H1947" t="s">
        <v>1090</v>
      </c>
      <c r="I1947" t="s">
        <v>102</v>
      </c>
      <c r="J1947" t="s">
        <v>107</v>
      </c>
      <c r="K1947" t="s">
        <v>1264</v>
      </c>
      <c r="L1947" t="s">
        <v>1116</v>
      </c>
      <c r="M1947" t="s">
        <v>73</v>
      </c>
      <c r="N1947" t="s">
        <v>73</v>
      </c>
      <c r="O1947" t="s">
        <v>97</v>
      </c>
      <c r="P1947" t="s">
        <v>1133</v>
      </c>
      <c r="Q1947" t="s">
        <v>126</v>
      </c>
      <c r="R1947" t="s">
        <v>1730</v>
      </c>
      <c r="S1947" t="s">
        <v>116</v>
      </c>
      <c r="T1947" t="s">
        <v>83</v>
      </c>
    </row>
    <row r="1948" spans="1:20" x14ac:dyDescent="0.25">
      <c r="A1948" s="1">
        <v>4506</v>
      </c>
      <c r="B1948" t="s">
        <v>22</v>
      </c>
      <c r="C1948" t="s">
        <v>34</v>
      </c>
      <c r="D1948" t="s">
        <v>66</v>
      </c>
      <c r="E1948" t="s">
        <v>61</v>
      </c>
      <c r="F1948" t="s">
        <v>74</v>
      </c>
      <c r="G1948" t="s">
        <v>103</v>
      </c>
      <c r="H1948" t="s">
        <v>755</v>
      </c>
      <c r="I1948" t="s">
        <v>92</v>
      </c>
      <c r="J1948" t="s">
        <v>97</v>
      </c>
      <c r="K1948" t="s">
        <v>1235</v>
      </c>
      <c r="L1948" t="s">
        <v>74</v>
      </c>
      <c r="M1948" t="s">
        <v>74</v>
      </c>
      <c r="N1948" t="s">
        <v>126</v>
      </c>
      <c r="O1948" t="s">
        <v>81</v>
      </c>
      <c r="P1948" t="s">
        <v>1016</v>
      </c>
      <c r="Q1948" t="s">
        <v>74</v>
      </c>
      <c r="R1948" t="s">
        <v>2199</v>
      </c>
      <c r="S1948" t="s">
        <v>85</v>
      </c>
      <c r="T1948" t="s">
        <v>131</v>
      </c>
    </row>
    <row r="1949" spans="1:20" x14ac:dyDescent="0.25">
      <c r="A1949" s="1">
        <v>4507</v>
      </c>
      <c r="B1949" t="s">
        <v>22</v>
      </c>
      <c r="C1949" t="s">
        <v>35</v>
      </c>
      <c r="D1949" t="s">
        <v>66</v>
      </c>
      <c r="E1949" t="s">
        <v>72</v>
      </c>
      <c r="F1949" t="s">
        <v>74</v>
      </c>
      <c r="G1949" t="s">
        <v>82</v>
      </c>
      <c r="H1949" t="s">
        <v>803</v>
      </c>
      <c r="I1949" t="s">
        <v>75</v>
      </c>
      <c r="J1949" t="s">
        <v>114</v>
      </c>
      <c r="K1949" t="s">
        <v>862</v>
      </c>
      <c r="L1949" t="s">
        <v>73</v>
      </c>
      <c r="M1949" t="s">
        <v>74</v>
      </c>
      <c r="N1949" t="s">
        <v>101</v>
      </c>
      <c r="O1949" t="s">
        <v>96</v>
      </c>
      <c r="P1949" t="s">
        <v>817</v>
      </c>
      <c r="Q1949" t="s">
        <v>74</v>
      </c>
      <c r="R1949" t="s">
        <v>2262</v>
      </c>
      <c r="S1949" t="s">
        <v>78</v>
      </c>
      <c r="T1949" t="s">
        <v>126</v>
      </c>
    </row>
    <row r="1950" spans="1:20" x14ac:dyDescent="0.25">
      <c r="A1950" s="1">
        <v>4508</v>
      </c>
      <c r="B1950" t="s">
        <v>22</v>
      </c>
      <c r="C1950" t="s">
        <v>36</v>
      </c>
      <c r="D1950" t="s">
        <v>66</v>
      </c>
      <c r="E1950" t="s">
        <v>49</v>
      </c>
      <c r="F1950" t="s">
        <v>73</v>
      </c>
      <c r="G1950" t="s">
        <v>113</v>
      </c>
      <c r="H1950" t="s">
        <v>415</v>
      </c>
      <c r="I1950" t="s">
        <v>112</v>
      </c>
      <c r="J1950" t="s">
        <v>128</v>
      </c>
      <c r="K1950" t="s">
        <v>1309</v>
      </c>
      <c r="L1950" t="s">
        <v>101</v>
      </c>
      <c r="M1950" t="s">
        <v>126</v>
      </c>
      <c r="N1950" t="s">
        <v>101</v>
      </c>
      <c r="O1950" t="s">
        <v>111</v>
      </c>
      <c r="P1950" t="s">
        <v>899</v>
      </c>
      <c r="Q1950" t="s">
        <v>73</v>
      </c>
      <c r="R1950" t="s">
        <v>2249</v>
      </c>
      <c r="S1950" t="s">
        <v>81</v>
      </c>
      <c r="T1950" t="s">
        <v>87</v>
      </c>
    </row>
    <row r="1951" spans="1:20" x14ac:dyDescent="0.25">
      <c r="A1951" s="1">
        <v>4509</v>
      </c>
      <c r="B1951" t="s">
        <v>22</v>
      </c>
      <c r="C1951" t="s">
        <v>37</v>
      </c>
      <c r="D1951" t="s">
        <v>66</v>
      </c>
      <c r="E1951" t="s">
        <v>58</v>
      </c>
      <c r="F1951" t="s">
        <v>73</v>
      </c>
      <c r="G1951" t="s">
        <v>102</v>
      </c>
      <c r="H1951" t="s">
        <v>497</v>
      </c>
      <c r="I1951" t="s">
        <v>80</v>
      </c>
      <c r="J1951" t="s">
        <v>128</v>
      </c>
      <c r="K1951" t="s">
        <v>1233</v>
      </c>
      <c r="L1951" t="s">
        <v>73</v>
      </c>
      <c r="M1951" t="s">
        <v>74</v>
      </c>
      <c r="N1951" t="s">
        <v>126</v>
      </c>
      <c r="O1951" t="s">
        <v>81</v>
      </c>
      <c r="P1951" t="s">
        <v>133</v>
      </c>
      <c r="Q1951" t="s">
        <v>126</v>
      </c>
      <c r="R1951" t="s">
        <v>660</v>
      </c>
      <c r="S1951" t="s">
        <v>85</v>
      </c>
      <c r="T1951" t="s">
        <v>1116</v>
      </c>
    </row>
    <row r="1952" spans="1:20" x14ac:dyDescent="0.25">
      <c r="A1952" s="1">
        <v>4510</v>
      </c>
      <c r="B1952" t="s">
        <v>22</v>
      </c>
      <c r="C1952" t="s">
        <v>38</v>
      </c>
      <c r="D1952" t="s">
        <v>66</v>
      </c>
      <c r="E1952" t="s">
        <v>53</v>
      </c>
      <c r="F1952" t="s">
        <v>74</v>
      </c>
      <c r="G1952" t="s">
        <v>79</v>
      </c>
      <c r="H1952" t="s">
        <v>451</v>
      </c>
      <c r="I1952" t="s">
        <v>113</v>
      </c>
      <c r="J1952" t="s">
        <v>104</v>
      </c>
      <c r="K1952" t="s">
        <v>1321</v>
      </c>
      <c r="L1952" t="s">
        <v>126</v>
      </c>
      <c r="M1952" t="s">
        <v>73</v>
      </c>
      <c r="N1952" t="s">
        <v>1116</v>
      </c>
      <c r="O1952" t="s">
        <v>99</v>
      </c>
      <c r="P1952" t="s">
        <v>120</v>
      </c>
      <c r="Q1952" t="s">
        <v>126</v>
      </c>
      <c r="R1952" t="s">
        <v>1685</v>
      </c>
      <c r="S1952" t="s">
        <v>78</v>
      </c>
      <c r="T1952" t="s">
        <v>101</v>
      </c>
    </row>
    <row r="1953" spans="1:20" x14ac:dyDescent="0.25">
      <c r="A1953" s="1">
        <v>4511</v>
      </c>
      <c r="B1953" t="s">
        <v>22</v>
      </c>
      <c r="C1953" t="s">
        <v>39</v>
      </c>
      <c r="D1953" t="s">
        <v>66</v>
      </c>
      <c r="E1953" t="s">
        <v>72</v>
      </c>
      <c r="F1953" t="s">
        <v>73</v>
      </c>
      <c r="G1953" t="s">
        <v>73</v>
      </c>
      <c r="H1953" t="s">
        <v>345</v>
      </c>
      <c r="I1953" t="s">
        <v>82</v>
      </c>
      <c r="J1953" t="s">
        <v>94</v>
      </c>
      <c r="K1953" t="s">
        <v>927</v>
      </c>
      <c r="L1953" t="s">
        <v>73</v>
      </c>
      <c r="M1953" t="s">
        <v>74</v>
      </c>
      <c r="N1953" t="s">
        <v>1116</v>
      </c>
      <c r="O1953" t="s">
        <v>85</v>
      </c>
      <c r="P1953" t="s">
        <v>98</v>
      </c>
      <c r="Q1953" t="s">
        <v>73</v>
      </c>
      <c r="R1953" t="s">
        <v>2263</v>
      </c>
      <c r="S1953" t="s">
        <v>87</v>
      </c>
      <c r="T1953" t="s">
        <v>73</v>
      </c>
    </row>
    <row r="1954" spans="1:20" x14ac:dyDescent="0.25">
      <c r="A1954" s="1">
        <v>4512</v>
      </c>
      <c r="B1954" t="s">
        <v>22</v>
      </c>
      <c r="C1954" t="s">
        <v>24</v>
      </c>
      <c r="D1954" t="s">
        <v>67</v>
      </c>
      <c r="E1954" t="s">
        <v>48</v>
      </c>
      <c r="F1954" t="s">
        <v>73</v>
      </c>
      <c r="G1954" t="s">
        <v>98</v>
      </c>
      <c r="H1954" t="s">
        <v>997</v>
      </c>
      <c r="I1954" t="s">
        <v>106</v>
      </c>
      <c r="J1954" t="s">
        <v>104</v>
      </c>
      <c r="K1954" t="s">
        <v>1144</v>
      </c>
      <c r="L1954" t="s">
        <v>74</v>
      </c>
      <c r="M1954" t="s">
        <v>74</v>
      </c>
      <c r="N1954" t="s">
        <v>76</v>
      </c>
      <c r="O1954" t="s">
        <v>105</v>
      </c>
      <c r="P1954" t="s">
        <v>1139</v>
      </c>
      <c r="Q1954" t="s">
        <v>126</v>
      </c>
      <c r="R1954" t="s">
        <v>2028</v>
      </c>
      <c r="S1954" t="s">
        <v>81</v>
      </c>
      <c r="T1954" t="s">
        <v>131</v>
      </c>
    </row>
    <row r="1955" spans="1:20" x14ac:dyDescent="0.25">
      <c r="A1955" s="1">
        <v>4513</v>
      </c>
      <c r="B1955" t="s">
        <v>22</v>
      </c>
      <c r="C1955" t="s">
        <v>25</v>
      </c>
      <c r="D1955" t="s">
        <v>67</v>
      </c>
      <c r="E1955" t="s">
        <v>56</v>
      </c>
      <c r="F1955" t="s">
        <v>74</v>
      </c>
      <c r="G1955" t="s">
        <v>112</v>
      </c>
      <c r="H1955" t="s">
        <v>1077</v>
      </c>
      <c r="I1955" t="s">
        <v>102</v>
      </c>
      <c r="J1955" t="s">
        <v>94</v>
      </c>
      <c r="K1955" t="s">
        <v>1303</v>
      </c>
      <c r="L1955" t="s">
        <v>83</v>
      </c>
      <c r="M1955" t="s">
        <v>73</v>
      </c>
      <c r="N1955" t="s">
        <v>74</v>
      </c>
      <c r="O1955" t="s">
        <v>114</v>
      </c>
      <c r="P1955" t="s">
        <v>772</v>
      </c>
      <c r="Q1955" t="s">
        <v>73</v>
      </c>
      <c r="R1955" t="s">
        <v>1916</v>
      </c>
      <c r="S1955" t="s">
        <v>131</v>
      </c>
      <c r="T1955" t="s">
        <v>126</v>
      </c>
    </row>
    <row r="1956" spans="1:20" x14ac:dyDescent="0.25">
      <c r="A1956" s="1">
        <v>4514</v>
      </c>
      <c r="B1956" t="s">
        <v>22</v>
      </c>
      <c r="C1956" t="s">
        <v>26</v>
      </c>
      <c r="D1956" t="s">
        <v>67</v>
      </c>
      <c r="E1956" t="s">
        <v>70</v>
      </c>
      <c r="F1956" t="s">
        <v>73</v>
      </c>
      <c r="G1956" t="s">
        <v>86</v>
      </c>
      <c r="H1956" t="s">
        <v>730</v>
      </c>
      <c r="I1956" t="s">
        <v>79</v>
      </c>
      <c r="J1956" t="s">
        <v>125</v>
      </c>
      <c r="K1956" t="s">
        <v>1330</v>
      </c>
      <c r="L1956" t="s">
        <v>101</v>
      </c>
      <c r="M1956" t="s">
        <v>101</v>
      </c>
      <c r="N1956" t="s">
        <v>101</v>
      </c>
      <c r="O1956" t="s">
        <v>89</v>
      </c>
      <c r="P1956" t="s">
        <v>213</v>
      </c>
      <c r="Q1956" t="s">
        <v>73</v>
      </c>
      <c r="R1956" t="s">
        <v>1524</v>
      </c>
      <c r="S1956" t="s">
        <v>87</v>
      </c>
      <c r="T1956" t="s">
        <v>101</v>
      </c>
    </row>
    <row r="1957" spans="1:20" x14ac:dyDescent="0.25">
      <c r="A1957" s="1">
        <v>4515</v>
      </c>
      <c r="B1957" t="s">
        <v>22</v>
      </c>
      <c r="C1957" t="s">
        <v>27</v>
      </c>
      <c r="D1957" t="s">
        <v>67</v>
      </c>
      <c r="E1957" t="s">
        <v>43</v>
      </c>
      <c r="F1957" t="s">
        <v>74</v>
      </c>
      <c r="G1957" t="s">
        <v>92</v>
      </c>
      <c r="H1957" t="s">
        <v>294</v>
      </c>
      <c r="I1957" t="s">
        <v>94</v>
      </c>
      <c r="J1957" t="s">
        <v>112</v>
      </c>
      <c r="K1957" t="s">
        <v>1276</v>
      </c>
      <c r="L1957" t="s">
        <v>126</v>
      </c>
      <c r="M1957" t="s">
        <v>73</v>
      </c>
      <c r="N1957" t="s">
        <v>126</v>
      </c>
      <c r="O1957" t="s">
        <v>79</v>
      </c>
      <c r="P1957" t="s">
        <v>576</v>
      </c>
      <c r="Q1957" t="s">
        <v>73</v>
      </c>
      <c r="R1957" t="s">
        <v>1597</v>
      </c>
      <c r="S1957" t="s">
        <v>75</v>
      </c>
      <c r="T1957" t="s">
        <v>117</v>
      </c>
    </row>
    <row r="1958" spans="1:20" x14ac:dyDescent="0.25">
      <c r="A1958" s="1">
        <v>4516</v>
      </c>
      <c r="B1958" t="s">
        <v>22</v>
      </c>
      <c r="C1958" t="s">
        <v>28</v>
      </c>
      <c r="D1958" t="s">
        <v>67</v>
      </c>
      <c r="E1958" t="s">
        <v>42</v>
      </c>
      <c r="F1958" t="s">
        <v>74</v>
      </c>
      <c r="G1958" t="s">
        <v>75</v>
      </c>
      <c r="H1958" t="s">
        <v>289</v>
      </c>
      <c r="I1958" t="s">
        <v>95</v>
      </c>
      <c r="J1958" t="s">
        <v>110</v>
      </c>
      <c r="K1958" t="s">
        <v>1277</v>
      </c>
      <c r="L1958" t="s">
        <v>74</v>
      </c>
      <c r="M1958" t="s">
        <v>73</v>
      </c>
      <c r="N1958" t="s">
        <v>83</v>
      </c>
      <c r="O1958" t="s">
        <v>99</v>
      </c>
      <c r="P1958" t="s">
        <v>120</v>
      </c>
      <c r="Q1958" t="s">
        <v>74</v>
      </c>
      <c r="R1958" t="s">
        <v>1535</v>
      </c>
      <c r="S1958" t="s">
        <v>96</v>
      </c>
      <c r="T1958" t="s">
        <v>83</v>
      </c>
    </row>
    <row r="1959" spans="1:20" x14ac:dyDescent="0.25">
      <c r="A1959" s="1">
        <v>4517</v>
      </c>
      <c r="B1959" t="s">
        <v>22</v>
      </c>
      <c r="C1959" t="s">
        <v>40</v>
      </c>
      <c r="D1959" t="s">
        <v>67</v>
      </c>
      <c r="E1959" t="s">
        <v>47</v>
      </c>
      <c r="F1959" t="s">
        <v>73</v>
      </c>
      <c r="G1959" t="s">
        <v>98</v>
      </c>
      <c r="H1959" t="s">
        <v>218</v>
      </c>
      <c r="I1959" t="s">
        <v>92</v>
      </c>
      <c r="J1959" t="s">
        <v>112</v>
      </c>
      <c r="K1959" t="s">
        <v>1198</v>
      </c>
      <c r="L1959" t="s">
        <v>126</v>
      </c>
      <c r="M1959" t="s">
        <v>73</v>
      </c>
      <c r="N1959" t="s">
        <v>101</v>
      </c>
      <c r="O1959" t="s">
        <v>82</v>
      </c>
      <c r="P1959" t="s">
        <v>120</v>
      </c>
      <c r="Q1959" t="s">
        <v>74</v>
      </c>
      <c r="R1959" t="s">
        <v>2131</v>
      </c>
      <c r="S1959" t="s">
        <v>85</v>
      </c>
      <c r="T1959" t="s">
        <v>83</v>
      </c>
    </row>
    <row r="1960" spans="1:20" x14ac:dyDescent="0.25">
      <c r="A1960" s="1">
        <v>4518</v>
      </c>
      <c r="B1960" t="s">
        <v>22</v>
      </c>
      <c r="C1960" t="s">
        <v>30</v>
      </c>
      <c r="D1960" t="s">
        <v>67</v>
      </c>
      <c r="E1960" t="s">
        <v>48</v>
      </c>
      <c r="F1960" t="s">
        <v>74</v>
      </c>
      <c r="G1960" t="s">
        <v>81</v>
      </c>
      <c r="H1960" t="s">
        <v>670</v>
      </c>
      <c r="I1960" t="s">
        <v>103</v>
      </c>
      <c r="J1960" t="s">
        <v>111</v>
      </c>
      <c r="K1960" t="s">
        <v>1238</v>
      </c>
      <c r="L1960" t="s">
        <v>126</v>
      </c>
      <c r="M1960" t="s">
        <v>74</v>
      </c>
      <c r="N1960" t="s">
        <v>126</v>
      </c>
      <c r="O1960" t="s">
        <v>98</v>
      </c>
      <c r="P1960" t="s">
        <v>861</v>
      </c>
      <c r="Q1960" t="s">
        <v>73</v>
      </c>
      <c r="R1960" t="s">
        <v>173</v>
      </c>
      <c r="S1960" t="s">
        <v>82</v>
      </c>
      <c r="T1960" t="s">
        <v>101</v>
      </c>
    </row>
    <row r="1961" spans="1:20" x14ac:dyDescent="0.25">
      <c r="A1961" s="1">
        <v>4519</v>
      </c>
      <c r="B1961" t="s">
        <v>22</v>
      </c>
      <c r="C1961" t="s">
        <v>31</v>
      </c>
      <c r="D1961" t="s">
        <v>67</v>
      </c>
      <c r="E1961" t="s">
        <v>43</v>
      </c>
      <c r="F1961" t="s">
        <v>73</v>
      </c>
      <c r="G1961" t="s">
        <v>89</v>
      </c>
      <c r="H1961" t="s">
        <v>601</v>
      </c>
      <c r="I1961" t="s">
        <v>77</v>
      </c>
      <c r="J1961" t="s">
        <v>105</v>
      </c>
      <c r="K1961" t="s">
        <v>1150</v>
      </c>
      <c r="L1961" t="s">
        <v>73</v>
      </c>
      <c r="M1961" t="s">
        <v>73</v>
      </c>
      <c r="N1961" t="s">
        <v>126</v>
      </c>
      <c r="O1961" t="s">
        <v>89</v>
      </c>
      <c r="P1961" t="s">
        <v>432</v>
      </c>
      <c r="Q1961" t="s">
        <v>74</v>
      </c>
      <c r="R1961" t="s">
        <v>2218</v>
      </c>
      <c r="S1961" t="s">
        <v>85</v>
      </c>
      <c r="T1961" t="s">
        <v>1116</v>
      </c>
    </row>
    <row r="1962" spans="1:20" x14ac:dyDescent="0.25">
      <c r="A1962" s="1">
        <v>4520</v>
      </c>
      <c r="B1962" t="s">
        <v>22</v>
      </c>
      <c r="C1962" t="s">
        <v>32</v>
      </c>
      <c r="D1962" t="s">
        <v>67</v>
      </c>
      <c r="E1962" t="s">
        <v>45</v>
      </c>
      <c r="F1962" t="s">
        <v>74</v>
      </c>
      <c r="G1962" t="s">
        <v>98</v>
      </c>
      <c r="H1962" t="s">
        <v>454</v>
      </c>
      <c r="I1962" t="s">
        <v>102</v>
      </c>
      <c r="J1962" t="s">
        <v>113</v>
      </c>
      <c r="K1962" t="s">
        <v>1006</v>
      </c>
      <c r="L1962" t="s">
        <v>126</v>
      </c>
      <c r="M1962" t="s">
        <v>74</v>
      </c>
      <c r="N1962" t="s">
        <v>131</v>
      </c>
      <c r="O1962" t="s">
        <v>103</v>
      </c>
      <c r="P1962" t="s">
        <v>949</v>
      </c>
      <c r="Q1962" t="s">
        <v>74</v>
      </c>
      <c r="R1962" t="s">
        <v>2030</v>
      </c>
      <c r="S1962" t="s">
        <v>116</v>
      </c>
      <c r="T1962" t="s">
        <v>1116</v>
      </c>
    </row>
    <row r="1963" spans="1:20" x14ac:dyDescent="0.25">
      <c r="A1963" s="1">
        <v>4521</v>
      </c>
      <c r="B1963" t="s">
        <v>22</v>
      </c>
      <c r="C1963" t="s">
        <v>33</v>
      </c>
      <c r="D1963" t="s">
        <v>67</v>
      </c>
      <c r="E1963" t="s">
        <v>55</v>
      </c>
      <c r="F1963" t="s">
        <v>73</v>
      </c>
      <c r="G1963" t="s">
        <v>89</v>
      </c>
      <c r="H1963" t="s">
        <v>421</v>
      </c>
      <c r="I1963" t="s">
        <v>78</v>
      </c>
      <c r="J1963" t="s">
        <v>81</v>
      </c>
      <c r="K1963" t="s">
        <v>946</v>
      </c>
      <c r="L1963" t="s">
        <v>73</v>
      </c>
      <c r="M1963" t="s">
        <v>73</v>
      </c>
      <c r="N1963" t="s">
        <v>83</v>
      </c>
      <c r="O1963" t="s">
        <v>84</v>
      </c>
      <c r="P1963" t="s">
        <v>1186</v>
      </c>
      <c r="Q1963" t="s">
        <v>74</v>
      </c>
      <c r="R1963" t="s">
        <v>1922</v>
      </c>
      <c r="S1963" t="s">
        <v>81</v>
      </c>
      <c r="T1963" t="s">
        <v>83</v>
      </c>
    </row>
    <row r="1964" spans="1:20" x14ac:dyDescent="0.25">
      <c r="A1964" s="1">
        <v>4522</v>
      </c>
      <c r="B1964" t="s">
        <v>22</v>
      </c>
      <c r="C1964" t="s">
        <v>34</v>
      </c>
      <c r="D1964" t="s">
        <v>67</v>
      </c>
      <c r="E1964" t="s">
        <v>50</v>
      </c>
      <c r="F1964" t="s">
        <v>73</v>
      </c>
      <c r="G1964" t="s">
        <v>77</v>
      </c>
      <c r="H1964" t="s">
        <v>460</v>
      </c>
      <c r="I1964" t="s">
        <v>106</v>
      </c>
      <c r="J1964" t="s">
        <v>94</v>
      </c>
      <c r="K1964" t="s">
        <v>1250</v>
      </c>
      <c r="L1964" t="s">
        <v>126</v>
      </c>
      <c r="M1964" t="s">
        <v>73</v>
      </c>
      <c r="N1964" t="s">
        <v>126</v>
      </c>
      <c r="O1964" t="s">
        <v>102</v>
      </c>
      <c r="P1964" t="s">
        <v>1028</v>
      </c>
      <c r="Q1964" t="s">
        <v>74</v>
      </c>
      <c r="R1964" t="s">
        <v>114</v>
      </c>
      <c r="S1964" t="s">
        <v>116</v>
      </c>
      <c r="T1964" t="s">
        <v>101</v>
      </c>
    </row>
    <row r="1965" spans="1:20" x14ac:dyDescent="0.25">
      <c r="A1965" s="1">
        <v>4523</v>
      </c>
      <c r="B1965" t="s">
        <v>22</v>
      </c>
      <c r="C1965" t="s">
        <v>35</v>
      </c>
      <c r="D1965" t="s">
        <v>67</v>
      </c>
      <c r="E1965" t="s">
        <v>57</v>
      </c>
      <c r="F1965" t="s">
        <v>74</v>
      </c>
      <c r="G1965" t="s">
        <v>108</v>
      </c>
      <c r="H1965" t="s">
        <v>785</v>
      </c>
      <c r="I1965" t="s">
        <v>92</v>
      </c>
      <c r="J1965" t="s">
        <v>111</v>
      </c>
      <c r="K1965" t="s">
        <v>1122</v>
      </c>
      <c r="L1965" t="s">
        <v>126</v>
      </c>
      <c r="M1965" t="s">
        <v>73</v>
      </c>
      <c r="N1965" t="s">
        <v>126</v>
      </c>
      <c r="O1965" t="s">
        <v>103</v>
      </c>
      <c r="P1965" t="s">
        <v>473</v>
      </c>
      <c r="Q1965" t="s">
        <v>74</v>
      </c>
      <c r="R1965" t="s">
        <v>1108</v>
      </c>
      <c r="S1965" t="s">
        <v>116</v>
      </c>
      <c r="T1965" t="s">
        <v>83</v>
      </c>
    </row>
    <row r="1966" spans="1:20" x14ac:dyDescent="0.25">
      <c r="A1966" s="1">
        <v>4524</v>
      </c>
      <c r="B1966" t="s">
        <v>22</v>
      </c>
      <c r="C1966" t="s">
        <v>36</v>
      </c>
      <c r="D1966" t="s">
        <v>67</v>
      </c>
      <c r="E1966" t="s">
        <v>65</v>
      </c>
      <c r="F1966" t="s">
        <v>73</v>
      </c>
      <c r="G1966" t="s">
        <v>77</v>
      </c>
      <c r="H1966" t="s">
        <v>486</v>
      </c>
      <c r="I1966" t="s">
        <v>114</v>
      </c>
      <c r="J1966" t="s">
        <v>93</v>
      </c>
      <c r="K1966" t="s">
        <v>1135</v>
      </c>
      <c r="L1966" t="s">
        <v>126</v>
      </c>
      <c r="M1966" t="s">
        <v>73</v>
      </c>
      <c r="N1966" t="s">
        <v>1116</v>
      </c>
      <c r="O1966" t="s">
        <v>114</v>
      </c>
      <c r="P1966" t="s">
        <v>121</v>
      </c>
      <c r="Q1966" t="s">
        <v>74</v>
      </c>
      <c r="R1966" t="s">
        <v>1889</v>
      </c>
      <c r="S1966" t="s">
        <v>85</v>
      </c>
      <c r="T1966" t="s">
        <v>1116</v>
      </c>
    </row>
    <row r="1967" spans="1:20" x14ac:dyDescent="0.25">
      <c r="A1967" s="1">
        <v>4525</v>
      </c>
      <c r="B1967" t="s">
        <v>22</v>
      </c>
      <c r="C1967" t="s">
        <v>37</v>
      </c>
      <c r="D1967" t="s">
        <v>67</v>
      </c>
      <c r="E1967" t="s">
        <v>63</v>
      </c>
      <c r="F1967" t="s">
        <v>74</v>
      </c>
      <c r="G1967" t="s">
        <v>78</v>
      </c>
      <c r="H1967" t="s">
        <v>171</v>
      </c>
      <c r="I1967" t="s">
        <v>114</v>
      </c>
      <c r="J1967" t="s">
        <v>111</v>
      </c>
      <c r="K1967" t="s">
        <v>1312</v>
      </c>
      <c r="L1967" t="s">
        <v>74</v>
      </c>
      <c r="M1967" t="s">
        <v>74</v>
      </c>
      <c r="N1967" t="s">
        <v>74</v>
      </c>
      <c r="O1967" t="s">
        <v>99</v>
      </c>
      <c r="P1967" t="s">
        <v>576</v>
      </c>
      <c r="Q1967" t="s">
        <v>73</v>
      </c>
      <c r="R1967" t="s">
        <v>1457</v>
      </c>
      <c r="S1967" t="s">
        <v>78</v>
      </c>
      <c r="T1967" t="s">
        <v>101</v>
      </c>
    </row>
    <row r="1968" spans="1:20" x14ac:dyDescent="0.25">
      <c r="A1968" s="1">
        <v>4526</v>
      </c>
      <c r="B1968" t="s">
        <v>22</v>
      </c>
      <c r="C1968" t="s">
        <v>38</v>
      </c>
      <c r="D1968" t="s">
        <v>67</v>
      </c>
      <c r="E1968" t="s">
        <v>64</v>
      </c>
      <c r="F1968" t="s">
        <v>73</v>
      </c>
      <c r="G1968" t="s">
        <v>95</v>
      </c>
      <c r="H1968" t="s">
        <v>269</v>
      </c>
      <c r="I1968" t="s">
        <v>86</v>
      </c>
      <c r="J1968" t="s">
        <v>104</v>
      </c>
      <c r="K1968" t="s">
        <v>1202</v>
      </c>
      <c r="L1968" t="s">
        <v>74</v>
      </c>
      <c r="M1968" t="s">
        <v>74</v>
      </c>
      <c r="N1968" t="s">
        <v>126</v>
      </c>
      <c r="O1968" t="s">
        <v>99</v>
      </c>
      <c r="P1968" t="s">
        <v>132</v>
      </c>
      <c r="Q1968" t="s">
        <v>101</v>
      </c>
      <c r="R1968" t="s">
        <v>1462</v>
      </c>
      <c r="S1968" t="s">
        <v>85</v>
      </c>
      <c r="T1968" t="s">
        <v>83</v>
      </c>
    </row>
    <row r="1969" spans="1:20" x14ac:dyDescent="0.25">
      <c r="A1969" s="1">
        <v>4527</v>
      </c>
      <c r="B1969" t="s">
        <v>22</v>
      </c>
      <c r="C1969" t="s">
        <v>39</v>
      </c>
      <c r="D1969" t="s">
        <v>67</v>
      </c>
      <c r="E1969" t="s">
        <v>47</v>
      </c>
      <c r="F1969" t="s">
        <v>74</v>
      </c>
      <c r="G1969" t="s">
        <v>82</v>
      </c>
      <c r="H1969" t="s">
        <v>844</v>
      </c>
      <c r="I1969" t="s">
        <v>85</v>
      </c>
      <c r="J1969" t="s">
        <v>77</v>
      </c>
      <c r="K1969" t="s">
        <v>444</v>
      </c>
      <c r="L1969" t="s">
        <v>73</v>
      </c>
      <c r="M1969" t="s">
        <v>73</v>
      </c>
      <c r="N1969" t="s">
        <v>1116</v>
      </c>
      <c r="O1969" t="s">
        <v>81</v>
      </c>
      <c r="P1969" t="s">
        <v>765</v>
      </c>
      <c r="Q1969" t="s">
        <v>73</v>
      </c>
      <c r="R1969" t="s">
        <v>1525</v>
      </c>
      <c r="S1969" t="s">
        <v>85</v>
      </c>
      <c r="T1969" t="s">
        <v>101</v>
      </c>
    </row>
    <row r="1970" spans="1:20" x14ac:dyDescent="0.25">
      <c r="A1970" s="1">
        <v>4528</v>
      </c>
      <c r="B1970" t="s">
        <v>22</v>
      </c>
      <c r="C1970" t="s">
        <v>24</v>
      </c>
      <c r="D1970" t="s">
        <v>68</v>
      </c>
      <c r="E1970" t="s">
        <v>60</v>
      </c>
      <c r="F1970" t="s">
        <v>73</v>
      </c>
      <c r="G1970" t="s">
        <v>77</v>
      </c>
      <c r="H1970" t="s">
        <v>684</v>
      </c>
      <c r="I1970" t="s">
        <v>90</v>
      </c>
      <c r="J1970" t="s">
        <v>111</v>
      </c>
      <c r="K1970" t="s">
        <v>1191</v>
      </c>
      <c r="L1970" t="s">
        <v>126</v>
      </c>
      <c r="M1970" t="s">
        <v>73</v>
      </c>
      <c r="N1970" t="s">
        <v>101</v>
      </c>
      <c r="O1970" t="s">
        <v>107</v>
      </c>
      <c r="P1970" t="s">
        <v>995</v>
      </c>
      <c r="Q1970" t="s">
        <v>73</v>
      </c>
      <c r="R1970" t="s">
        <v>1953</v>
      </c>
      <c r="S1970" t="s">
        <v>75</v>
      </c>
      <c r="T1970" t="s">
        <v>76</v>
      </c>
    </row>
    <row r="1971" spans="1:20" x14ac:dyDescent="0.25">
      <c r="A1971" s="1">
        <v>4529</v>
      </c>
      <c r="B1971" t="s">
        <v>22</v>
      </c>
      <c r="C1971" t="s">
        <v>25</v>
      </c>
      <c r="D1971" t="s">
        <v>68</v>
      </c>
      <c r="E1971" t="s">
        <v>51</v>
      </c>
      <c r="F1971" t="s">
        <v>74</v>
      </c>
      <c r="G1971" t="s">
        <v>86</v>
      </c>
      <c r="H1971" t="s">
        <v>395</v>
      </c>
      <c r="I1971" t="s">
        <v>93</v>
      </c>
      <c r="J1971" t="s">
        <v>130</v>
      </c>
      <c r="K1971" t="s">
        <v>1211</v>
      </c>
      <c r="L1971" t="s">
        <v>101</v>
      </c>
      <c r="M1971" t="s">
        <v>73</v>
      </c>
      <c r="N1971" t="s">
        <v>126</v>
      </c>
      <c r="O1971" t="s">
        <v>81</v>
      </c>
      <c r="P1971" t="s">
        <v>894</v>
      </c>
      <c r="Q1971" t="s">
        <v>73</v>
      </c>
      <c r="R1971" t="s">
        <v>1789</v>
      </c>
      <c r="S1971" t="s">
        <v>89</v>
      </c>
      <c r="T1971" t="s">
        <v>76</v>
      </c>
    </row>
    <row r="1972" spans="1:20" x14ac:dyDescent="0.25">
      <c r="A1972" s="1">
        <v>4530</v>
      </c>
      <c r="B1972" t="s">
        <v>22</v>
      </c>
      <c r="C1972" t="s">
        <v>26</v>
      </c>
      <c r="D1972" t="s">
        <v>68</v>
      </c>
      <c r="E1972" t="s">
        <v>56</v>
      </c>
      <c r="F1972" t="s">
        <v>73</v>
      </c>
      <c r="G1972" t="s">
        <v>105</v>
      </c>
      <c r="H1972" t="s">
        <v>525</v>
      </c>
      <c r="I1972" t="s">
        <v>77</v>
      </c>
      <c r="J1972" t="s">
        <v>105</v>
      </c>
      <c r="K1972" t="s">
        <v>1207</v>
      </c>
      <c r="L1972" t="s">
        <v>101</v>
      </c>
      <c r="M1972" t="s">
        <v>73</v>
      </c>
      <c r="N1972" t="s">
        <v>126</v>
      </c>
      <c r="O1972" t="s">
        <v>94</v>
      </c>
      <c r="P1972" t="s">
        <v>734</v>
      </c>
      <c r="Q1972" t="s">
        <v>126</v>
      </c>
      <c r="R1972" t="s">
        <v>1640</v>
      </c>
      <c r="S1972" t="s">
        <v>116</v>
      </c>
      <c r="T1972" t="s">
        <v>76</v>
      </c>
    </row>
    <row r="1973" spans="1:20" x14ac:dyDescent="0.25">
      <c r="A1973" s="1">
        <v>4531</v>
      </c>
      <c r="B1973" t="s">
        <v>22</v>
      </c>
      <c r="C1973" t="s">
        <v>27</v>
      </c>
      <c r="D1973" t="s">
        <v>68</v>
      </c>
      <c r="E1973" t="s">
        <v>57</v>
      </c>
      <c r="F1973" t="s">
        <v>73</v>
      </c>
      <c r="G1973" t="s">
        <v>113</v>
      </c>
      <c r="H1973" t="s">
        <v>301</v>
      </c>
      <c r="I1973" t="s">
        <v>114</v>
      </c>
      <c r="J1973" t="s">
        <v>91</v>
      </c>
      <c r="K1973" t="s">
        <v>1282</v>
      </c>
      <c r="L1973" t="s">
        <v>101</v>
      </c>
      <c r="M1973" t="s">
        <v>74</v>
      </c>
      <c r="N1973" t="s">
        <v>74</v>
      </c>
      <c r="O1973" t="s">
        <v>86</v>
      </c>
      <c r="P1973" t="s">
        <v>1016</v>
      </c>
      <c r="Q1973" t="s">
        <v>73</v>
      </c>
      <c r="R1973" t="s">
        <v>1843</v>
      </c>
      <c r="S1973" t="s">
        <v>96</v>
      </c>
      <c r="T1973" t="s">
        <v>1116</v>
      </c>
    </row>
    <row r="1974" spans="1:20" x14ac:dyDescent="0.25">
      <c r="A1974" s="1">
        <v>4532</v>
      </c>
      <c r="B1974" t="s">
        <v>22</v>
      </c>
      <c r="C1974" t="s">
        <v>28</v>
      </c>
      <c r="D1974" t="s">
        <v>68</v>
      </c>
      <c r="E1974" t="s">
        <v>41</v>
      </c>
      <c r="F1974" t="s">
        <v>74</v>
      </c>
      <c r="G1974" t="s">
        <v>94</v>
      </c>
      <c r="H1974" t="s">
        <v>945</v>
      </c>
      <c r="I1974" t="s">
        <v>78</v>
      </c>
      <c r="J1974" t="s">
        <v>114</v>
      </c>
      <c r="K1974" t="s">
        <v>1252</v>
      </c>
      <c r="L1974" t="s">
        <v>74</v>
      </c>
      <c r="M1974" t="s">
        <v>73</v>
      </c>
      <c r="N1974" t="s">
        <v>74</v>
      </c>
      <c r="O1974" t="s">
        <v>102</v>
      </c>
      <c r="P1974" t="s">
        <v>127</v>
      </c>
      <c r="Q1974" t="s">
        <v>126</v>
      </c>
      <c r="R1974" t="s">
        <v>2244</v>
      </c>
      <c r="S1974" t="s">
        <v>85</v>
      </c>
      <c r="T1974" t="s">
        <v>126</v>
      </c>
    </row>
    <row r="1975" spans="1:20" x14ac:dyDescent="0.25">
      <c r="A1975" s="1">
        <v>4533</v>
      </c>
      <c r="B1975" t="s">
        <v>22</v>
      </c>
      <c r="C1975" t="s">
        <v>40</v>
      </c>
      <c r="D1975" t="s">
        <v>68</v>
      </c>
      <c r="E1975" t="s">
        <v>52</v>
      </c>
      <c r="F1975" t="s">
        <v>73</v>
      </c>
      <c r="G1975" t="s">
        <v>108</v>
      </c>
      <c r="H1975" t="s">
        <v>284</v>
      </c>
      <c r="I1975" t="s">
        <v>114</v>
      </c>
      <c r="J1975" t="s">
        <v>119</v>
      </c>
      <c r="K1975" t="s">
        <v>1341</v>
      </c>
      <c r="L1975" t="s">
        <v>126</v>
      </c>
      <c r="M1975" t="s">
        <v>73</v>
      </c>
      <c r="N1975" t="s">
        <v>101</v>
      </c>
      <c r="O1975" t="s">
        <v>98</v>
      </c>
      <c r="P1975" t="s">
        <v>995</v>
      </c>
      <c r="Q1975" t="s">
        <v>74</v>
      </c>
      <c r="R1975" t="s">
        <v>1709</v>
      </c>
      <c r="S1975" t="s">
        <v>82</v>
      </c>
      <c r="T1975" t="s">
        <v>1116</v>
      </c>
    </row>
    <row r="1976" spans="1:20" x14ac:dyDescent="0.25">
      <c r="A1976" s="1">
        <v>4534</v>
      </c>
      <c r="B1976" t="s">
        <v>22</v>
      </c>
      <c r="C1976" t="s">
        <v>29</v>
      </c>
      <c r="D1976" t="s">
        <v>68</v>
      </c>
      <c r="E1976" t="s">
        <v>58</v>
      </c>
      <c r="F1976" t="s">
        <v>74</v>
      </c>
      <c r="G1976" t="s">
        <v>91</v>
      </c>
      <c r="H1976" t="s">
        <v>1026</v>
      </c>
      <c r="I1976" t="s">
        <v>81</v>
      </c>
      <c r="J1976" t="s">
        <v>77</v>
      </c>
      <c r="K1976" t="s">
        <v>1242</v>
      </c>
      <c r="L1976" t="s">
        <v>126</v>
      </c>
      <c r="M1976" t="s">
        <v>73</v>
      </c>
      <c r="N1976" t="s">
        <v>74</v>
      </c>
      <c r="O1976" t="s">
        <v>111</v>
      </c>
      <c r="P1976" t="s">
        <v>1125</v>
      </c>
      <c r="Q1976" t="s">
        <v>126</v>
      </c>
      <c r="R1976" t="s">
        <v>1592</v>
      </c>
      <c r="S1976" t="s">
        <v>85</v>
      </c>
      <c r="T1976" t="s">
        <v>131</v>
      </c>
    </row>
    <row r="1977" spans="1:20" x14ac:dyDescent="0.25">
      <c r="A1977" s="1">
        <v>4535</v>
      </c>
      <c r="B1977" t="s">
        <v>22</v>
      </c>
      <c r="C1977" t="s">
        <v>30</v>
      </c>
      <c r="D1977" t="s">
        <v>68</v>
      </c>
      <c r="E1977" t="s">
        <v>41</v>
      </c>
      <c r="F1977" t="s">
        <v>73</v>
      </c>
      <c r="G1977" t="s">
        <v>81</v>
      </c>
      <c r="H1977" t="s">
        <v>261</v>
      </c>
      <c r="I1977" t="s">
        <v>102</v>
      </c>
      <c r="J1977" t="s">
        <v>104</v>
      </c>
      <c r="K1977" t="s">
        <v>1143</v>
      </c>
      <c r="L1977" t="s">
        <v>126</v>
      </c>
      <c r="M1977" t="s">
        <v>74</v>
      </c>
      <c r="N1977" t="s">
        <v>101</v>
      </c>
      <c r="O1977" t="s">
        <v>98</v>
      </c>
      <c r="P1977" t="s">
        <v>187</v>
      </c>
      <c r="Q1977" t="s">
        <v>73</v>
      </c>
      <c r="R1977" t="s">
        <v>1487</v>
      </c>
      <c r="S1977" t="s">
        <v>96</v>
      </c>
      <c r="T1977" t="s">
        <v>83</v>
      </c>
    </row>
    <row r="1978" spans="1:20" x14ac:dyDescent="0.25">
      <c r="A1978" s="1">
        <v>4536</v>
      </c>
      <c r="B1978" t="s">
        <v>22</v>
      </c>
      <c r="C1978" t="s">
        <v>31</v>
      </c>
      <c r="D1978" t="s">
        <v>68</v>
      </c>
      <c r="E1978" t="s">
        <v>65</v>
      </c>
      <c r="F1978" t="s">
        <v>74</v>
      </c>
      <c r="G1978" t="s">
        <v>101</v>
      </c>
      <c r="H1978" t="s">
        <v>546</v>
      </c>
      <c r="I1978" t="s">
        <v>75</v>
      </c>
      <c r="J1978" t="s">
        <v>77</v>
      </c>
      <c r="K1978" t="s">
        <v>824</v>
      </c>
      <c r="L1978" t="s">
        <v>73</v>
      </c>
      <c r="M1978" t="s">
        <v>73</v>
      </c>
      <c r="N1978" t="s">
        <v>117</v>
      </c>
      <c r="O1978" t="s">
        <v>102</v>
      </c>
      <c r="P1978" t="s">
        <v>206</v>
      </c>
      <c r="Q1978" t="s">
        <v>73</v>
      </c>
      <c r="R1978" t="s">
        <v>1878</v>
      </c>
      <c r="S1978" t="s">
        <v>85</v>
      </c>
      <c r="T1978" t="s">
        <v>101</v>
      </c>
    </row>
    <row r="1979" spans="1:20" x14ac:dyDescent="0.25">
      <c r="A1979" s="1">
        <v>4537</v>
      </c>
      <c r="B1979" t="s">
        <v>22</v>
      </c>
      <c r="C1979" t="s">
        <v>32</v>
      </c>
      <c r="D1979" t="s">
        <v>68</v>
      </c>
      <c r="E1979" t="s">
        <v>61</v>
      </c>
      <c r="F1979" t="s">
        <v>74</v>
      </c>
      <c r="G1979" t="s">
        <v>86</v>
      </c>
      <c r="H1979" t="s">
        <v>768</v>
      </c>
      <c r="I1979" t="s">
        <v>99</v>
      </c>
      <c r="J1979" t="s">
        <v>95</v>
      </c>
      <c r="K1979" t="s">
        <v>1165</v>
      </c>
      <c r="L1979" t="s">
        <v>101</v>
      </c>
      <c r="M1979" t="s">
        <v>73</v>
      </c>
      <c r="N1979" t="s">
        <v>74</v>
      </c>
      <c r="O1979" t="s">
        <v>102</v>
      </c>
      <c r="P1979" t="s">
        <v>530</v>
      </c>
      <c r="Q1979" t="s">
        <v>73</v>
      </c>
      <c r="R1979" t="s">
        <v>2151</v>
      </c>
      <c r="S1979" t="s">
        <v>85</v>
      </c>
      <c r="T1979" t="s">
        <v>131</v>
      </c>
    </row>
    <row r="1980" spans="1:20" x14ac:dyDescent="0.25">
      <c r="A1980" s="1">
        <v>4538</v>
      </c>
      <c r="B1980" t="s">
        <v>22</v>
      </c>
      <c r="C1980" t="s">
        <v>34</v>
      </c>
      <c r="D1980" t="s">
        <v>68</v>
      </c>
      <c r="E1980" t="s">
        <v>70</v>
      </c>
      <c r="F1980" t="s">
        <v>73</v>
      </c>
      <c r="G1980" t="s">
        <v>86</v>
      </c>
      <c r="H1980" t="s">
        <v>931</v>
      </c>
      <c r="I1980" t="s">
        <v>113</v>
      </c>
      <c r="J1980" t="s">
        <v>105</v>
      </c>
      <c r="K1980" t="s">
        <v>1206</v>
      </c>
      <c r="L1980" t="s">
        <v>126</v>
      </c>
      <c r="M1980" t="s">
        <v>73</v>
      </c>
      <c r="N1980" t="s">
        <v>74</v>
      </c>
      <c r="O1980" t="s">
        <v>95</v>
      </c>
      <c r="P1980" t="s">
        <v>1005</v>
      </c>
      <c r="Q1980" t="s">
        <v>74</v>
      </c>
      <c r="R1980" t="s">
        <v>1792</v>
      </c>
      <c r="S1980" t="s">
        <v>82</v>
      </c>
      <c r="T1980" t="s">
        <v>76</v>
      </c>
    </row>
    <row r="1981" spans="1:20" x14ac:dyDescent="0.25">
      <c r="A1981" s="1">
        <v>4539</v>
      </c>
      <c r="B1981" t="s">
        <v>22</v>
      </c>
      <c r="C1981" t="s">
        <v>35</v>
      </c>
      <c r="D1981" t="s">
        <v>68</v>
      </c>
      <c r="E1981" t="s">
        <v>69</v>
      </c>
      <c r="F1981" t="s">
        <v>73</v>
      </c>
      <c r="G1981" t="s">
        <v>84</v>
      </c>
      <c r="H1981" t="s">
        <v>1097</v>
      </c>
      <c r="I1981" t="s">
        <v>116</v>
      </c>
      <c r="J1981" t="s">
        <v>75</v>
      </c>
      <c r="K1981" t="s">
        <v>1238</v>
      </c>
      <c r="L1981" t="s">
        <v>1116</v>
      </c>
      <c r="M1981" t="s">
        <v>73</v>
      </c>
      <c r="N1981" t="s">
        <v>101</v>
      </c>
      <c r="O1981" t="s">
        <v>113</v>
      </c>
      <c r="P1981" t="s">
        <v>1142</v>
      </c>
      <c r="Q1981" t="s">
        <v>74</v>
      </c>
      <c r="R1981" t="s">
        <v>1455</v>
      </c>
      <c r="S1981" t="s">
        <v>87</v>
      </c>
      <c r="T1981" t="s">
        <v>1116</v>
      </c>
    </row>
    <row r="1982" spans="1:20" x14ac:dyDescent="0.25">
      <c r="A1982" s="1">
        <v>4540</v>
      </c>
      <c r="B1982" t="s">
        <v>22</v>
      </c>
      <c r="C1982" t="s">
        <v>36</v>
      </c>
      <c r="D1982" t="s">
        <v>68</v>
      </c>
      <c r="E1982" t="s">
        <v>50</v>
      </c>
      <c r="F1982" t="s">
        <v>74</v>
      </c>
      <c r="G1982" t="s">
        <v>96</v>
      </c>
      <c r="H1982" t="s">
        <v>182</v>
      </c>
      <c r="I1982" t="s">
        <v>77</v>
      </c>
      <c r="J1982" t="s">
        <v>112</v>
      </c>
      <c r="K1982" t="s">
        <v>1225</v>
      </c>
      <c r="L1982" t="s">
        <v>74</v>
      </c>
      <c r="M1982" t="s">
        <v>73</v>
      </c>
      <c r="N1982" t="s">
        <v>126</v>
      </c>
      <c r="O1982" t="s">
        <v>86</v>
      </c>
      <c r="P1982" t="s">
        <v>842</v>
      </c>
      <c r="Q1982" t="s">
        <v>74</v>
      </c>
      <c r="R1982" t="s">
        <v>1423</v>
      </c>
      <c r="S1982" t="s">
        <v>106</v>
      </c>
      <c r="T1982" t="s">
        <v>126</v>
      </c>
    </row>
    <row r="1983" spans="1:20" x14ac:dyDescent="0.25">
      <c r="A1983" s="1">
        <v>4541</v>
      </c>
      <c r="B1983" t="s">
        <v>22</v>
      </c>
      <c r="C1983" t="s">
        <v>37</v>
      </c>
      <c r="D1983" t="s">
        <v>68</v>
      </c>
      <c r="E1983" t="s">
        <v>69</v>
      </c>
      <c r="F1983" t="s">
        <v>74</v>
      </c>
      <c r="G1983" t="s">
        <v>102</v>
      </c>
      <c r="H1983" t="s">
        <v>517</v>
      </c>
      <c r="I1983" t="s">
        <v>102</v>
      </c>
      <c r="J1983" t="s">
        <v>95</v>
      </c>
      <c r="K1983" t="s">
        <v>1255</v>
      </c>
      <c r="L1983" t="s">
        <v>126</v>
      </c>
      <c r="M1983" t="s">
        <v>73</v>
      </c>
      <c r="N1983" t="s">
        <v>101</v>
      </c>
      <c r="O1983" t="s">
        <v>80</v>
      </c>
      <c r="P1983" t="s">
        <v>1142</v>
      </c>
      <c r="Q1983" t="s">
        <v>74</v>
      </c>
      <c r="R1983" t="s">
        <v>1584</v>
      </c>
      <c r="S1983" t="s">
        <v>99</v>
      </c>
      <c r="T1983" t="s">
        <v>87</v>
      </c>
    </row>
    <row r="1984" spans="1:20" x14ac:dyDescent="0.25">
      <c r="A1984" s="1">
        <v>4542</v>
      </c>
      <c r="B1984" t="s">
        <v>22</v>
      </c>
      <c r="C1984" t="s">
        <v>38</v>
      </c>
      <c r="D1984" t="s">
        <v>68</v>
      </c>
      <c r="E1984" t="s">
        <v>46</v>
      </c>
      <c r="F1984" t="s">
        <v>74</v>
      </c>
      <c r="G1984" t="s">
        <v>96</v>
      </c>
      <c r="H1984" t="s">
        <v>870</v>
      </c>
      <c r="I1984" t="s">
        <v>114</v>
      </c>
      <c r="J1984" t="s">
        <v>113</v>
      </c>
      <c r="K1984" t="s">
        <v>1136</v>
      </c>
      <c r="L1984" t="s">
        <v>74</v>
      </c>
      <c r="M1984" t="s">
        <v>73</v>
      </c>
      <c r="N1984" t="s">
        <v>101</v>
      </c>
      <c r="O1984" t="s">
        <v>94</v>
      </c>
      <c r="P1984" t="s">
        <v>806</v>
      </c>
      <c r="Q1984" t="s">
        <v>74</v>
      </c>
      <c r="R1984" t="s">
        <v>1432</v>
      </c>
      <c r="S1984" t="s">
        <v>116</v>
      </c>
      <c r="T1984" t="s">
        <v>131</v>
      </c>
    </row>
    <row r="1985" spans="1:20" x14ac:dyDescent="0.25">
      <c r="A1985" s="1">
        <v>4543</v>
      </c>
      <c r="B1985" t="s">
        <v>22</v>
      </c>
      <c r="C1985" t="s">
        <v>39</v>
      </c>
      <c r="D1985" t="s">
        <v>68</v>
      </c>
      <c r="E1985" t="s">
        <v>58</v>
      </c>
      <c r="F1985" t="s">
        <v>73</v>
      </c>
      <c r="G1985" t="s">
        <v>118</v>
      </c>
      <c r="H1985" t="s">
        <v>675</v>
      </c>
      <c r="I1985" t="s">
        <v>75</v>
      </c>
      <c r="J1985" t="s">
        <v>113</v>
      </c>
      <c r="K1985" t="s">
        <v>1300</v>
      </c>
      <c r="L1985" t="s">
        <v>1116</v>
      </c>
      <c r="M1985" t="s">
        <v>73</v>
      </c>
      <c r="N1985" t="s">
        <v>73</v>
      </c>
      <c r="O1985" t="s">
        <v>112</v>
      </c>
      <c r="P1985" t="s">
        <v>1161</v>
      </c>
      <c r="Q1985" t="s">
        <v>74</v>
      </c>
      <c r="R1985" t="s">
        <v>1480</v>
      </c>
      <c r="S1985" t="s">
        <v>89</v>
      </c>
      <c r="T1985" t="s">
        <v>78</v>
      </c>
    </row>
    <row r="1986" spans="1:20" x14ac:dyDescent="0.25">
      <c r="A1986" s="1">
        <v>4544</v>
      </c>
      <c r="B1986" t="s">
        <v>22</v>
      </c>
      <c r="C1986" t="s">
        <v>24</v>
      </c>
      <c r="D1986" t="s">
        <v>69</v>
      </c>
      <c r="E1986" t="s">
        <v>50</v>
      </c>
      <c r="F1986" t="s">
        <v>73</v>
      </c>
      <c r="G1986" t="s">
        <v>86</v>
      </c>
      <c r="H1986" t="s">
        <v>446</v>
      </c>
      <c r="I1986" t="s">
        <v>114</v>
      </c>
      <c r="J1986" t="s">
        <v>91</v>
      </c>
      <c r="K1986" t="s">
        <v>1356</v>
      </c>
      <c r="L1986" t="s">
        <v>101</v>
      </c>
      <c r="M1986" t="s">
        <v>101</v>
      </c>
      <c r="N1986" t="s">
        <v>74</v>
      </c>
      <c r="O1986" t="s">
        <v>107</v>
      </c>
      <c r="P1986" t="s">
        <v>1125</v>
      </c>
      <c r="Q1986" t="s">
        <v>73</v>
      </c>
      <c r="R1986" t="s">
        <v>1618</v>
      </c>
      <c r="S1986" t="s">
        <v>85</v>
      </c>
      <c r="T1986" t="s">
        <v>1116</v>
      </c>
    </row>
    <row r="1987" spans="1:20" x14ac:dyDescent="0.25">
      <c r="A1987" s="1">
        <v>4545</v>
      </c>
      <c r="B1987" t="s">
        <v>22</v>
      </c>
      <c r="C1987" t="s">
        <v>25</v>
      </c>
      <c r="D1987" t="s">
        <v>69</v>
      </c>
      <c r="E1987" t="s">
        <v>46</v>
      </c>
      <c r="F1987" t="s">
        <v>73</v>
      </c>
      <c r="G1987" t="s">
        <v>77</v>
      </c>
      <c r="H1987" t="s">
        <v>382</v>
      </c>
      <c r="I1987" t="s">
        <v>114</v>
      </c>
      <c r="J1987" t="s">
        <v>93</v>
      </c>
      <c r="K1987" t="s">
        <v>1180</v>
      </c>
      <c r="L1987" t="s">
        <v>126</v>
      </c>
      <c r="M1987" t="s">
        <v>126</v>
      </c>
      <c r="N1987" t="s">
        <v>126</v>
      </c>
      <c r="O1987" t="s">
        <v>86</v>
      </c>
      <c r="P1987" t="s">
        <v>849</v>
      </c>
      <c r="Q1987" t="s">
        <v>73</v>
      </c>
      <c r="R1987" t="s">
        <v>1931</v>
      </c>
      <c r="S1987" t="s">
        <v>85</v>
      </c>
      <c r="T1987" t="s">
        <v>131</v>
      </c>
    </row>
    <row r="1988" spans="1:20" x14ac:dyDescent="0.25">
      <c r="A1988" s="1">
        <v>4546</v>
      </c>
      <c r="B1988" t="s">
        <v>22</v>
      </c>
      <c r="C1988" t="s">
        <v>26</v>
      </c>
      <c r="D1988" t="s">
        <v>69</v>
      </c>
      <c r="E1988" t="s">
        <v>49</v>
      </c>
      <c r="F1988" t="s">
        <v>74</v>
      </c>
      <c r="G1988" t="s">
        <v>82</v>
      </c>
      <c r="H1988" t="s">
        <v>280</v>
      </c>
      <c r="I1988" t="s">
        <v>99</v>
      </c>
      <c r="J1988" t="s">
        <v>93</v>
      </c>
      <c r="K1988" t="s">
        <v>905</v>
      </c>
      <c r="L1988" t="s">
        <v>74</v>
      </c>
      <c r="M1988" t="s">
        <v>126</v>
      </c>
      <c r="N1988" t="s">
        <v>131</v>
      </c>
      <c r="O1988" t="s">
        <v>99</v>
      </c>
      <c r="P1988" t="s">
        <v>1200</v>
      </c>
      <c r="Q1988" t="s">
        <v>73</v>
      </c>
      <c r="R1988" t="s">
        <v>1767</v>
      </c>
      <c r="S1988" t="s">
        <v>82</v>
      </c>
      <c r="T1988" t="s">
        <v>101</v>
      </c>
    </row>
    <row r="1989" spans="1:20" x14ac:dyDescent="0.25">
      <c r="A1989" s="1">
        <v>4547</v>
      </c>
      <c r="B1989" t="s">
        <v>22</v>
      </c>
      <c r="C1989" t="s">
        <v>27</v>
      </c>
      <c r="D1989" t="s">
        <v>69</v>
      </c>
      <c r="E1989" t="s">
        <v>41</v>
      </c>
      <c r="F1989" t="s">
        <v>73</v>
      </c>
      <c r="G1989" t="s">
        <v>75</v>
      </c>
      <c r="H1989" t="s">
        <v>469</v>
      </c>
      <c r="I1989" t="s">
        <v>106</v>
      </c>
      <c r="J1989" t="s">
        <v>86</v>
      </c>
      <c r="K1989" t="s">
        <v>1225</v>
      </c>
      <c r="L1989" t="s">
        <v>74</v>
      </c>
      <c r="M1989" t="s">
        <v>73</v>
      </c>
      <c r="N1989" t="s">
        <v>74</v>
      </c>
      <c r="O1989" t="s">
        <v>94</v>
      </c>
      <c r="P1989" t="s">
        <v>911</v>
      </c>
      <c r="Q1989" t="s">
        <v>74</v>
      </c>
      <c r="R1989" t="s">
        <v>1501</v>
      </c>
      <c r="S1989" t="s">
        <v>85</v>
      </c>
      <c r="T1989" t="s">
        <v>131</v>
      </c>
    </row>
    <row r="1990" spans="1:20" x14ac:dyDescent="0.25">
      <c r="A1990" s="1">
        <v>4548</v>
      </c>
      <c r="B1990" t="s">
        <v>22</v>
      </c>
      <c r="C1990" t="s">
        <v>28</v>
      </c>
      <c r="D1990" t="s">
        <v>69</v>
      </c>
      <c r="E1990" t="s">
        <v>58</v>
      </c>
      <c r="F1990" t="s">
        <v>74</v>
      </c>
      <c r="G1990" t="s">
        <v>108</v>
      </c>
      <c r="H1990" t="s">
        <v>469</v>
      </c>
      <c r="I1990" t="s">
        <v>102</v>
      </c>
      <c r="J1990" t="s">
        <v>107</v>
      </c>
      <c r="K1990" t="s">
        <v>1202</v>
      </c>
      <c r="L1990" t="s">
        <v>74</v>
      </c>
      <c r="M1990" t="s">
        <v>126</v>
      </c>
      <c r="N1990" t="s">
        <v>74</v>
      </c>
      <c r="O1990" t="s">
        <v>79</v>
      </c>
      <c r="P1990" t="s">
        <v>1161</v>
      </c>
      <c r="Q1990" t="s">
        <v>101</v>
      </c>
      <c r="R1990" t="s">
        <v>850</v>
      </c>
      <c r="S1990" t="s">
        <v>87</v>
      </c>
      <c r="T1990" t="s">
        <v>101</v>
      </c>
    </row>
    <row r="1991" spans="1:20" x14ac:dyDescent="0.25">
      <c r="A1991" s="1">
        <v>4549</v>
      </c>
      <c r="B1991" t="s">
        <v>22</v>
      </c>
      <c r="C1991" t="s">
        <v>40</v>
      </c>
      <c r="D1991" t="s">
        <v>69</v>
      </c>
      <c r="E1991" t="s">
        <v>65</v>
      </c>
      <c r="F1991" t="s">
        <v>73</v>
      </c>
      <c r="G1991" t="s">
        <v>101</v>
      </c>
      <c r="H1991" t="s">
        <v>909</v>
      </c>
      <c r="I1991" t="s">
        <v>102</v>
      </c>
      <c r="J1991" t="s">
        <v>95</v>
      </c>
      <c r="K1991" t="s">
        <v>180</v>
      </c>
      <c r="L1991" t="s">
        <v>73</v>
      </c>
      <c r="M1991" t="s">
        <v>73</v>
      </c>
      <c r="N1991" t="s">
        <v>83</v>
      </c>
      <c r="O1991" t="s">
        <v>99</v>
      </c>
      <c r="P1991" t="s">
        <v>575</v>
      </c>
      <c r="Q1991" t="s">
        <v>73</v>
      </c>
      <c r="R1991" t="s">
        <v>1882</v>
      </c>
      <c r="S1991" t="s">
        <v>85</v>
      </c>
      <c r="T1991" t="s">
        <v>1116</v>
      </c>
    </row>
    <row r="1992" spans="1:20" x14ac:dyDescent="0.25">
      <c r="A1992" s="1">
        <v>4550</v>
      </c>
      <c r="B1992" t="s">
        <v>22</v>
      </c>
      <c r="C1992" t="s">
        <v>30</v>
      </c>
      <c r="D1992" t="s">
        <v>69</v>
      </c>
      <c r="E1992" t="s">
        <v>51</v>
      </c>
      <c r="F1992" t="s">
        <v>73</v>
      </c>
      <c r="G1992" t="s">
        <v>96</v>
      </c>
      <c r="H1992" t="s">
        <v>786</v>
      </c>
      <c r="I1992" t="s">
        <v>86</v>
      </c>
      <c r="J1992" t="s">
        <v>104</v>
      </c>
      <c r="K1992" t="s">
        <v>1263</v>
      </c>
      <c r="L1992" t="s">
        <v>126</v>
      </c>
      <c r="M1992" t="s">
        <v>74</v>
      </c>
      <c r="N1992" t="s">
        <v>101</v>
      </c>
      <c r="O1992" t="s">
        <v>82</v>
      </c>
      <c r="P1992" t="s">
        <v>93</v>
      </c>
      <c r="Q1992" t="s">
        <v>73</v>
      </c>
      <c r="R1992" t="s">
        <v>2170</v>
      </c>
      <c r="S1992" t="s">
        <v>78</v>
      </c>
      <c r="T1992" t="s">
        <v>83</v>
      </c>
    </row>
    <row r="1993" spans="1:20" x14ac:dyDescent="0.25">
      <c r="A1993" s="1">
        <v>4551</v>
      </c>
      <c r="B1993" t="s">
        <v>22</v>
      </c>
      <c r="C1993" t="s">
        <v>31</v>
      </c>
      <c r="D1993" t="s">
        <v>69</v>
      </c>
      <c r="E1993" t="s">
        <v>57</v>
      </c>
      <c r="F1993" t="s">
        <v>74</v>
      </c>
      <c r="G1993" t="s">
        <v>114</v>
      </c>
      <c r="H1993" t="s">
        <v>534</v>
      </c>
      <c r="I1993" t="s">
        <v>82</v>
      </c>
      <c r="J1993" t="s">
        <v>92</v>
      </c>
      <c r="K1993" t="s">
        <v>1131</v>
      </c>
      <c r="L1993" t="s">
        <v>126</v>
      </c>
      <c r="M1993" t="s">
        <v>73</v>
      </c>
      <c r="N1993" t="s">
        <v>126</v>
      </c>
      <c r="O1993" t="s">
        <v>103</v>
      </c>
      <c r="P1993" t="s">
        <v>1314</v>
      </c>
      <c r="Q1993" t="s">
        <v>74</v>
      </c>
      <c r="R1993" t="s">
        <v>2254</v>
      </c>
      <c r="S1993" t="s">
        <v>87</v>
      </c>
      <c r="T1993" t="s">
        <v>126</v>
      </c>
    </row>
    <row r="1994" spans="1:20" x14ac:dyDescent="0.25">
      <c r="A1994" s="1">
        <v>4552</v>
      </c>
      <c r="B1994" t="s">
        <v>22</v>
      </c>
      <c r="C1994" t="s">
        <v>32</v>
      </c>
      <c r="D1994" t="s">
        <v>69</v>
      </c>
      <c r="E1994" t="s">
        <v>58</v>
      </c>
      <c r="F1994" t="s">
        <v>73</v>
      </c>
      <c r="G1994" t="s">
        <v>111</v>
      </c>
      <c r="H1994" t="s">
        <v>502</v>
      </c>
      <c r="I1994" t="s">
        <v>94</v>
      </c>
      <c r="J1994" t="s">
        <v>91</v>
      </c>
      <c r="K1994" t="s">
        <v>1207</v>
      </c>
      <c r="L1994" t="s">
        <v>126</v>
      </c>
      <c r="M1994" t="s">
        <v>73</v>
      </c>
      <c r="N1994" t="s">
        <v>126</v>
      </c>
      <c r="O1994" t="s">
        <v>102</v>
      </c>
      <c r="P1994" t="s">
        <v>1118</v>
      </c>
      <c r="Q1994" t="s">
        <v>126</v>
      </c>
      <c r="R1994" t="s">
        <v>1919</v>
      </c>
      <c r="S1994" t="s">
        <v>78</v>
      </c>
      <c r="T1994" t="s">
        <v>131</v>
      </c>
    </row>
    <row r="1995" spans="1:20" x14ac:dyDescent="0.25">
      <c r="A1995" s="1">
        <v>4553</v>
      </c>
      <c r="B1995" t="s">
        <v>22</v>
      </c>
      <c r="C1995" t="s">
        <v>33</v>
      </c>
      <c r="D1995" t="s">
        <v>69</v>
      </c>
      <c r="E1995" t="s">
        <v>52</v>
      </c>
      <c r="F1995" t="s">
        <v>74</v>
      </c>
      <c r="G1995" t="s">
        <v>77</v>
      </c>
      <c r="H1995" t="s">
        <v>370</v>
      </c>
      <c r="I1995" t="s">
        <v>98</v>
      </c>
      <c r="J1995" t="s">
        <v>79</v>
      </c>
      <c r="K1995" t="s">
        <v>1358</v>
      </c>
      <c r="L1995" t="s">
        <v>126</v>
      </c>
      <c r="M1995" t="s">
        <v>73</v>
      </c>
      <c r="N1995" t="s">
        <v>131</v>
      </c>
      <c r="O1995" t="s">
        <v>82</v>
      </c>
      <c r="P1995" t="s">
        <v>118</v>
      </c>
      <c r="Q1995" t="s">
        <v>74</v>
      </c>
      <c r="R1995" t="s">
        <v>2105</v>
      </c>
      <c r="S1995" t="s">
        <v>116</v>
      </c>
      <c r="T1995" t="s">
        <v>101</v>
      </c>
    </row>
    <row r="1996" spans="1:20" x14ac:dyDescent="0.25">
      <c r="A1996" s="1">
        <v>4554</v>
      </c>
      <c r="B1996" t="s">
        <v>22</v>
      </c>
      <c r="C1996" t="s">
        <v>34</v>
      </c>
      <c r="D1996" t="s">
        <v>69</v>
      </c>
      <c r="E1996" t="s">
        <v>45</v>
      </c>
      <c r="F1996" t="s">
        <v>73</v>
      </c>
      <c r="G1996" t="s">
        <v>86</v>
      </c>
      <c r="H1996" t="s">
        <v>549</v>
      </c>
      <c r="I1996" t="s">
        <v>114</v>
      </c>
      <c r="J1996" t="s">
        <v>79</v>
      </c>
      <c r="K1996" t="s">
        <v>1145</v>
      </c>
      <c r="L1996" t="s">
        <v>126</v>
      </c>
      <c r="M1996" t="s">
        <v>74</v>
      </c>
      <c r="N1996" t="s">
        <v>73</v>
      </c>
      <c r="O1996" t="s">
        <v>86</v>
      </c>
      <c r="P1996" t="s">
        <v>1197</v>
      </c>
      <c r="Q1996" t="s">
        <v>74</v>
      </c>
      <c r="R1996" t="s">
        <v>1746</v>
      </c>
      <c r="S1996" t="s">
        <v>117</v>
      </c>
      <c r="T1996" t="s">
        <v>101</v>
      </c>
    </row>
    <row r="1997" spans="1:20" x14ac:dyDescent="0.25">
      <c r="A1997" s="1">
        <v>4555</v>
      </c>
      <c r="B1997" t="s">
        <v>22</v>
      </c>
      <c r="C1997" t="s">
        <v>35</v>
      </c>
      <c r="D1997" t="s">
        <v>69</v>
      </c>
      <c r="E1997" t="s">
        <v>68</v>
      </c>
      <c r="F1997" t="s">
        <v>74</v>
      </c>
      <c r="G1997" t="s">
        <v>89</v>
      </c>
      <c r="H1997" t="s">
        <v>793</v>
      </c>
      <c r="I1997" t="s">
        <v>79</v>
      </c>
      <c r="J1997" t="s">
        <v>118</v>
      </c>
      <c r="K1997" t="s">
        <v>1366</v>
      </c>
      <c r="L1997" t="s">
        <v>126</v>
      </c>
      <c r="M1997" t="s">
        <v>74</v>
      </c>
      <c r="N1997" t="s">
        <v>101</v>
      </c>
      <c r="O1997" t="s">
        <v>102</v>
      </c>
      <c r="P1997" t="s">
        <v>466</v>
      </c>
      <c r="Q1997" t="s">
        <v>73</v>
      </c>
      <c r="R1997" t="s">
        <v>417</v>
      </c>
      <c r="S1997" t="s">
        <v>89</v>
      </c>
      <c r="T1997" t="s">
        <v>76</v>
      </c>
    </row>
    <row r="1998" spans="1:20" x14ac:dyDescent="0.25">
      <c r="A1998" s="1">
        <v>4556</v>
      </c>
      <c r="B1998" t="s">
        <v>22</v>
      </c>
      <c r="C1998" t="s">
        <v>36</v>
      </c>
      <c r="D1998" t="s">
        <v>69</v>
      </c>
      <c r="E1998" t="s">
        <v>60</v>
      </c>
      <c r="F1998" t="s">
        <v>74</v>
      </c>
      <c r="G1998" t="s">
        <v>76</v>
      </c>
      <c r="H1998" t="s">
        <v>408</v>
      </c>
      <c r="I1998" t="s">
        <v>90</v>
      </c>
      <c r="J1998" t="s">
        <v>108</v>
      </c>
      <c r="K1998" t="s">
        <v>1171</v>
      </c>
      <c r="L1998" t="s">
        <v>74</v>
      </c>
      <c r="M1998" t="s">
        <v>73</v>
      </c>
      <c r="N1998" t="s">
        <v>126</v>
      </c>
      <c r="O1998" t="s">
        <v>98</v>
      </c>
      <c r="P1998" t="s">
        <v>734</v>
      </c>
      <c r="Q1998" t="s">
        <v>73</v>
      </c>
      <c r="R1998" t="s">
        <v>1553</v>
      </c>
      <c r="S1998" t="s">
        <v>78</v>
      </c>
      <c r="T1998" t="s">
        <v>126</v>
      </c>
    </row>
    <row r="1999" spans="1:20" x14ac:dyDescent="0.25">
      <c r="A1999" s="1">
        <v>4557</v>
      </c>
      <c r="B1999" t="s">
        <v>22</v>
      </c>
      <c r="C1999" t="s">
        <v>37</v>
      </c>
      <c r="D1999" t="s">
        <v>69</v>
      </c>
      <c r="E1999" t="s">
        <v>68</v>
      </c>
      <c r="F1999" t="s">
        <v>73</v>
      </c>
      <c r="G1999" t="s">
        <v>92</v>
      </c>
      <c r="H1999" t="s">
        <v>1005</v>
      </c>
      <c r="I1999" t="s">
        <v>90</v>
      </c>
      <c r="J1999" t="s">
        <v>113</v>
      </c>
      <c r="K1999" t="s">
        <v>1151</v>
      </c>
      <c r="L1999" t="s">
        <v>74</v>
      </c>
      <c r="M1999" t="s">
        <v>73</v>
      </c>
      <c r="N1999" t="s">
        <v>101</v>
      </c>
      <c r="O1999" t="s">
        <v>92</v>
      </c>
      <c r="P1999" t="s">
        <v>527</v>
      </c>
      <c r="Q1999" t="s">
        <v>73</v>
      </c>
      <c r="R1999" t="s">
        <v>1873</v>
      </c>
      <c r="S1999" t="s">
        <v>78</v>
      </c>
      <c r="T1999" t="s">
        <v>101</v>
      </c>
    </row>
    <row r="2000" spans="1:20" x14ac:dyDescent="0.25">
      <c r="A2000" s="1">
        <v>4558</v>
      </c>
      <c r="B2000" t="s">
        <v>22</v>
      </c>
      <c r="C2000" t="s">
        <v>38</v>
      </c>
      <c r="D2000" t="s">
        <v>69</v>
      </c>
      <c r="E2000" t="s">
        <v>56</v>
      </c>
      <c r="F2000" t="s">
        <v>74</v>
      </c>
      <c r="G2000" t="s">
        <v>95</v>
      </c>
      <c r="H2000" t="s">
        <v>556</v>
      </c>
      <c r="I2000" t="s">
        <v>102</v>
      </c>
      <c r="J2000" t="s">
        <v>104</v>
      </c>
      <c r="K2000" t="s">
        <v>1247</v>
      </c>
      <c r="L2000" t="s">
        <v>101</v>
      </c>
      <c r="M2000" t="s">
        <v>73</v>
      </c>
      <c r="N2000" t="s">
        <v>74</v>
      </c>
      <c r="O2000" t="s">
        <v>99</v>
      </c>
      <c r="P2000" t="s">
        <v>1168</v>
      </c>
      <c r="Q2000" t="s">
        <v>73</v>
      </c>
      <c r="R2000" t="s">
        <v>2175</v>
      </c>
      <c r="S2000" t="s">
        <v>85</v>
      </c>
      <c r="T2000" t="s">
        <v>131</v>
      </c>
    </row>
    <row r="2001" spans="1:20" x14ac:dyDescent="0.25">
      <c r="A2001" s="1">
        <v>4559</v>
      </c>
      <c r="B2001" t="s">
        <v>22</v>
      </c>
      <c r="C2001" t="s">
        <v>39</v>
      </c>
      <c r="D2001" t="s">
        <v>69</v>
      </c>
      <c r="E2001" t="s">
        <v>41</v>
      </c>
      <c r="F2001" t="s">
        <v>74</v>
      </c>
      <c r="G2001" t="s">
        <v>77</v>
      </c>
      <c r="H2001" t="s">
        <v>769</v>
      </c>
      <c r="I2001" t="s">
        <v>81</v>
      </c>
      <c r="J2001" t="s">
        <v>93</v>
      </c>
      <c r="K2001" t="s">
        <v>334</v>
      </c>
      <c r="L2001" t="s">
        <v>74</v>
      </c>
      <c r="M2001" t="s">
        <v>73</v>
      </c>
      <c r="N2001" t="s">
        <v>83</v>
      </c>
      <c r="O2001" t="s">
        <v>77</v>
      </c>
      <c r="P2001" t="s">
        <v>473</v>
      </c>
      <c r="Q2001" t="s">
        <v>73</v>
      </c>
      <c r="R2001" t="s">
        <v>2217</v>
      </c>
      <c r="S2001" t="s">
        <v>75</v>
      </c>
      <c r="T2001" t="s">
        <v>1116</v>
      </c>
    </row>
    <row r="2002" spans="1:20" x14ac:dyDescent="0.25">
      <c r="A2002" s="1">
        <v>4560</v>
      </c>
      <c r="B2002" t="s">
        <v>22</v>
      </c>
      <c r="C2002" t="s">
        <v>24</v>
      </c>
      <c r="D2002" t="s">
        <v>70</v>
      </c>
      <c r="E2002" t="s">
        <v>64</v>
      </c>
      <c r="F2002" t="s">
        <v>73</v>
      </c>
      <c r="G2002" t="s">
        <v>104</v>
      </c>
      <c r="H2002" t="s">
        <v>615</v>
      </c>
      <c r="I2002" t="s">
        <v>97</v>
      </c>
      <c r="J2002" t="s">
        <v>110</v>
      </c>
      <c r="K2002" t="s">
        <v>1398</v>
      </c>
      <c r="L2002" t="s">
        <v>101</v>
      </c>
      <c r="M2002" t="s">
        <v>73</v>
      </c>
      <c r="N2002" t="s">
        <v>74</v>
      </c>
      <c r="O2002" t="s">
        <v>82</v>
      </c>
      <c r="P2002" t="s">
        <v>84</v>
      </c>
      <c r="Q2002" t="s">
        <v>126</v>
      </c>
      <c r="R2002" t="s">
        <v>1450</v>
      </c>
      <c r="S2002" t="s">
        <v>87</v>
      </c>
      <c r="T2002" t="s">
        <v>1116</v>
      </c>
    </row>
    <row r="2003" spans="1:20" x14ac:dyDescent="0.25">
      <c r="A2003" s="1">
        <v>4561</v>
      </c>
      <c r="B2003" t="s">
        <v>22</v>
      </c>
      <c r="C2003" t="s">
        <v>25</v>
      </c>
      <c r="D2003" t="s">
        <v>70</v>
      </c>
      <c r="E2003" t="s">
        <v>66</v>
      </c>
      <c r="F2003" t="s">
        <v>74</v>
      </c>
      <c r="G2003" t="s">
        <v>98</v>
      </c>
      <c r="H2003" t="s">
        <v>545</v>
      </c>
      <c r="I2003" t="s">
        <v>80</v>
      </c>
      <c r="J2003" t="s">
        <v>118</v>
      </c>
      <c r="K2003" t="s">
        <v>1275</v>
      </c>
      <c r="L2003" t="s">
        <v>74</v>
      </c>
      <c r="M2003" t="s">
        <v>73</v>
      </c>
      <c r="N2003" t="s">
        <v>101</v>
      </c>
      <c r="O2003" t="s">
        <v>77</v>
      </c>
      <c r="P2003" t="s">
        <v>183</v>
      </c>
      <c r="Q2003" t="s">
        <v>126</v>
      </c>
      <c r="R2003" t="s">
        <v>1809</v>
      </c>
      <c r="S2003" t="s">
        <v>106</v>
      </c>
      <c r="T2003" t="s">
        <v>131</v>
      </c>
    </row>
    <row r="2004" spans="1:20" x14ac:dyDescent="0.25">
      <c r="A2004" s="1">
        <v>4562</v>
      </c>
      <c r="B2004" t="s">
        <v>22</v>
      </c>
      <c r="C2004" t="s">
        <v>26</v>
      </c>
      <c r="D2004" t="s">
        <v>70</v>
      </c>
      <c r="E2004" t="s">
        <v>67</v>
      </c>
      <c r="F2004" t="s">
        <v>74</v>
      </c>
      <c r="G2004" t="s">
        <v>79</v>
      </c>
      <c r="H2004" t="s">
        <v>1094</v>
      </c>
      <c r="I2004" t="s">
        <v>79</v>
      </c>
      <c r="J2004" t="s">
        <v>105</v>
      </c>
      <c r="K2004" t="s">
        <v>1360</v>
      </c>
      <c r="L2004" t="s">
        <v>101</v>
      </c>
      <c r="M2004" t="s">
        <v>74</v>
      </c>
      <c r="N2004" t="s">
        <v>101</v>
      </c>
      <c r="O2004" t="s">
        <v>103</v>
      </c>
      <c r="P2004" t="s">
        <v>447</v>
      </c>
      <c r="Q2004" t="s">
        <v>73</v>
      </c>
      <c r="R2004" t="s">
        <v>1417</v>
      </c>
      <c r="S2004" t="s">
        <v>116</v>
      </c>
      <c r="T2004" t="s">
        <v>101</v>
      </c>
    </row>
    <row r="2005" spans="1:20" x14ac:dyDescent="0.25">
      <c r="A2005" s="1">
        <v>4563</v>
      </c>
      <c r="B2005" t="s">
        <v>22</v>
      </c>
      <c r="C2005" t="s">
        <v>27</v>
      </c>
      <c r="D2005" t="s">
        <v>70</v>
      </c>
      <c r="E2005" t="s">
        <v>46</v>
      </c>
      <c r="F2005" t="s">
        <v>73</v>
      </c>
      <c r="G2005" t="s">
        <v>118</v>
      </c>
      <c r="H2005" t="s">
        <v>1071</v>
      </c>
      <c r="I2005" t="s">
        <v>99</v>
      </c>
      <c r="J2005" t="s">
        <v>92</v>
      </c>
      <c r="K2005" t="s">
        <v>1329</v>
      </c>
      <c r="L2005" t="s">
        <v>83</v>
      </c>
      <c r="M2005" t="s">
        <v>73</v>
      </c>
      <c r="N2005" t="s">
        <v>74</v>
      </c>
      <c r="O2005" t="s">
        <v>95</v>
      </c>
      <c r="P2005" t="s">
        <v>281</v>
      </c>
      <c r="Q2005" t="s">
        <v>73</v>
      </c>
      <c r="R2005" t="s">
        <v>2176</v>
      </c>
      <c r="S2005" t="s">
        <v>117</v>
      </c>
      <c r="T2005" t="s">
        <v>1116</v>
      </c>
    </row>
    <row r="2006" spans="1:20" x14ac:dyDescent="0.25">
      <c r="A2006" s="1">
        <v>4564</v>
      </c>
      <c r="B2006" t="s">
        <v>22</v>
      </c>
      <c r="C2006" t="s">
        <v>40</v>
      </c>
      <c r="D2006" t="s">
        <v>70</v>
      </c>
      <c r="E2006" t="s">
        <v>42</v>
      </c>
      <c r="F2006" t="s">
        <v>73</v>
      </c>
      <c r="G2006" t="s">
        <v>93</v>
      </c>
      <c r="H2006" t="s">
        <v>790</v>
      </c>
      <c r="I2006" t="s">
        <v>95</v>
      </c>
      <c r="J2006" t="s">
        <v>88</v>
      </c>
      <c r="K2006" t="s">
        <v>1331</v>
      </c>
      <c r="L2006" t="s">
        <v>101</v>
      </c>
      <c r="M2006" t="s">
        <v>73</v>
      </c>
      <c r="N2006" t="s">
        <v>74</v>
      </c>
      <c r="O2006" t="s">
        <v>103</v>
      </c>
      <c r="P2006" t="s">
        <v>335</v>
      </c>
      <c r="Q2006" t="s">
        <v>74</v>
      </c>
      <c r="R2006" t="s">
        <v>1769</v>
      </c>
      <c r="S2006" t="s">
        <v>82</v>
      </c>
      <c r="T2006" t="s">
        <v>117</v>
      </c>
    </row>
    <row r="2007" spans="1:20" x14ac:dyDescent="0.25">
      <c r="A2007" s="1">
        <v>4565</v>
      </c>
      <c r="B2007" t="s">
        <v>22</v>
      </c>
      <c r="C2007" t="s">
        <v>29</v>
      </c>
      <c r="D2007" t="s">
        <v>70</v>
      </c>
      <c r="E2007" t="s">
        <v>48</v>
      </c>
      <c r="F2007" t="s">
        <v>74</v>
      </c>
      <c r="G2007" t="s">
        <v>102</v>
      </c>
      <c r="H2007" t="s">
        <v>569</v>
      </c>
      <c r="I2007" t="s">
        <v>102</v>
      </c>
      <c r="J2007" t="s">
        <v>93</v>
      </c>
      <c r="K2007" t="s">
        <v>1289</v>
      </c>
      <c r="L2007" t="s">
        <v>126</v>
      </c>
      <c r="M2007" t="s">
        <v>73</v>
      </c>
      <c r="N2007" t="s">
        <v>131</v>
      </c>
      <c r="O2007" t="s">
        <v>102</v>
      </c>
      <c r="P2007" t="s">
        <v>873</v>
      </c>
      <c r="Q2007" t="s">
        <v>74</v>
      </c>
      <c r="R2007" t="s">
        <v>1827</v>
      </c>
      <c r="S2007" t="s">
        <v>96</v>
      </c>
      <c r="T2007" t="s">
        <v>101</v>
      </c>
    </row>
    <row r="2008" spans="1:20" x14ac:dyDescent="0.25">
      <c r="A2008" s="1">
        <v>4566</v>
      </c>
      <c r="B2008" t="s">
        <v>22</v>
      </c>
      <c r="C2008" t="s">
        <v>30</v>
      </c>
      <c r="D2008" t="s">
        <v>70</v>
      </c>
      <c r="E2008" t="s">
        <v>47</v>
      </c>
      <c r="F2008" t="s">
        <v>73</v>
      </c>
      <c r="G2008" t="s">
        <v>97</v>
      </c>
      <c r="H2008" t="s">
        <v>407</v>
      </c>
      <c r="I2008" t="s">
        <v>98</v>
      </c>
      <c r="J2008" t="s">
        <v>93</v>
      </c>
      <c r="K2008" t="s">
        <v>1266</v>
      </c>
      <c r="L2008" t="s">
        <v>126</v>
      </c>
      <c r="M2008" t="s">
        <v>73</v>
      </c>
      <c r="N2008" t="s">
        <v>126</v>
      </c>
      <c r="O2008" t="s">
        <v>86</v>
      </c>
      <c r="P2008" t="s">
        <v>1176</v>
      </c>
      <c r="Q2008" t="s">
        <v>126</v>
      </c>
      <c r="R2008" t="s">
        <v>1966</v>
      </c>
      <c r="S2008" t="s">
        <v>82</v>
      </c>
      <c r="T2008" t="s">
        <v>131</v>
      </c>
    </row>
    <row r="2009" spans="1:20" x14ac:dyDescent="0.25">
      <c r="A2009" s="1">
        <v>4567</v>
      </c>
      <c r="B2009" t="s">
        <v>22</v>
      </c>
      <c r="C2009" t="s">
        <v>31</v>
      </c>
      <c r="D2009" t="s">
        <v>70</v>
      </c>
      <c r="E2009" t="s">
        <v>45</v>
      </c>
      <c r="F2009" t="s">
        <v>73</v>
      </c>
      <c r="G2009" t="s">
        <v>112</v>
      </c>
      <c r="H2009" t="s">
        <v>771</v>
      </c>
      <c r="I2009" t="s">
        <v>99</v>
      </c>
      <c r="J2009" t="s">
        <v>114</v>
      </c>
      <c r="K2009" t="s">
        <v>1134</v>
      </c>
      <c r="L2009" t="s">
        <v>126</v>
      </c>
      <c r="M2009" t="s">
        <v>73</v>
      </c>
      <c r="N2009" t="s">
        <v>126</v>
      </c>
      <c r="O2009" t="s">
        <v>107</v>
      </c>
      <c r="P2009" t="s">
        <v>1186</v>
      </c>
      <c r="Q2009" t="s">
        <v>1116</v>
      </c>
      <c r="R2009" t="s">
        <v>95</v>
      </c>
      <c r="S2009" t="s">
        <v>78</v>
      </c>
      <c r="T2009" t="s">
        <v>1116</v>
      </c>
    </row>
    <row r="2010" spans="1:20" x14ac:dyDescent="0.25">
      <c r="A2010" s="1">
        <v>4568</v>
      </c>
      <c r="B2010" t="s">
        <v>22</v>
      </c>
      <c r="C2010" t="s">
        <v>32</v>
      </c>
      <c r="D2010" t="s">
        <v>70</v>
      </c>
      <c r="E2010" t="s">
        <v>72</v>
      </c>
      <c r="F2010" t="s">
        <v>74</v>
      </c>
      <c r="G2010" t="s">
        <v>89</v>
      </c>
      <c r="H2010" t="s">
        <v>169</v>
      </c>
      <c r="I2010" t="s">
        <v>99</v>
      </c>
      <c r="J2010" t="s">
        <v>86</v>
      </c>
      <c r="K2010" t="s">
        <v>1260</v>
      </c>
      <c r="L2010" t="s">
        <v>74</v>
      </c>
      <c r="M2010" t="s">
        <v>73</v>
      </c>
      <c r="N2010" t="s">
        <v>101</v>
      </c>
      <c r="O2010" t="s">
        <v>114</v>
      </c>
      <c r="P2010" t="s">
        <v>995</v>
      </c>
      <c r="Q2010" t="s">
        <v>73</v>
      </c>
      <c r="R2010" t="s">
        <v>835</v>
      </c>
      <c r="S2010" t="s">
        <v>82</v>
      </c>
      <c r="T2010" t="s">
        <v>131</v>
      </c>
    </row>
    <row r="2011" spans="1:20" x14ac:dyDescent="0.25">
      <c r="A2011" s="1">
        <v>4569</v>
      </c>
      <c r="B2011" t="s">
        <v>22</v>
      </c>
      <c r="C2011" t="s">
        <v>33</v>
      </c>
      <c r="D2011" t="s">
        <v>70</v>
      </c>
      <c r="E2011" t="s">
        <v>61</v>
      </c>
      <c r="F2011" t="s">
        <v>73</v>
      </c>
      <c r="G2011" t="s">
        <v>105</v>
      </c>
      <c r="H2011" t="s">
        <v>710</v>
      </c>
      <c r="I2011" t="s">
        <v>75</v>
      </c>
      <c r="J2011" t="s">
        <v>81</v>
      </c>
      <c r="K2011" t="s">
        <v>1155</v>
      </c>
      <c r="L2011" t="s">
        <v>126</v>
      </c>
      <c r="M2011" t="s">
        <v>73</v>
      </c>
      <c r="N2011" t="s">
        <v>1116</v>
      </c>
      <c r="O2011" t="s">
        <v>95</v>
      </c>
      <c r="P2011" t="s">
        <v>1238</v>
      </c>
      <c r="Q2011" t="s">
        <v>126</v>
      </c>
      <c r="R2011" t="s">
        <v>2061</v>
      </c>
      <c r="S2011" t="s">
        <v>87</v>
      </c>
      <c r="T2011" t="s">
        <v>1116</v>
      </c>
    </row>
    <row r="2012" spans="1:20" x14ac:dyDescent="0.25">
      <c r="A2012" s="1">
        <v>4570</v>
      </c>
      <c r="B2012" t="s">
        <v>22</v>
      </c>
      <c r="C2012" t="s">
        <v>34</v>
      </c>
      <c r="D2012" t="s">
        <v>70</v>
      </c>
      <c r="E2012" t="s">
        <v>68</v>
      </c>
      <c r="F2012" t="s">
        <v>74</v>
      </c>
      <c r="G2012" t="s">
        <v>87</v>
      </c>
      <c r="H2012" t="s">
        <v>177</v>
      </c>
      <c r="I2012" t="s">
        <v>81</v>
      </c>
      <c r="J2012" t="s">
        <v>107</v>
      </c>
      <c r="K2012" t="s">
        <v>1327</v>
      </c>
      <c r="L2012" t="s">
        <v>74</v>
      </c>
      <c r="M2012" t="s">
        <v>126</v>
      </c>
      <c r="N2012" t="s">
        <v>1116</v>
      </c>
      <c r="O2012" t="s">
        <v>77</v>
      </c>
      <c r="P2012" t="s">
        <v>1153</v>
      </c>
      <c r="Q2012" t="s">
        <v>73</v>
      </c>
      <c r="R2012" t="s">
        <v>1941</v>
      </c>
      <c r="S2012" t="s">
        <v>117</v>
      </c>
      <c r="T2012" t="s">
        <v>74</v>
      </c>
    </row>
    <row r="2013" spans="1:20" x14ac:dyDescent="0.25">
      <c r="A2013" s="1">
        <v>4571</v>
      </c>
      <c r="B2013" t="s">
        <v>22</v>
      </c>
      <c r="C2013" t="s">
        <v>35</v>
      </c>
      <c r="D2013" t="s">
        <v>70</v>
      </c>
      <c r="E2013" t="s">
        <v>45</v>
      </c>
      <c r="F2013" t="s">
        <v>74</v>
      </c>
      <c r="G2013" t="s">
        <v>75</v>
      </c>
      <c r="H2013" t="s">
        <v>236</v>
      </c>
      <c r="I2013" t="s">
        <v>94</v>
      </c>
      <c r="J2013" t="s">
        <v>112</v>
      </c>
      <c r="K2013" t="s">
        <v>1235</v>
      </c>
      <c r="L2013" t="s">
        <v>126</v>
      </c>
      <c r="M2013" t="s">
        <v>1116</v>
      </c>
      <c r="N2013" t="s">
        <v>1116</v>
      </c>
      <c r="O2013" t="s">
        <v>99</v>
      </c>
      <c r="P2013" t="s">
        <v>1142</v>
      </c>
      <c r="Q2013" t="s">
        <v>73</v>
      </c>
      <c r="R2013" t="s">
        <v>1424</v>
      </c>
      <c r="S2013" t="s">
        <v>117</v>
      </c>
      <c r="T2013" t="s">
        <v>101</v>
      </c>
    </row>
    <row r="2014" spans="1:20" x14ac:dyDescent="0.25">
      <c r="A2014" s="1">
        <v>4572</v>
      </c>
      <c r="B2014" t="s">
        <v>22</v>
      </c>
      <c r="C2014" t="s">
        <v>36</v>
      </c>
      <c r="D2014" t="s">
        <v>70</v>
      </c>
      <c r="E2014" t="s">
        <v>64</v>
      </c>
      <c r="F2014" t="s">
        <v>74</v>
      </c>
      <c r="G2014" t="s">
        <v>94</v>
      </c>
      <c r="H2014" t="s">
        <v>690</v>
      </c>
      <c r="I2014" t="s">
        <v>77</v>
      </c>
      <c r="J2014" t="s">
        <v>95</v>
      </c>
      <c r="K2014" t="s">
        <v>1343</v>
      </c>
      <c r="L2014" t="s">
        <v>74</v>
      </c>
      <c r="M2014" t="s">
        <v>74</v>
      </c>
      <c r="N2014" t="s">
        <v>74</v>
      </c>
      <c r="O2014" t="s">
        <v>79</v>
      </c>
      <c r="P2014" t="s">
        <v>544</v>
      </c>
      <c r="Q2014" t="s">
        <v>126</v>
      </c>
      <c r="R2014" t="s">
        <v>2140</v>
      </c>
      <c r="S2014" t="s">
        <v>85</v>
      </c>
      <c r="T2014" t="s">
        <v>83</v>
      </c>
    </row>
    <row r="2015" spans="1:20" x14ac:dyDescent="0.25">
      <c r="A2015" s="1">
        <v>4573</v>
      </c>
      <c r="B2015" t="s">
        <v>22</v>
      </c>
      <c r="C2015" t="s">
        <v>37</v>
      </c>
      <c r="D2015" t="s">
        <v>70</v>
      </c>
      <c r="E2015" t="s">
        <v>43</v>
      </c>
      <c r="F2015" t="s">
        <v>73</v>
      </c>
      <c r="G2015" t="s">
        <v>90</v>
      </c>
      <c r="H2015" t="s">
        <v>690</v>
      </c>
      <c r="I2015" t="s">
        <v>96</v>
      </c>
      <c r="J2015" t="s">
        <v>102</v>
      </c>
      <c r="K2015" t="s">
        <v>1047</v>
      </c>
      <c r="L2015" t="s">
        <v>74</v>
      </c>
      <c r="M2015" t="s">
        <v>73</v>
      </c>
      <c r="N2015" t="s">
        <v>126</v>
      </c>
      <c r="O2015" t="s">
        <v>100</v>
      </c>
      <c r="P2015" t="s">
        <v>1282</v>
      </c>
      <c r="Q2015" t="s">
        <v>74</v>
      </c>
      <c r="R2015" t="s">
        <v>2031</v>
      </c>
      <c r="S2015" t="s">
        <v>89</v>
      </c>
      <c r="T2015" t="s">
        <v>87</v>
      </c>
    </row>
    <row r="2016" spans="1:20" x14ac:dyDescent="0.25">
      <c r="A2016" s="1">
        <v>4574</v>
      </c>
      <c r="B2016" t="s">
        <v>22</v>
      </c>
      <c r="C2016" t="s">
        <v>38</v>
      </c>
      <c r="D2016" t="s">
        <v>70</v>
      </c>
      <c r="E2016" t="s">
        <v>49</v>
      </c>
      <c r="F2016" t="s">
        <v>73</v>
      </c>
      <c r="G2016" t="s">
        <v>86</v>
      </c>
      <c r="H2016" t="s">
        <v>838</v>
      </c>
      <c r="I2016" t="s">
        <v>90</v>
      </c>
      <c r="J2016" t="s">
        <v>114</v>
      </c>
      <c r="K2016" t="s">
        <v>1085</v>
      </c>
      <c r="L2016" t="s">
        <v>74</v>
      </c>
      <c r="M2016" t="s">
        <v>73</v>
      </c>
      <c r="N2016" t="s">
        <v>74</v>
      </c>
      <c r="O2016" t="s">
        <v>77</v>
      </c>
      <c r="P2016" t="s">
        <v>585</v>
      </c>
      <c r="Q2016" t="s">
        <v>74</v>
      </c>
      <c r="R2016" t="s">
        <v>1813</v>
      </c>
      <c r="S2016" t="s">
        <v>87</v>
      </c>
      <c r="T2016" t="s">
        <v>101</v>
      </c>
    </row>
    <row r="2017" spans="1:20" x14ac:dyDescent="0.25">
      <c r="A2017" s="1">
        <v>4575</v>
      </c>
      <c r="B2017" t="s">
        <v>22</v>
      </c>
      <c r="C2017" t="s">
        <v>39</v>
      </c>
      <c r="D2017" t="s">
        <v>70</v>
      </c>
      <c r="E2017" t="s">
        <v>42</v>
      </c>
      <c r="F2017" t="s">
        <v>74</v>
      </c>
      <c r="G2017" t="s">
        <v>93</v>
      </c>
      <c r="H2017" t="s">
        <v>1068</v>
      </c>
      <c r="I2017" t="s">
        <v>107</v>
      </c>
      <c r="J2017" t="s">
        <v>110</v>
      </c>
      <c r="K2017" t="s">
        <v>1296</v>
      </c>
      <c r="L2017" t="s">
        <v>101</v>
      </c>
      <c r="M2017" t="s">
        <v>74</v>
      </c>
      <c r="N2017" t="s">
        <v>74</v>
      </c>
      <c r="O2017" t="s">
        <v>79</v>
      </c>
      <c r="P2017" t="s">
        <v>681</v>
      </c>
      <c r="Q2017" t="s">
        <v>74</v>
      </c>
      <c r="R2017" t="s">
        <v>1970</v>
      </c>
      <c r="S2017" t="s">
        <v>82</v>
      </c>
      <c r="T2017" t="s">
        <v>83</v>
      </c>
    </row>
    <row r="2018" spans="1:20" x14ac:dyDescent="0.25">
      <c r="A2018" s="1">
        <v>4576</v>
      </c>
      <c r="B2018" t="s">
        <v>22</v>
      </c>
      <c r="C2018" t="s">
        <v>24</v>
      </c>
      <c r="D2018" t="s">
        <v>71</v>
      </c>
      <c r="E2018" t="s">
        <v>59</v>
      </c>
      <c r="F2018" t="s">
        <v>73</v>
      </c>
      <c r="G2018" t="s">
        <v>86</v>
      </c>
      <c r="H2018" t="s">
        <v>805</v>
      </c>
      <c r="I2018" t="s">
        <v>90</v>
      </c>
      <c r="J2018" t="s">
        <v>94</v>
      </c>
      <c r="K2018" t="s">
        <v>1300</v>
      </c>
      <c r="L2018" t="s">
        <v>126</v>
      </c>
      <c r="M2018" t="s">
        <v>126</v>
      </c>
      <c r="N2018" t="s">
        <v>74</v>
      </c>
      <c r="O2018" t="s">
        <v>113</v>
      </c>
      <c r="P2018" t="s">
        <v>726</v>
      </c>
      <c r="Q2018" t="s">
        <v>73</v>
      </c>
      <c r="R2018" t="s">
        <v>1690</v>
      </c>
      <c r="S2018" t="s">
        <v>78</v>
      </c>
      <c r="T2018" t="s">
        <v>126</v>
      </c>
    </row>
    <row r="2019" spans="1:20" x14ac:dyDescent="0.25">
      <c r="A2019" s="1">
        <v>4577</v>
      </c>
      <c r="B2019" t="s">
        <v>22</v>
      </c>
      <c r="C2019" t="s">
        <v>25</v>
      </c>
      <c r="D2019" t="s">
        <v>71</v>
      </c>
      <c r="E2019" t="s">
        <v>53</v>
      </c>
      <c r="F2019" t="s">
        <v>74</v>
      </c>
      <c r="G2019" t="s">
        <v>75</v>
      </c>
      <c r="H2019" t="s">
        <v>305</v>
      </c>
      <c r="I2019" t="s">
        <v>103</v>
      </c>
      <c r="J2019" t="s">
        <v>107</v>
      </c>
      <c r="K2019" t="s">
        <v>1226</v>
      </c>
      <c r="L2019" t="s">
        <v>126</v>
      </c>
      <c r="M2019" t="s">
        <v>74</v>
      </c>
      <c r="N2019" t="s">
        <v>1116</v>
      </c>
      <c r="O2019" t="s">
        <v>92</v>
      </c>
      <c r="P2019" t="s">
        <v>1153</v>
      </c>
      <c r="Q2019" t="s">
        <v>73</v>
      </c>
      <c r="R2019" t="s">
        <v>1426</v>
      </c>
      <c r="S2019" t="s">
        <v>116</v>
      </c>
      <c r="T2019" t="s">
        <v>131</v>
      </c>
    </row>
    <row r="2020" spans="1:20" x14ac:dyDescent="0.25">
      <c r="A2020" s="1">
        <v>4578</v>
      </c>
      <c r="B2020" t="s">
        <v>22</v>
      </c>
      <c r="C2020" t="s">
        <v>26</v>
      </c>
      <c r="D2020" t="s">
        <v>71</v>
      </c>
      <c r="E2020" t="s">
        <v>55</v>
      </c>
      <c r="F2020" t="s">
        <v>73</v>
      </c>
      <c r="G2020" t="s">
        <v>83</v>
      </c>
      <c r="H2020" t="s">
        <v>355</v>
      </c>
      <c r="I2020" t="s">
        <v>98</v>
      </c>
      <c r="J2020" t="s">
        <v>93</v>
      </c>
      <c r="K2020" t="s">
        <v>1349</v>
      </c>
      <c r="L2020" t="s">
        <v>73</v>
      </c>
      <c r="M2020" t="s">
        <v>73</v>
      </c>
      <c r="N2020" t="s">
        <v>101</v>
      </c>
      <c r="O2020" t="s">
        <v>99</v>
      </c>
      <c r="P2020" t="s">
        <v>609</v>
      </c>
      <c r="Q2020" t="s">
        <v>73</v>
      </c>
      <c r="R2020" t="s">
        <v>1413</v>
      </c>
      <c r="S2020" t="s">
        <v>96</v>
      </c>
      <c r="T2020" t="s">
        <v>131</v>
      </c>
    </row>
    <row r="2021" spans="1:20" x14ac:dyDescent="0.25">
      <c r="A2021" s="1">
        <v>4579</v>
      </c>
      <c r="B2021" t="s">
        <v>22</v>
      </c>
      <c r="C2021" t="s">
        <v>27</v>
      </c>
      <c r="D2021" t="s">
        <v>71</v>
      </c>
      <c r="E2021" t="s">
        <v>66</v>
      </c>
      <c r="F2021" t="s">
        <v>74</v>
      </c>
      <c r="G2021" t="s">
        <v>102</v>
      </c>
      <c r="H2021" t="s">
        <v>700</v>
      </c>
      <c r="I2021" t="s">
        <v>108</v>
      </c>
      <c r="J2021" t="s">
        <v>125</v>
      </c>
      <c r="K2021" t="s">
        <v>1334</v>
      </c>
      <c r="L2021" t="s">
        <v>126</v>
      </c>
      <c r="M2021" t="s">
        <v>73</v>
      </c>
      <c r="N2021" t="s">
        <v>1116</v>
      </c>
      <c r="O2021" t="s">
        <v>103</v>
      </c>
      <c r="P2021" t="s">
        <v>401</v>
      </c>
      <c r="Q2021" t="s">
        <v>73</v>
      </c>
      <c r="R2021" t="s">
        <v>1559</v>
      </c>
      <c r="S2021" t="s">
        <v>106</v>
      </c>
      <c r="T2021" t="s">
        <v>131</v>
      </c>
    </row>
    <row r="2022" spans="1:20" x14ac:dyDescent="0.25">
      <c r="A2022" s="1">
        <v>4580</v>
      </c>
      <c r="B2022" t="s">
        <v>22</v>
      </c>
      <c r="C2022" t="s">
        <v>28</v>
      </c>
      <c r="D2022" t="s">
        <v>71</v>
      </c>
      <c r="E2022" t="s">
        <v>44</v>
      </c>
      <c r="F2022" t="s">
        <v>73</v>
      </c>
      <c r="G2022" t="s">
        <v>82</v>
      </c>
      <c r="H2022" t="s">
        <v>942</v>
      </c>
      <c r="I2022" t="s">
        <v>78</v>
      </c>
      <c r="J2022" t="s">
        <v>90</v>
      </c>
      <c r="K2022" t="s">
        <v>575</v>
      </c>
      <c r="L2022" t="s">
        <v>73</v>
      </c>
      <c r="M2022" t="s">
        <v>74</v>
      </c>
      <c r="N2022" t="s">
        <v>74</v>
      </c>
      <c r="O2022" t="s">
        <v>84</v>
      </c>
      <c r="P2022" t="s">
        <v>1323</v>
      </c>
      <c r="Q2022" t="s">
        <v>74</v>
      </c>
      <c r="R2022" t="s">
        <v>1550</v>
      </c>
      <c r="S2022" t="s">
        <v>82</v>
      </c>
      <c r="T2022" t="s">
        <v>1116</v>
      </c>
    </row>
    <row r="2023" spans="1:20" x14ac:dyDescent="0.25">
      <c r="A2023" s="1">
        <v>4581</v>
      </c>
      <c r="B2023" t="s">
        <v>22</v>
      </c>
      <c r="C2023" t="s">
        <v>40</v>
      </c>
      <c r="D2023" t="s">
        <v>71</v>
      </c>
      <c r="E2023" t="s">
        <v>43</v>
      </c>
      <c r="F2023" t="s">
        <v>74</v>
      </c>
      <c r="G2023" t="s">
        <v>98</v>
      </c>
      <c r="H2023" t="s">
        <v>239</v>
      </c>
      <c r="I2023" t="s">
        <v>114</v>
      </c>
      <c r="J2023" t="s">
        <v>97</v>
      </c>
      <c r="K2023" t="s">
        <v>1239</v>
      </c>
      <c r="L2023" t="s">
        <v>74</v>
      </c>
      <c r="M2023" t="s">
        <v>74</v>
      </c>
      <c r="N2023" t="s">
        <v>73</v>
      </c>
      <c r="O2023" t="s">
        <v>80</v>
      </c>
      <c r="P2023" t="s">
        <v>1009</v>
      </c>
      <c r="Q2023" t="s">
        <v>126</v>
      </c>
      <c r="R2023" t="s">
        <v>1730</v>
      </c>
      <c r="S2023" t="s">
        <v>75</v>
      </c>
      <c r="T2023" t="s">
        <v>85</v>
      </c>
    </row>
    <row r="2024" spans="1:20" x14ac:dyDescent="0.25">
      <c r="A2024" s="1">
        <v>4582</v>
      </c>
      <c r="B2024" t="s">
        <v>22</v>
      </c>
      <c r="C2024" t="s">
        <v>29</v>
      </c>
      <c r="D2024" t="s">
        <v>71</v>
      </c>
      <c r="E2024" t="s">
        <v>57</v>
      </c>
      <c r="F2024" t="s">
        <v>73</v>
      </c>
      <c r="G2024" t="s">
        <v>90</v>
      </c>
      <c r="H2024" t="s">
        <v>967</v>
      </c>
      <c r="I2024" t="s">
        <v>99</v>
      </c>
      <c r="J2024" t="s">
        <v>92</v>
      </c>
      <c r="K2024" t="s">
        <v>1263</v>
      </c>
      <c r="L2024" t="s">
        <v>126</v>
      </c>
      <c r="M2024" t="s">
        <v>73</v>
      </c>
      <c r="N2024" t="s">
        <v>126</v>
      </c>
      <c r="O2024" t="s">
        <v>89</v>
      </c>
      <c r="P2024" t="s">
        <v>129</v>
      </c>
      <c r="Q2024" t="s">
        <v>73</v>
      </c>
      <c r="R2024" t="s">
        <v>1551</v>
      </c>
      <c r="S2024" t="s">
        <v>87</v>
      </c>
      <c r="T2024" t="s">
        <v>1116</v>
      </c>
    </row>
    <row r="2025" spans="1:20" x14ac:dyDescent="0.25">
      <c r="A2025" s="1">
        <v>4583</v>
      </c>
      <c r="B2025" t="s">
        <v>22</v>
      </c>
      <c r="C2025" t="s">
        <v>31</v>
      </c>
      <c r="D2025" t="s">
        <v>71</v>
      </c>
      <c r="E2025" t="s">
        <v>49</v>
      </c>
      <c r="F2025" t="s">
        <v>73</v>
      </c>
      <c r="G2025" t="s">
        <v>96</v>
      </c>
      <c r="H2025" t="s">
        <v>845</v>
      </c>
      <c r="I2025" t="s">
        <v>98</v>
      </c>
      <c r="J2025" t="s">
        <v>107</v>
      </c>
      <c r="K2025" t="s">
        <v>1324</v>
      </c>
      <c r="L2025" t="s">
        <v>126</v>
      </c>
      <c r="M2025" t="s">
        <v>74</v>
      </c>
      <c r="N2025" t="s">
        <v>131</v>
      </c>
      <c r="O2025" t="s">
        <v>99</v>
      </c>
      <c r="P2025" t="s">
        <v>439</v>
      </c>
      <c r="Q2025" t="s">
        <v>73</v>
      </c>
      <c r="R2025" t="s">
        <v>2026</v>
      </c>
      <c r="S2025" t="s">
        <v>116</v>
      </c>
      <c r="T2025" t="s">
        <v>131</v>
      </c>
    </row>
    <row r="2026" spans="1:20" x14ac:dyDescent="0.25">
      <c r="A2026" s="1">
        <v>4584</v>
      </c>
      <c r="B2026" t="s">
        <v>22</v>
      </c>
      <c r="C2026" t="s">
        <v>32</v>
      </c>
      <c r="D2026" t="s">
        <v>71</v>
      </c>
      <c r="E2026" t="s">
        <v>63</v>
      </c>
      <c r="F2026" t="s">
        <v>74</v>
      </c>
      <c r="G2026" t="s">
        <v>78</v>
      </c>
      <c r="H2026" t="s">
        <v>356</v>
      </c>
      <c r="I2026" t="s">
        <v>102</v>
      </c>
      <c r="J2026" t="s">
        <v>84</v>
      </c>
      <c r="K2026" t="s">
        <v>1163</v>
      </c>
      <c r="L2026" t="s">
        <v>73</v>
      </c>
      <c r="M2026" t="s">
        <v>73</v>
      </c>
      <c r="N2026" t="s">
        <v>101</v>
      </c>
      <c r="O2026" t="s">
        <v>99</v>
      </c>
      <c r="P2026" t="s">
        <v>104</v>
      </c>
      <c r="Q2026" t="s">
        <v>74</v>
      </c>
      <c r="R2026" t="s">
        <v>1705</v>
      </c>
      <c r="S2026" t="s">
        <v>106</v>
      </c>
      <c r="T2026" t="s">
        <v>101</v>
      </c>
    </row>
    <row r="2027" spans="1:20" x14ac:dyDescent="0.25">
      <c r="A2027" s="1">
        <v>4585</v>
      </c>
      <c r="B2027" t="s">
        <v>22</v>
      </c>
      <c r="C2027" t="s">
        <v>33</v>
      </c>
      <c r="D2027" t="s">
        <v>71</v>
      </c>
      <c r="E2027" t="s">
        <v>54</v>
      </c>
      <c r="F2027" t="s">
        <v>73</v>
      </c>
      <c r="G2027" t="s">
        <v>105</v>
      </c>
      <c r="H2027" t="s">
        <v>820</v>
      </c>
      <c r="I2027" t="s">
        <v>77</v>
      </c>
      <c r="J2027" t="s">
        <v>107</v>
      </c>
      <c r="K2027" t="s">
        <v>1221</v>
      </c>
      <c r="L2027" t="s">
        <v>101</v>
      </c>
      <c r="M2027" t="s">
        <v>73</v>
      </c>
      <c r="N2027" t="s">
        <v>73</v>
      </c>
      <c r="O2027" t="s">
        <v>94</v>
      </c>
      <c r="P2027" t="s">
        <v>206</v>
      </c>
      <c r="Q2027" t="s">
        <v>126</v>
      </c>
      <c r="R2027" t="s">
        <v>1989</v>
      </c>
      <c r="S2027" t="s">
        <v>78</v>
      </c>
      <c r="T2027" t="s">
        <v>131</v>
      </c>
    </row>
    <row r="2028" spans="1:20" x14ac:dyDescent="0.25">
      <c r="A2028" s="1">
        <v>4586</v>
      </c>
      <c r="B2028" t="s">
        <v>22</v>
      </c>
      <c r="C2028" t="s">
        <v>34</v>
      </c>
      <c r="D2028" t="s">
        <v>71</v>
      </c>
      <c r="E2028" t="s">
        <v>53</v>
      </c>
      <c r="F2028" t="s">
        <v>73</v>
      </c>
      <c r="G2028" t="s">
        <v>93</v>
      </c>
      <c r="H2028" t="s">
        <v>1026</v>
      </c>
      <c r="I2028" t="s">
        <v>99</v>
      </c>
      <c r="J2028" t="s">
        <v>77</v>
      </c>
      <c r="K2028" t="s">
        <v>1294</v>
      </c>
      <c r="L2028" t="s">
        <v>126</v>
      </c>
      <c r="M2028" t="s">
        <v>73</v>
      </c>
      <c r="N2028" t="s">
        <v>1116</v>
      </c>
      <c r="O2028" t="s">
        <v>93</v>
      </c>
      <c r="P2028" t="s">
        <v>1123</v>
      </c>
      <c r="Q2028" t="s">
        <v>126</v>
      </c>
      <c r="R2028" t="s">
        <v>1757</v>
      </c>
      <c r="S2028" t="s">
        <v>116</v>
      </c>
      <c r="T2028" t="s">
        <v>1116</v>
      </c>
    </row>
    <row r="2029" spans="1:20" x14ac:dyDescent="0.25">
      <c r="A2029" s="1">
        <v>4587</v>
      </c>
      <c r="B2029" t="s">
        <v>22</v>
      </c>
      <c r="C2029" t="s">
        <v>35</v>
      </c>
      <c r="D2029" t="s">
        <v>71</v>
      </c>
      <c r="E2029" t="s">
        <v>62</v>
      </c>
      <c r="F2029" t="s">
        <v>74</v>
      </c>
      <c r="G2029" t="s">
        <v>103</v>
      </c>
      <c r="H2029" t="s">
        <v>186</v>
      </c>
      <c r="I2029" t="s">
        <v>75</v>
      </c>
      <c r="J2029" t="s">
        <v>79</v>
      </c>
      <c r="K2029" t="s">
        <v>1028</v>
      </c>
      <c r="L2029" t="s">
        <v>73</v>
      </c>
      <c r="M2029" t="s">
        <v>74</v>
      </c>
      <c r="N2029" t="s">
        <v>126</v>
      </c>
      <c r="O2029" t="s">
        <v>108</v>
      </c>
      <c r="P2029" t="s">
        <v>1076</v>
      </c>
      <c r="Q2029" t="s">
        <v>73</v>
      </c>
      <c r="R2029" t="s">
        <v>1977</v>
      </c>
      <c r="S2029" t="s">
        <v>96</v>
      </c>
      <c r="T2029" t="s">
        <v>101</v>
      </c>
    </row>
    <row r="2030" spans="1:20" x14ac:dyDescent="0.25">
      <c r="A2030" s="1">
        <v>4588</v>
      </c>
      <c r="B2030" t="s">
        <v>22</v>
      </c>
      <c r="C2030" t="s">
        <v>36</v>
      </c>
      <c r="D2030" t="s">
        <v>71</v>
      </c>
      <c r="E2030" t="s">
        <v>55</v>
      </c>
      <c r="F2030" t="s">
        <v>74</v>
      </c>
      <c r="G2030" t="s">
        <v>87</v>
      </c>
      <c r="H2030" t="s">
        <v>479</v>
      </c>
      <c r="I2030" t="s">
        <v>114</v>
      </c>
      <c r="J2030" t="s">
        <v>84</v>
      </c>
      <c r="K2030" t="s">
        <v>1190</v>
      </c>
      <c r="L2030" t="s">
        <v>74</v>
      </c>
      <c r="M2030" t="s">
        <v>73</v>
      </c>
      <c r="N2030" t="s">
        <v>1116</v>
      </c>
      <c r="O2030" t="s">
        <v>90</v>
      </c>
      <c r="P2030" t="s">
        <v>138</v>
      </c>
      <c r="Q2030" t="s">
        <v>73</v>
      </c>
      <c r="R2030" t="s">
        <v>1479</v>
      </c>
      <c r="S2030" t="s">
        <v>85</v>
      </c>
      <c r="T2030" t="s">
        <v>126</v>
      </c>
    </row>
    <row r="2031" spans="1:20" x14ac:dyDescent="0.25">
      <c r="A2031" s="1">
        <v>4589</v>
      </c>
      <c r="B2031" t="s">
        <v>22</v>
      </c>
      <c r="C2031" t="s">
        <v>37</v>
      </c>
      <c r="D2031" t="s">
        <v>71</v>
      </c>
      <c r="E2031" t="s">
        <v>61</v>
      </c>
      <c r="F2031" t="s">
        <v>73</v>
      </c>
      <c r="G2031" t="s">
        <v>73</v>
      </c>
      <c r="H2031" t="s">
        <v>186</v>
      </c>
      <c r="I2031" t="s">
        <v>98</v>
      </c>
      <c r="J2031" t="s">
        <v>109</v>
      </c>
      <c r="K2031" t="s">
        <v>1198</v>
      </c>
      <c r="L2031" t="s">
        <v>73</v>
      </c>
      <c r="M2031" t="s">
        <v>74</v>
      </c>
      <c r="N2031" t="s">
        <v>101</v>
      </c>
      <c r="O2031" t="s">
        <v>89</v>
      </c>
      <c r="P2031" t="s">
        <v>129</v>
      </c>
      <c r="Q2031" t="s">
        <v>73</v>
      </c>
      <c r="R2031" t="s">
        <v>1710</v>
      </c>
      <c r="S2031" t="s">
        <v>89</v>
      </c>
      <c r="T2031" t="s">
        <v>101</v>
      </c>
    </row>
    <row r="2032" spans="1:20" x14ac:dyDescent="0.25">
      <c r="A2032" s="1">
        <v>4590</v>
      </c>
      <c r="B2032" t="s">
        <v>22</v>
      </c>
      <c r="C2032" t="s">
        <v>38</v>
      </c>
      <c r="D2032" t="s">
        <v>71</v>
      </c>
      <c r="E2032" t="s">
        <v>72</v>
      </c>
      <c r="F2032" t="s">
        <v>74</v>
      </c>
      <c r="G2032" t="s">
        <v>89</v>
      </c>
      <c r="H2032" t="s">
        <v>761</v>
      </c>
      <c r="I2032" t="s">
        <v>82</v>
      </c>
      <c r="J2032" t="s">
        <v>102</v>
      </c>
      <c r="K2032" t="s">
        <v>862</v>
      </c>
      <c r="L2032" t="s">
        <v>74</v>
      </c>
      <c r="M2032" t="s">
        <v>126</v>
      </c>
      <c r="N2032" t="s">
        <v>126</v>
      </c>
      <c r="O2032" t="s">
        <v>93</v>
      </c>
      <c r="P2032" t="s">
        <v>1265</v>
      </c>
      <c r="Q2032" t="s">
        <v>73</v>
      </c>
      <c r="R2032" t="s">
        <v>1802</v>
      </c>
      <c r="S2032" t="s">
        <v>96</v>
      </c>
      <c r="T2032" t="s">
        <v>117</v>
      </c>
    </row>
    <row r="2033" spans="1:20" x14ac:dyDescent="0.25">
      <c r="A2033" s="1">
        <v>4591</v>
      </c>
      <c r="B2033" t="s">
        <v>22</v>
      </c>
      <c r="C2033" t="s">
        <v>39</v>
      </c>
      <c r="D2033" t="s">
        <v>71</v>
      </c>
      <c r="E2033" t="s">
        <v>54</v>
      </c>
      <c r="F2033" t="s">
        <v>74</v>
      </c>
      <c r="G2033" t="s">
        <v>108</v>
      </c>
      <c r="H2033" t="s">
        <v>681</v>
      </c>
      <c r="I2033" t="s">
        <v>77</v>
      </c>
      <c r="J2033" t="s">
        <v>80</v>
      </c>
      <c r="K2033" t="s">
        <v>1148</v>
      </c>
      <c r="L2033" t="s">
        <v>101</v>
      </c>
      <c r="M2033" t="s">
        <v>74</v>
      </c>
      <c r="N2033" t="s">
        <v>74</v>
      </c>
      <c r="O2033" t="s">
        <v>111</v>
      </c>
      <c r="P2033" t="s">
        <v>975</v>
      </c>
      <c r="Q2033" t="s">
        <v>74</v>
      </c>
      <c r="R2033" t="s">
        <v>2253</v>
      </c>
      <c r="S2033" t="s">
        <v>82</v>
      </c>
      <c r="T2033" t="s">
        <v>131</v>
      </c>
    </row>
    <row r="2034" spans="1:20" x14ac:dyDescent="0.25">
      <c r="A2034" s="1">
        <v>4592</v>
      </c>
      <c r="B2034" t="s">
        <v>22</v>
      </c>
      <c r="C2034" t="s">
        <v>24</v>
      </c>
      <c r="D2034" t="s">
        <v>72</v>
      </c>
      <c r="E2034" t="s">
        <v>41</v>
      </c>
      <c r="F2034" t="s">
        <v>73</v>
      </c>
      <c r="G2034" t="s">
        <v>83</v>
      </c>
      <c r="H2034" t="s">
        <v>256</v>
      </c>
      <c r="I2034" t="s">
        <v>90</v>
      </c>
      <c r="J2034" t="s">
        <v>93</v>
      </c>
      <c r="K2034" t="s">
        <v>1349</v>
      </c>
      <c r="L2034" t="s">
        <v>73</v>
      </c>
      <c r="M2034" t="s">
        <v>74</v>
      </c>
      <c r="N2034" t="s">
        <v>126</v>
      </c>
      <c r="O2034" t="s">
        <v>106</v>
      </c>
      <c r="P2034" t="s">
        <v>927</v>
      </c>
      <c r="Q2034" t="s">
        <v>74</v>
      </c>
      <c r="R2034" t="s">
        <v>1635</v>
      </c>
      <c r="S2034" t="s">
        <v>117</v>
      </c>
      <c r="T2034" t="s">
        <v>74</v>
      </c>
    </row>
    <row r="2035" spans="1:20" x14ac:dyDescent="0.25">
      <c r="A2035" s="1">
        <v>4593</v>
      </c>
      <c r="B2035" t="s">
        <v>22</v>
      </c>
      <c r="C2035" t="s">
        <v>25</v>
      </c>
      <c r="D2035" t="s">
        <v>72</v>
      </c>
      <c r="E2035" t="s">
        <v>54</v>
      </c>
      <c r="F2035" t="s">
        <v>74</v>
      </c>
      <c r="G2035" t="s">
        <v>98</v>
      </c>
      <c r="H2035" t="s">
        <v>306</v>
      </c>
      <c r="I2035" t="s">
        <v>98</v>
      </c>
      <c r="J2035" t="s">
        <v>95</v>
      </c>
      <c r="K2035" t="s">
        <v>1139</v>
      </c>
      <c r="L2035" t="s">
        <v>126</v>
      </c>
      <c r="M2035" t="s">
        <v>126</v>
      </c>
      <c r="N2035" t="s">
        <v>74</v>
      </c>
      <c r="O2035" t="s">
        <v>94</v>
      </c>
      <c r="P2035" t="s">
        <v>817</v>
      </c>
      <c r="Q2035" t="s">
        <v>74</v>
      </c>
      <c r="R2035" t="s">
        <v>1853</v>
      </c>
      <c r="S2035" t="s">
        <v>89</v>
      </c>
      <c r="T2035" t="s">
        <v>87</v>
      </c>
    </row>
    <row r="2036" spans="1:20" x14ac:dyDescent="0.25">
      <c r="A2036" s="1">
        <v>4594</v>
      </c>
      <c r="B2036" t="s">
        <v>22</v>
      </c>
      <c r="C2036" t="s">
        <v>26</v>
      </c>
      <c r="D2036" t="s">
        <v>72</v>
      </c>
      <c r="E2036" t="s">
        <v>52</v>
      </c>
      <c r="F2036" t="s">
        <v>74</v>
      </c>
      <c r="G2036" t="s">
        <v>75</v>
      </c>
      <c r="H2036" t="s">
        <v>171</v>
      </c>
      <c r="I2036" t="s">
        <v>86</v>
      </c>
      <c r="J2036" t="s">
        <v>110</v>
      </c>
      <c r="K2036" t="s">
        <v>1154</v>
      </c>
      <c r="L2036" t="s">
        <v>126</v>
      </c>
      <c r="M2036" t="s">
        <v>73</v>
      </c>
      <c r="N2036" t="s">
        <v>1116</v>
      </c>
      <c r="O2036" t="s">
        <v>75</v>
      </c>
      <c r="P2036" t="s">
        <v>544</v>
      </c>
      <c r="Q2036" t="s">
        <v>73</v>
      </c>
      <c r="R2036" t="s">
        <v>1915</v>
      </c>
      <c r="S2036" t="s">
        <v>96</v>
      </c>
      <c r="T2036" t="s">
        <v>83</v>
      </c>
    </row>
    <row r="2037" spans="1:20" x14ac:dyDescent="0.25">
      <c r="A2037" s="1">
        <v>4595</v>
      </c>
      <c r="B2037" t="s">
        <v>22</v>
      </c>
      <c r="C2037" t="s">
        <v>28</v>
      </c>
      <c r="D2037" t="s">
        <v>72</v>
      </c>
      <c r="E2037" t="s">
        <v>64</v>
      </c>
      <c r="F2037" t="s">
        <v>73</v>
      </c>
      <c r="G2037" t="s">
        <v>84</v>
      </c>
      <c r="H2037" t="s">
        <v>1088</v>
      </c>
      <c r="I2037" t="s">
        <v>92</v>
      </c>
      <c r="J2037" t="s">
        <v>113</v>
      </c>
      <c r="K2037" t="s">
        <v>1290</v>
      </c>
      <c r="L2037" t="s">
        <v>101</v>
      </c>
      <c r="M2037" t="s">
        <v>73</v>
      </c>
      <c r="N2037" t="s">
        <v>126</v>
      </c>
      <c r="O2037" t="s">
        <v>107</v>
      </c>
      <c r="P2037" t="s">
        <v>894</v>
      </c>
      <c r="Q2037" t="s">
        <v>101</v>
      </c>
      <c r="R2037" t="s">
        <v>2063</v>
      </c>
      <c r="S2037" t="s">
        <v>87</v>
      </c>
      <c r="T2037" t="s">
        <v>131</v>
      </c>
    </row>
    <row r="2038" spans="1:20" x14ac:dyDescent="0.25">
      <c r="A2038" s="1">
        <v>4596</v>
      </c>
      <c r="B2038" t="s">
        <v>22</v>
      </c>
      <c r="C2038" t="s">
        <v>40</v>
      </c>
      <c r="D2038" t="s">
        <v>72</v>
      </c>
      <c r="E2038" t="s">
        <v>45</v>
      </c>
      <c r="F2038" t="s">
        <v>74</v>
      </c>
      <c r="G2038" t="s">
        <v>75</v>
      </c>
      <c r="H2038" t="s">
        <v>504</v>
      </c>
      <c r="I2038" t="s">
        <v>86</v>
      </c>
      <c r="J2038" t="s">
        <v>104</v>
      </c>
      <c r="K2038" t="s">
        <v>1183</v>
      </c>
      <c r="L2038" t="s">
        <v>126</v>
      </c>
      <c r="M2038" t="s">
        <v>74</v>
      </c>
      <c r="N2038" t="s">
        <v>74</v>
      </c>
      <c r="O2038" t="s">
        <v>81</v>
      </c>
      <c r="P2038" t="s">
        <v>540</v>
      </c>
      <c r="Q2038" t="s">
        <v>73</v>
      </c>
      <c r="R2038" t="s">
        <v>853</v>
      </c>
      <c r="S2038" t="s">
        <v>87</v>
      </c>
      <c r="T2038" t="s">
        <v>101</v>
      </c>
    </row>
    <row r="2039" spans="1:20" x14ac:dyDescent="0.25">
      <c r="A2039" s="1">
        <v>4597</v>
      </c>
      <c r="B2039" t="s">
        <v>22</v>
      </c>
      <c r="C2039" t="s">
        <v>29</v>
      </c>
      <c r="D2039" t="s">
        <v>72</v>
      </c>
      <c r="E2039" t="s">
        <v>49</v>
      </c>
      <c r="F2039" t="s">
        <v>74</v>
      </c>
      <c r="G2039" t="s">
        <v>75</v>
      </c>
      <c r="H2039" t="s">
        <v>442</v>
      </c>
      <c r="I2039" t="s">
        <v>103</v>
      </c>
      <c r="J2039" t="s">
        <v>80</v>
      </c>
      <c r="K2039" t="s">
        <v>1146</v>
      </c>
      <c r="L2039" t="s">
        <v>74</v>
      </c>
      <c r="M2039" t="s">
        <v>73</v>
      </c>
      <c r="N2039" t="s">
        <v>1116</v>
      </c>
      <c r="O2039" t="s">
        <v>103</v>
      </c>
      <c r="P2039" t="s">
        <v>695</v>
      </c>
      <c r="Q2039" t="s">
        <v>74</v>
      </c>
      <c r="R2039" t="s">
        <v>1978</v>
      </c>
      <c r="S2039" t="s">
        <v>96</v>
      </c>
      <c r="T2039" t="s">
        <v>131</v>
      </c>
    </row>
    <row r="2040" spans="1:20" x14ac:dyDescent="0.25">
      <c r="A2040" s="1">
        <v>4598</v>
      </c>
      <c r="B2040" t="s">
        <v>22</v>
      </c>
      <c r="C2040" t="s">
        <v>30</v>
      </c>
      <c r="D2040" t="s">
        <v>72</v>
      </c>
      <c r="E2040" t="s">
        <v>61</v>
      </c>
      <c r="F2040" t="s">
        <v>73</v>
      </c>
      <c r="G2040" t="s">
        <v>82</v>
      </c>
      <c r="H2040" t="s">
        <v>286</v>
      </c>
      <c r="I2040" t="s">
        <v>79</v>
      </c>
      <c r="J2040" t="s">
        <v>129</v>
      </c>
      <c r="K2040" t="s">
        <v>1117</v>
      </c>
      <c r="L2040" t="s">
        <v>74</v>
      </c>
      <c r="M2040" t="s">
        <v>126</v>
      </c>
      <c r="N2040" t="s">
        <v>76</v>
      </c>
      <c r="O2040" t="s">
        <v>96</v>
      </c>
      <c r="P2040" t="s">
        <v>97</v>
      </c>
      <c r="Q2040" t="s">
        <v>73</v>
      </c>
      <c r="R2040" t="s">
        <v>1820</v>
      </c>
      <c r="S2040" t="s">
        <v>96</v>
      </c>
      <c r="T2040" t="s">
        <v>126</v>
      </c>
    </row>
    <row r="2041" spans="1:20" x14ac:dyDescent="0.25">
      <c r="A2041" s="1">
        <v>4599</v>
      </c>
      <c r="B2041" t="s">
        <v>22</v>
      </c>
      <c r="C2041" t="s">
        <v>31</v>
      </c>
      <c r="D2041" t="s">
        <v>72</v>
      </c>
      <c r="E2041" t="s">
        <v>42</v>
      </c>
      <c r="F2041" t="s">
        <v>74</v>
      </c>
      <c r="G2041" t="s">
        <v>105</v>
      </c>
      <c r="H2041" t="s">
        <v>1067</v>
      </c>
      <c r="I2041" t="s">
        <v>92</v>
      </c>
      <c r="J2041" t="s">
        <v>105</v>
      </c>
      <c r="K2041" t="s">
        <v>1348</v>
      </c>
      <c r="L2041" t="s">
        <v>1116</v>
      </c>
      <c r="M2041" t="s">
        <v>74</v>
      </c>
      <c r="N2041" t="s">
        <v>126</v>
      </c>
      <c r="O2041" t="s">
        <v>77</v>
      </c>
      <c r="P2041" t="s">
        <v>1168</v>
      </c>
      <c r="Q2041" t="s">
        <v>74</v>
      </c>
      <c r="R2041" t="s">
        <v>1909</v>
      </c>
      <c r="S2041" t="s">
        <v>82</v>
      </c>
      <c r="T2041" t="s">
        <v>78</v>
      </c>
    </row>
    <row r="2042" spans="1:20" x14ac:dyDescent="0.25">
      <c r="A2042" s="1">
        <v>4600</v>
      </c>
      <c r="B2042" t="s">
        <v>22</v>
      </c>
      <c r="C2042" t="s">
        <v>32</v>
      </c>
      <c r="D2042" t="s">
        <v>72</v>
      </c>
      <c r="E2042" t="s">
        <v>70</v>
      </c>
      <c r="F2042" t="s">
        <v>73</v>
      </c>
      <c r="G2042" t="s">
        <v>101</v>
      </c>
      <c r="H2042" t="s">
        <v>382</v>
      </c>
      <c r="I2042" t="s">
        <v>113</v>
      </c>
      <c r="J2042" t="s">
        <v>88</v>
      </c>
      <c r="K2042" t="s">
        <v>1403</v>
      </c>
      <c r="L2042" t="s">
        <v>73</v>
      </c>
      <c r="M2042" t="s">
        <v>126</v>
      </c>
      <c r="N2042" t="s">
        <v>126</v>
      </c>
      <c r="O2042" t="s">
        <v>77</v>
      </c>
      <c r="P2042" t="s">
        <v>842</v>
      </c>
      <c r="Q2042" t="s">
        <v>73</v>
      </c>
      <c r="R2042" t="s">
        <v>1108</v>
      </c>
      <c r="S2042" t="s">
        <v>78</v>
      </c>
      <c r="T2042" t="s">
        <v>83</v>
      </c>
    </row>
    <row r="2043" spans="1:20" x14ac:dyDescent="0.25">
      <c r="A2043" s="1">
        <v>4601</v>
      </c>
      <c r="B2043" t="s">
        <v>22</v>
      </c>
      <c r="C2043" t="s">
        <v>33</v>
      </c>
      <c r="D2043" t="s">
        <v>72</v>
      </c>
      <c r="E2043" t="s">
        <v>53</v>
      </c>
      <c r="F2043" t="s">
        <v>74</v>
      </c>
      <c r="G2043" t="s">
        <v>102</v>
      </c>
      <c r="H2043" t="s">
        <v>286</v>
      </c>
      <c r="I2043" t="s">
        <v>89</v>
      </c>
      <c r="J2043" t="s">
        <v>77</v>
      </c>
      <c r="K2043" t="s">
        <v>1294</v>
      </c>
      <c r="L2043" t="s">
        <v>74</v>
      </c>
      <c r="M2043" t="s">
        <v>126</v>
      </c>
      <c r="N2043" t="s">
        <v>101</v>
      </c>
      <c r="O2043" t="s">
        <v>95</v>
      </c>
      <c r="P2043" t="s">
        <v>281</v>
      </c>
      <c r="Q2043" t="s">
        <v>73</v>
      </c>
      <c r="R2043" t="s">
        <v>1696</v>
      </c>
      <c r="S2043" t="s">
        <v>116</v>
      </c>
      <c r="T2043" t="s">
        <v>1116</v>
      </c>
    </row>
    <row r="2044" spans="1:20" x14ac:dyDescent="0.25">
      <c r="A2044" s="1">
        <v>4602</v>
      </c>
      <c r="B2044" t="s">
        <v>22</v>
      </c>
      <c r="C2044" t="s">
        <v>34</v>
      </c>
      <c r="D2044" t="s">
        <v>72</v>
      </c>
      <c r="E2044" t="s">
        <v>49</v>
      </c>
      <c r="F2044" t="s">
        <v>73</v>
      </c>
      <c r="G2044" t="s">
        <v>95</v>
      </c>
      <c r="H2044" t="s">
        <v>390</v>
      </c>
      <c r="I2044" t="s">
        <v>103</v>
      </c>
      <c r="J2044" t="s">
        <v>95</v>
      </c>
      <c r="K2044" t="s">
        <v>1188</v>
      </c>
      <c r="L2044" t="s">
        <v>126</v>
      </c>
      <c r="M2044" t="s">
        <v>73</v>
      </c>
      <c r="N2044" t="s">
        <v>1116</v>
      </c>
      <c r="O2044" t="s">
        <v>93</v>
      </c>
      <c r="P2044" t="s">
        <v>1125</v>
      </c>
      <c r="Q2044" t="s">
        <v>126</v>
      </c>
      <c r="R2044" t="s">
        <v>1595</v>
      </c>
      <c r="S2044" t="s">
        <v>96</v>
      </c>
      <c r="T2044" t="s">
        <v>83</v>
      </c>
    </row>
    <row r="2045" spans="1:20" x14ac:dyDescent="0.25">
      <c r="A2045" s="1">
        <v>4603</v>
      </c>
      <c r="B2045" t="s">
        <v>22</v>
      </c>
      <c r="C2045" t="s">
        <v>35</v>
      </c>
      <c r="D2045" t="s">
        <v>72</v>
      </c>
      <c r="E2045" t="s">
        <v>66</v>
      </c>
      <c r="F2045" t="s">
        <v>73</v>
      </c>
      <c r="G2045" t="s">
        <v>94</v>
      </c>
      <c r="H2045" t="s">
        <v>917</v>
      </c>
      <c r="I2045" t="s">
        <v>86</v>
      </c>
      <c r="J2045" t="s">
        <v>91</v>
      </c>
      <c r="K2045" t="s">
        <v>1243</v>
      </c>
      <c r="L2045" t="s">
        <v>126</v>
      </c>
      <c r="M2045" t="s">
        <v>74</v>
      </c>
      <c r="N2045" t="s">
        <v>73</v>
      </c>
      <c r="O2045" t="s">
        <v>108</v>
      </c>
      <c r="P2045" t="s">
        <v>789</v>
      </c>
      <c r="Q2045" t="s">
        <v>74</v>
      </c>
      <c r="R2045" t="s">
        <v>2259</v>
      </c>
      <c r="S2045" t="s">
        <v>82</v>
      </c>
      <c r="T2045" t="s">
        <v>76</v>
      </c>
    </row>
    <row r="2046" spans="1:20" x14ac:dyDescent="0.25">
      <c r="A2046" s="1">
        <v>4604</v>
      </c>
      <c r="B2046" t="s">
        <v>22</v>
      </c>
      <c r="C2046" t="s">
        <v>36</v>
      </c>
      <c r="D2046" t="s">
        <v>72</v>
      </c>
      <c r="E2046" t="s">
        <v>61</v>
      </c>
      <c r="F2046" t="s">
        <v>74</v>
      </c>
      <c r="G2046" t="s">
        <v>104</v>
      </c>
      <c r="H2046" t="s">
        <v>845</v>
      </c>
      <c r="I2046" t="s">
        <v>96</v>
      </c>
      <c r="J2046" t="s">
        <v>86</v>
      </c>
      <c r="K2046" t="s">
        <v>1126</v>
      </c>
      <c r="L2046" t="s">
        <v>101</v>
      </c>
      <c r="M2046" t="s">
        <v>74</v>
      </c>
      <c r="N2046" t="s">
        <v>126</v>
      </c>
      <c r="O2046" t="s">
        <v>93</v>
      </c>
      <c r="P2046" t="s">
        <v>1191</v>
      </c>
      <c r="Q2046" t="s">
        <v>74</v>
      </c>
      <c r="R2046" t="s">
        <v>1491</v>
      </c>
      <c r="S2046" t="s">
        <v>82</v>
      </c>
      <c r="T2046" t="s">
        <v>1116</v>
      </c>
    </row>
    <row r="2047" spans="1:20" x14ac:dyDescent="0.25">
      <c r="A2047" s="1">
        <v>4605</v>
      </c>
      <c r="B2047" t="s">
        <v>22</v>
      </c>
      <c r="C2047" t="s">
        <v>37</v>
      </c>
      <c r="D2047" t="s">
        <v>72</v>
      </c>
      <c r="E2047" t="s">
        <v>55</v>
      </c>
      <c r="F2047" t="s">
        <v>73</v>
      </c>
      <c r="G2047" t="s">
        <v>82</v>
      </c>
      <c r="H2047" t="s">
        <v>137</v>
      </c>
      <c r="I2047" t="s">
        <v>87</v>
      </c>
      <c r="J2047" t="s">
        <v>75</v>
      </c>
      <c r="K2047" t="s">
        <v>90</v>
      </c>
      <c r="L2047" t="s">
        <v>73</v>
      </c>
      <c r="M2047" t="s">
        <v>74</v>
      </c>
      <c r="N2047" t="s">
        <v>83</v>
      </c>
      <c r="O2047" t="s">
        <v>92</v>
      </c>
      <c r="P2047" t="s">
        <v>1121</v>
      </c>
      <c r="Q2047" t="s">
        <v>73</v>
      </c>
      <c r="R2047" t="s">
        <v>1063</v>
      </c>
      <c r="S2047" t="s">
        <v>82</v>
      </c>
      <c r="T2047" t="s">
        <v>131</v>
      </c>
    </row>
    <row r="2048" spans="1:20" x14ac:dyDescent="0.25">
      <c r="A2048" s="1">
        <v>4606</v>
      </c>
      <c r="B2048" t="s">
        <v>22</v>
      </c>
      <c r="C2048" t="s">
        <v>38</v>
      </c>
      <c r="D2048" t="s">
        <v>72</v>
      </c>
      <c r="E2048" t="s">
        <v>71</v>
      </c>
      <c r="F2048" t="s">
        <v>73</v>
      </c>
      <c r="G2048" t="s">
        <v>114</v>
      </c>
      <c r="H2048" t="s">
        <v>478</v>
      </c>
      <c r="I2048" t="s">
        <v>75</v>
      </c>
      <c r="J2048" t="s">
        <v>114</v>
      </c>
      <c r="K2048" t="s">
        <v>1222</v>
      </c>
      <c r="L2048" t="s">
        <v>74</v>
      </c>
      <c r="M2048" t="s">
        <v>73</v>
      </c>
      <c r="N2048" t="s">
        <v>101</v>
      </c>
      <c r="O2048" t="s">
        <v>86</v>
      </c>
      <c r="P2048" t="s">
        <v>636</v>
      </c>
      <c r="Q2048" t="s">
        <v>74</v>
      </c>
      <c r="R2048" t="s">
        <v>1846</v>
      </c>
      <c r="S2048" t="s">
        <v>116</v>
      </c>
      <c r="T2048" t="s">
        <v>131</v>
      </c>
    </row>
    <row r="2049" spans="1:20" x14ac:dyDescent="0.25">
      <c r="A2049" s="1">
        <v>4607</v>
      </c>
      <c r="B2049" t="s">
        <v>22</v>
      </c>
      <c r="C2049" t="s">
        <v>39</v>
      </c>
      <c r="D2049" t="s">
        <v>72</v>
      </c>
      <c r="E2049" t="s">
        <v>66</v>
      </c>
      <c r="F2049" t="s">
        <v>74</v>
      </c>
      <c r="G2049" t="s">
        <v>77</v>
      </c>
      <c r="H2049" t="s">
        <v>1039</v>
      </c>
      <c r="I2049" t="s">
        <v>113</v>
      </c>
      <c r="J2049" t="s">
        <v>93</v>
      </c>
      <c r="K2049" t="s">
        <v>1254</v>
      </c>
      <c r="L2049" t="s">
        <v>101</v>
      </c>
      <c r="M2049" t="s">
        <v>74</v>
      </c>
      <c r="N2049" t="s">
        <v>101</v>
      </c>
      <c r="O2049" t="s">
        <v>93</v>
      </c>
      <c r="P2049" t="s">
        <v>713</v>
      </c>
      <c r="Q2049" t="s">
        <v>73</v>
      </c>
      <c r="R2049" t="s">
        <v>2260</v>
      </c>
      <c r="S2049" t="s">
        <v>96</v>
      </c>
      <c r="T2049" t="s">
        <v>117</v>
      </c>
    </row>
    <row r="2050" spans="1:20" x14ac:dyDescent="0.25">
      <c r="A2050" s="1">
        <v>4608</v>
      </c>
      <c r="B2050" t="s">
        <v>23</v>
      </c>
      <c r="C2050" t="s">
        <v>24</v>
      </c>
      <c r="D2050" t="s">
        <v>41</v>
      </c>
      <c r="E2050" t="s">
        <v>51</v>
      </c>
      <c r="F2050" t="s">
        <v>74</v>
      </c>
      <c r="G2050" t="s">
        <v>86</v>
      </c>
      <c r="H2050" t="s">
        <v>770</v>
      </c>
      <c r="I2050" t="s">
        <v>86</v>
      </c>
      <c r="J2050" t="s">
        <v>110</v>
      </c>
      <c r="K2050" t="s">
        <v>1376</v>
      </c>
      <c r="L2050" t="s">
        <v>101</v>
      </c>
      <c r="M2050" t="s">
        <v>73</v>
      </c>
      <c r="N2050" t="s">
        <v>101</v>
      </c>
      <c r="O2050" t="s">
        <v>107</v>
      </c>
      <c r="P2050" t="s">
        <v>995</v>
      </c>
      <c r="Q2050" t="s">
        <v>73</v>
      </c>
      <c r="R2050" t="s">
        <v>2271</v>
      </c>
      <c r="S2050" t="s">
        <v>81</v>
      </c>
      <c r="T2050" t="s">
        <v>83</v>
      </c>
    </row>
    <row r="2051" spans="1:20" x14ac:dyDescent="0.25">
      <c r="A2051" s="1">
        <v>4609</v>
      </c>
      <c r="B2051" t="s">
        <v>23</v>
      </c>
      <c r="C2051" t="s">
        <v>25</v>
      </c>
      <c r="D2051" t="s">
        <v>41</v>
      </c>
      <c r="E2051" t="s">
        <v>43</v>
      </c>
      <c r="F2051" t="s">
        <v>73</v>
      </c>
      <c r="G2051" t="s">
        <v>102</v>
      </c>
      <c r="H2051" t="s">
        <v>415</v>
      </c>
      <c r="I2051" t="s">
        <v>77</v>
      </c>
      <c r="J2051" t="s">
        <v>97</v>
      </c>
      <c r="K2051" t="s">
        <v>1188</v>
      </c>
      <c r="L2051" t="s">
        <v>126</v>
      </c>
      <c r="M2051" t="s">
        <v>73</v>
      </c>
      <c r="N2051" t="s">
        <v>126</v>
      </c>
      <c r="O2051" t="s">
        <v>108</v>
      </c>
      <c r="P2051" t="s">
        <v>1147</v>
      </c>
      <c r="Q2051" t="s">
        <v>73</v>
      </c>
      <c r="R2051" t="s">
        <v>1940</v>
      </c>
      <c r="S2051" t="s">
        <v>96</v>
      </c>
      <c r="T2051" t="s">
        <v>76</v>
      </c>
    </row>
    <row r="2052" spans="1:20" x14ac:dyDescent="0.25">
      <c r="A2052" s="1">
        <v>4610</v>
      </c>
      <c r="B2052" t="s">
        <v>23</v>
      </c>
      <c r="C2052" t="s">
        <v>26</v>
      </c>
      <c r="D2052" t="s">
        <v>41</v>
      </c>
      <c r="E2052" t="s">
        <v>45</v>
      </c>
      <c r="F2052" t="s">
        <v>74</v>
      </c>
      <c r="G2052" t="s">
        <v>105</v>
      </c>
      <c r="H2052" t="s">
        <v>1101</v>
      </c>
      <c r="I2052" t="s">
        <v>99</v>
      </c>
      <c r="J2052" t="s">
        <v>92</v>
      </c>
      <c r="K2052" t="s">
        <v>1154</v>
      </c>
      <c r="L2052" t="s">
        <v>1116</v>
      </c>
      <c r="M2052" t="s">
        <v>73</v>
      </c>
      <c r="N2052" t="s">
        <v>126</v>
      </c>
      <c r="O2052" t="s">
        <v>95</v>
      </c>
      <c r="P2052" t="s">
        <v>1133</v>
      </c>
      <c r="Q2052" t="s">
        <v>74</v>
      </c>
      <c r="R2052" t="s">
        <v>1464</v>
      </c>
      <c r="S2052" t="s">
        <v>78</v>
      </c>
      <c r="T2052" t="s">
        <v>1116</v>
      </c>
    </row>
    <row r="2053" spans="1:20" x14ac:dyDescent="0.25">
      <c r="A2053" s="1">
        <v>4611</v>
      </c>
      <c r="B2053" t="s">
        <v>23</v>
      </c>
      <c r="C2053" t="s">
        <v>27</v>
      </c>
      <c r="D2053" t="s">
        <v>41</v>
      </c>
      <c r="E2053" t="s">
        <v>69</v>
      </c>
      <c r="F2053" t="s">
        <v>74</v>
      </c>
      <c r="G2053" t="s">
        <v>86</v>
      </c>
      <c r="H2053" t="s">
        <v>1039</v>
      </c>
      <c r="I2053" t="s">
        <v>103</v>
      </c>
      <c r="J2053" t="s">
        <v>94</v>
      </c>
      <c r="K2053" t="s">
        <v>1324</v>
      </c>
      <c r="L2053" t="s">
        <v>74</v>
      </c>
      <c r="M2053" t="s">
        <v>73</v>
      </c>
      <c r="N2053" t="s">
        <v>1116</v>
      </c>
      <c r="O2053" t="s">
        <v>86</v>
      </c>
      <c r="P2053" t="s">
        <v>914</v>
      </c>
      <c r="Q2053" t="s">
        <v>74</v>
      </c>
      <c r="R2053" t="s">
        <v>924</v>
      </c>
      <c r="S2053" t="s">
        <v>78</v>
      </c>
      <c r="T2053" t="s">
        <v>1116</v>
      </c>
    </row>
    <row r="2054" spans="1:20" x14ac:dyDescent="0.25">
      <c r="A2054" s="1">
        <v>4612</v>
      </c>
      <c r="B2054" t="s">
        <v>23</v>
      </c>
      <c r="C2054" t="s">
        <v>28</v>
      </c>
      <c r="D2054" t="s">
        <v>41</v>
      </c>
      <c r="E2054" t="s">
        <v>47</v>
      </c>
      <c r="F2054" t="s">
        <v>73</v>
      </c>
      <c r="G2054" t="s">
        <v>102</v>
      </c>
      <c r="H2054" t="s">
        <v>653</v>
      </c>
      <c r="I2054" t="s">
        <v>86</v>
      </c>
      <c r="J2054" t="s">
        <v>105</v>
      </c>
      <c r="K2054" t="s">
        <v>1277</v>
      </c>
      <c r="L2054" t="s">
        <v>126</v>
      </c>
      <c r="M2054" t="s">
        <v>73</v>
      </c>
      <c r="N2054" t="s">
        <v>74</v>
      </c>
      <c r="O2054" t="s">
        <v>102</v>
      </c>
      <c r="P2054" t="s">
        <v>1005</v>
      </c>
      <c r="Q2054" t="s">
        <v>73</v>
      </c>
      <c r="R2054" t="s">
        <v>1905</v>
      </c>
      <c r="S2054" t="s">
        <v>85</v>
      </c>
      <c r="T2054" t="s">
        <v>131</v>
      </c>
    </row>
    <row r="2055" spans="1:20" x14ac:dyDescent="0.25">
      <c r="A2055" s="1">
        <v>4613</v>
      </c>
      <c r="B2055" t="s">
        <v>23</v>
      </c>
      <c r="C2055" t="s">
        <v>40</v>
      </c>
      <c r="D2055" t="s">
        <v>41</v>
      </c>
      <c r="E2055" t="s">
        <v>42</v>
      </c>
      <c r="F2055" t="s">
        <v>74</v>
      </c>
      <c r="G2055" t="s">
        <v>108</v>
      </c>
      <c r="H2055" t="s">
        <v>1098</v>
      </c>
      <c r="I2055" t="s">
        <v>79</v>
      </c>
      <c r="J2055" t="s">
        <v>111</v>
      </c>
      <c r="K2055" t="s">
        <v>1179</v>
      </c>
      <c r="L2055" t="s">
        <v>1116</v>
      </c>
      <c r="M2055" t="s">
        <v>73</v>
      </c>
      <c r="N2055" t="s">
        <v>126</v>
      </c>
      <c r="O2055" t="s">
        <v>114</v>
      </c>
      <c r="P2055" t="s">
        <v>842</v>
      </c>
      <c r="Q2055" t="s">
        <v>73</v>
      </c>
      <c r="R2055" t="s">
        <v>1665</v>
      </c>
      <c r="S2055" t="s">
        <v>116</v>
      </c>
      <c r="T2055" t="s">
        <v>83</v>
      </c>
    </row>
    <row r="2056" spans="1:20" x14ac:dyDescent="0.25">
      <c r="A2056" s="1">
        <v>4614</v>
      </c>
      <c r="B2056" t="s">
        <v>23</v>
      </c>
      <c r="C2056" t="s">
        <v>29</v>
      </c>
      <c r="D2056" t="s">
        <v>41</v>
      </c>
      <c r="E2056" t="s">
        <v>61</v>
      </c>
      <c r="F2056" t="s">
        <v>73</v>
      </c>
      <c r="G2056" t="s">
        <v>98</v>
      </c>
      <c r="H2056" t="s">
        <v>604</v>
      </c>
      <c r="I2056" t="s">
        <v>103</v>
      </c>
      <c r="J2056" t="s">
        <v>80</v>
      </c>
      <c r="K2056" t="s">
        <v>1076</v>
      </c>
      <c r="L2056" t="s">
        <v>74</v>
      </c>
      <c r="M2056" t="s">
        <v>74</v>
      </c>
      <c r="N2056" t="s">
        <v>117</v>
      </c>
      <c r="O2056" t="s">
        <v>103</v>
      </c>
      <c r="P2056" t="s">
        <v>396</v>
      </c>
      <c r="Q2056" t="s">
        <v>74</v>
      </c>
      <c r="R2056" t="s">
        <v>1640</v>
      </c>
      <c r="S2056" t="s">
        <v>85</v>
      </c>
      <c r="T2056" t="s">
        <v>1116</v>
      </c>
    </row>
    <row r="2057" spans="1:20" x14ac:dyDescent="0.25">
      <c r="A2057" s="1">
        <v>4615</v>
      </c>
      <c r="B2057" t="s">
        <v>23</v>
      </c>
      <c r="C2057" t="s">
        <v>30</v>
      </c>
      <c r="D2057" t="s">
        <v>41</v>
      </c>
      <c r="E2057" t="s">
        <v>64</v>
      </c>
      <c r="F2057" t="s">
        <v>73</v>
      </c>
      <c r="G2057" t="s">
        <v>95</v>
      </c>
      <c r="H2057" t="s">
        <v>463</v>
      </c>
      <c r="I2057" t="s">
        <v>93</v>
      </c>
      <c r="J2057" t="s">
        <v>84</v>
      </c>
      <c r="K2057" t="s">
        <v>1264</v>
      </c>
      <c r="L2057" t="s">
        <v>101</v>
      </c>
      <c r="M2057" t="s">
        <v>74</v>
      </c>
      <c r="N2057" t="s">
        <v>73</v>
      </c>
      <c r="O2057" t="s">
        <v>113</v>
      </c>
      <c r="P2057" t="s">
        <v>905</v>
      </c>
      <c r="Q2057" t="s">
        <v>74</v>
      </c>
      <c r="R2057" t="s">
        <v>1786</v>
      </c>
      <c r="S2057" t="s">
        <v>85</v>
      </c>
      <c r="T2057" t="s">
        <v>76</v>
      </c>
    </row>
    <row r="2058" spans="1:20" x14ac:dyDescent="0.25">
      <c r="A2058" s="1">
        <v>4616</v>
      </c>
      <c r="B2058" t="s">
        <v>23</v>
      </c>
      <c r="C2058" t="s">
        <v>31</v>
      </c>
      <c r="D2058" t="s">
        <v>41</v>
      </c>
      <c r="E2058" t="s">
        <v>68</v>
      </c>
      <c r="F2058" t="s">
        <v>74</v>
      </c>
      <c r="G2058" t="s">
        <v>94</v>
      </c>
      <c r="H2058" t="s">
        <v>932</v>
      </c>
      <c r="I2058" t="s">
        <v>94</v>
      </c>
      <c r="J2058" t="s">
        <v>97</v>
      </c>
      <c r="K2058" t="s">
        <v>1231</v>
      </c>
      <c r="L2058" t="s">
        <v>1116</v>
      </c>
      <c r="M2058" t="s">
        <v>73</v>
      </c>
      <c r="N2058" t="s">
        <v>74</v>
      </c>
      <c r="O2058" t="s">
        <v>95</v>
      </c>
      <c r="P2058" t="s">
        <v>944</v>
      </c>
      <c r="Q2058" t="s">
        <v>73</v>
      </c>
      <c r="R2058" t="s">
        <v>1667</v>
      </c>
      <c r="S2058" t="s">
        <v>75</v>
      </c>
      <c r="T2058" t="s">
        <v>116</v>
      </c>
    </row>
    <row r="2059" spans="1:20" x14ac:dyDescent="0.25">
      <c r="A2059" s="1">
        <v>4617</v>
      </c>
      <c r="B2059" t="s">
        <v>23</v>
      </c>
      <c r="C2059" t="s">
        <v>32</v>
      </c>
      <c r="D2059" t="s">
        <v>41</v>
      </c>
      <c r="E2059" t="s">
        <v>70</v>
      </c>
      <c r="F2059" t="s">
        <v>73</v>
      </c>
      <c r="G2059" t="s">
        <v>79</v>
      </c>
      <c r="H2059" t="s">
        <v>156</v>
      </c>
      <c r="I2059" t="s">
        <v>79</v>
      </c>
      <c r="J2059" t="s">
        <v>118</v>
      </c>
      <c r="K2059" t="s">
        <v>1209</v>
      </c>
      <c r="L2059" t="s">
        <v>74</v>
      </c>
      <c r="M2059" t="s">
        <v>126</v>
      </c>
      <c r="N2059" t="s">
        <v>1116</v>
      </c>
      <c r="O2059" t="s">
        <v>92</v>
      </c>
      <c r="P2059" t="s">
        <v>846</v>
      </c>
      <c r="Q2059" t="s">
        <v>126</v>
      </c>
      <c r="R2059" t="s">
        <v>1993</v>
      </c>
      <c r="S2059" t="s">
        <v>106</v>
      </c>
      <c r="T2059" t="s">
        <v>76</v>
      </c>
    </row>
    <row r="2060" spans="1:20" x14ac:dyDescent="0.25">
      <c r="A2060" s="1">
        <v>4618</v>
      </c>
      <c r="B2060" t="s">
        <v>23</v>
      </c>
      <c r="C2060" t="s">
        <v>33</v>
      </c>
      <c r="D2060" t="s">
        <v>41</v>
      </c>
      <c r="E2060" t="s">
        <v>68</v>
      </c>
      <c r="F2060" t="s">
        <v>73</v>
      </c>
      <c r="G2060" t="s">
        <v>111</v>
      </c>
      <c r="H2060" t="s">
        <v>785</v>
      </c>
      <c r="I2060" t="s">
        <v>93</v>
      </c>
      <c r="J2060" t="s">
        <v>110</v>
      </c>
      <c r="K2060" t="s">
        <v>1347</v>
      </c>
      <c r="L2060" t="s">
        <v>1116</v>
      </c>
      <c r="M2060" t="s">
        <v>126</v>
      </c>
      <c r="N2060" t="s">
        <v>126</v>
      </c>
      <c r="O2060" t="s">
        <v>99</v>
      </c>
      <c r="P2060" t="s">
        <v>93</v>
      </c>
      <c r="Q2060" t="s">
        <v>73</v>
      </c>
      <c r="R2060" t="s">
        <v>1454</v>
      </c>
      <c r="S2060" t="s">
        <v>82</v>
      </c>
      <c r="T2060" t="s">
        <v>83</v>
      </c>
    </row>
    <row r="2061" spans="1:20" x14ac:dyDescent="0.25">
      <c r="A2061" s="1">
        <v>4619</v>
      </c>
      <c r="B2061" t="s">
        <v>23</v>
      </c>
      <c r="C2061" t="s">
        <v>35</v>
      </c>
      <c r="D2061" t="s">
        <v>41</v>
      </c>
      <c r="E2061" t="s">
        <v>58</v>
      </c>
      <c r="F2061" t="s">
        <v>74</v>
      </c>
      <c r="G2061" t="s">
        <v>93</v>
      </c>
      <c r="H2061" t="s">
        <v>931</v>
      </c>
      <c r="I2061" t="s">
        <v>108</v>
      </c>
      <c r="J2061" t="s">
        <v>110</v>
      </c>
      <c r="K2061" t="s">
        <v>1340</v>
      </c>
      <c r="L2061" t="s">
        <v>126</v>
      </c>
      <c r="M2061" t="s">
        <v>73</v>
      </c>
      <c r="N2061" t="s">
        <v>74</v>
      </c>
      <c r="O2061" t="s">
        <v>79</v>
      </c>
      <c r="P2061" t="s">
        <v>250</v>
      </c>
      <c r="Q2061" t="s">
        <v>74</v>
      </c>
      <c r="R2061" t="s">
        <v>2114</v>
      </c>
      <c r="S2061" t="s">
        <v>106</v>
      </c>
      <c r="T2061" t="s">
        <v>117</v>
      </c>
    </row>
    <row r="2062" spans="1:20" x14ac:dyDescent="0.25">
      <c r="A2062" s="1">
        <v>4620</v>
      </c>
      <c r="B2062" t="s">
        <v>23</v>
      </c>
      <c r="C2062" t="s">
        <v>36</v>
      </c>
      <c r="D2062" t="s">
        <v>41</v>
      </c>
      <c r="E2062" t="s">
        <v>67</v>
      </c>
      <c r="F2062" t="s">
        <v>74</v>
      </c>
      <c r="G2062" t="s">
        <v>102</v>
      </c>
      <c r="H2062" t="s">
        <v>812</v>
      </c>
      <c r="I2062" t="s">
        <v>89</v>
      </c>
      <c r="J2062" t="s">
        <v>99</v>
      </c>
      <c r="K2062" t="s">
        <v>877</v>
      </c>
      <c r="L2062" t="s">
        <v>74</v>
      </c>
      <c r="M2062" t="s">
        <v>73</v>
      </c>
      <c r="N2062" t="s">
        <v>101</v>
      </c>
      <c r="O2062" t="s">
        <v>80</v>
      </c>
      <c r="P2062" t="s">
        <v>824</v>
      </c>
      <c r="Q2062" t="s">
        <v>73</v>
      </c>
      <c r="R2062" t="s">
        <v>642</v>
      </c>
      <c r="S2062" t="s">
        <v>116</v>
      </c>
      <c r="T2062" t="s">
        <v>1116</v>
      </c>
    </row>
    <row r="2063" spans="1:20" x14ac:dyDescent="0.25">
      <c r="A2063" s="1">
        <v>4621</v>
      </c>
      <c r="B2063" t="s">
        <v>23</v>
      </c>
      <c r="C2063" t="s">
        <v>37</v>
      </c>
      <c r="D2063" t="s">
        <v>41</v>
      </c>
      <c r="E2063" t="s">
        <v>48</v>
      </c>
      <c r="F2063" t="s">
        <v>74</v>
      </c>
      <c r="G2063" t="s">
        <v>77</v>
      </c>
      <c r="H2063" t="s">
        <v>383</v>
      </c>
      <c r="I2063" t="s">
        <v>79</v>
      </c>
      <c r="J2063" t="s">
        <v>84</v>
      </c>
      <c r="K2063" t="s">
        <v>1268</v>
      </c>
      <c r="L2063" t="s">
        <v>126</v>
      </c>
      <c r="M2063" t="s">
        <v>74</v>
      </c>
      <c r="N2063" t="s">
        <v>74</v>
      </c>
      <c r="O2063" t="s">
        <v>102</v>
      </c>
      <c r="P2063" t="s">
        <v>1085</v>
      </c>
      <c r="Q2063" t="s">
        <v>74</v>
      </c>
      <c r="R2063" t="s">
        <v>1663</v>
      </c>
      <c r="S2063" t="s">
        <v>96</v>
      </c>
      <c r="T2063" t="s">
        <v>87</v>
      </c>
    </row>
    <row r="2064" spans="1:20" x14ac:dyDescent="0.25">
      <c r="A2064" s="1">
        <v>4622</v>
      </c>
      <c r="B2064" t="s">
        <v>23</v>
      </c>
      <c r="C2064" t="s">
        <v>38</v>
      </c>
      <c r="D2064" t="s">
        <v>41</v>
      </c>
      <c r="E2064" t="s">
        <v>69</v>
      </c>
      <c r="F2064" t="s">
        <v>73</v>
      </c>
      <c r="G2064" t="s">
        <v>82</v>
      </c>
      <c r="H2064" t="s">
        <v>348</v>
      </c>
      <c r="I2064" t="s">
        <v>89</v>
      </c>
      <c r="J2064" t="s">
        <v>95</v>
      </c>
      <c r="K2064" t="s">
        <v>910</v>
      </c>
      <c r="L2064" t="s">
        <v>74</v>
      </c>
      <c r="M2064" t="s">
        <v>73</v>
      </c>
      <c r="N2064" t="s">
        <v>131</v>
      </c>
      <c r="O2064" t="s">
        <v>90</v>
      </c>
      <c r="P2064" t="s">
        <v>183</v>
      </c>
      <c r="Q2064" t="s">
        <v>73</v>
      </c>
      <c r="R2064" t="s">
        <v>2115</v>
      </c>
      <c r="S2064" t="s">
        <v>85</v>
      </c>
      <c r="T2064" t="s">
        <v>74</v>
      </c>
    </row>
    <row r="2065" spans="1:20" x14ac:dyDescent="0.25">
      <c r="A2065" s="1">
        <v>4623</v>
      </c>
      <c r="B2065" t="s">
        <v>23</v>
      </c>
      <c r="C2065" t="s">
        <v>39</v>
      </c>
      <c r="D2065" t="s">
        <v>41</v>
      </c>
      <c r="E2065" t="s">
        <v>58</v>
      </c>
      <c r="F2065" t="s">
        <v>73</v>
      </c>
      <c r="G2065" t="s">
        <v>95</v>
      </c>
      <c r="H2065" t="s">
        <v>677</v>
      </c>
      <c r="I2065" t="s">
        <v>113</v>
      </c>
      <c r="J2065" t="s">
        <v>110</v>
      </c>
      <c r="K2065" t="s">
        <v>1358</v>
      </c>
      <c r="L2065" t="s">
        <v>101</v>
      </c>
      <c r="M2065" t="s">
        <v>73</v>
      </c>
      <c r="N2065" t="s">
        <v>74</v>
      </c>
      <c r="O2065" t="s">
        <v>108</v>
      </c>
      <c r="P2065" t="s">
        <v>334</v>
      </c>
      <c r="Q2065" t="s">
        <v>74</v>
      </c>
      <c r="R2065" t="s">
        <v>1831</v>
      </c>
      <c r="S2065" t="s">
        <v>81</v>
      </c>
      <c r="T2065" t="s">
        <v>116</v>
      </c>
    </row>
    <row r="2066" spans="1:20" x14ac:dyDescent="0.25">
      <c r="A2066" s="1">
        <v>4624</v>
      </c>
      <c r="B2066" t="s">
        <v>23</v>
      </c>
      <c r="C2066" t="s">
        <v>24</v>
      </c>
      <c r="D2066" t="s">
        <v>42</v>
      </c>
      <c r="E2066" t="s">
        <v>60</v>
      </c>
      <c r="F2066" t="s">
        <v>73</v>
      </c>
      <c r="G2066" t="s">
        <v>94</v>
      </c>
      <c r="H2066" t="s">
        <v>521</v>
      </c>
      <c r="I2066" t="s">
        <v>117</v>
      </c>
      <c r="J2066" t="s">
        <v>78</v>
      </c>
      <c r="K2066" t="s">
        <v>530</v>
      </c>
      <c r="L2066" t="s">
        <v>74</v>
      </c>
      <c r="M2066" t="s">
        <v>73</v>
      </c>
      <c r="N2066" t="s">
        <v>74</v>
      </c>
      <c r="O2066" t="s">
        <v>105</v>
      </c>
      <c r="P2066" t="s">
        <v>1121</v>
      </c>
      <c r="Q2066" t="s">
        <v>101</v>
      </c>
      <c r="R2066" t="s">
        <v>1974</v>
      </c>
      <c r="S2066" t="s">
        <v>78</v>
      </c>
      <c r="T2066" t="s">
        <v>131</v>
      </c>
    </row>
    <row r="2067" spans="1:20" x14ac:dyDescent="0.25">
      <c r="A2067" s="1">
        <v>4625</v>
      </c>
      <c r="B2067" t="s">
        <v>23</v>
      </c>
      <c r="C2067" t="s">
        <v>25</v>
      </c>
      <c r="D2067" t="s">
        <v>42</v>
      </c>
      <c r="E2067" t="s">
        <v>66</v>
      </c>
      <c r="F2067" t="s">
        <v>74</v>
      </c>
      <c r="G2067" t="s">
        <v>90</v>
      </c>
      <c r="H2067" t="s">
        <v>192</v>
      </c>
      <c r="I2067" t="s">
        <v>94</v>
      </c>
      <c r="J2067" t="s">
        <v>118</v>
      </c>
      <c r="K2067" t="s">
        <v>1129</v>
      </c>
      <c r="L2067" t="s">
        <v>74</v>
      </c>
      <c r="M2067" t="s">
        <v>126</v>
      </c>
      <c r="N2067" t="s">
        <v>101</v>
      </c>
      <c r="O2067" t="s">
        <v>98</v>
      </c>
      <c r="P2067" t="s">
        <v>100</v>
      </c>
      <c r="Q2067" t="s">
        <v>74</v>
      </c>
      <c r="R2067" t="s">
        <v>834</v>
      </c>
      <c r="S2067" t="s">
        <v>81</v>
      </c>
      <c r="T2067" t="s">
        <v>87</v>
      </c>
    </row>
    <row r="2068" spans="1:20" x14ac:dyDescent="0.25">
      <c r="A2068" s="1">
        <v>4626</v>
      </c>
      <c r="B2068" t="s">
        <v>23</v>
      </c>
      <c r="C2068" t="s">
        <v>26</v>
      </c>
      <c r="D2068" t="s">
        <v>42</v>
      </c>
      <c r="E2068" t="s">
        <v>54</v>
      </c>
      <c r="F2068" t="s">
        <v>73</v>
      </c>
      <c r="G2068" t="s">
        <v>86</v>
      </c>
      <c r="H2068" t="s">
        <v>920</v>
      </c>
      <c r="I2068" t="s">
        <v>94</v>
      </c>
      <c r="J2068" t="s">
        <v>97</v>
      </c>
      <c r="K2068" t="s">
        <v>1204</v>
      </c>
      <c r="L2068" t="s">
        <v>126</v>
      </c>
      <c r="M2068" t="s">
        <v>73</v>
      </c>
      <c r="N2068" t="s">
        <v>74</v>
      </c>
      <c r="O2068" t="s">
        <v>77</v>
      </c>
      <c r="P2068" t="s">
        <v>575</v>
      </c>
      <c r="Q2068" t="s">
        <v>74</v>
      </c>
      <c r="R2068" t="s">
        <v>1610</v>
      </c>
      <c r="S2068" t="s">
        <v>117</v>
      </c>
      <c r="T2068" t="s">
        <v>131</v>
      </c>
    </row>
    <row r="2069" spans="1:20" x14ac:dyDescent="0.25">
      <c r="A2069" s="1">
        <v>4627</v>
      </c>
      <c r="B2069" t="s">
        <v>23</v>
      </c>
      <c r="C2069" t="s">
        <v>27</v>
      </c>
      <c r="D2069" t="s">
        <v>42</v>
      </c>
      <c r="E2069" t="s">
        <v>71</v>
      </c>
      <c r="F2069" t="s">
        <v>74</v>
      </c>
      <c r="G2069" t="s">
        <v>77</v>
      </c>
      <c r="H2069" t="s">
        <v>293</v>
      </c>
      <c r="I2069" t="s">
        <v>81</v>
      </c>
      <c r="J2069" t="s">
        <v>86</v>
      </c>
      <c r="K2069" t="s">
        <v>1191</v>
      </c>
      <c r="L2069" t="s">
        <v>101</v>
      </c>
      <c r="M2069" t="s">
        <v>73</v>
      </c>
      <c r="N2069" t="s">
        <v>73</v>
      </c>
      <c r="O2069" t="s">
        <v>93</v>
      </c>
      <c r="P2069" t="s">
        <v>1176</v>
      </c>
      <c r="Q2069" t="s">
        <v>73</v>
      </c>
      <c r="R2069" t="s">
        <v>1423</v>
      </c>
      <c r="S2069" t="s">
        <v>82</v>
      </c>
      <c r="T2069" t="s">
        <v>83</v>
      </c>
    </row>
    <row r="2070" spans="1:20" x14ac:dyDescent="0.25">
      <c r="A2070" s="1">
        <v>4628</v>
      </c>
      <c r="B2070" t="s">
        <v>23</v>
      </c>
      <c r="C2070" t="s">
        <v>28</v>
      </c>
      <c r="D2070" t="s">
        <v>42</v>
      </c>
      <c r="E2070" t="s">
        <v>53</v>
      </c>
      <c r="F2070" t="s">
        <v>73</v>
      </c>
      <c r="G2070" t="s">
        <v>130</v>
      </c>
      <c r="H2070" t="s">
        <v>392</v>
      </c>
      <c r="I2070" t="s">
        <v>94</v>
      </c>
      <c r="J2070" t="s">
        <v>108</v>
      </c>
      <c r="K2070" t="s">
        <v>1399</v>
      </c>
      <c r="L2070" t="s">
        <v>131</v>
      </c>
      <c r="M2070" t="s">
        <v>73</v>
      </c>
      <c r="N2070" t="s">
        <v>73</v>
      </c>
      <c r="O2070" t="s">
        <v>93</v>
      </c>
      <c r="P2070" t="s">
        <v>1200</v>
      </c>
      <c r="Q2070" t="s">
        <v>74</v>
      </c>
      <c r="R2070" t="s">
        <v>95</v>
      </c>
      <c r="S2070" t="s">
        <v>82</v>
      </c>
      <c r="T2070" t="s">
        <v>78</v>
      </c>
    </row>
    <row r="2071" spans="1:20" x14ac:dyDescent="0.25">
      <c r="A2071" s="1">
        <v>4629</v>
      </c>
      <c r="B2071" t="s">
        <v>23</v>
      </c>
      <c r="C2071" t="s">
        <v>40</v>
      </c>
      <c r="D2071" t="s">
        <v>42</v>
      </c>
      <c r="E2071" t="s">
        <v>41</v>
      </c>
      <c r="F2071" t="s">
        <v>73</v>
      </c>
      <c r="G2071" t="s">
        <v>93</v>
      </c>
      <c r="H2071" t="s">
        <v>993</v>
      </c>
      <c r="I2071" t="s">
        <v>86</v>
      </c>
      <c r="J2071" t="s">
        <v>97</v>
      </c>
      <c r="K2071" t="s">
        <v>1350</v>
      </c>
      <c r="L2071" t="s">
        <v>101</v>
      </c>
      <c r="M2071" t="s">
        <v>73</v>
      </c>
      <c r="N2071" t="s">
        <v>73</v>
      </c>
      <c r="O2071" t="s">
        <v>113</v>
      </c>
      <c r="P2071" t="s">
        <v>206</v>
      </c>
      <c r="Q2071" t="s">
        <v>74</v>
      </c>
      <c r="R2071" t="s">
        <v>1413</v>
      </c>
      <c r="S2071" t="s">
        <v>82</v>
      </c>
      <c r="T2071" t="s">
        <v>76</v>
      </c>
    </row>
    <row r="2072" spans="1:20" x14ac:dyDescent="0.25">
      <c r="A2072" s="1">
        <v>4630</v>
      </c>
      <c r="B2072" t="s">
        <v>23</v>
      </c>
      <c r="C2072" t="s">
        <v>29</v>
      </c>
      <c r="D2072" t="s">
        <v>42</v>
      </c>
      <c r="E2072" t="s">
        <v>58</v>
      </c>
      <c r="F2072" t="s">
        <v>74</v>
      </c>
      <c r="G2072" t="s">
        <v>97</v>
      </c>
      <c r="H2072" t="s">
        <v>206</v>
      </c>
      <c r="I2072" t="s">
        <v>102</v>
      </c>
      <c r="J2072" t="s">
        <v>105</v>
      </c>
      <c r="K2072" t="s">
        <v>1307</v>
      </c>
      <c r="L2072" t="s">
        <v>126</v>
      </c>
      <c r="M2072" t="s">
        <v>73</v>
      </c>
      <c r="N2072" t="s">
        <v>73</v>
      </c>
      <c r="O2072" t="s">
        <v>111</v>
      </c>
      <c r="P2072" t="s">
        <v>806</v>
      </c>
      <c r="Q2072" t="s">
        <v>74</v>
      </c>
      <c r="R2072" t="s">
        <v>2009</v>
      </c>
      <c r="S2072" t="s">
        <v>89</v>
      </c>
      <c r="T2072" t="s">
        <v>117</v>
      </c>
    </row>
    <row r="2073" spans="1:20" x14ac:dyDescent="0.25">
      <c r="A2073" s="1">
        <v>4631</v>
      </c>
      <c r="B2073" t="s">
        <v>23</v>
      </c>
      <c r="C2073" t="s">
        <v>30</v>
      </c>
      <c r="D2073" t="s">
        <v>42</v>
      </c>
      <c r="E2073" t="s">
        <v>69</v>
      </c>
      <c r="F2073" t="s">
        <v>74</v>
      </c>
      <c r="G2073" t="s">
        <v>86</v>
      </c>
      <c r="H2073" t="s">
        <v>635</v>
      </c>
      <c r="I2073" t="s">
        <v>96</v>
      </c>
      <c r="J2073" t="s">
        <v>90</v>
      </c>
      <c r="K2073" t="s">
        <v>1225</v>
      </c>
      <c r="L2073" t="s">
        <v>126</v>
      </c>
      <c r="M2073" t="s">
        <v>73</v>
      </c>
      <c r="N2073" t="s">
        <v>126</v>
      </c>
      <c r="O2073" t="s">
        <v>108</v>
      </c>
      <c r="P2073" t="s">
        <v>782</v>
      </c>
      <c r="Q2073" t="s">
        <v>74</v>
      </c>
      <c r="R2073" t="s">
        <v>1740</v>
      </c>
      <c r="S2073" t="s">
        <v>87</v>
      </c>
      <c r="T2073" t="s">
        <v>101</v>
      </c>
    </row>
    <row r="2074" spans="1:20" x14ac:dyDescent="0.25">
      <c r="A2074" s="1">
        <v>4632</v>
      </c>
      <c r="B2074" t="s">
        <v>23</v>
      </c>
      <c r="C2074" t="s">
        <v>32</v>
      </c>
      <c r="D2074" t="s">
        <v>42</v>
      </c>
      <c r="E2074" t="s">
        <v>64</v>
      </c>
      <c r="F2074" t="s">
        <v>73</v>
      </c>
      <c r="G2074" t="s">
        <v>87</v>
      </c>
      <c r="H2074" t="s">
        <v>214</v>
      </c>
      <c r="I2074" t="s">
        <v>108</v>
      </c>
      <c r="J2074" t="s">
        <v>119</v>
      </c>
      <c r="K2074" t="s">
        <v>1188</v>
      </c>
      <c r="L2074" t="s">
        <v>73</v>
      </c>
      <c r="M2074" t="s">
        <v>73</v>
      </c>
      <c r="N2074" t="s">
        <v>83</v>
      </c>
      <c r="O2074" t="s">
        <v>116</v>
      </c>
      <c r="P2074" t="s">
        <v>123</v>
      </c>
      <c r="Q2074" t="s">
        <v>73</v>
      </c>
      <c r="R2074" t="s">
        <v>1416</v>
      </c>
      <c r="S2074" t="s">
        <v>85</v>
      </c>
      <c r="T2074" t="s">
        <v>101</v>
      </c>
    </row>
    <row r="2075" spans="1:20" x14ac:dyDescent="0.25">
      <c r="A2075" s="1">
        <v>4633</v>
      </c>
      <c r="B2075" t="s">
        <v>23</v>
      </c>
      <c r="C2075" t="s">
        <v>33</v>
      </c>
      <c r="D2075" t="s">
        <v>42</v>
      </c>
      <c r="E2075" t="s">
        <v>45</v>
      </c>
      <c r="F2075" t="s">
        <v>73</v>
      </c>
      <c r="G2075" t="s">
        <v>101</v>
      </c>
      <c r="H2075" t="s">
        <v>822</v>
      </c>
      <c r="I2075" t="s">
        <v>95</v>
      </c>
      <c r="J2075" t="s">
        <v>125</v>
      </c>
      <c r="K2075" t="s">
        <v>1170</v>
      </c>
      <c r="L2075" t="s">
        <v>73</v>
      </c>
      <c r="M2075" t="s">
        <v>1116</v>
      </c>
      <c r="N2075" t="s">
        <v>131</v>
      </c>
      <c r="O2075" t="s">
        <v>106</v>
      </c>
      <c r="P2075" t="s">
        <v>734</v>
      </c>
      <c r="Q2075" t="s">
        <v>73</v>
      </c>
      <c r="R2075" t="s">
        <v>1882</v>
      </c>
      <c r="S2075" t="s">
        <v>96</v>
      </c>
      <c r="T2075" t="s">
        <v>126</v>
      </c>
    </row>
    <row r="2076" spans="1:20" x14ac:dyDescent="0.25">
      <c r="A2076" s="1">
        <v>4634</v>
      </c>
      <c r="B2076" t="s">
        <v>23</v>
      </c>
      <c r="C2076" t="s">
        <v>34</v>
      </c>
      <c r="D2076" t="s">
        <v>42</v>
      </c>
      <c r="E2076" t="s">
        <v>70</v>
      </c>
      <c r="F2076" t="s">
        <v>74</v>
      </c>
      <c r="G2076" t="s">
        <v>80</v>
      </c>
      <c r="H2076" t="s">
        <v>807</v>
      </c>
      <c r="I2076" t="s">
        <v>81</v>
      </c>
      <c r="J2076" t="s">
        <v>94</v>
      </c>
      <c r="K2076" t="s">
        <v>1202</v>
      </c>
      <c r="L2076" t="s">
        <v>101</v>
      </c>
      <c r="M2076" t="s">
        <v>126</v>
      </c>
      <c r="N2076" t="s">
        <v>73</v>
      </c>
      <c r="O2076" t="s">
        <v>93</v>
      </c>
      <c r="P2076" t="s">
        <v>910</v>
      </c>
      <c r="Q2076" t="s">
        <v>74</v>
      </c>
      <c r="R2076" t="s">
        <v>1697</v>
      </c>
      <c r="S2076" t="s">
        <v>82</v>
      </c>
      <c r="T2076" t="s">
        <v>83</v>
      </c>
    </row>
    <row r="2077" spans="1:20" x14ac:dyDescent="0.25">
      <c r="A2077" s="1">
        <v>4635</v>
      </c>
      <c r="B2077" t="s">
        <v>23</v>
      </c>
      <c r="C2077" t="s">
        <v>35</v>
      </c>
      <c r="D2077" t="s">
        <v>42</v>
      </c>
      <c r="E2077" t="s">
        <v>64</v>
      </c>
      <c r="F2077" t="s">
        <v>74</v>
      </c>
      <c r="G2077" t="s">
        <v>92</v>
      </c>
      <c r="H2077" t="s">
        <v>849</v>
      </c>
      <c r="I2077" t="s">
        <v>81</v>
      </c>
      <c r="J2077" t="s">
        <v>95</v>
      </c>
      <c r="K2077" t="s">
        <v>1250</v>
      </c>
      <c r="L2077" t="s">
        <v>74</v>
      </c>
      <c r="M2077" t="s">
        <v>73</v>
      </c>
      <c r="N2077" t="s">
        <v>73</v>
      </c>
      <c r="O2077" t="s">
        <v>81</v>
      </c>
      <c r="P2077" t="s">
        <v>949</v>
      </c>
      <c r="Q2077" t="s">
        <v>74</v>
      </c>
      <c r="R2077" t="s">
        <v>1911</v>
      </c>
      <c r="S2077" t="s">
        <v>78</v>
      </c>
      <c r="T2077" t="s">
        <v>126</v>
      </c>
    </row>
    <row r="2078" spans="1:20" x14ac:dyDescent="0.25">
      <c r="A2078" s="1">
        <v>4636</v>
      </c>
      <c r="B2078" t="s">
        <v>23</v>
      </c>
      <c r="C2078" t="s">
        <v>36</v>
      </c>
      <c r="D2078" t="s">
        <v>42</v>
      </c>
      <c r="E2078" t="s">
        <v>45</v>
      </c>
      <c r="F2078" t="s">
        <v>74</v>
      </c>
      <c r="G2078" t="s">
        <v>90</v>
      </c>
      <c r="H2078" t="s">
        <v>847</v>
      </c>
      <c r="I2078" t="s">
        <v>94</v>
      </c>
      <c r="J2078" t="s">
        <v>88</v>
      </c>
      <c r="K2078" t="s">
        <v>1270</v>
      </c>
      <c r="L2078" t="s">
        <v>74</v>
      </c>
      <c r="M2078" t="s">
        <v>126</v>
      </c>
      <c r="N2078" t="s">
        <v>131</v>
      </c>
      <c r="O2078" t="s">
        <v>103</v>
      </c>
      <c r="P2078" t="s">
        <v>544</v>
      </c>
      <c r="Q2078" t="s">
        <v>74</v>
      </c>
      <c r="R2078" t="s">
        <v>1464</v>
      </c>
      <c r="S2078" t="s">
        <v>78</v>
      </c>
      <c r="T2078" t="s">
        <v>101</v>
      </c>
    </row>
    <row r="2079" spans="1:20" x14ac:dyDescent="0.25">
      <c r="A2079" s="1">
        <v>4637</v>
      </c>
      <c r="B2079" t="s">
        <v>23</v>
      </c>
      <c r="C2079" t="s">
        <v>37</v>
      </c>
      <c r="D2079" t="s">
        <v>42</v>
      </c>
      <c r="E2079" t="s">
        <v>68</v>
      </c>
      <c r="F2079" t="s">
        <v>73</v>
      </c>
      <c r="G2079" t="s">
        <v>103</v>
      </c>
      <c r="H2079" t="s">
        <v>755</v>
      </c>
      <c r="I2079" t="s">
        <v>103</v>
      </c>
      <c r="J2079" t="s">
        <v>93</v>
      </c>
      <c r="K2079" t="s">
        <v>1242</v>
      </c>
      <c r="L2079" t="s">
        <v>74</v>
      </c>
      <c r="M2079" t="s">
        <v>73</v>
      </c>
      <c r="N2079" t="s">
        <v>74</v>
      </c>
      <c r="O2079" t="s">
        <v>86</v>
      </c>
      <c r="P2079" t="s">
        <v>726</v>
      </c>
      <c r="Q2079" t="s">
        <v>74</v>
      </c>
      <c r="R2079" t="s">
        <v>1471</v>
      </c>
      <c r="S2079" t="s">
        <v>85</v>
      </c>
      <c r="T2079" t="s">
        <v>1116</v>
      </c>
    </row>
    <row r="2080" spans="1:20" x14ac:dyDescent="0.25">
      <c r="A2080" s="1">
        <v>4638</v>
      </c>
      <c r="B2080" t="s">
        <v>23</v>
      </c>
      <c r="C2080" t="s">
        <v>38</v>
      </c>
      <c r="D2080" t="s">
        <v>42</v>
      </c>
      <c r="E2080" t="s">
        <v>55</v>
      </c>
      <c r="F2080" t="s">
        <v>74</v>
      </c>
      <c r="G2080" t="s">
        <v>85</v>
      </c>
      <c r="H2080" t="s">
        <v>539</v>
      </c>
      <c r="I2080" t="s">
        <v>96</v>
      </c>
      <c r="J2080" t="s">
        <v>107</v>
      </c>
      <c r="K2080" t="s">
        <v>1133</v>
      </c>
      <c r="L2080" t="s">
        <v>74</v>
      </c>
      <c r="M2080" t="s">
        <v>73</v>
      </c>
      <c r="N2080" t="s">
        <v>101</v>
      </c>
      <c r="O2080" t="s">
        <v>77</v>
      </c>
      <c r="P2080" t="s">
        <v>914</v>
      </c>
      <c r="Q2080" t="s">
        <v>73</v>
      </c>
      <c r="R2080" t="s">
        <v>1750</v>
      </c>
      <c r="S2080" t="s">
        <v>96</v>
      </c>
      <c r="T2080" t="s">
        <v>101</v>
      </c>
    </row>
    <row r="2081" spans="1:20" x14ac:dyDescent="0.25">
      <c r="A2081" s="1">
        <v>4639</v>
      </c>
      <c r="B2081" t="s">
        <v>23</v>
      </c>
      <c r="C2081" t="s">
        <v>39</v>
      </c>
      <c r="D2081" t="s">
        <v>42</v>
      </c>
      <c r="E2081" t="s">
        <v>70</v>
      </c>
      <c r="F2081" t="s">
        <v>73</v>
      </c>
      <c r="G2081" t="s">
        <v>103</v>
      </c>
      <c r="H2081" t="s">
        <v>425</v>
      </c>
      <c r="I2081" t="s">
        <v>82</v>
      </c>
      <c r="J2081" t="s">
        <v>77</v>
      </c>
      <c r="K2081" t="s">
        <v>1242</v>
      </c>
      <c r="L2081" t="s">
        <v>126</v>
      </c>
      <c r="M2081" t="s">
        <v>126</v>
      </c>
      <c r="N2081" t="s">
        <v>74</v>
      </c>
      <c r="O2081" t="s">
        <v>98</v>
      </c>
      <c r="P2081" t="s">
        <v>1086</v>
      </c>
      <c r="Q2081" t="s">
        <v>73</v>
      </c>
      <c r="R2081" t="s">
        <v>1729</v>
      </c>
      <c r="S2081" t="s">
        <v>117</v>
      </c>
      <c r="T2081" t="s">
        <v>74</v>
      </c>
    </row>
    <row r="2082" spans="1:20" x14ac:dyDescent="0.25">
      <c r="A2082" s="1">
        <v>4640</v>
      </c>
      <c r="B2082" t="s">
        <v>23</v>
      </c>
      <c r="C2082" t="s">
        <v>24</v>
      </c>
      <c r="D2082" t="s">
        <v>43</v>
      </c>
      <c r="E2082" t="s">
        <v>59</v>
      </c>
      <c r="F2082" t="s">
        <v>73</v>
      </c>
      <c r="G2082" t="s">
        <v>78</v>
      </c>
      <c r="H2082" t="s">
        <v>857</v>
      </c>
      <c r="I2082" t="s">
        <v>106</v>
      </c>
      <c r="J2082" t="s">
        <v>107</v>
      </c>
      <c r="K2082" t="s">
        <v>1186</v>
      </c>
      <c r="L2082" t="s">
        <v>74</v>
      </c>
      <c r="M2082" t="s">
        <v>126</v>
      </c>
      <c r="N2082" t="s">
        <v>101</v>
      </c>
      <c r="O2082" t="s">
        <v>85</v>
      </c>
      <c r="P2082" t="s">
        <v>98</v>
      </c>
      <c r="Q2082" t="s">
        <v>73</v>
      </c>
      <c r="R2082" t="s">
        <v>2275</v>
      </c>
      <c r="S2082" t="s">
        <v>78</v>
      </c>
      <c r="T2082" t="s">
        <v>101</v>
      </c>
    </row>
    <row r="2083" spans="1:20" x14ac:dyDescent="0.25">
      <c r="A2083" s="1">
        <v>4641</v>
      </c>
      <c r="B2083" t="s">
        <v>23</v>
      </c>
      <c r="C2083" t="s">
        <v>25</v>
      </c>
      <c r="D2083" t="s">
        <v>43</v>
      </c>
      <c r="E2083" t="s">
        <v>41</v>
      </c>
      <c r="F2083" t="s">
        <v>74</v>
      </c>
      <c r="G2083" t="s">
        <v>75</v>
      </c>
      <c r="H2083" t="s">
        <v>349</v>
      </c>
      <c r="I2083" t="s">
        <v>114</v>
      </c>
      <c r="J2083" t="s">
        <v>104</v>
      </c>
      <c r="K2083" t="s">
        <v>1211</v>
      </c>
      <c r="L2083" t="s">
        <v>73</v>
      </c>
      <c r="M2083" t="s">
        <v>73</v>
      </c>
      <c r="N2083" t="s">
        <v>101</v>
      </c>
      <c r="O2083" t="s">
        <v>116</v>
      </c>
      <c r="P2083" t="s">
        <v>90</v>
      </c>
      <c r="Q2083" t="s">
        <v>74</v>
      </c>
      <c r="R2083" t="s">
        <v>1952</v>
      </c>
      <c r="S2083" t="s">
        <v>116</v>
      </c>
      <c r="T2083" t="s">
        <v>126</v>
      </c>
    </row>
    <row r="2084" spans="1:20" x14ac:dyDescent="0.25">
      <c r="A2084" s="1">
        <v>4642</v>
      </c>
      <c r="B2084" t="s">
        <v>23</v>
      </c>
      <c r="C2084" t="s">
        <v>26</v>
      </c>
      <c r="D2084" t="s">
        <v>43</v>
      </c>
      <c r="E2084" t="s">
        <v>56</v>
      </c>
      <c r="F2084" t="s">
        <v>73</v>
      </c>
      <c r="G2084" t="s">
        <v>108</v>
      </c>
      <c r="H2084" t="s">
        <v>867</v>
      </c>
      <c r="I2084" t="s">
        <v>86</v>
      </c>
      <c r="J2084" t="s">
        <v>97</v>
      </c>
      <c r="K2084" t="s">
        <v>1375</v>
      </c>
      <c r="L2084" t="s">
        <v>101</v>
      </c>
      <c r="M2084" t="s">
        <v>73</v>
      </c>
      <c r="N2084" t="s">
        <v>74</v>
      </c>
      <c r="O2084" t="s">
        <v>114</v>
      </c>
      <c r="P2084" t="s">
        <v>824</v>
      </c>
      <c r="Q2084" t="s">
        <v>74</v>
      </c>
      <c r="R2084" t="s">
        <v>1767</v>
      </c>
      <c r="S2084" t="s">
        <v>87</v>
      </c>
      <c r="T2084" t="s">
        <v>131</v>
      </c>
    </row>
    <row r="2085" spans="1:20" x14ac:dyDescent="0.25">
      <c r="A2085" s="1">
        <v>4643</v>
      </c>
      <c r="B2085" t="s">
        <v>23</v>
      </c>
      <c r="C2085" t="s">
        <v>27</v>
      </c>
      <c r="D2085" t="s">
        <v>43</v>
      </c>
      <c r="E2085" t="s">
        <v>48</v>
      </c>
      <c r="F2085" t="s">
        <v>74</v>
      </c>
      <c r="G2085" t="s">
        <v>104</v>
      </c>
      <c r="H2085" t="s">
        <v>351</v>
      </c>
      <c r="I2085" t="s">
        <v>90</v>
      </c>
      <c r="J2085" t="s">
        <v>95</v>
      </c>
      <c r="K2085" t="s">
        <v>1348</v>
      </c>
      <c r="L2085" t="s">
        <v>74</v>
      </c>
      <c r="M2085" t="s">
        <v>74</v>
      </c>
      <c r="N2085" t="s">
        <v>74</v>
      </c>
      <c r="O2085" t="s">
        <v>113</v>
      </c>
      <c r="P2085" t="s">
        <v>1242</v>
      </c>
      <c r="Q2085" t="s">
        <v>1116</v>
      </c>
      <c r="R2085" t="s">
        <v>1844</v>
      </c>
      <c r="S2085" t="s">
        <v>82</v>
      </c>
      <c r="T2085" t="s">
        <v>83</v>
      </c>
    </row>
    <row r="2086" spans="1:20" x14ac:dyDescent="0.25">
      <c r="A2086" s="1">
        <v>4644</v>
      </c>
      <c r="B2086" t="s">
        <v>23</v>
      </c>
      <c r="C2086" t="s">
        <v>28</v>
      </c>
      <c r="D2086" t="s">
        <v>43</v>
      </c>
      <c r="E2086" t="s">
        <v>67</v>
      </c>
      <c r="F2086" t="s">
        <v>73</v>
      </c>
      <c r="G2086" t="s">
        <v>102</v>
      </c>
      <c r="H2086" t="s">
        <v>144</v>
      </c>
      <c r="I2086" t="s">
        <v>98</v>
      </c>
      <c r="J2086" t="s">
        <v>95</v>
      </c>
      <c r="K2086" t="s">
        <v>1222</v>
      </c>
      <c r="L2086" t="s">
        <v>74</v>
      </c>
      <c r="M2086" t="s">
        <v>74</v>
      </c>
      <c r="N2086" t="s">
        <v>74</v>
      </c>
      <c r="O2086" t="s">
        <v>99</v>
      </c>
      <c r="P2086" t="s">
        <v>734</v>
      </c>
      <c r="Q2086" t="s">
        <v>74</v>
      </c>
      <c r="R2086" t="s">
        <v>2026</v>
      </c>
      <c r="S2086" t="s">
        <v>87</v>
      </c>
      <c r="T2086" t="s">
        <v>101</v>
      </c>
    </row>
    <row r="2087" spans="1:20" x14ac:dyDescent="0.25">
      <c r="A2087" s="1">
        <v>4645</v>
      </c>
      <c r="B2087" t="s">
        <v>23</v>
      </c>
      <c r="C2087" t="s">
        <v>40</v>
      </c>
      <c r="D2087" t="s">
        <v>43</v>
      </c>
      <c r="E2087" t="s">
        <v>47</v>
      </c>
      <c r="F2087" t="s">
        <v>74</v>
      </c>
      <c r="G2087" t="s">
        <v>75</v>
      </c>
      <c r="H2087" t="s">
        <v>735</v>
      </c>
      <c r="I2087" t="s">
        <v>98</v>
      </c>
      <c r="J2087" t="s">
        <v>91</v>
      </c>
      <c r="K2087" t="s">
        <v>1255</v>
      </c>
      <c r="L2087" t="s">
        <v>73</v>
      </c>
      <c r="M2087" t="s">
        <v>74</v>
      </c>
      <c r="N2087" t="s">
        <v>126</v>
      </c>
      <c r="O2087" t="s">
        <v>96</v>
      </c>
      <c r="P2087" t="s">
        <v>108</v>
      </c>
      <c r="Q2087" t="s">
        <v>74</v>
      </c>
      <c r="R2087" t="s">
        <v>2270</v>
      </c>
      <c r="S2087" t="s">
        <v>116</v>
      </c>
      <c r="T2087" t="s">
        <v>131</v>
      </c>
    </row>
    <row r="2088" spans="1:20" x14ac:dyDescent="0.25">
      <c r="A2088" s="1">
        <v>4646</v>
      </c>
      <c r="B2088" t="s">
        <v>23</v>
      </c>
      <c r="C2088" t="s">
        <v>29</v>
      </c>
      <c r="D2088" t="s">
        <v>43</v>
      </c>
      <c r="E2088" t="s">
        <v>69</v>
      </c>
      <c r="F2088" t="s">
        <v>73</v>
      </c>
      <c r="G2088" t="s">
        <v>89</v>
      </c>
      <c r="H2088" t="s">
        <v>266</v>
      </c>
      <c r="I2088" t="s">
        <v>90</v>
      </c>
      <c r="J2088" t="s">
        <v>88</v>
      </c>
      <c r="K2088" t="s">
        <v>1268</v>
      </c>
      <c r="L2088" t="s">
        <v>74</v>
      </c>
      <c r="M2088" t="s">
        <v>74</v>
      </c>
      <c r="N2088" t="s">
        <v>74</v>
      </c>
      <c r="O2088" t="s">
        <v>92</v>
      </c>
      <c r="P2088" t="s">
        <v>180</v>
      </c>
      <c r="Q2088" t="s">
        <v>73</v>
      </c>
      <c r="R2088" t="s">
        <v>1424</v>
      </c>
      <c r="S2088" t="s">
        <v>75</v>
      </c>
      <c r="T2088" t="s">
        <v>78</v>
      </c>
    </row>
    <row r="2089" spans="1:20" x14ac:dyDescent="0.25">
      <c r="A2089" s="1">
        <v>4647</v>
      </c>
      <c r="B2089" t="s">
        <v>23</v>
      </c>
      <c r="C2089" t="s">
        <v>31</v>
      </c>
      <c r="D2089" t="s">
        <v>43</v>
      </c>
      <c r="E2089" t="s">
        <v>63</v>
      </c>
      <c r="F2089" t="s">
        <v>74</v>
      </c>
      <c r="G2089" t="s">
        <v>90</v>
      </c>
      <c r="H2089" t="s">
        <v>937</v>
      </c>
      <c r="I2089" t="s">
        <v>79</v>
      </c>
      <c r="J2089" t="s">
        <v>119</v>
      </c>
      <c r="K2089" t="s">
        <v>1298</v>
      </c>
      <c r="L2089" t="s">
        <v>74</v>
      </c>
      <c r="M2089" t="s">
        <v>74</v>
      </c>
      <c r="N2089" t="s">
        <v>126</v>
      </c>
      <c r="O2089" t="s">
        <v>75</v>
      </c>
      <c r="P2089" t="s">
        <v>861</v>
      </c>
      <c r="Q2089" t="s">
        <v>74</v>
      </c>
      <c r="R2089" t="s">
        <v>1625</v>
      </c>
      <c r="S2089" t="s">
        <v>82</v>
      </c>
      <c r="T2089" t="s">
        <v>131</v>
      </c>
    </row>
    <row r="2090" spans="1:20" x14ac:dyDescent="0.25">
      <c r="A2090" s="1">
        <v>4648</v>
      </c>
      <c r="B2090" t="s">
        <v>23</v>
      </c>
      <c r="C2090" t="s">
        <v>32</v>
      </c>
      <c r="D2090" t="s">
        <v>43</v>
      </c>
      <c r="E2090" t="s">
        <v>47</v>
      </c>
      <c r="F2090" t="s">
        <v>73</v>
      </c>
      <c r="G2090" t="s">
        <v>82</v>
      </c>
      <c r="H2090" t="s">
        <v>603</v>
      </c>
      <c r="I2090" t="s">
        <v>89</v>
      </c>
      <c r="J2090" t="s">
        <v>79</v>
      </c>
      <c r="K2090" t="s">
        <v>1144</v>
      </c>
      <c r="L2090" t="s">
        <v>74</v>
      </c>
      <c r="M2090" t="s">
        <v>74</v>
      </c>
      <c r="N2090" t="s">
        <v>126</v>
      </c>
      <c r="O2090" t="s">
        <v>104</v>
      </c>
      <c r="P2090" t="s">
        <v>1315</v>
      </c>
      <c r="Q2090" t="s">
        <v>73</v>
      </c>
      <c r="R2090" t="s">
        <v>1743</v>
      </c>
      <c r="S2090" t="s">
        <v>106</v>
      </c>
      <c r="T2090" t="s">
        <v>76</v>
      </c>
    </row>
    <row r="2091" spans="1:20" x14ac:dyDescent="0.25">
      <c r="A2091" s="1">
        <v>4649</v>
      </c>
      <c r="B2091" t="s">
        <v>23</v>
      </c>
      <c r="C2091" t="s">
        <v>33</v>
      </c>
      <c r="D2091" t="s">
        <v>43</v>
      </c>
      <c r="E2091" t="s">
        <v>53</v>
      </c>
      <c r="F2091" t="s">
        <v>74</v>
      </c>
      <c r="G2091" t="s">
        <v>76</v>
      </c>
      <c r="H2091" t="s">
        <v>372</v>
      </c>
      <c r="I2091" t="s">
        <v>81</v>
      </c>
      <c r="J2091" t="s">
        <v>79</v>
      </c>
      <c r="K2091" t="s">
        <v>397</v>
      </c>
      <c r="L2091" t="s">
        <v>73</v>
      </c>
      <c r="M2091" t="s">
        <v>74</v>
      </c>
      <c r="N2091" t="s">
        <v>76</v>
      </c>
      <c r="O2091" t="s">
        <v>90</v>
      </c>
      <c r="P2091" t="s">
        <v>919</v>
      </c>
      <c r="Q2091" t="s">
        <v>74</v>
      </c>
      <c r="R2091" t="s">
        <v>1612</v>
      </c>
      <c r="S2091" t="s">
        <v>78</v>
      </c>
      <c r="T2091" t="s">
        <v>126</v>
      </c>
    </row>
    <row r="2092" spans="1:20" x14ac:dyDescent="0.25">
      <c r="A2092" s="1">
        <v>4650</v>
      </c>
      <c r="B2092" t="s">
        <v>23</v>
      </c>
      <c r="C2092" t="s">
        <v>34</v>
      </c>
      <c r="D2092" t="s">
        <v>43</v>
      </c>
      <c r="E2092" t="s">
        <v>58</v>
      </c>
      <c r="F2092" t="s">
        <v>73</v>
      </c>
      <c r="G2092" t="s">
        <v>83</v>
      </c>
      <c r="H2092" t="s">
        <v>160</v>
      </c>
      <c r="I2092" t="s">
        <v>92</v>
      </c>
      <c r="J2092" t="s">
        <v>97</v>
      </c>
      <c r="K2092" t="s">
        <v>1171</v>
      </c>
      <c r="L2092" t="s">
        <v>73</v>
      </c>
      <c r="M2092" t="s">
        <v>126</v>
      </c>
      <c r="N2092" t="s">
        <v>126</v>
      </c>
      <c r="O2092" t="s">
        <v>87</v>
      </c>
      <c r="P2092" t="s">
        <v>103</v>
      </c>
      <c r="Q2092" t="s">
        <v>73</v>
      </c>
      <c r="R2092" t="s">
        <v>2274</v>
      </c>
      <c r="S2092" t="s">
        <v>87</v>
      </c>
      <c r="T2092" t="s">
        <v>126</v>
      </c>
    </row>
    <row r="2093" spans="1:20" x14ac:dyDescent="0.25">
      <c r="A2093" s="1">
        <v>4651</v>
      </c>
      <c r="B2093" t="s">
        <v>23</v>
      </c>
      <c r="C2093" t="s">
        <v>35</v>
      </c>
      <c r="D2093" t="s">
        <v>43</v>
      </c>
      <c r="E2093" t="s">
        <v>68</v>
      </c>
      <c r="F2093" t="s">
        <v>74</v>
      </c>
      <c r="G2093" t="s">
        <v>75</v>
      </c>
      <c r="H2093" t="s">
        <v>947</v>
      </c>
      <c r="I2093" t="s">
        <v>106</v>
      </c>
      <c r="J2093" t="s">
        <v>98</v>
      </c>
      <c r="K2093" t="s">
        <v>1315</v>
      </c>
      <c r="L2093" t="s">
        <v>74</v>
      </c>
      <c r="M2093" t="s">
        <v>73</v>
      </c>
      <c r="N2093" t="s">
        <v>126</v>
      </c>
      <c r="O2093" t="s">
        <v>113</v>
      </c>
      <c r="P2093" t="s">
        <v>1189</v>
      </c>
      <c r="Q2093" t="s">
        <v>74</v>
      </c>
      <c r="R2093" t="s">
        <v>1836</v>
      </c>
      <c r="S2093" t="s">
        <v>85</v>
      </c>
      <c r="T2093" t="s">
        <v>1116</v>
      </c>
    </row>
    <row r="2094" spans="1:20" x14ac:dyDescent="0.25">
      <c r="A2094" s="1">
        <v>4652</v>
      </c>
      <c r="B2094" t="s">
        <v>23</v>
      </c>
      <c r="C2094" t="s">
        <v>36</v>
      </c>
      <c r="D2094" t="s">
        <v>43</v>
      </c>
      <c r="E2094" t="s">
        <v>44</v>
      </c>
      <c r="F2094" t="s">
        <v>73</v>
      </c>
      <c r="G2094" t="s">
        <v>75</v>
      </c>
      <c r="H2094" t="s">
        <v>735</v>
      </c>
      <c r="I2094" t="s">
        <v>75</v>
      </c>
      <c r="J2094" t="s">
        <v>91</v>
      </c>
      <c r="K2094" t="s">
        <v>1036</v>
      </c>
      <c r="L2094" t="s">
        <v>74</v>
      </c>
      <c r="M2094" t="s">
        <v>73</v>
      </c>
      <c r="N2094" t="s">
        <v>83</v>
      </c>
      <c r="O2094" t="s">
        <v>102</v>
      </c>
      <c r="P2094" t="s">
        <v>817</v>
      </c>
      <c r="Q2094" t="s">
        <v>73</v>
      </c>
      <c r="R2094" t="s">
        <v>1854</v>
      </c>
      <c r="S2094" t="s">
        <v>75</v>
      </c>
      <c r="T2094" t="s">
        <v>1116</v>
      </c>
    </row>
    <row r="2095" spans="1:20" x14ac:dyDescent="0.25">
      <c r="A2095" s="1">
        <v>4653</v>
      </c>
      <c r="B2095" t="s">
        <v>23</v>
      </c>
      <c r="C2095" t="s">
        <v>37</v>
      </c>
      <c r="D2095" t="s">
        <v>43</v>
      </c>
      <c r="E2095" t="s">
        <v>62</v>
      </c>
      <c r="F2095" t="s">
        <v>74</v>
      </c>
      <c r="G2095" t="s">
        <v>98</v>
      </c>
      <c r="H2095" t="s">
        <v>446</v>
      </c>
      <c r="I2095" t="s">
        <v>81</v>
      </c>
      <c r="J2095" t="s">
        <v>107</v>
      </c>
      <c r="K2095" t="s">
        <v>1261</v>
      </c>
      <c r="L2095" t="s">
        <v>126</v>
      </c>
      <c r="M2095" t="s">
        <v>74</v>
      </c>
      <c r="N2095" t="s">
        <v>74</v>
      </c>
      <c r="O2095" t="s">
        <v>77</v>
      </c>
      <c r="P2095" t="s">
        <v>842</v>
      </c>
      <c r="Q2095" t="s">
        <v>73</v>
      </c>
      <c r="R2095" t="s">
        <v>1697</v>
      </c>
      <c r="S2095" t="s">
        <v>96</v>
      </c>
      <c r="T2095" t="s">
        <v>83</v>
      </c>
    </row>
    <row r="2096" spans="1:20" x14ac:dyDescent="0.25">
      <c r="A2096" s="1">
        <v>4654</v>
      </c>
      <c r="B2096" t="s">
        <v>23</v>
      </c>
      <c r="C2096" t="s">
        <v>38</v>
      </c>
      <c r="D2096" t="s">
        <v>43</v>
      </c>
      <c r="E2096" t="s">
        <v>48</v>
      </c>
      <c r="F2096" t="s">
        <v>73</v>
      </c>
      <c r="G2096" t="s">
        <v>106</v>
      </c>
      <c r="H2096" t="s">
        <v>587</v>
      </c>
      <c r="I2096" t="s">
        <v>90</v>
      </c>
      <c r="J2096" t="s">
        <v>108</v>
      </c>
      <c r="K2096" t="s">
        <v>1250</v>
      </c>
      <c r="L2096" t="s">
        <v>126</v>
      </c>
      <c r="M2096" t="s">
        <v>74</v>
      </c>
      <c r="N2096" t="s">
        <v>74</v>
      </c>
      <c r="O2096" t="s">
        <v>99</v>
      </c>
      <c r="P2096" t="s">
        <v>132</v>
      </c>
      <c r="Q2096" t="s">
        <v>73</v>
      </c>
      <c r="R2096" t="s">
        <v>1521</v>
      </c>
      <c r="S2096" t="s">
        <v>85</v>
      </c>
      <c r="T2096" t="s">
        <v>101</v>
      </c>
    </row>
    <row r="2097" spans="1:20" x14ac:dyDescent="0.25">
      <c r="A2097" s="1">
        <v>4655</v>
      </c>
      <c r="B2097" t="s">
        <v>23</v>
      </c>
      <c r="C2097" t="s">
        <v>39</v>
      </c>
      <c r="D2097" t="s">
        <v>43</v>
      </c>
      <c r="E2097" t="s">
        <v>67</v>
      </c>
      <c r="F2097" t="s">
        <v>74</v>
      </c>
      <c r="G2097" t="s">
        <v>78</v>
      </c>
      <c r="H2097" t="s">
        <v>364</v>
      </c>
      <c r="I2097" t="s">
        <v>87</v>
      </c>
      <c r="J2097" t="s">
        <v>114</v>
      </c>
      <c r="K2097" t="s">
        <v>734</v>
      </c>
      <c r="L2097" t="s">
        <v>73</v>
      </c>
      <c r="M2097" t="s">
        <v>73</v>
      </c>
      <c r="N2097" t="s">
        <v>126</v>
      </c>
      <c r="O2097" t="s">
        <v>102</v>
      </c>
      <c r="P2097" t="s">
        <v>183</v>
      </c>
      <c r="Q2097" t="s">
        <v>74</v>
      </c>
      <c r="R2097" t="s">
        <v>2282</v>
      </c>
      <c r="S2097" t="s">
        <v>85</v>
      </c>
      <c r="T2097" t="s">
        <v>131</v>
      </c>
    </row>
    <row r="2098" spans="1:20" x14ac:dyDescent="0.25">
      <c r="A2098" s="1">
        <v>4656</v>
      </c>
      <c r="B2098" t="s">
        <v>23</v>
      </c>
      <c r="C2098" t="s">
        <v>24</v>
      </c>
      <c r="D2098" t="s">
        <v>44</v>
      </c>
      <c r="E2098" t="s">
        <v>62</v>
      </c>
      <c r="F2098" t="s">
        <v>73</v>
      </c>
      <c r="G2098" t="s">
        <v>89</v>
      </c>
      <c r="H2098" t="s">
        <v>239</v>
      </c>
      <c r="I2098" t="s">
        <v>94</v>
      </c>
      <c r="J2098" t="s">
        <v>88</v>
      </c>
      <c r="K2098" t="s">
        <v>1161</v>
      </c>
      <c r="L2098" t="s">
        <v>74</v>
      </c>
      <c r="M2098" t="s">
        <v>73</v>
      </c>
      <c r="N2098" t="s">
        <v>1116</v>
      </c>
      <c r="O2098" t="s">
        <v>98</v>
      </c>
      <c r="P2098" t="s">
        <v>927</v>
      </c>
      <c r="Q2098" t="s">
        <v>73</v>
      </c>
      <c r="R2098" t="s">
        <v>1948</v>
      </c>
      <c r="S2098" t="s">
        <v>75</v>
      </c>
      <c r="T2098" t="s">
        <v>76</v>
      </c>
    </row>
    <row r="2099" spans="1:20" x14ac:dyDescent="0.25">
      <c r="A2099" s="1">
        <v>4657</v>
      </c>
      <c r="B2099" t="s">
        <v>23</v>
      </c>
      <c r="C2099" t="s">
        <v>25</v>
      </c>
      <c r="D2099" t="s">
        <v>44</v>
      </c>
      <c r="E2099" t="s">
        <v>61</v>
      </c>
      <c r="F2099" t="s">
        <v>73</v>
      </c>
      <c r="G2099" t="s">
        <v>96</v>
      </c>
      <c r="H2099" t="s">
        <v>136</v>
      </c>
      <c r="I2099" t="s">
        <v>92</v>
      </c>
      <c r="J2099" t="s">
        <v>110</v>
      </c>
      <c r="K2099" t="s">
        <v>1268</v>
      </c>
      <c r="L2099" t="s">
        <v>74</v>
      </c>
      <c r="M2099" t="s">
        <v>126</v>
      </c>
      <c r="N2099" t="s">
        <v>74</v>
      </c>
      <c r="O2099" t="s">
        <v>90</v>
      </c>
      <c r="P2099" t="s">
        <v>713</v>
      </c>
      <c r="Q2099" t="s">
        <v>74</v>
      </c>
      <c r="R2099" t="s">
        <v>2199</v>
      </c>
      <c r="S2099" t="s">
        <v>85</v>
      </c>
      <c r="T2099" t="s">
        <v>101</v>
      </c>
    </row>
    <row r="2100" spans="1:20" x14ac:dyDescent="0.25">
      <c r="A2100" s="1">
        <v>4658</v>
      </c>
      <c r="B2100" t="s">
        <v>23</v>
      </c>
      <c r="C2100" t="s">
        <v>26</v>
      </c>
      <c r="D2100" t="s">
        <v>44</v>
      </c>
      <c r="E2100" t="s">
        <v>47</v>
      </c>
      <c r="F2100" t="s">
        <v>74</v>
      </c>
      <c r="G2100" t="s">
        <v>75</v>
      </c>
      <c r="H2100" t="s">
        <v>779</v>
      </c>
      <c r="I2100" t="s">
        <v>90</v>
      </c>
      <c r="J2100" t="s">
        <v>111</v>
      </c>
      <c r="K2100" t="s">
        <v>1154</v>
      </c>
      <c r="L2100" t="s">
        <v>74</v>
      </c>
      <c r="M2100" t="s">
        <v>126</v>
      </c>
      <c r="N2100" t="s">
        <v>126</v>
      </c>
      <c r="O2100" t="s">
        <v>99</v>
      </c>
      <c r="P2100" t="s">
        <v>466</v>
      </c>
      <c r="Q2100" t="s">
        <v>74</v>
      </c>
      <c r="R2100" t="s">
        <v>2251</v>
      </c>
      <c r="S2100" t="s">
        <v>116</v>
      </c>
      <c r="T2100" t="s">
        <v>101</v>
      </c>
    </row>
    <row r="2101" spans="1:20" x14ac:dyDescent="0.25">
      <c r="A2101" s="1">
        <v>4659</v>
      </c>
      <c r="B2101" t="s">
        <v>23</v>
      </c>
      <c r="C2101" t="s">
        <v>27</v>
      </c>
      <c r="D2101" t="s">
        <v>44</v>
      </c>
      <c r="E2101" t="s">
        <v>63</v>
      </c>
      <c r="F2101" t="s">
        <v>74</v>
      </c>
      <c r="G2101" t="s">
        <v>89</v>
      </c>
      <c r="H2101" t="s">
        <v>339</v>
      </c>
      <c r="I2101" t="s">
        <v>81</v>
      </c>
      <c r="J2101" t="s">
        <v>91</v>
      </c>
      <c r="K2101" t="s">
        <v>1144</v>
      </c>
      <c r="L2101" t="s">
        <v>73</v>
      </c>
      <c r="M2101" t="s">
        <v>74</v>
      </c>
      <c r="N2101" t="s">
        <v>73</v>
      </c>
      <c r="O2101" t="s">
        <v>102</v>
      </c>
      <c r="P2101" t="s">
        <v>861</v>
      </c>
      <c r="Q2101" t="s">
        <v>74</v>
      </c>
      <c r="R2101" t="s">
        <v>1670</v>
      </c>
      <c r="S2101" t="s">
        <v>81</v>
      </c>
      <c r="T2101" t="s">
        <v>131</v>
      </c>
    </row>
    <row r="2102" spans="1:20" x14ac:dyDescent="0.25">
      <c r="A2102" s="1">
        <v>4660</v>
      </c>
      <c r="B2102" t="s">
        <v>23</v>
      </c>
      <c r="C2102" t="s">
        <v>28</v>
      </c>
      <c r="D2102" t="s">
        <v>44</v>
      </c>
      <c r="E2102" t="s">
        <v>71</v>
      </c>
      <c r="F2102" t="s">
        <v>73</v>
      </c>
      <c r="G2102" t="s">
        <v>76</v>
      </c>
      <c r="H2102" t="s">
        <v>730</v>
      </c>
      <c r="I2102" t="s">
        <v>82</v>
      </c>
      <c r="J2102" t="s">
        <v>103</v>
      </c>
      <c r="K2102" t="s">
        <v>1144</v>
      </c>
      <c r="L2102" t="s">
        <v>73</v>
      </c>
      <c r="M2102" t="s">
        <v>73</v>
      </c>
      <c r="N2102" t="s">
        <v>131</v>
      </c>
      <c r="O2102" t="s">
        <v>86</v>
      </c>
      <c r="P2102" t="s">
        <v>206</v>
      </c>
      <c r="Q2102" t="s">
        <v>74</v>
      </c>
      <c r="R2102" t="s">
        <v>835</v>
      </c>
      <c r="S2102" t="s">
        <v>96</v>
      </c>
      <c r="T2102" t="s">
        <v>1116</v>
      </c>
    </row>
    <row r="2103" spans="1:20" x14ac:dyDescent="0.25">
      <c r="A2103" s="1">
        <v>4661</v>
      </c>
      <c r="B2103" t="s">
        <v>23</v>
      </c>
      <c r="C2103" t="s">
        <v>29</v>
      </c>
      <c r="D2103" t="s">
        <v>44</v>
      </c>
      <c r="E2103" t="s">
        <v>59</v>
      </c>
      <c r="F2103" t="s">
        <v>74</v>
      </c>
      <c r="G2103" t="s">
        <v>98</v>
      </c>
      <c r="H2103" t="s">
        <v>427</v>
      </c>
      <c r="I2103" t="s">
        <v>102</v>
      </c>
      <c r="J2103" t="s">
        <v>80</v>
      </c>
      <c r="K2103" t="s">
        <v>1312</v>
      </c>
      <c r="L2103" t="s">
        <v>74</v>
      </c>
      <c r="M2103" t="s">
        <v>74</v>
      </c>
      <c r="N2103" t="s">
        <v>74</v>
      </c>
      <c r="O2103" t="s">
        <v>79</v>
      </c>
      <c r="P2103" t="s">
        <v>681</v>
      </c>
      <c r="Q2103" t="s">
        <v>126</v>
      </c>
      <c r="R2103" t="s">
        <v>1985</v>
      </c>
      <c r="S2103" t="s">
        <v>82</v>
      </c>
      <c r="T2103" t="s">
        <v>76</v>
      </c>
    </row>
    <row r="2104" spans="1:20" x14ac:dyDescent="0.25">
      <c r="A2104" s="1">
        <v>4662</v>
      </c>
      <c r="B2104" t="s">
        <v>23</v>
      </c>
      <c r="C2104" t="s">
        <v>30</v>
      </c>
      <c r="D2104" t="s">
        <v>44</v>
      </c>
      <c r="E2104" t="s">
        <v>66</v>
      </c>
      <c r="F2104" t="s">
        <v>74</v>
      </c>
      <c r="G2104" t="s">
        <v>95</v>
      </c>
      <c r="H2104" t="s">
        <v>224</v>
      </c>
      <c r="I2104" t="s">
        <v>75</v>
      </c>
      <c r="J2104" t="s">
        <v>77</v>
      </c>
      <c r="K2104" t="s">
        <v>1119</v>
      </c>
      <c r="L2104" t="s">
        <v>74</v>
      </c>
      <c r="M2104" t="s">
        <v>73</v>
      </c>
      <c r="N2104" t="s">
        <v>101</v>
      </c>
      <c r="O2104" t="s">
        <v>88</v>
      </c>
      <c r="P2104" t="s">
        <v>1174</v>
      </c>
      <c r="Q2104" t="s">
        <v>101</v>
      </c>
      <c r="R2104" t="s">
        <v>2125</v>
      </c>
      <c r="S2104" t="s">
        <v>106</v>
      </c>
      <c r="T2104" t="s">
        <v>117</v>
      </c>
    </row>
    <row r="2105" spans="1:20" x14ac:dyDescent="0.25">
      <c r="A2105" s="1">
        <v>4663</v>
      </c>
      <c r="B2105" t="s">
        <v>23</v>
      </c>
      <c r="C2105" t="s">
        <v>31</v>
      </c>
      <c r="D2105" t="s">
        <v>44</v>
      </c>
      <c r="E2105" t="s">
        <v>72</v>
      </c>
      <c r="F2105" t="s">
        <v>74</v>
      </c>
      <c r="G2105" t="s">
        <v>87</v>
      </c>
      <c r="H2105" t="s">
        <v>570</v>
      </c>
      <c r="I2105" t="s">
        <v>106</v>
      </c>
      <c r="J2105" t="s">
        <v>103</v>
      </c>
      <c r="K2105" t="s">
        <v>995</v>
      </c>
      <c r="L2105" t="s">
        <v>73</v>
      </c>
      <c r="M2105" t="s">
        <v>73</v>
      </c>
      <c r="N2105" t="s">
        <v>1116</v>
      </c>
      <c r="O2105" t="s">
        <v>102</v>
      </c>
      <c r="P2105" t="s">
        <v>772</v>
      </c>
      <c r="Q2105" t="s">
        <v>73</v>
      </c>
      <c r="R2105" t="s">
        <v>2034</v>
      </c>
      <c r="S2105" t="s">
        <v>116</v>
      </c>
      <c r="T2105" t="s">
        <v>126</v>
      </c>
    </row>
    <row r="2106" spans="1:20" x14ac:dyDescent="0.25">
      <c r="A2106" s="1">
        <v>4664</v>
      </c>
      <c r="B2106" t="s">
        <v>23</v>
      </c>
      <c r="C2106" t="s">
        <v>32</v>
      </c>
      <c r="D2106" t="s">
        <v>44</v>
      </c>
      <c r="E2106" t="s">
        <v>48</v>
      </c>
      <c r="F2106" t="s">
        <v>73</v>
      </c>
      <c r="G2106" t="s">
        <v>99</v>
      </c>
      <c r="H2106" t="s">
        <v>569</v>
      </c>
      <c r="I2106" t="s">
        <v>92</v>
      </c>
      <c r="J2106" t="s">
        <v>105</v>
      </c>
      <c r="K2106" t="s">
        <v>1187</v>
      </c>
      <c r="L2106" t="s">
        <v>126</v>
      </c>
      <c r="M2106" t="s">
        <v>73</v>
      </c>
      <c r="N2106" t="s">
        <v>126</v>
      </c>
      <c r="O2106" t="s">
        <v>92</v>
      </c>
      <c r="P2106" t="s">
        <v>1006</v>
      </c>
      <c r="Q2106" t="s">
        <v>73</v>
      </c>
      <c r="R2106" t="s">
        <v>1443</v>
      </c>
      <c r="S2106" t="s">
        <v>116</v>
      </c>
      <c r="T2106" t="s">
        <v>1116</v>
      </c>
    </row>
    <row r="2107" spans="1:20" x14ac:dyDescent="0.25">
      <c r="A2107" s="1">
        <v>4665</v>
      </c>
      <c r="B2107" t="s">
        <v>23</v>
      </c>
      <c r="C2107" t="s">
        <v>33</v>
      </c>
      <c r="D2107" t="s">
        <v>44</v>
      </c>
      <c r="E2107" t="s">
        <v>59</v>
      </c>
      <c r="F2107" t="s">
        <v>73</v>
      </c>
      <c r="G2107" t="s">
        <v>90</v>
      </c>
      <c r="H2107" t="s">
        <v>663</v>
      </c>
      <c r="I2107" t="s">
        <v>107</v>
      </c>
      <c r="J2107" t="s">
        <v>110</v>
      </c>
      <c r="K2107" t="s">
        <v>1244</v>
      </c>
      <c r="L2107" t="s">
        <v>73</v>
      </c>
      <c r="M2107" t="s">
        <v>73</v>
      </c>
      <c r="N2107" t="s">
        <v>76</v>
      </c>
      <c r="O2107" t="s">
        <v>82</v>
      </c>
      <c r="P2107" t="s">
        <v>102</v>
      </c>
      <c r="Q2107" t="s">
        <v>126</v>
      </c>
      <c r="R2107" t="s">
        <v>1590</v>
      </c>
      <c r="S2107" t="s">
        <v>96</v>
      </c>
      <c r="T2107" t="s">
        <v>1116</v>
      </c>
    </row>
    <row r="2108" spans="1:20" x14ac:dyDescent="0.25">
      <c r="A2108" s="1">
        <v>4666</v>
      </c>
      <c r="B2108" t="s">
        <v>23</v>
      </c>
      <c r="C2108" t="s">
        <v>34</v>
      </c>
      <c r="D2108" t="s">
        <v>44</v>
      </c>
      <c r="E2108" t="s">
        <v>50</v>
      </c>
      <c r="F2108" t="s">
        <v>74</v>
      </c>
      <c r="G2108" t="s">
        <v>101</v>
      </c>
      <c r="H2108" t="s">
        <v>1108</v>
      </c>
      <c r="I2108" t="s">
        <v>78</v>
      </c>
      <c r="J2108" t="s">
        <v>114</v>
      </c>
      <c r="K2108" t="s">
        <v>100</v>
      </c>
      <c r="L2108" t="s">
        <v>73</v>
      </c>
      <c r="M2108" t="s">
        <v>74</v>
      </c>
      <c r="N2108" t="s">
        <v>1116</v>
      </c>
      <c r="O2108" t="s">
        <v>75</v>
      </c>
      <c r="P2108" t="s">
        <v>473</v>
      </c>
      <c r="Q2108" t="s">
        <v>73</v>
      </c>
      <c r="R2108" t="s">
        <v>1726</v>
      </c>
      <c r="S2108" t="s">
        <v>116</v>
      </c>
      <c r="T2108" t="s">
        <v>126</v>
      </c>
    </row>
    <row r="2109" spans="1:20" x14ac:dyDescent="0.25">
      <c r="A2109" s="1">
        <v>4667</v>
      </c>
      <c r="B2109" t="s">
        <v>23</v>
      </c>
      <c r="C2109" t="s">
        <v>35</v>
      </c>
      <c r="D2109" t="s">
        <v>44</v>
      </c>
      <c r="E2109" t="s">
        <v>49</v>
      </c>
      <c r="F2109" t="s">
        <v>73</v>
      </c>
      <c r="G2109" t="s">
        <v>106</v>
      </c>
      <c r="H2109" t="s">
        <v>171</v>
      </c>
      <c r="I2109" t="s">
        <v>107</v>
      </c>
      <c r="J2109" t="s">
        <v>100</v>
      </c>
      <c r="K2109" t="s">
        <v>1228</v>
      </c>
      <c r="L2109" t="s">
        <v>126</v>
      </c>
      <c r="M2109" t="s">
        <v>74</v>
      </c>
      <c r="N2109" t="s">
        <v>1116</v>
      </c>
      <c r="O2109" t="s">
        <v>99</v>
      </c>
      <c r="P2109" t="s">
        <v>842</v>
      </c>
      <c r="Q2109" t="s">
        <v>73</v>
      </c>
      <c r="R2109" t="s">
        <v>457</v>
      </c>
      <c r="S2109" t="s">
        <v>82</v>
      </c>
      <c r="T2109" t="s">
        <v>76</v>
      </c>
    </row>
    <row r="2110" spans="1:20" x14ac:dyDescent="0.25">
      <c r="A2110" s="1">
        <v>4668</v>
      </c>
      <c r="B2110" t="s">
        <v>23</v>
      </c>
      <c r="C2110" t="s">
        <v>36</v>
      </c>
      <c r="D2110" t="s">
        <v>44</v>
      </c>
      <c r="E2110" t="s">
        <v>43</v>
      </c>
      <c r="F2110" t="s">
        <v>74</v>
      </c>
      <c r="G2110" t="s">
        <v>77</v>
      </c>
      <c r="H2110" t="s">
        <v>821</v>
      </c>
      <c r="I2110" t="s">
        <v>89</v>
      </c>
      <c r="J2110" t="s">
        <v>114</v>
      </c>
      <c r="K2110" t="s">
        <v>281</v>
      </c>
      <c r="L2110" t="s">
        <v>101</v>
      </c>
      <c r="M2110" t="s">
        <v>74</v>
      </c>
      <c r="N2110" t="s">
        <v>74</v>
      </c>
      <c r="O2110" t="s">
        <v>108</v>
      </c>
      <c r="P2110" t="s">
        <v>846</v>
      </c>
      <c r="Q2110" t="s">
        <v>73</v>
      </c>
      <c r="R2110" t="s">
        <v>1781</v>
      </c>
      <c r="S2110" t="s">
        <v>116</v>
      </c>
      <c r="T2110" t="s">
        <v>101</v>
      </c>
    </row>
    <row r="2111" spans="1:20" x14ac:dyDescent="0.25">
      <c r="A2111" s="1">
        <v>4669</v>
      </c>
      <c r="B2111" t="s">
        <v>23</v>
      </c>
      <c r="C2111" t="s">
        <v>37</v>
      </c>
      <c r="D2111" t="s">
        <v>44</v>
      </c>
      <c r="E2111" t="s">
        <v>67</v>
      </c>
      <c r="F2111" t="s">
        <v>73</v>
      </c>
      <c r="G2111" t="s">
        <v>78</v>
      </c>
      <c r="H2111" t="s">
        <v>1045</v>
      </c>
      <c r="I2111" t="s">
        <v>102</v>
      </c>
      <c r="J2111" t="s">
        <v>105</v>
      </c>
      <c r="K2111" t="s">
        <v>1127</v>
      </c>
      <c r="L2111" t="s">
        <v>74</v>
      </c>
      <c r="M2111" t="s">
        <v>1116</v>
      </c>
      <c r="N2111" t="s">
        <v>1116</v>
      </c>
      <c r="O2111" t="s">
        <v>96</v>
      </c>
      <c r="P2111" t="s">
        <v>122</v>
      </c>
      <c r="Q2111" t="s">
        <v>73</v>
      </c>
      <c r="R2111" t="s">
        <v>1547</v>
      </c>
      <c r="S2111" t="s">
        <v>82</v>
      </c>
      <c r="T2111" t="s">
        <v>131</v>
      </c>
    </row>
    <row r="2112" spans="1:20" x14ac:dyDescent="0.25">
      <c r="A2112" s="1">
        <v>4670</v>
      </c>
      <c r="B2112" t="s">
        <v>23</v>
      </c>
      <c r="C2112" t="s">
        <v>38</v>
      </c>
      <c r="D2112" t="s">
        <v>44</v>
      </c>
      <c r="E2112" t="s">
        <v>63</v>
      </c>
      <c r="F2112" t="s">
        <v>73</v>
      </c>
      <c r="G2112" t="s">
        <v>77</v>
      </c>
      <c r="H2112" t="s">
        <v>885</v>
      </c>
      <c r="I2112" t="s">
        <v>92</v>
      </c>
      <c r="J2112" t="s">
        <v>108</v>
      </c>
      <c r="K2112" t="s">
        <v>1257</v>
      </c>
      <c r="L2112" t="s">
        <v>74</v>
      </c>
      <c r="M2112" t="s">
        <v>73</v>
      </c>
      <c r="N2112" t="s">
        <v>73</v>
      </c>
      <c r="O2112" t="s">
        <v>80</v>
      </c>
      <c r="P2112" t="s">
        <v>1299</v>
      </c>
      <c r="Q2112" t="s">
        <v>74</v>
      </c>
      <c r="R2112" t="s">
        <v>2055</v>
      </c>
      <c r="S2112" t="s">
        <v>96</v>
      </c>
      <c r="T2112" t="s">
        <v>76</v>
      </c>
    </row>
    <row r="2113" spans="1:20" x14ac:dyDescent="0.25">
      <c r="A2113" s="1">
        <v>4671</v>
      </c>
      <c r="B2113" t="s">
        <v>23</v>
      </c>
      <c r="C2113" t="s">
        <v>39</v>
      </c>
      <c r="D2113" t="s">
        <v>44</v>
      </c>
      <c r="E2113" t="s">
        <v>62</v>
      </c>
      <c r="F2113" t="s">
        <v>74</v>
      </c>
      <c r="G2113" t="s">
        <v>82</v>
      </c>
      <c r="H2113" t="s">
        <v>505</v>
      </c>
      <c r="I2113" t="s">
        <v>102</v>
      </c>
      <c r="J2113" t="s">
        <v>111</v>
      </c>
      <c r="K2113" t="s">
        <v>1180</v>
      </c>
      <c r="L2113" t="s">
        <v>74</v>
      </c>
      <c r="M2113" t="s">
        <v>74</v>
      </c>
      <c r="N2113" t="s">
        <v>126</v>
      </c>
      <c r="O2113" t="s">
        <v>86</v>
      </c>
      <c r="P2113" t="s">
        <v>849</v>
      </c>
      <c r="Q2113" t="s">
        <v>73</v>
      </c>
      <c r="R2113" t="s">
        <v>1762</v>
      </c>
      <c r="S2113" t="s">
        <v>96</v>
      </c>
      <c r="T2113" t="s">
        <v>131</v>
      </c>
    </row>
    <row r="2114" spans="1:20" x14ac:dyDescent="0.25">
      <c r="A2114" s="1">
        <v>4672</v>
      </c>
      <c r="B2114" t="s">
        <v>23</v>
      </c>
      <c r="C2114" t="s">
        <v>24</v>
      </c>
      <c r="D2114" t="s">
        <v>45</v>
      </c>
      <c r="E2114" t="s">
        <v>58</v>
      </c>
      <c r="F2114" t="s">
        <v>74</v>
      </c>
      <c r="G2114" t="s">
        <v>79</v>
      </c>
      <c r="H2114" t="s">
        <v>643</v>
      </c>
      <c r="I2114" t="s">
        <v>102</v>
      </c>
      <c r="J2114" t="s">
        <v>91</v>
      </c>
      <c r="K2114" t="s">
        <v>1227</v>
      </c>
      <c r="L2114" t="s">
        <v>74</v>
      </c>
      <c r="M2114" t="s">
        <v>74</v>
      </c>
      <c r="N2114" t="s">
        <v>74</v>
      </c>
      <c r="O2114" t="s">
        <v>107</v>
      </c>
      <c r="P2114" t="s">
        <v>1200</v>
      </c>
      <c r="Q2114" t="s">
        <v>126</v>
      </c>
      <c r="R2114" t="s">
        <v>1541</v>
      </c>
      <c r="S2114" t="s">
        <v>75</v>
      </c>
      <c r="T2114" t="s">
        <v>87</v>
      </c>
    </row>
    <row r="2115" spans="1:20" x14ac:dyDescent="0.25">
      <c r="A2115" s="1">
        <v>4673</v>
      </c>
      <c r="B2115" t="s">
        <v>23</v>
      </c>
      <c r="C2115" t="s">
        <v>25</v>
      </c>
      <c r="D2115" t="s">
        <v>45</v>
      </c>
      <c r="E2115" t="s">
        <v>70</v>
      </c>
      <c r="F2115" t="s">
        <v>74</v>
      </c>
      <c r="G2115" t="s">
        <v>90</v>
      </c>
      <c r="H2115" t="s">
        <v>361</v>
      </c>
      <c r="I2115" t="s">
        <v>89</v>
      </c>
      <c r="J2115" t="s">
        <v>114</v>
      </c>
      <c r="K2115" t="s">
        <v>1177</v>
      </c>
      <c r="L2115" t="s">
        <v>74</v>
      </c>
      <c r="M2115" t="s">
        <v>73</v>
      </c>
      <c r="N2115" t="s">
        <v>101</v>
      </c>
      <c r="O2115" t="s">
        <v>95</v>
      </c>
      <c r="P2115" t="s">
        <v>544</v>
      </c>
      <c r="Q2115" t="s">
        <v>74</v>
      </c>
      <c r="R2115" t="s">
        <v>1778</v>
      </c>
      <c r="S2115" t="s">
        <v>85</v>
      </c>
      <c r="T2115" t="s">
        <v>126</v>
      </c>
    </row>
    <row r="2116" spans="1:20" x14ac:dyDescent="0.25">
      <c r="A2116" s="1">
        <v>4674</v>
      </c>
      <c r="B2116" t="s">
        <v>23</v>
      </c>
      <c r="C2116" t="s">
        <v>26</v>
      </c>
      <c r="D2116" t="s">
        <v>45</v>
      </c>
      <c r="E2116" t="s">
        <v>41</v>
      </c>
      <c r="F2116" t="s">
        <v>73</v>
      </c>
      <c r="G2116" t="s">
        <v>90</v>
      </c>
      <c r="H2116" t="s">
        <v>709</v>
      </c>
      <c r="I2116" t="s">
        <v>79</v>
      </c>
      <c r="J2116" t="s">
        <v>84</v>
      </c>
      <c r="K2116" t="s">
        <v>772</v>
      </c>
      <c r="L2116" t="s">
        <v>126</v>
      </c>
      <c r="M2116" t="s">
        <v>126</v>
      </c>
      <c r="N2116" t="s">
        <v>117</v>
      </c>
      <c r="O2116" t="s">
        <v>103</v>
      </c>
      <c r="P2116" t="s">
        <v>1018</v>
      </c>
      <c r="Q2116" t="s">
        <v>73</v>
      </c>
      <c r="R2116" t="s">
        <v>1500</v>
      </c>
      <c r="S2116" t="s">
        <v>75</v>
      </c>
      <c r="T2116" t="s">
        <v>87</v>
      </c>
    </row>
    <row r="2117" spans="1:20" x14ac:dyDescent="0.25">
      <c r="A2117" s="1">
        <v>4675</v>
      </c>
      <c r="B2117" t="s">
        <v>23</v>
      </c>
      <c r="C2117" t="s">
        <v>27</v>
      </c>
      <c r="D2117" t="s">
        <v>45</v>
      </c>
      <c r="E2117" t="s">
        <v>53</v>
      </c>
      <c r="F2117" t="s">
        <v>73</v>
      </c>
      <c r="G2117" t="s">
        <v>78</v>
      </c>
      <c r="H2117" t="s">
        <v>132</v>
      </c>
      <c r="I2117" t="s">
        <v>98</v>
      </c>
      <c r="J2117" t="s">
        <v>93</v>
      </c>
      <c r="K2117" t="s">
        <v>1047</v>
      </c>
      <c r="L2117" t="s">
        <v>73</v>
      </c>
      <c r="M2117" t="s">
        <v>74</v>
      </c>
      <c r="N2117" t="s">
        <v>83</v>
      </c>
      <c r="O2117" t="s">
        <v>103</v>
      </c>
      <c r="P2117" t="s">
        <v>1086</v>
      </c>
      <c r="Q2117" t="s">
        <v>74</v>
      </c>
      <c r="R2117" t="s">
        <v>1903</v>
      </c>
      <c r="S2117" t="s">
        <v>116</v>
      </c>
      <c r="T2117" t="s">
        <v>1116</v>
      </c>
    </row>
    <row r="2118" spans="1:20" x14ac:dyDescent="0.25">
      <c r="A2118" s="1">
        <v>4676</v>
      </c>
      <c r="B2118" t="s">
        <v>23</v>
      </c>
      <c r="C2118" t="s">
        <v>28</v>
      </c>
      <c r="D2118" t="s">
        <v>45</v>
      </c>
      <c r="E2118" t="s">
        <v>55</v>
      </c>
      <c r="F2118" t="s">
        <v>74</v>
      </c>
      <c r="G2118" t="s">
        <v>86</v>
      </c>
      <c r="H2118" t="s">
        <v>485</v>
      </c>
      <c r="I2118" t="s">
        <v>92</v>
      </c>
      <c r="J2118" t="s">
        <v>109</v>
      </c>
      <c r="K2118" t="s">
        <v>1305</v>
      </c>
      <c r="L2118" t="s">
        <v>126</v>
      </c>
      <c r="M2118" t="s">
        <v>73</v>
      </c>
      <c r="N2118" t="s">
        <v>126</v>
      </c>
      <c r="O2118" t="s">
        <v>95</v>
      </c>
      <c r="P2118" t="s">
        <v>1118</v>
      </c>
      <c r="Q2118" t="s">
        <v>74</v>
      </c>
      <c r="R2118" t="s">
        <v>1530</v>
      </c>
      <c r="S2118" t="s">
        <v>82</v>
      </c>
      <c r="T2118" t="s">
        <v>83</v>
      </c>
    </row>
    <row r="2119" spans="1:20" x14ac:dyDescent="0.25">
      <c r="A2119" s="1">
        <v>4677</v>
      </c>
      <c r="B2119" t="s">
        <v>23</v>
      </c>
      <c r="C2119" t="s">
        <v>40</v>
      </c>
      <c r="D2119" t="s">
        <v>45</v>
      </c>
      <c r="E2119" t="s">
        <v>70</v>
      </c>
      <c r="F2119" t="s">
        <v>73</v>
      </c>
      <c r="G2119" t="s">
        <v>92</v>
      </c>
      <c r="H2119" t="s">
        <v>913</v>
      </c>
      <c r="I2119" t="s">
        <v>79</v>
      </c>
      <c r="J2119" t="s">
        <v>128</v>
      </c>
      <c r="K2119" t="s">
        <v>1199</v>
      </c>
      <c r="L2119" t="s">
        <v>74</v>
      </c>
      <c r="M2119" t="s">
        <v>131</v>
      </c>
      <c r="N2119" t="s">
        <v>76</v>
      </c>
      <c r="O2119" t="s">
        <v>96</v>
      </c>
      <c r="P2119" t="s">
        <v>112</v>
      </c>
      <c r="Q2119" t="s">
        <v>126</v>
      </c>
      <c r="R2119" t="s">
        <v>2088</v>
      </c>
      <c r="S2119" t="s">
        <v>106</v>
      </c>
      <c r="T2119" t="s">
        <v>131</v>
      </c>
    </row>
    <row r="2120" spans="1:20" x14ac:dyDescent="0.25">
      <c r="A2120" s="1">
        <v>4678</v>
      </c>
      <c r="B2120" t="s">
        <v>23</v>
      </c>
      <c r="C2120" t="s">
        <v>30</v>
      </c>
      <c r="D2120" t="s">
        <v>45</v>
      </c>
      <c r="E2120" t="s">
        <v>68</v>
      </c>
      <c r="F2120" t="s">
        <v>73</v>
      </c>
      <c r="G2120" t="s">
        <v>122</v>
      </c>
      <c r="H2120" t="s">
        <v>653</v>
      </c>
      <c r="I2120" t="s">
        <v>81</v>
      </c>
      <c r="J2120" t="s">
        <v>103</v>
      </c>
      <c r="K2120" t="s">
        <v>1076</v>
      </c>
      <c r="L2120" t="s">
        <v>126</v>
      </c>
      <c r="M2120" t="s">
        <v>74</v>
      </c>
      <c r="N2120" t="s">
        <v>101</v>
      </c>
      <c r="O2120" t="s">
        <v>105</v>
      </c>
      <c r="P2120" t="s">
        <v>1212</v>
      </c>
      <c r="Q2120" t="s">
        <v>131</v>
      </c>
      <c r="R2120" t="s">
        <v>1644</v>
      </c>
      <c r="S2120" t="s">
        <v>78</v>
      </c>
      <c r="T2120" t="s">
        <v>131</v>
      </c>
    </row>
    <row r="2121" spans="1:20" x14ac:dyDescent="0.25">
      <c r="A2121" s="1">
        <v>4679</v>
      </c>
      <c r="B2121" t="s">
        <v>23</v>
      </c>
      <c r="C2121" t="s">
        <v>31</v>
      </c>
      <c r="D2121" t="s">
        <v>45</v>
      </c>
      <c r="E2121" t="s">
        <v>71</v>
      </c>
      <c r="F2121" t="s">
        <v>74</v>
      </c>
      <c r="G2121" t="s">
        <v>90</v>
      </c>
      <c r="H2121" t="s">
        <v>141</v>
      </c>
      <c r="I2121" t="s">
        <v>86</v>
      </c>
      <c r="J2121" t="s">
        <v>91</v>
      </c>
      <c r="K2121" t="s">
        <v>1231</v>
      </c>
      <c r="L2121" t="s">
        <v>74</v>
      </c>
      <c r="M2121" t="s">
        <v>126</v>
      </c>
      <c r="N2121" t="s">
        <v>1116</v>
      </c>
      <c r="O2121" t="s">
        <v>98</v>
      </c>
      <c r="P2121" t="s">
        <v>1018</v>
      </c>
      <c r="Q2121" t="s">
        <v>126</v>
      </c>
      <c r="R2121" t="s">
        <v>2029</v>
      </c>
      <c r="S2121" t="s">
        <v>78</v>
      </c>
      <c r="T2121" t="s">
        <v>101</v>
      </c>
    </row>
    <row r="2122" spans="1:20" x14ac:dyDescent="0.25">
      <c r="A2122" s="1">
        <v>4680</v>
      </c>
      <c r="B2122" t="s">
        <v>23</v>
      </c>
      <c r="C2122" t="s">
        <v>32</v>
      </c>
      <c r="D2122" t="s">
        <v>45</v>
      </c>
      <c r="E2122" t="s">
        <v>52</v>
      </c>
      <c r="F2122" t="s">
        <v>73</v>
      </c>
      <c r="G2122" t="s">
        <v>77</v>
      </c>
      <c r="H2122" t="s">
        <v>292</v>
      </c>
      <c r="I2122" t="s">
        <v>75</v>
      </c>
      <c r="J2122" t="s">
        <v>113</v>
      </c>
      <c r="K2122" t="s">
        <v>1324</v>
      </c>
      <c r="L2122" t="s">
        <v>73</v>
      </c>
      <c r="M2122" t="s">
        <v>73</v>
      </c>
      <c r="N2122" t="s">
        <v>126</v>
      </c>
      <c r="O2122" t="s">
        <v>86</v>
      </c>
      <c r="P2122" t="s">
        <v>1238</v>
      </c>
      <c r="Q2122" t="s">
        <v>101</v>
      </c>
      <c r="R2122" t="s">
        <v>1776</v>
      </c>
      <c r="S2122" t="s">
        <v>87</v>
      </c>
      <c r="T2122" t="s">
        <v>1116</v>
      </c>
    </row>
    <row r="2123" spans="1:20" x14ac:dyDescent="0.25">
      <c r="A2123" s="1">
        <v>4681</v>
      </c>
      <c r="B2123" t="s">
        <v>23</v>
      </c>
      <c r="C2123" t="s">
        <v>33</v>
      </c>
      <c r="D2123" t="s">
        <v>45</v>
      </c>
      <c r="E2123" t="s">
        <v>42</v>
      </c>
      <c r="F2123" t="s">
        <v>74</v>
      </c>
      <c r="G2123" t="s">
        <v>113</v>
      </c>
      <c r="H2123" t="s">
        <v>807</v>
      </c>
      <c r="I2123" t="s">
        <v>103</v>
      </c>
      <c r="J2123" t="s">
        <v>107</v>
      </c>
      <c r="K2123" t="s">
        <v>1221</v>
      </c>
      <c r="L2123" t="s">
        <v>74</v>
      </c>
      <c r="M2123" t="s">
        <v>73</v>
      </c>
      <c r="N2123" t="s">
        <v>101</v>
      </c>
      <c r="O2123" t="s">
        <v>92</v>
      </c>
      <c r="P2123" t="s">
        <v>128</v>
      </c>
      <c r="Q2123" t="s">
        <v>74</v>
      </c>
      <c r="R2123" t="s">
        <v>1878</v>
      </c>
      <c r="S2123" t="s">
        <v>96</v>
      </c>
      <c r="T2123" t="s">
        <v>83</v>
      </c>
    </row>
    <row r="2124" spans="1:20" x14ac:dyDescent="0.25">
      <c r="A2124" s="1">
        <v>4682</v>
      </c>
      <c r="B2124" t="s">
        <v>23</v>
      </c>
      <c r="C2124" t="s">
        <v>34</v>
      </c>
      <c r="D2124" t="s">
        <v>45</v>
      </c>
      <c r="E2124" t="s">
        <v>64</v>
      </c>
      <c r="F2124" t="s">
        <v>73</v>
      </c>
      <c r="G2124" t="s">
        <v>93</v>
      </c>
      <c r="H2124" t="s">
        <v>318</v>
      </c>
      <c r="I2124" t="s">
        <v>79</v>
      </c>
      <c r="J2124" t="s">
        <v>91</v>
      </c>
      <c r="K2124" t="s">
        <v>1204</v>
      </c>
      <c r="L2124" t="s">
        <v>101</v>
      </c>
      <c r="M2124" t="s">
        <v>74</v>
      </c>
      <c r="N2124" t="s">
        <v>126</v>
      </c>
      <c r="O2124" t="s">
        <v>81</v>
      </c>
      <c r="P2124" t="s">
        <v>846</v>
      </c>
      <c r="Q2124" t="s">
        <v>74</v>
      </c>
      <c r="R2124" t="s">
        <v>1798</v>
      </c>
      <c r="S2124" t="s">
        <v>78</v>
      </c>
      <c r="T2124" t="s">
        <v>1116</v>
      </c>
    </row>
    <row r="2125" spans="1:20" x14ac:dyDescent="0.25">
      <c r="A2125" s="1">
        <v>4683</v>
      </c>
      <c r="B2125" t="s">
        <v>23</v>
      </c>
      <c r="C2125" t="s">
        <v>35</v>
      </c>
      <c r="D2125" t="s">
        <v>45</v>
      </c>
      <c r="E2125" t="s">
        <v>72</v>
      </c>
      <c r="F2125" t="s">
        <v>74</v>
      </c>
      <c r="G2125" t="s">
        <v>113</v>
      </c>
      <c r="H2125" t="s">
        <v>736</v>
      </c>
      <c r="I2125" t="s">
        <v>82</v>
      </c>
      <c r="J2125" t="s">
        <v>114</v>
      </c>
      <c r="K2125" t="s">
        <v>260</v>
      </c>
      <c r="L2125" t="s">
        <v>73</v>
      </c>
      <c r="M2125" t="s">
        <v>73</v>
      </c>
      <c r="N2125" t="s">
        <v>131</v>
      </c>
      <c r="O2125" t="s">
        <v>79</v>
      </c>
      <c r="P2125" t="s">
        <v>1285</v>
      </c>
      <c r="Q2125" t="s">
        <v>101</v>
      </c>
      <c r="R2125" t="s">
        <v>1935</v>
      </c>
      <c r="S2125" t="s">
        <v>116</v>
      </c>
      <c r="T2125" t="s">
        <v>101</v>
      </c>
    </row>
    <row r="2126" spans="1:20" x14ac:dyDescent="0.25">
      <c r="A2126" s="1">
        <v>4684</v>
      </c>
      <c r="B2126" t="s">
        <v>23</v>
      </c>
      <c r="C2126" t="s">
        <v>36</v>
      </c>
      <c r="D2126" t="s">
        <v>45</v>
      </c>
      <c r="E2126" t="s">
        <v>42</v>
      </c>
      <c r="F2126" t="s">
        <v>73</v>
      </c>
      <c r="G2126" t="s">
        <v>104</v>
      </c>
      <c r="H2126" t="s">
        <v>770</v>
      </c>
      <c r="I2126" t="s">
        <v>90</v>
      </c>
      <c r="J2126" t="s">
        <v>93</v>
      </c>
      <c r="K2126" t="s">
        <v>1137</v>
      </c>
      <c r="L2126" t="s">
        <v>126</v>
      </c>
      <c r="M2126" t="s">
        <v>73</v>
      </c>
      <c r="N2126" t="s">
        <v>74</v>
      </c>
      <c r="O2126" t="s">
        <v>107</v>
      </c>
      <c r="P2126" t="s">
        <v>1164</v>
      </c>
      <c r="Q2126" t="s">
        <v>126</v>
      </c>
      <c r="R2126" t="s">
        <v>1500</v>
      </c>
      <c r="S2126" t="s">
        <v>85</v>
      </c>
      <c r="T2126" t="s">
        <v>131</v>
      </c>
    </row>
    <row r="2127" spans="1:20" x14ac:dyDescent="0.25">
      <c r="A2127" s="1">
        <v>4685</v>
      </c>
      <c r="B2127" t="s">
        <v>23</v>
      </c>
      <c r="C2127" t="s">
        <v>37</v>
      </c>
      <c r="D2127" t="s">
        <v>45</v>
      </c>
      <c r="E2127" t="s">
        <v>69</v>
      </c>
      <c r="F2127" t="s">
        <v>74</v>
      </c>
      <c r="G2127" t="s">
        <v>79</v>
      </c>
      <c r="H2127" t="s">
        <v>938</v>
      </c>
      <c r="I2127" t="s">
        <v>90</v>
      </c>
      <c r="J2127" t="s">
        <v>86</v>
      </c>
      <c r="K2127" t="s">
        <v>1205</v>
      </c>
      <c r="L2127" t="s">
        <v>126</v>
      </c>
      <c r="M2127" t="s">
        <v>74</v>
      </c>
      <c r="N2127" t="s">
        <v>126</v>
      </c>
      <c r="O2127" t="s">
        <v>93</v>
      </c>
      <c r="P2127" t="s">
        <v>1168</v>
      </c>
      <c r="Q2127" t="s">
        <v>126</v>
      </c>
      <c r="R2127" t="s">
        <v>1442</v>
      </c>
      <c r="S2127" t="s">
        <v>78</v>
      </c>
      <c r="T2127" t="s">
        <v>1116</v>
      </c>
    </row>
    <row r="2128" spans="1:20" x14ac:dyDescent="0.25">
      <c r="A2128" s="1">
        <v>4686</v>
      </c>
      <c r="B2128" t="s">
        <v>23</v>
      </c>
      <c r="C2128" t="s">
        <v>38</v>
      </c>
      <c r="D2128" t="s">
        <v>45</v>
      </c>
      <c r="E2128" t="s">
        <v>54</v>
      </c>
      <c r="F2128" t="s">
        <v>73</v>
      </c>
      <c r="G2128" t="s">
        <v>105</v>
      </c>
      <c r="H2128" t="s">
        <v>611</v>
      </c>
      <c r="I2128" t="s">
        <v>96</v>
      </c>
      <c r="J2128" t="s">
        <v>86</v>
      </c>
      <c r="K2128" t="s">
        <v>180</v>
      </c>
      <c r="L2128" t="s">
        <v>73</v>
      </c>
      <c r="M2128" t="s">
        <v>73</v>
      </c>
      <c r="N2128" t="s">
        <v>101</v>
      </c>
      <c r="O2128" t="s">
        <v>107</v>
      </c>
      <c r="P2128" t="s">
        <v>1174</v>
      </c>
      <c r="Q2128" t="s">
        <v>101</v>
      </c>
      <c r="R2128" t="s">
        <v>1492</v>
      </c>
      <c r="S2128" t="s">
        <v>116</v>
      </c>
      <c r="T2128" t="s">
        <v>1116</v>
      </c>
    </row>
    <row r="2129" spans="1:20" x14ac:dyDescent="0.25">
      <c r="A2129" s="1">
        <v>4687</v>
      </c>
      <c r="B2129" t="s">
        <v>23</v>
      </c>
      <c r="C2129" t="s">
        <v>39</v>
      </c>
      <c r="D2129" t="s">
        <v>45</v>
      </c>
      <c r="E2129" t="s">
        <v>64</v>
      </c>
      <c r="F2129" t="s">
        <v>74</v>
      </c>
      <c r="G2129" t="s">
        <v>112</v>
      </c>
      <c r="H2129" t="s">
        <v>791</v>
      </c>
      <c r="I2129" t="s">
        <v>90</v>
      </c>
      <c r="J2129" t="s">
        <v>95</v>
      </c>
      <c r="K2129" t="s">
        <v>1266</v>
      </c>
      <c r="L2129" t="s">
        <v>101</v>
      </c>
      <c r="M2129" t="s">
        <v>73</v>
      </c>
      <c r="N2129" t="s">
        <v>74</v>
      </c>
      <c r="O2129" t="s">
        <v>80</v>
      </c>
      <c r="P2129" t="s">
        <v>914</v>
      </c>
      <c r="Q2129" t="s">
        <v>126</v>
      </c>
      <c r="R2129" t="s">
        <v>1965</v>
      </c>
      <c r="S2129" t="s">
        <v>116</v>
      </c>
      <c r="T2129" t="s">
        <v>1116</v>
      </c>
    </row>
    <row r="2130" spans="1:20" x14ac:dyDescent="0.25">
      <c r="A2130" s="1">
        <v>4688</v>
      </c>
      <c r="B2130" t="s">
        <v>23</v>
      </c>
      <c r="C2130" t="s">
        <v>24</v>
      </c>
      <c r="D2130" t="s">
        <v>46</v>
      </c>
      <c r="E2130" t="s">
        <v>52</v>
      </c>
      <c r="F2130" t="s">
        <v>74</v>
      </c>
      <c r="G2130" t="s">
        <v>78</v>
      </c>
      <c r="H2130" t="s">
        <v>888</v>
      </c>
      <c r="I2130" t="s">
        <v>81</v>
      </c>
      <c r="J2130" t="s">
        <v>79</v>
      </c>
      <c r="K2130" t="s">
        <v>1200</v>
      </c>
      <c r="L2130" t="s">
        <v>74</v>
      </c>
      <c r="M2130" t="s">
        <v>73</v>
      </c>
      <c r="N2130" t="s">
        <v>131</v>
      </c>
      <c r="O2130" t="s">
        <v>103</v>
      </c>
      <c r="P2130" t="s">
        <v>129</v>
      </c>
      <c r="Q2130" t="s">
        <v>73</v>
      </c>
      <c r="R2130" t="s">
        <v>1910</v>
      </c>
      <c r="S2130" t="s">
        <v>85</v>
      </c>
      <c r="T2130" t="s">
        <v>126</v>
      </c>
    </row>
    <row r="2131" spans="1:20" x14ac:dyDescent="0.25">
      <c r="A2131" s="1">
        <v>4689</v>
      </c>
      <c r="B2131" t="s">
        <v>23</v>
      </c>
      <c r="C2131" t="s">
        <v>25</v>
      </c>
      <c r="D2131" t="s">
        <v>46</v>
      </c>
      <c r="E2131" t="s">
        <v>50</v>
      </c>
      <c r="F2131" t="s">
        <v>73</v>
      </c>
      <c r="G2131" t="s">
        <v>96</v>
      </c>
      <c r="H2131" t="s">
        <v>317</v>
      </c>
      <c r="I2131" t="s">
        <v>80</v>
      </c>
      <c r="J2131" t="s">
        <v>125</v>
      </c>
      <c r="K2131" t="s">
        <v>1306</v>
      </c>
      <c r="L2131" t="s">
        <v>74</v>
      </c>
      <c r="M2131" t="s">
        <v>74</v>
      </c>
      <c r="N2131" t="s">
        <v>126</v>
      </c>
      <c r="O2131" t="s">
        <v>77</v>
      </c>
      <c r="P2131" t="s">
        <v>806</v>
      </c>
      <c r="Q2131" t="s">
        <v>73</v>
      </c>
      <c r="R2131" t="s">
        <v>2094</v>
      </c>
      <c r="S2131" t="s">
        <v>96</v>
      </c>
      <c r="T2131" t="s">
        <v>101</v>
      </c>
    </row>
    <row r="2132" spans="1:20" x14ac:dyDescent="0.25">
      <c r="A2132" s="1">
        <v>4690</v>
      </c>
      <c r="B2132" t="s">
        <v>23</v>
      </c>
      <c r="C2132" t="s">
        <v>26</v>
      </c>
      <c r="D2132" t="s">
        <v>46</v>
      </c>
      <c r="E2132" t="s">
        <v>72</v>
      </c>
      <c r="F2132" t="s">
        <v>73</v>
      </c>
      <c r="G2132" t="s">
        <v>106</v>
      </c>
      <c r="H2132" t="s">
        <v>283</v>
      </c>
      <c r="I2132" t="s">
        <v>79</v>
      </c>
      <c r="J2132" t="s">
        <v>84</v>
      </c>
      <c r="K2132" t="s">
        <v>1313</v>
      </c>
      <c r="L2132" t="s">
        <v>126</v>
      </c>
      <c r="M2132" t="s">
        <v>101</v>
      </c>
      <c r="N2132" t="s">
        <v>1116</v>
      </c>
      <c r="O2132" t="s">
        <v>98</v>
      </c>
      <c r="P2132" t="s">
        <v>537</v>
      </c>
      <c r="Q2132" t="s">
        <v>73</v>
      </c>
      <c r="R2132" t="s">
        <v>660</v>
      </c>
      <c r="S2132" t="s">
        <v>87</v>
      </c>
      <c r="T2132" t="s">
        <v>101</v>
      </c>
    </row>
    <row r="2133" spans="1:20" x14ac:dyDescent="0.25">
      <c r="A2133" s="1">
        <v>4691</v>
      </c>
      <c r="B2133" t="s">
        <v>23</v>
      </c>
      <c r="C2133" t="s">
        <v>27</v>
      </c>
      <c r="D2133" t="s">
        <v>46</v>
      </c>
      <c r="E2133" t="s">
        <v>60</v>
      </c>
      <c r="F2133" t="s">
        <v>74</v>
      </c>
      <c r="G2133" t="s">
        <v>83</v>
      </c>
      <c r="H2133" t="s">
        <v>701</v>
      </c>
      <c r="I2133" t="s">
        <v>86</v>
      </c>
      <c r="J2133" t="s">
        <v>111</v>
      </c>
      <c r="K2133" t="s">
        <v>1147</v>
      </c>
      <c r="L2133" t="s">
        <v>73</v>
      </c>
      <c r="M2133" t="s">
        <v>73</v>
      </c>
      <c r="N2133" t="s">
        <v>83</v>
      </c>
      <c r="O2133" t="s">
        <v>89</v>
      </c>
      <c r="P2133" t="s">
        <v>104</v>
      </c>
      <c r="Q2133" t="s">
        <v>74</v>
      </c>
      <c r="R2133" t="s">
        <v>1623</v>
      </c>
      <c r="S2133" t="s">
        <v>82</v>
      </c>
      <c r="T2133" t="s">
        <v>131</v>
      </c>
    </row>
    <row r="2134" spans="1:20" x14ac:dyDescent="0.25">
      <c r="A2134" s="1">
        <v>4692</v>
      </c>
      <c r="B2134" t="s">
        <v>23</v>
      </c>
      <c r="C2134" t="s">
        <v>28</v>
      </c>
      <c r="D2134" t="s">
        <v>46</v>
      </c>
      <c r="E2134" t="s">
        <v>65</v>
      </c>
      <c r="F2134" t="s">
        <v>73</v>
      </c>
      <c r="G2134" t="s">
        <v>77</v>
      </c>
      <c r="H2134" t="s">
        <v>1106</v>
      </c>
      <c r="I2134" t="s">
        <v>114</v>
      </c>
      <c r="J2134" t="s">
        <v>107</v>
      </c>
      <c r="K2134" t="s">
        <v>1149</v>
      </c>
      <c r="L2134" t="s">
        <v>73</v>
      </c>
      <c r="M2134" t="s">
        <v>73</v>
      </c>
      <c r="N2134" t="s">
        <v>73</v>
      </c>
      <c r="O2134" t="s">
        <v>91</v>
      </c>
      <c r="P2134" t="s">
        <v>1219</v>
      </c>
      <c r="Q2134" t="s">
        <v>101</v>
      </c>
      <c r="R2134" t="s">
        <v>1823</v>
      </c>
      <c r="S2134" t="s">
        <v>85</v>
      </c>
      <c r="T2134" t="s">
        <v>83</v>
      </c>
    </row>
    <row r="2135" spans="1:20" x14ac:dyDescent="0.25">
      <c r="A2135" s="1">
        <v>4693</v>
      </c>
      <c r="B2135" t="s">
        <v>23</v>
      </c>
      <c r="C2135" t="s">
        <v>29</v>
      </c>
      <c r="D2135" t="s">
        <v>46</v>
      </c>
      <c r="E2135" t="s">
        <v>64</v>
      </c>
      <c r="F2135" t="s">
        <v>74</v>
      </c>
      <c r="G2135" t="s">
        <v>111</v>
      </c>
      <c r="H2135" t="s">
        <v>544</v>
      </c>
      <c r="I2135" t="s">
        <v>102</v>
      </c>
      <c r="J2135" t="s">
        <v>105</v>
      </c>
      <c r="K2135" t="s">
        <v>1278</v>
      </c>
      <c r="L2135" t="s">
        <v>126</v>
      </c>
      <c r="M2135" t="s">
        <v>73</v>
      </c>
      <c r="N2135" t="s">
        <v>74</v>
      </c>
      <c r="O2135" t="s">
        <v>80</v>
      </c>
      <c r="P2135" t="s">
        <v>782</v>
      </c>
      <c r="Q2135" t="s">
        <v>126</v>
      </c>
      <c r="R2135" t="s">
        <v>2280</v>
      </c>
      <c r="S2135" t="s">
        <v>106</v>
      </c>
      <c r="T2135" t="s">
        <v>76</v>
      </c>
    </row>
    <row r="2136" spans="1:20" x14ac:dyDescent="0.25">
      <c r="A2136" s="1">
        <v>4694</v>
      </c>
      <c r="B2136" t="s">
        <v>23</v>
      </c>
      <c r="C2136" t="s">
        <v>30</v>
      </c>
      <c r="D2136" t="s">
        <v>46</v>
      </c>
      <c r="E2136" t="s">
        <v>57</v>
      </c>
      <c r="F2136" t="s">
        <v>74</v>
      </c>
      <c r="G2136" t="s">
        <v>75</v>
      </c>
      <c r="H2136" t="s">
        <v>179</v>
      </c>
      <c r="I2136" t="s">
        <v>99</v>
      </c>
      <c r="J2136" t="s">
        <v>113</v>
      </c>
      <c r="K2136" t="s">
        <v>1190</v>
      </c>
      <c r="L2136" t="s">
        <v>74</v>
      </c>
      <c r="M2136" t="s">
        <v>74</v>
      </c>
      <c r="N2136" t="s">
        <v>74</v>
      </c>
      <c r="O2136" t="s">
        <v>85</v>
      </c>
      <c r="P2136" t="s">
        <v>111</v>
      </c>
      <c r="Q2136" t="s">
        <v>74</v>
      </c>
      <c r="R2136" t="s">
        <v>103</v>
      </c>
      <c r="S2136" t="s">
        <v>78</v>
      </c>
      <c r="T2136" t="s">
        <v>126</v>
      </c>
    </row>
    <row r="2137" spans="1:20" x14ac:dyDescent="0.25">
      <c r="A2137" s="1">
        <v>4695</v>
      </c>
      <c r="B2137" t="s">
        <v>23</v>
      </c>
      <c r="C2137" t="s">
        <v>31</v>
      </c>
      <c r="D2137" t="s">
        <v>46</v>
      </c>
      <c r="E2137" t="s">
        <v>66</v>
      </c>
      <c r="F2137" t="s">
        <v>73</v>
      </c>
      <c r="G2137" t="s">
        <v>103</v>
      </c>
      <c r="H2137" t="s">
        <v>139</v>
      </c>
      <c r="I2137" t="s">
        <v>92</v>
      </c>
      <c r="J2137" t="s">
        <v>91</v>
      </c>
      <c r="K2137" t="s">
        <v>1191</v>
      </c>
      <c r="L2137" t="s">
        <v>74</v>
      </c>
      <c r="M2137" t="s">
        <v>73</v>
      </c>
      <c r="N2137" t="s">
        <v>1116</v>
      </c>
      <c r="O2137" t="s">
        <v>80</v>
      </c>
      <c r="P2137" t="s">
        <v>1125</v>
      </c>
      <c r="Q2137" t="s">
        <v>74</v>
      </c>
      <c r="R2137" t="s">
        <v>443</v>
      </c>
      <c r="S2137" t="s">
        <v>81</v>
      </c>
      <c r="T2137" t="s">
        <v>117</v>
      </c>
    </row>
    <row r="2138" spans="1:20" x14ac:dyDescent="0.25">
      <c r="A2138" s="1">
        <v>4696</v>
      </c>
      <c r="B2138" t="s">
        <v>23</v>
      </c>
      <c r="C2138" t="s">
        <v>32</v>
      </c>
      <c r="D2138" t="s">
        <v>46</v>
      </c>
      <c r="E2138" t="s">
        <v>51</v>
      </c>
      <c r="F2138" t="s">
        <v>74</v>
      </c>
      <c r="G2138" t="s">
        <v>82</v>
      </c>
      <c r="H2138" t="s">
        <v>481</v>
      </c>
      <c r="I2138" t="s">
        <v>86</v>
      </c>
      <c r="J2138" t="s">
        <v>119</v>
      </c>
      <c r="K2138" t="s">
        <v>1132</v>
      </c>
      <c r="L2138" t="s">
        <v>74</v>
      </c>
      <c r="M2138" t="s">
        <v>74</v>
      </c>
      <c r="N2138" t="s">
        <v>126</v>
      </c>
      <c r="O2138" t="s">
        <v>86</v>
      </c>
      <c r="P2138" t="s">
        <v>894</v>
      </c>
      <c r="Q2138" t="s">
        <v>73</v>
      </c>
      <c r="R2138" t="s">
        <v>642</v>
      </c>
      <c r="S2138" t="s">
        <v>81</v>
      </c>
      <c r="T2138" t="s">
        <v>76</v>
      </c>
    </row>
    <row r="2139" spans="1:20" x14ac:dyDescent="0.25">
      <c r="A2139" s="1">
        <v>4697</v>
      </c>
      <c r="B2139" t="s">
        <v>23</v>
      </c>
      <c r="C2139" t="s">
        <v>33</v>
      </c>
      <c r="D2139" t="s">
        <v>46</v>
      </c>
      <c r="E2139" t="s">
        <v>58</v>
      </c>
      <c r="F2139" t="s">
        <v>73</v>
      </c>
      <c r="G2139" t="s">
        <v>75</v>
      </c>
      <c r="H2139" t="s">
        <v>769</v>
      </c>
      <c r="I2139" t="s">
        <v>116</v>
      </c>
      <c r="J2139" t="s">
        <v>81</v>
      </c>
      <c r="K2139" t="s">
        <v>1133</v>
      </c>
      <c r="L2139" t="s">
        <v>73</v>
      </c>
      <c r="M2139" t="s">
        <v>74</v>
      </c>
      <c r="N2139" t="s">
        <v>73</v>
      </c>
      <c r="O2139" t="s">
        <v>93</v>
      </c>
      <c r="P2139" t="s">
        <v>397</v>
      </c>
      <c r="Q2139" t="s">
        <v>126</v>
      </c>
      <c r="R2139" t="s">
        <v>1767</v>
      </c>
      <c r="S2139" t="s">
        <v>78</v>
      </c>
      <c r="T2139" t="s">
        <v>101</v>
      </c>
    </row>
    <row r="2140" spans="1:20" x14ac:dyDescent="0.25">
      <c r="A2140" s="1">
        <v>4698</v>
      </c>
      <c r="B2140" t="s">
        <v>23</v>
      </c>
      <c r="C2140" t="s">
        <v>34</v>
      </c>
      <c r="D2140" t="s">
        <v>46</v>
      </c>
      <c r="E2140" t="s">
        <v>61</v>
      </c>
      <c r="F2140" t="s">
        <v>74</v>
      </c>
      <c r="G2140" t="s">
        <v>96</v>
      </c>
      <c r="H2140" t="s">
        <v>342</v>
      </c>
      <c r="I2140" t="s">
        <v>98</v>
      </c>
      <c r="J2140" t="s">
        <v>111</v>
      </c>
      <c r="K2140" t="s">
        <v>1351</v>
      </c>
      <c r="L2140" t="s">
        <v>126</v>
      </c>
      <c r="M2140" t="s">
        <v>73</v>
      </c>
      <c r="N2140" t="s">
        <v>74</v>
      </c>
      <c r="O2140" t="s">
        <v>98</v>
      </c>
      <c r="P2140" t="s">
        <v>681</v>
      </c>
      <c r="Q2140" t="s">
        <v>73</v>
      </c>
      <c r="R2140" t="s">
        <v>1720</v>
      </c>
      <c r="S2140" t="s">
        <v>85</v>
      </c>
      <c r="T2140" t="s">
        <v>74</v>
      </c>
    </row>
    <row r="2141" spans="1:20" x14ac:dyDescent="0.25">
      <c r="A2141" s="1">
        <v>4699</v>
      </c>
      <c r="B2141" t="s">
        <v>23</v>
      </c>
      <c r="C2141" t="s">
        <v>35</v>
      </c>
      <c r="D2141" t="s">
        <v>46</v>
      </c>
      <c r="E2141" t="s">
        <v>51</v>
      </c>
      <c r="F2141" t="s">
        <v>73</v>
      </c>
      <c r="G2141" t="s">
        <v>90</v>
      </c>
      <c r="H2141" t="s">
        <v>506</v>
      </c>
      <c r="I2141" t="s">
        <v>103</v>
      </c>
      <c r="J2141" t="s">
        <v>105</v>
      </c>
      <c r="K2141" t="s">
        <v>1132</v>
      </c>
      <c r="L2141" t="s">
        <v>126</v>
      </c>
      <c r="M2141" t="s">
        <v>74</v>
      </c>
      <c r="N2141" t="s">
        <v>126</v>
      </c>
      <c r="O2141" t="s">
        <v>86</v>
      </c>
      <c r="P2141" t="s">
        <v>1036</v>
      </c>
      <c r="Q2141" t="s">
        <v>73</v>
      </c>
      <c r="R2141" t="s">
        <v>1513</v>
      </c>
      <c r="S2141" t="s">
        <v>89</v>
      </c>
      <c r="T2141" t="s">
        <v>117</v>
      </c>
    </row>
    <row r="2142" spans="1:20" x14ac:dyDescent="0.25">
      <c r="A2142" s="1">
        <v>4700</v>
      </c>
      <c r="B2142" t="s">
        <v>23</v>
      </c>
      <c r="C2142" t="s">
        <v>36</v>
      </c>
      <c r="D2142" t="s">
        <v>46</v>
      </c>
      <c r="E2142" t="s">
        <v>49</v>
      </c>
      <c r="F2142" t="s">
        <v>74</v>
      </c>
      <c r="G2142" t="s">
        <v>77</v>
      </c>
      <c r="H2142" t="s">
        <v>773</v>
      </c>
      <c r="I2142" t="s">
        <v>86</v>
      </c>
      <c r="J2142" t="s">
        <v>100</v>
      </c>
      <c r="K2142" t="s">
        <v>1240</v>
      </c>
      <c r="L2142" t="s">
        <v>74</v>
      </c>
      <c r="M2142" t="s">
        <v>73</v>
      </c>
      <c r="N2142" t="s">
        <v>126</v>
      </c>
      <c r="O2142" t="s">
        <v>103</v>
      </c>
      <c r="P2142" t="s">
        <v>133</v>
      </c>
      <c r="Q2142" t="s">
        <v>126</v>
      </c>
      <c r="R2142" t="s">
        <v>1777</v>
      </c>
      <c r="S2142" t="s">
        <v>106</v>
      </c>
      <c r="T2142" t="s">
        <v>83</v>
      </c>
    </row>
    <row r="2143" spans="1:20" x14ac:dyDescent="0.25">
      <c r="A2143" s="1">
        <v>4701</v>
      </c>
      <c r="B2143" t="s">
        <v>23</v>
      </c>
      <c r="C2143" t="s">
        <v>37</v>
      </c>
      <c r="D2143" t="s">
        <v>46</v>
      </c>
      <c r="E2143" t="s">
        <v>52</v>
      </c>
      <c r="F2143" t="s">
        <v>73</v>
      </c>
      <c r="G2143" t="s">
        <v>98</v>
      </c>
      <c r="H2143" t="s">
        <v>158</v>
      </c>
      <c r="I2143" t="s">
        <v>89</v>
      </c>
      <c r="J2143" t="s">
        <v>108</v>
      </c>
      <c r="K2143" t="s">
        <v>1222</v>
      </c>
      <c r="L2143" t="s">
        <v>74</v>
      </c>
      <c r="M2143" t="s">
        <v>73</v>
      </c>
      <c r="N2143" t="s">
        <v>74</v>
      </c>
      <c r="O2143" t="s">
        <v>77</v>
      </c>
      <c r="P2143" t="s">
        <v>544</v>
      </c>
      <c r="Q2143" t="s">
        <v>126</v>
      </c>
      <c r="R2143" t="s">
        <v>1525</v>
      </c>
      <c r="S2143" t="s">
        <v>106</v>
      </c>
      <c r="T2143" t="s">
        <v>131</v>
      </c>
    </row>
    <row r="2144" spans="1:20" x14ac:dyDescent="0.25">
      <c r="A2144" s="1">
        <v>4702</v>
      </c>
      <c r="B2144" t="s">
        <v>23</v>
      </c>
      <c r="C2144" t="s">
        <v>38</v>
      </c>
      <c r="D2144" t="s">
        <v>46</v>
      </c>
      <c r="E2144" t="s">
        <v>56</v>
      </c>
      <c r="F2144" t="s">
        <v>74</v>
      </c>
      <c r="G2144" t="s">
        <v>92</v>
      </c>
      <c r="H2144" t="s">
        <v>804</v>
      </c>
      <c r="I2144" t="s">
        <v>102</v>
      </c>
      <c r="J2144" t="s">
        <v>108</v>
      </c>
      <c r="K2144" t="s">
        <v>1163</v>
      </c>
      <c r="L2144" t="s">
        <v>126</v>
      </c>
      <c r="M2144" t="s">
        <v>73</v>
      </c>
      <c r="N2144" t="s">
        <v>74</v>
      </c>
      <c r="O2144" t="s">
        <v>113</v>
      </c>
      <c r="P2144" t="s">
        <v>180</v>
      </c>
      <c r="Q2144" t="s">
        <v>74</v>
      </c>
      <c r="R2144" t="s">
        <v>924</v>
      </c>
      <c r="S2144" t="s">
        <v>116</v>
      </c>
      <c r="T2144" t="s">
        <v>83</v>
      </c>
    </row>
    <row r="2145" spans="1:20" x14ac:dyDescent="0.25">
      <c r="A2145" s="1">
        <v>4703</v>
      </c>
      <c r="B2145" t="s">
        <v>23</v>
      </c>
      <c r="C2145" t="s">
        <v>39</v>
      </c>
      <c r="D2145" t="s">
        <v>46</v>
      </c>
      <c r="E2145" t="s">
        <v>60</v>
      </c>
      <c r="F2145" t="s">
        <v>73</v>
      </c>
      <c r="G2145" t="s">
        <v>99</v>
      </c>
      <c r="H2145" t="s">
        <v>893</v>
      </c>
      <c r="I2145" t="s">
        <v>85</v>
      </c>
      <c r="J2145" t="s">
        <v>98</v>
      </c>
      <c r="K2145" t="s">
        <v>1016</v>
      </c>
      <c r="L2145" t="s">
        <v>73</v>
      </c>
      <c r="M2145" t="s">
        <v>126</v>
      </c>
      <c r="N2145" t="s">
        <v>73</v>
      </c>
      <c r="O2145" t="s">
        <v>92</v>
      </c>
      <c r="P2145" t="s">
        <v>1189</v>
      </c>
      <c r="Q2145" t="s">
        <v>74</v>
      </c>
      <c r="R2145" t="s">
        <v>1983</v>
      </c>
      <c r="S2145" t="s">
        <v>87</v>
      </c>
      <c r="T2145" t="s">
        <v>1116</v>
      </c>
    </row>
    <row r="2146" spans="1:20" x14ac:dyDescent="0.25">
      <c r="A2146" s="1">
        <v>4704</v>
      </c>
      <c r="B2146" t="s">
        <v>23</v>
      </c>
      <c r="C2146" t="s">
        <v>24</v>
      </c>
      <c r="D2146" t="s">
        <v>47</v>
      </c>
      <c r="E2146" t="s">
        <v>69</v>
      </c>
      <c r="F2146" t="s">
        <v>73</v>
      </c>
      <c r="G2146" t="s">
        <v>98</v>
      </c>
      <c r="H2146" t="s">
        <v>598</v>
      </c>
      <c r="I2146" t="s">
        <v>96</v>
      </c>
      <c r="J2146" t="s">
        <v>90</v>
      </c>
      <c r="K2146" t="s">
        <v>1314</v>
      </c>
      <c r="L2146" t="s">
        <v>126</v>
      </c>
      <c r="M2146" t="s">
        <v>73</v>
      </c>
      <c r="N2146" t="s">
        <v>1116</v>
      </c>
      <c r="O2146" t="s">
        <v>114</v>
      </c>
      <c r="P2146" t="s">
        <v>439</v>
      </c>
      <c r="Q2146" t="s">
        <v>74</v>
      </c>
      <c r="R2146" t="s">
        <v>2102</v>
      </c>
      <c r="S2146" t="s">
        <v>85</v>
      </c>
      <c r="T2146" t="s">
        <v>1116</v>
      </c>
    </row>
    <row r="2147" spans="1:20" x14ac:dyDescent="0.25">
      <c r="A2147" s="1">
        <v>4705</v>
      </c>
      <c r="B2147" t="s">
        <v>23</v>
      </c>
      <c r="C2147" t="s">
        <v>25</v>
      </c>
      <c r="D2147" t="s">
        <v>47</v>
      </c>
      <c r="E2147" t="s">
        <v>68</v>
      </c>
      <c r="F2147" t="s">
        <v>74</v>
      </c>
      <c r="G2147" t="s">
        <v>88</v>
      </c>
      <c r="H2147" t="s">
        <v>787</v>
      </c>
      <c r="I2147" t="s">
        <v>81</v>
      </c>
      <c r="J2147" t="s">
        <v>92</v>
      </c>
      <c r="K2147" t="s">
        <v>1237</v>
      </c>
      <c r="L2147" t="s">
        <v>101</v>
      </c>
      <c r="M2147" t="s">
        <v>74</v>
      </c>
      <c r="N2147" t="s">
        <v>73</v>
      </c>
      <c r="O2147" t="s">
        <v>112</v>
      </c>
      <c r="P2147" t="s">
        <v>1132</v>
      </c>
      <c r="Q2147" t="s">
        <v>126</v>
      </c>
      <c r="R2147" t="s">
        <v>1664</v>
      </c>
      <c r="S2147" t="s">
        <v>87</v>
      </c>
      <c r="T2147" t="s">
        <v>131</v>
      </c>
    </row>
    <row r="2148" spans="1:20" x14ac:dyDescent="0.25">
      <c r="A2148" s="1">
        <v>4706</v>
      </c>
      <c r="B2148" t="s">
        <v>23</v>
      </c>
      <c r="C2148" t="s">
        <v>26</v>
      </c>
      <c r="D2148" t="s">
        <v>47</v>
      </c>
      <c r="E2148" t="s">
        <v>44</v>
      </c>
      <c r="F2148" t="s">
        <v>73</v>
      </c>
      <c r="G2148" t="s">
        <v>98</v>
      </c>
      <c r="H2148" t="s">
        <v>570</v>
      </c>
      <c r="I2148" t="s">
        <v>102</v>
      </c>
      <c r="J2148" t="s">
        <v>111</v>
      </c>
      <c r="K2148" t="s">
        <v>1268</v>
      </c>
      <c r="L2148" t="s">
        <v>74</v>
      </c>
      <c r="M2148" t="s">
        <v>74</v>
      </c>
      <c r="N2148" t="s">
        <v>74</v>
      </c>
      <c r="O2148" t="s">
        <v>111</v>
      </c>
      <c r="P2148" t="s">
        <v>1126</v>
      </c>
      <c r="Q2148" t="s">
        <v>74</v>
      </c>
      <c r="R2148" t="s">
        <v>1064</v>
      </c>
      <c r="S2148" t="s">
        <v>82</v>
      </c>
      <c r="T2148" t="s">
        <v>131</v>
      </c>
    </row>
    <row r="2149" spans="1:20" x14ac:dyDescent="0.25">
      <c r="A2149" s="1">
        <v>4707</v>
      </c>
      <c r="B2149" t="s">
        <v>23</v>
      </c>
      <c r="C2149" t="s">
        <v>27</v>
      </c>
      <c r="D2149" t="s">
        <v>47</v>
      </c>
      <c r="E2149" t="s">
        <v>67</v>
      </c>
      <c r="F2149" t="s">
        <v>73</v>
      </c>
      <c r="G2149" t="s">
        <v>86</v>
      </c>
      <c r="H2149" t="s">
        <v>1078</v>
      </c>
      <c r="I2149" t="s">
        <v>86</v>
      </c>
      <c r="J2149" t="s">
        <v>95</v>
      </c>
      <c r="K2149" t="s">
        <v>1344</v>
      </c>
      <c r="L2149" t="s">
        <v>126</v>
      </c>
      <c r="M2149" t="s">
        <v>73</v>
      </c>
      <c r="N2149" t="s">
        <v>73</v>
      </c>
      <c r="O2149" t="s">
        <v>114</v>
      </c>
      <c r="P2149" t="s">
        <v>466</v>
      </c>
      <c r="Q2149" t="s">
        <v>74</v>
      </c>
      <c r="R2149" t="s">
        <v>1567</v>
      </c>
      <c r="S2149" t="s">
        <v>87</v>
      </c>
      <c r="T2149" t="s">
        <v>101</v>
      </c>
    </row>
    <row r="2150" spans="1:20" x14ac:dyDescent="0.25">
      <c r="A2150" s="1">
        <v>4708</v>
      </c>
      <c r="B2150" t="s">
        <v>23</v>
      </c>
      <c r="C2150" t="s">
        <v>28</v>
      </c>
      <c r="D2150" t="s">
        <v>47</v>
      </c>
      <c r="E2150" t="s">
        <v>41</v>
      </c>
      <c r="F2150" t="s">
        <v>74</v>
      </c>
      <c r="G2150" t="s">
        <v>92</v>
      </c>
      <c r="H2150" t="s">
        <v>271</v>
      </c>
      <c r="I2150" t="s">
        <v>90</v>
      </c>
      <c r="J2150" t="s">
        <v>107</v>
      </c>
      <c r="K2150" t="s">
        <v>1285</v>
      </c>
      <c r="L2150" t="s">
        <v>73</v>
      </c>
      <c r="M2150" t="s">
        <v>73</v>
      </c>
      <c r="N2150" t="s">
        <v>74</v>
      </c>
      <c r="O2150" t="s">
        <v>105</v>
      </c>
      <c r="P2150" t="s">
        <v>1117</v>
      </c>
      <c r="Q2150" t="s">
        <v>126</v>
      </c>
      <c r="R2150" t="s">
        <v>1910</v>
      </c>
      <c r="S2150" t="s">
        <v>82</v>
      </c>
      <c r="T2150" t="s">
        <v>83</v>
      </c>
    </row>
    <row r="2151" spans="1:20" x14ac:dyDescent="0.25">
      <c r="A2151" s="1">
        <v>4709</v>
      </c>
      <c r="B2151" t="s">
        <v>23</v>
      </c>
      <c r="C2151" t="s">
        <v>40</v>
      </c>
      <c r="D2151" t="s">
        <v>47</v>
      </c>
      <c r="E2151" t="s">
        <v>43</v>
      </c>
      <c r="F2151" t="s">
        <v>73</v>
      </c>
      <c r="G2151" t="s">
        <v>102</v>
      </c>
      <c r="H2151" t="s">
        <v>901</v>
      </c>
      <c r="I2151" t="s">
        <v>98</v>
      </c>
      <c r="J2151" t="s">
        <v>108</v>
      </c>
      <c r="K2151" t="s">
        <v>1134</v>
      </c>
      <c r="L2151" t="s">
        <v>73</v>
      </c>
      <c r="M2151" t="s">
        <v>73</v>
      </c>
      <c r="N2151" t="s">
        <v>74</v>
      </c>
      <c r="O2151" t="s">
        <v>84</v>
      </c>
      <c r="P2151" t="s">
        <v>1183</v>
      </c>
      <c r="Q2151" t="s">
        <v>126</v>
      </c>
      <c r="R2151" t="s">
        <v>531</v>
      </c>
      <c r="S2151" t="s">
        <v>106</v>
      </c>
      <c r="T2151" t="s">
        <v>87</v>
      </c>
    </row>
    <row r="2152" spans="1:20" x14ac:dyDescent="0.25">
      <c r="A2152" s="1">
        <v>4710</v>
      </c>
      <c r="B2152" t="s">
        <v>23</v>
      </c>
      <c r="C2152" t="s">
        <v>29</v>
      </c>
      <c r="D2152" t="s">
        <v>47</v>
      </c>
      <c r="E2152" t="s">
        <v>55</v>
      </c>
      <c r="F2152" t="s">
        <v>74</v>
      </c>
      <c r="G2152" t="s">
        <v>86</v>
      </c>
      <c r="H2152" t="s">
        <v>292</v>
      </c>
      <c r="I2152" t="s">
        <v>106</v>
      </c>
      <c r="J2152" t="s">
        <v>107</v>
      </c>
      <c r="K2152" t="s">
        <v>1163</v>
      </c>
      <c r="L2152" t="s">
        <v>74</v>
      </c>
      <c r="M2152" t="s">
        <v>73</v>
      </c>
      <c r="N2152" t="s">
        <v>126</v>
      </c>
      <c r="O2152" t="s">
        <v>109</v>
      </c>
      <c r="P2152" t="s">
        <v>1224</v>
      </c>
      <c r="Q2152" t="s">
        <v>73</v>
      </c>
      <c r="R2152" t="s">
        <v>2229</v>
      </c>
      <c r="S2152" t="s">
        <v>89</v>
      </c>
      <c r="T2152" t="s">
        <v>1116</v>
      </c>
    </row>
    <row r="2153" spans="1:20" x14ac:dyDescent="0.25">
      <c r="A2153" s="1">
        <v>4711</v>
      </c>
      <c r="B2153" t="s">
        <v>23</v>
      </c>
      <c r="C2153" t="s">
        <v>30</v>
      </c>
      <c r="D2153" t="s">
        <v>47</v>
      </c>
      <c r="E2153" t="s">
        <v>58</v>
      </c>
      <c r="F2153" t="s">
        <v>73</v>
      </c>
      <c r="G2153" t="s">
        <v>77</v>
      </c>
      <c r="H2153" t="s">
        <v>764</v>
      </c>
      <c r="I2153" t="s">
        <v>75</v>
      </c>
      <c r="J2153" t="s">
        <v>95</v>
      </c>
      <c r="K2153" t="s">
        <v>1325</v>
      </c>
      <c r="L2153" t="s">
        <v>126</v>
      </c>
      <c r="M2153" t="s">
        <v>73</v>
      </c>
      <c r="N2153" t="s">
        <v>73</v>
      </c>
      <c r="O2153" t="s">
        <v>92</v>
      </c>
      <c r="P2153" t="s">
        <v>894</v>
      </c>
      <c r="Q2153" t="s">
        <v>74</v>
      </c>
      <c r="R2153" t="s">
        <v>1872</v>
      </c>
      <c r="S2153" t="s">
        <v>82</v>
      </c>
      <c r="T2153" t="s">
        <v>76</v>
      </c>
    </row>
    <row r="2154" spans="1:20" x14ac:dyDescent="0.25">
      <c r="A2154" s="1">
        <v>4712</v>
      </c>
      <c r="B2154" t="s">
        <v>23</v>
      </c>
      <c r="C2154" t="s">
        <v>32</v>
      </c>
      <c r="D2154" t="s">
        <v>47</v>
      </c>
      <c r="E2154" t="s">
        <v>43</v>
      </c>
      <c r="F2154" t="s">
        <v>74</v>
      </c>
      <c r="G2154" t="s">
        <v>100</v>
      </c>
      <c r="H2154" t="s">
        <v>874</v>
      </c>
      <c r="I2154" t="s">
        <v>81</v>
      </c>
      <c r="J2154" t="s">
        <v>103</v>
      </c>
      <c r="K2154" t="s">
        <v>1267</v>
      </c>
      <c r="L2154" t="s">
        <v>101</v>
      </c>
      <c r="M2154" t="s">
        <v>74</v>
      </c>
      <c r="N2154" t="s">
        <v>74</v>
      </c>
      <c r="O2154" t="s">
        <v>102</v>
      </c>
      <c r="P2154" t="s">
        <v>1086</v>
      </c>
      <c r="Q2154" t="s">
        <v>126</v>
      </c>
      <c r="R2154" t="s">
        <v>1803</v>
      </c>
      <c r="S2154" t="s">
        <v>83</v>
      </c>
      <c r="T2154" t="s">
        <v>1116</v>
      </c>
    </row>
    <row r="2155" spans="1:20" x14ac:dyDescent="0.25">
      <c r="A2155" s="1">
        <v>4713</v>
      </c>
      <c r="B2155" t="s">
        <v>23</v>
      </c>
      <c r="C2155" t="s">
        <v>33</v>
      </c>
      <c r="D2155" t="s">
        <v>47</v>
      </c>
      <c r="E2155" t="s">
        <v>65</v>
      </c>
      <c r="F2155" t="s">
        <v>73</v>
      </c>
      <c r="G2155" t="s">
        <v>75</v>
      </c>
      <c r="H2155" t="s">
        <v>842</v>
      </c>
      <c r="I2155" t="s">
        <v>114</v>
      </c>
      <c r="J2155" t="s">
        <v>113</v>
      </c>
      <c r="K2155" t="s">
        <v>1278</v>
      </c>
      <c r="L2155" t="s">
        <v>74</v>
      </c>
      <c r="M2155" t="s">
        <v>74</v>
      </c>
      <c r="N2155" t="s">
        <v>101</v>
      </c>
      <c r="O2155" t="s">
        <v>93</v>
      </c>
      <c r="P2155" t="s">
        <v>334</v>
      </c>
      <c r="Q2155" t="s">
        <v>74</v>
      </c>
      <c r="R2155" t="s">
        <v>1920</v>
      </c>
      <c r="S2155" t="s">
        <v>106</v>
      </c>
      <c r="T2155" t="s">
        <v>76</v>
      </c>
    </row>
    <row r="2156" spans="1:20" x14ac:dyDescent="0.25">
      <c r="A2156" s="1">
        <v>4714</v>
      </c>
      <c r="B2156" t="s">
        <v>23</v>
      </c>
      <c r="C2156" t="s">
        <v>34</v>
      </c>
      <c r="D2156" t="s">
        <v>47</v>
      </c>
      <c r="E2156" t="s">
        <v>67</v>
      </c>
      <c r="F2156" t="s">
        <v>74</v>
      </c>
      <c r="G2156" t="s">
        <v>89</v>
      </c>
      <c r="H2156" t="s">
        <v>962</v>
      </c>
      <c r="I2156" t="s">
        <v>82</v>
      </c>
      <c r="J2156" t="s">
        <v>86</v>
      </c>
      <c r="K2156" t="s">
        <v>1186</v>
      </c>
      <c r="L2156" t="s">
        <v>74</v>
      </c>
      <c r="M2156" t="s">
        <v>74</v>
      </c>
      <c r="N2156" t="s">
        <v>101</v>
      </c>
      <c r="O2156" t="s">
        <v>105</v>
      </c>
      <c r="P2156" t="s">
        <v>1164</v>
      </c>
      <c r="Q2156" t="s">
        <v>73</v>
      </c>
      <c r="R2156" t="s">
        <v>1863</v>
      </c>
      <c r="S2156" t="s">
        <v>89</v>
      </c>
      <c r="T2156" t="s">
        <v>131</v>
      </c>
    </row>
    <row r="2157" spans="1:20" x14ac:dyDescent="0.25">
      <c r="A2157" s="1">
        <v>4715</v>
      </c>
      <c r="B2157" t="s">
        <v>23</v>
      </c>
      <c r="C2157" t="s">
        <v>35</v>
      </c>
      <c r="D2157" t="s">
        <v>47</v>
      </c>
      <c r="E2157" t="s">
        <v>62</v>
      </c>
      <c r="F2157" t="s">
        <v>74</v>
      </c>
      <c r="G2157" t="s">
        <v>83</v>
      </c>
      <c r="H2157" t="s">
        <v>709</v>
      </c>
      <c r="I2157" t="s">
        <v>94</v>
      </c>
      <c r="J2157" t="s">
        <v>118</v>
      </c>
      <c r="K2157" t="s">
        <v>1182</v>
      </c>
      <c r="L2157" t="s">
        <v>73</v>
      </c>
      <c r="M2157" t="s">
        <v>73</v>
      </c>
      <c r="N2157" t="s">
        <v>1116</v>
      </c>
      <c r="O2157" t="s">
        <v>75</v>
      </c>
      <c r="P2157" t="s">
        <v>120</v>
      </c>
      <c r="Q2157" t="s">
        <v>73</v>
      </c>
      <c r="R2157" t="s">
        <v>1897</v>
      </c>
      <c r="S2157" t="s">
        <v>75</v>
      </c>
      <c r="T2157" t="s">
        <v>76</v>
      </c>
    </row>
    <row r="2158" spans="1:20" x14ac:dyDescent="0.25">
      <c r="A2158" s="1">
        <v>4716</v>
      </c>
      <c r="B2158" t="s">
        <v>23</v>
      </c>
      <c r="C2158" t="s">
        <v>36</v>
      </c>
      <c r="D2158" t="s">
        <v>47</v>
      </c>
      <c r="E2158" t="s">
        <v>48</v>
      </c>
      <c r="F2158" t="s">
        <v>73</v>
      </c>
      <c r="G2158" t="s">
        <v>86</v>
      </c>
      <c r="H2158" t="s">
        <v>105</v>
      </c>
      <c r="I2158" t="s">
        <v>116</v>
      </c>
      <c r="J2158" t="s">
        <v>77</v>
      </c>
      <c r="K2158" t="s">
        <v>1304</v>
      </c>
      <c r="L2158" t="s">
        <v>73</v>
      </c>
      <c r="M2158" t="s">
        <v>126</v>
      </c>
      <c r="N2158" t="s">
        <v>74</v>
      </c>
      <c r="O2158" t="s">
        <v>86</v>
      </c>
      <c r="P2158" t="s">
        <v>1125</v>
      </c>
      <c r="Q2158" t="s">
        <v>126</v>
      </c>
      <c r="R2158" t="s">
        <v>1490</v>
      </c>
      <c r="S2158" t="s">
        <v>85</v>
      </c>
      <c r="T2158" t="s">
        <v>76</v>
      </c>
    </row>
    <row r="2159" spans="1:20" x14ac:dyDescent="0.25">
      <c r="A2159" s="1">
        <v>4717</v>
      </c>
      <c r="B2159" t="s">
        <v>23</v>
      </c>
      <c r="C2159" t="s">
        <v>37</v>
      </c>
      <c r="D2159" t="s">
        <v>47</v>
      </c>
      <c r="E2159" t="s">
        <v>63</v>
      </c>
      <c r="F2159" t="s">
        <v>74</v>
      </c>
      <c r="G2159" t="s">
        <v>93</v>
      </c>
      <c r="H2159" t="s">
        <v>365</v>
      </c>
      <c r="I2159" t="s">
        <v>106</v>
      </c>
      <c r="J2159" t="s">
        <v>113</v>
      </c>
      <c r="K2159" t="s">
        <v>995</v>
      </c>
      <c r="L2159" t="s">
        <v>126</v>
      </c>
      <c r="M2159" t="s">
        <v>73</v>
      </c>
      <c r="N2159" t="s">
        <v>126</v>
      </c>
      <c r="O2159" t="s">
        <v>107</v>
      </c>
      <c r="P2159" t="s">
        <v>1126</v>
      </c>
      <c r="Q2159" t="s">
        <v>74</v>
      </c>
      <c r="R2159" t="s">
        <v>1407</v>
      </c>
      <c r="S2159" t="s">
        <v>96</v>
      </c>
      <c r="T2159" t="s">
        <v>83</v>
      </c>
    </row>
    <row r="2160" spans="1:20" x14ac:dyDescent="0.25">
      <c r="A2160" s="1">
        <v>4718</v>
      </c>
      <c r="B2160" t="s">
        <v>23</v>
      </c>
      <c r="C2160" t="s">
        <v>38</v>
      </c>
      <c r="D2160" t="s">
        <v>47</v>
      </c>
      <c r="E2160" t="s">
        <v>59</v>
      </c>
      <c r="F2160" t="s">
        <v>73</v>
      </c>
      <c r="G2160" t="s">
        <v>105</v>
      </c>
      <c r="H2160" t="s">
        <v>801</v>
      </c>
      <c r="I2160" t="s">
        <v>95</v>
      </c>
      <c r="J2160" t="s">
        <v>123</v>
      </c>
      <c r="K2160" t="s">
        <v>1355</v>
      </c>
      <c r="L2160" t="s">
        <v>1116</v>
      </c>
      <c r="M2160" t="s">
        <v>74</v>
      </c>
      <c r="N2160" t="s">
        <v>126</v>
      </c>
      <c r="O2160" t="s">
        <v>93</v>
      </c>
      <c r="P2160" t="s">
        <v>576</v>
      </c>
      <c r="Q2160" t="s">
        <v>74</v>
      </c>
      <c r="R2160" t="s">
        <v>493</v>
      </c>
      <c r="S2160" t="s">
        <v>89</v>
      </c>
      <c r="T2160" t="s">
        <v>83</v>
      </c>
    </row>
    <row r="2161" spans="1:20" x14ac:dyDescent="0.25">
      <c r="A2161" s="1">
        <v>4719</v>
      </c>
      <c r="B2161" t="s">
        <v>23</v>
      </c>
      <c r="C2161" t="s">
        <v>39</v>
      </c>
      <c r="D2161" t="s">
        <v>47</v>
      </c>
      <c r="E2161" t="s">
        <v>48</v>
      </c>
      <c r="F2161" t="s">
        <v>74</v>
      </c>
      <c r="G2161" t="s">
        <v>102</v>
      </c>
      <c r="H2161" t="s">
        <v>497</v>
      </c>
      <c r="I2161" t="s">
        <v>85</v>
      </c>
      <c r="J2161" t="s">
        <v>86</v>
      </c>
      <c r="K2161" t="s">
        <v>1203</v>
      </c>
      <c r="L2161" t="s">
        <v>101</v>
      </c>
      <c r="M2161" t="s">
        <v>101</v>
      </c>
      <c r="N2161" t="s">
        <v>83</v>
      </c>
      <c r="O2161" t="s">
        <v>90</v>
      </c>
      <c r="P2161" t="s">
        <v>861</v>
      </c>
      <c r="Q2161" t="s">
        <v>73</v>
      </c>
      <c r="R2161" t="s">
        <v>1461</v>
      </c>
      <c r="S2161" t="s">
        <v>82</v>
      </c>
      <c r="T2161" t="s">
        <v>1116</v>
      </c>
    </row>
    <row r="2162" spans="1:20" x14ac:dyDescent="0.25">
      <c r="A2162" s="1">
        <v>4720</v>
      </c>
      <c r="B2162" t="s">
        <v>23</v>
      </c>
      <c r="C2162" t="s">
        <v>24</v>
      </c>
      <c r="D2162" t="s">
        <v>48</v>
      </c>
      <c r="E2162" t="s">
        <v>71</v>
      </c>
      <c r="F2162" t="s">
        <v>74</v>
      </c>
      <c r="G2162" t="s">
        <v>84</v>
      </c>
      <c r="H2162" t="s">
        <v>1007</v>
      </c>
      <c r="I2162" t="s">
        <v>96</v>
      </c>
      <c r="J2162" t="s">
        <v>77</v>
      </c>
      <c r="K2162" t="s">
        <v>1224</v>
      </c>
      <c r="L2162" t="s">
        <v>101</v>
      </c>
      <c r="M2162" t="s">
        <v>73</v>
      </c>
      <c r="N2162" t="s">
        <v>1116</v>
      </c>
      <c r="O2162" t="s">
        <v>94</v>
      </c>
      <c r="P2162" t="s">
        <v>1009</v>
      </c>
      <c r="Q2162" t="s">
        <v>74</v>
      </c>
      <c r="R2162" t="s">
        <v>1958</v>
      </c>
      <c r="S2162" t="s">
        <v>78</v>
      </c>
      <c r="T2162" t="s">
        <v>126</v>
      </c>
    </row>
    <row r="2163" spans="1:20" x14ac:dyDescent="0.25">
      <c r="A2163" s="1">
        <v>4721</v>
      </c>
      <c r="B2163" t="s">
        <v>23</v>
      </c>
      <c r="C2163" t="s">
        <v>25</v>
      </c>
      <c r="D2163" t="s">
        <v>48</v>
      </c>
      <c r="E2163" t="s">
        <v>62</v>
      </c>
      <c r="F2163" t="s">
        <v>73</v>
      </c>
      <c r="G2163" t="s">
        <v>101</v>
      </c>
      <c r="H2163" t="s">
        <v>202</v>
      </c>
      <c r="I2163" t="s">
        <v>102</v>
      </c>
      <c r="J2163" t="s">
        <v>95</v>
      </c>
      <c r="K2163" t="s">
        <v>1219</v>
      </c>
      <c r="L2163" t="s">
        <v>73</v>
      </c>
      <c r="M2163" t="s">
        <v>73</v>
      </c>
      <c r="N2163" t="s">
        <v>1116</v>
      </c>
      <c r="O2163" t="s">
        <v>77</v>
      </c>
      <c r="P2163" t="s">
        <v>235</v>
      </c>
      <c r="Q2163" t="s">
        <v>73</v>
      </c>
      <c r="R2163" t="s">
        <v>1469</v>
      </c>
      <c r="S2163" t="s">
        <v>96</v>
      </c>
      <c r="T2163" t="s">
        <v>126</v>
      </c>
    </row>
    <row r="2164" spans="1:20" x14ac:dyDescent="0.25">
      <c r="A2164" s="1">
        <v>4722</v>
      </c>
      <c r="B2164" t="s">
        <v>23</v>
      </c>
      <c r="C2164" t="s">
        <v>26</v>
      </c>
      <c r="D2164" t="s">
        <v>48</v>
      </c>
      <c r="E2164" t="s">
        <v>58</v>
      </c>
      <c r="F2164" t="s">
        <v>74</v>
      </c>
      <c r="G2164" t="s">
        <v>90</v>
      </c>
      <c r="H2164" t="s">
        <v>909</v>
      </c>
      <c r="I2164" t="s">
        <v>77</v>
      </c>
      <c r="J2164" t="s">
        <v>105</v>
      </c>
      <c r="K2164" t="s">
        <v>1353</v>
      </c>
      <c r="L2164" t="s">
        <v>126</v>
      </c>
      <c r="M2164" t="s">
        <v>126</v>
      </c>
      <c r="N2164" t="s">
        <v>126</v>
      </c>
      <c r="O2164" t="s">
        <v>77</v>
      </c>
      <c r="P2164" t="s">
        <v>806</v>
      </c>
      <c r="Q2164" t="s">
        <v>73</v>
      </c>
      <c r="R2164" t="s">
        <v>1758</v>
      </c>
      <c r="S2164" t="s">
        <v>96</v>
      </c>
      <c r="T2164" t="s">
        <v>83</v>
      </c>
    </row>
    <row r="2165" spans="1:20" x14ac:dyDescent="0.25">
      <c r="A2165" s="1">
        <v>4723</v>
      </c>
      <c r="B2165" t="s">
        <v>23</v>
      </c>
      <c r="C2165" t="s">
        <v>27</v>
      </c>
      <c r="D2165" t="s">
        <v>48</v>
      </c>
      <c r="E2165" t="s">
        <v>43</v>
      </c>
      <c r="F2165" t="s">
        <v>73</v>
      </c>
      <c r="G2165" t="s">
        <v>114</v>
      </c>
      <c r="H2165" t="s">
        <v>235</v>
      </c>
      <c r="I2165" t="s">
        <v>77</v>
      </c>
      <c r="J2165" t="s">
        <v>93</v>
      </c>
      <c r="K2165" t="s">
        <v>1300</v>
      </c>
      <c r="L2165" t="s">
        <v>101</v>
      </c>
      <c r="M2165" t="s">
        <v>126</v>
      </c>
      <c r="N2165" t="s">
        <v>1116</v>
      </c>
      <c r="O2165" t="s">
        <v>113</v>
      </c>
      <c r="P2165" t="s">
        <v>1133</v>
      </c>
      <c r="Q2165" t="s">
        <v>73</v>
      </c>
      <c r="R2165" t="s">
        <v>1652</v>
      </c>
      <c r="S2165" t="s">
        <v>78</v>
      </c>
      <c r="T2165" t="s">
        <v>1116</v>
      </c>
    </row>
    <row r="2166" spans="1:20" x14ac:dyDescent="0.25">
      <c r="A2166" s="1">
        <v>4724</v>
      </c>
      <c r="B2166" t="s">
        <v>23</v>
      </c>
      <c r="C2166" t="s">
        <v>28</v>
      </c>
      <c r="D2166" t="s">
        <v>48</v>
      </c>
      <c r="E2166" t="s">
        <v>68</v>
      </c>
      <c r="F2166" t="s">
        <v>73</v>
      </c>
      <c r="G2166" t="s">
        <v>95</v>
      </c>
      <c r="H2166" t="s">
        <v>196</v>
      </c>
      <c r="I2166" t="s">
        <v>90</v>
      </c>
      <c r="J2166" t="s">
        <v>113</v>
      </c>
      <c r="K2166" t="s">
        <v>1225</v>
      </c>
      <c r="L2166" t="s">
        <v>126</v>
      </c>
      <c r="M2166" t="s">
        <v>73</v>
      </c>
      <c r="N2166" t="s">
        <v>126</v>
      </c>
      <c r="O2166" t="s">
        <v>104</v>
      </c>
      <c r="P2166" t="s">
        <v>1251</v>
      </c>
      <c r="Q2166" t="s">
        <v>126</v>
      </c>
      <c r="R2166" t="s">
        <v>2066</v>
      </c>
      <c r="S2166" t="s">
        <v>89</v>
      </c>
      <c r="T2166" t="s">
        <v>83</v>
      </c>
    </row>
    <row r="2167" spans="1:20" x14ac:dyDescent="0.25">
      <c r="A2167" s="1">
        <v>4725</v>
      </c>
      <c r="B2167" t="s">
        <v>23</v>
      </c>
      <c r="C2167" t="s">
        <v>40</v>
      </c>
      <c r="D2167" t="s">
        <v>48</v>
      </c>
      <c r="E2167" t="s">
        <v>69</v>
      </c>
      <c r="F2167" t="s">
        <v>74</v>
      </c>
      <c r="G2167" t="s">
        <v>107</v>
      </c>
      <c r="H2167" t="s">
        <v>623</v>
      </c>
      <c r="I2167" t="s">
        <v>102</v>
      </c>
      <c r="J2167" t="s">
        <v>108</v>
      </c>
      <c r="K2167" t="s">
        <v>1195</v>
      </c>
      <c r="L2167" t="s">
        <v>126</v>
      </c>
      <c r="M2167" t="s">
        <v>73</v>
      </c>
      <c r="N2167" t="s">
        <v>101</v>
      </c>
      <c r="O2167" t="s">
        <v>105</v>
      </c>
      <c r="P2167" t="s">
        <v>1260</v>
      </c>
      <c r="Q2167" t="s">
        <v>126</v>
      </c>
      <c r="R2167" t="s">
        <v>1860</v>
      </c>
      <c r="S2167" t="s">
        <v>82</v>
      </c>
      <c r="T2167" t="s">
        <v>83</v>
      </c>
    </row>
    <row r="2168" spans="1:20" x14ac:dyDescent="0.25">
      <c r="A2168" s="1">
        <v>4726</v>
      </c>
      <c r="B2168" t="s">
        <v>23</v>
      </c>
      <c r="C2168" t="s">
        <v>30</v>
      </c>
      <c r="D2168" t="s">
        <v>48</v>
      </c>
      <c r="E2168" t="s">
        <v>63</v>
      </c>
      <c r="F2168" t="s">
        <v>73</v>
      </c>
      <c r="G2168" t="s">
        <v>86</v>
      </c>
      <c r="H2168" t="s">
        <v>869</v>
      </c>
      <c r="I2168" t="s">
        <v>90</v>
      </c>
      <c r="J2168" t="s">
        <v>111</v>
      </c>
      <c r="K2168" t="s">
        <v>1203</v>
      </c>
      <c r="L2168" t="s">
        <v>126</v>
      </c>
      <c r="M2168" t="s">
        <v>73</v>
      </c>
      <c r="N2168" t="s">
        <v>101</v>
      </c>
      <c r="O2168" t="s">
        <v>86</v>
      </c>
      <c r="P2168" t="s">
        <v>575</v>
      </c>
      <c r="Q2168" t="s">
        <v>73</v>
      </c>
      <c r="R2168" t="s">
        <v>1819</v>
      </c>
      <c r="S2168" t="s">
        <v>89</v>
      </c>
      <c r="T2168" t="s">
        <v>131</v>
      </c>
    </row>
    <row r="2169" spans="1:20" x14ac:dyDescent="0.25">
      <c r="A2169" s="1">
        <v>4727</v>
      </c>
      <c r="B2169" t="s">
        <v>23</v>
      </c>
      <c r="C2169" t="s">
        <v>31</v>
      </c>
      <c r="D2169" t="s">
        <v>48</v>
      </c>
      <c r="E2169" t="s">
        <v>50</v>
      </c>
      <c r="F2169" t="s">
        <v>73</v>
      </c>
      <c r="G2169" t="s">
        <v>77</v>
      </c>
      <c r="H2169" t="s">
        <v>285</v>
      </c>
      <c r="I2169" t="s">
        <v>85</v>
      </c>
      <c r="J2169" t="s">
        <v>90</v>
      </c>
      <c r="K2169" t="s">
        <v>1126</v>
      </c>
      <c r="L2169" t="s">
        <v>126</v>
      </c>
      <c r="M2169" t="s">
        <v>73</v>
      </c>
      <c r="N2169" t="s">
        <v>101</v>
      </c>
      <c r="O2169" t="s">
        <v>90</v>
      </c>
      <c r="P2169" t="s">
        <v>772</v>
      </c>
      <c r="Q2169" t="s">
        <v>74</v>
      </c>
      <c r="R2169" t="s">
        <v>1466</v>
      </c>
      <c r="S2169" t="s">
        <v>87</v>
      </c>
      <c r="T2169" t="s">
        <v>101</v>
      </c>
    </row>
    <row r="2170" spans="1:20" x14ac:dyDescent="0.25">
      <c r="A2170" s="1">
        <v>4728</v>
      </c>
      <c r="B2170" t="s">
        <v>23</v>
      </c>
      <c r="C2170" t="s">
        <v>32</v>
      </c>
      <c r="D2170" t="s">
        <v>48</v>
      </c>
      <c r="E2170" t="s">
        <v>44</v>
      </c>
      <c r="F2170" t="s">
        <v>74</v>
      </c>
      <c r="G2170" t="s">
        <v>89</v>
      </c>
      <c r="H2170" t="s">
        <v>156</v>
      </c>
      <c r="I2170" t="s">
        <v>103</v>
      </c>
      <c r="J2170" t="s">
        <v>88</v>
      </c>
      <c r="K2170" t="s">
        <v>1344</v>
      </c>
      <c r="L2170" t="s">
        <v>73</v>
      </c>
      <c r="M2170" t="s">
        <v>73</v>
      </c>
      <c r="N2170" t="s">
        <v>74</v>
      </c>
      <c r="O2170" t="s">
        <v>90</v>
      </c>
      <c r="P2170" t="s">
        <v>718</v>
      </c>
      <c r="Q2170" t="s">
        <v>126</v>
      </c>
      <c r="R2170" t="s">
        <v>1501</v>
      </c>
      <c r="S2170" t="s">
        <v>82</v>
      </c>
      <c r="T2170" t="s">
        <v>131</v>
      </c>
    </row>
    <row r="2171" spans="1:20" x14ac:dyDescent="0.25">
      <c r="A2171" s="1">
        <v>4729</v>
      </c>
      <c r="B2171" t="s">
        <v>23</v>
      </c>
      <c r="C2171" t="s">
        <v>33</v>
      </c>
      <c r="D2171" t="s">
        <v>48</v>
      </c>
      <c r="E2171" t="s">
        <v>67</v>
      </c>
      <c r="F2171" t="s">
        <v>74</v>
      </c>
      <c r="G2171" t="s">
        <v>76</v>
      </c>
      <c r="H2171" t="s">
        <v>1054</v>
      </c>
      <c r="I2171" t="s">
        <v>102</v>
      </c>
      <c r="J2171" t="s">
        <v>109</v>
      </c>
      <c r="K2171" t="s">
        <v>1127</v>
      </c>
      <c r="L2171" t="s">
        <v>74</v>
      </c>
      <c r="M2171" t="s">
        <v>1116</v>
      </c>
      <c r="N2171" t="s">
        <v>1116</v>
      </c>
      <c r="O2171" t="s">
        <v>89</v>
      </c>
      <c r="P2171" t="s">
        <v>124</v>
      </c>
      <c r="Q2171" t="s">
        <v>73</v>
      </c>
      <c r="R2171" t="s">
        <v>1806</v>
      </c>
      <c r="S2171" t="s">
        <v>116</v>
      </c>
      <c r="T2171" t="s">
        <v>126</v>
      </c>
    </row>
    <row r="2172" spans="1:20" x14ac:dyDescent="0.25">
      <c r="A2172" s="1">
        <v>4730</v>
      </c>
      <c r="B2172" t="s">
        <v>23</v>
      </c>
      <c r="C2172" t="s">
        <v>34</v>
      </c>
      <c r="D2172" t="s">
        <v>48</v>
      </c>
      <c r="E2172" t="s">
        <v>59</v>
      </c>
      <c r="F2172" t="s">
        <v>74</v>
      </c>
      <c r="G2172" t="s">
        <v>77</v>
      </c>
      <c r="H2172" t="s">
        <v>421</v>
      </c>
      <c r="I2172" t="s">
        <v>98</v>
      </c>
      <c r="J2172" t="s">
        <v>91</v>
      </c>
      <c r="K2172" t="s">
        <v>1222</v>
      </c>
      <c r="L2172" t="s">
        <v>126</v>
      </c>
      <c r="M2172" t="s">
        <v>126</v>
      </c>
      <c r="N2172" t="s">
        <v>1116</v>
      </c>
      <c r="O2172" t="s">
        <v>90</v>
      </c>
      <c r="P2172" t="s">
        <v>911</v>
      </c>
      <c r="Q2172" t="s">
        <v>74</v>
      </c>
      <c r="R2172" t="s">
        <v>1847</v>
      </c>
      <c r="S2172" t="s">
        <v>96</v>
      </c>
      <c r="T2172" t="s">
        <v>83</v>
      </c>
    </row>
    <row r="2173" spans="1:20" x14ac:dyDescent="0.25">
      <c r="A2173" s="1">
        <v>4731</v>
      </c>
      <c r="B2173" t="s">
        <v>23</v>
      </c>
      <c r="C2173" t="s">
        <v>35</v>
      </c>
      <c r="D2173" t="s">
        <v>48</v>
      </c>
      <c r="E2173" t="s">
        <v>67</v>
      </c>
      <c r="F2173" t="s">
        <v>73</v>
      </c>
      <c r="G2173" t="s">
        <v>90</v>
      </c>
      <c r="H2173" t="s">
        <v>684</v>
      </c>
      <c r="I2173" t="s">
        <v>96</v>
      </c>
      <c r="J2173" t="s">
        <v>98</v>
      </c>
      <c r="K2173" t="s">
        <v>1171</v>
      </c>
      <c r="L2173" t="s">
        <v>74</v>
      </c>
      <c r="M2173" t="s">
        <v>74</v>
      </c>
      <c r="N2173" t="s">
        <v>74</v>
      </c>
      <c r="O2173" t="s">
        <v>107</v>
      </c>
      <c r="P2173" t="s">
        <v>1028</v>
      </c>
      <c r="Q2173" t="s">
        <v>74</v>
      </c>
      <c r="R2173" t="s">
        <v>1839</v>
      </c>
      <c r="S2173" t="s">
        <v>78</v>
      </c>
      <c r="T2173" t="s">
        <v>1116</v>
      </c>
    </row>
    <row r="2174" spans="1:20" x14ac:dyDescent="0.25">
      <c r="A2174" s="1">
        <v>4732</v>
      </c>
      <c r="B2174" t="s">
        <v>23</v>
      </c>
      <c r="C2174" t="s">
        <v>36</v>
      </c>
      <c r="D2174" t="s">
        <v>48</v>
      </c>
      <c r="E2174" t="s">
        <v>47</v>
      </c>
      <c r="F2174" t="s">
        <v>74</v>
      </c>
      <c r="G2174" t="s">
        <v>99</v>
      </c>
      <c r="H2174" t="s">
        <v>403</v>
      </c>
      <c r="I2174" t="s">
        <v>102</v>
      </c>
      <c r="J2174" t="s">
        <v>91</v>
      </c>
      <c r="K2174" t="s">
        <v>1312</v>
      </c>
      <c r="L2174" t="s">
        <v>73</v>
      </c>
      <c r="M2174" t="s">
        <v>74</v>
      </c>
      <c r="N2174" t="s">
        <v>126</v>
      </c>
      <c r="O2174" t="s">
        <v>95</v>
      </c>
      <c r="P2174" t="s">
        <v>1186</v>
      </c>
      <c r="Q2174" t="s">
        <v>74</v>
      </c>
      <c r="R2174" t="s">
        <v>1667</v>
      </c>
      <c r="S2174" t="s">
        <v>85</v>
      </c>
      <c r="T2174" t="s">
        <v>101</v>
      </c>
    </row>
    <row r="2175" spans="1:20" x14ac:dyDescent="0.25">
      <c r="A2175" s="1">
        <v>4733</v>
      </c>
      <c r="B2175" t="s">
        <v>23</v>
      </c>
      <c r="C2175" t="s">
        <v>37</v>
      </c>
      <c r="D2175" t="s">
        <v>48</v>
      </c>
      <c r="E2175" t="s">
        <v>41</v>
      </c>
      <c r="F2175" t="s">
        <v>73</v>
      </c>
      <c r="G2175" t="s">
        <v>105</v>
      </c>
      <c r="H2175" t="s">
        <v>284</v>
      </c>
      <c r="I2175" t="s">
        <v>99</v>
      </c>
      <c r="J2175" t="s">
        <v>114</v>
      </c>
      <c r="K2175" t="s">
        <v>1192</v>
      </c>
      <c r="L2175" t="s">
        <v>74</v>
      </c>
      <c r="M2175" t="s">
        <v>74</v>
      </c>
      <c r="N2175" t="s">
        <v>73</v>
      </c>
      <c r="O2175" t="s">
        <v>80</v>
      </c>
      <c r="P2175" t="s">
        <v>1152</v>
      </c>
      <c r="Q2175" t="s">
        <v>1116</v>
      </c>
      <c r="R2175" t="s">
        <v>1457</v>
      </c>
      <c r="S2175" t="s">
        <v>117</v>
      </c>
      <c r="T2175" t="s">
        <v>1116</v>
      </c>
    </row>
    <row r="2176" spans="1:20" x14ac:dyDescent="0.25">
      <c r="A2176" s="1">
        <v>4734</v>
      </c>
      <c r="B2176" t="s">
        <v>23</v>
      </c>
      <c r="C2176" t="s">
        <v>38</v>
      </c>
      <c r="D2176" t="s">
        <v>48</v>
      </c>
      <c r="E2176" t="s">
        <v>43</v>
      </c>
      <c r="F2176" t="s">
        <v>74</v>
      </c>
      <c r="G2176" t="s">
        <v>95</v>
      </c>
      <c r="H2176" t="s">
        <v>687</v>
      </c>
      <c r="I2176" t="s">
        <v>90</v>
      </c>
      <c r="J2176" t="s">
        <v>95</v>
      </c>
      <c r="K2176" t="s">
        <v>1239</v>
      </c>
      <c r="L2176" t="s">
        <v>101</v>
      </c>
      <c r="M2176" t="s">
        <v>73</v>
      </c>
      <c r="N2176" t="s">
        <v>73</v>
      </c>
      <c r="O2176" t="s">
        <v>104</v>
      </c>
      <c r="P2176" t="s">
        <v>1267</v>
      </c>
      <c r="Q2176" t="s">
        <v>74</v>
      </c>
      <c r="R2176" t="s">
        <v>1589</v>
      </c>
      <c r="S2176" t="s">
        <v>116</v>
      </c>
      <c r="T2176" t="s">
        <v>76</v>
      </c>
    </row>
    <row r="2177" spans="1:20" x14ac:dyDescent="0.25">
      <c r="A2177" s="1">
        <v>4735</v>
      </c>
      <c r="B2177" t="s">
        <v>23</v>
      </c>
      <c r="C2177" t="s">
        <v>39</v>
      </c>
      <c r="D2177" t="s">
        <v>48</v>
      </c>
      <c r="E2177" t="s">
        <v>47</v>
      </c>
      <c r="F2177" t="s">
        <v>73</v>
      </c>
      <c r="G2177" t="s">
        <v>108</v>
      </c>
      <c r="H2177" t="s">
        <v>425</v>
      </c>
      <c r="I2177" t="s">
        <v>89</v>
      </c>
      <c r="J2177" t="s">
        <v>94</v>
      </c>
      <c r="K2177" t="s">
        <v>1147</v>
      </c>
      <c r="L2177" t="s">
        <v>74</v>
      </c>
      <c r="M2177" t="s">
        <v>74</v>
      </c>
      <c r="N2177" t="s">
        <v>74</v>
      </c>
      <c r="O2177" t="s">
        <v>91</v>
      </c>
      <c r="P2177" t="s">
        <v>1186</v>
      </c>
      <c r="Q2177" t="s">
        <v>101</v>
      </c>
      <c r="R2177" t="s">
        <v>1510</v>
      </c>
      <c r="S2177" t="s">
        <v>96</v>
      </c>
      <c r="T2177" t="s">
        <v>87</v>
      </c>
    </row>
    <row r="2178" spans="1:20" x14ac:dyDescent="0.25">
      <c r="A2178" s="1">
        <v>4736</v>
      </c>
      <c r="B2178" t="s">
        <v>23</v>
      </c>
      <c r="C2178" t="s">
        <v>24</v>
      </c>
      <c r="D2178" t="s">
        <v>49</v>
      </c>
      <c r="E2178" t="s">
        <v>61</v>
      </c>
      <c r="F2178" t="s">
        <v>74</v>
      </c>
      <c r="G2178" t="s">
        <v>75</v>
      </c>
      <c r="H2178" t="s">
        <v>527</v>
      </c>
      <c r="I2178" t="s">
        <v>108</v>
      </c>
      <c r="J2178" t="s">
        <v>118</v>
      </c>
      <c r="K2178" t="s">
        <v>1345</v>
      </c>
      <c r="L2178" t="s">
        <v>74</v>
      </c>
      <c r="M2178" t="s">
        <v>73</v>
      </c>
      <c r="N2178" t="s">
        <v>74</v>
      </c>
      <c r="O2178" t="s">
        <v>75</v>
      </c>
      <c r="P2178" t="s">
        <v>782</v>
      </c>
      <c r="Q2178" t="s">
        <v>74</v>
      </c>
      <c r="R2178" t="s">
        <v>1777</v>
      </c>
      <c r="S2178" t="s">
        <v>116</v>
      </c>
      <c r="T2178" t="s">
        <v>126</v>
      </c>
    </row>
    <row r="2179" spans="1:20" x14ac:dyDescent="0.25">
      <c r="A2179" s="1">
        <v>4737</v>
      </c>
      <c r="B2179" t="s">
        <v>23</v>
      </c>
      <c r="C2179" t="s">
        <v>25</v>
      </c>
      <c r="D2179" t="s">
        <v>49</v>
      </c>
      <c r="E2179" t="s">
        <v>72</v>
      </c>
      <c r="F2179" t="s">
        <v>73</v>
      </c>
      <c r="G2179" t="s">
        <v>98</v>
      </c>
      <c r="H2179" t="s">
        <v>717</v>
      </c>
      <c r="I2179" t="s">
        <v>92</v>
      </c>
      <c r="J2179" t="s">
        <v>97</v>
      </c>
      <c r="K2179" t="s">
        <v>1216</v>
      </c>
      <c r="L2179" t="s">
        <v>126</v>
      </c>
      <c r="M2179" t="s">
        <v>73</v>
      </c>
      <c r="N2179" t="s">
        <v>74</v>
      </c>
      <c r="O2179" t="s">
        <v>75</v>
      </c>
      <c r="P2179" t="s">
        <v>129</v>
      </c>
      <c r="Q2179" t="s">
        <v>74</v>
      </c>
      <c r="R2179" t="s">
        <v>1908</v>
      </c>
      <c r="S2179" t="s">
        <v>87</v>
      </c>
      <c r="T2179" t="s">
        <v>126</v>
      </c>
    </row>
    <row r="2180" spans="1:20" x14ac:dyDescent="0.25">
      <c r="A2180" s="1">
        <v>4738</v>
      </c>
      <c r="B2180" t="s">
        <v>23</v>
      </c>
      <c r="C2180" t="s">
        <v>26</v>
      </c>
      <c r="D2180" t="s">
        <v>49</v>
      </c>
      <c r="E2180" t="s">
        <v>59</v>
      </c>
      <c r="F2180" t="s">
        <v>74</v>
      </c>
      <c r="G2180" t="s">
        <v>83</v>
      </c>
      <c r="H2180" t="s">
        <v>547</v>
      </c>
      <c r="I2180" t="s">
        <v>90</v>
      </c>
      <c r="J2180" t="s">
        <v>88</v>
      </c>
      <c r="K2180" t="s">
        <v>1162</v>
      </c>
      <c r="L2180" t="s">
        <v>73</v>
      </c>
      <c r="M2180" t="s">
        <v>73</v>
      </c>
      <c r="N2180" t="s">
        <v>101</v>
      </c>
      <c r="O2180" t="s">
        <v>77</v>
      </c>
      <c r="P2180" t="s">
        <v>439</v>
      </c>
      <c r="Q2180" t="s">
        <v>73</v>
      </c>
      <c r="R2180" t="s">
        <v>1446</v>
      </c>
      <c r="S2180" t="s">
        <v>106</v>
      </c>
      <c r="T2180" t="s">
        <v>101</v>
      </c>
    </row>
    <row r="2181" spans="1:20" x14ac:dyDescent="0.25">
      <c r="A2181" s="1">
        <v>4739</v>
      </c>
      <c r="B2181" t="s">
        <v>23</v>
      </c>
      <c r="C2181" t="s">
        <v>27</v>
      </c>
      <c r="D2181" t="s">
        <v>49</v>
      </c>
      <c r="E2181" t="s">
        <v>64</v>
      </c>
      <c r="F2181" t="s">
        <v>73</v>
      </c>
      <c r="G2181" t="s">
        <v>85</v>
      </c>
      <c r="H2181" t="s">
        <v>216</v>
      </c>
      <c r="I2181" t="s">
        <v>102</v>
      </c>
      <c r="J2181" t="s">
        <v>79</v>
      </c>
      <c r="K2181" t="s">
        <v>1118</v>
      </c>
      <c r="L2181" t="s">
        <v>73</v>
      </c>
      <c r="M2181" t="s">
        <v>74</v>
      </c>
      <c r="N2181" t="s">
        <v>131</v>
      </c>
      <c r="O2181" t="s">
        <v>86</v>
      </c>
      <c r="P2181" t="s">
        <v>401</v>
      </c>
      <c r="Q2181" t="s">
        <v>73</v>
      </c>
      <c r="R2181" t="s">
        <v>1586</v>
      </c>
      <c r="S2181" t="s">
        <v>96</v>
      </c>
      <c r="T2181" t="s">
        <v>83</v>
      </c>
    </row>
    <row r="2182" spans="1:20" x14ac:dyDescent="0.25">
      <c r="A2182" s="1">
        <v>4740</v>
      </c>
      <c r="B2182" t="s">
        <v>23</v>
      </c>
      <c r="C2182" t="s">
        <v>28</v>
      </c>
      <c r="D2182" t="s">
        <v>49</v>
      </c>
      <c r="E2182" t="s">
        <v>52</v>
      </c>
      <c r="F2182" t="s">
        <v>74</v>
      </c>
      <c r="G2182" t="s">
        <v>93</v>
      </c>
      <c r="H2182" t="s">
        <v>276</v>
      </c>
      <c r="I2182" t="s">
        <v>103</v>
      </c>
      <c r="J2182" t="s">
        <v>93</v>
      </c>
      <c r="K2182" t="s">
        <v>1131</v>
      </c>
      <c r="L2182" t="s">
        <v>73</v>
      </c>
      <c r="M2182" t="s">
        <v>73</v>
      </c>
      <c r="N2182" t="s">
        <v>126</v>
      </c>
      <c r="O2182" t="s">
        <v>113</v>
      </c>
      <c r="P2182" t="s">
        <v>726</v>
      </c>
      <c r="Q2182" t="s">
        <v>1116</v>
      </c>
      <c r="R2182" t="s">
        <v>2079</v>
      </c>
      <c r="S2182" t="s">
        <v>85</v>
      </c>
      <c r="T2182" t="s">
        <v>101</v>
      </c>
    </row>
    <row r="2183" spans="1:20" x14ac:dyDescent="0.25">
      <c r="A2183" s="1">
        <v>4741</v>
      </c>
      <c r="B2183" t="s">
        <v>23</v>
      </c>
      <c r="C2183" t="s">
        <v>40</v>
      </c>
      <c r="D2183" t="s">
        <v>49</v>
      </c>
      <c r="E2183" t="s">
        <v>62</v>
      </c>
      <c r="F2183" t="s">
        <v>73</v>
      </c>
      <c r="G2183" t="s">
        <v>77</v>
      </c>
      <c r="H2183" t="s">
        <v>548</v>
      </c>
      <c r="I2183" t="s">
        <v>102</v>
      </c>
      <c r="J2183" t="s">
        <v>107</v>
      </c>
      <c r="K2183" t="s">
        <v>1240</v>
      </c>
      <c r="L2183" t="s">
        <v>126</v>
      </c>
      <c r="M2183" t="s">
        <v>74</v>
      </c>
      <c r="N2183" t="s">
        <v>126</v>
      </c>
      <c r="O2183" t="s">
        <v>90</v>
      </c>
      <c r="P2183" t="s">
        <v>127</v>
      </c>
      <c r="Q2183" t="s">
        <v>74</v>
      </c>
      <c r="R2183" t="s">
        <v>2078</v>
      </c>
      <c r="S2183" t="s">
        <v>78</v>
      </c>
      <c r="T2183" t="s">
        <v>126</v>
      </c>
    </row>
    <row r="2184" spans="1:20" x14ac:dyDescent="0.25">
      <c r="A2184" s="1">
        <v>4742</v>
      </c>
      <c r="B2184" t="s">
        <v>23</v>
      </c>
      <c r="C2184" t="s">
        <v>29</v>
      </c>
      <c r="D2184" t="s">
        <v>49</v>
      </c>
      <c r="E2184" t="s">
        <v>66</v>
      </c>
      <c r="F2184" t="s">
        <v>74</v>
      </c>
      <c r="G2184" t="s">
        <v>78</v>
      </c>
      <c r="H2184" t="s">
        <v>601</v>
      </c>
      <c r="I2184" t="s">
        <v>89</v>
      </c>
      <c r="J2184" t="s">
        <v>92</v>
      </c>
      <c r="K2184" t="s">
        <v>1142</v>
      </c>
      <c r="L2184" t="s">
        <v>74</v>
      </c>
      <c r="M2184" t="s">
        <v>74</v>
      </c>
      <c r="N2184" t="s">
        <v>101</v>
      </c>
      <c r="O2184" t="s">
        <v>94</v>
      </c>
      <c r="P2184" t="s">
        <v>914</v>
      </c>
      <c r="Q2184" t="s">
        <v>73</v>
      </c>
      <c r="R2184" t="s">
        <v>1583</v>
      </c>
      <c r="S2184" t="s">
        <v>87</v>
      </c>
      <c r="T2184" t="s">
        <v>101</v>
      </c>
    </row>
    <row r="2185" spans="1:20" x14ac:dyDescent="0.25">
      <c r="A2185" s="1">
        <v>4743</v>
      </c>
      <c r="B2185" t="s">
        <v>23</v>
      </c>
      <c r="C2185" t="s">
        <v>31</v>
      </c>
      <c r="D2185" t="s">
        <v>49</v>
      </c>
      <c r="E2185" t="s">
        <v>61</v>
      </c>
      <c r="F2185" t="s">
        <v>73</v>
      </c>
      <c r="G2185" t="s">
        <v>81</v>
      </c>
      <c r="H2185" t="s">
        <v>356</v>
      </c>
      <c r="I2185" t="s">
        <v>92</v>
      </c>
      <c r="J2185" t="s">
        <v>88</v>
      </c>
      <c r="K2185" t="s">
        <v>1225</v>
      </c>
      <c r="L2185" t="s">
        <v>74</v>
      </c>
      <c r="M2185" t="s">
        <v>74</v>
      </c>
      <c r="N2185" t="s">
        <v>131</v>
      </c>
      <c r="O2185" t="s">
        <v>103</v>
      </c>
      <c r="P2185" t="s">
        <v>544</v>
      </c>
      <c r="Q2185" t="s">
        <v>73</v>
      </c>
      <c r="R2185" t="s">
        <v>1662</v>
      </c>
      <c r="S2185" t="s">
        <v>89</v>
      </c>
      <c r="T2185" t="s">
        <v>131</v>
      </c>
    </row>
    <row r="2186" spans="1:20" x14ac:dyDescent="0.25">
      <c r="A2186" s="1">
        <v>4744</v>
      </c>
      <c r="B2186" t="s">
        <v>23</v>
      </c>
      <c r="C2186" t="s">
        <v>32</v>
      </c>
      <c r="D2186" t="s">
        <v>49</v>
      </c>
      <c r="E2186" t="s">
        <v>60</v>
      </c>
      <c r="F2186" t="s">
        <v>74</v>
      </c>
      <c r="G2186" t="s">
        <v>94</v>
      </c>
      <c r="H2186" t="s">
        <v>897</v>
      </c>
      <c r="I2186" t="s">
        <v>102</v>
      </c>
      <c r="J2186" t="s">
        <v>107</v>
      </c>
      <c r="K2186" t="s">
        <v>1162</v>
      </c>
      <c r="L2186" t="s">
        <v>126</v>
      </c>
      <c r="M2186" t="s">
        <v>73</v>
      </c>
      <c r="N2186" t="s">
        <v>74</v>
      </c>
      <c r="O2186" t="s">
        <v>111</v>
      </c>
      <c r="P2186" t="s">
        <v>1119</v>
      </c>
      <c r="Q2186" t="s">
        <v>74</v>
      </c>
      <c r="R2186" t="s">
        <v>1755</v>
      </c>
      <c r="S2186" t="s">
        <v>96</v>
      </c>
      <c r="T2186" t="s">
        <v>117</v>
      </c>
    </row>
    <row r="2187" spans="1:20" x14ac:dyDescent="0.25">
      <c r="A2187" s="1">
        <v>4745</v>
      </c>
      <c r="B2187" t="s">
        <v>23</v>
      </c>
      <c r="C2187" t="s">
        <v>33</v>
      </c>
      <c r="D2187" t="s">
        <v>49</v>
      </c>
      <c r="E2187" t="s">
        <v>51</v>
      </c>
      <c r="F2187" t="s">
        <v>73</v>
      </c>
      <c r="G2187" t="s">
        <v>86</v>
      </c>
      <c r="H2187" t="s">
        <v>645</v>
      </c>
      <c r="I2187" t="s">
        <v>106</v>
      </c>
      <c r="J2187" t="s">
        <v>92</v>
      </c>
      <c r="K2187" t="s">
        <v>1157</v>
      </c>
      <c r="L2187" t="s">
        <v>126</v>
      </c>
      <c r="M2187" t="s">
        <v>73</v>
      </c>
      <c r="N2187" t="s">
        <v>101</v>
      </c>
      <c r="O2187" t="s">
        <v>94</v>
      </c>
      <c r="P2187" t="s">
        <v>1018</v>
      </c>
      <c r="Q2187" t="s">
        <v>126</v>
      </c>
      <c r="R2187" t="s">
        <v>1756</v>
      </c>
      <c r="S2187" t="s">
        <v>82</v>
      </c>
      <c r="T2187" t="s">
        <v>83</v>
      </c>
    </row>
    <row r="2188" spans="1:20" x14ac:dyDescent="0.25">
      <c r="A2188" s="1">
        <v>4746</v>
      </c>
      <c r="B2188" t="s">
        <v>23</v>
      </c>
      <c r="C2188" t="s">
        <v>34</v>
      </c>
      <c r="D2188" t="s">
        <v>49</v>
      </c>
      <c r="E2188" t="s">
        <v>63</v>
      </c>
      <c r="F2188" t="s">
        <v>73</v>
      </c>
      <c r="G2188" t="s">
        <v>82</v>
      </c>
      <c r="H2188" t="s">
        <v>452</v>
      </c>
      <c r="I2188" t="s">
        <v>75</v>
      </c>
      <c r="J2188" t="s">
        <v>97</v>
      </c>
      <c r="K2188" t="s">
        <v>1294</v>
      </c>
      <c r="L2188" t="s">
        <v>74</v>
      </c>
      <c r="M2188" t="s">
        <v>73</v>
      </c>
      <c r="N2188" t="s">
        <v>126</v>
      </c>
      <c r="O2188" t="s">
        <v>86</v>
      </c>
      <c r="P2188" t="s">
        <v>944</v>
      </c>
      <c r="Q2188" t="s">
        <v>73</v>
      </c>
      <c r="R2188" t="s">
        <v>1426</v>
      </c>
      <c r="S2188" t="s">
        <v>96</v>
      </c>
      <c r="T2188" t="s">
        <v>101</v>
      </c>
    </row>
    <row r="2189" spans="1:20" x14ac:dyDescent="0.25">
      <c r="A2189" s="1">
        <v>4747</v>
      </c>
      <c r="B2189" t="s">
        <v>23</v>
      </c>
      <c r="C2189" t="s">
        <v>35</v>
      </c>
      <c r="D2189" t="s">
        <v>49</v>
      </c>
      <c r="E2189" t="s">
        <v>44</v>
      </c>
      <c r="F2189" t="s">
        <v>74</v>
      </c>
      <c r="G2189" t="s">
        <v>92</v>
      </c>
      <c r="H2189" t="s">
        <v>250</v>
      </c>
      <c r="I2189" t="s">
        <v>90</v>
      </c>
      <c r="J2189" t="s">
        <v>114</v>
      </c>
      <c r="K2189" t="s">
        <v>1212</v>
      </c>
      <c r="L2189" t="s">
        <v>126</v>
      </c>
      <c r="M2189" t="s">
        <v>73</v>
      </c>
      <c r="N2189" t="s">
        <v>1116</v>
      </c>
      <c r="O2189" t="s">
        <v>93</v>
      </c>
      <c r="P2189" t="s">
        <v>1028</v>
      </c>
      <c r="Q2189" t="s">
        <v>74</v>
      </c>
      <c r="R2189" t="s">
        <v>903</v>
      </c>
      <c r="S2189" t="s">
        <v>96</v>
      </c>
      <c r="T2189" t="s">
        <v>83</v>
      </c>
    </row>
    <row r="2190" spans="1:20" x14ac:dyDescent="0.25">
      <c r="A2190" s="1">
        <v>4748</v>
      </c>
      <c r="B2190" t="s">
        <v>23</v>
      </c>
      <c r="C2190" t="s">
        <v>36</v>
      </c>
      <c r="D2190" t="s">
        <v>49</v>
      </c>
      <c r="E2190" t="s">
        <v>46</v>
      </c>
      <c r="F2190" t="s">
        <v>73</v>
      </c>
      <c r="G2190" t="s">
        <v>95</v>
      </c>
      <c r="H2190" t="s">
        <v>812</v>
      </c>
      <c r="I2190" t="s">
        <v>102</v>
      </c>
      <c r="J2190" t="s">
        <v>95</v>
      </c>
      <c r="K2190" t="s">
        <v>1254</v>
      </c>
      <c r="L2190" t="s">
        <v>101</v>
      </c>
      <c r="M2190" t="s">
        <v>74</v>
      </c>
      <c r="N2190" t="s">
        <v>126</v>
      </c>
      <c r="O2190" t="s">
        <v>93</v>
      </c>
      <c r="P2190" t="s">
        <v>782</v>
      </c>
      <c r="Q2190" t="s">
        <v>74</v>
      </c>
      <c r="R2190" t="s">
        <v>1733</v>
      </c>
      <c r="S2190" t="s">
        <v>85</v>
      </c>
      <c r="T2190" t="s">
        <v>76</v>
      </c>
    </row>
    <row r="2191" spans="1:20" x14ac:dyDescent="0.25">
      <c r="A2191" s="1">
        <v>4749</v>
      </c>
      <c r="B2191" t="s">
        <v>23</v>
      </c>
      <c r="C2191" t="s">
        <v>37</v>
      </c>
      <c r="D2191" t="s">
        <v>49</v>
      </c>
      <c r="E2191" t="s">
        <v>58</v>
      </c>
      <c r="F2191" t="s">
        <v>74</v>
      </c>
      <c r="G2191" t="s">
        <v>98</v>
      </c>
      <c r="H2191" t="s">
        <v>751</v>
      </c>
      <c r="I2191" t="s">
        <v>93</v>
      </c>
      <c r="J2191" t="s">
        <v>123</v>
      </c>
      <c r="K2191" t="s">
        <v>1271</v>
      </c>
      <c r="L2191" t="s">
        <v>126</v>
      </c>
      <c r="M2191" t="s">
        <v>74</v>
      </c>
      <c r="N2191" t="s">
        <v>126</v>
      </c>
      <c r="O2191" t="s">
        <v>96</v>
      </c>
      <c r="P2191" t="s">
        <v>103</v>
      </c>
      <c r="Q2191" t="s">
        <v>74</v>
      </c>
      <c r="R2191" t="s">
        <v>1847</v>
      </c>
      <c r="S2191" t="s">
        <v>85</v>
      </c>
      <c r="T2191" t="s">
        <v>1116</v>
      </c>
    </row>
    <row r="2192" spans="1:20" x14ac:dyDescent="0.25">
      <c r="A2192" s="1">
        <v>4750</v>
      </c>
      <c r="B2192" t="s">
        <v>23</v>
      </c>
      <c r="C2192" t="s">
        <v>38</v>
      </c>
      <c r="D2192" t="s">
        <v>49</v>
      </c>
      <c r="E2192" t="s">
        <v>66</v>
      </c>
      <c r="F2192" t="s">
        <v>73</v>
      </c>
      <c r="G2192" t="s">
        <v>75</v>
      </c>
      <c r="H2192" t="s">
        <v>653</v>
      </c>
      <c r="I2192" t="s">
        <v>95</v>
      </c>
      <c r="J2192" t="s">
        <v>104</v>
      </c>
      <c r="K2192" t="s">
        <v>1202</v>
      </c>
      <c r="L2192" t="s">
        <v>74</v>
      </c>
      <c r="M2192" t="s">
        <v>73</v>
      </c>
      <c r="N2192" t="s">
        <v>74</v>
      </c>
      <c r="O2192" t="s">
        <v>79</v>
      </c>
      <c r="P2192" t="s">
        <v>846</v>
      </c>
      <c r="Q2192" t="s">
        <v>74</v>
      </c>
      <c r="R2192" t="s">
        <v>823</v>
      </c>
      <c r="S2192" t="s">
        <v>96</v>
      </c>
      <c r="T2192" t="s">
        <v>83</v>
      </c>
    </row>
    <row r="2193" spans="1:20" x14ac:dyDescent="0.25">
      <c r="A2193" s="1">
        <v>4751</v>
      </c>
      <c r="B2193" t="s">
        <v>23</v>
      </c>
      <c r="C2193" t="s">
        <v>39</v>
      </c>
      <c r="D2193" t="s">
        <v>49</v>
      </c>
      <c r="E2193" t="s">
        <v>72</v>
      </c>
      <c r="F2193" t="s">
        <v>74</v>
      </c>
      <c r="G2193" t="s">
        <v>89</v>
      </c>
      <c r="H2193" t="s">
        <v>432</v>
      </c>
      <c r="I2193" t="s">
        <v>81</v>
      </c>
      <c r="J2193" t="s">
        <v>97</v>
      </c>
      <c r="K2193" t="s">
        <v>1227</v>
      </c>
      <c r="L2193" t="s">
        <v>74</v>
      </c>
      <c r="M2193" t="s">
        <v>74</v>
      </c>
      <c r="N2193" t="s">
        <v>126</v>
      </c>
      <c r="O2193" t="s">
        <v>90</v>
      </c>
      <c r="P2193" t="s">
        <v>187</v>
      </c>
      <c r="Q2193" t="s">
        <v>73</v>
      </c>
      <c r="R2193" t="s">
        <v>2126</v>
      </c>
      <c r="S2193" t="s">
        <v>85</v>
      </c>
      <c r="T2193" t="s">
        <v>74</v>
      </c>
    </row>
    <row r="2194" spans="1:20" x14ac:dyDescent="0.25">
      <c r="A2194" s="1">
        <v>4752</v>
      </c>
      <c r="B2194" t="s">
        <v>23</v>
      </c>
      <c r="C2194" t="s">
        <v>24</v>
      </c>
      <c r="D2194" t="s">
        <v>50</v>
      </c>
      <c r="E2194" t="s">
        <v>65</v>
      </c>
      <c r="F2194" t="s">
        <v>73</v>
      </c>
      <c r="G2194" t="s">
        <v>77</v>
      </c>
      <c r="H2194" t="s">
        <v>1018</v>
      </c>
      <c r="I2194" t="s">
        <v>103</v>
      </c>
      <c r="J2194" t="s">
        <v>92</v>
      </c>
      <c r="K2194" t="s">
        <v>1132</v>
      </c>
      <c r="L2194" t="s">
        <v>74</v>
      </c>
      <c r="M2194" t="s">
        <v>73</v>
      </c>
      <c r="N2194" t="s">
        <v>73</v>
      </c>
      <c r="O2194" t="s">
        <v>94</v>
      </c>
      <c r="P2194" t="s">
        <v>894</v>
      </c>
      <c r="Q2194" t="s">
        <v>126</v>
      </c>
      <c r="R2194" t="s">
        <v>1669</v>
      </c>
      <c r="S2194" t="s">
        <v>96</v>
      </c>
      <c r="T2194" t="s">
        <v>78</v>
      </c>
    </row>
    <row r="2195" spans="1:20" x14ac:dyDescent="0.25">
      <c r="A2195" s="1">
        <v>4753</v>
      </c>
      <c r="B2195" t="s">
        <v>23</v>
      </c>
      <c r="C2195" t="s">
        <v>25</v>
      </c>
      <c r="D2195" t="s">
        <v>50</v>
      </c>
      <c r="E2195" t="s">
        <v>46</v>
      </c>
      <c r="F2195" t="s">
        <v>74</v>
      </c>
      <c r="G2195" t="s">
        <v>89</v>
      </c>
      <c r="H2195" t="s">
        <v>335</v>
      </c>
      <c r="I2195" t="s">
        <v>89</v>
      </c>
      <c r="J2195" t="s">
        <v>86</v>
      </c>
      <c r="K2195" t="s">
        <v>726</v>
      </c>
      <c r="L2195" t="s">
        <v>73</v>
      </c>
      <c r="M2195" t="s">
        <v>73</v>
      </c>
      <c r="N2195" t="s">
        <v>73</v>
      </c>
      <c r="O2195" t="s">
        <v>113</v>
      </c>
      <c r="P2195" t="s">
        <v>1119</v>
      </c>
      <c r="Q2195" t="s">
        <v>74</v>
      </c>
      <c r="R2195" t="s">
        <v>2090</v>
      </c>
      <c r="S2195" t="s">
        <v>116</v>
      </c>
      <c r="T2195" t="s">
        <v>101</v>
      </c>
    </row>
    <row r="2196" spans="1:20" x14ac:dyDescent="0.25">
      <c r="A2196" s="1">
        <v>4754</v>
      </c>
      <c r="B2196" t="s">
        <v>23</v>
      </c>
      <c r="C2196" t="s">
        <v>26</v>
      </c>
      <c r="D2196" t="s">
        <v>50</v>
      </c>
      <c r="E2196" t="s">
        <v>52</v>
      </c>
      <c r="F2196" t="s">
        <v>73</v>
      </c>
      <c r="G2196" t="s">
        <v>86</v>
      </c>
      <c r="H2196" t="s">
        <v>201</v>
      </c>
      <c r="I2196" t="s">
        <v>75</v>
      </c>
      <c r="J2196" t="s">
        <v>113</v>
      </c>
      <c r="K2196" t="s">
        <v>1136</v>
      </c>
      <c r="L2196" t="s">
        <v>74</v>
      </c>
      <c r="M2196" t="s">
        <v>73</v>
      </c>
      <c r="N2196" t="s">
        <v>73</v>
      </c>
      <c r="O2196" t="s">
        <v>102</v>
      </c>
      <c r="P2196" t="s">
        <v>734</v>
      </c>
      <c r="Q2196" t="s">
        <v>126</v>
      </c>
      <c r="R2196" t="s">
        <v>1497</v>
      </c>
      <c r="S2196" t="s">
        <v>87</v>
      </c>
      <c r="T2196" t="s">
        <v>126</v>
      </c>
    </row>
    <row r="2197" spans="1:20" x14ac:dyDescent="0.25">
      <c r="A2197" s="1">
        <v>4755</v>
      </c>
      <c r="B2197" t="s">
        <v>23</v>
      </c>
      <c r="C2197" t="s">
        <v>27</v>
      </c>
      <c r="D2197" t="s">
        <v>50</v>
      </c>
      <c r="E2197" t="s">
        <v>55</v>
      </c>
      <c r="F2197" t="s">
        <v>74</v>
      </c>
      <c r="G2197" t="s">
        <v>92</v>
      </c>
      <c r="H2197" t="s">
        <v>442</v>
      </c>
      <c r="I2197" t="s">
        <v>99</v>
      </c>
      <c r="J2197" t="s">
        <v>108</v>
      </c>
      <c r="K2197" t="s">
        <v>1289</v>
      </c>
      <c r="L2197" t="s">
        <v>126</v>
      </c>
      <c r="M2197" t="s">
        <v>73</v>
      </c>
      <c r="N2197" t="s">
        <v>131</v>
      </c>
      <c r="O2197" t="s">
        <v>105</v>
      </c>
      <c r="P2197" t="s">
        <v>1183</v>
      </c>
      <c r="Q2197" t="s">
        <v>73</v>
      </c>
      <c r="R2197" t="s">
        <v>697</v>
      </c>
      <c r="S2197" t="s">
        <v>96</v>
      </c>
      <c r="T2197" t="s">
        <v>1116</v>
      </c>
    </row>
    <row r="2198" spans="1:20" x14ac:dyDescent="0.25">
      <c r="A2198" s="1">
        <v>4756</v>
      </c>
      <c r="B2198" t="s">
        <v>23</v>
      </c>
      <c r="C2198" t="s">
        <v>28</v>
      </c>
      <c r="D2198" t="s">
        <v>50</v>
      </c>
      <c r="E2198" t="s">
        <v>57</v>
      </c>
      <c r="F2198" t="s">
        <v>73</v>
      </c>
      <c r="G2198" t="s">
        <v>82</v>
      </c>
      <c r="H2198" t="s">
        <v>177</v>
      </c>
      <c r="I2198" t="s">
        <v>107</v>
      </c>
      <c r="J2198" t="s">
        <v>118</v>
      </c>
      <c r="K2198" t="s">
        <v>1162</v>
      </c>
      <c r="L2198" t="s">
        <v>73</v>
      </c>
      <c r="M2198" t="s">
        <v>126</v>
      </c>
      <c r="N2198" t="s">
        <v>73</v>
      </c>
      <c r="O2198" t="s">
        <v>89</v>
      </c>
      <c r="P2198" t="s">
        <v>80</v>
      </c>
      <c r="Q2198" t="s">
        <v>73</v>
      </c>
      <c r="R2198" t="s">
        <v>1565</v>
      </c>
      <c r="S2198" t="s">
        <v>82</v>
      </c>
      <c r="T2198" t="s">
        <v>1116</v>
      </c>
    </row>
    <row r="2199" spans="1:20" x14ac:dyDescent="0.25">
      <c r="A2199" s="1">
        <v>4757</v>
      </c>
      <c r="B2199" t="s">
        <v>23</v>
      </c>
      <c r="C2199" t="s">
        <v>40</v>
      </c>
      <c r="D2199" t="s">
        <v>50</v>
      </c>
      <c r="E2199" t="s">
        <v>71</v>
      </c>
      <c r="F2199" t="s">
        <v>74</v>
      </c>
      <c r="G2199" t="s">
        <v>73</v>
      </c>
      <c r="H2199" t="s">
        <v>916</v>
      </c>
      <c r="I2199" t="s">
        <v>90</v>
      </c>
      <c r="J2199" t="s">
        <v>93</v>
      </c>
      <c r="K2199" t="s">
        <v>1208</v>
      </c>
      <c r="L2199" t="s">
        <v>73</v>
      </c>
      <c r="M2199" t="s">
        <v>101</v>
      </c>
      <c r="N2199" t="s">
        <v>76</v>
      </c>
      <c r="O2199" t="s">
        <v>98</v>
      </c>
      <c r="P2199" t="s">
        <v>91</v>
      </c>
      <c r="Q2199" t="s">
        <v>73</v>
      </c>
      <c r="R2199" t="s">
        <v>1558</v>
      </c>
      <c r="S2199" t="s">
        <v>96</v>
      </c>
      <c r="T2199" t="s">
        <v>126</v>
      </c>
    </row>
    <row r="2200" spans="1:20" x14ac:dyDescent="0.25">
      <c r="A2200" s="1">
        <v>4758</v>
      </c>
      <c r="B2200" t="s">
        <v>23</v>
      </c>
      <c r="C2200" t="s">
        <v>29</v>
      </c>
      <c r="D2200" t="s">
        <v>50</v>
      </c>
      <c r="E2200" t="s">
        <v>56</v>
      </c>
      <c r="F2200" t="s">
        <v>74</v>
      </c>
      <c r="G2200" t="s">
        <v>79</v>
      </c>
      <c r="H2200" t="s">
        <v>645</v>
      </c>
      <c r="I2200" t="s">
        <v>90</v>
      </c>
      <c r="J2200" t="s">
        <v>79</v>
      </c>
      <c r="K2200" t="s">
        <v>1157</v>
      </c>
      <c r="L2200" t="s">
        <v>126</v>
      </c>
      <c r="M2200" t="s">
        <v>73</v>
      </c>
      <c r="N2200" t="s">
        <v>74</v>
      </c>
      <c r="O2200" t="s">
        <v>86</v>
      </c>
      <c r="P2200" t="s">
        <v>585</v>
      </c>
      <c r="Q2200" t="s">
        <v>73</v>
      </c>
      <c r="R2200" t="s">
        <v>2120</v>
      </c>
      <c r="S2200" t="s">
        <v>106</v>
      </c>
      <c r="T2200" t="s">
        <v>131</v>
      </c>
    </row>
    <row r="2201" spans="1:20" x14ac:dyDescent="0.25">
      <c r="A2201" s="1">
        <v>4759</v>
      </c>
      <c r="B2201" t="s">
        <v>23</v>
      </c>
      <c r="C2201" t="s">
        <v>30</v>
      </c>
      <c r="D2201" t="s">
        <v>50</v>
      </c>
      <c r="E2201" t="s">
        <v>54</v>
      </c>
      <c r="F2201" t="s">
        <v>73</v>
      </c>
      <c r="G2201" t="s">
        <v>106</v>
      </c>
      <c r="H2201" t="s">
        <v>901</v>
      </c>
      <c r="I2201" t="s">
        <v>106</v>
      </c>
      <c r="J2201" t="s">
        <v>114</v>
      </c>
      <c r="K2201" t="s">
        <v>1157</v>
      </c>
      <c r="L2201" t="s">
        <v>73</v>
      </c>
      <c r="M2201" t="s">
        <v>73</v>
      </c>
      <c r="N2201" t="s">
        <v>1116</v>
      </c>
      <c r="O2201" t="s">
        <v>95</v>
      </c>
      <c r="P2201" t="s">
        <v>772</v>
      </c>
      <c r="Q2201" t="s">
        <v>74</v>
      </c>
      <c r="R2201" t="s">
        <v>2093</v>
      </c>
      <c r="S2201" t="s">
        <v>85</v>
      </c>
      <c r="T2201" t="s">
        <v>1116</v>
      </c>
    </row>
    <row r="2202" spans="1:20" x14ac:dyDescent="0.25">
      <c r="A2202" s="1">
        <v>4760</v>
      </c>
      <c r="B2202" t="s">
        <v>23</v>
      </c>
      <c r="C2202" t="s">
        <v>31</v>
      </c>
      <c r="D2202" t="s">
        <v>50</v>
      </c>
      <c r="E2202" t="s">
        <v>48</v>
      </c>
      <c r="F2202" t="s">
        <v>74</v>
      </c>
      <c r="G2202" t="s">
        <v>99</v>
      </c>
      <c r="H2202" t="s">
        <v>755</v>
      </c>
      <c r="I2202" t="s">
        <v>86</v>
      </c>
      <c r="J2202" t="s">
        <v>112</v>
      </c>
      <c r="K2202" t="s">
        <v>1249</v>
      </c>
      <c r="L2202" t="s">
        <v>74</v>
      </c>
      <c r="M2202" t="s">
        <v>73</v>
      </c>
      <c r="N2202" t="s">
        <v>126</v>
      </c>
      <c r="O2202" t="s">
        <v>113</v>
      </c>
      <c r="P2202" t="s">
        <v>806</v>
      </c>
      <c r="Q2202" t="s">
        <v>73</v>
      </c>
      <c r="R2202" t="s">
        <v>1432</v>
      </c>
      <c r="S2202" t="s">
        <v>106</v>
      </c>
      <c r="T2202" t="s">
        <v>83</v>
      </c>
    </row>
    <row r="2203" spans="1:20" x14ac:dyDescent="0.25">
      <c r="A2203" s="1">
        <v>4761</v>
      </c>
      <c r="B2203" t="s">
        <v>23</v>
      </c>
      <c r="C2203" t="s">
        <v>33</v>
      </c>
      <c r="D2203" t="s">
        <v>50</v>
      </c>
      <c r="E2203" t="s">
        <v>60</v>
      </c>
      <c r="F2203" t="s">
        <v>73</v>
      </c>
      <c r="G2203" t="s">
        <v>86</v>
      </c>
      <c r="H2203" t="s">
        <v>713</v>
      </c>
      <c r="I2203" t="s">
        <v>113</v>
      </c>
      <c r="J2203" t="s">
        <v>80</v>
      </c>
      <c r="K2203" t="s">
        <v>1195</v>
      </c>
      <c r="L2203" t="s">
        <v>101</v>
      </c>
      <c r="M2203" t="s">
        <v>73</v>
      </c>
      <c r="N2203" t="s">
        <v>131</v>
      </c>
      <c r="O2203" t="s">
        <v>81</v>
      </c>
      <c r="P2203" t="s">
        <v>97</v>
      </c>
      <c r="Q2203" t="s">
        <v>74</v>
      </c>
      <c r="R2203" t="s">
        <v>2077</v>
      </c>
      <c r="S2203" t="s">
        <v>85</v>
      </c>
      <c r="T2203" t="s">
        <v>131</v>
      </c>
    </row>
    <row r="2204" spans="1:20" x14ac:dyDescent="0.25">
      <c r="A2204" s="1">
        <v>4762</v>
      </c>
      <c r="B2204" t="s">
        <v>23</v>
      </c>
      <c r="C2204" t="s">
        <v>34</v>
      </c>
      <c r="D2204" t="s">
        <v>50</v>
      </c>
      <c r="E2204" t="s">
        <v>44</v>
      </c>
      <c r="F2204" t="s">
        <v>73</v>
      </c>
      <c r="G2204" t="s">
        <v>90</v>
      </c>
      <c r="H2204" t="s">
        <v>795</v>
      </c>
      <c r="I2204" t="s">
        <v>106</v>
      </c>
      <c r="J2204" t="s">
        <v>114</v>
      </c>
      <c r="K2204" t="s">
        <v>1165</v>
      </c>
      <c r="L2204" t="s">
        <v>126</v>
      </c>
      <c r="M2204" t="s">
        <v>74</v>
      </c>
      <c r="N2204" t="s">
        <v>74</v>
      </c>
      <c r="O2204" t="s">
        <v>129</v>
      </c>
      <c r="P2204" t="s">
        <v>1163</v>
      </c>
      <c r="Q2204" t="s">
        <v>73</v>
      </c>
      <c r="R2204" t="s">
        <v>1805</v>
      </c>
      <c r="S2204" t="s">
        <v>89</v>
      </c>
      <c r="T2204" t="s">
        <v>117</v>
      </c>
    </row>
    <row r="2205" spans="1:20" x14ac:dyDescent="0.25">
      <c r="A2205" s="1">
        <v>4763</v>
      </c>
      <c r="B2205" t="s">
        <v>23</v>
      </c>
      <c r="C2205" t="s">
        <v>35</v>
      </c>
      <c r="D2205" t="s">
        <v>50</v>
      </c>
      <c r="E2205" t="s">
        <v>57</v>
      </c>
      <c r="F2205" t="s">
        <v>74</v>
      </c>
      <c r="G2205" t="s">
        <v>90</v>
      </c>
      <c r="H2205" t="s">
        <v>415</v>
      </c>
      <c r="I2205" t="s">
        <v>90</v>
      </c>
      <c r="J2205" t="s">
        <v>113</v>
      </c>
      <c r="K2205" t="s">
        <v>1163</v>
      </c>
      <c r="L2205" t="s">
        <v>126</v>
      </c>
      <c r="M2205" t="s">
        <v>74</v>
      </c>
      <c r="N2205" t="s">
        <v>101</v>
      </c>
      <c r="O2205" t="s">
        <v>113</v>
      </c>
      <c r="P2205" t="s">
        <v>914</v>
      </c>
      <c r="Q2205" t="s">
        <v>73</v>
      </c>
      <c r="R2205" t="s">
        <v>1488</v>
      </c>
      <c r="S2205" t="s">
        <v>106</v>
      </c>
      <c r="T2205" t="s">
        <v>131</v>
      </c>
    </row>
    <row r="2206" spans="1:20" x14ac:dyDescent="0.25">
      <c r="A2206" s="1">
        <v>4764</v>
      </c>
      <c r="B2206" t="s">
        <v>23</v>
      </c>
      <c r="C2206" t="s">
        <v>36</v>
      </c>
      <c r="D2206" t="s">
        <v>50</v>
      </c>
      <c r="E2206" t="s">
        <v>53</v>
      </c>
      <c r="F2206" t="s">
        <v>73</v>
      </c>
      <c r="G2206" t="s">
        <v>77</v>
      </c>
      <c r="H2206" t="s">
        <v>462</v>
      </c>
      <c r="I2206" t="s">
        <v>94</v>
      </c>
      <c r="J2206" t="s">
        <v>125</v>
      </c>
      <c r="K2206" t="s">
        <v>1244</v>
      </c>
      <c r="L2206" t="s">
        <v>74</v>
      </c>
      <c r="M2206" t="s">
        <v>126</v>
      </c>
      <c r="N2206" t="s">
        <v>101</v>
      </c>
      <c r="O2206" t="s">
        <v>103</v>
      </c>
      <c r="P2206" t="s">
        <v>1351</v>
      </c>
      <c r="Q2206" t="s">
        <v>126</v>
      </c>
      <c r="R2206" t="s">
        <v>2050</v>
      </c>
      <c r="S2206" t="s">
        <v>82</v>
      </c>
      <c r="T2206" t="s">
        <v>83</v>
      </c>
    </row>
    <row r="2207" spans="1:20" x14ac:dyDescent="0.25">
      <c r="A2207" s="1">
        <v>4765</v>
      </c>
      <c r="B2207" t="s">
        <v>23</v>
      </c>
      <c r="C2207" t="s">
        <v>37</v>
      </c>
      <c r="D2207" t="s">
        <v>50</v>
      </c>
      <c r="E2207" t="s">
        <v>56</v>
      </c>
      <c r="F2207" t="s">
        <v>73</v>
      </c>
      <c r="G2207" t="s">
        <v>102</v>
      </c>
      <c r="H2207" t="s">
        <v>279</v>
      </c>
      <c r="I2207" t="s">
        <v>86</v>
      </c>
      <c r="J2207" t="s">
        <v>93</v>
      </c>
      <c r="K2207" t="s">
        <v>1201</v>
      </c>
      <c r="L2207" t="s">
        <v>126</v>
      </c>
      <c r="M2207" t="s">
        <v>74</v>
      </c>
      <c r="N2207" t="s">
        <v>101</v>
      </c>
      <c r="O2207" t="s">
        <v>114</v>
      </c>
      <c r="P2207" t="s">
        <v>911</v>
      </c>
      <c r="Q2207" t="s">
        <v>73</v>
      </c>
      <c r="R2207" t="s">
        <v>1837</v>
      </c>
      <c r="S2207" t="s">
        <v>116</v>
      </c>
      <c r="T2207" t="s">
        <v>83</v>
      </c>
    </row>
    <row r="2208" spans="1:20" x14ac:dyDescent="0.25">
      <c r="A2208" s="1">
        <v>4766</v>
      </c>
      <c r="B2208" t="s">
        <v>23</v>
      </c>
      <c r="C2208" t="s">
        <v>38</v>
      </c>
      <c r="D2208" t="s">
        <v>50</v>
      </c>
      <c r="E2208" t="s">
        <v>51</v>
      </c>
      <c r="F2208" t="s">
        <v>74</v>
      </c>
      <c r="G2208" t="s">
        <v>75</v>
      </c>
      <c r="H2208" t="s">
        <v>668</v>
      </c>
      <c r="I2208" t="s">
        <v>85</v>
      </c>
      <c r="J2208" t="s">
        <v>77</v>
      </c>
      <c r="K2208" t="s">
        <v>949</v>
      </c>
      <c r="L2208" t="s">
        <v>74</v>
      </c>
      <c r="M2208" t="s">
        <v>73</v>
      </c>
      <c r="N2208" t="s">
        <v>1116</v>
      </c>
      <c r="O2208" t="s">
        <v>98</v>
      </c>
      <c r="P2208" t="s">
        <v>576</v>
      </c>
      <c r="Q2208" t="s">
        <v>73</v>
      </c>
      <c r="R2208" t="s">
        <v>1810</v>
      </c>
      <c r="S2208" t="s">
        <v>116</v>
      </c>
      <c r="T2208" t="s">
        <v>1116</v>
      </c>
    </row>
    <row r="2209" spans="1:20" x14ac:dyDescent="0.25">
      <c r="A2209" s="1">
        <v>4767</v>
      </c>
      <c r="B2209" t="s">
        <v>23</v>
      </c>
      <c r="C2209" t="s">
        <v>39</v>
      </c>
      <c r="D2209" t="s">
        <v>50</v>
      </c>
      <c r="E2209" t="s">
        <v>65</v>
      </c>
      <c r="F2209" t="s">
        <v>74</v>
      </c>
      <c r="G2209" t="s">
        <v>106</v>
      </c>
      <c r="H2209" t="s">
        <v>301</v>
      </c>
      <c r="I2209" t="s">
        <v>113</v>
      </c>
      <c r="J2209" t="s">
        <v>119</v>
      </c>
      <c r="K2209" t="s">
        <v>1296</v>
      </c>
      <c r="L2209" t="s">
        <v>74</v>
      </c>
      <c r="M2209" t="s">
        <v>73</v>
      </c>
      <c r="N2209" t="s">
        <v>126</v>
      </c>
      <c r="O2209" t="s">
        <v>103</v>
      </c>
      <c r="P2209" t="s">
        <v>530</v>
      </c>
      <c r="Q2209" t="s">
        <v>73</v>
      </c>
      <c r="R2209" t="s">
        <v>108</v>
      </c>
      <c r="S2209" t="s">
        <v>89</v>
      </c>
      <c r="T2209" t="s">
        <v>131</v>
      </c>
    </row>
    <row r="2210" spans="1:20" x14ac:dyDescent="0.25">
      <c r="A2210" s="1">
        <v>4768</v>
      </c>
      <c r="B2210" t="s">
        <v>23</v>
      </c>
      <c r="C2210" t="s">
        <v>24</v>
      </c>
      <c r="D2210" t="s">
        <v>51</v>
      </c>
      <c r="E2210" t="s">
        <v>41</v>
      </c>
      <c r="F2210" t="s">
        <v>73</v>
      </c>
      <c r="G2210" t="s">
        <v>86</v>
      </c>
      <c r="H2210" t="s">
        <v>482</v>
      </c>
      <c r="I2210" t="s">
        <v>113</v>
      </c>
      <c r="J2210" t="s">
        <v>128</v>
      </c>
      <c r="K2210" t="s">
        <v>1251</v>
      </c>
      <c r="L2210" t="s">
        <v>126</v>
      </c>
      <c r="M2210" t="s">
        <v>74</v>
      </c>
      <c r="N2210" t="s">
        <v>131</v>
      </c>
      <c r="O2210" t="s">
        <v>102</v>
      </c>
      <c r="P2210" t="s">
        <v>961</v>
      </c>
      <c r="Q2210" t="s">
        <v>73</v>
      </c>
      <c r="R2210" t="s">
        <v>1935</v>
      </c>
      <c r="S2210" t="s">
        <v>103</v>
      </c>
      <c r="T2210" t="s">
        <v>87</v>
      </c>
    </row>
    <row r="2211" spans="1:20" x14ac:dyDescent="0.25">
      <c r="A2211" s="1">
        <v>4769</v>
      </c>
      <c r="B2211" t="s">
        <v>23</v>
      </c>
      <c r="C2211" t="s">
        <v>25</v>
      </c>
      <c r="D2211" t="s">
        <v>51</v>
      </c>
      <c r="E2211" t="s">
        <v>57</v>
      </c>
      <c r="F2211" t="s">
        <v>74</v>
      </c>
      <c r="G2211" t="s">
        <v>78</v>
      </c>
      <c r="H2211" t="s">
        <v>562</v>
      </c>
      <c r="I2211" t="s">
        <v>98</v>
      </c>
      <c r="J2211" t="s">
        <v>111</v>
      </c>
      <c r="K2211" t="s">
        <v>1313</v>
      </c>
      <c r="L2211" t="s">
        <v>73</v>
      </c>
      <c r="M2211" t="s">
        <v>74</v>
      </c>
      <c r="N2211" t="s">
        <v>74</v>
      </c>
      <c r="O2211" t="s">
        <v>114</v>
      </c>
      <c r="P2211" t="s">
        <v>905</v>
      </c>
      <c r="Q2211" t="s">
        <v>74</v>
      </c>
      <c r="R2211" t="s">
        <v>1691</v>
      </c>
      <c r="S2211" t="s">
        <v>82</v>
      </c>
      <c r="T2211" t="s">
        <v>83</v>
      </c>
    </row>
    <row r="2212" spans="1:20" x14ac:dyDescent="0.25">
      <c r="A2212" s="1">
        <v>4770</v>
      </c>
      <c r="B2212" t="s">
        <v>23</v>
      </c>
      <c r="C2212" t="s">
        <v>26</v>
      </c>
      <c r="D2212" t="s">
        <v>51</v>
      </c>
      <c r="E2212" t="s">
        <v>66</v>
      </c>
      <c r="F2212" t="s">
        <v>73</v>
      </c>
      <c r="G2212" t="s">
        <v>77</v>
      </c>
      <c r="H2212" t="s">
        <v>762</v>
      </c>
      <c r="I2212" t="s">
        <v>99</v>
      </c>
      <c r="J2212" t="s">
        <v>111</v>
      </c>
      <c r="K2212" t="s">
        <v>1172</v>
      </c>
      <c r="L2212" t="s">
        <v>126</v>
      </c>
      <c r="M2212" t="s">
        <v>73</v>
      </c>
      <c r="N2212" t="s">
        <v>101</v>
      </c>
      <c r="O2212" t="s">
        <v>79</v>
      </c>
      <c r="P2212" t="s">
        <v>772</v>
      </c>
      <c r="Q2212" t="s">
        <v>74</v>
      </c>
      <c r="R2212" t="s">
        <v>1733</v>
      </c>
      <c r="S2212" t="s">
        <v>82</v>
      </c>
      <c r="T2212" t="s">
        <v>76</v>
      </c>
    </row>
    <row r="2213" spans="1:20" x14ac:dyDescent="0.25">
      <c r="A2213" s="1">
        <v>4771</v>
      </c>
      <c r="B2213" t="s">
        <v>23</v>
      </c>
      <c r="C2213" t="s">
        <v>27</v>
      </c>
      <c r="D2213" t="s">
        <v>51</v>
      </c>
      <c r="E2213" t="s">
        <v>56</v>
      </c>
      <c r="F2213" t="s">
        <v>74</v>
      </c>
      <c r="G2213" t="s">
        <v>93</v>
      </c>
      <c r="H2213" t="s">
        <v>540</v>
      </c>
      <c r="I2213" t="s">
        <v>77</v>
      </c>
      <c r="J2213" t="s">
        <v>112</v>
      </c>
      <c r="K2213" t="s">
        <v>1334</v>
      </c>
      <c r="L2213" t="s">
        <v>73</v>
      </c>
      <c r="M2213" t="s">
        <v>73</v>
      </c>
      <c r="N2213" t="s">
        <v>73</v>
      </c>
      <c r="O2213" t="s">
        <v>114</v>
      </c>
      <c r="P2213" t="s">
        <v>1009</v>
      </c>
      <c r="Q2213" t="s">
        <v>101</v>
      </c>
      <c r="R2213" t="s">
        <v>1615</v>
      </c>
      <c r="S2213" t="s">
        <v>87</v>
      </c>
      <c r="T2213" t="s">
        <v>1116</v>
      </c>
    </row>
    <row r="2214" spans="1:20" x14ac:dyDescent="0.25">
      <c r="A2214" s="1">
        <v>4772</v>
      </c>
      <c r="B2214" t="s">
        <v>23</v>
      </c>
      <c r="C2214" t="s">
        <v>40</v>
      </c>
      <c r="D2214" t="s">
        <v>51</v>
      </c>
      <c r="E2214" t="s">
        <v>52</v>
      </c>
      <c r="F2214" t="s">
        <v>73</v>
      </c>
      <c r="G2214" t="s">
        <v>102</v>
      </c>
      <c r="H2214" t="s">
        <v>383</v>
      </c>
      <c r="I2214" t="s">
        <v>77</v>
      </c>
      <c r="J2214" t="s">
        <v>91</v>
      </c>
      <c r="K2214" t="s">
        <v>1193</v>
      </c>
      <c r="L2214" t="s">
        <v>126</v>
      </c>
      <c r="M2214" t="s">
        <v>74</v>
      </c>
      <c r="N2214" t="s">
        <v>74</v>
      </c>
      <c r="O2214" t="s">
        <v>113</v>
      </c>
      <c r="P2214" t="s">
        <v>1260</v>
      </c>
      <c r="Q2214" t="s">
        <v>73</v>
      </c>
      <c r="R2214" t="s">
        <v>1608</v>
      </c>
      <c r="S2214" t="s">
        <v>85</v>
      </c>
      <c r="T2214" t="s">
        <v>1116</v>
      </c>
    </row>
    <row r="2215" spans="1:20" x14ac:dyDescent="0.25">
      <c r="A2215" s="1">
        <v>4773</v>
      </c>
      <c r="B2215" t="s">
        <v>23</v>
      </c>
      <c r="C2215" t="s">
        <v>29</v>
      </c>
      <c r="D2215" t="s">
        <v>51</v>
      </c>
      <c r="E2215" t="s">
        <v>60</v>
      </c>
      <c r="F2215" t="s">
        <v>74</v>
      </c>
      <c r="G2215" t="s">
        <v>112</v>
      </c>
      <c r="H2215" t="s">
        <v>385</v>
      </c>
      <c r="I2215" t="s">
        <v>77</v>
      </c>
      <c r="J2215" t="s">
        <v>93</v>
      </c>
      <c r="K2215" t="s">
        <v>1273</v>
      </c>
      <c r="L2215" t="s">
        <v>1116</v>
      </c>
      <c r="M2215" t="s">
        <v>73</v>
      </c>
      <c r="N2215" t="s">
        <v>73</v>
      </c>
      <c r="O2215" t="s">
        <v>97</v>
      </c>
      <c r="P2215" t="s">
        <v>1200</v>
      </c>
      <c r="Q2215" t="s">
        <v>126</v>
      </c>
      <c r="R2215" t="s">
        <v>1507</v>
      </c>
      <c r="S2215" t="s">
        <v>78</v>
      </c>
      <c r="T2215" t="s">
        <v>83</v>
      </c>
    </row>
    <row r="2216" spans="1:20" x14ac:dyDescent="0.25">
      <c r="A2216" s="1">
        <v>4774</v>
      </c>
      <c r="B2216" t="s">
        <v>23</v>
      </c>
      <c r="C2216" t="s">
        <v>30</v>
      </c>
      <c r="D2216" t="s">
        <v>51</v>
      </c>
      <c r="E2216" t="s">
        <v>61</v>
      </c>
      <c r="F2216" t="s">
        <v>74</v>
      </c>
      <c r="G2216" t="s">
        <v>92</v>
      </c>
      <c r="H2216" t="s">
        <v>1018</v>
      </c>
      <c r="I2216" t="s">
        <v>94</v>
      </c>
      <c r="J2216" t="s">
        <v>88</v>
      </c>
      <c r="K2216" t="s">
        <v>1246</v>
      </c>
      <c r="L2216" t="s">
        <v>1116</v>
      </c>
      <c r="M2216" t="s">
        <v>73</v>
      </c>
      <c r="N2216" t="s">
        <v>101</v>
      </c>
      <c r="O2216" t="s">
        <v>77</v>
      </c>
      <c r="P2216" t="s">
        <v>585</v>
      </c>
      <c r="Q2216" t="s">
        <v>73</v>
      </c>
      <c r="R2216" t="s">
        <v>1736</v>
      </c>
      <c r="S2216" t="s">
        <v>85</v>
      </c>
      <c r="T2216" t="s">
        <v>76</v>
      </c>
    </row>
    <row r="2217" spans="1:20" x14ac:dyDescent="0.25">
      <c r="A2217" s="1">
        <v>4775</v>
      </c>
      <c r="B2217" t="s">
        <v>23</v>
      </c>
      <c r="C2217" t="s">
        <v>31</v>
      </c>
      <c r="D2217" t="s">
        <v>51</v>
      </c>
      <c r="E2217" t="s">
        <v>65</v>
      </c>
      <c r="F2217" t="s">
        <v>73</v>
      </c>
      <c r="G2217" t="s">
        <v>95</v>
      </c>
      <c r="H2217" t="s">
        <v>630</v>
      </c>
      <c r="I2217" t="s">
        <v>90</v>
      </c>
      <c r="J2217" t="s">
        <v>95</v>
      </c>
      <c r="K2217" t="s">
        <v>1236</v>
      </c>
      <c r="L2217" t="s">
        <v>126</v>
      </c>
      <c r="M2217" t="s">
        <v>73</v>
      </c>
      <c r="N2217" t="s">
        <v>74</v>
      </c>
      <c r="O2217" t="s">
        <v>111</v>
      </c>
      <c r="P2217" t="s">
        <v>1225</v>
      </c>
      <c r="Q2217" t="s">
        <v>126</v>
      </c>
      <c r="R2217" t="s">
        <v>1594</v>
      </c>
      <c r="S2217" t="s">
        <v>82</v>
      </c>
      <c r="T2217" t="s">
        <v>76</v>
      </c>
    </row>
    <row r="2218" spans="1:20" x14ac:dyDescent="0.25">
      <c r="A2218" s="1">
        <v>4776</v>
      </c>
      <c r="B2218" t="s">
        <v>23</v>
      </c>
      <c r="C2218" t="s">
        <v>32</v>
      </c>
      <c r="D2218" t="s">
        <v>51</v>
      </c>
      <c r="E2218" t="s">
        <v>46</v>
      </c>
      <c r="F2218" t="s">
        <v>73</v>
      </c>
      <c r="G2218" t="s">
        <v>90</v>
      </c>
      <c r="H2218" t="s">
        <v>1026</v>
      </c>
      <c r="I2218" t="s">
        <v>89</v>
      </c>
      <c r="J2218" t="s">
        <v>102</v>
      </c>
      <c r="K2218" t="s">
        <v>1349</v>
      </c>
      <c r="L2218" t="s">
        <v>101</v>
      </c>
      <c r="M2218" t="s">
        <v>73</v>
      </c>
      <c r="N2218" t="s">
        <v>131</v>
      </c>
      <c r="O2218" t="s">
        <v>77</v>
      </c>
      <c r="P2218" t="s">
        <v>540</v>
      </c>
      <c r="Q2218" t="s">
        <v>73</v>
      </c>
      <c r="R2218" t="s">
        <v>2176</v>
      </c>
      <c r="S2218" t="s">
        <v>85</v>
      </c>
      <c r="T2218" t="s">
        <v>126</v>
      </c>
    </row>
    <row r="2219" spans="1:20" x14ac:dyDescent="0.25">
      <c r="A2219" s="1">
        <v>4777</v>
      </c>
      <c r="B2219" t="s">
        <v>23</v>
      </c>
      <c r="C2219" t="s">
        <v>33</v>
      </c>
      <c r="D2219" t="s">
        <v>51</v>
      </c>
      <c r="E2219" t="s">
        <v>49</v>
      </c>
      <c r="F2219" t="s">
        <v>74</v>
      </c>
      <c r="G2219" t="s">
        <v>80</v>
      </c>
      <c r="H2219" t="s">
        <v>1082</v>
      </c>
      <c r="I2219" t="s">
        <v>113</v>
      </c>
      <c r="J2219" t="s">
        <v>119</v>
      </c>
      <c r="K2219" t="s">
        <v>1309</v>
      </c>
      <c r="L2219" t="s">
        <v>101</v>
      </c>
      <c r="M2219" t="s">
        <v>73</v>
      </c>
      <c r="N2219" t="s">
        <v>74</v>
      </c>
      <c r="O2219" t="s">
        <v>77</v>
      </c>
      <c r="P2219" t="s">
        <v>829</v>
      </c>
      <c r="Q2219" t="s">
        <v>74</v>
      </c>
      <c r="R2219" t="s">
        <v>1795</v>
      </c>
      <c r="S2219" t="s">
        <v>96</v>
      </c>
      <c r="T2219" t="s">
        <v>117</v>
      </c>
    </row>
    <row r="2220" spans="1:20" x14ac:dyDescent="0.25">
      <c r="A2220" s="1">
        <v>4778</v>
      </c>
      <c r="B2220" t="s">
        <v>23</v>
      </c>
      <c r="C2220" t="s">
        <v>34</v>
      </c>
      <c r="D2220" t="s">
        <v>51</v>
      </c>
      <c r="E2220" t="s">
        <v>72</v>
      </c>
      <c r="F2220" t="s">
        <v>73</v>
      </c>
      <c r="G2220" t="s">
        <v>99</v>
      </c>
      <c r="H2220" t="s">
        <v>441</v>
      </c>
      <c r="I2220" t="s">
        <v>82</v>
      </c>
      <c r="J2220" t="s">
        <v>79</v>
      </c>
      <c r="K2220" t="s">
        <v>1323</v>
      </c>
      <c r="L2220" t="s">
        <v>73</v>
      </c>
      <c r="M2220" t="s">
        <v>74</v>
      </c>
      <c r="N2220" t="s">
        <v>101</v>
      </c>
      <c r="O2220" t="s">
        <v>77</v>
      </c>
      <c r="P2220" t="s">
        <v>849</v>
      </c>
      <c r="Q2220" t="s">
        <v>73</v>
      </c>
      <c r="R2220" t="s">
        <v>809</v>
      </c>
      <c r="S2220" t="s">
        <v>96</v>
      </c>
      <c r="T2220" t="s">
        <v>1116</v>
      </c>
    </row>
    <row r="2221" spans="1:20" x14ac:dyDescent="0.25">
      <c r="A2221" s="1">
        <v>4779</v>
      </c>
      <c r="B2221" t="s">
        <v>23</v>
      </c>
      <c r="C2221" t="s">
        <v>35</v>
      </c>
      <c r="D2221" t="s">
        <v>51</v>
      </c>
      <c r="E2221" t="s">
        <v>46</v>
      </c>
      <c r="F2221" t="s">
        <v>74</v>
      </c>
      <c r="G2221" t="s">
        <v>77</v>
      </c>
      <c r="H2221" t="s">
        <v>1050</v>
      </c>
      <c r="I2221" t="s">
        <v>113</v>
      </c>
      <c r="J2221" t="s">
        <v>105</v>
      </c>
      <c r="K2221" t="s">
        <v>1333</v>
      </c>
      <c r="L2221" t="s">
        <v>101</v>
      </c>
      <c r="M2221" t="s">
        <v>74</v>
      </c>
      <c r="N2221" t="s">
        <v>74</v>
      </c>
      <c r="O2221" t="s">
        <v>102</v>
      </c>
      <c r="P2221" t="s">
        <v>187</v>
      </c>
      <c r="Q2221" t="s">
        <v>73</v>
      </c>
      <c r="R2221" t="s">
        <v>1660</v>
      </c>
      <c r="S2221" t="s">
        <v>78</v>
      </c>
      <c r="T2221" t="s">
        <v>131</v>
      </c>
    </row>
    <row r="2222" spans="1:20" x14ac:dyDescent="0.25">
      <c r="A2222" s="1">
        <v>4780</v>
      </c>
      <c r="B2222" t="s">
        <v>23</v>
      </c>
      <c r="C2222" t="s">
        <v>36</v>
      </c>
      <c r="D2222" t="s">
        <v>51</v>
      </c>
      <c r="E2222" t="s">
        <v>60</v>
      </c>
      <c r="F2222" t="s">
        <v>73</v>
      </c>
      <c r="G2222" t="s">
        <v>90</v>
      </c>
      <c r="H2222" t="s">
        <v>897</v>
      </c>
      <c r="I2222" t="s">
        <v>77</v>
      </c>
      <c r="J2222" t="s">
        <v>79</v>
      </c>
      <c r="K2222" t="s">
        <v>1291</v>
      </c>
      <c r="L2222" t="s">
        <v>74</v>
      </c>
      <c r="M2222" t="s">
        <v>73</v>
      </c>
      <c r="N2222" t="s">
        <v>74</v>
      </c>
      <c r="O2222" t="s">
        <v>91</v>
      </c>
      <c r="P2222" t="s">
        <v>726</v>
      </c>
      <c r="Q2222" t="s">
        <v>74</v>
      </c>
      <c r="R2222" t="s">
        <v>1639</v>
      </c>
      <c r="S2222" t="s">
        <v>96</v>
      </c>
      <c r="T2222" t="s">
        <v>131</v>
      </c>
    </row>
    <row r="2223" spans="1:20" x14ac:dyDescent="0.25">
      <c r="A2223" s="1">
        <v>4781</v>
      </c>
      <c r="B2223" t="s">
        <v>23</v>
      </c>
      <c r="C2223" t="s">
        <v>37</v>
      </c>
      <c r="D2223" t="s">
        <v>51</v>
      </c>
      <c r="E2223" t="s">
        <v>70</v>
      </c>
      <c r="F2223" t="s">
        <v>74</v>
      </c>
      <c r="G2223" t="s">
        <v>105</v>
      </c>
      <c r="H2223" t="s">
        <v>774</v>
      </c>
      <c r="I2223" t="s">
        <v>94</v>
      </c>
      <c r="J2223" t="s">
        <v>112</v>
      </c>
      <c r="K2223" t="s">
        <v>1361</v>
      </c>
      <c r="L2223" t="s">
        <v>1116</v>
      </c>
      <c r="M2223" t="s">
        <v>74</v>
      </c>
      <c r="N2223" t="s">
        <v>126</v>
      </c>
      <c r="O2223" t="s">
        <v>113</v>
      </c>
      <c r="P2223" t="s">
        <v>100</v>
      </c>
      <c r="Q2223" t="s">
        <v>73</v>
      </c>
      <c r="R2223" t="s">
        <v>1475</v>
      </c>
      <c r="S2223" t="s">
        <v>96</v>
      </c>
      <c r="T2223" t="s">
        <v>76</v>
      </c>
    </row>
    <row r="2224" spans="1:20" x14ac:dyDescent="0.25">
      <c r="A2224" s="1">
        <v>4782</v>
      </c>
      <c r="B2224" t="s">
        <v>23</v>
      </c>
      <c r="C2224" t="s">
        <v>38</v>
      </c>
      <c r="D2224" t="s">
        <v>51</v>
      </c>
      <c r="E2224" t="s">
        <v>50</v>
      </c>
      <c r="F2224" t="s">
        <v>73</v>
      </c>
      <c r="G2224" t="s">
        <v>86</v>
      </c>
      <c r="H2224" t="s">
        <v>943</v>
      </c>
      <c r="I2224" t="s">
        <v>92</v>
      </c>
      <c r="J2224" t="s">
        <v>93</v>
      </c>
      <c r="K2224" t="s">
        <v>1343</v>
      </c>
      <c r="L2224" t="s">
        <v>74</v>
      </c>
      <c r="M2224" t="s">
        <v>73</v>
      </c>
      <c r="N2224" t="s">
        <v>73</v>
      </c>
      <c r="O2224" t="s">
        <v>108</v>
      </c>
      <c r="P2224" t="s">
        <v>1144</v>
      </c>
      <c r="Q2224" t="s">
        <v>126</v>
      </c>
      <c r="R2224" t="s">
        <v>1731</v>
      </c>
      <c r="S2224" t="s">
        <v>85</v>
      </c>
      <c r="T2224" t="s">
        <v>131</v>
      </c>
    </row>
    <row r="2225" spans="1:20" x14ac:dyDescent="0.25">
      <c r="A2225" s="1">
        <v>4783</v>
      </c>
      <c r="B2225" t="s">
        <v>23</v>
      </c>
      <c r="C2225" t="s">
        <v>39</v>
      </c>
      <c r="D2225" t="s">
        <v>51</v>
      </c>
      <c r="E2225" t="s">
        <v>52</v>
      </c>
      <c r="F2225" t="s">
        <v>74</v>
      </c>
      <c r="G2225" t="s">
        <v>102</v>
      </c>
      <c r="H2225" t="s">
        <v>591</v>
      </c>
      <c r="I2225" t="s">
        <v>86</v>
      </c>
      <c r="J2225" t="s">
        <v>121</v>
      </c>
      <c r="K2225" t="s">
        <v>1237</v>
      </c>
      <c r="L2225" t="s">
        <v>126</v>
      </c>
      <c r="M2225" t="s">
        <v>74</v>
      </c>
      <c r="N2225" t="s">
        <v>74</v>
      </c>
      <c r="O2225" t="s">
        <v>79</v>
      </c>
      <c r="P2225" t="s">
        <v>726</v>
      </c>
      <c r="Q2225" t="s">
        <v>73</v>
      </c>
      <c r="R2225" t="s">
        <v>2123</v>
      </c>
      <c r="S2225" t="s">
        <v>90</v>
      </c>
      <c r="T2225" t="s">
        <v>117</v>
      </c>
    </row>
    <row r="2226" spans="1:20" x14ac:dyDescent="0.25">
      <c r="A2226" s="1">
        <v>4784</v>
      </c>
      <c r="B2226" t="s">
        <v>23</v>
      </c>
      <c r="C2226" t="s">
        <v>24</v>
      </c>
      <c r="D2226" t="s">
        <v>52</v>
      </c>
      <c r="E2226" t="s">
        <v>46</v>
      </c>
      <c r="F2226" t="s">
        <v>73</v>
      </c>
      <c r="G2226" t="s">
        <v>101</v>
      </c>
      <c r="H2226" t="s">
        <v>599</v>
      </c>
      <c r="I2226" t="s">
        <v>92</v>
      </c>
      <c r="J2226" t="s">
        <v>110</v>
      </c>
      <c r="K2226" t="s">
        <v>1216</v>
      </c>
      <c r="L2226" t="s">
        <v>73</v>
      </c>
      <c r="M2226" t="s">
        <v>74</v>
      </c>
      <c r="N2226" t="s">
        <v>131</v>
      </c>
      <c r="O2226" t="s">
        <v>106</v>
      </c>
      <c r="P2226" t="s">
        <v>119</v>
      </c>
      <c r="Q2226" t="s">
        <v>73</v>
      </c>
      <c r="R2226" t="s">
        <v>1905</v>
      </c>
      <c r="S2226" t="s">
        <v>106</v>
      </c>
      <c r="T2226" t="s">
        <v>101</v>
      </c>
    </row>
    <row r="2227" spans="1:20" x14ac:dyDescent="0.25">
      <c r="A2227" s="1">
        <v>4785</v>
      </c>
      <c r="B2227" t="s">
        <v>23</v>
      </c>
      <c r="C2227" t="s">
        <v>25</v>
      </c>
      <c r="D2227" t="s">
        <v>52</v>
      </c>
      <c r="E2227" t="s">
        <v>60</v>
      </c>
      <c r="F2227" t="s">
        <v>74</v>
      </c>
      <c r="G2227" t="s">
        <v>89</v>
      </c>
      <c r="H2227" t="s">
        <v>123</v>
      </c>
      <c r="I2227" t="s">
        <v>96</v>
      </c>
      <c r="J2227" t="s">
        <v>107</v>
      </c>
      <c r="K2227" t="s">
        <v>1130</v>
      </c>
      <c r="L2227" t="s">
        <v>74</v>
      </c>
      <c r="M2227" t="s">
        <v>126</v>
      </c>
      <c r="N2227" t="s">
        <v>74</v>
      </c>
      <c r="O2227" t="s">
        <v>86</v>
      </c>
      <c r="P2227" t="s">
        <v>1343</v>
      </c>
      <c r="Q2227" t="s">
        <v>74</v>
      </c>
      <c r="R2227" t="s">
        <v>380</v>
      </c>
      <c r="S2227" t="s">
        <v>82</v>
      </c>
      <c r="T2227" t="s">
        <v>1116</v>
      </c>
    </row>
    <row r="2228" spans="1:20" x14ac:dyDescent="0.25">
      <c r="A2228" s="1">
        <v>4786</v>
      </c>
      <c r="B2228" t="s">
        <v>23</v>
      </c>
      <c r="C2228" t="s">
        <v>26</v>
      </c>
      <c r="D2228" t="s">
        <v>52</v>
      </c>
      <c r="E2228" t="s">
        <v>50</v>
      </c>
      <c r="F2228" t="s">
        <v>74</v>
      </c>
      <c r="G2228" t="s">
        <v>89</v>
      </c>
      <c r="H2228" t="s">
        <v>638</v>
      </c>
      <c r="I2228" t="s">
        <v>90</v>
      </c>
      <c r="J2228" t="s">
        <v>113</v>
      </c>
      <c r="K2228" t="s">
        <v>1265</v>
      </c>
      <c r="L2228" t="s">
        <v>73</v>
      </c>
      <c r="M2228" t="s">
        <v>74</v>
      </c>
      <c r="N2228" t="s">
        <v>83</v>
      </c>
      <c r="O2228" t="s">
        <v>105</v>
      </c>
      <c r="P2228" t="s">
        <v>1118</v>
      </c>
      <c r="Q2228" t="s">
        <v>126</v>
      </c>
      <c r="R2228" t="s">
        <v>1641</v>
      </c>
      <c r="S2228" t="s">
        <v>106</v>
      </c>
      <c r="T2228" t="s">
        <v>117</v>
      </c>
    </row>
    <row r="2229" spans="1:20" x14ac:dyDescent="0.25">
      <c r="A2229" s="1">
        <v>4787</v>
      </c>
      <c r="B2229" t="s">
        <v>23</v>
      </c>
      <c r="C2229" t="s">
        <v>27</v>
      </c>
      <c r="D2229" t="s">
        <v>52</v>
      </c>
      <c r="E2229" t="s">
        <v>66</v>
      </c>
      <c r="F2229" t="s">
        <v>74</v>
      </c>
      <c r="G2229" t="s">
        <v>93</v>
      </c>
      <c r="H2229" t="s">
        <v>318</v>
      </c>
      <c r="I2229" t="s">
        <v>89</v>
      </c>
      <c r="J2229" t="s">
        <v>86</v>
      </c>
      <c r="K2229" t="s">
        <v>1314</v>
      </c>
      <c r="L2229" t="s">
        <v>101</v>
      </c>
      <c r="M2229" t="s">
        <v>73</v>
      </c>
      <c r="N2229" t="s">
        <v>73</v>
      </c>
      <c r="O2229" t="s">
        <v>108</v>
      </c>
      <c r="P2229" t="s">
        <v>1167</v>
      </c>
      <c r="Q2229" t="s">
        <v>126</v>
      </c>
      <c r="R2229" t="s">
        <v>1492</v>
      </c>
      <c r="S2229" t="s">
        <v>87</v>
      </c>
      <c r="T2229" t="s">
        <v>131</v>
      </c>
    </row>
    <row r="2230" spans="1:20" x14ac:dyDescent="0.25">
      <c r="A2230" s="1">
        <v>4788</v>
      </c>
      <c r="B2230" t="s">
        <v>23</v>
      </c>
      <c r="C2230" t="s">
        <v>28</v>
      </c>
      <c r="D2230" t="s">
        <v>52</v>
      </c>
      <c r="E2230" t="s">
        <v>49</v>
      </c>
      <c r="F2230" t="s">
        <v>73</v>
      </c>
      <c r="G2230" t="s">
        <v>77</v>
      </c>
      <c r="H2230" t="s">
        <v>144</v>
      </c>
      <c r="I2230" t="s">
        <v>86</v>
      </c>
      <c r="J2230" t="s">
        <v>109</v>
      </c>
      <c r="K2230" t="s">
        <v>1370</v>
      </c>
      <c r="L2230" t="s">
        <v>126</v>
      </c>
      <c r="M2230" t="s">
        <v>101</v>
      </c>
      <c r="N2230" t="s">
        <v>101</v>
      </c>
      <c r="O2230" t="s">
        <v>98</v>
      </c>
      <c r="P2230" t="s">
        <v>919</v>
      </c>
      <c r="Q2230" t="s">
        <v>74</v>
      </c>
      <c r="R2230" t="s">
        <v>2077</v>
      </c>
      <c r="S2230" t="s">
        <v>117</v>
      </c>
      <c r="T2230" t="s">
        <v>126</v>
      </c>
    </row>
    <row r="2231" spans="1:20" x14ac:dyDescent="0.25">
      <c r="A2231" s="1">
        <v>4789</v>
      </c>
      <c r="B2231" t="s">
        <v>23</v>
      </c>
      <c r="C2231" t="s">
        <v>40</v>
      </c>
      <c r="D2231" t="s">
        <v>52</v>
      </c>
      <c r="E2231" t="s">
        <v>51</v>
      </c>
      <c r="F2231" t="s">
        <v>74</v>
      </c>
      <c r="G2231" t="s">
        <v>103</v>
      </c>
      <c r="H2231" t="s">
        <v>175</v>
      </c>
      <c r="I2231" t="s">
        <v>81</v>
      </c>
      <c r="J2231" t="s">
        <v>107</v>
      </c>
      <c r="K2231" t="s">
        <v>1267</v>
      </c>
      <c r="L2231" t="s">
        <v>73</v>
      </c>
      <c r="M2231" t="s">
        <v>73</v>
      </c>
      <c r="N2231" t="s">
        <v>101</v>
      </c>
      <c r="O2231" t="s">
        <v>90</v>
      </c>
      <c r="P2231" t="s">
        <v>127</v>
      </c>
      <c r="Q2231" t="s">
        <v>74</v>
      </c>
      <c r="R2231" t="s">
        <v>1700</v>
      </c>
      <c r="S2231" t="s">
        <v>82</v>
      </c>
      <c r="T2231" t="s">
        <v>101</v>
      </c>
    </row>
    <row r="2232" spans="1:20" x14ac:dyDescent="0.25">
      <c r="A2232" s="1">
        <v>4790</v>
      </c>
      <c r="B2232" t="s">
        <v>23</v>
      </c>
      <c r="C2232" t="s">
        <v>29</v>
      </c>
      <c r="D2232" t="s">
        <v>52</v>
      </c>
      <c r="E2232" t="s">
        <v>65</v>
      </c>
      <c r="F2232" t="s">
        <v>74</v>
      </c>
      <c r="G2232" t="s">
        <v>77</v>
      </c>
      <c r="H2232" t="s">
        <v>825</v>
      </c>
      <c r="I2232" t="s">
        <v>77</v>
      </c>
      <c r="J2232" t="s">
        <v>95</v>
      </c>
      <c r="K2232" t="s">
        <v>1211</v>
      </c>
      <c r="L2232" t="s">
        <v>101</v>
      </c>
      <c r="M2232" t="s">
        <v>74</v>
      </c>
      <c r="N2232" t="s">
        <v>73</v>
      </c>
      <c r="O2232" t="s">
        <v>95</v>
      </c>
      <c r="P2232" t="s">
        <v>1161</v>
      </c>
      <c r="Q2232" t="s">
        <v>73</v>
      </c>
      <c r="R2232" t="s">
        <v>1092</v>
      </c>
      <c r="S2232" t="s">
        <v>116</v>
      </c>
      <c r="T2232" t="s">
        <v>76</v>
      </c>
    </row>
    <row r="2233" spans="1:20" x14ac:dyDescent="0.25">
      <c r="A2233" s="1">
        <v>4791</v>
      </c>
      <c r="B2233" t="s">
        <v>23</v>
      </c>
      <c r="C2233" t="s">
        <v>30</v>
      </c>
      <c r="D2233" t="s">
        <v>52</v>
      </c>
      <c r="E2233" t="s">
        <v>56</v>
      </c>
      <c r="F2233" t="s">
        <v>73</v>
      </c>
      <c r="G2233" t="s">
        <v>77</v>
      </c>
      <c r="H2233" t="s">
        <v>1036</v>
      </c>
      <c r="I2233" t="s">
        <v>77</v>
      </c>
      <c r="J2233" t="s">
        <v>111</v>
      </c>
      <c r="K2233" t="s">
        <v>1248</v>
      </c>
      <c r="L2233" t="s">
        <v>126</v>
      </c>
      <c r="M2233" t="s">
        <v>73</v>
      </c>
      <c r="N2233" t="s">
        <v>126</v>
      </c>
      <c r="O2233" t="s">
        <v>90</v>
      </c>
      <c r="P2233" t="s">
        <v>187</v>
      </c>
      <c r="Q2233" t="s">
        <v>74</v>
      </c>
      <c r="R2233" t="s">
        <v>1493</v>
      </c>
      <c r="S2233" t="s">
        <v>116</v>
      </c>
      <c r="T2233" t="s">
        <v>83</v>
      </c>
    </row>
    <row r="2234" spans="1:20" x14ac:dyDescent="0.25">
      <c r="A2234" s="1">
        <v>4792</v>
      </c>
      <c r="B2234" t="s">
        <v>23</v>
      </c>
      <c r="C2234" t="s">
        <v>31</v>
      </c>
      <c r="D2234" t="s">
        <v>52</v>
      </c>
      <c r="E2234" t="s">
        <v>57</v>
      </c>
      <c r="F2234" t="s">
        <v>73</v>
      </c>
      <c r="G2234" t="s">
        <v>92</v>
      </c>
      <c r="H2234" t="s">
        <v>1075</v>
      </c>
      <c r="I2234" t="s">
        <v>98</v>
      </c>
      <c r="J2234" t="s">
        <v>94</v>
      </c>
      <c r="K2234" t="s">
        <v>1220</v>
      </c>
      <c r="L2234" t="s">
        <v>73</v>
      </c>
      <c r="M2234" t="s">
        <v>73</v>
      </c>
      <c r="N2234" t="s">
        <v>126</v>
      </c>
      <c r="O2234" t="s">
        <v>105</v>
      </c>
      <c r="P2234" t="s">
        <v>1164</v>
      </c>
      <c r="Q2234" t="s">
        <v>126</v>
      </c>
      <c r="R2234" t="s">
        <v>2273</v>
      </c>
      <c r="S2234" t="s">
        <v>116</v>
      </c>
      <c r="T2234" t="s">
        <v>131</v>
      </c>
    </row>
    <row r="2235" spans="1:20" x14ac:dyDescent="0.25">
      <c r="A2235" s="1">
        <v>4793</v>
      </c>
      <c r="B2235" t="s">
        <v>23</v>
      </c>
      <c r="C2235" t="s">
        <v>32</v>
      </c>
      <c r="D2235" t="s">
        <v>52</v>
      </c>
      <c r="E2235" t="s">
        <v>45</v>
      </c>
      <c r="F2235" t="s">
        <v>74</v>
      </c>
      <c r="G2235" t="s">
        <v>89</v>
      </c>
      <c r="H2235" t="s">
        <v>784</v>
      </c>
      <c r="I2235" t="s">
        <v>94</v>
      </c>
      <c r="J2235" t="s">
        <v>84</v>
      </c>
      <c r="K2235" t="s">
        <v>1123</v>
      </c>
      <c r="L2235" t="s">
        <v>74</v>
      </c>
      <c r="M2235" t="s">
        <v>74</v>
      </c>
      <c r="N2235" t="s">
        <v>101</v>
      </c>
      <c r="O2235" t="s">
        <v>102</v>
      </c>
      <c r="P2235" t="s">
        <v>726</v>
      </c>
      <c r="Q2235" t="s">
        <v>74</v>
      </c>
      <c r="R2235" t="s">
        <v>2016</v>
      </c>
      <c r="S2235" t="s">
        <v>78</v>
      </c>
      <c r="T2235" t="s">
        <v>1116</v>
      </c>
    </row>
    <row r="2236" spans="1:20" x14ac:dyDescent="0.25">
      <c r="A2236" s="1">
        <v>4794</v>
      </c>
      <c r="B2236" t="s">
        <v>23</v>
      </c>
      <c r="C2236" t="s">
        <v>34</v>
      </c>
      <c r="D2236" t="s">
        <v>52</v>
      </c>
      <c r="E2236" t="s">
        <v>68</v>
      </c>
      <c r="F2236" t="s">
        <v>73</v>
      </c>
      <c r="G2236" t="s">
        <v>97</v>
      </c>
      <c r="H2236" t="s">
        <v>1101</v>
      </c>
      <c r="I2236" t="s">
        <v>96</v>
      </c>
      <c r="J2236" t="s">
        <v>90</v>
      </c>
      <c r="K2236" t="s">
        <v>1191</v>
      </c>
      <c r="L2236" t="s">
        <v>126</v>
      </c>
      <c r="M2236" t="s">
        <v>73</v>
      </c>
      <c r="N2236" t="s">
        <v>101</v>
      </c>
      <c r="O2236" t="s">
        <v>103</v>
      </c>
      <c r="P2236" t="s">
        <v>961</v>
      </c>
      <c r="Q2236" t="s">
        <v>126</v>
      </c>
      <c r="R2236" t="s">
        <v>1944</v>
      </c>
      <c r="S2236" t="s">
        <v>87</v>
      </c>
      <c r="T2236" t="s">
        <v>101</v>
      </c>
    </row>
    <row r="2237" spans="1:20" x14ac:dyDescent="0.25">
      <c r="A2237" s="1">
        <v>4795</v>
      </c>
      <c r="B2237" t="s">
        <v>23</v>
      </c>
      <c r="C2237" t="s">
        <v>35</v>
      </c>
      <c r="D2237" t="s">
        <v>52</v>
      </c>
      <c r="E2237" t="s">
        <v>61</v>
      </c>
      <c r="F2237" t="s">
        <v>73</v>
      </c>
      <c r="G2237" t="s">
        <v>82</v>
      </c>
      <c r="H2237" t="s">
        <v>646</v>
      </c>
      <c r="I2237" t="s">
        <v>90</v>
      </c>
      <c r="J2237" t="s">
        <v>97</v>
      </c>
      <c r="K2237" t="s">
        <v>1154</v>
      </c>
      <c r="L2237" t="s">
        <v>74</v>
      </c>
      <c r="M2237" t="s">
        <v>101</v>
      </c>
      <c r="N2237" t="s">
        <v>73</v>
      </c>
      <c r="O2237" t="s">
        <v>86</v>
      </c>
      <c r="P2237" t="s">
        <v>949</v>
      </c>
      <c r="Q2237" t="s">
        <v>73</v>
      </c>
      <c r="R2237" t="s">
        <v>1704</v>
      </c>
      <c r="S2237" t="s">
        <v>96</v>
      </c>
      <c r="T2237" t="s">
        <v>131</v>
      </c>
    </row>
    <row r="2238" spans="1:20" x14ac:dyDescent="0.25">
      <c r="A2238" s="1">
        <v>4796</v>
      </c>
      <c r="B2238" t="s">
        <v>23</v>
      </c>
      <c r="C2238" t="s">
        <v>36</v>
      </c>
      <c r="D2238" t="s">
        <v>52</v>
      </c>
      <c r="E2238" t="s">
        <v>72</v>
      </c>
      <c r="F2238" t="s">
        <v>74</v>
      </c>
      <c r="G2238" t="s">
        <v>106</v>
      </c>
      <c r="H2238" t="s">
        <v>666</v>
      </c>
      <c r="I2238" t="s">
        <v>89</v>
      </c>
      <c r="J2238" t="s">
        <v>86</v>
      </c>
      <c r="K2238" t="s">
        <v>1101</v>
      </c>
      <c r="L2238" t="s">
        <v>74</v>
      </c>
      <c r="M2238" t="s">
        <v>74</v>
      </c>
      <c r="N2238" t="s">
        <v>1116</v>
      </c>
      <c r="O2238" t="s">
        <v>94</v>
      </c>
      <c r="P2238" t="s">
        <v>1018</v>
      </c>
      <c r="Q2238" t="s">
        <v>74</v>
      </c>
      <c r="R2238" t="s">
        <v>1092</v>
      </c>
      <c r="S2238" t="s">
        <v>116</v>
      </c>
      <c r="T2238" t="s">
        <v>1116</v>
      </c>
    </row>
    <row r="2239" spans="1:20" x14ac:dyDescent="0.25">
      <c r="A2239" s="1">
        <v>4797</v>
      </c>
      <c r="B2239" t="s">
        <v>23</v>
      </c>
      <c r="C2239" t="s">
        <v>37</v>
      </c>
      <c r="D2239" t="s">
        <v>52</v>
      </c>
      <c r="E2239" t="s">
        <v>46</v>
      </c>
      <c r="F2239" t="s">
        <v>74</v>
      </c>
      <c r="G2239" t="s">
        <v>82</v>
      </c>
      <c r="H2239" t="s">
        <v>640</v>
      </c>
      <c r="I2239" t="s">
        <v>113</v>
      </c>
      <c r="J2239" t="s">
        <v>130</v>
      </c>
      <c r="K2239" t="s">
        <v>1345</v>
      </c>
      <c r="L2239" t="s">
        <v>74</v>
      </c>
      <c r="M2239" t="s">
        <v>126</v>
      </c>
      <c r="N2239" t="s">
        <v>101</v>
      </c>
      <c r="O2239" t="s">
        <v>86</v>
      </c>
      <c r="P2239" t="s">
        <v>576</v>
      </c>
      <c r="Q2239" t="s">
        <v>73</v>
      </c>
      <c r="R2239" t="s">
        <v>1591</v>
      </c>
      <c r="S2239" t="s">
        <v>90</v>
      </c>
      <c r="T2239" t="s">
        <v>87</v>
      </c>
    </row>
    <row r="2240" spans="1:20" x14ac:dyDescent="0.25">
      <c r="A2240" s="1">
        <v>4798</v>
      </c>
      <c r="B2240" t="s">
        <v>23</v>
      </c>
      <c r="C2240" t="s">
        <v>38</v>
      </c>
      <c r="D2240" t="s">
        <v>52</v>
      </c>
      <c r="E2240" t="s">
        <v>60</v>
      </c>
      <c r="F2240" t="s">
        <v>73</v>
      </c>
      <c r="G2240" t="s">
        <v>78</v>
      </c>
      <c r="H2240" t="s">
        <v>484</v>
      </c>
      <c r="I2240" t="s">
        <v>89</v>
      </c>
      <c r="J2240" t="s">
        <v>107</v>
      </c>
      <c r="K2240" t="s">
        <v>133</v>
      </c>
      <c r="L2240" t="s">
        <v>74</v>
      </c>
      <c r="M2240" t="s">
        <v>74</v>
      </c>
      <c r="N2240" t="s">
        <v>131</v>
      </c>
      <c r="O2240" t="s">
        <v>89</v>
      </c>
      <c r="P2240" t="s">
        <v>132</v>
      </c>
      <c r="Q2240" t="s">
        <v>73</v>
      </c>
      <c r="R2240" t="s">
        <v>1932</v>
      </c>
      <c r="S2240" t="s">
        <v>106</v>
      </c>
      <c r="T2240" t="s">
        <v>1116</v>
      </c>
    </row>
    <row r="2241" spans="1:20" x14ac:dyDescent="0.25">
      <c r="A2241" s="1">
        <v>4799</v>
      </c>
      <c r="B2241" t="s">
        <v>23</v>
      </c>
      <c r="C2241" t="s">
        <v>39</v>
      </c>
      <c r="D2241" t="s">
        <v>52</v>
      </c>
      <c r="E2241" t="s">
        <v>51</v>
      </c>
      <c r="F2241" t="s">
        <v>73</v>
      </c>
      <c r="G2241" t="s">
        <v>90</v>
      </c>
      <c r="H2241" t="s">
        <v>128</v>
      </c>
      <c r="I2241" t="s">
        <v>82</v>
      </c>
      <c r="J2241" t="s">
        <v>79</v>
      </c>
      <c r="K2241" t="s">
        <v>1351</v>
      </c>
      <c r="L2241" t="s">
        <v>74</v>
      </c>
      <c r="M2241" t="s">
        <v>74</v>
      </c>
      <c r="N2241" t="s">
        <v>74</v>
      </c>
      <c r="O2241" t="s">
        <v>114</v>
      </c>
      <c r="P2241" t="s">
        <v>1225</v>
      </c>
      <c r="Q2241" t="s">
        <v>74</v>
      </c>
      <c r="R2241" t="s">
        <v>2131</v>
      </c>
      <c r="S2241" t="s">
        <v>85</v>
      </c>
      <c r="T2241" t="s">
        <v>101</v>
      </c>
    </row>
    <row r="2242" spans="1:20" x14ac:dyDescent="0.25">
      <c r="A2242" s="1">
        <v>4800</v>
      </c>
      <c r="B2242" t="s">
        <v>23</v>
      </c>
      <c r="C2242" t="s">
        <v>24</v>
      </c>
      <c r="D2242" t="s">
        <v>53</v>
      </c>
      <c r="E2242" t="s">
        <v>64</v>
      </c>
      <c r="F2242" t="s">
        <v>73</v>
      </c>
      <c r="G2242" t="s">
        <v>79</v>
      </c>
      <c r="H2242" t="s">
        <v>1036</v>
      </c>
      <c r="I2242" t="s">
        <v>107</v>
      </c>
      <c r="J2242" t="s">
        <v>84</v>
      </c>
      <c r="K2242" t="s">
        <v>1169</v>
      </c>
      <c r="L2242" t="s">
        <v>126</v>
      </c>
      <c r="M2242" t="s">
        <v>74</v>
      </c>
      <c r="N2242" t="s">
        <v>74</v>
      </c>
      <c r="O2242" t="s">
        <v>98</v>
      </c>
      <c r="P2242" t="s">
        <v>1153</v>
      </c>
      <c r="Q2242" t="s">
        <v>74</v>
      </c>
      <c r="R2242" t="s">
        <v>1992</v>
      </c>
      <c r="S2242" t="s">
        <v>116</v>
      </c>
      <c r="T2242" t="s">
        <v>76</v>
      </c>
    </row>
    <row r="2243" spans="1:20" x14ac:dyDescent="0.25">
      <c r="A2243" s="1">
        <v>4801</v>
      </c>
      <c r="B2243" t="s">
        <v>23</v>
      </c>
      <c r="C2243" t="s">
        <v>25</v>
      </c>
      <c r="D2243" t="s">
        <v>53</v>
      </c>
      <c r="E2243" t="s">
        <v>55</v>
      </c>
      <c r="F2243" t="s">
        <v>74</v>
      </c>
      <c r="G2243" t="s">
        <v>85</v>
      </c>
      <c r="H2243" t="s">
        <v>891</v>
      </c>
      <c r="I2243" t="s">
        <v>102</v>
      </c>
      <c r="J2243" t="s">
        <v>108</v>
      </c>
      <c r="K2243" t="s">
        <v>1127</v>
      </c>
      <c r="L2243" t="s">
        <v>74</v>
      </c>
      <c r="M2243" t="s">
        <v>73</v>
      </c>
      <c r="N2243" t="s">
        <v>1116</v>
      </c>
      <c r="O2243" t="s">
        <v>98</v>
      </c>
      <c r="P2243" t="s">
        <v>842</v>
      </c>
      <c r="Q2243" t="s">
        <v>73</v>
      </c>
      <c r="R2243" t="s">
        <v>1640</v>
      </c>
      <c r="S2243" t="s">
        <v>82</v>
      </c>
      <c r="T2243" t="s">
        <v>101</v>
      </c>
    </row>
    <row r="2244" spans="1:20" x14ac:dyDescent="0.25">
      <c r="A2244" s="1">
        <v>4802</v>
      </c>
      <c r="B2244" t="s">
        <v>23</v>
      </c>
      <c r="C2244" t="s">
        <v>26</v>
      </c>
      <c r="D2244" t="s">
        <v>53</v>
      </c>
      <c r="E2244" t="s">
        <v>57</v>
      </c>
      <c r="F2244" t="s">
        <v>73</v>
      </c>
      <c r="G2244" t="s">
        <v>90</v>
      </c>
      <c r="H2244" t="s">
        <v>169</v>
      </c>
      <c r="I2244" t="s">
        <v>95</v>
      </c>
      <c r="J2244" t="s">
        <v>119</v>
      </c>
      <c r="K2244" t="s">
        <v>1230</v>
      </c>
      <c r="L2244" t="s">
        <v>126</v>
      </c>
      <c r="M2244" t="s">
        <v>73</v>
      </c>
      <c r="N2244" t="s">
        <v>131</v>
      </c>
      <c r="O2244" t="s">
        <v>81</v>
      </c>
      <c r="P2244" t="s">
        <v>695</v>
      </c>
      <c r="Q2244" t="s">
        <v>73</v>
      </c>
      <c r="R2244" t="s">
        <v>2069</v>
      </c>
      <c r="S2244" t="s">
        <v>106</v>
      </c>
      <c r="T2244" t="s">
        <v>131</v>
      </c>
    </row>
    <row r="2245" spans="1:20" x14ac:dyDescent="0.25">
      <c r="A2245" s="1">
        <v>4803</v>
      </c>
      <c r="B2245" t="s">
        <v>23</v>
      </c>
      <c r="C2245" t="s">
        <v>27</v>
      </c>
      <c r="D2245" t="s">
        <v>53</v>
      </c>
      <c r="E2245" t="s">
        <v>45</v>
      </c>
      <c r="F2245" t="s">
        <v>74</v>
      </c>
      <c r="G2245" t="s">
        <v>89</v>
      </c>
      <c r="H2245" t="s">
        <v>340</v>
      </c>
      <c r="I2245" t="s">
        <v>77</v>
      </c>
      <c r="J2245" t="s">
        <v>93</v>
      </c>
      <c r="K2245" t="s">
        <v>1295</v>
      </c>
      <c r="L2245" t="s">
        <v>73</v>
      </c>
      <c r="M2245" t="s">
        <v>73</v>
      </c>
      <c r="N2245" t="s">
        <v>101</v>
      </c>
      <c r="O2245" t="s">
        <v>94</v>
      </c>
      <c r="P2245" t="s">
        <v>527</v>
      </c>
      <c r="Q2245" t="s">
        <v>74</v>
      </c>
      <c r="R2245" t="s">
        <v>1998</v>
      </c>
      <c r="S2245" t="s">
        <v>96</v>
      </c>
      <c r="T2245" t="s">
        <v>76</v>
      </c>
    </row>
    <row r="2246" spans="1:20" x14ac:dyDescent="0.25">
      <c r="A2246" s="1">
        <v>4804</v>
      </c>
      <c r="B2246" t="s">
        <v>23</v>
      </c>
      <c r="C2246" t="s">
        <v>28</v>
      </c>
      <c r="D2246" t="s">
        <v>53</v>
      </c>
      <c r="E2246" t="s">
        <v>42</v>
      </c>
      <c r="F2246" t="s">
        <v>74</v>
      </c>
      <c r="G2246" t="s">
        <v>107</v>
      </c>
      <c r="H2246" t="s">
        <v>358</v>
      </c>
      <c r="I2246" t="s">
        <v>107</v>
      </c>
      <c r="J2246" t="s">
        <v>119</v>
      </c>
      <c r="K2246" t="s">
        <v>1218</v>
      </c>
      <c r="L2246" t="s">
        <v>101</v>
      </c>
      <c r="M2246" t="s">
        <v>74</v>
      </c>
      <c r="N2246" t="s">
        <v>126</v>
      </c>
      <c r="O2246" t="s">
        <v>90</v>
      </c>
      <c r="P2246" t="s">
        <v>132</v>
      </c>
      <c r="Q2246" t="s">
        <v>74</v>
      </c>
      <c r="R2246" t="s">
        <v>113</v>
      </c>
      <c r="S2246" t="s">
        <v>89</v>
      </c>
      <c r="T2246" t="s">
        <v>87</v>
      </c>
    </row>
    <row r="2247" spans="1:20" x14ac:dyDescent="0.25">
      <c r="A2247" s="1">
        <v>4805</v>
      </c>
      <c r="B2247" t="s">
        <v>23</v>
      </c>
      <c r="C2247" t="s">
        <v>40</v>
      </c>
      <c r="D2247" t="s">
        <v>53</v>
      </c>
      <c r="E2247" t="s">
        <v>56</v>
      </c>
      <c r="F2247" t="s">
        <v>73</v>
      </c>
      <c r="G2247" t="s">
        <v>77</v>
      </c>
      <c r="H2247" t="s">
        <v>647</v>
      </c>
      <c r="I2247" t="s">
        <v>99</v>
      </c>
      <c r="J2247" t="s">
        <v>80</v>
      </c>
      <c r="K2247" t="s">
        <v>1145</v>
      </c>
      <c r="L2247" t="s">
        <v>101</v>
      </c>
      <c r="M2247" t="s">
        <v>74</v>
      </c>
      <c r="N2247" t="s">
        <v>74</v>
      </c>
      <c r="O2247" t="s">
        <v>116</v>
      </c>
      <c r="P2247" t="s">
        <v>130</v>
      </c>
      <c r="Q2247" t="s">
        <v>73</v>
      </c>
      <c r="R2247" t="s">
        <v>2108</v>
      </c>
      <c r="S2247" t="s">
        <v>117</v>
      </c>
      <c r="T2247" t="s">
        <v>1116</v>
      </c>
    </row>
    <row r="2248" spans="1:20" x14ac:dyDescent="0.25">
      <c r="A2248" s="1">
        <v>4806</v>
      </c>
      <c r="B2248" t="s">
        <v>23</v>
      </c>
      <c r="C2248" t="s">
        <v>29</v>
      </c>
      <c r="D2248" t="s">
        <v>53</v>
      </c>
      <c r="E2248" t="s">
        <v>54</v>
      </c>
      <c r="F2248" t="s">
        <v>73</v>
      </c>
      <c r="G2248" t="s">
        <v>79</v>
      </c>
      <c r="H2248" t="s">
        <v>1009</v>
      </c>
      <c r="I2248" t="s">
        <v>92</v>
      </c>
      <c r="J2248" t="s">
        <v>104</v>
      </c>
      <c r="K2248" t="s">
        <v>1275</v>
      </c>
      <c r="L2248" t="s">
        <v>1116</v>
      </c>
      <c r="M2248" t="s">
        <v>73</v>
      </c>
      <c r="N2248" t="s">
        <v>74</v>
      </c>
      <c r="O2248" t="s">
        <v>92</v>
      </c>
      <c r="P2248" t="s">
        <v>120</v>
      </c>
      <c r="Q2248" t="s">
        <v>73</v>
      </c>
      <c r="R2248" t="s">
        <v>1881</v>
      </c>
      <c r="S2248" t="s">
        <v>89</v>
      </c>
      <c r="T2248" t="s">
        <v>117</v>
      </c>
    </row>
    <row r="2249" spans="1:20" x14ac:dyDescent="0.25">
      <c r="A2249" s="1">
        <v>4807</v>
      </c>
      <c r="B2249" t="s">
        <v>23</v>
      </c>
      <c r="C2249" t="s">
        <v>30</v>
      </c>
      <c r="D2249" t="s">
        <v>53</v>
      </c>
      <c r="E2249" t="s">
        <v>65</v>
      </c>
      <c r="F2249" t="s">
        <v>74</v>
      </c>
      <c r="G2249" t="s">
        <v>77</v>
      </c>
      <c r="H2249" t="s">
        <v>765</v>
      </c>
      <c r="I2249" t="s">
        <v>81</v>
      </c>
      <c r="J2249" t="s">
        <v>79</v>
      </c>
      <c r="K2249" t="s">
        <v>1256</v>
      </c>
      <c r="L2249" t="s">
        <v>101</v>
      </c>
      <c r="M2249" t="s">
        <v>73</v>
      </c>
      <c r="N2249" t="s">
        <v>73</v>
      </c>
      <c r="O2249" t="s">
        <v>102</v>
      </c>
      <c r="P2249" t="s">
        <v>235</v>
      </c>
      <c r="Q2249" t="s">
        <v>73</v>
      </c>
      <c r="R2249" t="s">
        <v>2046</v>
      </c>
      <c r="S2249" t="s">
        <v>85</v>
      </c>
      <c r="T2249" t="s">
        <v>131</v>
      </c>
    </row>
    <row r="2250" spans="1:20" x14ac:dyDescent="0.25">
      <c r="A2250" s="1">
        <v>4808</v>
      </c>
      <c r="B2250" t="s">
        <v>23</v>
      </c>
      <c r="C2250" t="s">
        <v>31</v>
      </c>
      <c r="D2250" t="s">
        <v>53</v>
      </c>
      <c r="E2250" t="s">
        <v>55</v>
      </c>
      <c r="F2250" t="s">
        <v>73</v>
      </c>
      <c r="G2250" t="s">
        <v>101</v>
      </c>
      <c r="H2250" t="s">
        <v>474</v>
      </c>
      <c r="I2250" t="s">
        <v>86</v>
      </c>
      <c r="J2250" t="s">
        <v>129</v>
      </c>
      <c r="K2250" t="s">
        <v>1306</v>
      </c>
      <c r="L2250" t="s">
        <v>73</v>
      </c>
      <c r="M2250" t="s">
        <v>126</v>
      </c>
      <c r="N2250" t="s">
        <v>1116</v>
      </c>
      <c r="O2250" t="s">
        <v>106</v>
      </c>
      <c r="P2250" t="s">
        <v>861</v>
      </c>
      <c r="Q2250" t="s">
        <v>73</v>
      </c>
      <c r="R2250" t="s">
        <v>1643</v>
      </c>
      <c r="S2250" t="s">
        <v>116</v>
      </c>
      <c r="T2250" t="s">
        <v>1116</v>
      </c>
    </row>
    <row r="2251" spans="1:20" x14ac:dyDescent="0.25">
      <c r="A2251" s="1">
        <v>4809</v>
      </c>
      <c r="B2251" t="s">
        <v>23</v>
      </c>
      <c r="C2251" t="s">
        <v>33</v>
      </c>
      <c r="D2251" t="s">
        <v>53</v>
      </c>
      <c r="E2251" t="s">
        <v>43</v>
      </c>
      <c r="F2251" t="s">
        <v>73</v>
      </c>
      <c r="G2251" t="s">
        <v>88</v>
      </c>
      <c r="H2251" t="s">
        <v>1099</v>
      </c>
      <c r="I2251" t="s">
        <v>90</v>
      </c>
      <c r="J2251" t="s">
        <v>86</v>
      </c>
      <c r="K2251" t="s">
        <v>1136</v>
      </c>
      <c r="L2251" t="s">
        <v>1116</v>
      </c>
      <c r="M2251" t="s">
        <v>73</v>
      </c>
      <c r="N2251" t="s">
        <v>73</v>
      </c>
      <c r="O2251" t="s">
        <v>97</v>
      </c>
      <c r="P2251" t="s">
        <v>1145</v>
      </c>
      <c r="Q2251" t="s">
        <v>74</v>
      </c>
      <c r="R2251" t="s">
        <v>1638</v>
      </c>
      <c r="S2251" t="s">
        <v>87</v>
      </c>
      <c r="T2251" t="s">
        <v>131</v>
      </c>
    </row>
    <row r="2252" spans="1:20" x14ac:dyDescent="0.25">
      <c r="A2252" s="1">
        <v>4810</v>
      </c>
      <c r="B2252" t="s">
        <v>23</v>
      </c>
      <c r="C2252" t="s">
        <v>34</v>
      </c>
      <c r="D2252" t="s">
        <v>53</v>
      </c>
      <c r="E2252" t="s">
        <v>54</v>
      </c>
      <c r="F2252" t="s">
        <v>74</v>
      </c>
      <c r="G2252" t="s">
        <v>75</v>
      </c>
      <c r="H2252" t="s">
        <v>541</v>
      </c>
      <c r="I2252" t="s">
        <v>89</v>
      </c>
      <c r="J2252" t="s">
        <v>114</v>
      </c>
      <c r="K2252" t="s">
        <v>1018</v>
      </c>
      <c r="L2252" t="s">
        <v>73</v>
      </c>
      <c r="M2252" t="s">
        <v>73</v>
      </c>
      <c r="N2252" t="s">
        <v>74</v>
      </c>
      <c r="O2252" t="s">
        <v>91</v>
      </c>
      <c r="P2252" t="s">
        <v>1126</v>
      </c>
      <c r="Q2252" t="s">
        <v>126</v>
      </c>
      <c r="R2252" t="s">
        <v>2063</v>
      </c>
      <c r="S2252" t="s">
        <v>106</v>
      </c>
      <c r="T2252" t="s">
        <v>87</v>
      </c>
    </row>
    <row r="2253" spans="1:20" x14ac:dyDescent="0.25">
      <c r="A2253" s="1">
        <v>4811</v>
      </c>
      <c r="B2253" t="s">
        <v>23</v>
      </c>
      <c r="C2253" t="s">
        <v>35</v>
      </c>
      <c r="D2253" t="s">
        <v>53</v>
      </c>
      <c r="E2253" t="s">
        <v>63</v>
      </c>
      <c r="F2253" t="s">
        <v>74</v>
      </c>
      <c r="G2253" t="s">
        <v>103</v>
      </c>
      <c r="H2253" t="s">
        <v>901</v>
      </c>
      <c r="I2253" t="s">
        <v>77</v>
      </c>
      <c r="J2253" t="s">
        <v>129</v>
      </c>
      <c r="K2253" t="s">
        <v>1166</v>
      </c>
      <c r="L2253" t="s">
        <v>101</v>
      </c>
      <c r="M2253" t="s">
        <v>74</v>
      </c>
      <c r="N2253" t="s">
        <v>101</v>
      </c>
      <c r="O2253" t="s">
        <v>113</v>
      </c>
      <c r="P2253" t="s">
        <v>1349</v>
      </c>
      <c r="Q2253" t="s">
        <v>73</v>
      </c>
      <c r="R2253" t="s">
        <v>1917</v>
      </c>
      <c r="S2253" t="s">
        <v>75</v>
      </c>
      <c r="T2253" t="s">
        <v>87</v>
      </c>
    </row>
    <row r="2254" spans="1:20" x14ac:dyDescent="0.25">
      <c r="A2254" s="1">
        <v>4812</v>
      </c>
      <c r="B2254" t="s">
        <v>23</v>
      </c>
      <c r="C2254" t="s">
        <v>36</v>
      </c>
      <c r="D2254" t="s">
        <v>53</v>
      </c>
      <c r="E2254" t="s">
        <v>50</v>
      </c>
      <c r="F2254" t="s">
        <v>74</v>
      </c>
      <c r="G2254" t="s">
        <v>105</v>
      </c>
      <c r="H2254" t="s">
        <v>1061</v>
      </c>
      <c r="I2254" t="s">
        <v>103</v>
      </c>
      <c r="J2254" t="s">
        <v>86</v>
      </c>
      <c r="K2254" t="s">
        <v>1288</v>
      </c>
      <c r="L2254" t="s">
        <v>101</v>
      </c>
      <c r="M2254" t="s">
        <v>74</v>
      </c>
      <c r="N2254" t="s">
        <v>74</v>
      </c>
      <c r="O2254" t="s">
        <v>86</v>
      </c>
      <c r="P2254" t="s">
        <v>806</v>
      </c>
      <c r="Q2254" t="s">
        <v>74</v>
      </c>
      <c r="R2254" t="s">
        <v>2003</v>
      </c>
      <c r="S2254" t="s">
        <v>117</v>
      </c>
      <c r="T2254" t="s">
        <v>131</v>
      </c>
    </row>
    <row r="2255" spans="1:20" x14ac:dyDescent="0.25">
      <c r="A2255" s="1">
        <v>4813</v>
      </c>
      <c r="B2255" t="s">
        <v>23</v>
      </c>
      <c r="C2255" t="s">
        <v>37</v>
      </c>
      <c r="D2255" t="s">
        <v>53</v>
      </c>
      <c r="E2255" t="s">
        <v>71</v>
      </c>
      <c r="F2255" t="s">
        <v>73</v>
      </c>
      <c r="G2255" t="s">
        <v>98</v>
      </c>
      <c r="H2255" t="s">
        <v>805</v>
      </c>
      <c r="I2255" t="s">
        <v>103</v>
      </c>
      <c r="J2255" t="s">
        <v>97</v>
      </c>
      <c r="K2255" t="s">
        <v>1183</v>
      </c>
      <c r="L2255" t="s">
        <v>126</v>
      </c>
      <c r="M2255" t="s">
        <v>74</v>
      </c>
      <c r="N2255" t="s">
        <v>126</v>
      </c>
      <c r="O2255" t="s">
        <v>94</v>
      </c>
      <c r="P2255" t="s">
        <v>1238</v>
      </c>
      <c r="Q2255" t="s">
        <v>74</v>
      </c>
      <c r="R2255" t="s">
        <v>1462</v>
      </c>
      <c r="S2255" t="s">
        <v>78</v>
      </c>
      <c r="T2255" t="s">
        <v>1116</v>
      </c>
    </row>
    <row r="2256" spans="1:20" x14ac:dyDescent="0.25">
      <c r="A2256" s="1">
        <v>4814</v>
      </c>
      <c r="B2256" t="s">
        <v>23</v>
      </c>
      <c r="C2256" t="s">
        <v>38</v>
      </c>
      <c r="D2256" t="s">
        <v>53</v>
      </c>
      <c r="E2256" t="s">
        <v>70</v>
      </c>
      <c r="F2256" t="s">
        <v>73</v>
      </c>
      <c r="G2256" t="s">
        <v>90</v>
      </c>
      <c r="H2256" t="s">
        <v>737</v>
      </c>
      <c r="I2256" t="s">
        <v>114</v>
      </c>
      <c r="J2256" t="s">
        <v>118</v>
      </c>
      <c r="K2256" t="s">
        <v>1211</v>
      </c>
      <c r="L2256" t="s">
        <v>74</v>
      </c>
      <c r="M2256" t="s">
        <v>1116</v>
      </c>
      <c r="N2256" t="s">
        <v>101</v>
      </c>
      <c r="O2256" t="s">
        <v>98</v>
      </c>
      <c r="P2256" t="s">
        <v>180</v>
      </c>
      <c r="Q2256" t="s">
        <v>74</v>
      </c>
      <c r="R2256" t="s">
        <v>1975</v>
      </c>
      <c r="S2256" t="s">
        <v>75</v>
      </c>
      <c r="T2256" t="s">
        <v>87</v>
      </c>
    </row>
    <row r="2257" spans="1:20" x14ac:dyDescent="0.25">
      <c r="A2257" s="1">
        <v>4815</v>
      </c>
      <c r="B2257" t="s">
        <v>23</v>
      </c>
      <c r="C2257" t="s">
        <v>39</v>
      </c>
      <c r="D2257" t="s">
        <v>53</v>
      </c>
      <c r="E2257" t="s">
        <v>71</v>
      </c>
      <c r="F2257" t="s">
        <v>74</v>
      </c>
      <c r="G2257" t="s">
        <v>80</v>
      </c>
      <c r="H2257" t="s">
        <v>1114</v>
      </c>
      <c r="I2257" t="s">
        <v>96</v>
      </c>
      <c r="J2257" t="s">
        <v>98</v>
      </c>
      <c r="K2257" t="s">
        <v>1300</v>
      </c>
      <c r="L2257" t="s">
        <v>126</v>
      </c>
      <c r="M2257" t="s">
        <v>73</v>
      </c>
      <c r="N2257" t="s">
        <v>73</v>
      </c>
      <c r="O2257" t="s">
        <v>91</v>
      </c>
      <c r="P2257" t="s">
        <v>1270</v>
      </c>
      <c r="Q2257" t="s">
        <v>101</v>
      </c>
      <c r="R2257" t="s">
        <v>1716</v>
      </c>
      <c r="S2257" t="s">
        <v>78</v>
      </c>
      <c r="T2257" t="s">
        <v>131</v>
      </c>
    </row>
    <row r="2258" spans="1:20" x14ac:dyDescent="0.25">
      <c r="A2258" s="1">
        <v>4816</v>
      </c>
      <c r="B2258" t="s">
        <v>23</v>
      </c>
      <c r="C2258" t="s">
        <v>24</v>
      </c>
      <c r="D2258" t="s">
        <v>54</v>
      </c>
      <c r="E2258" t="s">
        <v>57</v>
      </c>
      <c r="F2258" t="s">
        <v>73</v>
      </c>
      <c r="G2258" t="s">
        <v>79</v>
      </c>
      <c r="H2258" t="s">
        <v>164</v>
      </c>
      <c r="I2258" t="s">
        <v>114</v>
      </c>
      <c r="J2258" t="s">
        <v>93</v>
      </c>
      <c r="K2258" t="s">
        <v>1231</v>
      </c>
      <c r="L2258" t="s">
        <v>101</v>
      </c>
      <c r="M2258" t="s">
        <v>74</v>
      </c>
      <c r="N2258" t="s">
        <v>1116</v>
      </c>
      <c r="O2258" t="s">
        <v>98</v>
      </c>
      <c r="P2258" t="s">
        <v>765</v>
      </c>
      <c r="Q2258" t="s">
        <v>74</v>
      </c>
      <c r="R2258" t="s">
        <v>1594</v>
      </c>
      <c r="S2258" t="s">
        <v>116</v>
      </c>
      <c r="T2258" t="s">
        <v>76</v>
      </c>
    </row>
    <row r="2259" spans="1:20" x14ac:dyDescent="0.25">
      <c r="A2259" s="1">
        <v>4817</v>
      </c>
      <c r="B2259" t="s">
        <v>23</v>
      </c>
      <c r="C2259" t="s">
        <v>25</v>
      </c>
      <c r="D2259" t="s">
        <v>54</v>
      </c>
      <c r="E2259" t="s">
        <v>71</v>
      </c>
      <c r="F2259" t="s">
        <v>73</v>
      </c>
      <c r="G2259" t="s">
        <v>75</v>
      </c>
      <c r="H2259" t="s">
        <v>360</v>
      </c>
      <c r="I2259" t="s">
        <v>99</v>
      </c>
      <c r="J2259" t="s">
        <v>94</v>
      </c>
      <c r="K2259" t="s">
        <v>873</v>
      </c>
      <c r="L2259" t="s">
        <v>74</v>
      </c>
      <c r="M2259" t="s">
        <v>73</v>
      </c>
      <c r="N2259" t="s">
        <v>1116</v>
      </c>
      <c r="O2259" t="s">
        <v>77</v>
      </c>
      <c r="P2259" t="s">
        <v>1028</v>
      </c>
      <c r="Q2259" t="s">
        <v>74</v>
      </c>
      <c r="R2259" t="s">
        <v>2176</v>
      </c>
      <c r="S2259" t="s">
        <v>78</v>
      </c>
      <c r="T2259" t="s">
        <v>74</v>
      </c>
    </row>
    <row r="2260" spans="1:20" x14ac:dyDescent="0.25">
      <c r="A2260" s="1">
        <v>4818</v>
      </c>
      <c r="B2260" t="s">
        <v>23</v>
      </c>
      <c r="C2260" t="s">
        <v>26</v>
      </c>
      <c r="D2260" t="s">
        <v>54</v>
      </c>
      <c r="E2260" t="s">
        <v>42</v>
      </c>
      <c r="F2260" t="s">
        <v>74</v>
      </c>
      <c r="G2260" t="s">
        <v>77</v>
      </c>
      <c r="H2260" t="s">
        <v>288</v>
      </c>
      <c r="I2260" t="s">
        <v>113</v>
      </c>
      <c r="J2260" t="s">
        <v>93</v>
      </c>
      <c r="K2260" t="s">
        <v>1206</v>
      </c>
      <c r="L2260" t="s">
        <v>101</v>
      </c>
      <c r="M2260" t="s">
        <v>74</v>
      </c>
      <c r="N2260" t="s">
        <v>73</v>
      </c>
      <c r="O2260" t="s">
        <v>90</v>
      </c>
      <c r="P2260" t="s">
        <v>235</v>
      </c>
      <c r="Q2260" t="s">
        <v>73</v>
      </c>
      <c r="R2260" t="s">
        <v>1454</v>
      </c>
      <c r="S2260" t="s">
        <v>78</v>
      </c>
      <c r="T2260" t="s">
        <v>117</v>
      </c>
    </row>
    <row r="2261" spans="1:20" x14ac:dyDescent="0.25">
      <c r="A2261" s="1">
        <v>4819</v>
      </c>
      <c r="B2261" t="s">
        <v>23</v>
      </c>
      <c r="C2261" t="s">
        <v>27</v>
      </c>
      <c r="D2261" t="s">
        <v>54</v>
      </c>
      <c r="E2261" t="s">
        <v>65</v>
      </c>
      <c r="F2261" t="s">
        <v>74</v>
      </c>
      <c r="G2261" t="s">
        <v>95</v>
      </c>
      <c r="H2261" t="s">
        <v>972</v>
      </c>
      <c r="I2261" t="s">
        <v>98</v>
      </c>
      <c r="J2261" t="s">
        <v>95</v>
      </c>
      <c r="K2261" t="s">
        <v>1177</v>
      </c>
      <c r="L2261" t="s">
        <v>126</v>
      </c>
      <c r="M2261" t="s">
        <v>73</v>
      </c>
      <c r="N2261" t="s">
        <v>74</v>
      </c>
      <c r="O2261" t="s">
        <v>107</v>
      </c>
      <c r="P2261" t="s">
        <v>1311</v>
      </c>
      <c r="Q2261" t="s">
        <v>74</v>
      </c>
      <c r="R2261" t="s">
        <v>1860</v>
      </c>
      <c r="S2261" t="s">
        <v>85</v>
      </c>
      <c r="T2261" t="s">
        <v>131</v>
      </c>
    </row>
    <row r="2262" spans="1:20" x14ac:dyDescent="0.25">
      <c r="A2262" s="1">
        <v>4820</v>
      </c>
      <c r="B2262" t="s">
        <v>23</v>
      </c>
      <c r="C2262" t="s">
        <v>28</v>
      </c>
      <c r="D2262" t="s">
        <v>54</v>
      </c>
      <c r="E2262" t="s">
        <v>56</v>
      </c>
      <c r="F2262" t="s">
        <v>73</v>
      </c>
      <c r="G2262" t="s">
        <v>82</v>
      </c>
      <c r="H2262" t="s">
        <v>349</v>
      </c>
      <c r="I2262" t="s">
        <v>103</v>
      </c>
      <c r="J2262" t="s">
        <v>91</v>
      </c>
      <c r="K2262" t="s">
        <v>1280</v>
      </c>
      <c r="L2262" t="s">
        <v>74</v>
      </c>
      <c r="M2262" t="s">
        <v>73</v>
      </c>
      <c r="N2262" t="s">
        <v>1116</v>
      </c>
      <c r="O2262" t="s">
        <v>96</v>
      </c>
      <c r="P2262" t="s">
        <v>111</v>
      </c>
      <c r="Q2262" t="s">
        <v>73</v>
      </c>
      <c r="R2262" t="s">
        <v>1534</v>
      </c>
      <c r="S2262" t="s">
        <v>85</v>
      </c>
      <c r="T2262" t="s">
        <v>1116</v>
      </c>
    </row>
    <row r="2263" spans="1:20" x14ac:dyDescent="0.25">
      <c r="A2263" s="1">
        <v>4821</v>
      </c>
      <c r="B2263" t="s">
        <v>23</v>
      </c>
      <c r="C2263" t="s">
        <v>29</v>
      </c>
      <c r="D2263" t="s">
        <v>54</v>
      </c>
      <c r="E2263" t="s">
        <v>53</v>
      </c>
      <c r="F2263" t="s">
        <v>74</v>
      </c>
      <c r="G2263" t="s">
        <v>102</v>
      </c>
      <c r="H2263" t="s">
        <v>476</v>
      </c>
      <c r="I2263" t="s">
        <v>102</v>
      </c>
      <c r="J2263" t="s">
        <v>93</v>
      </c>
      <c r="K2263" t="s">
        <v>1307</v>
      </c>
      <c r="L2263" t="s">
        <v>74</v>
      </c>
      <c r="M2263" t="s">
        <v>126</v>
      </c>
      <c r="N2263" t="s">
        <v>101</v>
      </c>
      <c r="O2263" t="s">
        <v>77</v>
      </c>
      <c r="P2263" t="s">
        <v>544</v>
      </c>
      <c r="Q2263" t="s">
        <v>74</v>
      </c>
      <c r="R2263" t="s">
        <v>1771</v>
      </c>
      <c r="S2263" t="s">
        <v>85</v>
      </c>
      <c r="T2263" t="s">
        <v>1116</v>
      </c>
    </row>
    <row r="2264" spans="1:20" x14ac:dyDescent="0.25">
      <c r="A2264" s="1">
        <v>4822</v>
      </c>
      <c r="B2264" t="s">
        <v>23</v>
      </c>
      <c r="C2264" t="s">
        <v>30</v>
      </c>
      <c r="D2264" t="s">
        <v>54</v>
      </c>
      <c r="E2264" t="s">
        <v>50</v>
      </c>
      <c r="F2264" t="s">
        <v>74</v>
      </c>
      <c r="G2264" t="s">
        <v>82</v>
      </c>
      <c r="H2264" t="s">
        <v>672</v>
      </c>
      <c r="I2264" t="s">
        <v>90</v>
      </c>
      <c r="J2264" t="s">
        <v>107</v>
      </c>
      <c r="K2264" t="s">
        <v>1200</v>
      </c>
      <c r="L2264" t="s">
        <v>73</v>
      </c>
      <c r="M2264" t="s">
        <v>73</v>
      </c>
      <c r="N2264" t="s">
        <v>101</v>
      </c>
      <c r="O2264" t="s">
        <v>94</v>
      </c>
      <c r="P2264" t="s">
        <v>334</v>
      </c>
      <c r="Q2264" t="s">
        <v>74</v>
      </c>
      <c r="R2264" t="s">
        <v>2097</v>
      </c>
      <c r="S2264" t="s">
        <v>85</v>
      </c>
      <c r="T2264" t="s">
        <v>126</v>
      </c>
    </row>
    <row r="2265" spans="1:20" x14ac:dyDescent="0.25">
      <c r="A2265" s="1">
        <v>4823</v>
      </c>
      <c r="B2265" t="s">
        <v>23</v>
      </c>
      <c r="C2265" t="s">
        <v>31</v>
      </c>
      <c r="D2265" t="s">
        <v>54</v>
      </c>
      <c r="E2265" t="s">
        <v>67</v>
      </c>
      <c r="F2265" t="s">
        <v>73</v>
      </c>
      <c r="G2265" t="s">
        <v>92</v>
      </c>
      <c r="H2265" t="s">
        <v>587</v>
      </c>
      <c r="I2265" t="s">
        <v>92</v>
      </c>
      <c r="J2265" t="s">
        <v>80</v>
      </c>
      <c r="K2265" t="s">
        <v>1227</v>
      </c>
      <c r="L2265" t="s">
        <v>74</v>
      </c>
      <c r="M2265" t="s">
        <v>74</v>
      </c>
      <c r="N2265" t="s">
        <v>74</v>
      </c>
      <c r="O2265" t="s">
        <v>114</v>
      </c>
      <c r="P2265" t="s">
        <v>806</v>
      </c>
      <c r="Q2265" t="s">
        <v>73</v>
      </c>
      <c r="R2265" t="s">
        <v>1969</v>
      </c>
      <c r="S2265" t="s">
        <v>82</v>
      </c>
      <c r="T2265" t="s">
        <v>131</v>
      </c>
    </row>
    <row r="2266" spans="1:20" x14ac:dyDescent="0.25">
      <c r="A2266" s="1">
        <v>4824</v>
      </c>
      <c r="B2266" t="s">
        <v>23</v>
      </c>
      <c r="C2266" t="s">
        <v>32</v>
      </c>
      <c r="D2266" t="s">
        <v>54</v>
      </c>
      <c r="E2266" t="s">
        <v>59</v>
      </c>
      <c r="F2266" t="s">
        <v>74</v>
      </c>
      <c r="G2266" t="s">
        <v>89</v>
      </c>
      <c r="H2266" t="s">
        <v>933</v>
      </c>
      <c r="I2266" t="s">
        <v>98</v>
      </c>
      <c r="J2266" t="s">
        <v>108</v>
      </c>
      <c r="K2266" t="s">
        <v>1164</v>
      </c>
      <c r="L2266" t="s">
        <v>73</v>
      </c>
      <c r="M2266" t="s">
        <v>74</v>
      </c>
      <c r="N2266" t="s">
        <v>101</v>
      </c>
      <c r="O2266" t="s">
        <v>92</v>
      </c>
      <c r="P2266" t="s">
        <v>335</v>
      </c>
      <c r="Q2266" t="s">
        <v>74</v>
      </c>
      <c r="R2266" t="s">
        <v>1572</v>
      </c>
      <c r="S2266" t="s">
        <v>89</v>
      </c>
      <c r="T2266" t="s">
        <v>83</v>
      </c>
    </row>
    <row r="2267" spans="1:20" x14ac:dyDescent="0.25">
      <c r="A2267" s="1">
        <v>4825</v>
      </c>
      <c r="B2267" t="s">
        <v>23</v>
      </c>
      <c r="C2267" t="s">
        <v>33</v>
      </c>
      <c r="D2267" t="s">
        <v>54</v>
      </c>
      <c r="E2267" t="s">
        <v>55</v>
      </c>
      <c r="F2267" t="s">
        <v>74</v>
      </c>
      <c r="G2267" t="s">
        <v>82</v>
      </c>
      <c r="H2267" t="s">
        <v>783</v>
      </c>
      <c r="I2267" t="s">
        <v>108</v>
      </c>
      <c r="J2267" t="s">
        <v>129</v>
      </c>
      <c r="K2267" t="s">
        <v>1236</v>
      </c>
      <c r="L2267" t="s">
        <v>126</v>
      </c>
      <c r="M2267" t="s">
        <v>74</v>
      </c>
      <c r="N2267" t="s">
        <v>126</v>
      </c>
      <c r="O2267" t="s">
        <v>87</v>
      </c>
      <c r="P2267" t="s">
        <v>113</v>
      </c>
      <c r="Q2267" t="s">
        <v>73</v>
      </c>
      <c r="R2267" t="s">
        <v>1956</v>
      </c>
      <c r="S2267" t="s">
        <v>96</v>
      </c>
      <c r="T2267" t="s">
        <v>83</v>
      </c>
    </row>
    <row r="2268" spans="1:20" x14ac:dyDescent="0.25">
      <c r="A2268" s="1">
        <v>4826</v>
      </c>
      <c r="B2268" t="s">
        <v>23</v>
      </c>
      <c r="C2268" t="s">
        <v>34</v>
      </c>
      <c r="D2268" t="s">
        <v>54</v>
      </c>
      <c r="E2268" t="s">
        <v>53</v>
      </c>
      <c r="F2268" t="s">
        <v>73</v>
      </c>
      <c r="G2268" t="s">
        <v>90</v>
      </c>
      <c r="H2268" t="s">
        <v>159</v>
      </c>
      <c r="I2268" t="s">
        <v>99</v>
      </c>
      <c r="J2268" t="s">
        <v>79</v>
      </c>
      <c r="K2268" t="s">
        <v>1263</v>
      </c>
      <c r="L2268" t="s">
        <v>126</v>
      </c>
      <c r="M2268" t="s">
        <v>74</v>
      </c>
      <c r="N2268" t="s">
        <v>74</v>
      </c>
      <c r="O2268" t="s">
        <v>77</v>
      </c>
      <c r="P2268" t="s">
        <v>636</v>
      </c>
      <c r="Q2268" t="s">
        <v>73</v>
      </c>
      <c r="R2268" t="s">
        <v>2029</v>
      </c>
      <c r="S2268" t="s">
        <v>85</v>
      </c>
      <c r="T2268" t="s">
        <v>83</v>
      </c>
    </row>
    <row r="2269" spans="1:20" x14ac:dyDescent="0.25">
      <c r="A2269" s="1">
        <v>4827</v>
      </c>
      <c r="B2269" t="s">
        <v>23</v>
      </c>
      <c r="C2269" t="s">
        <v>35</v>
      </c>
      <c r="D2269" t="s">
        <v>54</v>
      </c>
      <c r="E2269" t="s">
        <v>71</v>
      </c>
      <c r="F2269" t="s">
        <v>74</v>
      </c>
      <c r="G2269" t="s">
        <v>95</v>
      </c>
      <c r="H2269" t="s">
        <v>405</v>
      </c>
      <c r="I2269" t="s">
        <v>75</v>
      </c>
      <c r="J2269" t="s">
        <v>103</v>
      </c>
      <c r="K2269" t="s">
        <v>1176</v>
      </c>
      <c r="L2269" t="s">
        <v>126</v>
      </c>
      <c r="M2269" t="s">
        <v>73</v>
      </c>
      <c r="N2269" t="s">
        <v>83</v>
      </c>
      <c r="O2269" t="s">
        <v>79</v>
      </c>
      <c r="P2269" t="s">
        <v>1168</v>
      </c>
      <c r="Q2269" t="s">
        <v>74</v>
      </c>
      <c r="R2269" t="s">
        <v>1702</v>
      </c>
      <c r="S2269" t="s">
        <v>82</v>
      </c>
      <c r="T2269" t="s">
        <v>131</v>
      </c>
    </row>
    <row r="2270" spans="1:20" x14ac:dyDescent="0.25">
      <c r="A2270" s="1">
        <v>4828</v>
      </c>
      <c r="B2270" t="s">
        <v>23</v>
      </c>
      <c r="C2270" t="s">
        <v>36</v>
      </c>
      <c r="D2270" t="s">
        <v>54</v>
      </c>
      <c r="E2270" t="s">
        <v>70</v>
      </c>
      <c r="F2270" t="s">
        <v>73</v>
      </c>
      <c r="G2270" t="s">
        <v>105</v>
      </c>
      <c r="H2270" t="s">
        <v>842</v>
      </c>
      <c r="I2270" t="s">
        <v>80</v>
      </c>
      <c r="J2270" t="s">
        <v>100</v>
      </c>
      <c r="K2270" t="s">
        <v>1406</v>
      </c>
      <c r="L2270" t="s">
        <v>1116</v>
      </c>
      <c r="M2270" t="s">
        <v>101</v>
      </c>
      <c r="N2270" t="s">
        <v>74</v>
      </c>
      <c r="O2270" t="s">
        <v>94</v>
      </c>
      <c r="P2270" t="s">
        <v>829</v>
      </c>
      <c r="Q2270" t="s">
        <v>74</v>
      </c>
      <c r="R2270" t="s">
        <v>1990</v>
      </c>
      <c r="S2270" t="s">
        <v>106</v>
      </c>
      <c r="T2270" t="s">
        <v>117</v>
      </c>
    </row>
    <row r="2271" spans="1:20" x14ac:dyDescent="0.25">
      <c r="A2271" s="1">
        <v>4829</v>
      </c>
      <c r="B2271" t="s">
        <v>23</v>
      </c>
      <c r="C2271" t="s">
        <v>37</v>
      </c>
      <c r="D2271" t="s">
        <v>54</v>
      </c>
      <c r="E2271" t="s">
        <v>64</v>
      </c>
      <c r="F2271" t="s">
        <v>73</v>
      </c>
      <c r="G2271" t="s">
        <v>93</v>
      </c>
      <c r="H2271" t="s">
        <v>558</v>
      </c>
      <c r="I2271" t="s">
        <v>113</v>
      </c>
      <c r="J2271" t="s">
        <v>79</v>
      </c>
      <c r="K2271" t="s">
        <v>1207</v>
      </c>
      <c r="L2271" t="s">
        <v>1116</v>
      </c>
      <c r="M2271" t="s">
        <v>73</v>
      </c>
      <c r="N2271" t="s">
        <v>73</v>
      </c>
      <c r="O2271" t="s">
        <v>108</v>
      </c>
      <c r="P2271" t="s">
        <v>401</v>
      </c>
      <c r="Q2271" t="s">
        <v>73</v>
      </c>
      <c r="R2271" t="s">
        <v>1482</v>
      </c>
      <c r="S2271" t="s">
        <v>87</v>
      </c>
      <c r="T2271" t="s">
        <v>131</v>
      </c>
    </row>
    <row r="2272" spans="1:20" x14ac:dyDescent="0.25">
      <c r="A2272" s="1">
        <v>4830</v>
      </c>
      <c r="B2272" t="s">
        <v>23</v>
      </c>
      <c r="C2272" t="s">
        <v>38</v>
      </c>
      <c r="D2272" t="s">
        <v>54</v>
      </c>
      <c r="E2272" t="s">
        <v>45</v>
      </c>
      <c r="F2272" t="s">
        <v>74</v>
      </c>
      <c r="G2272" t="s">
        <v>83</v>
      </c>
      <c r="H2272" t="s">
        <v>1103</v>
      </c>
      <c r="I2272" t="s">
        <v>94</v>
      </c>
      <c r="J2272" t="s">
        <v>110</v>
      </c>
      <c r="K2272" t="s">
        <v>1171</v>
      </c>
      <c r="L2272" t="s">
        <v>73</v>
      </c>
      <c r="M2272" t="s">
        <v>101</v>
      </c>
      <c r="N2272" t="s">
        <v>131</v>
      </c>
      <c r="O2272" t="s">
        <v>98</v>
      </c>
      <c r="P2272" t="s">
        <v>609</v>
      </c>
      <c r="Q2272" t="s">
        <v>73</v>
      </c>
      <c r="R2272" t="s">
        <v>1688</v>
      </c>
      <c r="S2272" t="s">
        <v>96</v>
      </c>
      <c r="T2272" t="s">
        <v>1116</v>
      </c>
    </row>
    <row r="2273" spans="1:20" x14ac:dyDescent="0.25">
      <c r="A2273" s="1">
        <v>4831</v>
      </c>
      <c r="B2273" t="s">
        <v>23</v>
      </c>
      <c r="C2273" t="s">
        <v>39</v>
      </c>
      <c r="D2273" t="s">
        <v>54</v>
      </c>
      <c r="E2273" t="s">
        <v>55</v>
      </c>
      <c r="F2273" t="s">
        <v>73</v>
      </c>
      <c r="G2273" t="s">
        <v>105</v>
      </c>
      <c r="H2273" t="s">
        <v>838</v>
      </c>
      <c r="I2273" t="s">
        <v>86</v>
      </c>
      <c r="J2273" t="s">
        <v>91</v>
      </c>
      <c r="K2273" t="s">
        <v>1122</v>
      </c>
      <c r="L2273" t="s">
        <v>101</v>
      </c>
      <c r="M2273" t="s">
        <v>74</v>
      </c>
      <c r="N2273" t="s">
        <v>101</v>
      </c>
      <c r="O2273" t="s">
        <v>77</v>
      </c>
      <c r="P2273" t="s">
        <v>178</v>
      </c>
      <c r="Q2273" t="s">
        <v>73</v>
      </c>
      <c r="R2273" t="s">
        <v>1778</v>
      </c>
      <c r="S2273" t="s">
        <v>96</v>
      </c>
      <c r="T2273" t="s">
        <v>87</v>
      </c>
    </row>
    <row r="2274" spans="1:20" x14ac:dyDescent="0.25">
      <c r="A2274" s="1">
        <v>4832</v>
      </c>
      <c r="B2274" t="s">
        <v>23</v>
      </c>
      <c r="C2274" t="s">
        <v>24</v>
      </c>
      <c r="D2274" t="s">
        <v>55</v>
      </c>
      <c r="E2274" t="s">
        <v>56</v>
      </c>
      <c r="F2274" t="s">
        <v>74</v>
      </c>
      <c r="G2274" t="s">
        <v>104</v>
      </c>
      <c r="H2274" t="s">
        <v>551</v>
      </c>
      <c r="I2274" t="s">
        <v>114</v>
      </c>
      <c r="J2274" t="s">
        <v>93</v>
      </c>
      <c r="K2274" t="s">
        <v>1229</v>
      </c>
      <c r="L2274" t="s">
        <v>101</v>
      </c>
      <c r="M2274" t="s">
        <v>73</v>
      </c>
      <c r="N2274" t="s">
        <v>73</v>
      </c>
      <c r="O2274" t="s">
        <v>92</v>
      </c>
      <c r="P2274" t="s">
        <v>334</v>
      </c>
      <c r="Q2274" t="s">
        <v>74</v>
      </c>
      <c r="R2274" t="s">
        <v>1852</v>
      </c>
      <c r="S2274" t="s">
        <v>78</v>
      </c>
      <c r="T2274" t="s">
        <v>131</v>
      </c>
    </row>
    <row r="2275" spans="1:20" x14ac:dyDescent="0.25">
      <c r="A2275" s="1">
        <v>4833</v>
      </c>
      <c r="B2275" t="s">
        <v>23</v>
      </c>
      <c r="C2275" t="s">
        <v>25</v>
      </c>
      <c r="D2275" t="s">
        <v>55</v>
      </c>
      <c r="E2275" t="s">
        <v>53</v>
      </c>
      <c r="F2275" t="s">
        <v>73</v>
      </c>
      <c r="G2275" t="s">
        <v>82</v>
      </c>
      <c r="H2275" t="s">
        <v>471</v>
      </c>
      <c r="I2275" t="s">
        <v>89</v>
      </c>
      <c r="J2275" t="s">
        <v>113</v>
      </c>
      <c r="K2275" t="s">
        <v>905</v>
      </c>
      <c r="L2275" t="s">
        <v>73</v>
      </c>
      <c r="M2275" t="s">
        <v>73</v>
      </c>
      <c r="N2275" t="s">
        <v>1116</v>
      </c>
      <c r="O2275" t="s">
        <v>79</v>
      </c>
      <c r="P2275" t="s">
        <v>1016</v>
      </c>
      <c r="Q2275" t="s">
        <v>74</v>
      </c>
      <c r="R2275" t="s">
        <v>1410</v>
      </c>
      <c r="S2275" t="s">
        <v>106</v>
      </c>
      <c r="T2275" t="s">
        <v>83</v>
      </c>
    </row>
    <row r="2276" spans="1:20" x14ac:dyDescent="0.25">
      <c r="A2276" s="1">
        <v>4834</v>
      </c>
      <c r="B2276" t="s">
        <v>23</v>
      </c>
      <c r="C2276" t="s">
        <v>26</v>
      </c>
      <c r="D2276" t="s">
        <v>55</v>
      </c>
      <c r="E2276" t="s">
        <v>71</v>
      </c>
      <c r="F2276" t="s">
        <v>74</v>
      </c>
      <c r="G2276" t="s">
        <v>76</v>
      </c>
      <c r="H2276" t="s">
        <v>780</v>
      </c>
      <c r="I2276" t="s">
        <v>102</v>
      </c>
      <c r="J2276" t="s">
        <v>104</v>
      </c>
      <c r="K2276" t="s">
        <v>1248</v>
      </c>
      <c r="L2276" t="s">
        <v>73</v>
      </c>
      <c r="M2276" t="s">
        <v>73</v>
      </c>
      <c r="N2276" t="s">
        <v>87</v>
      </c>
      <c r="O2276" t="s">
        <v>92</v>
      </c>
      <c r="P2276" t="s">
        <v>183</v>
      </c>
      <c r="Q2276" t="s">
        <v>74</v>
      </c>
      <c r="R2276" t="s">
        <v>1947</v>
      </c>
      <c r="S2276" t="s">
        <v>75</v>
      </c>
      <c r="T2276" t="s">
        <v>117</v>
      </c>
    </row>
    <row r="2277" spans="1:20" x14ac:dyDescent="0.25">
      <c r="A2277" s="1">
        <v>4835</v>
      </c>
      <c r="B2277" t="s">
        <v>23</v>
      </c>
      <c r="C2277" t="s">
        <v>27</v>
      </c>
      <c r="D2277" t="s">
        <v>55</v>
      </c>
      <c r="E2277" t="s">
        <v>50</v>
      </c>
      <c r="F2277" t="s">
        <v>73</v>
      </c>
      <c r="G2277" t="s">
        <v>77</v>
      </c>
      <c r="H2277" t="s">
        <v>917</v>
      </c>
      <c r="I2277" t="s">
        <v>103</v>
      </c>
      <c r="J2277" t="s">
        <v>105</v>
      </c>
      <c r="K2277" t="s">
        <v>1166</v>
      </c>
      <c r="L2277" t="s">
        <v>101</v>
      </c>
      <c r="M2277" t="s">
        <v>74</v>
      </c>
      <c r="N2277" t="s">
        <v>73</v>
      </c>
      <c r="O2277" t="s">
        <v>89</v>
      </c>
      <c r="P2277" t="s">
        <v>927</v>
      </c>
      <c r="Q2277" t="s">
        <v>73</v>
      </c>
      <c r="R2277" t="s">
        <v>2185</v>
      </c>
      <c r="S2277" t="s">
        <v>116</v>
      </c>
      <c r="T2277" t="s">
        <v>1116</v>
      </c>
    </row>
    <row r="2278" spans="1:20" x14ac:dyDescent="0.25">
      <c r="A2278" s="1">
        <v>4836</v>
      </c>
      <c r="B2278" t="s">
        <v>23</v>
      </c>
      <c r="C2278" t="s">
        <v>28</v>
      </c>
      <c r="D2278" t="s">
        <v>55</v>
      </c>
      <c r="E2278" t="s">
        <v>45</v>
      </c>
      <c r="F2278" t="s">
        <v>73</v>
      </c>
      <c r="G2278" t="s">
        <v>93</v>
      </c>
      <c r="H2278" t="s">
        <v>585</v>
      </c>
      <c r="I2278" t="s">
        <v>75</v>
      </c>
      <c r="J2278" t="s">
        <v>95</v>
      </c>
      <c r="K2278" t="s">
        <v>1314</v>
      </c>
      <c r="L2278" t="s">
        <v>74</v>
      </c>
      <c r="M2278" t="s">
        <v>73</v>
      </c>
      <c r="N2278" t="s">
        <v>101</v>
      </c>
      <c r="O2278" t="s">
        <v>86</v>
      </c>
      <c r="P2278" t="s">
        <v>1256</v>
      </c>
      <c r="Q2278" t="s">
        <v>101</v>
      </c>
      <c r="R2278" t="s">
        <v>855</v>
      </c>
      <c r="S2278" t="s">
        <v>85</v>
      </c>
      <c r="T2278" t="s">
        <v>1116</v>
      </c>
    </row>
    <row r="2279" spans="1:20" x14ac:dyDescent="0.25">
      <c r="A2279" s="1">
        <v>4837</v>
      </c>
      <c r="B2279" t="s">
        <v>23</v>
      </c>
      <c r="C2279" t="s">
        <v>40</v>
      </c>
      <c r="D2279" t="s">
        <v>55</v>
      </c>
      <c r="E2279" t="s">
        <v>64</v>
      </c>
      <c r="F2279" t="s">
        <v>74</v>
      </c>
      <c r="G2279" t="s">
        <v>82</v>
      </c>
      <c r="H2279" t="s">
        <v>504</v>
      </c>
      <c r="I2279" t="s">
        <v>77</v>
      </c>
      <c r="J2279" t="s">
        <v>111</v>
      </c>
      <c r="K2279" t="s">
        <v>1300</v>
      </c>
      <c r="L2279" t="s">
        <v>74</v>
      </c>
      <c r="M2279" t="s">
        <v>73</v>
      </c>
      <c r="N2279" t="s">
        <v>101</v>
      </c>
      <c r="O2279" t="s">
        <v>92</v>
      </c>
      <c r="P2279" t="s">
        <v>817</v>
      </c>
      <c r="Q2279" t="s">
        <v>73</v>
      </c>
      <c r="R2279" t="s">
        <v>2027</v>
      </c>
      <c r="S2279" t="s">
        <v>82</v>
      </c>
      <c r="T2279" t="s">
        <v>131</v>
      </c>
    </row>
    <row r="2280" spans="1:20" x14ac:dyDescent="0.25">
      <c r="A2280" s="1">
        <v>4838</v>
      </c>
      <c r="B2280" t="s">
        <v>23</v>
      </c>
      <c r="C2280" t="s">
        <v>29</v>
      </c>
      <c r="D2280" t="s">
        <v>55</v>
      </c>
      <c r="E2280" t="s">
        <v>47</v>
      </c>
      <c r="F2280" t="s">
        <v>73</v>
      </c>
      <c r="G2280" t="s">
        <v>75</v>
      </c>
      <c r="H2280" t="s">
        <v>1104</v>
      </c>
      <c r="I2280" t="s">
        <v>103</v>
      </c>
      <c r="J2280" t="s">
        <v>84</v>
      </c>
      <c r="K2280" t="s">
        <v>1188</v>
      </c>
      <c r="L2280" t="s">
        <v>74</v>
      </c>
      <c r="M2280" t="s">
        <v>101</v>
      </c>
      <c r="N2280" t="s">
        <v>126</v>
      </c>
      <c r="O2280" t="s">
        <v>90</v>
      </c>
      <c r="P2280" t="s">
        <v>108</v>
      </c>
      <c r="Q2280" t="s">
        <v>74</v>
      </c>
      <c r="R2280" t="s">
        <v>2227</v>
      </c>
      <c r="S2280" t="s">
        <v>85</v>
      </c>
      <c r="T2280" t="s">
        <v>131</v>
      </c>
    </row>
    <row r="2281" spans="1:20" x14ac:dyDescent="0.25">
      <c r="A2281" s="1">
        <v>4839</v>
      </c>
      <c r="B2281" t="s">
        <v>23</v>
      </c>
      <c r="C2281" t="s">
        <v>30</v>
      </c>
      <c r="D2281" t="s">
        <v>55</v>
      </c>
      <c r="E2281" t="s">
        <v>62</v>
      </c>
      <c r="F2281" t="s">
        <v>74</v>
      </c>
      <c r="G2281" t="s">
        <v>106</v>
      </c>
      <c r="H2281" t="s">
        <v>145</v>
      </c>
      <c r="I2281" t="s">
        <v>98</v>
      </c>
      <c r="J2281" t="s">
        <v>79</v>
      </c>
      <c r="K2281" t="s">
        <v>1217</v>
      </c>
      <c r="L2281" t="s">
        <v>126</v>
      </c>
      <c r="M2281" t="s">
        <v>101</v>
      </c>
      <c r="N2281" t="s">
        <v>117</v>
      </c>
      <c r="O2281" t="s">
        <v>96</v>
      </c>
      <c r="P2281" t="s">
        <v>119</v>
      </c>
      <c r="Q2281" t="s">
        <v>73</v>
      </c>
      <c r="R2281" t="s">
        <v>1650</v>
      </c>
      <c r="S2281" t="s">
        <v>87</v>
      </c>
      <c r="T2281" t="s">
        <v>126</v>
      </c>
    </row>
    <row r="2282" spans="1:20" x14ac:dyDescent="0.25">
      <c r="A2282" s="1">
        <v>4840</v>
      </c>
      <c r="B2282" t="s">
        <v>23</v>
      </c>
      <c r="C2282" t="s">
        <v>31</v>
      </c>
      <c r="D2282" t="s">
        <v>55</v>
      </c>
      <c r="E2282" t="s">
        <v>53</v>
      </c>
      <c r="F2282" t="s">
        <v>74</v>
      </c>
      <c r="G2282" t="s">
        <v>92</v>
      </c>
      <c r="H2282" t="s">
        <v>764</v>
      </c>
      <c r="I2282" t="s">
        <v>103</v>
      </c>
      <c r="J2282" t="s">
        <v>94</v>
      </c>
      <c r="K2282" t="s">
        <v>1327</v>
      </c>
      <c r="L2282" t="s">
        <v>126</v>
      </c>
      <c r="M2282" t="s">
        <v>73</v>
      </c>
      <c r="N2282" t="s">
        <v>74</v>
      </c>
      <c r="O2282" t="s">
        <v>93</v>
      </c>
      <c r="P2282" t="s">
        <v>1224</v>
      </c>
      <c r="Q2282" t="s">
        <v>74</v>
      </c>
      <c r="R2282" t="s">
        <v>1489</v>
      </c>
      <c r="S2282" t="s">
        <v>116</v>
      </c>
      <c r="T2282" t="s">
        <v>1116</v>
      </c>
    </row>
    <row r="2283" spans="1:20" x14ac:dyDescent="0.25">
      <c r="A2283" s="1">
        <v>4841</v>
      </c>
      <c r="B2283" t="s">
        <v>23</v>
      </c>
      <c r="C2283" t="s">
        <v>33</v>
      </c>
      <c r="D2283" t="s">
        <v>55</v>
      </c>
      <c r="E2283" t="s">
        <v>54</v>
      </c>
      <c r="F2283" t="s">
        <v>73</v>
      </c>
      <c r="G2283" t="s">
        <v>108</v>
      </c>
      <c r="H2283" t="s">
        <v>456</v>
      </c>
      <c r="I2283" t="s">
        <v>106</v>
      </c>
      <c r="J2283" t="s">
        <v>77</v>
      </c>
      <c r="K2283" t="s">
        <v>765</v>
      </c>
      <c r="L2283" t="s">
        <v>74</v>
      </c>
      <c r="M2283" t="s">
        <v>74</v>
      </c>
      <c r="N2283" t="s">
        <v>101</v>
      </c>
      <c r="O2283" t="s">
        <v>111</v>
      </c>
      <c r="P2283" t="s">
        <v>1266</v>
      </c>
      <c r="Q2283" t="s">
        <v>101</v>
      </c>
      <c r="R2283" t="s">
        <v>1961</v>
      </c>
      <c r="S2283" t="s">
        <v>116</v>
      </c>
      <c r="T2283" t="s">
        <v>1116</v>
      </c>
    </row>
    <row r="2284" spans="1:20" x14ac:dyDescent="0.25">
      <c r="A2284" s="1">
        <v>4842</v>
      </c>
      <c r="B2284" t="s">
        <v>23</v>
      </c>
      <c r="C2284" t="s">
        <v>34</v>
      </c>
      <c r="D2284" t="s">
        <v>55</v>
      </c>
      <c r="E2284" t="s">
        <v>71</v>
      </c>
      <c r="F2284" t="s">
        <v>73</v>
      </c>
      <c r="G2284" t="s">
        <v>112</v>
      </c>
      <c r="H2284" t="s">
        <v>926</v>
      </c>
      <c r="I2284" t="s">
        <v>96</v>
      </c>
      <c r="J2284" t="s">
        <v>81</v>
      </c>
      <c r="K2284" t="s">
        <v>1215</v>
      </c>
      <c r="L2284" t="s">
        <v>126</v>
      </c>
      <c r="M2284" t="s">
        <v>73</v>
      </c>
      <c r="N2284" t="s">
        <v>74</v>
      </c>
      <c r="O2284" t="s">
        <v>108</v>
      </c>
      <c r="P2284" t="s">
        <v>1192</v>
      </c>
      <c r="Q2284" t="s">
        <v>1116</v>
      </c>
      <c r="R2284" t="s">
        <v>1418</v>
      </c>
      <c r="S2284" t="s">
        <v>117</v>
      </c>
      <c r="T2284" t="s">
        <v>1116</v>
      </c>
    </row>
    <row r="2285" spans="1:20" x14ac:dyDescent="0.25">
      <c r="A2285" s="1">
        <v>4843</v>
      </c>
      <c r="B2285" t="s">
        <v>23</v>
      </c>
      <c r="C2285" t="s">
        <v>35</v>
      </c>
      <c r="D2285" t="s">
        <v>55</v>
      </c>
      <c r="E2285" t="s">
        <v>70</v>
      </c>
      <c r="F2285" t="s">
        <v>74</v>
      </c>
      <c r="G2285" t="s">
        <v>94</v>
      </c>
      <c r="H2285" t="s">
        <v>354</v>
      </c>
      <c r="I2285" t="s">
        <v>98</v>
      </c>
      <c r="J2285" t="s">
        <v>108</v>
      </c>
      <c r="K2285" t="s">
        <v>1268</v>
      </c>
      <c r="L2285" t="s">
        <v>73</v>
      </c>
      <c r="M2285" t="s">
        <v>73</v>
      </c>
      <c r="N2285" t="s">
        <v>1116</v>
      </c>
      <c r="O2285" t="s">
        <v>95</v>
      </c>
      <c r="P2285" t="s">
        <v>861</v>
      </c>
      <c r="Q2285" t="s">
        <v>126</v>
      </c>
      <c r="R2285" t="s">
        <v>2043</v>
      </c>
      <c r="S2285" t="s">
        <v>75</v>
      </c>
      <c r="T2285" t="s">
        <v>76</v>
      </c>
    </row>
    <row r="2286" spans="1:20" x14ac:dyDescent="0.25">
      <c r="A2286" s="1">
        <v>4844</v>
      </c>
      <c r="B2286" t="s">
        <v>23</v>
      </c>
      <c r="C2286" t="s">
        <v>36</v>
      </c>
      <c r="D2286" t="s">
        <v>55</v>
      </c>
      <c r="E2286" t="s">
        <v>57</v>
      </c>
      <c r="F2286" t="s">
        <v>74</v>
      </c>
      <c r="G2286" t="s">
        <v>110</v>
      </c>
      <c r="H2286" t="s">
        <v>902</v>
      </c>
      <c r="I2286" t="s">
        <v>99</v>
      </c>
      <c r="J2286" t="s">
        <v>86</v>
      </c>
      <c r="K2286" t="s">
        <v>1210</v>
      </c>
      <c r="L2286" t="s">
        <v>1116</v>
      </c>
      <c r="M2286" t="s">
        <v>73</v>
      </c>
      <c r="N2286" t="s">
        <v>74</v>
      </c>
      <c r="O2286" t="s">
        <v>79</v>
      </c>
      <c r="P2286" t="s">
        <v>1190</v>
      </c>
      <c r="Q2286" t="s">
        <v>126</v>
      </c>
      <c r="R2286" t="s">
        <v>1919</v>
      </c>
      <c r="S2286" t="s">
        <v>117</v>
      </c>
      <c r="T2286" t="s">
        <v>83</v>
      </c>
    </row>
    <row r="2287" spans="1:20" x14ac:dyDescent="0.25">
      <c r="A2287" s="1">
        <v>4845</v>
      </c>
      <c r="B2287" t="s">
        <v>23</v>
      </c>
      <c r="C2287" t="s">
        <v>37</v>
      </c>
      <c r="D2287" t="s">
        <v>55</v>
      </c>
      <c r="E2287" t="s">
        <v>65</v>
      </c>
      <c r="F2287" t="s">
        <v>73</v>
      </c>
      <c r="G2287" t="s">
        <v>89</v>
      </c>
      <c r="H2287" t="s">
        <v>314</v>
      </c>
      <c r="I2287" t="s">
        <v>103</v>
      </c>
      <c r="J2287" t="s">
        <v>111</v>
      </c>
      <c r="K2287" t="s">
        <v>1185</v>
      </c>
      <c r="L2287" t="s">
        <v>74</v>
      </c>
      <c r="M2287" t="s">
        <v>73</v>
      </c>
      <c r="N2287" t="s">
        <v>1116</v>
      </c>
      <c r="O2287" t="s">
        <v>107</v>
      </c>
      <c r="P2287" t="s">
        <v>1047</v>
      </c>
      <c r="Q2287" t="s">
        <v>73</v>
      </c>
      <c r="R2287" t="s">
        <v>137</v>
      </c>
      <c r="S2287" t="s">
        <v>116</v>
      </c>
      <c r="T2287" t="s">
        <v>1116</v>
      </c>
    </row>
    <row r="2288" spans="1:20" x14ac:dyDescent="0.25">
      <c r="A2288" s="1">
        <v>4846</v>
      </c>
      <c r="B2288" t="s">
        <v>23</v>
      </c>
      <c r="C2288" t="s">
        <v>38</v>
      </c>
      <c r="D2288" t="s">
        <v>55</v>
      </c>
      <c r="E2288" t="s">
        <v>42</v>
      </c>
      <c r="F2288" t="s">
        <v>73</v>
      </c>
      <c r="G2288" t="s">
        <v>77</v>
      </c>
      <c r="H2288" t="s">
        <v>571</v>
      </c>
      <c r="I2288" t="s">
        <v>107</v>
      </c>
      <c r="J2288" t="s">
        <v>110</v>
      </c>
      <c r="K2288" t="s">
        <v>1338</v>
      </c>
      <c r="L2288" t="s">
        <v>74</v>
      </c>
      <c r="M2288" t="s">
        <v>126</v>
      </c>
      <c r="N2288" t="s">
        <v>74</v>
      </c>
      <c r="O2288" t="s">
        <v>86</v>
      </c>
      <c r="P2288" t="s">
        <v>877</v>
      </c>
      <c r="Q2288" t="s">
        <v>126</v>
      </c>
      <c r="R2288" t="s">
        <v>1796</v>
      </c>
      <c r="S2288" t="s">
        <v>82</v>
      </c>
      <c r="T2288" t="s">
        <v>76</v>
      </c>
    </row>
    <row r="2289" spans="1:20" x14ac:dyDescent="0.25">
      <c r="A2289" s="1">
        <v>4847</v>
      </c>
      <c r="B2289" t="s">
        <v>23</v>
      </c>
      <c r="C2289" t="s">
        <v>39</v>
      </c>
      <c r="D2289" t="s">
        <v>55</v>
      </c>
      <c r="E2289" t="s">
        <v>54</v>
      </c>
      <c r="F2289" t="s">
        <v>74</v>
      </c>
      <c r="G2289" t="s">
        <v>90</v>
      </c>
      <c r="H2289" t="s">
        <v>147</v>
      </c>
      <c r="I2289" t="s">
        <v>85</v>
      </c>
      <c r="J2289" t="s">
        <v>114</v>
      </c>
      <c r="K2289" t="s">
        <v>1299</v>
      </c>
      <c r="L2289" t="s">
        <v>73</v>
      </c>
      <c r="M2289" t="s">
        <v>73</v>
      </c>
      <c r="N2289" t="s">
        <v>101</v>
      </c>
      <c r="O2289" t="s">
        <v>86</v>
      </c>
      <c r="P2289" t="s">
        <v>250</v>
      </c>
      <c r="Q2289" t="s">
        <v>126</v>
      </c>
      <c r="R2289" t="s">
        <v>1765</v>
      </c>
      <c r="S2289" t="s">
        <v>85</v>
      </c>
      <c r="T2289" t="s">
        <v>1116</v>
      </c>
    </row>
    <row r="2290" spans="1:20" x14ac:dyDescent="0.25">
      <c r="A2290" s="1">
        <v>4848</v>
      </c>
      <c r="B2290" t="s">
        <v>23</v>
      </c>
      <c r="C2290" t="s">
        <v>24</v>
      </c>
      <c r="D2290" t="s">
        <v>56</v>
      </c>
      <c r="E2290" t="s">
        <v>55</v>
      </c>
      <c r="F2290" t="s">
        <v>73</v>
      </c>
      <c r="G2290" t="s">
        <v>92</v>
      </c>
      <c r="H2290" t="s">
        <v>993</v>
      </c>
      <c r="I2290" t="s">
        <v>86</v>
      </c>
      <c r="J2290" t="s">
        <v>108</v>
      </c>
      <c r="K2290" t="s">
        <v>1331</v>
      </c>
      <c r="L2290" t="s">
        <v>101</v>
      </c>
      <c r="M2290" t="s">
        <v>74</v>
      </c>
      <c r="N2290" t="s">
        <v>74</v>
      </c>
      <c r="O2290" t="s">
        <v>89</v>
      </c>
      <c r="P2290" t="s">
        <v>540</v>
      </c>
      <c r="Q2290" t="s">
        <v>73</v>
      </c>
      <c r="R2290" t="s">
        <v>1737</v>
      </c>
      <c r="S2290" t="s">
        <v>78</v>
      </c>
      <c r="T2290" t="s">
        <v>131</v>
      </c>
    </row>
    <row r="2291" spans="1:20" x14ac:dyDescent="0.25">
      <c r="A2291" s="1">
        <v>4849</v>
      </c>
      <c r="B2291" t="s">
        <v>23</v>
      </c>
      <c r="C2291" t="s">
        <v>25</v>
      </c>
      <c r="D2291" t="s">
        <v>56</v>
      </c>
      <c r="E2291" t="s">
        <v>65</v>
      </c>
      <c r="F2291" t="s">
        <v>73</v>
      </c>
      <c r="G2291" t="s">
        <v>78</v>
      </c>
      <c r="H2291" t="s">
        <v>402</v>
      </c>
      <c r="I2291" t="s">
        <v>102</v>
      </c>
      <c r="J2291" t="s">
        <v>105</v>
      </c>
      <c r="K2291" t="s">
        <v>1127</v>
      </c>
      <c r="L2291" t="s">
        <v>74</v>
      </c>
      <c r="M2291" t="s">
        <v>126</v>
      </c>
      <c r="N2291" t="s">
        <v>101</v>
      </c>
      <c r="O2291" t="s">
        <v>99</v>
      </c>
      <c r="P2291" t="s">
        <v>713</v>
      </c>
      <c r="Q2291" t="s">
        <v>73</v>
      </c>
      <c r="R2291" t="s">
        <v>1508</v>
      </c>
      <c r="S2291" t="s">
        <v>96</v>
      </c>
      <c r="T2291" t="s">
        <v>83</v>
      </c>
    </row>
    <row r="2292" spans="1:20" x14ac:dyDescent="0.25">
      <c r="A2292" s="1">
        <v>4850</v>
      </c>
      <c r="B2292" t="s">
        <v>23</v>
      </c>
      <c r="C2292" t="s">
        <v>26</v>
      </c>
      <c r="D2292" t="s">
        <v>56</v>
      </c>
      <c r="E2292" t="s">
        <v>43</v>
      </c>
      <c r="F2292" t="s">
        <v>74</v>
      </c>
      <c r="G2292" t="s">
        <v>94</v>
      </c>
      <c r="H2292" t="s">
        <v>709</v>
      </c>
      <c r="I2292" t="s">
        <v>103</v>
      </c>
      <c r="J2292" t="s">
        <v>84</v>
      </c>
      <c r="K2292" t="s">
        <v>1248</v>
      </c>
      <c r="L2292" t="s">
        <v>73</v>
      </c>
      <c r="M2292" t="s">
        <v>73</v>
      </c>
      <c r="N2292" t="s">
        <v>101</v>
      </c>
      <c r="O2292" t="s">
        <v>107</v>
      </c>
      <c r="P2292" t="s">
        <v>1295</v>
      </c>
      <c r="Q2292" t="s">
        <v>1116</v>
      </c>
      <c r="R2292" t="s">
        <v>1877</v>
      </c>
      <c r="S2292" t="s">
        <v>82</v>
      </c>
      <c r="T2292" t="s">
        <v>131</v>
      </c>
    </row>
    <row r="2293" spans="1:20" x14ac:dyDescent="0.25">
      <c r="A2293" s="1">
        <v>4851</v>
      </c>
      <c r="B2293" t="s">
        <v>23</v>
      </c>
      <c r="C2293" t="s">
        <v>27</v>
      </c>
      <c r="D2293" t="s">
        <v>56</v>
      </c>
      <c r="E2293" t="s">
        <v>51</v>
      </c>
      <c r="F2293" t="s">
        <v>73</v>
      </c>
      <c r="G2293" t="s">
        <v>79</v>
      </c>
      <c r="H2293" t="s">
        <v>914</v>
      </c>
      <c r="I2293" t="s">
        <v>98</v>
      </c>
      <c r="J2293" t="s">
        <v>93</v>
      </c>
      <c r="K2293" t="s">
        <v>1249</v>
      </c>
      <c r="L2293" t="s">
        <v>101</v>
      </c>
      <c r="M2293" t="s">
        <v>73</v>
      </c>
      <c r="N2293" t="s">
        <v>1116</v>
      </c>
      <c r="O2293" t="s">
        <v>80</v>
      </c>
      <c r="P2293" t="s">
        <v>1289</v>
      </c>
      <c r="Q2293" t="s">
        <v>73</v>
      </c>
      <c r="R2293" t="s">
        <v>1627</v>
      </c>
      <c r="S2293" t="s">
        <v>82</v>
      </c>
      <c r="T2293" t="s">
        <v>131</v>
      </c>
    </row>
    <row r="2294" spans="1:20" x14ac:dyDescent="0.25">
      <c r="A2294" s="1">
        <v>4852</v>
      </c>
      <c r="B2294" t="s">
        <v>23</v>
      </c>
      <c r="C2294" t="s">
        <v>28</v>
      </c>
      <c r="D2294" t="s">
        <v>56</v>
      </c>
      <c r="E2294" t="s">
        <v>54</v>
      </c>
      <c r="F2294" t="s">
        <v>74</v>
      </c>
      <c r="G2294" t="s">
        <v>99</v>
      </c>
      <c r="H2294" t="s">
        <v>434</v>
      </c>
      <c r="I2294" t="s">
        <v>81</v>
      </c>
      <c r="J2294" t="s">
        <v>113</v>
      </c>
      <c r="K2294" t="s">
        <v>782</v>
      </c>
      <c r="L2294" t="s">
        <v>73</v>
      </c>
      <c r="M2294" t="s">
        <v>74</v>
      </c>
      <c r="N2294" t="s">
        <v>73</v>
      </c>
      <c r="O2294" t="s">
        <v>110</v>
      </c>
      <c r="P2294" t="s">
        <v>1165</v>
      </c>
      <c r="Q2294" t="s">
        <v>74</v>
      </c>
      <c r="R2294" t="s">
        <v>1611</v>
      </c>
      <c r="S2294" t="s">
        <v>96</v>
      </c>
      <c r="T2294" t="s">
        <v>131</v>
      </c>
    </row>
    <row r="2295" spans="1:20" x14ac:dyDescent="0.25">
      <c r="A2295" s="1">
        <v>4853</v>
      </c>
      <c r="B2295" t="s">
        <v>23</v>
      </c>
      <c r="C2295" t="s">
        <v>40</v>
      </c>
      <c r="D2295" t="s">
        <v>56</v>
      </c>
      <c r="E2295" t="s">
        <v>53</v>
      </c>
      <c r="F2295" t="s">
        <v>74</v>
      </c>
      <c r="G2295" t="s">
        <v>95</v>
      </c>
      <c r="H2295" t="s">
        <v>368</v>
      </c>
      <c r="I2295" t="s">
        <v>79</v>
      </c>
      <c r="J2295" t="s">
        <v>112</v>
      </c>
      <c r="K2295" t="s">
        <v>1244</v>
      </c>
      <c r="L2295" t="s">
        <v>74</v>
      </c>
      <c r="M2295" t="s">
        <v>126</v>
      </c>
      <c r="N2295" t="s">
        <v>73</v>
      </c>
      <c r="O2295" t="s">
        <v>88</v>
      </c>
      <c r="P2295" t="s">
        <v>1222</v>
      </c>
      <c r="Q2295" t="s">
        <v>101</v>
      </c>
      <c r="R2295" t="s">
        <v>1051</v>
      </c>
      <c r="S2295" t="s">
        <v>85</v>
      </c>
      <c r="T2295" t="s">
        <v>131</v>
      </c>
    </row>
    <row r="2296" spans="1:20" x14ac:dyDescent="0.25">
      <c r="A2296" s="1">
        <v>4854</v>
      </c>
      <c r="B2296" t="s">
        <v>23</v>
      </c>
      <c r="C2296" t="s">
        <v>29</v>
      </c>
      <c r="D2296" t="s">
        <v>56</v>
      </c>
      <c r="E2296" t="s">
        <v>50</v>
      </c>
      <c r="F2296" t="s">
        <v>73</v>
      </c>
      <c r="G2296" t="s">
        <v>83</v>
      </c>
      <c r="H2296" t="s">
        <v>335</v>
      </c>
      <c r="I2296" t="s">
        <v>98</v>
      </c>
      <c r="J2296" t="s">
        <v>93</v>
      </c>
      <c r="K2296" t="s">
        <v>1351</v>
      </c>
      <c r="L2296" t="s">
        <v>73</v>
      </c>
      <c r="M2296" t="s">
        <v>73</v>
      </c>
      <c r="N2296" t="s">
        <v>87</v>
      </c>
      <c r="O2296" t="s">
        <v>98</v>
      </c>
      <c r="P2296" t="s">
        <v>444</v>
      </c>
      <c r="Q2296" t="s">
        <v>74</v>
      </c>
      <c r="R2296" t="s">
        <v>2107</v>
      </c>
      <c r="S2296" t="s">
        <v>82</v>
      </c>
      <c r="T2296" t="s">
        <v>74</v>
      </c>
    </row>
    <row r="2297" spans="1:20" x14ac:dyDescent="0.25">
      <c r="A2297" s="1">
        <v>4855</v>
      </c>
      <c r="B2297" t="s">
        <v>23</v>
      </c>
      <c r="C2297" t="s">
        <v>30</v>
      </c>
      <c r="D2297" t="s">
        <v>56</v>
      </c>
      <c r="E2297" t="s">
        <v>52</v>
      </c>
      <c r="F2297" t="s">
        <v>74</v>
      </c>
      <c r="G2297" t="s">
        <v>95</v>
      </c>
      <c r="H2297" t="s">
        <v>711</v>
      </c>
      <c r="I2297" t="s">
        <v>102</v>
      </c>
      <c r="J2297" t="s">
        <v>108</v>
      </c>
      <c r="K2297" t="s">
        <v>1145</v>
      </c>
      <c r="L2297" t="s">
        <v>101</v>
      </c>
      <c r="M2297" t="s">
        <v>73</v>
      </c>
      <c r="N2297" t="s">
        <v>131</v>
      </c>
      <c r="O2297" t="s">
        <v>92</v>
      </c>
      <c r="P2297" t="s">
        <v>846</v>
      </c>
      <c r="Q2297" t="s">
        <v>74</v>
      </c>
      <c r="R2297" t="s">
        <v>1576</v>
      </c>
      <c r="S2297" t="s">
        <v>82</v>
      </c>
      <c r="T2297" t="s">
        <v>117</v>
      </c>
    </row>
    <row r="2298" spans="1:20" x14ac:dyDescent="0.25">
      <c r="A2298" s="1">
        <v>4856</v>
      </c>
      <c r="B2298" t="s">
        <v>23</v>
      </c>
      <c r="C2298" t="s">
        <v>31</v>
      </c>
      <c r="D2298" t="s">
        <v>56</v>
      </c>
      <c r="E2298" t="s">
        <v>60</v>
      </c>
      <c r="F2298" t="s">
        <v>74</v>
      </c>
      <c r="G2298" t="s">
        <v>102</v>
      </c>
      <c r="H2298" t="s">
        <v>422</v>
      </c>
      <c r="I2298" t="s">
        <v>99</v>
      </c>
      <c r="J2298" t="s">
        <v>105</v>
      </c>
      <c r="K2298" t="s">
        <v>1301</v>
      </c>
      <c r="L2298" t="s">
        <v>101</v>
      </c>
      <c r="M2298" t="s">
        <v>73</v>
      </c>
      <c r="N2298" t="s">
        <v>74</v>
      </c>
      <c r="O2298" t="s">
        <v>86</v>
      </c>
      <c r="P2298" t="s">
        <v>576</v>
      </c>
      <c r="Q2298" t="s">
        <v>73</v>
      </c>
      <c r="R2298" t="s">
        <v>2045</v>
      </c>
      <c r="S2298" t="s">
        <v>106</v>
      </c>
      <c r="T2298" t="s">
        <v>131</v>
      </c>
    </row>
    <row r="2299" spans="1:20" x14ac:dyDescent="0.25">
      <c r="A2299" s="1">
        <v>4857</v>
      </c>
      <c r="B2299" t="s">
        <v>23</v>
      </c>
      <c r="C2299" t="s">
        <v>32</v>
      </c>
      <c r="D2299" t="s">
        <v>56</v>
      </c>
      <c r="E2299" t="s">
        <v>71</v>
      </c>
      <c r="F2299" t="s">
        <v>73</v>
      </c>
      <c r="G2299" t="s">
        <v>80</v>
      </c>
      <c r="H2299" t="s">
        <v>489</v>
      </c>
      <c r="I2299" t="s">
        <v>82</v>
      </c>
      <c r="J2299" t="s">
        <v>99</v>
      </c>
      <c r="K2299" t="s">
        <v>1125</v>
      </c>
      <c r="L2299" t="s">
        <v>126</v>
      </c>
      <c r="M2299" t="s">
        <v>73</v>
      </c>
      <c r="N2299" t="s">
        <v>1116</v>
      </c>
      <c r="O2299" t="s">
        <v>92</v>
      </c>
      <c r="P2299" t="s">
        <v>1324</v>
      </c>
      <c r="Q2299" t="s">
        <v>126</v>
      </c>
      <c r="R2299" t="s">
        <v>1741</v>
      </c>
      <c r="S2299" t="s">
        <v>117</v>
      </c>
      <c r="T2299" t="s">
        <v>126</v>
      </c>
    </row>
    <row r="2300" spans="1:20" x14ac:dyDescent="0.25">
      <c r="A2300" s="1">
        <v>4858</v>
      </c>
      <c r="B2300" t="s">
        <v>23</v>
      </c>
      <c r="C2300" t="s">
        <v>33</v>
      </c>
      <c r="D2300" t="s">
        <v>56</v>
      </c>
      <c r="E2300" t="s">
        <v>57</v>
      </c>
      <c r="F2300" t="s">
        <v>73</v>
      </c>
      <c r="G2300" t="s">
        <v>75</v>
      </c>
      <c r="H2300" t="s">
        <v>100</v>
      </c>
      <c r="I2300" t="s">
        <v>94</v>
      </c>
      <c r="J2300" t="s">
        <v>123</v>
      </c>
      <c r="K2300" t="s">
        <v>1326</v>
      </c>
      <c r="L2300" t="s">
        <v>74</v>
      </c>
      <c r="M2300" t="s">
        <v>1116</v>
      </c>
      <c r="N2300" t="s">
        <v>126</v>
      </c>
      <c r="O2300" t="s">
        <v>99</v>
      </c>
      <c r="P2300" t="s">
        <v>235</v>
      </c>
      <c r="Q2300" t="s">
        <v>73</v>
      </c>
      <c r="R2300" t="s">
        <v>1440</v>
      </c>
      <c r="S2300" t="s">
        <v>106</v>
      </c>
      <c r="T2300" t="s">
        <v>131</v>
      </c>
    </row>
    <row r="2301" spans="1:20" x14ac:dyDescent="0.25">
      <c r="A2301" s="1">
        <v>4859</v>
      </c>
      <c r="B2301" t="s">
        <v>23</v>
      </c>
      <c r="C2301" t="s">
        <v>35</v>
      </c>
      <c r="D2301" t="s">
        <v>56</v>
      </c>
      <c r="E2301" t="s">
        <v>65</v>
      </c>
      <c r="F2301" t="s">
        <v>74</v>
      </c>
      <c r="G2301" t="s">
        <v>87</v>
      </c>
      <c r="H2301" t="s">
        <v>666</v>
      </c>
      <c r="I2301" t="s">
        <v>90</v>
      </c>
      <c r="J2301" t="s">
        <v>79</v>
      </c>
      <c r="K2301" t="s">
        <v>1284</v>
      </c>
      <c r="L2301" t="s">
        <v>74</v>
      </c>
      <c r="M2301" t="s">
        <v>126</v>
      </c>
      <c r="N2301" t="s">
        <v>126</v>
      </c>
      <c r="O2301" t="s">
        <v>114</v>
      </c>
      <c r="P2301" t="s">
        <v>919</v>
      </c>
      <c r="Q2301" t="s">
        <v>73</v>
      </c>
      <c r="R2301" t="s">
        <v>1973</v>
      </c>
      <c r="S2301" t="s">
        <v>87</v>
      </c>
      <c r="T2301" t="s">
        <v>101</v>
      </c>
    </row>
    <row r="2302" spans="1:20" x14ac:dyDescent="0.25">
      <c r="A2302" s="1">
        <v>4860</v>
      </c>
      <c r="B2302" t="s">
        <v>23</v>
      </c>
      <c r="C2302" t="s">
        <v>36</v>
      </c>
      <c r="D2302" t="s">
        <v>56</v>
      </c>
      <c r="E2302" t="s">
        <v>63</v>
      </c>
      <c r="F2302" t="s">
        <v>73</v>
      </c>
      <c r="G2302" t="s">
        <v>89</v>
      </c>
      <c r="H2302" t="s">
        <v>536</v>
      </c>
      <c r="I2302" t="s">
        <v>90</v>
      </c>
      <c r="J2302" t="s">
        <v>97</v>
      </c>
      <c r="K2302" t="s">
        <v>1250</v>
      </c>
      <c r="L2302" t="s">
        <v>74</v>
      </c>
      <c r="M2302" t="s">
        <v>74</v>
      </c>
      <c r="N2302" t="s">
        <v>101</v>
      </c>
      <c r="O2302" t="s">
        <v>103</v>
      </c>
      <c r="P2302" t="s">
        <v>527</v>
      </c>
      <c r="Q2302" t="s">
        <v>74</v>
      </c>
      <c r="R2302" t="s">
        <v>1447</v>
      </c>
      <c r="S2302" t="s">
        <v>85</v>
      </c>
      <c r="T2302" t="s">
        <v>126</v>
      </c>
    </row>
    <row r="2303" spans="1:20" x14ac:dyDescent="0.25">
      <c r="A2303" s="1">
        <v>4861</v>
      </c>
      <c r="B2303" t="s">
        <v>23</v>
      </c>
      <c r="C2303" t="s">
        <v>37</v>
      </c>
      <c r="D2303" t="s">
        <v>56</v>
      </c>
      <c r="E2303" t="s">
        <v>50</v>
      </c>
      <c r="F2303" t="s">
        <v>74</v>
      </c>
      <c r="G2303" t="s">
        <v>101</v>
      </c>
      <c r="H2303" t="s">
        <v>650</v>
      </c>
      <c r="I2303" t="s">
        <v>81</v>
      </c>
      <c r="J2303" t="s">
        <v>104</v>
      </c>
      <c r="K2303" t="s">
        <v>1171</v>
      </c>
      <c r="L2303" t="s">
        <v>73</v>
      </c>
      <c r="M2303" t="s">
        <v>74</v>
      </c>
      <c r="N2303" t="s">
        <v>126</v>
      </c>
      <c r="O2303" t="s">
        <v>106</v>
      </c>
      <c r="P2303" t="s">
        <v>123</v>
      </c>
      <c r="Q2303" t="s">
        <v>73</v>
      </c>
      <c r="R2303" t="s">
        <v>1895</v>
      </c>
      <c r="S2303" t="s">
        <v>96</v>
      </c>
      <c r="T2303" t="s">
        <v>131</v>
      </c>
    </row>
    <row r="2304" spans="1:20" x14ac:dyDescent="0.25">
      <c r="A2304" s="1">
        <v>4862</v>
      </c>
      <c r="B2304" t="s">
        <v>23</v>
      </c>
      <c r="C2304" t="s">
        <v>38</v>
      </c>
      <c r="D2304" t="s">
        <v>56</v>
      </c>
      <c r="E2304" t="s">
        <v>46</v>
      </c>
      <c r="F2304" t="s">
        <v>73</v>
      </c>
      <c r="G2304" t="s">
        <v>101</v>
      </c>
      <c r="H2304" t="s">
        <v>1000</v>
      </c>
      <c r="I2304" t="s">
        <v>81</v>
      </c>
      <c r="J2304" t="s">
        <v>93</v>
      </c>
      <c r="K2304" t="s">
        <v>910</v>
      </c>
      <c r="L2304" t="s">
        <v>73</v>
      </c>
      <c r="M2304" t="s">
        <v>73</v>
      </c>
      <c r="N2304" t="s">
        <v>101</v>
      </c>
      <c r="O2304" t="s">
        <v>103</v>
      </c>
      <c r="P2304" t="s">
        <v>944</v>
      </c>
      <c r="Q2304" t="s">
        <v>73</v>
      </c>
      <c r="R2304" t="s">
        <v>1699</v>
      </c>
      <c r="S2304" t="s">
        <v>85</v>
      </c>
      <c r="T2304" t="s">
        <v>131</v>
      </c>
    </row>
    <row r="2305" spans="1:20" x14ac:dyDescent="0.25">
      <c r="A2305" s="1">
        <v>4863</v>
      </c>
      <c r="B2305" t="s">
        <v>23</v>
      </c>
      <c r="C2305" t="s">
        <v>39</v>
      </c>
      <c r="D2305" t="s">
        <v>56</v>
      </c>
      <c r="E2305" t="s">
        <v>57</v>
      </c>
      <c r="F2305" t="s">
        <v>74</v>
      </c>
      <c r="G2305" t="s">
        <v>98</v>
      </c>
      <c r="H2305" t="s">
        <v>447</v>
      </c>
      <c r="I2305" t="s">
        <v>95</v>
      </c>
      <c r="J2305" t="s">
        <v>119</v>
      </c>
      <c r="K2305" t="s">
        <v>1188</v>
      </c>
      <c r="L2305" t="s">
        <v>126</v>
      </c>
      <c r="M2305" t="s">
        <v>126</v>
      </c>
      <c r="N2305" t="s">
        <v>101</v>
      </c>
      <c r="O2305" t="s">
        <v>114</v>
      </c>
      <c r="P2305" t="s">
        <v>1005</v>
      </c>
      <c r="Q2305" t="s">
        <v>74</v>
      </c>
      <c r="R2305" t="s">
        <v>1586</v>
      </c>
      <c r="S2305" t="s">
        <v>106</v>
      </c>
      <c r="T2305" t="s">
        <v>117</v>
      </c>
    </row>
    <row r="2306" spans="1:20" x14ac:dyDescent="0.25">
      <c r="A2306" s="1">
        <v>4864</v>
      </c>
      <c r="B2306" t="s">
        <v>23</v>
      </c>
      <c r="C2306" t="s">
        <v>24</v>
      </c>
      <c r="D2306" t="s">
        <v>57</v>
      </c>
      <c r="E2306" t="s">
        <v>54</v>
      </c>
      <c r="F2306" t="s">
        <v>74</v>
      </c>
      <c r="G2306" t="s">
        <v>77</v>
      </c>
      <c r="H2306" t="s">
        <v>150</v>
      </c>
      <c r="I2306" t="s">
        <v>98</v>
      </c>
      <c r="J2306" t="s">
        <v>86</v>
      </c>
      <c r="K2306" t="s">
        <v>1133</v>
      </c>
      <c r="L2306" t="s">
        <v>126</v>
      </c>
      <c r="M2306" t="s">
        <v>73</v>
      </c>
      <c r="N2306" t="s">
        <v>126</v>
      </c>
      <c r="O2306" t="s">
        <v>108</v>
      </c>
      <c r="P2306" t="s">
        <v>1295</v>
      </c>
      <c r="Q2306" t="s">
        <v>74</v>
      </c>
      <c r="R2306" t="s">
        <v>1488</v>
      </c>
      <c r="S2306" t="s">
        <v>82</v>
      </c>
      <c r="T2306" t="s">
        <v>76</v>
      </c>
    </row>
    <row r="2307" spans="1:20" x14ac:dyDescent="0.25">
      <c r="A2307" s="1">
        <v>4865</v>
      </c>
      <c r="B2307" t="s">
        <v>23</v>
      </c>
      <c r="C2307" t="s">
        <v>25</v>
      </c>
      <c r="D2307" t="s">
        <v>57</v>
      </c>
      <c r="E2307" t="s">
        <v>51</v>
      </c>
      <c r="F2307" t="s">
        <v>73</v>
      </c>
      <c r="G2307" t="s">
        <v>82</v>
      </c>
      <c r="H2307" t="s">
        <v>555</v>
      </c>
      <c r="I2307" t="s">
        <v>103</v>
      </c>
      <c r="J2307" t="s">
        <v>79</v>
      </c>
      <c r="K2307" t="s">
        <v>1270</v>
      </c>
      <c r="L2307" t="s">
        <v>126</v>
      </c>
      <c r="M2307" t="s">
        <v>126</v>
      </c>
      <c r="N2307" t="s">
        <v>73</v>
      </c>
      <c r="O2307" t="s">
        <v>94</v>
      </c>
      <c r="P2307" t="s">
        <v>527</v>
      </c>
      <c r="Q2307" t="s">
        <v>73</v>
      </c>
      <c r="R2307" t="s">
        <v>1596</v>
      </c>
      <c r="S2307" t="s">
        <v>78</v>
      </c>
      <c r="T2307" t="s">
        <v>1116</v>
      </c>
    </row>
    <row r="2308" spans="1:20" x14ac:dyDescent="0.25">
      <c r="A2308" s="1">
        <v>4866</v>
      </c>
      <c r="B2308" t="s">
        <v>23</v>
      </c>
      <c r="C2308" t="s">
        <v>26</v>
      </c>
      <c r="D2308" t="s">
        <v>57</v>
      </c>
      <c r="E2308" t="s">
        <v>53</v>
      </c>
      <c r="F2308" t="s">
        <v>74</v>
      </c>
      <c r="G2308" t="s">
        <v>86</v>
      </c>
      <c r="H2308" t="s">
        <v>875</v>
      </c>
      <c r="I2308" t="s">
        <v>114</v>
      </c>
      <c r="J2308" t="s">
        <v>93</v>
      </c>
      <c r="K2308" t="s">
        <v>1348</v>
      </c>
      <c r="L2308" t="s">
        <v>101</v>
      </c>
      <c r="M2308" t="s">
        <v>73</v>
      </c>
      <c r="N2308" t="s">
        <v>126</v>
      </c>
      <c r="O2308" t="s">
        <v>99</v>
      </c>
      <c r="P2308" t="s">
        <v>91</v>
      </c>
      <c r="Q2308" t="s">
        <v>74</v>
      </c>
      <c r="R2308" t="s">
        <v>2045</v>
      </c>
      <c r="S2308" t="s">
        <v>78</v>
      </c>
      <c r="T2308" t="s">
        <v>83</v>
      </c>
    </row>
    <row r="2309" spans="1:20" x14ac:dyDescent="0.25">
      <c r="A2309" s="1">
        <v>4867</v>
      </c>
      <c r="B2309" t="s">
        <v>23</v>
      </c>
      <c r="C2309" t="s">
        <v>27</v>
      </c>
      <c r="D2309" t="s">
        <v>57</v>
      </c>
      <c r="E2309" t="s">
        <v>59</v>
      </c>
      <c r="F2309" t="s">
        <v>73</v>
      </c>
      <c r="G2309" t="s">
        <v>78</v>
      </c>
      <c r="H2309" t="s">
        <v>701</v>
      </c>
      <c r="I2309" t="s">
        <v>75</v>
      </c>
      <c r="J2309" t="s">
        <v>77</v>
      </c>
      <c r="K2309" t="s">
        <v>1265</v>
      </c>
      <c r="L2309" t="s">
        <v>74</v>
      </c>
      <c r="M2309" t="s">
        <v>74</v>
      </c>
      <c r="N2309" t="s">
        <v>131</v>
      </c>
      <c r="O2309" t="s">
        <v>81</v>
      </c>
      <c r="P2309" t="s">
        <v>439</v>
      </c>
      <c r="Q2309" t="s">
        <v>73</v>
      </c>
      <c r="R2309" t="s">
        <v>2276</v>
      </c>
      <c r="S2309" t="s">
        <v>78</v>
      </c>
      <c r="T2309" t="s">
        <v>131</v>
      </c>
    </row>
    <row r="2310" spans="1:20" x14ac:dyDescent="0.25">
      <c r="A2310" s="1">
        <v>4868</v>
      </c>
      <c r="B2310" t="s">
        <v>23</v>
      </c>
      <c r="C2310" t="s">
        <v>28</v>
      </c>
      <c r="D2310" t="s">
        <v>57</v>
      </c>
      <c r="E2310" t="s">
        <v>50</v>
      </c>
      <c r="F2310" t="s">
        <v>74</v>
      </c>
      <c r="G2310" t="s">
        <v>90</v>
      </c>
      <c r="H2310" t="s">
        <v>383</v>
      </c>
      <c r="I2310" t="s">
        <v>96</v>
      </c>
      <c r="J2310" t="s">
        <v>90</v>
      </c>
      <c r="K2310" t="s">
        <v>1164</v>
      </c>
      <c r="L2310" t="s">
        <v>74</v>
      </c>
      <c r="M2310" t="s">
        <v>74</v>
      </c>
      <c r="N2310" t="s">
        <v>101</v>
      </c>
      <c r="O2310" t="s">
        <v>107</v>
      </c>
      <c r="P2310" t="s">
        <v>1157</v>
      </c>
      <c r="Q2310" t="s">
        <v>74</v>
      </c>
      <c r="R2310" t="s">
        <v>1092</v>
      </c>
      <c r="S2310" t="s">
        <v>116</v>
      </c>
      <c r="T2310" t="s">
        <v>101</v>
      </c>
    </row>
    <row r="2311" spans="1:20" x14ac:dyDescent="0.25">
      <c r="A2311" s="1">
        <v>4869</v>
      </c>
      <c r="B2311" t="s">
        <v>23</v>
      </c>
      <c r="C2311" t="s">
        <v>40</v>
      </c>
      <c r="D2311" t="s">
        <v>57</v>
      </c>
      <c r="E2311" t="s">
        <v>67</v>
      </c>
      <c r="F2311" t="s">
        <v>74</v>
      </c>
      <c r="G2311" t="s">
        <v>77</v>
      </c>
      <c r="H2311" t="s">
        <v>881</v>
      </c>
      <c r="I2311" t="s">
        <v>106</v>
      </c>
      <c r="J2311" t="s">
        <v>90</v>
      </c>
      <c r="K2311" t="s">
        <v>250</v>
      </c>
      <c r="L2311" t="s">
        <v>74</v>
      </c>
      <c r="M2311" t="s">
        <v>74</v>
      </c>
      <c r="N2311" t="s">
        <v>73</v>
      </c>
      <c r="O2311" t="s">
        <v>111</v>
      </c>
      <c r="P2311" t="s">
        <v>1028</v>
      </c>
      <c r="Q2311" t="s">
        <v>74</v>
      </c>
      <c r="R2311" t="s">
        <v>2019</v>
      </c>
      <c r="S2311" t="s">
        <v>82</v>
      </c>
      <c r="T2311" t="s">
        <v>117</v>
      </c>
    </row>
    <row r="2312" spans="1:20" x14ac:dyDescent="0.25">
      <c r="A2312" s="1">
        <v>4870</v>
      </c>
      <c r="B2312" t="s">
        <v>23</v>
      </c>
      <c r="C2312" t="s">
        <v>29</v>
      </c>
      <c r="D2312" t="s">
        <v>57</v>
      </c>
      <c r="E2312" t="s">
        <v>71</v>
      </c>
      <c r="F2312" t="s">
        <v>73</v>
      </c>
      <c r="G2312" t="s">
        <v>102</v>
      </c>
      <c r="H2312" t="s">
        <v>331</v>
      </c>
      <c r="I2312" t="s">
        <v>77</v>
      </c>
      <c r="J2312" t="s">
        <v>79</v>
      </c>
      <c r="K2312" t="s">
        <v>1243</v>
      </c>
      <c r="L2312" t="s">
        <v>126</v>
      </c>
      <c r="M2312" t="s">
        <v>74</v>
      </c>
      <c r="N2312" t="s">
        <v>126</v>
      </c>
      <c r="O2312" t="s">
        <v>113</v>
      </c>
      <c r="P2312" t="s">
        <v>530</v>
      </c>
      <c r="Q2312" t="s">
        <v>74</v>
      </c>
      <c r="R2312" t="s">
        <v>1819</v>
      </c>
      <c r="S2312" t="s">
        <v>116</v>
      </c>
      <c r="T2312" t="s">
        <v>83</v>
      </c>
    </row>
    <row r="2313" spans="1:20" x14ac:dyDescent="0.25">
      <c r="A2313" s="1">
        <v>4871</v>
      </c>
      <c r="B2313" t="s">
        <v>23</v>
      </c>
      <c r="C2313" t="s">
        <v>30</v>
      </c>
      <c r="D2313" t="s">
        <v>57</v>
      </c>
      <c r="E2313" t="s">
        <v>46</v>
      </c>
      <c r="F2313" t="s">
        <v>73</v>
      </c>
      <c r="G2313" t="s">
        <v>89</v>
      </c>
      <c r="H2313" t="s">
        <v>241</v>
      </c>
      <c r="I2313" t="s">
        <v>102</v>
      </c>
      <c r="J2313" t="s">
        <v>80</v>
      </c>
      <c r="K2313" t="s">
        <v>1152</v>
      </c>
      <c r="L2313" t="s">
        <v>73</v>
      </c>
      <c r="M2313" t="s">
        <v>74</v>
      </c>
      <c r="N2313" t="s">
        <v>1116</v>
      </c>
      <c r="O2313" t="s">
        <v>105</v>
      </c>
      <c r="P2313" t="s">
        <v>1259</v>
      </c>
      <c r="Q2313" t="s">
        <v>74</v>
      </c>
      <c r="R2313" t="s">
        <v>105</v>
      </c>
      <c r="S2313" t="s">
        <v>96</v>
      </c>
      <c r="T2313" t="s">
        <v>131</v>
      </c>
    </row>
    <row r="2314" spans="1:20" x14ac:dyDescent="0.25">
      <c r="A2314" s="1">
        <v>4872</v>
      </c>
      <c r="B2314" t="s">
        <v>23</v>
      </c>
      <c r="C2314" t="s">
        <v>31</v>
      </c>
      <c r="D2314" t="s">
        <v>57</v>
      </c>
      <c r="E2314" t="s">
        <v>52</v>
      </c>
      <c r="F2314" t="s">
        <v>74</v>
      </c>
      <c r="G2314" t="s">
        <v>116</v>
      </c>
      <c r="H2314" t="s">
        <v>239</v>
      </c>
      <c r="I2314" t="s">
        <v>102</v>
      </c>
      <c r="J2314" t="s">
        <v>80</v>
      </c>
      <c r="K2314" t="s">
        <v>281</v>
      </c>
      <c r="L2314" t="s">
        <v>74</v>
      </c>
      <c r="M2314" t="s">
        <v>73</v>
      </c>
      <c r="N2314" t="s">
        <v>101</v>
      </c>
      <c r="O2314" t="s">
        <v>116</v>
      </c>
      <c r="P2314" t="s">
        <v>110</v>
      </c>
      <c r="Q2314" t="s">
        <v>73</v>
      </c>
      <c r="R2314" t="s">
        <v>2272</v>
      </c>
      <c r="S2314" t="s">
        <v>78</v>
      </c>
      <c r="T2314" t="s">
        <v>126</v>
      </c>
    </row>
    <row r="2315" spans="1:20" x14ac:dyDescent="0.25">
      <c r="A2315" s="1">
        <v>4873</v>
      </c>
      <c r="B2315" t="s">
        <v>23</v>
      </c>
      <c r="C2315" t="s">
        <v>32</v>
      </c>
      <c r="D2315" t="s">
        <v>57</v>
      </c>
      <c r="E2315" t="s">
        <v>65</v>
      </c>
      <c r="F2315" t="s">
        <v>73</v>
      </c>
      <c r="G2315" t="s">
        <v>92</v>
      </c>
      <c r="H2315" t="s">
        <v>201</v>
      </c>
      <c r="I2315" t="s">
        <v>98</v>
      </c>
      <c r="J2315" t="s">
        <v>95</v>
      </c>
      <c r="K2315" t="s">
        <v>1141</v>
      </c>
      <c r="L2315" t="s">
        <v>74</v>
      </c>
      <c r="M2315" t="s">
        <v>73</v>
      </c>
      <c r="N2315" t="s">
        <v>101</v>
      </c>
      <c r="O2315" t="s">
        <v>98</v>
      </c>
      <c r="P2315" t="s">
        <v>447</v>
      </c>
      <c r="Q2315" t="s">
        <v>74</v>
      </c>
      <c r="R2315" t="s">
        <v>1906</v>
      </c>
      <c r="S2315" t="s">
        <v>85</v>
      </c>
      <c r="T2315" t="s">
        <v>1116</v>
      </c>
    </row>
    <row r="2316" spans="1:20" x14ac:dyDescent="0.25">
      <c r="A2316" s="1">
        <v>4874</v>
      </c>
      <c r="B2316" t="s">
        <v>23</v>
      </c>
      <c r="C2316" t="s">
        <v>33</v>
      </c>
      <c r="D2316" t="s">
        <v>57</v>
      </c>
      <c r="E2316" t="s">
        <v>56</v>
      </c>
      <c r="F2316" t="s">
        <v>74</v>
      </c>
      <c r="G2316" t="s">
        <v>77</v>
      </c>
      <c r="H2316" t="s">
        <v>456</v>
      </c>
      <c r="I2316" t="s">
        <v>99</v>
      </c>
      <c r="J2316" t="s">
        <v>107</v>
      </c>
      <c r="K2316" t="s">
        <v>1165</v>
      </c>
      <c r="L2316" t="s">
        <v>74</v>
      </c>
      <c r="M2316" t="s">
        <v>74</v>
      </c>
      <c r="N2316" t="s">
        <v>74</v>
      </c>
      <c r="O2316" t="s">
        <v>86</v>
      </c>
      <c r="P2316" t="s">
        <v>789</v>
      </c>
      <c r="Q2316" t="s">
        <v>126</v>
      </c>
      <c r="R2316" t="s">
        <v>1693</v>
      </c>
      <c r="S2316" t="s">
        <v>82</v>
      </c>
      <c r="T2316" t="s">
        <v>83</v>
      </c>
    </row>
    <row r="2317" spans="1:20" x14ac:dyDescent="0.25">
      <c r="A2317" s="1">
        <v>4875</v>
      </c>
      <c r="B2317" t="s">
        <v>23</v>
      </c>
      <c r="C2317" t="s">
        <v>35</v>
      </c>
      <c r="D2317" t="s">
        <v>57</v>
      </c>
      <c r="E2317" t="s">
        <v>50</v>
      </c>
      <c r="F2317" t="s">
        <v>73</v>
      </c>
      <c r="G2317" t="s">
        <v>102</v>
      </c>
      <c r="H2317" t="s">
        <v>445</v>
      </c>
      <c r="I2317" t="s">
        <v>81</v>
      </c>
      <c r="J2317" t="s">
        <v>94</v>
      </c>
      <c r="K2317" t="s">
        <v>1351</v>
      </c>
      <c r="L2317" t="s">
        <v>126</v>
      </c>
      <c r="M2317" t="s">
        <v>74</v>
      </c>
      <c r="N2317" t="s">
        <v>73</v>
      </c>
      <c r="O2317" t="s">
        <v>114</v>
      </c>
      <c r="P2317" t="s">
        <v>718</v>
      </c>
      <c r="Q2317" t="s">
        <v>73</v>
      </c>
      <c r="R2317" t="s">
        <v>1450</v>
      </c>
      <c r="S2317" t="s">
        <v>106</v>
      </c>
      <c r="T2317" t="s">
        <v>76</v>
      </c>
    </row>
    <row r="2318" spans="1:20" x14ac:dyDescent="0.25">
      <c r="A2318" s="1">
        <v>4876</v>
      </c>
      <c r="B2318" t="s">
        <v>23</v>
      </c>
      <c r="C2318" t="s">
        <v>36</v>
      </c>
      <c r="D2318" t="s">
        <v>57</v>
      </c>
      <c r="E2318" t="s">
        <v>55</v>
      </c>
      <c r="F2318" t="s">
        <v>73</v>
      </c>
      <c r="G2318" t="s">
        <v>78</v>
      </c>
      <c r="H2318" t="s">
        <v>446</v>
      </c>
      <c r="I2318" t="s">
        <v>114</v>
      </c>
      <c r="J2318" t="s">
        <v>105</v>
      </c>
      <c r="K2318" t="s">
        <v>1252</v>
      </c>
      <c r="L2318" t="s">
        <v>74</v>
      </c>
      <c r="M2318" t="s">
        <v>73</v>
      </c>
      <c r="N2318" t="s">
        <v>126</v>
      </c>
      <c r="O2318" t="s">
        <v>102</v>
      </c>
      <c r="P2318" t="s">
        <v>187</v>
      </c>
      <c r="Q2318" t="s">
        <v>73</v>
      </c>
      <c r="R2318" t="s">
        <v>1935</v>
      </c>
      <c r="S2318" t="s">
        <v>106</v>
      </c>
      <c r="T2318" t="s">
        <v>1116</v>
      </c>
    </row>
    <row r="2319" spans="1:20" x14ac:dyDescent="0.25">
      <c r="A2319" s="1">
        <v>4877</v>
      </c>
      <c r="B2319" t="s">
        <v>23</v>
      </c>
      <c r="C2319" t="s">
        <v>37</v>
      </c>
      <c r="D2319" t="s">
        <v>57</v>
      </c>
      <c r="E2319" t="s">
        <v>60</v>
      </c>
      <c r="F2319" t="s">
        <v>74</v>
      </c>
      <c r="G2319" t="s">
        <v>91</v>
      </c>
      <c r="H2319" t="s">
        <v>692</v>
      </c>
      <c r="I2319" t="s">
        <v>99</v>
      </c>
      <c r="J2319" t="s">
        <v>114</v>
      </c>
      <c r="K2319" t="s">
        <v>1261</v>
      </c>
      <c r="L2319" t="s">
        <v>74</v>
      </c>
      <c r="M2319" t="s">
        <v>74</v>
      </c>
      <c r="N2319" t="s">
        <v>73</v>
      </c>
      <c r="O2319" t="s">
        <v>97</v>
      </c>
      <c r="P2319" t="s">
        <v>905</v>
      </c>
      <c r="Q2319" t="s">
        <v>126</v>
      </c>
      <c r="R2319" t="s">
        <v>1688</v>
      </c>
      <c r="S2319" t="s">
        <v>96</v>
      </c>
      <c r="T2319" t="s">
        <v>76</v>
      </c>
    </row>
    <row r="2320" spans="1:20" x14ac:dyDescent="0.25">
      <c r="A2320" s="1">
        <v>4878</v>
      </c>
      <c r="B2320" t="s">
        <v>23</v>
      </c>
      <c r="C2320" t="s">
        <v>38</v>
      </c>
      <c r="D2320" t="s">
        <v>57</v>
      </c>
      <c r="E2320" t="s">
        <v>65</v>
      </c>
      <c r="F2320" t="s">
        <v>74</v>
      </c>
      <c r="G2320" t="s">
        <v>77</v>
      </c>
      <c r="H2320" t="s">
        <v>630</v>
      </c>
      <c r="I2320" t="s">
        <v>92</v>
      </c>
      <c r="J2320" t="s">
        <v>79</v>
      </c>
      <c r="K2320" t="s">
        <v>1271</v>
      </c>
      <c r="L2320" t="s">
        <v>74</v>
      </c>
      <c r="M2320" t="s">
        <v>73</v>
      </c>
      <c r="N2320" t="s">
        <v>101</v>
      </c>
      <c r="O2320" t="s">
        <v>113</v>
      </c>
      <c r="P2320" t="s">
        <v>636</v>
      </c>
      <c r="Q2320" t="s">
        <v>126</v>
      </c>
      <c r="R2320" t="s">
        <v>924</v>
      </c>
      <c r="S2320" t="s">
        <v>96</v>
      </c>
      <c r="T2320" t="s">
        <v>76</v>
      </c>
    </row>
    <row r="2321" spans="1:20" x14ac:dyDescent="0.25">
      <c r="A2321" s="1">
        <v>4879</v>
      </c>
      <c r="B2321" t="s">
        <v>23</v>
      </c>
      <c r="C2321" t="s">
        <v>39</v>
      </c>
      <c r="D2321" t="s">
        <v>57</v>
      </c>
      <c r="E2321" t="s">
        <v>56</v>
      </c>
      <c r="F2321" t="s">
        <v>73</v>
      </c>
      <c r="G2321" t="s">
        <v>95</v>
      </c>
      <c r="H2321" t="s">
        <v>382</v>
      </c>
      <c r="I2321" t="s">
        <v>89</v>
      </c>
      <c r="J2321" t="s">
        <v>114</v>
      </c>
      <c r="K2321" t="s">
        <v>1189</v>
      </c>
      <c r="L2321" t="s">
        <v>74</v>
      </c>
      <c r="M2321" t="s">
        <v>74</v>
      </c>
      <c r="N2321" t="s">
        <v>73</v>
      </c>
      <c r="O2321" t="s">
        <v>102</v>
      </c>
      <c r="P2321" t="s">
        <v>1259</v>
      </c>
      <c r="Q2321" t="s">
        <v>126</v>
      </c>
      <c r="R2321" t="s">
        <v>1681</v>
      </c>
      <c r="S2321" t="s">
        <v>78</v>
      </c>
      <c r="T2321" t="s">
        <v>76</v>
      </c>
    </row>
    <row r="2322" spans="1:20" x14ac:dyDescent="0.25">
      <c r="A2322" s="1">
        <v>4880</v>
      </c>
      <c r="B2322" t="s">
        <v>23</v>
      </c>
      <c r="C2322" t="s">
        <v>24</v>
      </c>
      <c r="D2322" t="s">
        <v>58</v>
      </c>
      <c r="E2322" t="s">
        <v>45</v>
      </c>
      <c r="F2322" t="s">
        <v>73</v>
      </c>
      <c r="G2322" t="s">
        <v>86</v>
      </c>
      <c r="H2322" t="s">
        <v>403</v>
      </c>
      <c r="I2322" t="s">
        <v>114</v>
      </c>
      <c r="J2322" t="s">
        <v>105</v>
      </c>
      <c r="K2322" t="s">
        <v>1224</v>
      </c>
      <c r="L2322" t="s">
        <v>73</v>
      </c>
      <c r="M2322" t="s">
        <v>74</v>
      </c>
      <c r="N2322" t="s">
        <v>101</v>
      </c>
      <c r="O2322" t="s">
        <v>102</v>
      </c>
      <c r="P2322" t="s">
        <v>772</v>
      </c>
      <c r="Q2322" t="s">
        <v>101</v>
      </c>
      <c r="R2322" t="s">
        <v>1528</v>
      </c>
      <c r="S2322" t="s">
        <v>116</v>
      </c>
      <c r="T2322" t="s">
        <v>131</v>
      </c>
    </row>
    <row r="2323" spans="1:20" x14ac:dyDescent="0.25">
      <c r="A2323" s="1">
        <v>4881</v>
      </c>
      <c r="B2323" t="s">
        <v>23</v>
      </c>
      <c r="C2323" t="s">
        <v>25</v>
      </c>
      <c r="D2323" t="s">
        <v>58</v>
      </c>
      <c r="E2323" t="s">
        <v>64</v>
      </c>
      <c r="F2323" t="s">
        <v>74</v>
      </c>
      <c r="G2323" t="s">
        <v>87</v>
      </c>
      <c r="H2323" t="s">
        <v>871</v>
      </c>
      <c r="I2323" t="s">
        <v>90</v>
      </c>
      <c r="J2323" t="s">
        <v>80</v>
      </c>
      <c r="K2323" t="s">
        <v>1304</v>
      </c>
      <c r="L2323" t="s">
        <v>73</v>
      </c>
      <c r="M2323" t="s">
        <v>74</v>
      </c>
      <c r="N2323" t="s">
        <v>126</v>
      </c>
      <c r="O2323" t="s">
        <v>90</v>
      </c>
      <c r="P2323" t="s">
        <v>132</v>
      </c>
      <c r="Q2323" t="s">
        <v>73</v>
      </c>
      <c r="R2323" t="s">
        <v>1524</v>
      </c>
      <c r="S2323" t="s">
        <v>82</v>
      </c>
      <c r="T2323" t="s">
        <v>1116</v>
      </c>
    </row>
    <row r="2324" spans="1:20" x14ac:dyDescent="0.25">
      <c r="A2324" s="1">
        <v>4882</v>
      </c>
      <c r="B2324" t="s">
        <v>23</v>
      </c>
      <c r="C2324" t="s">
        <v>26</v>
      </c>
      <c r="D2324" t="s">
        <v>58</v>
      </c>
      <c r="E2324" t="s">
        <v>48</v>
      </c>
      <c r="F2324" t="s">
        <v>73</v>
      </c>
      <c r="G2324" t="s">
        <v>82</v>
      </c>
      <c r="H2324" t="s">
        <v>611</v>
      </c>
      <c r="I2324" t="s">
        <v>81</v>
      </c>
      <c r="J2324" t="s">
        <v>111</v>
      </c>
      <c r="K2324" t="s">
        <v>1126</v>
      </c>
      <c r="L2324" t="s">
        <v>74</v>
      </c>
      <c r="M2324" t="s">
        <v>74</v>
      </c>
      <c r="N2324" t="s">
        <v>101</v>
      </c>
      <c r="O2324" t="s">
        <v>77</v>
      </c>
      <c r="P2324" t="s">
        <v>949</v>
      </c>
      <c r="Q2324" t="s">
        <v>73</v>
      </c>
      <c r="R2324" t="s">
        <v>1885</v>
      </c>
      <c r="S2324" t="s">
        <v>89</v>
      </c>
      <c r="T2324" t="s">
        <v>83</v>
      </c>
    </row>
    <row r="2325" spans="1:20" x14ac:dyDescent="0.25">
      <c r="A2325" s="1">
        <v>4883</v>
      </c>
      <c r="B2325" t="s">
        <v>23</v>
      </c>
      <c r="C2325" t="s">
        <v>27</v>
      </c>
      <c r="D2325" t="s">
        <v>58</v>
      </c>
      <c r="E2325" t="s">
        <v>70</v>
      </c>
      <c r="F2325" t="s">
        <v>74</v>
      </c>
      <c r="G2325" t="s">
        <v>121</v>
      </c>
      <c r="H2325" t="s">
        <v>486</v>
      </c>
      <c r="I2325" t="s">
        <v>94</v>
      </c>
      <c r="J2325" t="s">
        <v>88</v>
      </c>
      <c r="K2325" t="s">
        <v>1377</v>
      </c>
      <c r="L2325" t="s">
        <v>1116</v>
      </c>
      <c r="M2325" t="s">
        <v>74</v>
      </c>
      <c r="N2325" t="s">
        <v>126</v>
      </c>
      <c r="O2325" t="s">
        <v>79</v>
      </c>
      <c r="P2325" t="s">
        <v>187</v>
      </c>
      <c r="Q2325" t="s">
        <v>126</v>
      </c>
      <c r="R2325" t="s">
        <v>1889</v>
      </c>
      <c r="S2325" t="s">
        <v>82</v>
      </c>
      <c r="T2325" t="s">
        <v>117</v>
      </c>
    </row>
    <row r="2326" spans="1:20" x14ac:dyDescent="0.25">
      <c r="A2326" s="1">
        <v>4884</v>
      </c>
      <c r="B2326" t="s">
        <v>23</v>
      </c>
      <c r="C2326" t="s">
        <v>28</v>
      </c>
      <c r="D2326" t="s">
        <v>58</v>
      </c>
      <c r="E2326" t="s">
        <v>69</v>
      </c>
      <c r="F2326" t="s">
        <v>73</v>
      </c>
      <c r="G2326" t="s">
        <v>79</v>
      </c>
      <c r="H2326" t="s">
        <v>1112</v>
      </c>
      <c r="I2326" t="s">
        <v>75</v>
      </c>
      <c r="J2326" t="s">
        <v>102</v>
      </c>
      <c r="K2326" t="s">
        <v>1277</v>
      </c>
      <c r="L2326" t="s">
        <v>1116</v>
      </c>
      <c r="M2326" t="s">
        <v>73</v>
      </c>
      <c r="N2326" t="s">
        <v>74</v>
      </c>
      <c r="O2326" t="s">
        <v>84</v>
      </c>
      <c r="P2326" t="s">
        <v>1217</v>
      </c>
      <c r="Q2326" t="s">
        <v>73</v>
      </c>
      <c r="R2326" t="s">
        <v>1515</v>
      </c>
      <c r="S2326" t="s">
        <v>78</v>
      </c>
      <c r="T2326" t="s">
        <v>101</v>
      </c>
    </row>
    <row r="2327" spans="1:20" x14ac:dyDescent="0.25">
      <c r="A2327" s="1">
        <v>4885</v>
      </c>
      <c r="B2327" t="s">
        <v>23</v>
      </c>
      <c r="C2327" t="s">
        <v>40</v>
      </c>
      <c r="D2327" t="s">
        <v>58</v>
      </c>
      <c r="E2327" t="s">
        <v>68</v>
      </c>
      <c r="F2327" t="s">
        <v>74</v>
      </c>
      <c r="G2327" t="s">
        <v>90</v>
      </c>
      <c r="H2327" t="s">
        <v>476</v>
      </c>
      <c r="I2327" t="s">
        <v>77</v>
      </c>
      <c r="J2327" t="s">
        <v>108</v>
      </c>
      <c r="K2327" t="s">
        <v>1212</v>
      </c>
      <c r="L2327" t="s">
        <v>73</v>
      </c>
      <c r="M2327" t="s">
        <v>74</v>
      </c>
      <c r="N2327" t="s">
        <v>126</v>
      </c>
      <c r="O2327" t="s">
        <v>88</v>
      </c>
      <c r="P2327" t="s">
        <v>636</v>
      </c>
      <c r="Q2327" t="s">
        <v>126</v>
      </c>
      <c r="R2327" t="s">
        <v>2055</v>
      </c>
      <c r="S2327" t="s">
        <v>75</v>
      </c>
      <c r="T2327" t="s">
        <v>117</v>
      </c>
    </row>
    <row r="2328" spans="1:20" x14ac:dyDescent="0.25">
      <c r="A2328" s="1">
        <v>4886</v>
      </c>
      <c r="B2328" t="s">
        <v>23</v>
      </c>
      <c r="C2328" t="s">
        <v>29</v>
      </c>
      <c r="D2328" t="s">
        <v>58</v>
      </c>
      <c r="E2328" t="s">
        <v>42</v>
      </c>
      <c r="F2328" t="s">
        <v>73</v>
      </c>
      <c r="G2328" t="s">
        <v>78</v>
      </c>
      <c r="H2328" t="s">
        <v>387</v>
      </c>
      <c r="I2328" t="s">
        <v>103</v>
      </c>
      <c r="J2328" t="s">
        <v>108</v>
      </c>
      <c r="K2328" t="s">
        <v>1289</v>
      </c>
      <c r="L2328" t="s">
        <v>74</v>
      </c>
      <c r="M2328" t="s">
        <v>74</v>
      </c>
      <c r="N2328" t="s">
        <v>131</v>
      </c>
      <c r="O2328" t="s">
        <v>106</v>
      </c>
      <c r="P2328" t="s">
        <v>105</v>
      </c>
      <c r="Q2328" t="s">
        <v>73</v>
      </c>
      <c r="R2328" t="s">
        <v>2052</v>
      </c>
      <c r="S2328" t="s">
        <v>85</v>
      </c>
      <c r="T2328" t="s">
        <v>101</v>
      </c>
    </row>
    <row r="2329" spans="1:20" x14ac:dyDescent="0.25">
      <c r="A2329" s="1">
        <v>4887</v>
      </c>
      <c r="B2329" t="s">
        <v>23</v>
      </c>
      <c r="C2329" t="s">
        <v>30</v>
      </c>
      <c r="D2329" t="s">
        <v>58</v>
      </c>
      <c r="E2329" t="s">
        <v>47</v>
      </c>
      <c r="F2329" t="s">
        <v>74</v>
      </c>
      <c r="G2329" t="s">
        <v>78</v>
      </c>
      <c r="H2329" t="s">
        <v>170</v>
      </c>
      <c r="I2329" t="s">
        <v>107</v>
      </c>
      <c r="J2329" t="s">
        <v>123</v>
      </c>
      <c r="K2329" t="s">
        <v>1263</v>
      </c>
      <c r="L2329" t="s">
        <v>74</v>
      </c>
      <c r="M2329" t="s">
        <v>73</v>
      </c>
      <c r="N2329" t="s">
        <v>131</v>
      </c>
      <c r="O2329" t="s">
        <v>103</v>
      </c>
      <c r="P2329" t="s">
        <v>817</v>
      </c>
      <c r="Q2329" t="s">
        <v>73</v>
      </c>
      <c r="R2329" t="s">
        <v>1857</v>
      </c>
      <c r="S2329" t="s">
        <v>81</v>
      </c>
      <c r="T2329" t="s">
        <v>83</v>
      </c>
    </row>
    <row r="2330" spans="1:20" x14ac:dyDescent="0.25">
      <c r="A2330" s="1">
        <v>4888</v>
      </c>
      <c r="B2330" t="s">
        <v>23</v>
      </c>
      <c r="C2330" t="s">
        <v>32</v>
      </c>
      <c r="D2330" t="s">
        <v>58</v>
      </c>
      <c r="E2330" t="s">
        <v>67</v>
      </c>
      <c r="F2330" t="s">
        <v>73</v>
      </c>
      <c r="G2330" t="s">
        <v>75</v>
      </c>
      <c r="H2330" t="s">
        <v>496</v>
      </c>
      <c r="I2330" t="s">
        <v>103</v>
      </c>
      <c r="J2330" t="s">
        <v>105</v>
      </c>
      <c r="K2330" t="s">
        <v>1254</v>
      </c>
      <c r="L2330" t="s">
        <v>74</v>
      </c>
      <c r="M2330" t="s">
        <v>73</v>
      </c>
      <c r="N2330" t="s">
        <v>101</v>
      </c>
      <c r="O2330" t="s">
        <v>86</v>
      </c>
      <c r="P2330" t="s">
        <v>112</v>
      </c>
      <c r="Q2330" t="s">
        <v>73</v>
      </c>
      <c r="R2330" t="s">
        <v>1430</v>
      </c>
      <c r="S2330" t="s">
        <v>89</v>
      </c>
      <c r="T2330" t="s">
        <v>131</v>
      </c>
    </row>
    <row r="2331" spans="1:20" x14ac:dyDescent="0.25">
      <c r="A2331" s="1">
        <v>4889</v>
      </c>
      <c r="B2331" t="s">
        <v>23</v>
      </c>
      <c r="C2331" t="s">
        <v>33</v>
      </c>
      <c r="D2331" t="s">
        <v>58</v>
      </c>
      <c r="E2331" t="s">
        <v>46</v>
      </c>
      <c r="F2331" t="s">
        <v>74</v>
      </c>
      <c r="G2331" t="s">
        <v>76</v>
      </c>
      <c r="H2331" t="s">
        <v>611</v>
      </c>
      <c r="I2331" t="s">
        <v>114</v>
      </c>
      <c r="J2331" t="s">
        <v>129</v>
      </c>
      <c r="K2331" t="s">
        <v>1242</v>
      </c>
      <c r="L2331" t="s">
        <v>74</v>
      </c>
      <c r="M2331" t="s">
        <v>74</v>
      </c>
      <c r="N2331" t="s">
        <v>101</v>
      </c>
      <c r="O2331" t="s">
        <v>77</v>
      </c>
      <c r="P2331" t="s">
        <v>861</v>
      </c>
      <c r="Q2331" t="s">
        <v>73</v>
      </c>
      <c r="R2331" t="s">
        <v>1877</v>
      </c>
      <c r="S2331" t="s">
        <v>75</v>
      </c>
      <c r="T2331" t="s">
        <v>83</v>
      </c>
    </row>
    <row r="2332" spans="1:20" x14ac:dyDescent="0.25">
      <c r="A2332" s="1">
        <v>4890</v>
      </c>
      <c r="B2332" t="s">
        <v>23</v>
      </c>
      <c r="C2332" t="s">
        <v>34</v>
      </c>
      <c r="D2332" t="s">
        <v>58</v>
      </c>
      <c r="E2332" t="s">
        <v>43</v>
      </c>
      <c r="F2332" t="s">
        <v>74</v>
      </c>
      <c r="G2332" t="s">
        <v>110</v>
      </c>
      <c r="H2332" t="s">
        <v>877</v>
      </c>
      <c r="I2332" t="s">
        <v>89</v>
      </c>
      <c r="J2332" t="s">
        <v>102</v>
      </c>
      <c r="K2332" t="s">
        <v>1190</v>
      </c>
      <c r="L2332" t="s">
        <v>131</v>
      </c>
      <c r="M2332" t="s">
        <v>73</v>
      </c>
      <c r="N2332" t="s">
        <v>101</v>
      </c>
      <c r="O2332" t="s">
        <v>118</v>
      </c>
      <c r="P2332" t="s">
        <v>1256</v>
      </c>
      <c r="Q2332" t="s">
        <v>74</v>
      </c>
      <c r="R2332" t="s">
        <v>2265</v>
      </c>
      <c r="S2332" t="s">
        <v>106</v>
      </c>
      <c r="T2332" t="s">
        <v>87</v>
      </c>
    </row>
    <row r="2333" spans="1:20" x14ac:dyDescent="0.25">
      <c r="A2333" s="1">
        <v>4891</v>
      </c>
      <c r="B2333" t="s">
        <v>23</v>
      </c>
      <c r="C2333" t="s">
        <v>35</v>
      </c>
      <c r="D2333" t="s">
        <v>58</v>
      </c>
      <c r="E2333" t="s">
        <v>41</v>
      </c>
      <c r="F2333" t="s">
        <v>73</v>
      </c>
      <c r="G2333" t="s">
        <v>76</v>
      </c>
      <c r="H2333" t="s">
        <v>741</v>
      </c>
      <c r="I2333" t="s">
        <v>99</v>
      </c>
      <c r="J2333" t="s">
        <v>93</v>
      </c>
      <c r="K2333" t="s">
        <v>1028</v>
      </c>
      <c r="L2333" t="s">
        <v>73</v>
      </c>
      <c r="M2333" t="s">
        <v>74</v>
      </c>
      <c r="N2333" t="s">
        <v>83</v>
      </c>
      <c r="O2333" t="s">
        <v>98</v>
      </c>
      <c r="P2333" t="s">
        <v>861</v>
      </c>
      <c r="Q2333" t="s">
        <v>74</v>
      </c>
      <c r="R2333" t="s">
        <v>2121</v>
      </c>
      <c r="S2333" t="s">
        <v>82</v>
      </c>
      <c r="T2333" t="s">
        <v>126</v>
      </c>
    </row>
    <row r="2334" spans="1:20" x14ac:dyDescent="0.25">
      <c r="A2334" s="1">
        <v>4892</v>
      </c>
      <c r="B2334" t="s">
        <v>23</v>
      </c>
      <c r="C2334" t="s">
        <v>36</v>
      </c>
      <c r="D2334" t="s">
        <v>58</v>
      </c>
      <c r="E2334" t="s">
        <v>69</v>
      </c>
      <c r="F2334" t="s">
        <v>74</v>
      </c>
      <c r="G2334" t="s">
        <v>85</v>
      </c>
      <c r="H2334" t="s">
        <v>472</v>
      </c>
      <c r="I2334" t="s">
        <v>103</v>
      </c>
      <c r="J2334" t="s">
        <v>111</v>
      </c>
      <c r="K2334" t="s">
        <v>1178</v>
      </c>
      <c r="L2334" t="s">
        <v>73</v>
      </c>
      <c r="M2334" t="s">
        <v>74</v>
      </c>
      <c r="N2334" t="s">
        <v>131</v>
      </c>
      <c r="O2334" t="s">
        <v>98</v>
      </c>
      <c r="P2334" t="s">
        <v>180</v>
      </c>
      <c r="Q2334" t="s">
        <v>73</v>
      </c>
      <c r="R2334" t="s">
        <v>1540</v>
      </c>
      <c r="S2334" t="s">
        <v>96</v>
      </c>
      <c r="T2334" t="s">
        <v>131</v>
      </c>
    </row>
    <row r="2335" spans="1:20" x14ac:dyDescent="0.25">
      <c r="A2335" s="1">
        <v>4893</v>
      </c>
      <c r="B2335" t="s">
        <v>23</v>
      </c>
      <c r="C2335" t="s">
        <v>37</v>
      </c>
      <c r="D2335" t="s">
        <v>58</v>
      </c>
      <c r="E2335" t="s">
        <v>49</v>
      </c>
      <c r="F2335" t="s">
        <v>73</v>
      </c>
      <c r="G2335" t="s">
        <v>109</v>
      </c>
      <c r="H2335" t="s">
        <v>840</v>
      </c>
      <c r="I2335" t="s">
        <v>106</v>
      </c>
      <c r="J2335" t="s">
        <v>102</v>
      </c>
      <c r="K2335" t="s">
        <v>1301</v>
      </c>
      <c r="L2335" t="s">
        <v>126</v>
      </c>
      <c r="M2335" t="s">
        <v>73</v>
      </c>
      <c r="N2335" t="s">
        <v>73</v>
      </c>
      <c r="O2335" t="s">
        <v>110</v>
      </c>
      <c r="P2335" t="s">
        <v>1214</v>
      </c>
      <c r="Q2335" t="s">
        <v>101</v>
      </c>
      <c r="R2335" t="s">
        <v>719</v>
      </c>
      <c r="S2335" t="s">
        <v>82</v>
      </c>
      <c r="T2335" t="s">
        <v>76</v>
      </c>
    </row>
    <row r="2336" spans="1:20" x14ac:dyDescent="0.25">
      <c r="A2336" s="1">
        <v>4894</v>
      </c>
      <c r="B2336" t="s">
        <v>23</v>
      </c>
      <c r="C2336" t="s">
        <v>38</v>
      </c>
      <c r="D2336" t="s">
        <v>58</v>
      </c>
      <c r="E2336" t="s">
        <v>68</v>
      </c>
      <c r="F2336" t="s">
        <v>73</v>
      </c>
      <c r="G2336" t="s">
        <v>93</v>
      </c>
      <c r="H2336" t="s">
        <v>519</v>
      </c>
      <c r="I2336" t="s">
        <v>89</v>
      </c>
      <c r="J2336" t="s">
        <v>86</v>
      </c>
      <c r="K2336" t="s">
        <v>1131</v>
      </c>
      <c r="L2336" t="s">
        <v>74</v>
      </c>
      <c r="M2336" t="s">
        <v>126</v>
      </c>
      <c r="N2336" t="s">
        <v>83</v>
      </c>
      <c r="O2336" t="s">
        <v>102</v>
      </c>
      <c r="P2336" t="s">
        <v>873</v>
      </c>
      <c r="Q2336" t="s">
        <v>126</v>
      </c>
      <c r="R2336" t="s">
        <v>1492</v>
      </c>
      <c r="S2336" t="s">
        <v>78</v>
      </c>
      <c r="T2336" t="s">
        <v>1116</v>
      </c>
    </row>
    <row r="2337" spans="1:20" x14ac:dyDescent="0.25">
      <c r="A2337" s="1">
        <v>4895</v>
      </c>
      <c r="B2337" t="s">
        <v>23</v>
      </c>
      <c r="C2337" t="s">
        <v>39</v>
      </c>
      <c r="D2337" t="s">
        <v>58</v>
      </c>
      <c r="E2337" t="s">
        <v>41</v>
      </c>
      <c r="F2337" t="s">
        <v>74</v>
      </c>
      <c r="G2337" t="s">
        <v>77</v>
      </c>
      <c r="H2337" t="s">
        <v>144</v>
      </c>
      <c r="I2337" t="s">
        <v>86</v>
      </c>
      <c r="J2337" t="s">
        <v>84</v>
      </c>
      <c r="K2337" t="s">
        <v>1303</v>
      </c>
      <c r="L2337" t="s">
        <v>126</v>
      </c>
      <c r="M2337" t="s">
        <v>126</v>
      </c>
      <c r="N2337" t="s">
        <v>74</v>
      </c>
      <c r="O2337" t="s">
        <v>75</v>
      </c>
      <c r="P2337" t="s">
        <v>444</v>
      </c>
      <c r="Q2337" t="s">
        <v>74</v>
      </c>
      <c r="R2337" t="s">
        <v>2242</v>
      </c>
      <c r="S2337" t="s">
        <v>78</v>
      </c>
      <c r="T2337" t="s">
        <v>131</v>
      </c>
    </row>
    <row r="2338" spans="1:20" x14ac:dyDescent="0.25">
      <c r="A2338" s="1">
        <v>4896</v>
      </c>
      <c r="B2338" t="s">
        <v>23</v>
      </c>
      <c r="C2338" t="s">
        <v>24</v>
      </c>
      <c r="D2338" t="s">
        <v>59</v>
      </c>
      <c r="E2338" t="s">
        <v>43</v>
      </c>
      <c r="F2338" t="s">
        <v>74</v>
      </c>
      <c r="G2338" t="s">
        <v>115</v>
      </c>
      <c r="H2338" t="s">
        <v>392</v>
      </c>
      <c r="I2338" t="s">
        <v>102</v>
      </c>
      <c r="J2338" t="s">
        <v>92</v>
      </c>
      <c r="K2338" t="s">
        <v>1229</v>
      </c>
      <c r="L2338" t="s">
        <v>83</v>
      </c>
      <c r="M2338" t="s">
        <v>73</v>
      </c>
      <c r="N2338" t="s">
        <v>74</v>
      </c>
      <c r="O2338" t="s">
        <v>119</v>
      </c>
      <c r="P2338" t="s">
        <v>1247</v>
      </c>
      <c r="Q2338" t="s">
        <v>126</v>
      </c>
      <c r="R2338" t="s">
        <v>2264</v>
      </c>
      <c r="S2338" t="s">
        <v>116</v>
      </c>
      <c r="T2338" t="s">
        <v>76</v>
      </c>
    </row>
    <row r="2339" spans="1:20" x14ac:dyDescent="0.25">
      <c r="A2339" s="1">
        <v>4897</v>
      </c>
      <c r="B2339" t="s">
        <v>23</v>
      </c>
      <c r="C2339" t="s">
        <v>25</v>
      </c>
      <c r="D2339" t="s">
        <v>59</v>
      </c>
      <c r="E2339" t="s">
        <v>63</v>
      </c>
      <c r="F2339" t="s">
        <v>74</v>
      </c>
      <c r="G2339" t="s">
        <v>84</v>
      </c>
      <c r="H2339" t="s">
        <v>760</v>
      </c>
      <c r="I2339" t="s">
        <v>90</v>
      </c>
      <c r="J2339" t="s">
        <v>94</v>
      </c>
      <c r="K2339" t="s">
        <v>1160</v>
      </c>
      <c r="L2339" t="s">
        <v>126</v>
      </c>
      <c r="M2339" t="s">
        <v>73</v>
      </c>
      <c r="N2339" t="s">
        <v>126</v>
      </c>
      <c r="O2339" t="s">
        <v>80</v>
      </c>
      <c r="P2339" t="s">
        <v>1028</v>
      </c>
      <c r="Q2339" t="s">
        <v>126</v>
      </c>
      <c r="R2339" t="s">
        <v>2153</v>
      </c>
      <c r="S2339" t="s">
        <v>116</v>
      </c>
      <c r="T2339" t="s">
        <v>83</v>
      </c>
    </row>
    <row r="2340" spans="1:20" x14ac:dyDescent="0.25">
      <c r="A2340" s="1">
        <v>4898</v>
      </c>
      <c r="B2340" t="s">
        <v>23</v>
      </c>
      <c r="C2340" t="s">
        <v>26</v>
      </c>
      <c r="D2340" t="s">
        <v>59</v>
      </c>
      <c r="E2340" t="s">
        <v>49</v>
      </c>
      <c r="F2340" t="s">
        <v>73</v>
      </c>
      <c r="G2340" t="s">
        <v>95</v>
      </c>
      <c r="H2340" t="s">
        <v>263</v>
      </c>
      <c r="I2340" t="s">
        <v>99</v>
      </c>
      <c r="J2340" t="s">
        <v>107</v>
      </c>
      <c r="K2340" t="s">
        <v>1268</v>
      </c>
      <c r="L2340" t="s">
        <v>126</v>
      </c>
      <c r="M2340" t="s">
        <v>74</v>
      </c>
      <c r="N2340" t="s">
        <v>74</v>
      </c>
      <c r="O2340" t="s">
        <v>93</v>
      </c>
      <c r="P2340" t="s">
        <v>1136</v>
      </c>
      <c r="Q2340" t="s">
        <v>126</v>
      </c>
      <c r="R2340" t="s">
        <v>1537</v>
      </c>
      <c r="S2340" t="s">
        <v>78</v>
      </c>
      <c r="T2340" t="s">
        <v>131</v>
      </c>
    </row>
    <row r="2341" spans="1:20" x14ac:dyDescent="0.25">
      <c r="A2341" s="1">
        <v>4899</v>
      </c>
      <c r="B2341" t="s">
        <v>23</v>
      </c>
      <c r="C2341" t="s">
        <v>27</v>
      </c>
      <c r="D2341" t="s">
        <v>59</v>
      </c>
      <c r="E2341" t="s">
        <v>57</v>
      </c>
      <c r="F2341" t="s">
        <v>74</v>
      </c>
      <c r="G2341" t="s">
        <v>79</v>
      </c>
      <c r="H2341" t="s">
        <v>789</v>
      </c>
      <c r="I2341" t="s">
        <v>114</v>
      </c>
      <c r="J2341" t="s">
        <v>95</v>
      </c>
      <c r="K2341" t="s">
        <v>1358</v>
      </c>
      <c r="L2341" t="s">
        <v>126</v>
      </c>
      <c r="M2341" t="s">
        <v>73</v>
      </c>
      <c r="N2341" t="s">
        <v>74</v>
      </c>
      <c r="O2341" t="s">
        <v>108</v>
      </c>
      <c r="P2341" t="s">
        <v>575</v>
      </c>
      <c r="Q2341" t="s">
        <v>74</v>
      </c>
      <c r="R2341" t="s">
        <v>1109</v>
      </c>
      <c r="S2341" t="s">
        <v>82</v>
      </c>
      <c r="T2341" t="s">
        <v>117</v>
      </c>
    </row>
    <row r="2342" spans="1:20" x14ac:dyDescent="0.25">
      <c r="A2342" s="1">
        <v>4900</v>
      </c>
      <c r="B2342" t="s">
        <v>23</v>
      </c>
      <c r="C2342" t="s">
        <v>40</v>
      </c>
      <c r="D2342" t="s">
        <v>59</v>
      </c>
      <c r="E2342" t="s">
        <v>72</v>
      </c>
      <c r="F2342" t="s">
        <v>74</v>
      </c>
      <c r="G2342" t="s">
        <v>75</v>
      </c>
      <c r="H2342" t="s">
        <v>777</v>
      </c>
      <c r="I2342" t="s">
        <v>82</v>
      </c>
      <c r="J2342" t="s">
        <v>114</v>
      </c>
      <c r="K2342" t="s">
        <v>1200</v>
      </c>
      <c r="L2342" t="s">
        <v>126</v>
      </c>
      <c r="M2342" t="s">
        <v>73</v>
      </c>
      <c r="N2342" t="s">
        <v>73</v>
      </c>
      <c r="O2342" t="s">
        <v>108</v>
      </c>
      <c r="P2342" t="s">
        <v>1349</v>
      </c>
      <c r="Q2342" t="s">
        <v>73</v>
      </c>
      <c r="R2342" t="s">
        <v>2084</v>
      </c>
      <c r="S2342" t="s">
        <v>116</v>
      </c>
      <c r="T2342" t="s">
        <v>126</v>
      </c>
    </row>
    <row r="2343" spans="1:20" x14ac:dyDescent="0.25">
      <c r="A2343" s="1">
        <v>4901</v>
      </c>
      <c r="B2343" t="s">
        <v>23</v>
      </c>
      <c r="C2343" t="s">
        <v>29</v>
      </c>
      <c r="D2343" t="s">
        <v>59</v>
      </c>
      <c r="E2343" t="s">
        <v>44</v>
      </c>
      <c r="F2343" t="s">
        <v>73</v>
      </c>
      <c r="G2343" t="s">
        <v>95</v>
      </c>
      <c r="H2343" t="s">
        <v>453</v>
      </c>
      <c r="I2343" t="s">
        <v>89</v>
      </c>
      <c r="J2343" t="s">
        <v>92</v>
      </c>
      <c r="K2343" t="s">
        <v>1311</v>
      </c>
      <c r="L2343" t="s">
        <v>126</v>
      </c>
      <c r="M2343" t="s">
        <v>73</v>
      </c>
      <c r="N2343" t="s">
        <v>126</v>
      </c>
      <c r="O2343" t="s">
        <v>102</v>
      </c>
      <c r="P2343" t="s">
        <v>401</v>
      </c>
      <c r="Q2343" t="s">
        <v>73</v>
      </c>
      <c r="R2343" t="s">
        <v>1980</v>
      </c>
      <c r="S2343" t="s">
        <v>78</v>
      </c>
      <c r="T2343" t="s">
        <v>101</v>
      </c>
    </row>
    <row r="2344" spans="1:20" x14ac:dyDescent="0.25">
      <c r="A2344" s="1">
        <v>4902</v>
      </c>
      <c r="B2344" t="s">
        <v>23</v>
      </c>
      <c r="C2344" t="s">
        <v>30</v>
      </c>
      <c r="D2344" t="s">
        <v>59</v>
      </c>
      <c r="E2344" t="s">
        <v>67</v>
      </c>
      <c r="F2344" t="s">
        <v>73</v>
      </c>
      <c r="G2344" t="s">
        <v>86</v>
      </c>
      <c r="H2344" t="s">
        <v>515</v>
      </c>
      <c r="I2344" t="s">
        <v>90</v>
      </c>
      <c r="J2344" t="s">
        <v>111</v>
      </c>
      <c r="K2344" t="s">
        <v>1185</v>
      </c>
      <c r="L2344" t="s">
        <v>126</v>
      </c>
      <c r="M2344" t="s">
        <v>74</v>
      </c>
      <c r="N2344" t="s">
        <v>126</v>
      </c>
      <c r="O2344" t="s">
        <v>113</v>
      </c>
      <c r="P2344" t="s">
        <v>975</v>
      </c>
      <c r="Q2344" t="s">
        <v>74</v>
      </c>
      <c r="R2344" t="s">
        <v>1515</v>
      </c>
      <c r="S2344" t="s">
        <v>82</v>
      </c>
      <c r="T2344" t="s">
        <v>83</v>
      </c>
    </row>
    <row r="2345" spans="1:20" x14ac:dyDescent="0.25">
      <c r="A2345" s="1">
        <v>4903</v>
      </c>
      <c r="B2345" t="s">
        <v>23</v>
      </c>
      <c r="C2345" t="s">
        <v>31</v>
      </c>
      <c r="D2345" t="s">
        <v>59</v>
      </c>
      <c r="E2345" t="s">
        <v>62</v>
      </c>
      <c r="F2345" t="s">
        <v>74</v>
      </c>
      <c r="G2345" t="s">
        <v>81</v>
      </c>
      <c r="H2345" t="s">
        <v>514</v>
      </c>
      <c r="I2345" t="s">
        <v>86</v>
      </c>
      <c r="J2345" t="s">
        <v>91</v>
      </c>
      <c r="K2345" t="s">
        <v>1239</v>
      </c>
      <c r="L2345" t="s">
        <v>74</v>
      </c>
      <c r="M2345" t="s">
        <v>74</v>
      </c>
      <c r="N2345" t="s">
        <v>101</v>
      </c>
      <c r="O2345" t="s">
        <v>98</v>
      </c>
      <c r="P2345" t="s">
        <v>357</v>
      </c>
      <c r="Q2345" t="s">
        <v>73</v>
      </c>
      <c r="R2345" t="s">
        <v>1759</v>
      </c>
      <c r="S2345" t="s">
        <v>96</v>
      </c>
      <c r="T2345" t="s">
        <v>131</v>
      </c>
    </row>
    <row r="2346" spans="1:20" x14ac:dyDescent="0.25">
      <c r="A2346" s="1">
        <v>4904</v>
      </c>
      <c r="B2346" t="s">
        <v>23</v>
      </c>
      <c r="C2346" t="s">
        <v>32</v>
      </c>
      <c r="D2346" t="s">
        <v>59</v>
      </c>
      <c r="E2346" t="s">
        <v>54</v>
      </c>
      <c r="F2346" t="s">
        <v>73</v>
      </c>
      <c r="G2346" t="s">
        <v>85</v>
      </c>
      <c r="H2346" t="s">
        <v>788</v>
      </c>
      <c r="I2346" t="s">
        <v>81</v>
      </c>
      <c r="J2346" t="s">
        <v>91</v>
      </c>
      <c r="K2346" t="s">
        <v>1157</v>
      </c>
      <c r="L2346" t="s">
        <v>74</v>
      </c>
      <c r="M2346" t="s">
        <v>101</v>
      </c>
      <c r="N2346" t="s">
        <v>74</v>
      </c>
      <c r="O2346" t="s">
        <v>113</v>
      </c>
      <c r="P2346" t="s">
        <v>681</v>
      </c>
      <c r="Q2346" t="s">
        <v>73</v>
      </c>
      <c r="R2346" t="s">
        <v>1499</v>
      </c>
      <c r="S2346" t="s">
        <v>82</v>
      </c>
      <c r="T2346" t="s">
        <v>131</v>
      </c>
    </row>
    <row r="2347" spans="1:20" x14ac:dyDescent="0.25">
      <c r="A2347" s="1">
        <v>4905</v>
      </c>
      <c r="B2347" t="s">
        <v>23</v>
      </c>
      <c r="C2347" t="s">
        <v>33</v>
      </c>
      <c r="D2347" t="s">
        <v>59</v>
      </c>
      <c r="E2347" t="s">
        <v>44</v>
      </c>
      <c r="F2347" t="s">
        <v>74</v>
      </c>
      <c r="G2347" t="s">
        <v>97</v>
      </c>
      <c r="H2347" t="s">
        <v>373</v>
      </c>
      <c r="I2347" t="s">
        <v>98</v>
      </c>
      <c r="J2347" t="s">
        <v>108</v>
      </c>
      <c r="K2347" t="s">
        <v>1145</v>
      </c>
      <c r="L2347" t="s">
        <v>101</v>
      </c>
      <c r="M2347" t="s">
        <v>73</v>
      </c>
      <c r="N2347" t="s">
        <v>73</v>
      </c>
      <c r="O2347" t="s">
        <v>93</v>
      </c>
      <c r="P2347" t="s">
        <v>1142</v>
      </c>
      <c r="Q2347" t="s">
        <v>74</v>
      </c>
      <c r="R2347" t="s">
        <v>1491</v>
      </c>
      <c r="S2347" t="s">
        <v>96</v>
      </c>
      <c r="T2347" t="s">
        <v>131</v>
      </c>
    </row>
    <row r="2348" spans="1:20" x14ac:dyDescent="0.25">
      <c r="A2348" s="1">
        <v>4906</v>
      </c>
      <c r="B2348" t="s">
        <v>23</v>
      </c>
      <c r="C2348" t="s">
        <v>34</v>
      </c>
      <c r="D2348" t="s">
        <v>59</v>
      </c>
      <c r="E2348" t="s">
        <v>48</v>
      </c>
      <c r="F2348" t="s">
        <v>73</v>
      </c>
      <c r="G2348" t="s">
        <v>88</v>
      </c>
      <c r="H2348" t="s">
        <v>1050</v>
      </c>
      <c r="I2348" t="s">
        <v>77</v>
      </c>
      <c r="J2348" t="s">
        <v>93</v>
      </c>
      <c r="K2348" t="s">
        <v>1286</v>
      </c>
      <c r="L2348" t="s">
        <v>101</v>
      </c>
      <c r="M2348" t="s">
        <v>74</v>
      </c>
      <c r="N2348" t="s">
        <v>74</v>
      </c>
      <c r="O2348" t="s">
        <v>107</v>
      </c>
      <c r="P2348" t="s">
        <v>1006</v>
      </c>
      <c r="Q2348" t="s">
        <v>126</v>
      </c>
      <c r="R2348" t="s">
        <v>719</v>
      </c>
      <c r="S2348" t="s">
        <v>117</v>
      </c>
      <c r="T2348" t="s">
        <v>1116</v>
      </c>
    </row>
    <row r="2349" spans="1:20" x14ac:dyDescent="0.25">
      <c r="A2349" s="1">
        <v>4907</v>
      </c>
      <c r="B2349" t="s">
        <v>23</v>
      </c>
      <c r="C2349" t="s">
        <v>35</v>
      </c>
      <c r="D2349" t="s">
        <v>59</v>
      </c>
      <c r="E2349" t="s">
        <v>66</v>
      </c>
      <c r="F2349" t="s">
        <v>74</v>
      </c>
      <c r="G2349" t="s">
        <v>95</v>
      </c>
      <c r="H2349" t="s">
        <v>795</v>
      </c>
      <c r="I2349" t="s">
        <v>94</v>
      </c>
      <c r="J2349" t="s">
        <v>119</v>
      </c>
      <c r="K2349" t="s">
        <v>1158</v>
      </c>
      <c r="L2349" t="s">
        <v>101</v>
      </c>
      <c r="M2349" t="s">
        <v>74</v>
      </c>
      <c r="N2349" t="s">
        <v>126</v>
      </c>
      <c r="O2349" t="s">
        <v>99</v>
      </c>
      <c r="P2349" t="s">
        <v>911</v>
      </c>
      <c r="Q2349" t="s">
        <v>73</v>
      </c>
      <c r="R2349" t="s">
        <v>1066</v>
      </c>
      <c r="S2349" t="s">
        <v>96</v>
      </c>
      <c r="T2349" t="s">
        <v>76</v>
      </c>
    </row>
    <row r="2350" spans="1:20" x14ac:dyDescent="0.25">
      <c r="A2350" s="1">
        <v>4908</v>
      </c>
      <c r="B2350" t="s">
        <v>23</v>
      </c>
      <c r="C2350" t="s">
        <v>36</v>
      </c>
      <c r="D2350" t="s">
        <v>59</v>
      </c>
      <c r="E2350" t="s">
        <v>62</v>
      </c>
      <c r="F2350" t="s">
        <v>73</v>
      </c>
      <c r="G2350" t="s">
        <v>103</v>
      </c>
      <c r="H2350" t="s">
        <v>701</v>
      </c>
      <c r="I2350" t="s">
        <v>90</v>
      </c>
      <c r="J2350" t="s">
        <v>111</v>
      </c>
      <c r="K2350" t="s">
        <v>1277</v>
      </c>
      <c r="L2350" t="s">
        <v>126</v>
      </c>
      <c r="M2350" t="s">
        <v>74</v>
      </c>
      <c r="N2350" t="s">
        <v>74</v>
      </c>
      <c r="O2350" t="s">
        <v>107</v>
      </c>
      <c r="P2350" t="s">
        <v>961</v>
      </c>
      <c r="Q2350" t="s">
        <v>73</v>
      </c>
      <c r="R2350" t="s">
        <v>135</v>
      </c>
      <c r="S2350" t="s">
        <v>96</v>
      </c>
      <c r="T2350" t="s">
        <v>83</v>
      </c>
    </row>
    <row r="2351" spans="1:20" x14ac:dyDescent="0.25">
      <c r="A2351" s="1">
        <v>4909</v>
      </c>
      <c r="B2351" t="s">
        <v>23</v>
      </c>
      <c r="C2351" t="s">
        <v>37</v>
      </c>
      <c r="D2351" t="s">
        <v>59</v>
      </c>
      <c r="E2351" t="s">
        <v>61</v>
      </c>
      <c r="F2351" t="s">
        <v>73</v>
      </c>
      <c r="G2351" t="s">
        <v>111</v>
      </c>
      <c r="H2351" t="s">
        <v>214</v>
      </c>
      <c r="I2351" t="s">
        <v>98</v>
      </c>
      <c r="J2351" t="s">
        <v>113</v>
      </c>
      <c r="K2351" t="s">
        <v>1205</v>
      </c>
      <c r="L2351" t="s">
        <v>126</v>
      </c>
      <c r="M2351" t="s">
        <v>101</v>
      </c>
      <c r="N2351" t="s">
        <v>74</v>
      </c>
      <c r="O2351" t="s">
        <v>108</v>
      </c>
      <c r="P2351" t="s">
        <v>1176</v>
      </c>
      <c r="Q2351" t="s">
        <v>101</v>
      </c>
      <c r="R2351" t="s">
        <v>1838</v>
      </c>
      <c r="S2351" t="s">
        <v>116</v>
      </c>
      <c r="T2351" t="s">
        <v>131</v>
      </c>
    </row>
    <row r="2352" spans="1:20" x14ac:dyDescent="0.25">
      <c r="A2352" s="1">
        <v>4910</v>
      </c>
      <c r="B2352" t="s">
        <v>23</v>
      </c>
      <c r="C2352" t="s">
        <v>38</v>
      </c>
      <c r="D2352" t="s">
        <v>59</v>
      </c>
      <c r="E2352" t="s">
        <v>47</v>
      </c>
      <c r="F2352" t="s">
        <v>74</v>
      </c>
      <c r="G2352" t="s">
        <v>80</v>
      </c>
      <c r="H2352" t="s">
        <v>556</v>
      </c>
      <c r="I2352" t="s">
        <v>108</v>
      </c>
      <c r="J2352" t="s">
        <v>127</v>
      </c>
      <c r="K2352" t="s">
        <v>1373</v>
      </c>
      <c r="L2352" t="s">
        <v>1116</v>
      </c>
      <c r="M2352" t="s">
        <v>73</v>
      </c>
      <c r="N2352" t="s">
        <v>1116</v>
      </c>
      <c r="O2352" t="s">
        <v>114</v>
      </c>
      <c r="P2352" t="s">
        <v>115</v>
      </c>
      <c r="Q2352" t="s">
        <v>73</v>
      </c>
      <c r="R2352" t="s">
        <v>744</v>
      </c>
      <c r="S2352" t="s">
        <v>81</v>
      </c>
      <c r="T2352" t="s">
        <v>1116</v>
      </c>
    </row>
    <row r="2353" spans="1:20" x14ac:dyDescent="0.25">
      <c r="A2353" s="1">
        <v>4911</v>
      </c>
      <c r="B2353" t="s">
        <v>23</v>
      </c>
      <c r="C2353" t="s">
        <v>39</v>
      </c>
      <c r="D2353" t="s">
        <v>59</v>
      </c>
      <c r="E2353" t="s">
        <v>63</v>
      </c>
      <c r="F2353" t="s">
        <v>73</v>
      </c>
      <c r="G2353" t="s">
        <v>77</v>
      </c>
      <c r="H2353" t="s">
        <v>881</v>
      </c>
      <c r="I2353" t="s">
        <v>89</v>
      </c>
      <c r="J2353" t="s">
        <v>113</v>
      </c>
      <c r="K2353" t="s">
        <v>1255</v>
      </c>
      <c r="L2353" t="s">
        <v>126</v>
      </c>
      <c r="M2353" t="s">
        <v>74</v>
      </c>
      <c r="N2353" t="s">
        <v>74</v>
      </c>
      <c r="O2353" t="s">
        <v>86</v>
      </c>
      <c r="P2353" t="s">
        <v>877</v>
      </c>
      <c r="Q2353" t="s">
        <v>74</v>
      </c>
      <c r="R2353" t="s">
        <v>1478</v>
      </c>
      <c r="S2353" t="s">
        <v>87</v>
      </c>
      <c r="T2353" t="s">
        <v>101</v>
      </c>
    </row>
    <row r="2354" spans="1:20" x14ac:dyDescent="0.25">
      <c r="A2354" s="1">
        <v>4912</v>
      </c>
      <c r="B2354" t="s">
        <v>23</v>
      </c>
      <c r="C2354" t="s">
        <v>24</v>
      </c>
      <c r="D2354" t="s">
        <v>60</v>
      </c>
      <c r="E2354" t="s">
        <v>42</v>
      </c>
      <c r="F2354" t="s">
        <v>74</v>
      </c>
      <c r="G2354" t="s">
        <v>85</v>
      </c>
      <c r="H2354" t="s">
        <v>239</v>
      </c>
      <c r="I2354" t="s">
        <v>108</v>
      </c>
      <c r="J2354" t="s">
        <v>119</v>
      </c>
      <c r="K2354" t="s">
        <v>1312</v>
      </c>
      <c r="L2354" t="s">
        <v>126</v>
      </c>
      <c r="M2354" t="s">
        <v>126</v>
      </c>
      <c r="N2354" t="s">
        <v>1116</v>
      </c>
      <c r="O2354" t="s">
        <v>75</v>
      </c>
      <c r="P2354" t="s">
        <v>695</v>
      </c>
      <c r="Q2354" t="s">
        <v>73</v>
      </c>
      <c r="R2354" t="s">
        <v>1992</v>
      </c>
      <c r="S2354" t="s">
        <v>117</v>
      </c>
      <c r="T2354" t="s">
        <v>126</v>
      </c>
    </row>
    <row r="2355" spans="1:20" x14ac:dyDescent="0.25">
      <c r="A2355" s="1">
        <v>4913</v>
      </c>
      <c r="B2355" t="s">
        <v>23</v>
      </c>
      <c r="C2355" t="s">
        <v>25</v>
      </c>
      <c r="D2355" t="s">
        <v>60</v>
      </c>
      <c r="E2355" t="s">
        <v>52</v>
      </c>
      <c r="F2355" t="s">
        <v>73</v>
      </c>
      <c r="G2355" t="s">
        <v>98</v>
      </c>
      <c r="H2355" t="s">
        <v>636</v>
      </c>
      <c r="I2355" t="s">
        <v>103</v>
      </c>
      <c r="J2355" t="s">
        <v>93</v>
      </c>
      <c r="K2355" t="s">
        <v>1157</v>
      </c>
      <c r="L2355" t="s">
        <v>126</v>
      </c>
      <c r="M2355" t="s">
        <v>73</v>
      </c>
      <c r="N2355" t="s">
        <v>126</v>
      </c>
      <c r="O2355" t="s">
        <v>108</v>
      </c>
      <c r="P2355" t="s">
        <v>1323</v>
      </c>
      <c r="Q2355" t="s">
        <v>74</v>
      </c>
      <c r="R2355" t="s">
        <v>1427</v>
      </c>
      <c r="S2355" t="s">
        <v>106</v>
      </c>
      <c r="T2355" t="s">
        <v>131</v>
      </c>
    </row>
    <row r="2356" spans="1:20" x14ac:dyDescent="0.25">
      <c r="A2356" s="1">
        <v>4914</v>
      </c>
      <c r="B2356" t="s">
        <v>23</v>
      </c>
      <c r="C2356" t="s">
        <v>26</v>
      </c>
      <c r="D2356" t="s">
        <v>60</v>
      </c>
      <c r="E2356" t="s">
        <v>65</v>
      </c>
      <c r="F2356" t="s">
        <v>74</v>
      </c>
      <c r="G2356" t="s">
        <v>96</v>
      </c>
      <c r="H2356" t="s">
        <v>361</v>
      </c>
      <c r="I2356" t="s">
        <v>86</v>
      </c>
      <c r="J2356" t="s">
        <v>93</v>
      </c>
      <c r="K2356" t="s">
        <v>1293</v>
      </c>
      <c r="L2356" t="s">
        <v>126</v>
      </c>
      <c r="M2356" t="s">
        <v>74</v>
      </c>
      <c r="N2356" t="s">
        <v>1116</v>
      </c>
      <c r="O2356" t="s">
        <v>90</v>
      </c>
      <c r="P2356" t="s">
        <v>187</v>
      </c>
      <c r="Q2356" t="s">
        <v>73</v>
      </c>
      <c r="R2356" t="s">
        <v>1926</v>
      </c>
      <c r="S2356" t="s">
        <v>116</v>
      </c>
      <c r="T2356" t="s">
        <v>101</v>
      </c>
    </row>
    <row r="2357" spans="1:20" x14ac:dyDescent="0.25">
      <c r="A2357" s="1">
        <v>4915</v>
      </c>
      <c r="B2357" t="s">
        <v>23</v>
      </c>
      <c r="C2357" t="s">
        <v>27</v>
      </c>
      <c r="D2357" t="s">
        <v>60</v>
      </c>
      <c r="E2357" t="s">
        <v>46</v>
      </c>
      <c r="F2357" t="s">
        <v>73</v>
      </c>
      <c r="G2357" t="s">
        <v>89</v>
      </c>
      <c r="H2357" t="s">
        <v>545</v>
      </c>
      <c r="I2357" t="s">
        <v>77</v>
      </c>
      <c r="J2357" t="s">
        <v>108</v>
      </c>
      <c r="K2357" t="s">
        <v>1175</v>
      </c>
      <c r="L2357" t="s">
        <v>74</v>
      </c>
      <c r="M2357" t="s">
        <v>73</v>
      </c>
      <c r="N2357" t="s">
        <v>74</v>
      </c>
      <c r="O2357" t="s">
        <v>108</v>
      </c>
      <c r="P2357" t="s">
        <v>439</v>
      </c>
      <c r="Q2357" t="s">
        <v>73</v>
      </c>
      <c r="R2357" t="s">
        <v>1573</v>
      </c>
      <c r="S2357" t="s">
        <v>89</v>
      </c>
      <c r="T2357" t="s">
        <v>131</v>
      </c>
    </row>
    <row r="2358" spans="1:20" x14ac:dyDescent="0.25">
      <c r="A2358" s="1">
        <v>4916</v>
      </c>
      <c r="B2358" t="s">
        <v>23</v>
      </c>
      <c r="C2358" t="s">
        <v>28</v>
      </c>
      <c r="D2358" t="s">
        <v>60</v>
      </c>
      <c r="E2358" t="s">
        <v>61</v>
      </c>
      <c r="F2358" t="s">
        <v>73</v>
      </c>
      <c r="G2358" t="s">
        <v>78</v>
      </c>
      <c r="H2358" t="s">
        <v>462</v>
      </c>
      <c r="I2358" t="s">
        <v>98</v>
      </c>
      <c r="J2358" t="s">
        <v>105</v>
      </c>
      <c r="K2358" t="s">
        <v>1006</v>
      </c>
      <c r="L2358" t="s">
        <v>74</v>
      </c>
      <c r="M2358" t="s">
        <v>74</v>
      </c>
      <c r="N2358" t="s">
        <v>1116</v>
      </c>
      <c r="O2358" t="s">
        <v>90</v>
      </c>
      <c r="P2358" t="s">
        <v>946</v>
      </c>
      <c r="Q2358" t="s">
        <v>73</v>
      </c>
      <c r="R2358" t="s">
        <v>1670</v>
      </c>
      <c r="S2358" t="s">
        <v>89</v>
      </c>
      <c r="T2358" t="s">
        <v>117</v>
      </c>
    </row>
    <row r="2359" spans="1:20" x14ac:dyDescent="0.25">
      <c r="A2359" s="1">
        <v>4917</v>
      </c>
      <c r="B2359" t="s">
        <v>23</v>
      </c>
      <c r="C2359" t="s">
        <v>40</v>
      </c>
      <c r="D2359" t="s">
        <v>60</v>
      </c>
      <c r="E2359" t="s">
        <v>66</v>
      </c>
      <c r="F2359" t="s">
        <v>74</v>
      </c>
      <c r="G2359" t="s">
        <v>90</v>
      </c>
      <c r="H2359" t="s">
        <v>261</v>
      </c>
      <c r="I2359" t="s">
        <v>92</v>
      </c>
      <c r="J2359" t="s">
        <v>88</v>
      </c>
      <c r="K2359" t="s">
        <v>1320</v>
      </c>
      <c r="L2359" t="s">
        <v>126</v>
      </c>
      <c r="M2359" t="s">
        <v>126</v>
      </c>
      <c r="N2359" t="s">
        <v>126</v>
      </c>
      <c r="O2359" t="s">
        <v>103</v>
      </c>
      <c r="P2359" t="s">
        <v>1005</v>
      </c>
      <c r="Q2359" t="s">
        <v>73</v>
      </c>
      <c r="R2359" t="s">
        <v>2132</v>
      </c>
      <c r="S2359" t="s">
        <v>85</v>
      </c>
      <c r="T2359" t="s">
        <v>1116</v>
      </c>
    </row>
    <row r="2360" spans="1:20" x14ac:dyDescent="0.25">
      <c r="A2360" s="1">
        <v>4918</v>
      </c>
      <c r="B2360" t="s">
        <v>23</v>
      </c>
      <c r="C2360" t="s">
        <v>29</v>
      </c>
      <c r="D2360" t="s">
        <v>60</v>
      </c>
      <c r="E2360" t="s">
        <v>51</v>
      </c>
      <c r="F2360" t="s">
        <v>73</v>
      </c>
      <c r="G2360" t="s">
        <v>79</v>
      </c>
      <c r="H2360" t="s">
        <v>549</v>
      </c>
      <c r="I2360" t="s">
        <v>79</v>
      </c>
      <c r="J2360" t="s">
        <v>110</v>
      </c>
      <c r="K2360" t="s">
        <v>1253</v>
      </c>
      <c r="L2360" t="s">
        <v>1116</v>
      </c>
      <c r="M2360" t="s">
        <v>74</v>
      </c>
      <c r="N2360" t="s">
        <v>126</v>
      </c>
      <c r="O2360" t="s">
        <v>90</v>
      </c>
      <c r="P2360" t="s">
        <v>540</v>
      </c>
      <c r="Q2360" t="s">
        <v>73</v>
      </c>
      <c r="R2360" t="s">
        <v>1616</v>
      </c>
      <c r="S2360" t="s">
        <v>116</v>
      </c>
      <c r="T2360" t="s">
        <v>83</v>
      </c>
    </row>
    <row r="2361" spans="1:20" x14ac:dyDescent="0.25">
      <c r="A2361" s="1">
        <v>4919</v>
      </c>
      <c r="B2361" t="s">
        <v>23</v>
      </c>
      <c r="C2361" t="s">
        <v>30</v>
      </c>
      <c r="D2361" t="s">
        <v>60</v>
      </c>
      <c r="E2361" t="s">
        <v>72</v>
      </c>
      <c r="F2361" t="s">
        <v>74</v>
      </c>
      <c r="G2361" t="s">
        <v>87</v>
      </c>
      <c r="H2361" t="s">
        <v>312</v>
      </c>
      <c r="I2361" t="s">
        <v>106</v>
      </c>
      <c r="J2361" t="s">
        <v>98</v>
      </c>
      <c r="K2361" t="s">
        <v>862</v>
      </c>
      <c r="L2361" t="s">
        <v>73</v>
      </c>
      <c r="M2361" t="s">
        <v>74</v>
      </c>
      <c r="N2361" t="s">
        <v>1116</v>
      </c>
      <c r="O2361" t="s">
        <v>89</v>
      </c>
      <c r="P2361" t="s">
        <v>473</v>
      </c>
      <c r="Q2361" t="s">
        <v>73</v>
      </c>
      <c r="R2361" t="s">
        <v>161</v>
      </c>
      <c r="S2361" t="s">
        <v>76</v>
      </c>
      <c r="T2361" t="s">
        <v>126</v>
      </c>
    </row>
    <row r="2362" spans="1:20" x14ac:dyDescent="0.25">
      <c r="A2362" s="1">
        <v>4920</v>
      </c>
      <c r="B2362" t="s">
        <v>23</v>
      </c>
      <c r="C2362" t="s">
        <v>31</v>
      </c>
      <c r="D2362" t="s">
        <v>60</v>
      </c>
      <c r="E2362" t="s">
        <v>56</v>
      </c>
      <c r="F2362" t="s">
        <v>73</v>
      </c>
      <c r="G2362" t="s">
        <v>92</v>
      </c>
      <c r="H2362" t="s">
        <v>351</v>
      </c>
      <c r="I2362" t="s">
        <v>114</v>
      </c>
      <c r="J2362" t="s">
        <v>80</v>
      </c>
      <c r="K2362" t="s">
        <v>1173</v>
      </c>
      <c r="L2362" t="s">
        <v>74</v>
      </c>
      <c r="M2362" t="s">
        <v>73</v>
      </c>
      <c r="N2362" t="s">
        <v>131</v>
      </c>
      <c r="O2362" t="s">
        <v>81</v>
      </c>
      <c r="P2362" t="s">
        <v>1006</v>
      </c>
      <c r="Q2362" t="s">
        <v>74</v>
      </c>
      <c r="R2362" t="s">
        <v>2069</v>
      </c>
      <c r="S2362" t="s">
        <v>82</v>
      </c>
      <c r="T2362" t="s">
        <v>1116</v>
      </c>
    </row>
    <row r="2363" spans="1:20" x14ac:dyDescent="0.25">
      <c r="A2363" s="1">
        <v>4921</v>
      </c>
      <c r="B2363" t="s">
        <v>23</v>
      </c>
      <c r="C2363" t="s">
        <v>32</v>
      </c>
      <c r="D2363" t="s">
        <v>60</v>
      </c>
      <c r="E2363" t="s">
        <v>49</v>
      </c>
      <c r="F2363" t="s">
        <v>73</v>
      </c>
      <c r="G2363" t="s">
        <v>77</v>
      </c>
      <c r="H2363" t="s">
        <v>636</v>
      </c>
      <c r="I2363" t="s">
        <v>94</v>
      </c>
      <c r="J2363" t="s">
        <v>129</v>
      </c>
      <c r="K2363" t="s">
        <v>1342</v>
      </c>
      <c r="L2363" t="s">
        <v>101</v>
      </c>
      <c r="M2363" t="s">
        <v>74</v>
      </c>
      <c r="N2363" t="s">
        <v>74</v>
      </c>
      <c r="O2363" t="s">
        <v>103</v>
      </c>
      <c r="P2363" t="s">
        <v>125</v>
      </c>
      <c r="Q2363" t="s">
        <v>73</v>
      </c>
      <c r="R2363" t="s">
        <v>1871</v>
      </c>
      <c r="S2363" t="s">
        <v>106</v>
      </c>
      <c r="T2363" t="s">
        <v>87</v>
      </c>
    </row>
    <row r="2364" spans="1:20" x14ac:dyDescent="0.25">
      <c r="A2364" s="1">
        <v>4922</v>
      </c>
      <c r="B2364" t="s">
        <v>23</v>
      </c>
      <c r="C2364" t="s">
        <v>33</v>
      </c>
      <c r="D2364" t="s">
        <v>60</v>
      </c>
      <c r="E2364" t="s">
        <v>50</v>
      </c>
      <c r="F2364" t="s">
        <v>74</v>
      </c>
      <c r="G2364" t="s">
        <v>102</v>
      </c>
      <c r="H2364" t="s">
        <v>536</v>
      </c>
      <c r="I2364" t="s">
        <v>81</v>
      </c>
      <c r="J2364" t="s">
        <v>104</v>
      </c>
      <c r="K2364" t="s">
        <v>1170</v>
      </c>
      <c r="L2364" t="s">
        <v>74</v>
      </c>
      <c r="M2364" t="s">
        <v>74</v>
      </c>
      <c r="N2364" t="s">
        <v>126</v>
      </c>
      <c r="O2364" t="s">
        <v>108</v>
      </c>
      <c r="P2364" t="s">
        <v>1028</v>
      </c>
      <c r="Q2364" t="s">
        <v>74</v>
      </c>
      <c r="R2364" t="s">
        <v>2079</v>
      </c>
      <c r="S2364" t="s">
        <v>81</v>
      </c>
      <c r="T2364" t="s">
        <v>131</v>
      </c>
    </row>
    <row r="2365" spans="1:20" x14ac:dyDescent="0.25">
      <c r="A2365" s="1">
        <v>4923</v>
      </c>
      <c r="B2365" t="s">
        <v>23</v>
      </c>
      <c r="C2365" t="s">
        <v>35</v>
      </c>
      <c r="D2365" t="s">
        <v>60</v>
      </c>
      <c r="E2365" t="s">
        <v>69</v>
      </c>
      <c r="F2365" t="s">
        <v>73</v>
      </c>
      <c r="G2365" t="s">
        <v>97</v>
      </c>
      <c r="H2365" t="s">
        <v>530</v>
      </c>
      <c r="I2365" t="s">
        <v>98</v>
      </c>
      <c r="J2365" t="s">
        <v>95</v>
      </c>
      <c r="K2365" t="s">
        <v>1152</v>
      </c>
      <c r="L2365" t="s">
        <v>126</v>
      </c>
      <c r="M2365" t="s">
        <v>74</v>
      </c>
      <c r="N2365" t="s">
        <v>126</v>
      </c>
      <c r="O2365" t="s">
        <v>84</v>
      </c>
      <c r="P2365" t="s">
        <v>1174</v>
      </c>
      <c r="Q2365" t="s">
        <v>126</v>
      </c>
      <c r="R2365" t="s">
        <v>2283</v>
      </c>
      <c r="S2365" t="s">
        <v>106</v>
      </c>
      <c r="T2365" t="s">
        <v>76</v>
      </c>
    </row>
    <row r="2366" spans="1:20" x14ac:dyDescent="0.25">
      <c r="A2366" s="1">
        <v>4924</v>
      </c>
      <c r="B2366" t="s">
        <v>23</v>
      </c>
      <c r="C2366" t="s">
        <v>36</v>
      </c>
      <c r="D2366" t="s">
        <v>60</v>
      </c>
      <c r="E2366" t="s">
        <v>51</v>
      </c>
      <c r="F2366" t="s">
        <v>74</v>
      </c>
      <c r="G2366" t="s">
        <v>76</v>
      </c>
      <c r="H2366" t="s">
        <v>702</v>
      </c>
      <c r="I2366" t="s">
        <v>77</v>
      </c>
      <c r="J2366" t="s">
        <v>104</v>
      </c>
      <c r="K2366" t="s">
        <v>1265</v>
      </c>
      <c r="L2366" t="s">
        <v>74</v>
      </c>
      <c r="M2366" t="s">
        <v>126</v>
      </c>
      <c r="N2366" t="s">
        <v>131</v>
      </c>
      <c r="O2366" t="s">
        <v>103</v>
      </c>
      <c r="P2366" t="s">
        <v>335</v>
      </c>
      <c r="Q2366" t="s">
        <v>73</v>
      </c>
      <c r="R2366" t="s">
        <v>1613</v>
      </c>
      <c r="S2366" t="s">
        <v>89</v>
      </c>
      <c r="T2366" t="s">
        <v>76</v>
      </c>
    </row>
    <row r="2367" spans="1:20" x14ac:dyDescent="0.25">
      <c r="A2367" s="1">
        <v>4925</v>
      </c>
      <c r="B2367" t="s">
        <v>23</v>
      </c>
      <c r="C2367" t="s">
        <v>37</v>
      </c>
      <c r="D2367" t="s">
        <v>60</v>
      </c>
      <c r="E2367" t="s">
        <v>57</v>
      </c>
      <c r="F2367" t="s">
        <v>73</v>
      </c>
      <c r="G2367" t="s">
        <v>78</v>
      </c>
      <c r="H2367" t="s">
        <v>643</v>
      </c>
      <c r="I2367" t="s">
        <v>94</v>
      </c>
      <c r="J2367" t="s">
        <v>91</v>
      </c>
      <c r="K2367" t="s">
        <v>1220</v>
      </c>
      <c r="L2367" t="s">
        <v>74</v>
      </c>
      <c r="M2367" t="s">
        <v>101</v>
      </c>
      <c r="N2367" t="s">
        <v>101</v>
      </c>
      <c r="O2367" t="s">
        <v>99</v>
      </c>
      <c r="P2367" t="s">
        <v>120</v>
      </c>
      <c r="Q2367" t="s">
        <v>73</v>
      </c>
      <c r="R2367" t="s">
        <v>1492</v>
      </c>
      <c r="S2367" t="s">
        <v>116</v>
      </c>
      <c r="T2367" t="s">
        <v>83</v>
      </c>
    </row>
    <row r="2368" spans="1:20" x14ac:dyDescent="0.25">
      <c r="A2368" s="1">
        <v>4926</v>
      </c>
      <c r="B2368" t="s">
        <v>23</v>
      </c>
      <c r="C2368" t="s">
        <v>38</v>
      </c>
      <c r="D2368" t="s">
        <v>60</v>
      </c>
      <c r="E2368" t="s">
        <v>52</v>
      </c>
      <c r="F2368" t="s">
        <v>74</v>
      </c>
      <c r="G2368" t="s">
        <v>102</v>
      </c>
      <c r="H2368" t="s">
        <v>584</v>
      </c>
      <c r="I2368" t="s">
        <v>92</v>
      </c>
      <c r="J2368" t="s">
        <v>104</v>
      </c>
      <c r="K2368" t="s">
        <v>1171</v>
      </c>
      <c r="L2368" t="s">
        <v>73</v>
      </c>
      <c r="M2368" t="s">
        <v>74</v>
      </c>
      <c r="N2368" t="s">
        <v>101</v>
      </c>
      <c r="O2368" t="s">
        <v>107</v>
      </c>
      <c r="P2368" t="s">
        <v>1250</v>
      </c>
      <c r="Q2368" t="s">
        <v>126</v>
      </c>
      <c r="R2368" t="s">
        <v>1914</v>
      </c>
      <c r="S2368" t="s">
        <v>96</v>
      </c>
      <c r="T2368" t="s">
        <v>131</v>
      </c>
    </row>
    <row r="2369" spans="1:20" x14ac:dyDescent="0.25">
      <c r="A2369" s="1">
        <v>4927</v>
      </c>
      <c r="B2369" t="s">
        <v>23</v>
      </c>
      <c r="C2369" t="s">
        <v>39</v>
      </c>
      <c r="D2369" t="s">
        <v>60</v>
      </c>
      <c r="E2369" t="s">
        <v>46</v>
      </c>
      <c r="F2369" t="s">
        <v>74</v>
      </c>
      <c r="G2369" t="s">
        <v>98</v>
      </c>
      <c r="H2369" t="s">
        <v>487</v>
      </c>
      <c r="I2369" t="s">
        <v>92</v>
      </c>
      <c r="J2369" t="s">
        <v>97</v>
      </c>
      <c r="K2369" t="s">
        <v>1186</v>
      </c>
      <c r="L2369" t="s">
        <v>73</v>
      </c>
      <c r="M2369" t="s">
        <v>73</v>
      </c>
      <c r="N2369" t="s">
        <v>1116</v>
      </c>
      <c r="O2369" t="s">
        <v>93</v>
      </c>
      <c r="P2369" t="s">
        <v>975</v>
      </c>
      <c r="Q2369" t="s">
        <v>74</v>
      </c>
      <c r="R2369" t="s">
        <v>1922</v>
      </c>
      <c r="S2369" t="s">
        <v>89</v>
      </c>
      <c r="T2369" t="s">
        <v>76</v>
      </c>
    </row>
    <row r="2370" spans="1:20" x14ac:dyDescent="0.25">
      <c r="A2370" s="1">
        <v>4928</v>
      </c>
      <c r="B2370" t="s">
        <v>23</v>
      </c>
      <c r="C2370" t="s">
        <v>24</v>
      </c>
      <c r="D2370" t="s">
        <v>61</v>
      </c>
      <c r="E2370" t="s">
        <v>49</v>
      </c>
      <c r="F2370" t="s">
        <v>73</v>
      </c>
      <c r="G2370" t="s">
        <v>80</v>
      </c>
      <c r="H2370" t="s">
        <v>392</v>
      </c>
      <c r="I2370" t="s">
        <v>114</v>
      </c>
      <c r="J2370" t="s">
        <v>107</v>
      </c>
      <c r="K2370" t="s">
        <v>1341</v>
      </c>
      <c r="L2370" t="s">
        <v>1116</v>
      </c>
      <c r="M2370" t="s">
        <v>73</v>
      </c>
      <c r="N2370" t="s">
        <v>73</v>
      </c>
      <c r="O2370" t="s">
        <v>79</v>
      </c>
      <c r="P2370" t="s">
        <v>255</v>
      </c>
      <c r="Q2370" t="s">
        <v>74</v>
      </c>
      <c r="R2370" t="s">
        <v>1733</v>
      </c>
      <c r="S2370" t="s">
        <v>78</v>
      </c>
      <c r="T2370" t="s">
        <v>83</v>
      </c>
    </row>
    <row r="2371" spans="1:20" x14ac:dyDescent="0.25">
      <c r="A2371" s="1">
        <v>4929</v>
      </c>
      <c r="B2371" t="s">
        <v>23</v>
      </c>
      <c r="C2371" t="s">
        <v>25</v>
      </c>
      <c r="D2371" t="s">
        <v>61</v>
      </c>
      <c r="E2371" t="s">
        <v>44</v>
      </c>
      <c r="F2371" t="s">
        <v>74</v>
      </c>
      <c r="G2371" t="s">
        <v>94</v>
      </c>
      <c r="H2371" t="s">
        <v>917</v>
      </c>
      <c r="I2371" t="s">
        <v>99</v>
      </c>
      <c r="J2371" t="s">
        <v>79</v>
      </c>
      <c r="K2371" t="s">
        <v>1129</v>
      </c>
      <c r="L2371" t="s">
        <v>74</v>
      </c>
      <c r="M2371" t="s">
        <v>73</v>
      </c>
      <c r="N2371" t="s">
        <v>101</v>
      </c>
      <c r="O2371" t="s">
        <v>93</v>
      </c>
      <c r="P2371" t="s">
        <v>782</v>
      </c>
      <c r="Q2371" t="s">
        <v>101</v>
      </c>
      <c r="R2371" t="s">
        <v>2210</v>
      </c>
      <c r="S2371" t="s">
        <v>82</v>
      </c>
      <c r="T2371" t="s">
        <v>131</v>
      </c>
    </row>
    <row r="2372" spans="1:20" x14ac:dyDescent="0.25">
      <c r="A2372" s="1">
        <v>4930</v>
      </c>
      <c r="B2372" t="s">
        <v>23</v>
      </c>
      <c r="C2372" t="s">
        <v>26</v>
      </c>
      <c r="D2372" t="s">
        <v>61</v>
      </c>
      <c r="E2372" t="s">
        <v>70</v>
      </c>
      <c r="F2372" t="s">
        <v>73</v>
      </c>
      <c r="G2372" t="s">
        <v>95</v>
      </c>
      <c r="H2372" t="s">
        <v>768</v>
      </c>
      <c r="I2372" t="s">
        <v>102</v>
      </c>
      <c r="J2372" t="s">
        <v>97</v>
      </c>
      <c r="K2372" t="s">
        <v>1276</v>
      </c>
      <c r="L2372" t="s">
        <v>101</v>
      </c>
      <c r="M2372" t="s">
        <v>74</v>
      </c>
      <c r="N2372" t="s">
        <v>1116</v>
      </c>
      <c r="O2372" t="s">
        <v>107</v>
      </c>
      <c r="P2372" t="s">
        <v>1323</v>
      </c>
      <c r="Q2372" t="s">
        <v>73</v>
      </c>
      <c r="R2372" t="s">
        <v>560</v>
      </c>
      <c r="S2372" t="s">
        <v>96</v>
      </c>
      <c r="T2372" t="s">
        <v>1116</v>
      </c>
    </row>
    <row r="2373" spans="1:20" x14ac:dyDescent="0.25">
      <c r="A2373" s="1">
        <v>4931</v>
      </c>
      <c r="B2373" t="s">
        <v>23</v>
      </c>
      <c r="C2373" t="s">
        <v>27</v>
      </c>
      <c r="D2373" t="s">
        <v>61</v>
      </c>
      <c r="E2373" t="s">
        <v>72</v>
      </c>
      <c r="F2373" t="s">
        <v>74</v>
      </c>
      <c r="G2373" t="s">
        <v>101</v>
      </c>
      <c r="H2373" t="s">
        <v>1115</v>
      </c>
      <c r="I2373" t="s">
        <v>106</v>
      </c>
      <c r="J2373" t="s">
        <v>94</v>
      </c>
      <c r="K2373" t="s">
        <v>1018</v>
      </c>
      <c r="L2373" t="s">
        <v>73</v>
      </c>
      <c r="M2373" t="s">
        <v>1116</v>
      </c>
      <c r="N2373" t="s">
        <v>101</v>
      </c>
      <c r="O2373" t="s">
        <v>75</v>
      </c>
      <c r="P2373" t="s">
        <v>121</v>
      </c>
      <c r="Q2373" t="s">
        <v>73</v>
      </c>
      <c r="R2373" t="s">
        <v>1859</v>
      </c>
      <c r="S2373" t="s">
        <v>116</v>
      </c>
      <c r="T2373" t="s">
        <v>126</v>
      </c>
    </row>
    <row r="2374" spans="1:20" x14ac:dyDescent="0.25">
      <c r="A2374" s="1">
        <v>4932</v>
      </c>
      <c r="B2374" t="s">
        <v>23</v>
      </c>
      <c r="C2374" t="s">
        <v>28</v>
      </c>
      <c r="D2374" t="s">
        <v>61</v>
      </c>
      <c r="E2374" t="s">
        <v>60</v>
      </c>
      <c r="F2374" t="s">
        <v>74</v>
      </c>
      <c r="G2374" t="s">
        <v>94</v>
      </c>
      <c r="H2374" t="s">
        <v>625</v>
      </c>
      <c r="I2374" t="s">
        <v>103</v>
      </c>
      <c r="J2374" t="s">
        <v>86</v>
      </c>
      <c r="K2374" t="s">
        <v>1236</v>
      </c>
      <c r="L2374" t="s">
        <v>126</v>
      </c>
      <c r="M2374" t="s">
        <v>73</v>
      </c>
      <c r="N2374" t="s">
        <v>101</v>
      </c>
      <c r="O2374" t="s">
        <v>93</v>
      </c>
      <c r="P2374" t="s">
        <v>1162</v>
      </c>
      <c r="Q2374" t="s">
        <v>73</v>
      </c>
      <c r="R2374" t="s">
        <v>1538</v>
      </c>
      <c r="S2374" t="s">
        <v>116</v>
      </c>
      <c r="T2374" t="s">
        <v>131</v>
      </c>
    </row>
    <row r="2375" spans="1:20" x14ac:dyDescent="0.25">
      <c r="A2375" s="1">
        <v>4933</v>
      </c>
      <c r="B2375" t="s">
        <v>23</v>
      </c>
      <c r="C2375" t="s">
        <v>40</v>
      </c>
      <c r="D2375" t="s">
        <v>61</v>
      </c>
      <c r="E2375" t="s">
        <v>63</v>
      </c>
      <c r="F2375" t="s">
        <v>73</v>
      </c>
      <c r="G2375" t="s">
        <v>80</v>
      </c>
      <c r="H2375" t="s">
        <v>655</v>
      </c>
      <c r="I2375" t="s">
        <v>95</v>
      </c>
      <c r="J2375" t="s">
        <v>88</v>
      </c>
      <c r="K2375" t="s">
        <v>1202</v>
      </c>
      <c r="L2375" t="s">
        <v>73</v>
      </c>
      <c r="M2375" t="s">
        <v>74</v>
      </c>
      <c r="N2375" t="s">
        <v>101</v>
      </c>
      <c r="O2375" t="s">
        <v>93</v>
      </c>
      <c r="P2375" t="s">
        <v>260</v>
      </c>
      <c r="Q2375" t="s">
        <v>101</v>
      </c>
      <c r="R2375" t="s">
        <v>2195</v>
      </c>
      <c r="S2375" t="s">
        <v>82</v>
      </c>
      <c r="T2375" t="s">
        <v>83</v>
      </c>
    </row>
    <row r="2376" spans="1:20" x14ac:dyDescent="0.25">
      <c r="A2376" s="1">
        <v>4934</v>
      </c>
      <c r="B2376" t="s">
        <v>23</v>
      </c>
      <c r="C2376" t="s">
        <v>29</v>
      </c>
      <c r="D2376" t="s">
        <v>61</v>
      </c>
      <c r="E2376" t="s">
        <v>41</v>
      </c>
      <c r="F2376" t="s">
        <v>74</v>
      </c>
      <c r="G2376" t="s">
        <v>86</v>
      </c>
      <c r="H2376" t="s">
        <v>367</v>
      </c>
      <c r="I2376" t="s">
        <v>96</v>
      </c>
      <c r="J2376" t="s">
        <v>98</v>
      </c>
      <c r="K2376" t="s">
        <v>255</v>
      </c>
      <c r="L2376" t="s">
        <v>73</v>
      </c>
      <c r="M2376" t="s">
        <v>73</v>
      </c>
      <c r="N2376" t="s">
        <v>126</v>
      </c>
      <c r="O2376" t="s">
        <v>105</v>
      </c>
      <c r="P2376" t="s">
        <v>1076</v>
      </c>
      <c r="Q2376" t="s">
        <v>101</v>
      </c>
      <c r="R2376" t="s">
        <v>1410</v>
      </c>
      <c r="S2376" t="s">
        <v>106</v>
      </c>
      <c r="T2376" t="s">
        <v>76</v>
      </c>
    </row>
    <row r="2377" spans="1:20" x14ac:dyDescent="0.25">
      <c r="A2377" s="1">
        <v>4935</v>
      </c>
      <c r="B2377" t="s">
        <v>23</v>
      </c>
      <c r="C2377" t="s">
        <v>30</v>
      </c>
      <c r="D2377" t="s">
        <v>61</v>
      </c>
      <c r="E2377" t="s">
        <v>51</v>
      </c>
      <c r="F2377" t="s">
        <v>73</v>
      </c>
      <c r="G2377" t="s">
        <v>95</v>
      </c>
      <c r="H2377" t="s">
        <v>1016</v>
      </c>
      <c r="I2377" t="s">
        <v>114</v>
      </c>
      <c r="J2377" t="s">
        <v>107</v>
      </c>
      <c r="K2377" t="s">
        <v>1218</v>
      </c>
      <c r="L2377" t="s">
        <v>101</v>
      </c>
      <c r="M2377" t="s">
        <v>74</v>
      </c>
      <c r="N2377" t="s">
        <v>1116</v>
      </c>
      <c r="O2377" t="s">
        <v>114</v>
      </c>
      <c r="P2377" t="s">
        <v>115</v>
      </c>
      <c r="Q2377" t="s">
        <v>73</v>
      </c>
      <c r="R2377" t="s">
        <v>1740</v>
      </c>
      <c r="S2377" t="s">
        <v>96</v>
      </c>
      <c r="T2377" t="s">
        <v>117</v>
      </c>
    </row>
    <row r="2378" spans="1:20" x14ac:dyDescent="0.25">
      <c r="A2378" s="1">
        <v>4936</v>
      </c>
      <c r="B2378" t="s">
        <v>23</v>
      </c>
      <c r="C2378" t="s">
        <v>31</v>
      </c>
      <c r="D2378" t="s">
        <v>61</v>
      </c>
      <c r="E2378" t="s">
        <v>49</v>
      </c>
      <c r="F2378" t="s">
        <v>74</v>
      </c>
      <c r="G2378" t="s">
        <v>97</v>
      </c>
      <c r="H2378" t="s">
        <v>552</v>
      </c>
      <c r="I2378" t="s">
        <v>103</v>
      </c>
      <c r="J2378" t="s">
        <v>80</v>
      </c>
      <c r="K2378" t="s">
        <v>1151</v>
      </c>
      <c r="L2378" t="s">
        <v>101</v>
      </c>
      <c r="M2378" t="s">
        <v>74</v>
      </c>
      <c r="N2378" t="s">
        <v>73</v>
      </c>
      <c r="O2378" t="s">
        <v>79</v>
      </c>
      <c r="P2378" t="s">
        <v>1121</v>
      </c>
      <c r="Q2378" t="s">
        <v>73</v>
      </c>
      <c r="R2378" t="s">
        <v>1496</v>
      </c>
      <c r="S2378" t="s">
        <v>116</v>
      </c>
      <c r="T2378" t="s">
        <v>1116</v>
      </c>
    </row>
    <row r="2379" spans="1:20" x14ac:dyDescent="0.25">
      <c r="A2379" s="1">
        <v>4937</v>
      </c>
      <c r="B2379" t="s">
        <v>23</v>
      </c>
      <c r="C2379" t="s">
        <v>32</v>
      </c>
      <c r="D2379" t="s">
        <v>61</v>
      </c>
      <c r="E2379" t="s">
        <v>62</v>
      </c>
      <c r="F2379" t="s">
        <v>73</v>
      </c>
      <c r="G2379" t="s">
        <v>93</v>
      </c>
      <c r="H2379" t="s">
        <v>201</v>
      </c>
      <c r="I2379" t="s">
        <v>99</v>
      </c>
      <c r="J2379" t="s">
        <v>79</v>
      </c>
      <c r="K2379" t="s">
        <v>1174</v>
      </c>
      <c r="L2379" t="s">
        <v>74</v>
      </c>
      <c r="M2379" t="s">
        <v>73</v>
      </c>
      <c r="N2379" t="s">
        <v>126</v>
      </c>
      <c r="O2379" t="s">
        <v>113</v>
      </c>
      <c r="P2379" t="s">
        <v>816</v>
      </c>
      <c r="Q2379" t="s">
        <v>126</v>
      </c>
      <c r="R2379" t="s">
        <v>2097</v>
      </c>
      <c r="S2379" t="s">
        <v>82</v>
      </c>
      <c r="T2379" t="s">
        <v>1116</v>
      </c>
    </row>
    <row r="2380" spans="1:20" x14ac:dyDescent="0.25">
      <c r="A2380" s="1">
        <v>4938</v>
      </c>
      <c r="B2380" t="s">
        <v>23</v>
      </c>
      <c r="C2380" t="s">
        <v>34</v>
      </c>
      <c r="D2380" t="s">
        <v>61</v>
      </c>
      <c r="E2380" t="s">
        <v>46</v>
      </c>
      <c r="F2380" t="s">
        <v>73</v>
      </c>
      <c r="G2380" t="s">
        <v>99</v>
      </c>
      <c r="H2380" t="s">
        <v>590</v>
      </c>
      <c r="I2380" t="s">
        <v>114</v>
      </c>
      <c r="J2380" t="s">
        <v>88</v>
      </c>
      <c r="K2380" t="s">
        <v>1170</v>
      </c>
      <c r="L2380" t="s">
        <v>74</v>
      </c>
      <c r="M2380" t="s">
        <v>126</v>
      </c>
      <c r="N2380" t="s">
        <v>126</v>
      </c>
      <c r="O2380" t="s">
        <v>92</v>
      </c>
      <c r="P2380" t="s">
        <v>297</v>
      </c>
      <c r="Q2380" t="s">
        <v>74</v>
      </c>
      <c r="R2380" t="s">
        <v>1801</v>
      </c>
      <c r="S2380" t="s">
        <v>106</v>
      </c>
      <c r="T2380" t="s">
        <v>1116</v>
      </c>
    </row>
    <row r="2381" spans="1:20" x14ac:dyDescent="0.25">
      <c r="A2381" s="1">
        <v>4939</v>
      </c>
      <c r="B2381" t="s">
        <v>23</v>
      </c>
      <c r="C2381" t="s">
        <v>35</v>
      </c>
      <c r="D2381" t="s">
        <v>61</v>
      </c>
      <c r="E2381" t="s">
        <v>52</v>
      </c>
      <c r="F2381" t="s">
        <v>74</v>
      </c>
      <c r="G2381" t="s">
        <v>95</v>
      </c>
      <c r="H2381" t="s">
        <v>818</v>
      </c>
      <c r="I2381" t="s">
        <v>98</v>
      </c>
      <c r="J2381" t="s">
        <v>108</v>
      </c>
      <c r="K2381" t="s">
        <v>1267</v>
      </c>
      <c r="L2381" t="s">
        <v>1116</v>
      </c>
      <c r="M2381" t="s">
        <v>73</v>
      </c>
      <c r="N2381" t="s">
        <v>73</v>
      </c>
      <c r="O2381" t="s">
        <v>92</v>
      </c>
      <c r="P2381" t="s">
        <v>575</v>
      </c>
      <c r="Q2381" t="s">
        <v>73</v>
      </c>
      <c r="R2381" t="s">
        <v>1564</v>
      </c>
      <c r="S2381" t="s">
        <v>82</v>
      </c>
      <c r="T2381" t="s">
        <v>76</v>
      </c>
    </row>
    <row r="2382" spans="1:20" x14ac:dyDescent="0.25">
      <c r="A2382" s="1">
        <v>4940</v>
      </c>
      <c r="B2382" t="s">
        <v>23</v>
      </c>
      <c r="C2382" t="s">
        <v>36</v>
      </c>
      <c r="D2382" t="s">
        <v>61</v>
      </c>
      <c r="E2382" t="s">
        <v>66</v>
      </c>
      <c r="F2382" t="s">
        <v>73</v>
      </c>
      <c r="G2382" t="s">
        <v>102</v>
      </c>
      <c r="H2382" t="s">
        <v>538</v>
      </c>
      <c r="I2382" t="s">
        <v>108</v>
      </c>
      <c r="J2382" t="s">
        <v>125</v>
      </c>
      <c r="K2382" t="s">
        <v>1204</v>
      </c>
      <c r="L2382" t="s">
        <v>126</v>
      </c>
      <c r="M2382" t="s">
        <v>73</v>
      </c>
      <c r="N2382" t="s">
        <v>101</v>
      </c>
      <c r="O2382" t="s">
        <v>107</v>
      </c>
      <c r="P2382" t="s">
        <v>846</v>
      </c>
      <c r="Q2382" t="s">
        <v>74</v>
      </c>
      <c r="R2382" t="s">
        <v>2281</v>
      </c>
      <c r="S2382" t="s">
        <v>98</v>
      </c>
      <c r="T2382" t="s">
        <v>87</v>
      </c>
    </row>
    <row r="2383" spans="1:20" x14ac:dyDescent="0.25">
      <c r="A2383" s="1">
        <v>4941</v>
      </c>
      <c r="B2383" t="s">
        <v>23</v>
      </c>
      <c r="C2383" t="s">
        <v>37</v>
      </c>
      <c r="D2383" t="s">
        <v>61</v>
      </c>
      <c r="E2383" t="s">
        <v>59</v>
      </c>
      <c r="F2383" t="s">
        <v>74</v>
      </c>
      <c r="G2383" t="s">
        <v>90</v>
      </c>
      <c r="H2383" t="s">
        <v>555</v>
      </c>
      <c r="I2383" t="s">
        <v>102</v>
      </c>
      <c r="J2383" t="s">
        <v>88</v>
      </c>
      <c r="K2383" t="s">
        <v>1277</v>
      </c>
      <c r="L2383" t="s">
        <v>126</v>
      </c>
      <c r="M2383" t="s">
        <v>73</v>
      </c>
      <c r="N2383" t="s">
        <v>101</v>
      </c>
      <c r="O2383" t="s">
        <v>114</v>
      </c>
      <c r="P2383" t="s">
        <v>919</v>
      </c>
      <c r="Q2383" t="s">
        <v>73</v>
      </c>
      <c r="R2383" t="s">
        <v>1850</v>
      </c>
      <c r="S2383" t="s">
        <v>82</v>
      </c>
      <c r="T2383" t="s">
        <v>101</v>
      </c>
    </row>
    <row r="2384" spans="1:20" x14ac:dyDescent="0.25">
      <c r="A2384" s="1">
        <v>4942</v>
      </c>
      <c r="B2384" t="s">
        <v>23</v>
      </c>
      <c r="C2384" t="s">
        <v>38</v>
      </c>
      <c r="D2384" t="s">
        <v>61</v>
      </c>
      <c r="E2384" t="s">
        <v>72</v>
      </c>
      <c r="F2384" t="s">
        <v>73</v>
      </c>
      <c r="G2384" t="s">
        <v>80</v>
      </c>
      <c r="H2384" t="s">
        <v>711</v>
      </c>
      <c r="I2384" t="s">
        <v>113</v>
      </c>
      <c r="J2384" t="s">
        <v>105</v>
      </c>
      <c r="K2384" t="s">
        <v>1123</v>
      </c>
      <c r="L2384" t="s">
        <v>101</v>
      </c>
      <c r="M2384" t="s">
        <v>73</v>
      </c>
      <c r="N2384" t="s">
        <v>101</v>
      </c>
      <c r="O2384" t="s">
        <v>92</v>
      </c>
      <c r="P2384" t="s">
        <v>585</v>
      </c>
      <c r="Q2384" t="s">
        <v>126</v>
      </c>
      <c r="R2384" t="s">
        <v>753</v>
      </c>
      <c r="S2384" t="s">
        <v>96</v>
      </c>
      <c r="T2384" t="s">
        <v>117</v>
      </c>
    </row>
    <row r="2385" spans="1:20" x14ac:dyDescent="0.25">
      <c r="A2385" s="1">
        <v>4943</v>
      </c>
      <c r="B2385" t="s">
        <v>23</v>
      </c>
      <c r="C2385" t="s">
        <v>39</v>
      </c>
      <c r="D2385" t="s">
        <v>61</v>
      </c>
      <c r="E2385" t="s">
        <v>66</v>
      </c>
      <c r="F2385" t="s">
        <v>74</v>
      </c>
      <c r="G2385" t="s">
        <v>93</v>
      </c>
      <c r="H2385" t="s">
        <v>148</v>
      </c>
      <c r="I2385" t="s">
        <v>102</v>
      </c>
      <c r="J2385" t="s">
        <v>104</v>
      </c>
      <c r="K2385" t="s">
        <v>1236</v>
      </c>
      <c r="L2385" t="s">
        <v>74</v>
      </c>
      <c r="M2385" t="s">
        <v>73</v>
      </c>
      <c r="N2385" t="s">
        <v>74</v>
      </c>
      <c r="O2385" t="s">
        <v>95</v>
      </c>
      <c r="P2385" t="s">
        <v>1018</v>
      </c>
      <c r="Q2385" t="s">
        <v>101</v>
      </c>
      <c r="R2385" t="s">
        <v>2003</v>
      </c>
      <c r="S2385" t="s">
        <v>106</v>
      </c>
      <c r="T2385" t="s">
        <v>1116</v>
      </c>
    </row>
    <row r="2386" spans="1:20" x14ac:dyDescent="0.25">
      <c r="A2386" s="1">
        <v>4944</v>
      </c>
      <c r="B2386" t="s">
        <v>23</v>
      </c>
      <c r="C2386" t="s">
        <v>24</v>
      </c>
      <c r="D2386" t="s">
        <v>62</v>
      </c>
      <c r="E2386" t="s">
        <v>44</v>
      </c>
      <c r="F2386" t="s">
        <v>74</v>
      </c>
      <c r="G2386" t="s">
        <v>75</v>
      </c>
      <c r="H2386" t="s">
        <v>769</v>
      </c>
      <c r="I2386" t="s">
        <v>77</v>
      </c>
      <c r="J2386" t="s">
        <v>97</v>
      </c>
      <c r="K2386" t="s">
        <v>1282</v>
      </c>
      <c r="L2386" t="s">
        <v>74</v>
      </c>
      <c r="M2386" t="s">
        <v>126</v>
      </c>
      <c r="N2386" t="s">
        <v>74</v>
      </c>
      <c r="O2386" t="s">
        <v>114</v>
      </c>
      <c r="P2386" t="s">
        <v>1047</v>
      </c>
      <c r="Q2386" t="s">
        <v>74</v>
      </c>
      <c r="R2386" t="s">
        <v>1945</v>
      </c>
      <c r="S2386" t="s">
        <v>78</v>
      </c>
      <c r="T2386" t="s">
        <v>131</v>
      </c>
    </row>
    <row r="2387" spans="1:20" x14ac:dyDescent="0.25">
      <c r="A2387" s="1">
        <v>4945</v>
      </c>
      <c r="B2387" t="s">
        <v>23</v>
      </c>
      <c r="C2387" t="s">
        <v>25</v>
      </c>
      <c r="D2387" t="s">
        <v>62</v>
      </c>
      <c r="E2387" t="s">
        <v>48</v>
      </c>
      <c r="F2387" t="s">
        <v>74</v>
      </c>
      <c r="G2387" t="s">
        <v>102</v>
      </c>
      <c r="H2387" t="s">
        <v>336</v>
      </c>
      <c r="I2387" t="s">
        <v>99</v>
      </c>
      <c r="J2387" t="s">
        <v>80</v>
      </c>
      <c r="K2387" t="s">
        <v>1184</v>
      </c>
      <c r="L2387" t="s">
        <v>74</v>
      </c>
      <c r="M2387" t="s">
        <v>74</v>
      </c>
      <c r="N2387" t="s">
        <v>101</v>
      </c>
      <c r="O2387" t="s">
        <v>98</v>
      </c>
      <c r="P2387" t="s">
        <v>335</v>
      </c>
      <c r="Q2387" t="s">
        <v>74</v>
      </c>
      <c r="R2387" t="s">
        <v>1459</v>
      </c>
      <c r="S2387" t="s">
        <v>82</v>
      </c>
      <c r="T2387" t="s">
        <v>1116</v>
      </c>
    </row>
    <row r="2388" spans="1:20" x14ac:dyDescent="0.25">
      <c r="A2388" s="1">
        <v>4946</v>
      </c>
      <c r="B2388" t="s">
        <v>23</v>
      </c>
      <c r="C2388" t="s">
        <v>26</v>
      </c>
      <c r="D2388" t="s">
        <v>62</v>
      </c>
      <c r="E2388" t="s">
        <v>63</v>
      </c>
      <c r="F2388" t="s">
        <v>73</v>
      </c>
      <c r="G2388" t="s">
        <v>79</v>
      </c>
      <c r="H2388" t="s">
        <v>208</v>
      </c>
      <c r="I2388" t="s">
        <v>79</v>
      </c>
      <c r="J2388" t="s">
        <v>110</v>
      </c>
      <c r="K2388" t="s">
        <v>1202</v>
      </c>
      <c r="L2388" t="s">
        <v>126</v>
      </c>
      <c r="M2388" t="s">
        <v>74</v>
      </c>
      <c r="N2388" t="s">
        <v>74</v>
      </c>
      <c r="O2388" t="s">
        <v>86</v>
      </c>
      <c r="P2388" t="s">
        <v>927</v>
      </c>
      <c r="Q2388" t="s">
        <v>126</v>
      </c>
      <c r="R2388" t="s">
        <v>1934</v>
      </c>
      <c r="S2388" t="s">
        <v>106</v>
      </c>
      <c r="T2388" t="s">
        <v>83</v>
      </c>
    </row>
    <row r="2389" spans="1:20" x14ac:dyDescent="0.25">
      <c r="A2389" s="1">
        <v>4947</v>
      </c>
      <c r="B2389" t="s">
        <v>23</v>
      </c>
      <c r="C2389" t="s">
        <v>28</v>
      </c>
      <c r="D2389" t="s">
        <v>62</v>
      </c>
      <c r="E2389" t="s">
        <v>66</v>
      </c>
      <c r="F2389" t="s">
        <v>73</v>
      </c>
      <c r="G2389" t="s">
        <v>95</v>
      </c>
      <c r="H2389" t="s">
        <v>349</v>
      </c>
      <c r="I2389" t="s">
        <v>75</v>
      </c>
      <c r="J2389" t="s">
        <v>113</v>
      </c>
      <c r="K2389" t="s">
        <v>1294</v>
      </c>
      <c r="L2389" t="s">
        <v>74</v>
      </c>
      <c r="M2389" t="s">
        <v>73</v>
      </c>
      <c r="N2389" t="s">
        <v>74</v>
      </c>
      <c r="O2389" t="s">
        <v>113</v>
      </c>
      <c r="P2389" t="s">
        <v>718</v>
      </c>
      <c r="Q2389" t="s">
        <v>74</v>
      </c>
      <c r="R2389" t="s">
        <v>1535</v>
      </c>
      <c r="S2389" t="s">
        <v>82</v>
      </c>
      <c r="T2389" t="s">
        <v>131</v>
      </c>
    </row>
    <row r="2390" spans="1:20" x14ac:dyDescent="0.25">
      <c r="A2390" s="1">
        <v>4948</v>
      </c>
      <c r="B2390" t="s">
        <v>23</v>
      </c>
      <c r="C2390" t="s">
        <v>40</v>
      </c>
      <c r="D2390" t="s">
        <v>62</v>
      </c>
      <c r="E2390" t="s">
        <v>49</v>
      </c>
      <c r="F2390" t="s">
        <v>74</v>
      </c>
      <c r="G2390" t="s">
        <v>103</v>
      </c>
      <c r="H2390" t="s">
        <v>678</v>
      </c>
      <c r="I2390" t="s">
        <v>94</v>
      </c>
      <c r="J2390" t="s">
        <v>104</v>
      </c>
      <c r="K2390" t="s">
        <v>1170</v>
      </c>
      <c r="L2390" t="s">
        <v>73</v>
      </c>
      <c r="M2390" t="s">
        <v>73</v>
      </c>
      <c r="N2390" t="s">
        <v>74</v>
      </c>
      <c r="O2390" t="s">
        <v>93</v>
      </c>
      <c r="P2390" t="s">
        <v>713</v>
      </c>
      <c r="Q2390" t="s">
        <v>126</v>
      </c>
      <c r="R2390" t="s">
        <v>2025</v>
      </c>
      <c r="S2390" t="s">
        <v>75</v>
      </c>
      <c r="T2390" t="s">
        <v>78</v>
      </c>
    </row>
    <row r="2391" spans="1:20" x14ac:dyDescent="0.25">
      <c r="A2391" s="1">
        <v>4949</v>
      </c>
      <c r="B2391" t="s">
        <v>23</v>
      </c>
      <c r="C2391" t="s">
        <v>29</v>
      </c>
      <c r="D2391" t="s">
        <v>62</v>
      </c>
      <c r="E2391" t="s">
        <v>63</v>
      </c>
      <c r="F2391" t="s">
        <v>74</v>
      </c>
      <c r="G2391" t="s">
        <v>108</v>
      </c>
      <c r="H2391" t="s">
        <v>275</v>
      </c>
      <c r="I2391" t="s">
        <v>95</v>
      </c>
      <c r="J2391" t="s">
        <v>110</v>
      </c>
      <c r="K2391" t="s">
        <v>1248</v>
      </c>
      <c r="L2391" t="s">
        <v>74</v>
      </c>
      <c r="M2391" t="s">
        <v>74</v>
      </c>
      <c r="N2391" t="s">
        <v>73</v>
      </c>
      <c r="O2391" t="s">
        <v>93</v>
      </c>
      <c r="P2391" t="s">
        <v>861</v>
      </c>
      <c r="Q2391" t="s">
        <v>101</v>
      </c>
      <c r="R2391" t="s">
        <v>2279</v>
      </c>
      <c r="S2391" t="s">
        <v>89</v>
      </c>
      <c r="T2391" t="s">
        <v>76</v>
      </c>
    </row>
    <row r="2392" spans="1:20" x14ac:dyDescent="0.25">
      <c r="A2392" s="1">
        <v>4950</v>
      </c>
      <c r="B2392" t="s">
        <v>23</v>
      </c>
      <c r="C2392" t="s">
        <v>30</v>
      </c>
      <c r="D2392" t="s">
        <v>62</v>
      </c>
      <c r="E2392" t="s">
        <v>55</v>
      </c>
      <c r="F2392" t="s">
        <v>73</v>
      </c>
      <c r="G2392" t="s">
        <v>113</v>
      </c>
      <c r="H2392" t="s">
        <v>1093</v>
      </c>
      <c r="I2392" t="s">
        <v>103</v>
      </c>
      <c r="J2392" t="s">
        <v>93</v>
      </c>
      <c r="K2392" t="s">
        <v>1148</v>
      </c>
      <c r="L2392" t="s">
        <v>101</v>
      </c>
      <c r="M2392" t="s">
        <v>73</v>
      </c>
      <c r="N2392" t="s">
        <v>126</v>
      </c>
      <c r="O2392" t="s">
        <v>93</v>
      </c>
      <c r="P2392" t="s">
        <v>885</v>
      </c>
      <c r="Q2392" t="s">
        <v>73</v>
      </c>
      <c r="R2392" t="s">
        <v>1673</v>
      </c>
      <c r="S2392" t="s">
        <v>75</v>
      </c>
      <c r="T2392" t="s">
        <v>117</v>
      </c>
    </row>
    <row r="2393" spans="1:20" x14ac:dyDescent="0.25">
      <c r="A2393" s="1">
        <v>4951</v>
      </c>
      <c r="B2393" t="s">
        <v>23</v>
      </c>
      <c r="C2393" t="s">
        <v>31</v>
      </c>
      <c r="D2393" t="s">
        <v>62</v>
      </c>
      <c r="E2393" t="s">
        <v>59</v>
      </c>
      <c r="F2393" t="s">
        <v>73</v>
      </c>
      <c r="G2393" t="s">
        <v>92</v>
      </c>
      <c r="H2393" t="s">
        <v>623</v>
      </c>
      <c r="I2393" t="s">
        <v>77</v>
      </c>
      <c r="J2393" t="s">
        <v>111</v>
      </c>
      <c r="K2393" t="s">
        <v>1117</v>
      </c>
      <c r="L2393" t="s">
        <v>101</v>
      </c>
      <c r="M2393" t="s">
        <v>73</v>
      </c>
      <c r="N2393" t="s">
        <v>1116</v>
      </c>
      <c r="O2393" t="s">
        <v>77</v>
      </c>
      <c r="P2393" t="s">
        <v>125</v>
      </c>
      <c r="Q2393" t="s">
        <v>73</v>
      </c>
      <c r="R2393" t="s">
        <v>1797</v>
      </c>
      <c r="S2393" t="s">
        <v>85</v>
      </c>
      <c r="T2393" t="s">
        <v>83</v>
      </c>
    </row>
    <row r="2394" spans="1:20" x14ac:dyDescent="0.25">
      <c r="A2394" s="1">
        <v>4952</v>
      </c>
      <c r="B2394" t="s">
        <v>23</v>
      </c>
      <c r="C2394" t="s">
        <v>32</v>
      </c>
      <c r="D2394" t="s">
        <v>62</v>
      </c>
      <c r="E2394" t="s">
        <v>61</v>
      </c>
      <c r="F2394" t="s">
        <v>74</v>
      </c>
      <c r="G2394" t="s">
        <v>86</v>
      </c>
      <c r="H2394" t="s">
        <v>743</v>
      </c>
      <c r="I2394" t="s">
        <v>92</v>
      </c>
      <c r="J2394" t="s">
        <v>104</v>
      </c>
      <c r="K2394" t="s">
        <v>1188</v>
      </c>
      <c r="L2394" t="s">
        <v>1116</v>
      </c>
      <c r="M2394" t="s">
        <v>73</v>
      </c>
      <c r="N2394" t="s">
        <v>83</v>
      </c>
      <c r="O2394" t="s">
        <v>75</v>
      </c>
      <c r="P2394" t="s">
        <v>102</v>
      </c>
      <c r="Q2394" t="s">
        <v>73</v>
      </c>
      <c r="R2394" t="s">
        <v>2093</v>
      </c>
      <c r="S2394" t="s">
        <v>81</v>
      </c>
      <c r="T2394" t="s">
        <v>117</v>
      </c>
    </row>
    <row r="2395" spans="1:20" x14ac:dyDescent="0.25">
      <c r="A2395" s="1">
        <v>4953</v>
      </c>
      <c r="B2395" t="s">
        <v>23</v>
      </c>
      <c r="C2395" t="s">
        <v>33</v>
      </c>
      <c r="D2395" t="s">
        <v>62</v>
      </c>
      <c r="E2395" t="s">
        <v>72</v>
      </c>
      <c r="F2395" t="s">
        <v>73</v>
      </c>
      <c r="G2395" t="s">
        <v>75</v>
      </c>
      <c r="H2395" t="s">
        <v>810</v>
      </c>
      <c r="I2395" t="s">
        <v>99</v>
      </c>
      <c r="J2395" t="s">
        <v>80</v>
      </c>
      <c r="K2395" t="s">
        <v>1225</v>
      </c>
      <c r="L2395" t="s">
        <v>126</v>
      </c>
      <c r="M2395" t="s">
        <v>74</v>
      </c>
      <c r="N2395" t="s">
        <v>83</v>
      </c>
      <c r="O2395" t="s">
        <v>90</v>
      </c>
      <c r="P2395" t="s">
        <v>128</v>
      </c>
      <c r="Q2395" t="s">
        <v>73</v>
      </c>
      <c r="R2395" t="s">
        <v>1487</v>
      </c>
      <c r="S2395" t="s">
        <v>89</v>
      </c>
      <c r="T2395" t="s">
        <v>83</v>
      </c>
    </row>
    <row r="2396" spans="1:20" x14ac:dyDescent="0.25">
      <c r="A2396" s="1">
        <v>4954</v>
      </c>
      <c r="B2396" t="s">
        <v>23</v>
      </c>
      <c r="C2396" t="s">
        <v>34</v>
      </c>
      <c r="D2396" t="s">
        <v>62</v>
      </c>
      <c r="E2396" t="s">
        <v>65</v>
      </c>
      <c r="F2396" t="s">
        <v>74</v>
      </c>
      <c r="G2396" t="s">
        <v>101</v>
      </c>
      <c r="H2396" t="s">
        <v>484</v>
      </c>
      <c r="I2396" t="s">
        <v>99</v>
      </c>
      <c r="J2396" t="s">
        <v>93</v>
      </c>
      <c r="K2396" t="s">
        <v>824</v>
      </c>
      <c r="L2396" t="s">
        <v>73</v>
      </c>
      <c r="M2396" t="s">
        <v>74</v>
      </c>
      <c r="N2396" t="s">
        <v>74</v>
      </c>
      <c r="O2396" t="s">
        <v>103</v>
      </c>
      <c r="P2396" t="s">
        <v>927</v>
      </c>
      <c r="Q2396" t="s">
        <v>73</v>
      </c>
      <c r="R2396" t="s">
        <v>134</v>
      </c>
      <c r="S2396" t="s">
        <v>106</v>
      </c>
      <c r="T2396" t="s">
        <v>131</v>
      </c>
    </row>
    <row r="2397" spans="1:20" x14ac:dyDescent="0.25">
      <c r="A2397" s="1">
        <v>4955</v>
      </c>
      <c r="B2397" t="s">
        <v>23</v>
      </c>
      <c r="C2397" t="s">
        <v>35</v>
      </c>
      <c r="D2397" t="s">
        <v>62</v>
      </c>
      <c r="E2397" t="s">
        <v>47</v>
      </c>
      <c r="F2397" t="s">
        <v>73</v>
      </c>
      <c r="G2397" t="s">
        <v>103</v>
      </c>
      <c r="H2397" t="s">
        <v>230</v>
      </c>
      <c r="I2397" t="s">
        <v>103</v>
      </c>
      <c r="J2397" t="s">
        <v>97</v>
      </c>
      <c r="K2397" t="s">
        <v>1143</v>
      </c>
      <c r="L2397" t="s">
        <v>74</v>
      </c>
      <c r="M2397" t="s">
        <v>73</v>
      </c>
      <c r="N2397" t="s">
        <v>74</v>
      </c>
      <c r="O2397" t="s">
        <v>114</v>
      </c>
      <c r="P2397" t="s">
        <v>109</v>
      </c>
      <c r="Q2397" t="s">
        <v>74</v>
      </c>
      <c r="R2397" t="s">
        <v>1973</v>
      </c>
      <c r="S2397" t="s">
        <v>96</v>
      </c>
      <c r="T2397" t="s">
        <v>131</v>
      </c>
    </row>
    <row r="2398" spans="1:20" x14ac:dyDescent="0.25">
      <c r="A2398" s="1">
        <v>4956</v>
      </c>
      <c r="B2398" t="s">
        <v>23</v>
      </c>
      <c r="C2398" t="s">
        <v>36</v>
      </c>
      <c r="D2398" t="s">
        <v>62</v>
      </c>
      <c r="E2398" t="s">
        <v>59</v>
      </c>
      <c r="F2398" t="s">
        <v>74</v>
      </c>
      <c r="G2398" t="s">
        <v>98</v>
      </c>
      <c r="H2398" t="s">
        <v>195</v>
      </c>
      <c r="I2398" t="s">
        <v>98</v>
      </c>
      <c r="J2398" t="s">
        <v>97</v>
      </c>
      <c r="K2398" t="s">
        <v>1154</v>
      </c>
      <c r="L2398" t="s">
        <v>73</v>
      </c>
      <c r="M2398" t="s">
        <v>74</v>
      </c>
      <c r="N2398" t="s">
        <v>126</v>
      </c>
      <c r="O2398" t="s">
        <v>92</v>
      </c>
      <c r="P2398" t="s">
        <v>919</v>
      </c>
      <c r="Q2398" t="s">
        <v>73</v>
      </c>
      <c r="R2398" t="s">
        <v>1424</v>
      </c>
      <c r="S2398" t="s">
        <v>82</v>
      </c>
      <c r="T2398" t="s">
        <v>1116</v>
      </c>
    </row>
    <row r="2399" spans="1:20" x14ac:dyDescent="0.25">
      <c r="A2399" s="1">
        <v>4957</v>
      </c>
      <c r="B2399" t="s">
        <v>23</v>
      </c>
      <c r="C2399" t="s">
        <v>37</v>
      </c>
      <c r="D2399" t="s">
        <v>62</v>
      </c>
      <c r="E2399" t="s">
        <v>43</v>
      </c>
      <c r="F2399" t="s">
        <v>73</v>
      </c>
      <c r="G2399" t="s">
        <v>112</v>
      </c>
      <c r="H2399" t="s">
        <v>610</v>
      </c>
      <c r="I2399" t="s">
        <v>106</v>
      </c>
      <c r="J2399" t="s">
        <v>77</v>
      </c>
      <c r="K2399" t="s">
        <v>1301</v>
      </c>
      <c r="L2399" t="s">
        <v>131</v>
      </c>
      <c r="M2399" t="s">
        <v>73</v>
      </c>
      <c r="N2399" t="s">
        <v>74</v>
      </c>
      <c r="O2399" t="s">
        <v>93</v>
      </c>
      <c r="P2399" t="s">
        <v>1174</v>
      </c>
      <c r="Q2399" t="s">
        <v>74</v>
      </c>
      <c r="R2399" t="s">
        <v>1620</v>
      </c>
      <c r="S2399" t="s">
        <v>117</v>
      </c>
      <c r="T2399" t="s">
        <v>126</v>
      </c>
    </row>
    <row r="2400" spans="1:20" x14ac:dyDescent="0.25">
      <c r="A2400" s="1">
        <v>4958</v>
      </c>
      <c r="B2400" t="s">
        <v>23</v>
      </c>
      <c r="C2400" t="s">
        <v>38</v>
      </c>
      <c r="D2400" t="s">
        <v>62</v>
      </c>
      <c r="E2400" t="s">
        <v>67</v>
      </c>
      <c r="F2400" t="s">
        <v>74</v>
      </c>
      <c r="G2400" t="s">
        <v>78</v>
      </c>
      <c r="H2400" t="s">
        <v>828</v>
      </c>
      <c r="I2400" t="s">
        <v>114</v>
      </c>
      <c r="J2400" t="s">
        <v>97</v>
      </c>
      <c r="K2400" t="s">
        <v>1180</v>
      </c>
      <c r="L2400" t="s">
        <v>74</v>
      </c>
      <c r="M2400" t="s">
        <v>126</v>
      </c>
      <c r="N2400" t="s">
        <v>1116</v>
      </c>
      <c r="O2400" t="s">
        <v>114</v>
      </c>
      <c r="P2400" t="s">
        <v>829</v>
      </c>
      <c r="Q2400" t="s">
        <v>73</v>
      </c>
      <c r="R2400" t="s">
        <v>1907</v>
      </c>
      <c r="S2400" t="s">
        <v>96</v>
      </c>
      <c r="T2400" t="s">
        <v>101</v>
      </c>
    </row>
    <row r="2401" spans="1:20" x14ac:dyDescent="0.25">
      <c r="A2401" s="1">
        <v>4959</v>
      </c>
      <c r="B2401" t="s">
        <v>23</v>
      </c>
      <c r="C2401" t="s">
        <v>39</v>
      </c>
      <c r="D2401" t="s">
        <v>62</v>
      </c>
      <c r="E2401" t="s">
        <v>44</v>
      </c>
      <c r="F2401" t="s">
        <v>73</v>
      </c>
      <c r="G2401" t="s">
        <v>83</v>
      </c>
      <c r="H2401" t="s">
        <v>359</v>
      </c>
      <c r="I2401" t="s">
        <v>98</v>
      </c>
      <c r="J2401" t="s">
        <v>104</v>
      </c>
      <c r="K2401" t="s">
        <v>1185</v>
      </c>
      <c r="L2401" t="s">
        <v>73</v>
      </c>
      <c r="M2401" t="s">
        <v>126</v>
      </c>
      <c r="N2401" t="s">
        <v>74</v>
      </c>
      <c r="O2401" t="s">
        <v>90</v>
      </c>
      <c r="P2401" t="s">
        <v>695</v>
      </c>
      <c r="Q2401" t="s">
        <v>73</v>
      </c>
      <c r="R2401" t="s">
        <v>1738</v>
      </c>
      <c r="S2401" t="s">
        <v>96</v>
      </c>
      <c r="T2401" t="s">
        <v>1116</v>
      </c>
    </row>
    <row r="2402" spans="1:20" x14ac:dyDescent="0.25">
      <c r="A2402" s="1">
        <v>4960</v>
      </c>
      <c r="B2402" t="s">
        <v>23</v>
      </c>
      <c r="C2402" t="s">
        <v>24</v>
      </c>
      <c r="D2402" t="s">
        <v>63</v>
      </c>
      <c r="E2402" t="s">
        <v>67</v>
      </c>
      <c r="F2402" t="s">
        <v>74</v>
      </c>
      <c r="G2402" t="s">
        <v>101</v>
      </c>
      <c r="H2402" t="s">
        <v>536</v>
      </c>
      <c r="I2402" t="s">
        <v>86</v>
      </c>
      <c r="J2402" t="s">
        <v>129</v>
      </c>
      <c r="K2402" t="s">
        <v>1235</v>
      </c>
      <c r="L2402" t="s">
        <v>73</v>
      </c>
      <c r="M2402" t="s">
        <v>74</v>
      </c>
      <c r="N2402" t="s">
        <v>74</v>
      </c>
      <c r="O2402" t="s">
        <v>82</v>
      </c>
      <c r="P2402" t="s">
        <v>107</v>
      </c>
      <c r="Q2402" t="s">
        <v>73</v>
      </c>
      <c r="R2402" t="s">
        <v>1643</v>
      </c>
      <c r="S2402" t="s">
        <v>85</v>
      </c>
      <c r="T2402" t="s">
        <v>101</v>
      </c>
    </row>
    <row r="2403" spans="1:20" x14ac:dyDescent="0.25">
      <c r="A2403" s="1">
        <v>4961</v>
      </c>
      <c r="B2403" t="s">
        <v>23</v>
      </c>
      <c r="C2403" t="s">
        <v>25</v>
      </c>
      <c r="D2403" t="s">
        <v>63</v>
      </c>
      <c r="E2403" t="s">
        <v>59</v>
      </c>
      <c r="F2403" t="s">
        <v>73</v>
      </c>
      <c r="G2403" t="s">
        <v>73</v>
      </c>
      <c r="H2403" t="s">
        <v>1110</v>
      </c>
      <c r="I2403" t="s">
        <v>81</v>
      </c>
      <c r="J2403" t="s">
        <v>91</v>
      </c>
      <c r="K2403" t="s">
        <v>899</v>
      </c>
      <c r="L2403" t="s">
        <v>73</v>
      </c>
      <c r="M2403" t="s">
        <v>1116</v>
      </c>
      <c r="N2403" t="s">
        <v>76</v>
      </c>
      <c r="O2403" t="s">
        <v>106</v>
      </c>
      <c r="P2403" t="s">
        <v>112</v>
      </c>
      <c r="Q2403" t="s">
        <v>73</v>
      </c>
      <c r="R2403" t="s">
        <v>856</v>
      </c>
      <c r="S2403" t="s">
        <v>106</v>
      </c>
      <c r="T2403" t="s">
        <v>126</v>
      </c>
    </row>
    <row r="2404" spans="1:20" x14ac:dyDescent="0.25">
      <c r="A2404" s="1">
        <v>4962</v>
      </c>
      <c r="B2404" t="s">
        <v>23</v>
      </c>
      <c r="C2404" t="s">
        <v>26</v>
      </c>
      <c r="D2404" t="s">
        <v>63</v>
      </c>
      <c r="E2404" t="s">
        <v>62</v>
      </c>
      <c r="F2404" t="s">
        <v>74</v>
      </c>
      <c r="G2404" t="s">
        <v>96</v>
      </c>
      <c r="H2404" t="s">
        <v>253</v>
      </c>
      <c r="I2404" t="s">
        <v>85</v>
      </c>
      <c r="J2404" t="s">
        <v>103</v>
      </c>
      <c r="K2404" t="s">
        <v>537</v>
      </c>
      <c r="L2404" t="s">
        <v>73</v>
      </c>
      <c r="M2404" t="s">
        <v>74</v>
      </c>
      <c r="N2404" t="s">
        <v>131</v>
      </c>
      <c r="O2404" t="s">
        <v>90</v>
      </c>
      <c r="P2404" t="s">
        <v>111</v>
      </c>
      <c r="Q2404" t="s">
        <v>73</v>
      </c>
      <c r="R2404" t="s">
        <v>1976</v>
      </c>
      <c r="S2404" t="s">
        <v>85</v>
      </c>
      <c r="T2404" t="s">
        <v>73</v>
      </c>
    </row>
    <row r="2405" spans="1:20" x14ac:dyDescent="0.25">
      <c r="A2405" s="1">
        <v>4963</v>
      </c>
      <c r="B2405" t="s">
        <v>23</v>
      </c>
      <c r="C2405" t="s">
        <v>27</v>
      </c>
      <c r="D2405" t="s">
        <v>63</v>
      </c>
      <c r="E2405" t="s">
        <v>44</v>
      </c>
      <c r="F2405" t="s">
        <v>73</v>
      </c>
      <c r="G2405" t="s">
        <v>78</v>
      </c>
      <c r="H2405" t="s">
        <v>1100</v>
      </c>
      <c r="I2405" t="s">
        <v>103</v>
      </c>
      <c r="J2405" t="s">
        <v>109</v>
      </c>
      <c r="K2405" t="s">
        <v>1154</v>
      </c>
      <c r="L2405" t="s">
        <v>73</v>
      </c>
      <c r="M2405" t="s">
        <v>1116</v>
      </c>
      <c r="N2405" t="s">
        <v>131</v>
      </c>
      <c r="O2405" t="s">
        <v>103</v>
      </c>
      <c r="P2405" t="s">
        <v>877</v>
      </c>
      <c r="Q2405" t="s">
        <v>74</v>
      </c>
      <c r="R2405" t="s">
        <v>1538</v>
      </c>
      <c r="S2405" t="s">
        <v>82</v>
      </c>
      <c r="T2405" t="s">
        <v>126</v>
      </c>
    </row>
    <row r="2406" spans="1:20" x14ac:dyDescent="0.25">
      <c r="A2406" s="1">
        <v>4964</v>
      </c>
      <c r="B2406" t="s">
        <v>23</v>
      </c>
      <c r="C2406" t="s">
        <v>28</v>
      </c>
      <c r="D2406" t="s">
        <v>63</v>
      </c>
      <c r="E2406" t="s">
        <v>72</v>
      </c>
      <c r="F2406" t="s">
        <v>73</v>
      </c>
      <c r="G2406" t="s">
        <v>76</v>
      </c>
      <c r="H2406" t="s">
        <v>614</v>
      </c>
      <c r="I2406" t="s">
        <v>81</v>
      </c>
      <c r="J2406" t="s">
        <v>86</v>
      </c>
      <c r="K2406" t="s">
        <v>447</v>
      </c>
      <c r="L2406" t="s">
        <v>73</v>
      </c>
      <c r="M2406" t="s">
        <v>74</v>
      </c>
      <c r="N2406" t="s">
        <v>83</v>
      </c>
      <c r="O2406" t="s">
        <v>90</v>
      </c>
      <c r="P2406" t="s">
        <v>1349</v>
      </c>
      <c r="Q2406" t="s">
        <v>74</v>
      </c>
      <c r="R2406" t="s">
        <v>2141</v>
      </c>
      <c r="S2406" t="s">
        <v>116</v>
      </c>
      <c r="T2406" t="s">
        <v>74</v>
      </c>
    </row>
    <row r="2407" spans="1:20" x14ac:dyDescent="0.25">
      <c r="A2407" s="1">
        <v>4965</v>
      </c>
      <c r="B2407" t="s">
        <v>23</v>
      </c>
      <c r="C2407" t="s">
        <v>40</v>
      </c>
      <c r="D2407" t="s">
        <v>63</v>
      </c>
      <c r="E2407" t="s">
        <v>61</v>
      </c>
      <c r="F2407" t="s">
        <v>74</v>
      </c>
      <c r="G2407" t="s">
        <v>96</v>
      </c>
      <c r="H2407" t="s">
        <v>923</v>
      </c>
      <c r="I2407" t="s">
        <v>106</v>
      </c>
      <c r="J2407" t="s">
        <v>95</v>
      </c>
      <c r="K2407" t="s">
        <v>1265</v>
      </c>
      <c r="L2407" t="s">
        <v>74</v>
      </c>
      <c r="M2407" t="s">
        <v>101</v>
      </c>
      <c r="N2407" t="s">
        <v>74</v>
      </c>
      <c r="O2407" t="s">
        <v>89</v>
      </c>
      <c r="P2407" t="s">
        <v>123</v>
      </c>
      <c r="Q2407" t="s">
        <v>73</v>
      </c>
      <c r="R2407" t="s">
        <v>2187</v>
      </c>
      <c r="S2407" t="s">
        <v>78</v>
      </c>
      <c r="T2407" t="s">
        <v>126</v>
      </c>
    </row>
    <row r="2408" spans="1:20" x14ac:dyDescent="0.25">
      <c r="A2408" s="1">
        <v>4966</v>
      </c>
      <c r="B2408" t="s">
        <v>23</v>
      </c>
      <c r="C2408" t="s">
        <v>29</v>
      </c>
      <c r="D2408" t="s">
        <v>63</v>
      </c>
      <c r="E2408" t="s">
        <v>62</v>
      </c>
      <c r="F2408" t="s">
        <v>73</v>
      </c>
      <c r="G2408" t="s">
        <v>73</v>
      </c>
      <c r="H2408" t="s">
        <v>1111</v>
      </c>
      <c r="I2408" t="s">
        <v>116</v>
      </c>
      <c r="J2408" t="s">
        <v>107</v>
      </c>
      <c r="K2408" t="s">
        <v>695</v>
      </c>
      <c r="L2408" t="s">
        <v>73</v>
      </c>
      <c r="M2408" t="s">
        <v>1116</v>
      </c>
      <c r="N2408" t="s">
        <v>74</v>
      </c>
      <c r="O2408" t="s">
        <v>90</v>
      </c>
      <c r="P2408" t="s">
        <v>540</v>
      </c>
      <c r="Q2408" t="s">
        <v>73</v>
      </c>
      <c r="R2408" t="s">
        <v>2278</v>
      </c>
      <c r="S2408" t="s">
        <v>116</v>
      </c>
      <c r="T2408" t="s">
        <v>126</v>
      </c>
    </row>
    <row r="2409" spans="1:20" x14ac:dyDescent="0.25">
      <c r="A2409" s="1">
        <v>4967</v>
      </c>
      <c r="B2409" t="s">
        <v>23</v>
      </c>
      <c r="C2409" t="s">
        <v>30</v>
      </c>
      <c r="D2409" t="s">
        <v>63</v>
      </c>
      <c r="E2409" t="s">
        <v>48</v>
      </c>
      <c r="F2409" t="s">
        <v>74</v>
      </c>
      <c r="G2409" t="s">
        <v>82</v>
      </c>
      <c r="H2409" t="s">
        <v>497</v>
      </c>
      <c r="I2409" t="s">
        <v>90</v>
      </c>
      <c r="J2409" t="s">
        <v>95</v>
      </c>
      <c r="K2409" t="s">
        <v>782</v>
      </c>
      <c r="L2409" t="s">
        <v>74</v>
      </c>
      <c r="M2409" t="s">
        <v>74</v>
      </c>
      <c r="N2409" t="s">
        <v>131</v>
      </c>
      <c r="O2409" t="s">
        <v>103</v>
      </c>
      <c r="P2409" t="s">
        <v>1164</v>
      </c>
      <c r="Q2409" t="s">
        <v>73</v>
      </c>
      <c r="R2409" t="s">
        <v>1988</v>
      </c>
      <c r="S2409" t="s">
        <v>85</v>
      </c>
      <c r="T2409" t="s">
        <v>101</v>
      </c>
    </row>
    <row r="2410" spans="1:20" x14ac:dyDescent="0.25">
      <c r="A2410" s="1">
        <v>4968</v>
      </c>
      <c r="B2410" t="s">
        <v>23</v>
      </c>
      <c r="C2410" t="s">
        <v>31</v>
      </c>
      <c r="D2410" t="s">
        <v>63</v>
      </c>
      <c r="E2410" t="s">
        <v>43</v>
      </c>
      <c r="F2410" t="s">
        <v>73</v>
      </c>
      <c r="G2410" t="s">
        <v>97</v>
      </c>
      <c r="H2410" t="s">
        <v>628</v>
      </c>
      <c r="I2410" t="s">
        <v>75</v>
      </c>
      <c r="J2410" t="s">
        <v>102</v>
      </c>
      <c r="K2410" t="s">
        <v>1259</v>
      </c>
      <c r="L2410" t="s">
        <v>74</v>
      </c>
      <c r="M2410" t="s">
        <v>73</v>
      </c>
      <c r="N2410" t="s">
        <v>74</v>
      </c>
      <c r="O2410" t="s">
        <v>88</v>
      </c>
      <c r="P2410" t="s">
        <v>1284</v>
      </c>
      <c r="Q2410" t="s">
        <v>101</v>
      </c>
      <c r="R2410" t="s">
        <v>1544</v>
      </c>
      <c r="S2410" t="s">
        <v>78</v>
      </c>
      <c r="T2410" t="s">
        <v>131</v>
      </c>
    </row>
    <row r="2411" spans="1:20" x14ac:dyDescent="0.25">
      <c r="A2411" s="1">
        <v>4969</v>
      </c>
      <c r="B2411" t="s">
        <v>23</v>
      </c>
      <c r="C2411" t="s">
        <v>33</v>
      </c>
      <c r="D2411" t="s">
        <v>63</v>
      </c>
      <c r="E2411" t="s">
        <v>66</v>
      </c>
      <c r="F2411" t="s">
        <v>73</v>
      </c>
      <c r="G2411" t="s">
        <v>78</v>
      </c>
      <c r="H2411" t="s">
        <v>172</v>
      </c>
      <c r="I2411" t="s">
        <v>90</v>
      </c>
      <c r="J2411" t="s">
        <v>104</v>
      </c>
      <c r="K2411" t="s">
        <v>1189</v>
      </c>
      <c r="L2411" t="s">
        <v>74</v>
      </c>
      <c r="M2411" t="s">
        <v>73</v>
      </c>
      <c r="N2411" t="s">
        <v>131</v>
      </c>
      <c r="O2411" t="s">
        <v>98</v>
      </c>
      <c r="P2411" t="s">
        <v>540</v>
      </c>
      <c r="Q2411" t="s">
        <v>73</v>
      </c>
      <c r="R2411" t="s">
        <v>2017</v>
      </c>
      <c r="S2411" t="s">
        <v>82</v>
      </c>
      <c r="T2411" t="s">
        <v>101</v>
      </c>
    </row>
    <row r="2412" spans="1:20" x14ac:dyDescent="0.25">
      <c r="A2412" s="1">
        <v>4970</v>
      </c>
      <c r="B2412" t="s">
        <v>23</v>
      </c>
      <c r="C2412" t="s">
        <v>34</v>
      </c>
      <c r="D2412" t="s">
        <v>63</v>
      </c>
      <c r="E2412" t="s">
        <v>49</v>
      </c>
      <c r="F2412" t="s">
        <v>74</v>
      </c>
      <c r="G2412" t="s">
        <v>87</v>
      </c>
      <c r="H2412" t="s">
        <v>547</v>
      </c>
      <c r="I2412" t="s">
        <v>99</v>
      </c>
      <c r="J2412" t="s">
        <v>108</v>
      </c>
      <c r="K2412" t="s">
        <v>1301</v>
      </c>
      <c r="L2412" t="s">
        <v>73</v>
      </c>
      <c r="M2412" t="s">
        <v>74</v>
      </c>
      <c r="N2412" t="s">
        <v>73</v>
      </c>
      <c r="O2412" t="s">
        <v>92</v>
      </c>
      <c r="P2412" t="s">
        <v>681</v>
      </c>
      <c r="Q2412" t="s">
        <v>73</v>
      </c>
      <c r="R2412" t="s">
        <v>1485</v>
      </c>
      <c r="S2412" t="s">
        <v>82</v>
      </c>
      <c r="T2412" t="s">
        <v>126</v>
      </c>
    </row>
    <row r="2413" spans="1:20" x14ac:dyDescent="0.25">
      <c r="A2413" s="1">
        <v>4971</v>
      </c>
      <c r="B2413" t="s">
        <v>23</v>
      </c>
      <c r="C2413" t="s">
        <v>35</v>
      </c>
      <c r="D2413" t="s">
        <v>63</v>
      </c>
      <c r="E2413" t="s">
        <v>53</v>
      </c>
      <c r="F2413" t="s">
        <v>73</v>
      </c>
      <c r="G2413" t="s">
        <v>94</v>
      </c>
      <c r="H2413" t="s">
        <v>878</v>
      </c>
      <c r="I2413" t="s">
        <v>99</v>
      </c>
      <c r="J2413" t="s">
        <v>92</v>
      </c>
      <c r="K2413" t="s">
        <v>1223</v>
      </c>
      <c r="L2413" t="s">
        <v>1116</v>
      </c>
      <c r="M2413" t="s">
        <v>73</v>
      </c>
      <c r="N2413" t="s">
        <v>101</v>
      </c>
      <c r="O2413" t="s">
        <v>102</v>
      </c>
      <c r="P2413" t="s">
        <v>123</v>
      </c>
      <c r="Q2413" t="s">
        <v>73</v>
      </c>
      <c r="R2413" t="s">
        <v>1938</v>
      </c>
      <c r="S2413" t="s">
        <v>116</v>
      </c>
      <c r="T2413" t="s">
        <v>83</v>
      </c>
    </row>
    <row r="2414" spans="1:20" x14ac:dyDescent="0.25">
      <c r="A2414" s="1">
        <v>4972</v>
      </c>
      <c r="B2414" t="s">
        <v>23</v>
      </c>
      <c r="C2414" t="s">
        <v>36</v>
      </c>
      <c r="D2414" t="s">
        <v>63</v>
      </c>
      <c r="E2414" t="s">
        <v>56</v>
      </c>
      <c r="F2414" t="s">
        <v>74</v>
      </c>
      <c r="G2414" t="s">
        <v>102</v>
      </c>
      <c r="H2414" t="s">
        <v>276</v>
      </c>
      <c r="I2414" t="s">
        <v>92</v>
      </c>
      <c r="J2414" t="s">
        <v>104</v>
      </c>
      <c r="K2414" t="s">
        <v>1257</v>
      </c>
      <c r="L2414" t="s">
        <v>74</v>
      </c>
      <c r="M2414" t="s">
        <v>74</v>
      </c>
      <c r="N2414" t="s">
        <v>74</v>
      </c>
      <c r="O2414" t="s">
        <v>113</v>
      </c>
      <c r="P2414" t="s">
        <v>829</v>
      </c>
      <c r="Q2414" t="s">
        <v>74</v>
      </c>
      <c r="R2414" t="s">
        <v>1568</v>
      </c>
      <c r="S2414" t="s">
        <v>89</v>
      </c>
      <c r="T2414" t="s">
        <v>131</v>
      </c>
    </row>
    <row r="2415" spans="1:20" x14ac:dyDescent="0.25">
      <c r="A2415" s="1">
        <v>4973</v>
      </c>
      <c r="B2415" t="s">
        <v>23</v>
      </c>
      <c r="C2415" t="s">
        <v>37</v>
      </c>
      <c r="D2415" t="s">
        <v>63</v>
      </c>
      <c r="E2415" t="s">
        <v>47</v>
      </c>
      <c r="F2415" t="s">
        <v>73</v>
      </c>
      <c r="G2415" t="s">
        <v>82</v>
      </c>
      <c r="H2415" t="s">
        <v>697</v>
      </c>
      <c r="I2415" t="s">
        <v>75</v>
      </c>
      <c r="J2415" t="s">
        <v>95</v>
      </c>
      <c r="K2415" t="s">
        <v>782</v>
      </c>
      <c r="L2415" t="s">
        <v>74</v>
      </c>
      <c r="M2415" t="s">
        <v>1116</v>
      </c>
      <c r="N2415" t="s">
        <v>73</v>
      </c>
      <c r="O2415" t="s">
        <v>107</v>
      </c>
      <c r="P2415" t="s">
        <v>1252</v>
      </c>
      <c r="Q2415" t="s">
        <v>73</v>
      </c>
      <c r="R2415" t="s">
        <v>1592</v>
      </c>
      <c r="S2415" t="s">
        <v>82</v>
      </c>
      <c r="T2415" t="s">
        <v>1116</v>
      </c>
    </row>
    <row r="2416" spans="1:20" x14ac:dyDescent="0.25">
      <c r="A2416" s="1">
        <v>4974</v>
      </c>
      <c r="B2416" t="s">
        <v>23</v>
      </c>
      <c r="C2416" t="s">
        <v>38</v>
      </c>
      <c r="D2416" t="s">
        <v>63</v>
      </c>
      <c r="E2416" t="s">
        <v>44</v>
      </c>
      <c r="F2416" t="s">
        <v>74</v>
      </c>
      <c r="G2416" t="s">
        <v>75</v>
      </c>
      <c r="H2416" t="s">
        <v>455</v>
      </c>
      <c r="I2416" t="s">
        <v>82</v>
      </c>
      <c r="J2416" t="s">
        <v>92</v>
      </c>
      <c r="K2416" t="s">
        <v>1167</v>
      </c>
      <c r="L2416" t="s">
        <v>126</v>
      </c>
      <c r="M2416" t="s">
        <v>73</v>
      </c>
      <c r="N2416" t="s">
        <v>1116</v>
      </c>
      <c r="O2416" t="s">
        <v>102</v>
      </c>
      <c r="P2416" t="s">
        <v>911</v>
      </c>
      <c r="Q2416" t="s">
        <v>73</v>
      </c>
      <c r="R2416" t="s">
        <v>2065</v>
      </c>
      <c r="S2416" t="s">
        <v>116</v>
      </c>
      <c r="T2416" t="s">
        <v>126</v>
      </c>
    </row>
    <row r="2417" spans="1:20" x14ac:dyDescent="0.25">
      <c r="A2417" s="1">
        <v>4975</v>
      </c>
      <c r="B2417" t="s">
        <v>23</v>
      </c>
      <c r="C2417" t="s">
        <v>39</v>
      </c>
      <c r="D2417" t="s">
        <v>63</v>
      </c>
      <c r="E2417" t="s">
        <v>59</v>
      </c>
      <c r="F2417" t="s">
        <v>74</v>
      </c>
      <c r="G2417" t="s">
        <v>86</v>
      </c>
      <c r="H2417" t="s">
        <v>786</v>
      </c>
      <c r="I2417" t="s">
        <v>113</v>
      </c>
      <c r="J2417" t="s">
        <v>109</v>
      </c>
      <c r="K2417" t="s">
        <v>1240</v>
      </c>
      <c r="L2417" t="s">
        <v>74</v>
      </c>
      <c r="M2417" t="s">
        <v>73</v>
      </c>
      <c r="N2417" t="s">
        <v>126</v>
      </c>
      <c r="O2417" t="s">
        <v>103</v>
      </c>
      <c r="P2417" t="s">
        <v>213</v>
      </c>
      <c r="Q2417" t="s">
        <v>74</v>
      </c>
      <c r="R2417" t="s">
        <v>1631</v>
      </c>
      <c r="S2417" t="s">
        <v>85</v>
      </c>
      <c r="T2417" t="s">
        <v>131</v>
      </c>
    </row>
    <row r="2418" spans="1:20" x14ac:dyDescent="0.25">
      <c r="A2418" s="1">
        <v>4976</v>
      </c>
      <c r="B2418" t="s">
        <v>23</v>
      </c>
      <c r="C2418" t="s">
        <v>24</v>
      </c>
      <c r="D2418" t="s">
        <v>64</v>
      </c>
      <c r="E2418" t="s">
        <v>53</v>
      </c>
      <c r="F2418" t="s">
        <v>74</v>
      </c>
      <c r="G2418" t="s">
        <v>94</v>
      </c>
      <c r="H2418" t="s">
        <v>768</v>
      </c>
      <c r="I2418" t="s">
        <v>90</v>
      </c>
      <c r="J2418" t="s">
        <v>79</v>
      </c>
      <c r="K2418" t="s">
        <v>1291</v>
      </c>
      <c r="L2418" t="s">
        <v>101</v>
      </c>
      <c r="M2418" t="s">
        <v>74</v>
      </c>
      <c r="N2418" t="s">
        <v>83</v>
      </c>
      <c r="O2418" t="s">
        <v>102</v>
      </c>
      <c r="P2418" t="s">
        <v>1165</v>
      </c>
      <c r="Q2418" t="s">
        <v>74</v>
      </c>
      <c r="R2418" t="s">
        <v>1974</v>
      </c>
      <c r="S2418" t="s">
        <v>82</v>
      </c>
      <c r="T2418" t="s">
        <v>76</v>
      </c>
    </row>
    <row r="2419" spans="1:20" x14ac:dyDescent="0.25">
      <c r="A2419" s="1">
        <v>4977</v>
      </c>
      <c r="B2419" t="s">
        <v>23</v>
      </c>
      <c r="C2419" t="s">
        <v>25</v>
      </c>
      <c r="D2419" t="s">
        <v>64</v>
      </c>
      <c r="E2419" t="s">
        <v>58</v>
      </c>
      <c r="F2419" t="s">
        <v>73</v>
      </c>
      <c r="G2419" t="s">
        <v>86</v>
      </c>
      <c r="H2419" t="s">
        <v>397</v>
      </c>
      <c r="I2419" t="s">
        <v>99</v>
      </c>
      <c r="J2419" t="s">
        <v>94</v>
      </c>
      <c r="K2419" t="s">
        <v>1247</v>
      </c>
      <c r="L2419" t="s">
        <v>74</v>
      </c>
      <c r="M2419" t="s">
        <v>73</v>
      </c>
      <c r="N2419" t="s">
        <v>101</v>
      </c>
      <c r="O2419" t="s">
        <v>79</v>
      </c>
      <c r="P2419" t="s">
        <v>914</v>
      </c>
      <c r="Q2419" t="s">
        <v>126</v>
      </c>
      <c r="R2419" t="s">
        <v>1417</v>
      </c>
      <c r="S2419" t="s">
        <v>82</v>
      </c>
      <c r="T2419" t="s">
        <v>131</v>
      </c>
    </row>
    <row r="2420" spans="1:20" x14ac:dyDescent="0.25">
      <c r="A2420" s="1">
        <v>4978</v>
      </c>
      <c r="B2420" t="s">
        <v>23</v>
      </c>
      <c r="C2420" t="s">
        <v>26</v>
      </c>
      <c r="D2420" t="s">
        <v>64</v>
      </c>
      <c r="E2420" t="s">
        <v>69</v>
      </c>
      <c r="F2420" t="s">
        <v>73</v>
      </c>
      <c r="G2420" t="s">
        <v>86</v>
      </c>
      <c r="H2420" t="s">
        <v>556</v>
      </c>
      <c r="I2420" t="s">
        <v>107</v>
      </c>
      <c r="J2420" t="s">
        <v>125</v>
      </c>
      <c r="K2420" t="s">
        <v>1355</v>
      </c>
      <c r="L2420" t="s">
        <v>126</v>
      </c>
      <c r="M2420" t="s">
        <v>73</v>
      </c>
      <c r="N2420" t="s">
        <v>73</v>
      </c>
      <c r="O2420" t="s">
        <v>92</v>
      </c>
      <c r="P2420" t="s">
        <v>1005</v>
      </c>
      <c r="Q2420" t="s">
        <v>126</v>
      </c>
      <c r="R2420" t="s">
        <v>1835</v>
      </c>
      <c r="S2420" t="s">
        <v>96</v>
      </c>
      <c r="T2420" t="s">
        <v>131</v>
      </c>
    </row>
    <row r="2421" spans="1:20" x14ac:dyDescent="0.25">
      <c r="A2421" s="1">
        <v>4979</v>
      </c>
      <c r="B2421" t="s">
        <v>23</v>
      </c>
      <c r="C2421" t="s">
        <v>27</v>
      </c>
      <c r="D2421" t="s">
        <v>64</v>
      </c>
      <c r="E2421" t="s">
        <v>49</v>
      </c>
      <c r="F2421" t="s">
        <v>74</v>
      </c>
      <c r="G2421" t="s">
        <v>78</v>
      </c>
      <c r="H2421" t="s">
        <v>241</v>
      </c>
      <c r="I2421" t="s">
        <v>103</v>
      </c>
      <c r="J2421" t="s">
        <v>108</v>
      </c>
      <c r="K2421" t="s">
        <v>1301</v>
      </c>
      <c r="L2421" t="s">
        <v>73</v>
      </c>
      <c r="M2421" t="s">
        <v>74</v>
      </c>
      <c r="N2421" t="s">
        <v>74</v>
      </c>
      <c r="O2421" t="s">
        <v>90</v>
      </c>
      <c r="P2421" t="s">
        <v>110</v>
      </c>
      <c r="Q2421" t="s">
        <v>74</v>
      </c>
      <c r="R2421" t="s">
        <v>1681</v>
      </c>
      <c r="S2421" t="s">
        <v>116</v>
      </c>
      <c r="T2421" t="s">
        <v>1116</v>
      </c>
    </row>
    <row r="2422" spans="1:20" x14ac:dyDescent="0.25">
      <c r="A2422" s="1">
        <v>4980</v>
      </c>
      <c r="B2422" t="s">
        <v>23</v>
      </c>
      <c r="C2422" t="s">
        <v>28</v>
      </c>
      <c r="D2422" t="s">
        <v>64</v>
      </c>
      <c r="E2422" t="s">
        <v>70</v>
      </c>
      <c r="F2422" t="s">
        <v>74</v>
      </c>
      <c r="G2422" t="s">
        <v>77</v>
      </c>
      <c r="H2422" t="s">
        <v>843</v>
      </c>
      <c r="I2422" t="s">
        <v>106</v>
      </c>
      <c r="J2422" t="s">
        <v>86</v>
      </c>
      <c r="K2422" t="s">
        <v>975</v>
      </c>
      <c r="L2422" t="s">
        <v>126</v>
      </c>
      <c r="M2422" t="s">
        <v>73</v>
      </c>
      <c r="N2422" t="s">
        <v>83</v>
      </c>
      <c r="O2422" t="s">
        <v>103</v>
      </c>
      <c r="P2422" t="s">
        <v>527</v>
      </c>
      <c r="Q2422" t="s">
        <v>74</v>
      </c>
      <c r="R2422" t="s">
        <v>1871</v>
      </c>
      <c r="S2422" t="s">
        <v>116</v>
      </c>
      <c r="T2422" t="s">
        <v>101</v>
      </c>
    </row>
    <row r="2423" spans="1:20" x14ac:dyDescent="0.25">
      <c r="A2423" s="1">
        <v>4981</v>
      </c>
      <c r="B2423" t="s">
        <v>23</v>
      </c>
      <c r="C2423" t="s">
        <v>40</v>
      </c>
      <c r="D2423" t="s">
        <v>64</v>
      </c>
      <c r="E2423" t="s">
        <v>55</v>
      </c>
      <c r="F2423" t="s">
        <v>73</v>
      </c>
      <c r="G2423" t="s">
        <v>83</v>
      </c>
      <c r="H2423" t="s">
        <v>359</v>
      </c>
      <c r="I2423" t="s">
        <v>96</v>
      </c>
      <c r="J2423" t="s">
        <v>113</v>
      </c>
      <c r="K2423" t="s">
        <v>782</v>
      </c>
      <c r="L2423" t="s">
        <v>73</v>
      </c>
      <c r="M2423" t="s">
        <v>74</v>
      </c>
      <c r="N2423" t="s">
        <v>126</v>
      </c>
      <c r="O2423" t="s">
        <v>77</v>
      </c>
      <c r="P2423" t="s">
        <v>829</v>
      </c>
      <c r="Q2423" t="s">
        <v>73</v>
      </c>
      <c r="R2423" t="s">
        <v>2042</v>
      </c>
      <c r="S2423" t="s">
        <v>96</v>
      </c>
      <c r="T2423" t="s">
        <v>1116</v>
      </c>
    </row>
    <row r="2424" spans="1:20" x14ac:dyDescent="0.25">
      <c r="A2424" s="1">
        <v>4982</v>
      </c>
      <c r="B2424" t="s">
        <v>23</v>
      </c>
      <c r="C2424" t="s">
        <v>29</v>
      </c>
      <c r="D2424" t="s">
        <v>64</v>
      </c>
      <c r="E2424" t="s">
        <v>46</v>
      </c>
      <c r="F2424" t="s">
        <v>73</v>
      </c>
      <c r="G2424" t="s">
        <v>114</v>
      </c>
      <c r="H2424" t="s">
        <v>473</v>
      </c>
      <c r="I2424" t="s">
        <v>93</v>
      </c>
      <c r="J2424" t="s">
        <v>128</v>
      </c>
      <c r="K2424" t="s">
        <v>1136</v>
      </c>
      <c r="L2424" t="s">
        <v>126</v>
      </c>
      <c r="M2424" t="s">
        <v>73</v>
      </c>
      <c r="N2424" t="s">
        <v>126</v>
      </c>
      <c r="O2424" t="s">
        <v>76</v>
      </c>
      <c r="P2424" t="s">
        <v>75</v>
      </c>
      <c r="Q2424" t="s">
        <v>73</v>
      </c>
      <c r="R2424" t="s">
        <v>2268</v>
      </c>
      <c r="S2424" t="s">
        <v>85</v>
      </c>
      <c r="T2424" t="s">
        <v>126</v>
      </c>
    </row>
    <row r="2425" spans="1:20" x14ac:dyDescent="0.25">
      <c r="A2425" s="1">
        <v>4983</v>
      </c>
      <c r="B2425" t="s">
        <v>23</v>
      </c>
      <c r="C2425" t="s">
        <v>30</v>
      </c>
      <c r="D2425" t="s">
        <v>64</v>
      </c>
      <c r="E2425" t="s">
        <v>41</v>
      </c>
      <c r="F2425" t="s">
        <v>74</v>
      </c>
      <c r="G2425" t="s">
        <v>87</v>
      </c>
      <c r="H2425" t="s">
        <v>216</v>
      </c>
      <c r="I2425" t="s">
        <v>99</v>
      </c>
      <c r="J2425" t="s">
        <v>93</v>
      </c>
      <c r="K2425" t="s">
        <v>1175</v>
      </c>
      <c r="L2425" t="s">
        <v>73</v>
      </c>
      <c r="M2425" t="s">
        <v>73</v>
      </c>
      <c r="N2425" t="s">
        <v>1116</v>
      </c>
      <c r="O2425" t="s">
        <v>116</v>
      </c>
      <c r="P2425" t="s">
        <v>104</v>
      </c>
      <c r="Q2425" t="s">
        <v>73</v>
      </c>
      <c r="R2425" t="s">
        <v>1888</v>
      </c>
      <c r="S2425" t="s">
        <v>85</v>
      </c>
      <c r="T2425" t="s">
        <v>126</v>
      </c>
    </row>
    <row r="2426" spans="1:20" x14ac:dyDescent="0.25">
      <c r="A2426" s="1">
        <v>4984</v>
      </c>
      <c r="B2426" t="s">
        <v>23</v>
      </c>
      <c r="C2426" t="s">
        <v>32</v>
      </c>
      <c r="D2426" t="s">
        <v>64</v>
      </c>
      <c r="E2426" t="s">
        <v>42</v>
      </c>
      <c r="F2426" t="s">
        <v>74</v>
      </c>
      <c r="G2426" t="s">
        <v>92</v>
      </c>
      <c r="H2426" t="s">
        <v>222</v>
      </c>
      <c r="I2426" t="s">
        <v>90</v>
      </c>
      <c r="J2426" t="s">
        <v>80</v>
      </c>
      <c r="K2426" t="s">
        <v>1189</v>
      </c>
      <c r="L2426" t="s">
        <v>126</v>
      </c>
      <c r="M2426" t="s">
        <v>74</v>
      </c>
      <c r="N2426" t="s">
        <v>74</v>
      </c>
      <c r="O2426" t="s">
        <v>93</v>
      </c>
      <c r="P2426" t="s">
        <v>1299</v>
      </c>
      <c r="Q2426" t="s">
        <v>73</v>
      </c>
      <c r="R2426" t="s">
        <v>1600</v>
      </c>
      <c r="S2426" t="s">
        <v>106</v>
      </c>
      <c r="T2426" t="s">
        <v>83</v>
      </c>
    </row>
    <row r="2427" spans="1:20" x14ac:dyDescent="0.25">
      <c r="A2427" s="1">
        <v>4985</v>
      </c>
      <c r="B2427" t="s">
        <v>23</v>
      </c>
      <c r="C2427" t="s">
        <v>33</v>
      </c>
      <c r="D2427" t="s">
        <v>64</v>
      </c>
      <c r="E2427" t="s">
        <v>70</v>
      </c>
      <c r="F2427" t="s">
        <v>73</v>
      </c>
      <c r="G2427" t="s">
        <v>75</v>
      </c>
      <c r="H2427" t="s">
        <v>688</v>
      </c>
      <c r="I2427" t="s">
        <v>79</v>
      </c>
      <c r="J2427" t="s">
        <v>122</v>
      </c>
      <c r="K2427" t="s">
        <v>1269</v>
      </c>
      <c r="L2427" t="s">
        <v>126</v>
      </c>
      <c r="M2427" t="s">
        <v>1116</v>
      </c>
      <c r="N2427" t="s">
        <v>126</v>
      </c>
      <c r="O2427" t="s">
        <v>117</v>
      </c>
      <c r="P2427" t="s">
        <v>111</v>
      </c>
      <c r="Q2427" t="s">
        <v>73</v>
      </c>
      <c r="R2427" t="s">
        <v>102</v>
      </c>
      <c r="S2427" t="s">
        <v>82</v>
      </c>
      <c r="T2427" t="s">
        <v>131</v>
      </c>
    </row>
    <row r="2428" spans="1:20" x14ac:dyDescent="0.25">
      <c r="A2428" s="1">
        <v>4986</v>
      </c>
      <c r="B2428" t="s">
        <v>23</v>
      </c>
      <c r="C2428" t="s">
        <v>34</v>
      </c>
      <c r="D2428" t="s">
        <v>64</v>
      </c>
      <c r="E2428" t="s">
        <v>45</v>
      </c>
      <c r="F2428" t="s">
        <v>74</v>
      </c>
      <c r="G2428" t="s">
        <v>95</v>
      </c>
      <c r="H2428" t="s">
        <v>1020</v>
      </c>
      <c r="I2428" t="s">
        <v>102</v>
      </c>
      <c r="J2428" t="s">
        <v>111</v>
      </c>
      <c r="K2428" t="s">
        <v>1173</v>
      </c>
      <c r="L2428" t="s">
        <v>101</v>
      </c>
      <c r="M2428" t="s">
        <v>73</v>
      </c>
      <c r="N2428" t="s">
        <v>1116</v>
      </c>
      <c r="O2428" t="s">
        <v>113</v>
      </c>
      <c r="P2428" t="s">
        <v>1018</v>
      </c>
      <c r="Q2428" t="s">
        <v>74</v>
      </c>
      <c r="R2428" t="s">
        <v>1835</v>
      </c>
      <c r="S2428" t="s">
        <v>82</v>
      </c>
      <c r="T2428" t="s">
        <v>131</v>
      </c>
    </row>
    <row r="2429" spans="1:20" x14ac:dyDescent="0.25">
      <c r="A2429" s="1">
        <v>4987</v>
      </c>
      <c r="B2429" t="s">
        <v>23</v>
      </c>
      <c r="C2429" t="s">
        <v>35</v>
      </c>
      <c r="D2429" t="s">
        <v>64</v>
      </c>
      <c r="E2429" t="s">
        <v>42</v>
      </c>
      <c r="F2429" t="s">
        <v>73</v>
      </c>
      <c r="G2429" t="s">
        <v>81</v>
      </c>
      <c r="H2429" t="s">
        <v>226</v>
      </c>
      <c r="I2429" t="s">
        <v>80</v>
      </c>
      <c r="J2429" t="s">
        <v>125</v>
      </c>
      <c r="K2429" t="s">
        <v>1132</v>
      </c>
      <c r="L2429" t="s">
        <v>126</v>
      </c>
      <c r="M2429" t="s">
        <v>126</v>
      </c>
      <c r="N2429" t="s">
        <v>87</v>
      </c>
      <c r="O2429" t="s">
        <v>92</v>
      </c>
      <c r="P2429" t="s">
        <v>255</v>
      </c>
      <c r="Q2429" t="s">
        <v>73</v>
      </c>
      <c r="R2429" t="s">
        <v>1995</v>
      </c>
      <c r="S2429" t="s">
        <v>89</v>
      </c>
      <c r="T2429" t="s">
        <v>83</v>
      </c>
    </row>
    <row r="2430" spans="1:20" x14ac:dyDescent="0.25">
      <c r="A2430" s="1">
        <v>4988</v>
      </c>
      <c r="B2430" t="s">
        <v>23</v>
      </c>
      <c r="C2430" t="s">
        <v>36</v>
      </c>
      <c r="D2430" t="s">
        <v>64</v>
      </c>
      <c r="E2430" t="s">
        <v>68</v>
      </c>
      <c r="F2430" t="s">
        <v>74</v>
      </c>
      <c r="G2430" t="s">
        <v>118</v>
      </c>
      <c r="H2430" t="s">
        <v>629</v>
      </c>
      <c r="I2430" t="s">
        <v>86</v>
      </c>
      <c r="J2430" t="s">
        <v>111</v>
      </c>
      <c r="K2430" t="s">
        <v>1337</v>
      </c>
      <c r="L2430" t="s">
        <v>131</v>
      </c>
      <c r="M2430" t="s">
        <v>74</v>
      </c>
      <c r="N2430" t="s">
        <v>101</v>
      </c>
      <c r="O2430" t="s">
        <v>77</v>
      </c>
      <c r="P2430" t="s">
        <v>1259</v>
      </c>
      <c r="Q2430" t="s">
        <v>74</v>
      </c>
      <c r="R2430" t="s">
        <v>1454</v>
      </c>
      <c r="S2430" t="s">
        <v>85</v>
      </c>
      <c r="T2430" t="s">
        <v>83</v>
      </c>
    </row>
    <row r="2431" spans="1:20" x14ac:dyDescent="0.25">
      <c r="A2431" s="1">
        <v>4989</v>
      </c>
      <c r="B2431" t="s">
        <v>23</v>
      </c>
      <c r="C2431" t="s">
        <v>37</v>
      </c>
      <c r="D2431" t="s">
        <v>64</v>
      </c>
      <c r="E2431" t="s">
        <v>54</v>
      </c>
      <c r="F2431" t="s">
        <v>74</v>
      </c>
      <c r="G2431" t="s">
        <v>76</v>
      </c>
      <c r="H2431" t="s">
        <v>828</v>
      </c>
      <c r="I2431" t="s">
        <v>81</v>
      </c>
      <c r="J2431" t="s">
        <v>93</v>
      </c>
      <c r="K2431" t="s">
        <v>1164</v>
      </c>
      <c r="L2431" t="s">
        <v>73</v>
      </c>
      <c r="M2431" t="s">
        <v>73</v>
      </c>
      <c r="N2431" t="s">
        <v>74</v>
      </c>
      <c r="O2431" t="s">
        <v>75</v>
      </c>
      <c r="P2431" t="s">
        <v>119</v>
      </c>
      <c r="Q2431" t="s">
        <v>74</v>
      </c>
      <c r="R2431" t="s">
        <v>1458</v>
      </c>
      <c r="S2431" t="s">
        <v>85</v>
      </c>
      <c r="T2431" t="s">
        <v>101</v>
      </c>
    </row>
    <row r="2432" spans="1:20" x14ac:dyDescent="0.25">
      <c r="A2432" s="1">
        <v>4990</v>
      </c>
      <c r="B2432" t="s">
        <v>23</v>
      </c>
      <c r="C2432" t="s">
        <v>38</v>
      </c>
      <c r="D2432" t="s">
        <v>64</v>
      </c>
      <c r="E2432" t="s">
        <v>71</v>
      </c>
      <c r="F2432" t="s">
        <v>73</v>
      </c>
      <c r="G2432" t="s">
        <v>94</v>
      </c>
      <c r="H2432" t="s">
        <v>1113</v>
      </c>
      <c r="I2432" t="s">
        <v>75</v>
      </c>
      <c r="J2432" t="s">
        <v>86</v>
      </c>
      <c r="K2432" t="s">
        <v>1285</v>
      </c>
      <c r="L2432" t="s">
        <v>101</v>
      </c>
      <c r="M2432" t="s">
        <v>73</v>
      </c>
      <c r="N2432" t="s">
        <v>131</v>
      </c>
      <c r="O2432" t="s">
        <v>92</v>
      </c>
      <c r="P2432" t="s">
        <v>1118</v>
      </c>
      <c r="Q2432" t="s">
        <v>74</v>
      </c>
      <c r="R2432" t="s">
        <v>1540</v>
      </c>
      <c r="S2432" t="s">
        <v>82</v>
      </c>
      <c r="T2432" t="s">
        <v>131</v>
      </c>
    </row>
    <row r="2433" spans="1:20" x14ac:dyDescent="0.25">
      <c r="A2433" s="1">
        <v>4991</v>
      </c>
      <c r="B2433" t="s">
        <v>23</v>
      </c>
      <c r="C2433" t="s">
        <v>39</v>
      </c>
      <c r="D2433" t="s">
        <v>64</v>
      </c>
      <c r="E2433" t="s">
        <v>45</v>
      </c>
      <c r="F2433" t="s">
        <v>73</v>
      </c>
      <c r="G2433" t="s">
        <v>78</v>
      </c>
      <c r="H2433" t="s">
        <v>837</v>
      </c>
      <c r="I2433" t="s">
        <v>92</v>
      </c>
      <c r="J2433" t="s">
        <v>100</v>
      </c>
      <c r="K2433" t="s">
        <v>1280</v>
      </c>
      <c r="L2433" t="s">
        <v>73</v>
      </c>
      <c r="M2433" t="s">
        <v>126</v>
      </c>
      <c r="N2433" t="s">
        <v>126</v>
      </c>
      <c r="O2433" t="s">
        <v>81</v>
      </c>
      <c r="P2433" t="s">
        <v>88</v>
      </c>
      <c r="Q2433" t="s">
        <v>74</v>
      </c>
      <c r="R2433" t="s">
        <v>2267</v>
      </c>
      <c r="S2433" t="s">
        <v>89</v>
      </c>
      <c r="T2433" t="s">
        <v>131</v>
      </c>
    </row>
    <row r="2434" spans="1:20" x14ac:dyDescent="0.25">
      <c r="A2434" s="1">
        <v>4992</v>
      </c>
      <c r="B2434" t="s">
        <v>23</v>
      </c>
      <c r="C2434" t="s">
        <v>24</v>
      </c>
      <c r="D2434" t="s">
        <v>65</v>
      </c>
      <c r="E2434" t="s">
        <v>50</v>
      </c>
      <c r="F2434" t="s">
        <v>74</v>
      </c>
      <c r="G2434" t="s">
        <v>89</v>
      </c>
      <c r="H2434" t="s">
        <v>639</v>
      </c>
      <c r="I2434" t="s">
        <v>98</v>
      </c>
      <c r="J2434" t="s">
        <v>95</v>
      </c>
      <c r="K2434" t="s">
        <v>1248</v>
      </c>
      <c r="L2434" t="s">
        <v>74</v>
      </c>
      <c r="M2434" t="s">
        <v>73</v>
      </c>
      <c r="N2434" t="s">
        <v>101</v>
      </c>
      <c r="O2434" t="s">
        <v>102</v>
      </c>
      <c r="P2434" t="s">
        <v>949</v>
      </c>
      <c r="Q2434" t="s">
        <v>73</v>
      </c>
      <c r="R2434" t="s">
        <v>1569</v>
      </c>
      <c r="S2434" t="s">
        <v>82</v>
      </c>
      <c r="T2434" t="s">
        <v>83</v>
      </c>
    </row>
    <row r="2435" spans="1:20" x14ac:dyDescent="0.25">
      <c r="A2435" s="1">
        <v>4993</v>
      </c>
      <c r="B2435" t="s">
        <v>23</v>
      </c>
      <c r="C2435" t="s">
        <v>25</v>
      </c>
      <c r="D2435" t="s">
        <v>65</v>
      </c>
      <c r="E2435" t="s">
        <v>56</v>
      </c>
      <c r="F2435" t="s">
        <v>74</v>
      </c>
      <c r="G2435" t="s">
        <v>94</v>
      </c>
      <c r="H2435" t="s">
        <v>883</v>
      </c>
      <c r="I2435" t="s">
        <v>79</v>
      </c>
      <c r="J2435" t="s">
        <v>109</v>
      </c>
      <c r="K2435" t="s">
        <v>1393</v>
      </c>
      <c r="L2435" t="s">
        <v>1116</v>
      </c>
      <c r="M2435" t="s">
        <v>73</v>
      </c>
      <c r="N2435" t="s">
        <v>126</v>
      </c>
      <c r="O2435" t="s">
        <v>103</v>
      </c>
      <c r="P2435" t="s">
        <v>95</v>
      </c>
      <c r="Q2435" t="s">
        <v>73</v>
      </c>
      <c r="R2435" t="s">
        <v>1570</v>
      </c>
      <c r="S2435" t="s">
        <v>96</v>
      </c>
      <c r="T2435" t="s">
        <v>117</v>
      </c>
    </row>
    <row r="2436" spans="1:20" x14ac:dyDescent="0.25">
      <c r="A2436" s="1">
        <v>4994</v>
      </c>
      <c r="B2436" t="s">
        <v>23</v>
      </c>
      <c r="C2436" t="s">
        <v>26</v>
      </c>
      <c r="D2436" t="s">
        <v>65</v>
      </c>
      <c r="E2436" t="s">
        <v>60</v>
      </c>
      <c r="F2436" t="s">
        <v>73</v>
      </c>
      <c r="G2436" t="s">
        <v>93</v>
      </c>
      <c r="H2436" t="s">
        <v>961</v>
      </c>
      <c r="I2436" t="s">
        <v>106</v>
      </c>
      <c r="J2436" t="s">
        <v>98</v>
      </c>
      <c r="K2436" t="s">
        <v>1189</v>
      </c>
      <c r="L2436" t="s">
        <v>74</v>
      </c>
      <c r="M2436" t="s">
        <v>73</v>
      </c>
      <c r="N2436" t="s">
        <v>73</v>
      </c>
      <c r="O2436" t="s">
        <v>105</v>
      </c>
      <c r="P2436" t="s">
        <v>1162</v>
      </c>
      <c r="Q2436" t="s">
        <v>101</v>
      </c>
      <c r="R2436" t="s">
        <v>1907</v>
      </c>
      <c r="S2436" t="s">
        <v>87</v>
      </c>
      <c r="T2436" t="s">
        <v>131</v>
      </c>
    </row>
    <row r="2437" spans="1:20" x14ac:dyDescent="0.25">
      <c r="A2437" s="1">
        <v>4995</v>
      </c>
      <c r="B2437" t="s">
        <v>23</v>
      </c>
      <c r="C2437" t="s">
        <v>27</v>
      </c>
      <c r="D2437" t="s">
        <v>65</v>
      </c>
      <c r="E2437" t="s">
        <v>54</v>
      </c>
      <c r="F2437" t="s">
        <v>73</v>
      </c>
      <c r="G2437" t="s">
        <v>77</v>
      </c>
      <c r="H2437" t="s">
        <v>317</v>
      </c>
      <c r="I2437" t="s">
        <v>77</v>
      </c>
      <c r="J2437" t="s">
        <v>119</v>
      </c>
      <c r="K2437" t="s">
        <v>1247</v>
      </c>
      <c r="L2437" t="s">
        <v>101</v>
      </c>
      <c r="M2437" t="s">
        <v>74</v>
      </c>
      <c r="N2437" t="s">
        <v>73</v>
      </c>
      <c r="O2437" t="s">
        <v>102</v>
      </c>
      <c r="P2437" t="s">
        <v>540</v>
      </c>
      <c r="Q2437" t="s">
        <v>73</v>
      </c>
      <c r="R2437" t="s">
        <v>1791</v>
      </c>
      <c r="S2437" t="s">
        <v>89</v>
      </c>
      <c r="T2437" t="s">
        <v>83</v>
      </c>
    </row>
    <row r="2438" spans="1:20" x14ac:dyDescent="0.25">
      <c r="A2438" s="1">
        <v>4996</v>
      </c>
      <c r="B2438" t="s">
        <v>23</v>
      </c>
      <c r="C2438" t="s">
        <v>28</v>
      </c>
      <c r="D2438" t="s">
        <v>65</v>
      </c>
      <c r="E2438" t="s">
        <v>46</v>
      </c>
      <c r="F2438" t="s">
        <v>74</v>
      </c>
      <c r="G2438" t="s">
        <v>98</v>
      </c>
      <c r="H2438" t="s">
        <v>573</v>
      </c>
      <c r="I2438" t="s">
        <v>103</v>
      </c>
      <c r="J2438" t="s">
        <v>79</v>
      </c>
      <c r="K2438" t="s">
        <v>1327</v>
      </c>
      <c r="L2438" t="s">
        <v>126</v>
      </c>
      <c r="M2438" t="s">
        <v>126</v>
      </c>
      <c r="N2438" t="s">
        <v>1116</v>
      </c>
      <c r="O2438" t="s">
        <v>75</v>
      </c>
      <c r="P2438" t="s">
        <v>112</v>
      </c>
      <c r="Q2438" t="s">
        <v>74</v>
      </c>
      <c r="R2438" t="s">
        <v>1817</v>
      </c>
      <c r="S2438" t="s">
        <v>116</v>
      </c>
      <c r="T2438" t="s">
        <v>1116</v>
      </c>
    </row>
    <row r="2439" spans="1:20" x14ac:dyDescent="0.25">
      <c r="A2439" s="1">
        <v>4997</v>
      </c>
      <c r="B2439" t="s">
        <v>23</v>
      </c>
      <c r="C2439" t="s">
        <v>29</v>
      </c>
      <c r="D2439" t="s">
        <v>65</v>
      </c>
      <c r="E2439" t="s">
        <v>52</v>
      </c>
      <c r="F2439" t="s">
        <v>73</v>
      </c>
      <c r="G2439" t="s">
        <v>112</v>
      </c>
      <c r="H2439" t="s">
        <v>392</v>
      </c>
      <c r="I2439" t="s">
        <v>114</v>
      </c>
      <c r="J2439" t="s">
        <v>95</v>
      </c>
      <c r="K2439" t="s">
        <v>1404</v>
      </c>
      <c r="L2439" t="s">
        <v>131</v>
      </c>
      <c r="M2439" t="s">
        <v>73</v>
      </c>
      <c r="N2439" t="s">
        <v>74</v>
      </c>
      <c r="O2439" t="s">
        <v>102</v>
      </c>
      <c r="P2439" t="s">
        <v>138</v>
      </c>
      <c r="Q2439" t="s">
        <v>74</v>
      </c>
      <c r="R2439" t="s">
        <v>1565</v>
      </c>
      <c r="S2439" t="s">
        <v>78</v>
      </c>
      <c r="T2439" t="s">
        <v>83</v>
      </c>
    </row>
    <row r="2440" spans="1:20" x14ac:dyDescent="0.25">
      <c r="A2440" s="1">
        <v>4998</v>
      </c>
      <c r="B2440" t="s">
        <v>23</v>
      </c>
      <c r="C2440" t="s">
        <v>30</v>
      </c>
      <c r="D2440" t="s">
        <v>65</v>
      </c>
      <c r="E2440" t="s">
        <v>53</v>
      </c>
      <c r="F2440" t="s">
        <v>73</v>
      </c>
      <c r="G2440" t="s">
        <v>86</v>
      </c>
      <c r="H2440" t="s">
        <v>334</v>
      </c>
      <c r="I2440" t="s">
        <v>86</v>
      </c>
      <c r="J2440" t="s">
        <v>91</v>
      </c>
      <c r="K2440" t="s">
        <v>1188</v>
      </c>
      <c r="L2440" t="s">
        <v>101</v>
      </c>
      <c r="M2440" t="s">
        <v>73</v>
      </c>
      <c r="N2440" t="s">
        <v>101</v>
      </c>
      <c r="O2440" t="s">
        <v>107</v>
      </c>
      <c r="P2440" t="s">
        <v>789</v>
      </c>
      <c r="Q2440" t="s">
        <v>73</v>
      </c>
      <c r="R2440" t="s">
        <v>2006</v>
      </c>
      <c r="S2440" t="s">
        <v>96</v>
      </c>
      <c r="T2440" t="s">
        <v>83</v>
      </c>
    </row>
    <row r="2441" spans="1:20" x14ac:dyDescent="0.25">
      <c r="A2441" s="1">
        <v>4999</v>
      </c>
      <c r="B2441" t="s">
        <v>23</v>
      </c>
      <c r="C2441" t="s">
        <v>31</v>
      </c>
      <c r="D2441" t="s">
        <v>65</v>
      </c>
      <c r="E2441" t="s">
        <v>51</v>
      </c>
      <c r="F2441" t="s">
        <v>74</v>
      </c>
      <c r="G2441" t="s">
        <v>77</v>
      </c>
      <c r="H2441" t="s">
        <v>165</v>
      </c>
      <c r="I2441" t="s">
        <v>92</v>
      </c>
      <c r="J2441" t="s">
        <v>88</v>
      </c>
      <c r="K2441" t="s">
        <v>1338</v>
      </c>
      <c r="L2441" t="s">
        <v>101</v>
      </c>
      <c r="M2441" t="s">
        <v>74</v>
      </c>
      <c r="N2441" t="s">
        <v>126</v>
      </c>
      <c r="O2441" t="s">
        <v>99</v>
      </c>
      <c r="P2441" t="s">
        <v>806</v>
      </c>
      <c r="Q2441" t="s">
        <v>73</v>
      </c>
      <c r="R2441" t="s">
        <v>1682</v>
      </c>
      <c r="S2441" t="s">
        <v>116</v>
      </c>
      <c r="T2441" t="s">
        <v>131</v>
      </c>
    </row>
    <row r="2442" spans="1:20" x14ac:dyDescent="0.25">
      <c r="A2442" s="1">
        <v>5000</v>
      </c>
      <c r="B2442" t="s">
        <v>23</v>
      </c>
      <c r="C2442" t="s">
        <v>32</v>
      </c>
      <c r="D2442" t="s">
        <v>65</v>
      </c>
      <c r="E2442" t="s">
        <v>57</v>
      </c>
      <c r="F2442" t="s">
        <v>74</v>
      </c>
      <c r="G2442" t="s">
        <v>77</v>
      </c>
      <c r="H2442" t="s">
        <v>586</v>
      </c>
      <c r="I2442" t="s">
        <v>75</v>
      </c>
      <c r="J2442" t="s">
        <v>95</v>
      </c>
      <c r="K2442" t="s">
        <v>1219</v>
      </c>
      <c r="L2442" t="s">
        <v>126</v>
      </c>
      <c r="M2442" t="s">
        <v>101</v>
      </c>
      <c r="N2442" t="s">
        <v>131</v>
      </c>
      <c r="O2442" t="s">
        <v>79</v>
      </c>
      <c r="P2442" t="s">
        <v>1125</v>
      </c>
      <c r="Q2442" t="s">
        <v>74</v>
      </c>
      <c r="R2442" t="s">
        <v>1957</v>
      </c>
      <c r="S2442" t="s">
        <v>78</v>
      </c>
      <c r="T2442" t="s">
        <v>101</v>
      </c>
    </row>
    <row r="2443" spans="1:20" x14ac:dyDescent="0.25">
      <c r="A2443" s="1">
        <v>5001</v>
      </c>
      <c r="B2443" t="s">
        <v>23</v>
      </c>
      <c r="C2443" t="s">
        <v>33</v>
      </c>
      <c r="D2443" t="s">
        <v>65</v>
      </c>
      <c r="E2443" t="s">
        <v>47</v>
      </c>
      <c r="F2443" t="s">
        <v>74</v>
      </c>
      <c r="G2443" t="s">
        <v>78</v>
      </c>
      <c r="H2443" t="s">
        <v>719</v>
      </c>
      <c r="I2443" t="s">
        <v>82</v>
      </c>
      <c r="J2443" t="s">
        <v>95</v>
      </c>
      <c r="K2443" t="s">
        <v>695</v>
      </c>
      <c r="L2443" t="s">
        <v>73</v>
      </c>
      <c r="M2443" t="s">
        <v>74</v>
      </c>
      <c r="N2443" t="s">
        <v>131</v>
      </c>
      <c r="O2443" t="s">
        <v>103</v>
      </c>
      <c r="P2443" t="s">
        <v>1133</v>
      </c>
      <c r="Q2443" t="s">
        <v>74</v>
      </c>
      <c r="R2443" t="s">
        <v>1959</v>
      </c>
      <c r="S2443" t="s">
        <v>82</v>
      </c>
      <c r="T2443" t="s">
        <v>101</v>
      </c>
    </row>
    <row r="2444" spans="1:20" x14ac:dyDescent="0.25">
      <c r="A2444" s="1">
        <v>5002</v>
      </c>
      <c r="B2444" t="s">
        <v>23</v>
      </c>
      <c r="C2444" t="s">
        <v>34</v>
      </c>
      <c r="D2444" t="s">
        <v>65</v>
      </c>
      <c r="E2444" t="s">
        <v>62</v>
      </c>
      <c r="F2444" t="s">
        <v>73</v>
      </c>
      <c r="G2444" t="s">
        <v>93</v>
      </c>
      <c r="H2444" t="s">
        <v>1019</v>
      </c>
      <c r="I2444" t="s">
        <v>90</v>
      </c>
      <c r="J2444" t="s">
        <v>113</v>
      </c>
      <c r="K2444" t="s">
        <v>1202</v>
      </c>
      <c r="L2444" t="s">
        <v>126</v>
      </c>
      <c r="M2444" t="s">
        <v>73</v>
      </c>
      <c r="N2444" t="s">
        <v>74</v>
      </c>
      <c r="O2444" t="s">
        <v>79</v>
      </c>
      <c r="P2444" t="s">
        <v>187</v>
      </c>
      <c r="Q2444" t="s">
        <v>74</v>
      </c>
      <c r="R2444" t="s">
        <v>1477</v>
      </c>
      <c r="S2444" t="s">
        <v>85</v>
      </c>
      <c r="T2444" t="s">
        <v>131</v>
      </c>
    </row>
    <row r="2445" spans="1:20" x14ac:dyDescent="0.25">
      <c r="A2445" s="1">
        <v>5003</v>
      </c>
      <c r="B2445" t="s">
        <v>23</v>
      </c>
      <c r="C2445" t="s">
        <v>35</v>
      </c>
      <c r="D2445" t="s">
        <v>65</v>
      </c>
      <c r="E2445" t="s">
        <v>56</v>
      </c>
      <c r="F2445" t="s">
        <v>73</v>
      </c>
      <c r="G2445" t="s">
        <v>104</v>
      </c>
      <c r="H2445" t="s">
        <v>141</v>
      </c>
      <c r="I2445" t="s">
        <v>106</v>
      </c>
      <c r="J2445" t="s">
        <v>113</v>
      </c>
      <c r="K2445" t="s">
        <v>1238</v>
      </c>
      <c r="L2445" t="s">
        <v>74</v>
      </c>
      <c r="M2445" t="s">
        <v>73</v>
      </c>
      <c r="N2445" t="s">
        <v>74</v>
      </c>
      <c r="O2445" t="s">
        <v>113</v>
      </c>
      <c r="P2445" t="s">
        <v>576</v>
      </c>
      <c r="Q2445" t="s">
        <v>101</v>
      </c>
      <c r="R2445" t="s">
        <v>1897</v>
      </c>
      <c r="S2445" t="s">
        <v>116</v>
      </c>
      <c r="T2445" t="s">
        <v>76</v>
      </c>
    </row>
    <row r="2446" spans="1:20" x14ac:dyDescent="0.25">
      <c r="A2446" s="1">
        <v>5004</v>
      </c>
      <c r="B2446" t="s">
        <v>23</v>
      </c>
      <c r="C2446" t="s">
        <v>36</v>
      </c>
      <c r="D2446" t="s">
        <v>65</v>
      </c>
      <c r="E2446" t="s">
        <v>71</v>
      </c>
      <c r="F2446" t="s">
        <v>74</v>
      </c>
      <c r="G2446" t="s">
        <v>112</v>
      </c>
      <c r="H2446" t="s">
        <v>521</v>
      </c>
      <c r="I2446" t="s">
        <v>98</v>
      </c>
      <c r="J2446" t="s">
        <v>86</v>
      </c>
      <c r="K2446" t="s">
        <v>1372</v>
      </c>
      <c r="L2446" t="s">
        <v>101</v>
      </c>
      <c r="M2446" t="s">
        <v>74</v>
      </c>
      <c r="N2446" t="s">
        <v>73</v>
      </c>
      <c r="O2446" t="s">
        <v>107</v>
      </c>
      <c r="P2446" t="s">
        <v>1265</v>
      </c>
      <c r="Q2446" t="s">
        <v>126</v>
      </c>
      <c r="R2446" t="s">
        <v>1040</v>
      </c>
      <c r="S2446" t="s">
        <v>116</v>
      </c>
      <c r="T2446" t="s">
        <v>117</v>
      </c>
    </row>
    <row r="2447" spans="1:20" x14ac:dyDescent="0.25">
      <c r="A2447" s="1">
        <v>5005</v>
      </c>
      <c r="B2447" t="s">
        <v>23</v>
      </c>
      <c r="C2447" t="s">
        <v>37</v>
      </c>
      <c r="D2447" t="s">
        <v>65</v>
      </c>
      <c r="E2447" t="s">
        <v>55</v>
      </c>
      <c r="F2447" t="s">
        <v>74</v>
      </c>
      <c r="G2447" t="s">
        <v>90</v>
      </c>
      <c r="H2447" t="s">
        <v>501</v>
      </c>
      <c r="I2447" t="s">
        <v>75</v>
      </c>
      <c r="J2447" t="s">
        <v>113</v>
      </c>
      <c r="K2447" t="s">
        <v>1180</v>
      </c>
      <c r="L2447" t="s">
        <v>126</v>
      </c>
      <c r="M2447" t="s">
        <v>73</v>
      </c>
      <c r="N2447" t="s">
        <v>126</v>
      </c>
      <c r="O2447" t="s">
        <v>103</v>
      </c>
      <c r="P2447" t="s">
        <v>734</v>
      </c>
      <c r="Q2447" t="s">
        <v>73</v>
      </c>
      <c r="R2447" t="s">
        <v>1732</v>
      </c>
      <c r="S2447" t="s">
        <v>85</v>
      </c>
      <c r="T2447" t="s">
        <v>101</v>
      </c>
    </row>
    <row r="2448" spans="1:20" x14ac:dyDescent="0.25">
      <c r="A2448" s="1">
        <v>5006</v>
      </c>
      <c r="B2448" t="s">
        <v>23</v>
      </c>
      <c r="C2448" t="s">
        <v>38</v>
      </c>
      <c r="D2448" t="s">
        <v>65</v>
      </c>
      <c r="E2448" t="s">
        <v>57</v>
      </c>
      <c r="F2448" t="s">
        <v>73</v>
      </c>
      <c r="G2448" t="s">
        <v>75</v>
      </c>
      <c r="H2448" t="s">
        <v>889</v>
      </c>
      <c r="I2448" t="s">
        <v>86</v>
      </c>
      <c r="J2448" t="s">
        <v>91</v>
      </c>
      <c r="K2448" t="s">
        <v>1247</v>
      </c>
      <c r="L2448" t="s">
        <v>73</v>
      </c>
      <c r="M2448" t="s">
        <v>73</v>
      </c>
      <c r="N2448" t="s">
        <v>74</v>
      </c>
      <c r="O2448" t="s">
        <v>89</v>
      </c>
      <c r="P2448" t="s">
        <v>99</v>
      </c>
      <c r="Q2448" t="s">
        <v>126</v>
      </c>
      <c r="R2448" t="s">
        <v>1699</v>
      </c>
      <c r="S2448" t="s">
        <v>116</v>
      </c>
      <c r="T2448" t="s">
        <v>101</v>
      </c>
    </row>
    <row r="2449" spans="1:20" x14ac:dyDescent="0.25">
      <c r="A2449" s="1">
        <v>5007</v>
      </c>
      <c r="B2449" t="s">
        <v>23</v>
      </c>
      <c r="C2449" t="s">
        <v>39</v>
      </c>
      <c r="D2449" t="s">
        <v>65</v>
      </c>
      <c r="E2449" t="s">
        <v>50</v>
      </c>
      <c r="F2449" t="s">
        <v>73</v>
      </c>
      <c r="G2449" t="s">
        <v>89</v>
      </c>
      <c r="H2449" t="s">
        <v>314</v>
      </c>
      <c r="I2449" t="s">
        <v>75</v>
      </c>
      <c r="J2449" t="s">
        <v>94</v>
      </c>
      <c r="K2449" t="s">
        <v>1142</v>
      </c>
      <c r="L2449" t="s">
        <v>74</v>
      </c>
      <c r="M2449" t="s">
        <v>73</v>
      </c>
      <c r="N2449" t="s">
        <v>126</v>
      </c>
      <c r="O2449" t="s">
        <v>86</v>
      </c>
      <c r="P2449" t="s">
        <v>335</v>
      </c>
      <c r="Q2449" t="s">
        <v>73</v>
      </c>
      <c r="R2449" t="s">
        <v>86</v>
      </c>
      <c r="S2449" t="s">
        <v>85</v>
      </c>
      <c r="T2449" t="s">
        <v>101</v>
      </c>
    </row>
    <row r="2450" spans="1:20" x14ac:dyDescent="0.25">
      <c r="A2450" s="1">
        <v>5008</v>
      </c>
      <c r="B2450" t="s">
        <v>23</v>
      </c>
      <c r="C2450" t="s">
        <v>24</v>
      </c>
      <c r="D2450" t="s">
        <v>66</v>
      </c>
      <c r="E2450" t="s">
        <v>72</v>
      </c>
      <c r="F2450" t="s">
        <v>74</v>
      </c>
      <c r="G2450" t="s">
        <v>86</v>
      </c>
      <c r="H2450" t="s">
        <v>922</v>
      </c>
      <c r="I2450" t="s">
        <v>79</v>
      </c>
      <c r="J2450" t="s">
        <v>109</v>
      </c>
      <c r="K2450" t="s">
        <v>1196</v>
      </c>
      <c r="L2450" t="s">
        <v>101</v>
      </c>
      <c r="M2450" t="s">
        <v>73</v>
      </c>
      <c r="N2450" t="s">
        <v>74</v>
      </c>
      <c r="O2450" t="s">
        <v>82</v>
      </c>
      <c r="P2450" t="s">
        <v>94</v>
      </c>
      <c r="Q2450" t="s">
        <v>73</v>
      </c>
      <c r="R2450" t="s">
        <v>1901</v>
      </c>
      <c r="S2450" t="s">
        <v>82</v>
      </c>
      <c r="T2450" t="s">
        <v>131</v>
      </c>
    </row>
    <row r="2451" spans="1:20" x14ac:dyDescent="0.25">
      <c r="A2451" s="1">
        <v>5009</v>
      </c>
      <c r="B2451" t="s">
        <v>23</v>
      </c>
      <c r="C2451" t="s">
        <v>25</v>
      </c>
      <c r="D2451" t="s">
        <v>66</v>
      </c>
      <c r="E2451" t="s">
        <v>42</v>
      </c>
      <c r="F2451" t="s">
        <v>73</v>
      </c>
      <c r="G2451" t="s">
        <v>77</v>
      </c>
      <c r="H2451" t="s">
        <v>387</v>
      </c>
      <c r="I2451" t="s">
        <v>86</v>
      </c>
      <c r="J2451" t="s">
        <v>84</v>
      </c>
      <c r="K2451" t="s">
        <v>1231</v>
      </c>
      <c r="L2451" t="s">
        <v>101</v>
      </c>
      <c r="M2451" t="s">
        <v>101</v>
      </c>
      <c r="N2451" t="s">
        <v>74</v>
      </c>
      <c r="O2451" t="s">
        <v>75</v>
      </c>
      <c r="P2451" t="s">
        <v>132</v>
      </c>
      <c r="Q2451" t="s">
        <v>73</v>
      </c>
      <c r="R2451" t="s">
        <v>1861</v>
      </c>
      <c r="S2451" t="s">
        <v>78</v>
      </c>
      <c r="T2451" t="s">
        <v>101</v>
      </c>
    </row>
    <row r="2452" spans="1:20" x14ac:dyDescent="0.25">
      <c r="A2452" s="1">
        <v>5010</v>
      </c>
      <c r="B2452" t="s">
        <v>23</v>
      </c>
      <c r="C2452" t="s">
        <v>26</v>
      </c>
      <c r="D2452" t="s">
        <v>66</v>
      </c>
      <c r="E2452" t="s">
        <v>51</v>
      </c>
      <c r="F2452" t="s">
        <v>74</v>
      </c>
      <c r="G2452" t="s">
        <v>86</v>
      </c>
      <c r="H2452" t="s">
        <v>354</v>
      </c>
      <c r="I2452" t="s">
        <v>81</v>
      </c>
      <c r="J2452" t="s">
        <v>107</v>
      </c>
      <c r="K2452" t="s">
        <v>1128</v>
      </c>
      <c r="L2452" t="s">
        <v>74</v>
      </c>
      <c r="M2452" t="s">
        <v>73</v>
      </c>
      <c r="N2452" t="s">
        <v>73</v>
      </c>
      <c r="O2452" t="s">
        <v>94</v>
      </c>
      <c r="P2452" t="s">
        <v>849</v>
      </c>
      <c r="Q2452" t="s">
        <v>74</v>
      </c>
      <c r="R2452" t="s">
        <v>1777</v>
      </c>
      <c r="S2452" t="s">
        <v>96</v>
      </c>
      <c r="T2452" t="s">
        <v>83</v>
      </c>
    </row>
    <row r="2453" spans="1:20" x14ac:dyDescent="0.25">
      <c r="A2453" s="1">
        <v>5011</v>
      </c>
      <c r="B2453" t="s">
        <v>23</v>
      </c>
      <c r="C2453" t="s">
        <v>27</v>
      </c>
      <c r="D2453" t="s">
        <v>66</v>
      </c>
      <c r="E2453" t="s">
        <v>52</v>
      </c>
      <c r="F2453" t="s">
        <v>73</v>
      </c>
      <c r="G2453" t="s">
        <v>86</v>
      </c>
      <c r="H2453" t="s">
        <v>683</v>
      </c>
      <c r="I2453" t="s">
        <v>93</v>
      </c>
      <c r="J2453" t="s">
        <v>130</v>
      </c>
      <c r="K2453" t="s">
        <v>1367</v>
      </c>
      <c r="L2453" t="s">
        <v>126</v>
      </c>
      <c r="M2453" t="s">
        <v>74</v>
      </c>
      <c r="N2453" t="s">
        <v>74</v>
      </c>
      <c r="O2453" t="s">
        <v>90</v>
      </c>
      <c r="P2453" t="s">
        <v>734</v>
      </c>
      <c r="Q2453" t="s">
        <v>74</v>
      </c>
      <c r="R2453" t="s">
        <v>1688</v>
      </c>
      <c r="S2453" t="s">
        <v>116</v>
      </c>
      <c r="T2453" t="s">
        <v>83</v>
      </c>
    </row>
    <row r="2454" spans="1:20" x14ac:dyDescent="0.25">
      <c r="A2454" s="1">
        <v>5012</v>
      </c>
      <c r="B2454" t="s">
        <v>23</v>
      </c>
      <c r="C2454" t="s">
        <v>28</v>
      </c>
      <c r="D2454" t="s">
        <v>66</v>
      </c>
      <c r="E2454" t="s">
        <v>62</v>
      </c>
      <c r="F2454" t="s">
        <v>74</v>
      </c>
      <c r="G2454" t="s">
        <v>83</v>
      </c>
      <c r="H2454" t="s">
        <v>198</v>
      </c>
      <c r="I2454" t="s">
        <v>106</v>
      </c>
      <c r="J2454" t="s">
        <v>92</v>
      </c>
      <c r="K2454" t="s">
        <v>432</v>
      </c>
      <c r="L2454" t="s">
        <v>73</v>
      </c>
      <c r="M2454" t="s">
        <v>126</v>
      </c>
      <c r="N2454" t="s">
        <v>78</v>
      </c>
      <c r="O2454" t="s">
        <v>99</v>
      </c>
      <c r="P2454" t="s">
        <v>178</v>
      </c>
      <c r="Q2454" t="s">
        <v>74</v>
      </c>
      <c r="R2454" t="s">
        <v>1526</v>
      </c>
      <c r="S2454" t="s">
        <v>96</v>
      </c>
      <c r="T2454" t="s">
        <v>101</v>
      </c>
    </row>
    <row r="2455" spans="1:20" x14ac:dyDescent="0.25">
      <c r="A2455" s="1">
        <v>5013</v>
      </c>
      <c r="B2455" t="s">
        <v>23</v>
      </c>
      <c r="C2455" t="s">
        <v>40</v>
      </c>
      <c r="D2455" t="s">
        <v>66</v>
      </c>
      <c r="E2455" t="s">
        <v>60</v>
      </c>
      <c r="F2455" t="s">
        <v>73</v>
      </c>
      <c r="G2455" t="s">
        <v>105</v>
      </c>
      <c r="H2455" t="s">
        <v>330</v>
      </c>
      <c r="I2455" t="s">
        <v>103</v>
      </c>
      <c r="J2455" t="s">
        <v>113</v>
      </c>
      <c r="K2455" t="s">
        <v>1233</v>
      </c>
      <c r="L2455" t="s">
        <v>1116</v>
      </c>
      <c r="M2455" t="s">
        <v>74</v>
      </c>
      <c r="N2455" t="s">
        <v>74</v>
      </c>
      <c r="O2455" t="s">
        <v>80</v>
      </c>
      <c r="P2455" t="s">
        <v>919</v>
      </c>
      <c r="Q2455" t="s">
        <v>74</v>
      </c>
      <c r="R2455" t="s">
        <v>1695</v>
      </c>
      <c r="S2455" t="s">
        <v>78</v>
      </c>
      <c r="T2455" t="s">
        <v>126</v>
      </c>
    </row>
    <row r="2456" spans="1:20" x14ac:dyDescent="0.25">
      <c r="A2456" s="1">
        <v>5014</v>
      </c>
      <c r="B2456" t="s">
        <v>23</v>
      </c>
      <c r="C2456" t="s">
        <v>29</v>
      </c>
      <c r="D2456" t="s">
        <v>66</v>
      </c>
      <c r="E2456" t="s">
        <v>49</v>
      </c>
      <c r="F2456" t="s">
        <v>73</v>
      </c>
      <c r="G2456" t="s">
        <v>97</v>
      </c>
      <c r="H2456" t="s">
        <v>1106</v>
      </c>
      <c r="I2456" t="s">
        <v>98</v>
      </c>
      <c r="J2456" t="s">
        <v>86</v>
      </c>
      <c r="K2456" t="s">
        <v>1198</v>
      </c>
      <c r="L2456" t="s">
        <v>74</v>
      </c>
      <c r="M2456" t="s">
        <v>74</v>
      </c>
      <c r="N2456" t="s">
        <v>101</v>
      </c>
      <c r="O2456" t="s">
        <v>111</v>
      </c>
      <c r="P2456" t="s">
        <v>1177</v>
      </c>
      <c r="Q2456" t="s">
        <v>101</v>
      </c>
      <c r="R2456" t="s">
        <v>1414</v>
      </c>
      <c r="S2456" t="s">
        <v>96</v>
      </c>
      <c r="T2456" t="s">
        <v>117</v>
      </c>
    </row>
    <row r="2457" spans="1:20" x14ac:dyDescent="0.25">
      <c r="A2457" s="1">
        <v>5015</v>
      </c>
      <c r="B2457" t="s">
        <v>23</v>
      </c>
      <c r="C2457" t="s">
        <v>30</v>
      </c>
      <c r="D2457" t="s">
        <v>66</v>
      </c>
      <c r="E2457" t="s">
        <v>44</v>
      </c>
      <c r="F2457" t="s">
        <v>73</v>
      </c>
      <c r="G2457" t="s">
        <v>82</v>
      </c>
      <c r="H2457" t="s">
        <v>745</v>
      </c>
      <c r="I2457" t="s">
        <v>89</v>
      </c>
      <c r="J2457" t="s">
        <v>93</v>
      </c>
      <c r="K2457" t="s">
        <v>1161</v>
      </c>
      <c r="L2457" t="s">
        <v>126</v>
      </c>
      <c r="M2457" t="s">
        <v>73</v>
      </c>
      <c r="N2457" t="s">
        <v>1116</v>
      </c>
      <c r="O2457" t="s">
        <v>90</v>
      </c>
      <c r="P2457" t="s">
        <v>894</v>
      </c>
      <c r="Q2457" t="s">
        <v>73</v>
      </c>
      <c r="R2457" t="s">
        <v>2110</v>
      </c>
      <c r="S2457" t="s">
        <v>106</v>
      </c>
      <c r="T2457" t="s">
        <v>83</v>
      </c>
    </row>
    <row r="2458" spans="1:20" x14ac:dyDescent="0.25">
      <c r="A2458" s="1">
        <v>5016</v>
      </c>
      <c r="B2458" t="s">
        <v>23</v>
      </c>
      <c r="C2458" t="s">
        <v>31</v>
      </c>
      <c r="D2458" t="s">
        <v>66</v>
      </c>
      <c r="E2458" t="s">
        <v>46</v>
      </c>
      <c r="F2458" t="s">
        <v>74</v>
      </c>
      <c r="G2458" t="s">
        <v>96</v>
      </c>
      <c r="H2458" t="s">
        <v>120</v>
      </c>
      <c r="I2458" t="s">
        <v>78</v>
      </c>
      <c r="J2458" t="s">
        <v>98</v>
      </c>
      <c r="K2458" t="s">
        <v>206</v>
      </c>
      <c r="L2458" t="s">
        <v>73</v>
      </c>
      <c r="M2458" t="s">
        <v>73</v>
      </c>
      <c r="N2458" t="s">
        <v>101</v>
      </c>
      <c r="O2458" t="s">
        <v>81</v>
      </c>
      <c r="P2458" t="s">
        <v>120</v>
      </c>
      <c r="Q2458" t="s">
        <v>126</v>
      </c>
      <c r="R2458" t="s">
        <v>2269</v>
      </c>
      <c r="S2458" t="s">
        <v>78</v>
      </c>
      <c r="T2458" t="s">
        <v>126</v>
      </c>
    </row>
    <row r="2459" spans="1:20" x14ac:dyDescent="0.25">
      <c r="A2459" s="1">
        <v>5017</v>
      </c>
      <c r="B2459" t="s">
        <v>23</v>
      </c>
      <c r="C2459" t="s">
        <v>33</v>
      </c>
      <c r="D2459" t="s">
        <v>66</v>
      </c>
      <c r="E2459" t="s">
        <v>63</v>
      </c>
      <c r="F2459" t="s">
        <v>74</v>
      </c>
      <c r="G2459" t="s">
        <v>75</v>
      </c>
      <c r="H2459" t="s">
        <v>367</v>
      </c>
      <c r="I2459" t="s">
        <v>86</v>
      </c>
      <c r="J2459" t="s">
        <v>118</v>
      </c>
      <c r="K2459" t="s">
        <v>1223</v>
      </c>
      <c r="L2459" t="s">
        <v>74</v>
      </c>
      <c r="M2459" t="s">
        <v>73</v>
      </c>
      <c r="N2459" t="s">
        <v>74</v>
      </c>
      <c r="O2459" t="s">
        <v>103</v>
      </c>
      <c r="P2459" t="s">
        <v>861</v>
      </c>
      <c r="Q2459" t="s">
        <v>73</v>
      </c>
      <c r="R2459" t="s">
        <v>2038</v>
      </c>
      <c r="S2459" t="s">
        <v>89</v>
      </c>
      <c r="T2459" t="s">
        <v>131</v>
      </c>
    </row>
    <row r="2460" spans="1:20" x14ac:dyDescent="0.25">
      <c r="A2460" s="1">
        <v>5018</v>
      </c>
      <c r="B2460" t="s">
        <v>23</v>
      </c>
      <c r="C2460" t="s">
        <v>34</v>
      </c>
      <c r="D2460" t="s">
        <v>66</v>
      </c>
      <c r="E2460" t="s">
        <v>69</v>
      </c>
      <c r="F2460" t="s">
        <v>74</v>
      </c>
      <c r="G2460" t="s">
        <v>75</v>
      </c>
      <c r="H2460" t="s">
        <v>800</v>
      </c>
      <c r="I2460" t="s">
        <v>82</v>
      </c>
      <c r="J2460" t="s">
        <v>114</v>
      </c>
      <c r="K2460" t="s">
        <v>1189</v>
      </c>
      <c r="L2460" t="s">
        <v>74</v>
      </c>
      <c r="M2460" t="s">
        <v>74</v>
      </c>
      <c r="N2460" t="s">
        <v>83</v>
      </c>
      <c r="O2460" t="s">
        <v>92</v>
      </c>
      <c r="P2460" t="s">
        <v>1189</v>
      </c>
      <c r="Q2460" t="s">
        <v>74</v>
      </c>
      <c r="R2460" t="s">
        <v>1654</v>
      </c>
      <c r="S2460" t="s">
        <v>96</v>
      </c>
      <c r="T2460" t="s">
        <v>131</v>
      </c>
    </row>
    <row r="2461" spans="1:20" x14ac:dyDescent="0.25">
      <c r="A2461" s="1">
        <v>5019</v>
      </c>
      <c r="B2461" t="s">
        <v>23</v>
      </c>
      <c r="C2461" t="s">
        <v>35</v>
      </c>
      <c r="D2461" t="s">
        <v>66</v>
      </c>
      <c r="E2461" t="s">
        <v>59</v>
      </c>
      <c r="F2461" t="s">
        <v>73</v>
      </c>
      <c r="G2461" t="s">
        <v>97</v>
      </c>
      <c r="H2461" t="s">
        <v>648</v>
      </c>
      <c r="I2461" t="s">
        <v>94</v>
      </c>
      <c r="J2461" t="s">
        <v>104</v>
      </c>
      <c r="K2461" t="s">
        <v>1274</v>
      </c>
      <c r="L2461" t="s">
        <v>1116</v>
      </c>
      <c r="M2461" t="s">
        <v>74</v>
      </c>
      <c r="N2461" t="s">
        <v>101</v>
      </c>
      <c r="O2461" t="s">
        <v>90</v>
      </c>
      <c r="P2461" t="s">
        <v>124</v>
      </c>
      <c r="Q2461" t="s">
        <v>74</v>
      </c>
      <c r="R2461" t="s">
        <v>1442</v>
      </c>
      <c r="S2461" t="s">
        <v>85</v>
      </c>
      <c r="T2461" t="s">
        <v>131</v>
      </c>
    </row>
    <row r="2462" spans="1:20" x14ac:dyDescent="0.25">
      <c r="A2462" s="1">
        <v>5020</v>
      </c>
      <c r="B2462" t="s">
        <v>23</v>
      </c>
      <c r="C2462" t="s">
        <v>36</v>
      </c>
      <c r="D2462" t="s">
        <v>66</v>
      </c>
      <c r="E2462" t="s">
        <v>61</v>
      </c>
      <c r="F2462" t="s">
        <v>74</v>
      </c>
      <c r="G2462" t="s">
        <v>75</v>
      </c>
      <c r="H2462" t="s">
        <v>289</v>
      </c>
      <c r="I2462" t="s">
        <v>106</v>
      </c>
      <c r="J2462" t="s">
        <v>79</v>
      </c>
      <c r="K2462" t="s">
        <v>1147</v>
      </c>
      <c r="L2462" t="s">
        <v>126</v>
      </c>
      <c r="M2462" t="s">
        <v>73</v>
      </c>
      <c r="N2462" t="s">
        <v>126</v>
      </c>
      <c r="O2462" t="s">
        <v>90</v>
      </c>
      <c r="P2462" t="s">
        <v>695</v>
      </c>
      <c r="Q2462" t="s">
        <v>73</v>
      </c>
      <c r="R2462" t="s">
        <v>2192</v>
      </c>
      <c r="S2462" t="s">
        <v>85</v>
      </c>
      <c r="T2462" t="s">
        <v>126</v>
      </c>
    </row>
    <row r="2463" spans="1:20" x14ac:dyDescent="0.25">
      <c r="A2463" s="1">
        <v>5021</v>
      </c>
      <c r="B2463" t="s">
        <v>23</v>
      </c>
      <c r="C2463" t="s">
        <v>37</v>
      </c>
      <c r="D2463" t="s">
        <v>66</v>
      </c>
      <c r="E2463" t="s">
        <v>72</v>
      </c>
      <c r="F2463" t="s">
        <v>73</v>
      </c>
      <c r="G2463" t="s">
        <v>86</v>
      </c>
      <c r="H2463" t="s">
        <v>311</v>
      </c>
      <c r="I2463" t="s">
        <v>99</v>
      </c>
      <c r="J2463" t="s">
        <v>94</v>
      </c>
      <c r="K2463" t="s">
        <v>1316</v>
      </c>
      <c r="L2463" t="s">
        <v>126</v>
      </c>
      <c r="M2463" t="s">
        <v>73</v>
      </c>
      <c r="N2463" t="s">
        <v>74</v>
      </c>
      <c r="O2463" t="s">
        <v>103</v>
      </c>
      <c r="P2463" t="s">
        <v>944</v>
      </c>
      <c r="Q2463" t="s">
        <v>74</v>
      </c>
      <c r="R2463" t="s">
        <v>2117</v>
      </c>
      <c r="S2463" t="s">
        <v>78</v>
      </c>
      <c r="T2463" t="s">
        <v>1116</v>
      </c>
    </row>
    <row r="2464" spans="1:20" x14ac:dyDescent="0.25">
      <c r="A2464" s="1">
        <v>5022</v>
      </c>
      <c r="B2464" t="s">
        <v>23</v>
      </c>
      <c r="C2464" t="s">
        <v>38</v>
      </c>
      <c r="D2464" t="s">
        <v>66</v>
      </c>
      <c r="E2464" t="s">
        <v>49</v>
      </c>
      <c r="F2464" t="s">
        <v>74</v>
      </c>
      <c r="G2464" t="s">
        <v>87</v>
      </c>
      <c r="H2464" t="s">
        <v>425</v>
      </c>
      <c r="I2464" t="s">
        <v>114</v>
      </c>
      <c r="J2464" t="s">
        <v>109</v>
      </c>
      <c r="K2464" t="s">
        <v>1151</v>
      </c>
      <c r="L2464" t="s">
        <v>73</v>
      </c>
      <c r="M2464" t="s">
        <v>73</v>
      </c>
      <c r="N2464" t="s">
        <v>126</v>
      </c>
      <c r="O2464" t="s">
        <v>89</v>
      </c>
      <c r="P2464" t="s">
        <v>128</v>
      </c>
      <c r="Q2464" t="s">
        <v>73</v>
      </c>
      <c r="R2464" t="s">
        <v>2044</v>
      </c>
      <c r="S2464" t="s">
        <v>96</v>
      </c>
      <c r="T2464" t="s">
        <v>101</v>
      </c>
    </row>
    <row r="2465" spans="1:20" x14ac:dyDescent="0.25">
      <c r="A2465" s="1">
        <v>5023</v>
      </c>
      <c r="B2465" t="s">
        <v>23</v>
      </c>
      <c r="C2465" t="s">
        <v>39</v>
      </c>
      <c r="D2465" t="s">
        <v>66</v>
      </c>
      <c r="E2465" t="s">
        <v>61</v>
      </c>
      <c r="F2465" t="s">
        <v>73</v>
      </c>
      <c r="G2465" t="s">
        <v>75</v>
      </c>
      <c r="H2465" t="s">
        <v>691</v>
      </c>
      <c r="I2465" t="s">
        <v>94</v>
      </c>
      <c r="J2465" t="s">
        <v>129</v>
      </c>
      <c r="K2465" t="s">
        <v>1251</v>
      </c>
      <c r="L2465" t="s">
        <v>74</v>
      </c>
      <c r="M2465" t="s">
        <v>74</v>
      </c>
      <c r="N2465" t="s">
        <v>1116</v>
      </c>
      <c r="O2465" t="s">
        <v>98</v>
      </c>
      <c r="P2465" t="s">
        <v>919</v>
      </c>
      <c r="Q2465" t="s">
        <v>74</v>
      </c>
      <c r="R2465" t="s">
        <v>2050</v>
      </c>
      <c r="S2465" t="s">
        <v>89</v>
      </c>
      <c r="T2465" t="s">
        <v>131</v>
      </c>
    </row>
    <row r="2466" spans="1:20" x14ac:dyDescent="0.25">
      <c r="A2466" s="1">
        <v>5024</v>
      </c>
      <c r="B2466" t="s">
        <v>23</v>
      </c>
      <c r="C2466" t="s">
        <v>24</v>
      </c>
      <c r="D2466" t="s">
        <v>67</v>
      </c>
      <c r="E2466" t="s">
        <v>63</v>
      </c>
      <c r="F2466" t="s">
        <v>73</v>
      </c>
      <c r="G2466" t="s">
        <v>108</v>
      </c>
      <c r="H2466" t="s">
        <v>162</v>
      </c>
      <c r="I2466" t="s">
        <v>114</v>
      </c>
      <c r="J2466" t="s">
        <v>97</v>
      </c>
      <c r="K2466" t="s">
        <v>1297</v>
      </c>
      <c r="L2466" t="s">
        <v>101</v>
      </c>
      <c r="M2466" t="s">
        <v>73</v>
      </c>
      <c r="N2466" t="s">
        <v>74</v>
      </c>
      <c r="O2466" t="s">
        <v>113</v>
      </c>
      <c r="P2466" t="s">
        <v>636</v>
      </c>
      <c r="Q2466" t="s">
        <v>73</v>
      </c>
      <c r="R2466" t="s">
        <v>1489</v>
      </c>
      <c r="S2466" t="s">
        <v>96</v>
      </c>
      <c r="T2466" t="s">
        <v>76</v>
      </c>
    </row>
    <row r="2467" spans="1:20" x14ac:dyDescent="0.25">
      <c r="A2467" s="1">
        <v>5025</v>
      </c>
      <c r="B2467" t="s">
        <v>23</v>
      </c>
      <c r="C2467" t="s">
        <v>25</v>
      </c>
      <c r="D2467" t="s">
        <v>67</v>
      </c>
      <c r="E2467" t="s">
        <v>69</v>
      </c>
      <c r="F2467" t="s">
        <v>74</v>
      </c>
      <c r="G2467" t="s">
        <v>94</v>
      </c>
      <c r="H2467" t="s">
        <v>277</v>
      </c>
      <c r="I2467" t="s">
        <v>113</v>
      </c>
      <c r="J2467" t="s">
        <v>80</v>
      </c>
      <c r="K2467" t="s">
        <v>1205</v>
      </c>
      <c r="L2467" t="s">
        <v>101</v>
      </c>
      <c r="M2467" t="s">
        <v>73</v>
      </c>
      <c r="N2467" t="s">
        <v>1116</v>
      </c>
      <c r="O2467" t="s">
        <v>108</v>
      </c>
      <c r="P2467" t="s">
        <v>782</v>
      </c>
      <c r="Q2467" t="s">
        <v>74</v>
      </c>
      <c r="R2467" t="s">
        <v>1951</v>
      </c>
      <c r="S2467" t="s">
        <v>82</v>
      </c>
      <c r="T2467" t="s">
        <v>131</v>
      </c>
    </row>
    <row r="2468" spans="1:20" x14ac:dyDescent="0.25">
      <c r="A2468" s="1">
        <v>5026</v>
      </c>
      <c r="B2468" t="s">
        <v>23</v>
      </c>
      <c r="C2468" t="s">
        <v>26</v>
      </c>
      <c r="D2468" t="s">
        <v>67</v>
      </c>
      <c r="E2468" t="s">
        <v>68</v>
      </c>
      <c r="F2468" t="s">
        <v>73</v>
      </c>
      <c r="G2468" t="s">
        <v>77</v>
      </c>
      <c r="H2468" t="s">
        <v>336</v>
      </c>
      <c r="I2468" t="s">
        <v>102</v>
      </c>
      <c r="J2468" t="s">
        <v>107</v>
      </c>
      <c r="K2468" t="s">
        <v>1298</v>
      </c>
      <c r="L2468" t="s">
        <v>74</v>
      </c>
      <c r="M2468" t="s">
        <v>126</v>
      </c>
      <c r="N2468" t="s">
        <v>74</v>
      </c>
      <c r="O2468" t="s">
        <v>104</v>
      </c>
      <c r="P2468" t="s">
        <v>1142</v>
      </c>
      <c r="Q2468" t="s">
        <v>126</v>
      </c>
      <c r="R2468" t="s">
        <v>1436</v>
      </c>
      <c r="S2468" t="s">
        <v>116</v>
      </c>
      <c r="T2468" t="s">
        <v>83</v>
      </c>
    </row>
    <row r="2469" spans="1:20" x14ac:dyDescent="0.25">
      <c r="A2469" s="1">
        <v>5027</v>
      </c>
      <c r="B2469" t="s">
        <v>23</v>
      </c>
      <c r="C2469" t="s">
        <v>27</v>
      </c>
      <c r="D2469" t="s">
        <v>67</v>
      </c>
      <c r="E2469" t="s">
        <v>47</v>
      </c>
      <c r="F2469" t="s">
        <v>74</v>
      </c>
      <c r="G2469" t="s">
        <v>101</v>
      </c>
      <c r="H2469" t="s">
        <v>490</v>
      </c>
      <c r="I2469" t="s">
        <v>98</v>
      </c>
      <c r="J2469" t="s">
        <v>97</v>
      </c>
      <c r="K2469" t="s">
        <v>206</v>
      </c>
      <c r="L2469" t="s">
        <v>73</v>
      </c>
      <c r="M2469" t="s">
        <v>74</v>
      </c>
      <c r="N2469" t="s">
        <v>117</v>
      </c>
      <c r="O2469" t="s">
        <v>99</v>
      </c>
      <c r="P2469" t="s">
        <v>695</v>
      </c>
      <c r="Q2469" t="s">
        <v>73</v>
      </c>
      <c r="R2469" t="s">
        <v>1558</v>
      </c>
      <c r="S2469" t="s">
        <v>96</v>
      </c>
      <c r="T2469" t="s">
        <v>1116</v>
      </c>
    </row>
    <row r="2470" spans="1:20" x14ac:dyDescent="0.25">
      <c r="A2470" s="1">
        <v>5028</v>
      </c>
      <c r="B2470" t="s">
        <v>23</v>
      </c>
      <c r="C2470" t="s">
        <v>28</v>
      </c>
      <c r="D2470" t="s">
        <v>67</v>
      </c>
      <c r="E2470" t="s">
        <v>43</v>
      </c>
      <c r="F2470" t="s">
        <v>74</v>
      </c>
      <c r="G2470" t="s">
        <v>92</v>
      </c>
      <c r="H2470" t="s">
        <v>741</v>
      </c>
      <c r="I2470" t="s">
        <v>99</v>
      </c>
      <c r="J2470" t="s">
        <v>94</v>
      </c>
      <c r="K2470" t="s">
        <v>281</v>
      </c>
      <c r="L2470" t="s">
        <v>74</v>
      </c>
      <c r="M2470" t="s">
        <v>101</v>
      </c>
      <c r="N2470" t="s">
        <v>131</v>
      </c>
      <c r="O2470" t="s">
        <v>104</v>
      </c>
      <c r="P2470" t="s">
        <v>1176</v>
      </c>
      <c r="Q2470" t="s">
        <v>74</v>
      </c>
      <c r="R2470" t="s">
        <v>91</v>
      </c>
      <c r="S2470" t="s">
        <v>106</v>
      </c>
      <c r="T2470" t="s">
        <v>83</v>
      </c>
    </row>
    <row r="2471" spans="1:20" x14ac:dyDescent="0.25">
      <c r="A2471" s="1">
        <v>5029</v>
      </c>
      <c r="B2471" t="s">
        <v>23</v>
      </c>
      <c r="C2471" t="s">
        <v>40</v>
      </c>
      <c r="D2471" t="s">
        <v>67</v>
      </c>
      <c r="E2471" t="s">
        <v>57</v>
      </c>
      <c r="F2471" t="s">
        <v>73</v>
      </c>
      <c r="G2471" t="s">
        <v>75</v>
      </c>
      <c r="H2471" t="s">
        <v>368</v>
      </c>
      <c r="I2471" t="s">
        <v>92</v>
      </c>
      <c r="J2471" t="s">
        <v>109</v>
      </c>
      <c r="K2471" t="s">
        <v>1218</v>
      </c>
      <c r="L2471" t="s">
        <v>126</v>
      </c>
      <c r="M2471" t="s">
        <v>126</v>
      </c>
      <c r="N2471" t="s">
        <v>74</v>
      </c>
      <c r="O2471" t="s">
        <v>96</v>
      </c>
      <c r="P2471" t="s">
        <v>107</v>
      </c>
      <c r="Q2471" t="s">
        <v>73</v>
      </c>
      <c r="R2471" t="s">
        <v>2005</v>
      </c>
      <c r="S2471" t="s">
        <v>85</v>
      </c>
      <c r="T2471" t="s">
        <v>76</v>
      </c>
    </row>
    <row r="2472" spans="1:20" x14ac:dyDescent="0.25">
      <c r="A2472" s="1">
        <v>5030</v>
      </c>
      <c r="B2472" t="s">
        <v>23</v>
      </c>
      <c r="C2472" t="s">
        <v>30</v>
      </c>
      <c r="D2472" t="s">
        <v>67</v>
      </c>
      <c r="E2472" t="s">
        <v>59</v>
      </c>
      <c r="F2472" t="s">
        <v>74</v>
      </c>
      <c r="G2472" t="s">
        <v>96</v>
      </c>
      <c r="H2472" t="s">
        <v>513</v>
      </c>
      <c r="I2472" t="s">
        <v>98</v>
      </c>
      <c r="J2472" t="s">
        <v>93</v>
      </c>
      <c r="K2472" t="s">
        <v>1260</v>
      </c>
      <c r="L2472" t="s">
        <v>126</v>
      </c>
      <c r="M2472" t="s">
        <v>126</v>
      </c>
      <c r="N2472" t="s">
        <v>1116</v>
      </c>
      <c r="O2472" t="s">
        <v>99</v>
      </c>
      <c r="P2472" t="s">
        <v>138</v>
      </c>
      <c r="Q2472" t="s">
        <v>73</v>
      </c>
      <c r="R2472" t="s">
        <v>912</v>
      </c>
      <c r="S2472" t="s">
        <v>117</v>
      </c>
      <c r="T2472" t="s">
        <v>101</v>
      </c>
    </row>
    <row r="2473" spans="1:20" x14ac:dyDescent="0.25">
      <c r="A2473" s="1">
        <v>5031</v>
      </c>
      <c r="B2473" t="s">
        <v>23</v>
      </c>
      <c r="C2473" t="s">
        <v>31</v>
      </c>
      <c r="D2473" t="s">
        <v>67</v>
      </c>
      <c r="E2473" t="s">
        <v>54</v>
      </c>
      <c r="F2473" t="s">
        <v>74</v>
      </c>
      <c r="G2473" t="s">
        <v>77</v>
      </c>
      <c r="H2473" t="s">
        <v>639</v>
      </c>
      <c r="I2473" t="s">
        <v>98</v>
      </c>
      <c r="J2473" t="s">
        <v>95</v>
      </c>
      <c r="K2473" t="s">
        <v>1177</v>
      </c>
      <c r="L2473" t="s">
        <v>101</v>
      </c>
      <c r="M2473" t="s">
        <v>74</v>
      </c>
      <c r="N2473" t="s">
        <v>131</v>
      </c>
      <c r="O2473" t="s">
        <v>113</v>
      </c>
      <c r="P2473" t="s">
        <v>281</v>
      </c>
      <c r="Q2473" t="s">
        <v>73</v>
      </c>
      <c r="R2473" t="s">
        <v>1991</v>
      </c>
      <c r="S2473" t="s">
        <v>85</v>
      </c>
      <c r="T2473" t="s">
        <v>1116</v>
      </c>
    </row>
    <row r="2474" spans="1:20" x14ac:dyDescent="0.25">
      <c r="A2474" s="1">
        <v>5032</v>
      </c>
      <c r="B2474" t="s">
        <v>23</v>
      </c>
      <c r="C2474" t="s">
        <v>32</v>
      </c>
      <c r="D2474" t="s">
        <v>67</v>
      </c>
      <c r="E2474" t="s">
        <v>58</v>
      </c>
      <c r="F2474" t="s">
        <v>74</v>
      </c>
      <c r="G2474" t="s">
        <v>85</v>
      </c>
      <c r="H2474" t="s">
        <v>1109</v>
      </c>
      <c r="I2474" t="s">
        <v>103</v>
      </c>
      <c r="J2474" t="s">
        <v>112</v>
      </c>
      <c r="K2474" t="s">
        <v>1174</v>
      </c>
      <c r="L2474" t="s">
        <v>73</v>
      </c>
      <c r="M2474" t="s">
        <v>101</v>
      </c>
      <c r="N2474" t="s">
        <v>1116</v>
      </c>
      <c r="O2474" t="s">
        <v>102</v>
      </c>
      <c r="P2474" t="s">
        <v>187</v>
      </c>
      <c r="Q2474" t="s">
        <v>73</v>
      </c>
      <c r="R2474" t="s">
        <v>1542</v>
      </c>
      <c r="S2474" t="s">
        <v>96</v>
      </c>
      <c r="T2474" t="s">
        <v>74</v>
      </c>
    </row>
    <row r="2475" spans="1:20" x14ac:dyDescent="0.25">
      <c r="A2475" s="1">
        <v>5033</v>
      </c>
      <c r="B2475" t="s">
        <v>23</v>
      </c>
      <c r="C2475" t="s">
        <v>33</v>
      </c>
      <c r="D2475" t="s">
        <v>67</v>
      </c>
      <c r="E2475" t="s">
        <v>48</v>
      </c>
      <c r="F2475" t="s">
        <v>73</v>
      </c>
      <c r="G2475" t="s">
        <v>98</v>
      </c>
      <c r="H2475" t="s">
        <v>491</v>
      </c>
      <c r="I2475" t="s">
        <v>75</v>
      </c>
      <c r="J2475" t="s">
        <v>107</v>
      </c>
      <c r="K2475" t="s">
        <v>1177</v>
      </c>
      <c r="L2475" t="s">
        <v>126</v>
      </c>
      <c r="M2475" t="s">
        <v>73</v>
      </c>
      <c r="N2475" t="s">
        <v>74</v>
      </c>
      <c r="O2475" t="s">
        <v>80</v>
      </c>
      <c r="P2475" t="s">
        <v>817</v>
      </c>
      <c r="Q2475" t="s">
        <v>74</v>
      </c>
      <c r="R2475" t="s">
        <v>1875</v>
      </c>
      <c r="S2475" t="s">
        <v>89</v>
      </c>
      <c r="T2475" t="s">
        <v>83</v>
      </c>
    </row>
    <row r="2476" spans="1:20" x14ac:dyDescent="0.25">
      <c r="A2476" s="1">
        <v>5034</v>
      </c>
      <c r="B2476" t="s">
        <v>23</v>
      </c>
      <c r="C2476" t="s">
        <v>34</v>
      </c>
      <c r="D2476" t="s">
        <v>67</v>
      </c>
      <c r="E2476" t="s">
        <v>47</v>
      </c>
      <c r="F2476" t="s">
        <v>73</v>
      </c>
      <c r="G2476" t="s">
        <v>78</v>
      </c>
      <c r="H2476" t="s">
        <v>226</v>
      </c>
      <c r="I2476" t="s">
        <v>85</v>
      </c>
      <c r="J2476" t="s">
        <v>92</v>
      </c>
      <c r="K2476" t="s">
        <v>975</v>
      </c>
      <c r="L2476" t="s">
        <v>74</v>
      </c>
      <c r="M2476" t="s">
        <v>73</v>
      </c>
      <c r="N2476" t="s">
        <v>1116</v>
      </c>
      <c r="O2476" t="s">
        <v>98</v>
      </c>
      <c r="P2476" t="s">
        <v>849</v>
      </c>
      <c r="Q2476" t="s">
        <v>73</v>
      </c>
      <c r="R2476" t="s">
        <v>1747</v>
      </c>
      <c r="S2476" t="s">
        <v>85</v>
      </c>
      <c r="T2476" t="s">
        <v>126</v>
      </c>
    </row>
    <row r="2477" spans="1:20" x14ac:dyDescent="0.25">
      <c r="A2477" s="1">
        <v>5035</v>
      </c>
      <c r="B2477" t="s">
        <v>23</v>
      </c>
      <c r="C2477" t="s">
        <v>35</v>
      </c>
      <c r="D2477" t="s">
        <v>67</v>
      </c>
      <c r="E2477" t="s">
        <v>48</v>
      </c>
      <c r="F2477" t="s">
        <v>74</v>
      </c>
      <c r="G2477" t="s">
        <v>82</v>
      </c>
      <c r="H2477" t="s">
        <v>297</v>
      </c>
      <c r="I2477" t="s">
        <v>81</v>
      </c>
      <c r="J2477" t="s">
        <v>93</v>
      </c>
      <c r="K2477" t="s">
        <v>1133</v>
      </c>
      <c r="L2477" t="s">
        <v>74</v>
      </c>
      <c r="M2477" t="s">
        <v>74</v>
      </c>
      <c r="N2477" t="s">
        <v>131</v>
      </c>
      <c r="O2477" t="s">
        <v>77</v>
      </c>
      <c r="P2477" t="s">
        <v>180</v>
      </c>
      <c r="Q2477" t="s">
        <v>73</v>
      </c>
      <c r="R2477" t="s">
        <v>1661</v>
      </c>
      <c r="S2477" t="s">
        <v>85</v>
      </c>
      <c r="T2477" t="s">
        <v>1116</v>
      </c>
    </row>
    <row r="2478" spans="1:20" x14ac:dyDescent="0.25">
      <c r="A2478" s="1">
        <v>5036</v>
      </c>
      <c r="B2478" t="s">
        <v>23</v>
      </c>
      <c r="C2478" t="s">
        <v>36</v>
      </c>
      <c r="D2478" t="s">
        <v>67</v>
      </c>
      <c r="E2478" t="s">
        <v>41</v>
      </c>
      <c r="F2478" t="s">
        <v>73</v>
      </c>
      <c r="G2478" t="s">
        <v>75</v>
      </c>
      <c r="H2478" t="s">
        <v>421</v>
      </c>
      <c r="I2478" t="s">
        <v>90</v>
      </c>
      <c r="J2478" t="s">
        <v>79</v>
      </c>
      <c r="K2478" t="s">
        <v>1208</v>
      </c>
      <c r="L2478" t="s">
        <v>126</v>
      </c>
      <c r="M2478" t="s">
        <v>101</v>
      </c>
      <c r="N2478" t="s">
        <v>131</v>
      </c>
      <c r="O2478" t="s">
        <v>103</v>
      </c>
      <c r="P2478" t="s">
        <v>444</v>
      </c>
      <c r="Q2478" t="s">
        <v>73</v>
      </c>
      <c r="R2478" t="s">
        <v>2176</v>
      </c>
      <c r="S2478" t="s">
        <v>116</v>
      </c>
      <c r="T2478" t="s">
        <v>1116</v>
      </c>
    </row>
    <row r="2479" spans="1:20" x14ac:dyDescent="0.25">
      <c r="A2479" s="1">
        <v>5037</v>
      </c>
      <c r="B2479" t="s">
        <v>23</v>
      </c>
      <c r="C2479" t="s">
        <v>37</v>
      </c>
      <c r="D2479" t="s">
        <v>67</v>
      </c>
      <c r="E2479" t="s">
        <v>44</v>
      </c>
      <c r="F2479" t="s">
        <v>74</v>
      </c>
      <c r="G2479" t="s">
        <v>75</v>
      </c>
      <c r="H2479" t="s">
        <v>803</v>
      </c>
      <c r="I2479" t="s">
        <v>82</v>
      </c>
      <c r="J2479" t="s">
        <v>114</v>
      </c>
      <c r="K2479" t="s">
        <v>862</v>
      </c>
      <c r="L2479" t="s">
        <v>74</v>
      </c>
      <c r="M2479" t="s">
        <v>74</v>
      </c>
      <c r="N2479" t="s">
        <v>74</v>
      </c>
      <c r="O2479" t="s">
        <v>105</v>
      </c>
      <c r="P2479" t="s">
        <v>789</v>
      </c>
      <c r="Q2479" t="s">
        <v>74</v>
      </c>
      <c r="R2479" t="s">
        <v>1505</v>
      </c>
      <c r="S2479" t="s">
        <v>96</v>
      </c>
      <c r="T2479" t="s">
        <v>83</v>
      </c>
    </row>
    <row r="2480" spans="1:20" x14ac:dyDescent="0.25">
      <c r="A2480" s="1">
        <v>5038</v>
      </c>
      <c r="B2480" t="s">
        <v>23</v>
      </c>
      <c r="C2480" t="s">
        <v>38</v>
      </c>
      <c r="D2480" t="s">
        <v>67</v>
      </c>
      <c r="E2480" t="s">
        <v>62</v>
      </c>
      <c r="F2480" t="s">
        <v>73</v>
      </c>
      <c r="G2480" t="s">
        <v>89</v>
      </c>
      <c r="H2480" t="s">
        <v>151</v>
      </c>
      <c r="I2480" t="s">
        <v>89</v>
      </c>
      <c r="J2480" t="s">
        <v>92</v>
      </c>
      <c r="K2480" t="s">
        <v>1189</v>
      </c>
      <c r="L2480" t="s">
        <v>74</v>
      </c>
      <c r="M2480" t="s">
        <v>73</v>
      </c>
      <c r="N2480" t="s">
        <v>126</v>
      </c>
      <c r="O2480" t="s">
        <v>107</v>
      </c>
      <c r="P2480" t="s">
        <v>473</v>
      </c>
      <c r="Q2480" t="s">
        <v>73</v>
      </c>
      <c r="R2480" t="s">
        <v>1926</v>
      </c>
      <c r="S2480" t="s">
        <v>106</v>
      </c>
      <c r="T2480" t="s">
        <v>1116</v>
      </c>
    </row>
    <row r="2481" spans="1:20" x14ac:dyDescent="0.25">
      <c r="A2481" s="1">
        <v>5039</v>
      </c>
      <c r="B2481" t="s">
        <v>23</v>
      </c>
      <c r="C2481" t="s">
        <v>39</v>
      </c>
      <c r="D2481" t="s">
        <v>67</v>
      </c>
      <c r="E2481" t="s">
        <v>43</v>
      </c>
      <c r="F2481" t="s">
        <v>73</v>
      </c>
      <c r="G2481" t="s">
        <v>94</v>
      </c>
      <c r="H2481" t="s">
        <v>112</v>
      </c>
      <c r="I2481" t="s">
        <v>116</v>
      </c>
      <c r="J2481" t="s">
        <v>98</v>
      </c>
      <c r="K2481" t="s">
        <v>540</v>
      </c>
      <c r="L2481" t="s">
        <v>73</v>
      </c>
      <c r="M2481" t="s">
        <v>74</v>
      </c>
      <c r="N2481" t="s">
        <v>101</v>
      </c>
      <c r="O2481" t="s">
        <v>109</v>
      </c>
      <c r="P2481" t="s">
        <v>1130</v>
      </c>
      <c r="Q2481" t="s">
        <v>74</v>
      </c>
      <c r="R2481" t="s">
        <v>2266</v>
      </c>
      <c r="S2481" t="s">
        <v>89</v>
      </c>
      <c r="T2481" t="s">
        <v>76</v>
      </c>
    </row>
    <row r="2482" spans="1:20" x14ac:dyDescent="0.25">
      <c r="A2482" s="1">
        <v>5040</v>
      </c>
      <c r="B2482" t="s">
        <v>23</v>
      </c>
      <c r="C2482" t="s">
        <v>24</v>
      </c>
      <c r="D2482" t="s">
        <v>68</v>
      </c>
      <c r="E2482" t="s">
        <v>70</v>
      </c>
      <c r="F2482" t="s">
        <v>73</v>
      </c>
      <c r="G2482" t="s">
        <v>75</v>
      </c>
      <c r="H2482" t="s">
        <v>381</v>
      </c>
      <c r="I2482" t="s">
        <v>90</v>
      </c>
      <c r="J2482" t="s">
        <v>111</v>
      </c>
      <c r="K2482" t="s">
        <v>1189</v>
      </c>
      <c r="L2482" t="s">
        <v>74</v>
      </c>
      <c r="M2482" t="s">
        <v>101</v>
      </c>
      <c r="N2482" t="s">
        <v>101</v>
      </c>
      <c r="O2482" t="s">
        <v>92</v>
      </c>
      <c r="P2482" t="s">
        <v>1018</v>
      </c>
      <c r="Q2482" t="s">
        <v>73</v>
      </c>
      <c r="R2482" t="s">
        <v>1531</v>
      </c>
      <c r="S2482" t="s">
        <v>116</v>
      </c>
      <c r="T2482" t="s">
        <v>131</v>
      </c>
    </row>
    <row r="2483" spans="1:20" x14ac:dyDescent="0.25">
      <c r="A2483" s="1">
        <v>5041</v>
      </c>
      <c r="B2483" t="s">
        <v>23</v>
      </c>
      <c r="C2483" t="s">
        <v>25</v>
      </c>
      <c r="D2483" t="s">
        <v>68</v>
      </c>
      <c r="E2483" t="s">
        <v>47</v>
      </c>
      <c r="F2483" t="s">
        <v>73</v>
      </c>
      <c r="G2483" t="s">
        <v>75</v>
      </c>
      <c r="H2483" t="s">
        <v>678</v>
      </c>
      <c r="I2483" t="s">
        <v>92</v>
      </c>
      <c r="J2483" t="s">
        <v>112</v>
      </c>
      <c r="K2483" t="s">
        <v>1307</v>
      </c>
      <c r="L2483" t="s">
        <v>126</v>
      </c>
      <c r="M2483" t="s">
        <v>74</v>
      </c>
      <c r="N2483" t="s">
        <v>1116</v>
      </c>
      <c r="O2483" t="s">
        <v>99</v>
      </c>
      <c r="P2483" t="s">
        <v>114</v>
      </c>
      <c r="Q2483" t="s">
        <v>73</v>
      </c>
      <c r="R2483" t="s">
        <v>1487</v>
      </c>
      <c r="S2483" t="s">
        <v>81</v>
      </c>
      <c r="T2483" t="s">
        <v>87</v>
      </c>
    </row>
    <row r="2484" spans="1:20" x14ac:dyDescent="0.25">
      <c r="A2484" s="1">
        <v>5042</v>
      </c>
      <c r="B2484" t="s">
        <v>23</v>
      </c>
      <c r="C2484" t="s">
        <v>26</v>
      </c>
      <c r="D2484" t="s">
        <v>68</v>
      </c>
      <c r="E2484" t="s">
        <v>67</v>
      </c>
      <c r="F2484" t="s">
        <v>74</v>
      </c>
      <c r="G2484" t="s">
        <v>90</v>
      </c>
      <c r="H2484" t="s">
        <v>733</v>
      </c>
      <c r="I2484" t="s">
        <v>96</v>
      </c>
      <c r="J2484" t="s">
        <v>86</v>
      </c>
      <c r="K2484" t="s">
        <v>1314</v>
      </c>
      <c r="L2484" t="s">
        <v>126</v>
      </c>
      <c r="M2484" t="s">
        <v>74</v>
      </c>
      <c r="N2484" t="s">
        <v>126</v>
      </c>
      <c r="O2484" t="s">
        <v>103</v>
      </c>
      <c r="P2484" t="s">
        <v>575</v>
      </c>
      <c r="Q2484" t="s">
        <v>73</v>
      </c>
      <c r="R2484" t="s">
        <v>1516</v>
      </c>
      <c r="S2484" t="s">
        <v>85</v>
      </c>
      <c r="T2484" t="s">
        <v>101</v>
      </c>
    </row>
    <row r="2485" spans="1:20" x14ac:dyDescent="0.25">
      <c r="A2485" s="1">
        <v>5043</v>
      </c>
      <c r="B2485" t="s">
        <v>23</v>
      </c>
      <c r="C2485" t="s">
        <v>28</v>
      </c>
      <c r="D2485" t="s">
        <v>68</v>
      </c>
      <c r="E2485" t="s">
        <v>48</v>
      </c>
      <c r="F2485" t="s">
        <v>74</v>
      </c>
      <c r="G2485" t="s">
        <v>101</v>
      </c>
      <c r="H2485" t="s">
        <v>1105</v>
      </c>
      <c r="I2485" t="s">
        <v>87</v>
      </c>
      <c r="J2485" t="s">
        <v>77</v>
      </c>
      <c r="K2485" t="s">
        <v>447</v>
      </c>
      <c r="L2485" t="s">
        <v>73</v>
      </c>
      <c r="M2485" t="s">
        <v>126</v>
      </c>
      <c r="N2485" t="s">
        <v>1116</v>
      </c>
      <c r="O2485" t="s">
        <v>81</v>
      </c>
      <c r="P2485" t="s">
        <v>206</v>
      </c>
      <c r="Q2485" t="s">
        <v>73</v>
      </c>
      <c r="R2485" t="s">
        <v>2021</v>
      </c>
      <c r="S2485" t="s">
        <v>116</v>
      </c>
      <c r="T2485" t="s">
        <v>74</v>
      </c>
    </row>
    <row r="2486" spans="1:20" x14ac:dyDescent="0.25">
      <c r="A2486" s="1">
        <v>5044</v>
      </c>
      <c r="B2486" t="s">
        <v>23</v>
      </c>
      <c r="C2486" t="s">
        <v>40</v>
      </c>
      <c r="D2486" t="s">
        <v>68</v>
      </c>
      <c r="E2486" t="s">
        <v>58</v>
      </c>
      <c r="F2486" t="s">
        <v>73</v>
      </c>
      <c r="G2486" t="s">
        <v>76</v>
      </c>
      <c r="H2486" t="s">
        <v>511</v>
      </c>
      <c r="I2486" t="s">
        <v>82</v>
      </c>
      <c r="J2486" t="s">
        <v>77</v>
      </c>
      <c r="K2486" t="s">
        <v>118</v>
      </c>
      <c r="L2486" t="s">
        <v>73</v>
      </c>
      <c r="M2486" t="s">
        <v>73</v>
      </c>
      <c r="N2486" t="s">
        <v>1116</v>
      </c>
      <c r="O2486" t="s">
        <v>103</v>
      </c>
      <c r="P2486" t="s">
        <v>681</v>
      </c>
      <c r="Q2486" t="s">
        <v>74</v>
      </c>
      <c r="R2486" t="s">
        <v>2065</v>
      </c>
      <c r="S2486" t="s">
        <v>87</v>
      </c>
      <c r="T2486" t="s">
        <v>73</v>
      </c>
    </row>
    <row r="2487" spans="1:20" x14ac:dyDescent="0.25">
      <c r="A2487" s="1">
        <v>5045</v>
      </c>
      <c r="B2487" t="s">
        <v>23</v>
      </c>
      <c r="C2487" t="s">
        <v>29</v>
      </c>
      <c r="D2487" t="s">
        <v>68</v>
      </c>
      <c r="E2487" t="s">
        <v>72</v>
      </c>
      <c r="F2487" t="s">
        <v>73</v>
      </c>
      <c r="G2487" t="s">
        <v>73</v>
      </c>
      <c r="H2487" t="s">
        <v>321</v>
      </c>
      <c r="I2487" t="s">
        <v>87</v>
      </c>
      <c r="J2487" t="s">
        <v>85</v>
      </c>
      <c r="K2487" t="s">
        <v>125</v>
      </c>
      <c r="L2487" t="s">
        <v>73</v>
      </c>
      <c r="M2487" t="s">
        <v>73</v>
      </c>
      <c r="N2487" t="s">
        <v>101</v>
      </c>
      <c r="O2487" t="s">
        <v>92</v>
      </c>
      <c r="P2487" t="s">
        <v>817</v>
      </c>
      <c r="Q2487" t="s">
        <v>73</v>
      </c>
      <c r="R2487" t="s">
        <v>1699</v>
      </c>
      <c r="S2487" t="s">
        <v>87</v>
      </c>
      <c r="T2487" t="s">
        <v>101</v>
      </c>
    </row>
    <row r="2488" spans="1:20" x14ac:dyDescent="0.25">
      <c r="A2488" s="1">
        <v>5046</v>
      </c>
      <c r="B2488" t="s">
        <v>23</v>
      </c>
      <c r="C2488" t="s">
        <v>30</v>
      </c>
      <c r="D2488" t="s">
        <v>68</v>
      </c>
      <c r="E2488" t="s">
        <v>45</v>
      </c>
      <c r="F2488" t="s">
        <v>74</v>
      </c>
      <c r="G2488" t="s">
        <v>82</v>
      </c>
      <c r="H2488" t="s">
        <v>1102</v>
      </c>
      <c r="I2488" t="s">
        <v>99</v>
      </c>
      <c r="J2488" t="s">
        <v>97</v>
      </c>
      <c r="K2488" t="s">
        <v>544</v>
      </c>
      <c r="L2488" t="s">
        <v>73</v>
      </c>
      <c r="M2488" t="s">
        <v>101</v>
      </c>
      <c r="N2488" t="s">
        <v>76</v>
      </c>
      <c r="O2488" t="s">
        <v>99</v>
      </c>
      <c r="P2488" t="s">
        <v>789</v>
      </c>
      <c r="Q2488" t="s">
        <v>74</v>
      </c>
      <c r="R2488" t="s">
        <v>1601</v>
      </c>
      <c r="S2488" t="s">
        <v>82</v>
      </c>
      <c r="T2488" t="s">
        <v>126</v>
      </c>
    </row>
    <row r="2489" spans="1:20" x14ac:dyDescent="0.25">
      <c r="A2489" s="1">
        <v>5047</v>
      </c>
      <c r="B2489" t="s">
        <v>23</v>
      </c>
      <c r="C2489" t="s">
        <v>31</v>
      </c>
      <c r="D2489" t="s">
        <v>68</v>
      </c>
      <c r="E2489" t="s">
        <v>41</v>
      </c>
      <c r="F2489" t="s">
        <v>73</v>
      </c>
      <c r="G2489" t="s">
        <v>114</v>
      </c>
      <c r="H2489" t="s">
        <v>1017</v>
      </c>
      <c r="I2489" t="s">
        <v>75</v>
      </c>
      <c r="J2489" t="s">
        <v>77</v>
      </c>
      <c r="K2489" t="s">
        <v>1150</v>
      </c>
      <c r="L2489" t="s">
        <v>126</v>
      </c>
      <c r="M2489" t="s">
        <v>73</v>
      </c>
      <c r="N2489" t="s">
        <v>101</v>
      </c>
      <c r="O2489" t="s">
        <v>102</v>
      </c>
      <c r="P2489" t="s">
        <v>1119</v>
      </c>
      <c r="Q2489" t="s">
        <v>74</v>
      </c>
      <c r="R2489" t="s">
        <v>1490</v>
      </c>
      <c r="S2489" t="s">
        <v>117</v>
      </c>
      <c r="T2489" t="s">
        <v>126</v>
      </c>
    </row>
    <row r="2490" spans="1:20" x14ac:dyDescent="0.25">
      <c r="A2490" s="1">
        <v>5048</v>
      </c>
      <c r="B2490" t="s">
        <v>23</v>
      </c>
      <c r="C2490" t="s">
        <v>32</v>
      </c>
      <c r="D2490" t="s">
        <v>68</v>
      </c>
      <c r="E2490" t="s">
        <v>69</v>
      </c>
      <c r="F2490" t="s">
        <v>74</v>
      </c>
      <c r="G2490" t="s">
        <v>86</v>
      </c>
      <c r="H2490" t="s">
        <v>784</v>
      </c>
      <c r="I2490" t="s">
        <v>77</v>
      </c>
      <c r="J2490" t="s">
        <v>93</v>
      </c>
      <c r="K2490" t="s">
        <v>1177</v>
      </c>
      <c r="L2490" t="s">
        <v>74</v>
      </c>
      <c r="M2490" t="s">
        <v>74</v>
      </c>
      <c r="N2490" t="s">
        <v>131</v>
      </c>
      <c r="O2490" t="s">
        <v>93</v>
      </c>
      <c r="P2490" t="s">
        <v>1006</v>
      </c>
      <c r="Q2490" t="s">
        <v>74</v>
      </c>
      <c r="R2490" t="s">
        <v>1717</v>
      </c>
      <c r="S2490" t="s">
        <v>106</v>
      </c>
      <c r="T2490" t="s">
        <v>76</v>
      </c>
    </row>
    <row r="2491" spans="1:20" x14ac:dyDescent="0.25">
      <c r="A2491" s="1">
        <v>5049</v>
      </c>
      <c r="B2491" t="s">
        <v>23</v>
      </c>
      <c r="C2491" t="s">
        <v>33</v>
      </c>
      <c r="D2491" t="s">
        <v>68</v>
      </c>
      <c r="E2491" t="s">
        <v>41</v>
      </c>
      <c r="F2491" t="s">
        <v>74</v>
      </c>
      <c r="G2491" t="s">
        <v>92</v>
      </c>
      <c r="H2491" t="s">
        <v>399</v>
      </c>
      <c r="I2491" t="s">
        <v>77</v>
      </c>
      <c r="J2491" t="s">
        <v>108</v>
      </c>
      <c r="K2491" t="s">
        <v>862</v>
      </c>
      <c r="L2491" t="s">
        <v>126</v>
      </c>
      <c r="M2491" t="s">
        <v>73</v>
      </c>
      <c r="N2491" t="s">
        <v>1116</v>
      </c>
      <c r="O2491" t="s">
        <v>114</v>
      </c>
      <c r="P2491" t="s">
        <v>877</v>
      </c>
      <c r="Q2491" t="s">
        <v>74</v>
      </c>
      <c r="R2491" t="s">
        <v>1610</v>
      </c>
      <c r="S2491" t="s">
        <v>78</v>
      </c>
      <c r="T2491" t="s">
        <v>101</v>
      </c>
    </row>
    <row r="2492" spans="1:20" x14ac:dyDescent="0.25">
      <c r="A2492" s="1">
        <v>5050</v>
      </c>
      <c r="B2492" t="s">
        <v>23</v>
      </c>
      <c r="C2492" t="s">
        <v>34</v>
      </c>
      <c r="D2492" t="s">
        <v>68</v>
      </c>
      <c r="E2492" t="s">
        <v>52</v>
      </c>
      <c r="F2492" t="s">
        <v>74</v>
      </c>
      <c r="G2492" t="s">
        <v>117</v>
      </c>
      <c r="H2492" t="s">
        <v>303</v>
      </c>
      <c r="I2492" t="s">
        <v>102</v>
      </c>
      <c r="J2492" t="s">
        <v>97</v>
      </c>
      <c r="K2492" t="s">
        <v>540</v>
      </c>
      <c r="L2492" t="s">
        <v>74</v>
      </c>
      <c r="M2492" t="s">
        <v>73</v>
      </c>
      <c r="N2492" t="s">
        <v>131</v>
      </c>
      <c r="O2492" t="s">
        <v>94</v>
      </c>
      <c r="P2492" t="s">
        <v>401</v>
      </c>
      <c r="Q2492" t="s">
        <v>73</v>
      </c>
      <c r="R2492" t="s">
        <v>1947</v>
      </c>
      <c r="S2492" t="s">
        <v>106</v>
      </c>
      <c r="T2492" t="s">
        <v>74</v>
      </c>
    </row>
    <row r="2493" spans="1:20" x14ac:dyDescent="0.25">
      <c r="A2493" s="1">
        <v>5051</v>
      </c>
      <c r="B2493" t="s">
        <v>23</v>
      </c>
      <c r="C2493" t="s">
        <v>35</v>
      </c>
      <c r="D2493" t="s">
        <v>68</v>
      </c>
      <c r="E2493" t="s">
        <v>43</v>
      </c>
      <c r="F2493" t="s">
        <v>73</v>
      </c>
      <c r="G2493" t="s">
        <v>90</v>
      </c>
      <c r="H2493" t="s">
        <v>233</v>
      </c>
      <c r="I2493" t="s">
        <v>96</v>
      </c>
      <c r="J2493" t="s">
        <v>102</v>
      </c>
      <c r="K2493" t="s">
        <v>1036</v>
      </c>
      <c r="L2493" t="s">
        <v>74</v>
      </c>
      <c r="M2493" t="s">
        <v>73</v>
      </c>
      <c r="N2493" t="s">
        <v>74</v>
      </c>
      <c r="O2493" t="s">
        <v>105</v>
      </c>
      <c r="P2493" t="s">
        <v>1127</v>
      </c>
      <c r="Q2493" t="s">
        <v>74</v>
      </c>
      <c r="R2493" t="s">
        <v>1843</v>
      </c>
      <c r="S2493" t="s">
        <v>78</v>
      </c>
      <c r="T2493" t="s">
        <v>101</v>
      </c>
    </row>
    <row r="2494" spans="1:20" x14ac:dyDescent="0.25">
      <c r="A2494" s="1">
        <v>5052</v>
      </c>
      <c r="B2494" t="s">
        <v>23</v>
      </c>
      <c r="C2494" t="s">
        <v>36</v>
      </c>
      <c r="D2494" t="s">
        <v>68</v>
      </c>
      <c r="E2494" t="s">
        <v>64</v>
      </c>
      <c r="F2494" t="s">
        <v>73</v>
      </c>
      <c r="G2494" t="s">
        <v>119</v>
      </c>
      <c r="H2494" t="s">
        <v>932</v>
      </c>
      <c r="I2494" t="s">
        <v>113</v>
      </c>
      <c r="J2494" t="s">
        <v>88</v>
      </c>
      <c r="K2494" t="s">
        <v>1290</v>
      </c>
      <c r="L2494" t="s">
        <v>131</v>
      </c>
      <c r="M2494" t="s">
        <v>73</v>
      </c>
      <c r="N2494" t="s">
        <v>73</v>
      </c>
      <c r="O2494" t="s">
        <v>86</v>
      </c>
      <c r="P2494" t="s">
        <v>995</v>
      </c>
      <c r="Q2494" t="s">
        <v>74</v>
      </c>
      <c r="R2494" t="s">
        <v>1610</v>
      </c>
      <c r="S2494" t="s">
        <v>116</v>
      </c>
      <c r="T2494" t="s">
        <v>131</v>
      </c>
    </row>
    <row r="2495" spans="1:20" x14ac:dyDescent="0.25">
      <c r="A2495" s="1">
        <v>5053</v>
      </c>
      <c r="B2495" t="s">
        <v>23</v>
      </c>
      <c r="C2495" t="s">
        <v>37</v>
      </c>
      <c r="D2495" t="s">
        <v>68</v>
      </c>
      <c r="E2495" t="s">
        <v>42</v>
      </c>
      <c r="F2495" t="s">
        <v>74</v>
      </c>
      <c r="G2495" t="s">
        <v>113</v>
      </c>
      <c r="H2495" t="s">
        <v>151</v>
      </c>
      <c r="I2495" t="s">
        <v>114</v>
      </c>
      <c r="J2495" t="s">
        <v>91</v>
      </c>
      <c r="K2495" t="s">
        <v>1128</v>
      </c>
      <c r="L2495" t="s">
        <v>126</v>
      </c>
      <c r="M2495" t="s">
        <v>73</v>
      </c>
      <c r="N2495" t="s">
        <v>126</v>
      </c>
      <c r="O2495" t="s">
        <v>90</v>
      </c>
      <c r="P2495" t="s">
        <v>255</v>
      </c>
      <c r="Q2495" t="s">
        <v>74</v>
      </c>
      <c r="R2495" t="s">
        <v>1040</v>
      </c>
      <c r="S2495" t="s">
        <v>82</v>
      </c>
      <c r="T2495" t="s">
        <v>76</v>
      </c>
    </row>
    <row r="2496" spans="1:20" x14ac:dyDescent="0.25">
      <c r="A2496" s="1">
        <v>5054</v>
      </c>
      <c r="B2496" t="s">
        <v>23</v>
      </c>
      <c r="C2496" t="s">
        <v>38</v>
      </c>
      <c r="D2496" t="s">
        <v>68</v>
      </c>
      <c r="E2496" t="s">
        <v>58</v>
      </c>
      <c r="F2496" t="s">
        <v>74</v>
      </c>
      <c r="G2496" t="s">
        <v>95</v>
      </c>
      <c r="H2496" t="s">
        <v>571</v>
      </c>
      <c r="I2496" t="s">
        <v>86</v>
      </c>
      <c r="J2496" t="s">
        <v>119</v>
      </c>
      <c r="K2496" t="s">
        <v>1228</v>
      </c>
      <c r="L2496" t="s">
        <v>126</v>
      </c>
      <c r="M2496" t="s">
        <v>74</v>
      </c>
      <c r="N2496" t="s">
        <v>73</v>
      </c>
      <c r="O2496" t="s">
        <v>77</v>
      </c>
      <c r="P2496" t="s">
        <v>439</v>
      </c>
      <c r="Q2496" t="s">
        <v>126</v>
      </c>
      <c r="R2496" t="s">
        <v>1688</v>
      </c>
      <c r="S2496" t="s">
        <v>82</v>
      </c>
      <c r="T2496" t="s">
        <v>131</v>
      </c>
    </row>
    <row r="2497" spans="1:20" x14ac:dyDescent="0.25">
      <c r="A2497" s="1">
        <v>5055</v>
      </c>
      <c r="B2497" t="s">
        <v>23</v>
      </c>
      <c r="C2497" t="s">
        <v>39</v>
      </c>
      <c r="D2497" t="s">
        <v>68</v>
      </c>
      <c r="E2497" t="s">
        <v>69</v>
      </c>
      <c r="F2497" t="s">
        <v>73</v>
      </c>
      <c r="G2497" t="s">
        <v>98</v>
      </c>
      <c r="H2497" t="s">
        <v>151</v>
      </c>
      <c r="I2497" t="s">
        <v>114</v>
      </c>
      <c r="J2497" t="s">
        <v>104</v>
      </c>
      <c r="K2497" t="s">
        <v>1130</v>
      </c>
      <c r="L2497" t="s">
        <v>126</v>
      </c>
      <c r="M2497" t="s">
        <v>73</v>
      </c>
      <c r="N2497" t="s">
        <v>74</v>
      </c>
      <c r="O2497" t="s">
        <v>79</v>
      </c>
      <c r="P2497" t="s">
        <v>765</v>
      </c>
      <c r="Q2497" t="s">
        <v>74</v>
      </c>
      <c r="R2497" t="s">
        <v>1909</v>
      </c>
      <c r="S2497" t="s">
        <v>96</v>
      </c>
      <c r="T2497" t="s">
        <v>117</v>
      </c>
    </row>
    <row r="2498" spans="1:20" x14ac:dyDescent="0.25">
      <c r="A2498" s="1">
        <v>5056</v>
      </c>
      <c r="B2498" t="s">
        <v>23</v>
      </c>
      <c r="C2498" t="s">
        <v>24</v>
      </c>
      <c r="D2498" t="s">
        <v>69</v>
      </c>
      <c r="E2498" t="s">
        <v>47</v>
      </c>
      <c r="F2498" t="s">
        <v>74</v>
      </c>
      <c r="G2498" t="s">
        <v>90</v>
      </c>
      <c r="H2498" t="s">
        <v>979</v>
      </c>
      <c r="I2498" t="s">
        <v>80</v>
      </c>
      <c r="J2498" t="s">
        <v>122</v>
      </c>
      <c r="K2498" t="s">
        <v>1328</v>
      </c>
      <c r="L2498" t="s">
        <v>126</v>
      </c>
      <c r="M2498" t="s">
        <v>73</v>
      </c>
      <c r="N2498" t="s">
        <v>131</v>
      </c>
      <c r="O2498" t="s">
        <v>96</v>
      </c>
      <c r="P2498" t="s">
        <v>93</v>
      </c>
      <c r="Q2498" t="s">
        <v>73</v>
      </c>
      <c r="R2498" t="s">
        <v>2112</v>
      </c>
      <c r="S2498" t="s">
        <v>106</v>
      </c>
      <c r="T2498" t="s">
        <v>83</v>
      </c>
    </row>
    <row r="2499" spans="1:20" x14ac:dyDescent="0.25">
      <c r="A2499" s="1">
        <v>5057</v>
      </c>
      <c r="B2499" t="s">
        <v>23</v>
      </c>
      <c r="C2499" t="s">
        <v>25</v>
      </c>
      <c r="D2499" t="s">
        <v>69</v>
      </c>
      <c r="E2499" t="s">
        <v>67</v>
      </c>
      <c r="F2499" t="s">
        <v>73</v>
      </c>
      <c r="G2499" t="s">
        <v>92</v>
      </c>
      <c r="H2499" t="s">
        <v>261</v>
      </c>
      <c r="I2499" t="s">
        <v>90</v>
      </c>
      <c r="J2499" t="s">
        <v>93</v>
      </c>
      <c r="K2499" t="s">
        <v>1165</v>
      </c>
      <c r="L2499" t="s">
        <v>126</v>
      </c>
      <c r="M2499" t="s">
        <v>74</v>
      </c>
      <c r="N2499" t="s">
        <v>74</v>
      </c>
      <c r="O2499" t="s">
        <v>89</v>
      </c>
      <c r="P2499" t="s">
        <v>540</v>
      </c>
      <c r="Q2499" t="s">
        <v>74</v>
      </c>
      <c r="R2499" t="s">
        <v>1955</v>
      </c>
      <c r="S2499" t="s">
        <v>116</v>
      </c>
      <c r="T2499" t="s">
        <v>101</v>
      </c>
    </row>
    <row r="2500" spans="1:20" x14ac:dyDescent="0.25">
      <c r="A2500" s="1">
        <v>5058</v>
      </c>
      <c r="B2500" t="s">
        <v>23</v>
      </c>
      <c r="C2500" t="s">
        <v>26</v>
      </c>
      <c r="D2500" t="s">
        <v>69</v>
      </c>
      <c r="E2500" t="s">
        <v>64</v>
      </c>
      <c r="F2500" t="s">
        <v>74</v>
      </c>
      <c r="G2500" t="s">
        <v>108</v>
      </c>
      <c r="H2500" t="s">
        <v>327</v>
      </c>
      <c r="I2500" t="s">
        <v>99</v>
      </c>
      <c r="J2500" t="s">
        <v>86</v>
      </c>
      <c r="K2500" t="s">
        <v>1139</v>
      </c>
      <c r="L2500" t="s">
        <v>126</v>
      </c>
      <c r="M2500" t="s">
        <v>73</v>
      </c>
      <c r="N2500" t="s">
        <v>73</v>
      </c>
      <c r="O2500" t="s">
        <v>102</v>
      </c>
      <c r="P2500" t="s">
        <v>187</v>
      </c>
      <c r="Q2500" t="s">
        <v>74</v>
      </c>
      <c r="R2500" t="s">
        <v>1798</v>
      </c>
      <c r="S2500" t="s">
        <v>116</v>
      </c>
      <c r="T2500" t="s">
        <v>101</v>
      </c>
    </row>
    <row r="2501" spans="1:20" x14ac:dyDescent="0.25">
      <c r="A2501" s="1">
        <v>5059</v>
      </c>
      <c r="B2501" t="s">
        <v>23</v>
      </c>
      <c r="C2501" t="s">
        <v>27</v>
      </c>
      <c r="D2501" t="s">
        <v>69</v>
      </c>
      <c r="E2501" t="s">
        <v>41</v>
      </c>
      <c r="F2501" t="s">
        <v>73</v>
      </c>
      <c r="G2501" t="s">
        <v>78</v>
      </c>
      <c r="H2501" t="s">
        <v>156</v>
      </c>
      <c r="I2501" t="s">
        <v>103</v>
      </c>
      <c r="J2501" t="s">
        <v>107</v>
      </c>
      <c r="K2501" t="s">
        <v>1258</v>
      </c>
      <c r="L2501" t="s">
        <v>73</v>
      </c>
      <c r="M2501" t="s">
        <v>74</v>
      </c>
      <c r="N2501" t="s">
        <v>1116</v>
      </c>
      <c r="O2501" t="s">
        <v>102</v>
      </c>
      <c r="P2501" t="s">
        <v>914</v>
      </c>
      <c r="Q2501" t="s">
        <v>74</v>
      </c>
      <c r="R2501" t="s">
        <v>1699</v>
      </c>
      <c r="S2501" t="s">
        <v>87</v>
      </c>
      <c r="T2501" t="s">
        <v>101</v>
      </c>
    </row>
    <row r="2502" spans="1:20" x14ac:dyDescent="0.25">
      <c r="A2502" s="1">
        <v>5060</v>
      </c>
      <c r="B2502" t="s">
        <v>23</v>
      </c>
      <c r="C2502" t="s">
        <v>28</v>
      </c>
      <c r="D2502" t="s">
        <v>69</v>
      </c>
      <c r="E2502" t="s">
        <v>58</v>
      </c>
      <c r="F2502" t="s">
        <v>74</v>
      </c>
      <c r="G2502" t="s">
        <v>113</v>
      </c>
      <c r="H2502" t="s">
        <v>292</v>
      </c>
      <c r="I2502" t="s">
        <v>113</v>
      </c>
      <c r="J2502" t="s">
        <v>100</v>
      </c>
      <c r="K2502" t="s">
        <v>1328</v>
      </c>
      <c r="L2502" t="s">
        <v>74</v>
      </c>
      <c r="M2502" t="s">
        <v>74</v>
      </c>
      <c r="N2502" t="s">
        <v>73</v>
      </c>
      <c r="O2502" t="s">
        <v>81</v>
      </c>
      <c r="P2502" t="s">
        <v>133</v>
      </c>
      <c r="Q2502" t="s">
        <v>126</v>
      </c>
      <c r="R2502" t="s">
        <v>912</v>
      </c>
      <c r="S2502" t="s">
        <v>116</v>
      </c>
      <c r="T2502" t="s">
        <v>101</v>
      </c>
    </row>
    <row r="2503" spans="1:20" x14ac:dyDescent="0.25">
      <c r="A2503" s="1">
        <v>5061</v>
      </c>
      <c r="B2503" t="s">
        <v>23</v>
      </c>
      <c r="C2503" t="s">
        <v>40</v>
      </c>
      <c r="D2503" t="s">
        <v>69</v>
      </c>
      <c r="E2503" t="s">
        <v>48</v>
      </c>
      <c r="F2503" t="s">
        <v>73</v>
      </c>
      <c r="G2503" t="s">
        <v>94</v>
      </c>
      <c r="H2503" t="s">
        <v>419</v>
      </c>
      <c r="I2503" t="s">
        <v>103</v>
      </c>
      <c r="J2503" t="s">
        <v>97</v>
      </c>
      <c r="K2503" t="s">
        <v>1248</v>
      </c>
      <c r="L2503" t="s">
        <v>74</v>
      </c>
      <c r="M2503" t="s">
        <v>101</v>
      </c>
      <c r="N2503" t="s">
        <v>73</v>
      </c>
      <c r="O2503" t="s">
        <v>77</v>
      </c>
      <c r="P2503" t="s">
        <v>1315</v>
      </c>
      <c r="Q2503" t="s">
        <v>101</v>
      </c>
      <c r="R2503" t="s">
        <v>1791</v>
      </c>
      <c r="S2503" t="s">
        <v>117</v>
      </c>
      <c r="T2503" t="s">
        <v>101</v>
      </c>
    </row>
    <row r="2504" spans="1:20" x14ac:dyDescent="0.25">
      <c r="A2504" s="1">
        <v>5062</v>
      </c>
      <c r="B2504" t="s">
        <v>23</v>
      </c>
      <c r="C2504" t="s">
        <v>29</v>
      </c>
      <c r="D2504" t="s">
        <v>69</v>
      </c>
      <c r="E2504" t="s">
        <v>43</v>
      </c>
      <c r="F2504" t="s">
        <v>74</v>
      </c>
      <c r="G2504" t="s">
        <v>79</v>
      </c>
      <c r="H2504" t="s">
        <v>537</v>
      </c>
      <c r="I2504" t="s">
        <v>87</v>
      </c>
      <c r="J2504" t="s">
        <v>90</v>
      </c>
      <c r="K2504" t="s">
        <v>1101</v>
      </c>
      <c r="L2504" t="s">
        <v>73</v>
      </c>
      <c r="M2504" t="s">
        <v>73</v>
      </c>
      <c r="N2504" t="s">
        <v>74</v>
      </c>
      <c r="O2504" t="s">
        <v>80</v>
      </c>
      <c r="P2504" t="s">
        <v>1171</v>
      </c>
      <c r="Q2504" t="s">
        <v>74</v>
      </c>
      <c r="R2504" t="s">
        <v>135</v>
      </c>
      <c r="S2504" t="s">
        <v>82</v>
      </c>
      <c r="T2504" t="s">
        <v>131</v>
      </c>
    </row>
    <row r="2505" spans="1:20" x14ac:dyDescent="0.25">
      <c r="A2505" s="1">
        <v>5063</v>
      </c>
      <c r="B2505" t="s">
        <v>23</v>
      </c>
      <c r="C2505" t="s">
        <v>30</v>
      </c>
      <c r="D2505" t="s">
        <v>69</v>
      </c>
      <c r="E2505" t="s">
        <v>42</v>
      </c>
      <c r="F2505" t="s">
        <v>73</v>
      </c>
      <c r="G2505" t="s">
        <v>90</v>
      </c>
      <c r="H2505" t="s">
        <v>652</v>
      </c>
      <c r="I2505" t="s">
        <v>91</v>
      </c>
      <c r="J2505" t="s">
        <v>123</v>
      </c>
      <c r="K2505" t="s">
        <v>1370</v>
      </c>
      <c r="L2505" t="s">
        <v>74</v>
      </c>
      <c r="M2505" t="s">
        <v>74</v>
      </c>
      <c r="N2505" t="s">
        <v>126</v>
      </c>
      <c r="O2505" t="s">
        <v>75</v>
      </c>
      <c r="P2505" t="s">
        <v>537</v>
      </c>
      <c r="Q2505" t="s">
        <v>74</v>
      </c>
      <c r="R2505" t="s">
        <v>1736</v>
      </c>
      <c r="S2505" t="s">
        <v>87</v>
      </c>
      <c r="T2505" t="s">
        <v>101</v>
      </c>
    </row>
    <row r="2506" spans="1:20" x14ac:dyDescent="0.25">
      <c r="A2506" s="1">
        <v>5064</v>
      </c>
      <c r="B2506" t="s">
        <v>23</v>
      </c>
      <c r="C2506" t="s">
        <v>31</v>
      </c>
      <c r="D2506" t="s">
        <v>69</v>
      </c>
      <c r="E2506" t="s">
        <v>70</v>
      </c>
      <c r="F2506" t="s">
        <v>74</v>
      </c>
      <c r="G2506" t="s">
        <v>93</v>
      </c>
      <c r="H2506" t="s">
        <v>714</v>
      </c>
      <c r="I2506" t="s">
        <v>113</v>
      </c>
      <c r="J2506" t="s">
        <v>109</v>
      </c>
      <c r="K2506" t="s">
        <v>1345</v>
      </c>
      <c r="L2506" t="s">
        <v>126</v>
      </c>
      <c r="M2506" t="s">
        <v>73</v>
      </c>
      <c r="N2506" t="s">
        <v>126</v>
      </c>
      <c r="O2506" t="s">
        <v>92</v>
      </c>
      <c r="P2506" t="s">
        <v>636</v>
      </c>
      <c r="Q2506" t="s">
        <v>126</v>
      </c>
      <c r="R2506" t="s">
        <v>1431</v>
      </c>
      <c r="S2506" t="s">
        <v>96</v>
      </c>
      <c r="T2506" t="s">
        <v>83</v>
      </c>
    </row>
    <row r="2507" spans="1:20" x14ac:dyDescent="0.25">
      <c r="A2507" s="1">
        <v>5065</v>
      </c>
      <c r="B2507" t="s">
        <v>23</v>
      </c>
      <c r="C2507" t="s">
        <v>32</v>
      </c>
      <c r="D2507" t="s">
        <v>69</v>
      </c>
      <c r="E2507" t="s">
        <v>68</v>
      </c>
      <c r="F2507" t="s">
        <v>73</v>
      </c>
      <c r="G2507" t="s">
        <v>77</v>
      </c>
      <c r="H2507" t="s">
        <v>421</v>
      </c>
      <c r="I2507" t="s">
        <v>77</v>
      </c>
      <c r="J2507" t="s">
        <v>119</v>
      </c>
      <c r="K2507" t="s">
        <v>1131</v>
      </c>
      <c r="L2507" t="s">
        <v>74</v>
      </c>
      <c r="M2507" t="s">
        <v>74</v>
      </c>
      <c r="N2507" t="s">
        <v>131</v>
      </c>
      <c r="O2507" t="s">
        <v>86</v>
      </c>
      <c r="P2507" t="s">
        <v>609</v>
      </c>
      <c r="Q2507" t="s">
        <v>73</v>
      </c>
      <c r="R2507" t="s">
        <v>1510</v>
      </c>
      <c r="S2507" t="s">
        <v>106</v>
      </c>
      <c r="T2507" t="s">
        <v>83</v>
      </c>
    </row>
    <row r="2508" spans="1:20" x14ac:dyDescent="0.25">
      <c r="A2508" s="1">
        <v>5066</v>
      </c>
      <c r="B2508" t="s">
        <v>23</v>
      </c>
      <c r="C2508" t="s">
        <v>34</v>
      </c>
      <c r="D2508" t="s">
        <v>69</v>
      </c>
      <c r="E2508" t="s">
        <v>66</v>
      </c>
      <c r="F2508" t="s">
        <v>73</v>
      </c>
      <c r="G2508" t="s">
        <v>87</v>
      </c>
      <c r="H2508" t="s">
        <v>668</v>
      </c>
      <c r="I2508" t="s">
        <v>108</v>
      </c>
      <c r="J2508" t="s">
        <v>110</v>
      </c>
      <c r="K2508" t="s">
        <v>1239</v>
      </c>
      <c r="L2508" t="s">
        <v>74</v>
      </c>
      <c r="M2508" t="s">
        <v>126</v>
      </c>
      <c r="N2508" t="s">
        <v>101</v>
      </c>
      <c r="O2508" t="s">
        <v>102</v>
      </c>
      <c r="P2508" t="s">
        <v>180</v>
      </c>
      <c r="Q2508" t="s">
        <v>73</v>
      </c>
      <c r="R2508" t="s">
        <v>1536</v>
      </c>
      <c r="S2508" t="s">
        <v>85</v>
      </c>
      <c r="T2508" t="s">
        <v>1116</v>
      </c>
    </row>
    <row r="2509" spans="1:20" x14ac:dyDescent="0.25">
      <c r="A2509" s="1">
        <v>5067</v>
      </c>
      <c r="B2509" t="s">
        <v>23</v>
      </c>
      <c r="C2509" t="s">
        <v>35</v>
      </c>
      <c r="D2509" t="s">
        <v>69</v>
      </c>
      <c r="E2509" t="s">
        <v>60</v>
      </c>
      <c r="F2509" t="s">
        <v>74</v>
      </c>
      <c r="G2509" t="s">
        <v>79</v>
      </c>
      <c r="H2509" t="s">
        <v>243</v>
      </c>
      <c r="I2509" t="s">
        <v>103</v>
      </c>
      <c r="J2509" t="s">
        <v>105</v>
      </c>
      <c r="K2509" t="s">
        <v>1235</v>
      </c>
      <c r="L2509" t="s">
        <v>126</v>
      </c>
      <c r="M2509" t="s">
        <v>74</v>
      </c>
      <c r="N2509" t="s">
        <v>73</v>
      </c>
      <c r="O2509" t="s">
        <v>96</v>
      </c>
      <c r="P2509" t="s">
        <v>447</v>
      </c>
      <c r="Q2509" t="s">
        <v>74</v>
      </c>
      <c r="R2509" t="s">
        <v>2277</v>
      </c>
      <c r="S2509" t="s">
        <v>78</v>
      </c>
      <c r="T2509" t="s">
        <v>131</v>
      </c>
    </row>
    <row r="2510" spans="1:20" x14ac:dyDescent="0.25">
      <c r="A2510" s="1">
        <v>5068</v>
      </c>
      <c r="B2510" t="s">
        <v>23</v>
      </c>
      <c r="C2510" t="s">
        <v>36</v>
      </c>
      <c r="D2510" t="s">
        <v>69</v>
      </c>
      <c r="E2510" t="s">
        <v>58</v>
      </c>
      <c r="F2510" t="s">
        <v>73</v>
      </c>
      <c r="G2510" t="s">
        <v>94</v>
      </c>
      <c r="H2510" t="s">
        <v>775</v>
      </c>
      <c r="I2510" t="s">
        <v>103</v>
      </c>
      <c r="J2510" t="s">
        <v>107</v>
      </c>
      <c r="K2510" t="s">
        <v>1230</v>
      </c>
      <c r="L2510" t="s">
        <v>126</v>
      </c>
      <c r="M2510" t="s">
        <v>126</v>
      </c>
      <c r="N2510" t="s">
        <v>73</v>
      </c>
      <c r="O2510" t="s">
        <v>80</v>
      </c>
      <c r="P2510" t="s">
        <v>1259</v>
      </c>
      <c r="Q2510" t="s">
        <v>126</v>
      </c>
      <c r="R2510" t="s">
        <v>1617</v>
      </c>
      <c r="S2510" t="s">
        <v>82</v>
      </c>
      <c r="T2510" t="s">
        <v>76</v>
      </c>
    </row>
    <row r="2511" spans="1:20" x14ac:dyDescent="0.25">
      <c r="A2511" s="1">
        <v>5069</v>
      </c>
      <c r="B2511" t="s">
        <v>23</v>
      </c>
      <c r="C2511" t="s">
        <v>37</v>
      </c>
      <c r="D2511" t="s">
        <v>69</v>
      </c>
      <c r="E2511" t="s">
        <v>45</v>
      </c>
      <c r="F2511" t="s">
        <v>73</v>
      </c>
      <c r="G2511" t="s">
        <v>77</v>
      </c>
      <c r="H2511" t="s">
        <v>414</v>
      </c>
      <c r="I2511" t="s">
        <v>114</v>
      </c>
      <c r="J2511" t="s">
        <v>112</v>
      </c>
      <c r="K2511" t="s">
        <v>1183</v>
      </c>
      <c r="L2511" t="s">
        <v>74</v>
      </c>
      <c r="M2511" t="s">
        <v>101</v>
      </c>
      <c r="N2511" t="s">
        <v>74</v>
      </c>
      <c r="O2511" t="s">
        <v>113</v>
      </c>
      <c r="P2511" t="s">
        <v>1349</v>
      </c>
      <c r="Q2511" t="s">
        <v>126</v>
      </c>
      <c r="R2511" t="s">
        <v>1066</v>
      </c>
      <c r="S2511" t="s">
        <v>116</v>
      </c>
      <c r="T2511" t="s">
        <v>131</v>
      </c>
    </row>
    <row r="2512" spans="1:20" x14ac:dyDescent="0.25">
      <c r="A2512" s="1">
        <v>5070</v>
      </c>
      <c r="B2512" t="s">
        <v>23</v>
      </c>
      <c r="C2512" t="s">
        <v>38</v>
      </c>
      <c r="D2512" t="s">
        <v>69</v>
      </c>
      <c r="E2512" t="s">
        <v>41</v>
      </c>
      <c r="F2512" t="s">
        <v>74</v>
      </c>
      <c r="G2512" t="s">
        <v>86</v>
      </c>
      <c r="H2512" t="s">
        <v>506</v>
      </c>
      <c r="I2512" t="s">
        <v>106</v>
      </c>
      <c r="J2512" t="s">
        <v>86</v>
      </c>
      <c r="K2512" t="s">
        <v>1164</v>
      </c>
      <c r="L2512" t="s">
        <v>74</v>
      </c>
      <c r="M2512" t="s">
        <v>73</v>
      </c>
      <c r="N2512" t="s">
        <v>126</v>
      </c>
      <c r="O2512" t="s">
        <v>104</v>
      </c>
      <c r="P2512" t="s">
        <v>1138</v>
      </c>
      <c r="Q2512" t="s">
        <v>126</v>
      </c>
      <c r="R2512" t="s">
        <v>2104</v>
      </c>
      <c r="S2512" t="s">
        <v>106</v>
      </c>
      <c r="T2512" t="s">
        <v>131</v>
      </c>
    </row>
    <row r="2513" spans="1:20" x14ac:dyDescent="0.25">
      <c r="A2513" s="1">
        <v>5071</v>
      </c>
      <c r="B2513" t="s">
        <v>23</v>
      </c>
      <c r="C2513" t="s">
        <v>39</v>
      </c>
      <c r="D2513" t="s">
        <v>69</v>
      </c>
      <c r="E2513" t="s">
        <v>68</v>
      </c>
      <c r="F2513" t="s">
        <v>74</v>
      </c>
      <c r="G2513" t="s">
        <v>92</v>
      </c>
      <c r="H2513" t="s">
        <v>304</v>
      </c>
      <c r="I2513" t="s">
        <v>81</v>
      </c>
      <c r="J2513" t="s">
        <v>103</v>
      </c>
      <c r="K2513" t="s">
        <v>1170</v>
      </c>
      <c r="L2513" t="s">
        <v>73</v>
      </c>
      <c r="M2513" t="s">
        <v>73</v>
      </c>
      <c r="N2513" t="s">
        <v>126</v>
      </c>
      <c r="O2513" t="s">
        <v>77</v>
      </c>
      <c r="P2513" t="s">
        <v>1047</v>
      </c>
      <c r="Q2513" t="s">
        <v>101</v>
      </c>
      <c r="R2513" t="s">
        <v>1925</v>
      </c>
      <c r="S2513" t="s">
        <v>117</v>
      </c>
      <c r="T2513" t="s">
        <v>1116</v>
      </c>
    </row>
    <row r="2514" spans="1:20" x14ac:dyDescent="0.25">
      <c r="A2514" s="1">
        <v>5072</v>
      </c>
      <c r="B2514" t="s">
        <v>23</v>
      </c>
      <c r="C2514" t="s">
        <v>24</v>
      </c>
      <c r="D2514" t="s">
        <v>70</v>
      </c>
      <c r="E2514" t="s">
        <v>68</v>
      </c>
      <c r="F2514" t="s">
        <v>74</v>
      </c>
      <c r="G2514" t="s">
        <v>95</v>
      </c>
      <c r="H2514" t="s">
        <v>937</v>
      </c>
      <c r="I2514" t="s">
        <v>81</v>
      </c>
      <c r="J2514" t="s">
        <v>86</v>
      </c>
      <c r="K2514" t="s">
        <v>975</v>
      </c>
      <c r="L2514" t="s">
        <v>74</v>
      </c>
      <c r="M2514" t="s">
        <v>74</v>
      </c>
      <c r="N2514" t="s">
        <v>74</v>
      </c>
      <c r="O2514" t="s">
        <v>107</v>
      </c>
      <c r="P2514" t="s">
        <v>894</v>
      </c>
      <c r="Q2514" t="s">
        <v>73</v>
      </c>
      <c r="R2514" t="s">
        <v>1509</v>
      </c>
      <c r="S2514" t="s">
        <v>82</v>
      </c>
      <c r="T2514" t="s">
        <v>131</v>
      </c>
    </row>
    <row r="2515" spans="1:20" x14ac:dyDescent="0.25">
      <c r="A2515" s="1">
        <v>5073</v>
      </c>
      <c r="B2515" t="s">
        <v>23</v>
      </c>
      <c r="C2515" t="s">
        <v>25</v>
      </c>
      <c r="D2515" t="s">
        <v>70</v>
      </c>
      <c r="E2515" t="s">
        <v>45</v>
      </c>
      <c r="F2515" t="s">
        <v>73</v>
      </c>
      <c r="G2515" t="s">
        <v>96</v>
      </c>
      <c r="H2515" t="s">
        <v>661</v>
      </c>
      <c r="I2515" t="s">
        <v>114</v>
      </c>
      <c r="J2515" t="s">
        <v>122</v>
      </c>
      <c r="K2515" t="s">
        <v>1202</v>
      </c>
      <c r="L2515" t="s">
        <v>73</v>
      </c>
      <c r="M2515" t="s">
        <v>73</v>
      </c>
      <c r="N2515" t="s">
        <v>101</v>
      </c>
      <c r="O2515" t="s">
        <v>99</v>
      </c>
      <c r="P2515" t="s">
        <v>91</v>
      </c>
      <c r="Q2515" t="s">
        <v>73</v>
      </c>
      <c r="R2515" t="s">
        <v>1765</v>
      </c>
      <c r="S2515" t="s">
        <v>96</v>
      </c>
      <c r="T2515" t="s">
        <v>101</v>
      </c>
    </row>
    <row r="2516" spans="1:20" x14ac:dyDescent="0.25">
      <c r="A2516" s="1">
        <v>5074</v>
      </c>
      <c r="B2516" t="s">
        <v>23</v>
      </c>
      <c r="C2516" t="s">
        <v>26</v>
      </c>
      <c r="D2516" t="s">
        <v>70</v>
      </c>
      <c r="E2516" t="s">
        <v>61</v>
      </c>
      <c r="F2516" t="s">
        <v>74</v>
      </c>
      <c r="G2516" t="s">
        <v>107</v>
      </c>
      <c r="H2516" t="s">
        <v>397</v>
      </c>
      <c r="I2516" t="s">
        <v>102</v>
      </c>
      <c r="J2516" t="s">
        <v>111</v>
      </c>
      <c r="K2516" t="s">
        <v>1237</v>
      </c>
      <c r="L2516" t="s">
        <v>126</v>
      </c>
      <c r="M2516" t="s">
        <v>73</v>
      </c>
      <c r="N2516" t="s">
        <v>131</v>
      </c>
      <c r="O2516" t="s">
        <v>99</v>
      </c>
      <c r="P2516" t="s">
        <v>439</v>
      </c>
      <c r="Q2516" t="s">
        <v>126</v>
      </c>
      <c r="R2516" t="s">
        <v>185</v>
      </c>
      <c r="S2516" t="s">
        <v>82</v>
      </c>
      <c r="T2516" t="s">
        <v>83</v>
      </c>
    </row>
    <row r="2517" spans="1:20" x14ac:dyDescent="0.25">
      <c r="A2517" s="1">
        <v>5075</v>
      </c>
      <c r="B2517" t="s">
        <v>23</v>
      </c>
      <c r="C2517" t="s">
        <v>27</v>
      </c>
      <c r="D2517" t="s">
        <v>70</v>
      </c>
      <c r="E2517" t="s">
        <v>58</v>
      </c>
      <c r="F2517" t="s">
        <v>73</v>
      </c>
      <c r="G2517" t="s">
        <v>104</v>
      </c>
      <c r="H2517" t="s">
        <v>226</v>
      </c>
      <c r="I2517" t="s">
        <v>110</v>
      </c>
      <c r="J2517" t="s">
        <v>927</v>
      </c>
      <c r="K2517" t="s">
        <v>1405</v>
      </c>
      <c r="L2517" t="s">
        <v>126</v>
      </c>
      <c r="M2517" t="s">
        <v>101</v>
      </c>
      <c r="N2517" t="s">
        <v>126</v>
      </c>
      <c r="O2517" t="s">
        <v>116</v>
      </c>
      <c r="P2517" t="s">
        <v>94</v>
      </c>
      <c r="Q2517" t="s">
        <v>126</v>
      </c>
      <c r="R2517" t="s">
        <v>1749</v>
      </c>
      <c r="S2517" t="s">
        <v>116</v>
      </c>
      <c r="T2517" t="s">
        <v>1116</v>
      </c>
    </row>
    <row r="2518" spans="1:20" x14ac:dyDescent="0.25">
      <c r="A2518" s="1">
        <v>5076</v>
      </c>
      <c r="B2518" t="s">
        <v>23</v>
      </c>
      <c r="C2518" t="s">
        <v>28</v>
      </c>
      <c r="D2518" t="s">
        <v>70</v>
      </c>
      <c r="E2518" t="s">
        <v>64</v>
      </c>
      <c r="F2518" t="s">
        <v>73</v>
      </c>
      <c r="G2518" t="s">
        <v>95</v>
      </c>
      <c r="H2518" t="s">
        <v>865</v>
      </c>
      <c r="I2518" t="s">
        <v>94</v>
      </c>
      <c r="J2518" t="s">
        <v>111</v>
      </c>
      <c r="K2518" t="s">
        <v>1326</v>
      </c>
      <c r="L2518" t="s">
        <v>1116</v>
      </c>
      <c r="M2518" t="s">
        <v>74</v>
      </c>
      <c r="N2518" t="s">
        <v>73</v>
      </c>
      <c r="O2518" t="s">
        <v>95</v>
      </c>
      <c r="P2518" t="s">
        <v>961</v>
      </c>
      <c r="Q2518" t="s">
        <v>73</v>
      </c>
      <c r="R2518" t="s">
        <v>1755</v>
      </c>
      <c r="S2518" t="s">
        <v>106</v>
      </c>
      <c r="T2518" t="s">
        <v>117</v>
      </c>
    </row>
    <row r="2519" spans="1:20" x14ac:dyDescent="0.25">
      <c r="A2519" s="1">
        <v>5077</v>
      </c>
      <c r="B2519" t="s">
        <v>23</v>
      </c>
      <c r="C2519" t="s">
        <v>40</v>
      </c>
      <c r="D2519" t="s">
        <v>70</v>
      </c>
      <c r="E2519" t="s">
        <v>45</v>
      </c>
      <c r="F2519" t="s">
        <v>74</v>
      </c>
      <c r="G2519" t="s">
        <v>97</v>
      </c>
      <c r="H2519" t="s">
        <v>799</v>
      </c>
      <c r="I2519" t="s">
        <v>90</v>
      </c>
      <c r="J2519" t="s">
        <v>107</v>
      </c>
      <c r="K2519" t="s">
        <v>1182</v>
      </c>
      <c r="L2519" t="s">
        <v>126</v>
      </c>
      <c r="M2519" t="s">
        <v>73</v>
      </c>
      <c r="N2519" t="s">
        <v>126</v>
      </c>
      <c r="O2519" t="s">
        <v>113</v>
      </c>
      <c r="P2519" t="s">
        <v>115</v>
      </c>
      <c r="Q2519" t="s">
        <v>126</v>
      </c>
      <c r="R2519" t="s">
        <v>2119</v>
      </c>
      <c r="S2519" t="s">
        <v>106</v>
      </c>
      <c r="T2519" t="s">
        <v>101</v>
      </c>
    </row>
    <row r="2520" spans="1:20" x14ac:dyDescent="0.25">
      <c r="A2520" s="1">
        <v>5078</v>
      </c>
      <c r="B2520" t="s">
        <v>23</v>
      </c>
      <c r="C2520" t="s">
        <v>30</v>
      </c>
      <c r="D2520" t="s">
        <v>70</v>
      </c>
      <c r="E2520" t="s">
        <v>71</v>
      </c>
      <c r="F2520" t="s">
        <v>73</v>
      </c>
      <c r="G2520" t="s">
        <v>86</v>
      </c>
      <c r="H2520" t="s">
        <v>436</v>
      </c>
      <c r="I2520" t="s">
        <v>98</v>
      </c>
      <c r="J2520" t="s">
        <v>108</v>
      </c>
      <c r="K2520" t="s">
        <v>1189</v>
      </c>
      <c r="L2520" t="s">
        <v>101</v>
      </c>
      <c r="M2520" t="s">
        <v>73</v>
      </c>
      <c r="N2520" t="s">
        <v>101</v>
      </c>
      <c r="O2520" t="s">
        <v>98</v>
      </c>
      <c r="P2520" t="s">
        <v>439</v>
      </c>
      <c r="Q2520" t="s">
        <v>73</v>
      </c>
      <c r="R2520" t="s">
        <v>1774</v>
      </c>
      <c r="S2520" t="s">
        <v>82</v>
      </c>
      <c r="T2520" t="s">
        <v>131</v>
      </c>
    </row>
    <row r="2521" spans="1:20" x14ac:dyDescent="0.25">
      <c r="A2521" s="1">
        <v>5079</v>
      </c>
      <c r="B2521" t="s">
        <v>23</v>
      </c>
      <c r="C2521" t="s">
        <v>31</v>
      </c>
      <c r="D2521" t="s">
        <v>70</v>
      </c>
      <c r="E2521" t="s">
        <v>69</v>
      </c>
      <c r="F2521" t="s">
        <v>73</v>
      </c>
      <c r="G2521" t="s">
        <v>104</v>
      </c>
      <c r="H2521" t="s">
        <v>882</v>
      </c>
      <c r="I2521" t="s">
        <v>113</v>
      </c>
      <c r="J2521" t="s">
        <v>84</v>
      </c>
      <c r="K2521" t="s">
        <v>1331</v>
      </c>
      <c r="L2521" t="s">
        <v>131</v>
      </c>
      <c r="M2521" t="s">
        <v>73</v>
      </c>
      <c r="N2521" t="s">
        <v>101</v>
      </c>
      <c r="O2521" t="s">
        <v>103</v>
      </c>
      <c r="P2521" t="s">
        <v>1349</v>
      </c>
      <c r="Q2521" t="s">
        <v>73</v>
      </c>
      <c r="R2521" t="s">
        <v>2034</v>
      </c>
      <c r="S2521" t="s">
        <v>117</v>
      </c>
      <c r="T2521" t="s">
        <v>126</v>
      </c>
    </row>
    <row r="2522" spans="1:20" x14ac:dyDescent="0.25">
      <c r="A2522" s="1">
        <v>5080</v>
      </c>
      <c r="B2522" t="s">
        <v>23</v>
      </c>
      <c r="C2522" t="s">
        <v>32</v>
      </c>
      <c r="D2522" t="s">
        <v>70</v>
      </c>
      <c r="E2522" t="s">
        <v>41</v>
      </c>
      <c r="F2522" t="s">
        <v>74</v>
      </c>
      <c r="G2522" t="s">
        <v>86</v>
      </c>
      <c r="H2522" t="s">
        <v>284</v>
      </c>
      <c r="I2522" t="s">
        <v>94</v>
      </c>
      <c r="J2522" t="s">
        <v>110</v>
      </c>
      <c r="K2522" t="s">
        <v>1336</v>
      </c>
      <c r="L2522" t="s">
        <v>101</v>
      </c>
      <c r="M2522" t="s">
        <v>74</v>
      </c>
      <c r="N2522" t="s">
        <v>126</v>
      </c>
      <c r="O2522" t="s">
        <v>81</v>
      </c>
      <c r="P2522" t="s">
        <v>829</v>
      </c>
      <c r="Q2522" t="s">
        <v>73</v>
      </c>
      <c r="R2522" t="s">
        <v>1902</v>
      </c>
      <c r="S2522" t="s">
        <v>78</v>
      </c>
      <c r="T2522" t="s">
        <v>74</v>
      </c>
    </row>
    <row r="2523" spans="1:20" x14ac:dyDescent="0.25">
      <c r="A2523" s="1">
        <v>5081</v>
      </c>
      <c r="B2523" t="s">
        <v>23</v>
      </c>
      <c r="C2523" t="s">
        <v>33</v>
      </c>
      <c r="D2523" t="s">
        <v>70</v>
      </c>
      <c r="E2523" t="s">
        <v>64</v>
      </c>
      <c r="F2523" t="s">
        <v>74</v>
      </c>
      <c r="G2523" t="s">
        <v>93</v>
      </c>
      <c r="H2523" t="s">
        <v>1053</v>
      </c>
      <c r="I2523" t="s">
        <v>94</v>
      </c>
      <c r="J2523" t="s">
        <v>80</v>
      </c>
      <c r="K2523" t="s">
        <v>1192</v>
      </c>
      <c r="L2523" t="s">
        <v>101</v>
      </c>
      <c r="M2523" t="s">
        <v>73</v>
      </c>
      <c r="N2523" t="s">
        <v>74</v>
      </c>
      <c r="O2523" t="s">
        <v>94</v>
      </c>
      <c r="P2523" t="s">
        <v>681</v>
      </c>
      <c r="Q2523" t="s">
        <v>73</v>
      </c>
      <c r="R2523" t="s">
        <v>97</v>
      </c>
      <c r="S2523" t="s">
        <v>82</v>
      </c>
      <c r="T2523" t="s">
        <v>76</v>
      </c>
    </row>
    <row r="2524" spans="1:20" x14ac:dyDescent="0.25">
      <c r="A2524" s="1">
        <v>5082</v>
      </c>
      <c r="B2524" t="s">
        <v>23</v>
      </c>
      <c r="C2524" t="s">
        <v>34</v>
      </c>
      <c r="D2524" t="s">
        <v>70</v>
      </c>
      <c r="E2524" t="s">
        <v>42</v>
      </c>
      <c r="F2524" t="s">
        <v>73</v>
      </c>
      <c r="G2524" t="s">
        <v>103</v>
      </c>
      <c r="H2524" t="s">
        <v>547</v>
      </c>
      <c r="I2524" t="s">
        <v>94</v>
      </c>
      <c r="J2524" t="s">
        <v>121</v>
      </c>
      <c r="K2524" t="s">
        <v>1244</v>
      </c>
      <c r="L2524" t="s">
        <v>74</v>
      </c>
      <c r="M2524" t="s">
        <v>74</v>
      </c>
      <c r="N2524" t="s">
        <v>83</v>
      </c>
      <c r="O2524" t="s">
        <v>99</v>
      </c>
      <c r="P2524" t="s">
        <v>132</v>
      </c>
      <c r="Q2524" t="s">
        <v>74</v>
      </c>
      <c r="R2524" t="s">
        <v>1620</v>
      </c>
      <c r="S2524" t="s">
        <v>89</v>
      </c>
      <c r="T2524" t="s">
        <v>1116</v>
      </c>
    </row>
    <row r="2525" spans="1:20" x14ac:dyDescent="0.25">
      <c r="A2525" s="1">
        <v>5083</v>
      </c>
      <c r="B2525" t="s">
        <v>23</v>
      </c>
      <c r="C2525" t="s">
        <v>35</v>
      </c>
      <c r="D2525" t="s">
        <v>70</v>
      </c>
      <c r="E2525" t="s">
        <v>55</v>
      </c>
      <c r="F2525" t="s">
        <v>73</v>
      </c>
      <c r="G2525" t="s">
        <v>116</v>
      </c>
      <c r="H2525" t="s">
        <v>572</v>
      </c>
      <c r="I2525" t="s">
        <v>102</v>
      </c>
      <c r="J2525" t="s">
        <v>88</v>
      </c>
      <c r="K2525" t="s">
        <v>1242</v>
      </c>
      <c r="L2525" t="s">
        <v>74</v>
      </c>
      <c r="M2525" t="s">
        <v>126</v>
      </c>
      <c r="N2525" t="s">
        <v>131</v>
      </c>
      <c r="O2525" t="s">
        <v>75</v>
      </c>
      <c r="P2525" t="s">
        <v>100</v>
      </c>
      <c r="Q2525" t="s">
        <v>73</v>
      </c>
      <c r="R2525" t="s">
        <v>2012</v>
      </c>
      <c r="S2525" t="s">
        <v>96</v>
      </c>
      <c r="T2525" t="s">
        <v>1116</v>
      </c>
    </row>
    <row r="2526" spans="1:20" x14ac:dyDescent="0.25">
      <c r="A2526" s="1">
        <v>5084</v>
      </c>
      <c r="B2526" t="s">
        <v>23</v>
      </c>
      <c r="C2526" t="s">
        <v>36</v>
      </c>
      <c r="D2526" t="s">
        <v>70</v>
      </c>
      <c r="E2526" t="s">
        <v>54</v>
      </c>
      <c r="F2526" t="s">
        <v>74</v>
      </c>
      <c r="G2526" t="s">
        <v>80</v>
      </c>
      <c r="H2526" t="s">
        <v>891</v>
      </c>
      <c r="I2526" t="s">
        <v>99</v>
      </c>
      <c r="J2526" t="s">
        <v>111</v>
      </c>
      <c r="K2526" t="s">
        <v>1267</v>
      </c>
      <c r="L2526" t="s">
        <v>126</v>
      </c>
      <c r="M2526" t="s">
        <v>73</v>
      </c>
      <c r="N2526" t="s">
        <v>74</v>
      </c>
      <c r="O2526" t="s">
        <v>103</v>
      </c>
      <c r="P2526" t="s">
        <v>466</v>
      </c>
      <c r="Q2526" t="s">
        <v>74</v>
      </c>
      <c r="R2526" t="s">
        <v>2126</v>
      </c>
      <c r="S2526" t="s">
        <v>89</v>
      </c>
      <c r="T2526" t="s">
        <v>83</v>
      </c>
    </row>
    <row r="2527" spans="1:20" x14ac:dyDescent="0.25">
      <c r="A2527" s="1">
        <v>5085</v>
      </c>
      <c r="B2527" t="s">
        <v>23</v>
      </c>
      <c r="C2527" t="s">
        <v>37</v>
      </c>
      <c r="D2527" t="s">
        <v>70</v>
      </c>
      <c r="E2527" t="s">
        <v>51</v>
      </c>
      <c r="F2527" t="s">
        <v>73</v>
      </c>
      <c r="G2527" t="s">
        <v>75</v>
      </c>
      <c r="H2527" t="s">
        <v>712</v>
      </c>
      <c r="I2527" t="s">
        <v>77</v>
      </c>
      <c r="J2527" t="s">
        <v>84</v>
      </c>
      <c r="K2527" t="s">
        <v>1146</v>
      </c>
      <c r="L2527" t="s">
        <v>73</v>
      </c>
      <c r="M2527" t="s">
        <v>126</v>
      </c>
      <c r="N2527" t="s">
        <v>126</v>
      </c>
      <c r="O2527" t="s">
        <v>81</v>
      </c>
      <c r="P2527" t="s">
        <v>110</v>
      </c>
      <c r="Q2527" t="s">
        <v>126</v>
      </c>
      <c r="R2527" t="s">
        <v>1533</v>
      </c>
      <c r="S2527" t="s">
        <v>106</v>
      </c>
      <c r="T2527" t="s">
        <v>83</v>
      </c>
    </row>
    <row r="2528" spans="1:20" x14ac:dyDescent="0.25">
      <c r="A2528" s="1">
        <v>5086</v>
      </c>
      <c r="B2528" t="s">
        <v>23</v>
      </c>
      <c r="C2528" t="s">
        <v>38</v>
      </c>
      <c r="D2528" t="s">
        <v>70</v>
      </c>
      <c r="E2528" t="s">
        <v>53</v>
      </c>
      <c r="F2528" t="s">
        <v>74</v>
      </c>
      <c r="G2528" t="s">
        <v>102</v>
      </c>
      <c r="H2528" t="s">
        <v>735</v>
      </c>
      <c r="I2528" t="s">
        <v>99</v>
      </c>
      <c r="J2528" t="s">
        <v>107</v>
      </c>
      <c r="K2528" t="s">
        <v>1265</v>
      </c>
      <c r="L2528" t="s">
        <v>73</v>
      </c>
      <c r="M2528" t="s">
        <v>74</v>
      </c>
      <c r="N2528" t="s">
        <v>131</v>
      </c>
      <c r="O2528" t="s">
        <v>92</v>
      </c>
      <c r="P2528" t="s">
        <v>927</v>
      </c>
      <c r="Q2528" t="s">
        <v>74</v>
      </c>
      <c r="R2528" t="s">
        <v>1629</v>
      </c>
      <c r="S2528" t="s">
        <v>96</v>
      </c>
      <c r="T2528" t="s">
        <v>1116</v>
      </c>
    </row>
    <row r="2529" spans="1:20" x14ac:dyDescent="0.25">
      <c r="A2529" s="1">
        <v>5087</v>
      </c>
      <c r="B2529" t="s">
        <v>23</v>
      </c>
      <c r="C2529" t="s">
        <v>39</v>
      </c>
      <c r="D2529" t="s">
        <v>70</v>
      </c>
      <c r="E2529" t="s">
        <v>42</v>
      </c>
      <c r="F2529" t="s">
        <v>74</v>
      </c>
      <c r="G2529" t="s">
        <v>94</v>
      </c>
      <c r="H2529" t="s">
        <v>540</v>
      </c>
      <c r="I2529" t="s">
        <v>79</v>
      </c>
      <c r="J2529" t="s">
        <v>122</v>
      </c>
      <c r="K2529" t="s">
        <v>1122</v>
      </c>
      <c r="L2529" t="s">
        <v>74</v>
      </c>
      <c r="M2529" t="s">
        <v>73</v>
      </c>
      <c r="N2529" t="s">
        <v>83</v>
      </c>
      <c r="O2529" t="s">
        <v>79</v>
      </c>
      <c r="P2529" t="s">
        <v>609</v>
      </c>
      <c r="Q2529" t="s">
        <v>73</v>
      </c>
      <c r="R2529" t="s">
        <v>1482</v>
      </c>
      <c r="S2529" t="s">
        <v>81</v>
      </c>
      <c r="T2529" t="s">
        <v>76</v>
      </c>
    </row>
    <row r="2530" spans="1:20" x14ac:dyDescent="0.25">
      <c r="A2530" s="1">
        <v>5088</v>
      </c>
      <c r="B2530" t="s">
        <v>23</v>
      </c>
      <c r="C2530" t="s">
        <v>24</v>
      </c>
      <c r="D2530" t="s">
        <v>71</v>
      </c>
      <c r="E2530" t="s">
        <v>48</v>
      </c>
      <c r="F2530" t="s">
        <v>73</v>
      </c>
      <c r="G2530" t="s">
        <v>82</v>
      </c>
      <c r="H2530" t="s">
        <v>735</v>
      </c>
      <c r="I2530" t="s">
        <v>114</v>
      </c>
      <c r="J2530" t="s">
        <v>105</v>
      </c>
      <c r="K2530" t="s">
        <v>1163</v>
      </c>
      <c r="L2530" t="s">
        <v>74</v>
      </c>
      <c r="M2530" t="s">
        <v>101</v>
      </c>
      <c r="N2530" t="s">
        <v>131</v>
      </c>
      <c r="O2530" t="s">
        <v>90</v>
      </c>
      <c r="P2530" t="s">
        <v>206</v>
      </c>
      <c r="Q2530" t="s">
        <v>74</v>
      </c>
      <c r="R2530" t="s">
        <v>1937</v>
      </c>
      <c r="S2530" t="s">
        <v>78</v>
      </c>
      <c r="T2530" t="s">
        <v>74</v>
      </c>
    </row>
    <row r="2531" spans="1:20" x14ac:dyDescent="0.25">
      <c r="A2531" s="1">
        <v>5089</v>
      </c>
      <c r="B2531" t="s">
        <v>23</v>
      </c>
      <c r="C2531" t="s">
        <v>25</v>
      </c>
      <c r="D2531" t="s">
        <v>71</v>
      </c>
      <c r="E2531" t="s">
        <v>54</v>
      </c>
      <c r="F2531" t="s">
        <v>74</v>
      </c>
      <c r="G2531" t="s">
        <v>99</v>
      </c>
      <c r="H2531" t="s">
        <v>550</v>
      </c>
      <c r="I2531" t="s">
        <v>75</v>
      </c>
      <c r="J2531" t="s">
        <v>94</v>
      </c>
      <c r="K2531" t="s">
        <v>1018</v>
      </c>
      <c r="L2531" t="s">
        <v>101</v>
      </c>
      <c r="M2531" t="s">
        <v>74</v>
      </c>
      <c r="N2531" t="s">
        <v>101</v>
      </c>
      <c r="O2531" t="s">
        <v>93</v>
      </c>
      <c r="P2531" t="s">
        <v>1217</v>
      </c>
      <c r="Q2531" t="s">
        <v>73</v>
      </c>
      <c r="R2531" t="s">
        <v>642</v>
      </c>
      <c r="S2531" t="s">
        <v>96</v>
      </c>
      <c r="T2531" t="s">
        <v>76</v>
      </c>
    </row>
    <row r="2532" spans="1:20" x14ac:dyDescent="0.25">
      <c r="A2532" s="1">
        <v>5090</v>
      </c>
      <c r="B2532" t="s">
        <v>23</v>
      </c>
      <c r="C2532" t="s">
        <v>26</v>
      </c>
      <c r="D2532" t="s">
        <v>71</v>
      </c>
      <c r="E2532" t="s">
        <v>55</v>
      </c>
      <c r="F2532" t="s">
        <v>73</v>
      </c>
      <c r="G2532" t="s">
        <v>90</v>
      </c>
      <c r="H2532" t="s">
        <v>807</v>
      </c>
      <c r="I2532" t="s">
        <v>90</v>
      </c>
      <c r="J2532" t="s">
        <v>79</v>
      </c>
      <c r="K2532" t="s">
        <v>1150</v>
      </c>
      <c r="L2532" t="s">
        <v>126</v>
      </c>
      <c r="M2532" t="s">
        <v>73</v>
      </c>
      <c r="N2532" t="s">
        <v>73</v>
      </c>
      <c r="O2532" t="s">
        <v>90</v>
      </c>
      <c r="P2532" t="s">
        <v>187</v>
      </c>
      <c r="Q2532" t="s">
        <v>73</v>
      </c>
      <c r="R2532" t="s">
        <v>1944</v>
      </c>
      <c r="S2532" t="s">
        <v>116</v>
      </c>
      <c r="T2532" t="s">
        <v>126</v>
      </c>
    </row>
    <row r="2533" spans="1:20" x14ac:dyDescent="0.25">
      <c r="A2533" s="1">
        <v>5091</v>
      </c>
      <c r="B2533" t="s">
        <v>23</v>
      </c>
      <c r="C2533" t="s">
        <v>27</v>
      </c>
      <c r="D2533" t="s">
        <v>71</v>
      </c>
      <c r="E2533" t="s">
        <v>42</v>
      </c>
      <c r="F2533" t="s">
        <v>73</v>
      </c>
      <c r="G2533" t="s">
        <v>78</v>
      </c>
      <c r="H2533" t="s">
        <v>571</v>
      </c>
      <c r="I2533" t="s">
        <v>80</v>
      </c>
      <c r="J2533" t="s">
        <v>130</v>
      </c>
      <c r="K2533" t="s">
        <v>1262</v>
      </c>
      <c r="L2533" t="s">
        <v>73</v>
      </c>
      <c r="M2533" t="s">
        <v>73</v>
      </c>
      <c r="N2533" t="s">
        <v>131</v>
      </c>
      <c r="O2533" t="s">
        <v>75</v>
      </c>
      <c r="P2533" t="s">
        <v>124</v>
      </c>
      <c r="Q2533" t="s">
        <v>74</v>
      </c>
      <c r="R2533" t="s">
        <v>1672</v>
      </c>
      <c r="S2533" t="s">
        <v>96</v>
      </c>
      <c r="T2533" t="s">
        <v>131</v>
      </c>
    </row>
    <row r="2534" spans="1:20" x14ac:dyDescent="0.25">
      <c r="A2534" s="1">
        <v>5092</v>
      </c>
      <c r="B2534" t="s">
        <v>23</v>
      </c>
      <c r="C2534" t="s">
        <v>28</v>
      </c>
      <c r="D2534" t="s">
        <v>71</v>
      </c>
      <c r="E2534" t="s">
        <v>44</v>
      </c>
      <c r="F2534" t="s">
        <v>74</v>
      </c>
      <c r="G2534" t="s">
        <v>96</v>
      </c>
      <c r="H2534" t="s">
        <v>454</v>
      </c>
      <c r="I2534" t="s">
        <v>102</v>
      </c>
      <c r="J2534" t="s">
        <v>107</v>
      </c>
      <c r="K2534" t="s">
        <v>1150</v>
      </c>
      <c r="L2534" t="s">
        <v>126</v>
      </c>
      <c r="M2534" t="s">
        <v>74</v>
      </c>
      <c r="N2534" t="s">
        <v>1116</v>
      </c>
      <c r="O2534" t="s">
        <v>86</v>
      </c>
      <c r="P2534" t="s">
        <v>681</v>
      </c>
      <c r="Q2534" t="s">
        <v>73</v>
      </c>
      <c r="R2534" t="s">
        <v>1108</v>
      </c>
      <c r="S2534" t="s">
        <v>82</v>
      </c>
      <c r="T2534" t="s">
        <v>1116</v>
      </c>
    </row>
    <row r="2535" spans="1:20" x14ac:dyDescent="0.25">
      <c r="A2535" s="1">
        <v>5093</v>
      </c>
      <c r="B2535" t="s">
        <v>23</v>
      </c>
      <c r="C2535" t="s">
        <v>40</v>
      </c>
      <c r="D2535" t="s">
        <v>71</v>
      </c>
      <c r="E2535" t="s">
        <v>50</v>
      </c>
      <c r="F2535" t="s">
        <v>73</v>
      </c>
      <c r="G2535" t="s">
        <v>89</v>
      </c>
      <c r="H2535" t="s">
        <v>536</v>
      </c>
      <c r="I2535" t="s">
        <v>81</v>
      </c>
      <c r="J2535" t="s">
        <v>94</v>
      </c>
      <c r="K2535" t="s">
        <v>1217</v>
      </c>
      <c r="L2535" t="s">
        <v>73</v>
      </c>
      <c r="M2535" t="s">
        <v>74</v>
      </c>
      <c r="N2535" t="s">
        <v>74</v>
      </c>
      <c r="O2535" t="s">
        <v>79</v>
      </c>
      <c r="P2535" t="s">
        <v>842</v>
      </c>
      <c r="Q2535" t="s">
        <v>74</v>
      </c>
      <c r="R2535" t="s">
        <v>1567</v>
      </c>
      <c r="S2535" t="s">
        <v>96</v>
      </c>
      <c r="T2535" t="s">
        <v>126</v>
      </c>
    </row>
    <row r="2536" spans="1:20" x14ac:dyDescent="0.25">
      <c r="A2536" s="1">
        <v>5094</v>
      </c>
      <c r="B2536" t="s">
        <v>23</v>
      </c>
      <c r="C2536" t="s">
        <v>29</v>
      </c>
      <c r="D2536" t="s">
        <v>71</v>
      </c>
      <c r="E2536" t="s">
        <v>57</v>
      </c>
      <c r="F2536" t="s">
        <v>74</v>
      </c>
      <c r="G2536" t="s">
        <v>90</v>
      </c>
      <c r="H2536" t="s">
        <v>1005</v>
      </c>
      <c r="I2536" t="s">
        <v>77</v>
      </c>
      <c r="J2536" t="s">
        <v>105</v>
      </c>
      <c r="K2536" t="s">
        <v>1240</v>
      </c>
      <c r="L2536" t="s">
        <v>126</v>
      </c>
      <c r="M2536" t="s">
        <v>73</v>
      </c>
      <c r="N2536" t="s">
        <v>74</v>
      </c>
      <c r="O2536" t="s">
        <v>98</v>
      </c>
      <c r="P2536" t="s">
        <v>91</v>
      </c>
      <c r="Q2536" t="s">
        <v>73</v>
      </c>
      <c r="R2536" t="s">
        <v>1988</v>
      </c>
      <c r="S2536" t="s">
        <v>116</v>
      </c>
      <c r="T2536" t="s">
        <v>83</v>
      </c>
    </row>
    <row r="2537" spans="1:20" x14ac:dyDescent="0.25">
      <c r="A2537" s="1">
        <v>5095</v>
      </c>
      <c r="B2537" t="s">
        <v>23</v>
      </c>
      <c r="C2537" t="s">
        <v>30</v>
      </c>
      <c r="D2537" t="s">
        <v>71</v>
      </c>
      <c r="E2537" t="s">
        <v>70</v>
      </c>
      <c r="F2537" t="s">
        <v>74</v>
      </c>
      <c r="G2537" t="s">
        <v>102</v>
      </c>
      <c r="H2537" t="s">
        <v>221</v>
      </c>
      <c r="I2537" t="s">
        <v>98</v>
      </c>
      <c r="J2537" t="s">
        <v>84</v>
      </c>
      <c r="K2537" t="s">
        <v>1220</v>
      </c>
      <c r="L2537" t="s">
        <v>126</v>
      </c>
      <c r="M2537" t="s">
        <v>126</v>
      </c>
      <c r="N2537" t="s">
        <v>101</v>
      </c>
      <c r="O2537" t="s">
        <v>79</v>
      </c>
      <c r="P2537" t="s">
        <v>180</v>
      </c>
      <c r="Q2537" t="s">
        <v>73</v>
      </c>
      <c r="R2537" t="s">
        <v>1766</v>
      </c>
      <c r="S2537" t="s">
        <v>106</v>
      </c>
      <c r="T2537" t="s">
        <v>76</v>
      </c>
    </row>
    <row r="2538" spans="1:20" x14ac:dyDescent="0.25">
      <c r="A2538" s="1">
        <v>5096</v>
      </c>
      <c r="B2538" t="s">
        <v>23</v>
      </c>
      <c r="C2538" t="s">
        <v>31</v>
      </c>
      <c r="D2538" t="s">
        <v>71</v>
      </c>
      <c r="E2538" t="s">
        <v>45</v>
      </c>
      <c r="F2538" t="s">
        <v>73</v>
      </c>
      <c r="G2538" t="s">
        <v>79</v>
      </c>
      <c r="H2538" t="s">
        <v>133</v>
      </c>
      <c r="I2538" t="s">
        <v>75</v>
      </c>
      <c r="J2538" t="s">
        <v>107</v>
      </c>
      <c r="K2538" t="s">
        <v>1293</v>
      </c>
      <c r="L2538" t="s">
        <v>126</v>
      </c>
      <c r="M2538" t="s">
        <v>74</v>
      </c>
      <c r="N2538" t="s">
        <v>101</v>
      </c>
      <c r="O2538" t="s">
        <v>108</v>
      </c>
      <c r="P2538" t="s">
        <v>1076</v>
      </c>
      <c r="Q2538" t="s">
        <v>126</v>
      </c>
      <c r="R2538" t="s">
        <v>2063</v>
      </c>
      <c r="S2538" t="s">
        <v>96</v>
      </c>
      <c r="T2538" t="s">
        <v>131</v>
      </c>
    </row>
    <row r="2539" spans="1:20" x14ac:dyDescent="0.25">
      <c r="A2539" s="1">
        <v>5097</v>
      </c>
      <c r="B2539" t="s">
        <v>23</v>
      </c>
      <c r="C2539" t="s">
        <v>32</v>
      </c>
      <c r="D2539" t="s">
        <v>71</v>
      </c>
      <c r="E2539" t="s">
        <v>56</v>
      </c>
      <c r="F2539" t="s">
        <v>74</v>
      </c>
      <c r="G2539" t="s">
        <v>107</v>
      </c>
      <c r="H2539" t="s">
        <v>411</v>
      </c>
      <c r="I2539" t="s">
        <v>111</v>
      </c>
      <c r="J2539" t="s">
        <v>122</v>
      </c>
      <c r="K2539" t="s">
        <v>1241</v>
      </c>
      <c r="L2539" t="s">
        <v>101</v>
      </c>
      <c r="M2539" t="s">
        <v>73</v>
      </c>
      <c r="N2539" t="s">
        <v>126</v>
      </c>
      <c r="O2539" t="s">
        <v>114</v>
      </c>
      <c r="P2539" t="s">
        <v>530</v>
      </c>
      <c r="Q2539" t="s">
        <v>73</v>
      </c>
      <c r="R2539" t="s">
        <v>1849</v>
      </c>
      <c r="S2539" t="s">
        <v>96</v>
      </c>
      <c r="T2539" t="s">
        <v>76</v>
      </c>
    </row>
    <row r="2540" spans="1:20" x14ac:dyDescent="0.25">
      <c r="A2540" s="1">
        <v>5098</v>
      </c>
      <c r="B2540" t="s">
        <v>23</v>
      </c>
      <c r="C2540" t="s">
        <v>34</v>
      </c>
      <c r="D2540" t="s">
        <v>71</v>
      </c>
      <c r="E2540" t="s">
        <v>55</v>
      </c>
      <c r="F2540" t="s">
        <v>74</v>
      </c>
      <c r="G2540" t="s">
        <v>90</v>
      </c>
      <c r="H2540" t="s">
        <v>896</v>
      </c>
      <c r="I2540" t="s">
        <v>107</v>
      </c>
      <c r="J2540" t="s">
        <v>118</v>
      </c>
      <c r="K2540" t="s">
        <v>1215</v>
      </c>
      <c r="L2540" t="s">
        <v>73</v>
      </c>
      <c r="M2540" t="s">
        <v>73</v>
      </c>
      <c r="N2540" t="s">
        <v>101</v>
      </c>
      <c r="O2540" t="s">
        <v>86</v>
      </c>
      <c r="P2540" t="s">
        <v>401</v>
      </c>
      <c r="Q2540" t="s">
        <v>126</v>
      </c>
      <c r="R2540" t="s">
        <v>1465</v>
      </c>
      <c r="S2540" t="s">
        <v>81</v>
      </c>
      <c r="T2540" t="s">
        <v>76</v>
      </c>
    </row>
    <row r="2541" spans="1:20" x14ac:dyDescent="0.25">
      <c r="A2541" s="1">
        <v>5099</v>
      </c>
      <c r="B2541" t="s">
        <v>23</v>
      </c>
      <c r="C2541" t="s">
        <v>35</v>
      </c>
      <c r="D2541" t="s">
        <v>71</v>
      </c>
      <c r="E2541" t="s">
        <v>54</v>
      </c>
      <c r="F2541" t="s">
        <v>73</v>
      </c>
      <c r="G2541" t="s">
        <v>75</v>
      </c>
      <c r="H2541" t="s">
        <v>389</v>
      </c>
      <c r="I2541" t="s">
        <v>114</v>
      </c>
      <c r="J2541" t="s">
        <v>104</v>
      </c>
      <c r="K2541" t="s">
        <v>1321</v>
      </c>
      <c r="L2541" t="s">
        <v>74</v>
      </c>
      <c r="M2541" t="s">
        <v>126</v>
      </c>
      <c r="N2541" t="s">
        <v>101</v>
      </c>
      <c r="O2541" t="s">
        <v>77</v>
      </c>
      <c r="P2541" t="s">
        <v>133</v>
      </c>
      <c r="Q2541" t="s">
        <v>74</v>
      </c>
      <c r="R2541" t="s">
        <v>1563</v>
      </c>
      <c r="S2541" t="s">
        <v>85</v>
      </c>
      <c r="T2541" t="s">
        <v>131</v>
      </c>
    </row>
    <row r="2542" spans="1:20" x14ac:dyDescent="0.25">
      <c r="A2542" s="1">
        <v>5100</v>
      </c>
      <c r="B2542" t="s">
        <v>23</v>
      </c>
      <c r="C2542" t="s">
        <v>36</v>
      </c>
      <c r="D2542" t="s">
        <v>71</v>
      </c>
      <c r="E2542" t="s">
        <v>65</v>
      </c>
      <c r="F2542" t="s">
        <v>73</v>
      </c>
      <c r="G2542" t="s">
        <v>98</v>
      </c>
      <c r="H2542" t="s">
        <v>517</v>
      </c>
      <c r="I2542" t="s">
        <v>114</v>
      </c>
      <c r="J2542" t="s">
        <v>93</v>
      </c>
      <c r="K2542" t="s">
        <v>1188</v>
      </c>
      <c r="L2542" t="s">
        <v>126</v>
      </c>
      <c r="M2542" t="s">
        <v>73</v>
      </c>
      <c r="N2542" t="s">
        <v>126</v>
      </c>
      <c r="O2542" t="s">
        <v>77</v>
      </c>
      <c r="P2542" t="s">
        <v>530</v>
      </c>
      <c r="Q2542" t="s">
        <v>74</v>
      </c>
      <c r="R2542" t="s">
        <v>1471</v>
      </c>
      <c r="S2542" t="s">
        <v>78</v>
      </c>
      <c r="T2542" t="s">
        <v>1116</v>
      </c>
    </row>
    <row r="2543" spans="1:20" x14ac:dyDescent="0.25">
      <c r="A2543" s="1">
        <v>5101</v>
      </c>
      <c r="B2543" t="s">
        <v>23</v>
      </c>
      <c r="C2543" t="s">
        <v>37</v>
      </c>
      <c r="D2543" t="s">
        <v>71</v>
      </c>
      <c r="E2543" t="s">
        <v>53</v>
      </c>
      <c r="F2543" t="s">
        <v>74</v>
      </c>
      <c r="G2543" t="s">
        <v>77</v>
      </c>
      <c r="H2543" t="s">
        <v>218</v>
      </c>
      <c r="I2543" t="s">
        <v>99</v>
      </c>
      <c r="J2543" t="s">
        <v>86</v>
      </c>
      <c r="K2543" t="s">
        <v>1291</v>
      </c>
      <c r="L2543" t="s">
        <v>126</v>
      </c>
      <c r="M2543" t="s">
        <v>126</v>
      </c>
      <c r="N2543" t="s">
        <v>74</v>
      </c>
      <c r="O2543" t="s">
        <v>80</v>
      </c>
      <c r="P2543" t="s">
        <v>824</v>
      </c>
      <c r="Q2543" t="s">
        <v>74</v>
      </c>
      <c r="R2543" t="s">
        <v>1692</v>
      </c>
      <c r="S2543" t="s">
        <v>78</v>
      </c>
      <c r="T2543" t="s">
        <v>131</v>
      </c>
    </row>
    <row r="2544" spans="1:20" x14ac:dyDescent="0.25">
      <c r="A2544" s="1">
        <v>5102</v>
      </c>
      <c r="B2544" t="s">
        <v>23</v>
      </c>
      <c r="C2544" t="s">
        <v>38</v>
      </c>
      <c r="D2544" t="s">
        <v>71</v>
      </c>
      <c r="E2544" t="s">
        <v>64</v>
      </c>
      <c r="F2544" t="s">
        <v>74</v>
      </c>
      <c r="G2544" t="s">
        <v>105</v>
      </c>
      <c r="H2544" t="s">
        <v>279</v>
      </c>
      <c r="I2544" t="s">
        <v>94</v>
      </c>
      <c r="J2544" t="s">
        <v>104</v>
      </c>
      <c r="K2544" t="s">
        <v>1251</v>
      </c>
      <c r="L2544" t="s">
        <v>101</v>
      </c>
      <c r="M2544" t="s">
        <v>73</v>
      </c>
      <c r="N2544" t="s">
        <v>101</v>
      </c>
      <c r="O2544" t="s">
        <v>102</v>
      </c>
      <c r="P2544" t="s">
        <v>206</v>
      </c>
      <c r="Q2544" t="s">
        <v>126</v>
      </c>
      <c r="R2544" t="s">
        <v>1617</v>
      </c>
      <c r="S2544" t="s">
        <v>85</v>
      </c>
      <c r="T2544" t="s">
        <v>1116</v>
      </c>
    </row>
    <row r="2545" spans="1:20" x14ac:dyDescent="0.25">
      <c r="A2545" s="1">
        <v>5103</v>
      </c>
      <c r="B2545" t="s">
        <v>23</v>
      </c>
      <c r="C2545" t="s">
        <v>39</v>
      </c>
      <c r="D2545" t="s">
        <v>71</v>
      </c>
      <c r="E2545" t="s">
        <v>53</v>
      </c>
      <c r="F2545" t="s">
        <v>73</v>
      </c>
      <c r="G2545" t="s">
        <v>96</v>
      </c>
      <c r="H2545" t="s">
        <v>236</v>
      </c>
      <c r="I2545" t="s">
        <v>98</v>
      </c>
      <c r="J2545" t="s">
        <v>111</v>
      </c>
      <c r="K2545" t="s">
        <v>1222</v>
      </c>
      <c r="L2545" t="s">
        <v>73</v>
      </c>
      <c r="M2545" t="s">
        <v>74</v>
      </c>
      <c r="N2545" t="s">
        <v>1116</v>
      </c>
      <c r="O2545" t="s">
        <v>114</v>
      </c>
      <c r="P2545" t="s">
        <v>681</v>
      </c>
      <c r="Q2545" t="s">
        <v>126</v>
      </c>
      <c r="R2545" t="s">
        <v>1769</v>
      </c>
      <c r="S2545" t="s">
        <v>85</v>
      </c>
      <c r="T2545" t="s">
        <v>101</v>
      </c>
    </row>
    <row r="2546" spans="1:20" x14ac:dyDescent="0.25">
      <c r="A2546" s="1">
        <v>5104</v>
      </c>
      <c r="B2546" t="s">
        <v>23</v>
      </c>
      <c r="C2546" t="s">
        <v>24</v>
      </c>
      <c r="D2546" t="s">
        <v>72</v>
      </c>
      <c r="E2546" t="s">
        <v>66</v>
      </c>
      <c r="F2546" t="s">
        <v>73</v>
      </c>
      <c r="G2546" t="s">
        <v>107</v>
      </c>
      <c r="H2546" t="s">
        <v>1018</v>
      </c>
      <c r="I2546" t="s">
        <v>94</v>
      </c>
      <c r="J2546" t="s">
        <v>91</v>
      </c>
      <c r="K2546" t="s">
        <v>1202</v>
      </c>
      <c r="L2546" t="s">
        <v>101</v>
      </c>
      <c r="M2546" t="s">
        <v>73</v>
      </c>
      <c r="N2546" t="s">
        <v>74</v>
      </c>
      <c r="O2546" t="s">
        <v>95</v>
      </c>
      <c r="P2546" t="s">
        <v>1009</v>
      </c>
      <c r="Q2546" t="s">
        <v>74</v>
      </c>
      <c r="R2546" t="s">
        <v>1996</v>
      </c>
      <c r="S2546" t="s">
        <v>75</v>
      </c>
      <c r="T2546" t="s">
        <v>116</v>
      </c>
    </row>
    <row r="2547" spans="1:20" x14ac:dyDescent="0.25">
      <c r="A2547" s="1">
        <v>5105</v>
      </c>
      <c r="B2547" t="s">
        <v>23</v>
      </c>
      <c r="C2547" t="s">
        <v>25</v>
      </c>
      <c r="D2547" t="s">
        <v>72</v>
      </c>
      <c r="E2547" t="s">
        <v>49</v>
      </c>
      <c r="F2547" t="s">
        <v>74</v>
      </c>
      <c r="G2547" t="s">
        <v>95</v>
      </c>
      <c r="H2547" t="s">
        <v>675</v>
      </c>
      <c r="I2547" t="s">
        <v>92</v>
      </c>
      <c r="J2547" t="s">
        <v>79</v>
      </c>
      <c r="K2547" t="s">
        <v>1249</v>
      </c>
      <c r="L2547" t="s">
        <v>101</v>
      </c>
      <c r="M2547" t="s">
        <v>74</v>
      </c>
      <c r="N2547" t="s">
        <v>74</v>
      </c>
      <c r="O2547" t="s">
        <v>93</v>
      </c>
      <c r="P2547" t="s">
        <v>1198</v>
      </c>
      <c r="Q2547" t="s">
        <v>74</v>
      </c>
      <c r="R2547" t="s">
        <v>1977</v>
      </c>
      <c r="S2547" t="s">
        <v>116</v>
      </c>
      <c r="T2547" t="s">
        <v>76</v>
      </c>
    </row>
    <row r="2548" spans="1:20" x14ac:dyDescent="0.25">
      <c r="A2548" s="1">
        <v>5106</v>
      </c>
      <c r="B2548" t="s">
        <v>23</v>
      </c>
      <c r="C2548" t="s">
        <v>26</v>
      </c>
      <c r="D2548" t="s">
        <v>72</v>
      </c>
      <c r="E2548" t="s">
        <v>46</v>
      </c>
      <c r="F2548" t="s">
        <v>74</v>
      </c>
      <c r="G2548" t="s">
        <v>95</v>
      </c>
      <c r="H2548" t="s">
        <v>632</v>
      </c>
      <c r="I2548" t="s">
        <v>114</v>
      </c>
      <c r="J2548" t="s">
        <v>95</v>
      </c>
      <c r="K2548" t="s">
        <v>1216</v>
      </c>
      <c r="L2548" t="s">
        <v>101</v>
      </c>
      <c r="M2548" t="s">
        <v>74</v>
      </c>
      <c r="N2548" t="s">
        <v>101</v>
      </c>
      <c r="O2548" t="s">
        <v>77</v>
      </c>
      <c r="P2548" t="s">
        <v>806</v>
      </c>
      <c r="Q2548" t="s">
        <v>73</v>
      </c>
      <c r="R2548" t="s">
        <v>1779</v>
      </c>
      <c r="S2548" t="s">
        <v>82</v>
      </c>
      <c r="T2548" t="s">
        <v>117</v>
      </c>
    </row>
    <row r="2549" spans="1:20" x14ac:dyDescent="0.25">
      <c r="A2549" s="1">
        <v>5107</v>
      </c>
      <c r="B2549" t="s">
        <v>23</v>
      </c>
      <c r="C2549" t="s">
        <v>27</v>
      </c>
      <c r="D2549" t="s">
        <v>72</v>
      </c>
      <c r="E2549" t="s">
        <v>61</v>
      </c>
      <c r="F2549" t="s">
        <v>73</v>
      </c>
      <c r="G2549" t="s">
        <v>77</v>
      </c>
      <c r="H2549" t="s">
        <v>447</v>
      </c>
      <c r="I2549" t="s">
        <v>102</v>
      </c>
      <c r="J2549" t="s">
        <v>95</v>
      </c>
      <c r="K2549" t="s">
        <v>1324</v>
      </c>
      <c r="L2549" t="s">
        <v>74</v>
      </c>
      <c r="M2549" t="s">
        <v>126</v>
      </c>
      <c r="N2549" t="s">
        <v>73</v>
      </c>
      <c r="O2549" t="s">
        <v>97</v>
      </c>
      <c r="P2549" t="s">
        <v>1252</v>
      </c>
      <c r="Q2549" t="s">
        <v>74</v>
      </c>
      <c r="R2549" t="s">
        <v>1896</v>
      </c>
      <c r="S2549" t="s">
        <v>82</v>
      </c>
      <c r="T2549" t="s">
        <v>117</v>
      </c>
    </row>
    <row r="2550" spans="1:20" x14ac:dyDescent="0.25">
      <c r="A2550" s="1">
        <v>5108</v>
      </c>
      <c r="B2550" t="s">
        <v>23</v>
      </c>
      <c r="C2550" t="s">
        <v>28</v>
      </c>
      <c r="D2550" t="s">
        <v>72</v>
      </c>
      <c r="E2550" t="s">
        <v>63</v>
      </c>
      <c r="F2550" t="s">
        <v>74</v>
      </c>
      <c r="G2550" t="s">
        <v>108</v>
      </c>
      <c r="H2550" t="s">
        <v>499</v>
      </c>
      <c r="I2550" t="s">
        <v>94</v>
      </c>
      <c r="J2550" t="s">
        <v>84</v>
      </c>
      <c r="K2550" t="s">
        <v>1237</v>
      </c>
      <c r="L2550" t="s">
        <v>101</v>
      </c>
      <c r="M2550" t="s">
        <v>74</v>
      </c>
      <c r="N2550" t="s">
        <v>1116</v>
      </c>
      <c r="O2550" t="s">
        <v>86</v>
      </c>
      <c r="P2550" t="s">
        <v>789</v>
      </c>
      <c r="Q2550" t="s">
        <v>74</v>
      </c>
      <c r="R2550" t="s">
        <v>2140</v>
      </c>
      <c r="S2550" t="s">
        <v>106</v>
      </c>
      <c r="T2550" t="s">
        <v>131</v>
      </c>
    </row>
    <row r="2551" spans="1:20" x14ac:dyDescent="0.25">
      <c r="A2551" s="1">
        <v>5109</v>
      </c>
      <c r="B2551" t="s">
        <v>23</v>
      </c>
      <c r="C2551" t="s">
        <v>40</v>
      </c>
      <c r="D2551" t="s">
        <v>72</v>
      </c>
      <c r="E2551" t="s">
        <v>59</v>
      </c>
      <c r="F2551" t="s">
        <v>73</v>
      </c>
      <c r="G2551" t="s">
        <v>89</v>
      </c>
      <c r="H2551" t="s">
        <v>192</v>
      </c>
      <c r="I2551" t="s">
        <v>86</v>
      </c>
      <c r="J2551" t="s">
        <v>84</v>
      </c>
      <c r="K2551" t="s">
        <v>1304</v>
      </c>
      <c r="L2551" t="s">
        <v>74</v>
      </c>
      <c r="M2551" t="s">
        <v>126</v>
      </c>
      <c r="N2551" t="s">
        <v>131</v>
      </c>
      <c r="O2551" t="s">
        <v>98</v>
      </c>
      <c r="P2551" t="s">
        <v>718</v>
      </c>
      <c r="Q2551" t="s">
        <v>74</v>
      </c>
      <c r="R2551" t="s">
        <v>1821</v>
      </c>
      <c r="S2551" t="s">
        <v>96</v>
      </c>
      <c r="T2551" t="s">
        <v>101</v>
      </c>
    </row>
    <row r="2552" spans="1:20" x14ac:dyDescent="0.25">
      <c r="A2552" s="1">
        <v>5110</v>
      </c>
      <c r="B2552" t="s">
        <v>23</v>
      </c>
      <c r="C2552" t="s">
        <v>29</v>
      </c>
      <c r="D2552" t="s">
        <v>72</v>
      </c>
      <c r="E2552" t="s">
        <v>68</v>
      </c>
      <c r="F2552" t="s">
        <v>74</v>
      </c>
      <c r="G2552" t="s">
        <v>87</v>
      </c>
      <c r="H2552" t="s">
        <v>641</v>
      </c>
      <c r="I2552" t="s">
        <v>85</v>
      </c>
      <c r="J2552" t="s">
        <v>98</v>
      </c>
      <c r="K2552" t="s">
        <v>1125</v>
      </c>
      <c r="L2552" t="s">
        <v>73</v>
      </c>
      <c r="M2552" t="s">
        <v>74</v>
      </c>
      <c r="N2552" t="s">
        <v>126</v>
      </c>
      <c r="O2552" t="s">
        <v>91</v>
      </c>
      <c r="P2552" t="s">
        <v>905</v>
      </c>
      <c r="Q2552" t="s">
        <v>73</v>
      </c>
      <c r="R2552" t="s">
        <v>924</v>
      </c>
      <c r="S2552" t="s">
        <v>89</v>
      </c>
      <c r="T2552" t="s">
        <v>76</v>
      </c>
    </row>
    <row r="2553" spans="1:20" x14ac:dyDescent="0.25">
      <c r="A2553" s="1">
        <v>5111</v>
      </c>
      <c r="B2553" t="s">
        <v>23</v>
      </c>
      <c r="C2553" t="s">
        <v>30</v>
      </c>
      <c r="D2553" t="s">
        <v>72</v>
      </c>
      <c r="E2553" t="s">
        <v>60</v>
      </c>
      <c r="F2553" t="s">
        <v>73</v>
      </c>
      <c r="G2553" t="s">
        <v>99</v>
      </c>
      <c r="H2553" t="s">
        <v>651</v>
      </c>
      <c r="I2553" t="s">
        <v>102</v>
      </c>
      <c r="J2553" t="s">
        <v>92</v>
      </c>
      <c r="K2553" t="s">
        <v>1278</v>
      </c>
      <c r="L2553" t="s">
        <v>73</v>
      </c>
      <c r="M2553" t="s">
        <v>73</v>
      </c>
      <c r="N2553" t="s">
        <v>101</v>
      </c>
      <c r="O2553" t="s">
        <v>105</v>
      </c>
      <c r="P2553" t="s">
        <v>1265</v>
      </c>
      <c r="Q2553" t="s">
        <v>74</v>
      </c>
      <c r="R2553" t="s">
        <v>1984</v>
      </c>
      <c r="S2553" t="s">
        <v>106</v>
      </c>
      <c r="T2553" t="s">
        <v>117</v>
      </c>
    </row>
    <row r="2554" spans="1:20" x14ac:dyDescent="0.25">
      <c r="A2554" s="1">
        <v>5112</v>
      </c>
      <c r="B2554" t="s">
        <v>23</v>
      </c>
      <c r="C2554" t="s">
        <v>31</v>
      </c>
      <c r="D2554" t="s">
        <v>72</v>
      </c>
      <c r="E2554" t="s">
        <v>44</v>
      </c>
      <c r="F2554" t="s">
        <v>73</v>
      </c>
      <c r="G2554" t="s">
        <v>77</v>
      </c>
      <c r="H2554" t="s">
        <v>628</v>
      </c>
      <c r="I2554" t="s">
        <v>96</v>
      </c>
      <c r="J2554" t="s">
        <v>90</v>
      </c>
      <c r="K2554" t="s">
        <v>1125</v>
      </c>
      <c r="L2554" t="s">
        <v>74</v>
      </c>
      <c r="M2554" t="s">
        <v>73</v>
      </c>
      <c r="N2554" t="s">
        <v>126</v>
      </c>
      <c r="O2554" t="s">
        <v>91</v>
      </c>
      <c r="P2554" t="s">
        <v>919</v>
      </c>
      <c r="Q2554" t="s">
        <v>126</v>
      </c>
      <c r="R2554" t="s">
        <v>1554</v>
      </c>
      <c r="S2554" t="s">
        <v>85</v>
      </c>
      <c r="T2554" t="s">
        <v>83</v>
      </c>
    </row>
    <row r="2555" spans="1:20" x14ac:dyDescent="0.25">
      <c r="A2555" s="1">
        <v>5113</v>
      </c>
      <c r="B2555" t="s">
        <v>23</v>
      </c>
      <c r="C2555" t="s">
        <v>33</v>
      </c>
      <c r="D2555" t="s">
        <v>72</v>
      </c>
      <c r="E2555" t="s">
        <v>62</v>
      </c>
      <c r="F2555" t="s">
        <v>74</v>
      </c>
      <c r="G2555" t="s">
        <v>93</v>
      </c>
      <c r="H2555" t="s">
        <v>448</v>
      </c>
      <c r="I2555" t="s">
        <v>99</v>
      </c>
      <c r="J2555" t="s">
        <v>95</v>
      </c>
      <c r="K2555" t="s">
        <v>1256</v>
      </c>
      <c r="L2555" t="s">
        <v>1116</v>
      </c>
      <c r="M2555" t="s">
        <v>74</v>
      </c>
      <c r="N2555" t="s">
        <v>126</v>
      </c>
      <c r="O2555" t="s">
        <v>108</v>
      </c>
      <c r="P2555" t="s">
        <v>914</v>
      </c>
      <c r="Q2555" t="s">
        <v>74</v>
      </c>
      <c r="R2555" t="s">
        <v>1664</v>
      </c>
      <c r="S2555" t="s">
        <v>85</v>
      </c>
      <c r="T2555" t="s">
        <v>131</v>
      </c>
    </row>
    <row r="2556" spans="1:20" x14ac:dyDescent="0.25">
      <c r="A2556" s="1">
        <v>5114</v>
      </c>
      <c r="B2556" t="s">
        <v>23</v>
      </c>
      <c r="C2556" t="s">
        <v>34</v>
      </c>
      <c r="D2556" t="s">
        <v>72</v>
      </c>
      <c r="E2556" t="s">
        <v>51</v>
      </c>
      <c r="F2556" t="s">
        <v>74</v>
      </c>
      <c r="G2556" t="s">
        <v>89</v>
      </c>
      <c r="H2556" t="s">
        <v>581</v>
      </c>
      <c r="I2556" t="s">
        <v>90</v>
      </c>
      <c r="J2556" t="s">
        <v>108</v>
      </c>
      <c r="K2556" t="s">
        <v>1177</v>
      </c>
      <c r="L2556" t="s">
        <v>74</v>
      </c>
      <c r="M2556" t="s">
        <v>101</v>
      </c>
      <c r="N2556" t="s">
        <v>83</v>
      </c>
      <c r="O2556" t="s">
        <v>107</v>
      </c>
      <c r="P2556" t="s">
        <v>1126</v>
      </c>
      <c r="Q2556" t="s">
        <v>73</v>
      </c>
      <c r="R2556" t="s">
        <v>852</v>
      </c>
      <c r="S2556" t="s">
        <v>106</v>
      </c>
      <c r="T2556" t="s">
        <v>83</v>
      </c>
    </row>
    <row r="2557" spans="1:20" x14ac:dyDescent="0.25">
      <c r="A2557" s="1">
        <v>5115</v>
      </c>
      <c r="B2557" t="s">
        <v>23</v>
      </c>
      <c r="C2557" t="s">
        <v>35</v>
      </c>
      <c r="D2557" t="s">
        <v>72</v>
      </c>
      <c r="E2557" t="s">
        <v>45</v>
      </c>
      <c r="F2557" t="s">
        <v>73</v>
      </c>
      <c r="G2557" t="s">
        <v>98</v>
      </c>
      <c r="H2557" t="s">
        <v>729</v>
      </c>
      <c r="I2557" t="s">
        <v>86</v>
      </c>
      <c r="J2557" t="s">
        <v>119</v>
      </c>
      <c r="K2557" t="s">
        <v>1198</v>
      </c>
      <c r="L2557" t="s">
        <v>126</v>
      </c>
      <c r="M2557" t="s">
        <v>74</v>
      </c>
      <c r="N2557" t="s">
        <v>76</v>
      </c>
      <c r="O2557" t="s">
        <v>90</v>
      </c>
      <c r="P2557" t="s">
        <v>297</v>
      </c>
      <c r="Q2557" t="s">
        <v>74</v>
      </c>
      <c r="R2557" t="s">
        <v>1919</v>
      </c>
      <c r="S2557" t="s">
        <v>89</v>
      </c>
      <c r="T2557" t="s">
        <v>131</v>
      </c>
    </row>
    <row r="2558" spans="1:20" x14ac:dyDescent="0.25">
      <c r="A2558" s="1">
        <v>5116</v>
      </c>
      <c r="B2558" t="s">
        <v>23</v>
      </c>
      <c r="C2558" t="s">
        <v>36</v>
      </c>
      <c r="D2558" t="s">
        <v>72</v>
      </c>
      <c r="E2558" t="s">
        <v>52</v>
      </c>
      <c r="F2558" t="s">
        <v>73</v>
      </c>
      <c r="G2558" t="s">
        <v>90</v>
      </c>
      <c r="H2558" t="s">
        <v>715</v>
      </c>
      <c r="I2558" t="s">
        <v>81</v>
      </c>
      <c r="J2558" t="s">
        <v>94</v>
      </c>
      <c r="K2558" t="s">
        <v>1217</v>
      </c>
      <c r="L2558" t="s">
        <v>74</v>
      </c>
      <c r="M2558" t="s">
        <v>73</v>
      </c>
      <c r="N2558" t="s">
        <v>1116</v>
      </c>
      <c r="O2558" t="s">
        <v>94</v>
      </c>
      <c r="P2558" t="s">
        <v>1189</v>
      </c>
      <c r="Q2558" t="s">
        <v>74</v>
      </c>
      <c r="R2558" t="s">
        <v>1565</v>
      </c>
      <c r="S2558" t="s">
        <v>82</v>
      </c>
      <c r="T2558" t="s">
        <v>131</v>
      </c>
    </row>
    <row r="2559" spans="1:20" x14ac:dyDescent="0.25">
      <c r="A2559" s="1">
        <v>5117</v>
      </c>
      <c r="B2559" t="s">
        <v>23</v>
      </c>
      <c r="C2559" t="s">
        <v>37</v>
      </c>
      <c r="D2559" t="s">
        <v>72</v>
      </c>
      <c r="E2559" t="s">
        <v>66</v>
      </c>
      <c r="F2559" t="s">
        <v>74</v>
      </c>
      <c r="G2559" t="s">
        <v>97</v>
      </c>
      <c r="H2559" t="s">
        <v>518</v>
      </c>
      <c r="I2559" t="s">
        <v>79</v>
      </c>
      <c r="J2559" t="s">
        <v>84</v>
      </c>
      <c r="K2559" t="s">
        <v>1188</v>
      </c>
      <c r="L2559" t="s">
        <v>101</v>
      </c>
      <c r="M2559" t="s">
        <v>73</v>
      </c>
      <c r="N2559" t="s">
        <v>126</v>
      </c>
      <c r="O2559" t="s">
        <v>94</v>
      </c>
      <c r="P2559" t="s">
        <v>1315</v>
      </c>
      <c r="Q2559" t="s">
        <v>74</v>
      </c>
      <c r="R2559" t="s">
        <v>2087</v>
      </c>
      <c r="S2559" t="s">
        <v>89</v>
      </c>
      <c r="T2559" t="s">
        <v>116</v>
      </c>
    </row>
    <row r="2560" spans="1:20" x14ac:dyDescent="0.25">
      <c r="A2560" s="1">
        <v>5118</v>
      </c>
      <c r="B2560" t="s">
        <v>23</v>
      </c>
      <c r="C2560" t="s">
        <v>38</v>
      </c>
      <c r="D2560" t="s">
        <v>72</v>
      </c>
      <c r="E2560" t="s">
        <v>61</v>
      </c>
      <c r="F2560" t="s">
        <v>74</v>
      </c>
      <c r="G2560" t="s">
        <v>88</v>
      </c>
      <c r="H2560" t="s">
        <v>394</v>
      </c>
      <c r="I2560" t="s">
        <v>94</v>
      </c>
      <c r="J2560" t="s">
        <v>112</v>
      </c>
      <c r="K2560" t="s">
        <v>1181</v>
      </c>
      <c r="L2560" t="s">
        <v>131</v>
      </c>
      <c r="M2560" t="s">
        <v>73</v>
      </c>
      <c r="N2560" t="s">
        <v>74</v>
      </c>
      <c r="O2560" t="s">
        <v>92</v>
      </c>
      <c r="P2560" t="s">
        <v>1258</v>
      </c>
      <c r="Q2560" t="s">
        <v>74</v>
      </c>
      <c r="R2560" t="s">
        <v>1891</v>
      </c>
      <c r="S2560" t="s">
        <v>96</v>
      </c>
      <c r="T2560" t="s">
        <v>117</v>
      </c>
    </row>
    <row r="2561" spans="1:20" x14ac:dyDescent="0.25">
      <c r="A2561" s="1">
        <v>5119</v>
      </c>
      <c r="B2561" t="s">
        <v>23</v>
      </c>
      <c r="C2561" t="s">
        <v>39</v>
      </c>
      <c r="D2561" t="s">
        <v>72</v>
      </c>
      <c r="E2561" t="s">
        <v>49</v>
      </c>
      <c r="F2561" t="s">
        <v>73</v>
      </c>
      <c r="G2561" t="s">
        <v>129</v>
      </c>
      <c r="H2561" t="s">
        <v>1107</v>
      </c>
      <c r="I2561" t="s">
        <v>102</v>
      </c>
      <c r="J2561" t="s">
        <v>108</v>
      </c>
      <c r="K2561" t="s">
        <v>1158</v>
      </c>
      <c r="L2561" t="s">
        <v>1116</v>
      </c>
      <c r="M2561" t="s">
        <v>73</v>
      </c>
      <c r="N2561" t="s">
        <v>101</v>
      </c>
      <c r="O2561" t="s">
        <v>111</v>
      </c>
      <c r="P2561" t="s">
        <v>1130</v>
      </c>
      <c r="Q2561" t="s">
        <v>74</v>
      </c>
      <c r="R2561" t="s">
        <v>1990</v>
      </c>
      <c r="S2561" t="s">
        <v>106</v>
      </c>
      <c r="T2561" t="s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2561"/>
  <sheetViews>
    <sheetView tabSelected="1" topLeftCell="J1" zoomScale="85" zoomScaleNormal="85" workbookViewId="0">
      <pane ySplit="1" topLeftCell="A2" activePane="bottomLeft" state="frozen"/>
      <selection pane="bottomLeft" activeCell="X3" sqref="X3"/>
    </sheetView>
  </sheetViews>
  <sheetFormatPr defaultRowHeight="15" x14ac:dyDescent="0.25"/>
  <cols>
    <col min="2" max="2" width="10.28515625" bestFit="1" customWidth="1"/>
    <col min="3" max="3" width="11" bestFit="1" customWidth="1"/>
    <col min="4" max="4" width="13.7109375" bestFit="1" customWidth="1"/>
    <col min="5" max="5" width="14.28515625" bestFit="1" customWidth="1"/>
    <col min="6" max="6" width="13.140625" bestFit="1" customWidth="1"/>
    <col min="7" max="7" width="9.5703125" bestFit="1" customWidth="1"/>
    <col min="8" max="8" width="10.5703125" bestFit="1" customWidth="1"/>
    <col min="9" max="9" width="9.28515625" bestFit="1" customWidth="1"/>
    <col min="10" max="10" width="9.28515625" customWidth="1"/>
    <col min="11" max="12" width="9.5703125" bestFit="1" customWidth="1"/>
    <col min="13" max="13" width="13.28515625" bestFit="1" customWidth="1"/>
    <col min="14" max="14" width="15" bestFit="1" customWidth="1"/>
    <col min="15" max="18" width="15" customWidth="1"/>
    <col min="19" max="19" width="22.140625" bestFit="1" customWidth="1"/>
    <col min="20" max="22" width="22.140625" customWidth="1"/>
    <col min="23" max="23" width="20.7109375" bestFit="1" customWidth="1"/>
    <col min="24" max="24" width="20.7109375" customWidth="1"/>
    <col min="25" max="25" width="13.7109375" bestFit="1" customWidth="1"/>
    <col min="26" max="26" width="14.5703125" bestFit="1" customWidth="1"/>
    <col min="27" max="27" width="23.5703125" customWidth="1"/>
    <col min="28" max="28" width="15.140625" bestFit="1" customWidth="1"/>
    <col min="36" max="36" width="9.85546875" bestFit="1" customWidth="1"/>
    <col min="37" max="37" width="69.85546875" bestFit="1" customWidth="1"/>
  </cols>
  <sheetData>
    <row r="1" spans="1:42" x14ac:dyDescent="0.25">
      <c r="B1" s="4" t="s">
        <v>2325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2284</v>
      </c>
      <c r="J1" s="4" t="s">
        <v>2285</v>
      </c>
      <c r="K1" s="4" t="s">
        <v>2313</v>
      </c>
      <c r="L1" s="4" t="s">
        <v>2286</v>
      </c>
      <c r="M1" s="4" t="s">
        <v>2322</v>
      </c>
      <c r="N1" s="4" t="s">
        <v>2324</v>
      </c>
      <c r="O1" s="4" t="s">
        <v>2287</v>
      </c>
      <c r="P1" s="4" t="s">
        <v>2314</v>
      </c>
      <c r="Q1" s="4" t="s">
        <v>2329</v>
      </c>
      <c r="R1" s="4" t="s">
        <v>2330</v>
      </c>
      <c r="S1" s="4" t="s">
        <v>2302</v>
      </c>
      <c r="T1" s="4" t="s">
        <v>2315</v>
      </c>
      <c r="U1" s="4" t="s">
        <v>2316</v>
      </c>
      <c r="V1" s="4" t="s">
        <v>2317</v>
      </c>
      <c r="W1" s="4" t="s">
        <v>2318</v>
      </c>
      <c r="X1" s="4" t="s">
        <v>2332</v>
      </c>
      <c r="Y1" s="4" t="s">
        <v>2319</v>
      </c>
      <c r="Z1" s="4" t="s">
        <v>2320</v>
      </c>
      <c r="AA1" s="4" t="s">
        <v>2321</v>
      </c>
      <c r="AB1" s="4" t="s">
        <v>2326</v>
      </c>
      <c r="AD1" s="1"/>
      <c r="AE1" s="1" t="s">
        <v>5</v>
      </c>
      <c r="AF1" s="1" t="s">
        <v>2284</v>
      </c>
      <c r="AG1" s="1" t="s">
        <v>2285</v>
      </c>
      <c r="AH1" s="1" t="s">
        <v>2286</v>
      </c>
      <c r="AI1" s="1" t="s">
        <v>2287</v>
      </c>
      <c r="AJ1" s="6" t="s">
        <v>2327</v>
      </c>
    </row>
    <row r="2" spans="1:42" x14ac:dyDescent="0.25">
      <c r="A2" s="1">
        <v>2560</v>
      </c>
      <c r="B2" s="7">
        <v>1</v>
      </c>
      <c r="C2" s="5">
        <v>2016</v>
      </c>
      <c r="D2" s="5">
        <v>1</v>
      </c>
      <c r="E2" t="s">
        <v>41</v>
      </c>
      <c r="F2" t="s">
        <v>64</v>
      </c>
      <c r="G2" s="5">
        <v>1</v>
      </c>
      <c r="H2">
        <v>31</v>
      </c>
      <c r="I2">
        <v>19</v>
      </c>
      <c r="J2">
        <v>12</v>
      </c>
      <c r="K2">
        <f>IF(Table1[[#This Row],[net]]&gt;0,1,0)</f>
        <v>1</v>
      </c>
      <c r="L2">
        <v>-2</v>
      </c>
      <c r="M2">
        <f>IF(Table1[[#This Row],[team]]=E1,SUM(Table1[[#This Row],[win/loss]],M1),Table1[[#This Row],[win/loss]])</f>
        <v>1</v>
      </c>
      <c r="N2">
        <f>IF(Table1[[#This Row],[team]]=E1,SUM(Table1[[#This Row],[win/loss]],M1),Table1[[#This Row],[win/loss]])/B2</f>
        <v>1</v>
      </c>
      <c r="O2">
        <f t="shared" ref="O2:O33" si="0">J2+L2</f>
        <v>10</v>
      </c>
      <c r="P2">
        <f>IF(Table1[[#This Row],[difference]]&gt;0,SQRT(Table1[[#This Row],[difference]]),-SQRT(ABS(Table1[[#This Row],[difference]])))</f>
        <v>3.1622776601683795</v>
      </c>
      <c r="Q2">
        <f>IF(Table1[[#This Row],[line]]&gt;0,SQRT(Table1[[#This Row],[line]]),-SQRT(ABS(Table1[[#This Row],[line]])))</f>
        <v>-1.4142135623730951</v>
      </c>
      <c r="R2">
        <f>Table1[[#This Row],[difference]]-Table1[[#This Row],[sqrt(line)]]</f>
        <v>11.414213562373096</v>
      </c>
      <c r="S2">
        <f>IF(Table1[[#This Row],[difference]]&gt;0,1,-1)</f>
        <v>1</v>
      </c>
      <c r="T2">
        <f>IF(Table1[[#This Row],[team]]=E1,SUM(H2,T1),Table1[[#This Row],[ppg]])</f>
        <v>31</v>
      </c>
      <c r="U2">
        <f>IF(Table1[[#This Row],[team]]=E1,SUM(I2,U1),Table1[[#This Row],[ppga]])</f>
        <v>19</v>
      </c>
      <c r="V2">
        <f>IF(Table1[[#This Row],[team]]=E1,SUM(Table1[[#This Row],[difference]],V1),Table1[[#This Row],[difference]])</f>
        <v>10</v>
      </c>
      <c r="W2">
        <f>IF(Table1[[#This Row],[team]]=E1,SUM(Table1[[#This Row],[sqrt(dif)]],W1),Table1[[#This Row],[sqrt(dif)]])</f>
        <v>3.1622776601683795</v>
      </c>
      <c r="X2">
        <f>IF(Table1[[#This Row],[team]]=E1,SUM(Table1[[#This Row],[f1]],X1),Table1[[#This Row],[f1]])</f>
        <v>11.414213562373096</v>
      </c>
      <c r="Y2">
        <f>IF(Table1[[#This Row],[ATS]]=S1,SUM(Table1[[#This Row],[ATS]],Y1),Table1[[#This Row],[ATS]])</f>
        <v>1</v>
      </c>
      <c r="Z2">
        <f>IF(Table1[[#This Row],[ATS]]&gt;0,Table1[[#This Row],[ATS streak (not real)]]-1,Table1[[#This Row],[ATS streak (not real)]]+1)</f>
        <v>0</v>
      </c>
      <c r="AA2" s="5">
        <f>Table1[[#This Row],[running ttl ppg]]^2.37/(Table1[[#This Row],[running ttl ppg]]^2.37+Table1[[#This Row],[running ttl ppga]]^2.37)</f>
        <v>0.76137437626217574</v>
      </c>
      <c r="AB2" s="5">
        <f>Table1[[#This Row],[pyth ratio]]+Table1[[#This Row],[win/loss ratio]]</f>
        <v>1.7613743762621756</v>
      </c>
      <c r="AD2" s="1" t="s">
        <v>2289</v>
      </c>
      <c r="AE2">
        <f>AVERAGE(H2:H2561)</f>
        <v>22.692578125000001</v>
      </c>
      <c r="AF2">
        <f>AVERAGE(I2:I2561)</f>
        <v>22.692578125000001</v>
      </c>
      <c r="AG2">
        <f>AVERAGE(J2:J2561)</f>
        <v>0</v>
      </c>
      <c r="AH2">
        <f>AVERAGE(L2:L2561)</f>
        <v>0</v>
      </c>
      <c r="AI2">
        <f t="shared" ref="AI2" si="1">AVERAGE(O2:O2561)</f>
        <v>0</v>
      </c>
      <c r="AJ2">
        <f>AVERAGE(Table1[Pyth % + w/l %])</f>
        <v>0.99381406249650051</v>
      </c>
      <c r="AL2" t="s">
        <v>2288</v>
      </c>
    </row>
    <row r="3" spans="1:42" x14ac:dyDescent="0.25">
      <c r="A3" s="1">
        <v>2561</v>
      </c>
      <c r="B3" s="7">
        <v>2</v>
      </c>
      <c r="C3" s="5">
        <v>2016</v>
      </c>
      <c r="D3" s="5">
        <v>2</v>
      </c>
      <c r="E3" t="s">
        <v>41</v>
      </c>
      <c r="F3" t="s">
        <v>46</v>
      </c>
      <c r="G3" s="5">
        <v>0</v>
      </c>
      <c r="H3">
        <v>48</v>
      </c>
      <c r="I3">
        <v>23</v>
      </c>
      <c r="J3">
        <v>25</v>
      </c>
      <c r="K3">
        <f>IF(Table1[[#This Row],[net]]&gt;0,1,0)</f>
        <v>1</v>
      </c>
      <c r="L3">
        <v>-2</v>
      </c>
      <c r="M3">
        <f>IF(Table1[[#This Row],[team]]=E2,SUM(Table1[[#This Row],[win/loss]],M2),Table1[[#This Row],[win/loss]])</f>
        <v>2</v>
      </c>
      <c r="N3">
        <f>IF(Table1[[#This Row],[team]]=E2,SUM(Table1[[#This Row],[win/loss]],M2),Table1[[#This Row],[win/loss]])/B3</f>
        <v>1</v>
      </c>
      <c r="O3">
        <f t="shared" si="0"/>
        <v>23</v>
      </c>
      <c r="P3">
        <f>IF(Table1[[#This Row],[difference]]&gt;0,SQRT(Table1[[#This Row],[difference]]),-SQRT(ABS(Table1[[#This Row],[difference]])))</f>
        <v>4.7958315233127191</v>
      </c>
      <c r="Q3">
        <f>IF(Table1[[#This Row],[line]]&gt;0,SQRT(Table1[[#This Row],[line]]),-SQRT(ABS(Table1[[#This Row],[line]])))</f>
        <v>-1.4142135623730951</v>
      </c>
      <c r="R3">
        <f>Table1[[#This Row],[difference]]-Table1[[#This Row],[sqrt(line)]]</f>
        <v>24.414213562373096</v>
      </c>
      <c r="S3">
        <f>IF(Table1[[#This Row],[difference]]&gt;0,1,-1)</f>
        <v>1</v>
      </c>
      <c r="T3">
        <f>IF(Table1[[#This Row],[team]]=E2,SUM(H3,T2),Table1[[#This Row],[ppg]])</f>
        <v>79</v>
      </c>
      <c r="U3">
        <f>IF(Table1[[#This Row],[team]]=E2,SUM(I3,U2),Table1[[#This Row],[ppga]])</f>
        <v>42</v>
      </c>
      <c r="V3">
        <f>IF(Table1[[#This Row],[team]]=E2,SUM(Table1[[#This Row],[difference]],V2),Table1[[#This Row],[difference]])</f>
        <v>33</v>
      </c>
      <c r="W3">
        <f>IF(Table1[[#This Row],[team]]=E2,SUM(Table1[[#This Row],[sqrt(dif)]],W2),Table1[[#This Row],[sqrt(dif)]])</f>
        <v>7.9581091834810991</v>
      </c>
      <c r="X3">
        <f>IF(Table1[[#This Row],[team]]=E2,SUM(Table1[[#This Row],[f1]],X2),Table1[[#This Row],[f1]])</f>
        <v>35.828427124746192</v>
      </c>
      <c r="Y3">
        <f>IF(Table1[[#This Row],[ATS]]=S2,SUM(Table1[[#This Row],[ATS]],Y2),Table1[[#This Row],[ATS]])</f>
        <v>2</v>
      </c>
      <c r="Z3">
        <f>IF(Table1[[#This Row],[ATS]]&gt;0,Table1[[#This Row],[ATS streak (not real)]]-1,Table1[[#This Row],[ATS streak (not real)]]+1)</f>
        <v>1</v>
      </c>
      <c r="AA3" s="5">
        <f>Table1[[#This Row],[running ttl ppg]]^2.37/(Table1[[#This Row],[running ttl ppg]]^2.37+Table1[[#This Row],[running ttl ppga]]^2.37)</f>
        <v>0.81717358905646775</v>
      </c>
      <c r="AB3" s="5">
        <f>Table1[[#This Row],[pyth ratio]]+Table1[[#This Row],[win/loss ratio]]</f>
        <v>1.8171735890564678</v>
      </c>
      <c r="AD3" s="1" t="s">
        <v>2290</v>
      </c>
      <c r="AE3">
        <f>_xlfn.STDEV.S(H2:H2561)</f>
        <v>9.9909114420897165</v>
      </c>
      <c r="AF3">
        <f>_xlfn.STDEV.S(I2:I2561)</f>
        <v>9.9909114420897165</v>
      </c>
      <c r="AG3">
        <f>_xlfn.STDEV.S(J2:J2561)</f>
        <v>14.298088204348709</v>
      </c>
      <c r="AH3">
        <f>_xlfn.STDEV.S(L2:L2561)</f>
        <v>6.1628606908863022</v>
      </c>
      <c r="AI3">
        <f t="shared" ref="AI3" si="2">_xlfn.STDEV.S(O2:O2561)</f>
        <v>12.823431927871471</v>
      </c>
      <c r="AJ3">
        <f>_xlfn.STDEV.S(AB2:AB2561)</f>
        <v>0.42144853772122143</v>
      </c>
      <c r="AL3" s="8" t="s">
        <v>2323</v>
      </c>
    </row>
    <row r="4" spans="1:42" x14ac:dyDescent="0.25">
      <c r="A4" s="1">
        <v>2562</v>
      </c>
      <c r="B4" s="7">
        <v>3</v>
      </c>
      <c r="C4" s="5">
        <v>2016</v>
      </c>
      <c r="D4" s="5">
        <v>3</v>
      </c>
      <c r="E4" t="s">
        <v>41</v>
      </c>
      <c r="F4" t="s">
        <v>68</v>
      </c>
      <c r="G4" s="5">
        <v>1</v>
      </c>
      <c r="H4">
        <v>47</v>
      </c>
      <c r="I4">
        <v>7</v>
      </c>
      <c r="J4">
        <v>40</v>
      </c>
      <c r="K4">
        <f>IF(Table1[[#This Row],[net]]&gt;0,1,0)</f>
        <v>1</v>
      </c>
      <c r="L4">
        <v>-7</v>
      </c>
      <c r="M4">
        <f>IF(Table1[[#This Row],[team]]=E3,SUM(Table1[[#This Row],[win/loss]],M3),Table1[[#This Row],[win/loss]])</f>
        <v>3</v>
      </c>
      <c r="N4">
        <f>IF(Table1[[#This Row],[team]]=E3,SUM(Table1[[#This Row],[win/loss]],M3),Table1[[#This Row],[win/loss]])/B4</f>
        <v>1</v>
      </c>
      <c r="O4">
        <f t="shared" si="0"/>
        <v>33</v>
      </c>
      <c r="P4">
        <f>IF(Table1[[#This Row],[difference]]&gt;0,SQRT(Table1[[#This Row],[difference]]),-SQRT(ABS(Table1[[#This Row],[difference]])))</f>
        <v>5.7445626465380286</v>
      </c>
      <c r="Q4">
        <f>IF(Table1[[#This Row],[line]]&gt;0,SQRT(Table1[[#This Row],[line]]),-SQRT(ABS(Table1[[#This Row],[line]])))</f>
        <v>-2.6457513110645907</v>
      </c>
      <c r="R4">
        <f>Table1[[#This Row],[difference]]-Table1[[#This Row],[sqrt(line)]]</f>
        <v>35.645751311064593</v>
      </c>
      <c r="S4">
        <f>IF(Table1[[#This Row],[difference]]&gt;0,1,-1)</f>
        <v>1</v>
      </c>
      <c r="T4">
        <f>IF(Table1[[#This Row],[team]]=E3,SUM(H4,T3),Table1[[#This Row],[ppg]])</f>
        <v>126</v>
      </c>
      <c r="U4">
        <f>IF(Table1[[#This Row],[team]]=E3,SUM(I4,U3),Table1[[#This Row],[ppga]])</f>
        <v>49</v>
      </c>
      <c r="V4">
        <f>IF(Table1[[#This Row],[team]]=E3,SUM(Table1[[#This Row],[difference]],V3),Table1[[#This Row],[difference]])</f>
        <v>66</v>
      </c>
      <c r="W4">
        <f>IF(Table1[[#This Row],[team]]=E3,SUM(Table1[[#This Row],[sqrt(dif)]],W3),Table1[[#This Row],[sqrt(dif)]])</f>
        <v>13.702671830019128</v>
      </c>
      <c r="X4">
        <f>IF(Table1[[#This Row],[team]]=E3,SUM(Table1[[#This Row],[f1]],X3),Table1[[#This Row],[f1]])</f>
        <v>71.474178435810785</v>
      </c>
      <c r="Y4">
        <f>IF(Table1[[#This Row],[ATS]]=S3,SUM(Table1[[#This Row],[ATS]],Y3),Table1[[#This Row],[ATS]])</f>
        <v>3</v>
      </c>
      <c r="Z4">
        <f>IF(Table1[[#This Row],[ATS]]&gt;0,Table1[[#This Row],[ATS streak (not real)]]-1,Table1[[#This Row],[ATS streak (not real)]]+1)</f>
        <v>2</v>
      </c>
      <c r="AA4" s="5">
        <f>Table1[[#This Row],[running ttl ppg]]^2.37/(Table1[[#This Row],[running ttl ppg]]^2.37+Table1[[#This Row],[running ttl ppga]]^2.37)</f>
        <v>0.90364297266580373</v>
      </c>
      <c r="AB4" s="5">
        <f>Table1[[#This Row],[pyth ratio]]+Table1[[#This Row],[win/loss ratio]]</f>
        <v>1.9036429726658037</v>
      </c>
      <c r="AL4" t="s">
        <v>2331</v>
      </c>
    </row>
    <row r="5" spans="1:42" x14ac:dyDescent="0.25">
      <c r="A5" s="1">
        <v>2563</v>
      </c>
      <c r="B5" s="7">
        <v>4</v>
      </c>
      <c r="C5" s="5">
        <v>2016</v>
      </c>
      <c r="D5" s="5">
        <v>4</v>
      </c>
      <c r="E5" t="s">
        <v>41</v>
      </c>
      <c r="F5" t="s">
        <v>58</v>
      </c>
      <c r="G5" s="5">
        <v>1</v>
      </c>
      <c r="H5">
        <v>22</v>
      </c>
      <c r="I5">
        <v>24</v>
      </c>
      <c r="J5">
        <v>-2</v>
      </c>
      <c r="K5">
        <f>IF(Table1[[#This Row],[net]]&gt;0,1,0)</f>
        <v>0</v>
      </c>
      <c r="L5">
        <v>-7</v>
      </c>
      <c r="M5">
        <f>IF(Table1[[#This Row],[team]]=E4,SUM(Table1[[#This Row],[win/loss]],M4),Table1[[#This Row],[win/loss]])</f>
        <v>3</v>
      </c>
      <c r="N5">
        <f>IF(Table1[[#This Row],[team]]=E4,SUM(Table1[[#This Row],[win/loss]],M4),Table1[[#This Row],[win/loss]])/B5</f>
        <v>0.75</v>
      </c>
      <c r="O5">
        <f t="shared" si="0"/>
        <v>-9</v>
      </c>
      <c r="P5">
        <f>IF(Table1[[#This Row],[difference]]&gt;0,SQRT(Table1[[#This Row],[difference]]),-SQRT(ABS(Table1[[#This Row],[difference]])))</f>
        <v>-3</v>
      </c>
      <c r="Q5">
        <f>IF(Table1[[#This Row],[line]]&gt;0,SQRT(Table1[[#This Row],[line]]),-SQRT(ABS(Table1[[#This Row],[line]])))</f>
        <v>-2.6457513110645907</v>
      </c>
      <c r="R5">
        <f>Table1[[#This Row],[difference]]-Table1[[#This Row],[sqrt(line)]]</f>
        <v>-6.3542486889354093</v>
      </c>
      <c r="S5">
        <f>IF(Table1[[#This Row],[difference]]&gt;0,1,-1)</f>
        <v>-1</v>
      </c>
      <c r="T5">
        <f>IF(Table1[[#This Row],[team]]=E4,SUM(H5,T4),Table1[[#This Row],[ppg]])</f>
        <v>148</v>
      </c>
      <c r="U5">
        <f>IF(Table1[[#This Row],[team]]=E4,SUM(I5,U4),Table1[[#This Row],[ppga]])</f>
        <v>73</v>
      </c>
      <c r="V5">
        <f>IF(Table1[[#This Row],[team]]=E4,SUM(Table1[[#This Row],[difference]],V4),Table1[[#This Row],[difference]])</f>
        <v>57</v>
      </c>
      <c r="W5">
        <f>IF(Table1[[#This Row],[team]]=E4,SUM(Table1[[#This Row],[sqrt(dif)]],W4),Table1[[#This Row],[sqrt(dif)]])</f>
        <v>10.702671830019128</v>
      </c>
      <c r="X5">
        <f>IF(Table1[[#This Row],[team]]=E4,SUM(Table1[[#This Row],[f1]],X4),Table1[[#This Row],[f1]])</f>
        <v>65.119929746875371</v>
      </c>
      <c r="Y5">
        <f>IF(Table1[[#This Row],[ATS]]=S4,SUM(Table1[[#This Row],[ATS]],Y4),Table1[[#This Row],[ATS]])</f>
        <v>-1</v>
      </c>
      <c r="Z5">
        <f>IF(Table1[[#This Row],[ATS]]&gt;0,Table1[[#This Row],[ATS streak (not real)]]-1,Table1[[#This Row],[ATS streak (not real)]]+1)</f>
        <v>0</v>
      </c>
      <c r="AA5" s="5">
        <f>Table1[[#This Row],[running ttl ppg]]^2.37/(Table1[[#This Row],[running ttl ppg]]^2.37+Table1[[#This Row],[running ttl ppga]]^2.37)</f>
        <v>0.8422418728050195</v>
      </c>
      <c r="AB5" s="5">
        <f>Table1[[#This Row],[pyth ratio]]+Table1[[#This Row],[win/loss ratio]]</f>
        <v>1.5922418728050194</v>
      </c>
    </row>
    <row r="6" spans="1:42" x14ac:dyDescent="0.25">
      <c r="A6" s="1">
        <v>2564</v>
      </c>
      <c r="B6" s="7">
        <v>5</v>
      </c>
      <c r="C6" s="5">
        <v>2016</v>
      </c>
      <c r="D6" s="5">
        <v>5</v>
      </c>
      <c r="E6" t="s">
        <v>41</v>
      </c>
      <c r="F6" t="s">
        <v>51</v>
      </c>
      <c r="G6" s="5">
        <v>0</v>
      </c>
      <c r="H6">
        <v>42</v>
      </c>
      <c r="I6">
        <v>17</v>
      </c>
      <c r="J6">
        <v>25</v>
      </c>
      <c r="K6">
        <f>IF(Table1[[#This Row],[net]]&gt;0,1,0)</f>
        <v>1</v>
      </c>
      <c r="L6">
        <v>-4</v>
      </c>
      <c r="M6">
        <f>IF(Table1[[#This Row],[team]]=E5,SUM(Table1[[#This Row],[win/loss]],M5),Table1[[#This Row],[win/loss]])</f>
        <v>4</v>
      </c>
      <c r="N6">
        <f>IF(Table1[[#This Row],[team]]=E5,SUM(Table1[[#This Row],[win/loss]],M5),Table1[[#This Row],[win/loss]])/B6</f>
        <v>0.8</v>
      </c>
      <c r="O6">
        <f t="shared" si="0"/>
        <v>21</v>
      </c>
      <c r="P6">
        <f>IF(Table1[[#This Row],[difference]]&gt;0,SQRT(Table1[[#This Row],[difference]]),-SQRT(ABS(Table1[[#This Row],[difference]])))</f>
        <v>4.5825756949558398</v>
      </c>
      <c r="Q6">
        <f>IF(Table1[[#This Row],[line]]&gt;0,SQRT(Table1[[#This Row],[line]]),-SQRT(ABS(Table1[[#This Row],[line]])))</f>
        <v>-2</v>
      </c>
      <c r="R6">
        <f>Table1[[#This Row],[difference]]-Table1[[#This Row],[sqrt(line)]]</f>
        <v>23</v>
      </c>
      <c r="S6">
        <f>IF(Table1[[#This Row],[difference]]&gt;0,1,-1)</f>
        <v>1</v>
      </c>
      <c r="T6">
        <f>IF(Table1[[#This Row],[team]]=E5,SUM(H6,T5),Table1[[#This Row],[ppg]])</f>
        <v>190</v>
      </c>
      <c r="U6">
        <f>IF(Table1[[#This Row],[team]]=E5,SUM(I6,U5),Table1[[#This Row],[ppga]])</f>
        <v>90</v>
      </c>
      <c r="V6">
        <f>IF(Table1[[#This Row],[team]]=E5,SUM(Table1[[#This Row],[difference]],V5),Table1[[#This Row],[difference]])</f>
        <v>78</v>
      </c>
      <c r="W6">
        <f>IF(Table1[[#This Row],[team]]=E5,SUM(Table1[[#This Row],[sqrt(dif)]],W5),Table1[[#This Row],[sqrt(dif)]])</f>
        <v>15.285247524974967</v>
      </c>
      <c r="X6">
        <f>IF(Table1[[#This Row],[team]]=E5,SUM(Table1[[#This Row],[f1]],X5),Table1[[#This Row],[f1]])</f>
        <v>88.119929746875371</v>
      </c>
      <c r="Y6">
        <f>IF(Table1[[#This Row],[ATS]]=S5,SUM(Table1[[#This Row],[ATS]],Y5),Table1[[#This Row],[ATS]])</f>
        <v>1</v>
      </c>
      <c r="Z6">
        <f>IF(Table1[[#This Row],[ATS]]&gt;0,Table1[[#This Row],[ATS streak (not real)]]-1,Table1[[#This Row],[ATS streak (not real)]]+1)</f>
        <v>0</v>
      </c>
      <c r="AA6" s="5">
        <f>Table1[[#This Row],[running ttl ppg]]^2.37/(Table1[[#This Row],[running ttl ppg]]^2.37+Table1[[#This Row],[running ttl ppga]]^2.37)</f>
        <v>0.85456932703130162</v>
      </c>
      <c r="AB6" s="5">
        <f>Table1[[#This Row],[pyth ratio]]+Table1[[#This Row],[win/loss ratio]]</f>
        <v>1.6545693270313016</v>
      </c>
    </row>
    <row r="7" spans="1:42" x14ac:dyDescent="0.25">
      <c r="A7" s="1">
        <v>2565</v>
      </c>
      <c r="B7" s="7">
        <v>6</v>
      </c>
      <c r="C7" s="5">
        <v>2016</v>
      </c>
      <c r="D7" s="5">
        <v>6</v>
      </c>
      <c r="E7" t="s">
        <v>41</v>
      </c>
      <c r="F7" t="s">
        <v>67</v>
      </c>
      <c r="G7" s="5">
        <v>0</v>
      </c>
      <c r="H7">
        <v>13</v>
      </c>
      <c r="I7">
        <v>25</v>
      </c>
      <c r="J7">
        <v>-12</v>
      </c>
      <c r="K7">
        <f>IF(Table1[[#This Row],[net]]&gt;0,1,0)</f>
        <v>0</v>
      </c>
      <c r="L7">
        <v>-5.5</v>
      </c>
      <c r="M7">
        <f>IF(Table1[[#This Row],[team]]=E6,SUM(Table1[[#This Row],[win/loss]],M6),Table1[[#This Row],[win/loss]])</f>
        <v>4</v>
      </c>
      <c r="N7">
        <f>IF(Table1[[#This Row],[team]]=E6,SUM(Table1[[#This Row],[win/loss]],M6),Table1[[#This Row],[win/loss]])/B7</f>
        <v>0.66666666666666663</v>
      </c>
      <c r="O7">
        <f t="shared" si="0"/>
        <v>-17.5</v>
      </c>
      <c r="P7">
        <f>IF(Table1[[#This Row],[difference]]&gt;0,SQRT(Table1[[#This Row],[difference]]),-SQRT(ABS(Table1[[#This Row],[difference]])))</f>
        <v>-4.1833001326703778</v>
      </c>
      <c r="Q7">
        <f>IF(Table1[[#This Row],[line]]&gt;0,SQRT(Table1[[#This Row],[line]]),-SQRT(ABS(Table1[[#This Row],[line]])))</f>
        <v>-2.3452078799117149</v>
      </c>
      <c r="R7">
        <f>Table1[[#This Row],[difference]]-Table1[[#This Row],[sqrt(line)]]</f>
        <v>-15.154792120088285</v>
      </c>
      <c r="S7">
        <f>IF(Table1[[#This Row],[difference]]&gt;0,1,-1)</f>
        <v>-1</v>
      </c>
      <c r="T7">
        <f>IF(Table1[[#This Row],[team]]=E6,SUM(H7,T6),Table1[[#This Row],[ppg]])</f>
        <v>203</v>
      </c>
      <c r="U7">
        <f>IF(Table1[[#This Row],[team]]=E6,SUM(I7,U6),Table1[[#This Row],[ppga]])</f>
        <v>115</v>
      </c>
      <c r="V7">
        <f>IF(Table1[[#This Row],[team]]=E6,SUM(Table1[[#This Row],[difference]],V6),Table1[[#This Row],[difference]])</f>
        <v>60.5</v>
      </c>
      <c r="W7">
        <f>IF(Table1[[#This Row],[team]]=E6,SUM(Table1[[#This Row],[sqrt(dif)]],W6),Table1[[#This Row],[sqrt(dif)]])</f>
        <v>11.101947392304588</v>
      </c>
      <c r="X7">
        <f>IF(Table1[[#This Row],[team]]=E6,SUM(Table1[[#This Row],[f1]],X6),Table1[[#This Row],[f1]])</f>
        <v>72.965137626787083</v>
      </c>
      <c r="Y7">
        <f>IF(Table1[[#This Row],[ATS]]=S6,SUM(Table1[[#This Row],[ATS]],Y6),Table1[[#This Row],[ATS]])</f>
        <v>-1</v>
      </c>
      <c r="Z7">
        <f>IF(Table1[[#This Row],[ATS]]&gt;0,Table1[[#This Row],[ATS streak (not real)]]-1,Table1[[#This Row],[ATS streak (not real)]]+1)</f>
        <v>0</v>
      </c>
      <c r="AA7" s="5">
        <f>Table1[[#This Row],[running ttl ppg]]^2.37/(Table1[[#This Row],[running ttl ppg]]^2.37+Table1[[#This Row],[running ttl ppga]]^2.37)</f>
        <v>0.79360745337014982</v>
      </c>
      <c r="AB7" s="5">
        <f>Table1[[#This Row],[pyth ratio]]+Table1[[#This Row],[win/loss ratio]]</f>
        <v>1.4602741200368166</v>
      </c>
      <c r="AO7">
        <f>AJ2-AJ3</f>
        <v>0.57236552477527902</v>
      </c>
      <c r="AP7">
        <f>AJ2+AJ3</f>
        <v>1.415262600217722</v>
      </c>
    </row>
    <row r="8" spans="1:42" x14ac:dyDescent="0.25">
      <c r="A8" s="1">
        <v>2566</v>
      </c>
      <c r="B8" s="7">
        <v>7</v>
      </c>
      <c r="C8" s="5">
        <v>2016</v>
      </c>
      <c r="D8" s="5">
        <v>7</v>
      </c>
      <c r="E8" t="s">
        <v>41</v>
      </c>
      <c r="F8" t="s">
        <v>43</v>
      </c>
      <c r="G8" s="5">
        <v>1</v>
      </c>
      <c r="H8">
        <v>26</v>
      </c>
      <c r="I8">
        <v>18</v>
      </c>
      <c r="J8">
        <v>8</v>
      </c>
      <c r="K8">
        <f>IF(Table1[[#This Row],[net]]&gt;0,1,0)</f>
        <v>1</v>
      </c>
      <c r="L8">
        <v>-10</v>
      </c>
      <c r="M8">
        <f>IF(Table1[[#This Row],[team]]=E7,SUM(Table1[[#This Row],[win/loss]],M7),Table1[[#This Row],[win/loss]])</f>
        <v>5</v>
      </c>
      <c r="N8">
        <f>IF(Table1[[#This Row],[team]]=E7,SUM(Table1[[#This Row],[win/loss]],M7),Table1[[#This Row],[win/loss]])/B8</f>
        <v>0.7142857142857143</v>
      </c>
      <c r="O8">
        <f t="shared" si="0"/>
        <v>-2</v>
      </c>
      <c r="P8">
        <f>IF(Table1[[#This Row],[difference]]&gt;0,SQRT(Table1[[#This Row],[difference]]),-SQRT(ABS(Table1[[#This Row],[difference]])))</f>
        <v>-1.4142135623730951</v>
      </c>
      <c r="Q8">
        <f>IF(Table1[[#This Row],[line]]&gt;0,SQRT(Table1[[#This Row],[line]]),-SQRT(ABS(Table1[[#This Row],[line]])))</f>
        <v>-3.1622776601683795</v>
      </c>
      <c r="R8">
        <f>Table1[[#This Row],[difference]]-Table1[[#This Row],[sqrt(line)]]</f>
        <v>1.1622776601683795</v>
      </c>
      <c r="S8">
        <f>IF(Table1[[#This Row],[difference]]&gt;0,1,-1)</f>
        <v>-1</v>
      </c>
      <c r="T8">
        <f>IF(Table1[[#This Row],[team]]=E7,SUM(H8,T7),Table1[[#This Row],[ppg]])</f>
        <v>229</v>
      </c>
      <c r="U8">
        <f>IF(Table1[[#This Row],[team]]=E7,SUM(I8,U7),Table1[[#This Row],[ppga]])</f>
        <v>133</v>
      </c>
      <c r="V8">
        <f>IF(Table1[[#This Row],[team]]=E7,SUM(Table1[[#This Row],[difference]],V7),Table1[[#This Row],[difference]])</f>
        <v>58.5</v>
      </c>
      <c r="W8">
        <f>IF(Table1[[#This Row],[team]]=E7,SUM(Table1[[#This Row],[sqrt(dif)]],W7),Table1[[#This Row],[sqrt(dif)]])</f>
        <v>9.6877338299314921</v>
      </c>
      <c r="X8">
        <f>IF(Table1[[#This Row],[team]]=E7,SUM(Table1[[#This Row],[f1]],X7),Table1[[#This Row],[f1]])</f>
        <v>74.127415286955468</v>
      </c>
      <c r="Y8">
        <f>IF(Table1[[#This Row],[ATS]]=S7,SUM(Table1[[#This Row],[ATS]],Y7),Table1[[#This Row],[ATS]])</f>
        <v>-2</v>
      </c>
      <c r="Z8">
        <f>IF(Table1[[#This Row],[ATS]]&gt;0,Table1[[#This Row],[ATS streak (not real)]]-1,Table1[[#This Row],[ATS streak (not real)]]+1)</f>
        <v>-1</v>
      </c>
      <c r="AA8" s="5">
        <f>Table1[[#This Row],[running ttl ppg]]^2.37/(Table1[[#This Row],[running ttl ppg]]^2.37+Table1[[#This Row],[running ttl ppga]]^2.37)</f>
        <v>0.78377351836676656</v>
      </c>
      <c r="AB8" s="5">
        <f>Table1[[#This Row],[pyth ratio]]+Table1[[#This Row],[win/loss ratio]]</f>
        <v>1.4980592326524809</v>
      </c>
      <c r="AO8">
        <f>AJ2-(2*AJ3)</f>
        <v>0.15091698705405765</v>
      </c>
      <c r="AP8">
        <f>AJ2+(2*AJ3)</f>
        <v>1.8367111379389434</v>
      </c>
    </row>
    <row r="9" spans="1:42" x14ac:dyDescent="0.25">
      <c r="A9" s="1">
        <v>2567</v>
      </c>
      <c r="B9" s="7">
        <v>8</v>
      </c>
      <c r="C9" s="5">
        <v>2016</v>
      </c>
      <c r="D9" s="5">
        <v>8</v>
      </c>
      <c r="E9" t="s">
        <v>41</v>
      </c>
      <c r="F9" t="s">
        <v>48</v>
      </c>
      <c r="G9" s="5">
        <v>0</v>
      </c>
      <c r="H9">
        <v>34</v>
      </c>
      <c r="I9">
        <v>20</v>
      </c>
      <c r="J9">
        <v>14</v>
      </c>
      <c r="K9">
        <f>IF(Table1[[#This Row],[net]]&gt;0,1,0)</f>
        <v>1</v>
      </c>
      <c r="L9">
        <v>-7</v>
      </c>
      <c r="M9">
        <f>IF(Table1[[#This Row],[team]]=E8,SUM(Table1[[#This Row],[win/loss]],M8),Table1[[#This Row],[win/loss]])</f>
        <v>6</v>
      </c>
      <c r="N9">
        <f>IF(Table1[[#This Row],[team]]=E8,SUM(Table1[[#This Row],[win/loss]],M8),Table1[[#This Row],[win/loss]])/B9</f>
        <v>0.75</v>
      </c>
      <c r="O9">
        <f t="shared" si="0"/>
        <v>7</v>
      </c>
      <c r="P9">
        <f>IF(Table1[[#This Row],[difference]]&gt;0,SQRT(Table1[[#This Row],[difference]]),-SQRT(ABS(Table1[[#This Row],[difference]])))</f>
        <v>2.6457513110645907</v>
      </c>
      <c r="Q9">
        <f>IF(Table1[[#This Row],[line]]&gt;0,SQRT(Table1[[#This Row],[line]]),-SQRT(ABS(Table1[[#This Row],[line]])))</f>
        <v>-2.6457513110645907</v>
      </c>
      <c r="R9">
        <f>Table1[[#This Row],[difference]]-Table1[[#This Row],[sqrt(line)]]</f>
        <v>9.6457513110645898</v>
      </c>
      <c r="S9">
        <f>IF(Table1[[#This Row],[difference]]&gt;0,1,-1)</f>
        <v>1</v>
      </c>
      <c r="T9">
        <f>IF(Table1[[#This Row],[team]]=E8,SUM(H9,T8),Table1[[#This Row],[ppg]])</f>
        <v>263</v>
      </c>
      <c r="U9">
        <f>IF(Table1[[#This Row],[team]]=E8,SUM(I9,U8),Table1[[#This Row],[ppga]])</f>
        <v>153</v>
      </c>
      <c r="V9">
        <f>IF(Table1[[#This Row],[team]]=E8,SUM(Table1[[#This Row],[difference]],V8),Table1[[#This Row],[difference]])</f>
        <v>65.5</v>
      </c>
      <c r="W9">
        <f>IF(Table1[[#This Row],[team]]=E8,SUM(Table1[[#This Row],[sqrt(dif)]],W8),Table1[[#This Row],[sqrt(dif)]])</f>
        <v>12.333485140996082</v>
      </c>
      <c r="X9">
        <f>IF(Table1[[#This Row],[team]]=E8,SUM(Table1[[#This Row],[f1]],X8),Table1[[#This Row],[f1]])</f>
        <v>83.773166598020055</v>
      </c>
      <c r="Y9">
        <f>IF(Table1[[#This Row],[ATS]]=S8,SUM(Table1[[#This Row],[ATS]],Y8),Table1[[#This Row],[ATS]])</f>
        <v>1</v>
      </c>
      <c r="Z9">
        <f>IF(Table1[[#This Row],[ATS]]&gt;0,Table1[[#This Row],[ATS streak (not real)]]-1,Table1[[#This Row],[ATS streak (not real)]]+1)</f>
        <v>0</v>
      </c>
      <c r="AA9" s="5">
        <f>Table1[[#This Row],[running ttl ppg]]^2.37/(Table1[[#This Row],[running ttl ppg]]^2.37+Table1[[#This Row],[running ttl ppga]]^2.37)</f>
        <v>0.78310733738843097</v>
      </c>
      <c r="AB9" s="5">
        <f>Table1[[#This Row],[pyth ratio]]+Table1[[#This Row],[win/loss ratio]]</f>
        <v>1.533107337388431</v>
      </c>
    </row>
    <row r="10" spans="1:42" x14ac:dyDescent="0.25">
      <c r="A10" s="1">
        <v>2568</v>
      </c>
      <c r="B10" s="7">
        <v>9</v>
      </c>
      <c r="C10" s="5">
        <v>2016</v>
      </c>
      <c r="D10" s="5">
        <v>10</v>
      </c>
      <c r="E10" t="s">
        <v>41</v>
      </c>
      <c r="F10" t="s">
        <v>69</v>
      </c>
      <c r="G10" s="5">
        <v>0</v>
      </c>
      <c r="H10">
        <v>39</v>
      </c>
      <c r="I10">
        <v>32</v>
      </c>
      <c r="J10">
        <v>7</v>
      </c>
      <c r="K10">
        <f>IF(Table1[[#This Row],[net]]&gt;0,1,0)</f>
        <v>1</v>
      </c>
      <c r="L10">
        <v>3</v>
      </c>
      <c r="M10">
        <f>IF(Table1[[#This Row],[team]]=E9,SUM(Table1[[#This Row],[win/loss]],M9),Table1[[#This Row],[win/loss]])</f>
        <v>7</v>
      </c>
      <c r="N10">
        <f>IF(Table1[[#This Row],[team]]=E9,SUM(Table1[[#This Row],[win/loss]],M9),Table1[[#This Row],[win/loss]])/B10</f>
        <v>0.77777777777777779</v>
      </c>
      <c r="O10">
        <f t="shared" si="0"/>
        <v>10</v>
      </c>
      <c r="P10">
        <f>IF(Table1[[#This Row],[difference]]&gt;0,SQRT(Table1[[#This Row],[difference]]),-SQRT(ABS(Table1[[#This Row],[difference]])))</f>
        <v>3.1622776601683795</v>
      </c>
      <c r="Q10">
        <f>IF(Table1[[#This Row],[line]]&gt;0,SQRT(Table1[[#This Row],[line]]),-SQRT(ABS(Table1[[#This Row],[line]])))</f>
        <v>1.7320508075688772</v>
      </c>
      <c r="R10">
        <f>Table1[[#This Row],[difference]]-Table1[[#This Row],[sqrt(line)]]</f>
        <v>8.2679491924311233</v>
      </c>
      <c r="S10">
        <f>IF(Table1[[#This Row],[difference]]&gt;0,1,-1)</f>
        <v>1</v>
      </c>
      <c r="T10">
        <f>IF(Table1[[#This Row],[team]]=E9,SUM(H10,T9),Table1[[#This Row],[ppg]])</f>
        <v>302</v>
      </c>
      <c r="U10">
        <f>IF(Table1[[#This Row],[team]]=E9,SUM(I10,U9),Table1[[#This Row],[ppga]])</f>
        <v>185</v>
      </c>
      <c r="V10">
        <f>IF(Table1[[#This Row],[team]]=E9,SUM(Table1[[#This Row],[difference]],V9),Table1[[#This Row],[difference]])</f>
        <v>75.5</v>
      </c>
      <c r="W10">
        <f>IF(Table1[[#This Row],[team]]=E9,SUM(Table1[[#This Row],[sqrt(dif)]],W9),Table1[[#This Row],[sqrt(dif)]])</f>
        <v>15.495762801164462</v>
      </c>
      <c r="X10">
        <f>IF(Table1[[#This Row],[team]]=E9,SUM(Table1[[#This Row],[f1]],X9),Table1[[#This Row],[f1]])</f>
        <v>92.041115790451173</v>
      </c>
      <c r="Y10">
        <f>IF(Table1[[#This Row],[ATS]]=S9,SUM(Table1[[#This Row],[ATS]],Y9),Table1[[#This Row],[ATS]])</f>
        <v>2</v>
      </c>
      <c r="Z10">
        <f>IF(Table1[[#This Row],[ATS]]&gt;0,Table1[[#This Row],[ATS streak (not real)]]-1,Table1[[#This Row],[ATS streak (not real)]]+1)</f>
        <v>1</v>
      </c>
      <c r="AA10" s="5">
        <f>Table1[[#This Row],[running ttl ppg]]^2.37/(Table1[[#This Row],[running ttl ppg]]^2.37+Table1[[#This Row],[running ttl ppga]]^2.37)</f>
        <v>0.76159948752333295</v>
      </c>
      <c r="AB10" s="5">
        <f>Table1[[#This Row],[pyth ratio]]+Table1[[#This Row],[win/loss ratio]]</f>
        <v>1.5393772653011109</v>
      </c>
    </row>
    <row r="11" spans="1:42" x14ac:dyDescent="0.25">
      <c r="A11" s="1">
        <v>2569</v>
      </c>
      <c r="B11" s="7">
        <v>10</v>
      </c>
      <c r="C11" s="5">
        <v>2016</v>
      </c>
      <c r="D11" s="5">
        <v>11</v>
      </c>
      <c r="E11" t="s">
        <v>41</v>
      </c>
      <c r="F11" t="s">
        <v>47</v>
      </c>
      <c r="G11" s="5">
        <v>1</v>
      </c>
      <c r="H11">
        <v>34</v>
      </c>
      <c r="I11">
        <v>31</v>
      </c>
      <c r="J11">
        <v>3</v>
      </c>
      <c r="K11">
        <f>IF(Table1[[#This Row],[net]]&gt;0,1,0)</f>
        <v>1</v>
      </c>
      <c r="L11">
        <v>-4</v>
      </c>
      <c r="M11">
        <f>IF(Table1[[#This Row],[team]]=E10,SUM(Table1[[#This Row],[win/loss]],M10),Table1[[#This Row],[win/loss]])</f>
        <v>8</v>
      </c>
      <c r="N11">
        <f>IF(Table1[[#This Row],[team]]=E10,SUM(Table1[[#This Row],[win/loss]],M10),Table1[[#This Row],[win/loss]])/B11</f>
        <v>0.8</v>
      </c>
      <c r="O11">
        <f t="shared" si="0"/>
        <v>-1</v>
      </c>
      <c r="P11">
        <f>IF(Table1[[#This Row],[difference]]&gt;0,SQRT(Table1[[#This Row],[difference]]),-SQRT(ABS(Table1[[#This Row],[difference]])))</f>
        <v>-1</v>
      </c>
      <c r="Q11">
        <f>IF(Table1[[#This Row],[line]]&gt;0,SQRT(Table1[[#This Row],[line]]),-SQRT(ABS(Table1[[#This Row],[line]])))</f>
        <v>-2</v>
      </c>
      <c r="R11">
        <f>Table1[[#This Row],[difference]]-Table1[[#This Row],[sqrt(line)]]</f>
        <v>1</v>
      </c>
      <c r="S11">
        <f>IF(Table1[[#This Row],[difference]]&gt;0,1,-1)</f>
        <v>-1</v>
      </c>
      <c r="T11">
        <f>IF(Table1[[#This Row],[team]]=E10,SUM(H11,T10),Table1[[#This Row],[ppg]])</f>
        <v>336</v>
      </c>
      <c r="U11">
        <f>IF(Table1[[#This Row],[team]]=E10,SUM(I11,U10),Table1[[#This Row],[ppga]])</f>
        <v>216</v>
      </c>
      <c r="V11">
        <f>IF(Table1[[#This Row],[team]]=E10,SUM(Table1[[#This Row],[difference]],V10),Table1[[#This Row],[difference]])</f>
        <v>74.5</v>
      </c>
      <c r="W11">
        <f>IF(Table1[[#This Row],[team]]=E10,SUM(Table1[[#This Row],[sqrt(dif)]],W10),Table1[[#This Row],[sqrt(dif)]])</f>
        <v>14.495762801164462</v>
      </c>
      <c r="X11">
        <f>IF(Table1[[#This Row],[team]]=E10,SUM(Table1[[#This Row],[f1]],X10),Table1[[#This Row],[f1]])</f>
        <v>93.041115790451173</v>
      </c>
      <c r="Y11">
        <f>IF(Table1[[#This Row],[ATS]]=S10,SUM(Table1[[#This Row],[ATS]],Y10),Table1[[#This Row],[ATS]])</f>
        <v>-1</v>
      </c>
      <c r="Z11">
        <f>IF(Table1[[#This Row],[ATS]]&gt;0,Table1[[#This Row],[ATS streak (not real)]]-1,Table1[[#This Row],[ATS streak (not real)]]+1)</f>
        <v>0</v>
      </c>
      <c r="AA11" s="5">
        <f>Table1[[#This Row],[running ttl ppg]]^2.37/(Table1[[#This Row],[running ttl ppg]]^2.37+Table1[[#This Row],[running ttl ppga]]^2.37)</f>
        <v>0.74022601926195297</v>
      </c>
      <c r="AB11" s="5">
        <f>Table1[[#This Row],[pyth ratio]]+Table1[[#This Row],[win/loss ratio]]</f>
        <v>1.540226019261953</v>
      </c>
    </row>
    <row r="12" spans="1:42" x14ac:dyDescent="0.25">
      <c r="A12" s="1">
        <v>2570</v>
      </c>
      <c r="B12" s="7">
        <v>11</v>
      </c>
      <c r="C12" s="5">
        <v>2016</v>
      </c>
      <c r="D12" s="5">
        <v>12</v>
      </c>
      <c r="E12" t="s">
        <v>41</v>
      </c>
      <c r="F12" t="s">
        <v>68</v>
      </c>
      <c r="G12" s="5">
        <v>0</v>
      </c>
      <c r="H12">
        <v>19</v>
      </c>
      <c r="I12">
        <v>13</v>
      </c>
      <c r="J12">
        <v>6</v>
      </c>
      <c r="K12">
        <f>IF(Table1[[#This Row],[net]]&gt;0,1,0)</f>
        <v>1</v>
      </c>
      <c r="L12">
        <v>-7.5</v>
      </c>
      <c r="M12">
        <f>IF(Table1[[#This Row],[team]]=E11,SUM(Table1[[#This Row],[win/loss]],M11),Table1[[#This Row],[win/loss]])</f>
        <v>9</v>
      </c>
      <c r="N12">
        <f>IF(Table1[[#This Row],[team]]=E11,SUM(Table1[[#This Row],[win/loss]],M11),Table1[[#This Row],[win/loss]])/B12</f>
        <v>0.81818181818181823</v>
      </c>
      <c r="O12">
        <f t="shared" si="0"/>
        <v>-1.5</v>
      </c>
      <c r="P12">
        <f>IF(Table1[[#This Row],[difference]]&gt;0,SQRT(Table1[[#This Row],[difference]]),-SQRT(ABS(Table1[[#This Row],[difference]])))</f>
        <v>-1.2247448713915889</v>
      </c>
      <c r="Q12">
        <f>IF(Table1[[#This Row],[line]]&gt;0,SQRT(Table1[[#This Row],[line]]),-SQRT(ABS(Table1[[#This Row],[line]])))</f>
        <v>-2.7386127875258306</v>
      </c>
      <c r="R12">
        <f>Table1[[#This Row],[difference]]-Table1[[#This Row],[sqrt(line)]]</f>
        <v>1.2386127875258306</v>
      </c>
      <c r="S12">
        <f>IF(Table1[[#This Row],[difference]]&gt;0,1,-1)</f>
        <v>-1</v>
      </c>
      <c r="T12">
        <f>IF(Table1[[#This Row],[team]]=E11,SUM(H12,T11),Table1[[#This Row],[ppg]])</f>
        <v>355</v>
      </c>
      <c r="U12">
        <f>IF(Table1[[#This Row],[team]]=E11,SUM(I12,U11),Table1[[#This Row],[ppga]])</f>
        <v>229</v>
      </c>
      <c r="V12">
        <f>IF(Table1[[#This Row],[team]]=E11,SUM(Table1[[#This Row],[difference]],V11),Table1[[#This Row],[difference]])</f>
        <v>73</v>
      </c>
      <c r="W12">
        <f>IF(Table1[[#This Row],[team]]=E11,SUM(Table1[[#This Row],[sqrt(dif)]],W11),Table1[[#This Row],[sqrt(dif)]])</f>
        <v>13.271017929772873</v>
      </c>
      <c r="X12">
        <f>IF(Table1[[#This Row],[team]]=E11,SUM(Table1[[#This Row],[f1]],X11),Table1[[#This Row],[f1]])</f>
        <v>94.279728577976996</v>
      </c>
      <c r="Y12">
        <f>IF(Table1[[#This Row],[ATS]]=S11,SUM(Table1[[#This Row],[ATS]],Y11),Table1[[#This Row],[ATS]])</f>
        <v>-2</v>
      </c>
      <c r="Z12">
        <f>IF(Table1[[#This Row],[ATS]]&gt;0,Table1[[#This Row],[ATS streak (not real)]]-1,Table1[[#This Row],[ATS streak (not real)]]+1)</f>
        <v>-1</v>
      </c>
      <c r="AA12" s="5">
        <f>Table1[[#This Row],[running ttl ppg]]^2.37/(Table1[[#This Row],[running ttl ppg]]^2.37+Table1[[#This Row],[running ttl ppga]]^2.37)</f>
        <v>0.73865662568136248</v>
      </c>
      <c r="AB12" s="5">
        <f>Table1[[#This Row],[pyth ratio]]+Table1[[#This Row],[win/loss ratio]]</f>
        <v>1.5568384438631808</v>
      </c>
    </row>
    <row r="13" spans="1:42" x14ac:dyDescent="0.25">
      <c r="A13" s="1">
        <v>2571</v>
      </c>
      <c r="B13" s="7">
        <v>12</v>
      </c>
      <c r="C13" s="5">
        <v>2016</v>
      </c>
      <c r="D13" s="5">
        <v>13</v>
      </c>
      <c r="E13" t="s">
        <v>41</v>
      </c>
      <c r="F13" t="s">
        <v>58</v>
      </c>
      <c r="G13" s="5">
        <v>0</v>
      </c>
      <c r="H13">
        <v>27</v>
      </c>
      <c r="I13">
        <v>3</v>
      </c>
      <c r="J13">
        <v>24</v>
      </c>
      <c r="K13">
        <f>IF(Table1[[#This Row],[net]]&gt;0,1,0)</f>
        <v>1</v>
      </c>
      <c r="L13">
        <v>-3.5</v>
      </c>
      <c r="M13">
        <f>IF(Table1[[#This Row],[team]]=E12,SUM(Table1[[#This Row],[win/loss]],M12),Table1[[#This Row],[win/loss]])</f>
        <v>10</v>
      </c>
      <c r="N13">
        <f>IF(Table1[[#This Row],[team]]=E12,SUM(Table1[[#This Row],[win/loss]],M12),Table1[[#This Row],[win/loss]])/B13</f>
        <v>0.83333333333333337</v>
      </c>
      <c r="O13">
        <f t="shared" si="0"/>
        <v>20.5</v>
      </c>
      <c r="P13">
        <f>IF(Table1[[#This Row],[difference]]&gt;0,SQRT(Table1[[#This Row],[difference]]),-SQRT(ABS(Table1[[#This Row],[difference]])))</f>
        <v>4.5276925690687087</v>
      </c>
      <c r="Q13">
        <f>IF(Table1[[#This Row],[line]]&gt;0,SQRT(Table1[[#This Row],[line]]),-SQRT(ABS(Table1[[#This Row],[line]])))</f>
        <v>-1.8708286933869707</v>
      </c>
      <c r="R13">
        <f>Table1[[#This Row],[difference]]-Table1[[#This Row],[sqrt(line)]]</f>
        <v>22.370828693386972</v>
      </c>
      <c r="S13">
        <f>IF(Table1[[#This Row],[difference]]&gt;0,1,-1)</f>
        <v>1</v>
      </c>
      <c r="T13">
        <f>IF(Table1[[#This Row],[team]]=E12,SUM(H13,T12),Table1[[#This Row],[ppg]])</f>
        <v>382</v>
      </c>
      <c r="U13">
        <f>IF(Table1[[#This Row],[team]]=E12,SUM(I13,U12),Table1[[#This Row],[ppga]])</f>
        <v>232</v>
      </c>
      <c r="V13">
        <f>IF(Table1[[#This Row],[team]]=E12,SUM(Table1[[#This Row],[difference]],V12),Table1[[#This Row],[difference]])</f>
        <v>93.5</v>
      </c>
      <c r="W13">
        <f>IF(Table1[[#This Row],[team]]=E12,SUM(Table1[[#This Row],[sqrt(dif)]],W12),Table1[[#This Row],[sqrt(dif)]])</f>
        <v>17.798710498841579</v>
      </c>
      <c r="X13">
        <f>IF(Table1[[#This Row],[team]]=E12,SUM(Table1[[#This Row],[f1]],X12),Table1[[#This Row],[f1]])</f>
        <v>116.65055727136397</v>
      </c>
      <c r="Y13">
        <f>IF(Table1[[#This Row],[ATS]]=S12,SUM(Table1[[#This Row],[ATS]],Y12),Table1[[#This Row],[ATS]])</f>
        <v>1</v>
      </c>
      <c r="Z13">
        <f>IF(Table1[[#This Row],[ATS]]&gt;0,Table1[[#This Row],[ATS streak (not real)]]-1,Table1[[#This Row],[ATS streak (not real)]]+1)</f>
        <v>0</v>
      </c>
      <c r="AA13" s="5">
        <f>Table1[[#This Row],[running ttl ppg]]^2.37/(Table1[[#This Row],[running ttl ppg]]^2.37+Table1[[#This Row],[running ttl ppga]]^2.37)</f>
        <v>0.76528553353139905</v>
      </c>
      <c r="AB13" s="5">
        <f>Table1[[#This Row],[pyth ratio]]+Table1[[#This Row],[win/loss ratio]]</f>
        <v>1.5986188668647325</v>
      </c>
    </row>
    <row r="14" spans="1:42" x14ac:dyDescent="0.25">
      <c r="A14" s="1">
        <v>2572</v>
      </c>
      <c r="B14" s="7">
        <v>13</v>
      </c>
      <c r="C14" s="5">
        <v>2016</v>
      </c>
      <c r="D14" s="5">
        <v>14</v>
      </c>
      <c r="E14" t="s">
        <v>41</v>
      </c>
      <c r="F14" t="s">
        <v>60</v>
      </c>
      <c r="G14" s="5">
        <v>1</v>
      </c>
      <c r="H14">
        <v>23</v>
      </c>
      <c r="I14">
        <v>20</v>
      </c>
      <c r="J14">
        <v>3</v>
      </c>
      <c r="K14">
        <f>IF(Table1[[#This Row],[net]]&gt;0,1,0)</f>
        <v>1</v>
      </c>
      <c r="L14">
        <v>-10</v>
      </c>
      <c r="M14">
        <f>IF(Table1[[#This Row],[team]]=E13,SUM(Table1[[#This Row],[win/loss]],M13),Table1[[#This Row],[win/loss]])</f>
        <v>11</v>
      </c>
      <c r="N14">
        <f>IF(Table1[[#This Row],[team]]=E13,SUM(Table1[[#This Row],[win/loss]],M13),Table1[[#This Row],[win/loss]])/B14</f>
        <v>0.84615384615384615</v>
      </c>
      <c r="O14">
        <f t="shared" si="0"/>
        <v>-7</v>
      </c>
      <c r="P14">
        <f>IF(Table1[[#This Row],[difference]]&gt;0,SQRT(Table1[[#This Row],[difference]]),-SQRT(ABS(Table1[[#This Row],[difference]])))</f>
        <v>-2.6457513110645907</v>
      </c>
      <c r="Q14">
        <f>IF(Table1[[#This Row],[line]]&gt;0,SQRT(Table1[[#This Row],[line]]),-SQRT(ABS(Table1[[#This Row],[line]])))</f>
        <v>-3.1622776601683795</v>
      </c>
      <c r="R14">
        <f>Table1[[#This Row],[difference]]-Table1[[#This Row],[sqrt(line)]]</f>
        <v>-3.8377223398316205</v>
      </c>
      <c r="S14">
        <f>IF(Table1[[#This Row],[difference]]&gt;0,1,-1)</f>
        <v>-1</v>
      </c>
      <c r="T14">
        <f>IF(Table1[[#This Row],[team]]=E13,SUM(H14,T13),Table1[[#This Row],[ppg]])</f>
        <v>405</v>
      </c>
      <c r="U14">
        <f>IF(Table1[[#This Row],[team]]=E13,SUM(I14,U13),Table1[[#This Row],[ppga]])</f>
        <v>252</v>
      </c>
      <c r="V14">
        <f>IF(Table1[[#This Row],[team]]=E13,SUM(Table1[[#This Row],[difference]],V13),Table1[[#This Row],[difference]])</f>
        <v>86.5</v>
      </c>
      <c r="W14">
        <f>IF(Table1[[#This Row],[team]]=E13,SUM(Table1[[#This Row],[sqrt(dif)]],W13),Table1[[#This Row],[sqrt(dif)]])</f>
        <v>15.15295918777699</v>
      </c>
      <c r="X14">
        <f>IF(Table1[[#This Row],[team]]=E13,SUM(Table1[[#This Row],[f1]],X13),Table1[[#This Row],[f1]])</f>
        <v>112.81283493153235</v>
      </c>
      <c r="Y14">
        <f>IF(Table1[[#This Row],[ATS]]=S13,SUM(Table1[[#This Row],[ATS]],Y13),Table1[[#This Row],[ATS]])</f>
        <v>-1</v>
      </c>
      <c r="Z14">
        <f>IF(Table1[[#This Row],[ATS]]&gt;0,Table1[[#This Row],[ATS streak (not real)]]-1,Table1[[#This Row],[ATS streak (not real)]]+1)</f>
        <v>0</v>
      </c>
      <c r="AA14" s="5">
        <f>Table1[[#This Row],[running ttl ppg]]^2.37/(Table1[[#This Row],[running ttl ppg]]^2.37+Table1[[#This Row],[running ttl ppga]]^2.37)</f>
        <v>0.75481606473347629</v>
      </c>
      <c r="AB14" s="5">
        <f>Table1[[#This Row],[pyth ratio]]+Table1[[#This Row],[win/loss ratio]]</f>
        <v>1.6009699108873225</v>
      </c>
    </row>
    <row r="15" spans="1:42" x14ac:dyDescent="0.25">
      <c r="A15" s="1">
        <v>2573</v>
      </c>
      <c r="B15" s="7">
        <v>14</v>
      </c>
      <c r="C15" s="5">
        <v>2016</v>
      </c>
      <c r="D15" s="5">
        <v>15</v>
      </c>
      <c r="E15" t="s">
        <v>41</v>
      </c>
      <c r="F15" t="s">
        <v>66</v>
      </c>
      <c r="G15" s="5">
        <v>0</v>
      </c>
      <c r="H15">
        <v>40</v>
      </c>
      <c r="I15">
        <v>17</v>
      </c>
      <c r="J15">
        <v>23</v>
      </c>
      <c r="K15">
        <f>IF(Table1[[#This Row],[net]]&gt;0,1,0)</f>
        <v>1</v>
      </c>
      <c r="L15">
        <v>-3.5</v>
      </c>
      <c r="M15">
        <f>IF(Table1[[#This Row],[team]]=E14,SUM(Table1[[#This Row],[win/loss]],M14),Table1[[#This Row],[win/loss]])</f>
        <v>12</v>
      </c>
      <c r="N15">
        <f>IF(Table1[[#This Row],[team]]=E14,SUM(Table1[[#This Row],[win/loss]],M14),Table1[[#This Row],[win/loss]])/B15</f>
        <v>0.8571428571428571</v>
      </c>
      <c r="O15">
        <f t="shared" si="0"/>
        <v>19.5</v>
      </c>
      <c r="P15">
        <f>IF(Table1[[#This Row],[difference]]&gt;0,SQRT(Table1[[#This Row],[difference]]),-SQRT(ABS(Table1[[#This Row],[difference]])))</f>
        <v>4.4158804331639239</v>
      </c>
      <c r="Q15">
        <f>IF(Table1[[#This Row],[line]]&gt;0,SQRT(Table1[[#This Row],[line]]),-SQRT(ABS(Table1[[#This Row],[line]])))</f>
        <v>-1.8708286933869707</v>
      </c>
      <c r="R15">
        <f>Table1[[#This Row],[difference]]-Table1[[#This Row],[sqrt(line)]]</f>
        <v>21.370828693386972</v>
      </c>
      <c r="S15">
        <f>IF(Table1[[#This Row],[difference]]&gt;0,1,-1)</f>
        <v>1</v>
      </c>
      <c r="T15">
        <f>IF(Table1[[#This Row],[team]]=E14,SUM(H15,T14),Table1[[#This Row],[ppg]])</f>
        <v>445</v>
      </c>
      <c r="U15">
        <f>IF(Table1[[#This Row],[team]]=E14,SUM(I15,U14),Table1[[#This Row],[ppga]])</f>
        <v>269</v>
      </c>
      <c r="V15">
        <f>IF(Table1[[#This Row],[team]]=E14,SUM(Table1[[#This Row],[difference]],V14),Table1[[#This Row],[difference]])</f>
        <v>106</v>
      </c>
      <c r="W15">
        <f>IF(Table1[[#This Row],[team]]=E14,SUM(Table1[[#This Row],[sqrt(dif)]],W14),Table1[[#This Row],[sqrt(dif)]])</f>
        <v>19.568839620940913</v>
      </c>
      <c r="X15">
        <f>IF(Table1[[#This Row],[team]]=E14,SUM(Table1[[#This Row],[f1]],X14),Table1[[#This Row],[f1]])</f>
        <v>134.18366362491932</v>
      </c>
      <c r="Y15">
        <f>IF(Table1[[#This Row],[ATS]]=S14,SUM(Table1[[#This Row],[ATS]],Y14),Table1[[#This Row],[ATS]])</f>
        <v>1</v>
      </c>
      <c r="Z15">
        <f>IF(Table1[[#This Row],[ATS]]&gt;0,Table1[[#This Row],[ATS streak (not real)]]-1,Table1[[#This Row],[ATS streak (not real)]]+1)</f>
        <v>0</v>
      </c>
      <c r="AA15" s="5">
        <f>Table1[[#This Row],[running ttl ppg]]^2.37/(Table1[[#This Row],[running ttl ppg]]^2.37+Table1[[#This Row],[running ttl ppga]]^2.37)</f>
        <v>0.76727183961657308</v>
      </c>
      <c r="AB15" s="5">
        <f>Table1[[#This Row],[pyth ratio]]+Table1[[#This Row],[win/loss ratio]]</f>
        <v>1.6244146967594302</v>
      </c>
    </row>
    <row r="16" spans="1:42" x14ac:dyDescent="0.25">
      <c r="A16" s="1">
        <v>2574</v>
      </c>
      <c r="B16" s="7">
        <v>15</v>
      </c>
      <c r="C16" s="5">
        <v>2016</v>
      </c>
      <c r="D16" s="5">
        <v>16</v>
      </c>
      <c r="E16" t="s">
        <v>41</v>
      </c>
      <c r="F16" t="s">
        <v>52</v>
      </c>
      <c r="G16" s="5">
        <v>1</v>
      </c>
      <c r="H16">
        <v>38</v>
      </c>
      <c r="I16">
        <v>8</v>
      </c>
      <c r="J16">
        <v>30</v>
      </c>
      <c r="K16">
        <f>IF(Table1[[#This Row],[net]]&gt;0,1,0)</f>
        <v>1</v>
      </c>
      <c r="L16">
        <v>-6</v>
      </c>
      <c r="M16">
        <f>IF(Table1[[#This Row],[team]]=E15,SUM(Table1[[#This Row],[win/loss]],M15),Table1[[#This Row],[win/loss]])</f>
        <v>13</v>
      </c>
      <c r="N16">
        <f>IF(Table1[[#This Row],[team]]=E15,SUM(Table1[[#This Row],[win/loss]],M15),Table1[[#This Row],[win/loss]])/B16</f>
        <v>0.8666666666666667</v>
      </c>
      <c r="O16">
        <f t="shared" si="0"/>
        <v>24</v>
      </c>
      <c r="P16">
        <f>IF(Table1[[#This Row],[difference]]&gt;0,SQRT(Table1[[#This Row],[difference]]),-SQRT(ABS(Table1[[#This Row],[difference]])))</f>
        <v>4.8989794855663558</v>
      </c>
      <c r="Q16">
        <f>IF(Table1[[#This Row],[line]]&gt;0,SQRT(Table1[[#This Row],[line]]),-SQRT(ABS(Table1[[#This Row],[line]])))</f>
        <v>-2.4494897427831779</v>
      </c>
      <c r="R16">
        <f>Table1[[#This Row],[difference]]-Table1[[#This Row],[sqrt(line)]]</f>
        <v>26.449489742783179</v>
      </c>
      <c r="S16">
        <f>IF(Table1[[#This Row],[difference]]&gt;0,1,-1)</f>
        <v>1</v>
      </c>
      <c r="T16">
        <f>IF(Table1[[#This Row],[team]]=E15,SUM(H16,T15),Table1[[#This Row],[ppg]])</f>
        <v>483</v>
      </c>
      <c r="U16">
        <f>IF(Table1[[#This Row],[team]]=E15,SUM(I16,U15),Table1[[#This Row],[ppga]])</f>
        <v>277</v>
      </c>
      <c r="V16">
        <f>IF(Table1[[#This Row],[team]]=E15,SUM(Table1[[#This Row],[difference]],V15),Table1[[#This Row],[difference]])</f>
        <v>130</v>
      </c>
      <c r="W16">
        <f>IF(Table1[[#This Row],[team]]=E15,SUM(Table1[[#This Row],[sqrt(dif)]],W15),Table1[[#This Row],[sqrt(dif)]])</f>
        <v>24.467819106507271</v>
      </c>
      <c r="X16">
        <f>IF(Table1[[#This Row],[team]]=E15,SUM(Table1[[#This Row],[f1]],X15),Table1[[#This Row],[f1]])</f>
        <v>160.6331533677025</v>
      </c>
      <c r="Y16">
        <f>IF(Table1[[#This Row],[ATS]]=S15,SUM(Table1[[#This Row],[ATS]],Y15),Table1[[#This Row],[ATS]])</f>
        <v>2</v>
      </c>
      <c r="Z16">
        <f>IF(Table1[[#This Row],[ATS]]&gt;0,Table1[[#This Row],[ATS streak (not real)]]-1,Table1[[#This Row],[ATS streak (not real)]]+1)</f>
        <v>1</v>
      </c>
      <c r="AA16" s="5">
        <f>Table1[[#This Row],[running ttl ppg]]^2.37/(Table1[[#This Row],[running ttl ppg]]^2.37+Table1[[#This Row],[running ttl ppga]]^2.37)</f>
        <v>0.78880178722694727</v>
      </c>
      <c r="AB16" s="5">
        <f>Table1[[#This Row],[pyth ratio]]+Table1[[#This Row],[win/loss ratio]]</f>
        <v>1.655468453893614</v>
      </c>
    </row>
    <row r="17" spans="1:28" x14ac:dyDescent="0.25">
      <c r="A17" s="1">
        <v>2575</v>
      </c>
      <c r="B17" s="7">
        <v>16</v>
      </c>
      <c r="C17" s="5">
        <v>2016</v>
      </c>
      <c r="D17" s="5">
        <v>17</v>
      </c>
      <c r="E17" t="s">
        <v>41</v>
      </c>
      <c r="F17" t="s">
        <v>69</v>
      </c>
      <c r="G17" s="5">
        <v>1</v>
      </c>
      <c r="H17">
        <v>6</v>
      </c>
      <c r="I17">
        <v>36</v>
      </c>
      <c r="J17">
        <v>-30</v>
      </c>
      <c r="K17">
        <f>IF(Table1[[#This Row],[net]]&gt;0,1,0)</f>
        <v>0</v>
      </c>
      <c r="L17">
        <v>-6</v>
      </c>
      <c r="M17">
        <f>IF(Table1[[#This Row],[team]]=E16,SUM(Table1[[#This Row],[win/loss]],M16),Table1[[#This Row],[win/loss]])</f>
        <v>13</v>
      </c>
      <c r="N17">
        <f>IF(Table1[[#This Row],[team]]=E16,SUM(Table1[[#This Row],[win/loss]],M16),Table1[[#This Row],[win/loss]])/B17</f>
        <v>0.8125</v>
      </c>
      <c r="O17">
        <f t="shared" si="0"/>
        <v>-36</v>
      </c>
      <c r="P17">
        <f>IF(Table1[[#This Row],[difference]]&gt;0,SQRT(Table1[[#This Row],[difference]]),-SQRT(ABS(Table1[[#This Row],[difference]])))</f>
        <v>-6</v>
      </c>
      <c r="Q17">
        <f>IF(Table1[[#This Row],[line]]&gt;0,SQRT(Table1[[#This Row],[line]]),-SQRT(ABS(Table1[[#This Row],[line]])))</f>
        <v>-2.4494897427831779</v>
      </c>
      <c r="R17">
        <f>Table1[[#This Row],[difference]]-Table1[[#This Row],[sqrt(line)]]</f>
        <v>-33.550510257216821</v>
      </c>
      <c r="S17">
        <f>IF(Table1[[#This Row],[difference]]&gt;0,1,-1)</f>
        <v>-1</v>
      </c>
      <c r="T17">
        <f>IF(Table1[[#This Row],[team]]=E16,SUM(H17,T16),Table1[[#This Row],[ppg]])</f>
        <v>489</v>
      </c>
      <c r="U17">
        <f>IF(Table1[[#This Row],[team]]=E16,SUM(I17,U16),Table1[[#This Row],[ppga]])</f>
        <v>313</v>
      </c>
      <c r="V17">
        <f>IF(Table1[[#This Row],[team]]=E16,SUM(Table1[[#This Row],[difference]],V16),Table1[[#This Row],[difference]])</f>
        <v>94</v>
      </c>
      <c r="W17">
        <f>IF(Table1[[#This Row],[team]]=E16,SUM(Table1[[#This Row],[sqrt(dif)]],W16),Table1[[#This Row],[sqrt(dif)]])</f>
        <v>18.467819106507271</v>
      </c>
      <c r="X17">
        <f>IF(Table1[[#This Row],[team]]=E16,SUM(Table1[[#This Row],[f1]],X16),Table1[[#This Row],[f1]])</f>
        <v>127.08264311048569</v>
      </c>
      <c r="Y17">
        <f>IF(Table1[[#This Row],[ATS]]=S16,SUM(Table1[[#This Row],[ATS]],Y16),Table1[[#This Row],[ATS]])</f>
        <v>-1</v>
      </c>
      <c r="Z17">
        <f>IF(Table1[[#This Row],[ATS]]&gt;0,Table1[[#This Row],[ATS streak (not real)]]-1,Table1[[#This Row],[ATS streak (not real)]]+1)</f>
        <v>0</v>
      </c>
      <c r="AA17" s="5">
        <f>Table1[[#This Row],[running ttl ppg]]^2.37/(Table1[[#This Row],[running ttl ppg]]^2.37+Table1[[#This Row],[running ttl ppga]]^2.37)</f>
        <v>0.74219289749423722</v>
      </c>
      <c r="AB17" s="5">
        <f>Table1[[#This Row],[pyth ratio]]+Table1[[#This Row],[win/loss ratio]]</f>
        <v>1.5546928974942373</v>
      </c>
    </row>
    <row r="18" spans="1:28" x14ac:dyDescent="0.25">
      <c r="A18" s="1">
        <v>2576</v>
      </c>
      <c r="B18" s="7">
        <f>IF(B17=16,1,B17+1)</f>
        <v>1</v>
      </c>
      <c r="C18" s="5">
        <v>2016</v>
      </c>
      <c r="D18" s="5">
        <v>1</v>
      </c>
      <c r="E18" t="s">
        <v>42</v>
      </c>
      <c r="F18" t="s">
        <v>66</v>
      </c>
      <c r="G18" s="5">
        <v>1</v>
      </c>
      <c r="H18">
        <v>26</v>
      </c>
      <c r="I18">
        <v>24</v>
      </c>
      <c r="J18">
        <v>2</v>
      </c>
      <c r="K18">
        <f>IF(Table1[[#This Row],[net]]&gt;0,1,0)</f>
        <v>1</v>
      </c>
      <c r="L18">
        <v>3.5</v>
      </c>
      <c r="M18">
        <f>IF(Table1[[#This Row],[team]]=E17,SUM(Table1[[#This Row],[win/loss]],M17),Table1[[#This Row],[win/loss]])</f>
        <v>1</v>
      </c>
      <c r="N18">
        <f>IF(Table1[[#This Row],[team]]=E17,SUM(Table1[[#This Row],[win/loss]],M17),Table1[[#This Row],[win/loss]])/B18</f>
        <v>1</v>
      </c>
      <c r="O18">
        <f t="shared" si="0"/>
        <v>5.5</v>
      </c>
      <c r="P18">
        <f>IF(Table1[[#This Row],[difference]]&gt;0,SQRT(Table1[[#This Row],[difference]]),-SQRT(ABS(Table1[[#This Row],[difference]])))</f>
        <v>2.3452078799117149</v>
      </c>
      <c r="Q18">
        <f>IF(Table1[[#This Row],[line]]&gt;0,SQRT(Table1[[#This Row],[line]]),-SQRT(ABS(Table1[[#This Row],[line]])))</f>
        <v>1.8708286933869707</v>
      </c>
      <c r="R18">
        <f>Table1[[#This Row],[difference]]-Table1[[#This Row],[sqrt(line)]]</f>
        <v>3.6291713066130296</v>
      </c>
      <c r="S18">
        <f>IF(Table1[[#This Row],[difference]]&gt;0,1,-1)</f>
        <v>1</v>
      </c>
      <c r="T18">
        <f>IF(Table1[[#This Row],[team]]=E17,SUM(H18,T17),Table1[[#This Row],[ppg]])</f>
        <v>26</v>
      </c>
      <c r="U18">
        <f>IF(Table1[[#This Row],[team]]=E17,SUM(I18,U17),Table1[[#This Row],[ppga]])</f>
        <v>24</v>
      </c>
      <c r="V18">
        <f>IF(Table1[[#This Row],[team]]=E17,SUM(Table1[[#This Row],[difference]],V17),Table1[[#This Row],[difference]])</f>
        <v>5.5</v>
      </c>
      <c r="W18">
        <f>IF(Table1[[#This Row],[team]]=E17,SUM(Table1[[#This Row],[sqrt(dif)]],W17),Table1[[#This Row],[sqrt(dif)]])</f>
        <v>2.3452078799117149</v>
      </c>
      <c r="X18">
        <f>IF(Table1[[#This Row],[team]]=E17,SUM(Table1[[#This Row],[f1]],X17),Table1[[#This Row],[f1]])</f>
        <v>3.6291713066130296</v>
      </c>
      <c r="Y18">
        <f>IF(Table1[[#This Row],[ATS]]=S17,SUM(Table1[[#This Row],[ATS]],Y17),Table1[[#This Row],[ATS]])</f>
        <v>1</v>
      </c>
      <c r="Z18">
        <f>IF(Table1[[#This Row],[ATS]]&gt;0,Table1[[#This Row],[ATS streak (not real)]]-1,Table1[[#This Row],[ATS streak (not real)]]+1)</f>
        <v>0</v>
      </c>
      <c r="AA18" s="5">
        <f>Table1[[#This Row],[running ttl ppg]]^2.37/(Table1[[#This Row],[running ttl ppg]]^2.37+Table1[[#This Row],[running ttl ppga]]^2.37)</f>
        <v>0.54728359148612138</v>
      </c>
      <c r="AB18" s="5">
        <f>Table1[[#This Row],[pyth ratio]]+Table1[[#This Row],[win/loss ratio]]</f>
        <v>1.5472835914861214</v>
      </c>
    </row>
    <row r="19" spans="1:28" x14ac:dyDescent="0.25">
      <c r="A19" s="1">
        <v>2577</v>
      </c>
      <c r="B19" s="7">
        <f t="shared" ref="B19:B82" si="3">IF(B18=16,1,B18+1)</f>
        <v>2</v>
      </c>
      <c r="C19" s="5">
        <v>2016</v>
      </c>
      <c r="D19" s="5">
        <v>2</v>
      </c>
      <c r="E19" t="s">
        <v>42</v>
      </c>
      <c r="F19" t="s">
        <v>61</v>
      </c>
      <c r="G19" s="5">
        <v>0</v>
      </c>
      <c r="H19">
        <v>24</v>
      </c>
      <c r="I19">
        <v>20</v>
      </c>
      <c r="J19">
        <v>4</v>
      </c>
      <c r="K19">
        <f>IF(Table1[[#This Row],[net]]&gt;0,1,0)</f>
        <v>1</v>
      </c>
      <c r="L19">
        <v>2</v>
      </c>
      <c r="M19">
        <f>IF(Table1[[#This Row],[team]]=E18,SUM(Table1[[#This Row],[win/loss]],M18),Table1[[#This Row],[win/loss]])</f>
        <v>2</v>
      </c>
      <c r="N19">
        <f>IF(Table1[[#This Row],[team]]=E18,SUM(Table1[[#This Row],[win/loss]],M18),Table1[[#This Row],[win/loss]])/B19</f>
        <v>1</v>
      </c>
      <c r="O19">
        <f t="shared" si="0"/>
        <v>6</v>
      </c>
      <c r="P19">
        <f>IF(Table1[[#This Row],[difference]]&gt;0,SQRT(Table1[[#This Row],[difference]]),-SQRT(ABS(Table1[[#This Row],[difference]])))</f>
        <v>2.4494897427831779</v>
      </c>
      <c r="Q19">
        <f>IF(Table1[[#This Row],[line]]&gt;0,SQRT(Table1[[#This Row],[line]]),-SQRT(ABS(Table1[[#This Row],[line]])))</f>
        <v>1.4142135623730951</v>
      </c>
      <c r="R19">
        <f>Table1[[#This Row],[difference]]-Table1[[#This Row],[sqrt(line)]]</f>
        <v>4.5857864376269051</v>
      </c>
      <c r="S19">
        <f>IF(Table1[[#This Row],[difference]]&gt;0,1,-1)</f>
        <v>1</v>
      </c>
      <c r="T19">
        <f>IF(Table1[[#This Row],[team]]=E18,SUM(H19,T18),Table1[[#This Row],[ppg]])</f>
        <v>50</v>
      </c>
      <c r="U19">
        <f>IF(Table1[[#This Row],[team]]=E18,SUM(I19,U18),Table1[[#This Row],[ppga]])</f>
        <v>44</v>
      </c>
      <c r="V19">
        <f>IF(Table1[[#This Row],[team]]=E18,SUM(Table1[[#This Row],[difference]],V18),Table1[[#This Row],[difference]])</f>
        <v>11.5</v>
      </c>
      <c r="W19">
        <f>IF(Table1[[#This Row],[team]]=E18,SUM(Table1[[#This Row],[sqrt(dif)]],W18),Table1[[#This Row],[sqrt(dif)]])</f>
        <v>4.7946976226948923</v>
      </c>
      <c r="X19">
        <f>IF(Table1[[#This Row],[team]]=E18,SUM(Table1[[#This Row],[f1]],X18),Table1[[#This Row],[f1]])</f>
        <v>8.2149577442399355</v>
      </c>
      <c r="Y19">
        <f>IF(Table1[[#This Row],[ATS]]=S18,SUM(Table1[[#This Row],[ATS]],Y18),Table1[[#This Row],[ATS]])</f>
        <v>2</v>
      </c>
      <c r="Z19">
        <f>IF(Table1[[#This Row],[ATS]]&gt;0,Table1[[#This Row],[ATS streak (not real)]]-1,Table1[[#This Row],[ATS streak (not real)]]+1)</f>
        <v>1</v>
      </c>
      <c r="AA19" s="5">
        <f>Table1[[#This Row],[running ttl ppg]]^2.37/(Table1[[#This Row],[running ttl ppg]]^2.37+Table1[[#This Row],[running ttl ppga]]^2.37)</f>
        <v>0.57516719733522992</v>
      </c>
      <c r="AB19" s="5">
        <f>Table1[[#This Row],[pyth ratio]]+Table1[[#This Row],[win/loss ratio]]</f>
        <v>1.5751671973352299</v>
      </c>
    </row>
    <row r="20" spans="1:28" x14ac:dyDescent="0.25">
      <c r="A20" s="1">
        <v>2578</v>
      </c>
      <c r="B20" s="7">
        <f t="shared" si="3"/>
        <v>3</v>
      </c>
      <c r="C20" s="5">
        <v>2016</v>
      </c>
      <c r="D20" s="5">
        <v>3</v>
      </c>
      <c r="E20" t="s">
        <v>42</v>
      </c>
      <c r="F20" t="s">
        <v>49</v>
      </c>
      <c r="G20" s="5">
        <v>0</v>
      </c>
      <c r="H20">
        <v>39</v>
      </c>
      <c r="I20">
        <v>28</v>
      </c>
      <c r="J20">
        <v>11</v>
      </c>
      <c r="K20">
        <f>IF(Table1[[#This Row],[net]]&gt;0,1,0)</f>
        <v>1</v>
      </c>
      <c r="L20">
        <v>1</v>
      </c>
      <c r="M20">
        <f>IF(Table1[[#This Row],[team]]=E19,SUM(Table1[[#This Row],[win/loss]],M19),Table1[[#This Row],[win/loss]])</f>
        <v>3</v>
      </c>
      <c r="N20">
        <f>IF(Table1[[#This Row],[team]]=E19,SUM(Table1[[#This Row],[win/loss]],M19),Table1[[#This Row],[win/loss]])/B20</f>
        <v>1</v>
      </c>
      <c r="O20">
        <f t="shared" si="0"/>
        <v>12</v>
      </c>
      <c r="P20">
        <f>IF(Table1[[#This Row],[difference]]&gt;0,SQRT(Table1[[#This Row],[difference]]),-SQRT(ABS(Table1[[#This Row],[difference]])))</f>
        <v>3.4641016151377544</v>
      </c>
      <c r="Q20">
        <f>IF(Table1[[#This Row],[line]]&gt;0,SQRT(Table1[[#This Row],[line]]),-SQRT(ABS(Table1[[#This Row],[line]])))</f>
        <v>1</v>
      </c>
      <c r="R20">
        <f>Table1[[#This Row],[difference]]-Table1[[#This Row],[sqrt(line)]]</f>
        <v>11</v>
      </c>
      <c r="S20">
        <f>IF(Table1[[#This Row],[difference]]&gt;0,1,-1)</f>
        <v>1</v>
      </c>
      <c r="T20">
        <f>IF(Table1[[#This Row],[team]]=E19,SUM(H20,T19),Table1[[#This Row],[ppg]])</f>
        <v>89</v>
      </c>
      <c r="U20">
        <f>IF(Table1[[#This Row],[team]]=E19,SUM(I20,U19),Table1[[#This Row],[ppga]])</f>
        <v>72</v>
      </c>
      <c r="V20">
        <f>IF(Table1[[#This Row],[team]]=E19,SUM(Table1[[#This Row],[difference]],V19),Table1[[#This Row],[difference]])</f>
        <v>23.5</v>
      </c>
      <c r="W20">
        <f>IF(Table1[[#This Row],[team]]=E19,SUM(Table1[[#This Row],[sqrt(dif)]],W19),Table1[[#This Row],[sqrt(dif)]])</f>
        <v>8.2587992378326476</v>
      </c>
      <c r="X20">
        <f>IF(Table1[[#This Row],[team]]=E19,SUM(Table1[[#This Row],[f1]],X19),Table1[[#This Row],[f1]])</f>
        <v>19.214957744239936</v>
      </c>
      <c r="Y20">
        <f>IF(Table1[[#This Row],[ATS]]=S19,SUM(Table1[[#This Row],[ATS]],Y19),Table1[[#This Row],[ATS]])</f>
        <v>3</v>
      </c>
      <c r="Z20">
        <f>IF(Table1[[#This Row],[ATS]]&gt;0,Table1[[#This Row],[ATS streak (not real)]]-1,Table1[[#This Row],[ATS streak (not real)]]+1)</f>
        <v>2</v>
      </c>
      <c r="AA20" s="5">
        <f>Table1[[#This Row],[running ttl ppg]]^2.37/(Table1[[#This Row],[running ttl ppg]]^2.37+Table1[[#This Row],[running ttl ppga]]^2.37)</f>
        <v>0.62301600934431656</v>
      </c>
      <c r="AB20" s="5">
        <f>Table1[[#This Row],[pyth ratio]]+Table1[[#This Row],[win/loss ratio]]</f>
        <v>1.6230160093443167</v>
      </c>
    </row>
    <row r="21" spans="1:28" x14ac:dyDescent="0.25">
      <c r="A21" s="1">
        <v>2579</v>
      </c>
      <c r="B21" s="7">
        <f t="shared" si="3"/>
        <v>4</v>
      </c>
      <c r="C21" s="5">
        <v>2016</v>
      </c>
      <c r="D21" s="5">
        <v>4</v>
      </c>
      <c r="E21" t="s">
        <v>42</v>
      </c>
      <c r="F21" t="s">
        <v>53</v>
      </c>
      <c r="G21" s="5">
        <v>1</v>
      </c>
      <c r="H21">
        <v>48</v>
      </c>
      <c r="I21">
        <v>21</v>
      </c>
      <c r="J21">
        <v>27</v>
      </c>
      <c r="K21">
        <f>IF(Table1[[#This Row],[net]]&gt;0,1,0)</f>
        <v>1</v>
      </c>
      <c r="L21">
        <v>-4</v>
      </c>
      <c r="M21">
        <f>IF(Table1[[#This Row],[team]]=E20,SUM(Table1[[#This Row],[win/loss]],M20),Table1[[#This Row],[win/loss]])</f>
        <v>4</v>
      </c>
      <c r="N21">
        <f>IF(Table1[[#This Row],[team]]=E20,SUM(Table1[[#This Row],[win/loss]],M20),Table1[[#This Row],[win/loss]])/B21</f>
        <v>1</v>
      </c>
      <c r="O21">
        <f t="shared" si="0"/>
        <v>23</v>
      </c>
      <c r="P21">
        <f>IF(Table1[[#This Row],[difference]]&gt;0,SQRT(Table1[[#This Row],[difference]]),-SQRT(ABS(Table1[[#This Row],[difference]])))</f>
        <v>4.7958315233127191</v>
      </c>
      <c r="Q21">
        <f>IF(Table1[[#This Row],[line]]&gt;0,SQRT(Table1[[#This Row],[line]]),-SQRT(ABS(Table1[[#This Row],[line]])))</f>
        <v>-2</v>
      </c>
      <c r="R21">
        <f>Table1[[#This Row],[difference]]-Table1[[#This Row],[sqrt(line)]]</f>
        <v>25</v>
      </c>
      <c r="S21">
        <f>IF(Table1[[#This Row],[difference]]&gt;0,1,-1)</f>
        <v>1</v>
      </c>
      <c r="T21">
        <f>IF(Table1[[#This Row],[team]]=E20,SUM(H21,T20),Table1[[#This Row],[ppg]])</f>
        <v>137</v>
      </c>
      <c r="U21">
        <f>IF(Table1[[#This Row],[team]]=E20,SUM(I21,U20),Table1[[#This Row],[ppga]])</f>
        <v>93</v>
      </c>
      <c r="V21">
        <f>IF(Table1[[#This Row],[team]]=E20,SUM(Table1[[#This Row],[difference]],V20),Table1[[#This Row],[difference]])</f>
        <v>46.5</v>
      </c>
      <c r="W21">
        <f>IF(Table1[[#This Row],[team]]=E20,SUM(Table1[[#This Row],[sqrt(dif)]],W20),Table1[[#This Row],[sqrt(dif)]])</f>
        <v>13.054630761145367</v>
      </c>
      <c r="X21">
        <f>IF(Table1[[#This Row],[team]]=E20,SUM(Table1[[#This Row],[f1]],X20),Table1[[#This Row],[f1]])</f>
        <v>44.214957744239939</v>
      </c>
      <c r="Y21">
        <f>IF(Table1[[#This Row],[ATS]]=S20,SUM(Table1[[#This Row],[ATS]],Y20),Table1[[#This Row],[ATS]])</f>
        <v>4</v>
      </c>
      <c r="Z21">
        <f>IF(Table1[[#This Row],[ATS]]&gt;0,Table1[[#This Row],[ATS streak (not real)]]-1,Table1[[#This Row],[ATS streak (not real)]]+1)</f>
        <v>3</v>
      </c>
      <c r="AA21" s="5">
        <f>Table1[[#This Row],[running ttl ppg]]^2.37/(Table1[[#This Row],[running ttl ppg]]^2.37+Table1[[#This Row],[running ttl ppga]]^2.37)</f>
        <v>0.71465358500827736</v>
      </c>
      <c r="AB21" s="5">
        <f>Table1[[#This Row],[pyth ratio]]+Table1[[#This Row],[win/loss ratio]]</f>
        <v>1.7146535850082774</v>
      </c>
    </row>
    <row r="22" spans="1:28" x14ac:dyDescent="0.25">
      <c r="A22" s="1">
        <v>2580</v>
      </c>
      <c r="B22" s="7">
        <f t="shared" si="3"/>
        <v>5</v>
      </c>
      <c r="C22" s="5">
        <v>2016</v>
      </c>
      <c r="D22" s="5">
        <v>5</v>
      </c>
      <c r="E22" t="s">
        <v>42</v>
      </c>
      <c r="F22" t="s">
        <v>72</v>
      </c>
      <c r="G22" s="5">
        <v>1</v>
      </c>
      <c r="H22">
        <v>25</v>
      </c>
      <c r="I22">
        <v>19</v>
      </c>
      <c r="J22">
        <v>6</v>
      </c>
      <c r="K22">
        <f>IF(Table1[[#This Row],[net]]&gt;0,1,0)</f>
        <v>1</v>
      </c>
      <c r="L22">
        <v>-7</v>
      </c>
      <c r="M22">
        <f>IF(Table1[[#This Row],[team]]=E21,SUM(Table1[[#This Row],[win/loss]],M21),Table1[[#This Row],[win/loss]])</f>
        <v>5</v>
      </c>
      <c r="N22">
        <f>IF(Table1[[#This Row],[team]]=E21,SUM(Table1[[#This Row],[win/loss]],M21),Table1[[#This Row],[win/loss]])/B22</f>
        <v>1</v>
      </c>
      <c r="O22">
        <f t="shared" si="0"/>
        <v>-1</v>
      </c>
      <c r="P22">
        <f>IF(Table1[[#This Row],[difference]]&gt;0,SQRT(Table1[[#This Row],[difference]]),-SQRT(ABS(Table1[[#This Row],[difference]])))</f>
        <v>-1</v>
      </c>
      <c r="Q22">
        <f>IF(Table1[[#This Row],[line]]&gt;0,SQRT(Table1[[#This Row],[line]]),-SQRT(ABS(Table1[[#This Row],[line]])))</f>
        <v>-2.6457513110645907</v>
      </c>
      <c r="R22">
        <f>Table1[[#This Row],[difference]]-Table1[[#This Row],[sqrt(line)]]</f>
        <v>1.6457513110645907</v>
      </c>
      <c r="S22">
        <f>IF(Table1[[#This Row],[difference]]&gt;0,1,-1)</f>
        <v>-1</v>
      </c>
      <c r="T22">
        <f>IF(Table1[[#This Row],[team]]=E21,SUM(H22,T21),Table1[[#This Row],[ppg]])</f>
        <v>162</v>
      </c>
      <c r="U22">
        <f>IF(Table1[[#This Row],[team]]=E21,SUM(I22,U21),Table1[[#This Row],[ppga]])</f>
        <v>112</v>
      </c>
      <c r="V22">
        <f>IF(Table1[[#This Row],[team]]=E21,SUM(Table1[[#This Row],[difference]],V21),Table1[[#This Row],[difference]])</f>
        <v>45.5</v>
      </c>
      <c r="W22">
        <f>IF(Table1[[#This Row],[team]]=E21,SUM(Table1[[#This Row],[sqrt(dif)]],W21),Table1[[#This Row],[sqrt(dif)]])</f>
        <v>12.054630761145367</v>
      </c>
      <c r="X22">
        <f>IF(Table1[[#This Row],[team]]=E21,SUM(Table1[[#This Row],[f1]],X21),Table1[[#This Row],[f1]])</f>
        <v>45.860709055304532</v>
      </c>
      <c r="Y22">
        <f>IF(Table1[[#This Row],[ATS]]=S21,SUM(Table1[[#This Row],[ATS]],Y21),Table1[[#This Row],[ATS]])</f>
        <v>-1</v>
      </c>
      <c r="Z22">
        <f>IF(Table1[[#This Row],[ATS]]&gt;0,Table1[[#This Row],[ATS streak (not real)]]-1,Table1[[#This Row],[ATS streak (not real)]]+1)</f>
        <v>0</v>
      </c>
      <c r="AA22" s="5">
        <f>Table1[[#This Row],[running ttl ppg]]^2.37/(Table1[[#This Row],[running ttl ppg]]^2.37+Table1[[#This Row],[running ttl ppga]]^2.37)</f>
        <v>0.70573539426936138</v>
      </c>
      <c r="AB22" s="5">
        <f>Table1[[#This Row],[pyth ratio]]+Table1[[#This Row],[win/loss ratio]]</f>
        <v>1.7057353942693614</v>
      </c>
    </row>
    <row r="23" spans="1:28" x14ac:dyDescent="0.25">
      <c r="A23" s="1">
        <v>2581</v>
      </c>
      <c r="B23" s="7">
        <f t="shared" si="3"/>
        <v>6</v>
      </c>
      <c r="C23" s="5">
        <v>2016</v>
      </c>
      <c r="D23" s="5">
        <v>6</v>
      </c>
      <c r="E23" t="s">
        <v>42</v>
      </c>
      <c r="F23" t="s">
        <v>64</v>
      </c>
      <c r="G23" s="5">
        <v>0</v>
      </c>
      <c r="H23">
        <v>21</v>
      </c>
      <c r="I23">
        <v>31</v>
      </c>
      <c r="J23">
        <v>-10</v>
      </c>
      <c r="K23">
        <f>IF(Table1[[#This Row],[net]]&gt;0,1,0)</f>
        <v>0</v>
      </c>
      <c r="L23">
        <v>-3</v>
      </c>
      <c r="M23">
        <f>IF(Table1[[#This Row],[team]]=E22,SUM(Table1[[#This Row],[win/loss]],M22),Table1[[#This Row],[win/loss]])</f>
        <v>5</v>
      </c>
      <c r="N23">
        <f>IF(Table1[[#This Row],[team]]=E22,SUM(Table1[[#This Row],[win/loss]],M22),Table1[[#This Row],[win/loss]])/B23</f>
        <v>0.83333333333333337</v>
      </c>
      <c r="O23">
        <f t="shared" si="0"/>
        <v>-13</v>
      </c>
      <c r="P23">
        <f>IF(Table1[[#This Row],[difference]]&gt;0,SQRT(Table1[[#This Row],[difference]]),-SQRT(ABS(Table1[[#This Row],[difference]])))</f>
        <v>-3.6055512754639891</v>
      </c>
      <c r="Q23">
        <f>IF(Table1[[#This Row],[line]]&gt;0,SQRT(Table1[[#This Row],[line]]),-SQRT(ABS(Table1[[#This Row],[line]])))</f>
        <v>-1.7320508075688772</v>
      </c>
      <c r="R23">
        <f>Table1[[#This Row],[difference]]-Table1[[#This Row],[sqrt(line)]]</f>
        <v>-11.267949192431123</v>
      </c>
      <c r="S23">
        <f>IF(Table1[[#This Row],[difference]]&gt;0,1,-1)</f>
        <v>-1</v>
      </c>
      <c r="T23">
        <f>IF(Table1[[#This Row],[team]]=E22,SUM(H23,T22),Table1[[#This Row],[ppg]])</f>
        <v>183</v>
      </c>
      <c r="U23">
        <f>IF(Table1[[#This Row],[team]]=E22,SUM(I23,U22),Table1[[#This Row],[ppga]])</f>
        <v>143</v>
      </c>
      <c r="V23">
        <f>IF(Table1[[#This Row],[team]]=E22,SUM(Table1[[#This Row],[difference]],V22),Table1[[#This Row],[difference]])</f>
        <v>32.5</v>
      </c>
      <c r="W23">
        <f>IF(Table1[[#This Row],[team]]=E22,SUM(Table1[[#This Row],[sqrt(dif)]],W22),Table1[[#This Row],[sqrt(dif)]])</f>
        <v>8.4490794856813771</v>
      </c>
      <c r="X23">
        <f>IF(Table1[[#This Row],[team]]=E22,SUM(Table1[[#This Row],[f1]],X22),Table1[[#This Row],[f1]])</f>
        <v>34.592759862873407</v>
      </c>
      <c r="Y23">
        <f>IF(Table1[[#This Row],[ATS]]=S22,SUM(Table1[[#This Row],[ATS]],Y22),Table1[[#This Row],[ATS]])</f>
        <v>-2</v>
      </c>
      <c r="Z23">
        <f>IF(Table1[[#This Row],[ATS]]&gt;0,Table1[[#This Row],[ATS streak (not real)]]-1,Table1[[#This Row],[ATS streak (not real)]]+1)</f>
        <v>-1</v>
      </c>
      <c r="AA23" s="5">
        <f>Table1[[#This Row],[running ttl ppg]]^2.37/(Table1[[#This Row],[running ttl ppg]]^2.37+Table1[[#This Row],[running ttl ppga]]^2.37)</f>
        <v>0.64211148374617588</v>
      </c>
      <c r="AB23" s="5">
        <f>Table1[[#This Row],[pyth ratio]]+Table1[[#This Row],[win/loss ratio]]</f>
        <v>1.4754448170795094</v>
      </c>
    </row>
    <row r="24" spans="1:28" x14ac:dyDescent="0.25">
      <c r="A24" s="1">
        <v>2582</v>
      </c>
      <c r="B24" s="7">
        <f t="shared" si="3"/>
        <v>7</v>
      </c>
      <c r="C24" s="5">
        <v>2016</v>
      </c>
      <c r="D24" s="5">
        <v>7</v>
      </c>
      <c r="E24" t="s">
        <v>42</v>
      </c>
      <c r="F24" t="s">
        <v>71</v>
      </c>
      <c r="G24" s="5">
        <v>0</v>
      </c>
      <c r="H24">
        <v>10</v>
      </c>
      <c r="I24">
        <v>7</v>
      </c>
      <c r="J24">
        <v>3</v>
      </c>
      <c r="K24">
        <f>IF(Table1[[#This Row],[net]]&gt;0,1,0)</f>
        <v>1</v>
      </c>
      <c r="L24">
        <v>-6</v>
      </c>
      <c r="M24">
        <f>IF(Table1[[#This Row],[team]]=E23,SUM(Table1[[#This Row],[win/loss]],M23),Table1[[#This Row],[win/loss]])</f>
        <v>6</v>
      </c>
      <c r="N24">
        <f>IF(Table1[[#This Row],[team]]=E23,SUM(Table1[[#This Row],[win/loss]],M23),Table1[[#This Row],[win/loss]])/B24</f>
        <v>0.8571428571428571</v>
      </c>
      <c r="O24">
        <f t="shared" si="0"/>
        <v>-3</v>
      </c>
      <c r="P24">
        <f>IF(Table1[[#This Row],[difference]]&gt;0,SQRT(Table1[[#This Row],[difference]]),-SQRT(ABS(Table1[[#This Row],[difference]])))</f>
        <v>-1.7320508075688772</v>
      </c>
      <c r="Q24">
        <f>IF(Table1[[#This Row],[line]]&gt;0,SQRT(Table1[[#This Row],[line]]),-SQRT(ABS(Table1[[#This Row],[line]])))</f>
        <v>-2.4494897427831779</v>
      </c>
      <c r="R24">
        <f>Table1[[#This Row],[difference]]-Table1[[#This Row],[sqrt(line)]]</f>
        <v>-0.55051025721682212</v>
      </c>
      <c r="S24">
        <f>IF(Table1[[#This Row],[difference]]&gt;0,1,-1)</f>
        <v>-1</v>
      </c>
      <c r="T24">
        <f>IF(Table1[[#This Row],[team]]=E23,SUM(H24,T23),Table1[[#This Row],[ppg]])</f>
        <v>193</v>
      </c>
      <c r="U24">
        <f>IF(Table1[[#This Row],[team]]=E23,SUM(I24,U23),Table1[[#This Row],[ppga]])</f>
        <v>150</v>
      </c>
      <c r="V24">
        <f>IF(Table1[[#This Row],[team]]=E23,SUM(Table1[[#This Row],[difference]],V23),Table1[[#This Row],[difference]])</f>
        <v>29.5</v>
      </c>
      <c r="W24">
        <f>IF(Table1[[#This Row],[team]]=E23,SUM(Table1[[#This Row],[sqrt(dif)]],W23),Table1[[#This Row],[sqrt(dif)]])</f>
        <v>6.7170286781125004</v>
      </c>
      <c r="X24">
        <f>IF(Table1[[#This Row],[team]]=E23,SUM(Table1[[#This Row],[f1]],X23),Table1[[#This Row],[f1]])</f>
        <v>34.042249605656586</v>
      </c>
      <c r="Y24">
        <f>IF(Table1[[#This Row],[ATS]]=S23,SUM(Table1[[#This Row],[ATS]],Y23),Table1[[#This Row],[ATS]])</f>
        <v>-3</v>
      </c>
      <c r="Z24">
        <f>IF(Table1[[#This Row],[ATS]]&gt;0,Table1[[#This Row],[ATS streak (not real)]]-1,Table1[[#This Row],[ATS streak (not real)]]+1)</f>
        <v>-2</v>
      </c>
      <c r="AA24" s="5">
        <f>Table1[[#This Row],[running ttl ppg]]^2.37/(Table1[[#This Row],[running ttl ppg]]^2.37+Table1[[#This Row],[running ttl ppga]]^2.37)</f>
        <v>0.64505439648967799</v>
      </c>
      <c r="AB24" s="5">
        <f>Table1[[#This Row],[pyth ratio]]+Table1[[#This Row],[win/loss ratio]]</f>
        <v>1.5021972536325352</v>
      </c>
    </row>
    <row r="25" spans="1:28" x14ac:dyDescent="0.25">
      <c r="A25" s="1">
        <v>2583</v>
      </c>
      <c r="B25" s="7">
        <f t="shared" si="3"/>
        <v>8</v>
      </c>
      <c r="C25" s="5">
        <v>2016</v>
      </c>
      <c r="D25" s="5">
        <v>8</v>
      </c>
      <c r="E25" t="s">
        <v>42</v>
      </c>
      <c r="F25" t="s">
        <v>70</v>
      </c>
      <c r="G25" s="5">
        <v>1</v>
      </c>
      <c r="H25">
        <v>20</v>
      </c>
      <c r="I25">
        <v>23</v>
      </c>
      <c r="J25">
        <v>-3</v>
      </c>
      <c r="K25">
        <f>IF(Table1[[#This Row],[net]]&gt;0,1,0)</f>
        <v>0</v>
      </c>
      <c r="L25">
        <v>-8</v>
      </c>
      <c r="M25">
        <f>IF(Table1[[#This Row],[team]]=E24,SUM(Table1[[#This Row],[win/loss]],M24),Table1[[#This Row],[win/loss]])</f>
        <v>6</v>
      </c>
      <c r="N25">
        <f>IF(Table1[[#This Row],[team]]=E24,SUM(Table1[[#This Row],[win/loss]],M24),Table1[[#This Row],[win/loss]])/B25</f>
        <v>0.75</v>
      </c>
      <c r="O25">
        <f t="shared" si="0"/>
        <v>-11</v>
      </c>
      <c r="P25">
        <f>IF(Table1[[#This Row],[difference]]&gt;0,SQRT(Table1[[#This Row],[difference]]),-SQRT(ABS(Table1[[#This Row],[difference]])))</f>
        <v>-3.3166247903553998</v>
      </c>
      <c r="Q25">
        <f>IF(Table1[[#This Row],[line]]&gt;0,SQRT(Table1[[#This Row],[line]]),-SQRT(ABS(Table1[[#This Row],[line]])))</f>
        <v>-2.8284271247461903</v>
      </c>
      <c r="R25">
        <f>Table1[[#This Row],[difference]]-Table1[[#This Row],[sqrt(line)]]</f>
        <v>-8.1715728752538102</v>
      </c>
      <c r="S25">
        <f>IF(Table1[[#This Row],[difference]]&gt;0,1,-1)</f>
        <v>-1</v>
      </c>
      <c r="T25">
        <f>IF(Table1[[#This Row],[team]]=E24,SUM(H25,T24),Table1[[#This Row],[ppg]])</f>
        <v>213</v>
      </c>
      <c r="U25">
        <f>IF(Table1[[#This Row],[team]]=E24,SUM(I25,U24),Table1[[#This Row],[ppga]])</f>
        <v>173</v>
      </c>
      <c r="V25">
        <f>IF(Table1[[#This Row],[team]]=E24,SUM(Table1[[#This Row],[difference]],V24),Table1[[#This Row],[difference]])</f>
        <v>18.5</v>
      </c>
      <c r="W25">
        <f>IF(Table1[[#This Row],[team]]=E24,SUM(Table1[[#This Row],[sqrt(dif)]],W24),Table1[[#This Row],[sqrt(dif)]])</f>
        <v>3.4004038877571006</v>
      </c>
      <c r="X25">
        <f>IF(Table1[[#This Row],[team]]=E24,SUM(Table1[[#This Row],[f1]],X24),Table1[[#This Row],[f1]])</f>
        <v>25.870676730402778</v>
      </c>
      <c r="Y25">
        <f>IF(Table1[[#This Row],[ATS]]=S24,SUM(Table1[[#This Row],[ATS]],Y24),Table1[[#This Row],[ATS]])</f>
        <v>-4</v>
      </c>
      <c r="Z25">
        <f>IF(Table1[[#This Row],[ATS]]&gt;0,Table1[[#This Row],[ATS streak (not real)]]-1,Table1[[#This Row],[ATS streak (not real)]]+1)</f>
        <v>-3</v>
      </c>
      <c r="AA25" s="5">
        <f>Table1[[#This Row],[running ttl ppg]]^2.37/(Table1[[#This Row],[running ttl ppg]]^2.37+Table1[[#This Row],[running ttl ppga]]^2.37)</f>
        <v>0.6208038030652071</v>
      </c>
      <c r="AB25" s="5">
        <f>Table1[[#This Row],[pyth ratio]]+Table1[[#This Row],[win/loss ratio]]</f>
        <v>1.3708038030652072</v>
      </c>
    </row>
    <row r="26" spans="1:28" x14ac:dyDescent="0.25">
      <c r="A26" s="1">
        <v>2584</v>
      </c>
      <c r="B26" s="7">
        <f t="shared" si="3"/>
        <v>9</v>
      </c>
      <c r="C26" s="5">
        <v>2016</v>
      </c>
      <c r="D26" s="5">
        <v>9</v>
      </c>
      <c r="E26" t="s">
        <v>42</v>
      </c>
      <c r="F26" t="s">
        <v>68</v>
      </c>
      <c r="G26" s="5">
        <v>0</v>
      </c>
      <c r="H26">
        <v>16</v>
      </c>
      <c r="I26">
        <v>17</v>
      </c>
      <c r="J26">
        <v>-1</v>
      </c>
      <c r="K26">
        <f>IF(Table1[[#This Row],[net]]&gt;0,1,0)</f>
        <v>0</v>
      </c>
      <c r="L26">
        <v>-9.5</v>
      </c>
      <c r="M26">
        <f>IF(Table1[[#This Row],[team]]=E25,SUM(Table1[[#This Row],[win/loss]],M25),Table1[[#This Row],[win/loss]])</f>
        <v>6</v>
      </c>
      <c r="N26">
        <f>IF(Table1[[#This Row],[team]]=E25,SUM(Table1[[#This Row],[win/loss]],M25),Table1[[#This Row],[win/loss]])/B26</f>
        <v>0.66666666666666663</v>
      </c>
      <c r="O26">
        <f t="shared" si="0"/>
        <v>-10.5</v>
      </c>
      <c r="P26">
        <f>IF(Table1[[#This Row],[difference]]&gt;0,SQRT(Table1[[#This Row],[difference]]),-SQRT(ABS(Table1[[#This Row],[difference]])))</f>
        <v>-3.2403703492039302</v>
      </c>
      <c r="Q26">
        <f>IF(Table1[[#This Row],[line]]&gt;0,SQRT(Table1[[#This Row],[line]]),-SQRT(ABS(Table1[[#This Row],[line]])))</f>
        <v>-3.082207001484488</v>
      </c>
      <c r="R26">
        <f>Table1[[#This Row],[difference]]-Table1[[#This Row],[sqrt(line)]]</f>
        <v>-7.4177929985155124</v>
      </c>
      <c r="S26">
        <f>IF(Table1[[#This Row],[difference]]&gt;0,1,-1)</f>
        <v>-1</v>
      </c>
      <c r="T26">
        <f>IF(Table1[[#This Row],[team]]=E25,SUM(H26,T25),Table1[[#This Row],[ppg]])</f>
        <v>229</v>
      </c>
      <c r="U26">
        <f>IF(Table1[[#This Row],[team]]=E25,SUM(I26,U25),Table1[[#This Row],[ppga]])</f>
        <v>190</v>
      </c>
      <c r="V26">
        <f>IF(Table1[[#This Row],[team]]=E25,SUM(Table1[[#This Row],[difference]],V25),Table1[[#This Row],[difference]])</f>
        <v>8</v>
      </c>
      <c r="W26">
        <f>IF(Table1[[#This Row],[team]]=E25,SUM(Table1[[#This Row],[sqrt(dif)]],W25),Table1[[#This Row],[sqrt(dif)]])</f>
        <v>0.16003353855317037</v>
      </c>
      <c r="X26">
        <f>IF(Table1[[#This Row],[team]]=E25,SUM(Table1[[#This Row],[f1]],X25),Table1[[#This Row],[f1]])</f>
        <v>18.452883731887265</v>
      </c>
      <c r="Y26">
        <f>IF(Table1[[#This Row],[ATS]]=S25,SUM(Table1[[#This Row],[ATS]],Y25),Table1[[#This Row],[ATS]])</f>
        <v>-5</v>
      </c>
      <c r="Z26">
        <f>IF(Table1[[#This Row],[ATS]]&gt;0,Table1[[#This Row],[ATS streak (not real)]]-1,Table1[[#This Row],[ATS streak (not real)]]+1)</f>
        <v>-4</v>
      </c>
      <c r="AA26" s="5">
        <f>Table1[[#This Row],[running ttl ppg]]^2.37/(Table1[[#This Row],[running ttl ppg]]^2.37+Table1[[#This Row],[running ttl ppga]]^2.37)</f>
        <v>0.60884840047244337</v>
      </c>
      <c r="AB26" s="5">
        <f>Table1[[#This Row],[pyth ratio]]+Table1[[#This Row],[win/loss ratio]]</f>
        <v>1.27551506713911</v>
      </c>
    </row>
    <row r="27" spans="1:28" x14ac:dyDescent="0.25">
      <c r="A27" s="1">
        <v>2585</v>
      </c>
      <c r="B27" s="7">
        <f t="shared" si="3"/>
        <v>10</v>
      </c>
      <c r="C27" s="5">
        <v>2016</v>
      </c>
      <c r="D27" s="5">
        <v>11</v>
      </c>
      <c r="E27" t="s">
        <v>42</v>
      </c>
      <c r="F27" t="s">
        <v>54</v>
      </c>
      <c r="G27" s="5">
        <v>1</v>
      </c>
      <c r="H27">
        <v>21</v>
      </c>
      <c r="I27">
        <v>24</v>
      </c>
      <c r="J27">
        <v>-3</v>
      </c>
      <c r="K27">
        <f>IF(Table1[[#This Row],[net]]&gt;0,1,0)</f>
        <v>0</v>
      </c>
      <c r="L27">
        <v>-3.5</v>
      </c>
      <c r="M27">
        <f>IF(Table1[[#This Row],[team]]=E26,SUM(Table1[[#This Row],[win/loss]],M26),Table1[[#This Row],[win/loss]])</f>
        <v>6</v>
      </c>
      <c r="N27">
        <f>IF(Table1[[#This Row],[team]]=E26,SUM(Table1[[#This Row],[win/loss]],M26),Table1[[#This Row],[win/loss]])/B27</f>
        <v>0.6</v>
      </c>
      <c r="O27">
        <f t="shared" si="0"/>
        <v>-6.5</v>
      </c>
      <c r="P27">
        <f>IF(Table1[[#This Row],[difference]]&gt;0,SQRT(Table1[[#This Row],[difference]]),-SQRT(ABS(Table1[[#This Row],[difference]])))</f>
        <v>-2.5495097567963922</v>
      </c>
      <c r="Q27">
        <f>IF(Table1[[#This Row],[line]]&gt;0,SQRT(Table1[[#This Row],[line]]),-SQRT(ABS(Table1[[#This Row],[line]])))</f>
        <v>-1.8708286933869707</v>
      </c>
      <c r="R27">
        <f>Table1[[#This Row],[difference]]-Table1[[#This Row],[sqrt(line)]]</f>
        <v>-4.6291713066130296</v>
      </c>
      <c r="S27">
        <f>IF(Table1[[#This Row],[difference]]&gt;0,1,-1)</f>
        <v>-1</v>
      </c>
      <c r="T27">
        <f>IF(Table1[[#This Row],[team]]=E26,SUM(H27,T26),Table1[[#This Row],[ppg]])</f>
        <v>250</v>
      </c>
      <c r="U27">
        <f>IF(Table1[[#This Row],[team]]=E26,SUM(I27,U26),Table1[[#This Row],[ppga]])</f>
        <v>214</v>
      </c>
      <c r="V27">
        <f>IF(Table1[[#This Row],[team]]=E26,SUM(Table1[[#This Row],[difference]],V26),Table1[[#This Row],[difference]])</f>
        <v>1.5</v>
      </c>
      <c r="W27">
        <f>IF(Table1[[#This Row],[team]]=E26,SUM(Table1[[#This Row],[sqrt(dif)]],W26),Table1[[#This Row],[sqrt(dif)]])</f>
        <v>-2.3894762182432219</v>
      </c>
      <c r="X27">
        <f>IF(Table1[[#This Row],[team]]=E26,SUM(Table1[[#This Row],[f1]],X26),Table1[[#This Row],[f1]])</f>
        <v>13.823712425274236</v>
      </c>
      <c r="Y27">
        <f>IF(Table1[[#This Row],[ATS]]=S26,SUM(Table1[[#This Row],[ATS]],Y26),Table1[[#This Row],[ATS]])</f>
        <v>-6</v>
      </c>
      <c r="Z27">
        <f>IF(Table1[[#This Row],[ATS]]&gt;0,Table1[[#This Row],[ATS streak (not real)]]-1,Table1[[#This Row],[ATS streak (not real)]]+1)</f>
        <v>-5</v>
      </c>
      <c r="AA27" s="5">
        <f>Table1[[#This Row],[running ttl ppg]]^2.37/(Table1[[#This Row],[running ttl ppg]]^2.37+Table1[[#This Row],[running ttl ppga]]^2.37)</f>
        <v>0.59109628729471397</v>
      </c>
      <c r="AB27" s="5">
        <f>Table1[[#This Row],[pyth ratio]]+Table1[[#This Row],[win/loss ratio]]</f>
        <v>1.191096287294714</v>
      </c>
    </row>
    <row r="28" spans="1:28" x14ac:dyDescent="0.25">
      <c r="A28" s="1">
        <v>2586</v>
      </c>
      <c r="B28" s="7">
        <f t="shared" si="3"/>
        <v>11</v>
      </c>
      <c r="C28" s="5">
        <v>2016</v>
      </c>
      <c r="D28" s="5">
        <v>12</v>
      </c>
      <c r="E28" t="s">
        <v>42</v>
      </c>
      <c r="F28" t="s">
        <v>60</v>
      </c>
      <c r="G28" s="5">
        <v>1</v>
      </c>
      <c r="H28">
        <v>10</v>
      </c>
      <c r="I28">
        <v>20</v>
      </c>
      <c r="J28">
        <v>-10</v>
      </c>
      <c r="K28">
        <f>IF(Table1[[#This Row],[net]]&gt;0,1,0)</f>
        <v>0</v>
      </c>
      <c r="L28">
        <v>-2</v>
      </c>
      <c r="M28">
        <f>IF(Table1[[#This Row],[team]]=E27,SUM(Table1[[#This Row],[win/loss]],M27),Table1[[#This Row],[win/loss]])</f>
        <v>6</v>
      </c>
      <c r="N28">
        <f>IF(Table1[[#This Row],[team]]=E27,SUM(Table1[[#This Row],[win/loss]],M27),Table1[[#This Row],[win/loss]])/B28</f>
        <v>0.54545454545454541</v>
      </c>
      <c r="O28">
        <f t="shared" si="0"/>
        <v>-12</v>
      </c>
      <c r="P28">
        <f>IF(Table1[[#This Row],[difference]]&gt;0,SQRT(Table1[[#This Row],[difference]]),-SQRT(ABS(Table1[[#This Row],[difference]])))</f>
        <v>-3.4641016151377544</v>
      </c>
      <c r="Q28">
        <f>IF(Table1[[#This Row],[line]]&gt;0,SQRT(Table1[[#This Row],[line]]),-SQRT(ABS(Table1[[#This Row],[line]])))</f>
        <v>-1.4142135623730951</v>
      </c>
      <c r="R28">
        <f>Table1[[#This Row],[difference]]-Table1[[#This Row],[sqrt(line)]]</f>
        <v>-10.585786437626904</v>
      </c>
      <c r="S28">
        <f>IF(Table1[[#This Row],[difference]]&gt;0,1,-1)</f>
        <v>-1</v>
      </c>
      <c r="T28">
        <f>IF(Table1[[#This Row],[team]]=E27,SUM(H28,T27),Table1[[#This Row],[ppg]])</f>
        <v>260</v>
      </c>
      <c r="U28">
        <f>IF(Table1[[#This Row],[team]]=E27,SUM(I28,U27),Table1[[#This Row],[ppga]])</f>
        <v>234</v>
      </c>
      <c r="V28">
        <f>IF(Table1[[#This Row],[team]]=E27,SUM(Table1[[#This Row],[difference]],V27),Table1[[#This Row],[difference]])</f>
        <v>-10.5</v>
      </c>
      <c r="W28">
        <f>IF(Table1[[#This Row],[team]]=E27,SUM(Table1[[#This Row],[sqrt(dif)]],W27),Table1[[#This Row],[sqrt(dif)]])</f>
        <v>-5.8535778333809763</v>
      </c>
      <c r="X28">
        <f>IF(Table1[[#This Row],[team]]=E27,SUM(Table1[[#This Row],[f1]],X27),Table1[[#This Row],[f1]])</f>
        <v>3.2379259876473316</v>
      </c>
      <c r="Y28">
        <f>IF(Table1[[#This Row],[ATS]]=S27,SUM(Table1[[#This Row],[ATS]],Y27),Table1[[#This Row],[ATS]])</f>
        <v>-7</v>
      </c>
      <c r="Z28">
        <f>IF(Table1[[#This Row],[ATS]]&gt;0,Table1[[#This Row],[ATS streak (not real)]]-1,Table1[[#This Row],[ATS streak (not real)]]+1)</f>
        <v>-6</v>
      </c>
      <c r="AA28" s="5">
        <f>Table1[[#This Row],[running ttl ppg]]^2.37/(Table1[[#This Row],[running ttl ppg]]^2.37+Table1[[#This Row],[running ttl ppga]]^2.37)</f>
        <v>0.56210374775620375</v>
      </c>
      <c r="AB28" s="5">
        <f>Table1[[#This Row],[pyth ratio]]+Table1[[#This Row],[win/loss ratio]]</f>
        <v>1.1075582932107491</v>
      </c>
    </row>
    <row r="29" spans="1:28" x14ac:dyDescent="0.25">
      <c r="A29" s="1">
        <v>2587</v>
      </c>
      <c r="B29" s="7">
        <f t="shared" si="3"/>
        <v>12</v>
      </c>
      <c r="C29" s="5">
        <v>2016</v>
      </c>
      <c r="D29" s="5">
        <v>13</v>
      </c>
      <c r="E29" t="s">
        <v>42</v>
      </c>
      <c r="F29" t="s">
        <v>70</v>
      </c>
      <c r="G29" s="5">
        <v>0</v>
      </c>
      <c r="H29">
        <v>19</v>
      </c>
      <c r="I29">
        <v>23</v>
      </c>
      <c r="J29">
        <v>-4</v>
      </c>
      <c r="K29">
        <f>IF(Table1[[#This Row],[net]]&gt;0,1,0)</f>
        <v>0</v>
      </c>
      <c r="L29">
        <v>1</v>
      </c>
      <c r="M29">
        <f>IF(Table1[[#This Row],[team]]=E28,SUM(Table1[[#This Row],[win/loss]],M28),Table1[[#This Row],[win/loss]])</f>
        <v>6</v>
      </c>
      <c r="N29">
        <f>IF(Table1[[#This Row],[team]]=E28,SUM(Table1[[#This Row],[win/loss]],M28),Table1[[#This Row],[win/loss]])/B29</f>
        <v>0.5</v>
      </c>
      <c r="O29">
        <f t="shared" si="0"/>
        <v>-3</v>
      </c>
      <c r="P29">
        <f>IF(Table1[[#This Row],[difference]]&gt;0,SQRT(Table1[[#This Row],[difference]]),-SQRT(ABS(Table1[[#This Row],[difference]])))</f>
        <v>-1.7320508075688772</v>
      </c>
      <c r="Q29">
        <f>IF(Table1[[#This Row],[line]]&gt;0,SQRT(Table1[[#This Row],[line]]),-SQRT(ABS(Table1[[#This Row],[line]])))</f>
        <v>1</v>
      </c>
      <c r="R29">
        <f>Table1[[#This Row],[difference]]-Table1[[#This Row],[sqrt(line)]]</f>
        <v>-4</v>
      </c>
      <c r="S29">
        <f>IF(Table1[[#This Row],[difference]]&gt;0,1,-1)</f>
        <v>-1</v>
      </c>
      <c r="T29">
        <f>IF(Table1[[#This Row],[team]]=E28,SUM(H29,T28),Table1[[#This Row],[ppg]])</f>
        <v>279</v>
      </c>
      <c r="U29">
        <f>IF(Table1[[#This Row],[team]]=E28,SUM(I29,U28),Table1[[#This Row],[ppga]])</f>
        <v>257</v>
      </c>
      <c r="V29">
        <f>IF(Table1[[#This Row],[team]]=E28,SUM(Table1[[#This Row],[difference]],V28),Table1[[#This Row],[difference]])</f>
        <v>-13.5</v>
      </c>
      <c r="W29">
        <f>IF(Table1[[#This Row],[team]]=E28,SUM(Table1[[#This Row],[sqrt(dif)]],W28),Table1[[#This Row],[sqrt(dif)]])</f>
        <v>-7.585628640949853</v>
      </c>
      <c r="X29">
        <f>IF(Table1[[#This Row],[team]]=E28,SUM(Table1[[#This Row],[f1]],X28),Table1[[#This Row],[f1]])</f>
        <v>-0.76207401235266836</v>
      </c>
      <c r="Y29">
        <f>IF(Table1[[#This Row],[ATS]]=S28,SUM(Table1[[#This Row],[ATS]],Y28),Table1[[#This Row],[ATS]])</f>
        <v>-8</v>
      </c>
      <c r="Z29">
        <f>IF(Table1[[#This Row],[ATS]]&gt;0,Table1[[#This Row],[ATS streak (not real)]]-1,Table1[[#This Row],[ATS streak (not real)]]+1)</f>
        <v>-7</v>
      </c>
      <c r="AA29" s="5">
        <f>Table1[[#This Row],[running ttl ppg]]^2.37/(Table1[[#This Row],[running ttl ppg]]^2.37+Table1[[#This Row],[running ttl ppga]]^2.37)</f>
        <v>0.54851230678978868</v>
      </c>
      <c r="AB29" s="5">
        <f>Table1[[#This Row],[pyth ratio]]+Table1[[#This Row],[win/loss ratio]]</f>
        <v>1.0485123067897888</v>
      </c>
    </row>
    <row r="30" spans="1:28" x14ac:dyDescent="0.25">
      <c r="A30" s="1">
        <v>2588</v>
      </c>
      <c r="B30" s="7">
        <f t="shared" si="3"/>
        <v>13</v>
      </c>
      <c r="C30" s="5">
        <v>2016</v>
      </c>
      <c r="D30" s="5">
        <v>14</v>
      </c>
      <c r="E30" t="s">
        <v>42</v>
      </c>
      <c r="F30" t="s">
        <v>45</v>
      </c>
      <c r="G30" s="5">
        <v>0</v>
      </c>
      <c r="H30">
        <v>0</v>
      </c>
      <c r="I30">
        <v>38</v>
      </c>
      <c r="J30">
        <v>-38</v>
      </c>
      <c r="K30">
        <f>IF(Table1[[#This Row],[net]]&gt;0,1,0)</f>
        <v>0</v>
      </c>
      <c r="L30">
        <v>8.5</v>
      </c>
      <c r="M30">
        <f>IF(Table1[[#This Row],[team]]=E29,SUM(Table1[[#This Row],[win/loss]],M29),Table1[[#This Row],[win/loss]])</f>
        <v>6</v>
      </c>
      <c r="N30">
        <f>IF(Table1[[#This Row],[team]]=E29,SUM(Table1[[#This Row],[win/loss]],M29),Table1[[#This Row],[win/loss]])/B30</f>
        <v>0.46153846153846156</v>
      </c>
      <c r="O30">
        <f t="shared" si="0"/>
        <v>-29.5</v>
      </c>
      <c r="P30">
        <f>IF(Table1[[#This Row],[difference]]&gt;0,SQRT(Table1[[#This Row],[difference]]),-SQRT(ABS(Table1[[#This Row],[difference]])))</f>
        <v>-5.4313902456001077</v>
      </c>
      <c r="Q30">
        <f>IF(Table1[[#This Row],[line]]&gt;0,SQRT(Table1[[#This Row],[line]]),-SQRT(ABS(Table1[[#This Row],[line]])))</f>
        <v>2.9154759474226504</v>
      </c>
      <c r="R30">
        <f>Table1[[#This Row],[difference]]-Table1[[#This Row],[sqrt(line)]]</f>
        <v>-32.415475947422649</v>
      </c>
      <c r="S30">
        <f>IF(Table1[[#This Row],[difference]]&gt;0,1,-1)</f>
        <v>-1</v>
      </c>
      <c r="T30">
        <f>IF(Table1[[#This Row],[team]]=E29,SUM(H30,T29),Table1[[#This Row],[ppg]])</f>
        <v>279</v>
      </c>
      <c r="U30">
        <f>IF(Table1[[#This Row],[team]]=E29,SUM(I30,U29),Table1[[#This Row],[ppga]])</f>
        <v>295</v>
      </c>
      <c r="V30">
        <f>IF(Table1[[#This Row],[team]]=E29,SUM(Table1[[#This Row],[difference]],V29),Table1[[#This Row],[difference]])</f>
        <v>-43</v>
      </c>
      <c r="W30">
        <f>IF(Table1[[#This Row],[team]]=E29,SUM(Table1[[#This Row],[sqrt(dif)]],W29),Table1[[#This Row],[sqrt(dif)]])</f>
        <v>-13.017018886549961</v>
      </c>
      <c r="X30">
        <f>IF(Table1[[#This Row],[team]]=E29,SUM(Table1[[#This Row],[f1]],X29),Table1[[#This Row],[f1]])</f>
        <v>-33.17754995977532</v>
      </c>
      <c r="Y30">
        <f>IF(Table1[[#This Row],[ATS]]=S29,SUM(Table1[[#This Row],[ATS]],Y29),Table1[[#This Row],[ATS]])</f>
        <v>-9</v>
      </c>
      <c r="Z30">
        <f>IF(Table1[[#This Row],[ATS]]&gt;0,Table1[[#This Row],[ATS streak (not real)]]-1,Table1[[#This Row],[ATS streak (not real)]]+1)</f>
        <v>-8</v>
      </c>
      <c r="AA30" s="5">
        <f>Table1[[#This Row],[running ttl ppg]]^2.37/(Table1[[#This Row],[running ttl ppg]]^2.37+Table1[[#This Row],[running ttl ppga]]^2.37)</f>
        <v>0.46700808834379171</v>
      </c>
      <c r="AB30" s="5">
        <f>Table1[[#This Row],[pyth ratio]]+Table1[[#This Row],[win/loss ratio]]</f>
        <v>0.92854654988225327</v>
      </c>
    </row>
    <row r="31" spans="1:28" x14ac:dyDescent="0.25">
      <c r="A31" s="1">
        <v>2589</v>
      </c>
      <c r="B31" s="7">
        <f t="shared" si="3"/>
        <v>14</v>
      </c>
      <c r="C31" s="5">
        <v>2016</v>
      </c>
      <c r="D31" s="5">
        <v>15</v>
      </c>
      <c r="E31" t="s">
        <v>42</v>
      </c>
      <c r="F31" t="s">
        <v>55</v>
      </c>
      <c r="G31" s="5">
        <v>0</v>
      </c>
      <c r="H31">
        <v>23</v>
      </c>
      <c r="I31">
        <v>17</v>
      </c>
      <c r="J31">
        <v>6</v>
      </c>
      <c r="K31">
        <f>IF(Table1[[#This Row],[net]]&gt;0,1,0)</f>
        <v>1</v>
      </c>
      <c r="L31">
        <v>2</v>
      </c>
      <c r="M31">
        <f>IF(Table1[[#This Row],[team]]=E30,SUM(Table1[[#This Row],[win/loss]],M30),Table1[[#This Row],[win/loss]])</f>
        <v>7</v>
      </c>
      <c r="N31">
        <f>IF(Table1[[#This Row],[team]]=E30,SUM(Table1[[#This Row],[win/loss]],M30),Table1[[#This Row],[win/loss]])/B31</f>
        <v>0.5</v>
      </c>
      <c r="O31">
        <f t="shared" si="0"/>
        <v>8</v>
      </c>
      <c r="P31">
        <f>IF(Table1[[#This Row],[difference]]&gt;0,SQRT(Table1[[#This Row],[difference]]),-SQRT(ABS(Table1[[#This Row],[difference]])))</f>
        <v>2.8284271247461903</v>
      </c>
      <c r="Q31">
        <f>IF(Table1[[#This Row],[line]]&gt;0,SQRT(Table1[[#This Row],[line]]),-SQRT(ABS(Table1[[#This Row],[line]])))</f>
        <v>1.4142135623730951</v>
      </c>
      <c r="R31">
        <f>Table1[[#This Row],[difference]]-Table1[[#This Row],[sqrt(line)]]</f>
        <v>6.5857864376269051</v>
      </c>
      <c r="S31">
        <f>IF(Table1[[#This Row],[difference]]&gt;0,1,-1)</f>
        <v>1</v>
      </c>
      <c r="T31">
        <f>IF(Table1[[#This Row],[team]]=E30,SUM(H31,T30),Table1[[#This Row],[ppg]])</f>
        <v>302</v>
      </c>
      <c r="U31">
        <f>IF(Table1[[#This Row],[team]]=E30,SUM(I31,U30),Table1[[#This Row],[ppga]])</f>
        <v>312</v>
      </c>
      <c r="V31">
        <f>IF(Table1[[#This Row],[team]]=E30,SUM(Table1[[#This Row],[difference]],V30),Table1[[#This Row],[difference]])</f>
        <v>-35</v>
      </c>
      <c r="W31">
        <f>IF(Table1[[#This Row],[team]]=E30,SUM(Table1[[#This Row],[sqrt(dif)]],W30),Table1[[#This Row],[sqrt(dif)]])</f>
        <v>-10.188591761803771</v>
      </c>
      <c r="X31">
        <f>IF(Table1[[#This Row],[team]]=E30,SUM(Table1[[#This Row],[f1]],X30),Table1[[#This Row],[f1]])</f>
        <v>-26.591763522148415</v>
      </c>
      <c r="Y31">
        <f>IF(Table1[[#This Row],[ATS]]=S30,SUM(Table1[[#This Row],[ATS]],Y30),Table1[[#This Row],[ATS]])</f>
        <v>1</v>
      </c>
      <c r="Z31">
        <f>IF(Table1[[#This Row],[ATS]]&gt;0,Table1[[#This Row],[ATS streak (not real)]]-1,Table1[[#This Row],[ATS streak (not real)]]+1)</f>
        <v>0</v>
      </c>
      <c r="AA31" s="5">
        <f>Table1[[#This Row],[running ttl ppg]]^2.37/(Table1[[#This Row],[running ttl ppg]]^2.37+Table1[[#This Row],[running ttl ppga]]^2.37)</f>
        <v>0.48070820077323162</v>
      </c>
      <c r="AB31" s="5">
        <f>Table1[[#This Row],[pyth ratio]]+Table1[[#This Row],[win/loss ratio]]</f>
        <v>0.98070820077323162</v>
      </c>
    </row>
    <row r="32" spans="1:28" x14ac:dyDescent="0.25">
      <c r="A32" s="1">
        <v>2590</v>
      </c>
      <c r="B32" s="7">
        <f t="shared" si="3"/>
        <v>15</v>
      </c>
      <c r="C32" s="5">
        <v>2016</v>
      </c>
      <c r="D32" s="5">
        <v>16</v>
      </c>
      <c r="E32" t="s">
        <v>42</v>
      </c>
      <c r="F32" t="s">
        <v>45</v>
      </c>
      <c r="G32" s="5">
        <v>1</v>
      </c>
      <c r="H32">
        <v>20</v>
      </c>
      <c r="I32">
        <v>13</v>
      </c>
      <c r="J32">
        <v>7</v>
      </c>
      <c r="K32">
        <f>IF(Table1[[#This Row],[net]]&gt;0,1,0)</f>
        <v>1</v>
      </c>
      <c r="L32">
        <v>7</v>
      </c>
      <c r="M32">
        <f>IF(Table1[[#This Row],[team]]=E31,SUM(Table1[[#This Row],[win/loss]],M31),Table1[[#This Row],[win/loss]])</f>
        <v>8</v>
      </c>
      <c r="N32">
        <f>IF(Table1[[#This Row],[team]]=E31,SUM(Table1[[#This Row],[win/loss]],M31),Table1[[#This Row],[win/loss]])/B32</f>
        <v>0.53333333333333333</v>
      </c>
      <c r="O32">
        <f t="shared" si="0"/>
        <v>14</v>
      </c>
      <c r="P32">
        <f>IF(Table1[[#This Row],[difference]]&gt;0,SQRT(Table1[[#This Row],[difference]]),-SQRT(ABS(Table1[[#This Row],[difference]])))</f>
        <v>3.7416573867739413</v>
      </c>
      <c r="Q32">
        <f>IF(Table1[[#This Row],[line]]&gt;0,SQRT(Table1[[#This Row],[line]]),-SQRT(ABS(Table1[[#This Row],[line]])))</f>
        <v>2.6457513110645907</v>
      </c>
      <c r="R32">
        <f>Table1[[#This Row],[difference]]-Table1[[#This Row],[sqrt(line)]]</f>
        <v>11.35424868893541</v>
      </c>
      <c r="S32">
        <f>IF(Table1[[#This Row],[difference]]&gt;0,1,-1)</f>
        <v>1</v>
      </c>
      <c r="T32">
        <f>IF(Table1[[#This Row],[team]]=E31,SUM(H32,T31),Table1[[#This Row],[ppg]])</f>
        <v>322</v>
      </c>
      <c r="U32">
        <f>IF(Table1[[#This Row],[team]]=E31,SUM(I32,U31),Table1[[#This Row],[ppga]])</f>
        <v>325</v>
      </c>
      <c r="V32">
        <f>IF(Table1[[#This Row],[team]]=E31,SUM(Table1[[#This Row],[difference]],V31),Table1[[#This Row],[difference]])</f>
        <v>-21</v>
      </c>
      <c r="W32">
        <f>IF(Table1[[#This Row],[team]]=E31,SUM(Table1[[#This Row],[sqrt(dif)]],W31),Table1[[#This Row],[sqrt(dif)]])</f>
        <v>-6.44693437502983</v>
      </c>
      <c r="X32">
        <f>IF(Table1[[#This Row],[team]]=E31,SUM(Table1[[#This Row],[f1]],X31),Table1[[#This Row],[f1]])</f>
        <v>-15.237514833213005</v>
      </c>
      <c r="Y32">
        <f>IF(Table1[[#This Row],[ATS]]=S31,SUM(Table1[[#This Row],[ATS]],Y31),Table1[[#This Row],[ATS]])</f>
        <v>2</v>
      </c>
      <c r="Z32">
        <f>IF(Table1[[#This Row],[ATS]]&gt;0,Table1[[#This Row],[ATS streak (not real)]]-1,Table1[[#This Row],[ATS streak (not real)]]+1)</f>
        <v>1</v>
      </c>
      <c r="AA32" s="5">
        <f>Table1[[#This Row],[running ttl ppg]]^2.37/(Table1[[#This Row],[running ttl ppg]]^2.37+Table1[[#This Row],[running ttl ppga]]^2.37)</f>
        <v>0.49450559137818173</v>
      </c>
      <c r="AB32" s="5">
        <f>Table1[[#This Row],[pyth ratio]]+Table1[[#This Row],[win/loss ratio]]</f>
        <v>1.0278389247115149</v>
      </c>
    </row>
    <row r="33" spans="1:28" x14ac:dyDescent="0.25">
      <c r="A33" s="1">
        <v>2591</v>
      </c>
      <c r="B33" s="7">
        <f t="shared" si="3"/>
        <v>16</v>
      </c>
      <c r="C33" s="5">
        <v>2016</v>
      </c>
      <c r="D33" s="5">
        <v>17</v>
      </c>
      <c r="E33" t="s">
        <v>42</v>
      </c>
      <c r="F33" t="s">
        <v>64</v>
      </c>
      <c r="G33" s="5">
        <v>1</v>
      </c>
      <c r="H33">
        <v>17</v>
      </c>
      <c r="I33">
        <v>20</v>
      </c>
      <c r="J33">
        <v>-3</v>
      </c>
      <c r="K33">
        <f>IF(Table1[[#This Row],[net]]&gt;0,1,0)</f>
        <v>0</v>
      </c>
      <c r="L33">
        <v>-5.5</v>
      </c>
      <c r="M33">
        <f>IF(Table1[[#This Row],[team]]=E32,SUM(Table1[[#This Row],[win/loss]],M32),Table1[[#This Row],[win/loss]])</f>
        <v>8</v>
      </c>
      <c r="N33">
        <f>IF(Table1[[#This Row],[team]]=E32,SUM(Table1[[#This Row],[win/loss]],M32),Table1[[#This Row],[win/loss]])/B33</f>
        <v>0.5</v>
      </c>
      <c r="O33">
        <f t="shared" si="0"/>
        <v>-8.5</v>
      </c>
      <c r="P33">
        <f>IF(Table1[[#This Row],[difference]]&gt;0,SQRT(Table1[[#This Row],[difference]]),-SQRT(ABS(Table1[[#This Row],[difference]])))</f>
        <v>-2.9154759474226504</v>
      </c>
      <c r="Q33">
        <f>IF(Table1[[#This Row],[line]]&gt;0,SQRT(Table1[[#This Row],[line]]),-SQRT(ABS(Table1[[#This Row],[line]])))</f>
        <v>-2.3452078799117149</v>
      </c>
      <c r="R33">
        <f>Table1[[#This Row],[difference]]-Table1[[#This Row],[sqrt(line)]]</f>
        <v>-6.1547921200882847</v>
      </c>
      <c r="S33">
        <f>IF(Table1[[#This Row],[difference]]&gt;0,1,-1)</f>
        <v>-1</v>
      </c>
      <c r="T33">
        <f>IF(Table1[[#This Row],[team]]=E32,SUM(H33,T32),Table1[[#This Row],[ppg]])</f>
        <v>339</v>
      </c>
      <c r="U33">
        <f>IF(Table1[[#This Row],[team]]=E32,SUM(I33,U32),Table1[[#This Row],[ppga]])</f>
        <v>345</v>
      </c>
      <c r="V33">
        <f>IF(Table1[[#This Row],[team]]=E32,SUM(Table1[[#This Row],[difference]],V32),Table1[[#This Row],[difference]])</f>
        <v>-29.5</v>
      </c>
      <c r="W33">
        <f>IF(Table1[[#This Row],[team]]=E32,SUM(Table1[[#This Row],[sqrt(dif)]],W32),Table1[[#This Row],[sqrt(dif)]])</f>
        <v>-9.3624103224524795</v>
      </c>
      <c r="X33">
        <f>IF(Table1[[#This Row],[team]]=E32,SUM(Table1[[#This Row],[f1]],X32),Table1[[#This Row],[f1]])</f>
        <v>-21.39230695330129</v>
      </c>
      <c r="Y33">
        <f>IF(Table1[[#This Row],[ATS]]=S32,SUM(Table1[[#This Row],[ATS]],Y32),Table1[[#This Row],[ATS]])</f>
        <v>-1</v>
      </c>
      <c r="Z33">
        <f>IF(Table1[[#This Row],[ATS]]&gt;0,Table1[[#This Row],[ATS streak (not real)]]-1,Table1[[#This Row],[ATS streak (not real)]]+1)</f>
        <v>0</v>
      </c>
      <c r="AA33" s="5">
        <f>Table1[[#This Row],[running ttl ppg]]^2.37/(Table1[[#This Row],[running ttl ppg]]^2.37+Table1[[#This Row],[running ttl ppga]]^2.37)</f>
        <v>0.48960649393095673</v>
      </c>
      <c r="AB33" s="5">
        <f>Table1[[#This Row],[pyth ratio]]+Table1[[#This Row],[win/loss ratio]]</f>
        <v>0.98960649393095679</v>
      </c>
    </row>
    <row r="34" spans="1:28" x14ac:dyDescent="0.25">
      <c r="A34" s="1">
        <v>2592</v>
      </c>
      <c r="B34" s="7">
        <f t="shared" si="3"/>
        <v>1</v>
      </c>
      <c r="C34" s="5">
        <v>2016</v>
      </c>
      <c r="D34" s="5">
        <v>1</v>
      </c>
      <c r="E34" t="s">
        <v>43</v>
      </c>
      <c r="F34" t="s">
        <v>50</v>
      </c>
      <c r="G34" s="5">
        <v>0</v>
      </c>
      <c r="H34">
        <v>13</v>
      </c>
      <c r="I34">
        <v>19</v>
      </c>
      <c r="J34">
        <v>-6</v>
      </c>
      <c r="K34">
        <f>IF(Table1[[#This Row],[net]]&gt;0,1,0)</f>
        <v>0</v>
      </c>
      <c r="L34">
        <v>4.5</v>
      </c>
      <c r="M34">
        <f>IF(Table1[[#This Row],[team]]=E33,SUM(Table1[[#This Row],[win/loss]],M33),Table1[[#This Row],[win/loss]])</f>
        <v>0</v>
      </c>
      <c r="N34">
        <f>IF(Table1[[#This Row],[team]]=E33,SUM(Table1[[#This Row],[win/loss]],M33),Table1[[#This Row],[win/loss]])/B34</f>
        <v>0</v>
      </c>
      <c r="O34">
        <f t="shared" ref="O34:O66" si="4">J34+L34</f>
        <v>-1.5</v>
      </c>
      <c r="P34">
        <f>IF(Table1[[#This Row],[difference]]&gt;0,SQRT(Table1[[#This Row],[difference]]),-SQRT(ABS(Table1[[#This Row],[difference]])))</f>
        <v>-1.2247448713915889</v>
      </c>
      <c r="Q34">
        <f>IF(Table1[[#This Row],[line]]&gt;0,SQRT(Table1[[#This Row],[line]]),-SQRT(ABS(Table1[[#This Row],[line]])))</f>
        <v>2.1213203435596424</v>
      </c>
      <c r="R34">
        <f>Table1[[#This Row],[difference]]-Table1[[#This Row],[sqrt(line)]]</f>
        <v>-3.6213203435596424</v>
      </c>
      <c r="S34">
        <f>IF(Table1[[#This Row],[difference]]&gt;0,1,-1)</f>
        <v>-1</v>
      </c>
      <c r="T34">
        <f>IF(Table1[[#This Row],[team]]=E33,SUM(H34,T33),Table1[[#This Row],[ppg]])</f>
        <v>13</v>
      </c>
      <c r="U34">
        <f>IF(Table1[[#This Row],[team]]=E33,SUM(I34,U33),Table1[[#This Row],[ppga]])</f>
        <v>19</v>
      </c>
      <c r="V34">
        <f>IF(Table1[[#This Row],[team]]=E33,SUM(Table1[[#This Row],[difference]],V33),Table1[[#This Row],[difference]])</f>
        <v>-1.5</v>
      </c>
      <c r="W34">
        <f>IF(Table1[[#This Row],[team]]=E33,SUM(Table1[[#This Row],[sqrt(dif)]],W33),Table1[[#This Row],[sqrt(dif)]])</f>
        <v>-1.2247448713915889</v>
      </c>
      <c r="X34">
        <f>IF(Table1[[#This Row],[team]]=E33,SUM(Table1[[#This Row],[f1]],X33),Table1[[#This Row],[f1]])</f>
        <v>-3.6213203435596424</v>
      </c>
      <c r="Y34">
        <f>IF(Table1[[#This Row],[ATS]]=S33,SUM(Table1[[#This Row],[ATS]],Y33),Table1[[#This Row],[ATS]])</f>
        <v>-2</v>
      </c>
      <c r="Z34">
        <f>IF(Table1[[#This Row],[ATS]]&gt;0,Table1[[#This Row],[ATS streak (not real)]]-1,Table1[[#This Row],[ATS streak (not real)]]+1)</f>
        <v>-1</v>
      </c>
      <c r="AA34" s="5">
        <f>Table1[[#This Row],[running ttl ppg]]^2.37/(Table1[[#This Row],[running ttl ppg]]^2.37+Table1[[#This Row],[running ttl ppga]]^2.37)</f>
        <v>0.2891757857627697</v>
      </c>
      <c r="AB34" s="5">
        <f>Table1[[#This Row],[pyth ratio]]+Table1[[#This Row],[win/loss ratio]]</f>
        <v>0.2891757857627697</v>
      </c>
    </row>
    <row r="35" spans="1:28" x14ac:dyDescent="0.25">
      <c r="A35" s="1">
        <v>2593</v>
      </c>
      <c r="B35" s="7">
        <f t="shared" si="3"/>
        <v>2</v>
      </c>
      <c r="C35" s="5">
        <v>2016</v>
      </c>
      <c r="D35" s="5">
        <v>2</v>
      </c>
      <c r="E35" t="s">
        <v>43</v>
      </c>
      <c r="F35" t="s">
        <v>65</v>
      </c>
      <c r="G35" s="5">
        <v>0</v>
      </c>
      <c r="H35">
        <v>33</v>
      </c>
      <c r="I35">
        <v>37</v>
      </c>
      <c r="J35">
        <v>-4</v>
      </c>
      <c r="K35">
        <f>IF(Table1[[#This Row],[net]]&gt;0,1,0)</f>
        <v>0</v>
      </c>
      <c r="L35">
        <v>-6</v>
      </c>
      <c r="M35">
        <f>IF(Table1[[#This Row],[team]]=E34,SUM(Table1[[#This Row],[win/loss]],M34),Table1[[#This Row],[win/loss]])</f>
        <v>0</v>
      </c>
      <c r="N35">
        <f>IF(Table1[[#This Row],[team]]=E34,SUM(Table1[[#This Row],[win/loss]],M34),Table1[[#This Row],[win/loss]])/B35</f>
        <v>0</v>
      </c>
      <c r="O35">
        <f t="shared" si="4"/>
        <v>-10</v>
      </c>
      <c r="P35">
        <f>IF(Table1[[#This Row],[difference]]&gt;0,SQRT(Table1[[#This Row],[difference]]),-SQRT(ABS(Table1[[#This Row],[difference]])))</f>
        <v>-3.1622776601683795</v>
      </c>
      <c r="Q35">
        <f>IF(Table1[[#This Row],[line]]&gt;0,SQRT(Table1[[#This Row],[line]]),-SQRT(ABS(Table1[[#This Row],[line]])))</f>
        <v>-2.4494897427831779</v>
      </c>
      <c r="R35">
        <f>Table1[[#This Row],[difference]]-Table1[[#This Row],[sqrt(line)]]</f>
        <v>-7.5505102572168221</v>
      </c>
      <c r="S35">
        <f>IF(Table1[[#This Row],[difference]]&gt;0,1,-1)</f>
        <v>-1</v>
      </c>
      <c r="T35">
        <f>IF(Table1[[#This Row],[team]]=E34,SUM(H35,T34),Table1[[#This Row],[ppg]])</f>
        <v>46</v>
      </c>
      <c r="U35">
        <f>IF(Table1[[#This Row],[team]]=E34,SUM(I35,U34),Table1[[#This Row],[ppga]])</f>
        <v>56</v>
      </c>
      <c r="V35">
        <f>IF(Table1[[#This Row],[team]]=E34,SUM(Table1[[#This Row],[difference]],V34),Table1[[#This Row],[difference]])</f>
        <v>-11.5</v>
      </c>
      <c r="W35">
        <f>IF(Table1[[#This Row],[team]]=E34,SUM(Table1[[#This Row],[sqrt(dif)]],W34),Table1[[#This Row],[sqrt(dif)]])</f>
        <v>-4.3870225315599685</v>
      </c>
      <c r="X35">
        <f>IF(Table1[[#This Row],[team]]=E34,SUM(Table1[[#This Row],[f1]],X34),Table1[[#This Row],[f1]])</f>
        <v>-11.171830600776465</v>
      </c>
      <c r="Y35">
        <f>IF(Table1[[#This Row],[ATS]]=S34,SUM(Table1[[#This Row],[ATS]],Y34),Table1[[#This Row],[ATS]])</f>
        <v>-3</v>
      </c>
      <c r="Z35">
        <f>IF(Table1[[#This Row],[ATS]]&gt;0,Table1[[#This Row],[ATS streak (not real)]]-1,Table1[[#This Row],[ATS streak (not real)]]+1)</f>
        <v>-2</v>
      </c>
      <c r="AA35" s="5">
        <f>Table1[[#This Row],[running ttl ppg]]^2.37/(Table1[[#This Row],[running ttl ppg]]^2.37+Table1[[#This Row],[running ttl ppga]]^2.37)</f>
        <v>0.38551524127651371</v>
      </c>
      <c r="AB35" s="5">
        <f>Table1[[#This Row],[pyth ratio]]+Table1[[#This Row],[win/loss ratio]]</f>
        <v>0.38551524127651371</v>
      </c>
    </row>
    <row r="36" spans="1:28" x14ac:dyDescent="0.25">
      <c r="A36" s="1">
        <v>2594</v>
      </c>
      <c r="B36" s="7">
        <f t="shared" si="3"/>
        <v>3</v>
      </c>
      <c r="C36" s="5">
        <v>2016</v>
      </c>
      <c r="D36" s="5">
        <v>3</v>
      </c>
      <c r="E36" t="s">
        <v>43</v>
      </c>
      <c r="F36" t="s">
        <v>47</v>
      </c>
      <c r="G36" s="5">
        <v>1</v>
      </c>
      <c r="H36">
        <v>24</v>
      </c>
      <c r="I36">
        <v>28</v>
      </c>
      <c r="J36">
        <v>-4</v>
      </c>
      <c r="K36">
        <f>IF(Table1[[#This Row],[net]]&gt;0,1,0)</f>
        <v>0</v>
      </c>
      <c r="L36">
        <v>-2</v>
      </c>
      <c r="M36">
        <f>IF(Table1[[#This Row],[team]]=E35,SUM(Table1[[#This Row],[win/loss]],M35),Table1[[#This Row],[win/loss]])</f>
        <v>0</v>
      </c>
      <c r="N36">
        <f>IF(Table1[[#This Row],[team]]=E35,SUM(Table1[[#This Row],[win/loss]],M35),Table1[[#This Row],[win/loss]])/B36</f>
        <v>0</v>
      </c>
      <c r="O36">
        <f t="shared" si="4"/>
        <v>-6</v>
      </c>
      <c r="P36">
        <f>IF(Table1[[#This Row],[difference]]&gt;0,SQRT(Table1[[#This Row],[difference]]),-SQRT(ABS(Table1[[#This Row],[difference]])))</f>
        <v>-2.4494897427831779</v>
      </c>
      <c r="Q36">
        <f>IF(Table1[[#This Row],[line]]&gt;0,SQRT(Table1[[#This Row],[line]]),-SQRT(ABS(Table1[[#This Row],[line]])))</f>
        <v>-1.4142135623730951</v>
      </c>
      <c r="R36">
        <f>Table1[[#This Row],[difference]]-Table1[[#This Row],[sqrt(line)]]</f>
        <v>-4.5857864376269051</v>
      </c>
      <c r="S36">
        <f>IF(Table1[[#This Row],[difference]]&gt;0,1,-1)</f>
        <v>-1</v>
      </c>
      <c r="T36">
        <f>IF(Table1[[#This Row],[team]]=E35,SUM(H36,T35),Table1[[#This Row],[ppg]])</f>
        <v>70</v>
      </c>
      <c r="U36">
        <f>IF(Table1[[#This Row],[team]]=E35,SUM(I36,U35),Table1[[#This Row],[ppga]])</f>
        <v>84</v>
      </c>
      <c r="V36">
        <f>IF(Table1[[#This Row],[team]]=E35,SUM(Table1[[#This Row],[difference]],V35),Table1[[#This Row],[difference]])</f>
        <v>-17.5</v>
      </c>
      <c r="W36">
        <f>IF(Table1[[#This Row],[team]]=E35,SUM(Table1[[#This Row],[sqrt(dif)]],W35),Table1[[#This Row],[sqrt(dif)]])</f>
        <v>-6.8365122743431463</v>
      </c>
      <c r="X36">
        <f>IF(Table1[[#This Row],[team]]=E35,SUM(Table1[[#This Row],[f1]],X35),Table1[[#This Row],[f1]])</f>
        <v>-15.757617038403371</v>
      </c>
      <c r="Y36">
        <f>IF(Table1[[#This Row],[ATS]]=S35,SUM(Table1[[#This Row],[ATS]],Y35),Table1[[#This Row],[ATS]])</f>
        <v>-4</v>
      </c>
      <c r="Z36">
        <f>IF(Table1[[#This Row],[ATS]]&gt;0,Table1[[#This Row],[ATS streak (not real)]]-1,Table1[[#This Row],[ATS streak (not real)]]+1)</f>
        <v>-3</v>
      </c>
      <c r="AA36" s="5">
        <f>Table1[[#This Row],[running ttl ppg]]^2.37/(Table1[[#This Row],[running ttl ppg]]^2.37+Table1[[#This Row],[running ttl ppga]]^2.37)</f>
        <v>0.39362448385534077</v>
      </c>
      <c r="AB36" s="5">
        <f>Table1[[#This Row],[pyth ratio]]+Table1[[#This Row],[win/loss ratio]]</f>
        <v>0.39362448385534077</v>
      </c>
    </row>
    <row r="37" spans="1:28" x14ac:dyDescent="0.25">
      <c r="A37" s="1">
        <v>2595</v>
      </c>
      <c r="B37" s="7">
        <f t="shared" si="3"/>
        <v>4</v>
      </c>
      <c r="C37" s="5">
        <v>2016</v>
      </c>
      <c r="D37" s="5">
        <v>4</v>
      </c>
      <c r="E37" t="s">
        <v>43</v>
      </c>
      <c r="F37" t="s">
        <v>67</v>
      </c>
      <c r="G37" s="5">
        <v>0</v>
      </c>
      <c r="H37">
        <v>23</v>
      </c>
      <c r="I37">
        <v>20</v>
      </c>
      <c r="J37">
        <v>3</v>
      </c>
      <c r="K37">
        <f>IF(Table1[[#This Row],[net]]&gt;0,1,0)</f>
        <v>1</v>
      </c>
      <c r="L37">
        <v>-3</v>
      </c>
      <c r="M37">
        <f>IF(Table1[[#This Row],[team]]=E36,SUM(Table1[[#This Row],[win/loss]],M36),Table1[[#This Row],[win/loss]])</f>
        <v>1</v>
      </c>
      <c r="N37">
        <f>IF(Table1[[#This Row],[team]]=E36,SUM(Table1[[#This Row],[win/loss]],M36),Table1[[#This Row],[win/loss]])/B37</f>
        <v>0.25</v>
      </c>
      <c r="O37">
        <f t="shared" si="4"/>
        <v>0</v>
      </c>
      <c r="P37">
        <f>IF(Table1[[#This Row],[difference]]&gt;0,SQRT(Table1[[#This Row],[difference]]),-SQRT(ABS(Table1[[#This Row],[difference]])))</f>
        <v>0</v>
      </c>
      <c r="Q37">
        <f>IF(Table1[[#This Row],[line]]&gt;0,SQRT(Table1[[#This Row],[line]]),-SQRT(ABS(Table1[[#This Row],[line]])))</f>
        <v>-1.7320508075688772</v>
      </c>
      <c r="R37">
        <f>Table1[[#This Row],[difference]]-Table1[[#This Row],[sqrt(line)]]</f>
        <v>1.7320508075688772</v>
      </c>
      <c r="S37">
        <f>IF(Table1[[#This Row],[difference]]&gt;0,1,-1)</f>
        <v>-1</v>
      </c>
      <c r="T37">
        <f>IF(Table1[[#This Row],[team]]=E36,SUM(H37,T36),Table1[[#This Row],[ppg]])</f>
        <v>93</v>
      </c>
      <c r="U37">
        <f>IF(Table1[[#This Row],[team]]=E36,SUM(I37,U36),Table1[[#This Row],[ppga]])</f>
        <v>104</v>
      </c>
      <c r="V37">
        <f>IF(Table1[[#This Row],[team]]=E36,SUM(Table1[[#This Row],[difference]],V36),Table1[[#This Row],[difference]])</f>
        <v>-17.5</v>
      </c>
      <c r="W37">
        <f>IF(Table1[[#This Row],[team]]=E36,SUM(Table1[[#This Row],[sqrt(dif)]],W36),Table1[[#This Row],[sqrt(dif)]])</f>
        <v>-6.8365122743431463</v>
      </c>
      <c r="X37">
        <f>IF(Table1[[#This Row],[team]]=E36,SUM(Table1[[#This Row],[f1]],X36),Table1[[#This Row],[f1]])</f>
        <v>-14.025566230834494</v>
      </c>
      <c r="Y37">
        <f>IF(Table1[[#This Row],[ATS]]=S36,SUM(Table1[[#This Row],[ATS]],Y36),Table1[[#This Row],[ATS]])</f>
        <v>-5</v>
      </c>
      <c r="Z37">
        <f>IF(Table1[[#This Row],[ATS]]&gt;0,Table1[[#This Row],[ATS streak (not real)]]-1,Table1[[#This Row],[ATS streak (not real)]]+1)</f>
        <v>-4</v>
      </c>
      <c r="AA37" s="5">
        <f>Table1[[#This Row],[running ttl ppg]]^2.37/(Table1[[#This Row],[running ttl ppg]]^2.37+Table1[[#This Row],[running ttl ppga]]^2.37)</f>
        <v>0.43414835324603396</v>
      </c>
      <c r="AB37" s="5">
        <f>Table1[[#This Row],[pyth ratio]]+Table1[[#This Row],[win/loss ratio]]</f>
        <v>0.68414835324603396</v>
      </c>
    </row>
    <row r="38" spans="1:28" x14ac:dyDescent="0.25">
      <c r="A38" s="1">
        <v>2596</v>
      </c>
      <c r="B38" s="7">
        <f t="shared" si="3"/>
        <v>5</v>
      </c>
      <c r="C38" s="5">
        <v>2016</v>
      </c>
      <c r="D38" s="5">
        <v>5</v>
      </c>
      <c r="E38" t="s">
        <v>43</v>
      </c>
      <c r="F38" t="s">
        <v>48</v>
      </c>
      <c r="G38" s="5">
        <v>1</v>
      </c>
      <c r="H38">
        <v>30</v>
      </c>
      <c r="I38">
        <v>33</v>
      </c>
      <c r="J38">
        <v>-3</v>
      </c>
      <c r="K38">
        <f>IF(Table1[[#This Row],[net]]&gt;0,1,0)</f>
        <v>0</v>
      </c>
      <c r="L38">
        <v>-6</v>
      </c>
      <c r="M38">
        <f>IF(Table1[[#This Row],[team]]=E37,SUM(Table1[[#This Row],[win/loss]],M37),Table1[[#This Row],[win/loss]])</f>
        <v>1</v>
      </c>
      <c r="N38">
        <f>IF(Table1[[#This Row],[team]]=E37,SUM(Table1[[#This Row],[win/loss]],M37),Table1[[#This Row],[win/loss]])/B38</f>
        <v>0.2</v>
      </c>
      <c r="O38">
        <f t="shared" si="4"/>
        <v>-9</v>
      </c>
      <c r="P38">
        <f>IF(Table1[[#This Row],[difference]]&gt;0,SQRT(Table1[[#This Row],[difference]]),-SQRT(ABS(Table1[[#This Row],[difference]])))</f>
        <v>-3</v>
      </c>
      <c r="Q38">
        <f>IF(Table1[[#This Row],[line]]&gt;0,SQRT(Table1[[#This Row],[line]]),-SQRT(ABS(Table1[[#This Row],[line]])))</f>
        <v>-2.4494897427831779</v>
      </c>
      <c r="R38">
        <f>Table1[[#This Row],[difference]]-Table1[[#This Row],[sqrt(line)]]</f>
        <v>-6.5505102572168221</v>
      </c>
      <c r="S38">
        <f>IF(Table1[[#This Row],[difference]]&gt;0,1,-1)</f>
        <v>-1</v>
      </c>
      <c r="T38">
        <f>IF(Table1[[#This Row],[team]]=E37,SUM(H38,T37),Table1[[#This Row],[ppg]])</f>
        <v>123</v>
      </c>
      <c r="U38">
        <f>IF(Table1[[#This Row],[team]]=E37,SUM(I38,U37),Table1[[#This Row],[ppga]])</f>
        <v>137</v>
      </c>
      <c r="V38">
        <f>IF(Table1[[#This Row],[team]]=E37,SUM(Table1[[#This Row],[difference]],V37),Table1[[#This Row],[difference]])</f>
        <v>-26.5</v>
      </c>
      <c r="W38">
        <f>IF(Table1[[#This Row],[team]]=E37,SUM(Table1[[#This Row],[sqrt(dif)]],W37),Table1[[#This Row],[sqrt(dif)]])</f>
        <v>-9.8365122743431463</v>
      </c>
      <c r="X38">
        <f>IF(Table1[[#This Row],[team]]=E37,SUM(Table1[[#This Row],[f1]],X37),Table1[[#This Row],[f1]])</f>
        <v>-20.576076488051317</v>
      </c>
      <c r="Y38">
        <f>IF(Table1[[#This Row],[ATS]]=S37,SUM(Table1[[#This Row],[ATS]],Y37),Table1[[#This Row],[ATS]])</f>
        <v>-6</v>
      </c>
      <c r="Z38">
        <f>IF(Table1[[#This Row],[ATS]]&gt;0,Table1[[#This Row],[ATS streak (not real)]]-1,Table1[[#This Row],[ATS streak (not real)]]+1)</f>
        <v>-5</v>
      </c>
      <c r="AA38" s="5">
        <f>Table1[[#This Row],[running ttl ppg]]^2.37/(Table1[[#This Row],[running ttl ppg]]^2.37+Table1[[#This Row],[running ttl ppga]]^2.37)</f>
        <v>0.43647567055295933</v>
      </c>
      <c r="AB38" s="5">
        <f>Table1[[#This Row],[pyth ratio]]+Table1[[#This Row],[win/loss ratio]]</f>
        <v>0.63647567055295928</v>
      </c>
    </row>
    <row r="39" spans="1:28" x14ac:dyDescent="0.25">
      <c r="A39" s="1">
        <v>2597</v>
      </c>
      <c r="B39" s="7">
        <f t="shared" si="3"/>
        <v>6</v>
      </c>
      <c r="C39" s="5">
        <v>2016</v>
      </c>
      <c r="D39" s="5">
        <v>6</v>
      </c>
      <c r="E39" t="s">
        <v>43</v>
      </c>
      <c r="F39" t="s">
        <v>68</v>
      </c>
      <c r="G39" s="5">
        <v>0</v>
      </c>
      <c r="H39">
        <v>20</v>
      </c>
      <c r="I39">
        <v>25</v>
      </c>
      <c r="J39">
        <v>-5</v>
      </c>
      <c r="K39">
        <f>IF(Table1[[#This Row],[net]]&gt;0,1,0)</f>
        <v>0</v>
      </c>
      <c r="L39">
        <v>-2.5</v>
      </c>
      <c r="M39">
        <f>IF(Table1[[#This Row],[team]]=E38,SUM(Table1[[#This Row],[win/loss]],M38),Table1[[#This Row],[win/loss]])</f>
        <v>1</v>
      </c>
      <c r="N39">
        <f>IF(Table1[[#This Row],[team]]=E38,SUM(Table1[[#This Row],[win/loss]],M38),Table1[[#This Row],[win/loss]])/B39</f>
        <v>0.16666666666666666</v>
      </c>
      <c r="O39">
        <f t="shared" si="4"/>
        <v>-7.5</v>
      </c>
      <c r="P39">
        <f>IF(Table1[[#This Row],[difference]]&gt;0,SQRT(Table1[[#This Row],[difference]]),-SQRT(ABS(Table1[[#This Row],[difference]])))</f>
        <v>-2.7386127875258306</v>
      </c>
      <c r="Q39">
        <f>IF(Table1[[#This Row],[line]]&gt;0,SQRT(Table1[[#This Row],[line]]),-SQRT(ABS(Table1[[#This Row],[line]])))</f>
        <v>-1.5811388300841898</v>
      </c>
      <c r="R39">
        <f>Table1[[#This Row],[difference]]-Table1[[#This Row],[sqrt(line)]]</f>
        <v>-5.91886116991581</v>
      </c>
      <c r="S39">
        <f>IF(Table1[[#This Row],[difference]]&gt;0,1,-1)</f>
        <v>-1</v>
      </c>
      <c r="T39">
        <f>IF(Table1[[#This Row],[team]]=E38,SUM(H39,T38),Table1[[#This Row],[ppg]])</f>
        <v>143</v>
      </c>
      <c r="U39">
        <f>IF(Table1[[#This Row],[team]]=E38,SUM(I39,U38),Table1[[#This Row],[ppga]])</f>
        <v>162</v>
      </c>
      <c r="V39">
        <f>IF(Table1[[#This Row],[team]]=E38,SUM(Table1[[#This Row],[difference]],V38),Table1[[#This Row],[difference]])</f>
        <v>-34</v>
      </c>
      <c r="W39">
        <f>IF(Table1[[#This Row],[team]]=E38,SUM(Table1[[#This Row],[sqrt(dif)]],W38),Table1[[#This Row],[sqrt(dif)]])</f>
        <v>-12.575125061868977</v>
      </c>
      <c r="X39">
        <f>IF(Table1[[#This Row],[team]]=E38,SUM(Table1[[#This Row],[f1]],X38),Table1[[#This Row],[f1]])</f>
        <v>-26.494937657967128</v>
      </c>
      <c r="Y39">
        <f>IF(Table1[[#This Row],[ATS]]=S38,SUM(Table1[[#This Row],[ATS]],Y38),Table1[[#This Row],[ATS]])</f>
        <v>-7</v>
      </c>
      <c r="Z39">
        <f>IF(Table1[[#This Row],[ATS]]&gt;0,Table1[[#This Row],[ATS streak (not real)]]-1,Table1[[#This Row],[ATS streak (not real)]]+1)</f>
        <v>-6</v>
      </c>
      <c r="AA39" s="5">
        <f>Table1[[#This Row],[running ttl ppg]]^2.37/(Table1[[#This Row],[running ttl ppg]]^2.37+Table1[[#This Row],[running ttl ppga]]^2.37)</f>
        <v>0.42661839657813938</v>
      </c>
      <c r="AB39" s="5">
        <f>Table1[[#This Row],[pyth ratio]]+Table1[[#This Row],[win/loss ratio]]</f>
        <v>0.59328506324480601</v>
      </c>
    </row>
    <row r="40" spans="1:28" x14ac:dyDescent="0.25">
      <c r="A40" s="1">
        <v>2598</v>
      </c>
      <c r="B40" s="7">
        <f t="shared" si="3"/>
        <v>7</v>
      </c>
      <c r="C40" s="5">
        <v>2016</v>
      </c>
      <c r="D40" s="5">
        <v>7</v>
      </c>
      <c r="E40" t="s">
        <v>43</v>
      </c>
      <c r="F40" t="s">
        <v>41</v>
      </c>
      <c r="G40" s="5">
        <v>0</v>
      </c>
      <c r="H40">
        <v>18</v>
      </c>
      <c r="I40">
        <v>26</v>
      </c>
      <c r="J40">
        <v>-8</v>
      </c>
      <c r="K40">
        <f>IF(Table1[[#This Row],[net]]&gt;0,1,0)</f>
        <v>0</v>
      </c>
      <c r="L40">
        <v>10</v>
      </c>
      <c r="M40">
        <f>IF(Table1[[#This Row],[team]]=E39,SUM(Table1[[#This Row],[win/loss]],M39),Table1[[#This Row],[win/loss]])</f>
        <v>1</v>
      </c>
      <c r="N40">
        <f>IF(Table1[[#This Row],[team]]=E39,SUM(Table1[[#This Row],[win/loss]],M39),Table1[[#This Row],[win/loss]])/B40</f>
        <v>0.14285714285714285</v>
      </c>
      <c r="O40">
        <f t="shared" si="4"/>
        <v>2</v>
      </c>
      <c r="P40">
        <f>IF(Table1[[#This Row],[difference]]&gt;0,SQRT(Table1[[#This Row],[difference]]),-SQRT(ABS(Table1[[#This Row],[difference]])))</f>
        <v>1.4142135623730951</v>
      </c>
      <c r="Q40">
        <f>IF(Table1[[#This Row],[line]]&gt;0,SQRT(Table1[[#This Row],[line]]),-SQRT(ABS(Table1[[#This Row],[line]])))</f>
        <v>3.1622776601683795</v>
      </c>
      <c r="R40">
        <f>Table1[[#This Row],[difference]]-Table1[[#This Row],[sqrt(line)]]</f>
        <v>-1.1622776601683795</v>
      </c>
      <c r="S40">
        <f>IF(Table1[[#This Row],[difference]]&gt;0,1,-1)</f>
        <v>1</v>
      </c>
      <c r="T40">
        <f>IF(Table1[[#This Row],[team]]=E39,SUM(H40,T39),Table1[[#This Row],[ppg]])</f>
        <v>161</v>
      </c>
      <c r="U40">
        <f>IF(Table1[[#This Row],[team]]=E39,SUM(I40,U39),Table1[[#This Row],[ppga]])</f>
        <v>188</v>
      </c>
      <c r="V40">
        <f>IF(Table1[[#This Row],[team]]=E39,SUM(Table1[[#This Row],[difference]],V39),Table1[[#This Row],[difference]])</f>
        <v>-32</v>
      </c>
      <c r="W40">
        <f>IF(Table1[[#This Row],[team]]=E39,SUM(Table1[[#This Row],[sqrt(dif)]],W39),Table1[[#This Row],[sqrt(dif)]])</f>
        <v>-11.160911499495882</v>
      </c>
      <c r="X40">
        <f>IF(Table1[[#This Row],[team]]=E39,SUM(Table1[[#This Row],[f1]],X39),Table1[[#This Row],[f1]])</f>
        <v>-27.657215318135506</v>
      </c>
      <c r="Y40">
        <f>IF(Table1[[#This Row],[ATS]]=S39,SUM(Table1[[#This Row],[ATS]],Y39),Table1[[#This Row],[ATS]])</f>
        <v>1</v>
      </c>
      <c r="Z40">
        <f>IF(Table1[[#This Row],[ATS]]&gt;0,Table1[[#This Row],[ATS streak (not real)]]-1,Table1[[#This Row],[ATS streak (not real)]]+1)</f>
        <v>0</v>
      </c>
      <c r="AA40" s="5">
        <f>Table1[[#This Row],[running ttl ppg]]^2.37/(Table1[[#This Row],[running ttl ppg]]^2.37+Table1[[#This Row],[running ttl ppga]]^2.37)</f>
        <v>0.40915996825600753</v>
      </c>
      <c r="AB40" s="5">
        <f>Table1[[#This Row],[pyth ratio]]+Table1[[#This Row],[win/loss ratio]]</f>
        <v>0.55201711111315044</v>
      </c>
    </row>
    <row r="41" spans="1:28" x14ac:dyDescent="0.25">
      <c r="A41" s="1">
        <v>2599</v>
      </c>
      <c r="B41" s="7">
        <f t="shared" si="3"/>
        <v>8</v>
      </c>
      <c r="C41" s="5">
        <v>2016</v>
      </c>
      <c r="D41" s="5">
        <v>8</v>
      </c>
      <c r="E41" t="s">
        <v>43</v>
      </c>
      <c r="F41" t="s">
        <v>57</v>
      </c>
      <c r="G41" s="5">
        <v>1</v>
      </c>
      <c r="H41">
        <v>29</v>
      </c>
      <c r="I41">
        <v>26</v>
      </c>
      <c r="J41">
        <v>3</v>
      </c>
      <c r="K41">
        <f>IF(Table1[[#This Row],[net]]&gt;0,1,0)</f>
        <v>1</v>
      </c>
      <c r="L41">
        <v>-4.5</v>
      </c>
      <c r="M41">
        <f>IF(Table1[[#This Row],[team]]=E40,SUM(Table1[[#This Row],[win/loss]],M40),Table1[[#This Row],[win/loss]])</f>
        <v>2</v>
      </c>
      <c r="N41">
        <f>IF(Table1[[#This Row],[team]]=E40,SUM(Table1[[#This Row],[win/loss]],M40),Table1[[#This Row],[win/loss]])/B41</f>
        <v>0.25</v>
      </c>
      <c r="O41">
        <f t="shared" si="4"/>
        <v>-1.5</v>
      </c>
      <c r="P41">
        <f>IF(Table1[[#This Row],[difference]]&gt;0,SQRT(Table1[[#This Row],[difference]]),-SQRT(ABS(Table1[[#This Row],[difference]])))</f>
        <v>-1.2247448713915889</v>
      </c>
      <c r="Q41">
        <f>IF(Table1[[#This Row],[line]]&gt;0,SQRT(Table1[[#This Row],[line]]),-SQRT(ABS(Table1[[#This Row],[line]])))</f>
        <v>-2.1213203435596424</v>
      </c>
      <c r="R41">
        <f>Table1[[#This Row],[difference]]-Table1[[#This Row],[sqrt(line)]]</f>
        <v>0.62132034355964239</v>
      </c>
      <c r="S41">
        <f>IF(Table1[[#This Row],[difference]]&gt;0,1,-1)</f>
        <v>-1</v>
      </c>
      <c r="T41">
        <f>IF(Table1[[#This Row],[team]]=E40,SUM(H41,T40),Table1[[#This Row],[ppg]])</f>
        <v>190</v>
      </c>
      <c r="U41">
        <f>IF(Table1[[#This Row],[team]]=E40,SUM(I41,U40),Table1[[#This Row],[ppga]])</f>
        <v>214</v>
      </c>
      <c r="V41">
        <f>IF(Table1[[#This Row],[team]]=E40,SUM(Table1[[#This Row],[difference]],V40),Table1[[#This Row],[difference]])</f>
        <v>-33.5</v>
      </c>
      <c r="W41">
        <f>IF(Table1[[#This Row],[team]]=E40,SUM(Table1[[#This Row],[sqrt(dif)]],W40),Table1[[#This Row],[sqrt(dif)]])</f>
        <v>-12.385656370887471</v>
      </c>
      <c r="X41">
        <f>IF(Table1[[#This Row],[team]]=E40,SUM(Table1[[#This Row],[f1]],X40),Table1[[#This Row],[f1]])</f>
        <v>-27.035894974575864</v>
      </c>
      <c r="Y41">
        <f>IF(Table1[[#This Row],[ATS]]=S40,SUM(Table1[[#This Row],[ATS]],Y40),Table1[[#This Row],[ATS]])</f>
        <v>-1</v>
      </c>
      <c r="Z41">
        <f>IF(Table1[[#This Row],[ATS]]&gt;0,Table1[[#This Row],[ATS streak (not real)]]-1,Table1[[#This Row],[ATS streak (not real)]]+1)</f>
        <v>0</v>
      </c>
      <c r="AA41" s="5">
        <f>Table1[[#This Row],[running ttl ppg]]^2.37/(Table1[[#This Row],[running ttl ppg]]^2.37+Table1[[#This Row],[running ttl ppga]]^2.37)</f>
        <v>0.42998408022923368</v>
      </c>
      <c r="AB41" s="5">
        <f>Table1[[#This Row],[pyth ratio]]+Table1[[#This Row],[win/loss ratio]]</f>
        <v>0.67998408022923362</v>
      </c>
    </row>
    <row r="42" spans="1:28" x14ac:dyDescent="0.25">
      <c r="A42" s="1">
        <v>2600</v>
      </c>
      <c r="B42" s="7">
        <f t="shared" si="3"/>
        <v>9</v>
      </c>
      <c r="C42" s="5">
        <v>2016</v>
      </c>
      <c r="D42" s="5">
        <v>10</v>
      </c>
      <c r="E42" t="s">
        <v>43</v>
      </c>
      <c r="F42" t="s">
        <v>55</v>
      </c>
      <c r="G42" s="5">
        <v>1</v>
      </c>
      <c r="H42">
        <v>20</v>
      </c>
      <c r="I42">
        <v>22</v>
      </c>
      <c r="J42">
        <v>-2</v>
      </c>
      <c r="K42">
        <f>IF(Table1[[#This Row],[net]]&gt;0,1,0)</f>
        <v>0</v>
      </c>
      <c r="L42">
        <v>-5</v>
      </c>
      <c r="M42">
        <f>IF(Table1[[#This Row],[team]]=E41,SUM(Table1[[#This Row],[win/loss]],M41),Table1[[#This Row],[win/loss]])</f>
        <v>2</v>
      </c>
      <c r="N42">
        <f>IF(Table1[[#This Row],[team]]=E41,SUM(Table1[[#This Row],[win/loss]],M41),Table1[[#This Row],[win/loss]])/B42</f>
        <v>0.22222222222222221</v>
      </c>
      <c r="O42">
        <f t="shared" si="4"/>
        <v>-7</v>
      </c>
      <c r="P42">
        <f>IF(Table1[[#This Row],[difference]]&gt;0,SQRT(Table1[[#This Row],[difference]]),-SQRT(ABS(Table1[[#This Row],[difference]])))</f>
        <v>-2.6457513110645907</v>
      </c>
      <c r="Q42">
        <f>IF(Table1[[#This Row],[line]]&gt;0,SQRT(Table1[[#This Row],[line]]),-SQRT(ABS(Table1[[#This Row],[line]])))</f>
        <v>-2.2360679774997898</v>
      </c>
      <c r="R42">
        <f>Table1[[#This Row],[difference]]-Table1[[#This Row],[sqrt(line)]]</f>
        <v>-4.7639320225002102</v>
      </c>
      <c r="S42">
        <f>IF(Table1[[#This Row],[difference]]&gt;0,1,-1)</f>
        <v>-1</v>
      </c>
      <c r="T42">
        <f>IF(Table1[[#This Row],[team]]=E41,SUM(H42,T41),Table1[[#This Row],[ppg]])</f>
        <v>210</v>
      </c>
      <c r="U42">
        <f>IF(Table1[[#This Row],[team]]=E41,SUM(I42,U41),Table1[[#This Row],[ppga]])</f>
        <v>236</v>
      </c>
      <c r="V42">
        <f>IF(Table1[[#This Row],[team]]=E41,SUM(Table1[[#This Row],[difference]],V41),Table1[[#This Row],[difference]])</f>
        <v>-40.5</v>
      </c>
      <c r="W42">
        <f>IF(Table1[[#This Row],[team]]=E41,SUM(Table1[[#This Row],[sqrt(dif)]],W41),Table1[[#This Row],[sqrt(dif)]])</f>
        <v>-15.031407681952061</v>
      </c>
      <c r="X42">
        <f>IF(Table1[[#This Row],[team]]=E41,SUM(Table1[[#This Row],[f1]],X41),Table1[[#This Row],[f1]])</f>
        <v>-31.799826997076075</v>
      </c>
      <c r="Y42">
        <f>IF(Table1[[#This Row],[ATS]]=S41,SUM(Table1[[#This Row],[ATS]],Y41),Table1[[#This Row],[ATS]])</f>
        <v>-2</v>
      </c>
      <c r="Z42">
        <f>IF(Table1[[#This Row],[ATS]]&gt;0,Table1[[#This Row],[ATS streak (not real)]]-1,Table1[[#This Row],[ATS streak (not real)]]+1)</f>
        <v>-1</v>
      </c>
      <c r="AA42" s="5">
        <f>Table1[[#This Row],[running ttl ppg]]^2.37/(Table1[[#This Row],[running ttl ppg]]^2.37+Table1[[#This Row],[running ttl ppga]]^2.37)</f>
        <v>0.43127856766975881</v>
      </c>
      <c r="AB42" s="5">
        <f>Table1[[#This Row],[pyth ratio]]+Table1[[#This Row],[win/loss ratio]]</f>
        <v>0.65350078989198102</v>
      </c>
    </row>
    <row r="43" spans="1:28" x14ac:dyDescent="0.25">
      <c r="A43" s="1">
        <v>2601</v>
      </c>
      <c r="B43" s="7">
        <f t="shared" si="3"/>
        <v>10</v>
      </c>
      <c r="C43" s="5">
        <v>2016</v>
      </c>
      <c r="D43" s="5">
        <v>11</v>
      </c>
      <c r="E43" t="s">
        <v>43</v>
      </c>
      <c r="F43" t="s">
        <v>58</v>
      </c>
      <c r="G43" s="5">
        <v>1</v>
      </c>
      <c r="H43">
        <v>16</v>
      </c>
      <c r="I43">
        <v>13</v>
      </c>
      <c r="J43">
        <v>3</v>
      </c>
      <c r="K43">
        <f>IF(Table1[[#This Row],[net]]&gt;0,1,0)</f>
        <v>1</v>
      </c>
      <c r="L43">
        <v>-3</v>
      </c>
      <c r="M43">
        <f>IF(Table1[[#This Row],[team]]=E42,SUM(Table1[[#This Row],[win/loss]],M42),Table1[[#This Row],[win/loss]])</f>
        <v>3</v>
      </c>
      <c r="N43">
        <f>IF(Table1[[#This Row],[team]]=E42,SUM(Table1[[#This Row],[win/loss]],M42),Table1[[#This Row],[win/loss]])/B43</f>
        <v>0.3</v>
      </c>
      <c r="O43">
        <f t="shared" si="4"/>
        <v>0</v>
      </c>
      <c r="P43">
        <f>IF(Table1[[#This Row],[difference]]&gt;0,SQRT(Table1[[#This Row],[difference]]),-SQRT(ABS(Table1[[#This Row],[difference]])))</f>
        <v>0</v>
      </c>
      <c r="Q43">
        <f>IF(Table1[[#This Row],[line]]&gt;0,SQRT(Table1[[#This Row],[line]]),-SQRT(ABS(Table1[[#This Row],[line]])))</f>
        <v>-1.7320508075688772</v>
      </c>
      <c r="R43">
        <f>Table1[[#This Row],[difference]]-Table1[[#This Row],[sqrt(line)]]</f>
        <v>1.7320508075688772</v>
      </c>
      <c r="S43">
        <f>IF(Table1[[#This Row],[difference]]&gt;0,1,-1)</f>
        <v>-1</v>
      </c>
      <c r="T43">
        <f>IF(Table1[[#This Row],[team]]=E42,SUM(H43,T42),Table1[[#This Row],[ppg]])</f>
        <v>226</v>
      </c>
      <c r="U43">
        <f>IF(Table1[[#This Row],[team]]=E42,SUM(I43,U42),Table1[[#This Row],[ppga]])</f>
        <v>249</v>
      </c>
      <c r="V43">
        <f>IF(Table1[[#This Row],[team]]=E42,SUM(Table1[[#This Row],[difference]],V42),Table1[[#This Row],[difference]])</f>
        <v>-40.5</v>
      </c>
      <c r="W43">
        <f>IF(Table1[[#This Row],[team]]=E42,SUM(Table1[[#This Row],[sqrt(dif)]],W42),Table1[[#This Row],[sqrt(dif)]])</f>
        <v>-15.031407681952061</v>
      </c>
      <c r="X43">
        <f>IF(Table1[[#This Row],[team]]=E42,SUM(Table1[[#This Row],[f1]],X42),Table1[[#This Row],[f1]])</f>
        <v>-30.067776189507196</v>
      </c>
      <c r="Y43">
        <f>IF(Table1[[#This Row],[ATS]]=S42,SUM(Table1[[#This Row],[ATS]],Y42),Table1[[#This Row],[ATS]])</f>
        <v>-3</v>
      </c>
      <c r="Z43">
        <f>IF(Table1[[#This Row],[ATS]]&gt;0,Table1[[#This Row],[ATS streak (not real)]]-1,Table1[[#This Row],[ATS streak (not real)]]+1)</f>
        <v>-2</v>
      </c>
      <c r="AA43" s="5">
        <f>Table1[[#This Row],[running ttl ppg]]^2.37/(Table1[[#This Row],[running ttl ppg]]^2.37+Table1[[#This Row],[running ttl ppga]]^2.37)</f>
        <v>0.44282729440756596</v>
      </c>
      <c r="AB43" s="5">
        <f>Table1[[#This Row],[pyth ratio]]+Table1[[#This Row],[win/loss ratio]]</f>
        <v>0.74282729440756601</v>
      </c>
    </row>
    <row r="44" spans="1:28" x14ac:dyDescent="0.25">
      <c r="A44" s="1">
        <v>2602</v>
      </c>
      <c r="B44" s="7">
        <f t="shared" si="3"/>
        <v>11</v>
      </c>
      <c r="C44" s="5">
        <v>2016</v>
      </c>
      <c r="D44" s="5">
        <v>12</v>
      </c>
      <c r="E44" t="s">
        <v>43</v>
      </c>
      <c r="F44" t="s">
        <v>48</v>
      </c>
      <c r="G44" s="5">
        <v>0</v>
      </c>
      <c r="H44">
        <v>33</v>
      </c>
      <c r="I44">
        <v>27</v>
      </c>
      <c r="J44">
        <v>6</v>
      </c>
      <c r="K44">
        <f>IF(Table1[[#This Row],[net]]&gt;0,1,0)</f>
        <v>1</v>
      </c>
      <c r="L44">
        <v>6</v>
      </c>
      <c r="M44">
        <f>IF(Table1[[#This Row],[team]]=E43,SUM(Table1[[#This Row],[win/loss]],M43),Table1[[#This Row],[win/loss]])</f>
        <v>4</v>
      </c>
      <c r="N44">
        <f>IF(Table1[[#This Row],[team]]=E43,SUM(Table1[[#This Row],[win/loss]],M43),Table1[[#This Row],[win/loss]])/B44</f>
        <v>0.36363636363636365</v>
      </c>
      <c r="O44">
        <f t="shared" si="4"/>
        <v>12</v>
      </c>
      <c r="P44">
        <f>IF(Table1[[#This Row],[difference]]&gt;0,SQRT(Table1[[#This Row],[difference]]),-SQRT(ABS(Table1[[#This Row],[difference]])))</f>
        <v>3.4641016151377544</v>
      </c>
      <c r="Q44">
        <f>IF(Table1[[#This Row],[line]]&gt;0,SQRT(Table1[[#This Row],[line]]),-SQRT(ABS(Table1[[#This Row],[line]])))</f>
        <v>2.4494897427831779</v>
      </c>
      <c r="R44">
        <f>Table1[[#This Row],[difference]]-Table1[[#This Row],[sqrt(line)]]</f>
        <v>9.5505102572168212</v>
      </c>
      <c r="S44">
        <f>IF(Table1[[#This Row],[difference]]&gt;0,1,-1)</f>
        <v>1</v>
      </c>
      <c r="T44">
        <f>IF(Table1[[#This Row],[team]]=E43,SUM(H44,T43),Table1[[#This Row],[ppg]])</f>
        <v>259</v>
      </c>
      <c r="U44">
        <f>IF(Table1[[#This Row],[team]]=E43,SUM(I44,U43),Table1[[#This Row],[ppga]])</f>
        <v>276</v>
      </c>
      <c r="V44">
        <f>IF(Table1[[#This Row],[team]]=E43,SUM(Table1[[#This Row],[difference]],V43),Table1[[#This Row],[difference]])</f>
        <v>-28.5</v>
      </c>
      <c r="W44">
        <f>IF(Table1[[#This Row],[team]]=E43,SUM(Table1[[#This Row],[sqrt(dif)]],W43),Table1[[#This Row],[sqrt(dif)]])</f>
        <v>-11.567306066814307</v>
      </c>
      <c r="X44">
        <f>IF(Table1[[#This Row],[team]]=E43,SUM(Table1[[#This Row],[f1]],X43),Table1[[#This Row],[f1]])</f>
        <v>-20.517265932290375</v>
      </c>
      <c r="Y44">
        <f>IF(Table1[[#This Row],[ATS]]=S43,SUM(Table1[[#This Row],[ATS]],Y43),Table1[[#This Row],[ATS]])</f>
        <v>1</v>
      </c>
      <c r="Z44">
        <f>IF(Table1[[#This Row],[ATS]]&gt;0,Table1[[#This Row],[ATS streak (not real)]]-1,Table1[[#This Row],[ATS streak (not real)]]+1)</f>
        <v>0</v>
      </c>
      <c r="AA44" s="5">
        <f>Table1[[#This Row],[running ttl ppg]]^2.37/(Table1[[#This Row],[running ttl ppg]]^2.37+Table1[[#This Row],[running ttl ppga]]^2.37)</f>
        <v>0.46240420765516843</v>
      </c>
      <c r="AB44" s="5">
        <f>Table1[[#This Row],[pyth ratio]]+Table1[[#This Row],[win/loss ratio]]</f>
        <v>0.82604057129153208</v>
      </c>
    </row>
    <row r="45" spans="1:28" x14ac:dyDescent="0.25">
      <c r="A45" s="1">
        <v>2603</v>
      </c>
      <c r="B45" s="7">
        <f t="shared" si="3"/>
        <v>12</v>
      </c>
      <c r="C45" s="5">
        <v>2016</v>
      </c>
      <c r="D45" s="5">
        <v>13</v>
      </c>
      <c r="E45" t="s">
        <v>43</v>
      </c>
      <c r="F45" t="s">
        <v>59</v>
      </c>
      <c r="G45" s="5">
        <v>0</v>
      </c>
      <c r="H45">
        <v>13</v>
      </c>
      <c r="I45">
        <v>15</v>
      </c>
      <c r="J45">
        <v>-2</v>
      </c>
      <c r="K45">
        <f>IF(Table1[[#This Row],[net]]&gt;0,1,0)</f>
        <v>0</v>
      </c>
      <c r="L45">
        <v>3</v>
      </c>
      <c r="M45">
        <f>IF(Table1[[#This Row],[team]]=E44,SUM(Table1[[#This Row],[win/loss]],M44),Table1[[#This Row],[win/loss]])</f>
        <v>4</v>
      </c>
      <c r="N45">
        <f>IF(Table1[[#This Row],[team]]=E44,SUM(Table1[[#This Row],[win/loss]],M44),Table1[[#This Row],[win/loss]])/B45</f>
        <v>0.33333333333333331</v>
      </c>
      <c r="O45">
        <f t="shared" si="4"/>
        <v>1</v>
      </c>
      <c r="P45">
        <f>IF(Table1[[#This Row],[difference]]&gt;0,SQRT(Table1[[#This Row],[difference]]),-SQRT(ABS(Table1[[#This Row],[difference]])))</f>
        <v>1</v>
      </c>
      <c r="Q45">
        <f>IF(Table1[[#This Row],[line]]&gt;0,SQRT(Table1[[#This Row],[line]]),-SQRT(ABS(Table1[[#This Row],[line]])))</f>
        <v>1.7320508075688772</v>
      </c>
      <c r="R45">
        <f>Table1[[#This Row],[difference]]-Table1[[#This Row],[sqrt(line)]]</f>
        <v>-0.73205080756887719</v>
      </c>
      <c r="S45">
        <f>IF(Table1[[#This Row],[difference]]&gt;0,1,-1)</f>
        <v>1</v>
      </c>
      <c r="T45">
        <f>IF(Table1[[#This Row],[team]]=E44,SUM(H45,T44),Table1[[#This Row],[ppg]])</f>
        <v>272</v>
      </c>
      <c r="U45">
        <f>IF(Table1[[#This Row],[team]]=E44,SUM(I45,U44),Table1[[#This Row],[ppga]])</f>
        <v>291</v>
      </c>
      <c r="V45">
        <f>IF(Table1[[#This Row],[team]]=E44,SUM(Table1[[#This Row],[difference]],V44),Table1[[#This Row],[difference]])</f>
        <v>-27.5</v>
      </c>
      <c r="W45">
        <f>IF(Table1[[#This Row],[team]]=E44,SUM(Table1[[#This Row],[sqrt(dif)]],W44),Table1[[#This Row],[sqrt(dif)]])</f>
        <v>-10.567306066814307</v>
      </c>
      <c r="X45">
        <f>IF(Table1[[#This Row],[team]]=E44,SUM(Table1[[#This Row],[f1]],X44),Table1[[#This Row],[f1]])</f>
        <v>-21.249316739859253</v>
      </c>
      <c r="Y45">
        <f>IF(Table1[[#This Row],[ATS]]=S44,SUM(Table1[[#This Row],[ATS]],Y44),Table1[[#This Row],[ATS]])</f>
        <v>2</v>
      </c>
      <c r="Z45">
        <f>IF(Table1[[#This Row],[ATS]]&gt;0,Table1[[#This Row],[ATS streak (not real)]]-1,Table1[[#This Row],[ATS streak (not real)]]+1)</f>
        <v>1</v>
      </c>
      <c r="AA45" s="5">
        <f>Table1[[#This Row],[running ttl ppg]]^2.37/(Table1[[#This Row],[running ttl ppg]]^2.37+Table1[[#This Row],[running ttl ppga]]^2.37)</f>
        <v>0.46007884415401973</v>
      </c>
      <c r="AB45" s="5">
        <f>Table1[[#This Row],[pyth ratio]]+Table1[[#This Row],[win/loss ratio]]</f>
        <v>0.79341217748735304</v>
      </c>
    </row>
    <row r="46" spans="1:28" x14ac:dyDescent="0.25">
      <c r="A46" s="1">
        <v>2604</v>
      </c>
      <c r="B46" s="7">
        <f t="shared" si="3"/>
        <v>13</v>
      </c>
      <c r="C46" s="5">
        <v>2016</v>
      </c>
      <c r="D46" s="5">
        <v>14</v>
      </c>
      <c r="E46" t="s">
        <v>43</v>
      </c>
      <c r="F46" t="s">
        <v>69</v>
      </c>
      <c r="G46" s="5">
        <v>1</v>
      </c>
      <c r="H46">
        <v>6</v>
      </c>
      <c r="I46">
        <v>35</v>
      </c>
      <c r="J46">
        <v>-29</v>
      </c>
      <c r="K46">
        <f>IF(Table1[[#This Row],[net]]&gt;0,1,0)</f>
        <v>0</v>
      </c>
      <c r="L46">
        <v>10.5</v>
      </c>
      <c r="M46">
        <f>IF(Table1[[#This Row],[team]]=E45,SUM(Table1[[#This Row],[win/loss]],M45),Table1[[#This Row],[win/loss]])</f>
        <v>4</v>
      </c>
      <c r="N46">
        <f>IF(Table1[[#This Row],[team]]=E45,SUM(Table1[[#This Row],[win/loss]],M45),Table1[[#This Row],[win/loss]])/B46</f>
        <v>0.30769230769230771</v>
      </c>
      <c r="O46">
        <f t="shared" si="4"/>
        <v>-18.5</v>
      </c>
      <c r="P46">
        <f>IF(Table1[[#This Row],[difference]]&gt;0,SQRT(Table1[[#This Row],[difference]]),-SQRT(ABS(Table1[[#This Row],[difference]])))</f>
        <v>-4.3011626335213133</v>
      </c>
      <c r="Q46">
        <f>IF(Table1[[#This Row],[line]]&gt;0,SQRT(Table1[[#This Row],[line]]),-SQRT(ABS(Table1[[#This Row],[line]])))</f>
        <v>3.2403703492039302</v>
      </c>
      <c r="R46">
        <f>Table1[[#This Row],[difference]]-Table1[[#This Row],[sqrt(line)]]</f>
        <v>-21.740370349203928</v>
      </c>
      <c r="S46">
        <f>IF(Table1[[#This Row],[difference]]&gt;0,1,-1)</f>
        <v>-1</v>
      </c>
      <c r="T46">
        <f>IF(Table1[[#This Row],[team]]=E45,SUM(H46,T45),Table1[[#This Row],[ppg]])</f>
        <v>278</v>
      </c>
      <c r="U46">
        <f>IF(Table1[[#This Row],[team]]=E45,SUM(I46,U45),Table1[[#This Row],[ppga]])</f>
        <v>326</v>
      </c>
      <c r="V46">
        <f>IF(Table1[[#This Row],[team]]=E45,SUM(Table1[[#This Row],[difference]],V45),Table1[[#This Row],[difference]])</f>
        <v>-46</v>
      </c>
      <c r="W46">
        <f>IF(Table1[[#This Row],[team]]=E45,SUM(Table1[[#This Row],[sqrt(dif)]],W45),Table1[[#This Row],[sqrt(dif)]])</f>
        <v>-14.868468700335621</v>
      </c>
      <c r="X46">
        <f>IF(Table1[[#This Row],[team]]=E45,SUM(Table1[[#This Row],[f1]],X45),Table1[[#This Row],[f1]])</f>
        <v>-42.989687089063182</v>
      </c>
      <c r="Y46">
        <f>IF(Table1[[#This Row],[ATS]]=S45,SUM(Table1[[#This Row],[ATS]],Y45),Table1[[#This Row],[ATS]])</f>
        <v>-1</v>
      </c>
      <c r="Z46">
        <f>IF(Table1[[#This Row],[ATS]]&gt;0,Table1[[#This Row],[ATS streak (not real)]]-1,Table1[[#This Row],[ATS streak (not real)]]+1)</f>
        <v>0</v>
      </c>
      <c r="AA46" s="5">
        <f>Table1[[#This Row],[running ttl ppg]]^2.37/(Table1[[#This Row],[running ttl ppg]]^2.37+Table1[[#This Row],[running ttl ppga]]^2.37)</f>
        <v>0.40673368667398724</v>
      </c>
      <c r="AB46" s="5">
        <f>Table1[[#This Row],[pyth ratio]]+Table1[[#This Row],[win/loss ratio]]</f>
        <v>0.71442599436629495</v>
      </c>
    </row>
    <row r="47" spans="1:28" x14ac:dyDescent="0.25">
      <c r="A47" s="1">
        <v>2605</v>
      </c>
      <c r="B47" s="7">
        <f t="shared" si="3"/>
        <v>14</v>
      </c>
      <c r="C47" s="5">
        <v>2016</v>
      </c>
      <c r="D47" s="5">
        <v>15</v>
      </c>
      <c r="E47" t="s">
        <v>43</v>
      </c>
      <c r="F47" t="s">
        <v>56</v>
      </c>
      <c r="G47" s="5">
        <v>1</v>
      </c>
      <c r="H47">
        <v>14</v>
      </c>
      <c r="I47">
        <v>34</v>
      </c>
      <c r="J47">
        <v>-20</v>
      </c>
      <c r="K47">
        <f>IF(Table1[[#This Row],[net]]&gt;0,1,0)</f>
        <v>0</v>
      </c>
      <c r="L47">
        <v>6.5</v>
      </c>
      <c r="M47">
        <f>IF(Table1[[#This Row],[team]]=E46,SUM(Table1[[#This Row],[win/loss]],M46),Table1[[#This Row],[win/loss]])</f>
        <v>4</v>
      </c>
      <c r="N47">
        <f>IF(Table1[[#This Row],[team]]=E46,SUM(Table1[[#This Row],[win/loss]],M46),Table1[[#This Row],[win/loss]])/B47</f>
        <v>0.2857142857142857</v>
      </c>
      <c r="O47">
        <f t="shared" si="4"/>
        <v>-13.5</v>
      </c>
      <c r="P47">
        <f>IF(Table1[[#This Row],[difference]]&gt;0,SQRT(Table1[[#This Row],[difference]]),-SQRT(ABS(Table1[[#This Row],[difference]])))</f>
        <v>-3.6742346141747673</v>
      </c>
      <c r="Q47">
        <f>IF(Table1[[#This Row],[line]]&gt;0,SQRT(Table1[[#This Row],[line]]),-SQRT(ABS(Table1[[#This Row],[line]])))</f>
        <v>2.5495097567963922</v>
      </c>
      <c r="R47">
        <f>Table1[[#This Row],[difference]]-Table1[[#This Row],[sqrt(line)]]</f>
        <v>-16.049509756796393</v>
      </c>
      <c r="S47">
        <f>IF(Table1[[#This Row],[difference]]&gt;0,1,-1)</f>
        <v>-1</v>
      </c>
      <c r="T47">
        <f>IF(Table1[[#This Row],[team]]=E46,SUM(H47,T46),Table1[[#This Row],[ppg]])</f>
        <v>292</v>
      </c>
      <c r="U47">
        <f>IF(Table1[[#This Row],[team]]=E46,SUM(I47,U46),Table1[[#This Row],[ppga]])</f>
        <v>360</v>
      </c>
      <c r="V47">
        <f>IF(Table1[[#This Row],[team]]=E46,SUM(Table1[[#This Row],[difference]],V46),Table1[[#This Row],[difference]])</f>
        <v>-59.5</v>
      </c>
      <c r="W47">
        <f>IF(Table1[[#This Row],[team]]=E46,SUM(Table1[[#This Row],[sqrt(dif)]],W46),Table1[[#This Row],[sqrt(dif)]])</f>
        <v>-18.542703314510387</v>
      </c>
      <c r="X47">
        <f>IF(Table1[[#This Row],[team]]=E46,SUM(Table1[[#This Row],[f1]],X46),Table1[[#This Row],[f1]])</f>
        <v>-59.039196845859578</v>
      </c>
      <c r="Y47">
        <f>IF(Table1[[#This Row],[ATS]]=S46,SUM(Table1[[#This Row],[ATS]],Y46),Table1[[#This Row],[ATS]])</f>
        <v>-2</v>
      </c>
      <c r="Z47">
        <f>IF(Table1[[#This Row],[ATS]]&gt;0,Table1[[#This Row],[ATS streak (not real)]]-1,Table1[[#This Row],[ATS streak (not real)]]+1)</f>
        <v>-1</v>
      </c>
      <c r="AA47" s="5">
        <f>Table1[[#This Row],[running ttl ppg]]^2.37/(Table1[[#This Row],[running ttl ppg]]^2.37+Table1[[#This Row],[running ttl ppga]]^2.37)</f>
        <v>0.37844349634493868</v>
      </c>
      <c r="AB47" s="5">
        <f>Table1[[#This Row],[pyth ratio]]+Table1[[#This Row],[win/loss ratio]]</f>
        <v>0.66415778205922438</v>
      </c>
    </row>
    <row r="48" spans="1:28" x14ac:dyDescent="0.25">
      <c r="A48" s="1">
        <v>2606</v>
      </c>
      <c r="B48" s="7">
        <f t="shared" si="3"/>
        <v>15</v>
      </c>
      <c r="C48" s="5">
        <v>2016</v>
      </c>
      <c r="D48" s="5">
        <v>16</v>
      </c>
      <c r="E48" t="s">
        <v>43</v>
      </c>
      <c r="F48" t="s">
        <v>67</v>
      </c>
      <c r="G48" s="5">
        <v>1</v>
      </c>
      <c r="H48">
        <v>20</v>
      </c>
      <c r="I48">
        <v>17</v>
      </c>
      <c r="J48">
        <v>3</v>
      </c>
      <c r="K48">
        <f>IF(Table1[[#This Row],[net]]&gt;0,1,0)</f>
        <v>1</v>
      </c>
      <c r="L48">
        <v>11.5</v>
      </c>
      <c r="M48">
        <f>IF(Table1[[#This Row],[team]]=E47,SUM(Table1[[#This Row],[win/loss]],M47),Table1[[#This Row],[win/loss]])</f>
        <v>5</v>
      </c>
      <c r="N48">
        <f>IF(Table1[[#This Row],[team]]=E47,SUM(Table1[[#This Row],[win/loss]],M47),Table1[[#This Row],[win/loss]])/B48</f>
        <v>0.33333333333333331</v>
      </c>
      <c r="O48">
        <f t="shared" si="4"/>
        <v>14.5</v>
      </c>
      <c r="P48">
        <f>IF(Table1[[#This Row],[difference]]&gt;0,SQRT(Table1[[#This Row],[difference]]),-SQRT(ABS(Table1[[#This Row],[difference]])))</f>
        <v>3.8078865529319543</v>
      </c>
      <c r="Q48">
        <f>IF(Table1[[#This Row],[line]]&gt;0,SQRT(Table1[[#This Row],[line]]),-SQRT(ABS(Table1[[#This Row],[line]])))</f>
        <v>3.3911649915626341</v>
      </c>
      <c r="R48">
        <f>Table1[[#This Row],[difference]]-Table1[[#This Row],[sqrt(line)]]</f>
        <v>11.108835008437365</v>
      </c>
      <c r="S48">
        <f>IF(Table1[[#This Row],[difference]]&gt;0,1,-1)</f>
        <v>1</v>
      </c>
      <c r="T48">
        <f>IF(Table1[[#This Row],[team]]=E47,SUM(H48,T47),Table1[[#This Row],[ppg]])</f>
        <v>312</v>
      </c>
      <c r="U48">
        <f>IF(Table1[[#This Row],[team]]=E47,SUM(I48,U47),Table1[[#This Row],[ppga]])</f>
        <v>377</v>
      </c>
      <c r="V48">
        <f>IF(Table1[[#This Row],[team]]=E47,SUM(Table1[[#This Row],[difference]],V47),Table1[[#This Row],[difference]])</f>
        <v>-45</v>
      </c>
      <c r="W48">
        <f>IF(Table1[[#This Row],[team]]=E47,SUM(Table1[[#This Row],[sqrt(dif)]],W47),Table1[[#This Row],[sqrt(dif)]])</f>
        <v>-14.734816761578433</v>
      </c>
      <c r="X48">
        <f>IF(Table1[[#This Row],[team]]=E47,SUM(Table1[[#This Row],[f1]],X47),Table1[[#This Row],[f1]])</f>
        <v>-47.930361837422211</v>
      </c>
      <c r="Y48">
        <f>IF(Table1[[#This Row],[ATS]]=S47,SUM(Table1[[#This Row],[ATS]],Y47),Table1[[#This Row],[ATS]])</f>
        <v>1</v>
      </c>
      <c r="Z48">
        <f>IF(Table1[[#This Row],[ATS]]&gt;0,Table1[[#This Row],[ATS streak (not real)]]-1,Table1[[#This Row],[ATS streak (not real)]]+1)</f>
        <v>0</v>
      </c>
      <c r="AA48" s="5">
        <f>Table1[[#This Row],[running ttl ppg]]^2.37/(Table1[[#This Row],[running ttl ppg]]^2.37+Table1[[#This Row],[running ttl ppga]]^2.37)</f>
        <v>0.38971662187928563</v>
      </c>
      <c r="AB48" s="5">
        <f>Table1[[#This Row],[pyth ratio]]+Table1[[#This Row],[win/loss ratio]]</f>
        <v>0.72304995521261894</v>
      </c>
    </row>
    <row r="49" spans="1:28" x14ac:dyDescent="0.25">
      <c r="A49" s="1">
        <v>2607</v>
      </c>
      <c r="B49" s="7">
        <f t="shared" si="3"/>
        <v>16</v>
      </c>
      <c r="C49" s="5">
        <v>2016</v>
      </c>
      <c r="D49" s="5">
        <v>17</v>
      </c>
      <c r="E49" t="s">
        <v>43</v>
      </c>
      <c r="F49" t="s">
        <v>47</v>
      </c>
      <c r="G49" s="5">
        <v>0</v>
      </c>
      <c r="H49">
        <v>16</v>
      </c>
      <c r="I49">
        <v>24</v>
      </c>
      <c r="J49">
        <v>-8</v>
      </c>
      <c r="K49">
        <f>IF(Table1[[#This Row],[net]]&gt;0,1,0)</f>
        <v>0</v>
      </c>
      <c r="L49">
        <v>9.5</v>
      </c>
      <c r="M49">
        <f>IF(Table1[[#This Row],[team]]=E48,SUM(Table1[[#This Row],[win/loss]],M48),Table1[[#This Row],[win/loss]])</f>
        <v>5</v>
      </c>
      <c r="N49">
        <f>IF(Table1[[#This Row],[team]]=E48,SUM(Table1[[#This Row],[win/loss]],M48),Table1[[#This Row],[win/loss]])/B49</f>
        <v>0.3125</v>
      </c>
      <c r="O49">
        <f t="shared" si="4"/>
        <v>1.5</v>
      </c>
      <c r="P49">
        <f>IF(Table1[[#This Row],[difference]]&gt;0,SQRT(Table1[[#This Row],[difference]]),-SQRT(ABS(Table1[[#This Row],[difference]])))</f>
        <v>1.2247448713915889</v>
      </c>
      <c r="Q49">
        <f>IF(Table1[[#This Row],[line]]&gt;0,SQRT(Table1[[#This Row],[line]]),-SQRT(ABS(Table1[[#This Row],[line]])))</f>
        <v>3.082207001484488</v>
      </c>
      <c r="R49">
        <f>Table1[[#This Row],[difference]]-Table1[[#This Row],[sqrt(line)]]</f>
        <v>-1.582207001484488</v>
      </c>
      <c r="S49">
        <f>IF(Table1[[#This Row],[difference]]&gt;0,1,-1)</f>
        <v>1</v>
      </c>
      <c r="T49">
        <f>IF(Table1[[#This Row],[team]]=E48,SUM(H49,T48),Table1[[#This Row],[ppg]])</f>
        <v>328</v>
      </c>
      <c r="U49">
        <f>IF(Table1[[#This Row],[team]]=E48,SUM(I49,U48),Table1[[#This Row],[ppga]])</f>
        <v>401</v>
      </c>
      <c r="V49">
        <f>IF(Table1[[#This Row],[team]]=E48,SUM(Table1[[#This Row],[difference]],V48),Table1[[#This Row],[difference]])</f>
        <v>-43.5</v>
      </c>
      <c r="W49">
        <f>IF(Table1[[#This Row],[team]]=E48,SUM(Table1[[#This Row],[sqrt(dif)]],W48),Table1[[#This Row],[sqrt(dif)]])</f>
        <v>-13.510071890186843</v>
      </c>
      <c r="X49">
        <f>IF(Table1[[#This Row],[team]]=E48,SUM(Table1[[#This Row],[f1]],X48),Table1[[#This Row],[f1]])</f>
        <v>-49.512568838906702</v>
      </c>
      <c r="Y49">
        <f>IF(Table1[[#This Row],[ATS]]=S48,SUM(Table1[[#This Row],[ATS]],Y48),Table1[[#This Row],[ATS]])</f>
        <v>2</v>
      </c>
      <c r="Z49">
        <f>IF(Table1[[#This Row],[ATS]]&gt;0,Table1[[#This Row],[ATS streak (not real)]]-1,Table1[[#This Row],[ATS streak (not real)]]+1)</f>
        <v>1</v>
      </c>
      <c r="AA49" s="5">
        <f>Table1[[#This Row],[running ttl ppg]]^2.37/(Table1[[#This Row],[running ttl ppg]]^2.37+Table1[[#This Row],[running ttl ppga]]^2.37)</f>
        <v>0.38313889043755112</v>
      </c>
      <c r="AB49" s="5">
        <f>Table1[[#This Row],[pyth ratio]]+Table1[[#This Row],[win/loss ratio]]</f>
        <v>0.69563889043755112</v>
      </c>
    </row>
    <row r="50" spans="1:28" x14ac:dyDescent="0.25">
      <c r="A50" s="1">
        <v>2608</v>
      </c>
      <c r="B50" s="7">
        <f t="shared" si="3"/>
        <v>1</v>
      </c>
      <c r="C50" s="5">
        <v>2016</v>
      </c>
      <c r="D50" s="5">
        <v>1</v>
      </c>
      <c r="E50" t="s">
        <v>44</v>
      </c>
      <c r="F50" t="s">
        <v>54</v>
      </c>
      <c r="G50" s="5">
        <v>1</v>
      </c>
      <c r="H50">
        <v>27</v>
      </c>
      <c r="I50">
        <v>14</v>
      </c>
      <c r="J50">
        <v>13</v>
      </c>
      <c r="K50">
        <f>IF(Table1[[#This Row],[net]]&gt;0,1,0)</f>
        <v>1</v>
      </c>
      <c r="L50">
        <v>1</v>
      </c>
      <c r="M50">
        <f>IF(Table1[[#This Row],[team]]=E49,SUM(Table1[[#This Row],[win/loss]],M49),Table1[[#This Row],[win/loss]])</f>
        <v>1</v>
      </c>
      <c r="N50">
        <f>IF(Table1[[#This Row],[team]]=E49,SUM(Table1[[#This Row],[win/loss]],M49),Table1[[#This Row],[win/loss]])/B50</f>
        <v>1</v>
      </c>
      <c r="O50">
        <f t="shared" si="4"/>
        <v>14</v>
      </c>
      <c r="P50">
        <f>IF(Table1[[#This Row],[difference]]&gt;0,SQRT(Table1[[#This Row],[difference]]),-SQRT(ABS(Table1[[#This Row],[difference]])))</f>
        <v>3.7416573867739413</v>
      </c>
      <c r="Q50">
        <f>IF(Table1[[#This Row],[line]]&gt;0,SQRT(Table1[[#This Row],[line]]),-SQRT(ABS(Table1[[#This Row],[line]])))</f>
        <v>1</v>
      </c>
      <c r="R50">
        <f>Table1[[#This Row],[difference]]-Table1[[#This Row],[sqrt(line)]]</f>
        <v>13</v>
      </c>
      <c r="S50">
        <f>IF(Table1[[#This Row],[difference]]&gt;0,1,-1)</f>
        <v>1</v>
      </c>
      <c r="T50">
        <f>IF(Table1[[#This Row],[team]]=E49,SUM(H50,T49),Table1[[#This Row],[ppg]])</f>
        <v>27</v>
      </c>
      <c r="U50">
        <f>IF(Table1[[#This Row],[team]]=E49,SUM(I50,U49),Table1[[#This Row],[ppga]])</f>
        <v>14</v>
      </c>
      <c r="V50">
        <f>IF(Table1[[#This Row],[team]]=E49,SUM(Table1[[#This Row],[difference]],V49),Table1[[#This Row],[difference]])</f>
        <v>14</v>
      </c>
      <c r="W50">
        <f>IF(Table1[[#This Row],[team]]=E49,SUM(Table1[[#This Row],[sqrt(dif)]],W49),Table1[[#This Row],[sqrt(dif)]])</f>
        <v>3.7416573867739413</v>
      </c>
      <c r="X50">
        <f>IF(Table1[[#This Row],[team]]=E49,SUM(Table1[[#This Row],[f1]],X49),Table1[[#This Row],[f1]])</f>
        <v>13</v>
      </c>
      <c r="Y50">
        <f>IF(Table1[[#This Row],[ATS]]=S49,SUM(Table1[[#This Row],[ATS]],Y49),Table1[[#This Row],[ATS]])</f>
        <v>3</v>
      </c>
      <c r="Z50">
        <f>IF(Table1[[#This Row],[ATS]]&gt;0,Table1[[#This Row],[ATS streak (not real)]]-1,Table1[[#This Row],[ATS streak (not real)]]+1)</f>
        <v>2</v>
      </c>
      <c r="AA50" s="5">
        <f>Table1[[#This Row],[running ttl ppg]]^2.37/(Table1[[#This Row],[running ttl ppg]]^2.37+Table1[[#This Row],[running ttl ppga]]^2.37)</f>
        <v>0.82586025987579503</v>
      </c>
      <c r="AB50" s="5">
        <f>Table1[[#This Row],[pyth ratio]]+Table1[[#This Row],[win/loss ratio]]</f>
        <v>1.8258602598757951</v>
      </c>
    </row>
    <row r="51" spans="1:28" x14ac:dyDescent="0.25">
      <c r="A51" s="1">
        <v>2609</v>
      </c>
      <c r="B51" s="7">
        <f t="shared" si="3"/>
        <v>2</v>
      </c>
      <c r="C51" s="5">
        <v>2016</v>
      </c>
      <c r="D51" s="5">
        <v>2</v>
      </c>
      <c r="E51" t="s">
        <v>44</v>
      </c>
      <c r="F51" t="s">
        <v>63</v>
      </c>
      <c r="G51" s="5">
        <v>1</v>
      </c>
      <c r="H51">
        <v>32</v>
      </c>
      <c r="I51">
        <v>40</v>
      </c>
      <c r="J51">
        <v>-8</v>
      </c>
      <c r="K51">
        <f>IF(Table1[[#This Row],[net]]&gt;0,1,0)</f>
        <v>0</v>
      </c>
      <c r="L51">
        <v>-1</v>
      </c>
      <c r="M51">
        <f>IF(Table1[[#This Row],[team]]=E50,SUM(Table1[[#This Row],[win/loss]],M50),Table1[[#This Row],[win/loss]])</f>
        <v>1</v>
      </c>
      <c r="N51">
        <f>IF(Table1[[#This Row],[team]]=E50,SUM(Table1[[#This Row],[win/loss]],M50),Table1[[#This Row],[win/loss]])/B51</f>
        <v>0.5</v>
      </c>
      <c r="O51">
        <f t="shared" si="4"/>
        <v>-9</v>
      </c>
      <c r="P51">
        <f>IF(Table1[[#This Row],[difference]]&gt;0,SQRT(Table1[[#This Row],[difference]]),-SQRT(ABS(Table1[[#This Row],[difference]])))</f>
        <v>-3</v>
      </c>
      <c r="Q51">
        <f>IF(Table1[[#This Row],[line]]&gt;0,SQRT(Table1[[#This Row],[line]]),-SQRT(ABS(Table1[[#This Row],[line]])))</f>
        <v>-1</v>
      </c>
      <c r="R51">
        <f>Table1[[#This Row],[difference]]-Table1[[#This Row],[sqrt(line)]]</f>
        <v>-8</v>
      </c>
      <c r="S51">
        <f>IF(Table1[[#This Row],[difference]]&gt;0,1,-1)</f>
        <v>-1</v>
      </c>
      <c r="T51">
        <f>IF(Table1[[#This Row],[team]]=E50,SUM(H51,T50),Table1[[#This Row],[ppg]])</f>
        <v>59</v>
      </c>
      <c r="U51">
        <f>IF(Table1[[#This Row],[team]]=E50,SUM(I51,U50),Table1[[#This Row],[ppga]])</f>
        <v>54</v>
      </c>
      <c r="V51">
        <f>IF(Table1[[#This Row],[team]]=E50,SUM(Table1[[#This Row],[difference]],V50),Table1[[#This Row],[difference]])</f>
        <v>5</v>
      </c>
      <c r="W51">
        <f>IF(Table1[[#This Row],[team]]=E50,SUM(Table1[[#This Row],[sqrt(dif)]],W50),Table1[[#This Row],[sqrt(dif)]])</f>
        <v>0.74165738677394133</v>
      </c>
      <c r="X51">
        <f>IF(Table1[[#This Row],[team]]=E50,SUM(Table1[[#This Row],[f1]],X50),Table1[[#This Row],[f1]])</f>
        <v>5</v>
      </c>
      <c r="Y51">
        <f>IF(Table1[[#This Row],[ATS]]=S50,SUM(Table1[[#This Row],[ATS]],Y50),Table1[[#This Row],[ATS]])</f>
        <v>-1</v>
      </c>
      <c r="Z51">
        <f>IF(Table1[[#This Row],[ATS]]&gt;0,Table1[[#This Row],[ATS streak (not real)]]-1,Table1[[#This Row],[ATS streak (not real)]]+1)</f>
        <v>0</v>
      </c>
      <c r="AA51" s="5">
        <f>Table1[[#This Row],[running ttl ppg]]^2.37/(Table1[[#This Row],[running ttl ppg]]^2.37+Table1[[#This Row],[running ttl ppga]]^2.37)</f>
        <v>0.55227614873540964</v>
      </c>
      <c r="AB51" s="5">
        <f>Table1[[#This Row],[pyth ratio]]+Table1[[#This Row],[win/loss ratio]]</f>
        <v>1.0522761487354098</v>
      </c>
    </row>
    <row r="52" spans="1:28" x14ac:dyDescent="0.25">
      <c r="A52" s="1">
        <v>2610</v>
      </c>
      <c r="B52" s="7">
        <f t="shared" si="3"/>
        <v>3</v>
      </c>
      <c r="C52" s="5">
        <v>2016</v>
      </c>
      <c r="D52" s="5">
        <v>3</v>
      </c>
      <c r="E52" t="s">
        <v>44</v>
      </c>
      <c r="F52" t="s">
        <v>59</v>
      </c>
      <c r="G52" s="5">
        <v>0</v>
      </c>
      <c r="H52">
        <v>41</v>
      </c>
      <c r="I52">
        <v>14</v>
      </c>
      <c r="J52">
        <v>27</v>
      </c>
      <c r="K52">
        <f>IF(Table1[[#This Row],[net]]&gt;0,1,0)</f>
        <v>1</v>
      </c>
      <c r="L52">
        <v>1</v>
      </c>
      <c r="M52">
        <f>IF(Table1[[#This Row],[team]]=E51,SUM(Table1[[#This Row],[win/loss]],M51),Table1[[#This Row],[win/loss]])</f>
        <v>2</v>
      </c>
      <c r="N52">
        <f>IF(Table1[[#This Row],[team]]=E51,SUM(Table1[[#This Row],[win/loss]],M51),Table1[[#This Row],[win/loss]])/B52</f>
        <v>0.66666666666666663</v>
      </c>
      <c r="O52">
        <f t="shared" si="4"/>
        <v>28</v>
      </c>
      <c r="P52">
        <f>IF(Table1[[#This Row],[difference]]&gt;0,SQRT(Table1[[#This Row],[difference]]),-SQRT(ABS(Table1[[#This Row],[difference]])))</f>
        <v>5.2915026221291814</v>
      </c>
      <c r="Q52">
        <f>IF(Table1[[#This Row],[line]]&gt;0,SQRT(Table1[[#This Row],[line]]),-SQRT(ABS(Table1[[#This Row],[line]])))</f>
        <v>1</v>
      </c>
      <c r="R52">
        <f>Table1[[#This Row],[difference]]-Table1[[#This Row],[sqrt(line)]]</f>
        <v>27</v>
      </c>
      <c r="S52">
        <f>IF(Table1[[#This Row],[difference]]&gt;0,1,-1)</f>
        <v>1</v>
      </c>
      <c r="T52">
        <f>IF(Table1[[#This Row],[team]]=E51,SUM(H52,T51),Table1[[#This Row],[ppg]])</f>
        <v>100</v>
      </c>
      <c r="U52">
        <f>IF(Table1[[#This Row],[team]]=E51,SUM(I52,U51),Table1[[#This Row],[ppga]])</f>
        <v>68</v>
      </c>
      <c r="V52">
        <f>IF(Table1[[#This Row],[team]]=E51,SUM(Table1[[#This Row],[difference]],V51),Table1[[#This Row],[difference]])</f>
        <v>33</v>
      </c>
      <c r="W52">
        <f>IF(Table1[[#This Row],[team]]=E51,SUM(Table1[[#This Row],[sqrt(dif)]],W51),Table1[[#This Row],[sqrt(dif)]])</f>
        <v>6.0331600089031223</v>
      </c>
      <c r="X52">
        <f>IF(Table1[[#This Row],[team]]=E51,SUM(Table1[[#This Row],[f1]],X51),Table1[[#This Row],[f1]])</f>
        <v>32</v>
      </c>
      <c r="Y52">
        <f>IF(Table1[[#This Row],[ATS]]=S51,SUM(Table1[[#This Row],[ATS]],Y51),Table1[[#This Row],[ATS]])</f>
        <v>1</v>
      </c>
      <c r="Z52">
        <f>IF(Table1[[#This Row],[ATS]]&gt;0,Table1[[#This Row],[ATS streak (not real)]]-1,Table1[[#This Row],[ATS streak (not real)]]+1)</f>
        <v>0</v>
      </c>
      <c r="AA52" s="5">
        <f>Table1[[#This Row],[running ttl ppg]]^2.37/(Table1[[#This Row],[running ttl ppg]]^2.37+Table1[[#This Row],[running ttl ppga]]^2.37)</f>
        <v>0.71382209046150369</v>
      </c>
      <c r="AB52" s="5">
        <f>Table1[[#This Row],[pyth ratio]]+Table1[[#This Row],[win/loss ratio]]</f>
        <v>1.3804887571281703</v>
      </c>
    </row>
    <row r="53" spans="1:28" x14ac:dyDescent="0.25">
      <c r="A53" s="1">
        <v>2611</v>
      </c>
      <c r="B53" s="7">
        <f t="shared" si="3"/>
        <v>4</v>
      </c>
      <c r="C53" s="5">
        <v>2016</v>
      </c>
      <c r="D53" s="5">
        <v>4</v>
      </c>
      <c r="E53" t="s">
        <v>44</v>
      </c>
      <c r="F53" t="s">
        <v>61</v>
      </c>
      <c r="G53" s="5">
        <v>1</v>
      </c>
      <c r="H53">
        <v>10</v>
      </c>
      <c r="I53">
        <v>24</v>
      </c>
      <c r="J53">
        <v>-14</v>
      </c>
      <c r="K53">
        <f>IF(Table1[[#This Row],[net]]&gt;0,1,0)</f>
        <v>0</v>
      </c>
      <c r="L53">
        <v>-6.5</v>
      </c>
      <c r="M53">
        <f>IF(Table1[[#This Row],[team]]=E52,SUM(Table1[[#This Row],[win/loss]],M52),Table1[[#This Row],[win/loss]])</f>
        <v>2</v>
      </c>
      <c r="N53">
        <f>IF(Table1[[#This Row],[team]]=E52,SUM(Table1[[#This Row],[win/loss]],M52),Table1[[#This Row],[win/loss]])/B53</f>
        <v>0.5</v>
      </c>
      <c r="O53">
        <f t="shared" si="4"/>
        <v>-20.5</v>
      </c>
      <c r="P53">
        <f>IF(Table1[[#This Row],[difference]]&gt;0,SQRT(Table1[[#This Row],[difference]]),-SQRT(ABS(Table1[[#This Row],[difference]])))</f>
        <v>-4.5276925690687087</v>
      </c>
      <c r="Q53">
        <f>IF(Table1[[#This Row],[line]]&gt;0,SQRT(Table1[[#This Row],[line]]),-SQRT(ABS(Table1[[#This Row],[line]])))</f>
        <v>-2.5495097567963922</v>
      </c>
      <c r="R53">
        <f>Table1[[#This Row],[difference]]-Table1[[#This Row],[sqrt(line)]]</f>
        <v>-17.950490243203607</v>
      </c>
      <c r="S53">
        <f>IF(Table1[[#This Row],[difference]]&gt;0,1,-1)</f>
        <v>-1</v>
      </c>
      <c r="T53">
        <f>IF(Table1[[#This Row],[team]]=E52,SUM(H53,T52),Table1[[#This Row],[ppg]])</f>
        <v>110</v>
      </c>
      <c r="U53">
        <f>IF(Table1[[#This Row],[team]]=E52,SUM(I53,U52),Table1[[#This Row],[ppga]])</f>
        <v>92</v>
      </c>
      <c r="V53">
        <f>IF(Table1[[#This Row],[team]]=E52,SUM(Table1[[#This Row],[difference]],V52),Table1[[#This Row],[difference]])</f>
        <v>12.5</v>
      </c>
      <c r="W53">
        <f>IF(Table1[[#This Row],[team]]=E52,SUM(Table1[[#This Row],[sqrt(dif)]],W52),Table1[[#This Row],[sqrt(dif)]])</f>
        <v>1.5054674398344137</v>
      </c>
      <c r="X53">
        <f>IF(Table1[[#This Row],[team]]=E52,SUM(Table1[[#This Row],[f1]],X52),Table1[[#This Row],[f1]])</f>
        <v>14.049509756796393</v>
      </c>
      <c r="Y53">
        <f>IF(Table1[[#This Row],[ATS]]=S52,SUM(Table1[[#This Row],[ATS]],Y52),Table1[[#This Row],[ATS]])</f>
        <v>-1</v>
      </c>
      <c r="Z53">
        <f>IF(Table1[[#This Row],[ATS]]&gt;0,Table1[[#This Row],[ATS streak (not real)]]-1,Table1[[#This Row],[ATS streak (not real)]]+1)</f>
        <v>0</v>
      </c>
      <c r="AA53" s="5">
        <f>Table1[[#This Row],[running ttl ppg]]^2.37/(Table1[[#This Row],[running ttl ppg]]^2.37+Table1[[#This Row],[running ttl ppga]]^2.37)</f>
        <v>0.60432035488134117</v>
      </c>
      <c r="AB53" s="5">
        <f>Table1[[#This Row],[pyth ratio]]+Table1[[#This Row],[win/loss ratio]]</f>
        <v>1.1043203548813412</v>
      </c>
    </row>
    <row r="54" spans="1:28" x14ac:dyDescent="0.25">
      <c r="A54" s="1">
        <v>2612</v>
      </c>
      <c r="B54" s="7">
        <f t="shared" si="3"/>
        <v>5</v>
      </c>
      <c r="C54" s="5">
        <v>2016</v>
      </c>
      <c r="D54" s="5">
        <v>5</v>
      </c>
      <c r="E54" t="s">
        <v>44</v>
      </c>
      <c r="F54" t="s">
        <v>71</v>
      </c>
      <c r="G54" s="5">
        <v>0</v>
      </c>
      <c r="H54">
        <v>14</v>
      </c>
      <c r="I54">
        <v>13</v>
      </c>
      <c r="J54">
        <v>1</v>
      </c>
      <c r="K54">
        <f>IF(Table1[[#This Row],[net]]&gt;0,1,0)</f>
        <v>1</v>
      </c>
      <c r="L54">
        <v>0</v>
      </c>
      <c r="M54">
        <f>IF(Table1[[#This Row],[team]]=E53,SUM(Table1[[#This Row],[win/loss]],M53),Table1[[#This Row],[win/loss]])</f>
        <v>3</v>
      </c>
      <c r="N54">
        <f>IF(Table1[[#This Row],[team]]=E53,SUM(Table1[[#This Row],[win/loss]],M53),Table1[[#This Row],[win/loss]])/B54</f>
        <v>0.6</v>
      </c>
      <c r="O54">
        <f t="shared" si="4"/>
        <v>1</v>
      </c>
      <c r="P54">
        <f>IF(Table1[[#This Row],[difference]]&gt;0,SQRT(Table1[[#This Row],[difference]]),-SQRT(ABS(Table1[[#This Row],[difference]])))</f>
        <v>1</v>
      </c>
      <c r="Q54">
        <f>IF(Table1[[#This Row],[line]]&gt;0,SQRT(Table1[[#This Row],[line]]),-SQRT(ABS(Table1[[#This Row],[line]])))</f>
        <v>0</v>
      </c>
      <c r="R54">
        <f>Table1[[#This Row],[difference]]-Table1[[#This Row],[sqrt(line)]]</f>
        <v>1</v>
      </c>
      <c r="S54">
        <f>IF(Table1[[#This Row],[difference]]&gt;0,1,-1)</f>
        <v>1</v>
      </c>
      <c r="T54">
        <f>IF(Table1[[#This Row],[team]]=E53,SUM(H54,T53),Table1[[#This Row],[ppg]])</f>
        <v>124</v>
      </c>
      <c r="U54">
        <f>IF(Table1[[#This Row],[team]]=E53,SUM(I54,U53),Table1[[#This Row],[ppga]])</f>
        <v>105</v>
      </c>
      <c r="V54">
        <f>IF(Table1[[#This Row],[team]]=E53,SUM(Table1[[#This Row],[difference]],V53),Table1[[#This Row],[difference]])</f>
        <v>13.5</v>
      </c>
      <c r="W54">
        <f>IF(Table1[[#This Row],[team]]=E53,SUM(Table1[[#This Row],[sqrt(dif)]],W53),Table1[[#This Row],[sqrt(dif)]])</f>
        <v>2.5054674398344137</v>
      </c>
      <c r="X54">
        <f>IF(Table1[[#This Row],[team]]=E53,SUM(Table1[[#This Row],[f1]],X53),Table1[[#This Row],[f1]])</f>
        <v>15.049509756796393</v>
      </c>
      <c r="Y54">
        <f>IF(Table1[[#This Row],[ATS]]=S53,SUM(Table1[[#This Row],[ATS]],Y53),Table1[[#This Row],[ATS]])</f>
        <v>1</v>
      </c>
      <c r="Z54">
        <f>IF(Table1[[#This Row],[ATS]]&gt;0,Table1[[#This Row],[ATS streak (not real)]]-1,Table1[[#This Row],[ATS streak (not real)]]+1)</f>
        <v>0</v>
      </c>
      <c r="AA54" s="5">
        <f>Table1[[#This Row],[running ttl ppg]]^2.37/(Table1[[#This Row],[running ttl ppg]]^2.37+Table1[[#This Row],[running ttl ppga]]^2.37)</f>
        <v>0.59728885095307638</v>
      </c>
      <c r="AB54" s="5">
        <f>Table1[[#This Row],[pyth ratio]]+Table1[[#This Row],[win/loss ratio]]</f>
        <v>1.1972888509530764</v>
      </c>
    </row>
    <row r="55" spans="1:28" x14ac:dyDescent="0.25">
      <c r="A55" s="1">
        <v>2613</v>
      </c>
      <c r="B55" s="7">
        <f t="shared" si="3"/>
        <v>6</v>
      </c>
      <c r="C55" s="5">
        <v>2016</v>
      </c>
      <c r="D55" s="5">
        <v>6</v>
      </c>
      <c r="E55" t="s">
        <v>44</v>
      </c>
      <c r="F55" t="s">
        <v>47</v>
      </c>
      <c r="G55" s="5">
        <v>1</v>
      </c>
      <c r="H55">
        <v>21</v>
      </c>
      <c r="I55">
        <v>34</v>
      </c>
      <c r="J55">
        <v>-13</v>
      </c>
      <c r="K55">
        <f>IF(Table1[[#This Row],[net]]&gt;0,1,0)</f>
        <v>0</v>
      </c>
      <c r="L55">
        <v>3</v>
      </c>
      <c r="M55">
        <f>IF(Table1[[#This Row],[team]]=E54,SUM(Table1[[#This Row],[win/loss]],M54),Table1[[#This Row],[win/loss]])</f>
        <v>3</v>
      </c>
      <c r="N55">
        <f>IF(Table1[[#This Row],[team]]=E54,SUM(Table1[[#This Row],[win/loss]],M54),Table1[[#This Row],[win/loss]])/B55</f>
        <v>0.5</v>
      </c>
      <c r="O55">
        <f t="shared" si="4"/>
        <v>-10</v>
      </c>
      <c r="P55">
        <f>IF(Table1[[#This Row],[difference]]&gt;0,SQRT(Table1[[#This Row],[difference]]),-SQRT(ABS(Table1[[#This Row],[difference]])))</f>
        <v>-3.1622776601683795</v>
      </c>
      <c r="Q55">
        <f>IF(Table1[[#This Row],[line]]&gt;0,SQRT(Table1[[#This Row],[line]]),-SQRT(ABS(Table1[[#This Row],[line]])))</f>
        <v>1.7320508075688772</v>
      </c>
      <c r="R55">
        <f>Table1[[#This Row],[difference]]-Table1[[#This Row],[sqrt(line)]]</f>
        <v>-11.732050807568877</v>
      </c>
      <c r="S55">
        <f>IF(Table1[[#This Row],[difference]]&gt;0,1,-1)</f>
        <v>-1</v>
      </c>
      <c r="T55">
        <f>IF(Table1[[#This Row],[team]]=E54,SUM(H55,T54),Table1[[#This Row],[ppg]])</f>
        <v>145</v>
      </c>
      <c r="U55">
        <f>IF(Table1[[#This Row],[team]]=E54,SUM(I55,U54),Table1[[#This Row],[ppga]])</f>
        <v>139</v>
      </c>
      <c r="V55">
        <f>IF(Table1[[#This Row],[team]]=E54,SUM(Table1[[#This Row],[difference]],V54),Table1[[#This Row],[difference]])</f>
        <v>3.5</v>
      </c>
      <c r="W55">
        <f>IF(Table1[[#This Row],[team]]=E54,SUM(Table1[[#This Row],[sqrt(dif)]],W54),Table1[[#This Row],[sqrt(dif)]])</f>
        <v>-0.65681022033396586</v>
      </c>
      <c r="X55">
        <f>IF(Table1[[#This Row],[team]]=E54,SUM(Table1[[#This Row],[f1]],X54),Table1[[#This Row],[f1]])</f>
        <v>3.3174589492275164</v>
      </c>
      <c r="Y55">
        <f>IF(Table1[[#This Row],[ATS]]=S54,SUM(Table1[[#This Row],[ATS]],Y54),Table1[[#This Row],[ATS]])</f>
        <v>-1</v>
      </c>
      <c r="Z55">
        <f>IF(Table1[[#This Row],[ATS]]&gt;0,Table1[[#This Row],[ATS streak (not real)]]-1,Table1[[#This Row],[ATS streak (not real)]]+1)</f>
        <v>0</v>
      </c>
      <c r="AA55" s="5">
        <f>Table1[[#This Row],[running ttl ppg]]^2.37/(Table1[[#This Row],[running ttl ppg]]^2.37+Table1[[#This Row],[running ttl ppga]]^2.37)</f>
        <v>0.52501802715151014</v>
      </c>
      <c r="AB55" s="5">
        <f>Table1[[#This Row],[pyth ratio]]+Table1[[#This Row],[win/loss ratio]]</f>
        <v>1.0250180271515101</v>
      </c>
    </row>
    <row r="56" spans="1:28" x14ac:dyDescent="0.25">
      <c r="A56" s="1">
        <v>2614</v>
      </c>
      <c r="B56" s="7">
        <f t="shared" si="3"/>
        <v>7</v>
      </c>
      <c r="C56" s="5">
        <v>2016</v>
      </c>
      <c r="D56" s="5">
        <v>7</v>
      </c>
      <c r="E56" t="s">
        <v>44</v>
      </c>
      <c r="F56" t="s">
        <v>55</v>
      </c>
      <c r="G56" s="5">
        <v>0</v>
      </c>
      <c r="H56">
        <v>31</v>
      </c>
      <c r="I56">
        <v>34</v>
      </c>
      <c r="J56">
        <v>-3</v>
      </c>
      <c r="K56">
        <f>IF(Table1[[#This Row],[net]]&gt;0,1,0)</f>
        <v>0</v>
      </c>
      <c r="L56">
        <v>-3</v>
      </c>
      <c r="M56">
        <f>IF(Table1[[#This Row],[team]]=E55,SUM(Table1[[#This Row],[win/loss]],M55),Table1[[#This Row],[win/loss]])</f>
        <v>3</v>
      </c>
      <c r="N56">
        <f>IF(Table1[[#This Row],[team]]=E55,SUM(Table1[[#This Row],[win/loss]],M55),Table1[[#This Row],[win/loss]])/B56</f>
        <v>0.42857142857142855</v>
      </c>
      <c r="O56">
        <f t="shared" si="4"/>
        <v>-6</v>
      </c>
      <c r="P56">
        <f>IF(Table1[[#This Row],[difference]]&gt;0,SQRT(Table1[[#This Row],[difference]]),-SQRT(ABS(Table1[[#This Row],[difference]])))</f>
        <v>-2.4494897427831779</v>
      </c>
      <c r="Q56">
        <f>IF(Table1[[#This Row],[line]]&gt;0,SQRT(Table1[[#This Row],[line]]),-SQRT(ABS(Table1[[#This Row],[line]])))</f>
        <v>-1.7320508075688772</v>
      </c>
      <c r="R56">
        <f>Table1[[#This Row],[difference]]-Table1[[#This Row],[sqrt(line)]]</f>
        <v>-4.2679491924311233</v>
      </c>
      <c r="S56">
        <f>IF(Table1[[#This Row],[difference]]&gt;0,1,-1)</f>
        <v>-1</v>
      </c>
      <c r="T56">
        <f>IF(Table1[[#This Row],[team]]=E55,SUM(H56,T55),Table1[[#This Row],[ppg]])</f>
        <v>176</v>
      </c>
      <c r="U56">
        <f>IF(Table1[[#This Row],[team]]=E55,SUM(I56,U55),Table1[[#This Row],[ppga]])</f>
        <v>173</v>
      </c>
      <c r="V56">
        <f>IF(Table1[[#This Row],[team]]=E55,SUM(Table1[[#This Row],[difference]],V55),Table1[[#This Row],[difference]])</f>
        <v>-2.5</v>
      </c>
      <c r="W56">
        <f>IF(Table1[[#This Row],[team]]=E55,SUM(Table1[[#This Row],[sqrt(dif)]],W55),Table1[[#This Row],[sqrt(dif)]])</f>
        <v>-3.1062999631171437</v>
      </c>
      <c r="X56">
        <f>IF(Table1[[#This Row],[team]]=E55,SUM(Table1[[#This Row],[f1]],X55),Table1[[#This Row],[f1]])</f>
        <v>-0.95049024320360687</v>
      </c>
      <c r="Y56">
        <f>IF(Table1[[#This Row],[ATS]]=S55,SUM(Table1[[#This Row],[ATS]],Y55),Table1[[#This Row],[ATS]])</f>
        <v>-2</v>
      </c>
      <c r="Z56">
        <f>IF(Table1[[#This Row],[ATS]]&gt;0,Table1[[#This Row],[ATS streak (not real)]]-1,Table1[[#This Row],[ATS streak (not real)]]+1)</f>
        <v>-1</v>
      </c>
      <c r="AA56" s="5">
        <f>Table1[[#This Row],[running ttl ppg]]^2.37/(Table1[[#This Row],[running ttl ppg]]^2.37+Table1[[#This Row],[running ttl ppga]]^2.37)</f>
        <v>0.51018508822195319</v>
      </c>
      <c r="AB56" s="5">
        <f>Table1[[#This Row],[pyth ratio]]+Table1[[#This Row],[win/loss ratio]]</f>
        <v>0.93875651679338179</v>
      </c>
    </row>
    <row r="57" spans="1:28" x14ac:dyDescent="0.25">
      <c r="A57" s="1">
        <v>2615</v>
      </c>
      <c r="B57" s="7">
        <f t="shared" si="3"/>
        <v>8</v>
      </c>
      <c r="C57" s="5">
        <v>2016</v>
      </c>
      <c r="D57" s="5">
        <v>9</v>
      </c>
      <c r="E57" t="s">
        <v>44</v>
      </c>
      <c r="F57" t="s">
        <v>59</v>
      </c>
      <c r="G57" s="5">
        <v>1</v>
      </c>
      <c r="H57">
        <v>33</v>
      </c>
      <c r="I57">
        <v>17</v>
      </c>
      <c r="J57">
        <v>16</v>
      </c>
      <c r="K57">
        <f>IF(Table1[[#This Row],[net]]&gt;0,1,0)</f>
        <v>1</v>
      </c>
      <c r="L57">
        <v>-3.5</v>
      </c>
      <c r="M57">
        <f>IF(Table1[[#This Row],[team]]=E56,SUM(Table1[[#This Row],[win/loss]],M56),Table1[[#This Row],[win/loss]])</f>
        <v>4</v>
      </c>
      <c r="N57">
        <f>IF(Table1[[#This Row],[team]]=E56,SUM(Table1[[#This Row],[win/loss]],M56),Table1[[#This Row],[win/loss]])/B57</f>
        <v>0.5</v>
      </c>
      <c r="O57">
        <f t="shared" si="4"/>
        <v>12.5</v>
      </c>
      <c r="P57">
        <f>IF(Table1[[#This Row],[difference]]&gt;0,SQRT(Table1[[#This Row],[difference]]),-SQRT(ABS(Table1[[#This Row],[difference]])))</f>
        <v>3.5355339059327378</v>
      </c>
      <c r="Q57">
        <f>IF(Table1[[#This Row],[line]]&gt;0,SQRT(Table1[[#This Row],[line]]),-SQRT(ABS(Table1[[#This Row],[line]])))</f>
        <v>-1.8708286933869707</v>
      </c>
      <c r="R57">
        <f>Table1[[#This Row],[difference]]-Table1[[#This Row],[sqrt(line)]]</f>
        <v>14.37082869338697</v>
      </c>
      <c r="S57">
        <f>IF(Table1[[#This Row],[difference]]&gt;0,1,-1)</f>
        <v>1</v>
      </c>
      <c r="T57">
        <f>IF(Table1[[#This Row],[team]]=E56,SUM(H57,T56),Table1[[#This Row],[ppg]])</f>
        <v>209</v>
      </c>
      <c r="U57">
        <f>IF(Table1[[#This Row],[team]]=E56,SUM(I57,U56),Table1[[#This Row],[ppga]])</f>
        <v>190</v>
      </c>
      <c r="V57">
        <f>IF(Table1[[#This Row],[team]]=E56,SUM(Table1[[#This Row],[difference]],V56),Table1[[#This Row],[difference]])</f>
        <v>10</v>
      </c>
      <c r="W57">
        <f>IF(Table1[[#This Row],[team]]=E56,SUM(Table1[[#This Row],[sqrt(dif)]],W56),Table1[[#This Row],[sqrt(dif)]])</f>
        <v>0.42923394281559402</v>
      </c>
      <c r="X57">
        <f>IF(Table1[[#This Row],[team]]=E56,SUM(Table1[[#This Row],[f1]],X56),Table1[[#This Row],[f1]])</f>
        <v>13.420338450183364</v>
      </c>
      <c r="Y57">
        <f>IF(Table1[[#This Row],[ATS]]=S56,SUM(Table1[[#This Row],[ATS]],Y56),Table1[[#This Row],[ATS]])</f>
        <v>1</v>
      </c>
      <c r="Z57">
        <f>IF(Table1[[#This Row],[ATS]]&gt;0,Table1[[#This Row],[ATS streak (not real)]]-1,Table1[[#This Row],[ATS streak (not real)]]+1)</f>
        <v>0</v>
      </c>
      <c r="AA57" s="5">
        <f>Table1[[#This Row],[running ttl ppg]]^2.37/(Table1[[#This Row],[running ttl ppg]]^2.37+Table1[[#This Row],[running ttl ppga]]^2.37)</f>
        <v>0.5562323840988862</v>
      </c>
      <c r="AB57" s="5">
        <f>Table1[[#This Row],[pyth ratio]]+Table1[[#This Row],[win/loss ratio]]</f>
        <v>1.0562323840988861</v>
      </c>
    </row>
    <row r="58" spans="1:28" x14ac:dyDescent="0.25">
      <c r="A58" s="1">
        <v>2616</v>
      </c>
      <c r="B58" s="7">
        <f t="shared" si="3"/>
        <v>9</v>
      </c>
      <c r="C58" s="5">
        <v>2016</v>
      </c>
      <c r="D58" s="5">
        <v>10</v>
      </c>
      <c r="E58" t="s">
        <v>44</v>
      </c>
      <c r="F58" t="s">
        <v>62</v>
      </c>
      <c r="G58" s="5">
        <v>0</v>
      </c>
      <c r="H58">
        <v>22</v>
      </c>
      <c r="I58">
        <v>17</v>
      </c>
      <c r="J58">
        <v>5</v>
      </c>
      <c r="K58">
        <f>IF(Table1[[#This Row],[net]]&gt;0,1,0)</f>
        <v>1</v>
      </c>
      <c r="L58">
        <v>2.5</v>
      </c>
      <c r="M58">
        <f>IF(Table1[[#This Row],[team]]=E57,SUM(Table1[[#This Row],[win/loss]],M57),Table1[[#This Row],[win/loss]])</f>
        <v>5</v>
      </c>
      <c r="N58">
        <f>IF(Table1[[#This Row],[team]]=E57,SUM(Table1[[#This Row],[win/loss]],M57),Table1[[#This Row],[win/loss]])/B58</f>
        <v>0.55555555555555558</v>
      </c>
      <c r="O58">
        <f t="shared" si="4"/>
        <v>7.5</v>
      </c>
      <c r="P58">
        <f>IF(Table1[[#This Row],[difference]]&gt;0,SQRT(Table1[[#This Row],[difference]]),-SQRT(ABS(Table1[[#This Row],[difference]])))</f>
        <v>2.7386127875258306</v>
      </c>
      <c r="Q58">
        <f>IF(Table1[[#This Row],[line]]&gt;0,SQRT(Table1[[#This Row],[line]]),-SQRT(ABS(Table1[[#This Row],[line]])))</f>
        <v>1.5811388300841898</v>
      </c>
      <c r="R58">
        <f>Table1[[#This Row],[difference]]-Table1[[#This Row],[sqrt(line)]]</f>
        <v>5.91886116991581</v>
      </c>
      <c r="S58">
        <f>IF(Table1[[#This Row],[difference]]&gt;0,1,-1)</f>
        <v>1</v>
      </c>
      <c r="T58">
        <f>IF(Table1[[#This Row],[team]]=E57,SUM(H58,T57),Table1[[#This Row],[ppg]])</f>
        <v>231</v>
      </c>
      <c r="U58">
        <f>IF(Table1[[#This Row],[team]]=E57,SUM(I58,U57),Table1[[#This Row],[ppga]])</f>
        <v>207</v>
      </c>
      <c r="V58">
        <f>IF(Table1[[#This Row],[team]]=E57,SUM(Table1[[#This Row],[difference]],V57),Table1[[#This Row],[difference]])</f>
        <v>17.5</v>
      </c>
      <c r="W58">
        <f>IF(Table1[[#This Row],[team]]=E57,SUM(Table1[[#This Row],[sqrt(dif)]],W57),Table1[[#This Row],[sqrt(dif)]])</f>
        <v>3.1678467303414246</v>
      </c>
      <c r="X58">
        <f>IF(Table1[[#This Row],[team]]=E57,SUM(Table1[[#This Row],[f1]],X57),Table1[[#This Row],[f1]])</f>
        <v>19.339199620099173</v>
      </c>
      <c r="Y58">
        <f>IF(Table1[[#This Row],[ATS]]=S57,SUM(Table1[[#This Row],[ATS]],Y57),Table1[[#This Row],[ATS]])</f>
        <v>2</v>
      </c>
      <c r="Z58">
        <f>IF(Table1[[#This Row],[ATS]]&gt;0,Table1[[#This Row],[ATS streak (not real)]]-1,Table1[[#This Row],[ATS streak (not real)]]+1)</f>
        <v>1</v>
      </c>
      <c r="AA58" s="5">
        <f>Table1[[#This Row],[running ttl ppg]]^2.37/(Table1[[#This Row],[running ttl ppg]]^2.37+Table1[[#This Row],[running ttl ppga]]^2.37)</f>
        <v>0.56463295695167992</v>
      </c>
      <c r="AB58" s="5">
        <f>Table1[[#This Row],[pyth ratio]]+Table1[[#This Row],[win/loss ratio]]</f>
        <v>1.1201885125072355</v>
      </c>
    </row>
    <row r="59" spans="1:28" x14ac:dyDescent="0.25">
      <c r="A59" s="1">
        <v>2617</v>
      </c>
      <c r="B59" s="7">
        <f t="shared" si="3"/>
        <v>10</v>
      </c>
      <c r="C59" s="5">
        <v>2016</v>
      </c>
      <c r="D59" s="5">
        <v>11</v>
      </c>
      <c r="E59" t="s">
        <v>44</v>
      </c>
      <c r="F59" t="s">
        <v>63</v>
      </c>
      <c r="G59" s="5">
        <v>0</v>
      </c>
      <c r="H59">
        <v>13</v>
      </c>
      <c r="I59">
        <v>20</v>
      </c>
      <c r="J59">
        <v>-7</v>
      </c>
      <c r="K59">
        <f>IF(Table1[[#This Row],[net]]&gt;0,1,0)</f>
        <v>0</v>
      </c>
      <c r="L59">
        <v>7</v>
      </c>
      <c r="M59">
        <f>IF(Table1[[#This Row],[team]]=E58,SUM(Table1[[#This Row],[win/loss]],M58),Table1[[#This Row],[win/loss]])</f>
        <v>5</v>
      </c>
      <c r="N59">
        <f>IF(Table1[[#This Row],[team]]=E58,SUM(Table1[[#This Row],[win/loss]],M58),Table1[[#This Row],[win/loss]])/B59</f>
        <v>0.5</v>
      </c>
      <c r="O59">
        <f t="shared" si="4"/>
        <v>0</v>
      </c>
      <c r="P59">
        <f>IF(Table1[[#This Row],[difference]]&gt;0,SQRT(Table1[[#This Row],[difference]]),-SQRT(ABS(Table1[[#This Row],[difference]])))</f>
        <v>0</v>
      </c>
      <c r="Q59">
        <f>IF(Table1[[#This Row],[line]]&gt;0,SQRT(Table1[[#This Row],[line]]),-SQRT(ABS(Table1[[#This Row],[line]])))</f>
        <v>2.6457513110645907</v>
      </c>
      <c r="R59">
        <f>Table1[[#This Row],[difference]]-Table1[[#This Row],[sqrt(line)]]</f>
        <v>-2.6457513110645907</v>
      </c>
      <c r="S59">
        <f>IF(Table1[[#This Row],[difference]]&gt;0,1,-1)</f>
        <v>-1</v>
      </c>
      <c r="T59">
        <f>IF(Table1[[#This Row],[team]]=E58,SUM(H59,T58),Table1[[#This Row],[ppg]])</f>
        <v>244</v>
      </c>
      <c r="U59">
        <f>IF(Table1[[#This Row],[team]]=E58,SUM(I59,U58),Table1[[#This Row],[ppga]])</f>
        <v>227</v>
      </c>
      <c r="V59">
        <f>IF(Table1[[#This Row],[team]]=E58,SUM(Table1[[#This Row],[difference]],V58),Table1[[#This Row],[difference]])</f>
        <v>17.5</v>
      </c>
      <c r="W59">
        <f>IF(Table1[[#This Row],[team]]=E58,SUM(Table1[[#This Row],[sqrt(dif)]],W58),Table1[[#This Row],[sqrt(dif)]])</f>
        <v>3.1678467303414246</v>
      </c>
      <c r="X59">
        <f>IF(Table1[[#This Row],[team]]=E58,SUM(Table1[[#This Row],[f1]],X58),Table1[[#This Row],[f1]])</f>
        <v>16.693448309034583</v>
      </c>
      <c r="Y59">
        <f>IF(Table1[[#This Row],[ATS]]=S58,SUM(Table1[[#This Row],[ATS]],Y58),Table1[[#This Row],[ATS]])</f>
        <v>-1</v>
      </c>
      <c r="Z59">
        <f>IF(Table1[[#This Row],[ATS]]&gt;0,Table1[[#This Row],[ATS streak (not real)]]-1,Table1[[#This Row],[ATS streak (not real)]]+1)</f>
        <v>0</v>
      </c>
      <c r="AA59" s="5">
        <f>Table1[[#This Row],[running ttl ppg]]^2.37/(Table1[[#This Row],[running ttl ppg]]^2.37+Table1[[#This Row],[running ttl ppga]]^2.37)</f>
        <v>0.54268513470036417</v>
      </c>
      <c r="AB59" s="5">
        <f>Table1[[#This Row],[pyth ratio]]+Table1[[#This Row],[win/loss ratio]]</f>
        <v>1.0426851347003643</v>
      </c>
    </row>
    <row r="60" spans="1:28" x14ac:dyDescent="0.25">
      <c r="A60" s="1">
        <v>2618</v>
      </c>
      <c r="B60" s="7">
        <f t="shared" si="3"/>
        <v>11</v>
      </c>
      <c r="C60" s="5">
        <v>2016</v>
      </c>
      <c r="D60" s="5">
        <v>12</v>
      </c>
      <c r="E60" t="s">
        <v>44</v>
      </c>
      <c r="F60" t="s">
        <v>56</v>
      </c>
      <c r="G60" s="5">
        <v>0</v>
      </c>
      <c r="H60">
        <v>22</v>
      </c>
      <c r="I60">
        <v>30</v>
      </c>
      <c r="J60">
        <v>-8</v>
      </c>
      <c r="K60">
        <f>IF(Table1[[#This Row],[net]]&gt;0,1,0)</f>
        <v>0</v>
      </c>
      <c r="L60">
        <v>4</v>
      </c>
      <c r="M60">
        <f>IF(Table1[[#This Row],[team]]=E59,SUM(Table1[[#This Row],[win/loss]],M59),Table1[[#This Row],[win/loss]])</f>
        <v>5</v>
      </c>
      <c r="N60">
        <f>IF(Table1[[#This Row],[team]]=E59,SUM(Table1[[#This Row],[win/loss]],M59),Table1[[#This Row],[win/loss]])/B60</f>
        <v>0.45454545454545453</v>
      </c>
      <c r="O60">
        <f t="shared" si="4"/>
        <v>-4</v>
      </c>
      <c r="P60">
        <f>IF(Table1[[#This Row],[difference]]&gt;0,SQRT(Table1[[#This Row],[difference]]),-SQRT(ABS(Table1[[#This Row],[difference]])))</f>
        <v>-2</v>
      </c>
      <c r="Q60">
        <f>IF(Table1[[#This Row],[line]]&gt;0,SQRT(Table1[[#This Row],[line]]),-SQRT(ABS(Table1[[#This Row],[line]])))</f>
        <v>2</v>
      </c>
      <c r="R60">
        <f>Table1[[#This Row],[difference]]-Table1[[#This Row],[sqrt(line)]]</f>
        <v>-6</v>
      </c>
      <c r="S60">
        <f>IF(Table1[[#This Row],[difference]]&gt;0,1,-1)</f>
        <v>-1</v>
      </c>
      <c r="T60">
        <f>IF(Table1[[#This Row],[team]]=E59,SUM(H60,T59),Table1[[#This Row],[ppg]])</f>
        <v>266</v>
      </c>
      <c r="U60">
        <f>IF(Table1[[#This Row],[team]]=E59,SUM(I60,U59),Table1[[#This Row],[ppga]])</f>
        <v>257</v>
      </c>
      <c r="V60">
        <f>IF(Table1[[#This Row],[team]]=E59,SUM(Table1[[#This Row],[difference]],V59),Table1[[#This Row],[difference]])</f>
        <v>13.5</v>
      </c>
      <c r="W60">
        <f>IF(Table1[[#This Row],[team]]=E59,SUM(Table1[[#This Row],[sqrt(dif)]],W59),Table1[[#This Row],[sqrt(dif)]])</f>
        <v>1.1678467303414246</v>
      </c>
      <c r="X60">
        <f>IF(Table1[[#This Row],[team]]=E59,SUM(Table1[[#This Row],[f1]],X59),Table1[[#This Row],[f1]])</f>
        <v>10.693448309034583</v>
      </c>
      <c r="Y60">
        <f>IF(Table1[[#This Row],[ATS]]=S59,SUM(Table1[[#This Row],[ATS]],Y59),Table1[[#This Row],[ATS]])</f>
        <v>-2</v>
      </c>
      <c r="Z60">
        <f>IF(Table1[[#This Row],[ATS]]&gt;0,Table1[[#This Row],[ATS streak (not real)]]-1,Table1[[#This Row],[ATS streak (not real)]]+1)</f>
        <v>-1</v>
      </c>
      <c r="AA60" s="5">
        <f>Table1[[#This Row],[running ttl ppg]]^2.37/(Table1[[#This Row],[running ttl ppg]]^2.37+Table1[[#This Row],[running ttl ppga]]^2.37)</f>
        <v>0.52038268063551929</v>
      </c>
      <c r="AB60" s="5">
        <f>Table1[[#This Row],[pyth ratio]]+Table1[[#This Row],[win/loss ratio]]</f>
        <v>0.97492813518097377</v>
      </c>
    </row>
    <row r="61" spans="1:28" x14ac:dyDescent="0.25">
      <c r="A61" s="1">
        <v>2619</v>
      </c>
      <c r="B61" s="7">
        <f t="shared" si="3"/>
        <v>12</v>
      </c>
      <c r="C61" s="5">
        <v>2016</v>
      </c>
      <c r="D61" s="5">
        <v>13</v>
      </c>
      <c r="E61" t="s">
        <v>44</v>
      </c>
      <c r="F61" t="s">
        <v>53</v>
      </c>
      <c r="G61" s="5">
        <v>1</v>
      </c>
      <c r="H61">
        <v>30</v>
      </c>
      <c r="I61">
        <v>21</v>
      </c>
      <c r="J61">
        <v>9</v>
      </c>
      <c r="K61">
        <f>IF(Table1[[#This Row],[net]]&gt;0,1,0)</f>
        <v>1</v>
      </c>
      <c r="L61">
        <v>-3</v>
      </c>
      <c r="M61">
        <f>IF(Table1[[#This Row],[team]]=E60,SUM(Table1[[#This Row],[win/loss]],M60),Table1[[#This Row],[win/loss]])</f>
        <v>6</v>
      </c>
      <c r="N61">
        <f>IF(Table1[[#This Row],[team]]=E60,SUM(Table1[[#This Row],[win/loss]],M60),Table1[[#This Row],[win/loss]])/B61</f>
        <v>0.5</v>
      </c>
      <c r="O61">
        <f t="shared" si="4"/>
        <v>6</v>
      </c>
      <c r="P61">
        <f>IF(Table1[[#This Row],[difference]]&gt;0,SQRT(Table1[[#This Row],[difference]]),-SQRT(ABS(Table1[[#This Row],[difference]])))</f>
        <v>2.4494897427831779</v>
      </c>
      <c r="Q61">
        <f>IF(Table1[[#This Row],[line]]&gt;0,SQRT(Table1[[#This Row],[line]]),-SQRT(ABS(Table1[[#This Row],[line]])))</f>
        <v>-1.7320508075688772</v>
      </c>
      <c r="R61">
        <f>Table1[[#This Row],[difference]]-Table1[[#This Row],[sqrt(line)]]</f>
        <v>7.7320508075688767</v>
      </c>
      <c r="S61">
        <f>IF(Table1[[#This Row],[difference]]&gt;0,1,-1)</f>
        <v>1</v>
      </c>
      <c r="T61">
        <f>IF(Table1[[#This Row],[team]]=E60,SUM(H61,T60),Table1[[#This Row],[ppg]])</f>
        <v>296</v>
      </c>
      <c r="U61">
        <f>IF(Table1[[#This Row],[team]]=E60,SUM(I61,U60),Table1[[#This Row],[ppga]])</f>
        <v>278</v>
      </c>
      <c r="V61">
        <f>IF(Table1[[#This Row],[team]]=E60,SUM(Table1[[#This Row],[difference]],V60),Table1[[#This Row],[difference]])</f>
        <v>19.5</v>
      </c>
      <c r="W61">
        <f>IF(Table1[[#This Row],[team]]=E60,SUM(Table1[[#This Row],[sqrt(dif)]],W60),Table1[[#This Row],[sqrt(dif)]])</f>
        <v>3.6173364731246025</v>
      </c>
      <c r="X61">
        <f>IF(Table1[[#This Row],[team]]=E60,SUM(Table1[[#This Row],[f1]],X60),Table1[[#This Row],[f1]])</f>
        <v>18.425499116603461</v>
      </c>
      <c r="Y61">
        <f>IF(Table1[[#This Row],[ATS]]=S60,SUM(Table1[[#This Row],[ATS]],Y60),Table1[[#This Row],[ATS]])</f>
        <v>1</v>
      </c>
      <c r="Z61">
        <f>IF(Table1[[#This Row],[ATS]]&gt;0,Table1[[#This Row],[ATS streak (not real)]]-1,Table1[[#This Row],[ATS streak (not real)]]+1)</f>
        <v>0</v>
      </c>
      <c r="AA61" s="5">
        <f>Table1[[#This Row],[running ttl ppg]]^2.37/(Table1[[#This Row],[running ttl ppg]]^2.37+Table1[[#This Row],[running ttl ppga]]^2.37)</f>
        <v>0.53710413173043947</v>
      </c>
      <c r="AB61" s="5">
        <f>Table1[[#This Row],[pyth ratio]]+Table1[[#This Row],[win/loss ratio]]</f>
        <v>1.0371041317304395</v>
      </c>
    </row>
    <row r="62" spans="1:28" x14ac:dyDescent="0.25">
      <c r="A62" s="1">
        <v>2620</v>
      </c>
      <c r="B62" s="7">
        <f t="shared" si="3"/>
        <v>13</v>
      </c>
      <c r="C62" s="5">
        <v>2016</v>
      </c>
      <c r="D62" s="5">
        <v>14</v>
      </c>
      <c r="E62" t="s">
        <v>44</v>
      </c>
      <c r="F62" t="s">
        <v>66</v>
      </c>
      <c r="G62" s="5">
        <v>0</v>
      </c>
      <c r="H62">
        <v>20</v>
      </c>
      <c r="I62">
        <v>23</v>
      </c>
      <c r="J62">
        <v>-3</v>
      </c>
      <c r="K62">
        <f>IF(Table1[[#This Row],[net]]&gt;0,1,0)</f>
        <v>0</v>
      </c>
      <c r="L62">
        <v>1</v>
      </c>
      <c r="M62">
        <f>IF(Table1[[#This Row],[team]]=E61,SUM(Table1[[#This Row],[win/loss]],M61),Table1[[#This Row],[win/loss]])</f>
        <v>6</v>
      </c>
      <c r="N62">
        <f>IF(Table1[[#This Row],[team]]=E61,SUM(Table1[[#This Row],[win/loss]],M61),Table1[[#This Row],[win/loss]])/B62</f>
        <v>0.46153846153846156</v>
      </c>
      <c r="O62">
        <f t="shared" si="4"/>
        <v>-2</v>
      </c>
      <c r="P62">
        <f>IF(Table1[[#This Row],[difference]]&gt;0,SQRT(Table1[[#This Row],[difference]]),-SQRT(ABS(Table1[[#This Row],[difference]])))</f>
        <v>-1.4142135623730951</v>
      </c>
      <c r="Q62">
        <f>IF(Table1[[#This Row],[line]]&gt;0,SQRT(Table1[[#This Row],[line]]),-SQRT(ABS(Table1[[#This Row],[line]])))</f>
        <v>1</v>
      </c>
      <c r="R62">
        <f>Table1[[#This Row],[difference]]-Table1[[#This Row],[sqrt(line)]]</f>
        <v>-3</v>
      </c>
      <c r="S62">
        <f>IF(Table1[[#This Row],[difference]]&gt;0,1,-1)</f>
        <v>-1</v>
      </c>
      <c r="T62">
        <f>IF(Table1[[#This Row],[team]]=E61,SUM(H62,T61),Table1[[#This Row],[ppg]])</f>
        <v>316</v>
      </c>
      <c r="U62">
        <f>IF(Table1[[#This Row],[team]]=E61,SUM(I62,U61),Table1[[#This Row],[ppga]])</f>
        <v>301</v>
      </c>
      <c r="V62">
        <f>IF(Table1[[#This Row],[team]]=E61,SUM(Table1[[#This Row],[difference]],V61),Table1[[#This Row],[difference]])</f>
        <v>17.5</v>
      </c>
      <c r="W62">
        <f>IF(Table1[[#This Row],[team]]=E61,SUM(Table1[[#This Row],[sqrt(dif)]],W61),Table1[[#This Row],[sqrt(dif)]])</f>
        <v>2.2031229107515076</v>
      </c>
      <c r="X62">
        <f>IF(Table1[[#This Row],[team]]=E61,SUM(Table1[[#This Row],[f1]],X61),Table1[[#This Row],[f1]])</f>
        <v>15.425499116603461</v>
      </c>
      <c r="Y62">
        <f>IF(Table1[[#This Row],[ATS]]=S61,SUM(Table1[[#This Row],[ATS]],Y61),Table1[[#This Row],[ATS]])</f>
        <v>-1</v>
      </c>
      <c r="Z62">
        <f>IF(Table1[[#This Row],[ATS]]&gt;0,Table1[[#This Row],[ATS streak (not real)]]-1,Table1[[#This Row],[ATS streak (not real)]]+1)</f>
        <v>0</v>
      </c>
      <c r="AA62" s="5">
        <f>Table1[[#This Row],[running ttl ppg]]^2.37/(Table1[[#This Row],[running ttl ppg]]^2.37+Table1[[#This Row],[running ttl ppga]]^2.37)</f>
        <v>0.52878257361034042</v>
      </c>
      <c r="AB62" s="5">
        <f>Table1[[#This Row],[pyth ratio]]+Table1[[#This Row],[win/loss ratio]]</f>
        <v>0.99032103514880199</v>
      </c>
    </row>
    <row r="63" spans="1:28" x14ac:dyDescent="0.25">
      <c r="A63" s="1">
        <v>2621</v>
      </c>
      <c r="B63" s="7">
        <f t="shared" si="3"/>
        <v>14</v>
      </c>
      <c r="C63" s="5">
        <v>2016</v>
      </c>
      <c r="D63" s="5">
        <v>15</v>
      </c>
      <c r="E63" t="s">
        <v>44</v>
      </c>
      <c r="F63" t="s">
        <v>72</v>
      </c>
      <c r="G63" s="5">
        <v>0</v>
      </c>
      <c r="H63">
        <v>25</v>
      </c>
      <c r="I63">
        <v>35</v>
      </c>
      <c r="J63">
        <v>-10</v>
      </c>
      <c r="K63">
        <f>IF(Table1[[#This Row],[net]]&gt;0,1,0)</f>
        <v>0</v>
      </c>
      <c r="L63">
        <v>-2</v>
      </c>
      <c r="M63">
        <f>IF(Table1[[#This Row],[team]]=E62,SUM(Table1[[#This Row],[win/loss]],M62),Table1[[#This Row],[win/loss]])</f>
        <v>6</v>
      </c>
      <c r="N63">
        <f>IF(Table1[[#This Row],[team]]=E62,SUM(Table1[[#This Row],[win/loss]],M62),Table1[[#This Row],[win/loss]])/B63</f>
        <v>0.42857142857142855</v>
      </c>
      <c r="O63">
        <f t="shared" si="4"/>
        <v>-12</v>
      </c>
      <c r="P63">
        <f>IF(Table1[[#This Row],[difference]]&gt;0,SQRT(Table1[[#This Row],[difference]]),-SQRT(ABS(Table1[[#This Row],[difference]])))</f>
        <v>-3.4641016151377544</v>
      </c>
      <c r="Q63">
        <f>IF(Table1[[#This Row],[line]]&gt;0,SQRT(Table1[[#This Row],[line]]),-SQRT(ABS(Table1[[#This Row],[line]])))</f>
        <v>-1.4142135623730951</v>
      </c>
      <c r="R63">
        <f>Table1[[#This Row],[difference]]-Table1[[#This Row],[sqrt(line)]]</f>
        <v>-10.585786437626904</v>
      </c>
      <c r="S63">
        <f>IF(Table1[[#This Row],[difference]]&gt;0,1,-1)</f>
        <v>-1</v>
      </c>
      <c r="T63">
        <f>IF(Table1[[#This Row],[team]]=E62,SUM(H63,T62),Table1[[#This Row],[ppg]])</f>
        <v>341</v>
      </c>
      <c r="U63">
        <f>IF(Table1[[#This Row],[team]]=E62,SUM(I63,U62),Table1[[#This Row],[ppga]])</f>
        <v>336</v>
      </c>
      <c r="V63">
        <f>IF(Table1[[#This Row],[team]]=E62,SUM(Table1[[#This Row],[difference]],V62),Table1[[#This Row],[difference]])</f>
        <v>5.5</v>
      </c>
      <c r="W63">
        <f>IF(Table1[[#This Row],[team]]=E62,SUM(Table1[[#This Row],[sqrt(dif)]],W62),Table1[[#This Row],[sqrt(dif)]])</f>
        <v>-1.2609787043862468</v>
      </c>
      <c r="X63">
        <f>IF(Table1[[#This Row],[team]]=E62,SUM(Table1[[#This Row],[f1]],X62),Table1[[#This Row],[f1]])</f>
        <v>4.8397126789765572</v>
      </c>
      <c r="Y63">
        <f>IF(Table1[[#This Row],[ATS]]=S62,SUM(Table1[[#This Row],[ATS]],Y62),Table1[[#This Row],[ATS]])</f>
        <v>-2</v>
      </c>
      <c r="Z63">
        <f>IF(Table1[[#This Row],[ATS]]&gt;0,Table1[[#This Row],[ATS streak (not real)]]-1,Table1[[#This Row],[ATS streak (not real)]]+1)</f>
        <v>-1</v>
      </c>
      <c r="AA63" s="5">
        <f>Table1[[#This Row],[running ttl ppg]]^2.37/(Table1[[#This Row],[running ttl ppg]]^2.37+Table1[[#This Row],[running ttl ppga]]^2.37)</f>
        <v>0.508751111778322</v>
      </c>
      <c r="AB63" s="5">
        <f>Table1[[#This Row],[pyth ratio]]+Table1[[#This Row],[win/loss ratio]]</f>
        <v>0.93732254034975049</v>
      </c>
    </row>
    <row r="64" spans="1:28" x14ac:dyDescent="0.25">
      <c r="A64" s="1">
        <v>2622</v>
      </c>
      <c r="B64" s="7">
        <f t="shared" si="3"/>
        <v>15</v>
      </c>
      <c r="C64" s="5">
        <v>2016</v>
      </c>
      <c r="D64" s="5">
        <v>16</v>
      </c>
      <c r="E64" t="s">
        <v>44</v>
      </c>
      <c r="F64" t="s">
        <v>49</v>
      </c>
      <c r="G64" s="5">
        <v>1</v>
      </c>
      <c r="H64">
        <v>16</v>
      </c>
      <c r="I64">
        <v>6</v>
      </c>
      <c r="J64">
        <v>10</v>
      </c>
      <c r="K64">
        <f>IF(Table1[[#This Row],[net]]&gt;0,1,0)</f>
        <v>1</v>
      </c>
      <c r="L64">
        <v>-6.5</v>
      </c>
      <c r="M64">
        <f>IF(Table1[[#This Row],[team]]=E63,SUM(Table1[[#This Row],[win/loss]],M63),Table1[[#This Row],[win/loss]])</f>
        <v>7</v>
      </c>
      <c r="N64">
        <f>IF(Table1[[#This Row],[team]]=E63,SUM(Table1[[#This Row],[win/loss]],M63),Table1[[#This Row],[win/loss]])/B64</f>
        <v>0.46666666666666667</v>
      </c>
      <c r="O64">
        <f t="shared" si="4"/>
        <v>3.5</v>
      </c>
      <c r="P64">
        <f>IF(Table1[[#This Row],[difference]]&gt;0,SQRT(Table1[[#This Row],[difference]]),-SQRT(ABS(Table1[[#This Row],[difference]])))</f>
        <v>1.8708286933869707</v>
      </c>
      <c r="Q64">
        <f>IF(Table1[[#This Row],[line]]&gt;0,SQRT(Table1[[#This Row],[line]]),-SQRT(ABS(Table1[[#This Row],[line]])))</f>
        <v>-2.5495097567963922</v>
      </c>
      <c r="R64">
        <f>Table1[[#This Row],[difference]]-Table1[[#This Row],[sqrt(line)]]</f>
        <v>6.0495097567963922</v>
      </c>
      <c r="S64">
        <f>IF(Table1[[#This Row],[difference]]&gt;0,1,-1)</f>
        <v>1</v>
      </c>
      <c r="T64">
        <f>IF(Table1[[#This Row],[team]]=E63,SUM(H64,T63),Table1[[#This Row],[ppg]])</f>
        <v>357</v>
      </c>
      <c r="U64">
        <f>IF(Table1[[#This Row],[team]]=E63,SUM(I64,U63),Table1[[#This Row],[ppga]])</f>
        <v>342</v>
      </c>
      <c r="V64">
        <f>IF(Table1[[#This Row],[team]]=E63,SUM(Table1[[#This Row],[difference]],V63),Table1[[#This Row],[difference]])</f>
        <v>9</v>
      </c>
      <c r="W64">
        <f>IF(Table1[[#This Row],[team]]=E63,SUM(Table1[[#This Row],[sqrt(dif)]],W63),Table1[[#This Row],[sqrt(dif)]])</f>
        <v>0.60984998900072385</v>
      </c>
      <c r="X64">
        <f>IF(Table1[[#This Row],[team]]=E63,SUM(Table1[[#This Row],[f1]],X63),Table1[[#This Row],[f1]])</f>
        <v>10.88922243577295</v>
      </c>
      <c r="Y64">
        <f>IF(Table1[[#This Row],[ATS]]=S63,SUM(Table1[[#This Row],[ATS]],Y63),Table1[[#This Row],[ATS]])</f>
        <v>1</v>
      </c>
      <c r="Z64">
        <f>IF(Table1[[#This Row],[ATS]]&gt;0,Table1[[#This Row],[ATS streak (not real)]]-1,Table1[[#This Row],[ATS streak (not real)]]+1)</f>
        <v>0</v>
      </c>
      <c r="AA64" s="5">
        <f>Table1[[#This Row],[running ttl ppg]]^2.37/(Table1[[#This Row],[running ttl ppg]]^2.37+Table1[[#This Row],[running ttl ppga]]^2.37)</f>
        <v>0.52541117675183979</v>
      </c>
      <c r="AB64" s="5">
        <f>Table1[[#This Row],[pyth ratio]]+Table1[[#This Row],[win/loss ratio]]</f>
        <v>0.99207784341850647</v>
      </c>
    </row>
    <row r="65" spans="1:28" x14ac:dyDescent="0.25">
      <c r="A65" s="1">
        <v>2623</v>
      </c>
      <c r="B65" s="7">
        <f t="shared" si="3"/>
        <v>16</v>
      </c>
      <c r="C65" s="5">
        <v>2016</v>
      </c>
      <c r="D65" s="5">
        <v>17</v>
      </c>
      <c r="E65" t="s">
        <v>44</v>
      </c>
      <c r="F65" t="s">
        <v>62</v>
      </c>
      <c r="G65" s="5">
        <v>1</v>
      </c>
      <c r="H65">
        <v>22</v>
      </c>
      <c r="I65">
        <v>17</v>
      </c>
      <c r="J65">
        <v>5</v>
      </c>
      <c r="K65">
        <f>IF(Table1[[#This Row],[net]]&gt;0,1,0)</f>
        <v>1</v>
      </c>
      <c r="L65">
        <v>3</v>
      </c>
      <c r="M65">
        <f>IF(Table1[[#This Row],[team]]=E64,SUM(Table1[[#This Row],[win/loss]],M64),Table1[[#This Row],[win/loss]])</f>
        <v>8</v>
      </c>
      <c r="N65">
        <f>IF(Table1[[#This Row],[team]]=E64,SUM(Table1[[#This Row],[win/loss]],M64),Table1[[#This Row],[win/loss]])/B65</f>
        <v>0.5</v>
      </c>
      <c r="O65">
        <f t="shared" si="4"/>
        <v>8</v>
      </c>
      <c r="P65">
        <f>IF(Table1[[#This Row],[difference]]&gt;0,SQRT(Table1[[#This Row],[difference]]),-SQRT(ABS(Table1[[#This Row],[difference]])))</f>
        <v>2.8284271247461903</v>
      </c>
      <c r="Q65">
        <f>IF(Table1[[#This Row],[line]]&gt;0,SQRT(Table1[[#This Row],[line]]),-SQRT(ABS(Table1[[#This Row],[line]])))</f>
        <v>1.7320508075688772</v>
      </c>
      <c r="R65">
        <f>Table1[[#This Row],[difference]]-Table1[[#This Row],[sqrt(line)]]</f>
        <v>6.2679491924311233</v>
      </c>
      <c r="S65">
        <f>IF(Table1[[#This Row],[difference]]&gt;0,1,-1)</f>
        <v>1</v>
      </c>
      <c r="T65">
        <f>IF(Table1[[#This Row],[team]]=E64,SUM(H65,T64),Table1[[#This Row],[ppg]])</f>
        <v>379</v>
      </c>
      <c r="U65">
        <f>IF(Table1[[#This Row],[team]]=E64,SUM(I65,U64),Table1[[#This Row],[ppga]])</f>
        <v>359</v>
      </c>
      <c r="V65">
        <f>IF(Table1[[#This Row],[team]]=E64,SUM(Table1[[#This Row],[difference]],V64),Table1[[#This Row],[difference]])</f>
        <v>17</v>
      </c>
      <c r="W65">
        <f>IF(Table1[[#This Row],[team]]=E64,SUM(Table1[[#This Row],[sqrt(dif)]],W64),Table1[[#This Row],[sqrt(dif)]])</f>
        <v>3.4382771137469144</v>
      </c>
      <c r="X65">
        <f>IF(Table1[[#This Row],[team]]=E64,SUM(Table1[[#This Row],[f1]],X64),Table1[[#This Row],[f1]])</f>
        <v>17.157171628204075</v>
      </c>
      <c r="Y65">
        <f>IF(Table1[[#This Row],[ATS]]=S64,SUM(Table1[[#This Row],[ATS]],Y64),Table1[[#This Row],[ATS]])</f>
        <v>2</v>
      </c>
      <c r="Z65">
        <f>IF(Table1[[#This Row],[ATS]]&gt;0,Table1[[#This Row],[ATS streak (not real)]]-1,Table1[[#This Row],[ATS streak (not real)]]+1)</f>
        <v>1</v>
      </c>
      <c r="AA65" s="5">
        <f>Table1[[#This Row],[running ttl ppg]]^2.37/(Table1[[#This Row],[running ttl ppg]]^2.37+Table1[[#This Row],[running ttl ppga]]^2.37)</f>
        <v>0.53207756817292717</v>
      </c>
      <c r="AB65" s="5">
        <f>Table1[[#This Row],[pyth ratio]]+Table1[[#This Row],[win/loss ratio]]</f>
        <v>1.0320775681729271</v>
      </c>
    </row>
    <row r="66" spans="1:28" x14ac:dyDescent="0.25">
      <c r="A66" s="1">
        <v>2624</v>
      </c>
      <c r="B66" s="7">
        <f t="shared" si="3"/>
        <v>1</v>
      </c>
      <c r="C66" s="5">
        <v>2016</v>
      </c>
      <c r="D66" s="5">
        <v>1</v>
      </c>
      <c r="E66" t="s">
        <v>45</v>
      </c>
      <c r="F66" t="s">
        <v>55</v>
      </c>
      <c r="G66" s="5">
        <v>0</v>
      </c>
      <c r="H66">
        <v>20</v>
      </c>
      <c r="I66">
        <v>9</v>
      </c>
      <c r="J66">
        <v>11</v>
      </c>
      <c r="K66">
        <f>IF(Table1[[#This Row],[net]]&gt;0,1,0)</f>
        <v>1</v>
      </c>
      <c r="L66">
        <v>-3</v>
      </c>
      <c r="M66">
        <f>IF(Table1[[#This Row],[team]]=E65,SUM(Table1[[#This Row],[win/loss]],M65),Table1[[#This Row],[win/loss]])</f>
        <v>1</v>
      </c>
      <c r="N66">
        <f>IF(Table1[[#This Row],[team]]=E65,SUM(Table1[[#This Row],[win/loss]],M65),Table1[[#This Row],[win/loss]])/B66</f>
        <v>1</v>
      </c>
      <c r="O66">
        <f t="shared" si="4"/>
        <v>8</v>
      </c>
      <c r="P66">
        <f>IF(Table1[[#This Row],[difference]]&gt;0,SQRT(Table1[[#This Row],[difference]]),-SQRT(ABS(Table1[[#This Row],[difference]])))</f>
        <v>2.8284271247461903</v>
      </c>
      <c r="Q66">
        <f>IF(Table1[[#This Row],[line]]&gt;0,SQRT(Table1[[#This Row],[line]]),-SQRT(ABS(Table1[[#This Row],[line]])))</f>
        <v>-1.7320508075688772</v>
      </c>
      <c r="R66">
        <f>Table1[[#This Row],[difference]]-Table1[[#This Row],[sqrt(line)]]</f>
        <v>9.7320508075688767</v>
      </c>
      <c r="S66">
        <f>IF(Table1[[#This Row],[difference]]&gt;0,1,-1)</f>
        <v>1</v>
      </c>
      <c r="T66">
        <f>IF(Table1[[#This Row],[team]]=E65,SUM(H66,T65),Table1[[#This Row],[ppg]])</f>
        <v>20</v>
      </c>
      <c r="U66">
        <f>IF(Table1[[#This Row],[team]]=E65,SUM(I66,U65),Table1[[#This Row],[ppga]])</f>
        <v>9</v>
      </c>
      <c r="V66">
        <f>IF(Table1[[#This Row],[team]]=E65,SUM(Table1[[#This Row],[difference]],V65),Table1[[#This Row],[difference]])</f>
        <v>8</v>
      </c>
      <c r="W66">
        <f>IF(Table1[[#This Row],[team]]=E65,SUM(Table1[[#This Row],[sqrt(dif)]],W65),Table1[[#This Row],[sqrt(dif)]])</f>
        <v>2.8284271247461903</v>
      </c>
      <c r="X66">
        <f>IF(Table1[[#This Row],[team]]=E65,SUM(Table1[[#This Row],[f1]],X65),Table1[[#This Row],[f1]])</f>
        <v>9.7320508075688767</v>
      </c>
      <c r="Y66">
        <f>IF(Table1[[#This Row],[ATS]]=S65,SUM(Table1[[#This Row],[ATS]],Y65),Table1[[#This Row],[ATS]])</f>
        <v>3</v>
      </c>
      <c r="Z66">
        <f>IF(Table1[[#This Row],[ATS]]&gt;0,Table1[[#This Row],[ATS streak (not real)]]-1,Table1[[#This Row],[ATS streak (not real)]]+1)</f>
        <v>2</v>
      </c>
      <c r="AA66" s="5">
        <f>Table1[[#This Row],[running ttl ppg]]^2.37/(Table1[[#This Row],[running ttl ppg]]^2.37+Table1[[#This Row],[running ttl ppga]]^2.37)</f>
        <v>0.86903613258860046</v>
      </c>
      <c r="AB66" s="5">
        <f>Table1[[#This Row],[pyth ratio]]+Table1[[#This Row],[win/loss ratio]]</f>
        <v>1.8690361325886005</v>
      </c>
    </row>
    <row r="67" spans="1:28" x14ac:dyDescent="0.25">
      <c r="A67" s="1">
        <v>2625</v>
      </c>
      <c r="B67" s="7">
        <f t="shared" si="3"/>
        <v>2</v>
      </c>
      <c r="C67" s="5">
        <v>2016</v>
      </c>
      <c r="D67" s="5">
        <v>2</v>
      </c>
      <c r="E67" t="s">
        <v>45</v>
      </c>
      <c r="F67" t="s">
        <v>53</v>
      </c>
      <c r="G67" s="5">
        <v>1</v>
      </c>
      <c r="H67">
        <v>24</v>
      </c>
      <c r="I67">
        <v>17</v>
      </c>
      <c r="J67">
        <v>7</v>
      </c>
      <c r="K67">
        <f>IF(Table1[[#This Row],[net]]&gt;0,1,0)</f>
        <v>1</v>
      </c>
      <c r="L67">
        <v>-3</v>
      </c>
      <c r="M67">
        <f>IF(Table1[[#This Row],[team]]=E66,SUM(Table1[[#This Row],[win/loss]],M66),Table1[[#This Row],[win/loss]])</f>
        <v>2</v>
      </c>
      <c r="N67">
        <f>IF(Table1[[#This Row],[team]]=E66,SUM(Table1[[#This Row],[win/loss]],M66),Table1[[#This Row],[win/loss]])/B67</f>
        <v>1</v>
      </c>
      <c r="O67">
        <f t="shared" ref="O67:O130" si="5">J67+L67</f>
        <v>4</v>
      </c>
      <c r="P67">
        <f>IF(Table1[[#This Row],[difference]]&gt;0,SQRT(Table1[[#This Row],[difference]]),-SQRT(ABS(Table1[[#This Row],[difference]])))</f>
        <v>2</v>
      </c>
      <c r="Q67">
        <f>IF(Table1[[#This Row],[line]]&gt;0,SQRT(Table1[[#This Row],[line]]),-SQRT(ABS(Table1[[#This Row],[line]])))</f>
        <v>-1.7320508075688772</v>
      </c>
      <c r="R67">
        <f>Table1[[#This Row],[difference]]-Table1[[#This Row],[sqrt(line)]]</f>
        <v>5.7320508075688767</v>
      </c>
      <c r="S67">
        <f>IF(Table1[[#This Row],[difference]]&gt;0,1,-1)</f>
        <v>1</v>
      </c>
      <c r="T67">
        <f>IF(Table1[[#This Row],[team]]=E66,SUM(H67,T66),Table1[[#This Row],[ppg]])</f>
        <v>44</v>
      </c>
      <c r="U67">
        <f>IF(Table1[[#This Row],[team]]=E66,SUM(I67,U66),Table1[[#This Row],[ppga]])</f>
        <v>26</v>
      </c>
      <c r="V67">
        <f>IF(Table1[[#This Row],[team]]=E66,SUM(Table1[[#This Row],[difference]],V66),Table1[[#This Row],[difference]])</f>
        <v>12</v>
      </c>
      <c r="W67">
        <f>IF(Table1[[#This Row],[team]]=E66,SUM(Table1[[#This Row],[sqrt(dif)]],W66),Table1[[#This Row],[sqrt(dif)]])</f>
        <v>4.8284271247461898</v>
      </c>
      <c r="X67">
        <f>IF(Table1[[#This Row],[team]]=E66,SUM(Table1[[#This Row],[f1]],X66),Table1[[#This Row],[f1]])</f>
        <v>15.464101615137753</v>
      </c>
      <c r="Y67">
        <f>IF(Table1[[#This Row],[ATS]]=S66,SUM(Table1[[#This Row],[ATS]],Y66),Table1[[#This Row],[ATS]])</f>
        <v>4</v>
      </c>
      <c r="Z67">
        <f>IF(Table1[[#This Row],[ATS]]&gt;0,Table1[[#This Row],[ATS streak (not real)]]-1,Table1[[#This Row],[ATS streak (not real)]]+1)</f>
        <v>3</v>
      </c>
      <c r="AA67" s="5">
        <f>Table1[[#This Row],[running ttl ppg]]^2.37/(Table1[[#This Row],[running ttl ppg]]^2.37+Table1[[#This Row],[running ttl ppga]]^2.37)</f>
        <v>0.77675248126399221</v>
      </c>
      <c r="AB67" s="5">
        <f>Table1[[#This Row],[pyth ratio]]+Table1[[#This Row],[win/loss ratio]]</f>
        <v>1.7767524812639923</v>
      </c>
    </row>
    <row r="68" spans="1:28" x14ac:dyDescent="0.25">
      <c r="A68" s="1">
        <v>2626</v>
      </c>
      <c r="B68" s="7">
        <f t="shared" si="3"/>
        <v>3</v>
      </c>
      <c r="C68" s="5">
        <v>2016</v>
      </c>
      <c r="D68" s="5">
        <v>3</v>
      </c>
      <c r="E68" t="s">
        <v>45</v>
      </c>
      <c r="F68" t="s">
        <v>64</v>
      </c>
      <c r="G68" s="5">
        <v>1</v>
      </c>
      <c r="H68">
        <v>27</v>
      </c>
      <c r="I68">
        <v>22</v>
      </c>
      <c r="J68">
        <v>5</v>
      </c>
      <c r="K68">
        <f>IF(Table1[[#This Row],[net]]&gt;0,1,0)</f>
        <v>1</v>
      </c>
      <c r="L68">
        <v>-10</v>
      </c>
      <c r="M68">
        <f>IF(Table1[[#This Row],[team]]=E67,SUM(Table1[[#This Row],[win/loss]],M67),Table1[[#This Row],[win/loss]])</f>
        <v>3</v>
      </c>
      <c r="N68">
        <f>IF(Table1[[#This Row],[team]]=E67,SUM(Table1[[#This Row],[win/loss]],M67),Table1[[#This Row],[win/loss]])/B68</f>
        <v>1</v>
      </c>
      <c r="O68">
        <f t="shared" si="5"/>
        <v>-5</v>
      </c>
      <c r="P68">
        <f>IF(Table1[[#This Row],[difference]]&gt;0,SQRT(Table1[[#This Row],[difference]]),-SQRT(ABS(Table1[[#This Row],[difference]])))</f>
        <v>-2.2360679774997898</v>
      </c>
      <c r="Q68">
        <f>IF(Table1[[#This Row],[line]]&gt;0,SQRT(Table1[[#This Row],[line]]),-SQRT(ABS(Table1[[#This Row],[line]])))</f>
        <v>-3.1622776601683795</v>
      </c>
      <c r="R68">
        <f>Table1[[#This Row],[difference]]-Table1[[#This Row],[sqrt(line)]]</f>
        <v>-1.8377223398316205</v>
      </c>
      <c r="S68">
        <f>IF(Table1[[#This Row],[difference]]&gt;0,1,-1)</f>
        <v>-1</v>
      </c>
      <c r="T68">
        <f>IF(Table1[[#This Row],[team]]=E67,SUM(H68,T67),Table1[[#This Row],[ppg]])</f>
        <v>71</v>
      </c>
      <c r="U68">
        <f>IF(Table1[[#This Row],[team]]=E67,SUM(I68,U67),Table1[[#This Row],[ppga]])</f>
        <v>48</v>
      </c>
      <c r="V68">
        <f>IF(Table1[[#This Row],[team]]=E67,SUM(Table1[[#This Row],[difference]],V67),Table1[[#This Row],[difference]])</f>
        <v>7</v>
      </c>
      <c r="W68">
        <f>IF(Table1[[#This Row],[team]]=E67,SUM(Table1[[#This Row],[sqrt(dif)]],W67),Table1[[#This Row],[sqrt(dif)]])</f>
        <v>2.5923591472464</v>
      </c>
      <c r="X68">
        <f>IF(Table1[[#This Row],[team]]=E67,SUM(Table1[[#This Row],[f1]],X67),Table1[[#This Row],[f1]])</f>
        <v>13.626379275306133</v>
      </c>
      <c r="Y68">
        <f>IF(Table1[[#This Row],[ATS]]=S67,SUM(Table1[[#This Row],[ATS]],Y67),Table1[[#This Row],[ATS]])</f>
        <v>-1</v>
      </c>
      <c r="Z68">
        <f>IF(Table1[[#This Row],[ATS]]&gt;0,Table1[[#This Row],[ATS streak (not real)]]-1,Table1[[#This Row],[ATS streak (not real)]]+1)</f>
        <v>0</v>
      </c>
      <c r="AA68" s="5">
        <f>Table1[[#This Row],[running ttl ppg]]^2.37/(Table1[[#This Row],[running ttl ppg]]^2.37+Table1[[#This Row],[running ttl ppga]]^2.37)</f>
        <v>0.71662973775146532</v>
      </c>
      <c r="AB68" s="5">
        <f>Table1[[#This Row],[pyth ratio]]+Table1[[#This Row],[win/loss ratio]]</f>
        <v>1.7166297377514654</v>
      </c>
    </row>
    <row r="69" spans="1:28" x14ac:dyDescent="0.25">
      <c r="A69" s="1">
        <v>2627</v>
      </c>
      <c r="B69" s="7">
        <f t="shared" si="3"/>
        <v>4</v>
      </c>
      <c r="C69" s="5">
        <v>2016</v>
      </c>
      <c r="D69" s="5">
        <v>4</v>
      </c>
      <c r="E69" t="s">
        <v>45</v>
      </c>
      <c r="F69" t="s">
        <v>70</v>
      </c>
      <c r="G69" s="5">
        <v>0</v>
      </c>
      <c r="H69">
        <v>37</v>
      </c>
      <c r="I69">
        <v>23</v>
      </c>
      <c r="J69">
        <v>14</v>
      </c>
      <c r="K69">
        <f>IF(Table1[[#This Row],[net]]&gt;0,1,0)</f>
        <v>1</v>
      </c>
      <c r="L69">
        <v>-3</v>
      </c>
      <c r="M69">
        <f>IF(Table1[[#This Row],[team]]=E68,SUM(Table1[[#This Row],[win/loss]],M68),Table1[[#This Row],[win/loss]])</f>
        <v>4</v>
      </c>
      <c r="N69">
        <f>IF(Table1[[#This Row],[team]]=E68,SUM(Table1[[#This Row],[win/loss]],M68),Table1[[#This Row],[win/loss]])/B69</f>
        <v>1</v>
      </c>
      <c r="O69">
        <f t="shared" si="5"/>
        <v>11</v>
      </c>
      <c r="P69">
        <f>IF(Table1[[#This Row],[difference]]&gt;0,SQRT(Table1[[#This Row],[difference]]),-SQRT(ABS(Table1[[#This Row],[difference]])))</f>
        <v>3.3166247903553998</v>
      </c>
      <c r="Q69">
        <f>IF(Table1[[#This Row],[line]]&gt;0,SQRT(Table1[[#This Row],[line]]),-SQRT(ABS(Table1[[#This Row],[line]])))</f>
        <v>-1.7320508075688772</v>
      </c>
      <c r="R69">
        <f>Table1[[#This Row],[difference]]-Table1[[#This Row],[sqrt(line)]]</f>
        <v>12.732050807568877</v>
      </c>
      <c r="S69">
        <f>IF(Table1[[#This Row],[difference]]&gt;0,1,-1)</f>
        <v>1</v>
      </c>
      <c r="T69">
        <f>IF(Table1[[#This Row],[team]]=E68,SUM(H69,T68),Table1[[#This Row],[ppg]])</f>
        <v>108</v>
      </c>
      <c r="U69">
        <f>IF(Table1[[#This Row],[team]]=E68,SUM(I69,U68),Table1[[#This Row],[ppga]])</f>
        <v>71</v>
      </c>
      <c r="V69">
        <f>IF(Table1[[#This Row],[team]]=E68,SUM(Table1[[#This Row],[difference]],V68),Table1[[#This Row],[difference]])</f>
        <v>18</v>
      </c>
      <c r="W69">
        <f>IF(Table1[[#This Row],[team]]=E68,SUM(Table1[[#This Row],[sqrt(dif)]],W68),Table1[[#This Row],[sqrt(dif)]])</f>
        <v>5.9089839376017999</v>
      </c>
      <c r="X69">
        <f>IF(Table1[[#This Row],[team]]=E68,SUM(Table1[[#This Row],[f1]],X68),Table1[[#This Row],[f1]])</f>
        <v>26.35843008287501</v>
      </c>
      <c r="Y69">
        <f>IF(Table1[[#This Row],[ATS]]=S68,SUM(Table1[[#This Row],[ATS]],Y68),Table1[[#This Row],[ATS]])</f>
        <v>1</v>
      </c>
      <c r="Z69">
        <f>IF(Table1[[#This Row],[ATS]]&gt;0,Table1[[#This Row],[ATS streak (not real)]]-1,Table1[[#This Row],[ATS streak (not real)]]+1)</f>
        <v>0</v>
      </c>
      <c r="AA69" s="5">
        <f>Table1[[#This Row],[running ttl ppg]]^2.37/(Table1[[#This Row],[running ttl ppg]]^2.37+Table1[[#This Row],[running ttl ppga]]^2.37)</f>
        <v>0.72989692885615542</v>
      </c>
      <c r="AB69" s="5">
        <f>Table1[[#This Row],[pyth ratio]]+Table1[[#This Row],[win/loss ratio]]</f>
        <v>1.7298969288561554</v>
      </c>
    </row>
    <row r="70" spans="1:28" x14ac:dyDescent="0.25">
      <c r="A70" s="1">
        <v>2628</v>
      </c>
      <c r="B70" s="7">
        <f t="shared" si="3"/>
        <v>5</v>
      </c>
      <c r="C70" s="5">
        <v>2016</v>
      </c>
      <c r="D70" s="5">
        <v>6</v>
      </c>
      <c r="E70" t="s">
        <v>45</v>
      </c>
      <c r="F70" t="s">
        <v>69</v>
      </c>
      <c r="G70" s="5">
        <v>0</v>
      </c>
      <c r="H70">
        <v>27</v>
      </c>
      <c r="I70">
        <v>23</v>
      </c>
      <c r="J70">
        <v>4</v>
      </c>
      <c r="K70">
        <f>IF(Table1[[#This Row],[net]]&gt;0,1,0)</f>
        <v>1</v>
      </c>
      <c r="L70">
        <v>7</v>
      </c>
      <c r="M70">
        <f>IF(Table1[[#This Row],[team]]=E69,SUM(Table1[[#This Row],[win/loss]],M69),Table1[[#This Row],[win/loss]])</f>
        <v>5</v>
      </c>
      <c r="N70">
        <f>IF(Table1[[#This Row],[team]]=E69,SUM(Table1[[#This Row],[win/loss]],M69),Table1[[#This Row],[win/loss]])/B70</f>
        <v>1</v>
      </c>
      <c r="O70">
        <f t="shared" si="5"/>
        <v>11</v>
      </c>
      <c r="P70">
        <f>IF(Table1[[#This Row],[difference]]&gt;0,SQRT(Table1[[#This Row],[difference]]),-SQRT(ABS(Table1[[#This Row],[difference]])))</f>
        <v>3.3166247903553998</v>
      </c>
      <c r="Q70">
        <f>IF(Table1[[#This Row],[line]]&gt;0,SQRT(Table1[[#This Row],[line]]),-SQRT(ABS(Table1[[#This Row],[line]])))</f>
        <v>2.6457513110645907</v>
      </c>
      <c r="R70">
        <f>Table1[[#This Row],[difference]]-Table1[[#This Row],[sqrt(line)]]</f>
        <v>8.3542486889354102</v>
      </c>
      <c r="S70">
        <f>IF(Table1[[#This Row],[difference]]&gt;0,1,-1)</f>
        <v>1</v>
      </c>
      <c r="T70">
        <f>IF(Table1[[#This Row],[team]]=E69,SUM(H70,T69),Table1[[#This Row],[ppg]])</f>
        <v>135</v>
      </c>
      <c r="U70">
        <f>IF(Table1[[#This Row],[team]]=E69,SUM(I70,U69),Table1[[#This Row],[ppga]])</f>
        <v>94</v>
      </c>
      <c r="V70">
        <f>IF(Table1[[#This Row],[team]]=E69,SUM(Table1[[#This Row],[difference]],V69),Table1[[#This Row],[difference]])</f>
        <v>29</v>
      </c>
      <c r="W70">
        <f>IF(Table1[[#This Row],[team]]=E69,SUM(Table1[[#This Row],[sqrt(dif)]],W69),Table1[[#This Row],[sqrt(dif)]])</f>
        <v>9.2256087279571997</v>
      </c>
      <c r="X70">
        <f>IF(Table1[[#This Row],[team]]=E69,SUM(Table1[[#This Row],[f1]],X69),Table1[[#This Row],[f1]])</f>
        <v>34.712678771810417</v>
      </c>
      <c r="Y70">
        <f>IF(Table1[[#This Row],[ATS]]=S69,SUM(Table1[[#This Row],[ATS]],Y69),Table1[[#This Row],[ATS]])</f>
        <v>2</v>
      </c>
      <c r="Z70">
        <f>IF(Table1[[#This Row],[ATS]]&gt;0,Table1[[#This Row],[ATS streak (not real)]]-1,Table1[[#This Row],[ATS streak (not real)]]+1)</f>
        <v>1</v>
      </c>
      <c r="AA70" s="5">
        <f>Table1[[#This Row],[running ttl ppg]]^2.37/(Table1[[#This Row],[running ttl ppg]]^2.37+Table1[[#This Row],[running ttl ppga]]^2.37)</f>
        <v>0.70222016822741873</v>
      </c>
      <c r="AB70" s="5">
        <f>Table1[[#This Row],[pyth ratio]]+Table1[[#This Row],[win/loss ratio]]</f>
        <v>1.7022201682274187</v>
      </c>
    </row>
    <row r="71" spans="1:28" x14ac:dyDescent="0.25">
      <c r="A71" s="1">
        <v>2629</v>
      </c>
      <c r="B71" s="7">
        <f t="shared" si="3"/>
        <v>6</v>
      </c>
      <c r="C71" s="5">
        <v>2016</v>
      </c>
      <c r="D71" s="5">
        <v>7</v>
      </c>
      <c r="E71" t="s">
        <v>45</v>
      </c>
      <c r="F71" t="s">
        <v>66</v>
      </c>
      <c r="G71" s="5">
        <v>1</v>
      </c>
      <c r="H71">
        <v>27</v>
      </c>
      <c r="I71">
        <v>16</v>
      </c>
      <c r="J71">
        <v>11</v>
      </c>
      <c r="K71">
        <f>IF(Table1[[#This Row],[net]]&gt;0,1,0)</f>
        <v>1</v>
      </c>
      <c r="L71">
        <v>-3</v>
      </c>
      <c r="M71">
        <f>IF(Table1[[#This Row],[team]]=E70,SUM(Table1[[#This Row],[win/loss]],M70),Table1[[#This Row],[win/loss]])</f>
        <v>6</v>
      </c>
      <c r="N71">
        <f>IF(Table1[[#This Row],[team]]=E70,SUM(Table1[[#This Row],[win/loss]],M70),Table1[[#This Row],[win/loss]])/B71</f>
        <v>1</v>
      </c>
      <c r="O71">
        <f t="shared" si="5"/>
        <v>8</v>
      </c>
      <c r="P71">
        <f>IF(Table1[[#This Row],[difference]]&gt;0,SQRT(Table1[[#This Row],[difference]]),-SQRT(ABS(Table1[[#This Row],[difference]])))</f>
        <v>2.8284271247461903</v>
      </c>
      <c r="Q71">
        <f>IF(Table1[[#This Row],[line]]&gt;0,SQRT(Table1[[#This Row],[line]]),-SQRT(ABS(Table1[[#This Row],[line]])))</f>
        <v>-1.7320508075688772</v>
      </c>
      <c r="R71">
        <f>Table1[[#This Row],[difference]]-Table1[[#This Row],[sqrt(line)]]</f>
        <v>9.7320508075688767</v>
      </c>
      <c r="S71">
        <f>IF(Table1[[#This Row],[difference]]&gt;0,1,-1)</f>
        <v>1</v>
      </c>
      <c r="T71">
        <f>IF(Table1[[#This Row],[team]]=E70,SUM(H71,T70),Table1[[#This Row],[ppg]])</f>
        <v>162</v>
      </c>
      <c r="U71">
        <f>IF(Table1[[#This Row],[team]]=E70,SUM(I71,U70),Table1[[#This Row],[ppga]])</f>
        <v>110</v>
      </c>
      <c r="V71">
        <f>IF(Table1[[#This Row],[team]]=E70,SUM(Table1[[#This Row],[difference]],V70),Table1[[#This Row],[difference]])</f>
        <v>37</v>
      </c>
      <c r="W71">
        <f>IF(Table1[[#This Row],[team]]=E70,SUM(Table1[[#This Row],[sqrt(dif)]],W70),Table1[[#This Row],[sqrt(dif)]])</f>
        <v>12.05403585270339</v>
      </c>
      <c r="X71">
        <f>IF(Table1[[#This Row],[team]]=E70,SUM(Table1[[#This Row],[f1]],X70),Table1[[#This Row],[f1]])</f>
        <v>44.444729579379292</v>
      </c>
      <c r="Y71">
        <f>IF(Table1[[#This Row],[ATS]]=S70,SUM(Table1[[#This Row],[ATS]],Y70),Table1[[#This Row],[ATS]])</f>
        <v>3</v>
      </c>
      <c r="Z71">
        <f>IF(Table1[[#This Row],[ATS]]&gt;0,Table1[[#This Row],[ATS streak (not real)]]-1,Table1[[#This Row],[ATS streak (not real)]]+1)</f>
        <v>2</v>
      </c>
      <c r="AA71" s="5">
        <f>Table1[[#This Row],[running ttl ppg]]^2.37/(Table1[[#This Row],[running ttl ppg]]^2.37+Table1[[#This Row],[running ttl ppga]]^2.37)</f>
        <v>0.71452526943571104</v>
      </c>
      <c r="AB71" s="5">
        <f>Table1[[#This Row],[pyth ratio]]+Table1[[#This Row],[win/loss ratio]]</f>
        <v>1.7145252694357112</v>
      </c>
    </row>
    <row r="72" spans="1:28" x14ac:dyDescent="0.25">
      <c r="A72" s="1">
        <v>2630</v>
      </c>
      <c r="B72" s="7">
        <f t="shared" si="3"/>
        <v>7</v>
      </c>
      <c r="C72" s="5">
        <v>2016</v>
      </c>
      <c r="D72" s="5">
        <v>8</v>
      </c>
      <c r="E72" t="s">
        <v>45</v>
      </c>
      <c r="F72" t="s">
        <v>54</v>
      </c>
      <c r="G72" s="5">
        <v>1</v>
      </c>
      <c r="H72">
        <v>29</v>
      </c>
      <c r="I72">
        <v>26</v>
      </c>
      <c r="J72">
        <v>3</v>
      </c>
      <c r="K72">
        <f>IF(Table1[[#This Row],[net]]&gt;0,1,0)</f>
        <v>1</v>
      </c>
      <c r="L72">
        <v>-5</v>
      </c>
      <c r="M72">
        <f>IF(Table1[[#This Row],[team]]=E71,SUM(Table1[[#This Row],[win/loss]],M71),Table1[[#This Row],[win/loss]])</f>
        <v>7</v>
      </c>
      <c r="N72">
        <f>IF(Table1[[#This Row],[team]]=E71,SUM(Table1[[#This Row],[win/loss]],M71),Table1[[#This Row],[win/loss]])/B72</f>
        <v>1</v>
      </c>
      <c r="O72">
        <f t="shared" si="5"/>
        <v>-2</v>
      </c>
      <c r="P72">
        <f>IF(Table1[[#This Row],[difference]]&gt;0,SQRT(Table1[[#This Row],[difference]]),-SQRT(ABS(Table1[[#This Row],[difference]])))</f>
        <v>-1.4142135623730951</v>
      </c>
      <c r="Q72">
        <f>IF(Table1[[#This Row],[line]]&gt;0,SQRT(Table1[[#This Row],[line]]),-SQRT(ABS(Table1[[#This Row],[line]])))</f>
        <v>-2.2360679774997898</v>
      </c>
      <c r="R72">
        <f>Table1[[#This Row],[difference]]-Table1[[#This Row],[sqrt(line)]]</f>
        <v>0.23606797749978981</v>
      </c>
      <c r="S72">
        <f>IF(Table1[[#This Row],[difference]]&gt;0,1,-1)</f>
        <v>-1</v>
      </c>
      <c r="T72">
        <f>IF(Table1[[#This Row],[team]]=E71,SUM(H72,T71),Table1[[#This Row],[ppg]])</f>
        <v>191</v>
      </c>
      <c r="U72">
        <f>IF(Table1[[#This Row],[team]]=E71,SUM(I72,U71),Table1[[#This Row],[ppga]])</f>
        <v>136</v>
      </c>
      <c r="V72">
        <f>IF(Table1[[#This Row],[team]]=E71,SUM(Table1[[#This Row],[difference]],V71),Table1[[#This Row],[difference]])</f>
        <v>35</v>
      </c>
      <c r="W72">
        <f>IF(Table1[[#This Row],[team]]=E71,SUM(Table1[[#This Row],[sqrt(dif)]],W71),Table1[[#This Row],[sqrt(dif)]])</f>
        <v>10.639822290330294</v>
      </c>
      <c r="X72">
        <f>IF(Table1[[#This Row],[team]]=E71,SUM(Table1[[#This Row],[f1]],X71),Table1[[#This Row],[f1]])</f>
        <v>44.680797556879085</v>
      </c>
      <c r="Y72">
        <f>IF(Table1[[#This Row],[ATS]]=S71,SUM(Table1[[#This Row],[ATS]],Y71),Table1[[#This Row],[ATS]])</f>
        <v>-1</v>
      </c>
      <c r="Z72">
        <f>IF(Table1[[#This Row],[ATS]]&gt;0,Table1[[#This Row],[ATS streak (not real)]]-1,Table1[[#This Row],[ATS streak (not real)]]+1)</f>
        <v>0</v>
      </c>
      <c r="AA72" s="5">
        <f>Table1[[#This Row],[running ttl ppg]]^2.37/(Table1[[#This Row],[running ttl ppg]]^2.37+Table1[[#This Row],[running ttl ppga]]^2.37)</f>
        <v>0.69102079602339472</v>
      </c>
      <c r="AB72" s="5">
        <f>Table1[[#This Row],[pyth ratio]]+Table1[[#This Row],[win/loss ratio]]</f>
        <v>1.6910207960233947</v>
      </c>
    </row>
    <row r="73" spans="1:28" x14ac:dyDescent="0.25">
      <c r="A73" s="1">
        <v>2631</v>
      </c>
      <c r="B73" s="7">
        <f t="shared" si="3"/>
        <v>8</v>
      </c>
      <c r="C73" s="5">
        <v>2016</v>
      </c>
      <c r="D73" s="5">
        <v>9</v>
      </c>
      <c r="E73" t="s">
        <v>45</v>
      </c>
      <c r="F73" t="s">
        <v>52</v>
      </c>
      <c r="G73" s="5">
        <v>1</v>
      </c>
      <c r="H73">
        <v>37</v>
      </c>
      <c r="I73">
        <v>29</v>
      </c>
      <c r="J73">
        <v>8</v>
      </c>
      <c r="K73">
        <f>IF(Table1[[#This Row],[net]]&gt;0,1,0)</f>
        <v>1</v>
      </c>
      <c r="L73">
        <v>2.5</v>
      </c>
      <c r="M73">
        <f>IF(Table1[[#This Row],[team]]=E72,SUM(Table1[[#This Row],[win/loss]],M72),Table1[[#This Row],[win/loss]])</f>
        <v>8</v>
      </c>
      <c r="N73">
        <f>IF(Table1[[#This Row],[team]]=E72,SUM(Table1[[#This Row],[win/loss]],M72),Table1[[#This Row],[win/loss]])/B73</f>
        <v>1</v>
      </c>
      <c r="O73">
        <f t="shared" si="5"/>
        <v>10.5</v>
      </c>
      <c r="P73">
        <f>IF(Table1[[#This Row],[difference]]&gt;0,SQRT(Table1[[#This Row],[difference]]),-SQRT(ABS(Table1[[#This Row],[difference]])))</f>
        <v>3.2403703492039302</v>
      </c>
      <c r="Q73">
        <f>IF(Table1[[#This Row],[line]]&gt;0,SQRT(Table1[[#This Row],[line]]),-SQRT(ABS(Table1[[#This Row],[line]])))</f>
        <v>1.5811388300841898</v>
      </c>
      <c r="R73">
        <f>Table1[[#This Row],[difference]]-Table1[[#This Row],[sqrt(line)]]</f>
        <v>8.9188611699158109</v>
      </c>
      <c r="S73">
        <f>IF(Table1[[#This Row],[difference]]&gt;0,1,-1)</f>
        <v>1</v>
      </c>
      <c r="T73">
        <f>IF(Table1[[#This Row],[team]]=E72,SUM(H73,T72),Table1[[#This Row],[ppg]])</f>
        <v>228</v>
      </c>
      <c r="U73">
        <f>IF(Table1[[#This Row],[team]]=E72,SUM(I73,U72),Table1[[#This Row],[ppga]])</f>
        <v>165</v>
      </c>
      <c r="V73">
        <f>IF(Table1[[#This Row],[team]]=E72,SUM(Table1[[#This Row],[difference]],V72),Table1[[#This Row],[difference]])</f>
        <v>45.5</v>
      </c>
      <c r="W73">
        <f>IF(Table1[[#This Row],[team]]=E72,SUM(Table1[[#This Row],[sqrt(dif)]],W72),Table1[[#This Row],[sqrt(dif)]])</f>
        <v>13.880192639534224</v>
      </c>
      <c r="X73">
        <f>IF(Table1[[#This Row],[team]]=E72,SUM(Table1[[#This Row],[f1]],X72),Table1[[#This Row],[f1]])</f>
        <v>53.5996587267949</v>
      </c>
      <c r="Y73">
        <f>IF(Table1[[#This Row],[ATS]]=S72,SUM(Table1[[#This Row],[ATS]],Y72),Table1[[#This Row],[ATS]])</f>
        <v>1</v>
      </c>
      <c r="Z73">
        <f>IF(Table1[[#This Row],[ATS]]&gt;0,Table1[[#This Row],[ATS streak (not real)]]-1,Table1[[#This Row],[ATS streak (not real)]]+1)</f>
        <v>0</v>
      </c>
      <c r="AA73" s="5">
        <f>Table1[[#This Row],[running ttl ppg]]^2.37/(Table1[[#This Row],[running ttl ppg]]^2.37+Table1[[#This Row],[running ttl ppga]]^2.37)</f>
        <v>0.68275427002405931</v>
      </c>
      <c r="AB73" s="5">
        <f>Table1[[#This Row],[pyth ratio]]+Table1[[#This Row],[win/loss ratio]]</f>
        <v>1.6827542700240592</v>
      </c>
    </row>
    <row r="74" spans="1:28" x14ac:dyDescent="0.25">
      <c r="A74" s="1">
        <v>2632</v>
      </c>
      <c r="B74" s="7">
        <f t="shared" si="3"/>
        <v>9</v>
      </c>
      <c r="C74" s="5">
        <v>2016</v>
      </c>
      <c r="D74" s="5">
        <v>10</v>
      </c>
      <c r="E74" t="s">
        <v>45</v>
      </c>
      <c r="F74" t="s">
        <v>71</v>
      </c>
      <c r="G74" s="5">
        <v>0</v>
      </c>
      <c r="H74">
        <v>27</v>
      </c>
      <c r="I74">
        <v>10</v>
      </c>
      <c r="J74">
        <v>17</v>
      </c>
      <c r="K74">
        <f>IF(Table1[[#This Row],[net]]&gt;0,1,0)</f>
        <v>1</v>
      </c>
      <c r="L74">
        <v>-3.5</v>
      </c>
      <c r="M74">
        <f>IF(Table1[[#This Row],[team]]=E73,SUM(Table1[[#This Row],[win/loss]],M73),Table1[[#This Row],[win/loss]])</f>
        <v>9</v>
      </c>
      <c r="N74">
        <f>IF(Table1[[#This Row],[team]]=E73,SUM(Table1[[#This Row],[win/loss]],M73),Table1[[#This Row],[win/loss]])/B74</f>
        <v>1</v>
      </c>
      <c r="O74">
        <f t="shared" si="5"/>
        <v>13.5</v>
      </c>
      <c r="P74">
        <f>IF(Table1[[#This Row],[difference]]&gt;0,SQRT(Table1[[#This Row],[difference]]),-SQRT(ABS(Table1[[#This Row],[difference]])))</f>
        <v>3.6742346141747673</v>
      </c>
      <c r="Q74">
        <f>IF(Table1[[#This Row],[line]]&gt;0,SQRT(Table1[[#This Row],[line]]),-SQRT(ABS(Table1[[#This Row],[line]])))</f>
        <v>-1.8708286933869707</v>
      </c>
      <c r="R74">
        <f>Table1[[#This Row],[difference]]-Table1[[#This Row],[sqrt(line)]]</f>
        <v>15.37082869338697</v>
      </c>
      <c r="S74">
        <f>IF(Table1[[#This Row],[difference]]&gt;0,1,-1)</f>
        <v>1</v>
      </c>
      <c r="T74">
        <f>IF(Table1[[#This Row],[team]]=E73,SUM(H74,T73),Table1[[#This Row],[ppg]])</f>
        <v>255</v>
      </c>
      <c r="U74">
        <f>IF(Table1[[#This Row],[team]]=E73,SUM(I74,U73),Table1[[#This Row],[ppga]])</f>
        <v>175</v>
      </c>
      <c r="V74">
        <f>IF(Table1[[#This Row],[team]]=E73,SUM(Table1[[#This Row],[difference]],V73),Table1[[#This Row],[difference]])</f>
        <v>59</v>
      </c>
      <c r="W74">
        <f>IF(Table1[[#This Row],[team]]=E73,SUM(Table1[[#This Row],[sqrt(dif)]],W73),Table1[[#This Row],[sqrt(dif)]])</f>
        <v>17.55442725370899</v>
      </c>
      <c r="X74">
        <f>IF(Table1[[#This Row],[team]]=E73,SUM(Table1[[#This Row],[f1]],X73),Table1[[#This Row],[f1]])</f>
        <v>68.970487420181868</v>
      </c>
      <c r="Y74">
        <f>IF(Table1[[#This Row],[ATS]]=S73,SUM(Table1[[#This Row],[ATS]],Y73),Table1[[#This Row],[ATS]])</f>
        <v>2</v>
      </c>
      <c r="Z74">
        <f>IF(Table1[[#This Row],[ATS]]&gt;0,Table1[[#This Row],[ATS streak (not real)]]-1,Table1[[#This Row],[ATS streak (not real)]]+1)</f>
        <v>1</v>
      </c>
      <c r="AA74" s="5">
        <f>Table1[[#This Row],[running ttl ppg]]^2.37/(Table1[[#This Row],[running ttl ppg]]^2.37+Table1[[#This Row],[running ttl ppga]]^2.37)</f>
        <v>0.70935465539934783</v>
      </c>
      <c r="AB74" s="5">
        <f>Table1[[#This Row],[pyth ratio]]+Table1[[#This Row],[win/loss ratio]]</f>
        <v>1.7093546553993479</v>
      </c>
    </row>
    <row r="75" spans="1:28" x14ac:dyDescent="0.25">
      <c r="A75" s="1">
        <v>2633</v>
      </c>
      <c r="B75" s="7">
        <f t="shared" si="3"/>
        <v>10</v>
      </c>
      <c r="C75" s="5">
        <v>2016</v>
      </c>
      <c r="D75" s="5">
        <v>11</v>
      </c>
      <c r="E75" t="s">
        <v>45</v>
      </c>
      <c r="F75" t="s">
        <v>72</v>
      </c>
      <c r="G75" s="5">
        <v>1</v>
      </c>
      <c r="H75">
        <v>44</v>
      </c>
      <c r="I75">
        <v>16</v>
      </c>
      <c r="J75">
        <v>28</v>
      </c>
      <c r="K75">
        <f>IF(Table1[[#This Row],[net]]&gt;0,1,0)</f>
        <v>1</v>
      </c>
      <c r="L75">
        <v>-7</v>
      </c>
      <c r="M75">
        <f>IF(Table1[[#This Row],[team]]=E74,SUM(Table1[[#This Row],[win/loss]],M74),Table1[[#This Row],[win/loss]])</f>
        <v>10</v>
      </c>
      <c r="N75">
        <f>IF(Table1[[#This Row],[team]]=E74,SUM(Table1[[#This Row],[win/loss]],M74),Table1[[#This Row],[win/loss]])/B75</f>
        <v>1</v>
      </c>
      <c r="O75">
        <f t="shared" si="5"/>
        <v>21</v>
      </c>
      <c r="P75">
        <f>IF(Table1[[#This Row],[difference]]&gt;0,SQRT(Table1[[#This Row],[difference]]),-SQRT(ABS(Table1[[#This Row],[difference]])))</f>
        <v>4.5825756949558398</v>
      </c>
      <c r="Q75">
        <f>IF(Table1[[#This Row],[line]]&gt;0,SQRT(Table1[[#This Row],[line]]),-SQRT(ABS(Table1[[#This Row],[line]])))</f>
        <v>-2.6457513110645907</v>
      </c>
      <c r="R75">
        <f>Table1[[#This Row],[difference]]-Table1[[#This Row],[sqrt(line)]]</f>
        <v>23.64575131106459</v>
      </c>
      <c r="S75">
        <f>IF(Table1[[#This Row],[difference]]&gt;0,1,-1)</f>
        <v>1</v>
      </c>
      <c r="T75">
        <f>IF(Table1[[#This Row],[team]]=E74,SUM(H75,T74),Table1[[#This Row],[ppg]])</f>
        <v>299</v>
      </c>
      <c r="U75">
        <f>IF(Table1[[#This Row],[team]]=E74,SUM(I75,U74),Table1[[#This Row],[ppga]])</f>
        <v>191</v>
      </c>
      <c r="V75">
        <f>IF(Table1[[#This Row],[team]]=E74,SUM(Table1[[#This Row],[difference]],V74),Table1[[#This Row],[difference]])</f>
        <v>80</v>
      </c>
      <c r="W75">
        <f>IF(Table1[[#This Row],[team]]=E74,SUM(Table1[[#This Row],[sqrt(dif)]],W74),Table1[[#This Row],[sqrt(dif)]])</f>
        <v>22.137002948664829</v>
      </c>
      <c r="X75">
        <f>IF(Table1[[#This Row],[team]]=E74,SUM(Table1[[#This Row],[f1]],X74),Table1[[#This Row],[f1]])</f>
        <v>92.616238731246455</v>
      </c>
      <c r="Y75">
        <f>IF(Table1[[#This Row],[ATS]]=S74,SUM(Table1[[#This Row],[ATS]],Y74),Table1[[#This Row],[ATS]])</f>
        <v>3</v>
      </c>
      <c r="Z75">
        <f>IF(Table1[[#This Row],[ATS]]&gt;0,Table1[[#This Row],[ATS streak (not real)]]-1,Table1[[#This Row],[ATS streak (not real)]]+1)</f>
        <v>2</v>
      </c>
      <c r="AA75" s="5">
        <f>Table1[[#This Row],[running ttl ppg]]^2.37/(Table1[[#This Row],[running ttl ppg]]^2.37+Table1[[#This Row],[running ttl ppga]]^2.37)</f>
        <v>0.74310372704943539</v>
      </c>
      <c r="AB75" s="5">
        <f>Table1[[#This Row],[pyth ratio]]+Table1[[#This Row],[win/loss ratio]]</f>
        <v>1.7431037270494354</v>
      </c>
    </row>
    <row r="76" spans="1:28" x14ac:dyDescent="0.25">
      <c r="A76" s="1">
        <v>2634</v>
      </c>
      <c r="B76" s="7">
        <f t="shared" si="3"/>
        <v>11</v>
      </c>
      <c r="C76" s="5">
        <v>2016</v>
      </c>
      <c r="D76" s="5">
        <v>12</v>
      </c>
      <c r="E76" t="s">
        <v>45</v>
      </c>
      <c r="F76" t="s">
        <v>49</v>
      </c>
      <c r="G76" s="5">
        <v>0</v>
      </c>
      <c r="H76">
        <v>33</v>
      </c>
      <c r="I76">
        <v>14</v>
      </c>
      <c r="J76">
        <v>19</v>
      </c>
      <c r="K76">
        <f>IF(Table1[[#This Row],[net]]&gt;0,1,0)</f>
        <v>1</v>
      </c>
      <c r="L76">
        <v>-1</v>
      </c>
      <c r="M76">
        <f>IF(Table1[[#This Row],[team]]=E75,SUM(Table1[[#This Row],[win/loss]],M75),Table1[[#This Row],[win/loss]])</f>
        <v>11</v>
      </c>
      <c r="N76">
        <f>IF(Table1[[#This Row],[team]]=E75,SUM(Table1[[#This Row],[win/loss]],M75),Table1[[#This Row],[win/loss]])/B76</f>
        <v>1</v>
      </c>
      <c r="O76">
        <f t="shared" si="5"/>
        <v>18</v>
      </c>
      <c r="P76">
        <f>IF(Table1[[#This Row],[difference]]&gt;0,SQRT(Table1[[#This Row],[difference]]),-SQRT(ABS(Table1[[#This Row],[difference]])))</f>
        <v>4.2426406871192848</v>
      </c>
      <c r="Q76">
        <f>IF(Table1[[#This Row],[line]]&gt;0,SQRT(Table1[[#This Row],[line]]),-SQRT(ABS(Table1[[#This Row],[line]])))</f>
        <v>-1</v>
      </c>
      <c r="R76">
        <f>Table1[[#This Row],[difference]]-Table1[[#This Row],[sqrt(line)]]</f>
        <v>19</v>
      </c>
      <c r="S76">
        <f>IF(Table1[[#This Row],[difference]]&gt;0,1,-1)</f>
        <v>1</v>
      </c>
      <c r="T76">
        <f>IF(Table1[[#This Row],[team]]=E75,SUM(H76,T75),Table1[[#This Row],[ppg]])</f>
        <v>332</v>
      </c>
      <c r="U76">
        <f>IF(Table1[[#This Row],[team]]=E75,SUM(I76,U75),Table1[[#This Row],[ppga]])</f>
        <v>205</v>
      </c>
      <c r="V76">
        <f>IF(Table1[[#This Row],[team]]=E75,SUM(Table1[[#This Row],[difference]],V75),Table1[[#This Row],[difference]])</f>
        <v>98</v>
      </c>
      <c r="W76">
        <f>IF(Table1[[#This Row],[team]]=E75,SUM(Table1[[#This Row],[sqrt(dif)]],W75),Table1[[#This Row],[sqrt(dif)]])</f>
        <v>26.379643635784113</v>
      </c>
      <c r="X76">
        <f>IF(Table1[[#This Row],[team]]=E75,SUM(Table1[[#This Row],[f1]],X75),Table1[[#This Row],[f1]])</f>
        <v>111.61623873124645</v>
      </c>
      <c r="Y76">
        <f>IF(Table1[[#This Row],[ATS]]=S75,SUM(Table1[[#This Row],[ATS]],Y75),Table1[[#This Row],[ATS]])</f>
        <v>4</v>
      </c>
      <c r="Z76">
        <f>IF(Table1[[#This Row],[ATS]]&gt;0,Table1[[#This Row],[ATS streak (not real)]]-1,Table1[[#This Row],[ATS streak (not real)]]+1)</f>
        <v>3</v>
      </c>
      <c r="AA76" s="5">
        <f>Table1[[#This Row],[running ttl ppg]]^2.37/(Table1[[#This Row],[running ttl ppg]]^2.37+Table1[[#This Row],[running ttl ppga]]^2.37)</f>
        <v>0.75816332438047151</v>
      </c>
      <c r="AB76" s="5">
        <f>Table1[[#This Row],[pyth ratio]]+Table1[[#This Row],[win/loss ratio]]</f>
        <v>1.7581633243804715</v>
      </c>
    </row>
    <row r="77" spans="1:28" x14ac:dyDescent="0.25">
      <c r="A77" s="1">
        <v>2635</v>
      </c>
      <c r="B77" s="7">
        <f t="shared" si="3"/>
        <v>12</v>
      </c>
      <c r="C77" s="5">
        <v>2016</v>
      </c>
      <c r="D77" s="5">
        <v>13</v>
      </c>
      <c r="E77" t="s">
        <v>45</v>
      </c>
      <c r="F77" t="s">
        <v>64</v>
      </c>
      <c r="G77" s="5">
        <v>0</v>
      </c>
      <c r="H77">
        <v>41</v>
      </c>
      <c r="I77">
        <v>38</v>
      </c>
      <c r="J77">
        <v>3</v>
      </c>
      <c r="K77">
        <f>IF(Table1[[#This Row],[net]]&gt;0,1,0)</f>
        <v>1</v>
      </c>
      <c r="L77">
        <v>-5.5</v>
      </c>
      <c r="M77">
        <f>IF(Table1[[#This Row],[team]]=E76,SUM(Table1[[#This Row],[win/loss]],M76),Table1[[#This Row],[win/loss]])</f>
        <v>12</v>
      </c>
      <c r="N77">
        <f>IF(Table1[[#This Row],[team]]=E76,SUM(Table1[[#This Row],[win/loss]],M76),Table1[[#This Row],[win/loss]])/B77</f>
        <v>1</v>
      </c>
      <c r="O77">
        <f t="shared" si="5"/>
        <v>-2.5</v>
      </c>
      <c r="P77">
        <f>IF(Table1[[#This Row],[difference]]&gt;0,SQRT(Table1[[#This Row],[difference]]),-SQRT(ABS(Table1[[#This Row],[difference]])))</f>
        <v>-1.5811388300841898</v>
      </c>
      <c r="Q77">
        <f>IF(Table1[[#This Row],[line]]&gt;0,SQRT(Table1[[#This Row],[line]]),-SQRT(ABS(Table1[[#This Row],[line]])))</f>
        <v>-2.3452078799117149</v>
      </c>
      <c r="R77">
        <f>Table1[[#This Row],[difference]]-Table1[[#This Row],[sqrt(line)]]</f>
        <v>-0.15479212008828513</v>
      </c>
      <c r="S77">
        <f>IF(Table1[[#This Row],[difference]]&gt;0,1,-1)</f>
        <v>-1</v>
      </c>
      <c r="T77">
        <f>IF(Table1[[#This Row],[team]]=E76,SUM(H77,T76),Table1[[#This Row],[ppg]])</f>
        <v>373</v>
      </c>
      <c r="U77">
        <f>IF(Table1[[#This Row],[team]]=E76,SUM(I77,U76),Table1[[#This Row],[ppga]])</f>
        <v>243</v>
      </c>
      <c r="V77">
        <f>IF(Table1[[#This Row],[team]]=E76,SUM(Table1[[#This Row],[difference]],V76),Table1[[#This Row],[difference]])</f>
        <v>95.5</v>
      </c>
      <c r="W77">
        <f>IF(Table1[[#This Row],[team]]=E76,SUM(Table1[[#This Row],[sqrt(dif)]],W76),Table1[[#This Row],[sqrt(dif)]])</f>
        <v>24.798504805699924</v>
      </c>
      <c r="X77">
        <f>IF(Table1[[#This Row],[team]]=E76,SUM(Table1[[#This Row],[f1]],X76),Table1[[#This Row],[f1]])</f>
        <v>111.46144661115817</v>
      </c>
      <c r="Y77">
        <f>IF(Table1[[#This Row],[ATS]]=S76,SUM(Table1[[#This Row],[ATS]],Y76),Table1[[#This Row],[ATS]])</f>
        <v>-1</v>
      </c>
      <c r="Z77">
        <f>IF(Table1[[#This Row],[ATS]]&gt;0,Table1[[#This Row],[ATS streak (not real)]]-1,Table1[[#This Row],[ATS streak (not real)]]+1)</f>
        <v>0</v>
      </c>
      <c r="AA77" s="5">
        <f>Table1[[#This Row],[running ttl ppg]]^2.37/(Table1[[#This Row],[running ttl ppg]]^2.37+Table1[[#This Row],[running ttl ppga]]^2.37)</f>
        <v>0.73411176494856278</v>
      </c>
      <c r="AB77" s="5">
        <f>Table1[[#This Row],[pyth ratio]]+Table1[[#This Row],[win/loss ratio]]</f>
        <v>1.7341117649485627</v>
      </c>
    </row>
    <row r="78" spans="1:28" x14ac:dyDescent="0.25">
      <c r="A78" s="1">
        <v>2636</v>
      </c>
      <c r="B78" s="7">
        <f t="shared" si="3"/>
        <v>13</v>
      </c>
      <c r="C78" s="5">
        <v>2016</v>
      </c>
      <c r="D78" s="5">
        <v>14</v>
      </c>
      <c r="E78" t="s">
        <v>45</v>
      </c>
      <c r="F78" t="s">
        <v>42</v>
      </c>
      <c r="G78" s="5">
        <v>1</v>
      </c>
      <c r="H78">
        <v>38</v>
      </c>
      <c r="I78">
        <v>0</v>
      </c>
      <c r="J78">
        <v>38</v>
      </c>
      <c r="K78">
        <f>IF(Table1[[#This Row],[net]]&gt;0,1,0)</f>
        <v>1</v>
      </c>
      <c r="L78">
        <v>-8.5</v>
      </c>
      <c r="M78">
        <f>IF(Table1[[#This Row],[team]]=E77,SUM(Table1[[#This Row],[win/loss]],M77),Table1[[#This Row],[win/loss]])</f>
        <v>13</v>
      </c>
      <c r="N78">
        <f>IF(Table1[[#This Row],[team]]=E77,SUM(Table1[[#This Row],[win/loss]],M77),Table1[[#This Row],[win/loss]])/B78</f>
        <v>1</v>
      </c>
      <c r="O78">
        <f t="shared" si="5"/>
        <v>29.5</v>
      </c>
      <c r="P78">
        <f>IF(Table1[[#This Row],[difference]]&gt;0,SQRT(Table1[[#This Row],[difference]]),-SQRT(ABS(Table1[[#This Row],[difference]])))</f>
        <v>5.4313902456001077</v>
      </c>
      <c r="Q78">
        <f>IF(Table1[[#This Row],[line]]&gt;0,SQRT(Table1[[#This Row],[line]]),-SQRT(ABS(Table1[[#This Row],[line]])))</f>
        <v>-2.9154759474226504</v>
      </c>
      <c r="R78">
        <f>Table1[[#This Row],[difference]]-Table1[[#This Row],[sqrt(line)]]</f>
        <v>32.415475947422649</v>
      </c>
      <c r="S78">
        <f>IF(Table1[[#This Row],[difference]]&gt;0,1,-1)</f>
        <v>1</v>
      </c>
      <c r="T78">
        <f>IF(Table1[[#This Row],[team]]=E77,SUM(H78,T77),Table1[[#This Row],[ppg]])</f>
        <v>411</v>
      </c>
      <c r="U78">
        <f>IF(Table1[[#This Row],[team]]=E77,SUM(I78,U77),Table1[[#This Row],[ppga]])</f>
        <v>243</v>
      </c>
      <c r="V78">
        <f>IF(Table1[[#This Row],[team]]=E77,SUM(Table1[[#This Row],[difference]],V77),Table1[[#This Row],[difference]])</f>
        <v>125</v>
      </c>
      <c r="W78">
        <f>IF(Table1[[#This Row],[team]]=E77,SUM(Table1[[#This Row],[sqrt(dif)]],W77),Table1[[#This Row],[sqrt(dif)]])</f>
        <v>30.229895051300034</v>
      </c>
      <c r="X78">
        <f>IF(Table1[[#This Row],[team]]=E77,SUM(Table1[[#This Row],[f1]],X77),Table1[[#This Row],[f1]])</f>
        <v>143.87692255858082</v>
      </c>
      <c r="Y78">
        <f>IF(Table1[[#This Row],[ATS]]=S77,SUM(Table1[[#This Row],[ATS]],Y77),Table1[[#This Row],[ATS]])</f>
        <v>1</v>
      </c>
      <c r="Z78">
        <f>IF(Table1[[#This Row],[ATS]]&gt;0,Table1[[#This Row],[ATS streak (not real)]]-1,Table1[[#This Row],[ATS streak (not real)]]+1)</f>
        <v>0</v>
      </c>
      <c r="AA78" s="5">
        <f>Table1[[#This Row],[running ttl ppg]]^2.37/(Table1[[#This Row],[running ttl ppg]]^2.37+Table1[[#This Row],[running ttl ppga]]^2.37)</f>
        <v>0.77652170471095694</v>
      </c>
      <c r="AB78" s="5">
        <f>Table1[[#This Row],[pyth ratio]]+Table1[[#This Row],[win/loss ratio]]</f>
        <v>1.7765217047109569</v>
      </c>
    </row>
    <row r="79" spans="1:28" x14ac:dyDescent="0.25">
      <c r="A79" s="1">
        <v>2637</v>
      </c>
      <c r="B79" s="7">
        <f t="shared" si="3"/>
        <v>14</v>
      </c>
      <c r="C79" s="5">
        <v>2016</v>
      </c>
      <c r="D79" s="5">
        <v>15</v>
      </c>
      <c r="E79" t="s">
        <v>45</v>
      </c>
      <c r="F79" t="s">
        <v>61</v>
      </c>
      <c r="G79" s="5">
        <v>0</v>
      </c>
      <c r="H79">
        <v>38</v>
      </c>
      <c r="I79">
        <v>35</v>
      </c>
      <c r="J79">
        <v>3</v>
      </c>
      <c r="K79">
        <f>IF(Table1[[#This Row],[net]]&gt;0,1,0)</f>
        <v>1</v>
      </c>
      <c r="L79">
        <v>-4.5</v>
      </c>
      <c r="M79">
        <f>IF(Table1[[#This Row],[team]]=E78,SUM(Table1[[#This Row],[win/loss]],M78),Table1[[#This Row],[win/loss]])</f>
        <v>14</v>
      </c>
      <c r="N79">
        <f>IF(Table1[[#This Row],[team]]=E78,SUM(Table1[[#This Row],[win/loss]],M78),Table1[[#This Row],[win/loss]])/B79</f>
        <v>1</v>
      </c>
      <c r="O79">
        <f t="shared" si="5"/>
        <v>-1.5</v>
      </c>
      <c r="P79">
        <f>IF(Table1[[#This Row],[difference]]&gt;0,SQRT(Table1[[#This Row],[difference]]),-SQRT(ABS(Table1[[#This Row],[difference]])))</f>
        <v>-1.2247448713915889</v>
      </c>
      <c r="Q79">
        <f>IF(Table1[[#This Row],[line]]&gt;0,SQRT(Table1[[#This Row],[line]]),-SQRT(ABS(Table1[[#This Row],[line]])))</f>
        <v>-2.1213203435596424</v>
      </c>
      <c r="R79">
        <f>Table1[[#This Row],[difference]]-Table1[[#This Row],[sqrt(line)]]</f>
        <v>0.62132034355964239</v>
      </c>
      <c r="S79">
        <f>IF(Table1[[#This Row],[difference]]&gt;0,1,-1)</f>
        <v>-1</v>
      </c>
      <c r="T79">
        <f>IF(Table1[[#This Row],[team]]=E78,SUM(H79,T78),Table1[[#This Row],[ppg]])</f>
        <v>449</v>
      </c>
      <c r="U79">
        <f>IF(Table1[[#This Row],[team]]=E78,SUM(I79,U78),Table1[[#This Row],[ppga]])</f>
        <v>278</v>
      </c>
      <c r="V79">
        <f>IF(Table1[[#This Row],[team]]=E78,SUM(Table1[[#This Row],[difference]],V78),Table1[[#This Row],[difference]])</f>
        <v>123.5</v>
      </c>
      <c r="W79">
        <f>IF(Table1[[#This Row],[team]]=E78,SUM(Table1[[#This Row],[sqrt(dif)]],W78),Table1[[#This Row],[sqrt(dif)]])</f>
        <v>29.005150179908444</v>
      </c>
      <c r="X79">
        <f>IF(Table1[[#This Row],[team]]=E78,SUM(Table1[[#This Row],[f1]],X78),Table1[[#This Row],[f1]])</f>
        <v>144.49824290214045</v>
      </c>
      <c r="Y79">
        <f>IF(Table1[[#This Row],[ATS]]=S78,SUM(Table1[[#This Row],[ATS]],Y78),Table1[[#This Row],[ATS]])</f>
        <v>-1</v>
      </c>
      <c r="Z79">
        <f>IF(Table1[[#This Row],[ATS]]&gt;0,Table1[[#This Row],[ATS streak (not real)]]-1,Table1[[#This Row],[ATS streak (not real)]]+1)</f>
        <v>0</v>
      </c>
      <c r="AA79" s="5">
        <f>Table1[[#This Row],[running ttl ppg]]^2.37/(Table1[[#This Row],[running ttl ppg]]^2.37+Table1[[#This Row],[running ttl ppga]]^2.37)</f>
        <v>0.75697799775498087</v>
      </c>
      <c r="AB79" s="5">
        <f>Table1[[#This Row],[pyth ratio]]+Table1[[#This Row],[win/loss ratio]]</f>
        <v>1.7569779977549809</v>
      </c>
    </row>
    <row r="80" spans="1:28" x14ac:dyDescent="0.25">
      <c r="A80" s="1">
        <v>2638</v>
      </c>
      <c r="B80" s="7">
        <f t="shared" si="3"/>
        <v>15</v>
      </c>
      <c r="C80" s="5">
        <v>2016</v>
      </c>
      <c r="D80" s="5">
        <v>16</v>
      </c>
      <c r="E80" t="s">
        <v>45</v>
      </c>
      <c r="F80" t="s">
        <v>42</v>
      </c>
      <c r="G80" s="5">
        <v>0</v>
      </c>
      <c r="H80">
        <v>13</v>
      </c>
      <c r="I80">
        <v>20</v>
      </c>
      <c r="J80">
        <v>-7</v>
      </c>
      <c r="K80">
        <f>IF(Table1[[#This Row],[net]]&gt;0,1,0)</f>
        <v>0</v>
      </c>
      <c r="L80">
        <v>-7</v>
      </c>
      <c r="M80">
        <f>IF(Table1[[#This Row],[team]]=E79,SUM(Table1[[#This Row],[win/loss]],M79),Table1[[#This Row],[win/loss]])</f>
        <v>14</v>
      </c>
      <c r="N80">
        <f>IF(Table1[[#This Row],[team]]=E79,SUM(Table1[[#This Row],[win/loss]],M79),Table1[[#This Row],[win/loss]])/B80</f>
        <v>0.93333333333333335</v>
      </c>
      <c r="O80">
        <f t="shared" si="5"/>
        <v>-14</v>
      </c>
      <c r="P80">
        <f>IF(Table1[[#This Row],[difference]]&gt;0,SQRT(Table1[[#This Row],[difference]]),-SQRT(ABS(Table1[[#This Row],[difference]])))</f>
        <v>-3.7416573867739413</v>
      </c>
      <c r="Q80">
        <f>IF(Table1[[#This Row],[line]]&gt;0,SQRT(Table1[[#This Row],[line]]),-SQRT(ABS(Table1[[#This Row],[line]])))</f>
        <v>-2.6457513110645907</v>
      </c>
      <c r="R80">
        <f>Table1[[#This Row],[difference]]-Table1[[#This Row],[sqrt(line)]]</f>
        <v>-11.35424868893541</v>
      </c>
      <c r="S80">
        <f>IF(Table1[[#This Row],[difference]]&gt;0,1,-1)</f>
        <v>-1</v>
      </c>
      <c r="T80">
        <f>IF(Table1[[#This Row],[team]]=E79,SUM(H80,T79),Table1[[#This Row],[ppg]])</f>
        <v>462</v>
      </c>
      <c r="U80">
        <f>IF(Table1[[#This Row],[team]]=E79,SUM(I80,U79),Table1[[#This Row],[ppga]])</f>
        <v>298</v>
      </c>
      <c r="V80">
        <f>IF(Table1[[#This Row],[team]]=E79,SUM(Table1[[#This Row],[difference]],V79),Table1[[#This Row],[difference]])</f>
        <v>109.5</v>
      </c>
      <c r="W80">
        <f>IF(Table1[[#This Row],[team]]=E79,SUM(Table1[[#This Row],[sqrt(dif)]],W79),Table1[[#This Row],[sqrt(dif)]])</f>
        <v>25.263492793134503</v>
      </c>
      <c r="X80">
        <f>IF(Table1[[#This Row],[team]]=E79,SUM(Table1[[#This Row],[f1]],X79),Table1[[#This Row],[f1]])</f>
        <v>133.14399421320505</v>
      </c>
      <c r="Y80">
        <f>IF(Table1[[#This Row],[ATS]]=S79,SUM(Table1[[#This Row],[ATS]],Y79),Table1[[#This Row],[ATS]])</f>
        <v>-2</v>
      </c>
      <c r="Z80">
        <f>IF(Table1[[#This Row],[ATS]]&gt;0,Table1[[#This Row],[ATS streak (not real)]]-1,Table1[[#This Row],[ATS streak (not real)]]+1)</f>
        <v>-1</v>
      </c>
      <c r="AA80" s="5">
        <f>Table1[[#This Row],[running ttl ppg]]^2.37/(Table1[[#This Row],[running ttl ppg]]^2.37+Table1[[#This Row],[running ttl ppga]]^2.37)</f>
        <v>0.73869122063964887</v>
      </c>
      <c r="AB80" s="5">
        <f>Table1[[#This Row],[pyth ratio]]+Table1[[#This Row],[win/loss ratio]]</f>
        <v>1.6720245539729821</v>
      </c>
    </row>
    <row r="81" spans="1:28" x14ac:dyDescent="0.25">
      <c r="A81" s="1">
        <v>2639</v>
      </c>
      <c r="B81" s="7">
        <f t="shared" si="3"/>
        <v>16</v>
      </c>
      <c r="C81" s="5">
        <v>2016</v>
      </c>
      <c r="D81" s="5">
        <v>17</v>
      </c>
      <c r="E81" t="s">
        <v>45</v>
      </c>
      <c r="F81" t="s">
        <v>70</v>
      </c>
      <c r="G81" s="5">
        <v>1</v>
      </c>
      <c r="H81">
        <v>38</v>
      </c>
      <c r="I81">
        <v>10</v>
      </c>
      <c r="J81">
        <v>28</v>
      </c>
      <c r="K81">
        <f>IF(Table1[[#This Row],[net]]&gt;0,1,0)</f>
        <v>1</v>
      </c>
      <c r="L81">
        <v>-10</v>
      </c>
      <c r="M81">
        <f>IF(Table1[[#This Row],[team]]=E80,SUM(Table1[[#This Row],[win/loss]],M80),Table1[[#This Row],[win/loss]])</f>
        <v>15</v>
      </c>
      <c r="N81">
        <f>IF(Table1[[#This Row],[team]]=E80,SUM(Table1[[#This Row],[win/loss]],M80),Table1[[#This Row],[win/loss]])/B81</f>
        <v>0.9375</v>
      </c>
      <c r="O81">
        <f t="shared" si="5"/>
        <v>18</v>
      </c>
      <c r="P81">
        <f>IF(Table1[[#This Row],[difference]]&gt;0,SQRT(Table1[[#This Row],[difference]]),-SQRT(ABS(Table1[[#This Row],[difference]])))</f>
        <v>4.2426406871192848</v>
      </c>
      <c r="Q81">
        <f>IF(Table1[[#This Row],[line]]&gt;0,SQRT(Table1[[#This Row],[line]]),-SQRT(ABS(Table1[[#This Row],[line]])))</f>
        <v>-3.1622776601683795</v>
      </c>
      <c r="R81">
        <f>Table1[[#This Row],[difference]]-Table1[[#This Row],[sqrt(line)]]</f>
        <v>21.162277660168378</v>
      </c>
      <c r="S81">
        <f>IF(Table1[[#This Row],[difference]]&gt;0,1,-1)</f>
        <v>1</v>
      </c>
      <c r="T81">
        <f>IF(Table1[[#This Row],[team]]=E80,SUM(H81,T80),Table1[[#This Row],[ppg]])</f>
        <v>500</v>
      </c>
      <c r="U81">
        <f>IF(Table1[[#This Row],[team]]=E80,SUM(I81,U80),Table1[[#This Row],[ppga]])</f>
        <v>308</v>
      </c>
      <c r="V81">
        <f>IF(Table1[[#This Row],[team]]=E80,SUM(Table1[[#This Row],[difference]],V80),Table1[[#This Row],[difference]])</f>
        <v>127.5</v>
      </c>
      <c r="W81">
        <f>IF(Table1[[#This Row],[team]]=E80,SUM(Table1[[#This Row],[sqrt(dif)]],W80),Table1[[#This Row],[sqrt(dif)]])</f>
        <v>29.506133480253787</v>
      </c>
      <c r="X81">
        <f>IF(Table1[[#This Row],[team]]=E80,SUM(Table1[[#This Row],[f1]],X80),Table1[[#This Row],[f1]])</f>
        <v>154.30627187337342</v>
      </c>
      <c r="Y81">
        <f>IF(Table1[[#This Row],[ATS]]=S80,SUM(Table1[[#This Row],[ATS]],Y80),Table1[[#This Row],[ATS]])</f>
        <v>1</v>
      </c>
      <c r="Z81">
        <f>IF(Table1[[#This Row],[ATS]]&gt;0,Table1[[#This Row],[ATS streak (not real)]]-1,Table1[[#This Row],[ATS streak (not real)]]+1)</f>
        <v>0</v>
      </c>
      <c r="AA81" s="5">
        <f>Table1[[#This Row],[running ttl ppg]]^2.37/(Table1[[#This Row],[running ttl ppg]]^2.37+Table1[[#This Row],[running ttl ppga]]^2.37)</f>
        <v>0.75919747234046719</v>
      </c>
      <c r="AB81" s="5">
        <f>Table1[[#This Row],[pyth ratio]]+Table1[[#This Row],[win/loss ratio]]</f>
        <v>1.6966974723404671</v>
      </c>
    </row>
    <row r="82" spans="1:28" x14ac:dyDescent="0.25">
      <c r="A82" s="1">
        <v>2640</v>
      </c>
      <c r="B82" s="7">
        <f t="shared" si="3"/>
        <v>1</v>
      </c>
      <c r="C82" s="5">
        <v>2016</v>
      </c>
      <c r="D82" s="5">
        <v>1</v>
      </c>
      <c r="E82" t="s">
        <v>46</v>
      </c>
      <c r="F82" t="s">
        <v>52</v>
      </c>
      <c r="G82" s="5">
        <v>1</v>
      </c>
      <c r="H82">
        <v>23</v>
      </c>
      <c r="I82">
        <v>31</v>
      </c>
      <c r="J82">
        <v>-8</v>
      </c>
      <c r="K82">
        <f>IF(Table1[[#This Row],[net]]&gt;0,1,0)</f>
        <v>0</v>
      </c>
      <c r="L82">
        <v>6</v>
      </c>
      <c r="M82">
        <f>IF(Table1[[#This Row],[team]]=E81,SUM(Table1[[#This Row],[win/loss]],M81),Table1[[#This Row],[win/loss]])</f>
        <v>0</v>
      </c>
      <c r="N82">
        <f>IF(Table1[[#This Row],[team]]=E81,SUM(Table1[[#This Row],[win/loss]],M81),Table1[[#This Row],[win/loss]])/B82</f>
        <v>0</v>
      </c>
      <c r="O82">
        <f t="shared" si="5"/>
        <v>-2</v>
      </c>
      <c r="P82">
        <f>IF(Table1[[#This Row],[difference]]&gt;0,SQRT(Table1[[#This Row],[difference]]),-SQRT(ABS(Table1[[#This Row],[difference]])))</f>
        <v>-1.4142135623730951</v>
      </c>
      <c r="Q82">
        <f>IF(Table1[[#This Row],[line]]&gt;0,SQRT(Table1[[#This Row],[line]]),-SQRT(ABS(Table1[[#This Row],[line]])))</f>
        <v>2.4494897427831779</v>
      </c>
      <c r="R82">
        <f>Table1[[#This Row],[difference]]-Table1[[#This Row],[sqrt(line)]]</f>
        <v>-4.4494897427831779</v>
      </c>
      <c r="S82">
        <f>IF(Table1[[#This Row],[difference]]&gt;0,1,-1)</f>
        <v>-1</v>
      </c>
      <c r="T82">
        <f>IF(Table1[[#This Row],[team]]=E81,SUM(H82,T81),Table1[[#This Row],[ppg]])</f>
        <v>23</v>
      </c>
      <c r="U82">
        <f>IF(Table1[[#This Row],[team]]=E81,SUM(I82,U81),Table1[[#This Row],[ppga]])</f>
        <v>31</v>
      </c>
      <c r="V82">
        <f>IF(Table1[[#This Row],[team]]=E81,SUM(Table1[[#This Row],[difference]],V81),Table1[[#This Row],[difference]])</f>
        <v>-2</v>
      </c>
      <c r="W82">
        <f>IF(Table1[[#This Row],[team]]=E81,SUM(Table1[[#This Row],[sqrt(dif)]],W81),Table1[[#This Row],[sqrt(dif)]])</f>
        <v>-1.4142135623730951</v>
      </c>
      <c r="X82">
        <f>IF(Table1[[#This Row],[team]]=E81,SUM(Table1[[#This Row],[f1]],X81),Table1[[#This Row],[f1]])</f>
        <v>-4.4494897427831779</v>
      </c>
      <c r="Y82">
        <f>IF(Table1[[#This Row],[ATS]]=S81,SUM(Table1[[#This Row],[ATS]],Y81),Table1[[#This Row],[ATS]])</f>
        <v>-1</v>
      </c>
      <c r="Z82">
        <f>IF(Table1[[#This Row],[ATS]]&gt;0,Table1[[#This Row],[ATS streak (not real)]]-1,Table1[[#This Row],[ATS streak (not real)]]+1)</f>
        <v>0</v>
      </c>
      <c r="AA82" s="5">
        <f>Table1[[#This Row],[running ttl ppg]]^2.37/(Table1[[#This Row],[running ttl ppg]]^2.37+Table1[[#This Row],[running ttl ppga]]^2.37)</f>
        <v>0.33016732236833063</v>
      </c>
      <c r="AB82" s="5">
        <f>Table1[[#This Row],[pyth ratio]]+Table1[[#This Row],[win/loss ratio]]</f>
        <v>0.33016732236833063</v>
      </c>
    </row>
    <row r="83" spans="1:28" x14ac:dyDescent="0.25">
      <c r="A83" s="1">
        <v>2641</v>
      </c>
      <c r="B83" s="7">
        <f t="shared" ref="B83:B146" si="6">IF(B82=16,1,B82+1)</f>
        <v>2</v>
      </c>
      <c r="C83" s="5">
        <v>2016</v>
      </c>
      <c r="D83" s="5">
        <v>2</v>
      </c>
      <c r="E83" t="s">
        <v>46</v>
      </c>
      <c r="F83" t="s">
        <v>41</v>
      </c>
      <c r="G83" s="5">
        <v>1</v>
      </c>
      <c r="H83">
        <v>23</v>
      </c>
      <c r="I83">
        <v>48</v>
      </c>
      <c r="J83">
        <v>-25</v>
      </c>
      <c r="K83">
        <f>IF(Table1[[#This Row],[net]]&gt;0,1,0)</f>
        <v>0</v>
      </c>
      <c r="L83">
        <v>2</v>
      </c>
      <c r="M83">
        <f>IF(Table1[[#This Row],[team]]=E82,SUM(Table1[[#This Row],[win/loss]],M82),Table1[[#This Row],[win/loss]])</f>
        <v>0</v>
      </c>
      <c r="N83">
        <f>IF(Table1[[#This Row],[team]]=E82,SUM(Table1[[#This Row],[win/loss]],M82),Table1[[#This Row],[win/loss]])/B83</f>
        <v>0</v>
      </c>
      <c r="O83">
        <f t="shared" si="5"/>
        <v>-23</v>
      </c>
      <c r="P83">
        <f>IF(Table1[[#This Row],[difference]]&gt;0,SQRT(Table1[[#This Row],[difference]]),-SQRT(ABS(Table1[[#This Row],[difference]])))</f>
        <v>-4.7958315233127191</v>
      </c>
      <c r="Q83">
        <f>IF(Table1[[#This Row],[line]]&gt;0,SQRT(Table1[[#This Row],[line]]),-SQRT(ABS(Table1[[#This Row],[line]])))</f>
        <v>1.4142135623730951</v>
      </c>
      <c r="R83">
        <f>Table1[[#This Row],[difference]]-Table1[[#This Row],[sqrt(line)]]</f>
        <v>-24.414213562373096</v>
      </c>
      <c r="S83">
        <f>IF(Table1[[#This Row],[difference]]&gt;0,1,-1)</f>
        <v>-1</v>
      </c>
      <c r="T83">
        <f>IF(Table1[[#This Row],[team]]=E82,SUM(H83,T82),Table1[[#This Row],[ppg]])</f>
        <v>46</v>
      </c>
      <c r="U83">
        <f>IF(Table1[[#This Row],[team]]=E82,SUM(I83,U82),Table1[[#This Row],[ppga]])</f>
        <v>79</v>
      </c>
      <c r="V83">
        <f>IF(Table1[[#This Row],[team]]=E82,SUM(Table1[[#This Row],[difference]],V82),Table1[[#This Row],[difference]])</f>
        <v>-25</v>
      </c>
      <c r="W83">
        <f>IF(Table1[[#This Row],[team]]=E82,SUM(Table1[[#This Row],[sqrt(dif)]],W82),Table1[[#This Row],[sqrt(dif)]])</f>
        <v>-6.210045085685814</v>
      </c>
      <c r="X83">
        <f>IF(Table1[[#This Row],[team]]=E82,SUM(Table1[[#This Row],[f1]],X82),Table1[[#This Row],[f1]])</f>
        <v>-28.863703305156275</v>
      </c>
      <c r="Y83">
        <f>IF(Table1[[#This Row],[ATS]]=S82,SUM(Table1[[#This Row],[ATS]],Y82),Table1[[#This Row],[ATS]])</f>
        <v>-2</v>
      </c>
      <c r="Z83">
        <f>IF(Table1[[#This Row],[ATS]]&gt;0,Table1[[#This Row],[ATS streak (not real)]]-1,Table1[[#This Row],[ATS streak (not real)]]+1)</f>
        <v>-1</v>
      </c>
      <c r="AA83" s="5">
        <f>Table1[[#This Row],[running ttl ppg]]^2.37/(Table1[[#This Row],[running ttl ppg]]^2.37+Table1[[#This Row],[running ttl ppga]]^2.37)</f>
        <v>0.21725906314811577</v>
      </c>
      <c r="AB83" s="5">
        <f>Table1[[#This Row],[pyth ratio]]+Table1[[#This Row],[win/loss ratio]]</f>
        <v>0.21725906314811577</v>
      </c>
    </row>
    <row r="84" spans="1:28" x14ac:dyDescent="0.25">
      <c r="A84" s="1">
        <v>2642</v>
      </c>
      <c r="B84" s="7">
        <f t="shared" si="6"/>
        <v>3</v>
      </c>
      <c r="C84" s="5">
        <v>2016</v>
      </c>
      <c r="D84" s="5">
        <v>3</v>
      </c>
      <c r="E84" t="s">
        <v>46</v>
      </c>
      <c r="F84" t="s">
        <v>69</v>
      </c>
      <c r="G84" s="5">
        <v>0</v>
      </c>
      <c r="H84">
        <v>0</v>
      </c>
      <c r="I84">
        <v>26</v>
      </c>
      <c r="J84">
        <v>-26</v>
      </c>
      <c r="K84">
        <f>IF(Table1[[#This Row],[net]]&gt;0,1,0)</f>
        <v>0</v>
      </c>
      <c r="L84">
        <v>16.5</v>
      </c>
      <c r="M84">
        <f>IF(Table1[[#This Row],[team]]=E83,SUM(Table1[[#This Row],[win/loss]],M83),Table1[[#This Row],[win/loss]])</f>
        <v>0</v>
      </c>
      <c r="N84">
        <f>IF(Table1[[#This Row],[team]]=E83,SUM(Table1[[#This Row],[win/loss]],M83),Table1[[#This Row],[win/loss]])/B84</f>
        <v>0</v>
      </c>
      <c r="O84">
        <f t="shared" si="5"/>
        <v>-9.5</v>
      </c>
      <c r="P84">
        <f>IF(Table1[[#This Row],[difference]]&gt;0,SQRT(Table1[[#This Row],[difference]]),-SQRT(ABS(Table1[[#This Row],[difference]])))</f>
        <v>-3.082207001484488</v>
      </c>
      <c r="Q84">
        <f>IF(Table1[[#This Row],[line]]&gt;0,SQRT(Table1[[#This Row],[line]]),-SQRT(ABS(Table1[[#This Row],[line]])))</f>
        <v>4.0620192023179804</v>
      </c>
      <c r="R84">
        <f>Table1[[#This Row],[difference]]-Table1[[#This Row],[sqrt(line)]]</f>
        <v>-13.56201920231798</v>
      </c>
      <c r="S84">
        <f>IF(Table1[[#This Row],[difference]]&gt;0,1,-1)</f>
        <v>-1</v>
      </c>
      <c r="T84">
        <f>IF(Table1[[#This Row],[team]]=E83,SUM(H84,T83),Table1[[#This Row],[ppg]])</f>
        <v>46</v>
      </c>
      <c r="U84">
        <f>IF(Table1[[#This Row],[team]]=E83,SUM(I84,U83),Table1[[#This Row],[ppga]])</f>
        <v>105</v>
      </c>
      <c r="V84">
        <f>IF(Table1[[#This Row],[team]]=E83,SUM(Table1[[#This Row],[difference]],V83),Table1[[#This Row],[difference]])</f>
        <v>-34.5</v>
      </c>
      <c r="W84">
        <f>IF(Table1[[#This Row],[team]]=E83,SUM(Table1[[#This Row],[sqrt(dif)]],W83),Table1[[#This Row],[sqrt(dif)]])</f>
        <v>-9.2922520871703025</v>
      </c>
      <c r="X84">
        <f>IF(Table1[[#This Row],[team]]=E83,SUM(Table1[[#This Row],[f1]],X83),Table1[[#This Row],[f1]])</f>
        <v>-42.425722507474255</v>
      </c>
      <c r="Y84">
        <f>IF(Table1[[#This Row],[ATS]]=S83,SUM(Table1[[#This Row],[ATS]],Y83),Table1[[#This Row],[ATS]])</f>
        <v>-3</v>
      </c>
      <c r="Z84">
        <f>IF(Table1[[#This Row],[ATS]]&gt;0,Table1[[#This Row],[ATS streak (not real)]]-1,Table1[[#This Row],[ATS streak (not real)]]+1)</f>
        <v>-2</v>
      </c>
      <c r="AA84" s="5">
        <f>Table1[[#This Row],[running ttl ppg]]^2.37/(Table1[[#This Row],[running ttl ppg]]^2.37+Table1[[#This Row],[running ttl ppga]]^2.37)</f>
        <v>0.12389994907358942</v>
      </c>
      <c r="AB84" s="5">
        <f>Table1[[#This Row],[pyth ratio]]+Table1[[#This Row],[win/loss ratio]]</f>
        <v>0.12389994907358942</v>
      </c>
    </row>
    <row r="85" spans="1:28" x14ac:dyDescent="0.25">
      <c r="A85" s="1">
        <v>2643</v>
      </c>
      <c r="B85" s="7">
        <f t="shared" si="6"/>
        <v>4</v>
      </c>
      <c r="C85" s="5">
        <v>2016</v>
      </c>
      <c r="D85" s="5">
        <v>4</v>
      </c>
      <c r="E85" t="s">
        <v>46</v>
      </c>
      <c r="F85" t="s">
        <v>65</v>
      </c>
      <c r="G85" s="5">
        <v>1</v>
      </c>
      <c r="H85">
        <v>22</v>
      </c>
      <c r="I85">
        <v>20</v>
      </c>
      <c r="J85">
        <v>2</v>
      </c>
      <c r="K85">
        <f>IF(Table1[[#This Row],[net]]&gt;0,1,0)</f>
        <v>1</v>
      </c>
      <c r="L85">
        <v>3</v>
      </c>
      <c r="M85">
        <f>IF(Table1[[#This Row],[team]]=E84,SUM(Table1[[#This Row],[win/loss]],M84),Table1[[#This Row],[win/loss]])</f>
        <v>1</v>
      </c>
      <c r="N85">
        <f>IF(Table1[[#This Row],[team]]=E84,SUM(Table1[[#This Row],[win/loss]],M84),Table1[[#This Row],[win/loss]])/B85</f>
        <v>0.25</v>
      </c>
      <c r="O85">
        <f t="shared" si="5"/>
        <v>5</v>
      </c>
      <c r="P85">
        <f>IF(Table1[[#This Row],[difference]]&gt;0,SQRT(Table1[[#This Row],[difference]]),-SQRT(ABS(Table1[[#This Row],[difference]])))</f>
        <v>2.2360679774997898</v>
      </c>
      <c r="Q85">
        <f>IF(Table1[[#This Row],[line]]&gt;0,SQRT(Table1[[#This Row],[line]]),-SQRT(ABS(Table1[[#This Row],[line]])))</f>
        <v>1.7320508075688772</v>
      </c>
      <c r="R85">
        <f>Table1[[#This Row],[difference]]-Table1[[#This Row],[sqrt(line)]]</f>
        <v>3.2679491924311228</v>
      </c>
      <c r="S85">
        <f>IF(Table1[[#This Row],[difference]]&gt;0,1,-1)</f>
        <v>1</v>
      </c>
      <c r="T85">
        <f>IF(Table1[[#This Row],[team]]=E84,SUM(H85,T84),Table1[[#This Row],[ppg]])</f>
        <v>68</v>
      </c>
      <c r="U85">
        <f>IF(Table1[[#This Row],[team]]=E84,SUM(I85,U84),Table1[[#This Row],[ppga]])</f>
        <v>125</v>
      </c>
      <c r="V85">
        <f>IF(Table1[[#This Row],[team]]=E84,SUM(Table1[[#This Row],[difference]],V84),Table1[[#This Row],[difference]])</f>
        <v>-29.5</v>
      </c>
      <c r="W85">
        <f>IF(Table1[[#This Row],[team]]=E84,SUM(Table1[[#This Row],[sqrt(dif)]],W84),Table1[[#This Row],[sqrt(dif)]])</f>
        <v>-7.0561841096705127</v>
      </c>
      <c r="X85">
        <f>IF(Table1[[#This Row],[team]]=E84,SUM(Table1[[#This Row],[f1]],X84),Table1[[#This Row],[f1]])</f>
        <v>-39.15777331504313</v>
      </c>
      <c r="Y85">
        <f>IF(Table1[[#This Row],[ATS]]=S84,SUM(Table1[[#This Row],[ATS]],Y84),Table1[[#This Row],[ATS]])</f>
        <v>1</v>
      </c>
      <c r="Z85">
        <f>IF(Table1[[#This Row],[ATS]]&gt;0,Table1[[#This Row],[ATS streak (not real)]]-1,Table1[[#This Row],[ATS streak (not real)]]+1)</f>
        <v>0</v>
      </c>
      <c r="AA85" s="5">
        <f>Table1[[#This Row],[running ttl ppg]]^2.37/(Table1[[#This Row],[running ttl ppg]]^2.37+Table1[[#This Row],[running ttl ppga]]^2.37)</f>
        <v>0.19110126024448867</v>
      </c>
      <c r="AB85" s="5">
        <f>Table1[[#This Row],[pyth ratio]]+Table1[[#This Row],[win/loss ratio]]</f>
        <v>0.4411012602444887</v>
      </c>
    </row>
    <row r="86" spans="1:28" x14ac:dyDescent="0.25">
      <c r="A86" s="1">
        <v>2644</v>
      </c>
      <c r="B86" s="7">
        <f t="shared" si="6"/>
        <v>5</v>
      </c>
      <c r="C86" s="5">
        <v>2016</v>
      </c>
      <c r="D86" s="5">
        <v>5</v>
      </c>
      <c r="E86" t="s">
        <v>46</v>
      </c>
      <c r="F86" t="s">
        <v>56</v>
      </c>
      <c r="G86" s="5">
        <v>0</v>
      </c>
      <c r="H86">
        <v>18</v>
      </c>
      <c r="I86">
        <v>17</v>
      </c>
      <c r="J86">
        <v>1</v>
      </c>
      <c r="K86">
        <f>IF(Table1[[#This Row],[net]]&gt;0,1,0)</f>
        <v>1</v>
      </c>
      <c r="L86">
        <v>9</v>
      </c>
      <c r="M86">
        <f>IF(Table1[[#This Row],[team]]=E85,SUM(Table1[[#This Row],[win/loss]],M85),Table1[[#This Row],[win/loss]])</f>
        <v>2</v>
      </c>
      <c r="N86">
        <f>IF(Table1[[#This Row],[team]]=E85,SUM(Table1[[#This Row],[win/loss]],M85),Table1[[#This Row],[win/loss]])/B86</f>
        <v>0.4</v>
      </c>
      <c r="O86">
        <f t="shared" si="5"/>
        <v>10</v>
      </c>
      <c r="P86">
        <f>IF(Table1[[#This Row],[difference]]&gt;0,SQRT(Table1[[#This Row],[difference]]),-SQRT(ABS(Table1[[#This Row],[difference]])))</f>
        <v>3.1622776601683795</v>
      </c>
      <c r="Q86">
        <f>IF(Table1[[#This Row],[line]]&gt;0,SQRT(Table1[[#This Row],[line]]),-SQRT(ABS(Table1[[#This Row],[line]])))</f>
        <v>3</v>
      </c>
      <c r="R86">
        <f>Table1[[#This Row],[difference]]-Table1[[#This Row],[sqrt(line)]]</f>
        <v>7</v>
      </c>
      <c r="S86">
        <f>IF(Table1[[#This Row],[difference]]&gt;0,1,-1)</f>
        <v>1</v>
      </c>
      <c r="T86">
        <f>IF(Table1[[#This Row],[team]]=E85,SUM(H86,T85),Table1[[#This Row],[ppg]])</f>
        <v>86</v>
      </c>
      <c r="U86">
        <f>IF(Table1[[#This Row],[team]]=E85,SUM(I86,U85),Table1[[#This Row],[ppga]])</f>
        <v>142</v>
      </c>
      <c r="V86">
        <f>IF(Table1[[#This Row],[team]]=E85,SUM(Table1[[#This Row],[difference]],V85),Table1[[#This Row],[difference]])</f>
        <v>-19.5</v>
      </c>
      <c r="W86">
        <f>IF(Table1[[#This Row],[team]]=E85,SUM(Table1[[#This Row],[sqrt(dif)]],W85),Table1[[#This Row],[sqrt(dif)]])</f>
        <v>-3.8939064495021332</v>
      </c>
      <c r="X86">
        <f>IF(Table1[[#This Row],[team]]=E85,SUM(Table1[[#This Row],[f1]],X85),Table1[[#This Row],[f1]])</f>
        <v>-32.15777331504313</v>
      </c>
      <c r="Y86">
        <f>IF(Table1[[#This Row],[ATS]]=S85,SUM(Table1[[#This Row],[ATS]],Y85),Table1[[#This Row],[ATS]])</f>
        <v>2</v>
      </c>
      <c r="Z86">
        <f>IF(Table1[[#This Row],[ATS]]&gt;0,Table1[[#This Row],[ATS streak (not real)]]-1,Table1[[#This Row],[ATS streak (not real)]]+1)</f>
        <v>1</v>
      </c>
      <c r="AA86" s="5">
        <f>Table1[[#This Row],[running ttl ppg]]^2.37/(Table1[[#This Row],[running ttl ppg]]^2.37+Table1[[#This Row],[running ttl ppga]]^2.37)</f>
        <v>0.2335260578104261</v>
      </c>
      <c r="AB86" s="5">
        <f>Table1[[#This Row],[pyth ratio]]+Table1[[#This Row],[win/loss ratio]]</f>
        <v>0.63352605781042615</v>
      </c>
    </row>
    <row r="87" spans="1:28" x14ac:dyDescent="0.25">
      <c r="A87" s="1">
        <v>2645</v>
      </c>
      <c r="B87" s="7">
        <f t="shared" si="6"/>
        <v>6</v>
      </c>
      <c r="C87" s="5">
        <v>2016</v>
      </c>
      <c r="D87" s="5">
        <v>6</v>
      </c>
      <c r="E87" t="s">
        <v>46</v>
      </c>
      <c r="F87" t="s">
        <v>51</v>
      </c>
      <c r="G87" s="5">
        <v>0</v>
      </c>
      <c r="H87">
        <v>34</v>
      </c>
      <c r="I87">
        <v>37</v>
      </c>
      <c r="J87">
        <v>-3</v>
      </c>
      <c r="K87">
        <f>IF(Table1[[#This Row],[net]]&gt;0,1,0)</f>
        <v>0</v>
      </c>
      <c r="L87">
        <v>3.5</v>
      </c>
      <c r="M87">
        <f>IF(Table1[[#This Row],[team]]=E86,SUM(Table1[[#This Row],[win/loss]],M86),Table1[[#This Row],[win/loss]])</f>
        <v>2</v>
      </c>
      <c r="N87">
        <f>IF(Table1[[#This Row],[team]]=E86,SUM(Table1[[#This Row],[win/loss]],M86),Table1[[#This Row],[win/loss]])/B87</f>
        <v>0.33333333333333331</v>
      </c>
      <c r="O87">
        <f t="shared" si="5"/>
        <v>0.5</v>
      </c>
      <c r="P87">
        <f>IF(Table1[[#This Row],[difference]]&gt;0,SQRT(Table1[[#This Row],[difference]]),-SQRT(ABS(Table1[[#This Row],[difference]])))</f>
        <v>0.70710678118654757</v>
      </c>
      <c r="Q87">
        <f>IF(Table1[[#This Row],[line]]&gt;0,SQRT(Table1[[#This Row],[line]]),-SQRT(ABS(Table1[[#This Row],[line]])))</f>
        <v>1.8708286933869707</v>
      </c>
      <c r="R87">
        <f>Table1[[#This Row],[difference]]-Table1[[#This Row],[sqrt(line)]]</f>
        <v>-1.3708286933869707</v>
      </c>
      <c r="S87">
        <f>IF(Table1[[#This Row],[difference]]&gt;0,1,-1)</f>
        <v>1</v>
      </c>
      <c r="T87">
        <f>IF(Table1[[#This Row],[team]]=E86,SUM(H87,T86),Table1[[#This Row],[ppg]])</f>
        <v>120</v>
      </c>
      <c r="U87">
        <f>IF(Table1[[#This Row],[team]]=E86,SUM(I87,U86),Table1[[#This Row],[ppga]])</f>
        <v>179</v>
      </c>
      <c r="V87">
        <f>IF(Table1[[#This Row],[team]]=E86,SUM(Table1[[#This Row],[difference]],V86),Table1[[#This Row],[difference]])</f>
        <v>-19</v>
      </c>
      <c r="W87">
        <f>IF(Table1[[#This Row],[team]]=E86,SUM(Table1[[#This Row],[sqrt(dif)]],W86),Table1[[#This Row],[sqrt(dif)]])</f>
        <v>-3.1867996683155857</v>
      </c>
      <c r="X87">
        <f>IF(Table1[[#This Row],[team]]=E86,SUM(Table1[[#This Row],[f1]],X86),Table1[[#This Row],[f1]])</f>
        <v>-33.528602008430099</v>
      </c>
      <c r="Y87">
        <f>IF(Table1[[#This Row],[ATS]]=S86,SUM(Table1[[#This Row],[ATS]],Y86),Table1[[#This Row],[ATS]])</f>
        <v>3</v>
      </c>
      <c r="Z87">
        <f>IF(Table1[[#This Row],[ATS]]&gt;0,Table1[[#This Row],[ATS streak (not real)]]-1,Table1[[#This Row],[ATS streak (not real)]]+1)</f>
        <v>2</v>
      </c>
      <c r="AA87" s="5">
        <f>Table1[[#This Row],[running ttl ppg]]^2.37/(Table1[[#This Row],[running ttl ppg]]^2.37+Table1[[#This Row],[running ttl ppga]]^2.37)</f>
        <v>0.27933775570379704</v>
      </c>
      <c r="AB87" s="5">
        <f>Table1[[#This Row],[pyth ratio]]+Table1[[#This Row],[win/loss ratio]]</f>
        <v>0.6126710890371303</v>
      </c>
    </row>
    <row r="88" spans="1:28" x14ac:dyDescent="0.25">
      <c r="A88" s="1">
        <v>2646</v>
      </c>
      <c r="B88" s="7">
        <f t="shared" si="6"/>
        <v>7</v>
      </c>
      <c r="C88" s="5">
        <v>2016</v>
      </c>
      <c r="D88" s="5">
        <v>8</v>
      </c>
      <c r="E88" t="s">
        <v>46</v>
      </c>
      <c r="F88" t="s">
        <v>60</v>
      </c>
      <c r="G88" s="5">
        <v>1</v>
      </c>
      <c r="H88">
        <v>20</v>
      </c>
      <c r="I88">
        <v>23</v>
      </c>
      <c r="J88">
        <v>-3</v>
      </c>
      <c r="K88">
        <f>IF(Table1[[#This Row],[net]]&gt;0,1,0)</f>
        <v>0</v>
      </c>
      <c r="L88">
        <v>1.5</v>
      </c>
      <c r="M88">
        <f>IF(Table1[[#This Row],[team]]=E87,SUM(Table1[[#This Row],[win/loss]],M87),Table1[[#This Row],[win/loss]])</f>
        <v>2</v>
      </c>
      <c r="N88">
        <f>IF(Table1[[#This Row],[team]]=E87,SUM(Table1[[#This Row],[win/loss]],M87),Table1[[#This Row],[win/loss]])/B88</f>
        <v>0.2857142857142857</v>
      </c>
      <c r="O88">
        <f t="shared" si="5"/>
        <v>-1.5</v>
      </c>
      <c r="P88">
        <f>IF(Table1[[#This Row],[difference]]&gt;0,SQRT(Table1[[#This Row],[difference]]),-SQRT(ABS(Table1[[#This Row],[difference]])))</f>
        <v>-1.2247448713915889</v>
      </c>
      <c r="Q88">
        <f>IF(Table1[[#This Row],[line]]&gt;0,SQRT(Table1[[#This Row],[line]]),-SQRT(ABS(Table1[[#This Row],[line]])))</f>
        <v>1.2247448713915889</v>
      </c>
      <c r="R88">
        <f>Table1[[#This Row],[difference]]-Table1[[#This Row],[sqrt(line)]]</f>
        <v>-2.7247448713915889</v>
      </c>
      <c r="S88">
        <f>IF(Table1[[#This Row],[difference]]&gt;0,1,-1)</f>
        <v>-1</v>
      </c>
      <c r="T88">
        <f>IF(Table1[[#This Row],[team]]=E87,SUM(H88,T87),Table1[[#This Row],[ppg]])</f>
        <v>140</v>
      </c>
      <c r="U88">
        <f>IF(Table1[[#This Row],[team]]=E87,SUM(I88,U87),Table1[[#This Row],[ppga]])</f>
        <v>202</v>
      </c>
      <c r="V88">
        <f>IF(Table1[[#This Row],[team]]=E87,SUM(Table1[[#This Row],[difference]],V87),Table1[[#This Row],[difference]])</f>
        <v>-20.5</v>
      </c>
      <c r="W88">
        <f>IF(Table1[[#This Row],[team]]=E87,SUM(Table1[[#This Row],[sqrt(dif)]],W87),Table1[[#This Row],[sqrt(dif)]])</f>
        <v>-4.4115445397071742</v>
      </c>
      <c r="X88">
        <f>IF(Table1[[#This Row],[team]]=E87,SUM(Table1[[#This Row],[f1]],X87),Table1[[#This Row],[f1]])</f>
        <v>-36.253346879821684</v>
      </c>
      <c r="Y88">
        <f>IF(Table1[[#This Row],[ATS]]=S87,SUM(Table1[[#This Row],[ATS]],Y87),Table1[[#This Row],[ATS]])</f>
        <v>-1</v>
      </c>
      <c r="Z88">
        <f>IF(Table1[[#This Row],[ATS]]&gt;0,Table1[[#This Row],[ATS streak (not real)]]-1,Table1[[#This Row],[ATS streak (not real)]]+1)</f>
        <v>0</v>
      </c>
      <c r="AA88" s="5">
        <f>Table1[[#This Row],[running ttl ppg]]^2.37/(Table1[[#This Row],[running ttl ppg]]^2.37+Table1[[#This Row],[running ttl ppga]]^2.37)</f>
        <v>0.29548284486953641</v>
      </c>
      <c r="AB88" s="5">
        <f>Table1[[#This Row],[pyth ratio]]+Table1[[#This Row],[win/loss ratio]]</f>
        <v>0.58119713058382216</v>
      </c>
    </row>
    <row r="89" spans="1:28" x14ac:dyDescent="0.25">
      <c r="A89" s="1">
        <v>2647</v>
      </c>
      <c r="B89" s="7">
        <f t="shared" si="6"/>
        <v>8</v>
      </c>
      <c r="C89" s="5">
        <v>2016</v>
      </c>
      <c r="D89" s="5">
        <v>9</v>
      </c>
      <c r="E89" t="s">
        <v>46</v>
      </c>
      <c r="F89" t="s">
        <v>57</v>
      </c>
      <c r="G89" s="5">
        <v>0</v>
      </c>
      <c r="H89">
        <v>22</v>
      </c>
      <c r="I89">
        <v>19</v>
      </c>
      <c r="J89">
        <v>3</v>
      </c>
      <c r="K89">
        <f>IF(Table1[[#This Row],[net]]&gt;0,1,0)</f>
        <v>1</v>
      </c>
      <c r="L89">
        <v>3.5</v>
      </c>
      <c r="M89">
        <f>IF(Table1[[#This Row],[team]]=E88,SUM(Table1[[#This Row],[win/loss]],M88),Table1[[#This Row],[win/loss]])</f>
        <v>3</v>
      </c>
      <c r="N89">
        <f>IF(Table1[[#This Row],[team]]=E88,SUM(Table1[[#This Row],[win/loss]],M88),Table1[[#This Row],[win/loss]])/B89</f>
        <v>0.375</v>
      </c>
      <c r="O89">
        <f t="shared" si="5"/>
        <v>6.5</v>
      </c>
      <c r="P89">
        <f>IF(Table1[[#This Row],[difference]]&gt;0,SQRT(Table1[[#This Row],[difference]]),-SQRT(ABS(Table1[[#This Row],[difference]])))</f>
        <v>2.5495097567963922</v>
      </c>
      <c r="Q89">
        <f>IF(Table1[[#This Row],[line]]&gt;0,SQRT(Table1[[#This Row],[line]]),-SQRT(ABS(Table1[[#This Row],[line]])))</f>
        <v>1.8708286933869707</v>
      </c>
      <c r="R89">
        <f>Table1[[#This Row],[difference]]-Table1[[#This Row],[sqrt(line)]]</f>
        <v>4.6291713066130296</v>
      </c>
      <c r="S89">
        <f>IF(Table1[[#This Row],[difference]]&gt;0,1,-1)</f>
        <v>1</v>
      </c>
      <c r="T89">
        <f>IF(Table1[[#This Row],[team]]=E88,SUM(H89,T88),Table1[[#This Row],[ppg]])</f>
        <v>162</v>
      </c>
      <c r="U89">
        <f>IF(Table1[[#This Row],[team]]=E88,SUM(I89,U88),Table1[[#This Row],[ppga]])</f>
        <v>221</v>
      </c>
      <c r="V89">
        <f>IF(Table1[[#This Row],[team]]=E88,SUM(Table1[[#This Row],[difference]],V88),Table1[[#This Row],[difference]])</f>
        <v>-14</v>
      </c>
      <c r="W89">
        <f>IF(Table1[[#This Row],[team]]=E88,SUM(Table1[[#This Row],[sqrt(dif)]],W88),Table1[[#This Row],[sqrt(dif)]])</f>
        <v>-1.8620347829107819</v>
      </c>
      <c r="X89">
        <f>IF(Table1[[#This Row],[team]]=E88,SUM(Table1[[#This Row],[f1]],X88),Table1[[#This Row],[f1]])</f>
        <v>-31.624175573208653</v>
      </c>
      <c r="Y89">
        <f>IF(Table1[[#This Row],[ATS]]=S88,SUM(Table1[[#This Row],[ATS]],Y88),Table1[[#This Row],[ATS]])</f>
        <v>1</v>
      </c>
      <c r="Z89">
        <f>IF(Table1[[#This Row],[ATS]]&gt;0,Table1[[#This Row],[ATS streak (not real)]]-1,Table1[[#This Row],[ATS streak (not real)]]+1)</f>
        <v>0</v>
      </c>
      <c r="AA89" s="5">
        <f>Table1[[#This Row],[running ttl ppg]]^2.37/(Table1[[#This Row],[running ttl ppg]]^2.37+Table1[[#This Row],[running ttl ppga]]^2.37)</f>
        <v>0.32387019192171773</v>
      </c>
      <c r="AB89" s="5">
        <f>Table1[[#This Row],[pyth ratio]]+Table1[[#This Row],[win/loss ratio]]</f>
        <v>0.69887019192171773</v>
      </c>
    </row>
    <row r="90" spans="1:28" x14ac:dyDescent="0.25">
      <c r="A90" s="1">
        <v>2648</v>
      </c>
      <c r="B90" s="7">
        <f t="shared" si="6"/>
        <v>9</v>
      </c>
      <c r="C90" s="5">
        <v>2016</v>
      </c>
      <c r="D90" s="5">
        <v>10</v>
      </c>
      <c r="E90" t="s">
        <v>46</v>
      </c>
      <c r="F90" t="s">
        <v>58</v>
      </c>
      <c r="G90" s="5">
        <v>0</v>
      </c>
      <c r="H90">
        <v>37</v>
      </c>
      <c r="I90">
        <v>13</v>
      </c>
      <c r="J90">
        <v>24</v>
      </c>
      <c r="K90">
        <f>IF(Table1[[#This Row],[net]]&gt;0,1,0)</f>
        <v>1</v>
      </c>
      <c r="L90">
        <v>7.5</v>
      </c>
      <c r="M90">
        <f>IF(Table1[[#This Row],[team]]=E89,SUM(Table1[[#This Row],[win/loss]],M89),Table1[[#This Row],[win/loss]])</f>
        <v>4</v>
      </c>
      <c r="N90">
        <f>IF(Table1[[#This Row],[team]]=E89,SUM(Table1[[#This Row],[win/loss]],M89),Table1[[#This Row],[win/loss]])/B90</f>
        <v>0.44444444444444442</v>
      </c>
      <c r="O90">
        <f t="shared" si="5"/>
        <v>31.5</v>
      </c>
      <c r="P90">
        <f>IF(Table1[[#This Row],[difference]]&gt;0,SQRT(Table1[[#This Row],[difference]]),-SQRT(ABS(Table1[[#This Row],[difference]])))</f>
        <v>5.6124860801609122</v>
      </c>
      <c r="Q90">
        <f>IF(Table1[[#This Row],[line]]&gt;0,SQRT(Table1[[#This Row],[line]]),-SQRT(ABS(Table1[[#This Row],[line]])))</f>
        <v>2.7386127875258306</v>
      </c>
      <c r="R90">
        <f>Table1[[#This Row],[difference]]-Table1[[#This Row],[sqrt(line)]]</f>
        <v>28.761387212474169</v>
      </c>
      <c r="S90">
        <f>IF(Table1[[#This Row],[difference]]&gt;0,1,-1)</f>
        <v>1</v>
      </c>
      <c r="T90">
        <f>IF(Table1[[#This Row],[team]]=E89,SUM(H90,T89),Table1[[#This Row],[ppg]])</f>
        <v>199</v>
      </c>
      <c r="U90">
        <f>IF(Table1[[#This Row],[team]]=E89,SUM(I90,U89),Table1[[#This Row],[ppga]])</f>
        <v>234</v>
      </c>
      <c r="V90">
        <f>IF(Table1[[#This Row],[team]]=E89,SUM(Table1[[#This Row],[difference]],V89),Table1[[#This Row],[difference]])</f>
        <v>17.5</v>
      </c>
      <c r="W90">
        <f>IF(Table1[[#This Row],[team]]=E89,SUM(Table1[[#This Row],[sqrt(dif)]],W89),Table1[[#This Row],[sqrt(dif)]])</f>
        <v>3.7504512972501303</v>
      </c>
      <c r="X90">
        <f>IF(Table1[[#This Row],[team]]=E89,SUM(Table1[[#This Row],[f1]],X89),Table1[[#This Row],[f1]])</f>
        <v>-2.8627883607344842</v>
      </c>
      <c r="Y90">
        <f>IF(Table1[[#This Row],[ATS]]=S89,SUM(Table1[[#This Row],[ATS]],Y89),Table1[[#This Row],[ATS]])</f>
        <v>2</v>
      </c>
      <c r="Z90">
        <f>IF(Table1[[#This Row],[ATS]]&gt;0,Table1[[#This Row],[ATS streak (not real)]]-1,Table1[[#This Row],[ATS streak (not real)]]+1)</f>
        <v>1</v>
      </c>
      <c r="AA90" s="5">
        <f>Table1[[#This Row],[running ttl ppg]]^2.37/(Table1[[#This Row],[running ttl ppg]]^2.37+Table1[[#This Row],[running ttl ppga]]^2.37)</f>
        <v>0.40516766452451858</v>
      </c>
      <c r="AB90" s="5">
        <f>Table1[[#This Row],[pyth ratio]]+Table1[[#This Row],[win/loss ratio]]</f>
        <v>0.849612108968963</v>
      </c>
    </row>
    <row r="91" spans="1:28" x14ac:dyDescent="0.25">
      <c r="A91" s="1">
        <v>2649</v>
      </c>
      <c r="B91" s="7">
        <f t="shared" si="6"/>
        <v>10</v>
      </c>
      <c r="C91" s="5">
        <v>2016</v>
      </c>
      <c r="D91" s="5">
        <v>11</v>
      </c>
      <c r="E91" t="s">
        <v>46</v>
      </c>
      <c r="F91" t="s">
        <v>50</v>
      </c>
      <c r="G91" s="5">
        <v>1</v>
      </c>
      <c r="H91">
        <v>15</v>
      </c>
      <c r="I91">
        <v>17</v>
      </c>
      <c r="J91">
        <v>-2</v>
      </c>
      <c r="K91">
        <f>IF(Table1[[#This Row],[net]]&gt;0,1,0)</f>
        <v>0</v>
      </c>
      <c r="L91">
        <v>2.5</v>
      </c>
      <c r="M91">
        <f>IF(Table1[[#This Row],[team]]=E90,SUM(Table1[[#This Row],[win/loss]],M90),Table1[[#This Row],[win/loss]])</f>
        <v>4</v>
      </c>
      <c r="N91">
        <f>IF(Table1[[#This Row],[team]]=E90,SUM(Table1[[#This Row],[win/loss]],M90),Table1[[#This Row],[win/loss]])/B91</f>
        <v>0.4</v>
      </c>
      <c r="O91">
        <f t="shared" si="5"/>
        <v>0.5</v>
      </c>
      <c r="P91">
        <f>IF(Table1[[#This Row],[difference]]&gt;0,SQRT(Table1[[#This Row],[difference]]),-SQRT(ABS(Table1[[#This Row],[difference]])))</f>
        <v>0.70710678118654757</v>
      </c>
      <c r="Q91">
        <f>IF(Table1[[#This Row],[line]]&gt;0,SQRT(Table1[[#This Row],[line]]),-SQRT(ABS(Table1[[#This Row],[line]])))</f>
        <v>1.5811388300841898</v>
      </c>
      <c r="R91">
        <f>Table1[[#This Row],[difference]]-Table1[[#This Row],[sqrt(line)]]</f>
        <v>-1.0811388300841898</v>
      </c>
      <c r="S91">
        <f>IF(Table1[[#This Row],[difference]]&gt;0,1,-1)</f>
        <v>1</v>
      </c>
      <c r="T91">
        <f>IF(Table1[[#This Row],[team]]=E90,SUM(H91,T90),Table1[[#This Row],[ppg]])</f>
        <v>214</v>
      </c>
      <c r="U91">
        <f>IF(Table1[[#This Row],[team]]=E90,SUM(I91,U90),Table1[[#This Row],[ppga]])</f>
        <v>251</v>
      </c>
      <c r="V91">
        <f>IF(Table1[[#This Row],[team]]=E90,SUM(Table1[[#This Row],[difference]],V90),Table1[[#This Row],[difference]])</f>
        <v>18</v>
      </c>
      <c r="W91">
        <f>IF(Table1[[#This Row],[team]]=E90,SUM(Table1[[#This Row],[sqrt(dif)]],W90),Table1[[#This Row],[sqrt(dif)]])</f>
        <v>4.4575580784366782</v>
      </c>
      <c r="X91">
        <f>IF(Table1[[#This Row],[team]]=E90,SUM(Table1[[#This Row],[f1]],X90),Table1[[#This Row],[f1]])</f>
        <v>-3.9439271908186742</v>
      </c>
      <c r="Y91">
        <f>IF(Table1[[#This Row],[ATS]]=S90,SUM(Table1[[#This Row],[ATS]],Y90),Table1[[#This Row],[ATS]])</f>
        <v>3</v>
      </c>
      <c r="Z91">
        <f>IF(Table1[[#This Row],[ATS]]&gt;0,Table1[[#This Row],[ATS streak (not real)]]-1,Table1[[#This Row],[ATS streak (not real)]]+1)</f>
        <v>2</v>
      </c>
      <c r="AA91" s="5">
        <f>Table1[[#This Row],[running ttl ppg]]^2.37/(Table1[[#This Row],[running ttl ppg]]^2.37+Table1[[#This Row],[running ttl ppga]]^2.37)</f>
        <v>0.40661893950021188</v>
      </c>
      <c r="AB91" s="5">
        <f>Table1[[#This Row],[pyth ratio]]+Table1[[#This Row],[win/loss ratio]]</f>
        <v>0.80661893950021191</v>
      </c>
    </row>
    <row r="92" spans="1:28" x14ac:dyDescent="0.25">
      <c r="A92" s="1">
        <v>2650</v>
      </c>
      <c r="B92" s="7">
        <f t="shared" si="6"/>
        <v>11</v>
      </c>
      <c r="C92" s="5">
        <v>2016</v>
      </c>
      <c r="D92" s="5">
        <v>12</v>
      </c>
      <c r="E92" t="s">
        <v>46</v>
      </c>
      <c r="F92" t="s">
        <v>52</v>
      </c>
      <c r="G92" s="5">
        <v>0</v>
      </c>
      <c r="H92">
        <v>17</v>
      </c>
      <c r="I92">
        <v>13</v>
      </c>
      <c r="J92">
        <v>4</v>
      </c>
      <c r="K92">
        <f>IF(Table1[[#This Row],[net]]&gt;0,1,0)</f>
        <v>1</v>
      </c>
      <c r="L92">
        <v>7.5</v>
      </c>
      <c r="M92">
        <f>IF(Table1[[#This Row],[team]]=E91,SUM(Table1[[#This Row],[win/loss]],M91),Table1[[#This Row],[win/loss]])</f>
        <v>5</v>
      </c>
      <c r="N92">
        <f>IF(Table1[[#This Row],[team]]=E91,SUM(Table1[[#This Row],[win/loss]],M91),Table1[[#This Row],[win/loss]])/B92</f>
        <v>0.45454545454545453</v>
      </c>
      <c r="O92">
        <f t="shared" si="5"/>
        <v>11.5</v>
      </c>
      <c r="P92">
        <f>IF(Table1[[#This Row],[difference]]&gt;0,SQRT(Table1[[#This Row],[difference]]),-SQRT(ABS(Table1[[#This Row],[difference]])))</f>
        <v>3.3911649915626341</v>
      </c>
      <c r="Q92">
        <f>IF(Table1[[#This Row],[line]]&gt;0,SQRT(Table1[[#This Row],[line]]),-SQRT(ABS(Table1[[#This Row],[line]])))</f>
        <v>2.7386127875258306</v>
      </c>
      <c r="R92">
        <f>Table1[[#This Row],[difference]]-Table1[[#This Row],[sqrt(line)]]</f>
        <v>8.761387212474169</v>
      </c>
      <c r="S92">
        <f>IF(Table1[[#This Row],[difference]]&gt;0,1,-1)</f>
        <v>1</v>
      </c>
      <c r="T92">
        <f>IF(Table1[[#This Row],[team]]=E91,SUM(H92,T91),Table1[[#This Row],[ppg]])</f>
        <v>231</v>
      </c>
      <c r="U92">
        <f>IF(Table1[[#This Row],[team]]=E91,SUM(I92,U91),Table1[[#This Row],[ppga]])</f>
        <v>264</v>
      </c>
      <c r="V92">
        <f>IF(Table1[[#This Row],[team]]=E91,SUM(Table1[[#This Row],[difference]],V91),Table1[[#This Row],[difference]])</f>
        <v>29.5</v>
      </c>
      <c r="W92">
        <f>IF(Table1[[#This Row],[team]]=E91,SUM(Table1[[#This Row],[sqrt(dif)]],W91),Table1[[#This Row],[sqrt(dif)]])</f>
        <v>7.8487230699993127</v>
      </c>
      <c r="X92">
        <f>IF(Table1[[#This Row],[team]]=E91,SUM(Table1[[#This Row],[f1]],X91),Table1[[#This Row],[f1]])</f>
        <v>4.8174600216554948</v>
      </c>
      <c r="Y92">
        <f>IF(Table1[[#This Row],[ATS]]=S91,SUM(Table1[[#This Row],[ATS]],Y91),Table1[[#This Row],[ATS]])</f>
        <v>4</v>
      </c>
      <c r="Z92">
        <f>IF(Table1[[#This Row],[ATS]]&gt;0,Table1[[#This Row],[ATS streak (not real)]]-1,Table1[[#This Row],[ATS streak (not real)]]+1)</f>
        <v>3</v>
      </c>
      <c r="AA92" s="5">
        <f>Table1[[#This Row],[running ttl ppg]]^2.37/(Table1[[#This Row],[running ttl ppg]]^2.37+Table1[[#This Row],[running ttl ppga]]^2.37)</f>
        <v>0.42153642214782616</v>
      </c>
      <c r="AB92" s="5">
        <f>Table1[[#This Row],[pyth ratio]]+Table1[[#This Row],[win/loss ratio]]</f>
        <v>0.87608187669328075</v>
      </c>
    </row>
    <row r="93" spans="1:28" x14ac:dyDescent="0.25">
      <c r="A93" s="1">
        <v>2651</v>
      </c>
      <c r="B93" s="7">
        <f t="shared" si="6"/>
        <v>12</v>
      </c>
      <c r="C93" s="5">
        <v>2016</v>
      </c>
      <c r="D93" s="5">
        <v>13</v>
      </c>
      <c r="E93" t="s">
        <v>46</v>
      </c>
      <c r="F93" t="s">
        <v>68</v>
      </c>
      <c r="G93" s="5">
        <v>1</v>
      </c>
      <c r="H93">
        <v>20</v>
      </c>
      <c r="I93">
        <v>26</v>
      </c>
      <c r="J93">
        <v>-6</v>
      </c>
      <c r="K93">
        <f>IF(Table1[[#This Row],[net]]&gt;0,1,0)</f>
        <v>0</v>
      </c>
      <c r="L93">
        <v>-6</v>
      </c>
      <c r="M93">
        <f>IF(Table1[[#This Row],[team]]=E92,SUM(Table1[[#This Row],[win/loss]],M92),Table1[[#This Row],[win/loss]])</f>
        <v>5</v>
      </c>
      <c r="N93">
        <f>IF(Table1[[#This Row],[team]]=E92,SUM(Table1[[#This Row],[win/loss]],M92),Table1[[#This Row],[win/loss]])/B93</f>
        <v>0.41666666666666669</v>
      </c>
      <c r="O93">
        <f t="shared" si="5"/>
        <v>-12</v>
      </c>
      <c r="P93">
        <f>IF(Table1[[#This Row],[difference]]&gt;0,SQRT(Table1[[#This Row],[difference]]),-SQRT(ABS(Table1[[#This Row],[difference]])))</f>
        <v>-3.4641016151377544</v>
      </c>
      <c r="Q93">
        <f>IF(Table1[[#This Row],[line]]&gt;0,SQRT(Table1[[#This Row],[line]]),-SQRT(ABS(Table1[[#This Row],[line]])))</f>
        <v>-2.4494897427831779</v>
      </c>
      <c r="R93">
        <f>Table1[[#This Row],[difference]]-Table1[[#This Row],[sqrt(line)]]</f>
        <v>-9.5505102572168212</v>
      </c>
      <c r="S93">
        <f>IF(Table1[[#This Row],[difference]]&gt;0,1,-1)</f>
        <v>-1</v>
      </c>
      <c r="T93">
        <f>IF(Table1[[#This Row],[team]]=E92,SUM(H93,T92),Table1[[#This Row],[ppg]])</f>
        <v>251</v>
      </c>
      <c r="U93">
        <f>IF(Table1[[#This Row],[team]]=E92,SUM(I93,U92),Table1[[#This Row],[ppga]])</f>
        <v>290</v>
      </c>
      <c r="V93">
        <f>IF(Table1[[#This Row],[team]]=E92,SUM(Table1[[#This Row],[difference]],V92),Table1[[#This Row],[difference]])</f>
        <v>17.5</v>
      </c>
      <c r="W93">
        <f>IF(Table1[[#This Row],[team]]=E92,SUM(Table1[[#This Row],[sqrt(dif)]],W92),Table1[[#This Row],[sqrt(dif)]])</f>
        <v>4.3846214548615583</v>
      </c>
      <c r="X93">
        <f>IF(Table1[[#This Row],[team]]=E92,SUM(Table1[[#This Row],[f1]],X92),Table1[[#This Row],[f1]])</f>
        <v>-4.7330502355613264</v>
      </c>
      <c r="Y93">
        <f>IF(Table1[[#This Row],[ATS]]=S92,SUM(Table1[[#This Row],[ATS]],Y92),Table1[[#This Row],[ATS]])</f>
        <v>-1</v>
      </c>
      <c r="Z93">
        <f>IF(Table1[[#This Row],[ATS]]&gt;0,Table1[[#This Row],[ATS streak (not real)]]-1,Table1[[#This Row],[ATS streak (not real)]]+1)</f>
        <v>0</v>
      </c>
      <c r="AA93" s="5">
        <f>Table1[[#This Row],[running ttl ppg]]^2.37/(Table1[[#This Row],[running ttl ppg]]^2.37+Table1[[#This Row],[running ttl ppga]]^2.37)</f>
        <v>0.41525226676312588</v>
      </c>
      <c r="AB93" s="5">
        <f>Table1[[#This Row],[pyth ratio]]+Table1[[#This Row],[win/loss ratio]]</f>
        <v>0.83191893342979251</v>
      </c>
    </row>
    <row r="94" spans="1:28" x14ac:dyDescent="0.25">
      <c r="A94" s="1">
        <v>2652</v>
      </c>
      <c r="B94" s="7">
        <f t="shared" si="6"/>
        <v>13</v>
      </c>
      <c r="C94" s="5">
        <v>2016</v>
      </c>
      <c r="D94" s="5">
        <v>14</v>
      </c>
      <c r="E94" t="s">
        <v>46</v>
      </c>
      <c r="F94" t="s">
        <v>72</v>
      </c>
      <c r="G94" s="5">
        <v>1</v>
      </c>
      <c r="H94">
        <v>21</v>
      </c>
      <c r="I94">
        <v>24</v>
      </c>
      <c r="J94">
        <v>-3</v>
      </c>
      <c r="K94">
        <f>IF(Table1[[#This Row],[net]]&gt;0,1,0)</f>
        <v>0</v>
      </c>
      <c r="L94">
        <v>-4</v>
      </c>
      <c r="M94">
        <f>IF(Table1[[#This Row],[team]]=E93,SUM(Table1[[#This Row],[win/loss]],M93),Table1[[#This Row],[win/loss]])</f>
        <v>5</v>
      </c>
      <c r="N94">
        <f>IF(Table1[[#This Row],[team]]=E93,SUM(Table1[[#This Row],[win/loss]],M93),Table1[[#This Row],[win/loss]])/B94</f>
        <v>0.38461538461538464</v>
      </c>
      <c r="O94">
        <f t="shared" si="5"/>
        <v>-7</v>
      </c>
      <c r="P94">
        <f>IF(Table1[[#This Row],[difference]]&gt;0,SQRT(Table1[[#This Row],[difference]]),-SQRT(ABS(Table1[[#This Row],[difference]])))</f>
        <v>-2.6457513110645907</v>
      </c>
      <c r="Q94">
        <f>IF(Table1[[#This Row],[line]]&gt;0,SQRT(Table1[[#This Row],[line]]),-SQRT(ABS(Table1[[#This Row],[line]])))</f>
        <v>-2</v>
      </c>
      <c r="R94">
        <f>Table1[[#This Row],[difference]]-Table1[[#This Row],[sqrt(line)]]</f>
        <v>-5</v>
      </c>
      <c r="S94">
        <f>IF(Table1[[#This Row],[difference]]&gt;0,1,-1)</f>
        <v>-1</v>
      </c>
      <c r="T94">
        <f>IF(Table1[[#This Row],[team]]=E93,SUM(H94,T93),Table1[[#This Row],[ppg]])</f>
        <v>272</v>
      </c>
      <c r="U94">
        <f>IF(Table1[[#This Row],[team]]=E93,SUM(I94,U93),Table1[[#This Row],[ppga]])</f>
        <v>314</v>
      </c>
      <c r="V94">
        <f>IF(Table1[[#This Row],[team]]=E93,SUM(Table1[[#This Row],[difference]],V93),Table1[[#This Row],[difference]])</f>
        <v>10.5</v>
      </c>
      <c r="W94">
        <f>IF(Table1[[#This Row],[team]]=E93,SUM(Table1[[#This Row],[sqrt(dif)]],W93),Table1[[#This Row],[sqrt(dif)]])</f>
        <v>1.7388701437969676</v>
      </c>
      <c r="X94">
        <f>IF(Table1[[#This Row],[team]]=E93,SUM(Table1[[#This Row],[f1]],X93),Table1[[#This Row],[f1]])</f>
        <v>-9.7330502355613255</v>
      </c>
      <c r="Y94">
        <f>IF(Table1[[#This Row],[ATS]]=S93,SUM(Table1[[#This Row],[ATS]],Y93),Table1[[#This Row],[ATS]])</f>
        <v>-2</v>
      </c>
      <c r="Z94">
        <f>IF(Table1[[#This Row],[ATS]]&gt;0,Table1[[#This Row],[ATS streak (not real)]]-1,Table1[[#This Row],[ATS streak (not real)]]+1)</f>
        <v>-1</v>
      </c>
      <c r="AA94" s="5">
        <f>Table1[[#This Row],[running ttl ppg]]^2.37/(Table1[[#This Row],[running ttl ppg]]^2.37+Table1[[#This Row],[running ttl ppga]]^2.37)</f>
        <v>0.41573405985856987</v>
      </c>
      <c r="AB94" s="5">
        <f>Table1[[#This Row],[pyth ratio]]+Table1[[#This Row],[win/loss ratio]]</f>
        <v>0.80034944447395451</v>
      </c>
    </row>
    <row r="95" spans="1:28" x14ac:dyDescent="0.25">
      <c r="A95" s="1">
        <v>2653</v>
      </c>
      <c r="B95" s="7">
        <f t="shared" si="6"/>
        <v>14</v>
      </c>
      <c r="C95" s="5">
        <v>2016</v>
      </c>
      <c r="D95" s="5">
        <v>15</v>
      </c>
      <c r="E95" t="s">
        <v>46</v>
      </c>
      <c r="F95" t="s">
        <v>60</v>
      </c>
      <c r="G95" s="5">
        <v>0</v>
      </c>
      <c r="H95">
        <v>17</v>
      </c>
      <c r="I95">
        <v>38</v>
      </c>
      <c r="J95">
        <v>-21</v>
      </c>
      <c r="K95">
        <f>IF(Table1[[#This Row],[net]]&gt;0,1,0)</f>
        <v>0</v>
      </c>
      <c r="L95">
        <v>4</v>
      </c>
      <c r="M95">
        <f>IF(Table1[[#This Row],[team]]=E94,SUM(Table1[[#This Row],[win/loss]],M94),Table1[[#This Row],[win/loss]])</f>
        <v>5</v>
      </c>
      <c r="N95">
        <f>IF(Table1[[#This Row],[team]]=E94,SUM(Table1[[#This Row],[win/loss]],M94),Table1[[#This Row],[win/loss]])/B95</f>
        <v>0.35714285714285715</v>
      </c>
      <c r="O95">
        <f t="shared" si="5"/>
        <v>-17</v>
      </c>
      <c r="P95">
        <f>IF(Table1[[#This Row],[difference]]&gt;0,SQRT(Table1[[#This Row],[difference]]),-SQRT(ABS(Table1[[#This Row],[difference]])))</f>
        <v>-4.1231056256176606</v>
      </c>
      <c r="Q95">
        <f>IF(Table1[[#This Row],[line]]&gt;0,SQRT(Table1[[#This Row],[line]]),-SQRT(ABS(Table1[[#This Row],[line]])))</f>
        <v>2</v>
      </c>
      <c r="R95">
        <f>Table1[[#This Row],[difference]]-Table1[[#This Row],[sqrt(line)]]</f>
        <v>-19</v>
      </c>
      <c r="S95">
        <f>IF(Table1[[#This Row],[difference]]&gt;0,1,-1)</f>
        <v>-1</v>
      </c>
      <c r="T95">
        <f>IF(Table1[[#This Row],[team]]=E94,SUM(H95,T94),Table1[[#This Row],[ppg]])</f>
        <v>289</v>
      </c>
      <c r="U95">
        <f>IF(Table1[[#This Row],[team]]=E94,SUM(I95,U94),Table1[[#This Row],[ppga]])</f>
        <v>352</v>
      </c>
      <c r="V95">
        <f>IF(Table1[[#This Row],[team]]=E94,SUM(Table1[[#This Row],[difference]],V94),Table1[[#This Row],[difference]])</f>
        <v>-6.5</v>
      </c>
      <c r="W95">
        <f>IF(Table1[[#This Row],[team]]=E94,SUM(Table1[[#This Row],[sqrt(dif)]],W94),Table1[[#This Row],[sqrt(dif)]])</f>
        <v>-2.384235481820693</v>
      </c>
      <c r="X95">
        <f>IF(Table1[[#This Row],[team]]=E94,SUM(Table1[[#This Row],[f1]],X94),Table1[[#This Row],[f1]])</f>
        <v>-28.733050235561326</v>
      </c>
      <c r="Y95">
        <f>IF(Table1[[#This Row],[ATS]]=S94,SUM(Table1[[#This Row],[ATS]],Y94),Table1[[#This Row],[ATS]])</f>
        <v>-3</v>
      </c>
      <c r="Z95">
        <f>IF(Table1[[#This Row],[ATS]]&gt;0,Table1[[#This Row],[ATS streak (not real)]]-1,Table1[[#This Row],[ATS streak (not real)]]+1)</f>
        <v>-2</v>
      </c>
      <c r="AA95" s="5">
        <f>Table1[[#This Row],[running ttl ppg]]^2.37/(Table1[[#This Row],[running ttl ppg]]^2.37+Table1[[#This Row],[running ttl ppga]]^2.37)</f>
        <v>0.38523782014790697</v>
      </c>
      <c r="AB95" s="5">
        <f>Table1[[#This Row],[pyth ratio]]+Table1[[#This Row],[win/loss ratio]]</f>
        <v>0.74238067729076418</v>
      </c>
    </row>
    <row r="96" spans="1:28" x14ac:dyDescent="0.25">
      <c r="A96" s="1">
        <v>2654</v>
      </c>
      <c r="B96" s="7">
        <f t="shared" si="6"/>
        <v>15</v>
      </c>
      <c r="C96" s="5">
        <v>2016</v>
      </c>
      <c r="D96" s="5">
        <v>16</v>
      </c>
      <c r="E96" t="s">
        <v>46</v>
      </c>
      <c r="F96" t="s">
        <v>70</v>
      </c>
      <c r="G96" s="5">
        <v>0</v>
      </c>
      <c r="H96">
        <v>26</v>
      </c>
      <c r="I96">
        <v>21</v>
      </c>
      <c r="J96">
        <v>5</v>
      </c>
      <c r="K96">
        <f>IF(Table1[[#This Row],[net]]&gt;0,1,0)</f>
        <v>1</v>
      </c>
      <c r="L96">
        <v>3</v>
      </c>
      <c r="M96">
        <f>IF(Table1[[#This Row],[team]]=E95,SUM(Table1[[#This Row],[win/loss]],M95),Table1[[#This Row],[win/loss]])</f>
        <v>6</v>
      </c>
      <c r="N96">
        <f>IF(Table1[[#This Row],[team]]=E95,SUM(Table1[[#This Row],[win/loss]],M95),Table1[[#This Row],[win/loss]])/B96</f>
        <v>0.4</v>
      </c>
      <c r="O96">
        <f t="shared" si="5"/>
        <v>8</v>
      </c>
      <c r="P96">
        <f>IF(Table1[[#This Row],[difference]]&gt;0,SQRT(Table1[[#This Row],[difference]]),-SQRT(ABS(Table1[[#This Row],[difference]])))</f>
        <v>2.8284271247461903</v>
      </c>
      <c r="Q96">
        <f>IF(Table1[[#This Row],[line]]&gt;0,SQRT(Table1[[#This Row],[line]]),-SQRT(ABS(Table1[[#This Row],[line]])))</f>
        <v>1.7320508075688772</v>
      </c>
      <c r="R96">
        <f>Table1[[#This Row],[difference]]-Table1[[#This Row],[sqrt(line)]]</f>
        <v>6.2679491924311233</v>
      </c>
      <c r="S96">
        <f>IF(Table1[[#This Row],[difference]]&gt;0,1,-1)</f>
        <v>1</v>
      </c>
      <c r="T96">
        <f>IF(Table1[[#This Row],[team]]=E95,SUM(H96,T95),Table1[[#This Row],[ppg]])</f>
        <v>315</v>
      </c>
      <c r="U96">
        <f>IF(Table1[[#This Row],[team]]=E95,SUM(I96,U95),Table1[[#This Row],[ppga]])</f>
        <v>373</v>
      </c>
      <c r="V96">
        <f>IF(Table1[[#This Row],[team]]=E95,SUM(Table1[[#This Row],[difference]],V95),Table1[[#This Row],[difference]])</f>
        <v>1.5</v>
      </c>
      <c r="W96">
        <f>IF(Table1[[#This Row],[team]]=E95,SUM(Table1[[#This Row],[sqrt(dif)]],W95),Table1[[#This Row],[sqrt(dif)]])</f>
        <v>0.44419164292549729</v>
      </c>
      <c r="X96">
        <f>IF(Table1[[#This Row],[team]]=E95,SUM(Table1[[#This Row],[f1]],X95),Table1[[#This Row],[f1]])</f>
        <v>-22.465101043130204</v>
      </c>
      <c r="Y96">
        <f>IF(Table1[[#This Row],[ATS]]=S95,SUM(Table1[[#This Row],[ATS]],Y95),Table1[[#This Row],[ATS]])</f>
        <v>1</v>
      </c>
      <c r="Z96">
        <f>IF(Table1[[#This Row],[ATS]]&gt;0,Table1[[#This Row],[ATS streak (not real)]]-1,Table1[[#This Row],[ATS streak (not real)]]+1)</f>
        <v>0</v>
      </c>
      <c r="AA96" s="5">
        <f>Table1[[#This Row],[running ttl ppg]]^2.37/(Table1[[#This Row],[running ttl ppg]]^2.37+Table1[[#This Row],[running ttl ppga]]^2.37)</f>
        <v>0.40118171700255462</v>
      </c>
      <c r="AB96" s="5">
        <f>Table1[[#This Row],[pyth ratio]]+Table1[[#This Row],[win/loss ratio]]</f>
        <v>0.80118171700255458</v>
      </c>
    </row>
    <row r="97" spans="1:28" x14ac:dyDescent="0.25">
      <c r="A97" s="1">
        <v>2655</v>
      </c>
      <c r="B97" s="7">
        <f t="shared" si="6"/>
        <v>16</v>
      </c>
      <c r="C97" s="5">
        <v>2016</v>
      </c>
      <c r="D97" s="5">
        <v>17</v>
      </c>
      <c r="E97" t="s">
        <v>46</v>
      </c>
      <c r="F97" t="s">
        <v>51</v>
      </c>
      <c r="G97" s="5">
        <v>1</v>
      </c>
      <c r="H97">
        <v>20</v>
      </c>
      <c r="I97">
        <v>24</v>
      </c>
      <c r="J97">
        <v>-4</v>
      </c>
      <c r="K97">
        <f>IF(Table1[[#This Row],[net]]&gt;0,1,0)</f>
        <v>0</v>
      </c>
      <c r="L97">
        <v>2.5</v>
      </c>
      <c r="M97">
        <f>IF(Table1[[#This Row],[team]]=E96,SUM(Table1[[#This Row],[win/loss]],M96),Table1[[#This Row],[win/loss]])</f>
        <v>6</v>
      </c>
      <c r="N97">
        <f>IF(Table1[[#This Row],[team]]=E96,SUM(Table1[[#This Row],[win/loss]],M96),Table1[[#This Row],[win/loss]])/B97</f>
        <v>0.375</v>
      </c>
      <c r="O97">
        <f t="shared" si="5"/>
        <v>-1.5</v>
      </c>
      <c r="P97">
        <f>IF(Table1[[#This Row],[difference]]&gt;0,SQRT(Table1[[#This Row],[difference]]),-SQRT(ABS(Table1[[#This Row],[difference]])))</f>
        <v>-1.2247448713915889</v>
      </c>
      <c r="Q97">
        <f>IF(Table1[[#This Row],[line]]&gt;0,SQRT(Table1[[#This Row],[line]]),-SQRT(ABS(Table1[[#This Row],[line]])))</f>
        <v>1.5811388300841898</v>
      </c>
      <c r="R97">
        <f>Table1[[#This Row],[difference]]-Table1[[#This Row],[sqrt(line)]]</f>
        <v>-3.08113883008419</v>
      </c>
      <c r="S97">
        <f>IF(Table1[[#This Row],[difference]]&gt;0,1,-1)</f>
        <v>-1</v>
      </c>
      <c r="T97">
        <f>IF(Table1[[#This Row],[team]]=E96,SUM(H97,T96),Table1[[#This Row],[ppg]])</f>
        <v>335</v>
      </c>
      <c r="U97">
        <f>IF(Table1[[#This Row],[team]]=E96,SUM(I97,U96),Table1[[#This Row],[ppga]])</f>
        <v>397</v>
      </c>
      <c r="V97">
        <f>IF(Table1[[#This Row],[team]]=E96,SUM(Table1[[#This Row],[difference]],V96),Table1[[#This Row],[difference]])</f>
        <v>0</v>
      </c>
      <c r="W97">
        <f>IF(Table1[[#This Row],[team]]=E96,SUM(Table1[[#This Row],[sqrt(dif)]],W96),Table1[[#This Row],[sqrt(dif)]])</f>
        <v>-0.78055322846609165</v>
      </c>
      <c r="X97">
        <f>IF(Table1[[#This Row],[team]]=E96,SUM(Table1[[#This Row],[f1]],X96),Table1[[#This Row],[f1]])</f>
        <v>-25.546239873214393</v>
      </c>
      <c r="Y97">
        <f>IF(Table1[[#This Row],[ATS]]=S96,SUM(Table1[[#This Row],[ATS]],Y96),Table1[[#This Row],[ATS]])</f>
        <v>-1</v>
      </c>
      <c r="Z97">
        <f>IF(Table1[[#This Row],[ATS]]&gt;0,Table1[[#This Row],[ATS streak (not real)]]-1,Table1[[#This Row],[ATS streak (not real)]]+1)</f>
        <v>0</v>
      </c>
      <c r="AA97" s="5">
        <f>Table1[[#This Row],[running ttl ppg]]^2.37/(Table1[[#This Row],[running ttl ppg]]^2.37+Table1[[#This Row],[running ttl ppga]]^2.37)</f>
        <v>0.40072633519063677</v>
      </c>
      <c r="AB97" s="5">
        <f>Table1[[#This Row],[pyth ratio]]+Table1[[#This Row],[win/loss ratio]]</f>
        <v>0.77572633519063672</v>
      </c>
    </row>
    <row r="98" spans="1:28" x14ac:dyDescent="0.25">
      <c r="A98" s="1">
        <v>2656</v>
      </c>
      <c r="B98" s="7">
        <f t="shared" si="6"/>
        <v>1</v>
      </c>
      <c r="C98" s="5">
        <v>2016</v>
      </c>
      <c r="D98" s="5">
        <v>1</v>
      </c>
      <c r="E98" t="s">
        <v>47</v>
      </c>
      <c r="F98" t="s">
        <v>65</v>
      </c>
      <c r="G98" s="5">
        <v>0</v>
      </c>
      <c r="H98">
        <v>33</v>
      </c>
      <c r="I98">
        <v>13</v>
      </c>
      <c r="J98">
        <v>20</v>
      </c>
      <c r="K98">
        <f>IF(Table1[[#This Row],[net]]&gt;0,1,0)</f>
        <v>1</v>
      </c>
      <c r="L98">
        <v>-3</v>
      </c>
      <c r="M98">
        <f>IF(Table1[[#This Row],[team]]=E97,SUM(Table1[[#This Row],[win/loss]],M97),Table1[[#This Row],[win/loss]])</f>
        <v>1</v>
      </c>
      <c r="N98">
        <f>IF(Table1[[#This Row],[team]]=E97,SUM(Table1[[#This Row],[win/loss]],M97),Table1[[#This Row],[win/loss]])/B98</f>
        <v>1</v>
      </c>
      <c r="O98">
        <f t="shared" si="5"/>
        <v>17</v>
      </c>
      <c r="P98">
        <f>IF(Table1[[#This Row],[difference]]&gt;0,SQRT(Table1[[#This Row],[difference]]),-SQRT(ABS(Table1[[#This Row],[difference]])))</f>
        <v>4.1231056256176606</v>
      </c>
      <c r="Q98">
        <f>IF(Table1[[#This Row],[line]]&gt;0,SQRT(Table1[[#This Row],[line]]),-SQRT(ABS(Table1[[#This Row],[line]])))</f>
        <v>-1.7320508075688772</v>
      </c>
      <c r="R98">
        <f>Table1[[#This Row],[difference]]-Table1[[#This Row],[sqrt(line)]]</f>
        <v>18.732050807568879</v>
      </c>
      <c r="S98">
        <f>IF(Table1[[#This Row],[difference]]&gt;0,1,-1)</f>
        <v>1</v>
      </c>
      <c r="T98">
        <f>IF(Table1[[#This Row],[team]]=E97,SUM(H98,T97),Table1[[#This Row],[ppg]])</f>
        <v>33</v>
      </c>
      <c r="U98">
        <f>IF(Table1[[#This Row],[team]]=E97,SUM(I98,U97),Table1[[#This Row],[ppga]])</f>
        <v>13</v>
      </c>
      <c r="V98">
        <f>IF(Table1[[#This Row],[team]]=E97,SUM(Table1[[#This Row],[difference]],V97),Table1[[#This Row],[difference]])</f>
        <v>17</v>
      </c>
      <c r="W98">
        <f>IF(Table1[[#This Row],[team]]=E97,SUM(Table1[[#This Row],[sqrt(dif)]],W97),Table1[[#This Row],[sqrt(dif)]])</f>
        <v>4.1231056256176606</v>
      </c>
      <c r="X98">
        <f>IF(Table1[[#This Row],[team]]=E97,SUM(Table1[[#This Row],[f1]],X97),Table1[[#This Row],[f1]])</f>
        <v>18.732050807568879</v>
      </c>
      <c r="Y98">
        <f>IF(Table1[[#This Row],[ATS]]=S97,SUM(Table1[[#This Row],[ATS]],Y97),Table1[[#This Row],[ATS]])</f>
        <v>1</v>
      </c>
      <c r="Z98">
        <f>IF(Table1[[#This Row],[ATS]]&gt;0,Table1[[#This Row],[ATS streak (not real)]]-1,Table1[[#This Row],[ATS streak (not real)]]+1)</f>
        <v>0</v>
      </c>
      <c r="AA98" s="5">
        <f>Table1[[#This Row],[running ttl ppg]]^2.37/(Table1[[#This Row],[running ttl ppg]]^2.37+Table1[[#This Row],[running ttl ppga]]^2.37)</f>
        <v>0.90094714024849587</v>
      </c>
      <c r="AB98" s="5">
        <f>Table1[[#This Row],[pyth ratio]]+Table1[[#This Row],[win/loss ratio]]</f>
        <v>1.9009471402484959</v>
      </c>
    </row>
    <row r="99" spans="1:28" x14ac:dyDescent="0.25">
      <c r="A99" s="1">
        <v>2657</v>
      </c>
      <c r="B99" s="7">
        <f t="shared" si="6"/>
        <v>2</v>
      </c>
      <c r="C99" s="5">
        <v>2016</v>
      </c>
      <c r="D99" s="5">
        <v>2</v>
      </c>
      <c r="E99" t="s">
        <v>47</v>
      </c>
      <c r="F99" t="s">
        <v>57</v>
      </c>
      <c r="G99" s="5">
        <v>1</v>
      </c>
      <c r="H99">
        <v>24</v>
      </c>
      <c r="I99">
        <v>19</v>
      </c>
      <c r="J99">
        <v>5</v>
      </c>
      <c r="K99">
        <f>IF(Table1[[#This Row],[net]]&gt;0,1,0)</f>
        <v>1</v>
      </c>
      <c r="L99">
        <v>-3.5</v>
      </c>
      <c r="M99">
        <f>IF(Table1[[#This Row],[team]]=E98,SUM(Table1[[#This Row],[win/loss]],M98),Table1[[#This Row],[win/loss]])</f>
        <v>2</v>
      </c>
      <c r="N99">
        <f>IF(Table1[[#This Row],[team]]=E98,SUM(Table1[[#This Row],[win/loss]],M98),Table1[[#This Row],[win/loss]])/B99</f>
        <v>1</v>
      </c>
      <c r="O99">
        <f t="shared" si="5"/>
        <v>1.5</v>
      </c>
      <c r="P99">
        <f>IF(Table1[[#This Row],[difference]]&gt;0,SQRT(Table1[[#This Row],[difference]]),-SQRT(ABS(Table1[[#This Row],[difference]])))</f>
        <v>1.2247448713915889</v>
      </c>
      <c r="Q99">
        <f>IF(Table1[[#This Row],[line]]&gt;0,SQRT(Table1[[#This Row],[line]]),-SQRT(ABS(Table1[[#This Row],[line]])))</f>
        <v>-1.8708286933869707</v>
      </c>
      <c r="R99">
        <f>Table1[[#This Row],[difference]]-Table1[[#This Row],[sqrt(line)]]</f>
        <v>3.3708286933869704</v>
      </c>
      <c r="S99">
        <f>IF(Table1[[#This Row],[difference]]&gt;0,1,-1)</f>
        <v>1</v>
      </c>
      <c r="T99">
        <f>IF(Table1[[#This Row],[team]]=E98,SUM(H99,T98),Table1[[#This Row],[ppg]])</f>
        <v>57</v>
      </c>
      <c r="U99">
        <f>IF(Table1[[#This Row],[team]]=E98,SUM(I99,U98),Table1[[#This Row],[ppga]])</f>
        <v>32</v>
      </c>
      <c r="V99">
        <f>IF(Table1[[#This Row],[team]]=E98,SUM(Table1[[#This Row],[difference]],V98),Table1[[#This Row],[difference]])</f>
        <v>18.5</v>
      </c>
      <c r="W99">
        <f>IF(Table1[[#This Row],[team]]=E98,SUM(Table1[[#This Row],[sqrt(dif)]],W98),Table1[[#This Row],[sqrt(dif)]])</f>
        <v>5.3478504970092491</v>
      </c>
      <c r="X99">
        <f>IF(Table1[[#This Row],[team]]=E98,SUM(Table1[[#This Row],[f1]],X98),Table1[[#This Row],[f1]])</f>
        <v>22.102879500955851</v>
      </c>
      <c r="Y99">
        <f>IF(Table1[[#This Row],[ATS]]=S98,SUM(Table1[[#This Row],[ATS]],Y98),Table1[[#This Row],[ATS]])</f>
        <v>2</v>
      </c>
      <c r="Z99">
        <f>IF(Table1[[#This Row],[ATS]]&gt;0,Table1[[#This Row],[ATS streak (not real)]]-1,Table1[[#This Row],[ATS streak (not real)]]+1)</f>
        <v>1</v>
      </c>
      <c r="AA99" s="5">
        <f>Table1[[#This Row],[running ttl ppg]]^2.37/(Table1[[#This Row],[running ttl ppg]]^2.37+Table1[[#This Row],[running ttl ppga]]^2.37)</f>
        <v>0.7970952321967556</v>
      </c>
      <c r="AB99" s="5">
        <f>Table1[[#This Row],[pyth ratio]]+Table1[[#This Row],[win/loss ratio]]</f>
        <v>1.7970952321967557</v>
      </c>
    </row>
    <row r="100" spans="1:28" x14ac:dyDescent="0.25">
      <c r="A100" s="1">
        <v>2658</v>
      </c>
      <c r="B100" s="7">
        <f t="shared" si="6"/>
        <v>3</v>
      </c>
      <c r="C100" s="5">
        <v>2016</v>
      </c>
      <c r="D100" s="5">
        <v>3</v>
      </c>
      <c r="E100" t="s">
        <v>47</v>
      </c>
      <c r="F100" t="s">
        <v>43</v>
      </c>
      <c r="G100" s="5">
        <v>0</v>
      </c>
      <c r="H100">
        <v>28</v>
      </c>
      <c r="I100">
        <v>24</v>
      </c>
      <c r="J100">
        <v>4</v>
      </c>
      <c r="K100">
        <f>IF(Table1[[#This Row],[net]]&gt;0,1,0)</f>
        <v>1</v>
      </c>
      <c r="L100">
        <v>2</v>
      </c>
      <c r="M100">
        <f>IF(Table1[[#This Row],[team]]=E99,SUM(Table1[[#This Row],[win/loss]],M99),Table1[[#This Row],[win/loss]])</f>
        <v>3</v>
      </c>
      <c r="N100">
        <f>IF(Table1[[#This Row],[team]]=E99,SUM(Table1[[#This Row],[win/loss]],M99),Table1[[#This Row],[win/loss]])/B100</f>
        <v>1</v>
      </c>
      <c r="O100">
        <f t="shared" si="5"/>
        <v>6</v>
      </c>
      <c r="P100">
        <f>IF(Table1[[#This Row],[difference]]&gt;0,SQRT(Table1[[#This Row],[difference]]),-SQRT(ABS(Table1[[#This Row],[difference]])))</f>
        <v>2.4494897427831779</v>
      </c>
      <c r="Q100">
        <f>IF(Table1[[#This Row],[line]]&gt;0,SQRT(Table1[[#This Row],[line]]),-SQRT(ABS(Table1[[#This Row],[line]])))</f>
        <v>1.4142135623730951</v>
      </c>
      <c r="R100">
        <f>Table1[[#This Row],[difference]]-Table1[[#This Row],[sqrt(line)]]</f>
        <v>4.5857864376269051</v>
      </c>
      <c r="S100">
        <f>IF(Table1[[#This Row],[difference]]&gt;0,1,-1)</f>
        <v>1</v>
      </c>
      <c r="T100">
        <f>IF(Table1[[#This Row],[team]]=E99,SUM(H100,T99),Table1[[#This Row],[ppg]])</f>
        <v>85</v>
      </c>
      <c r="U100">
        <f>IF(Table1[[#This Row],[team]]=E99,SUM(I100,U99),Table1[[#This Row],[ppga]])</f>
        <v>56</v>
      </c>
      <c r="V100">
        <f>IF(Table1[[#This Row],[team]]=E99,SUM(Table1[[#This Row],[difference]],V99),Table1[[#This Row],[difference]])</f>
        <v>24.5</v>
      </c>
      <c r="W100">
        <f>IF(Table1[[#This Row],[team]]=E99,SUM(Table1[[#This Row],[sqrt(dif)]],W99),Table1[[#This Row],[sqrt(dif)]])</f>
        <v>7.797340239792427</v>
      </c>
      <c r="X100">
        <f>IF(Table1[[#This Row],[team]]=E99,SUM(Table1[[#This Row],[f1]],X99),Table1[[#This Row],[f1]])</f>
        <v>26.688665938582755</v>
      </c>
      <c r="Y100">
        <f>IF(Table1[[#This Row],[ATS]]=S99,SUM(Table1[[#This Row],[ATS]],Y99),Table1[[#This Row],[ATS]])</f>
        <v>3</v>
      </c>
      <c r="Z100">
        <f>IF(Table1[[#This Row],[ATS]]&gt;0,Table1[[#This Row],[ATS streak (not real)]]-1,Table1[[#This Row],[ATS streak (not real)]]+1)</f>
        <v>2</v>
      </c>
      <c r="AA100" s="5">
        <f>Table1[[#This Row],[running ttl ppg]]^2.37/(Table1[[#This Row],[running ttl ppg]]^2.37+Table1[[#This Row],[running ttl ppga]]^2.37)</f>
        <v>0.72889035262008317</v>
      </c>
      <c r="AB100" s="5">
        <f>Table1[[#This Row],[pyth ratio]]+Table1[[#This Row],[win/loss ratio]]</f>
        <v>1.7288903526200832</v>
      </c>
    </row>
    <row r="101" spans="1:28" x14ac:dyDescent="0.25">
      <c r="A101" s="1">
        <v>2659</v>
      </c>
      <c r="B101" s="7">
        <f t="shared" si="6"/>
        <v>4</v>
      </c>
      <c r="C101" s="5">
        <v>2016</v>
      </c>
      <c r="D101" s="5">
        <v>4</v>
      </c>
      <c r="E101" t="s">
        <v>47</v>
      </c>
      <c r="F101" t="s">
        <v>56</v>
      </c>
      <c r="G101" s="5">
        <v>1</v>
      </c>
      <c r="H101">
        <v>36</v>
      </c>
      <c r="I101">
        <v>21</v>
      </c>
      <c r="J101">
        <v>15</v>
      </c>
      <c r="K101">
        <f>IF(Table1[[#This Row],[net]]&gt;0,1,0)</f>
        <v>1</v>
      </c>
      <c r="L101">
        <v>-3.5</v>
      </c>
      <c r="M101">
        <f>IF(Table1[[#This Row],[team]]=E100,SUM(Table1[[#This Row],[win/loss]],M100),Table1[[#This Row],[win/loss]])</f>
        <v>4</v>
      </c>
      <c r="N101">
        <f>IF(Table1[[#This Row],[team]]=E100,SUM(Table1[[#This Row],[win/loss]],M100),Table1[[#This Row],[win/loss]])/B101</f>
        <v>1</v>
      </c>
      <c r="O101">
        <f t="shared" si="5"/>
        <v>11.5</v>
      </c>
      <c r="P101">
        <f>IF(Table1[[#This Row],[difference]]&gt;0,SQRT(Table1[[#This Row],[difference]]),-SQRT(ABS(Table1[[#This Row],[difference]])))</f>
        <v>3.3911649915626341</v>
      </c>
      <c r="Q101">
        <f>IF(Table1[[#This Row],[line]]&gt;0,SQRT(Table1[[#This Row],[line]]),-SQRT(ABS(Table1[[#This Row],[line]])))</f>
        <v>-1.8708286933869707</v>
      </c>
      <c r="R101">
        <f>Table1[[#This Row],[difference]]-Table1[[#This Row],[sqrt(line)]]</f>
        <v>13.37082869338697</v>
      </c>
      <c r="S101">
        <f>IF(Table1[[#This Row],[difference]]&gt;0,1,-1)</f>
        <v>1</v>
      </c>
      <c r="T101">
        <f>IF(Table1[[#This Row],[team]]=E100,SUM(H101,T100),Table1[[#This Row],[ppg]])</f>
        <v>121</v>
      </c>
      <c r="U101">
        <f>IF(Table1[[#This Row],[team]]=E100,SUM(I101,U100),Table1[[#This Row],[ppga]])</f>
        <v>77</v>
      </c>
      <c r="V101">
        <f>IF(Table1[[#This Row],[team]]=E100,SUM(Table1[[#This Row],[difference]],V100),Table1[[#This Row],[difference]])</f>
        <v>36</v>
      </c>
      <c r="W101">
        <f>IF(Table1[[#This Row],[team]]=E100,SUM(Table1[[#This Row],[sqrt(dif)]],W100),Table1[[#This Row],[sqrt(dif)]])</f>
        <v>11.188505231355061</v>
      </c>
      <c r="X101">
        <f>IF(Table1[[#This Row],[team]]=E100,SUM(Table1[[#This Row],[f1]],X100),Table1[[#This Row],[f1]])</f>
        <v>40.059494631969727</v>
      </c>
      <c r="Y101">
        <f>IF(Table1[[#This Row],[ATS]]=S100,SUM(Table1[[#This Row],[ATS]],Y100),Table1[[#This Row],[ATS]])</f>
        <v>4</v>
      </c>
      <c r="Z101">
        <f>IF(Table1[[#This Row],[ATS]]&gt;0,Table1[[#This Row],[ATS streak (not real)]]-1,Table1[[#This Row],[ATS streak (not real)]]+1)</f>
        <v>3</v>
      </c>
      <c r="AA101" s="5">
        <f>Table1[[#This Row],[running ttl ppg]]^2.37/(Table1[[#This Row],[running ttl ppg]]^2.37+Table1[[#This Row],[running ttl ppga]]^2.37)</f>
        <v>0.74482595716419309</v>
      </c>
      <c r="AB101" s="5">
        <f>Table1[[#This Row],[pyth ratio]]+Table1[[#This Row],[win/loss ratio]]</f>
        <v>1.7448259571641931</v>
      </c>
    </row>
    <row r="102" spans="1:28" x14ac:dyDescent="0.25">
      <c r="A102" s="1">
        <v>2660</v>
      </c>
      <c r="B102" s="7">
        <f t="shared" si="6"/>
        <v>5</v>
      </c>
      <c r="C102" s="5">
        <v>2016</v>
      </c>
      <c r="D102" s="5">
        <v>5</v>
      </c>
      <c r="E102" t="s">
        <v>47</v>
      </c>
      <c r="F102" t="s">
        <v>69</v>
      </c>
      <c r="G102" s="5">
        <v>1</v>
      </c>
      <c r="H102">
        <v>27</v>
      </c>
      <c r="I102">
        <v>24</v>
      </c>
      <c r="J102">
        <v>3</v>
      </c>
      <c r="K102">
        <f>IF(Table1[[#This Row],[net]]&gt;0,1,0)</f>
        <v>1</v>
      </c>
      <c r="L102">
        <v>-3</v>
      </c>
      <c r="M102">
        <f>IF(Table1[[#This Row],[team]]=E101,SUM(Table1[[#This Row],[win/loss]],M101),Table1[[#This Row],[win/loss]])</f>
        <v>5</v>
      </c>
      <c r="N102">
        <f>IF(Table1[[#This Row],[team]]=E101,SUM(Table1[[#This Row],[win/loss]],M101),Table1[[#This Row],[win/loss]])/B102</f>
        <v>1</v>
      </c>
      <c r="O102">
        <f t="shared" si="5"/>
        <v>0</v>
      </c>
      <c r="P102">
        <f>IF(Table1[[#This Row],[difference]]&gt;0,SQRT(Table1[[#This Row],[difference]]),-SQRT(ABS(Table1[[#This Row],[difference]])))</f>
        <v>0</v>
      </c>
      <c r="Q102">
        <f>IF(Table1[[#This Row],[line]]&gt;0,SQRT(Table1[[#This Row],[line]]),-SQRT(ABS(Table1[[#This Row],[line]])))</f>
        <v>-1.7320508075688772</v>
      </c>
      <c r="R102">
        <f>Table1[[#This Row],[difference]]-Table1[[#This Row],[sqrt(line)]]</f>
        <v>1.7320508075688772</v>
      </c>
      <c r="S102">
        <f>IF(Table1[[#This Row],[difference]]&gt;0,1,-1)</f>
        <v>-1</v>
      </c>
      <c r="T102">
        <f>IF(Table1[[#This Row],[team]]=E101,SUM(H102,T101),Table1[[#This Row],[ppg]])</f>
        <v>148</v>
      </c>
      <c r="U102">
        <f>IF(Table1[[#This Row],[team]]=E101,SUM(I102,U101),Table1[[#This Row],[ppga]])</f>
        <v>101</v>
      </c>
      <c r="V102">
        <f>IF(Table1[[#This Row],[team]]=E101,SUM(Table1[[#This Row],[difference]],V101),Table1[[#This Row],[difference]])</f>
        <v>36</v>
      </c>
      <c r="W102">
        <f>IF(Table1[[#This Row],[team]]=E101,SUM(Table1[[#This Row],[sqrt(dif)]],W101),Table1[[#This Row],[sqrt(dif)]])</f>
        <v>11.188505231355061</v>
      </c>
      <c r="X102">
        <f>IF(Table1[[#This Row],[team]]=E101,SUM(Table1[[#This Row],[f1]],X101),Table1[[#This Row],[f1]])</f>
        <v>41.791545439538602</v>
      </c>
      <c r="Y102">
        <f>IF(Table1[[#This Row],[ATS]]=S101,SUM(Table1[[#This Row],[ATS]],Y101),Table1[[#This Row],[ATS]])</f>
        <v>-1</v>
      </c>
      <c r="Z102">
        <f>IF(Table1[[#This Row],[ATS]]&gt;0,Table1[[#This Row],[ATS streak (not real)]]-1,Table1[[#This Row],[ATS streak (not real)]]+1)</f>
        <v>0</v>
      </c>
      <c r="AA102" s="5">
        <f>Table1[[#This Row],[running ttl ppg]]^2.37/(Table1[[#This Row],[running ttl ppg]]^2.37+Table1[[#This Row],[running ttl ppga]]^2.37)</f>
        <v>0.71209022291313717</v>
      </c>
      <c r="AB102" s="5">
        <f>Table1[[#This Row],[pyth ratio]]+Table1[[#This Row],[win/loss ratio]]</f>
        <v>1.7120902229131372</v>
      </c>
    </row>
    <row r="103" spans="1:28" x14ac:dyDescent="0.25">
      <c r="A103" s="1">
        <v>2661</v>
      </c>
      <c r="B103" s="7">
        <f t="shared" si="6"/>
        <v>6</v>
      </c>
      <c r="C103" s="5">
        <v>2016</v>
      </c>
      <c r="D103" s="5">
        <v>6</v>
      </c>
      <c r="E103" t="s">
        <v>47</v>
      </c>
      <c r="F103" t="s">
        <v>44</v>
      </c>
      <c r="G103" s="5">
        <v>0</v>
      </c>
      <c r="H103">
        <v>34</v>
      </c>
      <c r="I103">
        <v>21</v>
      </c>
      <c r="J103">
        <v>13</v>
      </c>
      <c r="K103">
        <f>IF(Table1[[#This Row],[net]]&gt;0,1,0)</f>
        <v>1</v>
      </c>
      <c r="L103">
        <v>-3</v>
      </c>
      <c r="M103">
        <f>IF(Table1[[#This Row],[team]]=E102,SUM(Table1[[#This Row],[win/loss]],M102),Table1[[#This Row],[win/loss]])</f>
        <v>6</v>
      </c>
      <c r="N103">
        <f>IF(Table1[[#This Row],[team]]=E102,SUM(Table1[[#This Row],[win/loss]],M102),Table1[[#This Row],[win/loss]])/B103</f>
        <v>1</v>
      </c>
      <c r="O103">
        <f t="shared" si="5"/>
        <v>10</v>
      </c>
      <c r="P103">
        <f>IF(Table1[[#This Row],[difference]]&gt;0,SQRT(Table1[[#This Row],[difference]]),-SQRT(ABS(Table1[[#This Row],[difference]])))</f>
        <v>3.1622776601683795</v>
      </c>
      <c r="Q103">
        <f>IF(Table1[[#This Row],[line]]&gt;0,SQRT(Table1[[#This Row],[line]]),-SQRT(ABS(Table1[[#This Row],[line]])))</f>
        <v>-1.7320508075688772</v>
      </c>
      <c r="R103">
        <f>Table1[[#This Row],[difference]]-Table1[[#This Row],[sqrt(line)]]</f>
        <v>11.732050807568877</v>
      </c>
      <c r="S103">
        <f>IF(Table1[[#This Row],[difference]]&gt;0,1,-1)</f>
        <v>1</v>
      </c>
      <c r="T103">
        <f>IF(Table1[[#This Row],[team]]=E102,SUM(H103,T102),Table1[[#This Row],[ppg]])</f>
        <v>182</v>
      </c>
      <c r="U103">
        <f>IF(Table1[[#This Row],[team]]=E102,SUM(I103,U102),Table1[[#This Row],[ppga]])</f>
        <v>122</v>
      </c>
      <c r="V103">
        <f>IF(Table1[[#This Row],[team]]=E102,SUM(Table1[[#This Row],[difference]],V102),Table1[[#This Row],[difference]])</f>
        <v>46</v>
      </c>
      <c r="W103">
        <f>IF(Table1[[#This Row],[team]]=E102,SUM(Table1[[#This Row],[sqrt(dif)]],W102),Table1[[#This Row],[sqrt(dif)]])</f>
        <v>14.350782891523441</v>
      </c>
      <c r="X103">
        <f>IF(Table1[[#This Row],[team]]=E102,SUM(Table1[[#This Row],[f1]],X102),Table1[[#This Row],[f1]])</f>
        <v>53.523596247107477</v>
      </c>
      <c r="Y103">
        <f>IF(Table1[[#This Row],[ATS]]=S102,SUM(Table1[[#This Row],[ATS]],Y102),Table1[[#This Row],[ATS]])</f>
        <v>1</v>
      </c>
      <c r="Z103">
        <f>IF(Table1[[#This Row],[ATS]]&gt;0,Table1[[#This Row],[ATS streak (not real)]]-1,Table1[[#This Row],[ATS streak (not real)]]+1)</f>
        <v>0</v>
      </c>
      <c r="AA103" s="5">
        <f>Table1[[#This Row],[running ttl ppg]]^2.37/(Table1[[#This Row],[running ttl ppg]]^2.37+Table1[[#This Row],[running ttl ppga]]^2.37)</f>
        <v>0.72070593471444055</v>
      </c>
      <c r="AB103" s="5">
        <f>Table1[[#This Row],[pyth ratio]]+Table1[[#This Row],[win/loss ratio]]</f>
        <v>1.7207059347144407</v>
      </c>
    </row>
    <row r="104" spans="1:28" x14ac:dyDescent="0.25">
      <c r="A104" s="1">
        <v>2662</v>
      </c>
      <c r="B104" s="7">
        <f t="shared" si="6"/>
        <v>7</v>
      </c>
      <c r="C104" s="5">
        <v>2016</v>
      </c>
      <c r="D104" s="5">
        <v>8</v>
      </c>
      <c r="E104" t="s">
        <v>47</v>
      </c>
      <c r="F104" t="s">
        <v>67</v>
      </c>
      <c r="G104" s="5">
        <v>0</v>
      </c>
      <c r="H104">
        <v>16</v>
      </c>
      <c r="I104">
        <v>10</v>
      </c>
      <c r="J104">
        <v>6</v>
      </c>
      <c r="K104">
        <f>IF(Table1[[#This Row],[net]]&gt;0,1,0)</f>
        <v>1</v>
      </c>
      <c r="L104">
        <v>1</v>
      </c>
      <c r="M104">
        <f>IF(Table1[[#This Row],[team]]=E103,SUM(Table1[[#This Row],[win/loss]],M103),Table1[[#This Row],[win/loss]])</f>
        <v>7</v>
      </c>
      <c r="N104">
        <f>IF(Table1[[#This Row],[team]]=E103,SUM(Table1[[#This Row],[win/loss]],M103),Table1[[#This Row],[win/loss]])/B104</f>
        <v>1</v>
      </c>
      <c r="O104">
        <f t="shared" si="5"/>
        <v>7</v>
      </c>
      <c r="P104">
        <f>IF(Table1[[#This Row],[difference]]&gt;0,SQRT(Table1[[#This Row],[difference]]),-SQRT(ABS(Table1[[#This Row],[difference]])))</f>
        <v>2.6457513110645907</v>
      </c>
      <c r="Q104">
        <f>IF(Table1[[#This Row],[line]]&gt;0,SQRT(Table1[[#This Row],[line]]),-SQRT(ABS(Table1[[#This Row],[line]])))</f>
        <v>1</v>
      </c>
      <c r="R104">
        <f>Table1[[#This Row],[difference]]-Table1[[#This Row],[sqrt(line)]]</f>
        <v>6</v>
      </c>
      <c r="S104">
        <f>IF(Table1[[#This Row],[difference]]&gt;0,1,-1)</f>
        <v>1</v>
      </c>
      <c r="T104">
        <f>IF(Table1[[#This Row],[team]]=E103,SUM(H104,T103),Table1[[#This Row],[ppg]])</f>
        <v>198</v>
      </c>
      <c r="U104">
        <f>IF(Table1[[#This Row],[team]]=E103,SUM(I104,U103),Table1[[#This Row],[ppga]])</f>
        <v>132</v>
      </c>
      <c r="V104">
        <f>IF(Table1[[#This Row],[team]]=E103,SUM(Table1[[#This Row],[difference]],V103),Table1[[#This Row],[difference]])</f>
        <v>53</v>
      </c>
      <c r="W104">
        <f>IF(Table1[[#This Row],[team]]=E103,SUM(Table1[[#This Row],[sqrt(dif)]],W103),Table1[[#This Row],[sqrt(dif)]])</f>
        <v>16.99653420258803</v>
      </c>
      <c r="X104">
        <f>IF(Table1[[#This Row],[team]]=E103,SUM(Table1[[#This Row],[f1]],X103),Table1[[#This Row],[f1]])</f>
        <v>59.523596247107477</v>
      </c>
      <c r="Y104">
        <f>IF(Table1[[#This Row],[ATS]]=S103,SUM(Table1[[#This Row],[ATS]],Y103),Table1[[#This Row],[ATS]])</f>
        <v>2</v>
      </c>
      <c r="Z104">
        <f>IF(Table1[[#This Row],[ATS]]&gt;0,Table1[[#This Row],[ATS streak (not real)]]-1,Table1[[#This Row],[ATS streak (not real)]]+1)</f>
        <v>1</v>
      </c>
      <c r="AA104" s="5">
        <f>Table1[[#This Row],[running ttl ppg]]^2.37/(Table1[[#This Row],[running ttl ppg]]^2.37+Table1[[#This Row],[running ttl ppga]]^2.37)</f>
        <v>0.72331243217550278</v>
      </c>
      <c r="AB104" s="5">
        <f>Table1[[#This Row],[pyth ratio]]+Table1[[#This Row],[win/loss ratio]]</f>
        <v>1.7233124321755029</v>
      </c>
    </row>
    <row r="105" spans="1:28" x14ac:dyDescent="0.25">
      <c r="A105" s="1">
        <v>2663</v>
      </c>
      <c r="B105" s="7">
        <f t="shared" si="6"/>
        <v>8</v>
      </c>
      <c r="C105" s="5">
        <v>2016</v>
      </c>
      <c r="D105" s="5">
        <v>9</v>
      </c>
      <c r="E105" t="s">
        <v>47</v>
      </c>
      <c r="F105" t="s">
        <v>48</v>
      </c>
      <c r="G105" s="5">
        <v>1</v>
      </c>
      <c r="H105">
        <v>31</v>
      </c>
      <c r="I105">
        <v>10</v>
      </c>
      <c r="J105">
        <v>21</v>
      </c>
      <c r="K105">
        <f>IF(Table1[[#This Row],[net]]&gt;0,1,0)</f>
        <v>1</v>
      </c>
      <c r="L105">
        <v>-13</v>
      </c>
      <c r="M105">
        <f>IF(Table1[[#This Row],[team]]=E104,SUM(Table1[[#This Row],[win/loss]],M104),Table1[[#This Row],[win/loss]])</f>
        <v>8</v>
      </c>
      <c r="N105">
        <f>IF(Table1[[#This Row],[team]]=E104,SUM(Table1[[#This Row],[win/loss]],M104),Table1[[#This Row],[win/loss]])/B105</f>
        <v>1</v>
      </c>
      <c r="O105">
        <f t="shared" si="5"/>
        <v>8</v>
      </c>
      <c r="P105">
        <f>IF(Table1[[#This Row],[difference]]&gt;0,SQRT(Table1[[#This Row],[difference]]),-SQRT(ABS(Table1[[#This Row],[difference]])))</f>
        <v>2.8284271247461903</v>
      </c>
      <c r="Q105">
        <f>IF(Table1[[#This Row],[line]]&gt;0,SQRT(Table1[[#This Row],[line]]),-SQRT(ABS(Table1[[#This Row],[line]])))</f>
        <v>-3.6055512754639891</v>
      </c>
      <c r="R105">
        <f>Table1[[#This Row],[difference]]-Table1[[#This Row],[sqrt(line)]]</f>
        <v>11.60555127546399</v>
      </c>
      <c r="S105">
        <f>IF(Table1[[#This Row],[difference]]&gt;0,1,-1)</f>
        <v>1</v>
      </c>
      <c r="T105">
        <f>IF(Table1[[#This Row],[team]]=E104,SUM(H105,T104),Table1[[#This Row],[ppg]])</f>
        <v>229</v>
      </c>
      <c r="U105">
        <f>IF(Table1[[#This Row],[team]]=E104,SUM(I105,U104),Table1[[#This Row],[ppga]])</f>
        <v>142</v>
      </c>
      <c r="V105">
        <f>IF(Table1[[#This Row],[team]]=E104,SUM(Table1[[#This Row],[difference]],V104),Table1[[#This Row],[difference]])</f>
        <v>61</v>
      </c>
      <c r="W105">
        <f>IF(Table1[[#This Row],[team]]=E104,SUM(Table1[[#This Row],[sqrt(dif)]],W104),Table1[[#This Row],[sqrt(dif)]])</f>
        <v>19.824961327334222</v>
      </c>
      <c r="X105">
        <f>IF(Table1[[#This Row],[team]]=E104,SUM(Table1[[#This Row],[f1]],X104),Table1[[#This Row],[f1]])</f>
        <v>71.129147522571472</v>
      </c>
      <c r="Y105">
        <f>IF(Table1[[#This Row],[ATS]]=S104,SUM(Table1[[#This Row],[ATS]],Y104),Table1[[#This Row],[ATS]])</f>
        <v>3</v>
      </c>
      <c r="Z105">
        <f>IF(Table1[[#This Row],[ATS]]&gt;0,Table1[[#This Row],[ATS streak (not real)]]-1,Table1[[#This Row],[ATS streak (not real)]]+1)</f>
        <v>2</v>
      </c>
      <c r="AA105" s="5">
        <f>Table1[[#This Row],[running ttl ppg]]^2.37/(Table1[[#This Row],[running ttl ppg]]^2.37+Table1[[#This Row],[running ttl ppga]]^2.37)</f>
        <v>0.75632043200100807</v>
      </c>
      <c r="AB105" s="5">
        <f>Table1[[#This Row],[pyth ratio]]+Table1[[#This Row],[win/loss ratio]]</f>
        <v>1.756320432001008</v>
      </c>
    </row>
    <row r="106" spans="1:28" x14ac:dyDescent="0.25">
      <c r="A106" s="1">
        <v>2664</v>
      </c>
      <c r="B106" s="7">
        <f t="shared" si="6"/>
        <v>9</v>
      </c>
      <c r="C106" s="5">
        <v>2016</v>
      </c>
      <c r="D106" s="5">
        <v>10</v>
      </c>
      <c r="E106" t="s">
        <v>47</v>
      </c>
      <c r="F106" t="s">
        <v>53</v>
      </c>
      <c r="G106" s="5">
        <v>1</v>
      </c>
      <c r="H106">
        <v>6</v>
      </c>
      <c r="I106">
        <v>10</v>
      </c>
      <c r="J106">
        <v>-4</v>
      </c>
      <c r="K106">
        <f>IF(Table1[[#This Row],[net]]&gt;0,1,0)</f>
        <v>0</v>
      </c>
      <c r="L106">
        <v>-10</v>
      </c>
      <c r="M106">
        <f>IF(Table1[[#This Row],[team]]=E105,SUM(Table1[[#This Row],[win/loss]],M105),Table1[[#This Row],[win/loss]])</f>
        <v>8</v>
      </c>
      <c r="N106">
        <f>IF(Table1[[#This Row],[team]]=E105,SUM(Table1[[#This Row],[win/loss]],M105),Table1[[#This Row],[win/loss]])/B106</f>
        <v>0.88888888888888884</v>
      </c>
      <c r="O106">
        <f t="shared" si="5"/>
        <v>-14</v>
      </c>
      <c r="P106">
        <f>IF(Table1[[#This Row],[difference]]&gt;0,SQRT(Table1[[#This Row],[difference]]),-SQRT(ABS(Table1[[#This Row],[difference]])))</f>
        <v>-3.7416573867739413</v>
      </c>
      <c r="Q106">
        <f>IF(Table1[[#This Row],[line]]&gt;0,SQRT(Table1[[#This Row],[line]]),-SQRT(ABS(Table1[[#This Row],[line]])))</f>
        <v>-3.1622776601683795</v>
      </c>
      <c r="R106">
        <f>Table1[[#This Row],[difference]]-Table1[[#This Row],[sqrt(line)]]</f>
        <v>-10.83772233983162</v>
      </c>
      <c r="S106">
        <f>IF(Table1[[#This Row],[difference]]&gt;0,1,-1)</f>
        <v>-1</v>
      </c>
      <c r="T106">
        <f>IF(Table1[[#This Row],[team]]=E105,SUM(H106,T105),Table1[[#This Row],[ppg]])</f>
        <v>235</v>
      </c>
      <c r="U106">
        <f>IF(Table1[[#This Row],[team]]=E105,SUM(I106,U105),Table1[[#This Row],[ppga]])</f>
        <v>152</v>
      </c>
      <c r="V106">
        <f>IF(Table1[[#This Row],[team]]=E105,SUM(Table1[[#This Row],[difference]],V105),Table1[[#This Row],[difference]])</f>
        <v>47</v>
      </c>
      <c r="W106">
        <f>IF(Table1[[#This Row],[team]]=E105,SUM(Table1[[#This Row],[sqrt(dif)]],W105),Table1[[#This Row],[sqrt(dif)]])</f>
        <v>16.083303940560281</v>
      </c>
      <c r="X106">
        <f>IF(Table1[[#This Row],[team]]=E105,SUM(Table1[[#This Row],[f1]],X105),Table1[[#This Row],[f1]])</f>
        <v>60.29142518273985</v>
      </c>
      <c r="Y106">
        <f>IF(Table1[[#This Row],[ATS]]=S105,SUM(Table1[[#This Row],[ATS]],Y105),Table1[[#This Row],[ATS]])</f>
        <v>-1</v>
      </c>
      <c r="Z106">
        <f>IF(Table1[[#This Row],[ATS]]&gt;0,Table1[[#This Row],[ATS streak (not real)]]-1,Table1[[#This Row],[ATS streak (not real)]]+1)</f>
        <v>0</v>
      </c>
      <c r="AA106" s="5">
        <f>Table1[[#This Row],[running ttl ppg]]^2.37/(Table1[[#This Row],[running ttl ppg]]^2.37+Table1[[#This Row],[running ttl ppga]]^2.37)</f>
        <v>0.73742368360809984</v>
      </c>
      <c r="AB106" s="5">
        <f>Table1[[#This Row],[pyth ratio]]+Table1[[#This Row],[win/loss ratio]]</f>
        <v>1.6263125724969887</v>
      </c>
    </row>
    <row r="107" spans="1:28" x14ac:dyDescent="0.25">
      <c r="A107" s="1">
        <v>2665</v>
      </c>
      <c r="B107" s="7">
        <f t="shared" si="6"/>
        <v>10</v>
      </c>
      <c r="C107" s="5">
        <v>2016</v>
      </c>
      <c r="D107" s="5">
        <v>11</v>
      </c>
      <c r="E107" t="s">
        <v>47</v>
      </c>
      <c r="F107" t="s">
        <v>41</v>
      </c>
      <c r="G107" s="5">
        <v>0</v>
      </c>
      <c r="H107">
        <v>31</v>
      </c>
      <c r="I107">
        <v>34</v>
      </c>
      <c r="J107">
        <v>-3</v>
      </c>
      <c r="K107">
        <f>IF(Table1[[#This Row],[net]]&gt;0,1,0)</f>
        <v>0</v>
      </c>
      <c r="L107">
        <v>4</v>
      </c>
      <c r="M107">
        <f>IF(Table1[[#This Row],[team]]=E106,SUM(Table1[[#This Row],[win/loss]],M106),Table1[[#This Row],[win/loss]])</f>
        <v>8</v>
      </c>
      <c r="N107">
        <f>IF(Table1[[#This Row],[team]]=E106,SUM(Table1[[#This Row],[win/loss]],M106),Table1[[#This Row],[win/loss]])/B107</f>
        <v>0.8</v>
      </c>
      <c r="O107">
        <f t="shared" si="5"/>
        <v>1</v>
      </c>
      <c r="P107">
        <f>IF(Table1[[#This Row],[difference]]&gt;0,SQRT(Table1[[#This Row],[difference]]),-SQRT(ABS(Table1[[#This Row],[difference]])))</f>
        <v>1</v>
      </c>
      <c r="Q107">
        <f>IF(Table1[[#This Row],[line]]&gt;0,SQRT(Table1[[#This Row],[line]]),-SQRT(ABS(Table1[[#This Row],[line]])))</f>
        <v>2</v>
      </c>
      <c r="R107">
        <f>Table1[[#This Row],[difference]]-Table1[[#This Row],[sqrt(line)]]</f>
        <v>-1</v>
      </c>
      <c r="S107">
        <f>IF(Table1[[#This Row],[difference]]&gt;0,1,-1)</f>
        <v>1</v>
      </c>
      <c r="T107">
        <f>IF(Table1[[#This Row],[team]]=E106,SUM(H107,T106),Table1[[#This Row],[ppg]])</f>
        <v>266</v>
      </c>
      <c r="U107">
        <f>IF(Table1[[#This Row],[team]]=E106,SUM(I107,U106),Table1[[#This Row],[ppga]])</f>
        <v>186</v>
      </c>
      <c r="V107">
        <f>IF(Table1[[#This Row],[team]]=E106,SUM(Table1[[#This Row],[difference]],V106),Table1[[#This Row],[difference]])</f>
        <v>48</v>
      </c>
      <c r="W107">
        <f>IF(Table1[[#This Row],[team]]=E106,SUM(Table1[[#This Row],[sqrt(dif)]],W106),Table1[[#This Row],[sqrt(dif)]])</f>
        <v>17.083303940560281</v>
      </c>
      <c r="X107">
        <f>IF(Table1[[#This Row],[team]]=E106,SUM(Table1[[#This Row],[f1]],X106),Table1[[#This Row],[f1]])</f>
        <v>59.29142518273985</v>
      </c>
      <c r="Y107">
        <f>IF(Table1[[#This Row],[ATS]]=S106,SUM(Table1[[#This Row],[ATS]],Y106),Table1[[#This Row],[ATS]])</f>
        <v>1</v>
      </c>
      <c r="Z107">
        <f>IF(Table1[[#This Row],[ATS]]&gt;0,Table1[[#This Row],[ATS streak (not real)]]-1,Table1[[#This Row],[ATS streak (not real)]]+1)</f>
        <v>0</v>
      </c>
      <c r="AA107" s="5">
        <f>Table1[[#This Row],[running ttl ppg]]^2.37/(Table1[[#This Row],[running ttl ppg]]^2.37+Table1[[#This Row],[running ttl ppga]]^2.37)</f>
        <v>0.70011942910340785</v>
      </c>
      <c r="AB107" s="5">
        <f>Table1[[#This Row],[pyth ratio]]+Table1[[#This Row],[win/loss ratio]]</f>
        <v>1.5001194291034079</v>
      </c>
    </row>
    <row r="108" spans="1:28" x14ac:dyDescent="0.25">
      <c r="A108" s="1">
        <v>2666</v>
      </c>
      <c r="B108" s="7">
        <f t="shared" si="6"/>
        <v>11</v>
      </c>
      <c r="C108" s="5">
        <v>2016</v>
      </c>
      <c r="D108" s="5">
        <v>12</v>
      </c>
      <c r="E108" t="s">
        <v>47</v>
      </c>
      <c r="F108" t="s">
        <v>58</v>
      </c>
      <c r="G108" s="5">
        <v>1</v>
      </c>
      <c r="H108">
        <v>31</v>
      </c>
      <c r="I108">
        <v>7</v>
      </c>
      <c r="J108">
        <v>24</v>
      </c>
      <c r="K108">
        <f>IF(Table1[[#This Row],[net]]&gt;0,1,0)</f>
        <v>1</v>
      </c>
      <c r="L108">
        <v>-9.5</v>
      </c>
      <c r="M108">
        <f>IF(Table1[[#This Row],[team]]=E107,SUM(Table1[[#This Row],[win/loss]],M107),Table1[[#This Row],[win/loss]])</f>
        <v>9</v>
      </c>
      <c r="N108">
        <f>IF(Table1[[#This Row],[team]]=E107,SUM(Table1[[#This Row],[win/loss]],M107),Table1[[#This Row],[win/loss]])/B108</f>
        <v>0.81818181818181823</v>
      </c>
      <c r="O108">
        <f t="shared" si="5"/>
        <v>14.5</v>
      </c>
      <c r="P108">
        <f>IF(Table1[[#This Row],[difference]]&gt;0,SQRT(Table1[[#This Row],[difference]]),-SQRT(ABS(Table1[[#This Row],[difference]])))</f>
        <v>3.8078865529319543</v>
      </c>
      <c r="Q108">
        <f>IF(Table1[[#This Row],[line]]&gt;0,SQRT(Table1[[#This Row],[line]]),-SQRT(ABS(Table1[[#This Row],[line]])))</f>
        <v>-3.082207001484488</v>
      </c>
      <c r="R108">
        <f>Table1[[#This Row],[difference]]-Table1[[#This Row],[sqrt(line)]]</f>
        <v>17.582207001484488</v>
      </c>
      <c r="S108">
        <f>IF(Table1[[#This Row],[difference]]&gt;0,1,-1)</f>
        <v>1</v>
      </c>
      <c r="T108">
        <f>IF(Table1[[#This Row],[team]]=E107,SUM(H108,T107),Table1[[#This Row],[ppg]])</f>
        <v>297</v>
      </c>
      <c r="U108">
        <f>IF(Table1[[#This Row],[team]]=E107,SUM(I108,U107),Table1[[#This Row],[ppga]])</f>
        <v>193</v>
      </c>
      <c r="V108">
        <f>IF(Table1[[#This Row],[team]]=E107,SUM(Table1[[#This Row],[difference]],V107),Table1[[#This Row],[difference]])</f>
        <v>62.5</v>
      </c>
      <c r="W108">
        <f>IF(Table1[[#This Row],[team]]=E107,SUM(Table1[[#This Row],[sqrt(dif)]],W107),Table1[[#This Row],[sqrt(dif)]])</f>
        <v>20.891190493492235</v>
      </c>
      <c r="X108">
        <f>IF(Table1[[#This Row],[team]]=E107,SUM(Table1[[#This Row],[f1]],X107),Table1[[#This Row],[f1]])</f>
        <v>76.873632184224334</v>
      </c>
      <c r="Y108">
        <f>IF(Table1[[#This Row],[ATS]]=S107,SUM(Table1[[#This Row],[ATS]],Y107),Table1[[#This Row],[ATS]])</f>
        <v>2</v>
      </c>
      <c r="Z108">
        <f>IF(Table1[[#This Row],[ATS]]&gt;0,Table1[[#This Row],[ATS streak (not real)]]-1,Table1[[#This Row],[ATS streak (not real)]]+1)</f>
        <v>1</v>
      </c>
      <c r="AA108" s="5">
        <f>Table1[[#This Row],[running ttl ppg]]^2.37/(Table1[[#This Row],[running ttl ppg]]^2.37+Table1[[#This Row],[running ttl ppga]]^2.37)</f>
        <v>0.73527819094623459</v>
      </c>
      <c r="AB108" s="5">
        <f>Table1[[#This Row],[pyth ratio]]+Table1[[#This Row],[win/loss ratio]]</f>
        <v>1.5534600091280528</v>
      </c>
    </row>
    <row r="109" spans="1:28" x14ac:dyDescent="0.25">
      <c r="A109" s="1">
        <v>2667</v>
      </c>
      <c r="B109" s="7">
        <f t="shared" si="6"/>
        <v>12</v>
      </c>
      <c r="C109" s="5">
        <v>2016</v>
      </c>
      <c r="D109" s="5">
        <v>13</v>
      </c>
      <c r="E109" t="s">
        <v>47</v>
      </c>
      <c r="F109" t="s">
        <v>48</v>
      </c>
      <c r="G109" s="5">
        <v>0</v>
      </c>
      <c r="H109">
        <v>37</v>
      </c>
      <c r="I109">
        <v>3</v>
      </c>
      <c r="J109">
        <v>34</v>
      </c>
      <c r="K109">
        <f>IF(Table1[[#This Row],[net]]&gt;0,1,0)</f>
        <v>1</v>
      </c>
      <c r="L109">
        <v>-7.5</v>
      </c>
      <c r="M109">
        <f>IF(Table1[[#This Row],[team]]=E108,SUM(Table1[[#This Row],[win/loss]],M108),Table1[[#This Row],[win/loss]])</f>
        <v>10</v>
      </c>
      <c r="N109">
        <f>IF(Table1[[#This Row],[team]]=E108,SUM(Table1[[#This Row],[win/loss]],M108),Table1[[#This Row],[win/loss]])/B109</f>
        <v>0.83333333333333337</v>
      </c>
      <c r="O109">
        <f t="shared" si="5"/>
        <v>26.5</v>
      </c>
      <c r="P109">
        <f>IF(Table1[[#This Row],[difference]]&gt;0,SQRT(Table1[[#This Row],[difference]]),-SQRT(ABS(Table1[[#This Row],[difference]])))</f>
        <v>5.1478150704935004</v>
      </c>
      <c r="Q109">
        <f>IF(Table1[[#This Row],[line]]&gt;0,SQRT(Table1[[#This Row],[line]]),-SQRT(ABS(Table1[[#This Row],[line]])))</f>
        <v>-2.7386127875258306</v>
      </c>
      <c r="R109">
        <f>Table1[[#This Row],[difference]]-Table1[[#This Row],[sqrt(line)]]</f>
        <v>29.238612787525831</v>
      </c>
      <c r="S109">
        <f>IF(Table1[[#This Row],[difference]]&gt;0,1,-1)</f>
        <v>1</v>
      </c>
      <c r="T109">
        <f>IF(Table1[[#This Row],[team]]=E108,SUM(H109,T108),Table1[[#This Row],[ppg]])</f>
        <v>334</v>
      </c>
      <c r="U109">
        <f>IF(Table1[[#This Row],[team]]=E108,SUM(I109,U108),Table1[[#This Row],[ppga]])</f>
        <v>196</v>
      </c>
      <c r="V109">
        <f>IF(Table1[[#This Row],[team]]=E108,SUM(Table1[[#This Row],[difference]],V108),Table1[[#This Row],[difference]])</f>
        <v>89</v>
      </c>
      <c r="W109">
        <f>IF(Table1[[#This Row],[team]]=E108,SUM(Table1[[#This Row],[sqrt(dif)]],W108),Table1[[#This Row],[sqrt(dif)]])</f>
        <v>26.039005563985736</v>
      </c>
      <c r="X109">
        <f>IF(Table1[[#This Row],[team]]=E108,SUM(Table1[[#This Row],[f1]],X108),Table1[[#This Row],[f1]])</f>
        <v>106.11224497175016</v>
      </c>
      <c r="Y109">
        <f>IF(Table1[[#This Row],[ATS]]=S108,SUM(Table1[[#This Row],[ATS]],Y108),Table1[[#This Row],[ATS]])</f>
        <v>3</v>
      </c>
      <c r="Z109">
        <f>IF(Table1[[#This Row],[ATS]]&gt;0,Table1[[#This Row],[ATS streak (not real)]]-1,Table1[[#This Row],[ATS streak (not real)]]+1)</f>
        <v>2</v>
      </c>
      <c r="AA109" s="5">
        <f>Table1[[#This Row],[running ttl ppg]]^2.37/(Table1[[#This Row],[running ttl ppg]]^2.37+Table1[[#This Row],[running ttl ppga]]^2.37)</f>
        <v>0.77958892070624364</v>
      </c>
      <c r="AB109" s="5">
        <f>Table1[[#This Row],[pyth ratio]]+Table1[[#This Row],[win/loss ratio]]</f>
        <v>1.6129222540395771</v>
      </c>
    </row>
    <row r="110" spans="1:28" x14ac:dyDescent="0.25">
      <c r="A110" s="1">
        <v>2668</v>
      </c>
      <c r="B110" s="7">
        <f t="shared" si="6"/>
        <v>13</v>
      </c>
      <c r="C110" s="5">
        <v>2016</v>
      </c>
      <c r="D110" s="5">
        <v>14</v>
      </c>
      <c r="E110" t="s">
        <v>47</v>
      </c>
      <c r="F110" t="s">
        <v>67</v>
      </c>
      <c r="G110" s="5">
        <v>1</v>
      </c>
      <c r="H110">
        <v>20</v>
      </c>
      <c r="I110">
        <v>33</v>
      </c>
      <c r="J110">
        <v>-13</v>
      </c>
      <c r="K110">
        <f>IF(Table1[[#This Row],[net]]&gt;0,1,0)</f>
        <v>0</v>
      </c>
      <c r="L110">
        <v>-1</v>
      </c>
      <c r="M110">
        <f>IF(Table1[[#This Row],[team]]=E109,SUM(Table1[[#This Row],[win/loss]],M109),Table1[[#This Row],[win/loss]])</f>
        <v>10</v>
      </c>
      <c r="N110">
        <f>IF(Table1[[#This Row],[team]]=E109,SUM(Table1[[#This Row],[win/loss]],M109),Table1[[#This Row],[win/loss]])/B110</f>
        <v>0.76923076923076927</v>
      </c>
      <c r="O110">
        <f t="shared" si="5"/>
        <v>-14</v>
      </c>
      <c r="P110">
        <f>IF(Table1[[#This Row],[difference]]&gt;0,SQRT(Table1[[#This Row],[difference]]),-SQRT(ABS(Table1[[#This Row],[difference]])))</f>
        <v>-3.7416573867739413</v>
      </c>
      <c r="Q110">
        <f>IF(Table1[[#This Row],[line]]&gt;0,SQRT(Table1[[#This Row],[line]]),-SQRT(ABS(Table1[[#This Row],[line]])))</f>
        <v>-1</v>
      </c>
      <c r="R110">
        <f>Table1[[#This Row],[difference]]-Table1[[#This Row],[sqrt(line)]]</f>
        <v>-13</v>
      </c>
      <c r="S110">
        <f>IF(Table1[[#This Row],[difference]]&gt;0,1,-1)</f>
        <v>-1</v>
      </c>
      <c r="T110">
        <f>IF(Table1[[#This Row],[team]]=E109,SUM(H110,T109),Table1[[#This Row],[ppg]])</f>
        <v>354</v>
      </c>
      <c r="U110">
        <f>IF(Table1[[#This Row],[team]]=E109,SUM(I110,U109),Table1[[#This Row],[ppga]])</f>
        <v>229</v>
      </c>
      <c r="V110">
        <f>IF(Table1[[#This Row],[team]]=E109,SUM(Table1[[#This Row],[difference]],V109),Table1[[#This Row],[difference]])</f>
        <v>75</v>
      </c>
      <c r="W110">
        <f>IF(Table1[[#This Row],[team]]=E109,SUM(Table1[[#This Row],[sqrt(dif)]],W109),Table1[[#This Row],[sqrt(dif)]])</f>
        <v>22.297348177211795</v>
      </c>
      <c r="X110">
        <f>IF(Table1[[#This Row],[team]]=E109,SUM(Table1[[#This Row],[f1]],X109),Table1[[#This Row],[f1]])</f>
        <v>93.112244971750158</v>
      </c>
      <c r="Y110">
        <f>IF(Table1[[#This Row],[ATS]]=S109,SUM(Table1[[#This Row],[ATS]],Y109),Table1[[#This Row],[ATS]])</f>
        <v>-1</v>
      </c>
      <c r="Z110">
        <f>IF(Table1[[#This Row],[ATS]]&gt;0,Table1[[#This Row],[ATS streak (not real)]]-1,Table1[[#This Row],[ATS streak (not real)]]+1)</f>
        <v>0</v>
      </c>
      <c r="AA110" s="5">
        <f>Table1[[#This Row],[running ttl ppg]]^2.37/(Table1[[#This Row],[running ttl ppg]]^2.37+Table1[[#This Row],[running ttl ppga]]^2.37)</f>
        <v>0.73736398341877496</v>
      </c>
      <c r="AB110" s="5">
        <f>Table1[[#This Row],[pyth ratio]]+Table1[[#This Row],[win/loss ratio]]</f>
        <v>1.5065947526495442</v>
      </c>
    </row>
    <row r="111" spans="1:28" x14ac:dyDescent="0.25">
      <c r="A111" s="1">
        <v>2669</v>
      </c>
      <c r="B111" s="7">
        <f t="shared" si="6"/>
        <v>14</v>
      </c>
      <c r="C111" s="5">
        <v>2016</v>
      </c>
      <c r="D111" s="5">
        <v>15</v>
      </c>
      <c r="E111" t="s">
        <v>47</v>
      </c>
      <c r="F111" t="s">
        <v>68</v>
      </c>
      <c r="G111" s="5">
        <v>0</v>
      </c>
      <c r="H111">
        <v>24</v>
      </c>
      <c r="I111">
        <v>14</v>
      </c>
      <c r="J111">
        <v>10</v>
      </c>
      <c r="K111">
        <f>IF(Table1[[#This Row],[net]]&gt;0,1,0)</f>
        <v>1</v>
      </c>
      <c r="L111">
        <v>-7</v>
      </c>
      <c r="M111">
        <f>IF(Table1[[#This Row],[team]]=E110,SUM(Table1[[#This Row],[win/loss]],M110),Table1[[#This Row],[win/loss]])</f>
        <v>11</v>
      </c>
      <c r="N111">
        <f>IF(Table1[[#This Row],[team]]=E110,SUM(Table1[[#This Row],[win/loss]],M110),Table1[[#This Row],[win/loss]])/B111</f>
        <v>0.7857142857142857</v>
      </c>
      <c r="O111">
        <f t="shared" si="5"/>
        <v>3</v>
      </c>
      <c r="P111">
        <f>IF(Table1[[#This Row],[difference]]&gt;0,SQRT(Table1[[#This Row],[difference]]),-SQRT(ABS(Table1[[#This Row],[difference]])))</f>
        <v>1.7320508075688772</v>
      </c>
      <c r="Q111">
        <f>IF(Table1[[#This Row],[line]]&gt;0,SQRT(Table1[[#This Row],[line]]),-SQRT(ABS(Table1[[#This Row],[line]])))</f>
        <v>-2.6457513110645907</v>
      </c>
      <c r="R111">
        <f>Table1[[#This Row],[difference]]-Table1[[#This Row],[sqrt(line)]]</f>
        <v>5.6457513110645907</v>
      </c>
      <c r="S111">
        <f>IF(Table1[[#This Row],[difference]]&gt;0,1,-1)</f>
        <v>1</v>
      </c>
      <c r="T111">
        <f>IF(Table1[[#This Row],[team]]=E110,SUM(H111,T110),Table1[[#This Row],[ppg]])</f>
        <v>378</v>
      </c>
      <c r="U111">
        <f>IF(Table1[[#This Row],[team]]=E110,SUM(I111,U110),Table1[[#This Row],[ppga]])</f>
        <v>243</v>
      </c>
      <c r="V111">
        <f>IF(Table1[[#This Row],[team]]=E110,SUM(Table1[[#This Row],[difference]],V110),Table1[[#This Row],[difference]])</f>
        <v>78</v>
      </c>
      <c r="W111">
        <f>IF(Table1[[#This Row],[team]]=E110,SUM(Table1[[#This Row],[sqrt(dif)]],W110),Table1[[#This Row],[sqrt(dif)]])</f>
        <v>24.029398984780673</v>
      </c>
      <c r="X111">
        <f>IF(Table1[[#This Row],[team]]=E110,SUM(Table1[[#This Row],[f1]],X110),Table1[[#This Row],[f1]])</f>
        <v>98.757996282814744</v>
      </c>
      <c r="Y111">
        <f>IF(Table1[[#This Row],[ATS]]=S110,SUM(Table1[[#This Row],[ATS]],Y110),Table1[[#This Row],[ATS]])</f>
        <v>1</v>
      </c>
      <c r="Z111">
        <f>IF(Table1[[#This Row],[ATS]]&gt;0,Table1[[#This Row],[ATS streak (not real)]]-1,Table1[[#This Row],[ATS streak (not real)]]+1)</f>
        <v>0</v>
      </c>
      <c r="AA111" s="5">
        <f>Table1[[#This Row],[running ttl ppg]]^2.37/(Table1[[#This Row],[running ttl ppg]]^2.37+Table1[[#This Row],[running ttl ppga]]^2.37)</f>
        <v>0.74022601926195331</v>
      </c>
      <c r="AB111" s="5">
        <f>Table1[[#This Row],[pyth ratio]]+Table1[[#This Row],[win/loss ratio]]</f>
        <v>1.525940304976239</v>
      </c>
    </row>
    <row r="112" spans="1:28" x14ac:dyDescent="0.25">
      <c r="A112" s="1">
        <v>2670</v>
      </c>
      <c r="B112" s="7">
        <f t="shared" si="6"/>
        <v>15</v>
      </c>
      <c r="C112" s="5">
        <v>2016</v>
      </c>
      <c r="D112" s="5">
        <v>16</v>
      </c>
      <c r="E112" t="s">
        <v>47</v>
      </c>
      <c r="F112" t="s">
        <v>50</v>
      </c>
      <c r="G112" s="5">
        <v>0</v>
      </c>
      <c r="H112">
        <v>17</v>
      </c>
      <c r="I112">
        <v>20</v>
      </c>
      <c r="J112">
        <v>-3</v>
      </c>
      <c r="K112">
        <f>IF(Table1[[#This Row],[net]]&gt;0,1,0)</f>
        <v>0</v>
      </c>
      <c r="L112">
        <v>4</v>
      </c>
      <c r="M112">
        <f>IF(Table1[[#This Row],[team]]=E111,SUM(Table1[[#This Row],[win/loss]],M111),Table1[[#This Row],[win/loss]])</f>
        <v>11</v>
      </c>
      <c r="N112">
        <f>IF(Table1[[#This Row],[team]]=E111,SUM(Table1[[#This Row],[win/loss]],M111),Table1[[#This Row],[win/loss]])/B112</f>
        <v>0.73333333333333328</v>
      </c>
      <c r="O112">
        <f t="shared" si="5"/>
        <v>1</v>
      </c>
      <c r="P112">
        <f>IF(Table1[[#This Row],[difference]]&gt;0,SQRT(Table1[[#This Row],[difference]]),-SQRT(ABS(Table1[[#This Row],[difference]])))</f>
        <v>1</v>
      </c>
      <c r="Q112">
        <f>IF(Table1[[#This Row],[line]]&gt;0,SQRT(Table1[[#This Row],[line]]),-SQRT(ABS(Table1[[#This Row],[line]])))</f>
        <v>2</v>
      </c>
      <c r="R112">
        <f>Table1[[#This Row],[difference]]-Table1[[#This Row],[sqrt(line)]]</f>
        <v>-1</v>
      </c>
      <c r="S112">
        <f>IF(Table1[[#This Row],[difference]]&gt;0,1,-1)</f>
        <v>1</v>
      </c>
      <c r="T112">
        <f>IF(Table1[[#This Row],[team]]=E111,SUM(H112,T111),Table1[[#This Row],[ppg]])</f>
        <v>395</v>
      </c>
      <c r="U112">
        <f>IF(Table1[[#This Row],[team]]=E111,SUM(I112,U111),Table1[[#This Row],[ppga]])</f>
        <v>263</v>
      </c>
      <c r="V112">
        <f>IF(Table1[[#This Row],[team]]=E111,SUM(Table1[[#This Row],[difference]],V111),Table1[[#This Row],[difference]])</f>
        <v>79</v>
      </c>
      <c r="W112">
        <f>IF(Table1[[#This Row],[team]]=E111,SUM(Table1[[#This Row],[sqrt(dif)]],W111),Table1[[#This Row],[sqrt(dif)]])</f>
        <v>25.029398984780673</v>
      </c>
      <c r="X112">
        <f>IF(Table1[[#This Row],[team]]=E111,SUM(Table1[[#This Row],[f1]],X111),Table1[[#This Row],[f1]])</f>
        <v>97.757996282814744</v>
      </c>
      <c r="Y112">
        <f>IF(Table1[[#This Row],[ATS]]=S111,SUM(Table1[[#This Row],[ATS]],Y111),Table1[[#This Row],[ATS]])</f>
        <v>2</v>
      </c>
      <c r="Z112">
        <f>IF(Table1[[#This Row],[ATS]]&gt;0,Table1[[#This Row],[ATS streak (not real)]]-1,Table1[[#This Row],[ATS streak (not real)]]+1)</f>
        <v>1</v>
      </c>
      <c r="AA112" s="5">
        <f>Table1[[#This Row],[running ttl ppg]]^2.37/(Table1[[#This Row],[running ttl ppg]]^2.37+Table1[[#This Row],[running ttl ppga]]^2.37)</f>
        <v>0.72391280424874327</v>
      </c>
      <c r="AB112" s="5">
        <f>Table1[[#This Row],[pyth ratio]]+Table1[[#This Row],[win/loss ratio]]</f>
        <v>1.4572461375820764</v>
      </c>
    </row>
    <row r="113" spans="1:28" x14ac:dyDescent="0.25">
      <c r="A113" s="1">
        <v>2671</v>
      </c>
      <c r="B113" s="7">
        <f t="shared" si="6"/>
        <v>16</v>
      </c>
      <c r="C113" s="5">
        <v>2016</v>
      </c>
      <c r="D113" s="5">
        <v>17</v>
      </c>
      <c r="E113" t="s">
        <v>47</v>
      </c>
      <c r="F113" t="s">
        <v>43</v>
      </c>
      <c r="G113" s="5">
        <v>1</v>
      </c>
      <c r="H113">
        <v>24</v>
      </c>
      <c r="I113">
        <v>16</v>
      </c>
      <c r="J113">
        <v>8</v>
      </c>
      <c r="K113">
        <f>IF(Table1[[#This Row],[net]]&gt;0,1,0)</f>
        <v>1</v>
      </c>
      <c r="L113">
        <v>-9.5</v>
      </c>
      <c r="M113">
        <f>IF(Table1[[#This Row],[team]]=E112,SUM(Table1[[#This Row],[win/loss]],M112),Table1[[#This Row],[win/loss]])</f>
        <v>12</v>
      </c>
      <c r="N113">
        <f>IF(Table1[[#This Row],[team]]=E112,SUM(Table1[[#This Row],[win/loss]],M112),Table1[[#This Row],[win/loss]])/B113</f>
        <v>0.75</v>
      </c>
      <c r="O113">
        <f t="shared" si="5"/>
        <v>-1.5</v>
      </c>
      <c r="P113">
        <f>IF(Table1[[#This Row],[difference]]&gt;0,SQRT(Table1[[#This Row],[difference]]),-SQRT(ABS(Table1[[#This Row],[difference]])))</f>
        <v>-1.2247448713915889</v>
      </c>
      <c r="Q113">
        <f>IF(Table1[[#This Row],[line]]&gt;0,SQRT(Table1[[#This Row],[line]]),-SQRT(ABS(Table1[[#This Row],[line]])))</f>
        <v>-3.082207001484488</v>
      </c>
      <c r="R113">
        <f>Table1[[#This Row],[difference]]-Table1[[#This Row],[sqrt(line)]]</f>
        <v>1.582207001484488</v>
      </c>
      <c r="S113">
        <f>IF(Table1[[#This Row],[difference]]&gt;0,1,-1)</f>
        <v>-1</v>
      </c>
      <c r="T113">
        <f>IF(Table1[[#This Row],[team]]=E112,SUM(H113,T112),Table1[[#This Row],[ppg]])</f>
        <v>419</v>
      </c>
      <c r="U113">
        <f>IF(Table1[[#This Row],[team]]=E112,SUM(I113,U112),Table1[[#This Row],[ppga]])</f>
        <v>279</v>
      </c>
      <c r="V113">
        <f>IF(Table1[[#This Row],[team]]=E112,SUM(Table1[[#This Row],[difference]],V112),Table1[[#This Row],[difference]])</f>
        <v>77.5</v>
      </c>
      <c r="W113">
        <f>IF(Table1[[#This Row],[team]]=E112,SUM(Table1[[#This Row],[sqrt(dif)]],W112),Table1[[#This Row],[sqrt(dif)]])</f>
        <v>23.804654113389084</v>
      </c>
      <c r="X113">
        <f>IF(Table1[[#This Row],[team]]=E112,SUM(Table1[[#This Row],[f1]],X112),Table1[[#This Row],[f1]])</f>
        <v>99.340203284299236</v>
      </c>
      <c r="Y113">
        <f>IF(Table1[[#This Row],[ATS]]=S112,SUM(Table1[[#This Row],[ATS]],Y112),Table1[[#This Row],[ATS]])</f>
        <v>-1</v>
      </c>
      <c r="Z113">
        <f>IF(Table1[[#This Row],[ATS]]&gt;0,Table1[[#This Row],[ATS streak (not real)]]-1,Table1[[#This Row],[ATS streak (not real)]]+1)</f>
        <v>0</v>
      </c>
      <c r="AA113" s="5">
        <f>Table1[[#This Row],[running ttl ppg]]^2.37/(Table1[[#This Row],[running ttl ppg]]^2.37+Table1[[#This Row],[running ttl ppga]]^2.37)</f>
        <v>0.72387841663407038</v>
      </c>
      <c r="AB113" s="5">
        <f>Table1[[#This Row],[pyth ratio]]+Table1[[#This Row],[win/loss ratio]]</f>
        <v>1.4738784166340704</v>
      </c>
    </row>
    <row r="114" spans="1:28" x14ac:dyDescent="0.25">
      <c r="A114" s="1">
        <v>2672</v>
      </c>
      <c r="B114" s="7">
        <f t="shared" si="6"/>
        <v>1</v>
      </c>
      <c r="C114" s="5">
        <v>2016</v>
      </c>
      <c r="D114" s="5">
        <v>1</v>
      </c>
      <c r="E114" t="s">
        <v>48</v>
      </c>
      <c r="F114" t="s">
        <v>62</v>
      </c>
      <c r="G114" s="5">
        <v>0</v>
      </c>
      <c r="H114">
        <v>10</v>
      </c>
      <c r="I114">
        <v>31</v>
      </c>
      <c r="J114">
        <v>-21</v>
      </c>
      <c r="K114">
        <f>IF(Table1[[#This Row],[net]]&gt;0,1,0)</f>
        <v>0</v>
      </c>
      <c r="L114">
        <v>3.5</v>
      </c>
      <c r="M114">
        <f>IF(Table1[[#This Row],[team]]=E113,SUM(Table1[[#This Row],[win/loss]],M113),Table1[[#This Row],[win/loss]])</f>
        <v>0</v>
      </c>
      <c r="N114">
        <f>IF(Table1[[#This Row],[team]]=E113,SUM(Table1[[#This Row],[win/loss]],M113),Table1[[#This Row],[win/loss]])/B114</f>
        <v>0</v>
      </c>
      <c r="O114">
        <f t="shared" si="5"/>
        <v>-17.5</v>
      </c>
      <c r="P114">
        <f>IF(Table1[[#This Row],[difference]]&gt;0,SQRT(Table1[[#This Row],[difference]]),-SQRT(ABS(Table1[[#This Row],[difference]])))</f>
        <v>-4.1833001326703778</v>
      </c>
      <c r="Q114">
        <f>IF(Table1[[#This Row],[line]]&gt;0,SQRT(Table1[[#This Row],[line]]),-SQRT(ABS(Table1[[#This Row],[line]])))</f>
        <v>1.8708286933869707</v>
      </c>
      <c r="R114">
        <f>Table1[[#This Row],[difference]]-Table1[[#This Row],[sqrt(line)]]</f>
        <v>-19.370828693386972</v>
      </c>
      <c r="S114">
        <f>IF(Table1[[#This Row],[difference]]&gt;0,1,-1)</f>
        <v>-1</v>
      </c>
      <c r="T114">
        <f>IF(Table1[[#This Row],[team]]=E113,SUM(H114,T113),Table1[[#This Row],[ppg]])</f>
        <v>10</v>
      </c>
      <c r="U114">
        <f>IF(Table1[[#This Row],[team]]=E113,SUM(I114,U113),Table1[[#This Row],[ppga]])</f>
        <v>31</v>
      </c>
      <c r="V114">
        <f>IF(Table1[[#This Row],[team]]=E113,SUM(Table1[[#This Row],[difference]],V113),Table1[[#This Row],[difference]])</f>
        <v>-17.5</v>
      </c>
      <c r="W114">
        <f>IF(Table1[[#This Row],[team]]=E113,SUM(Table1[[#This Row],[sqrt(dif)]],W113),Table1[[#This Row],[sqrt(dif)]])</f>
        <v>-4.1833001326703778</v>
      </c>
      <c r="X114">
        <f>IF(Table1[[#This Row],[team]]=E113,SUM(Table1[[#This Row],[f1]],X113),Table1[[#This Row],[f1]])</f>
        <v>-19.370828693386972</v>
      </c>
      <c r="Y114">
        <f>IF(Table1[[#This Row],[ATS]]=S113,SUM(Table1[[#This Row],[ATS]],Y113),Table1[[#This Row],[ATS]])</f>
        <v>-2</v>
      </c>
      <c r="Z114">
        <f>IF(Table1[[#This Row],[ATS]]&gt;0,Table1[[#This Row],[ATS streak (not real)]]-1,Table1[[#This Row],[ATS streak (not real)]]+1)</f>
        <v>-1</v>
      </c>
      <c r="AA114" s="5">
        <f>Table1[[#This Row],[running ttl ppg]]^2.37/(Table1[[#This Row],[running ttl ppg]]^2.37+Table1[[#This Row],[running ttl ppga]]^2.37)</f>
        <v>6.4078482425605529E-2</v>
      </c>
      <c r="AB114" s="5">
        <f>Table1[[#This Row],[pyth ratio]]+Table1[[#This Row],[win/loss ratio]]</f>
        <v>6.4078482425605529E-2</v>
      </c>
    </row>
    <row r="115" spans="1:28" x14ac:dyDescent="0.25">
      <c r="A115" s="1">
        <v>2673</v>
      </c>
      <c r="B115" s="7">
        <f t="shared" si="6"/>
        <v>2</v>
      </c>
      <c r="C115" s="5">
        <v>2016</v>
      </c>
      <c r="D115" s="5">
        <v>2</v>
      </c>
      <c r="E115" t="s">
        <v>48</v>
      </c>
      <c r="F115" t="s">
        <v>71</v>
      </c>
      <c r="G115" s="5">
        <v>1</v>
      </c>
      <c r="H115">
        <v>28</v>
      </c>
      <c r="I115">
        <v>14</v>
      </c>
      <c r="J115">
        <v>14</v>
      </c>
      <c r="K115">
        <f>IF(Table1[[#This Row],[net]]&gt;0,1,0)</f>
        <v>1</v>
      </c>
      <c r="L115">
        <v>0</v>
      </c>
      <c r="M115">
        <f>IF(Table1[[#This Row],[team]]=E114,SUM(Table1[[#This Row],[win/loss]],M114),Table1[[#This Row],[win/loss]])</f>
        <v>1</v>
      </c>
      <c r="N115">
        <f>IF(Table1[[#This Row],[team]]=E114,SUM(Table1[[#This Row],[win/loss]],M114),Table1[[#This Row],[win/loss]])/B115</f>
        <v>0.5</v>
      </c>
      <c r="O115">
        <f t="shared" si="5"/>
        <v>14</v>
      </c>
      <c r="P115">
        <f>IF(Table1[[#This Row],[difference]]&gt;0,SQRT(Table1[[#This Row],[difference]]),-SQRT(ABS(Table1[[#This Row],[difference]])))</f>
        <v>3.7416573867739413</v>
      </c>
      <c r="Q115">
        <f>IF(Table1[[#This Row],[line]]&gt;0,SQRT(Table1[[#This Row],[line]]),-SQRT(ABS(Table1[[#This Row],[line]])))</f>
        <v>0</v>
      </c>
      <c r="R115">
        <f>Table1[[#This Row],[difference]]-Table1[[#This Row],[sqrt(line)]]</f>
        <v>14</v>
      </c>
      <c r="S115">
        <f>IF(Table1[[#This Row],[difference]]&gt;0,1,-1)</f>
        <v>1</v>
      </c>
      <c r="T115">
        <f>IF(Table1[[#This Row],[team]]=E114,SUM(H115,T114),Table1[[#This Row],[ppg]])</f>
        <v>38</v>
      </c>
      <c r="U115">
        <f>IF(Table1[[#This Row],[team]]=E114,SUM(I115,U114),Table1[[#This Row],[ppga]])</f>
        <v>45</v>
      </c>
      <c r="V115">
        <f>IF(Table1[[#This Row],[team]]=E114,SUM(Table1[[#This Row],[difference]],V114),Table1[[#This Row],[difference]])</f>
        <v>-3.5</v>
      </c>
      <c r="W115">
        <f>IF(Table1[[#This Row],[team]]=E114,SUM(Table1[[#This Row],[sqrt(dif)]],W114),Table1[[#This Row],[sqrt(dif)]])</f>
        <v>-0.44164274589643648</v>
      </c>
      <c r="X115">
        <f>IF(Table1[[#This Row],[team]]=E114,SUM(Table1[[#This Row],[f1]],X114),Table1[[#This Row],[f1]])</f>
        <v>-5.3708286933869722</v>
      </c>
      <c r="Y115">
        <f>IF(Table1[[#This Row],[ATS]]=S114,SUM(Table1[[#This Row],[ATS]],Y114),Table1[[#This Row],[ATS]])</f>
        <v>1</v>
      </c>
      <c r="Z115">
        <f>IF(Table1[[#This Row],[ATS]]&gt;0,Table1[[#This Row],[ATS streak (not real)]]-1,Table1[[#This Row],[ATS streak (not real)]]+1)</f>
        <v>0</v>
      </c>
      <c r="AA115" s="5">
        <f>Table1[[#This Row],[running ttl ppg]]^2.37/(Table1[[#This Row],[running ttl ppg]]^2.37+Table1[[#This Row],[running ttl ppga]]^2.37)</f>
        <v>0.40114154998318324</v>
      </c>
      <c r="AB115" s="5">
        <f>Table1[[#This Row],[pyth ratio]]+Table1[[#This Row],[win/loss ratio]]</f>
        <v>0.90114154998318319</v>
      </c>
    </row>
    <row r="116" spans="1:28" x14ac:dyDescent="0.25">
      <c r="A116" s="1">
        <v>2674</v>
      </c>
      <c r="B116" s="7">
        <f t="shared" si="6"/>
        <v>3</v>
      </c>
      <c r="C116" s="5">
        <v>2016</v>
      </c>
      <c r="D116" s="5">
        <v>3</v>
      </c>
      <c r="E116" t="s">
        <v>48</v>
      </c>
      <c r="F116" t="s">
        <v>65</v>
      </c>
      <c r="G116" s="5">
        <v>1</v>
      </c>
      <c r="H116">
        <v>20</v>
      </c>
      <c r="I116">
        <v>27</v>
      </c>
      <c r="J116">
        <v>-7</v>
      </c>
      <c r="K116">
        <f>IF(Table1[[#This Row],[net]]&gt;0,1,0)</f>
        <v>0</v>
      </c>
      <c r="L116">
        <v>-3.5</v>
      </c>
      <c r="M116">
        <f>IF(Table1[[#This Row],[team]]=E115,SUM(Table1[[#This Row],[win/loss]],M115),Table1[[#This Row],[win/loss]])</f>
        <v>1</v>
      </c>
      <c r="N116">
        <f>IF(Table1[[#This Row],[team]]=E115,SUM(Table1[[#This Row],[win/loss]],M115),Table1[[#This Row],[win/loss]])/B116</f>
        <v>0.33333333333333331</v>
      </c>
      <c r="O116">
        <f t="shared" si="5"/>
        <v>-10.5</v>
      </c>
      <c r="P116">
        <f>IF(Table1[[#This Row],[difference]]&gt;0,SQRT(Table1[[#This Row],[difference]]),-SQRT(ABS(Table1[[#This Row],[difference]])))</f>
        <v>-3.2403703492039302</v>
      </c>
      <c r="Q116">
        <f>IF(Table1[[#This Row],[line]]&gt;0,SQRT(Table1[[#This Row],[line]]),-SQRT(ABS(Table1[[#This Row],[line]])))</f>
        <v>-1.8708286933869707</v>
      </c>
      <c r="R116">
        <f>Table1[[#This Row],[difference]]-Table1[[#This Row],[sqrt(line)]]</f>
        <v>-8.6291713066130296</v>
      </c>
      <c r="S116">
        <f>IF(Table1[[#This Row],[difference]]&gt;0,1,-1)</f>
        <v>-1</v>
      </c>
      <c r="T116">
        <f>IF(Table1[[#This Row],[team]]=E115,SUM(H116,T115),Table1[[#This Row],[ppg]])</f>
        <v>58</v>
      </c>
      <c r="U116">
        <f>IF(Table1[[#This Row],[team]]=E115,SUM(I116,U115),Table1[[#This Row],[ppga]])</f>
        <v>72</v>
      </c>
      <c r="V116">
        <f>IF(Table1[[#This Row],[team]]=E115,SUM(Table1[[#This Row],[difference]],V115),Table1[[#This Row],[difference]])</f>
        <v>-14</v>
      </c>
      <c r="W116">
        <f>IF(Table1[[#This Row],[team]]=E115,SUM(Table1[[#This Row],[sqrt(dif)]],W115),Table1[[#This Row],[sqrt(dif)]])</f>
        <v>-3.6820130951003667</v>
      </c>
      <c r="X116">
        <f>IF(Table1[[#This Row],[team]]=E115,SUM(Table1[[#This Row],[f1]],X115),Table1[[#This Row],[f1]])</f>
        <v>-14.000000000000002</v>
      </c>
      <c r="Y116">
        <f>IF(Table1[[#This Row],[ATS]]=S115,SUM(Table1[[#This Row],[ATS]],Y115),Table1[[#This Row],[ATS]])</f>
        <v>-1</v>
      </c>
      <c r="Z116">
        <f>IF(Table1[[#This Row],[ATS]]&gt;0,Table1[[#This Row],[ATS streak (not real)]]-1,Table1[[#This Row],[ATS streak (not real)]]+1)</f>
        <v>0</v>
      </c>
      <c r="AA116" s="5">
        <f>Table1[[#This Row],[running ttl ppg]]^2.37/(Table1[[#This Row],[running ttl ppg]]^2.37+Table1[[#This Row],[running ttl ppga]]^2.37)</f>
        <v>0.37461965304061867</v>
      </c>
      <c r="AB116" s="5">
        <f>Table1[[#This Row],[pyth ratio]]+Table1[[#This Row],[win/loss ratio]]</f>
        <v>0.70795298637395199</v>
      </c>
    </row>
    <row r="117" spans="1:28" x14ac:dyDescent="0.25">
      <c r="A117" s="1">
        <v>2675</v>
      </c>
      <c r="B117" s="7">
        <f t="shared" si="6"/>
        <v>4</v>
      </c>
      <c r="C117" s="5">
        <v>2016</v>
      </c>
      <c r="D117" s="5">
        <v>4</v>
      </c>
      <c r="E117" t="s">
        <v>48</v>
      </c>
      <c r="F117" t="s">
        <v>57</v>
      </c>
      <c r="G117" s="5">
        <v>0</v>
      </c>
      <c r="H117">
        <v>27</v>
      </c>
      <c r="I117">
        <v>30</v>
      </c>
      <c r="J117">
        <v>-3</v>
      </c>
      <c r="K117">
        <f>IF(Table1[[#This Row],[net]]&gt;0,1,0)</f>
        <v>0</v>
      </c>
      <c r="L117">
        <v>5</v>
      </c>
      <c r="M117">
        <f>IF(Table1[[#This Row],[team]]=E116,SUM(Table1[[#This Row],[win/loss]],M116),Table1[[#This Row],[win/loss]])</f>
        <v>1</v>
      </c>
      <c r="N117">
        <f>IF(Table1[[#This Row],[team]]=E116,SUM(Table1[[#This Row],[win/loss]],M116),Table1[[#This Row],[win/loss]])/B117</f>
        <v>0.25</v>
      </c>
      <c r="O117">
        <f t="shared" si="5"/>
        <v>2</v>
      </c>
      <c r="P117">
        <f>IF(Table1[[#This Row],[difference]]&gt;0,SQRT(Table1[[#This Row],[difference]]),-SQRT(ABS(Table1[[#This Row],[difference]])))</f>
        <v>1.4142135623730951</v>
      </c>
      <c r="Q117">
        <f>IF(Table1[[#This Row],[line]]&gt;0,SQRT(Table1[[#This Row],[line]]),-SQRT(ABS(Table1[[#This Row],[line]])))</f>
        <v>2.2360679774997898</v>
      </c>
      <c r="R117">
        <f>Table1[[#This Row],[difference]]-Table1[[#This Row],[sqrt(line)]]</f>
        <v>-0.23606797749978981</v>
      </c>
      <c r="S117">
        <f>IF(Table1[[#This Row],[difference]]&gt;0,1,-1)</f>
        <v>1</v>
      </c>
      <c r="T117">
        <f>IF(Table1[[#This Row],[team]]=E116,SUM(H117,T116),Table1[[#This Row],[ppg]])</f>
        <v>85</v>
      </c>
      <c r="U117">
        <f>IF(Table1[[#This Row],[team]]=E116,SUM(I117,U116),Table1[[#This Row],[ppga]])</f>
        <v>102</v>
      </c>
      <c r="V117">
        <f>IF(Table1[[#This Row],[team]]=E116,SUM(Table1[[#This Row],[difference]],V116),Table1[[#This Row],[difference]])</f>
        <v>-12</v>
      </c>
      <c r="W117">
        <f>IF(Table1[[#This Row],[team]]=E116,SUM(Table1[[#This Row],[sqrt(dif)]],W116),Table1[[#This Row],[sqrt(dif)]])</f>
        <v>-2.2677995327272713</v>
      </c>
      <c r="X117">
        <f>IF(Table1[[#This Row],[team]]=E116,SUM(Table1[[#This Row],[f1]],X116),Table1[[#This Row],[f1]])</f>
        <v>-14.236067977499792</v>
      </c>
      <c r="Y117">
        <f>IF(Table1[[#This Row],[ATS]]=S116,SUM(Table1[[#This Row],[ATS]],Y116),Table1[[#This Row],[ATS]])</f>
        <v>1</v>
      </c>
      <c r="Z117">
        <f>IF(Table1[[#This Row],[ATS]]&gt;0,Table1[[#This Row],[ATS streak (not real)]]-1,Table1[[#This Row],[ATS streak (not real)]]+1)</f>
        <v>0</v>
      </c>
      <c r="AA117" s="5">
        <f>Table1[[#This Row],[running ttl ppg]]^2.37/(Table1[[#This Row],[running ttl ppg]]^2.37+Table1[[#This Row],[running ttl ppga]]^2.37)</f>
        <v>0.39362448385534032</v>
      </c>
      <c r="AB117" s="5">
        <f>Table1[[#This Row],[pyth ratio]]+Table1[[#This Row],[win/loss ratio]]</f>
        <v>0.64362448385534032</v>
      </c>
    </row>
    <row r="118" spans="1:28" x14ac:dyDescent="0.25">
      <c r="A118" s="1">
        <v>2676</v>
      </c>
      <c r="B118" s="7">
        <f t="shared" si="6"/>
        <v>5</v>
      </c>
      <c r="C118" s="5">
        <v>2016</v>
      </c>
      <c r="D118" s="5">
        <v>5</v>
      </c>
      <c r="E118" t="s">
        <v>48</v>
      </c>
      <c r="F118" t="s">
        <v>43</v>
      </c>
      <c r="G118" s="5">
        <v>0</v>
      </c>
      <c r="H118">
        <v>33</v>
      </c>
      <c r="I118">
        <v>30</v>
      </c>
      <c r="J118">
        <v>3</v>
      </c>
      <c r="K118">
        <f>IF(Table1[[#This Row],[net]]&gt;0,1,0)</f>
        <v>1</v>
      </c>
      <c r="L118">
        <v>6</v>
      </c>
      <c r="M118">
        <f>IF(Table1[[#This Row],[team]]=E117,SUM(Table1[[#This Row],[win/loss]],M117),Table1[[#This Row],[win/loss]])</f>
        <v>2</v>
      </c>
      <c r="N118">
        <f>IF(Table1[[#This Row],[team]]=E117,SUM(Table1[[#This Row],[win/loss]],M117),Table1[[#This Row],[win/loss]])/B118</f>
        <v>0.4</v>
      </c>
      <c r="O118">
        <f t="shared" si="5"/>
        <v>9</v>
      </c>
      <c r="P118">
        <f>IF(Table1[[#This Row],[difference]]&gt;0,SQRT(Table1[[#This Row],[difference]]),-SQRT(ABS(Table1[[#This Row],[difference]])))</f>
        <v>3</v>
      </c>
      <c r="Q118">
        <f>IF(Table1[[#This Row],[line]]&gt;0,SQRT(Table1[[#This Row],[line]]),-SQRT(ABS(Table1[[#This Row],[line]])))</f>
        <v>2.4494897427831779</v>
      </c>
      <c r="R118">
        <f>Table1[[#This Row],[difference]]-Table1[[#This Row],[sqrt(line)]]</f>
        <v>6.5505102572168221</v>
      </c>
      <c r="S118">
        <f>IF(Table1[[#This Row],[difference]]&gt;0,1,-1)</f>
        <v>1</v>
      </c>
      <c r="T118">
        <f>IF(Table1[[#This Row],[team]]=E117,SUM(H118,T117),Table1[[#This Row],[ppg]])</f>
        <v>118</v>
      </c>
      <c r="U118">
        <f>IF(Table1[[#This Row],[team]]=E117,SUM(I118,U117),Table1[[#This Row],[ppga]])</f>
        <v>132</v>
      </c>
      <c r="V118">
        <f>IF(Table1[[#This Row],[team]]=E117,SUM(Table1[[#This Row],[difference]],V117),Table1[[#This Row],[difference]])</f>
        <v>-3</v>
      </c>
      <c r="W118">
        <f>IF(Table1[[#This Row],[team]]=E117,SUM(Table1[[#This Row],[sqrt(dif)]],W117),Table1[[#This Row],[sqrt(dif)]])</f>
        <v>0.73220046727272869</v>
      </c>
      <c r="X118">
        <f>IF(Table1[[#This Row],[team]]=E117,SUM(Table1[[#This Row],[f1]],X117),Table1[[#This Row],[f1]])</f>
        <v>-7.6855577202829695</v>
      </c>
      <c r="Y118">
        <f>IF(Table1[[#This Row],[ATS]]=S117,SUM(Table1[[#This Row],[ATS]],Y117),Table1[[#This Row],[ATS]])</f>
        <v>2</v>
      </c>
      <c r="Z118">
        <f>IF(Table1[[#This Row],[ATS]]&gt;0,Table1[[#This Row],[ATS streak (not real)]]-1,Table1[[#This Row],[ATS streak (not real)]]+1)</f>
        <v>1</v>
      </c>
      <c r="AA118" s="5">
        <f>Table1[[#This Row],[running ttl ppg]]^2.37/(Table1[[#This Row],[running ttl ppg]]^2.37+Table1[[#This Row],[running ttl ppga]]^2.37)</f>
        <v>0.43395862112816169</v>
      </c>
      <c r="AB118" s="5">
        <f>Table1[[#This Row],[pyth ratio]]+Table1[[#This Row],[win/loss ratio]]</f>
        <v>0.83395862112816177</v>
      </c>
    </row>
    <row r="119" spans="1:28" x14ac:dyDescent="0.25">
      <c r="A119" s="1">
        <v>2677</v>
      </c>
      <c r="B119" s="7">
        <f t="shared" si="6"/>
        <v>6</v>
      </c>
      <c r="C119" s="5">
        <v>2016</v>
      </c>
      <c r="D119" s="5">
        <v>6</v>
      </c>
      <c r="E119" t="s">
        <v>48</v>
      </c>
      <c r="F119" t="s">
        <v>50</v>
      </c>
      <c r="G119" s="5">
        <v>1</v>
      </c>
      <c r="H119">
        <v>23</v>
      </c>
      <c r="I119">
        <v>26</v>
      </c>
      <c r="J119">
        <v>-3</v>
      </c>
      <c r="K119">
        <f>IF(Table1[[#This Row],[net]]&gt;0,1,0)</f>
        <v>0</v>
      </c>
      <c r="L119">
        <v>3</v>
      </c>
      <c r="M119">
        <f>IF(Table1[[#This Row],[team]]=E118,SUM(Table1[[#This Row],[win/loss]],M118),Table1[[#This Row],[win/loss]])</f>
        <v>2</v>
      </c>
      <c r="N119">
        <f>IF(Table1[[#This Row],[team]]=E118,SUM(Table1[[#This Row],[win/loss]],M118),Table1[[#This Row],[win/loss]])/B119</f>
        <v>0.33333333333333331</v>
      </c>
      <c r="O119">
        <f t="shared" si="5"/>
        <v>0</v>
      </c>
      <c r="P119">
        <f>IF(Table1[[#This Row],[difference]]&gt;0,SQRT(Table1[[#This Row],[difference]]),-SQRT(ABS(Table1[[#This Row],[difference]])))</f>
        <v>0</v>
      </c>
      <c r="Q119">
        <f>IF(Table1[[#This Row],[line]]&gt;0,SQRT(Table1[[#This Row],[line]]),-SQRT(ABS(Table1[[#This Row],[line]])))</f>
        <v>1.7320508075688772</v>
      </c>
      <c r="R119">
        <f>Table1[[#This Row],[difference]]-Table1[[#This Row],[sqrt(line)]]</f>
        <v>-1.7320508075688772</v>
      </c>
      <c r="S119">
        <f>IF(Table1[[#This Row],[difference]]&gt;0,1,-1)</f>
        <v>-1</v>
      </c>
      <c r="T119">
        <f>IF(Table1[[#This Row],[team]]=E118,SUM(H119,T118),Table1[[#This Row],[ppg]])</f>
        <v>141</v>
      </c>
      <c r="U119">
        <f>IF(Table1[[#This Row],[team]]=E118,SUM(I119,U118),Table1[[#This Row],[ppga]])</f>
        <v>158</v>
      </c>
      <c r="V119">
        <f>IF(Table1[[#This Row],[team]]=E118,SUM(Table1[[#This Row],[difference]],V118),Table1[[#This Row],[difference]])</f>
        <v>-3</v>
      </c>
      <c r="W119">
        <f>IF(Table1[[#This Row],[team]]=E118,SUM(Table1[[#This Row],[sqrt(dif)]],W118),Table1[[#This Row],[sqrt(dif)]])</f>
        <v>0.73220046727272869</v>
      </c>
      <c r="X119">
        <f>IF(Table1[[#This Row],[team]]=E118,SUM(Table1[[#This Row],[f1]],X118),Table1[[#This Row],[f1]])</f>
        <v>-9.4176085278518471</v>
      </c>
      <c r="Y119">
        <f>IF(Table1[[#This Row],[ATS]]=S118,SUM(Table1[[#This Row],[ATS]],Y118),Table1[[#This Row],[ATS]])</f>
        <v>-1</v>
      </c>
      <c r="Z119">
        <f>IF(Table1[[#This Row],[ATS]]&gt;0,Table1[[#This Row],[ATS streak (not real)]]-1,Table1[[#This Row],[ATS streak (not real)]]+1)</f>
        <v>0</v>
      </c>
      <c r="AA119" s="5">
        <f>Table1[[#This Row],[running ttl ppg]]^2.37/(Table1[[#This Row],[running ttl ppg]]^2.37+Table1[[#This Row],[running ttl ppga]]^2.37)</f>
        <v>0.43295882523541862</v>
      </c>
      <c r="AB119" s="5">
        <f>Table1[[#This Row],[pyth ratio]]+Table1[[#This Row],[win/loss ratio]]</f>
        <v>0.76629215856875188</v>
      </c>
    </row>
    <row r="120" spans="1:28" x14ac:dyDescent="0.25">
      <c r="A120" s="1">
        <v>2678</v>
      </c>
      <c r="B120" s="7">
        <f t="shared" si="6"/>
        <v>7</v>
      </c>
      <c r="C120" s="5">
        <v>2016</v>
      </c>
      <c r="D120" s="5">
        <v>7</v>
      </c>
      <c r="E120" t="s">
        <v>48</v>
      </c>
      <c r="F120" t="s">
        <v>58</v>
      </c>
      <c r="G120" s="5">
        <v>0</v>
      </c>
      <c r="H120">
        <v>6</v>
      </c>
      <c r="I120">
        <v>24</v>
      </c>
      <c r="J120">
        <v>-18</v>
      </c>
      <c r="K120">
        <f>IF(Table1[[#This Row],[net]]&gt;0,1,0)</f>
        <v>0</v>
      </c>
      <c r="L120">
        <v>6</v>
      </c>
      <c r="M120">
        <f>IF(Table1[[#This Row],[team]]=E119,SUM(Table1[[#This Row],[win/loss]],M119),Table1[[#This Row],[win/loss]])</f>
        <v>2</v>
      </c>
      <c r="N120">
        <f>IF(Table1[[#This Row],[team]]=E119,SUM(Table1[[#This Row],[win/loss]],M119),Table1[[#This Row],[win/loss]])/B120</f>
        <v>0.2857142857142857</v>
      </c>
      <c r="O120">
        <f t="shared" si="5"/>
        <v>-12</v>
      </c>
      <c r="P120">
        <f>IF(Table1[[#This Row],[difference]]&gt;0,SQRT(Table1[[#This Row],[difference]]),-SQRT(ABS(Table1[[#This Row],[difference]])))</f>
        <v>-3.4641016151377544</v>
      </c>
      <c r="Q120">
        <f>IF(Table1[[#This Row],[line]]&gt;0,SQRT(Table1[[#This Row],[line]]),-SQRT(ABS(Table1[[#This Row],[line]])))</f>
        <v>2.4494897427831779</v>
      </c>
      <c r="R120">
        <f>Table1[[#This Row],[difference]]-Table1[[#This Row],[sqrt(line)]]</f>
        <v>-14.449489742783179</v>
      </c>
      <c r="S120">
        <f>IF(Table1[[#This Row],[difference]]&gt;0,1,-1)</f>
        <v>-1</v>
      </c>
      <c r="T120">
        <f>IF(Table1[[#This Row],[team]]=E119,SUM(H120,T119),Table1[[#This Row],[ppg]])</f>
        <v>147</v>
      </c>
      <c r="U120">
        <f>IF(Table1[[#This Row],[team]]=E119,SUM(I120,U119),Table1[[#This Row],[ppga]])</f>
        <v>182</v>
      </c>
      <c r="V120">
        <f>IF(Table1[[#This Row],[team]]=E119,SUM(Table1[[#This Row],[difference]],V119),Table1[[#This Row],[difference]])</f>
        <v>-15</v>
      </c>
      <c r="W120">
        <f>IF(Table1[[#This Row],[team]]=E119,SUM(Table1[[#This Row],[sqrt(dif)]],W119),Table1[[#This Row],[sqrt(dif)]])</f>
        <v>-2.7319011478650257</v>
      </c>
      <c r="X120">
        <f>IF(Table1[[#This Row],[team]]=E119,SUM(Table1[[#This Row],[f1]],X119),Table1[[#This Row],[f1]])</f>
        <v>-23.867098270635026</v>
      </c>
      <c r="Y120">
        <f>IF(Table1[[#This Row],[ATS]]=S119,SUM(Table1[[#This Row],[ATS]],Y119),Table1[[#This Row],[ATS]])</f>
        <v>-2</v>
      </c>
      <c r="Z120">
        <f>IF(Table1[[#This Row],[ATS]]&gt;0,Table1[[#This Row],[ATS streak (not real)]]-1,Table1[[#This Row],[ATS streak (not real)]]+1)</f>
        <v>-1</v>
      </c>
      <c r="AA120" s="5">
        <f>Table1[[#This Row],[running ttl ppg]]^2.37/(Table1[[#This Row],[running ttl ppg]]^2.37+Table1[[#This Row],[running ttl ppga]]^2.37)</f>
        <v>0.37609165027879504</v>
      </c>
      <c r="AB120" s="5">
        <f>Table1[[#This Row],[pyth ratio]]+Table1[[#This Row],[win/loss ratio]]</f>
        <v>0.6618059359930808</v>
      </c>
    </row>
    <row r="121" spans="1:28" x14ac:dyDescent="0.25">
      <c r="A121" s="1">
        <v>2679</v>
      </c>
      <c r="B121" s="7">
        <f t="shared" si="6"/>
        <v>8</v>
      </c>
      <c r="C121" s="5">
        <v>2016</v>
      </c>
      <c r="D121" s="5">
        <v>8</v>
      </c>
      <c r="E121" t="s">
        <v>48</v>
      </c>
      <c r="F121" t="s">
        <v>41</v>
      </c>
      <c r="G121" s="5">
        <v>1</v>
      </c>
      <c r="H121">
        <v>20</v>
      </c>
      <c r="I121">
        <v>34</v>
      </c>
      <c r="J121">
        <v>-14</v>
      </c>
      <c r="K121">
        <f>IF(Table1[[#This Row],[net]]&gt;0,1,0)</f>
        <v>0</v>
      </c>
      <c r="L121">
        <v>7</v>
      </c>
      <c r="M121">
        <f>IF(Table1[[#This Row],[team]]=E120,SUM(Table1[[#This Row],[win/loss]],M120),Table1[[#This Row],[win/loss]])</f>
        <v>2</v>
      </c>
      <c r="N121">
        <f>IF(Table1[[#This Row],[team]]=E120,SUM(Table1[[#This Row],[win/loss]],M120),Table1[[#This Row],[win/loss]])/B121</f>
        <v>0.25</v>
      </c>
      <c r="O121">
        <f t="shared" si="5"/>
        <v>-7</v>
      </c>
      <c r="P121">
        <f>IF(Table1[[#This Row],[difference]]&gt;0,SQRT(Table1[[#This Row],[difference]]),-SQRT(ABS(Table1[[#This Row],[difference]])))</f>
        <v>-2.6457513110645907</v>
      </c>
      <c r="Q121">
        <f>IF(Table1[[#This Row],[line]]&gt;0,SQRT(Table1[[#This Row],[line]]),-SQRT(ABS(Table1[[#This Row],[line]])))</f>
        <v>2.6457513110645907</v>
      </c>
      <c r="R121">
        <f>Table1[[#This Row],[difference]]-Table1[[#This Row],[sqrt(line)]]</f>
        <v>-9.6457513110645898</v>
      </c>
      <c r="S121">
        <f>IF(Table1[[#This Row],[difference]]&gt;0,1,-1)</f>
        <v>-1</v>
      </c>
      <c r="T121">
        <f>IF(Table1[[#This Row],[team]]=E120,SUM(H121,T120),Table1[[#This Row],[ppg]])</f>
        <v>167</v>
      </c>
      <c r="U121">
        <f>IF(Table1[[#This Row],[team]]=E120,SUM(I121,U120),Table1[[#This Row],[ppga]])</f>
        <v>216</v>
      </c>
      <c r="V121">
        <f>IF(Table1[[#This Row],[team]]=E120,SUM(Table1[[#This Row],[difference]],V120),Table1[[#This Row],[difference]])</f>
        <v>-22</v>
      </c>
      <c r="W121">
        <f>IF(Table1[[#This Row],[team]]=E120,SUM(Table1[[#This Row],[sqrt(dif)]],W120),Table1[[#This Row],[sqrt(dif)]])</f>
        <v>-5.3776524589296164</v>
      </c>
      <c r="X121">
        <f>IF(Table1[[#This Row],[team]]=E120,SUM(Table1[[#This Row],[f1]],X120),Table1[[#This Row],[f1]])</f>
        <v>-33.512849581699612</v>
      </c>
      <c r="Y121">
        <f>IF(Table1[[#This Row],[ATS]]=S120,SUM(Table1[[#This Row],[ATS]],Y120),Table1[[#This Row],[ATS]])</f>
        <v>-3</v>
      </c>
      <c r="Z121">
        <f>IF(Table1[[#This Row],[ATS]]&gt;0,Table1[[#This Row],[ATS streak (not real)]]-1,Table1[[#This Row],[ATS streak (not real)]]+1)</f>
        <v>-2</v>
      </c>
      <c r="AA121" s="5">
        <f>Table1[[#This Row],[running ttl ppg]]^2.37/(Table1[[#This Row],[running ttl ppg]]^2.37+Table1[[#This Row],[running ttl ppga]]^2.37)</f>
        <v>0.35211292262703836</v>
      </c>
      <c r="AB121" s="5">
        <f>Table1[[#This Row],[pyth ratio]]+Table1[[#This Row],[win/loss ratio]]</f>
        <v>0.60211292262703831</v>
      </c>
    </row>
    <row r="122" spans="1:28" x14ac:dyDescent="0.25">
      <c r="A122" s="1">
        <v>2680</v>
      </c>
      <c r="B122" s="7">
        <f t="shared" si="6"/>
        <v>9</v>
      </c>
      <c r="C122" s="5">
        <v>2016</v>
      </c>
      <c r="D122" s="5">
        <v>9</v>
      </c>
      <c r="E122" t="s">
        <v>48</v>
      </c>
      <c r="F122" t="s">
        <v>47</v>
      </c>
      <c r="G122" s="5">
        <v>0</v>
      </c>
      <c r="H122">
        <v>10</v>
      </c>
      <c r="I122">
        <v>31</v>
      </c>
      <c r="J122">
        <v>-21</v>
      </c>
      <c r="K122">
        <f>IF(Table1[[#This Row],[net]]&gt;0,1,0)</f>
        <v>0</v>
      </c>
      <c r="L122">
        <v>13</v>
      </c>
      <c r="M122">
        <f>IF(Table1[[#This Row],[team]]=E121,SUM(Table1[[#This Row],[win/loss]],M121),Table1[[#This Row],[win/loss]])</f>
        <v>2</v>
      </c>
      <c r="N122">
        <f>IF(Table1[[#This Row],[team]]=E121,SUM(Table1[[#This Row],[win/loss]],M121),Table1[[#This Row],[win/loss]])/B122</f>
        <v>0.22222222222222221</v>
      </c>
      <c r="O122">
        <f t="shared" si="5"/>
        <v>-8</v>
      </c>
      <c r="P122">
        <f>IF(Table1[[#This Row],[difference]]&gt;0,SQRT(Table1[[#This Row],[difference]]),-SQRT(ABS(Table1[[#This Row],[difference]])))</f>
        <v>-2.8284271247461903</v>
      </c>
      <c r="Q122">
        <f>IF(Table1[[#This Row],[line]]&gt;0,SQRT(Table1[[#This Row],[line]]),-SQRT(ABS(Table1[[#This Row],[line]])))</f>
        <v>3.6055512754639891</v>
      </c>
      <c r="R122">
        <f>Table1[[#This Row],[difference]]-Table1[[#This Row],[sqrt(line)]]</f>
        <v>-11.60555127546399</v>
      </c>
      <c r="S122">
        <f>IF(Table1[[#This Row],[difference]]&gt;0,1,-1)</f>
        <v>-1</v>
      </c>
      <c r="T122">
        <f>IF(Table1[[#This Row],[team]]=E121,SUM(H122,T121),Table1[[#This Row],[ppg]])</f>
        <v>177</v>
      </c>
      <c r="U122">
        <f>IF(Table1[[#This Row],[team]]=E121,SUM(I122,U121),Table1[[#This Row],[ppga]])</f>
        <v>247</v>
      </c>
      <c r="V122">
        <f>IF(Table1[[#This Row],[team]]=E121,SUM(Table1[[#This Row],[difference]],V121),Table1[[#This Row],[difference]])</f>
        <v>-30</v>
      </c>
      <c r="W122">
        <f>IF(Table1[[#This Row],[team]]=E121,SUM(Table1[[#This Row],[sqrt(dif)]],W121),Table1[[#This Row],[sqrt(dif)]])</f>
        <v>-8.2060795836758071</v>
      </c>
      <c r="X122">
        <f>IF(Table1[[#This Row],[team]]=E121,SUM(Table1[[#This Row],[f1]],X121),Table1[[#This Row],[f1]])</f>
        <v>-45.1184008571636</v>
      </c>
      <c r="Y122">
        <f>IF(Table1[[#This Row],[ATS]]=S121,SUM(Table1[[#This Row],[ATS]],Y121),Table1[[#This Row],[ATS]])</f>
        <v>-4</v>
      </c>
      <c r="Z122">
        <f>IF(Table1[[#This Row],[ATS]]&gt;0,Table1[[#This Row],[ATS streak (not real)]]-1,Table1[[#This Row],[ATS streak (not real)]]+1)</f>
        <v>-3</v>
      </c>
      <c r="AA122" s="5">
        <f>Table1[[#This Row],[running ttl ppg]]^2.37/(Table1[[#This Row],[running ttl ppg]]^2.37+Table1[[#This Row],[running ttl ppga]]^2.37)</f>
        <v>0.31221687775507861</v>
      </c>
      <c r="AB122" s="5">
        <f>Table1[[#This Row],[pyth ratio]]+Table1[[#This Row],[win/loss ratio]]</f>
        <v>0.53443909997730077</v>
      </c>
    </row>
    <row r="123" spans="1:28" x14ac:dyDescent="0.25">
      <c r="A123" s="1">
        <v>2681</v>
      </c>
      <c r="B123" s="7">
        <f t="shared" si="6"/>
        <v>10</v>
      </c>
      <c r="C123" s="5">
        <v>2016</v>
      </c>
      <c r="D123" s="5">
        <v>10</v>
      </c>
      <c r="E123" t="s">
        <v>48</v>
      </c>
      <c r="F123" t="s">
        <v>67</v>
      </c>
      <c r="G123" s="5">
        <v>0</v>
      </c>
      <c r="H123">
        <v>9</v>
      </c>
      <c r="I123">
        <v>30</v>
      </c>
      <c r="J123">
        <v>-21</v>
      </c>
      <c r="K123">
        <f>IF(Table1[[#This Row],[net]]&gt;0,1,0)</f>
        <v>0</v>
      </c>
      <c r="L123">
        <v>7</v>
      </c>
      <c r="M123">
        <f>IF(Table1[[#This Row],[team]]=E122,SUM(Table1[[#This Row],[win/loss]],M122),Table1[[#This Row],[win/loss]])</f>
        <v>2</v>
      </c>
      <c r="N123">
        <f>IF(Table1[[#This Row],[team]]=E122,SUM(Table1[[#This Row],[win/loss]],M122),Table1[[#This Row],[win/loss]])/B123</f>
        <v>0.2</v>
      </c>
      <c r="O123">
        <f t="shared" si="5"/>
        <v>-14</v>
      </c>
      <c r="P123">
        <f>IF(Table1[[#This Row],[difference]]&gt;0,SQRT(Table1[[#This Row],[difference]]),-SQRT(ABS(Table1[[#This Row],[difference]])))</f>
        <v>-3.7416573867739413</v>
      </c>
      <c r="Q123">
        <f>IF(Table1[[#This Row],[line]]&gt;0,SQRT(Table1[[#This Row],[line]]),-SQRT(ABS(Table1[[#This Row],[line]])))</f>
        <v>2.6457513110645907</v>
      </c>
      <c r="R123">
        <f>Table1[[#This Row],[difference]]-Table1[[#This Row],[sqrt(line)]]</f>
        <v>-16.64575131106459</v>
      </c>
      <c r="S123">
        <f>IF(Table1[[#This Row],[difference]]&gt;0,1,-1)</f>
        <v>-1</v>
      </c>
      <c r="T123">
        <f>IF(Table1[[#This Row],[team]]=E122,SUM(H123,T122),Table1[[#This Row],[ppg]])</f>
        <v>186</v>
      </c>
      <c r="U123">
        <f>IF(Table1[[#This Row],[team]]=E122,SUM(I123,U122),Table1[[#This Row],[ppga]])</f>
        <v>277</v>
      </c>
      <c r="V123">
        <f>IF(Table1[[#This Row],[team]]=E122,SUM(Table1[[#This Row],[difference]],V122),Table1[[#This Row],[difference]])</f>
        <v>-44</v>
      </c>
      <c r="W123">
        <f>IF(Table1[[#This Row],[team]]=E122,SUM(Table1[[#This Row],[sqrt(dif)]],W122),Table1[[#This Row],[sqrt(dif)]])</f>
        <v>-11.947736970449748</v>
      </c>
      <c r="X123">
        <f>IF(Table1[[#This Row],[team]]=E122,SUM(Table1[[#This Row],[f1]],X122),Table1[[#This Row],[f1]])</f>
        <v>-61.764152168228193</v>
      </c>
      <c r="Y123">
        <f>IF(Table1[[#This Row],[ATS]]=S122,SUM(Table1[[#This Row],[ATS]],Y122),Table1[[#This Row],[ATS]])</f>
        <v>-5</v>
      </c>
      <c r="Z123">
        <f>IF(Table1[[#This Row],[ATS]]&gt;0,Table1[[#This Row],[ATS streak (not real)]]-1,Table1[[#This Row],[ATS streak (not real)]]+1)</f>
        <v>-4</v>
      </c>
      <c r="AA123" s="5">
        <f>Table1[[#This Row],[running ttl ppg]]^2.37/(Table1[[#This Row],[running ttl ppg]]^2.37+Table1[[#This Row],[running ttl ppga]]^2.37)</f>
        <v>0.28011285664726765</v>
      </c>
      <c r="AB123" s="5">
        <f>Table1[[#This Row],[pyth ratio]]+Table1[[#This Row],[win/loss ratio]]</f>
        <v>0.48011285664726766</v>
      </c>
    </row>
    <row r="124" spans="1:28" x14ac:dyDescent="0.25">
      <c r="A124" s="1">
        <v>2682</v>
      </c>
      <c r="B124" s="7">
        <f t="shared" si="6"/>
        <v>11</v>
      </c>
      <c r="C124" s="5">
        <v>2016</v>
      </c>
      <c r="D124" s="5">
        <v>12</v>
      </c>
      <c r="E124" t="s">
        <v>48</v>
      </c>
      <c r="F124" t="s">
        <v>43</v>
      </c>
      <c r="G124" s="5">
        <v>1</v>
      </c>
      <c r="H124">
        <v>27</v>
      </c>
      <c r="I124">
        <v>33</v>
      </c>
      <c r="J124">
        <v>-6</v>
      </c>
      <c r="K124">
        <f>IF(Table1[[#This Row],[net]]&gt;0,1,0)</f>
        <v>0</v>
      </c>
      <c r="L124">
        <v>-6</v>
      </c>
      <c r="M124">
        <f>IF(Table1[[#This Row],[team]]=E123,SUM(Table1[[#This Row],[win/loss]],M123),Table1[[#This Row],[win/loss]])</f>
        <v>2</v>
      </c>
      <c r="N124">
        <f>IF(Table1[[#This Row],[team]]=E123,SUM(Table1[[#This Row],[win/loss]],M123),Table1[[#This Row],[win/loss]])/B124</f>
        <v>0.18181818181818182</v>
      </c>
      <c r="O124">
        <f t="shared" si="5"/>
        <v>-12</v>
      </c>
      <c r="P124">
        <f>IF(Table1[[#This Row],[difference]]&gt;0,SQRT(Table1[[#This Row],[difference]]),-SQRT(ABS(Table1[[#This Row],[difference]])))</f>
        <v>-3.4641016151377544</v>
      </c>
      <c r="Q124">
        <f>IF(Table1[[#This Row],[line]]&gt;0,SQRT(Table1[[#This Row],[line]]),-SQRT(ABS(Table1[[#This Row],[line]])))</f>
        <v>-2.4494897427831779</v>
      </c>
      <c r="R124">
        <f>Table1[[#This Row],[difference]]-Table1[[#This Row],[sqrt(line)]]</f>
        <v>-9.5505102572168212</v>
      </c>
      <c r="S124">
        <f>IF(Table1[[#This Row],[difference]]&gt;0,1,-1)</f>
        <v>-1</v>
      </c>
      <c r="T124">
        <f>IF(Table1[[#This Row],[team]]=E123,SUM(H124,T123),Table1[[#This Row],[ppg]])</f>
        <v>213</v>
      </c>
      <c r="U124">
        <f>IF(Table1[[#This Row],[team]]=E123,SUM(I124,U123),Table1[[#This Row],[ppga]])</f>
        <v>310</v>
      </c>
      <c r="V124">
        <f>IF(Table1[[#This Row],[team]]=E123,SUM(Table1[[#This Row],[difference]],V123),Table1[[#This Row],[difference]])</f>
        <v>-56</v>
      </c>
      <c r="W124">
        <f>IF(Table1[[#This Row],[team]]=E123,SUM(Table1[[#This Row],[sqrt(dif)]],W123),Table1[[#This Row],[sqrt(dif)]])</f>
        <v>-15.411838585587503</v>
      </c>
      <c r="X124">
        <f>IF(Table1[[#This Row],[team]]=E123,SUM(Table1[[#This Row],[f1]],X123),Table1[[#This Row],[f1]])</f>
        <v>-71.314662425445022</v>
      </c>
      <c r="Y124">
        <f>IF(Table1[[#This Row],[ATS]]=S123,SUM(Table1[[#This Row],[ATS]],Y123),Table1[[#This Row],[ATS]])</f>
        <v>-6</v>
      </c>
      <c r="Z124">
        <f>IF(Table1[[#This Row],[ATS]]&gt;0,Table1[[#This Row],[ATS streak (not real)]]-1,Table1[[#This Row],[ATS streak (not real)]]+1)</f>
        <v>-5</v>
      </c>
      <c r="AA124" s="5">
        <f>Table1[[#This Row],[running ttl ppg]]^2.37/(Table1[[#This Row],[running ttl ppg]]^2.37+Table1[[#This Row],[running ttl ppga]]^2.37)</f>
        <v>0.29123079016794856</v>
      </c>
      <c r="AB124" s="5">
        <f>Table1[[#This Row],[pyth ratio]]+Table1[[#This Row],[win/loss ratio]]</f>
        <v>0.47304897198613038</v>
      </c>
    </row>
    <row r="125" spans="1:28" x14ac:dyDescent="0.25">
      <c r="A125" s="1">
        <v>2683</v>
      </c>
      <c r="B125" s="7">
        <f t="shared" si="6"/>
        <v>12</v>
      </c>
      <c r="C125" s="5">
        <v>2016</v>
      </c>
      <c r="D125" s="5">
        <v>13</v>
      </c>
      <c r="E125" t="s">
        <v>48</v>
      </c>
      <c r="F125" t="s">
        <v>47</v>
      </c>
      <c r="G125" s="5">
        <v>1</v>
      </c>
      <c r="H125">
        <v>3</v>
      </c>
      <c r="I125">
        <v>37</v>
      </c>
      <c r="J125">
        <v>-34</v>
      </c>
      <c r="K125">
        <f>IF(Table1[[#This Row],[net]]&gt;0,1,0)</f>
        <v>0</v>
      </c>
      <c r="L125">
        <v>7.5</v>
      </c>
      <c r="M125">
        <f>IF(Table1[[#This Row],[team]]=E124,SUM(Table1[[#This Row],[win/loss]],M124),Table1[[#This Row],[win/loss]])</f>
        <v>2</v>
      </c>
      <c r="N125">
        <f>IF(Table1[[#This Row],[team]]=E124,SUM(Table1[[#This Row],[win/loss]],M124),Table1[[#This Row],[win/loss]])/B125</f>
        <v>0.16666666666666666</v>
      </c>
      <c r="O125">
        <f t="shared" si="5"/>
        <v>-26.5</v>
      </c>
      <c r="P125">
        <f>IF(Table1[[#This Row],[difference]]&gt;0,SQRT(Table1[[#This Row],[difference]]),-SQRT(ABS(Table1[[#This Row],[difference]])))</f>
        <v>-5.1478150704935004</v>
      </c>
      <c r="Q125">
        <f>IF(Table1[[#This Row],[line]]&gt;0,SQRT(Table1[[#This Row],[line]]),-SQRT(ABS(Table1[[#This Row],[line]])))</f>
        <v>2.7386127875258306</v>
      </c>
      <c r="R125">
        <f>Table1[[#This Row],[difference]]-Table1[[#This Row],[sqrt(line)]]</f>
        <v>-29.238612787525831</v>
      </c>
      <c r="S125">
        <f>IF(Table1[[#This Row],[difference]]&gt;0,1,-1)</f>
        <v>-1</v>
      </c>
      <c r="T125">
        <f>IF(Table1[[#This Row],[team]]=E124,SUM(H125,T124),Table1[[#This Row],[ppg]])</f>
        <v>216</v>
      </c>
      <c r="U125">
        <f>IF(Table1[[#This Row],[team]]=E124,SUM(I125,U124),Table1[[#This Row],[ppga]])</f>
        <v>347</v>
      </c>
      <c r="V125">
        <f>IF(Table1[[#This Row],[team]]=E124,SUM(Table1[[#This Row],[difference]],V124),Table1[[#This Row],[difference]])</f>
        <v>-82.5</v>
      </c>
      <c r="W125">
        <f>IF(Table1[[#This Row],[team]]=E124,SUM(Table1[[#This Row],[sqrt(dif)]],W124),Table1[[#This Row],[sqrt(dif)]])</f>
        <v>-20.559653656081004</v>
      </c>
      <c r="X125">
        <f>IF(Table1[[#This Row],[team]]=E124,SUM(Table1[[#This Row],[f1]],X124),Table1[[#This Row],[f1]])</f>
        <v>-100.55327521297085</v>
      </c>
      <c r="Y125">
        <f>IF(Table1[[#This Row],[ATS]]=S124,SUM(Table1[[#This Row],[ATS]],Y124),Table1[[#This Row],[ATS]])</f>
        <v>-7</v>
      </c>
      <c r="Z125">
        <f>IF(Table1[[#This Row],[ATS]]&gt;0,Table1[[#This Row],[ATS streak (not real)]]-1,Table1[[#This Row],[ATS streak (not real)]]+1)</f>
        <v>-6</v>
      </c>
      <c r="AA125" s="5">
        <f>Table1[[#This Row],[running ttl ppg]]^2.37/(Table1[[#This Row],[running ttl ppg]]^2.37+Table1[[#This Row],[running ttl ppga]]^2.37)</f>
        <v>0.24536451646401419</v>
      </c>
      <c r="AB125" s="5">
        <f>Table1[[#This Row],[pyth ratio]]+Table1[[#This Row],[win/loss ratio]]</f>
        <v>0.41203118313068088</v>
      </c>
    </row>
    <row r="126" spans="1:28" x14ac:dyDescent="0.25">
      <c r="A126" s="1">
        <v>2684</v>
      </c>
      <c r="B126" s="7">
        <f t="shared" si="6"/>
        <v>13</v>
      </c>
      <c r="C126" s="5">
        <v>2016</v>
      </c>
      <c r="D126" s="5">
        <v>14</v>
      </c>
      <c r="E126" t="s">
        <v>48</v>
      </c>
      <c r="F126" t="s">
        <v>68</v>
      </c>
      <c r="G126" s="5">
        <v>1</v>
      </c>
      <c r="H126">
        <v>24</v>
      </c>
      <c r="I126">
        <v>10</v>
      </c>
      <c r="J126">
        <v>14</v>
      </c>
      <c r="K126">
        <f>IF(Table1[[#This Row],[net]]&gt;0,1,0)</f>
        <v>1</v>
      </c>
      <c r="L126">
        <v>-2.5</v>
      </c>
      <c r="M126">
        <f>IF(Table1[[#This Row],[team]]=E125,SUM(Table1[[#This Row],[win/loss]],M125),Table1[[#This Row],[win/loss]])</f>
        <v>3</v>
      </c>
      <c r="N126">
        <f>IF(Table1[[#This Row],[team]]=E125,SUM(Table1[[#This Row],[win/loss]],M125),Table1[[#This Row],[win/loss]])/B126</f>
        <v>0.23076923076923078</v>
      </c>
      <c r="O126">
        <f t="shared" si="5"/>
        <v>11.5</v>
      </c>
      <c r="P126">
        <f>IF(Table1[[#This Row],[difference]]&gt;0,SQRT(Table1[[#This Row],[difference]]),-SQRT(ABS(Table1[[#This Row],[difference]])))</f>
        <v>3.3911649915626341</v>
      </c>
      <c r="Q126">
        <f>IF(Table1[[#This Row],[line]]&gt;0,SQRT(Table1[[#This Row],[line]]),-SQRT(ABS(Table1[[#This Row],[line]])))</f>
        <v>-1.5811388300841898</v>
      </c>
      <c r="R126">
        <f>Table1[[#This Row],[difference]]-Table1[[#This Row],[sqrt(line)]]</f>
        <v>13.081138830084189</v>
      </c>
      <c r="S126">
        <f>IF(Table1[[#This Row],[difference]]&gt;0,1,-1)</f>
        <v>1</v>
      </c>
      <c r="T126">
        <f>IF(Table1[[#This Row],[team]]=E125,SUM(H126,T125),Table1[[#This Row],[ppg]])</f>
        <v>240</v>
      </c>
      <c r="U126">
        <f>IF(Table1[[#This Row],[team]]=E125,SUM(I126,U125),Table1[[#This Row],[ppga]])</f>
        <v>357</v>
      </c>
      <c r="V126">
        <f>IF(Table1[[#This Row],[team]]=E125,SUM(Table1[[#This Row],[difference]],V125),Table1[[#This Row],[difference]])</f>
        <v>-71</v>
      </c>
      <c r="W126">
        <f>IF(Table1[[#This Row],[team]]=E125,SUM(Table1[[#This Row],[sqrt(dif)]],W125),Table1[[#This Row],[sqrt(dif)]])</f>
        <v>-17.168488664518371</v>
      </c>
      <c r="X126">
        <f>IF(Table1[[#This Row],[team]]=E125,SUM(Table1[[#This Row],[f1]],X125),Table1[[#This Row],[f1]])</f>
        <v>-87.47213638288666</v>
      </c>
      <c r="Y126">
        <f>IF(Table1[[#This Row],[ATS]]=S125,SUM(Table1[[#This Row],[ATS]],Y125),Table1[[#This Row],[ATS]])</f>
        <v>1</v>
      </c>
      <c r="Z126">
        <f>IF(Table1[[#This Row],[ATS]]&gt;0,Table1[[#This Row],[ATS streak (not real)]]-1,Table1[[#This Row],[ATS streak (not real)]]+1)</f>
        <v>0</v>
      </c>
      <c r="AA126" s="5">
        <f>Table1[[#This Row],[running ttl ppg]]^2.37/(Table1[[#This Row],[running ttl ppg]]^2.37+Table1[[#This Row],[running ttl ppga]]^2.37)</f>
        <v>0.2806742532741342</v>
      </c>
      <c r="AB126" s="5">
        <f>Table1[[#This Row],[pyth ratio]]+Table1[[#This Row],[win/loss ratio]]</f>
        <v>0.51144348404336504</v>
      </c>
    </row>
    <row r="127" spans="1:28" x14ac:dyDescent="0.25">
      <c r="A127" s="1">
        <v>2685</v>
      </c>
      <c r="B127" s="7">
        <f t="shared" si="6"/>
        <v>14</v>
      </c>
      <c r="C127" s="5">
        <v>2016</v>
      </c>
      <c r="D127" s="5">
        <v>15</v>
      </c>
      <c r="E127" t="s">
        <v>48</v>
      </c>
      <c r="F127" t="s">
        <v>69</v>
      </c>
      <c r="G127" s="5">
        <v>0</v>
      </c>
      <c r="H127">
        <v>13</v>
      </c>
      <c r="I127">
        <v>30</v>
      </c>
      <c r="J127">
        <v>-17</v>
      </c>
      <c r="K127">
        <f>IF(Table1[[#This Row],[net]]&gt;0,1,0)</f>
        <v>0</v>
      </c>
      <c r="L127">
        <v>14</v>
      </c>
      <c r="M127">
        <f>IF(Table1[[#This Row],[team]]=E126,SUM(Table1[[#This Row],[win/loss]],M126),Table1[[#This Row],[win/loss]])</f>
        <v>3</v>
      </c>
      <c r="N127">
        <f>IF(Table1[[#This Row],[team]]=E126,SUM(Table1[[#This Row],[win/loss]],M126),Table1[[#This Row],[win/loss]])/B127</f>
        <v>0.21428571428571427</v>
      </c>
      <c r="O127">
        <f t="shared" si="5"/>
        <v>-3</v>
      </c>
      <c r="P127">
        <f>IF(Table1[[#This Row],[difference]]&gt;0,SQRT(Table1[[#This Row],[difference]]),-SQRT(ABS(Table1[[#This Row],[difference]])))</f>
        <v>-1.7320508075688772</v>
      </c>
      <c r="Q127">
        <f>IF(Table1[[#This Row],[line]]&gt;0,SQRT(Table1[[#This Row],[line]]),-SQRT(ABS(Table1[[#This Row],[line]])))</f>
        <v>3.7416573867739413</v>
      </c>
      <c r="R127">
        <f>Table1[[#This Row],[difference]]-Table1[[#This Row],[sqrt(line)]]</f>
        <v>-6.7416573867739409</v>
      </c>
      <c r="S127">
        <f>IF(Table1[[#This Row],[difference]]&gt;0,1,-1)</f>
        <v>-1</v>
      </c>
      <c r="T127">
        <f>IF(Table1[[#This Row],[team]]=E126,SUM(H127,T126),Table1[[#This Row],[ppg]])</f>
        <v>253</v>
      </c>
      <c r="U127">
        <f>IF(Table1[[#This Row],[team]]=E126,SUM(I127,U126),Table1[[#This Row],[ppga]])</f>
        <v>387</v>
      </c>
      <c r="V127">
        <f>IF(Table1[[#This Row],[team]]=E126,SUM(Table1[[#This Row],[difference]],V126),Table1[[#This Row],[difference]])</f>
        <v>-74</v>
      </c>
      <c r="W127">
        <f>IF(Table1[[#This Row],[team]]=E126,SUM(Table1[[#This Row],[sqrt(dif)]],W126),Table1[[#This Row],[sqrt(dif)]])</f>
        <v>-18.900539472087249</v>
      </c>
      <c r="X127">
        <f>IF(Table1[[#This Row],[team]]=E126,SUM(Table1[[#This Row],[f1]],X126),Table1[[#This Row],[f1]])</f>
        <v>-94.213793769660597</v>
      </c>
      <c r="Y127">
        <f>IF(Table1[[#This Row],[ATS]]=S126,SUM(Table1[[#This Row],[ATS]],Y126),Table1[[#This Row],[ATS]])</f>
        <v>-1</v>
      </c>
      <c r="Z127">
        <f>IF(Table1[[#This Row],[ATS]]&gt;0,Table1[[#This Row],[ATS streak (not real)]]-1,Table1[[#This Row],[ATS streak (not real)]]+1)</f>
        <v>0</v>
      </c>
      <c r="AA127" s="5">
        <f>Table1[[#This Row],[running ttl ppg]]^2.37/(Table1[[#This Row],[running ttl ppg]]^2.37+Table1[[#This Row],[running ttl ppga]]^2.37)</f>
        <v>0.2675020261335509</v>
      </c>
      <c r="AB127" s="5">
        <f>Table1[[#This Row],[pyth ratio]]+Table1[[#This Row],[win/loss ratio]]</f>
        <v>0.4817877404192652</v>
      </c>
    </row>
    <row r="128" spans="1:28" x14ac:dyDescent="0.25">
      <c r="A128" s="1">
        <v>2686</v>
      </c>
      <c r="B128" s="7">
        <f t="shared" si="6"/>
        <v>15</v>
      </c>
      <c r="C128" s="5">
        <v>2016</v>
      </c>
      <c r="D128" s="5">
        <v>16</v>
      </c>
      <c r="E128" t="s">
        <v>48</v>
      </c>
      <c r="F128" t="s">
        <v>56</v>
      </c>
      <c r="G128" s="5">
        <v>0</v>
      </c>
      <c r="H128">
        <v>13</v>
      </c>
      <c r="I128">
        <v>17</v>
      </c>
      <c r="J128">
        <v>-4</v>
      </c>
      <c r="K128">
        <f>IF(Table1[[#This Row],[net]]&gt;0,1,0)</f>
        <v>0</v>
      </c>
      <c r="L128">
        <v>11.5</v>
      </c>
      <c r="M128">
        <f>IF(Table1[[#This Row],[team]]=E127,SUM(Table1[[#This Row],[win/loss]],M127),Table1[[#This Row],[win/loss]])</f>
        <v>3</v>
      </c>
      <c r="N128">
        <f>IF(Table1[[#This Row],[team]]=E127,SUM(Table1[[#This Row],[win/loss]],M127),Table1[[#This Row],[win/loss]])/B128</f>
        <v>0.2</v>
      </c>
      <c r="O128">
        <f t="shared" si="5"/>
        <v>7.5</v>
      </c>
      <c r="P128">
        <f>IF(Table1[[#This Row],[difference]]&gt;0,SQRT(Table1[[#This Row],[difference]]),-SQRT(ABS(Table1[[#This Row],[difference]])))</f>
        <v>2.7386127875258306</v>
      </c>
      <c r="Q128">
        <f>IF(Table1[[#This Row],[line]]&gt;0,SQRT(Table1[[#This Row],[line]]),-SQRT(ABS(Table1[[#This Row],[line]])))</f>
        <v>3.3911649915626341</v>
      </c>
      <c r="R128">
        <f>Table1[[#This Row],[difference]]-Table1[[#This Row],[sqrt(line)]]</f>
        <v>4.1088350084373655</v>
      </c>
      <c r="S128">
        <f>IF(Table1[[#This Row],[difference]]&gt;0,1,-1)</f>
        <v>1</v>
      </c>
      <c r="T128">
        <f>IF(Table1[[#This Row],[team]]=E127,SUM(H128,T127),Table1[[#This Row],[ppg]])</f>
        <v>266</v>
      </c>
      <c r="U128">
        <f>IF(Table1[[#This Row],[team]]=E127,SUM(I128,U127),Table1[[#This Row],[ppga]])</f>
        <v>404</v>
      </c>
      <c r="V128">
        <f>IF(Table1[[#This Row],[team]]=E127,SUM(Table1[[#This Row],[difference]],V127),Table1[[#This Row],[difference]])</f>
        <v>-66.5</v>
      </c>
      <c r="W128">
        <f>IF(Table1[[#This Row],[team]]=E127,SUM(Table1[[#This Row],[sqrt(dif)]],W127),Table1[[#This Row],[sqrt(dif)]])</f>
        <v>-16.161926684561418</v>
      </c>
      <c r="X128">
        <f>IF(Table1[[#This Row],[team]]=E127,SUM(Table1[[#This Row],[f1]],X127),Table1[[#This Row],[f1]])</f>
        <v>-90.10495876122323</v>
      </c>
      <c r="Y128">
        <f>IF(Table1[[#This Row],[ATS]]=S127,SUM(Table1[[#This Row],[ATS]],Y127),Table1[[#This Row],[ATS]])</f>
        <v>1</v>
      </c>
      <c r="Z128">
        <f>IF(Table1[[#This Row],[ATS]]&gt;0,Table1[[#This Row],[ATS streak (not real)]]-1,Table1[[#This Row],[ATS streak (not real)]]+1)</f>
        <v>0</v>
      </c>
      <c r="AA128" s="5">
        <f>Table1[[#This Row],[running ttl ppg]]^2.37/(Table1[[#This Row],[running ttl ppg]]^2.37+Table1[[#This Row],[running ttl ppga]]^2.37)</f>
        <v>0.27081984450716556</v>
      </c>
      <c r="AB128" s="5">
        <f>Table1[[#This Row],[pyth ratio]]+Table1[[#This Row],[win/loss ratio]]</f>
        <v>0.47081984450716557</v>
      </c>
    </row>
    <row r="129" spans="1:28" x14ac:dyDescent="0.25">
      <c r="A129" s="1">
        <v>2687</v>
      </c>
      <c r="B129" s="7">
        <f t="shared" si="6"/>
        <v>16</v>
      </c>
      <c r="C129" s="5">
        <v>2016</v>
      </c>
      <c r="D129" s="5">
        <v>17</v>
      </c>
      <c r="E129" t="s">
        <v>48</v>
      </c>
      <c r="F129" t="s">
        <v>67</v>
      </c>
      <c r="G129" s="5">
        <v>1</v>
      </c>
      <c r="H129">
        <v>12</v>
      </c>
      <c r="I129">
        <v>28</v>
      </c>
      <c r="J129">
        <v>-16</v>
      </c>
      <c r="K129">
        <f>IF(Table1[[#This Row],[net]]&gt;0,1,0)</f>
        <v>0</v>
      </c>
      <c r="L129">
        <v>13</v>
      </c>
      <c r="M129">
        <f>IF(Table1[[#This Row],[team]]=E128,SUM(Table1[[#This Row],[win/loss]],M128),Table1[[#This Row],[win/loss]])</f>
        <v>3</v>
      </c>
      <c r="N129">
        <f>IF(Table1[[#This Row],[team]]=E128,SUM(Table1[[#This Row],[win/loss]],M128),Table1[[#This Row],[win/loss]])/B129</f>
        <v>0.1875</v>
      </c>
      <c r="O129">
        <f t="shared" si="5"/>
        <v>-3</v>
      </c>
      <c r="P129">
        <f>IF(Table1[[#This Row],[difference]]&gt;0,SQRT(Table1[[#This Row],[difference]]),-SQRT(ABS(Table1[[#This Row],[difference]])))</f>
        <v>-1.7320508075688772</v>
      </c>
      <c r="Q129">
        <f>IF(Table1[[#This Row],[line]]&gt;0,SQRT(Table1[[#This Row],[line]]),-SQRT(ABS(Table1[[#This Row],[line]])))</f>
        <v>3.6055512754639891</v>
      </c>
      <c r="R129">
        <f>Table1[[#This Row],[difference]]-Table1[[#This Row],[sqrt(line)]]</f>
        <v>-6.6055512754639896</v>
      </c>
      <c r="S129">
        <f>IF(Table1[[#This Row],[difference]]&gt;0,1,-1)</f>
        <v>-1</v>
      </c>
      <c r="T129">
        <f>IF(Table1[[#This Row],[team]]=E128,SUM(H129,T128),Table1[[#This Row],[ppg]])</f>
        <v>278</v>
      </c>
      <c r="U129">
        <f>IF(Table1[[#This Row],[team]]=E128,SUM(I129,U128),Table1[[#This Row],[ppga]])</f>
        <v>432</v>
      </c>
      <c r="V129">
        <f>IF(Table1[[#This Row],[team]]=E128,SUM(Table1[[#This Row],[difference]],V128),Table1[[#This Row],[difference]])</f>
        <v>-69.5</v>
      </c>
      <c r="W129">
        <f>IF(Table1[[#This Row],[team]]=E128,SUM(Table1[[#This Row],[sqrt(dif)]],W128),Table1[[#This Row],[sqrt(dif)]])</f>
        <v>-17.893977492130297</v>
      </c>
      <c r="X129">
        <f>IF(Table1[[#This Row],[team]]=E128,SUM(Table1[[#This Row],[f1]],X128),Table1[[#This Row],[f1]])</f>
        <v>-96.710510036687225</v>
      </c>
      <c r="Y129">
        <f>IF(Table1[[#This Row],[ATS]]=S128,SUM(Table1[[#This Row],[ATS]],Y128),Table1[[#This Row],[ATS]])</f>
        <v>-1</v>
      </c>
      <c r="Z129">
        <f>IF(Table1[[#This Row],[ATS]]&gt;0,Table1[[#This Row],[ATS streak (not real)]]-1,Table1[[#This Row],[ATS streak (not real)]]+1)</f>
        <v>0</v>
      </c>
      <c r="AA129" s="5">
        <f>Table1[[#This Row],[running ttl ppg]]^2.37/(Table1[[#This Row],[running ttl ppg]]^2.37+Table1[[#This Row],[running ttl ppga]]^2.37)</f>
        <v>0.26024287280065606</v>
      </c>
      <c r="AB129" s="5">
        <f>Table1[[#This Row],[pyth ratio]]+Table1[[#This Row],[win/loss ratio]]</f>
        <v>0.44774287280065606</v>
      </c>
    </row>
    <row r="130" spans="1:28" x14ac:dyDescent="0.25">
      <c r="A130" s="1">
        <v>2688</v>
      </c>
      <c r="B130" s="7">
        <f t="shared" si="6"/>
        <v>1</v>
      </c>
      <c r="C130" s="5">
        <v>2016</v>
      </c>
      <c r="D130" s="5">
        <v>1</v>
      </c>
      <c r="E130" t="s">
        <v>49</v>
      </c>
      <c r="F130" t="s">
        <v>61</v>
      </c>
      <c r="G130" s="5">
        <v>1</v>
      </c>
      <c r="H130">
        <v>27</v>
      </c>
      <c r="I130">
        <v>26</v>
      </c>
      <c r="J130">
        <v>1</v>
      </c>
      <c r="K130">
        <f>IF(Table1[[#This Row],[net]]&gt;0,1,0)</f>
        <v>1</v>
      </c>
      <c r="L130">
        <v>-7</v>
      </c>
      <c r="M130">
        <f>IF(Table1[[#This Row],[team]]=E129,SUM(Table1[[#This Row],[win/loss]],M129),Table1[[#This Row],[win/loss]])</f>
        <v>1</v>
      </c>
      <c r="N130">
        <f>IF(Table1[[#This Row],[team]]=E129,SUM(Table1[[#This Row],[win/loss]],M129),Table1[[#This Row],[win/loss]])/B130</f>
        <v>1</v>
      </c>
      <c r="O130">
        <f t="shared" si="5"/>
        <v>-6</v>
      </c>
      <c r="P130">
        <f>IF(Table1[[#This Row],[difference]]&gt;0,SQRT(Table1[[#This Row],[difference]]),-SQRT(ABS(Table1[[#This Row],[difference]])))</f>
        <v>-2.4494897427831779</v>
      </c>
      <c r="Q130">
        <f>IF(Table1[[#This Row],[line]]&gt;0,SQRT(Table1[[#This Row],[line]]),-SQRT(ABS(Table1[[#This Row],[line]])))</f>
        <v>-2.6457513110645907</v>
      </c>
      <c r="R130">
        <f>Table1[[#This Row],[difference]]-Table1[[#This Row],[sqrt(line)]]</f>
        <v>-3.3542486889354093</v>
      </c>
      <c r="S130">
        <f>IF(Table1[[#This Row],[difference]]&gt;0,1,-1)</f>
        <v>-1</v>
      </c>
      <c r="T130">
        <f>IF(Table1[[#This Row],[team]]=E129,SUM(H130,T129),Table1[[#This Row],[ppg]])</f>
        <v>27</v>
      </c>
      <c r="U130">
        <f>IF(Table1[[#This Row],[team]]=E129,SUM(I130,U129),Table1[[#This Row],[ppga]])</f>
        <v>26</v>
      </c>
      <c r="V130">
        <f>IF(Table1[[#This Row],[team]]=E129,SUM(Table1[[#This Row],[difference]],V129),Table1[[#This Row],[difference]])</f>
        <v>-6</v>
      </c>
      <c r="W130">
        <f>IF(Table1[[#This Row],[team]]=E129,SUM(Table1[[#This Row],[sqrt(dif)]],W129),Table1[[#This Row],[sqrt(dif)]])</f>
        <v>-2.4494897427831779</v>
      </c>
      <c r="X130">
        <f>IF(Table1[[#This Row],[team]]=E129,SUM(Table1[[#This Row],[f1]],X129),Table1[[#This Row],[f1]])</f>
        <v>-3.3542486889354093</v>
      </c>
      <c r="Y130">
        <f>IF(Table1[[#This Row],[ATS]]=S129,SUM(Table1[[#This Row],[ATS]],Y129),Table1[[#This Row],[ATS]])</f>
        <v>-2</v>
      </c>
      <c r="Z130">
        <f>IF(Table1[[#This Row],[ATS]]&gt;0,Table1[[#This Row],[ATS streak (not real)]]-1,Table1[[#This Row],[ATS streak (not real)]]+1)</f>
        <v>-1</v>
      </c>
      <c r="AA130" s="5">
        <f>Table1[[#This Row],[running ttl ppg]]^2.37/(Table1[[#This Row],[running ttl ppg]]^2.37+Table1[[#This Row],[running ttl ppga]]^2.37)</f>
        <v>0.52234624819814479</v>
      </c>
      <c r="AB130" s="5">
        <f>Table1[[#This Row],[pyth ratio]]+Table1[[#This Row],[win/loss ratio]]</f>
        <v>1.5223462481981449</v>
      </c>
    </row>
    <row r="131" spans="1:28" x14ac:dyDescent="0.25">
      <c r="A131" s="1">
        <v>2689</v>
      </c>
      <c r="B131" s="7">
        <f t="shared" si="6"/>
        <v>2</v>
      </c>
      <c r="C131" s="5">
        <v>2016</v>
      </c>
      <c r="D131" s="5">
        <v>2</v>
      </c>
      <c r="E131" t="s">
        <v>49</v>
      </c>
      <c r="F131" t="s">
        <v>66</v>
      </c>
      <c r="G131" s="5">
        <v>0</v>
      </c>
      <c r="H131">
        <v>20</v>
      </c>
      <c r="I131">
        <v>10</v>
      </c>
      <c r="J131">
        <v>10</v>
      </c>
      <c r="K131">
        <f>IF(Table1[[#This Row],[net]]&gt;0,1,0)</f>
        <v>1</v>
      </c>
      <c r="L131">
        <v>6.5</v>
      </c>
      <c r="M131">
        <f>IF(Table1[[#This Row],[team]]=E130,SUM(Table1[[#This Row],[win/loss]],M130),Table1[[#This Row],[win/loss]])</f>
        <v>2</v>
      </c>
      <c r="N131">
        <f>IF(Table1[[#This Row],[team]]=E130,SUM(Table1[[#This Row],[win/loss]],M130),Table1[[#This Row],[win/loss]])/B131</f>
        <v>1</v>
      </c>
      <c r="O131">
        <f t="shared" ref="O131:O194" si="7">J131+L131</f>
        <v>16.5</v>
      </c>
      <c r="P131">
        <f>IF(Table1[[#This Row],[difference]]&gt;0,SQRT(Table1[[#This Row],[difference]]),-SQRT(ABS(Table1[[#This Row],[difference]])))</f>
        <v>4.0620192023179804</v>
      </c>
      <c r="Q131">
        <f>IF(Table1[[#This Row],[line]]&gt;0,SQRT(Table1[[#This Row],[line]]),-SQRT(ABS(Table1[[#This Row],[line]])))</f>
        <v>2.5495097567963922</v>
      </c>
      <c r="R131">
        <f>Table1[[#This Row],[difference]]-Table1[[#This Row],[sqrt(line)]]</f>
        <v>13.950490243203607</v>
      </c>
      <c r="S131">
        <f>IF(Table1[[#This Row],[difference]]&gt;0,1,-1)</f>
        <v>1</v>
      </c>
      <c r="T131">
        <f>IF(Table1[[#This Row],[team]]=E130,SUM(H131,T130),Table1[[#This Row],[ppg]])</f>
        <v>47</v>
      </c>
      <c r="U131">
        <f>IF(Table1[[#This Row],[team]]=E130,SUM(I131,U130),Table1[[#This Row],[ppga]])</f>
        <v>36</v>
      </c>
      <c r="V131">
        <f>IF(Table1[[#This Row],[team]]=E130,SUM(Table1[[#This Row],[difference]],V130),Table1[[#This Row],[difference]])</f>
        <v>10.5</v>
      </c>
      <c r="W131">
        <f>IF(Table1[[#This Row],[team]]=E130,SUM(Table1[[#This Row],[sqrt(dif)]],W130),Table1[[#This Row],[sqrt(dif)]])</f>
        <v>1.6125294595348025</v>
      </c>
      <c r="X131">
        <f>IF(Table1[[#This Row],[team]]=E130,SUM(Table1[[#This Row],[f1]],X130),Table1[[#This Row],[f1]])</f>
        <v>10.596241554268197</v>
      </c>
      <c r="Y131">
        <f>IF(Table1[[#This Row],[ATS]]=S130,SUM(Table1[[#This Row],[ATS]],Y130),Table1[[#This Row],[ATS]])</f>
        <v>1</v>
      </c>
      <c r="Z131">
        <f>IF(Table1[[#This Row],[ATS]]&gt;0,Table1[[#This Row],[ATS streak (not real)]]-1,Table1[[#This Row],[ATS streak (not real)]]+1)</f>
        <v>0</v>
      </c>
      <c r="AA131" s="5">
        <f>Table1[[#This Row],[running ttl ppg]]^2.37/(Table1[[#This Row],[running ttl ppg]]^2.37+Table1[[#This Row],[running ttl ppga]]^2.37)</f>
        <v>0.65292240723058625</v>
      </c>
      <c r="AB131" s="5">
        <f>Table1[[#This Row],[pyth ratio]]+Table1[[#This Row],[win/loss ratio]]</f>
        <v>1.6529224072305864</v>
      </c>
    </row>
    <row r="132" spans="1:28" x14ac:dyDescent="0.25">
      <c r="A132" s="1">
        <v>2690</v>
      </c>
      <c r="B132" s="7">
        <f t="shared" si="6"/>
        <v>3</v>
      </c>
      <c r="C132" s="5">
        <v>2016</v>
      </c>
      <c r="D132" s="5">
        <v>3</v>
      </c>
      <c r="E132" t="s">
        <v>49</v>
      </c>
      <c r="F132" t="s">
        <v>42</v>
      </c>
      <c r="G132" s="5">
        <v>1</v>
      </c>
      <c r="H132">
        <v>28</v>
      </c>
      <c r="I132">
        <v>39</v>
      </c>
      <c r="J132">
        <v>-11</v>
      </c>
      <c r="K132">
        <f>IF(Table1[[#This Row],[net]]&gt;0,1,0)</f>
        <v>0</v>
      </c>
      <c r="L132">
        <v>-1</v>
      </c>
      <c r="M132">
        <f>IF(Table1[[#This Row],[team]]=E131,SUM(Table1[[#This Row],[win/loss]],M131),Table1[[#This Row],[win/loss]])</f>
        <v>2</v>
      </c>
      <c r="N132">
        <f>IF(Table1[[#This Row],[team]]=E131,SUM(Table1[[#This Row],[win/loss]],M131),Table1[[#This Row],[win/loss]])/B132</f>
        <v>0.66666666666666663</v>
      </c>
      <c r="O132">
        <f t="shared" si="7"/>
        <v>-12</v>
      </c>
      <c r="P132">
        <f>IF(Table1[[#This Row],[difference]]&gt;0,SQRT(Table1[[#This Row],[difference]]),-SQRT(ABS(Table1[[#This Row],[difference]])))</f>
        <v>-3.4641016151377544</v>
      </c>
      <c r="Q132">
        <f>IF(Table1[[#This Row],[line]]&gt;0,SQRT(Table1[[#This Row],[line]]),-SQRT(ABS(Table1[[#This Row],[line]])))</f>
        <v>-1</v>
      </c>
      <c r="R132">
        <f>Table1[[#This Row],[difference]]-Table1[[#This Row],[sqrt(line)]]</f>
        <v>-11</v>
      </c>
      <c r="S132">
        <f>IF(Table1[[#This Row],[difference]]&gt;0,1,-1)</f>
        <v>-1</v>
      </c>
      <c r="T132">
        <f>IF(Table1[[#This Row],[team]]=E131,SUM(H132,T131),Table1[[#This Row],[ppg]])</f>
        <v>75</v>
      </c>
      <c r="U132">
        <f>IF(Table1[[#This Row],[team]]=E131,SUM(I132,U131),Table1[[#This Row],[ppga]])</f>
        <v>75</v>
      </c>
      <c r="V132">
        <f>IF(Table1[[#This Row],[team]]=E131,SUM(Table1[[#This Row],[difference]],V131),Table1[[#This Row],[difference]])</f>
        <v>-1.5</v>
      </c>
      <c r="W132">
        <f>IF(Table1[[#This Row],[team]]=E131,SUM(Table1[[#This Row],[sqrt(dif)]],W131),Table1[[#This Row],[sqrt(dif)]])</f>
        <v>-1.8515721556029519</v>
      </c>
      <c r="X132">
        <f>IF(Table1[[#This Row],[team]]=E131,SUM(Table1[[#This Row],[f1]],X131),Table1[[#This Row],[f1]])</f>
        <v>-0.40375844573180331</v>
      </c>
      <c r="Y132">
        <f>IF(Table1[[#This Row],[ATS]]=S131,SUM(Table1[[#This Row],[ATS]],Y131),Table1[[#This Row],[ATS]])</f>
        <v>-1</v>
      </c>
      <c r="Z132">
        <f>IF(Table1[[#This Row],[ATS]]&gt;0,Table1[[#This Row],[ATS streak (not real)]]-1,Table1[[#This Row],[ATS streak (not real)]]+1)</f>
        <v>0</v>
      </c>
      <c r="AA132" s="5">
        <f>Table1[[#This Row],[running ttl ppg]]^2.37/(Table1[[#This Row],[running ttl ppg]]^2.37+Table1[[#This Row],[running ttl ppga]]^2.37)</f>
        <v>0.5</v>
      </c>
      <c r="AB132" s="5">
        <f>Table1[[#This Row],[pyth ratio]]+Table1[[#This Row],[win/loss ratio]]</f>
        <v>1.1666666666666665</v>
      </c>
    </row>
    <row r="133" spans="1:28" x14ac:dyDescent="0.25">
      <c r="A133" s="1">
        <v>2691</v>
      </c>
      <c r="B133" s="7">
        <f t="shared" si="6"/>
        <v>4</v>
      </c>
      <c r="C133" s="5">
        <v>2016</v>
      </c>
      <c r="D133" s="5">
        <v>4</v>
      </c>
      <c r="E133" t="s">
        <v>49</v>
      </c>
      <c r="F133" t="s">
        <v>64</v>
      </c>
      <c r="G133" s="5">
        <v>0</v>
      </c>
      <c r="H133">
        <v>20</v>
      </c>
      <c r="I133">
        <v>26</v>
      </c>
      <c r="J133">
        <v>-6</v>
      </c>
      <c r="K133">
        <f>IF(Table1[[#This Row],[net]]&gt;0,1,0)</f>
        <v>0</v>
      </c>
      <c r="L133">
        <v>3</v>
      </c>
      <c r="M133">
        <f>IF(Table1[[#This Row],[team]]=E132,SUM(Table1[[#This Row],[win/loss]],M132),Table1[[#This Row],[win/loss]])</f>
        <v>2</v>
      </c>
      <c r="N133">
        <f>IF(Table1[[#This Row],[team]]=E132,SUM(Table1[[#This Row],[win/loss]],M132),Table1[[#This Row],[win/loss]])/B133</f>
        <v>0.5</v>
      </c>
      <c r="O133">
        <f t="shared" si="7"/>
        <v>-3</v>
      </c>
      <c r="P133">
        <f>IF(Table1[[#This Row],[difference]]&gt;0,SQRT(Table1[[#This Row],[difference]]),-SQRT(ABS(Table1[[#This Row],[difference]])))</f>
        <v>-1.7320508075688772</v>
      </c>
      <c r="Q133">
        <f>IF(Table1[[#This Row],[line]]&gt;0,SQRT(Table1[[#This Row],[line]]),-SQRT(ABS(Table1[[#This Row],[line]])))</f>
        <v>1.7320508075688772</v>
      </c>
      <c r="R133">
        <f>Table1[[#This Row],[difference]]-Table1[[#This Row],[sqrt(line)]]</f>
        <v>-4.7320508075688767</v>
      </c>
      <c r="S133">
        <f>IF(Table1[[#This Row],[difference]]&gt;0,1,-1)</f>
        <v>-1</v>
      </c>
      <c r="T133">
        <f>IF(Table1[[#This Row],[team]]=E132,SUM(H133,T132),Table1[[#This Row],[ppg]])</f>
        <v>95</v>
      </c>
      <c r="U133">
        <f>IF(Table1[[#This Row],[team]]=E132,SUM(I133,U132),Table1[[#This Row],[ppga]])</f>
        <v>101</v>
      </c>
      <c r="V133">
        <f>IF(Table1[[#This Row],[team]]=E132,SUM(Table1[[#This Row],[difference]],V132),Table1[[#This Row],[difference]])</f>
        <v>-4.5</v>
      </c>
      <c r="W133">
        <f>IF(Table1[[#This Row],[team]]=E132,SUM(Table1[[#This Row],[sqrt(dif)]],W132),Table1[[#This Row],[sqrt(dif)]])</f>
        <v>-3.583622963171829</v>
      </c>
      <c r="X133">
        <f>IF(Table1[[#This Row],[team]]=E132,SUM(Table1[[#This Row],[f1]],X132),Table1[[#This Row],[f1]])</f>
        <v>-5.1358092533006801</v>
      </c>
      <c r="Y133">
        <f>IF(Table1[[#This Row],[ATS]]=S132,SUM(Table1[[#This Row],[ATS]],Y132),Table1[[#This Row],[ATS]])</f>
        <v>-2</v>
      </c>
      <c r="Z133">
        <f>IF(Table1[[#This Row],[ATS]]&gt;0,Table1[[#This Row],[ATS streak (not real)]]-1,Table1[[#This Row],[ATS streak (not real)]]+1)</f>
        <v>-1</v>
      </c>
      <c r="AA133" s="5">
        <f>Table1[[#This Row],[running ttl ppg]]^2.37/(Table1[[#This Row],[running ttl ppg]]^2.37+Table1[[#This Row],[running ttl ppga]]^2.37)</f>
        <v>0.46377672501403361</v>
      </c>
      <c r="AB133" s="5">
        <f>Table1[[#This Row],[pyth ratio]]+Table1[[#This Row],[win/loss ratio]]</f>
        <v>0.96377672501403366</v>
      </c>
    </row>
    <row r="134" spans="1:28" x14ac:dyDescent="0.25">
      <c r="A134" s="1">
        <v>2692</v>
      </c>
      <c r="B134" s="7">
        <f t="shared" si="6"/>
        <v>5</v>
      </c>
      <c r="C134" s="5">
        <v>2016</v>
      </c>
      <c r="D134" s="5">
        <v>5</v>
      </c>
      <c r="E134" t="s">
        <v>49</v>
      </c>
      <c r="F134" t="s">
        <v>63</v>
      </c>
      <c r="G134" s="5">
        <v>1</v>
      </c>
      <c r="H134">
        <v>6</v>
      </c>
      <c r="I134">
        <v>30</v>
      </c>
      <c r="J134">
        <v>-24</v>
      </c>
      <c r="K134">
        <f>IF(Table1[[#This Row],[net]]&gt;0,1,0)</f>
        <v>0</v>
      </c>
      <c r="L134">
        <v>8.5</v>
      </c>
      <c r="M134">
        <f>IF(Table1[[#This Row],[team]]=E133,SUM(Table1[[#This Row],[win/loss]],M133),Table1[[#This Row],[win/loss]])</f>
        <v>2</v>
      </c>
      <c r="N134">
        <f>IF(Table1[[#This Row],[team]]=E133,SUM(Table1[[#This Row],[win/loss]],M133),Table1[[#This Row],[win/loss]])/B134</f>
        <v>0.4</v>
      </c>
      <c r="O134">
        <f t="shared" si="7"/>
        <v>-15.5</v>
      </c>
      <c r="P134">
        <f>IF(Table1[[#This Row],[difference]]&gt;0,SQRT(Table1[[#This Row],[difference]]),-SQRT(ABS(Table1[[#This Row],[difference]])))</f>
        <v>-3.9370039370059056</v>
      </c>
      <c r="Q134">
        <f>IF(Table1[[#This Row],[line]]&gt;0,SQRT(Table1[[#This Row],[line]]),-SQRT(ABS(Table1[[#This Row],[line]])))</f>
        <v>2.9154759474226504</v>
      </c>
      <c r="R134">
        <f>Table1[[#This Row],[difference]]-Table1[[#This Row],[sqrt(line)]]</f>
        <v>-18.415475947422649</v>
      </c>
      <c r="S134">
        <f>IF(Table1[[#This Row],[difference]]&gt;0,1,-1)</f>
        <v>-1</v>
      </c>
      <c r="T134">
        <f>IF(Table1[[#This Row],[team]]=E133,SUM(H134,T133),Table1[[#This Row],[ppg]])</f>
        <v>101</v>
      </c>
      <c r="U134">
        <f>IF(Table1[[#This Row],[team]]=E133,SUM(I134,U133),Table1[[#This Row],[ppga]])</f>
        <v>131</v>
      </c>
      <c r="V134">
        <f>IF(Table1[[#This Row],[team]]=E133,SUM(Table1[[#This Row],[difference]],V133),Table1[[#This Row],[difference]])</f>
        <v>-20</v>
      </c>
      <c r="W134">
        <f>IF(Table1[[#This Row],[team]]=E133,SUM(Table1[[#This Row],[sqrt(dif)]],W133),Table1[[#This Row],[sqrt(dif)]])</f>
        <v>-7.5206269001777351</v>
      </c>
      <c r="X134">
        <f>IF(Table1[[#This Row],[team]]=E133,SUM(Table1[[#This Row],[f1]],X133),Table1[[#This Row],[f1]])</f>
        <v>-23.551285200723328</v>
      </c>
      <c r="Y134">
        <f>IF(Table1[[#This Row],[ATS]]=S133,SUM(Table1[[#This Row],[ATS]],Y133),Table1[[#This Row],[ATS]])</f>
        <v>-3</v>
      </c>
      <c r="Z134">
        <f>IF(Table1[[#This Row],[ATS]]&gt;0,Table1[[#This Row],[ATS streak (not real)]]-1,Table1[[#This Row],[ATS streak (not real)]]+1)</f>
        <v>-2</v>
      </c>
      <c r="AA134" s="5">
        <f>Table1[[#This Row],[running ttl ppg]]^2.37/(Table1[[#This Row],[running ttl ppg]]^2.37+Table1[[#This Row],[running ttl ppga]]^2.37)</f>
        <v>0.35060474852610923</v>
      </c>
      <c r="AB134" s="5">
        <f>Table1[[#This Row],[pyth ratio]]+Table1[[#This Row],[win/loss ratio]]</f>
        <v>0.75060474852610926</v>
      </c>
    </row>
    <row r="135" spans="1:28" x14ac:dyDescent="0.25">
      <c r="A135" s="1">
        <v>2693</v>
      </c>
      <c r="B135" s="7">
        <f t="shared" si="6"/>
        <v>6</v>
      </c>
      <c r="C135" s="5">
        <v>2016</v>
      </c>
      <c r="D135" s="5">
        <v>7</v>
      </c>
      <c r="E135" t="s">
        <v>49</v>
      </c>
      <c r="F135" t="s">
        <v>61</v>
      </c>
      <c r="G135" s="5">
        <v>0</v>
      </c>
      <c r="H135">
        <v>20</v>
      </c>
      <c r="I135">
        <v>27</v>
      </c>
      <c r="J135">
        <v>-7</v>
      </c>
      <c r="K135">
        <f>IF(Table1[[#This Row],[net]]&gt;0,1,0)</f>
        <v>0</v>
      </c>
      <c r="L135">
        <v>3</v>
      </c>
      <c r="M135">
        <f>IF(Table1[[#This Row],[team]]=E134,SUM(Table1[[#This Row],[win/loss]],M134),Table1[[#This Row],[win/loss]])</f>
        <v>2</v>
      </c>
      <c r="N135">
        <f>IF(Table1[[#This Row],[team]]=E134,SUM(Table1[[#This Row],[win/loss]],M134),Table1[[#This Row],[win/loss]])/B135</f>
        <v>0.33333333333333331</v>
      </c>
      <c r="O135">
        <f t="shared" si="7"/>
        <v>-4</v>
      </c>
      <c r="P135">
        <f>IF(Table1[[#This Row],[difference]]&gt;0,SQRT(Table1[[#This Row],[difference]]),-SQRT(ABS(Table1[[#This Row],[difference]])))</f>
        <v>-2</v>
      </c>
      <c r="Q135">
        <f>IF(Table1[[#This Row],[line]]&gt;0,SQRT(Table1[[#This Row],[line]]),-SQRT(ABS(Table1[[#This Row],[line]])))</f>
        <v>1.7320508075688772</v>
      </c>
      <c r="R135">
        <f>Table1[[#This Row],[difference]]-Table1[[#This Row],[sqrt(line)]]</f>
        <v>-5.7320508075688767</v>
      </c>
      <c r="S135">
        <f>IF(Table1[[#This Row],[difference]]&gt;0,1,-1)</f>
        <v>-1</v>
      </c>
      <c r="T135">
        <f>IF(Table1[[#This Row],[team]]=E134,SUM(H135,T134),Table1[[#This Row],[ppg]])</f>
        <v>121</v>
      </c>
      <c r="U135">
        <f>IF(Table1[[#This Row],[team]]=E134,SUM(I135,U134),Table1[[#This Row],[ppga]])</f>
        <v>158</v>
      </c>
      <c r="V135">
        <f>IF(Table1[[#This Row],[team]]=E134,SUM(Table1[[#This Row],[difference]],V134),Table1[[#This Row],[difference]])</f>
        <v>-24</v>
      </c>
      <c r="W135">
        <f>IF(Table1[[#This Row],[team]]=E134,SUM(Table1[[#This Row],[sqrt(dif)]],W134),Table1[[#This Row],[sqrt(dif)]])</f>
        <v>-9.5206269001777351</v>
      </c>
      <c r="X135">
        <f>IF(Table1[[#This Row],[team]]=E134,SUM(Table1[[#This Row],[f1]],X134),Table1[[#This Row],[f1]])</f>
        <v>-29.283336008292203</v>
      </c>
      <c r="Y135">
        <f>IF(Table1[[#This Row],[ATS]]=S134,SUM(Table1[[#This Row],[ATS]],Y134),Table1[[#This Row],[ATS]])</f>
        <v>-4</v>
      </c>
      <c r="Z135">
        <f>IF(Table1[[#This Row],[ATS]]&gt;0,Table1[[#This Row],[ATS streak (not real)]]-1,Table1[[#This Row],[ATS streak (not real)]]+1)</f>
        <v>-3</v>
      </c>
      <c r="AA135" s="5">
        <f>Table1[[#This Row],[running ttl ppg]]^2.37/(Table1[[#This Row],[running ttl ppg]]^2.37+Table1[[#This Row],[running ttl ppga]]^2.37)</f>
        <v>0.34698316767947007</v>
      </c>
      <c r="AB135" s="5">
        <f>Table1[[#This Row],[pyth ratio]]+Table1[[#This Row],[win/loss ratio]]</f>
        <v>0.68031650101280339</v>
      </c>
    </row>
    <row r="136" spans="1:28" x14ac:dyDescent="0.25">
      <c r="A136" s="1">
        <v>2694</v>
      </c>
      <c r="B136" s="7">
        <f t="shared" si="6"/>
        <v>7</v>
      </c>
      <c r="C136" s="5">
        <v>2016</v>
      </c>
      <c r="D136" s="5">
        <v>8</v>
      </c>
      <c r="E136" t="s">
        <v>49</v>
      </c>
      <c r="F136" t="s">
        <v>69</v>
      </c>
      <c r="G136" s="5">
        <v>1</v>
      </c>
      <c r="H136">
        <v>12</v>
      </c>
      <c r="I136">
        <v>13</v>
      </c>
      <c r="J136">
        <v>-1</v>
      </c>
      <c r="K136">
        <f>IF(Table1[[#This Row],[net]]&gt;0,1,0)</f>
        <v>0</v>
      </c>
      <c r="L136">
        <v>4.5</v>
      </c>
      <c r="M136">
        <f>IF(Table1[[#This Row],[team]]=E135,SUM(Table1[[#This Row],[win/loss]],M135),Table1[[#This Row],[win/loss]])</f>
        <v>2</v>
      </c>
      <c r="N136">
        <f>IF(Table1[[#This Row],[team]]=E135,SUM(Table1[[#This Row],[win/loss]],M135),Table1[[#This Row],[win/loss]])/B136</f>
        <v>0.2857142857142857</v>
      </c>
      <c r="O136">
        <f t="shared" si="7"/>
        <v>3.5</v>
      </c>
      <c r="P136">
        <f>IF(Table1[[#This Row],[difference]]&gt;0,SQRT(Table1[[#This Row],[difference]]),-SQRT(ABS(Table1[[#This Row],[difference]])))</f>
        <v>1.8708286933869707</v>
      </c>
      <c r="Q136">
        <f>IF(Table1[[#This Row],[line]]&gt;0,SQRT(Table1[[#This Row],[line]]),-SQRT(ABS(Table1[[#This Row],[line]])))</f>
        <v>2.1213203435596424</v>
      </c>
      <c r="R136">
        <f>Table1[[#This Row],[difference]]-Table1[[#This Row],[sqrt(line)]]</f>
        <v>1.3786796564403576</v>
      </c>
      <c r="S136">
        <f>IF(Table1[[#This Row],[difference]]&gt;0,1,-1)</f>
        <v>1</v>
      </c>
      <c r="T136">
        <f>IF(Table1[[#This Row],[team]]=E135,SUM(H136,T135),Table1[[#This Row],[ppg]])</f>
        <v>133</v>
      </c>
      <c r="U136">
        <f>IF(Table1[[#This Row],[team]]=E135,SUM(I136,U135),Table1[[#This Row],[ppga]])</f>
        <v>171</v>
      </c>
      <c r="V136">
        <f>IF(Table1[[#This Row],[team]]=E135,SUM(Table1[[#This Row],[difference]],V135),Table1[[#This Row],[difference]])</f>
        <v>-20.5</v>
      </c>
      <c r="W136">
        <f>IF(Table1[[#This Row],[team]]=E135,SUM(Table1[[#This Row],[sqrt(dif)]],W135),Table1[[#This Row],[sqrt(dif)]])</f>
        <v>-7.6497982067907646</v>
      </c>
      <c r="X136">
        <f>IF(Table1[[#This Row],[team]]=E135,SUM(Table1[[#This Row],[f1]],X135),Table1[[#This Row],[f1]])</f>
        <v>-27.904656351851845</v>
      </c>
      <c r="Y136">
        <f>IF(Table1[[#This Row],[ATS]]=S135,SUM(Table1[[#This Row],[ATS]],Y135),Table1[[#This Row],[ATS]])</f>
        <v>1</v>
      </c>
      <c r="Z136">
        <f>IF(Table1[[#This Row],[ATS]]&gt;0,Table1[[#This Row],[ATS streak (not real)]]-1,Table1[[#This Row],[ATS streak (not real)]]+1)</f>
        <v>0</v>
      </c>
      <c r="AA136" s="5">
        <f>Table1[[#This Row],[running ttl ppg]]^2.37/(Table1[[#This Row],[running ttl ppg]]^2.37+Table1[[#This Row],[running ttl ppga]]^2.37)</f>
        <v>0.35534750755172856</v>
      </c>
      <c r="AB136" s="5">
        <f>Table1[[#This Row],[pyth ratio]]+Table1[[#This Row],[win/loss ratio]]</f>
        <v>0.64106179326601431</v>
      </c>
    </row>
    <row r="137" spans="1:28" x14ac:dyDescent="0.25">
      <c r="A137" s="1">
        <v>2695</v>
      </c>
      <c r="B137" s="7">
        <f t="shared" si="6"/>
        <v>8</v>
      </c>
      <c r="C137" s="5">
        <v>2016</v>
      </c>
      <c r="D137" s="5">
        <v>9</v>
      </c>
      <c r="E137" t="s">
        <v>49</v>
      </c>
      <c r="F137" t="s">
        <v>66</v>
      </c>
      <c r="G137" s="5">
        <v>1</v>
      </c>
      <c r="H137">
        <v>27</v>
      </c>
      <c r="I137">
        <v>33</v>
      </c>
      <c r="J137">
        <v>-6</v>
      </c>
      <c r="K137">
        <f>IF(Table1[[#This Row],[net]]&gt;0,1,0)</f>
        <v>0</v>
      </c>
      <c r="L137">
        <v>3</v>
      </c>
      <c r="M137">
        <f>IF(Table1[[#This Row],[team]]=E136,SUM(Table1[[#This Row],[win/loss]],M136),Table1[[#This Row],[win/loss]])</f>
        <v>2</v>
      </c>
      <c r="N137">
        <f>IF(Table1[[#This Row],[team]]=E136,SUM(Table1[[#This Row],[win/loss]],M136),Table1[[#This Row],[win/loss]])/B137</f>
        <v>0.25</v>
      </c>
      <c r="O137">
        <f t="shared" si="7"/>
        <v>-3</v>
      </c>
      <c r="P137">
        <f>IF(Table1[[#This Row],[difference]]&gt;0,SQRT(Table1[[#This Row],[difference]]),-SQRT(ABS(Table1[[#This Row],[difference]])))</f>
        <v>-1.7320508075688772</v>
      </c>
      <c r="Q137">
        <f>IF(Table1[[#This Row],[line]]&gt;0,SQRT(Table1[[#This Row],[line]]),-SQRT(ABS(Table1[[#This Row],[line]])))</f>
        <v>1.7320508075688772</v>
      </c>
      <c r="R137">
        <f>Table1[[#This Row],[difference]]-Table1[[#This Row],[sqrt(line)]]</f>
        <v>-4.7320508075688767</v>
      </c>
      <c r="S137">
        <f>IF(Table1[[#This Row],[difference]]&gt;0,1,-1)</f>
        <v>-1</v>
      </c>
      <c r="T137">
        <f>IF(Table1[[#This Row],[team]]=E136,SUM(H137,T136),Table1[[#This Row],[ppg]])</f>
        <v>160</v>
      </c>
      <c r="U137">
        <f>IF(Table1[[#This Row],[team]]=E136,SUM(I137,U136),Table1[[#This Row],[ppga]])</f>
        <v>204</v>
      </c>
      <c r="V137">
        <f>IF(Table1[[#This Row],[team]]=E136,SUM(Table1[[#This Row],[difference]],V136),Table1[[#This Row],[difference]])</f>
        <v>-23.5</v>
      </c>
      <c r="W137">
        <f>IF(Table1[[#This Row],[team]]=E136,SUM(Table1[[#This Row],[sqrt(dif)]],W136),Table1[[#This Row],[sqrt(dif)]])</f>
        <v>-9.3818490143596414</v>
      </c>
      <c r="X137">
        <f>IF(Table1[[#This Row],[team]]=E136,SUM(Table1[[#This Row],[f1]],X136),Table1[[#This Row],[f1]])</f>
        <v>-32.636707159420723</v>
      </c>
      <c r="Y137">
        <f>IF(Table1[[#This Row],[ATS]]=S136,SUM(Table1[[#This Row],[ATS]],Y136),Table1[[#This Row],[ATS]])</f>
        <v>-1</v>
      </c>
      <c r="Z137">
        <f>IF(Table1[[#This Row],[ATS]]&gt;0,Table1[[#This Row],[ATS streak (not real)]]-1,Table1[[#This Row],[ATS streak (not real)]]+1)</f>
        <v>0</v>
      </c>
      <c r="AA137" s="5">
        <f>Table1[[#This Row],[running ttl ppg]]^2.37/(Table1[[#This Row],[running ttl ppg]]^2.37+Table1[[#This Row],[running ttl ppga]]^2.37)</f>
        <v>0.35990362969295614</v>
      </c>
      <c r="AB137" s="5">
        <f>Table1[[#This Row],[pyth ratio]]+Table1[[#This Row],[win/loss ratio]]</f>
        <v>0.60990362969295608</v>
      </c>
    </row>
    <row r="138" spans="1:28" x14ac:dyDescent="0.25">
      <c r="A138" s="1">
        <v>2696</v>
      </c>
      <c r="B138" s="7">
        <f t="shared" si="6"/>
        <v>9</v>
      </c>
      <c r="C138" s="5">
        <v>2016</v>
      </c>
      <c r="D138" s="5">
        <v>10</v>
      </c>
      <c r="E138" t="s">
        <v>49</v>
      </c>
      <c r="F138" t="s">
        <v>70</v>
      </c>
      <c r="G138" s="5">
        <v>0</v>
      </c>
      <c r="H138">
        <v>6</v>
      </c>
      <c r="I138">
        <v>10</v>
      </c>
      <c r="J138">
        <v>-4</v>
      </c>
      <c r="K138">
        <f>IF(Table1[[#This Row],[net]]&gt;0,1,0)</f>
        <v>0</v>
      </c>
      <c r="L138">
        <v>-1</v>
      </c>
      <c r="M138">
        <f>IF(Table1[[#This Row],[team]]=E137,SUM(Table1[[#This Row],[win/loss]],M137),Table1[[#This Row],[win/loss]])</f>
        <v>2</v>
      </c>
      <c r="N138">
        <f>IF(Table1[[#This Row],[team]]=E137,SUM(Table1[[#This Row],[win/loss]],M137),Table1[[#This Row],[win/loss]])/B138</f>
        <v>0.22222222222222221</v>
      </c>
      <c r="O138">
        <f t="shared" si="7"/>
        <v>-5</v>
      </c>
      <c r="P138">
        <f>IF(Table1[[#This Row],[difference]]&gt;0,SQRT(Table1[[#This Row],[difference]]),-SQRT(ABS(Table1[[#This Row],[difference]])))</f>
        <v>-2.2360679774997898</v>
      </c>
      <c r="Q138">
        <f>IF(Table1[[#This Row],[line]]&gt;0,SQRT(Table1[[#This Row],[line]]),-SQRT(ABS(Table1[[#This Row],[line]])))</f>
        <v>-1</v>
      </c>
      <c r="R138">
        <f>Table1[[#This Row],[difference]]-Table1[[#This Row],[sqrt(line)]]</f>
        <v>-4</v>
      </c>
      <c r="S138">
        <f>IF(Table1[[#This Row],[difference]]&gt;0,1,-1)</f>
        <v>-1</v>
      </c>
      <c r="T138">
        <f>IF(Table1[[#This Row],[team]]=E137,SUM(H138,T137),Table1[[#This Row],[ppg]])</f>
        <v>166</v>
      </c>
      <c r="U138">
        <f>IF(Table1[[#This Row],[team]]=E137,SUM(I138,U137),Table1[[#This Row],[ppga]])</f>
        <v>214</v>
      </c>
      <c r="V138">
        <f>IF(Table1[[#This Row],[team]]=E137,SUM(Table1[[#This Row],[difference]],V137),Table1[[#This Row],[difference]])</f>
        <v>-28.5</v>
      </c>
      <c r="W138">
        <f>IF(Table1[[#This Row],[team]]=E137,SUM(Table1[[#This Row],[sqrt(dif)]],W137),Table1[[#This Row],[sqrt(dif)]])</f>
        <v>-11.617916991859431</v>
      </c>
      <c r="X138">
        <f>IF(Table1[[#This Row],[team]]=E137,SUM(Table1[[#This Row],[f1]],X137),Table1[[#This Row],[f1]])</f>
        <v>-36.636707159420723</v>
      </c>
      <c r="Y138">
        <f>IF(Table1[[#This Row],[ATS]]=S137,SUM(Table1[[#This Row],[ATS]],Y137),Table1[[#This Row],[ATS]])</f>
        <v>-2</v>
      </c>
      <c r="Z138">
        <f>IF(Table1[[#This Row],[ATS]]&gt;0,Table1[[#This Row],[ATS streak (not real)]]-1,Table1[[#This Row],[ATS streak (not real)]]+1)</f>
        <v>-1</v>
      </c>
      <c r="AA138" s="5">
        <f>Table1[[#This Row],[running ttl ppg]]^2.37/(Table1[[#This Row],[running ttl ppg]]^2.37+Table1[[#This Row],[running ttl ppga]]^2.37)</f>
        <v>0.35389721179209888</v>
      </c>
      <c r="AB138" s="5">
        <f>Table1[[#This Row],[pyth ratio]]+Table1[[#This Row],[win/loss ratio]]</f>
        <v>0.57611943401432109</v>
      </c>
    </row>
    <row r="139" spans="1:28" x14ac:dyDescent="0.25">
      <c r="A139" s="1">
        <v>2697</v>
      </c>
      <c r="B139" s="7">
        <f t="shared" si="6"/>
        <v>10</v>
      </c>
      <c r="C139" s="5">
        <v>2016</v>
      </c>
      <c r="D139" s="5">
        <v>11</v>
      </c>
      <c r="E139" t="s">
        <v>49</v>
      </c>
      <c r="F139" t="s">
        <v>59</v>
      </c>
      <c r="G139" s="5">
        <v>0</v>
      </c>
      <c r="H139">
        <v>24</v>
      </c>
      <c r="I139">
        <v>14</v>
      </c>
      <c r="J139">
        <v>10</v>
      </c>
      <c r="K139">
        <f>IF(Table1[[#This Row],[net]]&gt;0,1,0)</f>
        <v>1</v>
      </c>
      <c r="L139">
        <v>-2.5</v>
      </c>
      <c r="M139">
        <f>IF(Table1[[#This Row],[team]]=E138,SUM(Table1[[#This Row],[win/loss]],M138),Table1[[#This Row],[win/loss]])</f>
        <v>3</v>
      </c>
      <c r="N139">
        <f>IF(Table1[[#This Row],[team]]=E138,SUM(Table1[[#This Row],[win/loss]],M138),Table1[[#This Row],[win/loss]])/B139</f>
        <v>0.3</v>
      </c>
      <c r="O139">
        <f t="shared" si="7"/>
        <v>7.5</v>
      </c>
      <c r="P139">
        <f>IF(Table1[[#This Row],[difference]]&gt;0,SQRT(Table1[[#This Row],[difference]]),-SQRT(ABS(Table1[[#This Row],[difference]])))</f>
        <v>2.7386127875258306</v>
      </c>
      <c r="Q139">
        <f>IF(Table1[[#This Row],[line]]&gt;0,SQRT(Table1[[#This Row],[line]]),-SQRT(ABS(Table1[[#This Row],[line]])))</f>
        <v>-1.5811388300841898</v>
      </c>
      <c r="R139">
        <f>Table1[[#This Row],[difference]]-Table1[[#This Row],[sqrt(line)]]</f>
        <v>9.0811388300841891</v>
      </c>
      <c r="S139">
        <f>IF(Table1[[#This Row],[difference]]&gt;0,1,-1)</f>
        <v>1</v>
      </c>
      <c r="T139">
        <f>IF(Table1[[#This Row],[team]]=E138,SUM(H139,T138),Table1[[#This Row],[ppg]])</f>
        <v>190</v>
      </c>
      <c r="U139">
        <f>IF(Table1[[#This Row],[team]]=E138,SUM(I139,U138),Table1[[#This Row],[ppga]])</f>
        <v>228</v>
      </c>
      <c r="V139">
        <f>IF(Table1[[#This Row],[team]]=E138,SUM(Table1[[#This Row],[difference]],V138),Table1[[#This Row],[difference]])</f>
        <v>-21</v>
      </c>
      <c r="W139">
        <f>IF(Table1[[#This Row],[team]]=E138,SUM(Table1[[#This Row],[sqrt(dif)]],W138),Table1[[#This Row],[sqrt(dif)]])</f>
        <v>-8.8793042043336001</v>
      </c>
      <c r="X139">
        <f>IF(Table1[[#This Row],[team]]=E138,SUM(Table1[[#This Row],[f1]],X138),Table1[[#This Row],[f1]])</f>
        <v>-27.555568329336534</v>
      </c>
      <c r="Y139">
        <f>IF(Table1[[#This Row],[ATS]]=S138,SUM(Table1[[#This Row],[ATS]],Y138),Table1[[#This Row],[ATS]])</f>
        <v>1</v>
      </c>
      <c r="Z139">
        <f>IF(Table1[[#This Row],[ATS]]&gt;0,Table1[[#This Row],[ATS streak (not real)]]-1,Table1[[#This Row],[ATS streak (not real)]]+1)</f>
        <v>0</v>
      </c>
      <c r="AA139" s="5">
        <f>Table1[[#This Row],[running ttl ppg]]^2.37/(Table1[[#This Row],[running ttl ppg]]^2.37+Table1[[#This Row],[running ttl ppga]]^2.37)</f>
        <v>0.39362448385533999</v>
      </c>
      <c r="AB139" s="5">
        <f>Table1[[#This Row],[pyth ratio]]+Table1[[#This Row],[win/loss ratio]]</f>
        <v>0.69362448385534003</v>
      </c>
    </row>
    <row r="140" spans="1:28" x14ac:dyDescent="0.25">
      <c r="A140" s="1">
        <v>2698</v>
      </c>
      <c r="B140" s="7">
        <f t="shared" si="6"/>
        <v>11</v>
      </c>
      <c r="C140" s="5">
        <v>2016</v>
      </c>
      <c r="D140" s="5">
        <v>12</v>
      </c>
      <c r="E140" t="s">
        <v>49</v>
      </c>
      <c r="F140" t="s">
        <v>45</v>
      </c>
      <c r="G140" s="5">
        <v>1</v>
      </c>
      <c r="H140">
        <v>14</v>
      </c>
      <c r="I140">
        <v>33</v>
      </c>
      <c r="J140">
        <v>-19</v>
      </c>
      <c r="K140">
        <f>IF(Table1[[#This Row],[net]]&gt;0,1,0)</f>
        <v>0</v>
      </c>
      <c r="L140">
        <v>1</v>
      </c>
      <c r="M140">
        <f>IF(Table1[[#This Row],[team]]=E139,SUM(Table1[[#This Row],[win/loss]],M139),Table1[[#This Row],[win/loss]])</f>
        <v>3</v>
      </c>
      <c r="N140">
        <f>IF(Table1[[#This Row],[team]]=E139,SUM(Table1[[#This Row],[win/loss]],M139),Table1[[#This Row],[win/loss]])/B140</f>
        <v>0.27272727272727271</v>
      </c>
      <c r="O140">
        <f t="shared" si="7"/>
        <v>-18</v>
      </c>
      <c r="P140">
        <f>IF(Table1[[#This Row],[difference]]&gt;0,SQRT(Table1[[#This Row],[difference]]),-SQRT(ABS(Table1[[#This Row],[difference]])))</f>
        <v>-4.2426406871192848</v>
      </c>
      <c r="Q140">
        <f>IF(Table1[[#This Row],[line]]&gt;0,SQRT(Table1[[#This Row],[line]]),-SQRT(ABS(Table1[[#This Row],[line]])))</f>
        <v>1</v>
      </c>
      <c r="R140">
        <f>Table1[[#This Row],[difference]]-Table1[[#This Row],[sqrt(line)]]</f>
        <v>-19</v>
      </c>
      <c r="S140">
        <f>IF(Table1[[#This Row],[difference]]&gt;0,1,-1)</f>
        <v>-1</v>
      </c>
      <c r="T140">
        <f>IF(Table1[[#This Row],[team]]=E139,SUM(H140,T139),Table1[[#This Row],[ppg]])</f>
        <v>204</v>
      </c>
      <c r="U140">
        <f>IF(Table1[[#This Row],[team]]=E139,SUM(I140,U139),Table1[[#This Row],[ppga]])</f>
        <v>261</v>
      </c>
      <c r="V140">
        <f>IF(Table1[[#This Row],[team]]=E139,SUM(Table1[[#This Row],[difference]],V139),Table1[[#This Row],[difference]])</f>
        <v>-39</v>
      </c>
      <c r="W140">
        <f>IF(Table1[[#This Row],[team]]=E139,SUM(Table1[[#This Row],[sqrt(dif)]],W139),Table1[[#This Row],[sqrt(dif)]])</f>
        <v>-13.121944891452884</v>
      </c>
      <c r="X140">
        <f>IF(Table1[[#This Row],[team]]=E139,SUM(Table1[[#This Row],[f1]],X139),Table1[[#This Row],[f1]])</f>
        <v>-46.555568329336538</v>
      </c>
      <c r="Y140">
        <f>IF(Table1[[#This Row],[ATS]]=S139,SUM(Table1[[#This Row],[ATS]],Y139),Table1[[#This Row],[ATS]])</f>
        <v>-1</v>
      </c>
      <c r="Z140">
        <f>IF(Table1[[#This Row],[ATS]]&gt;0,Table1[[#This Row],[ATS streak (not real)]]-1,Table1[[#This Row],[ATS streak (not real)]]+1)</f>
        <v>0</v>
      </c>
      <c r="AA140" s="5">
        <f>Table1[[#This Row],[running ttl ppg]]^2.37/(Table1[[#This Row],[running ttl ppg]]^2.37+Table1[[#This Row],[running ttl ppga]]^2.37)</f>
        <v>0.35801984367335654</v>
      </c>
      <c r="AB140" s="5">
        <f>Table1[[#This Row],[pyth ratio]]+Table1[[#This Row],[win/loss ratio]]</f>
        <v>0.6307471164006293</v>
      </c>
    </row>
    <row r="141" spans="1:28" x14ac:dyDescent="0.25">
      <c r="A141" s="1">
        <v>2699</v>
      </c>
      <c r="B141" s="7">
        <f t="shared" si="6"/>
        <v>12</v>
      </c>
      <c r="C141" s="5">
        <v>2016</v>
      </c>
      <c r="D141" s="5">
        <v>13</v>
      </c>
      <c r="E141" t="s">
        <v>49</v>
      </c>
      <c r="F141" t="s">
        <v>72</v>
      </c>
      <c r="G141" s="5">
        <v>0</v>
      </c>
      <c r="H141">
        <v>19</v>
      </c>
      <c r="I141">
        <v>16</v>
      </c>
      <c r="J141">
        <v>3</v>
      </c>
      <c r="K141">
        <f>IF(Table1[[#This Row],[net]]&gt;0,1,0)</f>
        <v>1</v>
      </c>
      <c r="L141">
        <v>2</v>
      </c>
      <c r="M141">
        <f>IF(Table1[[#This Row],[team]]=E140,SUM(Table1[[#This Row],[win/loss]],M140),Table1[[#This Row],[win/loss]])</f>
        <v>4</v>
      </c>
      <c r="N141">
        <f>IF(Table1[[#This Row],[team]]=E140,SUM(Table1[[#This Row],[win/loss]],M140),Table1[[#This Row],[win/loss]])/B141</f>
        <v>0.33333333333333331</v>
      </c>
      <c r="O141">
        <f t="shared" si="7"/>
        <v>5</v>
      </c>
      <c r="P141">
        <f>IF(Table1[[#This Row],[difference]]&gt;0,SQRT(Table1[[#This Row],[difference]]),-SQRT(ABS(Table1[[#This Row],[difference]])))</f>
        <v>2.2360679774997898</v>
      </c>
      <c r="Q141">
        <f>IF(Table1[[#This Row],[line]]&gt;0,SQRT(Table1[[#This Row],[line]]),-SQRT(ABS(Table1[[#This Row],[line]])))</f>
        <v>1.4142135623730951</v>
      </c>
      <c r="R141">
        <f>Table1[[#This Row],[difference]]-Table1[[#This Row],[sqrt(line)]]</f>
        <v>3.5857864376269051</v>
      </c>
      <c r="S141">
        <f>IF(Table1[[#This Row],[difference]]&gt;0,1,-1)</f>
        <v>1</v>
      </c>
      <c r="T141">
        <f>IF(Table1[[#This Row],[team]]=E140,SUM(H141,T140),Table1[[#This Row],[ppg]])</f>
        <v>223</v>
      </c>
      <c r="U141">
        <f>IF(Table1[[#This Row],[team]]=E140,SUM(I141,U140),Table1[[#This Row],[ppga]])</f>
        <v>277</v>
      </c>
      <c r="V141">
        <f>IF(Table1[[#This Row],[team]]=E140,SUM(Table1[[#This Row],[difference]],V140),Table1[[#This Row],[difference]])</f>
        <v>-34</v>
      </c>
      <c r="W141">
        <f>IF(Table1[[#This Row],[team]]=E140,SUM(Table1[[#This Row],[sqrt(dif)]],W140),Table1[[#This Row],[sqrt(dif)]])</f>
        <v>-10.885876913953094</v>
      </c>
      <c r="X141">
        <f>IF(Table1[[#This Row],[team]]=E140,SUM(Table1[[#This Row],[f1]],X140),Table1[[#This Row],[f1]])</f>
        <v>-42.96978189170963</v>
      </c>
      <c r="Y141">
        <f>IF(Table1[[#This Row],[ATS]]=S140,SUM(Table1[[#This Row],[ATS]],Y140),Table1[[#This Row],[ATS]])</f>
        <v>1</v>
      </c>
      <c r="Z141">
        <f>IF(Table1[[#This Row],[ATS]]&gt;0,Table1[[#This Row],[ATS streak (not real)]]-1,Table1[[#This Row],[ATS streak (not real)]]+1)</f>
        <v>0</v>
      </c>
      <c r="AA141" s="5">
        <f>Table1[[#This Row],[running ttl ppg]]^2.37/(Table1[[#This Row],[running ttl ppg]]^2.37+Table1[[#This Row],[running ttl ppga]]^2.37)</f>
        <v>0.37427400814932754</v>
      </c>
      <c r="AB141" s="5">
        <f>Table1[[#This Row],[pyth ratio]]+Table1[[#This Row],[win/loss ratio]]</f>
        <v>0.70760734148266091</v>
      </c>
    </row>
    <row r="142" spans="1:28" x14ac:dyDescent="0.25">
      <c r="A142" s="1">
        <v>2700</v>
      </c>
      <c r="B142" s="7">
        <f t="shared" si="6"/>
        <v>13</v>
      </c>
      <c r="C142" s="5">
        <v>2016</v>
      </c>
      <c r="D142" s="5">
        <v>14</v>
      </c>
      <c r="E142" t="s">
        <v>49</v>
      </c>
      <c r="F142" t="s">
        <v>52</v>
      </c>
      <c r="G142" s="5">
        <v>0</v>
      </c>
      <c r="H142">
        <v>7</v>
      </c>
      <c r="I142">
        <v>28</v>
      </c>
      <c r="J142">
        <v>-21</v>
      </c>
      <c r="K142">
        <f>IF(Table1[[#This Row],[net]]&gt;0,1,0)</f>
        <v>0</v>
      </c>
      <c r="L142">
        <v>6</v>
      </c>
      <c r="M142">
        <f>IF(Table1[[#This Row],[team]]=E141,SUM(Table1[[#This Row],[win/loss]],M141),Table1[[#This Row],[win/loss]])</f>
        <v>4</v>
      </c>
      <c r="N142">
        <f>IF(Table1[[#This Row],[team]]=E141,SUM(Table1[[#This Row],[win/loss]],M141),Table1[[#This Row],[win/loss]])/B142</f>
        <v>0.30769230769230771</v>
      </c>
      <c r="O142">
        <f t="shared" si="7"/>
        <v>-15</v>
      </c>
      <c r="P142">
        <f>IF(Table1[[#This Row],[difference]]&gt;0,SQRT(Table1[[#This Row],[difference]]),-SQRT(ABS(Table1[[#This Row],[difference]])))</f>
        <v>-3.872983346207417</v>
      </c>
      <c r="Q142">
        <f>IF(Table1[[#This Row],[line]]&gt;0,SQRT(Table1[[#This Row],[line]]),-SQRT(ABS(Table1[[#This Row],[line]])))</f>
        <v>2.4494897427831779</v>
      </c>
      <c r="R142">
        <f>Table1[[#This Row],[difference]]-Table1[[#This Row],[sqrt(line)]]</f>
        <v>-17.449489742783179</v>
      </c>
      <c r="S142">
        <f>IF(Table1[[#This Row],[difference]]&gt;0,1,-1)</f>
        <v>-1</v>
      </c>
      <c r="T142">
        <f>IF(Table1[[#This Row],[team]]=E141,SUM(H142,T141),Table1[[#This Row],[ppg]])</f>
        <v>230</v>
      </c>
      <c r="U142">
        <f>IF(Table1[[#This Row],[team]]=E141,SUM(I142,U141),Table1[[#This Row],[ppga]])</f>
        <v>305</v>
      </c>
      <c r="V142">
        <f>IF(Table1[[#This Row],[team]]=E141,SUM(Table1[[#This Row],[difference]],V141),Table1[[#This Row],[difference]])</f>
        <v>-49</v>
      </c>
      <c r="W142">
        <f>IF(Table1[[#This Row],[team]]=E141,SUM(Table1[[#This Row],[sqrt(dif)]],W141),Table1[[#This Row],[sqrt(dif)]])</f>
        <v>-14.75886026016051</v>
      </c>
      <c r="X142">
        <f>IF(Table1[[#This Row],[team]]=E141,SUM(Table1[[#This Row],[f1]],X141),Table1[[#This Row],[f1]])</f>
        <v>-60.419271634492809</v>
      </c>
      <c r="Y142">
        <f>IF(Table1[[#This Row],[ATS]]=S141,SUM(Table1[[#This Row],[ATS]],Y141),Table1[[#This Row],[ATS]])</f>
        <v>-1</v>
      </c>
      <c r="Z142">
        <f>IF(Table1[[#This Row],[ATS]]&gt;0,Table1[[#This Row],[ATS streak (not real)]]-1,Table1[[#This Row],[ATS streak (not real)]]+1)</f>
        <v>0</v>
      </c>
      <c r="AA142" s="5">
        <f>Table1[[#This Row],[running ttl ppg]]^2.37/(Table1[[#This Row],[running ttl ppg]]^2.37+Table1[[#This Row],[running ttl ppga]]^2.37)</f>
        <v>0.33874522046479372</v>
      </c>
      <c r="AB142" s="5">
        <f>Table1[[#This Row],[pyth ratio]]+Table1[[#This Row],[win/loss ratio]]</f>
        <v>0.64643752815710143</v>
      </c>
    </row>
    <row r="143" spans="1:28" x14ac:dyDescent="0.25">
      <c r="A143" s="1">
        <v>2701</v>
      </c>
      <c r="B143" s="7">
        <f t="shared" si="6"/>
        <v>14</v>
      </c>
      <c r="C143" s="5">
        <v>2016</v>
      </c>
      <c r="D143" s="5">
        <v>15</v>
      </c>
      <c r="E143" t="s">
        <v>49</v>
      </c>
      <c r="F143" t="s">
        <v>62</v>
      </c>
      <c r="G143" s="5">
        <v>1</v>
      </c>
      <c r="H143">
        <v>16</v>
      </c>
      <c r="I143">
        <v>19</v>
      </c>
      <c r="J143">
        <v>-3</v>
      </c>
      <c r="K143">
        <f>IF(Table1[[#This Row],[net]]&gt;0,1,0)</f>
        <v>0</v>
      </c>
      <c r="L143">
        <v>3</v>
      </c>
      <c r="M143">
        <f>IF(Table1[[#This Row],[team]]=E142,SUM(Table1[[#This Row],[win/loss]],M142),Table1[[#This Row],[win/loss]])</f>
        <v>4</v>
      </c>
      <c r="N143">
        <f>IF(Table1[[#This Row],[team]]=E142,SUM(Table1[[#This Row],[win/loss]],M142),Table1[[#This Row],[win/loss]])/B143</f>
        <v>0.2857142857142857</v>
      </c>
      <c r="O143">
        <f t="shared" si="7"/>
        <v>0</v>
      </c>
      <c r="P143">
        <f>IF(Table1[[#This Row],[difference]]&gt;0,SQRT(Table1[[#This Row],[difference]]),-SQRT(ABS(Table1[[#This Row],[difference]])))</f>
        <v>0</v>
      </c>
      <c r="Q143">
        <f>IF(Table1[[#This Row],[line]]&gt;0,SQRT(Table1[[#This Row],[line]]),-SQRT(ABS(Table1[[#This Row],[line]])))</f>
        <v>1.7320508075688772</v>
      </c>
      <c r="R143">
        <f>Table1[[#This Row],[difference]]-Table1[[#This Row],[sqrt(line)]]</f>
        <v>-1.7320508075688772</v>
      </c>
      <c r="S143">
        <f>IF(Table1[[#This Row],[difference]]&gt;0,1,-1)</f>
        <v>-1</v>
      </c>
      <c r="T143">
        <f>IF(Table1[[#This Row],[team]]=E142,SUM(H143,T142),Table1[[#This Row],[ppg]])</f>
        <v>246</v>
      </c>
      <c r="U143">
        <f>IF(Table1[[#This Row],[team]]=E142,SUM(I143,U142),Table1[[#This Row],[ppga]])</f>
        <v>324</v>
      </c>
      <c r="V143">
        <f>IF(Table1[[#This Row],[team]]=E142,SUM(Table1[[#This Row],[difference]],V142),Table1[[#This Row],[difference]])</f>
        <v>-49</v>
      </c>
      <c r="W143">
        <f>IF(Table1[[#This Row],[team]]=E142,SUM(Table1[[#This Row],[sqrt(dif)]],W142),Table1[[#This Row],[sqrt(dif)]])</f>
        <v>-14.75886026016051</v>
      </c>
      <c r="X143">
        <f>IF(Table1[[#This Row],[team]]=E142,SUM(Table1[[#This Row],[f1]],X142),Table1[[#This Row],[f1]])</f>
        <v>-62.151322442061684</v>
      </c>
      <c r="Y143">
        <f>IF(Table1[[#This Row],[ATS]]=S142,SUM(Table1[[#This Row],[ATS]],Y142),Table1[[#This Row],[ATS]])</f>
        <v>-2</v>
      </c>
      <c r="Z143">
        <f>IF(Table1[[#This Row],[ATS]]&gt;0,Table1[[#This Row],[ATS streak (not real)]]-1,Table1[[#This Row],[ATS streak (not real)]]+1)</f>
        <v>-1</v>
      </c>
      <c r="AA143" s="5">
        <f>Table1[[#This Row],[running ttl ppg]]^2.37/(Table1[[#This Row],[running ttl ppg]]^2.37+Table1[[#This Row],[running ttl ppga]]^2.37)</f>
        <v>0.34237541432908436</v>
      </c>
      <c r="AB143" s="5">
        <f>Table1[[#This Row],[pyth ratio]]+Table1[[#This Row],[win/loss ratio]]</f>
        <v>0.62808970004337006</v>
      </c>
    </row>
    <row r="144" spans="1:28" x14ac:dyDescent="0.25">
      <c r="A144" s="1">
        <v>2702</v>
      </c>
      <c r="B144" s="7">
        <f t="shared" si="6"/>
        <v>15</v>
      </c>
      <c r="C144" s="5">
        <v>2016</v>
      </c>
      <c r="D144" s="5">
        <v>16</v>
      </c>
      <c r="E144" t="s">
        <v>49</v>
      </c>
      <c r="F144" t="s">
        <v>44</v>
      </c>
      <c r="G144" s="5">
        <v>0</v>
      </c>
      <c r="H144">
        <v>6</v>
      </c>
      <c r="I144">
        <v>16</v>
      </c>
      <c r="J144">
        <v>-10</v>
      </c>
      <c r="K144">
        <f>IF(Table1[[#This Row],[net]]&gt;0,1,0)</f>
        <v>0</v>
      </c>
      <c r="L144">
        <v>6.5</v>
      </c>
      <c r="M144">
        <f>IF(Table1[[#This Row],[team]]=E143,SUM(Table1[[#This Row],[win/loss]],M143),Table1[[#This Row],[win/loss]])</f>
        <v>4</v>
      </c>
      <c r="N144">
        <f>IF(Table1[[#This Row],[team]]=E143,SUM(Table1[[#This Row],[win/loss]],M143),Table1[[#This Row],[win/loss]])/B144</f>
        <v>0.26666666666666666</v>
      </c>
      <c r="O144">
        <f t="shared" si="7"/>
        <v>-3.5</v>
      </c>
      <c r="P144">
        <f>IF(Table1[[#This Row],[difference]]&gt;0,SQRT(Table1[[#This Row],[difference]]),-SQRT(ABS(Table1[[#This Row],[difference]])))</f>
        <v>-1.8708286933869707</v>
      </c>
      <c r="Q144">
        <f>IF(Table1[[#This Row],[line]]&gt;0,SQRT(Table1[[#This Row],[line]]),-SQRT(ABS(Table1[[#This Row],[line]])))</f>
        <v>2.5495097567963922</v>
      </c>
      <c r="R144">
        <f>Table1[[#This Row],[difference]]-Table1[[#This Row],[sqrt(line)]]</f>
        <v>-6.0495097567963922</v>
      </c>
      <c r="S144">
        <f>IF(Table1[[#This Row],[difference]]&gt;0,1,-1)</f>
        <v>-1</v>
      </c>
      <c r="T144">
        <f>IF(Table1[[#This Row],[team]]=E143,SUM(H144,T143),Table1[[#This Row],[ppg]])</f>
        <v>252</v>
      </c>
      <c r="U144">
        <f>IF(Table1[[#This Row],[team]]=E143,SUM(I144,U143),Table1[[#This Row],[ppga]])</f>
        <v>340</v>
      </c>
      <c r="V144">
        <f>IF(Table1[[#This Row],[team]]=E143,SUM(Table1[[#This Row],[difference]],V143),Table1[[#This Row],[difference]])</f>
        <v>-52.5</v>
      </c>
      <c r="W144">
        <f>IF(Table1[[#This Row],[team]]=E143,SUM(Table1[[#This Row],[sqrt(dif)]],W143),Table1[[#This Row],[sqrt(dif)]])</f>
        <v>-16.629688953547483</v>
      </c>
      <c r="X144">
        <f>IF(Table1[[#This Row],[team]]=E143,SUM(Table1[[#This Row],[f1]],X143),Table1[[#This Row],[f1]])</f>
        <v>-68.20083219885808</v>
      </c>
      <c r="Y144">
        <f>IF(Table1[[#This Row],[ATS]]=S143,SUM(Table1[[#This Row],[ATS]],Y143),Table1[[#This Row],[ATS]])</f>
        <v>-3</v>
      </c>
      <c r="Z144">
        <f>IF(Table1[[#This Row],[ATS]]&gt;0,Table1[[#This Row],[ATS streak (not real)]]-1,Table1[[#This Row],[ATS streak (not real)]]+1)</f>
        <v>-2</v>
      </c>
      <c r="AA144" s="5">
        <f>Table1[[#This Row],[running ttl ppg]]^2.37/(Table1[[#This Row],[running ttl ppg]]^2.37+Table1[[#This Row],[running ttl ppga]]^2.37)</f>
        <v>0.32963106269129333</v>
      </c>
      <c r="AB144" s="5">
        <f>Table1[[#This Row],[pyth ratio]]+Table1[[#This Row],[win/loss ratio]]</f>
        <v>0.59629772935795999</v>
      </c>
    </row>
    <row r="145" spans="1:28" x14ac:dyDescent="0.25">
      <c r="A145" s="1">
        <v>2703</v>
      </c>
      <c r="B145" s="7">
        <f t="shared" si="6"/>
        <v>16</v>
      </c>
      <c r="C145" s="5">
        <v>2016</v>
      </c>
      <c r="D145" s="5">
        <v>17</v>
      </c>
      <c r="E145" t="s">
        <v>49</v>
      </c>
      <c r="F145" t="s">
        <v>72</v>
      </c>
      <c r="G145" s="5">
        <v>1</v>
      </c>
      <c r="H145">
        <v>23</v>
      </c>
      <c r="I145">
        <v>34</v>
      </c>
      <c r="J145">
        <v>-11</v>
      </c>
      <c r="K145">
        <f>IF(Table1[[#This Row],[net]]&gt;0,1,0)</f>
        <v>0</v>
      </c>
      <c r="L145">
        <v>-3</v>
      </c>
      <c r="M145">
        <f>IF(Table1[[#This Row],[team]]=E144,SUM(Table1[[#This Row],[win/loss]],M144),Table1[[#This Row],[win/loss]])</f>
        <v>4</v>
      </c>
      <c r="N145">
        <f>IF(Table1[[#This Row],[team]]=E144,SUM(Table1[[#This Row],[win/loss]],M144),Table1[[#This Row],[win/loss]])/B145</f>
        <v>0.25</v>
      </c>
      <c r="O145">
        <f t="shared" si="7"/>
        <v>-14</v>
      </c>
      <c r="P145">
        <f>IF(Table1[[#This Row],[difference]]&gt;0,SQRT(Table1[[#This Row],[difference]]),-SQRT(ABS(Table1[[#This Row],[difference]])))</f>
        <v>-3.7416573867739413</v>
      </c>
      <c r="Q145">
        <f>IF(Table1[[#This Row],[line]]&gt;0,SQRT(Table1[[#This Row],[line]]),-SQRT(ABS(Table1[[#This Row],[line]])))</f>
        <v>-1.7320508075688772</v>
      </c>
      <c r="R145">
        <f>Table1[[#This Row],[difference]]-Table1[[#This Row],[sqrt(line)]]</f>
        <v>-12.267949192431123</v>
      </c>
      <c r="S145">
        <f>IF(Table1[[#This Row],[difference]]&gt;0,1,-1)</f>
        <v>-1</v>
      </c>
      <c r="T145">
        <f>IF(Table1[[#This Row],[team]]=E144,SUM(H145,T144),Table1[[#This Row],[ppg]])</f>
        <v>275</v>
      </c>
      <c r="U145">
        <f>IF(Table1[[#This Row],[team]]=E144,SUM(I145,U144),Table1[[#This Row],[ppga]])</f>
        <v>374</v>
      </c>
      <c r="V145">
        <f>IF(Table1[[#This Row],[team]]=E144,SUM(Table1[[#This Row],[difference]],V144),Table1[[#This Row],[difference]])</f>
        <v>-66.5</v>
      </c>
      <c r="W145">
        <f>IF(Table1[[#This Row],[team]]=E144,SUM(Table1[[#This Row],[sqrt(dif)]],W144),Table1[[#This Row],[sqrt(dif)]])</f>
        <v>-20.371346340321423</v>
      </c>
      <c r="X145">
        <f>IF(Table1[[#This Row],[team]]=E144,SUM(Table1[[#This Row],[f1]],X144),Table1[[#This Row],[f1]])</f>
        <v>-80.468781391289198</v>
      </c>
      <c r="Y145">
        <f>IF(Table1[[#This Row],[ATS]]=S144,SUM(Table1[[#This Row],[ATS]],Y144),Table1[[#This Row],[ATS]])</f>
        <v>-4</v>
      </c>
      <c r="Z145">
        <f>IF(Table1[[#This Row],[ATS]]&gt;0,Table1[[#This Row],[ATS streak (not real)]]-1,Table1[[#This Row],[ATS streak (not real)]]+1)</f>
        <v>-3</v>
      </c>
      <c r="AA145" s="5">
        <f>Table1[[#This Row],[running ttl ppg]]^2.37/(Table1[[#This Row],[running ttl ppg]]^2.37+Table1[[#This Row],[running ttl ppga]]^2.37)</f>
        <v>0.32547156359235668</v>
      </c>
      <c r="AB145" s="5">
        <f>Table1[[#This Row],[pyth ratio]]+Table1[[#This Row],[win/loss ratio]]</f>
        <v>0.57547156359235663</v>
      </c>
    </row>
    <row r="146" spans="1:28" x14ac:dyDescent="0.25">
      <c r="A146" s="1">
        <v>2704</v>
      </c>
      <c r="B146" s="7">
        <f t="shared" si="6"/>
        <v>1</v>
      </c>
      <c r="C146" s="5">
        <v>2016</v>
      </c>
      <c r="D146" s="5">
        <v>1</v>
      </c>
      <c r="E146" t="s">
        <v>50</v>
      </c>
      <c r="F146" t="s">
        <v>43</v>
      </c>
      <c r="G146" s="5">
        <v>1</v>
      </c>
      <c r="H146">
        <v>19</v>
      </c>
      <c r="I146">
        <v>13</v>
      </c>
      <c r="J146">
        <v>6</v>
      </c>
      <c r="K146">
        <f>IF(Table1[[#This Row],[net]]&gt;0,1,0)</f>
        <v>1</v>
      </c>
      <c r="L146">
        <v>-4.5</v>
      </c>
      <c r="M146">
        <f>IF(Table1[[#This Row],[team]]=E145,SUM(Table1[[#This Row],[win/loss]],M145),Table1[[#This Row],[win/loss]])</f>
        <v>1</v>
      </c>
      <c r="N146">
        <f>IF(Table1[[#This Row],[team]]=E145,SUM(Table1[[#This Row],[win/loss]],M145),Table1[[#This Row],[win/loss]])/B146</f>
        <v>1</v>
      </c>
      <c r="O146">
        <f t="shared" si="7"/>
        <v>1.5</v>
      </c>
      <c r="P146">
        <f>IF(Table1[[#This Row],[difference]]&gt;0,SQRT(Table1[[#This Row],[difference]]),-SQRT(ABS(Table1[[#This Row],[difference]])))</f>
        <v>1.2247448713915889</v>
      </c>
      <c r="Q146">
        <f>IF(Table1[[#This Row],[line]]&gt;0,SQRT(Table1[[#This Row],[line]]),-SQRT(ABS(Table1[[#This Row],[line]])))</f>
        <v>-2.1213203435596424</v>
      </c>
      <c r="R146">
        <f>Table1[[#This Row],[difference]]-Table1[[#This Row],[sqrt(line)]]</f>
        <v>3.6213203435596424</v>
      </c>
      <c r="S146">
        <f>IF(Table1[[#This Row],[difference]]&gt;0,1,-1)</f>
        <v>1</v>
      </c>
      <c r="T146">
        <f>IF(Table1[[#This Row],[team]]=E145,SUM(H146,T145),Table1[[#This Row],[ppg]])</f>
        <v>19</v>
      </c>
      <c r="U146">
        <f>IF(Table1[[#This Row],[team]]=E145,SUM(I146,U145),Table1[[#This Row],[ppga]])</f>
        <v>13</v>
      </c>
      <c r="V146">
        <f>IF(Table1[[#This Row],[team]]=E145,SUM(Table1[[#This Row],[difference]],V145),Table1[[#This Row],[difference]])</f>
        <v>1.5</v>
      </c>
      <c r="W146">
        <f>IF(Table1[[#This Row],[team]]=E145,SUM(Table1[[#This Row],[sqrt(dif)]],W145),Table1[[#This Row],[sqrt(dif)]])</f>
        <v>1.2247448713915889</v>
      </c>
      <c r="X146">
        <f>IF(Table1[[#This Row],[team]]=E145,SUM(Table1[[#This Row],[f1]],X145),Table1[[#This Row],[f1]])</f>
        <v>3.6213203435596424</v>
      </c>
      <c r="Y146">
        <f>IF(Table1[[#This Row],[ATS]]=S145,SUM(Table1[[#This Row],[ATS]],Y145),Table1[[#This Row],[ATS]])</f>
        <v>1</v>
      </c>
      <c r="Z146">
        <f>IF(Table1[[#This Row],[ATS]]&gt;0,Table1[[#This Row],[ATS streak (not real)]]-1,Table1[[#This Row],[ATS streak (not real)]]+1)</f>
        <v>0</v>
      </c>
      <c r="AA146" s="5">
        <f>Table1[[#This Row],[running ttl ppg]]^2.37/(Table1[[#This Row],[running ttl ppg]]^2.37+Table1[[#This Row],[running ttl ppga]]^2.37)</f>
        <v>0.7108242142372303</v>
      </c>
      <c r="AB146" s="5">
        <f>Table1[[#This Row],[pyth ratio]]+Table1[[#This Row],[win/loss ratio]]</f>
        <v>1.7108242142372303</v>
      </c>
    </row>
    <row r="147" spans="1:28" x14ac:dyDescent="0.25">
      <c r="A147" s="1">
        <v>2705</v>
      </c>
      <c r="B147" s="7">
        <f t="shared" ref="B147:B210" si="8">IF(B146=16,1,B146+1)</f>
        <v>2</v>
      </c>
      <c r="C147" s="5">
        <v>2016</v>
      </c>
      <c r="D147" s="5">
        <v>2</v>
      </c>
      <c r="E147" t="s">
        <v>50</v>
      </c>
      <c r="F147" t="s">
        <v>56</v>
      </c>
      <c r="G147" s="5">
        <v>0</v>
      </c>
      <c r="H147">
        <v>31</v>
      </c>
      <c r="I147">
        <v>24</v>
      </c>
      <c r="J147">
        <v>7</v>
      </c>
      <c r="K147">
        <f>IF(Table1[[#This Row],[net]]&gt;0,1,0)</f>
        <v>1</v>
      </c>
      <c r="L147">
        <v>3</v>
      </c>
      <c r="M147">
        <f>IF(Table1[[#This Row],[team]]=E146,SUM(Table1[[#This Row],[win/loss]],M146),Table1[[#This Row],[win/loss]])</f>
        <v>2</v>
      </c>
      <c r="N147">
        <f>IF(Table1[[#This Row],[team]]=E146,SUM(Table1[[#This Row],[win/loss]],M146),Table1[[#This Row],[win/loss]])/B147</f>
        <v>1</v>
      </c>
      <c r="O147">
        <f t="shared" si="7"/>
        <v>10</v>
      </c>
      <c r="P147">
        <f>IF(Table1[[#This Row],[difference]]&gt;0,SQRT(Table1[[#This Row],[difference]]),-SQRT(ABS(Table1[[#This Row],[difference]])))</f>
        <v>3.1622776601683795</v>
      </c>
      <c r="Q147">
        <f>IF(Table1[[#This Row],[line]]&gt;0,SQRT(Table1[[#This Row],[line]]),-SQRT(ABS(Table1[[#This Row],[line]])))</f>
        <v>1.7320508075688772</v>
      </c>
      <c r="R147">
        <f>Table1[[#This Row],[difference]]-Table1[[#This Row],[sqrt(line)]]</f>
        <v>8.2679491924311233</v>
      </c>
      <c r="S147">
        <f>IF(Table1[[#This Row],[difference]]&gt;0,1,-1)</f>
        <v>1</v>
      </c>
      <c r="T147">
        <f>IF(Table1[[#This Row],[team]]=E146,SUM(H147,T146),Table1[[#This Row],[ppg]])</f>
        <v>50</v>
      </c>
      <c r="U147">
        <f>IF(Table1[[#This Row],[team]]=E146,SUM(I147,U146),Table1[[#This Row],[ppga]])</f>
        <v>37</v>
      </c>
      <c r="V147">
        <f>IF(Table1[[#This Row],[team]]=E146,SUM(Table1[[#This Row],[difference]],V146),Table1[[#This Row],[difference]])</f>
        <v>11.5</v>
      </c>
      <c r="W147">
        <f>IF(Table1[[#This Row],[team]]=E146,SUM(Table1[[#This Row],[sqrt(dif)]],W146),Table1[[#This Row],[sqrt(dif)]])</f>
        <v>4.3870225315599685</v>
      </c>
      <c r="X147">
        <f>IF(Table1[[#This Row],[team]]=E146,SUM(Table1[[#This Row],[f1]],X146),Table1[[#This Row],[f1]])</f>
        <v>11.889269535990765</v>
      </c>
      <c r="Y147">
        <f>IF(Table1[[#This Row],[ATS]]=S146,SUM(Table1[[#This Row],[ATS]],Y146),Table1[[#This Row],[ATS]])</f>
        <v>2</v>
      </c>
      <c r="Z147">
        <f>IF(Table1[[#This Row],[ATS]]&gt;0,Table1[[#This Row],[ATS streak (not real)]]-1,Table1[[#This Row],[ATS streak (not real)]]+1)</f>
        <v>1</v>
      </c>
      <c r="AA147" s="5">
        <f>Table1[[#This Row],[running ttl ppg]]^2.37/(Table1[[#This Row],[running ttl ppg]]^2.37+Table1[[#This Row],[running ttl ppga]]^2.37)</f>
        <v>0.6712003482334824</v>
      </c>
      <c r="AB147" s="5">
        <f>Table1[[#This Row],[pyth ratio]]+Table1[[#This Row],[win/loss ratio]]</f>
        <v>1.6712003482334823</v>
      </c>
    </row>
    <row r="148" spans="1:28" x14ac:dyDescent="0.25">
      <c r="A148" s="1">
        <v>2706</v>
      </c>
      <c r="B148" s="7">
        <f t="shared" si="8"/>
        <v>3</v>
      </c>
      <c r="C148" s="5">
        <v>2016</v>
      </c>
      <c r="D148" s="5">
        <v>3</v>
      </c>
      <c r="E148" t="s">
        <v>50</v>
      </c>
      <c r="F148" t="s">
        <v>51</v>
      </c>
      <c r="G148" s="5">
        <v>0</v>
      </c>
      <c r="H148">
        <v>24</v>
      </c>
      <c r="I148">
        <v>12</v>
      </c>
      <c r="J148">
        <v>12</v>
      </c>
      <c r="K148">
        <f>IF(Table1[[#This Row],[net]]&gt;0,1,0)</f>
        <v>1</v>
      </c>
      <c r="L148">
        <v>-3</v>
      </c>
      <c r="M148">
        <f>IF(Table1[[#This Row],[team]]=E147,SUM(Table1[[#This Row],[win/loss]],M147),Table1[[#This Row],[win/loss]])</f>
        <v>3</v>
      </c>
      <c r="N148">
        <f>IF(Table1[[#This Row],[team]]=E147,SUM(Table1[[#This Row],[win/loss]],M147),Table1[[#This Row],[win/loss]])/B148</f>
        <v>1</v>
      </c>
      <c r="O148">
        <f t="shared" si="7"/>
        <v>9</v>
      </c>
      <c r="P148">
        <f>IF(Table1[[#This Row],[difference]]&gt;0,SQRT(Table1[[#This Row],[difference]]),-SQRT(ABS(Table1[[#This Row],[difference]])))</f>
        <v>3</v>
      </c>
      <c r="Q148">
        <f>IF(Table1[[#This Row],[line]]&gt;0,SQRT(Table1[[#This Row],[line]]),-SQRT(ABS(Table1[[#This Row],[line]])))</f>
        <v>-1.7320508075688772</v>
      </c>
      <c r="R148">
        <f>Table1[[#This Row],[difference]]-Table1[[#This Row],[sqrt(line)]]</f>
        <v>10.732050807568877</v>
      </c>
      <c r="S148">
        <f>IF(Table1[[#This Row],[difference]]&gt;0,1,-1)</f>
        <v>1</v>
      </c>
      <c r="T148">
        <f>IF(Table1[[#This Row],[team]]=E147,SUM(H148,T147),Table1[[#This Row],[ppg]])</f>
        <v>74</v>
      </c>
      <c r="U148">
        <f>IF(Table1[[#This Row],[team]]=E147,SUM(I148,U147),Table1[[#This Row],[ppga]])</f>
        <v>49</v>
      </c>
      <c r="V148">
        <f>IF(Table1[[#This Row],[team]]=E147,SUM(Table1[[#This Row],[difference]],V147),Table1[[#This Row],[difference]])</f>
        <v>20.5</v>
      </c>
      <c r="W148">
        <f>IF(Table1[[#This Row],[team]]=E147,SUM(Table1[[#This Row],[sqrt(dif)]],W147),Table1[[#This Row],[sqrt(dif)]])</f>
        <v>7.3870225315599685</v>
      </c>
      <c r="X148">
        <f>IF(Table1[[#This Row],[team]]=E147,SUM(Table1[[#This Row],[f1]],X147),Table1[[#This Row],[f1]])</f>
        <v>22.621320343559642</v>
      </c>
      <c r="Y148">
        <f>IF(Table1[[#This Row],[ATS]]=S147,SUM(Table1[[#This Row],[ATS]],Y147),Table1[[#This Row],[ATS]])</f>
        <v>3</v>
      </c>
      <c r="Z148">
        <f>IF(Table1[[#This Row],[ATS]]&gt;0,Table1[[#This Row],[ATS streak (not real)]]-1,Table1[[#This Row],[ATS streak (not real)]]+1)</f>
        <v>2</v>
      </c>
      <c r="AA148" s="5">
        <f>Table1[[#This Row],[running ttl ppg]]^2.37/(Table1[[#This Row],[running ttl ppg]]^2.37+Table1[[#This Row],[running ttl ppga]]^2.37)</f>
        <v>0.72651655185074415</v>
      </c>
      <c r="AB148" s="5">
        <f>Table1[[#This Row],[pyth ratio]]+Table1[[#This Row],[win/loss ratio]]</f>
        <v>1.7265165518507442</v>
      </c>
    </row>
    <row r="149" spans="1:28" x14ac:dyDescent="0.25">
      <c r="A149" s="1">
        <v>2707</v>
      </c>
      <c r="B149" s="7">
        <f t="shared" si="8"/>
        <v>4</v>
      </c>
      <c r="C149" s="5">
        <v>2016</v>
      </c>
      <c r="D149" s="5">
        <v>4</v>
      </c>
      <c r="E149" t="s">
        <v>50</v>
      </c>
      <c r="F149" t="s">
        <v>60</v>
      </c>
      <c r="G149" s="5">
        <v>1</v>
      </c>
      <c r="H149">
        <v>23</v>
      </c>
      <c r="I149">
        <v>20</v>
      </c>
      <c r="J149">
        <v>3</v>
      </c>
      <c r="K149">
        <f>IF(Table1[[#This Row],[net]]&gt;0,1,0)</f>
        <v>1</v>
      </c>
      <c r="L149">
        <v>-7</v>
      </c>
      <c r="M149">
        <f>IF(Table1[[#This Row],[team]]=E148,SUM(Table1[[#This Row],[win/loss]],M148),Table1[[#This Row],[win/loss]])</f>
        <v>4</v>
      </c>
      <c r="N149">
        <f>IF(Table1[[#This Row],[team]]=E148,SUM(Table1[[#This Row],[win/loss]],M148),Table1[[#This Row],[win/loss]])/B149</f>
        <v>1</v>
      </c>
      <c r="O149">
        <f t="shared" si="7"/>
        <v>-4</v>
      </c>
      <c r="P149">
        <f>IF(Table1[[#This Row],[difference]]&gt;0,SQRT(Table1[[#This Row],[difference]]),-SQRT(ABS(Table1[[#This Row],[difference]])))</f>
        <v>-2</v>
      </c>
      <c r="Q149">
        <f>IF(Table1[[#This Row],[line]]&gt;0,SQRT(Table1[[#This Row],[line]]),-SQRT(ABS(Table1[[#This Row],[line]])))</f>
        <v>-2.6457513110645907</v>
      </c>
      <c r="R149">
        <f>Table1[[#This Row],[difference]]-Table1[[#This Row],[sqrt(line)]]</f>
        <v>-1.3542486889354093</v>
      </c>
      <c r="S149">
        <f>IF(Table1[[#This Row],[difference]]&gt;0,1,-1)</f>
        <v>-1</v>
      </c>
      <c r="T149">
        <f>IF(Table1[[#This Row],[team]]=E148,SUM(H149,T148),Table1[[#This Row],[ppg]])</f>
        <v>97</v>
      </c>
      <c r="U149">
        <f>IF(Table1[[#This Row],[team]]=E148,SUM(I149,U148),Table1[[#This Row],[ppga]])</f>
        <v>69</v>
      </c>
      <c r="V149">
        <f>IF(Table1[[#This Row],[team]]=E148,SUM(Table1[[#This Row],[difference]],V148),Table1[[#This Row],[difference]])</f>
        <v>16.5</v>
      </c>
      <c r="W149">
        <f>IF(Table1[[#This Row],[team]]=E148,SUM(Table1[[#This Row],[sqrt(dif)]],W148),Table1[[#This Row],[sqrt(dif)]])</f>
        <v>5.3870225315599685</v>
      </c>
      <c r="X149">
        <f>IF(Table1[[#This Row],[team]]=E148,SUM(Table1[[#This Row],[f1]],X148),Table1[[#This Row],[f1]])</f>
        <v>21.267071654624232</v>
      </c>
      <c r="Y149">
        <f>IF(Table1[[#This Row],[ATS]]=S148,SUM(Table1[[#This Row],[ATS]],Y148),Table1[[#This Row],[ATS]])</f>
        <v>-1</v>
      </c>
      <c r="Z149">
        <f>IF(Table1[[#This Row],[ATS]]&gt;0,Table1[[#This Row],[ATS streak (not real)]]-1,Table1[[#This Row],[ATS streak (not real)]]+1)</f>
        <v>0</v>
      </c>
      <c r="AA149" s="5">
        <f>Table1[[#This Row],[running ttl ppg]]^2.37/(Table1[[#This Row],[running ttl ppg]]^2.37+Table1[[#This Row],[running ttl ppga]]^2.37)</f>
        <v>0.69151947550136594</v>
      </c>
      <c r="AB149" s="5">
        <f>Table1[[#This Row],[pyth ratio]]+Table1[[#This Row],[win/loss ratio]]</f>
        <v>1.6915194755013658</v>
      </c>
    </row>
    <row r="150" spans="1:28" x14ac:dyDescent="0.25">
      <c r="A150" s="1">
        <v>2708</v>
      </c>
      <c r="B150" s="7">
        <f t="shared" si="8"/>
        <v>5</v>
      </c>
      <c r="C150" s="5">
        <v>2016</v>
      </c>
      <c r="D150" s="5">
        <v>5</v>
      </c>
      <c r="E150" t="s">
        <v>50</v>
      </c>
      <c r="F150" t="s">
        <v>65</v>
      </c>
      <c r="G150" s="5">
        <v>0</v>
      </c>
      <c r="H150">
        <v>16</v>
      </c>
      <c r="I150">
        <v>10</v>
      </c>
      <c r="J150">
        <v>6</v>
      </c>
      <c r="K150">
        <f>IF(Table1[[#This Row],[net]]&gt;0,1,0)</f>
        <v>1</v>
      </c>
      <c r="L150">
        <v>-4.5</v>
      </c>
      <c r="M150">
        <f>IF(Table1[[#This Row],[team]]=E149,SUM(Table1[[#This Row],[win/loss]],M149),Table1[[#This Row],[win/loss]])</f>
        <v>5</v>
      </c>
      <c r="N150">
        <f>IF(Table1[[#This Row],[team]]=E149,SUM(Table1[[#This Row],[win/loss]],M149),Table1[[#This Row],[win/loss]])/B150</f>
        <v>1</v>
      </c>
      <c r="O150">
        <f t="shared" si="7"/>
        <v>1.5</v>
      </c>
      <c r="P150">
        <f>IF(Table1[[#This Row],[difference]]&gt;0,SQRT(Table1[[#This Row],[difference]]),-SQRT(ABS(Table1[[#This Row],[difference]])))</f>
        <v>1.2247448713915889</v>
      </c>
      <c r="Q150">
        <f>IF(Table1[[#This Row],[line]]&gt;0,SQRT(Table1[[#This Row],[line]]),-SQRT(ABS(Table1[[#This Row],[line]])))</f>
        <v>-2.1213203435596424</v>
      </c>
      <c r="R150">
        <f>Table1[[#This Row],[difference]]-Table1[[#This Row],[sqrt(line)]]</f>
        <v>3.6213203435596424</v>
      </c>
      <c r="S150">
        <f>IF(Table1[[#This Row],[difference]]&gt;0,1,-1)</f>
        <v>1</v>
      </c>
      <c r="T150">
        <f>IF(Table1[[#This Row],[team]]=E149,SUM(H150,T149),Table1[[#This Row],[ppg]])</f>
        <v>113</v>
      </c>
      <c r="U150">
        <f>IF(Table1[[#This Row],[team]]=E149,SUM(I150,U149),Table1[[#This Row],[ppga]])</f>
        <v>79</v>
      </c>
      <c r="V150">
        <f>IF(Table1[[#This Row],[team]]=E149,SUM(Table1[[#This Row],[difference]],V149),Table1[[#This Row],[difference]])</f>
        <v>18</v>
      </c>
      <c r="W150">
        <f>IF(Table1[[#This Row],[team]]=E149,SUM(Table1[[#This Row],[sqrt(dif)]],W149),Table1[[#This Row],[sqrt(dif)]])</f>
        <v>6.611767402951557</v>
      </c>
      <c r="X150">
        <f>IF(Table1[[#This Row],[team]]=E149,SUM(Table1[[#This Row],[f1]],X149),Table1[[#This Row],[f1]])</f>
        <v>24.888391998183874</v>
      </c>
      <c r="Y150">
        <f>IF(Table1[[#This Row],[ATS]]=S149,SUM(Table1[[#This Row],[ATS]],Y149),Table1[[#This Row],[ATS]])</f>
        <v>1</v>
      </c>
      <c r="Z150">
        <f>IF(Table1[[#This Row],[ATS]]&gt;0,Table1[[#This Row],[ATS streak (not real)]]-1,Table1[[#This Row],[ATS streak (not real)]]+1)</f>
        <v>0</v>
      </c>
      <c r="AA150" s="5">
        <f>Table1[[#This Row],[running ttl ppg]]^2.37/(Table1[[#This Row],[running ttl ppg]]^2.37+Table1[[#This Row],[running ttl ppga]]^2.37)</f>
        <v>0.70021412682456297</v>
      </c>
      <c r="AB150" s="5">
        <f>Table1[[#This Row],[pyth ratio]]+Table1[[#This Row],[win/loss ratio]]</f>
        <v>1.700214126824563</v>
      </c>
    </row>
    <row r="151" spans="1:28" x14ac:dyDescent="0.25">
      <c r="A151" s="1">
        <v>2709</v>
      </c>
      <c r="B151" s="7">
        <f t="shared" si="8"/>
        <v>6</v>
      </c>
      <c r="C151" s="5">
        <v>2016</v>
      </c>
      <c r="D151" s="5">
        <v>6</v>
      </c>
      <c r="E151" t="s">
        <v>50</v>
      </c>
      <c r="F151" t="s">
        <v>48</v>
      </c>
      <c r="G151" s="5">
        <v>0</v>
      </c>
      <c r="H151">
        <v>26</v>
      </c>
      <c r="I151">
        <v>23</v>
      </c>
      <c r="J151">
        <v>3</v>
      </c>
      <c r="K151">
        <f>IF(Table1[[#This Row],[net]]&gt;0,1,0)</f>
        <v>1</v>
      </c>
      <c r="L151">
        <v>-3</v>
      </c>
      <c r="M151">
        <f>IF(Table1[[#This Row],[team]]=E150,SUM(Table1[[#This Row],[win/loss]],M150),Table1[[#This Row],[win/loss]])</f>
        <v>6</v>
      </c>
      <c r="N151">
        <f>IF(Table1[[#This Row],[team]]=E150,SUM(Table1[[#This Row],[win/loss]],M150),Table1[[#This Row],[win/loss]])/B151</f>
        <v>1</v>
      </c>
      <c r="O151">
        <f t="shared" si="7"/>
        <v>0</v>
      </c>
      <c r="P151">
        <f>IF(Table1[[#This Row],[difference]]&gt;0,SQRT(Table1[[#This Row],[difference]]),-SQRT(ABS(Table1[[#This Row],[difference]])))</f>
        <v>0</v>
      </c>
      <c r="Q151">
        <f>IF(Table1[[#This Row],[line]]&gt;0,SQRT(Table1[[#This Row],[line]]),-SQRT(ABS(Table1[[#This Row],[line]])))</f>
        <v>-1.7320508075688772</v>
      </c>
      <c r="R151">
        <f>Table1[[#This Row],[difference]]-Table1[[#This Row],[sqrt(line)]]</f>
        <v>1.7320508075688772</v>
      </c>
      <c r="S151">
        <f>IF(Table1[[#This Row],[difference]]&gt;0,1,-1)</f>
        <v>-1</v>
      </c>
      <c r="T151">
        <f>IF(Table1[[#This Row],[team]]=E150,SUM(H151,T150),Table1[[#This Row],[ppg]])</f>
        <v>139</v>
      </c>
      <c r="U151">
        <f>IF(Table1[[#This Row],[team]]=E150,SUM(I151,U150),Table1[[#This Row],[ppga]])</f>
        <v>102</v>
      </c>
      <c r="V151">
        <f>IF(Table1[[#This Row],[team]]=E150,SUM(Table1[[#This Row],[difference]],V150),Table1[[#This Row],[difference]])</f>
        <v>18</v>
      </c>
      <c r="W151">
        <f>IF(Table1[[#This Row],[team]]=E150,SUM(Table1[[#This Row],[sqrt(dif)]],W150),Table1[[#This Row],[sqrt(dif)]])</f>
        <v>6.611767402951557</v>
      </c>
      <c r="X151">
        <f>IF(Table1[[#This Row],[team]]=E150,SUM(Table1[[#This Row],[f1]],X150),Table1[[#This Row],[f1]])</f>
        <v>26.620442805752752</v>
      </c>
      <c r="Y151">
        <f>IF(Table1[[#This Row],[ATS]]=S150,SUM(Table1[[#This Row],[ATS]],Y150),Table1[[#This Row],[ATS]])</f>
        <v>-1</v>
      </c>
      <c r="Z151">
        <f>IF(Table1[[#This Row],[ATS]]&gt;0,Table1[[#This Row],[ATS streak (not real)]]-1,Table1[[#This Row],[ATS streak (not real)]]+1)</f>
        <v>0</v>
      </c>
      <c r="AA151" s="5">
        <f>Table1[[#This Row],[running ttl ppg]]^2.37/(Table1[[#This Row],[running ttl ppg]]^2.37+Table1[[#This Row],[running ttl ppga]]^2.37)</f>
        <v>0.67557672238395061</v>
      </c>
      <c r="AB151" s="5">
        <f>Table1[[#This Row],[pyth ratio]]+Table1[[#This Row],[win/loss ratio]]</f>
        <v>1.6755767223839506</v>
      </c>
    </row>
    <row r="152" spans="1:28" x14ac:dyDescent="0.25">
      <c r="A152" s="1">
        <v>2710</v>
      </c>
      <c r="B152" s="7">
        <f t="shared" si="8"/>
        <v>7</v>
      </c>
      <c r="C152" s="5">
        <v>2016</v>
      </c>
      <c r="D152" s="5">
        <v>8</v>
      </c>
      <c r="E152" t="s">
        <v>50</v>
      </c>
      <c r="F152" t="s">
        <v>52</v>
      </c>
      <c r="G152" s="5">
        <v>1</v>
      </c>
      <c r="H152">
        <v>29</v>
      </c>
      <c r="I152">
        <v>10</v>
      </c>
      <c r="J152">
        <v>19</v>
      </c>
      <c r="K152">
        <f>IF(Table1[[#This Row],[net]]&gt;0,1,0)</f>
        <v>1</v>
      </c>
      <c r="L152">
        <v>2.5</v>
      </c>
      <c r="M152">
        <f>IF(Table1[[#This Row],[team]]=E151,SUM(Table1[[#This Row],[win/loss]],M151),Table1[[#This Row],[win/loss]])</f>
        <v>7</v>
      </c>
      <c r="N152">
        <f>IF(Table1[[#This Row],[team]]=E151,SUM(Table1[[#This Row],[win/loss]],M151),Table1[[#This Row],[win/loss]])/B152</f>
        <v>1</v>
      </c>
      <c r="O152">
        <f t="shared" si="7"/>
        <v>21.5</v>
      </c>
      <c r="P152">
        <f>IF(Table1[[#This Row],[difference]]&gt;0,SQRT(Table1[[#This Row],[difference]]),-SQRT(ABS(Table1[[#This Row],[difference]])))</f>
        <v>4.636809247747852</v>
      </c>
      <c r="Q152">
        <f>IF(Table1[[#This Row],[line]]&gt;0,SQRT(Table1[[#This Row],[line]]),-SQRT(ABS(Table1[[#This Row],[line]])))</f>
        <v>1.5811388300841898</v>
      </c>
      <c r="R152">
        <f>Table1[[#This Row],[difference]]-Table1[[#This Row],[sqrt(line)]]</f>
        <v>19.918861169915811</v>
      </c>
      <c r="S152">
        <f>IF(Table1[[#This Row],[difference]]&gt;0,1,-1)</f>
        <v>1</v>
      </c>
      <c r="T152">
        <f>IF(Table1[[#This Row],[team]]=E151,SUM(H152,T151),Table1[[#This Row],[ppg]])</f>
        <v>168</v>
      </c>
      <c r="U152">
        <f>IF(Table1[[#This Row],[team]]=E151,SUM(I152,U151),Table1[[#This Row],[ppga]])</f>
        <v>112</v>
      </c>
      <c r="V152">
        <f>IF(Table1[[#This Row],[team]]=E151,SUM(Table1[[#This Row],[difference]],V151),Table1[[#This Row],[difference]])</f>
        <v>39.5</v>
      </c>
      <c r="W152">
        <f>IF(Table1[[#This Row],[team]]=E151,SUM(Table1[[#This Row],[sqrt(dif)]],W151),Table1[[#This Row],[sqrt(dif)]])</f>
        <v>11.248576650699409</v>
      </c>
      <c r="X152">
        <f>IF(Table1[[#This Row],[team]]=E151,SUM(Table1[[#This Row],[f1]],X151),Table1[[#This Row],[f1]])</f>
        <v>46.53930397566856</v>
      </c>
      <c r="Y152">
        <f>IF(Table1[[#This Row],[ATS]]=S151,SUM(Table1[[#This Row],[ATS]],Y151),Table1[[#This Row],[ATS]])</f>
        <v>1</v>
      </c>
      <c r="Z152">
        <f>IF(Table1[[#This Row],[ATS]]&gt;0,Table1[[#This Row],[ATS streak (not real)]]-1,Table1[[#This Row],[ATS streak (not real)]]+1)</f>
        <v>0</v>
      </c>
      <c r="AA152" s="5">
        <f>Table1[[#This Row],[running ttl ppg]]^2.37/(Table1[[#This Row],[running ttl ppg]]^2.37+Table1[[#This Row],[running ttl ppga]]^2.37)</f>
        <v>0.72331243217550312</v>
      </c>
      <c r="AB152" s="5">
        <f>Table1[[#This Row],[pyth ratio]]+Table1[[#This Row],[win/loss ratio]]</f>
        <v>1.7233124321755031</v>
      </c>
    </row>
    <row r="153" spans="1:28" x14ac:dyDescent="0.25">
      <c r="A153" s="1">
        <v>2711</v>
      </c>
      <c r="B153" s="7">
        <f t="shared" si="8"/>
        <v>8</v>
      </c>
      <c r="C153" s="5">
        <v>2016</v>
      </c>
      <c r="D153" s="5">
        <v>9</v>
      </c>
      <c r="E153" t="s">
        <v>50</v>
      </c>
      <c r="F153" t="s">
        <v>54</v>
      </c>
      <c r="G153" s="5">
        <v>0</v>
      </c>
      <c r="H153">
        <v>24</v>
      </c>
      <c r="I153">
        <v>27</v>
      </c>
      <c r="J153">
        <v>-3</v>
      </c>
      <c r="K153">
        <f>IF(Table1[[#This Row],[net]]&gt;0,1,0)</f>
        <v>0</v>
      </c>
      <c r="L153">
        <v>-3</v>
      </c>
      <c r="M153">
        <f>IF(Table1[[#This Row],[team]]=E152,SUM(Table1[[#This Row],[win/loss]],M152),Table1[[#This Row],[win/loss]])</f>
        <v>7</v>
      </c>
      <c r="N153">
        <f>IF(Table1[[#This Row],[team]]=E152,SUM(Table1[[#This Row],[win/loss]],M152),Table1[[#This Row],[win/loss]])/B153</f>
        <v>0.875</v>
      </c>
      <c r="O153">
        <f t="shared" si="7"/>
        <v>-6</v>
      </c>
      <c r="P153">
        <f>IF(Table1[[#This Row],[difference]]&gt;0,SQRT(Table1[[#This Row],[difference]]),-SQRT(ABS(Table1[[#This Row],[difference]])))</f>
        <v>-2.4494897427831779</v>
      </c>
      <c r="Q153">
        <f>IF(Table1[[#This Row],[line]]&gt;0,SQRT(Table1[[#This Row],[line]]),-SQRT(ABS(Table1[[#This Row],[line]])))</f>
        <v>-1.7320508075688772</v>
      </c>
      <c r="R153">
        <f>Table1[[#This Row],[difference]]-Table1[[#This Row],[sqrt(line)]]</f>
        <v>-4.2679491924311233</v>
      </c>
      <c r="S153">
        <f>IF(Table1[[#This Row],[difference]]&gt;0,1,-1)</f>
        <v>-1</v>
      </c>
      <c r="T153">
        <f>IF(Table1[[#This Row],[team]]=E152,SUM(H153,T152),Table1[[#This Row],[ppg]])</f>
        <v>192</v>
      </c>
      <c r="U153">
        <f>IF(Table1[[#This Row],[team]]=E152,SUM(I153,U152),Table1[[#This Row],[ppga]])</f>
        <v>139</v>
      </c>
      <c r="V153">
        <f>IF(Table1[[#This Row],[team]]=E152,SUM(Table1[[#This Row],[difference]],V152),Table1[[#This Row],[difference]])</f>
        <v>33.5</v>
      </c>
      <c r="W153">
        <f>IF(Table1[[#This Row],[team]]=E152,SUM(Table1[[#This Row],[sqrt(dif)]],W152),Table1[[#This Row],[sqrt(dif)]])</f>
        <v>8.7990869079162302</v>
      </c>
      <c r="X153">
        <f>IF(Table1[[#This Row],[team]]=E152,SUM(Table1[[#This Row],[f1]],X152),Table1[[#This Row],[f1]])</f>
        <v>42.271354783237435</v>
      </c>
      <c r="Y153">
        <f>IF(Table1[[#This Row],[ATS]]=S152,SUM(Table1[[#This Row],[ATS]],Y152),Table1[[#This Row],[ATS]])</f>
        <v>-1</v>
      </c>
      <c r="Z153">
        <f>IF(Table1[[#This Row],[ATS]]&gt;0,Table1[[#This Row],[ATS streak (not real)]]-1,Table1[[#This Row],[ATS streak (not real)]]+1)</f>
        <v>0</v>
      </c>
      <c r="AA153" s="5">
        <f>Table1[[#This Row],[running ttl ppg]]^2.37/(Table1[[#This Row],[running ttl ppg]]^2.37+Table1[[#This Row],[running ttl ppga]]^2.37)</f>
        <v>0.6825598264457442</v>
      </c>
      <c r="AB153" s="5">
        <f>Table1[[#This Row],[pyth ratio]]+Table1[[#This Row],[win/loss ratio]]</f>
        <v>1.5575598264457442</v>
      </c>
    </row>
    <row r="154" spans="1:28" x14ac:dyDescent="0.25">
      <c r="A154" s="1">
        <v>2712</v>
      </c>
      <c r="B154" s="7">
        <f t="shared" si="8"/>
        <v>9</v>
      </c>
      <c r="C154" s="5">
        <v>2016</v>
      </c>
      <c r="D154" s="5">
        <v>10</v>
      </c>
      <c r="E154" t="s">
        <v>50</v>
      </c>
      <c r="F154" t="s">
        <v>56</v>
      </c>
      <c r="G154" s="5">
        <v>1</v>
      </c>
      <c r="H154">
        <v>13</v>
      </c>
      <c r="I154">
        <v>29</v>
      </c>
      <c r="J154">
        <v>-16</v>
      </c>
      <c r="K154">
        <f>IF(Table1[[#This Row],[net]]&gt;0,1,0)</f>
        <v>0</v>
      </c>
      <c r="L154">
        <v>-3.5</v>
      </c>
      <c r="M154">
        <f>IF(Table1[[#This Row],[team]]=E153,SUM(Table1[[#This Row],[win/loss]],M153),Table1[[#This Row],[win/loss]])</f>
        <v>7</v>
      </c>
      <c r="N154">
        <f>IF(Table1[[#This Row],[team]]=E153,SUM(Table1[[#This Row],[win/loss]],M153),Table1[[#This Row],[win/loss]])/B154</f>
        <v>0.77777777777777779</v>
      </c>
      <c r="O154">
        <f t="shared" si="7"/>
        <v>-19.5</v>
      </c>
      <c r="P154">
        <f>IF(Table1[[#This Row],[difference]]&gt;0,SQRT(Table1[[#This Row],[difference]]),-SQRT(ABS(Table1[[#This Row],[difference]])))</f>
        <v>-4.4158804331639239</v>
      </c>
      <c r="Q154">
        <f>IF(Table1[[#This Row],[line]]&gt;0,SQRT(Table1[[#This Row],[line]]),-SQRT(ABS(Table1[[#This Row],[line]])))</f>
        <v>-1.8708286933869707</v>
      </c>
      <c r="R154">
        <f>Table1[[#This Row],[difference]]-Table1[[#This Row],[sqrt(line)]]</f>
        <v>-17.629171306613028</v>
      </c>
      <c r="S154">
        <f>IF(Table1[[#This Row],[difference]]&gt;0,1,-1)</f>
        <v>-1</v>
      </c>
      <c r="T154">
        <f>IF(Table1[[#This Row],[team]]=E153,SUM(H154,T153),Table1[[#This Row],[ppg]])</f>
        <v>205</v>
      </c>
      <c r="U154">
        <f>IF(Table1[[#This Row],[team]]=E153,SUM(I154,U153),Table1[[#This Row],[ppga]])</f>
        <v>168</v>
      </c>
      <c r="V154">
        <f>IF(Table1[[#This Row],[team]]=E153,SUM(Table1[[#This Row],[difference]],V153),Table1[[#This Row],[difference]])</f>
        <v>14</v>
      </c>
      <c r="W154">
        <f>IF(Table1[[#This Row],[team]]=E153,SUM(Table1[[#This Row],[sqrt(dif)]],W153),Table1[[#This Row],[sqrt(dif)]])</f>
        <v>4.3832064747523063</v>
      </c>
      <c r="X154">
        <f>IF(Table1[[#This Row],[team]]=E153,SUM(Table1[[#This Row],[f1]],X153),Table1[[#This Row],[f1]])</f>
        <v>24.642183476624407</v>
      </c>
      <c r="Y154">
        <f>IF(Table1[[#This Row],[ATS]]=S153,SUM(Table1[[#This Row],[ATS]],Y153),Table1[[#This Row],[ATS]])</f>
        <v>-2</v>
      </c>
      <c r="Z154">
        <f>IF(Table1[[#This Row],[ATS]]&gt;0,Table1[[#This Row],[ATS streak (not real)]]-1,Table1[[#This Row],[ATS streak (not real)]]+1)</f>
        <v>-1</v>
      </c>
      <c r="AA154" s="5">
        <f>Table1[[#This Row],[running ttl ppg]]^2.37/(Table1[[#This Row],[running ttl ppg]]^2.37+Table1[[#This Row],[running ttl ppga]]^2.37)</f>
        <v>0.61579527627713981</v>
      </c>
      <c r="AB154" s="5">
        <f>Table1[[#This Row],[pyth ratio]]+Table1[[#This Row],[win/loss ratio]]</f>
        <v>1.3935730540549176</v>
      </c>
    </row>
    <row r="155" spans="1:28" x14ac:dyDescent="0.25">
      <c r="A155" s="1">
        <v>2713</v>
      </c>
      <c r="B155" s="7">
        <f t="shared" si="8"/>
        <v>10</v>
      </c>
      <c r="C155" s="5">
        <v>2016</v>
      </c>
      <c r="D155" s="5">
        <v>11</v>
      </c>
      <c r="E155" t="s">
        <v>50</v>
      </c>
      <c r="F155" t="s">
        <v>46</v>
      </c>
      <c r="G155" s="5">
        <v>0</v>
      </c>
      <c r="H155">
        <v>17</v>
      </c>
      <c r="I155">
        <v>15</v>
      </c>
      <c r="J155">
        <v>2</v>
      </c>
      <c r="K155">
        <f>IF(Table1[[#This Row],[net]]&gt;0,1,0)</f>
        <v>1</v>
      </c>
      <c r="L155">
        <v>-2.5</v>
      </c>
      <c r="M155">
        <f>IF(Table1[[#This Row],[team]]=E154,SUM(Table1[[#This Row],[win/loss]],M154),Table1[[#This Row],[win/loss]])</f>
        <v>8</v>
      </c>
      <c r="N155">
        <f>IF(Table1[[#This Row],[team]]=E154,SUM(Table1[[#This Row],[win/loss]],M154),Table1[[#This Row],[win/loss]])/B155</f>
        <v>0.8</v>
      </c>
      <c r="O155">
        <f t="shared" si="7"/>
        <v>-0.5</v>
      </c>
      <c r="P155">
        <f>IF(Table1[[#This Row],[difference]]&gt;0,SQRT(Table1[[#This Row],[difference]]),-SQRT(ABS(Table1[[#This Row],[difference]])))</f>
        <v>-0.70710678118654757</v>
      </c>
      <c r="Q155">
        <f>IF(Table1[[#This Row],[line]]&gt;0,SQRT(Table1[[#This Row],[line]]),-SQRT(ABS(Table1[[#This Row],[line]])))</f>
        <v>-1.5811388300841898</v>
      </c>
      <c r="R155">
        <f>Table1[[#This Row],[difference]]-Table1[[#This Row],[sqrt(line)]]</f>
        <v>1.0811388300841898</v>
      </c>
      <c r="S155">
        <f>IF(Table1[[#This Row],[difference]]&gt;0,1,-1)</f>
        <v>-1</v>
      </c>
      <c r="T155">
        <f>IF(Table1[[#This Row],[team]]=E154,SUM(H155,T154),Table1[[#This Row],[ppg]])</f>
        <v>222</v>
      </c>
      <c r="U155">
        <f>IF(Table1[[#This Row],[team]]=E154,SUM(I155,U154),Table1[[#This Row],[ppga]])</f>
        <v>183</v>
      </c>
      <c r="V155">
        <f>IF(Table1[[#This Row],[team]]=E154,SUM(Table1[[#This Row],[difference]],V154),Table1[[#This Row],[difference]])</f>
        <v>13.5</v>
      </c>
      <c r="W155">
        <f>IF(Table1[[#This Row],[team]]=E154,SUM(Table1[[#This Row],[sqrt(dif)]],W154),Table1[[#This Row],[sqrt(dif)]])</f>
        <v>3.6760996935657588</v>
      </c>
      <c r="X155">
        <f>IF(Table1[[#This Row],[team]]=E154,SUM(Table1[[#This Row],[f1]],X154),Table1[[#This Row],[f1]])</f>
        <v>25.723322306708596</v>
      </c>
      <c r="Y155">
        <f>IF(Table1[[#This Row],[ATS]]=S154,SUM(Table1[[#This Row],[ATS]],Y154),Table1[[#This Row],[ATS]])</f>
        <v>-3</v>
      </c>
      <c r="Z155">
        <f>IF(Table1[[#This Row],[ATS]]&gt;0,Table1[[#This Row],[ATS streak (not real)]]-1,Table1[[#This Row],[ATS streak (not real)]]+1)</f>
        <v>-2</v>
      </c>
      <c r="AA155" s="5">
        <f>Table1[[#This Row],[running ttl ppg]]^2.37/(Table1[[#This Row],[running ttl ppg]]^2.37+Table1[[#This Row],[running ttl ppga]]^2.37)</f>
        <v>0.61250714857434818</v>
      </c>
      <c r="AB155" s="5">
        <f>Table1[[#This Row],[pyth ratio]]+Table1[[#This Row],[win/loss ratio]]</f>
        <v>1.4125071485743481</v>
      </c>
    </row>
    <row r="156" spans="1:28" x14ac:dyDescent="0.25">
      <c r="A156" s="1">
        <v>2714</v>
      </c>
      <c r="B156" s="7">
        <f t="shared" si="8"/>
        <v>11</v>
      </c>
      <c r="C156" s="5">
        <v>2016</v>
      </c>
      <c r="D156" s="5">
        <v>12</v>
      </c>
      <c r="E156" t="s">
        <v>50</v>
      </c>
      <c r="F156" t="s">
        <v>63</v>
      </c>
      <c r="G156" s="5">
        <v>1</v>
      </c>
      <c r="H156">
        <v>30</v>
      </c>
      <c r="I156">
        <v>24</v>
      </c>
      <c r="J156">
        <v>6</v>
      </c>
      <c r="K156">
        <f>IF(Table1[[#This Row],[net]]&gt;0,1,0)</f>
        <v>1</v>
      </c>
      <c r="L156">
        <v>2.5</v>
      </c>
      <c r="M156">
        <f>IF(Table1[[#This Row],[team]]=E155,SUM(Table1[[#This Row],[win/loss]],M155),Table1[[#This Row],[win/loss]])</f>
        <v>9</v>
      </c>
      <c r="N156">
        <f>IF(Table1[[#This Row],[team]]=E155,SUM(Table1[[#This Row],[win/loss]],M155),Table1[[#This Row],[win/loss]])/B156</f>
        <v>0.81818181818181823</v>
      </c>
      <c r="O156">
        <f t="shared" si="7"/>
        <v>8.5</v>
      </c>
      <c r="P156">
        <f>IF(Table1[[#This Row],[difference]]&gt;0,SQRT(Table1[[#This Row],[difference]]),-SQRT(ABS(Table1[[#This Row],[difference]])))</f>
        <v>2.9154759474226504</v>
      </c>
      <c r="Q156">
        <f>IF(Table1[[#This Row],[line]]&gt;0,SQRT(Table1[[#This Row],[line]]),-SQRT(ABS(Table1[[#This Row],[line]])))</f>
        <v>1.5811388300841898</v>
      </c>
      <c r="R156">
        <f>Table1[[#This Row],[difference]]-Table1[[#This Row],[sqrt(line)]]</f>
        <v>6.91886116991581</v>
      </c>
      <c r="S156">
        <f>IF(Table1[[#This Row],[difference]]&gt;0,1,-1)</f>
        <v>1</v>
      </c>
      <c r="T156">
        <f>IF(Table1[[#This Row],[team]]=E155,SUM(H156,T155),Table1[[#This Row],[ppg]])</f>
        <v>252</v>
      </c>
      <c r="U156">
        <f>IF(Table1[[#This Row],[team]]=E155,SUM(I156,U155),Table1[[#This Row],[ppga]])</f>
        <v>207</v>
      </c>
      <c r="V156">
        <f>IF(Table1[[#This Row],[team]]=E155,SUM(Table1[[#This Row],[difference]],V155),Table1[[#This Row],[difference]])</f>
        <v>22</v>
      </c>
      <c r="W156">
        <f>IF(Table1[[#This Row],[team]]=E155,SUM(Table1[[#This Row],[sqrt(dif)]],W155),Table1[[#This Row],[sqrt(dif)]])</f>
        <v>6.5915756409884096</v>
      </c>
      <c r="X156">
        <f>IF(Table1[[#This Row],[team]]=E155,SUM(Table1[[#This Row],[f1]],X155),Table1[[#This Row],[f1]])</f>
        <v>32.642183476624403</v>
      </c>
      <c r="Y156">
        <f>IF(Table1[[#This Row],[ATS]]=S155,SUM(Table1[[#This Row],[ATS]],Y155),Table1[[#This Row],[ATS]])</f>
        <v>1</v>
      </c>
      <c r="Z156">
        <f>IF(Table1[[#This Row],[ATS]]&gt;0,Table1[[#This Row],[ATS streak (not real)]]-1,Table1[[#This Row],[ATS streak (not real)]]+1)</f>
        <v>0</v>
      </c>
      <c r="AA156" s="5">
        <f>Table1[[#This Row],[running ttl ppg]]^2.37/(Table1[[#This Row],[running ttl ppg]]^2.37+Table1[[#This Row],[running ttl ppga]]^2.37)</f>
        <v>0.61448475872348685</v>
      </c>
      <c r="AB156" s="5">
        <f>Table1[[#This Row],[pyth ratio]]+Table1[[#This Row],[win/loss ratio]]</f>
        <v>1.4326665769053051</v>
      </c>
    </row>
    <row r="157" spans="1:28" x14ac:dyDescent="0.25">
      <c r="A157" s="1">
        <v>2715</v>
      </c>
      <c r="B157" s="7">
        <f t="shared" si="8"/>
        <v>12</v>
      </c>
      <c r="C157" s="5">
        <v>2016</v>
      </c>
      <c r="D157" s="5">
        <v>13</v>
      </c>
      <c r="E157" t="s">
        <v>50</v>
      </c>
      <c r="F157" t="s">
        <v>57</v>
      </c>
      <c r="G157" s="5">
        <v>0</v>
      </c>
      <c r="H157">
        <v>17</v>
      </c>
      <c r="I157">
        <v>3</v>
      </c>
      <c r="J157">
        <v>14</v>
      </c>
      <c r="K157">
        <f>IF(Table1[[#This Row],[net]]&gt;0,1,0)</f>
        <v>1</v>
      </c>
      <c r="L157">
        <v>-5.5</v>
      </c>
      <c r="M157">
        <f>IF(Table1[[#This Row],[team]]=E156,SUM(Table1[[#This Row],[win/loss]],M156),Table1[[#This Row],[win/loss]])</f>
        <v>10</v>
      </c>
      <c r="N157">
        <f>IF(Table1[[#This Row],[team]]=E156,SUM(Table1[[#This Row],[win/loss]],M156),Table1[[#This Row],[win/loss]])/B157</f>
        <v>0.83333333333333337</v>
      </c>
      <c r="O157">
        <f t="shared" si="7"/>
        <v>8.5</v>
      </c>
      <c r="P157">
        <f>IF(Table1[[#This Row],[difference]]&gt;0,SQRT(Table1[[#This Row],[difference]]),-SQRT(ABS(Table1[[#This Row],[difference]])))</f>
        <v>2.9154759474226504</v>
      </c>
      <c r="Q157">
        <f>IF(Table1[[#This Row],[line]]&gt;0,SQRT(Table1[[#This Row],[line]]),-SQRT(ABS(Table1[[#This Row],[line]])))</f>
        <v>-2.3452078799117149</v>
      </c>
      <c r="R157">
        <f>Table1[[#This Row],[difference]]-Table1[[#This Row],[sqrt(line)]]</f>
        <v>10.845207879911715</v>
      </c>
      <c r="S157">
        <f>IF(Table1[[#This Row],[difference]]&gt;0,1,-1)</f>
        <v>1</v>
      </c>
      <c r="T157">
        <f>IF(Table1[[#This Row],[team]]=E156,SUM(H157,T156),Table1[[#This Row],[ppg]])</f>
        <v>269</v>
      </c>
      <c r="U157">
        <f>IF(Table1[[#This Row],[team]]=E156,SUM(I157,U156),Table1[[#This Row],[ppga]])</f>
        <v>210</v>
      </c>
      <c r="V157">
        <f>IF(Table1[[#This Row],[team]]=E156,SUM(Table1[[#This Row],[difference]],V156),Table1[[#This Row],[difference]])</f>
        <v>30.5</v>
      </c>
      <c r="W157">
        <f>IF(Table1[[#This Row],[team]]=E156,SUM(Table1[[#This Row],[sqrt(dif)]],W156),Table1[[#This Row],[sqrt(dif)]])</f>
        <v>9.5070515884110591</v>
      </c>
      <c r="X157">
        <f>IF(Table1[[#This Row],[team]]=E156,SUM(Table1[[#This Row],[f1]],X156),Table1[[#This Row],[f1]])</f>
        <v>43.487391356536122</v>
      </c>
      <c r="Y157">
        <f>IF(Table1[[#This Row],[ATS]]=S156,SUM(Table1[[#This Row],[ATS]],Y156),Table1[[#This Row],[ATS]])</f>
        <v>2</v>
      </c>
      <c r="Z157">
        <f>IF(Table1[[#This Row],[ATS]]&gt;0,Table1[[#This Row],[ATS streak (not real)]]-1,Table1[[#This Row],[ATS streak (not real)]]+1)</f>
        <v>1</v>
      </c>
      <c r="AA157" s="5">
        <f>Table1[[#This Row],[running ttl ppg]]^2.37/(Table1[[#This Row],[running ttl ppg]]^2.37+Table1[[#This Row],[running ttl ppga]]^2.37)</f>
        <v>0.64263543149125768</v>
      </c>
      <c r="AB157" s="5">
        <f>Table1[[#This Row],[pyth ratio]]+Table1[[#This Row],[win/loss ratio]]</f>
        <v>1.4759687648245912</v>
      </c>
    </row>
    <row r="158" spans="1:28" x14ac:dyDescent="0.25">
      <c r="A158" s="1">
        <v>2716</v>
      </c>
      <c r="B158" s="7">
        <f t="shared" si="8"/>
        <v>13</v>
      </c>
      <c r="C158" s="5">
        <v>2016</v>
      </c>
      <c r="D158" s="5">
        <v>14</v>
      </c>
      <c r="E158" t="s">
        <v>50</v>
      </c>
      <c r="F158" t="s">
        <v>65</v>
      </c>
      <c r="G158" s="5">
        <v>1</v>
      </c>
      <c r="H158">
        <v>12</v>
      </c>
      <c r="I158">
        <v>15</v>
      </c>
      <c r="J158">
        <v>-3</v>
      </c>
      <c r="K158">
        <f>IF(Table1[[#This Row],[net]]&gt;0,1,0)</f>
        <v>0</v>
      </c>
      <c r="L158">
        <v>-6</v>
      </c>
      <c r="M158">
        <f>IF(Table1[[#This Row],[team]]=E157,SUM(Table1[[#This Row],[win/loss]],M157),Table1[[#This Row],[win/loss]])</f>
        <v>10</v>
      </c>
      <c r="N158">
        <f>IF(Table1[[#This Row],[team]]=E157,SUM(Table1[[#This Row],[win/loss]],M157),Table1[[#This Row],[win/loss]])/B158</f>
        <v>0.76923076923076927</v>
      </c>
      <c r="O158">
        <f t="shared" si="7"/>
        <v>-9</v>
      </c>
      <c r="P158">
        <f>IF(Table1[[#This Row],[difference]]&gt;0,SQRT(Table1[[#This Row],[difference]]),-SQRT(ABS(Table1[[#This Row],[difference]])))</f>
        <v>-3</v>
      </c>
      <c r="Q158">
        <f>IF(Table1[[#This Row],[line]]&gt;0,SQRT(Table1[[#This Row],[line]]),-SQRT(ABS(Table1[[#This Row],[line]])))</f>
        <v>-2.4494897427831779</v>
      </c>
      <c r="R158">
        <f>Table1[[#This Row],[difference]]-Table1[[#This Row],[sqrt(line)]]</f>
        <v>-6.5505102572168221</v>
      </c>
      <c r="S158">
        <f>IF(Table1[[#This Row],[difference]]&gt;0,1,-1)</f>
        <v>-1</v>
      </c>
      <c r="T158">
        <f>IF(Table1[[#This Row],[team]]=E157,SUM(H158,T157),Table1[[#This Row],[ppg]])</f>
        <v>281</v>
      </c>
      <c r="U158">
        <f>IF(Table1[[#This Row],[team]]=E157,SUM(I158,U157),Table1[[#This Row],[ppga]])</f>
        <v>225</v>
      </c>
      <c r="V158">
        <f>IF(Table1[[#This Row],[team]]=E157,SUM(Table1[[#This Row],[difference]],V157),Table1[[#This Row],[difference]])</f>
        <v>21.5</v>
      </c>
      <c r="W158">
        <f>IF(Table1[[#This Row],[team]]=E157,SUM(Table1[[#This Row],[sqrt(dif)]],W157),Table1[[#This Row],[sqrt(dif)]])</f>
        <v>6.5070515884110591</v>
      </c>
      <c r="X158">
        <f>IF(Table1[[#This Row],[team]]=E157,SUM(Table1[[#This Row],[f1]],X157),Table1[[#This Row],[f1]])</f>
        <v>36.936881099319301</v>
      </c>
      <c r="Y158">
        <f>IF(Table1[[#This Row],[ATS]]=S157,SUM(Table1[[#This Row],[ATS]],Y157),Table1[[#This Row],[ATS]])</f>
        <v>-1</v>
      </c>
      <c r="Z158">
        <f>IF(Table1[[#This Row],[ATS]]&gt;0,Table1[[#This Row],[ATS streak (not real)]]-1,Table1[[#This Row],[ATS streak (not real)]]+1)</f>
        <v>0</v>
      </c>
      <c r="AA158" s="5">
        <f>Table1[[#This Row],[running ttl ppg]]^2.37/(Table1[[#This Row],[running ttl ppg]]^2.37+Table1[[#This Row],[running ttl ppga]]^2.37)</f>
        <v>0.62872305828655406</v>
      </c>
      <c r="AB158" s="5">
        <f>Table1[[#This Row],[pyth ratio]]+Table1[[#This Row],[win/loss ratio]]</f>
        <v>1.3979538275173233</v>
      </c>
    </row>
    <row r="159" spans="1:28" x14ac:dyDescent="0.25">
      <c r="A159" s="1">
        <v>2717</v>
      </c>
      <c r="B159" s="7">
        <f t="shared" si="8"/>
        <v>14</v>
      </c>
      <c r="C159" s="5">
        <v>2016</v>
      </c>
      <c r="D159" s="5">
        <v>15</v>
      </c>
      <c r="E159" t="s">
        <v>50</v>
      </c>
      <c r="F159" t="s">
        <v>67</v>
      </c>
      <c r="G159" s="5">
        <v>0</v>
      </c>
      <c r="H159">
        <v>27</v>
      </c>
      <c r="I159">
        <v>34</v>
      </c>
      <c r="J159">
        <v>-7</v>
      </c>
      <c r="K159">
        <f>IF(Table1[[#This Row],[net]]&gt;0,1,0)</f>
        <v>0</v>
      </c>
      <c r="L159">
        <v>7</v>
      </c>
      <c r="M159">
        <f>IF(Table1[[#This Row],[team]]=E158,SUM(Table1[[#This Row],[win/loss]],M158),Table1[[#This Row],[win/loss]])</f>
        <v>10</v>
      </c>
      <c r="N159">
        <f>IF(Table1[[#This Row],[team]]=E158,SUM(Table1[[#This Row],[win/loss]],M158),Table1[[#This Row],[win/loss]])/B159</f>
        <v>0.7142857142857143</v>
      </c>
      <c r="O159">
        <f t="shared" si="7"/>
        <v>0</v>
      </c>
      <c r="P159">
        <f>IF(Table1[[#This Row],[difference]]&gt;0,SQRT(Table1[[#This Row],[difference]]),-SQRT(ABS(Table1[[#This Row],[difference]])))</f>
        <v>0</v>
      </c>
      <c r="Q159">
        <f>IF(Table1[[#This Row],[line]]&gt;0,SQRT(Table1[[#This Row],[line]]),-SQRT(ABS(Table1[[#This Row],[line]])))</f>
        <v>2.6457513110645907</v>
      </c>
      <c r="R159">
        <f>Table1[[#This Row],[difference]]-Table1[[#This Row],[sqrt(line)]]</f>
        <v>-2.6457513110645907</v>
      </c>
      <c r="S159">
        <f>IF(Table1[[#This Row],[difference]]&gt;0,1,-1)</f>
        <v>-1</v>
      </c>
      <c r="T159">
        <f>IF(Table1[[#This Row],[team]]=E158,SUM(H159,T158),Table1[[#This Row],[ppg]])</f>
        <v>308</v>
      </c>
      <c r="U159">
        <f>IF(Table1[[#This Row],[team]]=E158,SUM(I159,U158),Table1[[#This Row],[ppga]])</f>
        <v>259</v>
      </c>
      <c r="V159">
        <f>IF(Table1[[#This Row],[team]]=E158,SUM(Table1[[#This Row],[difference]],V158),Table1[[#This Row],[difference]])</f>
        <v>21.5</v>
      </c>
      <c r="W159">
        <f>IF(Table1[[#This Row],[team]]=E158,SUM(Table1[[#This Row],[sqrt(dif)]],W158),Table1[[#This Row],[sqrt(dif)]])</f>
        <v>6.5070515884110591</v>
      </c>
      <c r="X159">
        <f>IF(Table1[[#This Row],[team]]=E158,SUM(Table1[[#This Row],[f1]],X158),Table1[[#This Row],[f1]])</f>
        <v>34.291129788254707</v>
      </c>
      <c r="Y159">
        <f>IF(Table1[[#This Row],[ATS]]=S158,SUM(Table1[[#This Row],[ATS]],Y158),Table1[[#This Row],[ATS]])</f>
        <v>-2</v>
      </c>
      <c r="Z159">
        <f>IF(Table1[[#This Row],[ATS]]&gt;0,Table1[[#This Row],[ATS streak (not real)]]-1,Table1[[#This Row],[ATS streak (not real)]]+1)</f>
        <v>-1</v>
      </c>
      <c r="AA159" s="5">
        <f>Table1[[#This Row],[running ttl ppg]]^2.37/(Table1[[#This Row],[running ttl ppg]]^2.37+Table1[[#This Row],[running ttl ppga]]^2.37)</f>
        <v>0.60124468047334567</v>
      </c>
      <c r="AB159" s="5">
        <f>Table1[[#This Row],[pyth ratio]]+Table1[[#This Row],[win/loss ratio]]</f>
        <v>1.31553039475906</v>
      </c>
    </row>
    <row r="160" spans="1:28" x14ac:dyDescent="0.25">
      <c r="A160" s="1">
        <v>2718</v>
      </c>
      <c r="B160" s="7">
        <f t="shared" si="8"/>
        <v>15</v>
      </c>
      <c r="C160" s="5">
        <v>2016</v>
      </c>
      <c r="D160" s="5">
        <v>16</v>
      </c>
      <c r="E160" t="s">
        <v>50</v>
      </c>
      <c r="F160" t="s">
        <v>47</v>
      </c>
      <c r="G160" s="5">
        <v>1</v>
      </c>
      <c r="H160">
        <v>20</v>
      </c>
      <c r="I160">
        <v>17</v>
      </c>
      <c r="J160">
        <v>3</v>
      </c>
      <c r="K160">
        <f>IF(Table1[[#This Row],[net]]&gt;0,1,0)</f>
        <v>1</v>
      </c>
      <c r="L160">
        <v>-4</v>
      </c>
      <c r="M160">
        <f>IF(Table1[[#This Row],[team]]=E159,SUM(Table1[[#This Row],[win/loss]],M159),Table1[[#This Row],[win/loss]])</f>
        <v>11</v>
      </c>
      <c r="N160">
        <f>IF(Table1[[#This Row],[team]]=E159,SUM(Table1[[#This Row],[win/loss]],M159),Table1[[#This Row],[win/loss]])/B160</f>
        <v>0.73333333333333328</v>
      </c>
      <c r="O160">
        <f t="shared" si="7"/>
        <v>-1</v>
      </c>
      <c r="P160">
        <f>IF(Table1[[#This Row],[difference]]&gt;0,SQRT(Table1[[#This Row],[difference]]),-SQRT(ABS(Table1[[#This Row],[difference]])))</f>
        <v>-1</v>
      </c>
      <c r="Q160">
        <f>IF(Table1[[#This Row],[line]]&gt;0,SQRT(Table1[[#This Row],[line]]),-SQRT(ABS(Table1[[#This Row],[line]])))</f>
        <v>-2</v>
      </c>
      <c r="R160">
        <f>Table1[[#This Row],[difference]]-Table1[[#This Row],[sqrt(line)]]</f>
        <v>1</v>
      </c>
      <c r="S160">
        <f>IF(Table1[[#This Row],[difference]]&gt;0,1,-1)</f>
        <v>-1</v>
      </c>
      <c r="T160">
        <f>IF(Table1[[#This Row],[team]]=E159,SUM(H160,T159),Table1[[#This Row],[ppg]])</f>
        <v>328</v>
      </c>
      <c r="U160">
        <f>IF(Table1[[#This Row],[team]]=E159,SUM(I160,U159),Table1[[#This Row],[ppga]])</f>
        <v>276</v>
      </c>
      <c r="V160">
        <f>IF(Table1[[#This Row],[team]]=E159,SUM(Table1[[#This Row],[difference]],V159),Table1[[#This Row],[difference]])</f>
        <v>20.5</v>
      </c>
      <c r="W160">
        <f>IF(Table1[[#This Row],[team]]=E159,SUM(Table1[[#This Row],[sqrt(dif)]],W159),Table1[[#This Row],[sqrt(dif)]])</f>
        <v>5.5070515884110591</v>
      </c>
      <c r="X160">
        <f>IF(Table1[[#This Row],[team]]=E159,SUM(Table1[[#This Row],[f1]],X159),Table1[[#This Row],[f1]])</f>
        <v>35.291129788254707</v>
      </c>
      <c r="Y160">
        <f>IF(Table1[[#This Row],[ATS]]=S159,SUM(Table1[[#This Row],[ATS]],Y159),Table1[[#This Row],[ATS]])</f>
        <v>-3</v>
      </c>
      <c r="Z160">
        <f>IF(Table1[[#This Row],[ATS]]&gt;0,Table1[[#This Row],[ATS streak (not real)]]-1,Table1[[#This Row],[ATS streak (not real)]]+1)</f>
        <v>-2</v>
      </c>
      <c r="AA160" s="5">
        <f>Table1[[#This Row],[running ttl ppg]]^2.37/(Table1[[#This Row],[running ttl ppg]]^2.37+Table1[[#This Row],[running ttl ppga]]^2.37)</f>
        <v>0.60087018550473903</v>
      </c>
      <c r="AB160" s="5">
        <f>Table1[[#This Row],[pyth ratio]]+Table1[[#This Row],[win/loss ratio]]</f>
        <v>1.3342035188380723</v>
      </c>
    </row>
    <row r="161" spans="1:28" x14ac:dyDescent="0.25">
      <c r="A161" s="1">
        <v>2719</v>
      </c>
      <c r="B161" s="7">
        <f t="shared" si="8"/>
        <v>16</v>
      </c>
      <c r="C161" s="5">
        <v>2016</v>
      </c>
      <c r="D161" s="5">
        <v>17</v>
      </c>
      <c r="E161" t="s">
        <v>50</v>
      </c>
      <c r="F161" t="s">
        <v>57</v>
      </c>
      <c r="G161" s="5">
        <v>1</v>
      </c>
      <c r="H161">
        <v>27</v>
      </c>
      <c r="I161">
        <v>20</v>
      </c>
      <c r="J161">
        <v>7</v>
      </c>
      <c r="K161">
        <f>IF(Table1[[#This Row],[net]]&gt;0,1,0)</f>
        <v>1</v>
      </c>
      <c r="L161">
        <v>-10</v>
      </c>
      <c r="M161">
        <f>IF(Table1[[#This Row],[team]]=E160,SUM(Table1[[#This Row],[win/loss]],M160),Table1[[#This Row],[win/loss]])</f>
        <v>12</v>
      </c>
      <c r="N161">
        <f>IF(Table1[[#This Row],[team]]=E160,SUM(Table1[[#This Row],[win/loss]],M160),Table1[[#This Row],[win/loss]])/B161</f>
        <v>0.75</v>
      </c>
      <c r="O161">
        <f t="shared" si="7"/>
        <v>-3</v>
      </c>
      <c r="P161">
        <f>IF(Table1[[#This Row],[difference]]&gt;0,SQRT(Table1[[#This Row],[difference]]),-SQRT(ABS(Table1[[#This Row],[difference]])))</f>
        <v>-1.7320508075688772</v>
      </c>
      <c r="Q161">
        <f>IF(Table1[[#This Row],[line]]&gt;0,SQRT(Table1[[#This Row],[line]]),-SQRT(ABS(Table1[[#This Row],[line]])))</f>
        <v>-3.1622776601683795</v>
      </c>
      <c r="R161">
        <f>Table1[[#This Row],[difference]]-Table1[[#This Row],[sqrt(line)]]</f>
        <v>0.16227766016837952</v>
      </c>
      <c r="S161">
        <f>IF(Table1[[#This Row],[difference]]&gt;0,1,-1)</f>
        <v>-1</v>
      </c>
      <c r="T161">
        <f>IF(Table1[[#This Row],[team]]=E160,SUM(H161,T160),Table1[[#This Row],[ppg]])</f>
        <v>355</v>
      </c>
      <c r="U161">
        <f>IF(Table1[[#This Row],[team]]=E160,SUM(I161,U160),Table1[[#This Row],[ppga]])</f>
        <v>296</v>
      </c>
      <c r="V161">
        <f>IF(Table1[[#This Row],[team]]=E160,SUM(Table1[[#This Row],[difference]],V160),Table1[[#This Row],[difference]])</f>
        <v>17.5</v>
      </c>
      <c r="W161">
        <f>IF(Table1[[#This Row],[team]]=E160,SUM(Table1[[#This Row],[sqrt(dif)]],W160),Table1[[#This Row],[sqrt(dif)]])</f>
        <v>3.7750007808421819</v>
      </c>
      <c r="X161">
        <f>IF(Table1[[#This Row],[team]]=E160,SUM(Table1[[#This Row],[f1]],X160),Table1[[#This Row],[f1]])</f>
        <v>35.453407448423086</v>
      </c>
      <c r="Y161">
        <f>IF(Table1[[#This Row],[ATS]]=S160,SUM(Table1[[#This Row],[ATS]],Y160),Table1[[#This Row],[ATS]])</f>
        <v>-4</v>
      </c>
      <c r="Z161">
        <f>IF(Table1[[#This Row],[ATS]]&gt;0,Table1[[#This Row],[ATS streak (not real)]]-1,Table1[[#This Row],[ATS streak (not real)]]+1)</f>
        <v>-3</v>
      </c>
      <c r="AA161" s="5">
        <f>Table1[[#This Row],[running ttl ppg]]^2.37/(Table1[[#This Row],[running ttl ppg]]^2.37+Table1[[#This Row],[running ttl ppga]]^2.37)</f>
        <v>0.60605686678554915</v>
      </c>
      <c r="AB161" s="5">
        <f>Table1[[#This Row],[pyth ratio]]+Table1[[#This Row],[win/loss ratio]]</f>
        <v>1.3560568667855493</v>
      </c>
    </row>
    <row r="162" spans="1:28" x14ac:dyDescent="0.25">
      <c r="A162" s="1">
        <v>2720</v>
      </c>
      <c r="B162" s="7">
        <f t="shared" si="8"/>
        <v>1</v>
      </c>
      <c r="C162" s="5">
        <v>2016</v>
      </c>
      <c r="D162" s="5">
        <v>1</v>
      </c>
      <c r="E162" t="s">
        <v>51</v>
      </c>
      <c r="F162" t="s">
        <v>57</v>
      </c>
      <c r="G162" s="5">
        <v>0</v>
      </c>
      <c r="H162">
        <v>28</v>
      </c>
      <c r="I162">
        <v>33</v>
      </c>
      <c r="J162">
        <v>-5</v>
      </c>
      <c r="K162">
        <f>IF(Table1[[#This Row],[net]]&gt;0,1,0)</f>
        <v>0</v>
      </c>
      <c r="L162">
        <v>3.5</v>
      </c>
      <c r="M162">
        <f>IF(Table1[[#This Row],[team]]=E161,SUM(Table1[[#This Row],[win/loss]],M161),Table1[[#This Row],[win/loss]])</f>
        <v>0</v>
      </c>
      <c r="N162">
        <f>IF(Table1[[#This Row],[team]]=E161,SUM(Table1[[#This Row],[win/loss]],M161),Table1[[#This Row],[win/loss]])/B162</f>
        <v>0</v>
      </c>
      <c r="O162">
        <f t="shared" si="7"/>
        <v>-1.5</v>
      </c>
      <c r="P162">
        <f>IF(Table1[[#This Row],[difference]]&gt;0,SQRT(Table1[[#This Row],[difference]]),-SQRT(ABS(Table1[[#This Row],[difference]])))</f>
        <v>-1.2247448713915889</v>
      </c>
      <c r="Q162">
        <f>IF(Table1[[#This Row],[line]]&gt;0,SQRT(Table1[[#This Row],[line]]),-SQRT(ABS(Table1[[#This Row],[line]])))</f>
        <v>1.8708286933869707</v>
      </c>
      <c r="R162">
        <f>Table1[[#This Row],[difference]]-Table1[[#This Row],[sqrt(line)]]</f>
        <v>-3.3708286933869704</v>
      </c>
      <c r="S162">
        <f>IF(Table1[[#This Row],[difference]]&gt;0,1,-1)</f>
        <v>-1</v>
      </c>
      <c r="T162">
        <f>IF(Table1[[#This Row],[team]]=E161,SUM(H162,T161),Table1[[#This Row],[ppg]])</f>
        <v>28</v>
      </c>
      <c r="U162">
        <f>IF(Table1[[#This Row],[team]]=E161,SUM(I162,U161),Table1[[#This Row],[ppga]])</f>
        <v>33</v>
      </c>
      <c r="V162">
        <f>IF(Table1[[#This Row],[team]]=E161,SUM(Table1[[#This Row],[difference]],V161),Table1[[#This Row],[difference]])</f>
        <v>-1.5</v>
      </c>
      <c r="W162">
        <f>IF(Table1[[#This Row],[team]]=E161,SUM(Table1[[#This Row],[sqrt(dif)]],W161),Table1[[#This Row],[sqrt(dif)]])</f>
        <v>-1.2247448713915889</v>
      </c>
      <c r="X162">
        <f>IF(Table1[[#This Row],[team]]=E161,SUM(Table1[[#This Row],[f1]],X161),Table1[[#This Row],[f1]])</f>
        <v>-3.3708286933869704</v>
      </c>
      <c r="Y162">
        <f>IF(Table1[[#This Row],[ATS]]=S161,SUM(Table1[[#This Row],[ATS]],Y161),Table1[[#This Row],[ATS]])</f>
        <v>-5</v>
      </c>
      <c r="Z162">
        <f>IF(Table1[[#This Row],[ATS]]&gt;0,Table1[[#This Row],[ATS streak (not real)]]-1,Table1[[#This Row],[ATS streak (not real)]]+1)</f>
        <v>-4</v>
      </c>
      <c r="AA162" s="5">
        <f>Table1[[#This Row],[running ttl ppg]]^2.37/(Table1[[#This Row],[running ttl ppg]]^2.37+Table1[[#This Row],[running ttl ppga]]^2.37)</f>
        <v>0.40386217259364099</v>
      </c>
      <c r="AB162" s="5">
        <f>Table1[[#This Row],[pyth ratio]]+Table1[[#This Row],[win/loss ratio]]</f>
        <v>0.40386217259364099</v>
      </c>
    </row>
    <row r="163" spans="1:28" x14ac:dyDescent="0.25">
      <c r="A163" s="1">
        <v>2721</v>
      </c>
      <c r="B163" s="7">
        <f t="shared" si="8"/>
        <v>2</v>
      </c>
      <c r="C163" s="5">
        <v>2016</v>
      </c>
      <c r="D163" s="5">
        <v>2</v>
      </c>
      <c r="E163" t="s">
        <v>51</v>
      </c>
      <c r="F163" t="s">
        <v>60</v>
      </c>
      <c r="G163" s="5">
        <v>0</v>
      </c>
      <c r="H163">
        <v>16</v>
      </c>
      <c r="I163">
        <v>26</v>
      </c>
      <c r="J163">
        <v>-10</v>
      </c>
      <c r="K163">
        <f>IF(Table1[[#This Row],[net]]&gt;0,1,0)</f>
        <v>0</v>
      </c>
      <c r="L163">
        <v>2.5</v>
      </c>
      <c r="M163">
        <f>IF(Table1[[#This Row],[team]]=E162,SUM(Table1[[#This Row],[win/loss]],M162),Table1[[#This Row],[win/loss]])</f>
        <v>0</v>
      </c>
      <c r="N163">
        <f>IF(Table1[[#This Row],[team]]=E162,SUM(Table1[[#This Row],[win/loss]],M162),Table1[[#This Row],[win/loss]])/B163</f>
        <v>0</v>
      </c>
      <c r="O163">
        <f t="shared" si="7"/>
        <v>-7.5</v>
      </c>
      <c r="P163">
        <f>IF(Table1[[#This Row],[difference]]&gt;0,SQRT(Table1[[#This Row],[difference]]),-SQRT(ABS(Table1[[#This Row],[difference]])))</f>
        <v>-2.7386127875258306</v>
      </c>
      <c r="Q163">
        <f>IF(Table1[[#This Row],[line]]&gt;0,SQRT(Table1[[#This Row],[line]]),-SQRT(ABS(Table1[[#This Row],[line]])))</f>
        <v>1.5811388300841898</v>
      </c>
      <c r="R163">
        <f>Table1[[#This Row],[difference]]-Table1[[#This Row],[sqrt(line)]]</f>
        <v>-9.0811388300841891</v>
      </c>
      <c r="S163">
        <f>IF(Table1[[#This Row],[difference]]&gt;0,1,-1)</f>
        <v>-1</v>
      </c>
      <c r="T163">
        <f>IF(Table1[[#This Row],[team]]=E162,SUM(H163,T162),Table1[[#This Row],[ppg]])</f>
        <v>44</v>
      </c>
      <c r="U163">
        <f>IF(Table1[[#This Row],[team]]=E162,SUM(I163,U162),Table1[[#This Row],[ppga]])</f>
        <v>59</v>
      </c>
      <c r="V163">
        <f>IF(Table1[[#This Row],[team]]=E162,SUM(Table1[[#This Row],[difference]],V162),Table1[[#This Row],[difference]])</f>
        <v>-9</v>
      </c>
      <c r="W163">
        <f>IF(Table1[[#This Row],[team]]=E162,SUM(Table1[[#This Row],[sqrt(dif)]],W162),Table1[[#This Row],[sqrt(dif)]])</f>
        <v>-3.9633576589174195</v>
      </c>
      <c r="X163">
        <f>IF(Table1[[#This Row],[team]]=E162,SUM(Table1[[#This Row],[f1]],X162),Table1[[#This Row],[f1]])</f>
        <v>-12.45196752347116</v>
      </c>
      <c r="Y163">
        <f>IF(Table1[[#This Row],[ATS]]=S162,SUM(Table1[[#This Row],[ATS]],Y162),Table1[[#This Row],[ATS]])</f>
        <v>-6</v>
      </c>
      <c r="Z163">
        <f>IF(Table1[[#This Row],[ATS]]&gt;0,Table1[[#This Row],[ATS streak (not real)]]-1,Table1[[#This Row],[ATS streak (not real)]]+1)</f>
        <v>-5</v>
      </c>
      <c r="AA163" s="5">
        <f>Table1[[#This Row],[running ttl ppg]]^2.37/(Table1[[#This Row],[running ttl ppg]]^2.37+Table1[[#This Row],[running ttl ppga]]^2.37)</f>
        <v>0.33286968831384767</v>
      </c>
      <c r="AB163" s="5">
        <f>Table1[[#This Row],[pyth ratio]]+Table1[[#This Row],[win/loss ratio]]</f>
        <v>0.33286968831384767</v>
      </c>
    </row>
    <row r="164" spans="1:28" x14ac:dyDescent="0.25">
      <c r="A164" s="1">
        <v>2722</v>
      </c>
      <c r="B164" s="7">
        <f t="shared" si="8"/>
        <v>3</v>
      </c>
      <c r="C164" s="5">
        <v>2016</v>
      </c>
      <c r="D164" s="5">
        <v>3</v>
      </c>
      <c r="E164" t="s">
        <v>51</v>
      </c>
      <c r="F164" t="s">
        <v>50</v>
      </c>
      <c r="G164" s="5">
        <v>1</v>
      </c>
      <c r="H164">
        <v>12</v>
      </c>
      <c r="I164">
        <v>24</v>
      </c>
      <c r="J164">
        <v>-12</v>
      </c>
      <c r="K164">
        <f>IF(Table1[[#This Row],[net]]&gt;0,1,0)</f>
        <v>0</v>
      </c>
      <c r="L164">
        <v>3</v>
      </c>
      <c r="M164">
        <f>IF(Table1[[#This Row],[team]]=E163,SUM(Table1[[#This Row],[win/loss]],M163),Table1[[#This Row],[win/loss]])</f>
        <v>0</v>
      </c>
      <c r="N164">
        <f>IF(Table1[[#This Row],[team]]=E163,SUM(Table1[[#This Row],[win/loss]],M163),Table1[[#This Row],[win/loss]])/B164</f>
        <v>0</v>
      </c>
      <c r="O164">
        <f t="shared" si="7"/>
        <v>-9</v>
      </c>
      <c r="P164">
        <f>IF(Table1[[#This Row],[difference]]&gt;0,SQRT(Table1[[#This Row],[difference]]),-SQRT(ABS(Table1[[#This Row],[difference]])))</f>
        <v>-3</v>
      </c>
      <c r="Q164">
        <f>IF(Table1[[#This Row],[line]]&gt;0,SQRT(Table1[[#This Row],[line]]),-SQRT(ABS(Table1[[#This Row],[line]])))</f>
        <v>1.7320508075688772</v>
      </c>
      <c r="R164">
        <f>Table1[[#This Row],[difference]]-Table1[[#This Row],[sqrt(line)]]</f>
        <v>-10.732050807568877</v>
      </c>
      <c r="S164">
        <f>IF(Table1[[#This Row],[difference]]&gt;0,1,-1)</f>
        <v>-1</v>
      </c>
      <c r="T164">
        <f>IF(Table1[[#This Row],[team]]=E163,SUM(H164,T163),Table1[[#This Row],[ppg]])</f>
        <v>56</v>
      </c>
      <c r="U164">
        <f>IF(Table1[[#This Row],[team]]=E163,SUM(I164,U163),Table1[[#This Row],[ppga]])</f>
        <v>83</v>
      </c>
      <c r="V164">
        <f>IF(Table1[[#This Row],[team]]=E163,SUM(Table1[[#This Row],[difference]],V163),Table1[[#This Row],[difference]])</f>
        <v>-18</v>
      </c>
      <c r="W164">
        <f>IF(Table1[[#This Row],[team]]=E163,SUM(Table1[[#This Row],[sqrt(dif)]],W163),Table1[[#This Row],[sqrt(dif)]])</f>
        <v>-6.9633576589174195</v>
      </c>
      <c r="X164">
        <f>IF(Table1[[#This Row],[team]]=E163,SUM(Table1[[#This Row],[f1]],X163),Table1[[#This Row],[f1]])</f>
        <v>-23.184018331040036</v>
      </c>
      <c r="Y164">
        <f>IF(Table1[[#This Row],[ATS]]=S163,SUM(Table1[[#This Row],[ATS]],Y163),Table1[[#This Row],[ATS]])</f>
        <v>-7</v>
      </c>
      <c r="Z164">
        <f>IF(Table1[[#This Row],[ATS]]&gt;0,Table1[[#This Row],[ATS streak (not real)]]-1,Table1[[#This Row],[ATS streak (not real)]]+1)</f>
        <v>-6</v>
      </c>
      <c r="AA164" s="5">
        <f>Table1[[#This Row],[running ttl ppg]]^2.37/(Table1[[#This Row],[running ttl ppg]]^2.37+Table1[[#This Row],[running ttl ppga]]^2.37)</f>
        <v>0.28240386489856767</v>
      </c>
      <c r="AB164" s="5">
        <f>Table1[[#This Row],[pyth ratio]]+Table1[[#This Row],[win/loss ratio]]</f>
        <v>0.28240386489856767</v>
      </c>
    </row>
    <row r="165" spans="1:28" x14ac:dyDescent="0.25">
      <c r="A165" s="1">
        <v>2723</v>
      </c>
      <c r="B165" s="7">
        <f t="shared" si="8"/>
        <v>4</v>
      </c>
      <c r="C165" s="5">
        <v>2016</v>
      </c>
      <c r="D165" s="5">
        <v>4</v>
      </c>
      <c r="E165" t="s">
        <v>51</v>
      </c>
      <c r="F165" t="s">
        <v>69</v>
      </c>
      <c r="G165" s="5">
        <v>0</v>
      </c>
      <c r="H165">
        <v>10</v>
      </c>
      <c r="I165">
        <v>13</v>
      </c>
      <c r="J165">
        <v>-3</v>
      </c>
      <c r="K165">
        <f>IF(Table1[[#This Row],[net]]&gt;0,1,0)</f>
        <v>0</v>
      </c>
      <c r="L165">
        <v>9.5</v>
      </c>
      <c r="M165">
        <f>IF(Table1[[#This Row],[team]]=E164,SUM(Table1[[#This Row],[win/loss]],M164),Table1[[#This Row],[win/loss]])</f>
        <v>0</v>
      </c>
      <c r="N165">
        <f>IF(Table1[[#This Row],[team]]=E164,SUM(Table1[[#This Row],[win/loss]],M164),Table1[[#This Row],[win/loss]])/B165</f>
        <v>0</v>
      </c>
      <c r="O165">
        <f t="shared" si="7"/>
        <v>6.5</v>
      </c>
      <c r="P165">
        <f>IF(Table1[[#This Row],[difference]]&gt;0,SQRT(Table1[[#This Row],[difference]]),-SQRT(ABS(Table1[[#This Row],[difference]])))</f>
        <v>2.5495097567963922</v>
      </c>
      <c r="Q165">
        <f>IF(Table1[[#This Row],[line]]&gt;0,SQRT(Table1[[#This Row],[line]]),-SQRT(ABS(Table1[[#This Row],[line]])))</f>
        <v>3.082207001484488</v>
      </c>
      <c r="R165">
        <f>Table1[[#This Row],[difference]]-Table1[[#This Row],[sqrt(line)]]</f>
        <v>3.417792998515512</v>
      </c>
      <c r="S165">
        <f>IF(Table1[[#This Row],[difference]]&gt;0,1,-1)</f>
        <v>1</v>
      </c>
      <c r="T165">
        <f>IF(Table1[[#This Row],[team]]=E164,SUM(H165,T164),Table1[[#This Row],[ppg]])</f>
        <v>66</v>
      </c>
      <c r="U165">
        <f>IF(Table1[[#This Row],[team]]=E164,SUM(I165,U164),Table1[[#This Row],[ppga]])</f>
        <v>96</v>
      </c>
      <c r="V165">
        <f>IF(Table1[[#This Row],[team]]=E164,SUM(Table1[[#This Row],[difference]],V164),Table1[[#This Row],[difference]])</f>
        <v>-11.5</v>
      </c>
      <c r="W165">
        <f>IF(Table1[[#This Row],[team]]=E164,SUM(Table1[[#This Row],[sqrt(dif)]],W164),Table1[[#This Row],[sqrt(dif)]])</f>
        <v>-4.4138479021210273</v>
      </c>
      <c r="X165">
        <f>IF(Table1[[#This Row],[team]]=E164,SUM(Table1[[#This Row],[f1]],X164),Table1[[#This Row],[f1]])</f>
        <v>-19.766225332524524</v>
      </c>
      <c r="Y165">
        <f>IF(Table1[[#This Row],[ATS]]=S164,SUM(Table1[[#This Row],[ATS]],Y164),Table1[[#This Row],[ATS]])</f>
        <v>1</v>
      </c>
      <c r="Z165">
        <f>IF(Table1[[#This Row],[ATS]]&gt;0,Table1[[#This Row],[ATS streak (not real)]]-1,Table1[[#This Row],[ATS streak (not real)]]+1)</f>
        <v>0</v>
      </c>
      <c r="AA165" s="5">
        <f>Table1[[#This Row],[running ttl ppg]]^2.37/(Table1[[#This Row],[running ttl ppg]]^2.37+Table1[[#This Row],[running ttl ppga]]^2.37)</f>
        <v>0.29151788111619015</v>
      </c>
      <c r="AB165" s="5">
        <f>Table1[[#This Row],[pyth ratio]]+Table1[[#This Row],[win/loss ratio]]</f>
        <v>0.29151788111619015</v>
      </c>
    </row>
    <row r="166" spans="1:28" x14ac:dyDescent="0.25">
      <c r="A166" s="1">
        <v>2724</v>
      </c>
      <c r="B166" s="7">
        <f t="shared" si="8"/>
        <v>5</v>
      </c>
      <c r="C166" s="5">
        <v>2016</v>
      </c>
      <c r="D166" s="5">
        <v>5</v>
      </c>
      <c r="E166" t="s">
        <v>51</v>
      </c>
      <c r="F166" t="s">
        <v>41</v>
      </c>
      <c r="G166" s="5">
        <v>1</v>
      </c>
      <c r="H166">
        <v>17</v>
      </c>
      <c r="I166">
        <v>42</v>
      </c>
      <c r="J166">
        <v>-25</v>
      </c>
      <c r="K166">
        <f>IF(Table1[[#This Row],[net]]&gt;0,1,0)</f>
        <v>0</v>
      </c>
      <c r="L166">
        <v>4</v>
      </c>
      <c r="M166">
        <f>IF(Table1[[#This Row],[team]]=E165,SUM(Table1[[#This Row],[win/loss]],M165),Table1[[#This Row],[win/loss]])</f>
        <v>0</v>
      </c>
      <c r="N166">
        <f>IF(Table1[[#This Row],[team]]=E165,SUM(Table1[[#This Row],[win/loss]],M165),Table1[[#This Row],[win/loss]])/B166</f>
        <v>0</v>
      </c>
      <c r="O166">
        <f t="shared" si="7"/>
        <v>-21</v>
      </c>
      <c r="P166">
        <f>IF(Table1[[#This Row],[difference]]&gt;0,SQRT(Table1[[#This Row],[difference]]),-SQRT(ABS(Table1[[#This Row],[difference]])))</f>
        <v>-4.5825756949558398</v>
      </c>
      <c r="Q166">
        <f>IF(Table1[[#This Row],[line]]&gt;0,SQRT(Table1[[#This Row],[line]]),-SQRT(ABS(Table1[[#This Row],[line]])))</f>
        <v>2</v>
      </c>
      <c r="R166">
        <f>Table1[[#This Row],[difference]]-Table1[[#This Row],[sqrt(line)]]</f>
        <v>-23</v>
      </c>
      <c r="S166">
        <f>IF(Table1[[#This Row],[difference]]&gt;0,1,-1)</f>
        <v>-1</v>
      </c>
      <c r="T166">
        <f>IF(Table1[[#This Row],[team]]=E165,SUM(H166,T165),Table1[[#This Row],[ppg]])</f>
        <v>83</v>
      </c>
      <c r="U166">
        <f>IF(Table1[[#This Row],[team]]=E165,SUM(I166,U165),Table1[[#This Row],[ppga]])</f>
        <v>138</v>
      </c>
      <c r="V166">
        <f>IF(Table1[[#This Row],[team]]=E165,SUM(Table1[[#This Row],[difference]],V165),Table1[[#This Row],[difference]])</f>
        <v>-32.5</v>
      </c>
      <c r="W166">
        <f>IF(Table1[[#This Row],[team]]=E165,SUM(Table1[[#This Row],[sqrt(dif)]],W165),Table1[[#This Row],[sqrt(dif)]])</f>
        <v>-8.9964235970768662</v>
      </c>
      <c r="X166">
        <f>IF(Table1[[#This Row],[team]]=E165,SUM(Table1[[#This Row],[f1]],X165),Table1[[#This Row],[f1]])</f>
        <v>-42.766225332524527</v>
      </c>
      <c r="Y166">
        <f>IF(Table1[[#This Row],[ATS]]=S165,SUM(Table1[[#This Row],[ATS]],Y165),Table1[[#This Row],[ATS]])</f>
        <v>-1</v>
      </c>
      <c r="Z166">
        <f>IF(Table1[[#This Row],[ATS]]&gt;0,Table1[[#This Row],[ATS streak (not real)]]-1,Table1[[#This Row],[ATS streak (not real)]]+1)</f>
        <v>0</v>
      </c>
      <c r="AA166" s="5">
        <f>Table1[[#This Row],[running ttl ppg]]^2.37/(Table1[[#This Row],[running ttl ppg]]^2.37+Table1[[#This Row],[running ttl ppga]]^2.37)</f>
        <v>0.23059776254266784</v>
      </c>
      <c r="AB166" s="5">
        <f>Table1[[#This Row],[pyth ratio]]+Table1[[#This Row],[win/loss ratio]]</f>
        <v>0.23059776254266784</v>
      </c>
    </row>
    <row r="167" spans="1:28" x14ac:dyDescent="0.25">
      <c r="A167" s="1">
        <v>2725</v>
      </c>
      <c r="B167" s="7">
        <f t="shared" si="8"/>
        <v>6</v>
      </c>
      <c r="C167" s="5">
        <v>2016</v>
      </c>
      <c r="D167" s="5">
        <v>6</v>
      </c>
      <c r="E167" t="s">
        <v>51</v>
      </c>
      <c r="F167" t="s">
        <v>46</v>
      </c>
      <c r="G167" s="5">
        <v>1</v>
      </c>
      <c r="H167">
        <v>37</v>
      </c>
      <c r="I167">
        <v>34</v>
      </c>
      <c r="J167">
        <v>3</v>
      </c>
      <c r="K167">
        <f>IF(Table1[[#This Row],[net]]&gt;0,1,0)</f>
        <v>1</v>
      </c>
      <c r="L167">
        <v>-3.5</v>
      </c>
      <c r="M167">
        <f>IF(Table1[[#This Row],[team]]=E166,SUM(Table1[[#This Row],[win/loss]],M166),Table1[[#This Row],[win/loss]])</f>
        <v>1</v>
      </c>
      <c r="N167">
        <f>IF(Table1[[#This Row],[team]]=E166,SUM(Table1[[#This Row],[win/loss]],M166),Table1[[#This Row],[win/loss]])/B167</f>
        <v>0.16666666666666666</v>
      </c>
      <c r="O167">
        <f t="shared" si="7"/>
        <v>-0.5</v>
      </c>
      <c r="P167">
        <f>IF(Table1[[#This Row],[difference]]&gt;0,SQRT(Table1[[#This Row],[difference]]),-SQRT(ABS(Table1[[#This Row],[difference]])))</f>
        <v>-0.70710678118654757</v>
      </c>
      <c r="Q167">
        <f>IF(Table1[[#This Row],[line]]&gt;0,SQRT(Table1[[#This Row],[line]]),-SQRT(ABS(Table1[[#This Row],[line]])))</f>
        <v>-1.8708286933869707</v>
      </c>
      <c r="R167">
        <f>Table1[[#This Row],[difference]]-Table1[[#This Row],[sqrt(line)]]</f>
        <v>1.3708286933869707</v>
      </c>
      <c r="S167">
        <f>IF(Table1[[#This Row],[difference]]&gt;0,1,-1)</f>
        <v>-1</v>
      </c>
      <c r="T167">
        <f>IF(Table1[[#This Row],[team]]=E166,SUM(H167,T166),Table1[[#This Row],[ppg]])</f>
        <v>120</v>
      </c>
      <c r="U167">
        <f>IF(Table1[[#This Row],[team]]=E166,SUM(I167,U166),Table1[[#This Row],[ppga]])</f>
        <v>172</v>
      </c>
      <c r="V167">
        <f>IF(Table1[[#This Row],[team]]=E166,SUM(Table1[[#This Row],[difference]],V166),Table1[[#This Row],[difference]])</f>
        <v>-33</v>
      </c>
      <c r="W167">
        <f>IF(Table1[[#This Row],[team]]=E166,SUM(Table1[[#This Row],[sqrt(dif)]],W166),Table1[[#This Row],[sqrt(dif)]])</f>
        <v>-9.7035303782634141</v>
      </c>
      <c r="X167">
        <f>IF(Table1[[#This Row],[team]]=E166,SUM(Table1[[#This Row],[f1]],X166),Table1[[#This Row],[f1]])</f>
        <v>-41.395396639137559</v>
      </c>
      <c r="Y167">
        <f>IF(Table1[[#This Row],[ATS]]=S166,SUM(Table1[[#This Row],[ATS]],Y166),Table1[[#This Row],[ATS]])</f>
        <v>-2</v>
      </c>
      <c r="Z167">
        <f>IF(Table1[[#This Row],[ATS]]&gt;0,Table1[[#This Row],[ATS streak (not real)]]-1,Table1[[#This Row],[ATS streak (not real)]]+1)</f>
        <v>-1</v>
      </c>
      <c r="AA167" s="5">
        <f>Table1[[#This Row],[running ttl ppg]]^2.37/(Table1[[#This Row],[running ttl ppg]]^2.37+Table1[[#This Row],[running ttl ppga]]^2.37)</f>
        <v>0.29876065811937863</v>
      </c>
      <c r="AB167" s="5">
        <f>Table1[[#This Row],[pyth ratio]]+Table1[[#This Row],[win/loss ratio]]</f>
        <v>0.46542732478604532</v>
      </c>
    </row>
    <row r="168" spans="1:28" x14ac:dyDescent="0.25">
      <c r="A168" s="1">
        <v>2726</v>
      </c>
      <c r="B168" s="7">
        <f t="shared" si="8"/>
        <v>7</v>
      </c>
      <c r="C168" s="5">
        <v>2016</v>
      </c>
      <c r="D168" s="5">
        <v>7</v>
      </c>
      <c r="E168" t="s">
        <v>51</v>
      </c>
      <c r="F168" t="s">
        <v>60</v>
      </c>
      <c r="G168" s="5">
        <v>1</v>
      </c>
      <c r="H168">
        <v>19</v>
      </c>
      <c r="I168">
        <v>28</v>
      </c>
      <c r="J168">
        <v>-9</v>
      </c>
      <c r="K168">
        <f>IF(Table1[[#This Row],[net]]&gt;0,1,0)</f>
        <v>0</v>
      </c>
      <c r="L168">
        <v>-1</v>
      </c>
      <c r="M168">
        <f>IF(Table1[[#This Row],[team]]=E167,SUM(Table1[[#This Row],[win/loss]],M167),Table1[[#This Row],[win/loss]])</f>
        <v>1</v>
      </c>
      <c r="N168">
        <f>IF(Table1[[#This Row],[team]]=E167,SUM(Table1[[#This Row],[win/loss]],M167),Table1[[#This Row],[win/loss]])/B168</f>
        <v>0.14285714285714285</v>
      </c>
      <c r="O168">
        <f t="shared" si="7"/>
        <v>-10</v>
      </c>
      <c r="P168">
        <f>IF(Table1[[#This Row],[difference]]&gt;0,SQRT(Table1[[#This Row],[difference]]),-SQRT(ABS(Table1[[#This Row],[difference]])))</f>
        <v>-3.1622776601683795</v>
      </c>
      <c r="Q168">
        <f>IF(Table1[[#This Row],[line]]&gt;0,SQRT(Table1[[#This Row],[line]]),-SQRT(ABS(Table1[[#This Row],[line]])))</f>
        <v>-1</v>
      </c>
      <c r="R168">
        <f>Table1[[#This Row],[difference]]-Table1[[#This Row],[sqrt(line)]]</f>
        <v>-9</v>
      </c>
      <c r="S168">
        <f>IF(Table1[[#This Row],[difference]]&gt;0,1,-1)</f>
        <v>-1</v>
      </c>
      <c r="T168">
        <f>IF(Table1[[#This Row],[team]]=E167,SUM(H168,T167),Table1[[#This Row],[ppg]])</f>
        <v>139</v>
      </c>
      <c r="U168">
        <f>IF(Table1[[#This Row],[team]]=E167,SUM(I168,U167),Table1[[#This Row],[ppga]])</f>
        <v>200</v>
      </c>
      <c r="V168">
        <f>IF(Table1[[#This Row],[team]]=E167,SUM(Table1[[#This Row],[difference]],V167),Table1[[#This Row],[difference]])</f>
        <v>-43</v>
      </c>
      <c r="W168">
        <f>IF(Table1[[#This Row],[team]]=E167,SUM(Table1[[#This Row],[sqrt(dif)]],W167),Table1[[#This Row],[sqrt(dif)]])</f>
        <v>-12.865808038431794</v>
      </c>
      <c r="X168">
        <f>IF(Table1[[#This Row],[team]]=E167,SUM(Table1[[#This Row],[f1]],X167),Table1[[#This Row],[f1]])</f>
        <v>-50.395396639137559</v>
      </c>
      <c r="Y168">
        <f>IF(Table1[[#This Row],[ATS]]=S167,SUM(Table1[[#This Row],[ATS]],Y167),Table1[[#This Row],[ATS]])</f>
        <v>-3</v>
      </c>
      <c r="Z168">
        <f>IF(Table1[[#This Row],[ATS]]&gt;0,Table1[[#This Row],[ATS streak (not real)]]-1,Table1[[#This Row],[ATS streak (not real)]]+1)</f>
        <v>-2</v>
      </c>
      <c r="AA168" s="5">
        <f>Table1[[#This Row],[running ttl ppg]]^2.37/(Table1[[#This Row],[running ttl ppg]]^2.37+Table1[[#This Row],[running ttl ppga]]^2.37)</f>
        <v>0.29685716834192116</v>
      </c>
      <c r="AB168" s="5">
        <f>Table1[[#This Row],[pyth ratio]]+Table1[[#This Row],[win/loss ratio]]</f>
        <v>0.43971431119906401</v>
      </c>
    </row>
    <row r="169" spans="1:28" x14ac:dyDescent="0.25">
      <c r="A169" s="1">
        <v>2727</v>
      </c>
      <c r="B169" s="7">
        <f t="shared" si="8"/>
        <v>8</v>
      </c>
      <c r="C169" s="5">
        <v>2016</v>
      </c>
      <c r="D169" s="5">
        <v>8</v>
      </c>
      <c r="E169" t="s">
        <v>51</v>
      </c>
      <c r="F169" t="s">
        <v>56</v>
      </c>
      <c r="G169" s="5">
        <v>0</v>
      </c>
      <c r="H169">
        <v>10</v>
      </c>
      <c r="I169">
        <v>45</v>
      </c>
      <c r="J169">
        <v>-35</v>
      </c>
      <c r="K169">
        <f>IF(Table1[[#This Row],[net]]&gt;0,1,0)</f>
        <v>0</v>
      </c>
      <c r="L169">
        <v>3</v>
      </c>
      <c r="M169">
        <f>IF(Table1[[#This Row],[team]]=E168,SUM(Table1[[#This Row],[win/loss]],M168),Table1[[#This Row],[win/loss]])</f>
        <v>1</v>
      </c>
      <c r="N169">
        <f>IF(Table1[[#This Row],[team]]=E168,SUM(Table1[[#This Row],[win/loss]],M168),Table1[[#This Row],[win/loss]])/B169</f>
        <v>0.125</v>
      </c>
      <c r="O169">
        <f t="shared" si="7"/>
        <v>-32</v>
      </c>
      <c r="P169">
        <f>IF(Table1[[#This Row],[difference]]&gt;0,SQRT(Table1[[#This Row],[difference]]),-SQRT(ABS(Table1[[#This Row],[difference]])))</f>
        <v>-5.6568542494923806</v>
      </c>
      <c r="Q169">
        <f>IF(Table1[[#This Row],[line]]&gt;0,SQRT(Table1[[#This Row],[line]]),-SQRT(ABS(Table1[[#This Row],[line]])))</f>
        <v>1.7320508075688772</v>
      </c>
      <c r="R169">
        <f>Table1[[#This Row],[difference]]-Table1[[#This Row],[sqrt(line)]]</f>
        <v>-33.732050807568875</v>
      </c>
      <c r="S169">
        <f>IF(Table1[[#This Row],[difference]]&gt;0,1,-1)</f>
        <v>-1</v>
      </c>
      <c r="T169">
        <f>IF(Table1[[#This Row],[team]]=E168,SUM(H169,T168),Table1[[#This Row],[ppg]])</f>
        <v>149</v>
      </c>
      <c r="U169">
        <f>IF(Table1[[#This Row],[team]]=E168,SUM(I169,U168),Table1[[#This Row],[ppga]])</f>
        <v>245</v>
      </c>
      <c r="V169">
        <f>IF(Table1[[#This Row],[team]]=E168,SUM(Table1[[#This Row],[difference]],V168),Table1[[#This Row],[difference]])</f>
        <v>-75</v>
      </c>
      <c r="W169">
        <f>IF(Table1[[#This Row],[team]]=E168,SUM(Table1[[#This Row],[sqrt(dif)]],W168),Table1[[#This Row],[sqrt(dif)]])</f>
        <v>-18.522662287924174</v>
      </c>
      <c r="X169">
        <f>IF(Table1[[#This Row],[team]]=E168,SUM(Table1[[#This Row],[f1]],X168),Table1[[#This Row],[f1]])</f>
        <v>-84.127447446706441</v>
      </c>
      <c r="Y169">
        <f>IF(Table1[[#This Row],[ATS]]=S168,SUM(Table1[[#This Row],[ATS]],Y168),Table1[[#This Row],[ATS]])</f>
        <v>-4</v>
      </c>
      <c r="Z169">
        <f>IF(Table1[[#This Row],[ATS]]&gt;0,Table1[[#This Row],[ATS streak (not real)]]-1,Table1[[#This Row],[ATS streak (not real)]]+1)</f>
        <v>-3</v>
      </c>
      <c r="AA169" s="5">
        <f>Table1[[#This Row],[running ttl ppg]]^2.37/(Table1[[#This Row],[running ttl ppg]]^2.37+Table1[[#This Row],[running ttl ppga]]^2.37)</f>
        <v>0.23529875673391579</v>
      </c>
      <c r="AB169" s="5">
        <f>Table1[[#This Row],[pyth ratio]]+Table1[[#This Row],[win/loss ratio]]</f>
        <v>0.36029875673391576</v>
      </c>
    </row>
    <row r="170" spans="1:28" x14ac:dyDescent="0.25">
      <c r="A170" s="1">
        <v>2728</v>
      </c>
      <c r="B170" s="7">
        <f t="shared" si="8"/>
        <v>9</v>
      </c>
      <c r="C170" s="5">
        <v>2016</v>
      </c>
      <c r="D170" s="5">
        <v>10</v>
      </c>
      <c r="E170" t="s">
        <v>51</v>
      </c>
      <c r="F170" t="s">
        <v>52</v>
      </c>
      <c r="G170" s="5">
        <v>0</v>
      </c>
      <c r="H170">
        <v>18</v>
      </c>
      <c r="I170">
        <v>16</v>
      </c>
      <c r="J170">
        <v>2</v>
      </c>
      <c r="K170">
        <f>IF(Table1[[#This Row],[net]]&gt;0,1,0)</f>
        <v>1</v>
      </c>
      <c r="L170">
        <v>10.5</v>
      </c>
      <c r="M170">
        <f>IF(Table1[[#This Row],[team]]=E169,SUM(Table1[[#This Row],[win/loss]],M169),Table1[[#This Row],[win/loss]])</f>
        <v>2</v>
      </c>
      <c r="N170">
        <f>IF(Table1[[#This Row],[team]]=E169,SUM(Table1[[#This Row],[win/loss]],M169),Table1[[#This Row],[win/loss]])/B170</f>
        <v>0.22222222222222221</v>
      </c>
      <c r="O170">
        <f t="shared" si="7"/>
        <v>12.5</v>
      </c>
      <c r="P170">
        <f>IF(Table1[[#This Row],[difference]]&gt;0,SQRT(Table1[[#This Row],[difference]]),-SQRT(ABS(Table1[[#This Row],[difference]])))</f>
        <v>3.5355339059327378</v>
      </c>
      <c r="Q170">
        <f>IF(Table1[[#This Row],[line]]&gt;0,SQRT(Table1[[#This Row],[line]]),-SQRT(ABS(Table1[[#This Row],[line]])))</f>
        <v>3.2403703492039302</v>
      </c>
      <c r="R170">
        <f>Table1[[#This Row],[difference]]-Table1[[#This Row],[sqrt(line)]]</f>
        <v>9.2596296507960698</v>
      </c>
      <c r="S170">
        <f>IF(Table1[[#This Row],[difference]]&gt;0,1,-1)</f>
        <v>1</v>
      </c>
      <c r="T170">
        <f>IF(Table1[[#This Row],[team]]=E169,SUM(H170,T169),Table1[[#This Row],[ppg]])</f>
        <v>167</v>
      </c>
      <c r="U170">
        <f>IF(Table1[[#This Row],[team]]=E169,SUM(I170,U169),Table1[[#This Row],[ppga]])</f>
        <v>261</v>
      </c>
      <c r="V170">
        <f>IF(Table1[[#This Row],[team]]=E169,SUM(Table1[[#This Row],[difference]],V169),Table1[[#This Row],[difference]])</f>
        <v>-62.5</v>
      </c>
      <c r="W170">
        <f>IF(Table1[[#This Row],[team]]=E169,SUM(Table1[[#This Row],[sqrt(dif)]],W169),Table1[[#This Row],[sqrt(dif)]])</f>
        <v>-14.987128381991436</v>
      </c>
      <c r="X170">
        <f>IF(Table1[[#This Row],[team]]=E169,SUM(Table1[[#This Row],[f1]],X169),Table1[[#This Row],[f1]])</f>
        <v>-74.867817795910369</v>
      </c>
      <c r="Y170">
        <f>IF(Table1[[#This Row],[ATS]]=S169,SUM(Table1[[#This Row],[ATS]],Y169),Table1[[#This Row],[ATS]])</f>
        <v>1</v>
      </c>
      <c r="Z170">
        <f>IF(Table1[[#This Row],[ATS]]&gt;0,Table1[[#This Row],[ATS streak (not real)]]-1,Table1[[#This Row],[ATS streak (not real)]]+1)</f>
        <v>0</v>
      </c>
      <c r="AA170" s="5">
        <f>Table1[[#This Row],[running ttl ppg]]^2.37/(Table1[[#This Row],[running ttl ppg]]^2.37+Table1[[#This Row],[running ttl ppga]]^2.37)</f>
        <v>0.25764057552662178</v>
      </c>
      <c r="AB170" s="5">
        <f>Table1[[#This Row],[pyth ratio]]+Table1[[#This Row],[win/loss ratio]]</f>
        <v>0.47986279774884399</v>
      </c>
    </row>
    <row r="171" spans="1:28" x14ac:dyDescent="0.25">
      <c r="A171" s="1">
        <v>2729</v>
      </c>
      <c r="B171" s="7">
        <f t="shared" si="8"/>
        <v>10</v>
      </c>
      <c r="C171" s="5">
        <v>2016</v>
      </c>
      <c r="D171" s="5">
        <v>11</v>
      </c>
      <c r="E171" t="s">
        <v>51</v>
      </c>
      <c r="F171" t="s">
        <v>65</v>
      </c>
      <c r="G171" s="5">
        <v>1</v>
      </c>
      <c r="H171">
        <v>18</v>
      </c>
      <c r="I171">
        <v>13</v>
      </c>
      <c r="J171">
        <v>5</v>
      </c>
      <c r="K171">
        <f>IF(Table1[[#This Row],[net]]&gt;0,1,0)</f>
        <v>1</v>
      </c>
      <c r="L171">
        <v>1</v>
      </c>
      <c r="M171">
        <f>IF(Table1[[#This Row],[team]]=E170,SUM(Table1[[#This Row],[win/loss]],M170),Table1[[#This Row],[win/loss]])</f>
        <v>3</v>
      </c>
      <c r="N171">
        <f>IF(Table1[[#This Row],[team]]=E170,SUM(Table1[[#This Row],[win/loss]],M170),Table1[[#This Row],[win/loss]])/B171</f>
        <v>0.3</v>
      </c>
      <c r="O171">
        <f t="shared" si="7"/>
        <v>6</v>
      </c>
      <c r="P171">
        <f>IF(Table1[[#This Row],[difference]]&gt;0,SQRT(Table1[[#This Row],[difference]]),-SQRT(ABS(Table1[[#This Row],[difference]])))</f>
        <v>2.4494897427831779</v>
      </c>
      <c r="Q171">
        <f>IF(Table1[[#This Row],[line]]&gt;0,SQRT(Table1[[#This Row],[line]]),-SQRT(ABS(Table1[[#This Row],[line]])))</f>
        <v>1</v>
      </c>
      <c r="R171">
        <f>Table1[[#This Row],[difference]]-Table1[[#This Row],[sqrt(line)]]</f>
        <v>5</v>
      </c>
      <c r="S171">
        <f>IF(Table1[[#This Row],[difference]]&gt;0,1,-1)</f>
        <v>1</v>
      </c>
      <c r="T171">
        <f>IF(Table1[[#This Row],[team]]=E170,SUM(H171,T170),Table1[[#This Row],[ppg]])</f>
        <v>185</v>
      </c>
      <c r="U171">
        <f>IF(Table1[[#This Row],[team]]=E170,SUM(I171,U170),Table1[[#This Row],[ppga]])</f>
        <v>274</v>
      </c>
      <c r="V171">
        <f>IF(Table1[[#This Row],[team]]=E170,SUM(Table1[[#This Row],[difference]],V170),Table1[[#This Row],[difference]])</f>
        <v>-56.5</v>
      </c>
      <c r="W171">
        <f>IF(Table1[[#This Row],[team]]=E170,SUM(Table1[[#This Row],[sqrt(dif)]],W170),Table1[[#This Row],[sqrt(dif)]])</f>
        <v>-12.537638639208257</v>
      </c>
      <c r="X171">
        <f>IF(Table1[[#This Row],[team]]=E170,SUM(Table1[[#This Row],[f1]],X170),Table1[[#This Row],[f1]])</f>
        <v>-69.867817795910369</v>
      </c>
      <c r="Y171">
        <f>IF(Table1[[#This Row],[ATS]]=S170,SUM(Table1[[#This Row],[ATS]],Y170),Table1[[#This Row],[ATS]])</f>
        <v>2</v>
      </c>
      <c r="Z171">
        <f>IF(Table1[[#This Row],[ATS]]&gt;0,Table1[[#This Row],[ATS streak (not real)]]-1,Table1[[#This Row],[ATS streak (not real)]]+1)</f>
        <v>1</v>
      </c>
      <c r="AA171" s="5">
        <f>Table1[[#This Row],[running ttl ppg]]^2.37/(Table1[[#This Row],[running ttl ppg]]^2.37+Table1[[#This Row],[running ttl ppga]]^2.37)</f>
        <v>0.28274818150676645</v>
      </c>
      <c r="AB171" s="5">
        <f>Table1[[#This Row],[pyth ratio]]+Table1[[#This Row],[win/loss ratio]]</f>
        <v>0.58274818150676644</v>
      </c>
    </row>
    <row r="172" spans="1:28" x14ac:dyDescent="0.25">
      <c r="A172" s="1">
        <v>2730</v>
      </c>
      <c r="B172" s="7">
        <f t="shared" si="8"/>
        <v>11</v>
      </c>
      <c r="C172" s="5">
        <v>2016</v>
      </c>
      <c r="D172" s="5">
        <v>12</v>
      </c>
      <c r="E172" t="s">
        <v>51</v>
      </c>
      <c r="F172" t="s">
        <v>66</v>
      </c>
      <c r="G172" s="5">
        <v>1</v>
      </c>
      <c r="H172">
        <v>45</v>
      </c>
      <c r="I172">
        <v>14</v>
      </c>
      <c r="J172">
        <v>31</v>
      </c>
      <c r="K172">
        <f>IF(Table1[[#This Row],[net]]&gt;0,1,0)</f>
        <v>1</v>
      </c>
      <c r="L172">
        <v>-3</v>
      </c>
      <c r="M172">
        <f>IF(Table1[[#This Row],[team]]=E171,SUM(Table1[[#This Row],[win/loss]],M171),Table1[[#This Row],[win/loss]])</f>
        <v>4</v>
      </c>
      <c r="N172">
        <f>IF(Table1[[#This Row],[team]]=E171,SUM(Table1[[#This Row],[win/loss]],M171),Table1[[#This Row],[win/loss]])/B172</f>
        <v>0.36363636363636365</v>
      </c>
      <c r="O172">
        <f t="shared" si="7"/>
        <v>28</v>
      </c>
      <c r="P172">
        <f>IF(Table1[[#This Row],[difference]]&gt;0,SQRT(Table1[[#This Row],[difference]]),-SQRT(ABS(Table1[[#This Row],[difference]])))</f>
        <v>5.2915026221291814</v>
      </c>
      <c r="Q172">
        <f>IF(Table1[[#This Row],[line]]&gt;0,SQRT(Table1[[#This Row],[line]]),-SQRT(ABS(Table1[[#This Row],[line]])))</f>
        <v>-1.7320508075688772</v>
      </c>
      <c r="R172">
        <f>Table1[[#This Row],[difference]]-Table1[[#This Row],[sqrt(line)]]</f>
        <v>29.732050807568879</v>
      </c>
      <c r="S172">
        <f>IF(Table1[[#This Row],[difference]]&gt;0,1,-1)</f>
        <v>1</v>
      </c>
      <c r="T172">
        <f>IF(Table1[[#This Row],[team]]=E171,SUM(H172,T171),Table1[[#This Row],[ppg]])</f>
        <v>230</v>
      </c>
      <c r="U172">
        <f>IF(Table1[[#This Row],[team]]=E171,SUM(I172,U171),Table1[[#This Row],[ppga]])</f>
        <v>288</v>
      </c>
      <c r="V172">
        <f>IF(Table1[[#This Row],[team]]=E171,SUM(Table1[[#This Row],[difference]],V171),Table1[[#This Row],[difference]])</f>
        <v>-28.5</v>
      </c>
      <c r="W172">
        <f>IF(Table1[[#This Row],[team]]=E171,SUM(Table1[[#This Row],[sqrt(dif)]],W171),Table1[[#This Row],[sqrt(dif)]])</f>
        <v>-7.2461360170790758</v>
      </c>
      <c r="X172">
        <f>IF(Table1[[#This Row],[team]]=E171,SUM(Table1[[#This Row],[f1]],X171),Table1[[#This Row],[f1]])</f>
        <v>-40.135766988341487</v>
      </c>
      <c r="Y172">
        <f>IF(Table1[[#This Row],[ATS]]=S171,SUM(Table1[[#This Row],[ATS]],Y171),Table1[[#This Row],[ATS]])</f>
        <v>3</v>
      </c>
      <c r="Z172">
        <f>IF(Table1[[#This Row],[ATS]]&gt;0,Table1[[#This Row],[ATS streak (not real)]]-1,Table1[[#This Row],[ATS streak (not real)]]+1)</f>
        <v>2</v>
      </c>
      <c r="AA172" s="5">
        <f>Table1[[#This Row],[running ttl ppg]]^2.37/(Table1[[#This Row],[running ttl ppg]]^2.37+Table1[[#This Row],[running ttl ppga]]^2.37)</f>
        <v>0.36982482801461208</v>
      </c>
      <c r="AB172" s="5">
        <f>Table1[[#This Row],[pyth ratio]]+Table1[[#This Row],[win/loss ratio]]</f>
        <v>0.73346119165097567</v>
      </c>
    </row>
    <row r="173" spans="1:28" x14ac:dyDescent="0.25">
      <c r="A173" s="1">
        <v>2731</v>
      </c>
      <c r="B173" s="7">
        <f t="shared" si="8"/>
        <v>12</v>
      </c>
      <c r="C173" s="5">
        <v>2016</v>
      </c>
      <c r="D173" s="5">
        <v>13</v>
      </c>
      <c r="E173" t="s">
        <v>51</v>
      </c>
      <c r="F173" t="s">
        <v>52</v>
      </c>
      <c r="G173" s="5">
        <v>1</v>
      </c>
      <c r="H173">
        <v>23</v>
      </c>
      <c r="I173">
        <v>27</v>
      </c>
      <c r="J173">
        <v>-4</v>
      </c>
      <c r="K173">
        <f>IF(Table1[[#This Row],[net]]&gt;0,1,0)</f>
        <v>0</v>
      </c>
      <c r="L173">
        <v>2.5</v>
      </c>
      <c r="M173">
        <f>IF(Table1[[#This Row],[team]]=E172,SUM(Table1[[#This Row],[win/loss]],M172),Table1[[#This Row],[win/loss]])</f>
        <v>4</v>
      </c>
      <c r="N173">
        <f>IF(Table1[[#This Row],[team]]=E172,SUM(Table1[[#This Row],[win/loss]],M172),Table1[[#This Row],[win/loss]])/B173</f>
        <v>0.33333333333333331</v>
      </c>
      <c r="O173">
        <f t="shared" si="7"/>
        <v>-1.5</v>
      </c>
      <c r="P173">
        <f>IF(Table1[[#This Row],[difference]]&gt;0,SQRT(Table1[[#This Row],[difference]]),-SQRT(ABS(Table1[[#This Row],[difference]])))</f>
        <v>-1.2247448713915889</v>
      </c>
      <c r="Q173">
        <f>IF(Table1[[#This Row],[line]]&gt;0,SQRT(Table1[[#This Row],[line]]),-SQRT(ABS(Table1[[#This Row],[line]])))</f>
        <v>1.5811388300841898</v>
      </c>
      <c r="R173">
        <f>Table1[[#This Row],[difference]]-Table1[[#This Row],[sqrt(line)]]</f>
        <v>-3.08113883008419</v>
      </c>
      <c r="S173">
        <f>IF(Table1[[#This Row],[difference]]&gt;0,1,-1)</f>
        <v>-1</v>
      </c>
      <c r="T173">
        <f>IF(Table1[[#This Row],[team]]=E172,SUM(H173,T172),Table1[[#This Row],[ppg]])</f>
        <v>253</v>
      </c>
      <c r="U173">
        <f>IF(Table1[[#This Row],[team]]=E172,SUM(I173,U172),Table1[[#This Row],[ppga]])</f>
        <v>315</v>
      </c>
      <c r="V173">
        <f>IF(Table1[[#This Row],[team]]=E172,SUM(Table1[[#This Row],[difference]],V172),Table1[[#This Row],[difference]])</f>
        <v>-30</v>
      </c>
      <c r="W173">
        <f>IF(Table1[[#This Row],[team]]=E172,SUM(Table1[[#This Row],[sqrt(dif)]],W172),Table1[[#This Row],[sqrt(dif)]])</f>
        <v>-8.4708808884706652</v>
      </c>
      <c r="X173">
        <f>IF(Table1[[#This Row],[team]]=E172,SUM(Table1[[#This Row],[f1]],X172),Table1[[#This Row],[f1]])</f>
        <v>-43.21690581842568</v>
      </c>
      <c r="Y173">
        <f>IF(Table1[[#This Row],[ATS]]=S172,SUM(Table1[[#This Row],[ATS]],Y172),Table1[[#This Row],[ATS]])</f>
        <v>-1</v>
      </c>
      <c r="Z173">
        <f>IF(Table1[[#This Row],[ATS]]&gt;0,Table1[[#This Row],[ATS streak (not real)]]-1,Table1[[#This Row],[ATS streak (not real)]]+1)</f>
        <v>0</v>
      </c>
      <c r="AA173" s="5">
        <f>Table1[[#This Row],[running ttl ppg]]^2.37/(Table1[[#This Row],[running ttl ppg]]^2.37+Table1[[#This Row],[running ttl ppga]]^2.37)</f>
        <v>0.37297756158033996</v>
      </c>
      <c r="AB173" s="5">
        <f>Table1[[#This Row],[pyth ratio]]+Table1[[#This Row],[win/loss ratio]]</f>
        <v>0.70631089491367327</v>
      </c>
    </row>
    <row r="174" spans="1:28" x14ac:dyDescent="0.25">
      <c r="A174" s="1">
        <v>2732</v>
      </c>
      <c r="B174" s="7">
        <f t="shared" si="8"/>
        <v>13</v>
      </c>
      <c r="C174" s="5">
        <v>2016</v>
      </c>
      <c r="D174" s="5">
        <v>14</v>
      </c>
      <c r="E174" t="s">
        <v>51</v>
      </c>
      <c r="F174" t="s">
        <v>58</v>
      </c>
      <c r="G174" s="5">
        <v>0</v>
      </c>
      <c r="H174">
        <v>14</v>
      </c>
      <c r="I174">
        <v>21</v>
      </c>
      <c r="J174">
        <v>-7</v>
      </c>
      <c r="K174">
        <f>IF(Table1[[#This Row],[net]]&gt;0,1,0)</f>
        <v>0</v>
      </c>
      <c r="L174">
        <v>-3</v>
      </c>
      <c r="M174">
        <f>IF(Table1[[#This Row],[team]]=E173,SUM(Table1[[#This Row],[win/loss]],M173),Table1[[#This Row],[win/loss]])</f>
        <v>4</v>
      </c>
      <c r="N174">
        <f>IF(Table1[[#This Row],[team]]=E173,SUM(Table1[[#This Row],[win/loss]],M173),Table1[[#This Row],[win/loss]])/B174</f>
        <v>0.30769230769230771</v>
      </c>
      <c r="O174">
        <f t="shared" si="7"/>
        <v>-10</v>
      </c>
      <c r="P174">
        <f>IF(Table1[[#This Row],[difference]]&gt;0,SQRT(Table1[[#This Row],[difference]]),-SQRT(ABS(Table1[[#This Row],[difference]])))</f>
        <v>-3.1622776601683795</v>
      </c>
      <c r="Q174">
        <f>IF(Table1[[#This Row],[line]]&gt;0,SQRT(Table1[[#This Row],[line]]),-SQRT(ABS(Table1[[#This Row],[line]])))</f>
        <v>-1.7320508075688772</v>
      </c>
      <c r="R174">
        <f>Table1[[#This Row],[difference]]-Table1[[#This Row],[sqrt(line)]]</f>
        <v>-8.2679491924311233</v>
      </c>
      <c r="S174">
        <f>IF(Table1[[#This Row],[difference]]&gt;0,1,-1)</f>
        <v>-1</v>
      </c>
      <c r="T174">
        <f>IF(Table1[[#This Row],[team]]=E173,SUM(H174,T173),Table1[[#This Row],[ppg]])</f>
        <v>267</v>
      </c>
      <c r="U174">
        <f>IF(Table1[[#This Row],[team]]=E173,SUM(I174,U173),Table1[[#This Row],[ppga]])</f>
        <v>336</v>
      </c>
      <c r="V174">
        <f>IF(Table1[[#This Row],[team]]=E173,SUM(Table1[[#This Row],[difference]],V173),Table1[[#This Row],[difference]])</f>
        <v>-40</v>
      </c>
      <c r="W174">
        <f>IF(Table1[[#This Row],[team]]=E173,SUM(Table1[[#This Row],[sqrt(dif)]],W173),Table1[[#This Row],[sqrt(dif)]])</f>
        <v>-11.633158548639045</v>
      </c>
      <c r="X174">
        <f>IF(Table1[[#This Row],[team]]=E173,SUM(Table1[[#This Row],[f1]],X173),Table1[[#This Row],[f1]])</f>
        <v>-51.484855010856805</v>
      </c>
      <c r="Y174">
        <f>IF(Table1[[#This Row],[ATS]]=S173,SUM(Table1[[#This Row],[ATS]],Y173),Table1[[#This Row],[ATS]])</f>
        <v>-2</v>
      </c>
      <c r="Z174">
        <f>IF(Table1[[#This Row],[ATS]]&gt;0,Table1[[#This Row],[ATS streak (not real)]]-1,Table1[[#This Row],[ATS streak (not real)]]+1)</f>
        <v>-1</v>
      </c>
      <c r="AA174" s="5">
        <f>Table1[[#This Row],[running ttl ppg]]^2.37/(Table1[[#This Row],[running ttl ppg]]^2.37+Table1[[#This Row],[running ttl ppga]]^2.37)</f>
        <v>0.36707769879734259</v>
      </c>
      <c r="AB174" s="5">
        <f>Table1[[#This Row],[pyth ratio]]+Table1[[#This Row],[win/loss ratio]]</f>
        <v>0.67477000648965024</v>
      </c>
    </row>
    <row r="175" spans="1:28" x14ac:dyDescent="0.25">
      <c r="A175" s="1">
        <v>2733</v>
      </c>
      <c r="B175" s="7">
        <f t="shared" si="8"/>
        <v>14</v>
      </c>
      <c r="C175" s="5">
        <v>2016</v>
      </c>
      <c r="D175" s="5">
        <v>15</v>
      </c>
      <c r="E175" t="s">
        <v>51</v>
      </c>
      <c r="F175" t="s">
        <v>64</v>
      </c>
      <c r="G175" s="5">
        <v>0</v>
      </c>
      <c r="H175">
        <v>35</v>
      </c>
      <c r="I175">
        <v>27</v>
      </c>
      <c r="J175">
        <v>8</v>
      </c>
      <c r="K175">
        <f>IF(Table1[[#This Row],[net]]&gt;0,1,0)</f>
        <v>1</v>
      </c>
      <c r="L175">
        <v>2.5</v>
      </c>
      <c r="M175">
        <f>IF(Table1[[#This Row],[team]]=E174,SUM(Table1[[#This Row],[win/loss]],M174),Table1[[#This Row],[win/loss]])</f>
        <v>5</v>
      </c>
      <c r="N175">
        <f>IF(Table1[[#This Row],[team]]=E174,SUM(Table1[[#This Row],[win/loss]],M174),Table1[[#This Row],[win/loss]])/B175</f>
        <v>0.35714285714285715</v>
      </c>
      <c r="O175">
        <f t="shared" si="7"/>
        <v>10.5</v>
      </c>
      <c r="P175">
        <f>IF(Table1[[#This Row],[difference]]&gt;0,SQRT(Table1[[#This Row],[difference]]),-SQRT(ABS(Table1[[#This Row],[difference]])))</f>
        <v>3.2403703492039302</v>
      </c>
      <c r="Q175">
        <f>IF(Table1[[#This Row],[line]]&gt;0,SQRT(Table1[[#This Row],[line]]),-SQRT(ABS(Table1[[#This Row],[line]])))</f>
        <v>1.5811388300841898</v>
      </c>
      <c r="R175">
        <f>Table1[[#This Row],[difference]]-Table1[[#This Row],[sqrt(line)]]</f>
        <v>8.9188611699158109</v>
      </c>
      <c r="S175">
        <f>IF(Table1[[#This Row],[difference]]&gt;0,1,-1)</f>
        <v>1</v>
      </c>
      <c r="T175">
        <f>IF(Table1[[#This Row],[team]]=E174,SUM(H175,T174),Table1[[#This Row],[ppg]])</f>
        <v>302</v>
      </c>
      <c r="U175">
        <f>IF(Table1[[#This Row],[team]]=E174,SUM(I175,U174),Table1[[#This Row],[ppga]])</f>
        <v>363</v>
      </c>
      <c r="V175">
        <f>IF(Table1[[#This Row],[team]]=E174,SUM(Table1[[#This Row],[difference]],V174),Table1[[#This Row],[difference]])</f>
        <v>-29.5</v>
      </c>
      <c r="W175">
        <f>IF(Table1[[#This Row],[team]]=E174,SUM(Table1[[#This Row],[sqrt(dif)]],W174),Table1[[#This Row],[sqrt(dif)]])</f>
        <v>-8.392788199435115</v>
      </c>
      <c r="X175">
        <f>IF(Table1[[#This Row],[team]]=E174,SUM(Table1[[#This Row],[f1]],X174),Table1[[#This Row],[f1]])</f>
        <v>-42.56599384094099</v>
      </c>
      <c r="Y175">
        <f>IF(Table1[[#This Row],[ATS]]=S174,SUM(Table1[[#This Row],[ATS]],Y174),Table1[[#This Row],[ATS]])</f>
        <v>1</v>
      </c>
      <c r="Z175">
        <f>IF(Table1[[#This Row],[ATS]]&gt;0,Table1[[#This Row],[ATS streak (not real)]]-1,Table1[[#This Row],[ATS streak (not real)]]+1)</f>
        <v>0</v>
      </c>
      <c r="AA175" s="5">
        <f>Table1[[#This Row],[running ttl ppg]]^2.37/(Table1[[#This Row],[running ttl ppg]]^2.37+Table1[[#This Row],[running ttl ppga]]^2.37)</f>
        <v>0.39268909054823642</v>
      </c>
      <c r="AB175" s="5">
        <f>Table1[[#This Row],[pyth ratio]]+Table1[[#This Row],[win/loss ratio]]</f>
        <v>0.74983194769109351</v>
      </c>
    </row>
    <row r="176" spans="1:28" x14ac:dyDescent="0.25">
      <c r="A176" s="1">
        <v>2734</v>
      </c>
      <c r="B176" s="7">
        <f t="shared" si="8"/>
        <v>15</v>
      </c>
      <c r="C176" s="5">
        <v>2016</v>
      </c>
      <c r="D176" s="5">
        <v>16</v>
      </c>
      <c r="E176" t="s">
        <v>51</v>
      </c>
      <c r="F176" t="s">
        <v>68</v>
      </c>
      <c r="G176" s="5">
        <v>1</v>
      </c>
      <c r="H176">
        <v>32</v>
      </c>
      <c r="I176">
        <v>17</v>
      </c>
      <c r="J176">
        <v>15</v>
      </c>
      <c r="K176">
        <f>IF(Table1[[#This Row],[net]]&gt;0,1,0)</f>
        <v>1</v>
      </c>
      <c r="L176">
        <v>-8.5</v>
      </c>
      <c r="M176">
        <f>IF(Table1[[#This Row],[team]]=E175,SUM(Table1[[#This Row],[win/loss]],M175),Table1[[#This Row],[win/loss]])</f>
        <v>6</v>
      </c>
      <c r="N176">
        <f>IF(Table1[[#This Row],[team]]=E175,SUM(Table1[[#This Row],[win/loss]],M175),Table1[[#This Row],[win/loss]])/B176</f>
        <v>0.4</v>
      </c>
      <c r="O176">
        <f t="shared" si="7"/>
        <v>6.5</v>
      </c>
      <c r="P176">
        <f>IF(Table1[[#This Row],[difference]]&gt;0,SQRT(Table1[[#This Row],[difference]]),-SQRT(ABS(Table1[[#This Row],[difference]])))</f>
        <v>2.5495097567963922</v>
      </c>
      <c r="Q176">
        <f>IF(Table1[[#This Row],[line]]&gt;0,SQRT(Table1[[#This Row],[line]]),-SQRT(ABS(Table1[[#This Row],[line]])))</f>
        <v>-2.9154759474226504</v>
      </c>
      <c r="R176">
        <f>Table1[[#This Row],[difference]]-Table1[[#This Row],[sqrt(line)]]</f>
        <v>9.4154759474226495</v>
      </c>
      <c r="S176">
        <f>IF(Table1[[#This Row],[difference]]&gt;0,1,-1)</f>
        <v>1</v>
      </c>
      <c r="T176">
        <f>IF(Table1[[#This Row],[team]]=E175,SUM(H176,T175),Table1[[#This Row],[ppg]])</f>
        <v>334</v>
      </c>
      <c r="U176">
        <f>IF(Table1[[#This Row],[team]]=E175,SUM(I176,U175),Table1[[#This Row],[ppga]])</f>
        <v>380</v>
      </c>
      <c r="V176">
        <f>IF(Table1[[#This Row],[team]]=E175,SUM(Table1[[#This Row],[difference]],V175),Table1[[#This Row],[difference]])</f>
        <v>-23</v>
      </c>
      <c r="W176">
        <f>IF(Table1[[#This Row],[team]]=E175,SUM(Table1[[#This Row],[sqrt(dif)]],W175),Table1[[#This Row],[sqrt(dif)]])</f>
        <v>-5.8432784426387228</v>
      </c>
      <c r="X176">
        <f>IF(Table1[[#This Row],[team]]=E175,SUM(Table1[[#This Row],[f1]],X175),Table1[[#This Row],[f1]])</f>
        <v>-33.150517893518341</v>
      </c>
      <c r="Y176">
        <f>IF(Table1[[#This Row],[ATS]]=S175,SUM(Table1[[#This Row],[ATS]],Y175),Table1[[#This Row],[ATS]])</f>
        <v>2</v>
      </c>
      <c r="Z176">
        <f>IF(Table1[[#This Row],[ATS]]&gt;0,Table1[[#This Row],[ATS streak (not real)]]-1,Table1[[#This Row],[ATS streak (not real)]]+1)</f>
        <v>1</v>
      </c>
      <c r="AA176" s="5">
        <f>Table1[[#This Row],[running ttl ppg]]^2.37/(Table1[[#This Row],[running ttl ppg]]^2.37+Table1[[#This Row],[running ttl ppga]]^2.37)</f>
        <v>0.42413982184604843</v>
      </c>
      <c r="AB176" s="5">
        <f>Table1[[#This Row],[pyth ratio]]+Table1[[#This Row],[win/loss ratio]]</f>
        <v>0.8241398218460485</v>
      </c>
    </row>
    <row r="177" spans="1:28" x14ac:dyDescent="0.25">
      <c r="A177" s="1">
        <v>2735</v>
      </c>
      <c r="B177" s="7">
        <f t="shared" si="8"/>
        <v>16</v>
      </c>
      <c r="C177" s="5">
        <v>2016</v>
      </c>
      <c r="D177" s="5">
        <v>17</v>
      </c>
      <c r="E177" t="s">
        <v>51</v>
      </c>
      <c r="F177" t="s">
        <v>46</v>
      </c>
      <c r="G177" s="5">
        <v>0</v>
      </c>
      <c r="H177">
        <v>24</v>
      </c>
      <c r="I177">
        <v>20</v>
      </c>
      <c r="J177">
        <v>4</v>
      </c>
      <c r="K177">
        <f>IF(Table1[[#This Row],[net]]&gt;0,1,0)</f>
        <v>1</v>
      </c>
      <c r="L177">
        <v>-2.5</v>
      </c>
      <c r="M177">
        <f>IF(Table1[[#This Row],[team]]=E176,SUM(Table1[[#This Row],[win/loss]],M176),Table1[[#This Row],[win/loss]])</f>
        <v>7</v>
      </c>
      <c r="N177">
        <f>IF(Table1[[#This Row],[team]]=E176,SUM(Table1[[#This Row],[win/loss]],M176),Table1[[#This Row],[win/loss]])/B177</f>
        <v>0.4375</v>
      </c>
      <c r="O177">
        <f t="shared" si="7"/>
        <v>1.5</v>
      </c>
      <c r="P177">
        <f>IF(Table1[[#This Row],[difference]]&gt;0,SQRT(Table1[[#This Row],[difference]]),-SQRT(ABS(Table1[[#This Row],[difference]])))</f>
        <v>1.2247448713915889</v>
      </c>
      <c r="Q177">
        <f>IF(Table1[[#This Row],[line]]&gt;0,SQRT(Table1[[#This Row],[line]]),-SQRT(ABS(Table1[[#This Row],[line]])))</f>
        <v>-1.5811388300841898</v>
      </c>
      <c r="R177">
        <f>Table1[[#This Row],[difference]]-Table1[[#This Row],[sqrt(line)]]</f>
        <v>3.08113883008419</v>
      </c>
      <c r="S177">
        <f>IF(Table1[[#This Row],[difference]]&gt;0,1,-1)</f>
        <v>1</v>
      </c>
      <c r="T177">
        <f>IF(Table1[[#This Row],[team]]=E176,SUM(H177,T176),Table1[[#This Row],[ppg]])</f>
        <v>358</v>
      </c>
      <c r="U177">
        <f>IF(Table1[[#This Row],[team]]=E176,SUM(I177,U176),Table1[[#This Row],[ppga]])</f>
        <v>400</v>
      </c>
      <c r="V177">
        <f>IF(Table1[[#This Row],[team]]=E176,SUM(Table1[[#This Row],[difference]],V176),Table1[[#This Row],[difference]])</f>
        <v>-21.5</v>
      </c>
      <c r="W177">
        <f>IF(Table1[[#This Row],[team]]=E176,SUM(Table1[[#This Row],[sqrt(dif)]],W176),Table1[[#This Row],[sqrt(dif)]])</f>
        <v>-4.6185335712471343</v>
      </c>
      <c r="X177">
        <f>IF(Table1[[#This Row],[team]]=E176,SUM(Table1[[#This Row],[f1]],X176),Table1[[#This Row],[f1]])</f>
        <v>-30.069379063434152</v>
      </c>
      <c r="Y177">
        <f>IF(Table1[[#This Row],[ATS]]=S176,SUM(Table1[[#This Row],[ATS]],Y176),Table1[[#This Row],[ATS]])</f>
        <v>3</v>
      </c>
      <c r="Z177">
        <f>IF(Table1[[#This Row],[ATS]]&gt;0,Table1[[#This Row],[ATS streak (not real)]]-1,Table1[[#This Row],[ATS streak (not real)]]+1)</f>
        <v>2</v>
      </c>
      <c r="AA177" s="5">
        <f>Table1[[#This Row],[running ttl ppg]]^2.37/(Table1[[#This Row],[running ttl ppg]]^2.37+Table1[[#This Row],[running ttl ppga]]^2.37)</f>
        <v>0.43464904165073887</v>
      </c>
      <c r="AB177" s="5">
        <f>Table1[[#This Row],[pyth ratio]]+Table1[[#This Row],[win/loss ratio]]</f>
        <v>0.87214904165073892</v>
      </c>
    </row>
    <row r="178" spans="1:28" x14ac:dyDescent="0.25">
      <c r="A178" s="1">
        <v>2736</v>
      </c>
      <c r="B178" s="7">
        <f t="shared" si="8"/>
        <v>1</v>
      </c>
      <c r="C178" s="5">
        <v>2016</v>
      </c>
      <c r="D178" s="5">
        <v>1</v>
      </c>
      <c r="E178" t="s">
        <v>52</v>
      </c>
      <c r="F178" t="s">
        <v>46</v>
      </c>
      <c r="G178" s="5">
        <v>0</v>
      </c>
      <c r="H178">
        <v>31</v>
      </c>
      <c r="I178">
        <v>23</v>
      </c>
      <c r="J178">
        <v>8</v>
      </c>
      <c r="K178">
        <f>IF(Table1[[#This Row],[net]]&gt;0,1,0)</f>
        <v>1</v>
      </c>
      <c r="L178">
        <v>-6</v>
      </c>
      <c r="M178">
        <f>IF(Table1[[#This Row],[team]]=E177,SUM(Table1[[#This Row],[win/loss]],M177),Table1[[#This Row],[win/loss]])</f>
        <v>1</v>
      </c>
      <c r="N178">
        <f>IF(Table1[[#This Row],[team]]=E177,SUM(Table1[[#This Row],[win/loss]],M177),Table1[[#This Row],[win/loss]])/B178</f>
        <v>1</v>
      </c>
      <c r="O178">
        <f t="shared" si="7"/>
        <v>2</v>
      </c>
      <c r="P178">
        <f>IF(Table1[[#This Row],[difference]]&gt;0,SQRT(Table1[[#This Row],[difference]]),-SQRT(ABS(Table1[[#This Row],[difference]])))</f>
        <v>1.4142135623730951</v>
      </c>
      <c r="Q178">
        <f>IF(Table1[[#This Row],[line]]&gt;0,SQRT(Table1[[#This Row],[line]]),-SQRT(ABS(Table1[[#This Row],[line]])))</f>
        <v>-2.4494897427831779</v>
      </c>
      <c r="R178">
        <f>Table1[[#This Row],[difference]]-Table1[[#This Row],[sqrt(line)]]</f>
        <v>4.4494897427831779</v>
      </c>
      <c r="S178">
        <f>IF(Table1[[#This Row],[difference]]&gt;0,1,-1)</f>
        <v>1</v>
      </c>
      <c r="T178">
        <f>IF(Table1[[#This Row],[team]]=E177,SUM(H178,T177),Table1[[#This Row],[ppg]])</f>
        <v>31</v>
      </c>
      <c r="U178">
        <f>IF(Table1[[#This Row],[team]]=E177,SUM(I178,U177),Table1[[#This Row],[ppga]])</f>
        <v>23</v>
      </c>
      <c r="V178">
        <f>IF(Table1[[#This Row],[team]]=E177,SUM(Table1[[#This Row],[difference]],V177),Table1[[#This Row],[difference]])</f>
        <v>2</v>
      </c>
      <c r="W178">
        <f>IF(Table1[[#This Row],[team]]=E177,SUM(Table1[[#This Row],[sqrt(dif)]],W177),Table1[[#This Row],[sqrt(dif)]])</f>
        <v>1.4142135623730951</v>
      </c>
      <c r="X178">
        <f>IF(Table1[[#This Row],[team]]=E177,SUM(Table1[[#This Row],[f1]],X177),Table1[[#This Row],[f1]])</f>
        <v>4.4494897427831779</v>
      </c>
      <c r="Y178">
        <f>IF(Table1[[#This Row],[ATS]]=S177,SUM(Table1[[#This Row],[ATS]],Y177),Table1[[#This Row],[ATS]])</f>
        <v>4</v>
      </c>
      <c r="Z178">
        <f>IF(Table1[[#This Row],[ATS]]&gt;0,Table1[[#This Row],[ATS streak (not real)]]-1,Table1[[#This Row],[ATS streak (not real)]]+1)</f>
        <v>3</v>
      </c>
      <c r="AA178" s="5">
        <f>Table1[[#This Row],[running ttl ppg]]^2.37/(Table1[[#This Row],[running ttl ppg]]^2.37+Table1[[#This Row],[running ttl ppga]]^2.37)</f>
        <v>0.66983267763166943</v>
      </c>
      <c r="AB178" s="5">
        <f>Table1[[#This Row],[pyth ratio]]+Table1[[#This Row],[win/loss ratio]]</f>
        <v>1.6698326776316694</v>
      </c>
    </row>
    <row r="179" spans="1:28" x14ac:dyDescent="0.25">
      <c r="A179" s="1">
        <v>2737</v>
      </c>
      <c r="B179" s="7">
        <f t="shared" si="8"/>
        <v>2</v>
      </c>
      <c r="C179" s="5">
        <v>2016</v>
      </c>
      <c r="D179" s="5">
        <v>2</v>
      </c>
      <c r="E179" t="s">
        <v>52</v>
      </c>
      <c r="F179" t="s">
        <v>69</v>
      </c>
      <c r="G179" s="5">
        <v>1</v>
      </c>
      <c r="H179">
        <v>27</v>
      </c>
      <c r="I179">
        <v>17</v>
      </c>
      <c r="J179">
        <v>10</v>
      </c>
      <c r="K179">
        <f>IF(Table1[[#This Row],[net]]&gt;0,1,0)</f>
        <v>1</v>
      </c>
      <c r="L179">
        <v>-3.5</v>
      </c>
      <c r="M179">
        <f>IF(Table1[[#This Row],[team]]=E178,SUM(Table1[[#This Row],[win/loss]],M178),Table1[[#This Row],[win/loss]])</f>
        <v>2</v>
      </c>
      <c r="N179">
        <f>IF(Table1[[#This Row],[team]]=E178,SUM(Table1[[#This Row],[win/loss]],M178),Table1[[#This Row],[win/loss]])/B179</f>
        <v>1</v>
      </c>
      <c r="O179">
        <f t="shared" si="7"/>
        <v>6.5</v>
      </c>
      <c r="P179">
        <f>IF(Table1[[#This Row],[difference]]&gt;0,SQRT(Table1[[#This Row],[difference]]),-SQRT(ABS(Table1[[#This Row],[difference]])))</f>
        <v>2.5495097567963922</v>
      </c>
      <c r="Q179">
        <f>IF(Table1[[#This Row],[line]]&gt;0,SQRT(Table1[[#This Row],[line]]),-SQRT(ABS(Table1[[#This Row],[line]])))</f>
        <v>-1.8708286933869707</v>
      </c>
      <c r="R179">
        <f>Table1[[#This Row],[difference]]-Table1[[#This Row],[sqrt(line)]]</f>
        <v>8.3708286933869704</v>
      </c>
      <c r="S179">
        <f>IF(Table1[[#This Row],[difference]]&gt;0,1,-1)</f>
        <v>1</v>
      </c>
      <c r="T179">
        <f>IF(Table1[[#This Row],[team]]=E178,SUM(H179,T178),Table1[[#This Row],[ppg]])</f>
        <v>58</v>
      </c>
      <c r="U179">
        <f>IF(Table1[[#This Row],[team]]=E178,SUM(I179,U178),Table1[[#This Row],[ppga]])</f>
        <v>40</v>
      </c>
      <c r="V179">
        <f>IF(Table1[[#This Row],[team]]=E178,SUM(Table1[[#This Row],[difference]],V178),Table1[[#This Row],[difference]])</f>
        <v>8.5</v>
      </c>
      <c r="W179">
        <f>IF(Table1[[#This Row],[team]]=E178,SUM(Table1[[#This Row],[sqrt(dif)]],W178),Table1[[#This Row],[sqrt(dif)]])</f>
        <v>3.9637233191694872</v>
      </c>
      <c r="X179">
        <f>IF(Table1[[#This Row],[team]]=E178,SUM(Table1[[#This Row],[f1]],X178),Table1[[#This Row],[f1]])</f>
        <v>12.820318436170147</v>
      </c>
      <c r="Y179">
        <f>IF(Table1[[#This Row],[ATS]]=S178,SUM(Table1[[#This Row],[ATS]],Y178),Table1[[#This Row],[ATS]])</f>
        <v>5</v>
      </c>
      <c r="Z179">
        <f>IF(Table1[[#This Row],[ATS]]&gt;0,Table1[[#This Row],[ATS streak (not real)]]-1,Table1[[#This Row],[ATS streak (not real)]]+1)</f>
        <v>4</v>
      </c>
      <c r="AA179" s="5">
        <f>Table1[[#This Row],[running ttl ppg]]^2.37/(Table1[[#This Row],[running ttl ppg]]^2.37+Table1[[#This Row],[running ttl ppga]]^2.37)</f>
        <v>0.70694770652731231</v>
      </c>
      <c r="AB179" s="5">
        <f>Table1[[#This Row],[pyth ratio]]+Table1[[#This Row],[win/loss ratio]]</f>
        <v>1.7069477065273122</v>
      </c>
    </row>
    <row r="180" spans="1:28" x14ac:dyDescent="0.25">
      <c r="A180" s="1">
        <v>2738</v>
      </c>
      <c r="B180" s="7">
        <f t="shared" si="8"/>
        <v>3</v>
      </c>
      <c r="C180" s="5">
        <v>2016</v>
      </c>
      <c r="D180" s="5">
        <v>3</v>
      </c>
      <c r="E180" t="s">
        <v>52</v>
      </c>
      <c r="F180" t="s">
        <v>56</v>
      </c>
      <c r="G180" s="5">
        <v>1</v>
      </c>
      <c r="H180">
        <v>38</v>
      </c>
      <c r="I180">
        <v>28</v>
      </c>
      <c r="J180">
        <v>10</v>
      </c>
      <c r="K180">
        <f>IF(Table1[[#This Row],[net]]&gt;0,1,0)</f>
        <v>1</v>
      </c>
      <c r="L180">
        <v>-5.5</v>
      </c>
      <c r="M180">
        <f>IF(Table1[[#This Row],[team]]=E179,SUM(Table1[[#This Row],[win/loss]],M179),Table1[[#This Row],[win/loss]])</f>
        <v>3</v>
      </c>
      <c r="N180">
        <f>IF(Table1[[#This Row],[team]]=E179,SUM(Table1[[#This Row],[win/loss]],M179),Table1[[#This Row],[win/loss]])/B180</f>
        <v>1</v>
      </c>
      <c r="O180">
        <f t="shared" si="7"/>
        <v>4.5</v>
      </c>
      <c r="P180">
        <f>IF(Table1[[#This Row],[difference]]&gt;0,SQRT(Table1[[#This Row],[difference]]),-SQRT(ABS(Table1[[#This Row],[difference]])))</f>
        <v>2.1213203435596424</v>
      </c>
      <c r="Q180">
        <f>IF(Table1[[#This Row],[line]]&gt;0,SQRT(Table1[[#This Row],[line]]),-SQRT(ABS(Table1[[#This Row],[line]])))</f>
        <v>-2.3452078799117149</v>
      </c>
      <c r="R180">
        <f>Table1[[#This Row],[difference]]-Table1[[#This Row],[sqrt(line)]]</f>
        <v>6.8452078799117153</v>
      </c>
      <c r="S180">
        <f>IF(Table1[[#This Row],[difference]]&gt;0,1,-1)</f>
        <v>1</v>
      </c>
      <c r="T180">
        <f>IF(Table1[[#This Row],[team]]=E179,SUM(H180,T179),Table1[[#This Row],[ppg]])</f>
        <v>96</v>
      </c>
      <c r="U180">
        <f>IF(Table1[[#This Row],[team]]=E179,SUM(I180,U179),Table1[[#This Row],[ppga]])</f>
        <v>68</v>
      </c>
      <c r="V180">
        <f>IF(Table1[[#This Row],[team]]=E179,SUM(Table1[[#This Row],[difference]],V179),Table1[[#This Row],[difference]])</f>
        <v>13</v>
      </c>
      <c r="W180">
        <f>IF(Table1[[#This Row],[team]]=E179,SUM(Table1[[#This Row],[sqrt(dif)]],W179),Table1[[#This Row],[sqrt(dif)]])</f>
        <v>6.0850436627291291</v>
      </c>
      <c r="X180">
        <f>IF(Table1[[#This Row],[team]]=E179,SUM(Table1[[#This Row],[f1]],X179),Table1[[#This Row],[f1]])</f>
        <v>19.665526316081863</v>
      </c>
      <c r="Y180">
        <f>IF(Table1[[#This Row],[ATS]]=S179,SUM(Table1[[#This Row],[ATS]],Y179),Table1[[#This Row],[ATS]])</f>
        <v>6</v>
      </c>
      <c r="Z180">
        <f>IF(Table1[[#This Row],[ATS]]&gt;0,Table1[[#This Row],[ATS streak (not real)]]-1,Table1[[#This Row],[ATS streak (not real)]]+1)</f>
        <v>5</v>
      </c>
      <c r="AA180" s="5">
        <f>Table1[[#This Row],[running ttl ppg]]^2.37/(Table1[[#This Row],[running ttl ppg]]^2.37+Table1[[#This Row],[running ttl ppga]]^2.37)</f>
        <v>0.69365694469122829</v>
      </c>
      <c r="AB180" s="5">
        <f>Table1[[#This Row],[pyth ratio]]+Table1[[#This Row],[win/loss ratio]]</f>
        <v>1.6936569446912282</v>
      </c>
    </row>
    <row r="181" spans="1:28" x14ac:dyDescent="0.25">
      <c r="A181" s="1">
        <v>2739</v>
      </c>
      <c r="B181" s="7">
        <f t="shared" si="8"/>
        <v>4</v>
      </c>
      <c r="C181" s="5">
        <v>2016</v>
      </c>
      <c r="D181" s="5">
        <v>4</v>
      </c>
      <c r="E181" t="s">
        <v>52</v>
      </c>
      <c r="F181" t="s">
        <v>68</v>
      </c>
      <c r="G181" s="5">
        <v>0</v>
      </c>
      <c r="H181">
        <v>17</v>
      </c>
      <c r="I181">
        <v>3</v>
      </c>
      <c r="J181">
        <v>14</v>
      </c>
      <c r="K181">
        <f>IF(Table1[[#This Row],[net]]&gt;0,1,0)</f>
        <v>1</v>
      </c>
      <c r="L181">
        <v>-7.5</v>
      </c>
      <c r="M181">
        <f>IF(Table1[[#This Row],[team]]=E180,SUM(Table1[[#This Row],[win/loss]],M180),Table1[[#This Row],[win/loss]])</f>
        <v>4</v>
      </c>
      <c r="N181">
        <f>IF(Table1[[#This Row],[team]]=E180,SUM(Table1[[#This Row],[win/loss]],M180),Table1[[#This Row],[win/loss]])/B181</f>
        <v>1</v>
      </c>
      <c r="O181">
        <f t="shared" si="7"/>
        <v>6.5</v>
      </c>
      <c r="P181">
        <f>IF(Table1[[#This Row],[difference]]&gt;0,SQRT(Table1[[#This Row],[difference]]),-SQRT(ABS(Table1[[#This Row],[difference]])))</f>
        <v>2.5495097567963922</v>
      </c>
      <c r="Q181">
        <f>IF(Table1[[#This Row],[line]]&gt;0,SQRT(Table1[[#This Row],[line]]),-SQRT(ABS(Table1[[#This Row],[line]])))</f>
        <v>-2.7386127875258306</v>
      </c>
      <c r="R181">
        <f>Table1[[#This Row],[difference]]-Table1[[#This Row],[sqrt(line)]]</f>
        <v>9.238612787525831</v>
      </c>
      <c r="S181">
        <f>IF(Table1[[#This Row],[difference]]&gt;0,1,-1)</f>
        <v>1</v>
      </c>
      <c r="T181">
        <f>IF(Table1[[#This Row],[team]]=E180,SUM(H181,T180),Table1[[#This Row],[ppg]])</f>
        <v>113</v>
      </c>
      <c r="U181">
        <f>IF(Table1[[#This Row],[team]]=E180,SUM(I181,U180),Table1[[#This Row],[ppga]])</f>
        <v>71</v>
      </c>
      <c r="V181">
        <f>IF(Table1[[#This Row],[team]]=E180,SUM(Table1[[#This Row],[difference]],V180),Table1[[#This Row],[difference]])</f>
        <v>19.5</v>
      </c>
      <c r="W181">
        <f>IF(Table1[[#This Row],[team]]=E180,SUM(Table1[[#This Row],[sqrt(dif)]],W180),Table1[[#This Row],[sqrt(dif)]])</f>
        <v>8.6345534195255205</v>
      </c>
      <c r="X181">
        <f>IF(Table1[[#This Row],[team]]=E180,SUM(Table1[[#This Row],[f1]],X180),Table1[[#This Row],[f1]])</f>
        <v>28.904139103607694</v>
      </c>
      <c r="Y181">
        <f>IF(Table1[[#This Row],[ATS]]=S180,SUM(Table1[[#This Row],[ATS]],Y180),Table1[[#This Row],[ATS]])</f>
        <v>7</v>
      </c>
      <c r="Z181">
        <f>IF(Table1[[#This Row],[ATS]]&gt;0,Table1[[#This Row],[ATS streak (not real)]]-1,Table1[[#This Row],[ATS streak (not real)]]+1)</f>
        <v>6</v>
      </c>
      <c r="AA181" s="5">
        <f>Table1[[#This Row],[running ttl ppg]]^2.37/(Table1[[#This Row],[running ttl ppg]]^2.37+Table1[[#This Row],[running ttl ppga]]^2.37)</f>
        <v>0.75051443403272811</v>
      </c>
      <c r="AB181" s="5">
        <f>Table1[[#This Row],[pyth ratio]]+Table1[[#This Row],[win/loss ratio]]</f>
        <v>1.7505144340327281</v>
      </c>
    </row>
    <row r="182" spans="1:28" x14ac:dyDescent="0.25">
      <c r="A182" s="1">
        <v>2740</v>
      </c>
      <c r="B182" s="7">
        <f t="shared" si="8"/>
        <v>5</v>
      </c>
      <c r="C182" s="5">
        <v>2016</v>
      </c>
      <c r="D182" s="5">
        <v>5</v>
      </c>
      <c r="E182" t="s">
        <v>52</v>
      </c>
      <c r="F182" t="s">
        <v>58</v>
      </c>
      <c r="G182" s="5">
        <v>1</v>
      </c>
      <c r="H182">
        <v>24</v>
      </c>
      <c r="I182">
        <v>10</v>
      </c>
      <c r="J182">
        <v>14</v>
      </c>
      <c r="K182">
        <f>IF(Table1[[#This Row],[net]]&gt;0,1,0)</f>
        <v>1</v>
      </c>
      <c r="L182">
        <v>-8.5</v>
      </c>
      <c r="M182">
        <f>IF(Table1[[#This Row],[team]]=E181,SUM(Table1[[#This Row],[win/loss]],M181),Table1[[#This Row],[win/loss]])</f>
        <v>5</v>
      </c>
      <c r="N182">
        <f>IF(Table1[[#This Row],[team]]=E181,SUM(Table1[[#This Row],[win/loss]],M181),Table1[[#This Row],[win/loss]])/B182</f>
        <v>1</v>
      </c>
      <c r="O182">
        <f t="shared" si="7"/>
        <v>5.5</v>
      </c>
      <c r="P182">
        <f>IF(Table1[[#This Row],[difference]]&gt;0,SQRT(Table1[[#This Row],[difference]]),-SQRT(ABS(Table1[[#This Row],[difference]])))</f>
        <v>2.3452078799117149</v>
      </c>
      <c r="Q182">
        <f>IF(Table1[[#This Row],[line]]&gt;0,SQRT(Table1[[#This Row],[line]]),-SQRT(ABS(Table1[[#This Row],[line]])))</f>
        <v>-2.9154759474226504</v>
      </c>
      <c r="R182">
        <f>Table1[[#This Row],[difference]]-Table1[[#This Row],[sqrt(line)]]</f>
        <v>8.4154759474226495</v>
      </c>
      <c r="S182">
        <f>IF(Table1[[#This Row],[difference]]&gt;0,1,-1)</f>
        <v>1</v>
      </c>
      <c r="T182">
        <f>IF(Table1[[#This Row],[team]]=E181,SUM(H182,T181),Table1[[#This Row],[ppg]])</f>
        <v>137</v>
      </c>
      <c r="U182">
        <f>IF(Table1[[#This Row],[team]]=E181,SUM(I182,U181),Table1[[#This Row],[ppga]])</f>
        <v>81</v>
      </c>
      <c r="V182">
        <f>IF(Table1[[#This Row],[team]]=E181,SUM(Table1[[#This Row],[difference]],V181),Table1[[#This Row],[difference]])</f>
        <v>25</v>
      </c>
      <c r="W182">
        <f>IF(Table1[[#This Row],[team]]=E181,SUM(Table1[[#This Row],[sqrt(dif)]],W181),Table1[[#This Row],[sqrt(dif)]])</f>
        <v>10.979761299437236</v>
      </c>
      <c r="X182">
        <f>IF(Table1[[#This Row],[team]]=E181,SUM(Table1[[#This Row],[f1]],X181),Table1[[#This Row],[f1]])</f>
        <v>37.31961505103034</v>
      </c>
      <c r="Y182">
        <f>IF(Table1[[#This Row],[ATS]]=S181,SUM(Table1[[#This Row],[ATS]],Y181),Table1[[#This Row],[ATS]])</f>
        <v>8</v>
      </c>
      <c r="Z182">
        <f>IF(Table1[[#This Row],[ATS]]&gt;0,Table1[[#This Row],[ATS streak (not real)]]-1,Table1[[#This Row],[ATS streak (not real)]]+1)</f>
        <v>7</v>
      </c>
      <c r="AA182" s="5">
        <f>Table1[[#This Row],[running ttl ppg]]^2.37/(Table1[[#This Row],[running ttl ppg]]^2.37+Table1[[#This Row],[running ttl ppga]]^2.37)</f>
        <v>0.77652170471095705</v>
      </c>
      <c r="AB182" s="5">
        <f>Table1[[#This Row],[pyth ratio]]+Table1[[#This Row],[win/loss ratio]]</f>
        <v>1.7765217047109569</v>
      </c>
    </row>
    <row r="183" spans="1:28" x14ac:dyDescent="0.25">
      <c r="A183" s="1">
        <v>2741</v>
      </c>
      <c r="B183" s="7">
        <f t="shared" si="8"/>
        <v>6</v>
      </c>
      <c r="C183" s="5">
        <v>2016</v>
      </c>
      <c r="D183" s="5">
        <v>6</v>
      </c>
      <c r="E183" t="s">
        <v>52</v>
      </c>
      <c r="F183" t="s">
        <v>57</v>
      </c>
      <c r="G183" s="5">
        <v>1</v>
      </c>
      <c r="H183">
        <v>27</v>
      </c>
      <c r="I183">
        <v>20</v>
      </c>
      <c r="J183">
        <v>7</v>
      </c>
      <c r="K183">
        <f>IF(Table1[[#This Row],[net]]&gt;0,1,0)</f>
        <v>1</v>
      </c>
      <c r="L183">
        <v>-10</v>
      </c>
      <c r="M183">
        <f>IF(Table1[[#This Row],[team]]=E182,SUM(Table1[[#This Row],[win/loss]],M182),Table1[[#This Row],[win/loss]])</f>
        <v>6</v>
      </c>
      <c r="N183">
        <f>IF(Table1[[#This Row],[team]]=E182,SUM(Table1[[#This Row],[win/loss]],M182),Table1[[#This Row],[win/loss]])/B183</f>
        <v>1</v>
      </c>
      <c r="O183">
        <f t="shared" si="7"/>
        <v>-3</v>
      </c>
      <c r="P183">
        <f>IF(Table1[[#This Row],[difference]]&gt;0,SQRT(Table1[[#This Row],[difference]]),-SQRT(ABS(Table1[[#This Row],[difference]])))</f>
        <v>-1.7320508075688772</v>
      </c>
      <c r="Q183">
        <f>IF(Table1[[#This Row],[line]]&gt;0,SQRT(Table1[[#This Row],[line]]),-SQRT(ABS(Table1[[#This Row],[line]])))</f>
        <v>-3.1622776601683795</v>
      </c>
      <c r="R183">
        <f>Table1[[#This Row],[difference]]-Table1[[#This Row],[sqrt(line)]]</f>
        <v>0.16227766016837952</v>
      </c>
      <c r="S183">
        <f>IF(Table1[[#This Row],[difference]]&gt;0,1,-1)</f>
        <v>-1</v>
      </c>
      <c r="T183">
        <f>IF(Table1[[#This Row],[team]]=E182,SUM(H183,T182),Table1[[#This Row],[ppg]])</f>
        <v>164</v>
      </c>
      <c r="U183">
        <f>IF(Table1[[#This Row],[team]]=E182,SUM(I183,U182),Table1[[#This Row],[ppga]])</f>
        <v>101</v>
      </c>
      <c r="V183">
        <f>IF(Table1[[#This Row],[team]]=E182,SUM(Table1[[#This Row],[difference]],V182),Table1[[#This Row],[difference]])</f>
        <v>22</v>
      </c>
      <c r="W183">
        <f>IF(Table1[[#This Row],[team]]=E182,SUM(Table1[[#This Row],[sqrt(dif)]],W182),Table1[[#This Row],[sqrt(dif)]])</f>
        <v>9.247710491868359</v>
      </c>
      <c r="X183">
        <f>IF(Table1[[#This Row],[team]]=E182,SUM(Table1[[#This Row],[f1]],X182),Table1[[#This Row],[f1]])</f>
        <v>37.481892711198718</v>
      </c>
      <c r="Y183">
        <f>IF(Table1[[#This Row],[ATS]]=S182,SUM(Table1[[#This Row],[ATS]],Y182),Table1[[#This Row],[ATS]])</f>
        <v>-1</v>
      </c>
      <c r="Z183">
        <f>IF(Table1[[#This Row],[ATS]]&gt;0,Table1[[#This Row],[ATS streak (not real)]]-1,Table1[[#This Row],[ATS streak (not real)]]+1)</f>
        <v>0</v>
      </c>
      <c r="AA183" s="5">
        <f>Table1[[#This Row],[running ttl ppg]]^2.37/(Table1[[#This Row],[running ttl ppg]]^2.37+Table1[[#This Row],[running ttl ppga]]^2.37)</f>
        <v>0.75930040164075163</v>
      </c>
      <c r="AB183" s="5">
        <f>Table1[[#This Row],[pyth ratio]]+Table1[[#This Row],[win/loss ratio]]</f>
        <v>1.7593004016407516</v>
      </c>
    </row>
    <row r="184" spans="1:28" x14ac:dyDescent="0.25">
      <c r="A184" s="1">
        <v>2742</v>
      </c>
      <c r="B184" s="7">
        <f t="shared" si="8"/>
        <v>7</v>
      </c>
      <c r="C184" s="5">
        <v>2016</v>
      </c>
      <c r="D184" s="5">
        <v>8</v>
      </c>
      <c r="E184" t="s">
        <v>52</v>
      </c>
      <c r="F184" t="s">
        <v>50</v>
      </c>
      <c r="G184" s="5">
        <v>0</v>
      </c>
      <c r="H184">
        <v>10</v>
      </c>
      <c r="I184">
        <v>29</v>
      </c>
      <c r="J184">
        <v>-19</v>
      </c>
      <c r="K184">
        <f>IF(Table1[[#This Row],[net]]&gt;0,1,0)</f>
        <v>0</v>
      </c>
      <c r="L184">
        <v>-2.5</v>
      </c>
      <c r="M184">
        <f>IF(Table1[[#This Row],[team]]=E183,SUM(Table1[[#This Row],[win/loss]],M183),Table1[[#This Row],[win/loss]])</f>
        <v>6</v>
      </c>
      <c r="N184">
        <f>IF(Table1[[#This Row],[team]]=E183,SUM(Table1[[#This Row],[win/loss]],M183),Table1[[#This Row],[win/loss]])/B184</f>
        <v>0.8571428571428571</v>
      </c>
      <c r="O184">
        <f t="shared" si="7"/>
        <v>-21.5</v>
      </c>
      <c r="P184">
        <f>IF(Table1[[#This Row],[difference]]&gt;0,SQRT(Table1[[#This Row],[difference]]),-SQRT(ABS(Table1[[#This Row],[difference]])))</f>
        <v>-4.636809247747852</v>
      </c>
      <c r="Q184">
        <f>IF(Table1[[#This Row],[line]]&gt;0,SQRT(Table1[[#This Row],[line]]),-SQRT(ABS(Table1[[#This Row],[line]])))</f>
        <v>-1.5811388300841898</v>
      </c>
      <c r="R184">
        <f>Table1[[#This Row],[difference]]-Table1[[#This Row],[sqrt(line)]]</f>
        <v>-19.918861169915811</v>
      </c>
      <c r="S184">
        <f>IF(Table1[[#This Row],[difference]]&gt;0,1,-1)</f>
        <v>-1</v>
      </c>
      <c r="T184">
        <f>IF(Table1[[#This Row],[team]]=E183,SUM(H184,T183),Table1[[#This Row],[ppg]])</f>
        <v>174</v>
      </c>
      <c r="U184">
        <f>IF(Table1[[#This Row],[team]]=E183,SUM(I184,U183),Table1[[#This Row],[ppga]])</f>
        <v>130</v>
      </c>
      <c r="V184">
        <f>IF(Table1[[#This Row],[team]]=E183,SUM(Table1[[#This Row],[difference]],V183),Table1[[#This Row],[difference]])</f>
        <v>0.5</v>
      </c>
      <c r="W184">
        <f>IF(Table1[[#This Row],[team]]=E183,SUM(Table1[[#This Row],[sqrt(dif)]],W183),Table1[[#This Row],[sqrt(dif)]])</f>
        <v>4.6109012441205071</v>
      </c>
      <c r="X184">
        <f>IF(Table1[[#This Row],[team]]=E183,SUM(Table1[[#This Row],[f1]],X183),Table1[[#This Row],[f1]])</f>
        <v>17.563031541282907</v>
      </c>
      <c r="Y184">
        <f>IF(Table1[[#This Row],[ATS]]=S183,SUM(Table1[[#This Row],[ATS]],Y183),Table1[[#This Row],[ATS]])</f>
        <v>-2</v>
      </c>
      <c r="Z184">
        <f>IF(Table1[[#This Row],[ATS]]&gt;0,Table1[[#This Row],[ATS streak (not real)]]-1,Table1[[#This Row],[ATS streak (not real)]]+1)</f>
        <v>-1</v>
      </c>
      <c r="AA184" s="5">
        <f>Table1[[#This Row],[running ttl ppg]]^2.37/(Table1[[#This Row],[running ttl ppg]]^2.37+Table1[[#This Row],[running ttl ppga]]^2.37)</f>
        <v>0.66616808739791311</v>
      </c>
      <c r="AB184" s="5">
        <f>Table1[[#This Row],[pyth ratio]]+Table1[[#This Row],[win/loss ratio]]</f>
        <v>1.5233109445407702</v>
      </c>
    </row>
    <row r="185" spans="1:28" x14ac:dyDescent="0.25">
      <c r="A185" s="1">
        <v>2743</v>
      </c>
      <c r="B185" s="7">
        <f t="shared" si="8"/>
        <v>8</v>
      </c>
      <c r="C185" s="5">
        <v>2016</v>
      </c>
      <c r="D185" s="5">
        <v>9</v>
      </c>
      <c r="E185" t="s">
        <v>52</v>
      </c>
      <c r="F185" t="s">
        <v>45</v>
      </c>
      <c r="G185" s="5">
        <v>0</v>
      </c>
      <c r="H185">
        <v>29</v>
      </c>
      <c r="I185">
        <v>37</v>
      </c>
      <c r="J185">
        <v>-8</v>
      </c>
      <c r="K185">
        <f>IF(Table1[[#This Row],[net]]&gt;0,1,0)</f>
        <v>0</v>
      </c>
      <c r="L185">
        <v>-2.5</v>
      </c>
      <c r="M185">
        <f>IF(Table1[[#This Row],[team]]=E184,SUM(Table1[[#This Row],[win/loss]],M184),Table1[[#This Row],[win/loss]])</f>
        <v>6</v>
      </c>
      <c r="N185">
        <f>IF(Table1[[#This Row],[team]]=E184,SUM(Table1[[#This Row],[win/loss]],M184),Table1[[#This Row],[win/loss]])/B185</f>
        <v>0.75</v>
      </c>
      <c r="O185">
        <f t="shared" si="7"/>
        <v>-10.5</v>
      </c>
      <c r="P185">
        <f>IF(Table1[[#This Row],[difference]]&gt;0,SQRT(Table1[[#This Row],[difference]]),-SQRT(ABS(Table1[[#This Row],[difference]])))</f>
        <v>-3.2403703492039302</v>
      </c>
      <c r="Q185">
        <f>IF(Table1[[#This Row],[line]]&gt;0,SQRT(Table1[[#This Row],[line]]),-SQRT(ABS(Table1[[#This Row],[line]])))</f>
        <v>-1.5811388300841898</v>
      </c>
      <c r="R185">
        <f>Table1[[#This Row],[difference]]-Table1[[#This Row],[sqrt(line)]]</f>
        <v>-8.9188611699158109</v>
      </c>
      <c r="S185">
        <f>IF(Table1[[#This Row],[difference]]&gt;0,1,-1)</f>
        <v>-1</v>
      </c>
      <c r="T185">
        <f>IF(Table1[[#This Row],[team]]=E184,SUM(H185,T184),Table1[[#This Row],[ppg]])</f>
        <v>203</v>
      </c>
      <c r="U185">
        <f>IF(Table1[[#This Row],[team]]=E184,SUM(I185,U184),Table1[[#This Row],[ppga]])</f>
        <v>167</v>
      </c>
      <c r="V185">
        <f>IF(Table1[[#This Row],[team]]=E184,SUM(Table1[[#This Row],[difference]],V184),Table1[[#This Row],[difference]])</f>
        <v>-10</v>
      </c>
      <c r="W185">
        <f>IF(Table1[[#This Row],[team]]=E184,SUM(Table1[[#This Row],[sqrt(dif)]],W184),Table1[[#This Row],[sqrt(dif)]])</f>
        <v>1.3705308949165769</v>
      </c>
      <c r="X185">
        <f>IF(Table1[[#This Row],[team]]=E184,SUM(Table1[[#This Row],[f1]],X184),Table1[[#This Row],[f1]])</f>
        <v>8.6441703713670961</v>
      </c>
      <c r="Y185">
        <f>IF(Table1[[#This Row],[ATS]]=S184,SUM(Table1[[#This Row],[ATS]],Y184),Table1[[#This Row],[ATS]])</f>
        <v>-3</v>
      </c>
      <c r="Z185">
        <f>IF(Table1[[#This Row],[ATS]]&gt;0,Table1[[#This Row],[ATS streak (not real)]]-1,Table1[[#This Row],[ATS streak (not real)]]+1)</f>
        <v>-2</v>
      </c>
      <c r="AA185" s="5">
        <f>Table1[[#This Row],[running ttl ppg]]^2.37/(Table1[[#This Row],[running ttl ppg]]^2.37+Table1[[#This Row],[running ttl ppga]]^2.37)</f>
        <v>0.61364331332681099</v>
      </c>
      <c r="AB185" s="5">
        <f>Table1[[#This Row],[pyth ratio]]+Table1[[#This Row],[win/loss ratio]]</f>
        <v>1.3636433133268109</v>
      </c>
    </row>
    <row r="186" spans="1:28" x14ac:dyDescent="0.25">
      <c r="A186" s="1">
        <v>2744</v>
      </c>
      <c r="B186" s="7">
        <f t="shared" si="8"/>
        <v>9</v>
      </c>
      <c r="C186" s="5">
        <v>2016</v>
      </c>
      <c r="D186" s="5">
        <v>10</v>
      </c>
      <c r="E186" t="s">
        <v>52</v>
      </c>
      <c r="F186" t="s">
        <v>51</v>
      </c>
      <c r="G186" s="5">
        <v>1</v>
      </c>
      <c r="H186">
        <v>16</v>
      </c>
      <c r="I186">
        <v>18</v>
      </c>
      <c r="J186">
        <v>-2</v>
      </c>
      <c r="K186">
        <f>IF(Table1[[#This Row],[net]]&gt;0,1,0)</f>
        <v>0</v>
      </c>
      <c r="L186">
        <v>-10.5</v>
      </c>
      <c r="M186">
        <f>IF(Table1[[#This Row],[team]]=E185,SUM(Table1[[#This Row],[win/loss]],M185),Table1[[#This Row],[win/loss]])</f>
        <v>6</v>
      </c>
      <c r="N186">
        <f>IF(Table1[[#This Row],[team]]=E185,SUM(Table1[[#This Row],[win/loss]],M185),Table1[[#This Row],[win/loss]])/B186</f>
        <v>0.66666666666666663</v>
      </c>
      <c r="O186">
        <f t="shared" si="7"/>
        <v>-12.5</v>
      </c>
      <c r="P186">
        <f>IF(Table1[[#This Row],[difference]]&gt;0,SQRT(Table1[[#This Row],[difference]]),-SQRT(ABS(Table1[[#This Row],[difference]])))</f>
        <v>-3.5355339059327378</v>
      </c>
      <c r="Q186">
        <f>IF(Table1[[#This Row],[line]]&gt;0,SQRT(Table1[[#This Row],[line]]),-SQRT(ABS(Table1[[#This Row],[line]])))</f>
        <v>-3.2403703492039302</v>
      </c>
      <c r="R186">
        <f>Table1[[#This Row],[difference]]-Table1[[#This Row],[sqrt(line)]]</f>
        <v>-9.2596296507960698</v>
      </c>
      <c r="S186">
        <f>IF(Table1[[#This Row],[difference]]&gt;0,1,-1)</f>
        <v>-1</v>
      </c>
      <c r="T186">
        <f>IF(Table1[[#This Row],[team]]=E185,SUM(H186,T185),Table1[[#This Row],[ppg]])</f>
        <v>219</v>
      </c>
      <c r="U186">
        <f>IF(Table1[[#This Row],[team]]=E185,SUM(I186,U185),Table1[[#This Row],[ppga]])</f>
        <v>185</v>
      </c>
      <c r="V186">
        <f>IF(Table1[[#This Row],[team]]=E185,SUM(Table1[[#This Row],[difference]],V185),Table1[[#This Row],[difference]])</f>
        <v>-22.5</v>
      </c>
      <c r="W186">
        <f>IF(Table1[[#This Row],[team]]=E185,SUM(Table1[[#This Row],[sqrt(dif)]],W185),Table1[[#This Row],[sqrt(dif)]])</f>
        <v>-2.1650030110161609</v>
      </c>
      <c r="X186">
        <f>IF(Table1[[#This Row],[team]]=E185,SUM(Table1[[#This Row],[f1]],X185),Table1[[#This Row],[f1]])</f>
        <v>-0.61545927942897372</v>
      </c>
      <c r="Y186">
        <f>IF(Table1[[#This Row],[ATS]]=S185,SUM(Table1[[#This Row],[ATS]],Y185),Table1[[#This Row],[ATS]])</f>
        <v>-4</v>
      </c>
      <c r="Z186">
        <f>IF(Table1[[#This Row],[ATS]]&gt;0,Table1[[#This Row],[ATS streak (not real)]]-1,Table1[[#This Row],[ATS streak (not real)]]+1)</f>
        <v>-3</v>
      </c>
      <c r="AA186" s="5">
        <f>Table1[[#This Row],[running ttl ppg]]^2.37/(Table1[[#This Row],[running ttl ppg]]^2.37+Table1[[#This Row],[running ttl ppga]]^2.37)</f>
        <v>0.59865322887427197</v>
      </c>
      <c r="AB186" s="5">
        <f>Table1[[#This Row],[pyth ratio]]+Table1[[#This Row],[win/loss ratio]]</f>
        <v>1.2653198955409386</v>
      </c>
    </row>
    <row r="187" spans="1:28" x14ac:dyDescent="0.25">
      <c r="A187" s="1">
        <v>2745</v>
      </c>
      <c r="B187" s="7">
        <f t="shared" si="8"/>
        <v>10</v>
      </c>
      <c r="C187" s="5">
        <v>2016</v>
      </c>
      <c r="D187" s="5">
        <v>11</v>
      </c>
      <c r="E187" t="s">
        <v>52</v>
      </c>
      <c r="F187" t="s">
        <v>60</v>
      </c>
      <c r="G187" s="5">
        <v>0</v>
      </c>
      <c r="H187">
        <v>30</v>
      </c>
      <c r="I187">
        <v>13</v>
      </c>
      <c r="J187">
        <v>17</v>
      </c>
      <c r="K187">
        <f>IF(Table1[[#This Row],[net]]&gt;0,1,0)</f>
        <v>1</v>
      </c>
      <c r="L187">
        <v>1</v>
      </c>
      <c r="M187">
        <f>IF(Table1[[#This Row],[team]]=E186,SUM(Table1[[#This Row],[win/loss]],M186),Table1[[#This Row],[win/loss]])</f>
        <v>7</v>
      </c>
      <c r="N187">
        <f>IF(Table1[[#This Row],[team]]=E186,SUM(Table1[[#This Row],[win/loss]],M186),Table1[[#This Row],[win/loss]])/B187</f>
        <v>0.7</v>
      </c>
      <c r="O187">
        <f t="shared" si="7"/>
        <v>18</v>
      </c>
      <c r="P187">
        <f>IF(Table1[[#This Row],[difference]]&gt;0,SQRT(Table1[[#This Row],[difference]]),-SQRT(ABS(Table1[[#This Row],[difference]])))</f>
        <v>4.2426406871192848</v>
      </c>
      <c r="Q187">
        <f>IF(Table1[[#This Row],[line]]&gt;0,SQRT(Table1[[#This Row],[line]]),-SQRT(ABS(Table1[[#This Row],[line]])))</f>
        <v>1</v>
      </c>
      <c r="R187">
        <f>Table1[[#This Row],[difference]]-Table1[[#This Row],[sqrt(line)]]</f>
        <v>17</v>
      </c>
      <c r="S187">
        <f>IF(Table1[[#This Row],[difference]]&gt;0,1,-1)</f>
        <v>1</v>
      </c>
      <c r="T187">
        <f>IF(Table1[[#This Row],[team]]=E186,SUM(H187,T186),Table1[[#This Row],[ppg]])</f>
        <v>249</v>
      </c>
      <c r="U187">
        <f>IF(Table1[[#This Row],[team]]=E186,SUM(I187,U186),Table1[[#This Row],[ppga]])</f>
        <v>198</v>
      </c>
      <c r="V187">
        <f>IF(Table1[[#This Row],[team]]=E186,SUM(Table1[[#This Row],[difference]],V186),Table1[[#This Row],[difference]])</f>
        <v>-4.5</v>
      </c>
      <c r="W187">
        <f>IF(Table1[[#This Row],[team]]=E186,SUM(Table1[[#This Row],[sqrt(dif)]],W186),Table1[[#This Row],[sqrt(dif)]])</f>
        <v>2.0776376761031239</v>
      </c>
      <c r="X187">
        <f>IF(Table1[[#This Row],[team]]=E186,SUM(Table1[[#This Row],[f1]],X186),Table1[[#This Row],[f1]])</f>
        <v>16.384540720571025</v>
      </c>
      <c r="Y187">
        <f>IF(Table1[[#This Row],[ATS]]=S186,SUM(Table1[[#This Row],[ATS]],Y186),Table1[[#This Row],[ATS]])</f>
        <v>1</v>
      </c>
      <c r="Z187">
        <f>IF(Table1[[#This Row],[ATS]]&gt;0,Table1[[#This Row],[ATS streak (not real)]]-1,Table1[[#This Row],[ATS streak (not real)]]+1)</f>
        <v>0</v>
      </c>
      <c r="AA187" s="5">
        <f>Table1[[#This Row],[running ttl ppg]]^2.37/(Table1[[#This Row],[running ttl ppg]]^2.37+Table1[[#This Row],[running ttl ppga]]^2.37)</f>
        <v>0.63254964856257934</v>
      </c>
      <c r="AB187" s="5">
        <f>Table1[[#This Row],[pyth ratio]]+Table1[[#This Row],[win/loss ratio]]</f>
        <v>1.3325496485625794</v>
      </c>
    </row>
    <row r="188" spans="1:28" x14ac:dyDescent="0.25">
      <c r="A188" s="1">
        <v>2746</v>
      </c>
      <c r="B188" s="7">
        <f t="shared" si="8"/>
        <v>11</v>
      </c>
      <c r="C188" s="5">
        <v>2016</v>
      </c>
      <c r="D188" s="5">
        <v>12</v>
      </c>
      <c r="E188" t="s">
        <v>52</v>
      </c>
      <c r="F188" t="s">
        <v>46</v>
      </c>
      <c r="G188" s="5">
        <v>1</v>
      </c>
      <c r="H188">
        <v>13</v>
      </c>
      <c r="I188">
        <v>17</v>
      </c>
      <c r="J188">
        <v>-4</v>
      </c>
      <c r="K188">
        <f>IF(Table1[[#This Row],[net]]&gt;0,1,0)</f>
        <v>0</v>
      </c>
      <c r="L188">
        <v>-7.5</v>
      </c>
      <c r="M188">
        <f>IF(Table1[[#This Row],[team]]=E187,SUM(Table1[[#This Row],[win/loss]],M187),Table1[[#This Row],[win/loss]])</f>
        <v>7</v>
      </c>
      <c r="N188">
        <f>IF(Table1[[#This Row],[team]]=E187,SUM(Table1[[#This Row],[win/loss]],M187),Table1[[#This Row],[win/loss]])/B188</f>
        <v>0.63636363636363635</v>
      </c>
      <c r="O188">
        <f t="shared" si="7"/>
        <v>-11.5</v>
      </c>
      <c r="P188">
        <f>IF(Table1[[#This Row],[difference]]&gt;0,SQRT(Table1[[#This Row],[difference]]),-SQRT(ABS(Table1[[#This Row],[difference]])))</f>
        <v>-3.3911649915626341</v>
      </c>
      <c r="Q188">
        <f>IF(Table1[[#This Row],[line]]&gt;0,SQRT(Table1[[#This Row],[line]]),-SQRT(ABS(Table1[[#This Row],[line]])))</f>
        <v>-2.7386127875258306</v>
      </c>
      <c r="R188">
        <f>Table1[[#This Row],[difference]]-Table1[[#This Row],[sqrt(line)]]</f>
        <v>-8.761387212474169</v>
      </c>
      <c r="S188">
        <f>IF(Table1[[#This Row],[difference]]&gt;0,1,-1)</f>
        <v>-1</v>
      </c>
      <c r="T188">
        <f>IF(Table1[[#This Row],[team]]=E187,SUM(H188,T187),Table1[[#This Row],[ppg]])</f>
        <v>262</v>
      </c>
      <c r="U188">
        <f>IF(Table1[[#This Row],[team]]=E187,SUM(I188,U187),Table1[[#This Row],[ppga]])</f>
        <v>215</v>
      </c>
      <c r="V188">
        <f>IF(Table1[[#This Row],[team]]=E187,SUM(Table1[[#This Row],[difference]],V187),Table1[[#This Row],[difference]])</f>
        <v>-16</v>
      </c>
      <c r="W188">
        <f>IF(Table1[[#This Row],[team]]=E187,SUM(Table1[[#This Row],[sqrt(dif)]],W187),Table1[[#This Row],[sqrt(dif)]])</f>
        <v>-1.3135273154595102</v>
      </c>
      <c r="X188">
        <f>IF(Table1[[#This Row],[team]]=E187,SUM(Table1[[#This Row],[f1]],X187),Table1[[#This Row],[f1]])</f>
        <v>7.6231535080968555</v>
      </c>
      <c r="Y188">
        <f>IF(Table1[[#This Row],[ATS]]=S187,SUM(Table1[[#This Row],[ATS]],Y187),Table1[[#This Row],[ATS]])</f>
        <v>-1</v>
      </c>
      <c r="Z188">
        <f>IF(Table1[[#This Row],[ATS]]&gt;0,Table1[[#This Row],[ATS streak (not real)]]-1,Table1[[#This Row],[ATS streak (not real)]]+1)</f>
        <v>0</v>
      </c>
      <c r="AA188" s="5">
        <f>Table1[[#This Row],[running ttl ppg]]^2.37/(Table1[[#This Row],[running ttl ppg]]^2.37+Table1[[#This Row],[running ttl ppga]]^2.37)</f>
        <v>0.61504390040031864</v>
      </c>
      <c r="AB188" s="5">
        <f>Table1[[#This Row],[pyth ratio]]+Table1[[#This Row],[win/loss ratio]]</f>
        <v>1.251407536763955</v>
      </c>
    </row>
    <row r="189" spans="1:28" x14ac:dyDescent="0.25">
      <c r="A189" s="1">
        <v>2747</v>
      </c>
      <c r="B189" s="7">
        <f t="shared" si="8"/>
        <v>12</v>
      </c>
      <c r="C189" s="5">
        <v>2016</v>
      </c>
      <c r="D189" s="5">
        <v>13</v>
      </c>
      <c r="E189" t="s">
        <v>52</v>
      </c>
      <c r="F189" t="s">
        <v>51</v>
      </c>
      <c r="G189" s="5">
        <v>0</v>
      </c>
      <c r="H189">
        <v>27</v>
      </c>
      <c r="I189">
        <v>23</v>
      </c>
      <c r="J189">
        <v>4</v>
      </c>
      <c r="K189">
        <f>IF(Table1[[#This Row],[net]]&gt;0,1,0)</f>
        <v>1</v>
      </c>
      <c r="L189">
        <v>-2.5</v>
      </c>
      <c r="M189">
        <f>IF(Table1[[#This Row],[team]]=E188,SUM(Table1[[#This Row],[win/loss]],M188),Table1[[#This Row],[win/loss]])</f>
        <v>8</v>
      </c>
      <c r="N189">
        <f>IF(Table1[[#This Row],[team]]=E188,SUM(Table1[[#This Row],[win/loss]],M188),Table1[[#This Row],[win/loss]])/B189</f>
        <v>0.66666666666666663</v>
      </c>
      <c r="O189">
        <f t="shared" si="7"/>
        <v>1.5</v>
      </c>
      <c r="P189">
        <f>IF(Table1[[#This Row],[difference]]&gt;0,SQRT(Table1[[#This Row],[difference]]),-SQRT(ABS(Table1[[#This Row],[difference]])))</f>
        <v>1.2247448713915889</v>
      </c>
      <c r="Q189">
        <f>IF(Table1[[#This Row],[line]]&gt;0,SQRT(Table1[[#This Row],[line]]),-SQRT(ABS(Table1[[#This Row],[line]])))</f>
        <v>-1.5811388300841898</v>
      </c>
      <c r="R189">
        <f>Table1[[#This Row],[difference]]-Table1[[#This Row],[sqrt(line)]]</f>
        <v>3.08113883008419</v>
      </c>
      <c r="S189">
        <f>IF(Table1[[#This Row],[difference]]&gt;0,1,-1)</f>
        <v>1</v>
      </c>
      <c r="T189">
        <f>IF(Table1[[#This Row],[team]]=E188,SUM(H189,T188),Table1[[#This Row],[ppg]])</f>
        <v>289</v>
      </c>
      <c r="U189">
        <f>IF(Table1[[#This Row],[team]]=E188,SUM(I189,U188),Table1[[#This Row],[ppga]])</f>
        <v>238</v>
      </c>
      <c r="V189">
        <f>IF(Table1[[#This Row],[team]]=E188,SUM(Table1[[#This Row],[difference]],V188),Table1[[#This Row],[difference]])</f>
        <v>-14.5</v>
      </c>
      <c r="W189">
        <f>IF(Table1[[#This Row],[team]]=E188,SUM(Table1[[#This Row],[sqrt(dif)]],W188),Table1[[#This Row],[sqrt(dif)]])</f>
        <v>-8.878244406792124E-2</v>
      </c>
      <c r="X189">
        <f>IF(Table1[[#This Row],[team]]=E188,SUM(Table1[[#This Row],[f1]],X188),Table1[[#This Row],[f1]])</f>
        <v>10.704292338181045</v>
      </c>
      <c r="Y189">
        <f>IF(Table1[[#This Row],[ATS]]=S188,SUM(Table1[[#This Row],[ATS]],Y188),Table1[[#This Row],[ATS]])</f>
        <v>1</v>
      </c>
      <c r="Z189">
        <f>IF(Table1[[#This Row],[ATS]]&gt;0,Table1[[#This Row],[ATS streak (not real)]]-1,Table1[[#This Row],[ATS streak (not real)]]+1)</f>
        <v>0</v>
      </c>
      <c r="AA189" s="5">
        <f>Table1[[#This Row],[running ttl ppg]]^2.37/(Table1[[#This Row],[running ttl ppg]]^2.37+Table1[[#This Row],[running ttl ppga]]^2.37)</f>
        <v>0.61304970140278037</v>
      </c>
      <c r="AB189" s="5">
        <f>Table1[[#This Row],[pyth ratio]]+Table1[[#This Row],[win/loss ratio]]</f>
        <v>1.279716368069447</v>
      </c>
    </row>
    <row r="190" spans="1:28" x14ac:dyDescent="0.25">
      <c r="A190" s="1">
        <v>2748</v>
      </c>
      <c r="B190" s="7">
        <f t="shared" si="8"/>
        <v>13</v>
      </c>
      <c r="C190" s="5">
        <v>2016</v>
      </c>
      <c r="D190" s="5">
        <v>14</v>
      </c>
      <c r="E190" t="s">
        <v>52</v>
      </c>
      <c r="F190" t="s">
        <v>49</v>
      </c>
      <c r="G190" s="5">
        <v>1</v>
      </c>
      <c r="H190">
        <v>28</v>
      </c>
      <c r="I190">
        <v>7</v>
      </c>
      <c r="J190">
        <v>21</v>
      </c>
      <c r="K190">
        <f>IF(Table1[[#This Row],[net]]&gt;0,1,0)</f>
        <v>1</v>
      </c>
      <c r="L190">
        <v>-6</v>
      </c>
      <c r="M190">
        <f>IF(Table1[[#This Row],[team]]=E189,SUM(Table1[[#This Row],[win/loss]],M189),Table1[[#This Row],[win/loss]])</f>
        <v>9</v>
      </c>
      <c r="N190">
        <f>IF(Table1[[#This Row],[team]]=E189,SUM(Table1[[#This Row],[win/loss]],M189),Table1[[#This Row],[win/loss]])/B190</f>
        <v>0.69230769230769229</v>
      </c>
      <c r="O190">
        <f t="shared" si="7"/>
        <v>15</v>
      </c>
      <c r="P190">
        <f>IF(Table1[[#This Row],[difference]]&gt;0,SQRT(Table1[[#This Row],[difference]]),-SQRT(ABS(Table1[[#This Row],[difference]])))</f>
        <v>3.872983346207417</v>
      </c>
      <c r="Q190">
        <f>IF(Table1[[#This Row],[line]]&gt;0,SQRT(Table1[[#This Row],[line]]),-SQRT(ABS(Table1[[#This Row],[line]])))</f>
        <v>-2.4494897427831779</v>
      </c>
      <c r="R190">
        <f>Table1[[#This Row],[difference]]-Table1[[#This Row],[sqrt(line)]]</f>
        <v>17.449489742783179</v>
      </c>
      <c r="S190">
        <f>IF(Table1[[#This Row],[difference]]&gt;0,1,-1)</f>
        <v>1</v>
      </c>
      <c r="T190">
        <f>IF(Table1[[#This Row],[team]]=E189,SUM(H190,T189),Table1[[#This Row],[ppg]])</f>
        <v>317</v>
      </c>
      <c r="U190">
        <f>IF(Table1[[#This Row],[team]]=E189,SUM(I190,U189),Table1[[#This Row],[ppga]])</f>
        <v>245</v>
      </c>
      <c r="V190">
        <f>IF(Table1[[#This Row],[team]]=E189,SUM(Table1[[#This Row],[difference]],V189),Table1[[#This Row],[difference]])</f>
        <v>0.5</v>
      </c>
      <c r="W190">
        <f>IF(Table1[[#This Row],[team]]=E189,SUM(Table1[[#This Row],[sqrt(dif)]],W189),Table1[[#This Row],[sqrt(dif)]])</f>
        <v>3.7842009021394958</v>
      </c>
      <c r="X190">
        <f>IF(Table1[[#This Row],[team]]=E189,SUM(Table1[[#This Row],[f1]],X189),Table1[[#This Row],[f1]])</f>
        <v>28.153782080964223</v>
      </c>
      <c r="Y190">
        <f>IF(Table1[[#This Row],[ATS]]=S189,SUM(Table1[[#This Row],[ATS]],Y189),Table1[[#This Row],[ATS]])</f>
        <v>2</v>
      </c>
      <c r="Z190">
        <f>IF(Table1[[#This Row],[ATS]]&gt;0,Table1[[#This Row],[ATS streak (not real)]]-1,Table1[[#This Row],[ATS streak (not real)]]+1)</f>
        <v>1</v>
      </c>
      <c r="AA190" s="5">
        <f>Table1[[#This Row],[running ttl ppg]]^2.37/(Table1[[#This Row],[running ttl ppg]]^2.37+Table1[[#This Row],[running ttl ppga]]^2.37)</f>
        <v>0.64808113502757514</v>
      </c>
      <c r="AB190" s="5">
        <f>Table1[[#This Row],[pyth ratio]]+Table1[[#This Row],[win/loss ratio]]</f>
        <v>1.3403888273352673</v>
      </c>
    </row>
    <row r="191" spans="1:28" x14ac:dyDescent="0.25">
      <c r="A191" s="1">
        <v>2749</v>
      </c>
      <c r="B191" s="7">
        <f t="shared" si="8"/>
        <v>14</v>
      </c>
      <c r="C191" s="5">
        <v>2016</v>
      </c>
      <c r="D191" s="5">
        <v>15</v>
      </c>
      <c r="E191" t="s">
        <v>52</v>
      </c>
      <c r="F191" t="s">
        <v>65</v>
      </c>
      <c r="G191" s="5">
        <v>0</v>
      </c>
      <c r="H191">
        <v>30</v>
      </c>
      <c r="I191">
        <v>20</v>
      </c>
      <c r="J191">
        <v>10</v>
      </c>
      <c r="K191">
        <f>IF(Table1[[#This Row],[net]]&gt;0,1,0)</f>
        <v>1</v>
      </c>
      <c r="L191">
        <v>-4</v>
      </c>
      <c r="M191">
        <f>IF(Table1[[#This Row],[team]]=E190,SUM(Table1[[#This Row],[win/loss]],M190),Table1[[#This Row],[win/loss]])</f>
        <v>10</v>
      </c>
      <c r="N191">
        <f>IF(Table1[[#This Row],[team]]=E190,SUM(Table1[[#This Row],[win/loss]],M190),Table1[[#This Row],[win/loss]])/B191</f>
        <v>0.7142857142857143</v>
      </c>
      <c r="O191">
        <f t="shared" si="7"/>
        <v>6</v>
      </c>
      <c r="P191">
        <f>IF(Table1[[#This Row],[difference]]&gt;0,SQRT(Table1[[#This Row],[difference]]),-SQRT(ABS(Table1[[#This Row],[difference]])))</f>
        <v>2.4494897427831779</v>
      </c>
      <c r="Q191">
        <f>IF(Table1[[#This Row],[line]]&gt;0,SQRT(Table1[[#This Row],[line]]),-SQRT(ABS(Table1[[#This Row],[line]])))</f>
        <v>-2</v>
      </c>
      <c r="R191">
        <f>Table1[[#This Row],[difference]]-Table1[[#This Row],[sqrt(line)]]</f>
        <v>8</v>
      </c>
      <c r="S191">
        <f>IF(Table1[[#This Row],[difference]]&gt;0,1,-1)</f>
        <v>1</v>
      </c>
      <c r="T191">
        <f>IF(Table1[[#This Row],[team]]=E190,SUM(H191,T190),Table1[[#This Row],[ppg]])</f>
        <v>347</v>
      </c>
      <c r="U191">
        <f>IF(Table1[[#This Row],[team]]=E190,SUM(I191,U190),Table1[[#This Row],[ppga]])</f>
        <v>265</v>
      </c>
      <c r="V191">
        <f>IF(Table1[[#This Row],[team]]=E190,SUM(Table1[[#This Row],[difference]],V190),Table1[[#This Row],[difference]])</f>
        <v>6.5</v>
      </c>
      <c r="W191">
        <f>IF(Table1[[#This Row],[team]]=E190,SUM(Table1[[#This Row],[sqrt(dif)]],W190),Table1[[#This Row],[sqrt(dif)]])</f>
        <v>6.2336906449226737</v>
      </c>
      <c r="X191">
        <f>IF(Table1[[#This Row],[team]]=E190,SUM(Table1[[#This Row],[f1]],X190),Table1[[#This Row],[f1]])</f>
        <v>36.15378208096422</v>
      </c>
      <c r="Y191">
        <f>IF(Table1[[#This Row],[ATS]]=S190,SUM(Table1[[#This Row],[ATS]],Y190),Table1[[#This Row],[ATS]])</f>
        <v>3</v>
      </c>
      <c r="Z191">
        <f>IF(Table1[[#This Row],[ATS]]&gt;0,Table1[[#This Row],[ATS streak (not real)]]-1,Table1[[#This Row],[ATS streak (not real)]]+1)</f>
        <v>2</v>
      </c>
      <c r="AA191" s="5">
        <f>Table1[[#This Row],[running ttl ppg]]^2.37/(Table1[[#This Row],[running ttl ppg]]^2.37+Table1[[#This Row],[running ttl ppga]]^2.37)</f>
        <v>0.65451381611338977</v>
      </c>
      <c r="AB191" s="5">
        <f>Table1[[#This Row],[pyth ratio]]+Table1[[#This Row],[win/loss ratio]]</f>
        <v>1.3687995303991041</v>
      </c>
    </row>
    <row r="192" spans="1:28" x14ac:dyDescent="0.25">
      <c r="A192" s="1">
        <v>2750</v>
      </c>
      <c r="B192" s="7">
        <f t="shared" si="8"/>
        <v>15</v>
      </c>
      <c r="C192" s="5">
        <v>2016</v>
      </c>
      <c r="D192" s="5">
        <v>16</v>
      </c>
      <c r="E192" t="s">
        <v>52</v>
      </c>
      <c r="F192" t="s">
        <v>41</v>
      </c>
      <c r="G192" s="5">
        <v>0</v>
      </c>
      <c r="H192">
        <v>8</v>
      </c>
      <c r="I192">
        <v>38</v>
      </c>
      <c r="J192">
        <v>-30</v>
      </c>
      <c r="K192">
        <f>IF(Table1[[#This Row],[net]]&gt;0,1,0)</f>
        <v>0</v>
      </c>
      <c r="L192">
        <v>6</v>
      </c>
      <c r="M192">
        <f>IF(Table1[[#This Row],[team]]=E191,SUM(Table1[[#This Row],[win/loss]],M191),Table1[[#This Row],[win/loss]])</f>
        <v>10</v>
      </c>
      <c r="N192">
        <f>IF(Table1[[#This Row],[team]]=E191,SUM(Table1[[#This Row],[win/loss]],M191),Table1[[#This Row],[win/loss]])/B192</f>
        <v>0.66666666666666663</v>
      </c>
      <c r="O192">
        <f t="shared" si="7"/>
        <v>-24</v>
      </c>
      <c r="P192">
        <f>IF(Table1[[#This Row],[difference]]&gt;0,SQRT(Table1[[#This Row],[difference]]),-SQRT(ABS(Table1[[#This Row],[difference]])))</f>
        <v>-4.8989794855663558</v>
      </c>
      <c r="Q192">
        <f>IF(Table1[[#This Row],[line]]&gt;0,SQRT(Table1[[#This Row],[line]]),-SQRT(ABS(Table1[[#This Row],[line]])))</f>
        <v>2.4494897427831779</v>
      </c>
      <c r="R192">
        <f>Table1[[#This Row],[difference]]-Table1[[#This Row],[sqrt(line)]]</f>
        <v>-26.449489742783179</v>
      </c>
      <c r="S192">
        <f>IF(Table1[[#This Row],[difference]]&gt;0,1,-1)</f>
        <v>-1</v>
      </c>
      <c r="T192">
        <f>IF(Table1[[#This Row],[team]]=E191,SUM(H192,T191),Table1[[#This Row],[ppg]])</f>
        <v>355</v>
      </c>
      <c r="U192">
        <f>IF(Table1[[#This Row],[team]]=E191,SUM(I192,U191),Table1[[#This Row],[ppga]])</f>
        <v>303</v>
      </c>
      <c r="V192">
        <f>IF(Table1[[#This Row],[team]]=E191,SUM(Table1[[#This Row],[difference]],V191),Table1[[#This Row],[difference]])</f>
        <v>-17.5</v>
      </c>
      <c r="W192">
        <f>IF(Table1[[#This Row],[team]]=E191,SUM(Table1[[#This Row],[sqrt(dif)]],W191),Table1[[#This Row],[sqrt(dif)]])</f>
        <v>1.3347111593563179</v>
      </c>
      <c r="X192">
        <f>IF(Table1[[#This Row],[team]]=E191,SUM(Table1[[#This Row],[f1]],X191),Table1[[#This Row],[f1]])</f>
        <v>9.7042923381810411</v>
      </c>
      <c r="Y192">
        <f>IF(Table1[[#This Row],[ATS]]=S191,SUM(Table1[[#This Row],[ATS]],Y191),Table1[[#This Row],[ATS]])</f>
        <v>-1</v>
      </c>
      <c r="Z192">
        <f>IF(Table1[[#This Row],[ATS]]&gt;0,Table1[[#This Row],[ATS streak (not real)]]-1,Table1[[#This Row],[ATS streak (not real)]]+1)</f>
        <v>0</v>
      </c>
      <c r="AA192" s="5">
        <f>Table1[[#This Row],[running ttl ppg]]^2.37/(Table1[[#This Row],[running ttl ppg]]^2.37+Table1[[#This Row],[running ttl ppga]]^2.37)</f>
        <v>0.59275650191176876</v>
      </c>
      <c r="AB192" s="5">
        <f>Table1[[#This Row],[pyth ratio]]+Table1[[#This Row],[win/loss ratio]]</f>
        <v>1.2594231685784354</v>
      </c>
    </row>
    <row r="193" spans="1:28" x14ac:dyDescent="0.25">
      <c r="A193" s="1">
        <v>2751</v>
      </c>
      <c r="B193" s="7">
        <f t="shared" si="8"/>
        <v>16</v>
      </c>
      <c r="C193" s="5">
        <v>2016</v>
      </c>
      <c r="D193" s="5">
        <v>17</v>
      </c>
      <c r="E193" t="s">
        <v>52</v>
      </c>
      <c r="F193" t="s">
        <v>60</v>
      </c>
      <c r="G193" s="5">
        <v>1</v>
      </c>
      <c r="H193">
        <v>13</v>
      </c>
      <c r="I193">
        <v>20</v>
      </c>
      <c r="J193">
        <v>-7</v>
      </c>
      <c r="K193">
        <f>IF(Table1[[#This Row],[net]]&gt;0,1,0)</f>
        <v>0</v>
      </c>
      <c r="L193">
        <v>-3</v>
      </c>
      <c r="M193">
        <f>IF(Table1[[#This Row],[team]]=E192,SUM(Table1[[#This Row],[win/loss]],M192),Table1[[#This Row],[win/loss]])</f>
        <v>10</v>
      </c>
      <c r="N193">
        <f>IF(Table1[[#This Row],[team]]=E192,SUM(Table1[[#This Row],[win/loss]],M192),Table1[[#This Row],[win/loss]])/B193</f>
        <v>0.625</v>
      </c>
      <c r="O193">
        <f t="shared" si="7"/>
        <v>-10</v>
      </c>
      <c r="P193">
        <f>IF(Table1[[#This Row],[difference]]&gt;0,SQRT(Table1[[#This Row],[difference]]),-SQRT(ABS(Table1[[#This Row],[difference]])))</f>
        <v>-3.1622776601683795</v>
      </c>
      <c r="Q193">
        <f>IF(Table1[[#This Row],[line]]&gt;0,SQRT(Table1[[#This Row],[line]]),-SQRT(ABS(Table1[[#This Row],[line]])))</f>
        <v>-1.7320508075688772</v>
      </c>
      <c r="R193">
        <f>Table1[[#This Row],[difference]]-Table1[[#This Row],[sqrt(line)]]</f>
        <v>-8.2679491924311233</v>
      </c>
      <c r="S193">
        <f>IF(Table1[[#This Row],[difference]]&gt;0,1,-1)</f>
        <v>-1</v>
      </c>
      <c r="T193">
        <f>IF(Table1[[#This Row],[team]]=E192,SUM(H193,T192),Table1[[#This Row],[ppg]])</f>
        <v>368</v>
      </c>
      <c r="U193">
        <f>IF(Table1[[#This Row],[team]]=E192,SUM(I193,U192),Table1[[#This Row],[ppga]])</f>
        <v>323</v>
      </c>
      <c r="V193">
        <f>IF(Table1[[#This Row],[team]]=E192,SUM(Table1[[#This Row],[difference]],V192),Table1[[#This Row],[difference]])</f>
        <v>-27.5</v>
      </c>
      <c r="W193">
        <f>IF(Table1[[#This Row],[team]]=E192,SUM(Table1[[#This Row],[sqrt(dif)]],W192),Table1[[#This Row],[sqrt(dif)]])</f>
        <v>-1.8275665008120616</v>
      </c>
      <c r="X193">
        <f>IF(Table1[[#This Row],[team]]=E192,SUM(Table1[[#This Row],[f1]],X192),Table1[[#This Row],[f1]])</f>
        <v>1.4363431457499178</v>
      </c>
      <c r="Y193">
        <f>IF(Table1[[#This Row],[ATS]]=S192,SUM(Table1[[#This Row],[ATS]],Y192),Table1[[#This Row],[ATS]])</f>
        <v>-2</v>
      </c>
      <c r="Z193">
        <f>IF(Table1[[#This Row],[ATS]]&gt;0,Table1[[#This Row],[ATS streak (not real)]]-1,Table1[[#This Row],[ATS streak (not real)]]+1)</f>
        <v>-1</v>
      </c>
      <c r="AA193" s="5">
        <f>Table1[[#This Row],[running ttl ppg]]^2.37/(Table1[[#This Row],[running ttl ppg]]^2.37+Table1[[#This Row],[running ttl ppga]]^2.37)</f>
        <v>0.57667058467300703</v>
      </c>
      <c r="AB193" s="5">
        <f>Table1[[#This Row],[pyth ratio]]+Table1[[#This Row],[win/loss ratio]]</f>
        <v>1.2016705846730069</v>
      </c>
    </row>
    <row r="194" spans="1:28" x14ac:dyDescent="0.25">
      <c r="A194" s="1">
        <v>2752</v>
      </c>
      <c r="B194" s="7">
        <f t="shared" si="8"/>
        <v>1</v>
      </c>
      <c r="C194" s="5">
        <v>2016</v>
      </c>
      <c r="D194" s="5">
        <v>1</v>
      </c>
      <c r="E194" t="s">
        <v>53</v>
      </c>
      <c r="F194" t="s">
        <v>56</v>
      </c>
      <c r="G194" s="5">
        <v>1</v>
      </c>
      <c r="H194">
        <v>20</v>
      </c>
      <c r="I194">
        <v>27</v>
      </c>
      <c r="J194">
        <v>-7</v>
      </c>
      <c r="K194">
        <f>IF(Table1[[#This Row],[net]]&gt;0,1,0)</f>
        <v>0</v>
      </c>
      <c r="L194">
        <v>1</v>
      </c>
      <c r="M194">
        <f>IF(Table1[[#This Row],[team]]=E193,SUM(Table1[[#This Row],[win/loss]],M193),Table1[[#This Row],[win/loss]])</f>
        <v>0</v>
      </c>
      <c r="N194">
        <f>IF(Table1[[#This Row],[team]]=E193,SUM(Table1[[#This Row],[win/loss]],M193),Table1[[#This Row],[win/loss]])/B194</f>
        <v>0</v>
      </c>
      <c r="O194">
        <f t="shared" si="7"/>
        <v>-6</v>
      </c>
      <c r="P194">
        <f>IF(Table1[[#This Row],[difference]]&gt;0,SQRT(Table1[[#This Row],[difference]]),-SQRT(ABS(Table1[[#This Row],[difference]])))</f>
        <v>-2.4494897427831779</v>
      </c>
      <c r="Q194">
        <f>IF(Table1[[#This Row],[line]]&gt;0,SQRT(Table1[[#This Row],[line]]),-SQRT(ABS(Table1[[#This Row],[line]])))</f>
        <v>1</v>
      </c>
      <c r="R194">
        <f>Table1[[#This Row],[difference]]-Table1[[#This Row],[sqrt(line)]]</f>
        <v>-7</v>
      </c>
      <c r="S194">
        <f>IF(Table1[[#This Row],[difference]]&gt;0,1,-1)</f>
        <v>-1</v>
      </c>
      <c r="T194">
        <f>IF(Table1[[#This Row],[team]]=E193,SUM(H194,T193),Table1[[#This Row],[ppg]])</f>
        <v>20</v>
      </c>
      <c r="U194">
        <f>IF(Table1[[#This Row],[team]]=E193,SUM(I194,U193),Table1[[#This Row],[ppga]])</f>
        <v>27</v>
      </c>
      <c r="V194">
        <f>IF(Table1[[#This Row],[team]]=E193,SUM(Table1[[#This Row],[difference]],V193),Table1[[#This Row],[difference]])</f>
        <v>-6</v>
      </c>
      <c r="W194">
        <f>IF(Table1[[#This Row],[team]]=E193,SUM(Table1[[#This Row],[sqrt(dif)]],W193),Table1[[#This Row],[sqrt(dif)]])</f>
        <v>-2.4494897427831779</v>
      </c>
      <c r="X194">
        <f>IF(Table1[[#This Row],[team]]=E193,SUM(Table1[[#This Row],[f1]],X193),Table1[[#This Row],[f1]])</f>
        <v>-7</v>
      </c>
      <c r="Y194">
        <f>IF(Table1[[#This Row],[ATS]]=S193,SUM(Table1[[#This Row],[ATS]],Y193),Table1[[#This Row],[ATS]])</f>
        <v>-3</v>
      </c>
      <c r="Z194">
        <f>IF(Table1[[#This Row],[ATS]]&gt;0,Table1[[#This Row],[ATS streak (not real)]]-1,Table1[[#This Row],[ATS streak (not real)]]+1)</f>
        <v>-2</v>
      </c>
      <c r="AA194" s="5">
        <f>Table1[[#This Row],[running ttl ppg]]^2.37/(Table1[[#This Row],[running ttl ppg]]^2.37+Table1[[#This Row],[running ttl ppga]]^2.37)</f>
        <v>0.32932316207636725</v>
      </c>
      <c r="AB194" s="5">
        <f>Table1[[#This Row],[pyth ratio]]+Table1[[#This Row],[win/loss ratio]]</f>
        <v>0.32932316207636725</v>
      </c>
    </row>
    <row r="195" spans="1:28" x14ac:dyDescent="0.25">
      <c r="A195" s="1">
        <v>2753</v>
      </c>
      <c r="B195" s="7">
        <f t="shared" si="8"/>
        <v>2</v>
      </c>
      <c r="C195" s="5">
        <v>2016</v>
      </c>
      <c r="D195" s="5">
        <v>2</v>
      </c>
      <c r="E195" t="s">
        <v>53</v>
      </c>
      <c r="F195" t="s">
        <v>45</v>
      </c>
      <c r="G195" s="5">
        <v>0</v>
      </c>
      <c r="H195">
        <v>17</v>
      </c>
      <c r="I195">
        <v>24</v>
      </c>
      <c r="J195">
        <v>-7</v>
      </c>
      <c r="K195">
        <f>IF(Table1[[#This Row],[net]]&gt;0,1,0)</f>
        <v>0</v>
      </c>
      <c r="L195">
        <v>3</v>
      </c>
      <c r="M195">
        <f>IF(Table1[[#This Row],[team]]=E194,SUM(Table1[[#This Row],[win/loss]],M194),Table1[[#This Row],[win/loss]])</f>
        <v>0</v>
      </c>
      <c r="N195">
        <f>IF(Table1[[#This Row],[team]]=E194,SUM(Table1[[#This Row],[win/loss]],M194),Table1[[#This Row],[win/loss]])/B195</f>
        <v>0</v>
      </c>
      <c r="O195">
        <f t="shared" ref="O195:O258" si="9">J195+L195</f>
        <v>-4</v>
      </c>
      <c r="P195">
        <f>IF(Table1[[#This Row],[difference]]&gt;0,SQRT(Table1[[#This Row],[difference]]),-SQRT(ABS(Table1[[#This Row],[difference]])))</f>
        <v>-2</v>
      </c>
      <c r="Q195">
        <f>IF(Table1[[#This Row],[line]]&gt;0,SQRT(Table1[[#This Row],[line]]),-SQRT(ABS(Table1[[#This Row],[line]])))</f>
        <v>1.7320508075688772</v>
      </c>
      <c r="R195">
        <f>Table1[[#This Row],[difference]]-Table1[[#This Row],[sqrt(line)]]</f>
        <v>-5.7320508075688767</v>
      </c>
      <c r="S195">
        <f>IF(Table1[[#This Row],[difference]]&gt;0,1,-1)</f>
        <v>-1</v>
      </c>
      <c r="T195">
        <f>IF(Table1[[#This Row],[team]]=E194,SUM(H195,T194),Table1[[#This Row],[ppg]])</f>
        <v>37</v>
      </c>
      <c r="U195">
        <f>IF(Table1[[#This Row],[team]]=E194,SUM(I195,U194),Table1[[#This Row],[ppga]])</f>
        <v>51</v>
      </c>
      <c r="V195">
        <f>IF(Table1[[#This Row],[team]]=E194,SUM(Table1[[#This Row],[difference]],V194),Table1[[#This Row],[difference]])</f>
        <v>-10</v>
      </c>
      <c r="W195">
        <f>IF(Table1[[#This Row],[team]]=E194,SUM(Table1[[#This Row],[sqrt(dif)]],W194),Table1[[#This Row],[sqrt(dif)]])</f>
        <v>-4.4494897427831779</v>
      </c>
      <c r="X195">
        <f>IF(Table1[[#This Row],[team]]=E194,SUM(Table1[[#This Row],[f1]],X194),Table1[[#This Row],[f1]])</f>
        <v>-12.732050807568877</v>
      </c>
      <c r="Y195">
        <f>IF(Table1[[#This Row],[ATS]]=S194,SUM(Table1[[#This Row],[ATS]],Y194),Table1[[#This Row],[ATS]])</f>
        <v>-4</v>
      </c>
      <c r="Z195">
        <f>IF(Table1[[#This Row],[ATS]]&gt;0,Table1[[#This Row],[ATS streak (not real)]]-1,Table1[[#This Row],[ATS streak (not real)]]+1)</f>
        <v>-3</v>
      </c>
      <c r="AA195" s="5">
        <f>Table1[[#This Row],[running ttl ppg]]^2.37/(Table1[[#This Row],[running ttl ppg]]^2.37+Table1[[#This Row],[running ttl ppga]]^2.37)</f>
        <v>0.31852658572315429</v>
      </c>
      <c r="AB195" s="5">
        <f>Table1[[#This Row],[pyth ratio]]+Table1[[#This Row],[win/loss ratio]]</f>
        <v>0.31852658572315429</v>
      </c>
    </row>
    <row r="196" spans="1:28" x14ac:dyDescent="0.25">
      <c r="A196" s="1">
        <v>2754</v>
      </c>
      <c r="B196" s="7">
        <f t="shared" si="8"/>
        <v>3</v>
      </c>
      <c r="C196" s="5">
        <v>2016</v>
      </c>
      <c r="D196" s="5">
        <v>3</v>
      </c>
      <c r="E196" t="s">
        <v>53</v>
      </c>
      <c r="F196" t="s">
        <v>70</v>
      </c>
      <c r="G196" s="5">
        <v>1</v>
      </c>
      <c r="H196">
        <v>19</v>
      </c>
      <c r="I196">
        <v>9</v>
      </c>
      <c r="J196">
        <v>10</v>
      </c>
      <c r="K196">
        <f>IF(Table1[[#This Row],[net]]&gt;0,1,0)</f>
        <v>1</v>
      </c>
      <c r="L196">
        <v>-6</v>
      </c>
      <c r="M196">
        <f>IF(Table1[[#This Row],[team]]=E195,SUM(Table1[[#This Row],[win/loss]],M195),Table1[[#This Row],[win/loss]])</f>
        <v>1</v>
      </c>
      <c r="N196">
        <f>IF(Table1[[#This Row],[team]]=E195,SUM(Table1[[#This Row],[win/loss]],M195),Table1[[#This Row],[win/loss]])/B196</f>
        <v>0.33333333333333331</v>
      </c>
      <c r="O196">
        <f t="shared" si="9"/>
        <v>4</v>
      </c>
      <c r="P196">
        <f>IF(Table1[[#This Row],[difference]]&gt;0,SQRT(Table1[[#This Row],[difference]]),-SQRT(ABS(Table1[[#This Row],[difference]])))</f>
        <v>2</v>
      </c>
      <c r="Q196">
        <f>IF(Table1[[#This Row],[line]]&gt;0,SQRT(Table1[[#This Row],[line]]),-SQRT(ABS(Table1[[#This Row],[line]])))</f>
        <v>-2.4494897427831779</v>
      </c>
      <c r="R196">
        <f>Table1[[#This Row],[difference]]-Table1[[#This Row],[sqrt(line)]]</f>
        <v>6.4494897427831779</v>
      </c>
      <c r="S196">
        <f>IF(Table1[[#This Row],[difference]]&gt;0,1,-1)</f>
        <v>1</v>
      </c>
      <c r="T196">
        <f>IF(Table1[[#This Row],[team]]=E195,SUM(H196,T195),Table1[[#This Row],[ppg]])</f>
        <v>56</v>
      </c>
      <c r="U196">
        <f>IF(Table1[[#This Row],[team]]=E195,SUM(I196,U195),Table1[[#This Row],[ppga]])</f>
        <v>60</v>
      </c>
      <c r="V196">
        <f>IF(Table1[[#This Row],[team]]=E195,SUM(Table1[[#This Row],[difference]],V195),Table1[[#This Row],[difference]])</f>
        <v>-6</v>
      </c>
      <c r="W196">
        <f>IF(Table1[[#This Row],[team]]=E195,SUM(Table1[[#This Row],[sqrt(dif)]],W195),Table1[[#This Row],[sqrt(dif)]])</f>
        <v>-2.4494897427831779</v>
      </c>
      <c r="X196">
        <f>IF(Table1[[#This Row],[team]]=E195,SUM(Table1[[#This Row],[f1]],X195),Table1[[#This Row],[f1]])</f>
        <v>-6.2825610647856989</v>
      </c>
      <c r="Y196">
        <f>IF(Table1[[#This Row],[ATS]]=S195,SUM(Table1[[#This Row],[ATS]],Y195),Table1[[#This Row],[ATS]])</f>
        <v>1</v>
      </c>
      <c r="Z196">
        <f>IF(Table1[[#This Row],[ATS]]&gt;0,Table1[[#This Row],[ATS streak (not real)]]-1,Table1[[#This Row],[ATS streak (not real)]]+1)</f>
        <v>0</v>
      </c>
      <c r="AA196" s="5">
        <f>Table1[[#This Row],[running ttl ppg]]^2.37/(Table1[[#This Row],[running ttl ppg]]^2.37+Table1[[#This Row],[running ttl ppga]]^2.37)</f>
        <v>0.45921255941274186</v>
      </c>
      <c r="AB196" s="5">
        <f>Table1[[#This Row],[pyth ratio]]+Table1[[#This Row],[win/loss ratio]]</f>
        <v>0.79254589274607512</v>
      </c>
    </row>
    <row r="197" spans="1:28" x14ac:dyDescent="0.25">
      <c r="A197" s="1">
        <v>2755</v>
      </c>
      <c r="B197" s="7">
        <f t="shared" si="8"/>
        <v>4</v>
      </c>
      <c r="C197" s="5">
        <v>2016</v>
      </c>
      <c r="D197" s="5">
        <v>4</v>
      </c>
      <c r="E197" t="s">
        <v>53</v>
      </c>
      <c r="F197" t="s">
        <v>42</v>
      </c>
      <c r="G197" s="5">
        <v>0</v>
      </c>
      <c r="H197">
        <v>21</v>
      </c>
      <c r="I197">
        <v>48</v>
      </c>
      <c r="J197">
        <v>-27</v>
      </c>
      <c r="K197">
        <f>IF(Table1[[#This Row],[net]]&gt;0,1,0)</f>
        <v>0</v>
      </c>
      <c r="L197">
        <v>4</v>
      </c>
      <c r="M197">
        <f>IF(Table1[[#This Row],[team]]=E196,SUM(Table1[[#This Row],[win/loss]],M196),Table1[[#This Row],[win/loss]])</f>
        <v>1</v>
      </c>
      <c r="N197">
        <f>IF(Table1[[#This Row],[team]]=E196,SUM(Table1[[#This Row],[win/loss]],M196),Table1[[#This Row],[win/loss]])/B197</f>
        <v>0.25</v>
      </c>
      <c r="O197">
        <f t="shared" si="9"/>
        <v>-23</v>
      </c>
      <c r="P197">
        <f>IF(Table1[[#This Row],[difference]]&gt;0,SQRT(Table1[[#This Row],[difference]]),-SQRT(ABS(Table1[[#This Row],[difference]])))</f>
        <v>-4.7958315233127191</v>
      </c>
      <c r="Q197">
        <f>IF(Table1[[#This Row],[line]]&gt;0,SQRT(Table1[[#This Row],[line]]),-SQRT(ABS(Table1[[#This Row],[line]])))</f>
        <v>2</v>
      </c>
      <c r="R197">
        <f>Table1[[#This Row],[difference]]-Table1[[#This Row],[sqrt(line)]]</f>
        <v>-25</v>
      </c>
      <c r="S197">
        <f>IF(Table1[[#This Row],[difference]]&gt;0,1,-1)</f>
        <v>-1</v>
      </c>
      <c r="T197">
        <f>IF(Table1[[#This Row],[team]]=E196,SUM(H197,T196),Table1[[#This Row],[ppg]])</f>
        <v>77</v>
      </c>
      <c r="U197">
        <f>IF(Table1[[#This Row],[team]]=E196,SUM(I197,U196),Table1[[#This Row],[ppga]])</f>
        <v>108</v>
      </c>
      <c r="V197">
        <f>IF(Table1[[#This Row],[team]]=E196,SUM(Table1[[#This Row],[difference]],V196),Table1[[#This Row],[difference]])</f>
        <v>-29</v>
      </c>
      <c r="W197">
        <f>IF(Table1[[#This Row],[team]]=E196,SUM(Table1[[#This Row],[sqrt(dif)]],W196),Table1[[#This Row],[sqrt(dif)]])</f>
        <v>-7.245321266095897</v>
      </c>
      <c r="X197">
        <f>IF(Table1[[#This Row],[team]]=E196,SUM(Table1[[#This Row],[f1]],X196),Table1[[#This Row],[f1]])</f>
        <v>-31.2825610647857</v>
      </c>
      <c r="Y197">
        <f>IF(Table1[[#This Row],[ATS]]=S196,SUM(Table1[[#This Row],[ATS]],Y196),Table1[[#This Row],[ATS]])</f>
        <v>-1</v>
      </c>
      <c r="Z197">
        <f>IF(Table1[[#This Row],[ATS]]&gt;0,Table1[[#This Row],[ATS streak (not real)]]-1,Table1[[#This Row],[ATS streak (not real)]]+1)</f>
        <v>0</v>
      </c>
      <c r="AA197" s="5">
        <f>Table1[[#This Row],[running ttl ppg]]^2.37/(Table1[[#This Row],[running ttl ppg]]^2.37+Table1[[#This Row],[running ttl ppga]]^2.37)</f>
        <v>0.3096337388794187</v>
      </c>
      <c r="AB197" s="5">
        <f>Table1[[#This Row],[pyth ratio]]+Table1[[#This Row],[win/loss ratio]]</f>
        <v>0.5596337388794187</v>
      </c>
    </row>
    <row r="198" spans="1:28" x14ac:dyDescent="0.25">
      <c r="A198" s="1">
        <v>2756</v>
      </c>
      <c r="B198" s="7">
        <f t="shared" si="8"/>
        <v>5</v>
      </c>
      <c r="C198" s="5">
        <v>2016</v>
      </c>
      <c r="D198" s="5">
        <v>5</v>
      </c>
      <c r="E198" t="s">
        <v>53</v>
      </c>
      <c r="F198" t="s">
        <v>54</v>
      </c>
      <c r="G198" s="5">
        <v>1</v>
      </c>
      <c r="H198">
        <v>20</v>
      </c>
      <c r="I198">
        <v>27</v>
      </c>
      <c r="J198">
        <v>-7</v>
      </c>
      <c r="K198">
        <f>IF(Table1[[#This Row],[net]]&gt;0,1,0)</f>
        <v>0</v>
      </c>
      <c r="L198">
        <v>-4.5</v>
      </c>
      <c r="M198">
        <f>IF(Table1[[#This Row],[team]]=E197,SUM(Table1[[#This Row],[win/loss]],M197),Table1[[#This Row],[win/loss]])</f>
        <v>1</v>
      </c>
      <c r="N198">
        <f>IF(Table1[[#This Row],[team]]=E197,SUM(Table1[[#This Row],[win/loss]],M197),Table1[[#This Row],[win/loss]])/B198</f>
        <v>0.2</v>
      </c>
      <c r="O198">
        <f t="shared" si="9"/>
        <v>-11.5</v>
      </c>
      <c r="P198">
        <f>IF(Table1[[#This Row],[difference]]&gt;0,SQRT(Table1[[#This Row],[difference]]),-SQRT(ABS(Table1[[#This Row],[difference]])))</f>
        <v>-3.3911649915626341</v>
      </c>
      <c r="Q198">
        <f>IF(Table1[[#This Row],[line]]&gt;0,SQRT(Table1[[#This Row],[line]]),-SQRT(ABS(Table1[[#This Row],[line]])))</f>
        <v>-2.1213203435596424</v>
      </c>
      <c r="R198">
        <f>Table1[[#This Row],[difference]]-Table1[[#This Row],[sqrt(line)]]</f>
        <v>-9.3786796564403581</v>
      </c>
      <c r="S198">
        <f>IF(Table1[[#This Row],[difference]]&gt;0,1,-1)</f>
        <v>-1</v>
      </c>
      <c r="T198">
        <f>IF(Table1[[#This Row],[team]]=E197,SUM(H198,T197),Table1[[#This Row],[ppg]])</f>
        <v>97</v>
      </c>
      <c r="U198">
        <f>IF(Table1[[#This Row],[team]]=E197,SUM(I198,U197),Table1[[#This Row],[ppga]])</f>
        <v>135</v>
      </c>
      <c r="V198">
        <f>IF(Table1[[#This Row],[team]]=E197,SUM(Table1[[#This Row],[difference]],V197),Table1[[#This Row],[difference]])</f>
        <v>-40.5</v>
      </c>
      <c r="W198">
        <f>IF(Table1[[#This Row],[team]]=E197,SUM(Table1[[#This Row],[sqrt(dif)]],W197),Table1[[#This Row],[sqrt(dif)]])</f>
        <v>-10.636486257658531</v>
      </c>
      <c r="X198">
        <f>IF(Table1[[#This Row],[team]]=E197,SUM(Table1[[#This Row],[f1]],X197),Table1[[#This Row],[f1]])</f>
        <v>-40.661240721226058</v>
      </c>
      <c r="Y198">
        <f>IF(Table1[[#This Row],[ATS]]=S197,SUM(Table1[[#This Row],[ATS]],Y197),Table1[[#This Row],[ATS]])</f>
        <v>-2</v>
      </c>
      <c r="Z198">
        <f>IF(Table1[[#This Row],[ATS]]&gt;0,Table1[[#This Row],[ATS streak (not real)]]-1,Table1[[#This Row],[ATS streak (not real)]]+1)</f>
        <v>-1</v>
      </c>
      <c r="AA198" s="5">
        <f>Table1[[#This Row],[running ttl ppg]]^2.37/(Table1[[#This Row],[running ttl ppg]]^2.37+Table1[[#This Row],[running ttl ppga]]^2.37)</f>
        <v>0.31357977797216791</v>
      </c>
      <c r="AB198" s="5">
        <f>Table1[[#This Row],[pyth ratio]]+Table1[[#This Row],[win/loss ratio]]</f>
        <v>0.51357977797216792</v>
      </c>
    </row>
    <row r="199" spans="1:28" x14ac:dyDescent="0.25">
      <c r="A199" s="1">
        <v>2757</v>
      </c>
      <c r="B199" s="7">
        <f t="shared" si="8"/>
        <v>6</v>
      </c>
      <c r="C199" s="5">
        <v>2016</v>
      </c>
      <c r="D199" s="5">
        <v>6</v>
      </c>
      <c r="E199" t="s">
        <v>53</v>
      </c>
      <c r="F199" t="s">
        <v>55</v>
      </c>
      <c r="G199" s="5">
        <v>0</v>
      </c>
      <c r="H199">
        <v>31</v>
      </c>
      <c r="I199">
        <v>20</v>
      </c>
      <c r="J199">
        <v>11</v>
      </c>
      <c r="K199">
        <f>IF(Table1[[#This Row],[net]]&gt;0,1,0)</f>
        <v>1</v>
      </c>
      <c r="L199">
        <v>2.5</v>
      </c>
      <c r="M199">
        <f>IF(Table1[[#This Row],[team]]=E198,SUM(Table1[[#This Row],[win/loss]],M198),Table1[[#This Row],[win/loss]])</f>
        <v>2</v>
      </c>
      <c r="N199">
        <f>IF(Table1[[#This Row],[team]]=E198,SUM(Table1[[#This Row],[win/loss]],M198),Table1[[#This Row],[win/loss]])/B199</f>
        <v>0.33333333333333331</v>
      </c>
      <c r="O199">
        <f t="shared" si="9"/>
        <v>13.5</v>
      </c>
      <c r="P199">
        <f>IF(Table1[[#This Row],[difference]]&gt;0,SQRT(Table1[[#This Row],[difference]]),-SQRT(ABS(Table1[[#This Row],[difference]])))</f>
        <v>3.6742346141747673</v>
      </c>
      <c r="Q199">
        <f>IF(Table1[[#This Row],[line]]&gt;0,SQRT(Table1[[#This Row],[line]]),-SQRT(ABS(Table1[[#This Row],[line]])))</f>
        <v>1.5811388300841898</v>
      </c>
      <c r="R199">
        <f>Table1[[#This Row],[difference]]-Table1[[#This Row],[sqrt(line)]]</f>
        <v>11.918861169915811</v>
      </c>
      <c r="S199">
        <f>IF(Table1[[#This Row],[difference]]&gt;0,1,-1)</f>
        <v>1</v>
      </c>
      <c r="T199">
        <f>IF(Table1[[#This Row],[team]]=E198,SUM(H199,T198),Table1[[#This Row],[ppg]])</f>
        <v>128</v>
      </c>
      <c r="U199">
        <f>IF(Table1[[#This Row],[team]]=E198,SUM(I199,U198),Table1[[#This Row],[ppga]])</f>
        <v>155</v>
      </c>
      <c r="V199">
        <f>IF(Table1[[#This Row],[team]]=E198,SUM(Table1[[#This Row],[difference]],V198),Table1[[#This Row],[difference]])</f>
        <v>-27</v>
      </c>
      <c r="W199">
        <f>IF(Table1[[#This Row],[team]]=E198,SUM(Table1[[#This Row],[sqrt(dif)]],W198),Table1[[#This Row],[sqrt(dif)]])</f>
        <v>-6.9622516434837634</v>
      </c>
      <c r="X199">
        <f>IF(Table1[[#This Row],[team]]=E198,SUM(Table1[[#This Row],[f1]],X198),Table1[[#This Row],[f1]])</f>
        <v>-28.742379551310247</v>
      </c>
      <c r="Y199">
        <f>IF(Table1[[#This Row],[ATS]]=S198,SUM(Table1[[#This Row],[ATS]],Y198),Table1[[#This Row],[ATS]])</f>
        <v>1</v>
      </c>
      <c r="Z199">
        <f>IF(Table1[[#This Row],[ATS]]&gt;0,Table1[[#This Row],[ATS streak (not real)]]-1,Table1[[#This Row],[ATS streak (not real)]]+1)</f>
        <v>0</v>
      </c>
      <c r="AA199" s="5">
        <f>Table1[[#This Row],[running ttl ppg]]^2.37/(Table1[[#This Row],[running ttl ppg]]^2.37+Table1[[#This Row],[running ttl ppga]]^2.37)</f>
        <v>0.38850379722088441</v>
      </c>
      <c r="AB199" s="5">
        <f>Table1[[#This Row],[pyth ratio]]+Table1[[#This Row],[win/loss ratio]]</f>
        <v>0.72183713055421772</v>
      </c>
    </row>
    <row r="200" spans="1:28" x14ac:dyDescent="0.25">
      <c r="A200" s="1">
        <v>2758</v>
      </c>
      <c r="B200" s="7">
        <f t="shared" si="8"/>
        <v>7</v>
      </c>
      <c r="C200" s="5">
        <v>2016</v>
      </c>
      <c r="D200" s="5">
        <v>7</v>
      </c>
      <c r="E200" t="s">
        <v>53</v>
      </c>
      <c r="F200" t="s">
        <v>59</v>
      </c>
      <c r="G200" s="5">
        <v>0</v>
      </c>
      <c r="H200">
        <v>26</v>
      </c>
      <c r="I200">
        <v>44</v>
      </c>
      <c r="J200">
        <v>-18</v>
      </c>
      <c r="K200">
        <f>IF(Table1[[#This Row],[net]]&gt;0,1,0)</f>
        <v>0</v>
      </c>
      <c r="L200">
        <v>4</v>
      </c>
      <c r="M200">
        <f>IF(Table1[[#This Row],[team]]=E199,SUM(Table1[[#This Row],[win/loss]],M199),Table1[[#This Row],[win/loss]])</f>
        <v>2</v>
      </c>
      <c r="N200">
        <f>IF(Table1[[#This Row],[team]]=E199,SUM(Table1[[#This Row],[win/loss]],M199),Table1[[#This Row],[win/loss]])/B200</f>
        <v>0.2857142857142857</v>
      </c>
      <c r="O200">
        <f t="shared" si="9"/>
        <v>-14</v>
      </c>
      <c r="P200">
        <f>IF(Table1[[#This Row],[difference]]&gt;0,SQRT(Table1[[#This Row],[difference]]),-SQRT(ABS(Table1[[#This Row],[difference]])))</f>
        <v>-3.7416573867739413</v>
      </c>
      <c r="Q200">
        <f>IF(Table1[[#This Row],[line]]&gt;0,SQRT(Table1[[#This Row],[line]]),-SQRT(ABS(Table1[[#This Row],[line]])))</f>
        <v>2</v>
      </c>
      <c r="R200">
        <f>Table1[[#This Row],[difference]]-Table1[[#This Row],[sqrt(line)]]</f>
        <v>-16</v>
      </c>
      <c r="S200">
        <f>IF(Table1[[#This Row],[difference]]&gt;0,1,-1)</f>
        <v>-1</v>
      </c>
      <c r="T200">
        <f>IF(Table1[[#This Row],[team]]=E199,SUM(H200,T199),Table1[[#This Row],[ppg]])</f>
        <v>154</v>
      </c>
      <c r="U200">
        <f>IF(Table1[[#This Row],[team]]=E199,SUM(I200,U199),Table1[[#This Row],[ppga]])</f>
        <v>199</v>
      </c>
      <c r="V200">
        <f>IF(Table1[[#This Row],[team]]=E199,SUM(Table1[[#This Row],[difference]],V199),Table1[[#This Row],[difference]])</f>
        <v>-41</v>
      </c>
      <c r="W200">
        <f>IF(Table1[[#This Row],[team]]=E199,SUM(Table1[[#This Row],[sqrt(dif)]],W199),Table1[[#This Row],[sqrt(dif)]])</f>
        <v>-10.703909030257705</v>
      </c>
      <c r="X200">
        <f>IF(Table1[[#This Row],[team]]=E199,SUM(Table1[[#This Row],[f1]],X199),Table1[[#This Row],[f1]])</f>
        <v>-44.74237955131025</v>
      </c>
      <c r="Y200">
        <f>IF(Table1[[#This Row],[ATS]]=S199,SUM(Table1[[#This Row],[ATS]],Y199),Table1[[#This Row],[ATS]])</f>
        <v>-1</v>
      </c>
      <c r="Z200">
        <f>IF(Table1[[#This Row],[ATS]]&gt;0,Table1[[#This Row],[ATS streak (not real)]]-1,Table1[[#This Row],[ATS streak (not real)]]+1)</f>
        <v>0</v>
      </c>
      <c r="AA200" s="5">
        <f>Table1[[#This Row],[running ttl ppg]]^2.37/(Table1[[#This Row],[running ttl ppg]]^2.37+Table1[[#This Row],[running ttl ppga]]^2.37)</f>
        <v>0.35261719022761651</v>
      </c>
      <c r="AB200" s="5">
        <f>Table1[[#This Row],[pyth ratio]]+Table1[[#This Row],[win/loss ratio]]</f>
        <v>0.6383314759419022</v>
      </c>
    </row>
    <row r="201" spans="1:28" x14ac:dyDescent="0.25">
      <c r="A201" s="1">
        <v>2759</v>
      </c>
      <c r="B201" s="7">
        <f t="shared" si="8"/>
        <v>8</v>
      </c>
      <c r="C201" s="5">
        <v>2016</v>
      </c>
      <c r="D201" s="5">
        <v>8</v>
      </c>
      <c r="E201" t="s">
        <v>53</v>
      </c>
      <c r="F201" t="s">
        <v>71</v>
      </c>
      <c r="G201" s="5">
        <v>1</v>
      </c>
      <c r="H201">
        <v>20</v>
      </c>
      <c r="I201">
        <v>6</v>
      </c>
      <c r="J201">
        <v>14</v>
      </c>
      <c r="K201">
        <f>IF(Table1[[#This Row],[net]]&gt;0,1,0)</f>
        <v>1</v>
      </c>
      <c r="L201">
        <v>-3.5</v>
      </c>
      <c r="M201">
        <f>IF(Table1[[#This Row],[team]]=E200,SUM(Table1[[#This Row],[win/loss]],M200),Table1[[#This Row],[win/loss]])</f>
        <v>3</v>
      </c>
      <c r="N201">
        <f>IF(Table1[[#This Row],[team]]=E200,SUM(Table1[[#This Row],[win/loss]],M200),Table1[[#This Row],[win/loss]])/B201</f>
        <v>0.375</v>
      </c>
      <c r="O201">
        <f t="shared" si="9"/>
        <v>10.5</v>
      </c>
      <c r="P201">
        <f>IF(Table1[[#This Row],[difference]]&gt;0,SQRT(Table1[[#This Row],[difference]]),-SQRT(ABS(Table1[[#This Row],[difference]])))</f>
        <v>3.2403703492039302</v>
      </c>
      <c r="Q201">
        <f>IF(Table1[[#This Row],[line]]&gt;0,SQRT(Table1[[#This Row],[line]]),-SQRT(ABS(Table1[[#This Row],[line]])))</f>
        <v>-1.8708286933869707</v>
      </c>
      <c r="R201">
        <f>Table1[[#This Row],[difference]]-Table1[[#This Row],[sqrt(line)]]</f>
        <v>12.37082869338697</v>
      </c>
      <c r="S201">
        <f>IF(Table1[[#This Row],[difference]]&gt;0,1,-1)</f>
        <v>1</v>
      </c>
      <c r="T201">
        <f>IF(Table1[[#This Row],[team]]=E200,SUM(H201,T200),Table1[[#This Row],[ppg]])</f>
        <v>174</v>
      </c>
      <c r="U201">
        <f>IF(Table1[[#This Row],[team]]=E200,SUM(I201,U200),Table1[[#This Row],[ppga]])</f>
        <v>205</v>
      </c>
      <c r="V201">
        <f>IF(Table1[[#This Row],[team]]=E200,SUM(Table1[[#This Row],[difference]],V200),Table1[[#This Row],[difference]])</f>
        <v>-30.5</v>
      </c>
      <c r="W201">
        <f>IF(Table1[[#This Row],[team]]=E200,SUM(Table1[[#This Row],[sqrt(dif)]],W200),Table1[[#This Row],[sqrt(dif)]])</f>
        <v>-7.4635386810537749</v>
      </c>
      <c r="X201">
        <f>IF(Table1[[#This Row],[team]]=E200,SUM(Table1[[#This Row],[f1]],X200),Table1[[#This Row],[f1]])</f>
        <v>-32.371550857923282</v>
      </c>
      <c r="Y201">
        <f>IF(Table1[[#This Row],[ATS]]=S200,SUM(Table1[[#This Row],[ATS]],Y200),Table1[[#This Row],[ATS]])</f>
        <v>1</v>
      </c>
      <c r="Z201">
        <f>IF(Table1[[#This Row],[ATS]]&gt;0,Table1[[#This Row],[ATS streak (not real)]]-1,Table1[[#This Row],[ATS streak (not real)]]+1)</f>
        <v>0</v>
      </c>
      <c r="AA201" s="5">
        <f>Table1[[#This Row],[running ttl ppg]]^2.37/(Table1[[#This Row],[running ttl ppg]]^2.37+Table1[[#This Row],[running ttl ppga]]^2.37)</f>
        <v>0.40406096743289832</v>
      </c>
      <c r="AB201" s="5">
        <f>Table1[[#This Row],[pyth ratio]]+Table1[[#This Row],[win/loss ratio]]</f>
        <v>0.77906096743289832</v>
      </c>
    </row>
    <row r="202" spans="1:28" x14ac:dyDescent="0.25">
      <c r="A202" s="1">
        <v>2760</v>
      </c>
      <c r="B202" s="7">
        <f t="shared" si="8"/>
        <v>9</v>
      </c>
      <c r="C202" s="5">
        <v>2016</v>
      </c>
      <c r="D202" s="5">
        <v>10</v>
      </c>
      <c r="E202" t="s">
        <v>53</v>
      </c>
      <c r="F202" t="s">
        <v>47</v>
      </c>
      <c r="G202" s="5">
        <v>0</v>
      </c>
      <c r="H202">
        <v>10</v>
      </c>
      <c r="I202">
        <v>6</v>
      </c>
      <c r="J202">
        <v>4</v>
      </c>
      <c r="K202">
        <f>IF(Table1[[#This Row],[net]]&gt;0,1,0)</f>
        <v>1</v>
      </c>
      <c r="L202">
        <v>10</v>
      </c>
      <c r="M202">
        <f>IF(Table1[[#This Row],[team]]=E201,SUM(Table1[[#This Row],[win/loss]],M201),Table1[[#This Row],[win/loss]])</f>
        <v>4</v>
      </c>
      <c r="N202">
        <f>IF(Table1[[#This Row],[team]]=E201,SUM(Table1[[#This Row],[win/loss]],M201),Table1[[#This Row],[win/loss]])/B202</f>
        <v>0.44444444444444442</v>
      </c>
      <c r="O202">
        <f t="shared" si="9"/>
        <v>14</v>
      </c>
      <c r="P202">
        <f>IF(Table1[[#This Row],[difference]]&gt;0,SQRT(Table1[[#This Row],[difference]]),-SQRT(ABS(Table1[[#This Row],[difference]])))</f>
        <v>3.7416573867739413</v>
      </c>
      <c r="Q202">
        <f>IF(Table1[[#This Row],[line]]&gt;0,SQRT(Table1[[#This Row],[line]]),-SQRT(ABS(Table1[[#This Row],[line]])))</f>
        <v>3.1622776601683795</v>
      </c>
      <c r="R202">
        <f>Table1[[#This Row],[difference]]-Table1[[#This Row],[sqrt(line)]]</f>
        <v>10.83772233983162</v>
      </c>
      <c r="S202">
        <f>IF(Table1[[#This Row],[difference]]&gt;0,1,-1)</f>
        <v>1</v>
      </c>
      <c r="T202">
        <f>IF(Table1[[#This Row],[team]]=E201,SUM(H202,T201),Table1[[#This Row],[ppg]])</f>
        <v>184</v>
      </c>
      <c r="U202">
        <f>IF(Table1[[#This Row],[team]]=E201,SUM(I202,U201),Table1[[#This Row],[ppga]])</f>
        <v>211</v>
      </c>
      <c r="V202">
        <f>IF(Table1[[#This Row],[team]]=E201,SUM(Table1[[#This Row],[difference]],V201),Table1[[#This Row],[difference]])</f>
        <v>-16.5</v>
      </c>
      <c r="W202">
        <f>IF(Table1[[#This Row],[team]]=E201,SUM(Table1[[#This Row],[sqrt(dif)]],W201),Table1[[#This Row],[sqrt(dif)]])</f>
        <v>-3.7218812942798336</v>
      </c>
      <c r="X202">
        <f>IF(Table1[[#This Row],[team]]=E201,SUM(Table1[[#This Row],[f1]],X201),Table1[[#This Row],[f1]])</f>
        <v>-21.53382851809166</v>
      </c>
      <c r="Y202">
        <f>IF(Table1[[#This Row],[ATS]]=S201,SUM(Table1[[#This Row],[ATS]],Y201),Table1[[#This Row],[ATS]])</f>
        <v>2</v>
      </c>
      <c r="Z202">
        <f>IF(Table1[[#This Row],[ATS]]&gt;0,Table1[[#This Row],[ATS streak (not real)]]-1,Table1[[#This Row],[ATS streak (not real)]]+1)</f>
        <v>1</v>
      </c>
      <c r="AA202" s="5">
        <f>Table1[[#This Row],[running ttl ppg]]^2.37/(Table1[[#This Row],[running ttl ppg]]^2.37+Table1[[#This Row],[running ttl ppga]]^2.37)</f>
        <v>0.41957798785232142</v>
      </c>
      <c r="AB202" s="5">
        <f>Table1[[#This Row],[pyth ratio]]+Table1[[#This Row],[win/loss ratio]]</f>
        <v>0.86402243229676579</v>
      </c>
    </row>
    <row r="203" spans="1:28" x14ac:dyDescent="0.25">
      <c r="A203" s="1">
        <v>2761</v>
      </c>
      <c r="B203" s="7">
        <f t="shared" si="8"/>
        <v>10</v>
      </c>
      <c r="C203" s="5">
        <v>2016</v>
      </c>
      <c r="D203" s="5">
        <v>11</v>
      </c>
      <c r="E203" t="s">
        <v>53</v>
      </c>
      <c r="F203" t="s">
        <v>62</v>
      </c>
      <c r="G203" s="5">
        <v>1</v>
      </c>
      <c r="H203">
        <v>24</v>
      </c>
      <c r="I203">
        <v>17</v>
      </c>
      <c r="J203">
        <v>7</v>
      </c>
      <c r="K203">
        <f>IF(Table1[[#This Row],[net]]&gt;0,1,0)</f>
        <v>1</v>
      </c>
      <c r="L203">
        <v>4</v>
      </c>
      <c r="M203">
        <f>IF(Table1[[#This Row],[team]]=E202,SUM(Table1[[#This Row],[win/loss]],M202),Table1[[#This Row],[win/loss]])</f>
        <v>5</v>
      </c>
      <c r="N203">
        <f>IF(Table1[[#This Row],[team]]=E202,SUM(Table1[[#This Row],[win/loss]],M202),Table1[[#This Row],[win/loss]])/B203</f>
        <v>0.5</v>
      </c>
      <c r="O203">
        <f t="shared" si="9"/>
        <v>11</v>
      </c>
      <c r="P203">
        <f>IF(Table1[[#This Row],[difference]]&gt;0,SQRT(Table1[[#This Row],[difference]]),-SQRT(ABS(Table1[[#This Row],[difference]])))</f>
        <v>3.3166247903553998</v>
      </c>
      <c r="Q203">
        <f>IF(Table1[[#This Row],[line]]&gt;0,SQRT(Table1[[#This Row],[line]]),-SQRT(ABS(Table1[[#This Row],[line]])))</f>
        <v>2</v>
      </c>
      <c r="R203">
        <f>Table1[[#This Row],[difference]]-Table1[[#This Row],[sqrt(line)]]</f>
        <v>9</v>
      </c>
      <c r="S203">
        <f>IF(Table1[[#This Row],[difference]]&gt;0,1,-1)</f>
        <v>1</v>
      </c>
      <c r="T203">
        <f>IF(Table1[[#This Row],[team]]=E202,SUM(H203,T202),Table1[[#This Row],[ppg]])</f>
        <v>208</v>
      </c>
      <c r="U203">
        <f>IF(Table1[[#This Row],[team]]=E202,SUM(I203,U202),Table1[[#This Row],[ppga]])</f>
        <v>228</v>
      </c>
      <c r="V203">
        <f>IF(Table1[[#This Row],[team]]=E202,SUM(Table1[[#This Row],[difference]],V202),Table1[[#This Row],[difference]])</f>
        <v>-5.5</v>
      </c>
      <c r="W203">
        <f>IF(Table1[[#This Row],[team]]=E202,SUM(Table1[[#This Row],[sqrt(dif)]],W202),Table1[[#This Row],[sqrt(dif)]])</f>
        <v>-0.4052565039244338</v>
      </c>
      <c r="X203">
        <f>IF(Table1[[#This Row],[team]]=E202,SUM(Table1[[#This Row],[f1]],X202),Table1[[#This Row],[f1]])</f>
        <v>-12.53382851809166</v>
      </c>
      <c r="Y203">
        <f>IF(Table1[[#This Row],[ATS]]=S202,SUM(Table1[[#This Row],[ATS]],Y202),Table1[[#This Row],[ATS]])</f>
        <v>3</v>
      </c>
      <c r="Z203">
        <f>IF(Table1[[#This Row],[ATS]]&gt;0,Table1[[#This Row],[ATS streak (not real)]]-1,Table1[[#This Row],[ATS streak (not real)]]+1)</f>
        <v>2</v>
      </c>
      <c r="AA203" s="5">
        <f>Table1[[#This Row],[running ttl ppg]]^2.37/(Table1[[#This Row],[running ttl ppg]]^2.37+Table1[[#This Row],[running ttl ppga]]^2.37)</f>
        <v>0.44581762049316487</v>
      </c>
      <c r="AB203" s="5">
        <f>Table1[[#This Row],[pyth ratio]]+Table1[[#This Row],[win/loss ratio]]</f>
        <v>0.94581762049316487</v>
      </c>
    </row>
    <row r="204" spans="1:28" x14ac:dyDescent="0.25">
      <c r="A204" s="1">
        <v>2762</v>
      </c>
      <c r="B204" s="7">
        <f t="shared" si="8"/>
        <v>11</v>
      </c>
      <c r="C204" s="5">
        <v>2016</v>
      </c>
      <c r="D204" s="5">
        <v>12</v>
      </c>
      <c r="E204" t="s">
        <v>53</v>
      </c>
      <c r="F204" t="s">
        <v>64</v>
      </c>
      <c r="G204" s="5">
        <v>1</v>
      </c>
      <c r="H204">
        <v>24</v>
      </c>
      <c r="I204">
        <v>6</v>
      </c>
      <c r="J204">
        <v>18</v>
      </c>
      <c r="K204">
        <f>IF(Table1[[#This Row],[net]]&gt;0,1,0)</f>
        <v>1</v>
      </c>
      <c r="L204">
        <v>-3.5</v>
      </c>
      <c r="M204">
        <f>IF(Table1[[#This Row],[team]]=E203,SUM(Table1[[#This Row],[win/loss]],M203),Table1[[#This Row],[win/loss]])</f>
        <v>6</v>
      </c>
      <c r="N204">
        <f>IF(Table1[[#This Row],[team]]=E203,SUM(Table1[[#This Row],[win/loss]],M203),Table1[[#This Row],[win/loss]])/B204</f>
        <v>0.54545454545454541</v>
      </c>
      <c r="O204">
        <f t="shared" si="9"/>
        <v>14.5</v>
      </c>
      <c r="P204">
        <f>IF(Table1[[#This Row],[difference]]&gt;0,SQRT(Table1[[#This Row],[difference]]),-SQRT(ABS(Table1[[#This Row],[difference]])))</f>
        <v>3.8078865529319543</v>
      </c>
      <c r="Q204">
        <f>IF(Table1[[#This Row],[line]]&gt;0,SQRT(Table1[[#This Row],[line]]),-SQRT(ABS(Table1[[#This Row],[line]])))</f>
        <v>-1.8708286933869707</v>
      </c>
      <c r="R204">
        <f>Table1[[#This Row],[difference]]-Table1[[#This Row],[sqrt(line)]]</f>
        <v>16.370828693386972</v>
      </c>
      <c r="S204">
        <f>IF(Table1[[#This Row],[difference]]&gt;0,1,-1)</f>
        <v>1</v>
      </c>
      <c r="T204">
        <f>IF(Table1[[#This Row],[team]]=E203,SUM(H204,T203),Table1[[#This Row],[ppg]])</f>
        <v>232</v>
      </c>
      <c r="U204">
        <f>IF(Table1[[#This Row],[team]]=E203,SUM(I204,U203),Table1[[#This Row],[ppga]])</f>
        <v>234</v>
      </c>
      <c r="V204">
        <f>IF(Table1[[#This Row],[team]]=E203,SUM(Table1[[#This Row],[difference]],V203),Table1[[#This Row],[difference]])</f>
        <v>9</v>
      </c>
      <c r="W204">
        <f>IF(Table1[[#This Row],[team]]=E203,SUM(Table1[[#This Row],[sqrt(dif)]],W203),Table1[[#This Row],[sqrt(dif)]])</f>
        <v>3.4026300490075205</v>
      </c>
      <c r="X204">
        <f>IF(Table1[[#This Row],[team]]=E203,SUM(Table1[[#This Row],[f1]],X203),Table1[[#This Row],[f1]])</f>
        <v>3.8370001752953122</v>
      </c>
      <c r="Y204">
        <f>IF(Table1[[#This Row],[ATS]]=S203,SUM(Table1[[#This Row],[ATS]],Y203),Table1[[#This Row],[ATS]])</f>
        <v>4</v>
      </c>
      <c r="Z204">
        <f>IF(Table1[[#This Row],[ATS]]&gt;0,Table1[[#This Row],[ATS streak (not real)]]-1,Table1[[#This Row],[ATS streak (not real)]]+1)</f>
        <v>3</v>
      </c>
      <c r="AA204" s="5">
        <f>Table1[[#This Row],[running ttl ppg]]^2.37/(Table1[[#This Row],[running ttl ppg]]^2.37+Table1[[#This Row],[running ttl ppga]]^2.37)</f>
        <v>0.49491430725738306</v>
      </c>
      <c r="AB204" s="5">
        <f>Table1[[#This Row],[pyth ratio]]+Table1[[#This Row],[win/loss ratio]]</f>
        <v>1.0403688527119286</v>
      </c>
    </row>
    <row r="205" spans="1:28" x14ac:dyDescent="0.25">
      <c r="A205" s="1">
        <v>2763</v>
      </c>
      <c r="B205" s="7">
        <f t="shared" si="8"/>
        <v>12</v>
      </c>
      <c r="C205" s="5">
        <v>2016</v>
      </c>
      <c r="D205" s="5">
        <v>13</v>
      </c>
      <c r="E205" t="s">
        <v>53</v>
      </c>
      <c r="F205" t="s">
        <v>44</v>
      </c>
      <c r="G205" s="5">
        <v>0</v>
      </c>
      <c r="H205">
        <v>21</v>
      </c>
      <c r="I205">
        <v>30</v>
      </c>
      <c r="J205">
        <v>-9</v>
      </c>
      <c r="K205">
        <f>IF(Table1[[#This Row],[net]]&gt;0,1,0)</f>
        <v>0</v>
      </c>
      <c r="L205">
        <v>3</v>
      </c>
      <c r="M205">
        <f>IF(Table1[[#This Row],[team]]=E204,SUM(Table1[[#This Row],[win/loss]],M204),Table1[[#This Row],[win/loss]])</f>
        <v>6</v>
      </c>
      <c r="N205">
        <f>IF(Table1[[#This Row],[team]]=E204,SUM(Table1[[#This Row],[win/loss]],M204),Table1[[#This Row],[win/loss]])/B205</f>
        <v>0.5</v>
      </c>
      <c r="O205">
        <f t="shared" si="9"/>
        <v>-6</v>
      </c>
      <c r="P205">
        <f>IF(Table1[[#This Row],[difference]]&gt;0,SQRT(Table1[[#This Row],[difference]]),-SQRT(ABS(Table1[[#This Row],[difference]])))</f>
        <v>-2.4494897427831779</v>
      </c>
      <c r="Q205">
        <f>IF(Table1[[#This Row],[line]]&gt;0,SQRT(Table1[[#This Row],[line]]),-SQRT(ABS(Table1[[#This Row],[line]])))</f>
        <v>1.7320508075688772</v>
      </c>
      <c r="R205">
        <f>Table1[[#This Row],[difference]]-Table1[[#This Row],[sqrt(line)]]</f>
        <v>-7.7320508075688767</v>
      </c>
      <c r="S205">
        <f>IF(Table1[[#This Row],[difference]]&gt;0,1,-1)</f>
        <v>-1</v>
      </c>
      <c r="T205">
        <f>IF(Table1[[#This Row],[team]]=E204,SUM(H205,T204),Table1[[#This Row],[ppg]])</f>
        <v>253</v>
      </c>
      <c r="U205">
        <f>IF(Table1[[#This Row],[team]]=E204,SUM(I205,U204),Table1[[#This Row],[ppga]])</f>
        <v>264</v>
      </c>
      <c r="V205">
        <f>IF(Table1[[#This Row],[team]]=E204,SUM(Table1[[#This Row],[difference]],V204),Table1[[#This Row],[difference]])</f>
        <v>3</v>
      </c>
      <c r="W205">
        <f>IF(Table1[[#This Row],[team]]=E204,SUM(Table1[[#This Row],[sqrt(dif)]],W204),Table1[[#This Row],[sqrt(dif)]])</f>
        <v>0.95314030622434265</v>
      </c>
      <c r="X205">
        <f>IF(Table1[[#This Row],[team]]=E204,SUM(Table1[[#This Row],[f1]],X204),Table1[[#This Row],[f1]])</f>
        <v>-3.8950506322735645</v>
      </c>
      <c r="Y205">
        <f>IF(Table1[[#This Row],[ATS]]=S204,SUM(Table1[[#This Row],[ATS]],Y204),Table1[[#This Row],[ATS]])</f>
        <v>-1</v>
      </c>
      <c r="Z205">
        <f>IF(Table1[[#This Row],[ATS]]&gt;0,Table1[[#This Row],[ATS streak (not real)]]-1,Table1[[#This Row],[ATS streak (not real)]]+1)</f>
        <v>0</v>
      </c>
      <c r="AA205" s="5">
        <f>Table1[[#This Row],[running ttl ppg]]^2.37/(Table1[[#This Row],[running ttl ppg]]^2.37+Table1[[#This Row],[running ttl ppga]]^2.37)</f>
        <v>0.47480478619380684</v>
      </c>
      <c r="AB205" s="5">
        <f>Table1[[#This Row],[pyth ratio]]+Table1[[#This Row],[win/loss ratio]]</f>
        <v>0.97480478619380684</v>
      </c>
    </row>
    <row r="206" spans="1:28" x14ac:dyDescent="0.25">
      <c r="A206" s="1">
        <v>2764</v>
      </c>
      <c r="B206" s="7">
        <f t="shared" si="8"/>
        <v>13</v>
      </c>
      <c r="C206" s="5">
        <v>2016</v>
      </c>
      <c r="D206" s="5">
        <v>14</v>
      </c>
      <c r="E206" t="s">
        <v>53</v>
      </c>
      <c r="F206" t="s">
        <v>63</v>
      </c>
      <c r="G206" s="5">
        <v>1</v>
      </c>
      <c r="H206">
        <v>6</v>
      </c>
      <c r="I206">
        <v>27</v>
      </c>
      <c r="J206">
        <v>-21</v>
      </c>
      <c r="K206">
        <f>IF(Table1[[#This Row],[net]]&gt;0,1,0)</f>
        <v>0</v>
      </c>
      <c r="L206">
        <v>5</v>
      </c>
      <c r="M206">
        <f>IF(Table1[[#This Row],[team]]=E205,SUM(Table1[[#This Row],[win/loss]],M205),Table1[[#This Row],[win/loss]])</f>
        <v>6</v>
      </c>
      <c r="N206">
        <f>IF(Table1[[#This Row],[team]]=E205,SUM(Table1[[#This Row],[win/loss]],M205),Table1[[#This Row],[win/loss]])/B206</f>
        <v>0.46153846153846156</v>
      </c>
      <c r="O206">
        <f t="shared" si="9"/>
        <v>-16</v>
      </c>
      <c r="P206">
        <f>IF(Table1[[#This Row],[difference]]&gt;0,SQRT(Table1[[#This Row],[difference]]),-SQRT(ABS(Table1[[#This Row],[difference]])))</f>
        <v>-4</v>
      </c>
      <c r="Q206">
        <f>IF(Table1[[#This Row],[line]]&gt;0,SQRT(Table1[[#This Row],[line]]),-SQRT(ABS(Table1[[#This Row],[line]])))</f>
        <v>2.2360679774997898</v>
      </c>
      <c r="R206">
        <f>Table1[[#This Row],[difference]]-Table1[[#This Row],[sqrt(line)]]</f>
        <v>-18.23606797749979</v>
      </c>
      <c r="S206">
        <f>IF(Table1[[#This Row],[difference]]&gt;0,1,-1)</f>
        <v>-1</v>
      </c>
      <c r="T206">
        <f>IF(Table1[[#This Row],[team]]=E205,SUM(H206,T205),Table1[[#This Row],[ppg]])</f>
        <v>259</v>
      </c>
      <c r="U206">
        <f>IF(Table1[[#This Row],[team]]=E205,SUM(I206,U205),Table1[[#This Row],[ppga]])</f>
        <v>291</v>
      </c>
      <c r="V206">
        <f>IF(Table1[[#This Row],[team]]=E205,SUM(Table1[[#This Row],[difference]],V205),Table1[[#This Row],[difference]])</f>
        <v>-13</v>
      </c>
      <c r="W206">
        <f>IF(Table1[[#This Row],[team]]=E205,SUM(Table1[[#This Row],[sqrt(dif)]],W205),Table1[[#This Row],[sqrt(dif)]])</f>
        <v>-3.0468596937756574</v>
      </c>
      <c r="X206">
        <f>IF(Table1[[#This Row],[team]]=E205,SUM(Table1[[#This Row],[f1]],X205),Table1[[#This Row],[f1]])</f>
        <v>-22.131118609773353</v>
      </c>
      <c r="Y206">
        <f>IF(Table1[[#This Row],[ATS]]=S205,SUM(Table1[[#This Row],[ATS]],Y205),Table1[[#This Row],[ATS]])</f>
        <v>-2</v>
      </c>
      <c r="Z206">
        <f>IF(Table1[[#This Row],[ATS]]&gt;0,Table1[[#This Row],[ATS streak (not real)]]-1,Table1[[#This Row],[ATS streak (not real)]]+1)</f>
        <v>-1</v>
      </c>
      <c r="AA206" s="5">
        <f>Table1[[#This Row],[running ttl ppg]]^2.37/(Table1[[#This Row],[running ttl ppg]]^2.37+Table1[[#This Row],[running ttl ppga]]^2.37)</f>
        <v>0.43141173203378291</v>
      </c>
      <c r="AB206" s="5">
        <f>Table1[[#This Row],[pyth ratio]]+Table1[[#This Row],[win/loss ratio]]</f>
        <v>0.89295019357224448</v>
      </c>
    </row>
    <row r="207" spans="1:28" x14ac:dyDescent="0.25">
      <c r="A207" s="1">
        <v>2765</v>
      </c>
      <c r="B207" s="7">
        <f t="shared" si="8"/>
        <v>14</v>
      </c>
      <c r="C207" s="5">
        <v>2016</v>
      </c>
      <c r="D207" s="5">
        <v>15</v>
      </c>
      <c r="E207" t="s">
        <v>53</v>
      </c>
      <c r="F207" t="s">
        <v>54</v>
      </c>
      <c r="G207" s="5">
        <v>0</v>
      </c>
      <c r="H207">
        <v>16</v>
      </c>
      <c r="I207">
        <v>10</v>
      </c>
      <c r="J207">
        <v>6</v>
      </c>
      <c r="K207">
        <f>IF(Table1[[#This Row],[net]]&gt;0,1,0)</f>
        <v>1</v>
      </c>
      <c r="L207">
        <v>2</v>
      </c>
      <c r="M207">
        <f>IF(Table1[[#This Row],[team]]=E206,SUM(Table1[[#This Row],[win/loss]],M206),Table1[[#This Row],[win/loss]])</f>
        <v>7</v>
      </c>
      <c r="N207">
        <f>IF(Table1[[#This Row],[team]]=E206,SUM(Table1[[#This Row],[win/loss]],M206),Table1[[#This Row],[win/loss]])/B207</f>
        <v>0.5</v>
      </c>
      <c r="O207">
        <f t="shared" si="9"/>
        <v>8</v>
      </c>
      <c r="P207">
        <f>IF(Table1[[#This Row],[difference]]&gt;0,SQRT(Table1[[#This Row],[difference]]),-SQRT(ABS(Table1[[#This Row],[difference]])))</f>
        <v>2.8284271247461903</v>
      </c>
      <c r="Q207">
        <f>IF(Table1[[#This Row],[line]]&gt;0,SQRT(Table1[[#This Row],[line]]),-SQRT(ABS(Table1[[#This Row],[line]])))</f>
        <v>1.4142135623730951</v>
      </c>
      <c r="R207">
        <f>Table1[[#This Row],[difference]]-Table1[[#This Row],[sqrt(line)]]</f>
        <v>6.5857864376269051</v>
      </c>
      <c r="S207">
        <f>IF(Table1[[#This Row],[difference]]&gt;0,1,-1)</f>
        <v>1</v>
      </c>
      <c r="T207">
        <f>IF(Table1[[#This Row],[team]]=E206,SUM(H207,T206),Table1[[#This Row],[ppg]])</f>
        <v>275</v>
      </c>
      <c r="U207">
        <f>IF(Table1[[#This Row],[team]]=E206,SUM(I207,U206),Table1[[#This Row],[ppga]])</f>
        <v>301</v>
      </c>
      <c r="V207">
        <f>IF(Table1[[#This Row],[team]]=E206,SUM(Table1[[#This Row],[difference]],V206),Table1[[#This Row],[difference]])</f>
        <v>-5</v>
      </c>
      <c r="W207">
        <f>IF(Table1[[#This Row],[team]]=E206,SUM(Table1[[#This Row],[sqrt(dif)]],W206),Table1[[#This Row],[sqrt(dif)]])</f>
        <v>-0.21843256902946706</v>
      </c>
      <c r="X207">
        <f>IF(Table1[[#This Row],[team]]=E206,SUM(Table1[[#This Row],[f1]],X206),Table1[[#This Row],[f1]])</f>
        <v>-15.545332172146448</v>
      </c>
      <c r="Y207">
        <f>IF(Table1[[#This Row],[ATS]]=S206,SUM(Table1[[#This Row],[ATS]],Y206),Table1[[#This Row],[ATS]])</f>
        <v>1</v>
      </c>
      <c r="Z207">
        <f>IF(Table1[[#This Row],[ATS]]&gt;0,Table1[[#This Row],[ATS streak (not real)]]-1,Table1[[#This Row],[ATS streak (not real)]]+1)</f>
        <v>0</v>
      </c>
      <c r="AA207" s="5">
        <f>Table1[[#This Row],[running ttl ppg]]^2.37/(Table1[[#This Row],[running ttl ppg]]^2.37+Table1[[#This Row],[running ttl ppga]]^2.37)</f>
        <v>0.44667758167996413</v>
      </c>
      <c r="AB207" s="5">
        <f>Table1[[#This Row],[pyth ratio]]+Table1[[#This Row],[win/loss ratio]]</f>
        <v>0.94667758167996419</v>
      </c>
    </row>
    <row r="208" spans="1:28" x14ac:dyDescent="0.25">
      <c r="A208" s="1">
        <v>2766</v>
      </c>
      <c r="B208" s="7">
        <f t="shared" si="8"/>
        <v>15</v>
      </c>
      <c r="C208" s="5">
        <v>2016</v>
      </c>
      <c r="D208" s="5">
        <v>16</v>
      </c>
      <c r="E208" t="s">
        <v>53</v>
      </c>
      <c r="F208" t="s">
        <v>71</v>
      </c>
      <c r="G208" s="5">
        <v>0</v>
      </c>
      <c r="H208">
        <v>34</v>
      </c>
      <c r="I208">
        <v>6</v>
      </c>
      <c r="J208">
        <v>28</v>
      </c>
      <c r="K208">
        <f>IF(Table1[[#This Row],[net]]&gt;0,1,0)</f>
        <v>1</v>
      </c>
      <c r="L208">
        <v>-3.5</v>
      </c>
      <c r="M208">
        <f>IF(Table1[[#This Row],[team]]=E207,SUM(Table1[[#This Row],[win/loss]],M207),Table1[[#This Row],[win/loss]])</f>
        <v>8</v>
      </c>
      <c r="N208">
        <f>IF(Table1[[#This Row],[team]]=E207,SUM(Table1[[#This Row],[win/loss]],M207),Table1[[#This Row],[win/loss]])/B208</f>
        <v>0.53333333333333333</v>
      </c>
      <c r="O208">
        <f t="shared" si="9"/>
        <v>24.5</v>
      </c>
      <c r="P208">
        <f>IF(Table1[[#This Row],[difference]]&gt;0,SQRT(Table1[[#This Row],[difference]]),-SQRT(ABS(Table1[[#This Row],[difference]])))</f>
        <v>4.9497474683058327</v>
      </c>
      <c r="Q208">
        <f>IF(Table1[[#This Row],[line]]&gt;0,SQRT(Table1[[#This Row],[line]]),-SQRT(ABS(Table1[[#This Row],[line]])))</f>
        <v>-1.8708286933869707</v>
      </c>
      <c r="R208">
        <f>Table1[[#This Row],[difference]]-Table1[[#This Row],[sqrt(line)]]</f>
        <v>26.370828693386972</v>
      </c>
      <c r="S208">
        <f>IF(Table1[[#This Row],[difference]]&gt;0,1,-1)</f>
        <v>1</v>
      </c>
      <c r="T208">
        <f>IF(Table1[[#This Row],[team]]=E207,SUM(H208,T207),Table1[[#This Row],[ppg]])</f>
        <v>309</v>
      </c>
      <c r="U208">
        <f>IF(Table1[[#This Row],[team]]=E207,SUM(I208,U207),Table1[[#This Row],[ppga]])</f>
        <v>307</v>
      </c>
      <c r="V208">
        <f>IF(Table1[[#This Row],[team]]=E207,SUM(Table1[[#This Row],[difference]],V207),Table1[[#This Row],[difference]])</f>
        <v>19.5</v>
      </c>
      <c r="W208">
        <f>IF(Table1[[#This Row],[team]]=E207,SUM(Table1[[#This Row],[sqrt(dif)]],W207),Table1[[#This Row],[sqrt(dif)]])</f>
        <v>4.7313148992763656</v>
      </c>
      <c r="X208">
        <f>IF(Table1[[#This Row],[team]]=E207,SUM(Table1[[#This Row],[f1]],X207),Table1[[#This Row],[f1]])</f>
        <v>10.825496521240524</v>
      </c>
      <c r="Y208">
        <f>IF(Table1[[#This Row],[ATS]]=S207,SUM(Table1[[#This Row],[ATS]],Y207),Table1[[#This Row],[ATS]])</f>
        <v>2</v>
      </c>
      <c r="Z208">
        <f>IF(Table1[[#This Row],[ATS]]&gt;0,Table1[[#This Row],[ATS streak (not real)]]-1,Table1[[#This Row],[ATS streak (not real)]]+1)</f>
        <v>1</v>
      </c>
      <c r="AA208" s="5">
        <f>Table1[[#This Row],[running ttl ppg]]^2.37/(Table1[[#This Row],[running ttl ppg]]^2.37+Table1[[#This Row],[running ttl ppga]]^2.37)</f>
        <v>0.50384734018256105</v>
      </c>
      <c r="AB208" s="5">
        <f>Table1[[#This Row],[pyth ratio]]+Table1[[#This Row],[win/loss ratio]]</f>
        <v>1.0371806735158944</v>
      </c>
    </row>
    <row r="209" spans="1:28" x14ac:dyDescent="0.25">
      <c r="A209" s="1">
        <v>2767</v>
      </c>
      <c r="B209" s="7">
        <f t="shared" si="8"/>
        <v>16</v>
      </c>
      <c r="C209" s="5">
        <v>2016</v>
      </c>
      <c r="D209" s="5">
        <v>17</v>
      </c>
      <c r="E209" t="s">
        <v>53</v>
      </c>
      <c r="F209" t="s">
        <v>55</v>
      </c>
      <c r="G209" s="5">
        <v>1</v>
      </c>
      <c r="H209">
        <v>30</v>
      </c>
      <c r="I209">
        <v>6</v>
      </c>
      <c r="J209">
        <v>24</v>
      </c>
      <c r="K209">
        <f>IF(Table1[[#This Row],[net]]&gt;0,1,0)</f>
        <v>1</v>
      </c>
      <c r="L209">
        <v>-5.5</v>
      </c>
      <c r="M209">
        <f>IF(Table1[[#This Row],[team]]=E208,SUM(Table1[[#This Row],[win/loss]],M208),Table1[[#This Row],[win/loss]])</f>
        <v>9</v>
      </c>
      <c r="N209">
        <f>IF(Table1[[#This Row],[team]]=E208,SUM(Table1[[#This Row],[win/loss]],M208),Table1[[#This Row],[win/loss]])/B209</f>
        <v>0.5625</v>
      </c>
      <c r="O209">
        <f t="shared" si="9"/>
        <v>18.5</v>
      </c>
      <c r="P209">
        <f>IF(Table1[[#This Row],[difference]]&gt;0,SQRT(Table1[[#This Row],[difference]]),-SQRT(ABS(Table1[[#This Row],[difference]])))</f>
        <v>4.3011626335213133</v>
      </c>
      <c r="Q209">
        <f>IF(Table1[[#This Row],[line]]&gt;0,SQRT(Table1[[#This Row],[line]]),-SQRT(ABS(Table1[[#This Row],[line]])))</f>
        <v>-2.3452078799117149</v>
      </c>
      <c r="R209">
        <f>Table1[[#This Row],[difference]]-Table1[[#This Row],[sqrt(line)]]</f>
        <v>20.845207879911715</v>
      </c>
      <c r="S209">
        <f>IF(Table1[[#This Row],[difference]]&gt;0,1,-1)</f>
        <v>1</v>
      </c>
      <c r="T209">
        <f>IF(Table1[[#This Row],[team]]=E208,SUM(H209,T208),Table1[[#This Row],[ppg]])</f>
        <v>339</v>
      </c>
      <c r="U209">
        <f>IF(Table1[[#This Row],[team]]=E208,SUM(I209,U208),Table1[[#This Row],[ppga]])</f>
        <v>313</v>
      </c>
      <c r="V209">
        <f>IF(Table1[[#This Row],[team]]=E208,SUM(Table1[[#This Row],[difference]],V208),Table1[[#This Row],[difference]])</f>
        <v>38</v>
      </c>
      <c r="W209">
        <f>IF(Table1[[#This Row],[team]]=E208,SUM(Table1[[#This Row],[sqrt(dif)]],W208),Table1[[#This Row],[sqrt(dif)]])</f>
        <v>9.0324775327976781</v>
      </c>
      <c r="X209">
        <f>IF(Table1[[#This Row],[team]]=E208,SUM(Table1[[#This Row],[f1]],X208),Table1[[#This Row],[f1]])</f>
        <v>31.670704401152239</v>
      </c>
      <c r="Y209">
        <f>IF(Table1[[#This Row],[ATS]]=S208,SUM(Table1[[#This Row],[ATS]],Y208),Table1[[#This Row],[ATS]])</f>
        <v>3</v>
      </c>
      <c r="Z209">
        <f>IF(Table1[[#This Row],[ATS]]&gt;0,Table1[[#This Row],[ATS streak (not real)]]-1,Table1[[#This Row],[ATS streak (not real)]]+1)</f>
        <v>2</v>
      </c>
      <c r="AA209" s="5">
        <f>Table1[[#This Row],[running ttl ppg]]^2.37/(Table1[[#This Row],[running ttl ppg]]^2.37+Table1[[#This Row],[running ttl ppga]]^2.37)</f>
        <v>0.54713925881770298</v>
      </c>
      <c r="AB209" s="5">
        <f>Table1[[#This Row],[pyth ratio]]+Table1[[#This Row],[win/loss ratio]]</f>
        <v>1.1096392588177029</v>
      </c>
    </row>
    <row r="210" spans="1:28" x14ac:dyDescent="0.25">
      <c r="A210" s="1">
        <v>2768</v>
      </c>
      <c r="B210" s="7">
        <f t="shared" si="8"/>
        <v>1</v>
      </c>
      <c r="C210" s="5">
        <v>2016</v>
      </c>
      <c r="D210" s="5">
        <v>1</v>
      </c>
      <c r="E210" t="s">
        <v>54</v>
      </c>
      <c r="F210" t="s">
        <v>44</v>
      </c>
      <c r="G210" s="5">
        <v>0</v>
      </c>
      <c r="H210">
        <v>14</v>
      </c>
      <c r="I210">
        <v>27</v>
      </c>
      <c r="J210">
        <v>-13</v>
      </c>
      <c r="K210">
        <f>IF(Table1[[#This Row],[net]]&gt;0,1,0)</f>
        <v>0</v>
      </c>
      <c r="L210">
        <v>-1</v>
      </c>
      <c r="M210">
        <f>IF(Table1[[#This Row],[team]]=E209,SUM(Table1[[#This Row],[win/loss]],M209),Table1[[#This Row],[win/loss]])</f>
        <v>0</v>
      </c>
      <c r="N210">
        <f>IF(Table1[[#This Row],[team]]=E209,SUM(Table1[[#This Row],[win/loss]],M209),Table1[[#This Row],[win/loss]])/B210</f>
        <v>0</v>
      </c>
      <c r="O210">
        <f t="shared" si="9"/>
        <v>-14</v>
      </c>
      <c r="P210">
        <f>IF(Table1[[#This Row],[difference]]&gt;0,SQRT(Table1[[#This Row],[difference]]),-SQRT(ABS(Table1[[#This Row],[difference]])))</f>
        <v>-3.7416573867739413</v>
      </c>
      <c r="Q210">
        <f>IF(Table1[[#This Row],[line]]&gt;0,SQRT(Table1[[#This Row],[line]]),-SQRT(ABS(Table1[[#This Row],[line]])))</f>
        <v>-1</v>
      </c>
      <c r="R210">
        <f>Table1[[#This Row],[difference]]-Table1[[#This Row],[sqrt(line)]]</f>
        <v>-13</v>
      </c>
      <c r="S210">
        <f>IF(Table1[[#This Row],[difference]]&gt;0,1,-1)</f>
        <v>-1</v>
      </c>
      <c r="T210">
        <f>IF(Table1[[#This Row],[team]]=E209,SUM(H210,T209),Table1[[#This Row],[ppg]])</f>
        <v>14</v>
      </c>
      <c r="U210">
        <f>IF(Table1[[#This Row],[team]]=E209,SUM(I210,U209),Table1[[#This Row],[ppga]])</f>
        <v>27</v>
      </c>
      <c r="V210">
        <f>IF(Table1[[#This Row],[team]]=E209,SUM(Table1[[#This Row],[difference]],V209),Table1[[#This Row],[difference]])</f>
        <v>-14</v>
      </c>
      <c r="W210">
        <f>IF(Table1[[#This Row],[team]]=E209,SUM(Table1[[#This Row],[sqrt(dif)]],W209),Table1[[#This Row],[sqrt(dif)]])</f>
        <v>-3.7416573867739413</v>
      </c>
      <c r="X210">
        <f>IF(Table1[[#This Row],[team]]=E209,SUM(Table1[[#This Row],[f1]],X209),Table1[[#This Row],[f1]])</f>
        <v>-13</v>
      </c>
      <c r="Y210">
        <f>IF(Table1[[#This Row],[ATS]]=S209,SUM(Table1[[#This Row],[ATS]],Y209),Table1[[#This Row],[ATS]])</f>
        <v>-1</v>
      </c>
      <c r="Z210">
        <f>IF(Table1[[#This Row],[ATS]]&gt;0,Table1[[#This Row],[ATS streak (not real)]]-1,Table1[[#This Row],[ATS streak (not real)]]+1)</f>
        <v>0</v>
      </c>
      <c r="AA210" s="5">
        <f>Table1[[#This Row],[running ttl ppg]]^2.37/(Table1[[#This Row],[running ttl ppg]]^2.37+Table1[[#This Row],[running ttl ppga]]^2.37)</f>
        <v>0.17413974012420499</v>
      </c>
      <c r="AB210" s="5">
        <f>Table1[[#This Row],[pyth ratio]]+Table1[[#This Row],[win/loss ratio]]</f>
        <v>0.17413974012420499</v>
      </c>
    </row>
    <row r="211" spans="1:28" x14ac:dyDescent="0.25">
      <c r="A211" s="1">
        <v>2769</v>
      </c>
      <c r="B211" s="7">
        <f t="shared" ref="B211:B274" si="10">IF(B210=16,1,B210+1)</f>
        <v>2</v>
      </c>
      <c r="C211" s="5">
        <v>2016</v>
      </c>
      <c r="D211" s="5">
        <v>2</v>
      </c>
      <c r="E211" t="s">
        <v>54</v>
      </c>
      <c r="F211" t="s">
        <v>62</v>
      </c>
      <c r="G211" s="5">
        <v>1</v>
      </c>
      <c r="H211">
        <v>7</v>
      </c>
      <c r="I211">
        <v>20</v>
      </c>
      <c r="J211">
        <v>-13</v>
      </c>
      <c r="K211">
        <f>IF(Table1[[#This Row],[net]]&gt;0,1,0)</f>
        <v>0</v>
      </c>
      <c r="L211">
        <v>-6</v>
      </c>
      <c r="M211">
        <f>IF(Table1[[#This Row],[team]]=E210,SUM(Table1[[#This Row],[win/loss]],M210),Table1[[#This Row],[win/loss]])</f>
        <v>0</v>
      </c>
      <c r="N211">
        <f>IF(Table1[[#This Row],[team]]=E210,SUM(Table1[[#This Row],[win/loss]],M210),Table1[[#This Row],[win/loss]])/B211</f>
        <v>0</v>
      </c>
      <c r="O211">
        <f t="shared" si="9"/>
        <v>-19</v>
      </c>
      <c r="P211">
        <f>IF(Table1[[#This Row],[difference]]&gt;0,SQRT(Table1[[#This Row],[difference]]),-SQRT(ABS(Table1[[#This Row],[difference]])))</f>
        <v>-4.358898943540674</v>
      </c>
      <c r="Q211">
        <f>IF(Table1[[#This Row],[line]]&gt;0,SQRT(Table1[[#This Row],[line]]),-SQRT(ABS(Table1[[#This Row],[line]])))</f>
        <v>-2.4494897427831779</v>
      </c>
      <c r="R211">
        <f>Table1[[#This Row],[difference]]-Table1[[#This Row],[sqrt(line)]]</f>
        <v>-16.550510257216821</v>
      </c>
      <c r="S211">
        <f>IF(Table1[[#This Row],[difference]]&gt;0,1,-1)</f>
        <v>-1</v>
      </c>
      <c r="T211">
        <f>IF(Table1[[#This Row],[team]]=E210,SUM(H211,T210),Table1[[#This Row],[ppg]])</f>
        <v>21</v>
      </c>
      <c r="U211">
        <f>IF(Table1[[#This Row],[team]]=E210,SUM(I211,U210),Table1[[#This Row],[ppga]])</f>
        <v>47</v>
      </c>
      <c r="V211">
        <f>IF(Table1[[#This Row],[team]]=E210,SUM(Table1[[#This Row],[difference]],V210),Table1[[#This Row],[difference]])</f>
        <v>-33</v>
      </c>
      <c r="W211">
        <f>IF(Table1[[#This Row],[team]]=E210,SUM(Table1[[#This Row],[sqrt(dif)]],W210),Table1[[#This Row],[sqrt(dif)]])</f>
        <v>-8.1005563303146157</v>
      </c>
      <c r="X211">
        <f>IF(Table1[[#This Row],[team]]=E210,SUM(Table1[[#This Row],[f1]],X210),Table1[[#This Row],[f1]])</f>
        <v>-29.550510257216821</v>
      </c>
      <c r="Y211">
        <f>IF(Table1[[#This Row],[ATS]]=S210,SUM(Table1[[#This Row],[ATS]],Y210),Table1[[#This Row],[ATS]])</f>
        <v>-2</v>
      </c>
      <c r="Z211">
        <f>IF(Table1[[#This Row],[ATS]]&gt;0,Table1[[#This Row],[ATS streak (not real)]]-1,Table1[[#This Row],[ATS streak (not real)]]+1)</f>
        <v>-1</v>
      </c>
      <c r="AA211" s="5">
        <f>Table1[[#This Row],[running ttl ppg]]^2.37/(Table1[[#This Row],[running ttl ppg]]^2.37+Table1[[#This Row],[running ttl ppga]]^2.37)</f>
        <v>0.12905595768471026</v>
      </c>
      <c r="AB211" s="5">
        <f>Table1[[#This Row],[pyth ratio]]+Table1[[#This Row],[win/loss ratio]]</f>
        <v>0.12905595768471026</v>
      </c>
    </row>
    <row r="212" spans="1:28" x14ac:dyDescent="0.25">
      <c r="A212" s="1">
        <v>2770</v>
      </c>
      <c r="B212" s="7">
        <f t="shared" si="10"/>
        <v>3</v>
      </c>
      <c r="C212" s="5">
        <v>2016</v>
      </c>
      <c r="D212" s="5">
        <v>3</v>
      </c>
      <c r="E212" t="s">
        <v>54</v>
      </c>
      <c r="F212" t="s">
        <v>71</v>
      </c>
      <c r="G212" s="5">
        <v>0</v>
      </c>
      <c r="H212">
        <v>35</v>
      </c>
      <c r="I212">
        <v>33</v>
      </c>
      <c r="J212">
        <v>2</v>
      </c>
      <c r="K212">
        <f>IF(Table1[[#This Row],[net]]&gt;0,1,0)</f>
        <v>1</v>
      </c>
      <c r="L212">
        <v>-3</v>
      </c>
      <c r="M212">
        <f>IF(Table1[[#This Row],[team]]=E211,SUM(Table1[[#This Row],[win/loss]],M211),Table1[[#This Row],[win/loss]])</f>
        <v>1</v>
      </c>
      <c r="N212">
        <f>IF(Table1[[#This Row],[team]]=E211,SUM(Table1[[#This Row],[win/loss]],M211),Table1[[#This Row],[win/loss]])/B212</f>
        <v>0.33333333333333331</v>
      </c>
      <c r="O212">
        <f t="shared" si="9"/>
        <v>-1</v>
      </c>
      <c r="P212">
        <f>IF(Table1[[#This Row],[difference]]&gt;0,SQRT(Table1[[#This Row],[difference]]),-SQRT(ABS(Table1[[#This Row],[difference]])))</f>
        <v>-1</v>
      </c>
      <c r="Q212">
        <f>IF(Table1[[#This Row],[line]]&gt;0,SQRT(Table1[[#This Row],[line]]),-SQRT(ABS(Table1[[#This Row],[line]])))</f>
        <v>-1.7320508075688772</v>
      </c>
      <c r="R212">
        <f>Table1[[#This Row],[difference]]-Table1[[#This Row],[sqrt(line)]]</f>
        <v>0.73205080756887719</v>
      </c>
      <c r="S212">
        <f>IF(Table1[[#This Row],[difference]]&gt;0,1,-1)</f>
        <v>-1</v>
      </c>
      <c r="T212">
        <f>IF(Table1[[#This Row],[team]]=E211,SUM(H212,T211),Table1[[#This Row],[ppg]])</f>
        <v>56</v>
      </c>
      <c r="U212">
        <f>IF(Table1[[#This Row],[team]]=E211,SUM(I212,U211),Table1[[#This Row],[ppga]])</f>
        <v>80</v>
      </c>
      <c r="V212">
        <f>IF(Table1[[#This Row],[team]]=E211,SUM(Table1[[#This Row],[difference]],V211),Table1[[#This Row],[difference]])</f>
        <v>-34</v>
      </c>
      <c r="W212">
        <f>IF(Table1[[#This Row],[team]]=E211,SUM(Table1[[#This Row],[sqrt(dif)]],W211),Table1[[#This Row],[sqrt(dif)]])</f>
        <v>-9.1005563303146157</v>
      </c>
      <c r="X212">
        <f>IF(Table1[[#This Row],[team]]=E211,SUM(Table1[[#This Row],[f1]],X211),Table1[[#This Row],[f1]])</f>
        <v>-28.818459449647943</v>
      </c>
      <c r="Y212">
        <f>IF(Table1[[#This Row],[ATS]]=S211,SUM(Table1[[#This Row],[ATS]],Y211),Table1[[#This Row],[ATS]])</f>
        <v>-3</v>
      </c>
      <c r="Z212">
        <f>IF(Table1[[#This Row],[ATS]]&gt;0,Table1[[#This Row],[ATS streak (not real)]]-1,Table1[[#This Row],[ATS streak (not real)]]+1)</f>
        <v>-2</v>
      </c>
      <c r="AA212" s="5">
        <f>Table1[[#This Row],[running ttl ppg]]^2.37/(Table1[[#This Row],[running ttl ppg]]^2.37+Table1[[#This Row],[running ttl ppga]]^2.37)</f>
        <v>0.30041559537722179</v>
      </c>
      <c r="AB212" s="5">
        <f>Table1[[#This Row],[pyth ratio]]+Table1[[#This Row],[win/loss ratio]]</f>
        <v>0.6337489287105551</v>
      </c>
    </row>
    <row r="213" spans="1:28" x14ac:dyDescent="0.25">
      <c r="A213" s="1">
        <v>2771</v>
      </c>
      <c r="B213" s="7">
        <f t="shared" si="10"/>
        <v>4</v>
      </c>
      <c r="C213" s="5">
        <v>2016</v>
      </c>
      <c r="D213" s="5">
        <v>4</v>
      </c>
      <c r="E213" t="s">
        <v>54</v>
      </c>
      <c r="F213" t="s">
        <v>55</v>
      </c>
      <c r="G213" s="5">
        <v>1</v>
      </c>
      <c r="H213">
        <v>16</v>
      </c>
      <c r="I213">
        <v>13</v>
      </c>
      <c r="J213">
        <v>3</v>
      </c>
      <c r="K213">
        <f>IF(Table1[[#This Row],[net]]&gt;0,1,0)</f>
        <v>1</v>
      </c>
      <c r="L213">
        <v>-4</v>
      </c>
      <c r="M213">
        <f>IF(Table1[[#This Row],[team]]=E212,SUM(Table1[[#This Row],[win/loss]],M212),Table1[[#This Row],[win/loss]])</f>
        <v>2</v>
      </c>
      <c r="N213">
        <f>IF(Table1[[#This Row],[team]]=E212,SUM(Table1[[#This Row],[win/loss]],M212),Table1[[#This Row],[win/loss]])/B213</f>
        <v>0.5</v>
      </c>
      <c r="O213">
        <f t="shared" si="9"/>
        <v>-1</v>
      </c>
      <c r="P213">
        <f>IF(Table1[[#This Row],[difference]]&gt;0,SQRT(Table1[[#This Row],[difference]]),-SQRT(ABS(Table1[[#This Row],[difference]])))</f>
        <v>-1</v>
      </c>
      <c r="Q213">
        <f>IF(Table1[[#This Row],[line]]&gt;0,SQRT(Table1[[#This Row],[line]]),-SQRT(ABS(Table1[[#This Row],[line]])))</f>
        <v>-2</v>
      </c>
      <c r="R213">
        <f>Table1[[#This Row],[difference]]-Table1[[#This Row],[sqrt(line)]]</f>
        <v>1</v>
      </c>
      <c r="S213">
        <f>IF(Table1[[#This Row],[difference]]&gt;0,1,-1)</f>
        <v>-1</v>
      </c>
      <c r="T213">
        <f>IF(Table1[[#This Row],[team]]=E212,SUM(H213,T212),Table1[[#This Row],[ppg]])</f>
        <v>72</v>
      </c>
      <c r="U213">
        <f>IF(Table1[[#This Row],[team]]=E212,SUM(I213,U212),Table1[[#This Row],[ppga]])</f>
        <v>93</v>
      </c>
      <c r="V213">
        <f>IF(Table1[[#This Row],[team]]=E212,SUM(Table1[[#This Row],[difference]],V212),Table1[[#This Row],[difference]])</f>
        <v>-35</v>
      </c>
      <c r="W213">
        <f>IF(Table1[[#This Row],[team]]=E212,SUM(Table1[[#This Row],[sqrt(dif)]],W212),Table1[[#This Row],[sqrt(dif)]])</f>
        <v>-10.100556330314616</v>
      </c>
      <c r="X213">
        <f>IF(Table1[[#This Row],[team]]=E212,SUM(Table1[[#This Row],[f1]],X212),Table1[[#This Row],[f1]])</f>
        <v>-27.818459449647943</v>
      </c>
      <c r="Y213">
        <f>IF(Table1[[#This Row],[ATS]]=S212,SUM(Table1[[#This Row],[ATS]],Y212),Table1[[#This Row],[ATS]])</f>
        <v>-4</v>
      </c>
      <c r="Z213">
        <f>IF(Table1[[#This Row],[ATS]]&gt;0,Table1[[#This Row],[ATS streak (not real)]]-1,Table1[[#This Row],[ATS streak (not real)]]+1)</f>
        <v>-3</v>
      </c>
      <c r="AA213" s="5">
        <f>Table1[[#This Row],[running ttl ppg]]^2.37/(Table1[[#This Row],[running ttl ppg]]^2.37+Table1[[#This Row],[running ttl ppga]]^2.37)</f>
        <v>0.35284382843330403</v>
      </c>
      <c r="AB213" s="5">
        <f>Table1[[#This Row],[pyth ratio]]+Table1[[#This Row],[win/loss ratio]]</f>
        <v>0.85284382843330397</v>
      </c>
    </row>
    <row r="214" spans="1:28" x14ac:dyDescent="0.25">
      <c r="A214" s="1">
        <v>2772</v>
      </c>
      <c r="B214" s="7">
        <f t="shared" si="10"/>
        <v>5</v>
      </c>
      <c r="C214" s="5">
        <v>2016</v>
      </c>
      <c r="D214" s="5">
        <v>5</v>
      </c>
      <c r="E214" t="s">
        <v>54</v>
      </c>
      <c r="F214" t="s">
        <v>53</v>
      </c>
      <c r="G214" s="5">
        <v>0</v>
      </c>
      <c r="H214">
        <v>27</v>
      </c>
      <c r="I214">
        <v>20</v>
      </c>
      <c r="J214">
        <v>7</v>
      </c>
      <c r="K214">
        <f>IF(Table1[[#This Row],[net]]&gt;0,1,0)</f>
        <v>1</v>
      </c>
      <c r="L214">
        <v>4.5</v>
      </c>
      <c r="M214">
        <f>IF(Table1[[#This Row],[team]]=E213,SUM(Table1[[#This Row],[win/loss]],M213),Table1[[#This Row],[win/loss]])</f>
        <v>3</v>
      </c>
      <c r="N214">
        <f>IF(Table1[[#This Row],[team]]=E213,SUM(Table1[[#This Row],[win/loss]],M213),Table1[[#This Row],[win/loss]])/B214</f>
        <v>0.6</v>
      </c>
      <c r="O214">
        <f t="shared" si="9"/>
        <v>11.5</v>
      </c>
      <c r="P214">
        <f>IF(Table1[[#This Row],[difference]]&gt;0,SQRT(Table1[[#This Row],[difference]]),-SQRT(ABS(Table1[[#This Row],[difference]])))</f>
        <v>3.3911649915626341</v>
      </c>
      <c r="Q214">
        <f>IF(Table1[[#This Row],[line]]&gt;0,SQRT(Table1[[#This Row],[line]]),-SQRT(ABS(Table1[[#This Row],[line]])))</f>
        <v>2.1213203435596424</v>
      </c>
      <c r="R214">
        <f>Table1[[#This Row],[difference]]-Table1[[#This Row],[sqrt(line)]]</f>
        <v>9.3786796564403581</v>
      </c>
      <c r="S214">
        <f>IF(Table1[[#This Row],[difference]]&gt;0,1,-1)</f>
        <v>1</v>
      </c>
      <c r="T214">
        <f>IF(Table1[[#This Row],[team]]=E213,SUM(H214,T213),Table1[[#This Row],[ppg]])</f>
        <v>99</v>
      </c>
      <c r="U214">
        <f>IF(Table1[[#This Row],[team]]=E213,SUM(I214,U213),Table1[[#This Row],[ppga]])</f>
        <v>113</v>
      </c>
      <c r="V214">
        <f>IF(Table1[[#This Row],[team]]=E213,SUM(Table1[[#This Row],[difference]],V213),Table1[[#This Row],[difference]])</f>
        <v>-23.5</v>
      </c>
      <c r="W214">
        <f>IF(Table1[[#This Row],[team]]=E213,SUM(Table1[[#This Row],[sqrt(dif)]],W213),Table1[[#This Row],[sqrt(dif)]])</f>
        <v>-6.7093913387519812</v>
      </c>
      <c r="X214">
        <f>IF(Table1[[#This Row],[team]]=E213,SUM(Table1[[#This Row],[f1]],X213),Table1[[#This Row],[f1]])</f>
        <v>-18.439779793207585</v>
      </c>
      <c r="Y214">
        <f>IF(Table1[[#This Row],[ATS]]=S213,SUM(Table1[[#This Row],[ATS]],Y213),Table1[[#This Row],[ATS]])</f>
        <v>1</v>
      </c>
      <c r="Z214">
        <f>IF(Table1[[#This Row],[ATS]]&gt;0,Table1[[#This Row],[ATS streak (not real)]]-1,Table1[[#This Row],[ATS streak (not real)]]+1)</f>
        <v>0</v>
      </c>
      <c r="AA214" s="5">
        <f>Table1[[#This Row],[running ttl ppg]]^2.37/(Table1[[#This Row],[running ttl ppg]]^2.37+Table1[[#This Row],[running ttl ppga]]^2.37)</f>
        <v>0.42226673733433323</v>
      </c>
      <c r="AB214" s="5">
        <f>Table1[[#This Row],[pyth ratio]]+Table1[[#This Row],[win/loss ratio]]</f>
        <v>1.0222667373343333</v>
      </c>
    </row>
    <row r="215" spans="1:28" x14ac:dyDescent="0.25">
      <c r="A215" s="1">
        <v>2773</v>
      </c>
      <c r="B215" s="7">
        <f t="shared" si="10"/>
        <v>6</v>
      </c>
      <c r="C215" s="5">
        <v>2016</v>
      </c>
      <c r="D215" s="5">
        <v>6</v>
      </c>
      <c r="E215" t="s">
        <v>54</v>
      </c>
      <c r="F215" t="s">
        <v>63</v>
      </c>
      <c r="G215" s="5">
        <v>1</v>
      </c>
      <c r="H215">
        <v>27</v>
      </c>
      <c r="I215">
        <v>34</v>
      </c>
      <c r="J215">
        <v>-7</v>
      </c>
      <c r="K215">
        <f>IF(Table1[[#This Row],[net]]&gt;0,1,0)</f>
        <v>0</v>
      </c>
      <c r="L215">
        <v>8.5</v>
      </c>
      <c r="M215">
        <f>IF(Table1[[#This Row],[team]]=E214,SUM(Table1[[#This Row],[win/loss]],M214),Table1[[#This Row],[win/loss]])</f>
        <v>3</v>
      </c>
      <c r="N215">
        <f>IF(Table1[[#This Row],[team]]=E214,SUM(Table1[[#This Row],[win/loss]],M214),Table1[[#This Row],[win/loss]])/B215</f>
        <v>0.5</v>
      </c>
      <c r="O215">
        <f t="shared" si="9"/>
        <v>1.5</v>
      </c>
      <c r="P215">
        <f>IF(Table1[[#This Row],[difference]]&gt;0,SQRT(Table1[[#This Row],[difference]]),-SQRT(ABS(Table1[[#This Row],[difference]])))</f>
        <v>1.2247448713915889</v>
      </c>
      <c r="Q215">
        <f>IF(Table1[[#This Row],[line]]&gt;0,SQRT(Table1[[#This Row],[line]]),-SQRT(ABS(Table1[[#This Row],[line]])))</f>
        <v>2.9154759474226504</v>
      </c>
      <c r="R215">
        <f>Table1[[#This Row],[difference]]-Table1[[#This Row],[sqrt(line)]]</f>
        <v>-1.4154759474226504</v>
      </c>
      <c r="S215">
        <f>IF(Table1[[#This Row],[difference]]&gt;0,1,-1)</f>
        <v>1</v>
      </c>
      <c r="T215">
        <f>IF(Table1[[#This Row],[team]]=E214,SUM(H215,T214),Table1[[#This Row],[ppg]])</f>
        <v>126</v>
      </c>
      <c r="U215">
        <f>IF(Table1[[#This Row],[team]]=E214,SUM(I215,U214),Table1[[#This Row],[ppga]])</f>
        <v>147</v>
      </c>
      <c r="V215">
        <f>IF(Table1[[#This Row],[team]]=E214,SUM(Table1[[#This Row],[difference]],V214),Table1[[#This Row],[difference]])</f>
        <v>-22</v>
      </c>
      <c r="W215">
        <f>IF(Table1[[#This Row],[team]]=E214,SUM(Table1[[#This Row],[sqrt(dif)]],W214),Table1[[#This Row],[sqrt(dif)]])</f>
        <v>-5.4846464673603919</v>
      </c>
      <c r="X215">
        <f>IF(Table1[[#This Row],[team]]=E214,SUM(Table1[[#This Row],[f1]],X214),Table1[[#This Row],[f1]])</f>
        <v>-19.855255740630234</v>
      </c>
      <c r="Y215">
        <f>IF(Table1[[#This Row],[ATS]]=S214,SUM(Table1[[#This Row],[ATS]],Y214),Table1[[#This Row],[ATS]])</f>
        <v>2</v>
      </c>
      <c r="Z215">
        <f>IF(Table1[[#This Row],[ATS]]&gt;0,Table1[[#This Row],[ATS streak (not real)]]-1,Table1[[#This Row],[ATS streak (not real)]]+1)</f>
        <v>1</v>
      </c>
      <c r="AA215" s="5">
        <f>Table1[[#This Row],[running ttl ppg]]^2.37/(Table1[[#This Row],[running ttl ppg]]^2.37+Table1[[#This Row],[running ttl ppga]]^2.37)</f>
        <v>0.4096682185604692</v>
      </c>
      <c r="AB215" s="5">
        <f>Table1[[#This Row],[pyth ratio]]+Table1[[#This Row],[win/loss ratio]]</f>
        <v>0.9096682185604692</v>
      </c>
    </row>
    <row r="216" spans="1:28" x14ac:dyDescent="0.25">
      <c r="A216" s="1">
        <v>2774</v>
      </c>
      <c r="B216" s="7">
        <f t="shared" si="10"/>
        <v>7</v>
      </c>
      <c r="C216" s="5">
        <v>2016</v>
      </c>
      <c r="D216" s="5">
        <v>7</v>
      </c>
      <c r="E216" t="s">
        <v>54</v>
      </c>
      <c r="F216" t="s">
        <v>64</v>
      </c>
      <c r="G216" s="5">
        <v>1</v>
      </c>
      <c r="H216">
        <v>21</v>
      </c>
      <c r="I216">
        <v>27</v>
      </c>
      <c r="J216">
        <v>-6</v>
      </c>
      <c r="K216">
        <f>IF(Table1[[#This Row],[net]]&gt;0,1,0)</f>
        <v>0</v>
      </c>
      <c r="L216">
        <v>-5.5</v>
      </c>
      <c r="M216">
        <f>IF(Table1[[#This Row],[team]]=E215,SUM(Table1[[#This Row],[win/loss]],M215),Table1[[#This Row],[win/loss]])</f>
        <v>3</v>
      </c>
      <c r="N216">
        <f>IF(Table1[[#This Row],[team]]=E215,SUM(Table1[[#This Row],[win/loss]],M215),Table1[[#This Row],[win/loss]])/B216</f>
        <v>0.42857142857142855</v>
      </c>
      <c r="O216">
        <f t="shared" si="9"/>
        <v>-11.5</v>
      </c>
      <c r="P216">
        <f>IF(Table1[[#This Row],[difference]]&gt;0,SQRT(Table1[[#This Row],[difference]]),-SQRT(ABS(Table1[[#This Row],[difference]])))</f>
        <v>-3.3911649915626341</v>
      </c>
      <c r="Q216">
        <f>IF(Table1[[#This Row],[line]]&gt;0,SQRT(Table1[[#This Row],[line]]),-SQRT(ABS(Table1[[#This Row],[line]])))</f>
        <v>-2.3452078799117149</v>
      </c>
      <c r="R216">
        <f>Table1[[#This Row],[difference]]-Table1[[#This Row],[sqrt(line)]]</f>
        <v>-9.1547921200882847</v>
      </c>
      <c r="S216">
        <f>IF(Table1[[#This Row],[difference]]&gt;0,1,-1)</f>
        <v>-1</v>
      </c>
      <c r="T216">
        <f>IF(Table1[[#This Row],[team]]=E215,SUM(H216,T215),Table1[[#This Row],[ppg]])</f>
        <v>147</v>
      </c>
      <c r="U216">
        <f>IF(Table1[[#This Row],[team]]=E215,SUM(I216,U215),Table1[[#This Row],[ppga]])</f>
        <v>174</v>
      </c>
      <c r="V216">
        <f>IF(Table1[[#This Row],[team]]=E215,SUM(Table1[[#This Row],[difference]],V215),Table1[[#This Row],[difference]])</f>
        <v>-33.5</v>
      </c>
      <c r="W216">
        <f>IF(Table1[[#This Row],[team]]=E215,SUM(Table1[[#This Row],[sqrt(dif)]],W215),Table1[[#This Row],[sqrt(dif)]])</f>
        <v>-8.8758114589230264</v>
      </c>
      <c r="X216">
        <f>IF(Table1[[#This Row],[team]]=E215,SUM(Table1[[#This Row],[f1]],X215),Table1[[#This Row],[f1]])</f>
        <v>-29.010047860718519</v>
      </c>
      <c r="Y216">
        <f>IF(Table1[[#This Row],[ATS]]=S215,SUM(Table1[[#This Row],[ATS]],Y215),Table1[[#This Row],[ATS]])</f>
        <v>-1</v>
      </c>
      <c r="Z216">
        <f>IF(Table1[[#This Row],[ATS]]&gt;0,Table1[[#This Row],[ATS streak (not real)]]-1,Table1[[#This Row],[ATS streak (not real)]]+1)</f>
        <v>0</v>
      </c>
      <c r="AA216" s="5">
        <f>Table1[[#This Row],[running ttl ppg]]^2.37/(Table1[[#This Row],[running ttl ppg]]^2.37+Table1[[#This Row],[running ttl ppga]]^2.37)</f>
        <v>0.40139983915393346</v>
      </c>
      <c r="AB216" s="5">
        <f>Table1[[#This Row],[pyth ratio]]+Table1[[#This Row],[win/loss ratio]]</f>
        <v>0.82997126772536201</v>
      </c>
    </row>
    <row r="217" spans="1:28" x14ac:dyDescent="0.25">
      <c r="A217" s="1">
        <v>2775</v>
      </c>
      <c r="B217" s="7">
        <f t="shared" si="10"/>
        <v>8</v>
      </c>
      <c r="C217" s="5">
        <v>2016</v>
      </c>
      <c r="D217" s="5">
        <v>8</v>
      </c>
      <c r="E217" t="s">
        <v>54</v>
      </c>
      <c r="F217" t="s">
        <v>45</v>
      </c>
      <c r="G217" s="5">
        <v>0</v>
      </c>
      <c r="H217">
        <v>26</v>
      </c>
      <c r="I217">
        <v>29</v>
      </c>
      <c r="J217">
        <v>-3</v>
      </c>
      <c r="K217">
        <f>IF(Table1[[#This Row],[net]]&gt;0,1,0)</f>
        <v>0</v>
      </c>
      <c r="L217">
        <v>5</v>
      </c>
      <c r="M217">
        <f>IF(Table1[[#This Row],[team]]=E216,SUM(Table1[[#This Row],[win/loss]],M216),Table1[[#This Row],[win/loss]])</f>
        <v>3</v>
      </c>
      <c r="N217">
        <f>IF(Table1[[#This Row],[team]]=E216,SUM(Table1[[#This Row],[win/loss]],M216),Table1[[#This Row],[win/loss]])/B217</f>
        <v>0.375</v>
      </c>
      <c r="O217">
        <f t="shared" si="9"/>
        <v>2</v>
      </c>
      <c r="P217">
        <f>IF(Table1[[#This Row],[difference]]&gt;0,SQRT(Table1[[#This Row],[difference]]),-SQRT(ABS(Table1[[#This Row],[difference]])))</f>
        <v>1.4142135623730951</v>
      </c>
      <c r="Q217">
        <f>IF(Table1[[#This Row],[line]]&gt;0,SQRT(Table1[[#This Row],[line]]),-SQRT(ABS(Table1[[#This Row],[line]])))</f>
        <v>2.2360679774997898</v>
      </c>
      <c r="R217">
        <f>Table1[[#This Row],[difference]]-Table1[[#This Row],[sqrt(line)]]</f>
        <v>-0.23606797749978981</v>
      </c>
      <c r="S217">
        <f>IF(Table1[[#This Row],[difference]]&gt;0,1,-1)</f>
        <v>1</v>
      </c>
      <c r="T217">
        <f>IF(Table1[[#This Row],[team]]=E216,SUM(H217,T216),Table1[[#This Row],[ppg]])</f>
        <v>173</v>
      </c>
      <c r="U217">
        <f>IF(Table1[[#This Row],[team]]=E216,SUM(I217,U216),Table1[[#This Row],[ppga]])</f>
        <v>203</v>
      </c>
      <c r="V217">
        <f>IF(Table1[[#This Row],[team]]=E216,SUM(Table1[[#This Row],[difference]],V216),Table1[[#This Row],[difference]])</f>
        <v>-31.5</v>
      </c>
      <c r="W217">
        <f>IF(Table1[[#This Row],[team]]=E216,SUM(Table1[[#This Row],[sqrt(dif)]],W216),Table1[[#This Row],[sqrt(dif)]])</f>
        <v>-7.4615978965499314</v>
      </c>
      <c r="X217">
        <f>IF(Table1[[#This Row],[team]]=E216,SUM(Table1[[#This Row],[f1]],X216),Table1[[#This Row],[f1]])</f>
        <v>-29.246115838218309</v>
      </c>
      <c r="Y217">
        <f>IF(Table1[[#This Row],[ATS]]=S216,SUM(Table1[[#This Row],[ATS]],Y216),Table1[[#This Row],[ATS]])</f>
        <v>1</v>
      </c>
      <c r="Z217">
        <f>IF(Table1[[#This Row],[ATS]]&gt;0,Table1[[#This Row],[ATS streak (not real)]]-1,Table1[[#This Row],[ATS streak (not real)]]+1)</f>
        <v>0</v>
      </c>
      <c r="AA217" s="5">
        <f>Table1[[#This Row],[running ttl ppg]]^2.37/(Table1[[#This Row],[running ttl ppg]]^2.37+Table1[[#This Row],[running ttl ppga]]^2.37)</f>
        <v>0.40636880918757773</v>
      </c>
      <c r="AB217" s="5">
        <f>Table1[[#This Row],[pyth ratio]]+Table1[[#This Row],[win/loss ratio]]</f>
        <v>0.78136880918757767</v>
      </c>
    </row>
    <row r="218" spans="1:28" x14ac:dyDescent="0.25">
      <c r="A218" s="1">
        <v>2776</v>
      </c>
      <c r="B218" s="7">
        <f t="shared" si="10"/>
        <v>9</v>
      </c>
      <c r="C218" s="5">
        <v>2016</v>
      </c>
      <c r="D218" s="5">
        <v>9</v>
      </c>
      <c r="E218" t="s">
        <v>54</v>
      </c>
      <c r="F218" t="s">
        <v>50</v>
      </c>
      <c r="G218" s="5">
        <v>1</v>
      </c>
      <c r="H218">
        <v>27</v>
      </c>
      <c r="I218">
        <v>24</v>
      </c>
      <c r="J218">
        <v>3</v>
      </c>
      <c r="K218">
        <f>IF(Table1[[#This Row],[net]]&gt;0,1,0)</f>
        <v>1</v>
      </c>
      <c r="L218">
        <v>3</v>
      </c>
      <c r="M218">
        <f>IF(Table1[[#This Row],[team]]=E217,SUM(Table1[[#This Row],[win/loss]],M217),Table1[[#This Row],[win/loss]])</f>
        <v>4</v>
      </c>
      <c r="N218">
        <f>IF(Table1[[#This Row],[team]]=E217,SUM(Table1[[#This Row],[win/loss]],M217),Table1[[#This Row],[win/loss]])/B218</f>
        <v>0.44444444444444442</v>
      </c>
      <c r="O218">
        <f t="shared" si="9"/>
        <v>6</v>
      </c>
      <c r="P218">
        <f>IF(Table1[[#This Row],[difference]]&gt;0,SQRT(Table1[[#This Row],[difference]]),-SQRT(ABS(Table1[[#This Row],[difference]])))</f>
        <v>2.4494897427831779</v>
      </c>
      <c r="Q218">
        <f>IF(Table1[[#This Row],[line]]&gt;0,SQRT(Table1[[#This Row],[line]]),-SQRT(ABS(Table1[[#This Row],[line]])))</f>
        <v>1.7320508075688772</v>
      </c>
      <c r="R218">
        <f>Table1[[#This Row],[difference]]-Table1[[#This Row],[sqrt(line)]]</f>
        <v>4.2679491924311233</v>
      </c>
      <c r="S218">
        <f>IF(Table1[[#This Row],[difference]]&gt;0,1,-1)</f>
        <v>1</v>
      </c>
      <c r="T218">
        <f>IF(Table1[[#This Row],[team]]=E217,SUM(H218,T217),Table1[[#This Row],[ppg]])</f>
        <v>200</v>
      </c>
      <c r="U218">
        <f>IF(Table1[[#This Row],[team]]=E217,SUM(I218,U217),Table1[[#This Row],[ppga]])</f>
        <v>227</v>
      </c>
      <c r="V218">
        <f>IF(Table1[[#This Row],[team]]=E217,SUM(Table1[[#This Row],[difference]],V217),Table1[[#This Row],[difference]])</f>
        <v>-25.5</v>
      </c>
      <c r="W218">
        <f>IF(Table1[[#This Row],[team]]=E217,SUM(Table1[[#This Row],[sqrt(dif)]],W217),Table1[[#This Row],[sqrt(dif)]])</f>
        <v>-5.0121081537667536</v>
      </c>
      <c r="X218">
        <f>IF(Table1[[#This Row],[team]]=E217,SUM(Table1[[#This Row],[f1]],X217),Table1[[#This Row],[f1]])</f>
        <v>-24.978166645787184</v>
      </c>
      <c r="Y218">
        <f>IF(Table1[[#This Row],[ATS]]=S217,SUM(Table1[[#This Row],[ATS]],Y217),Table1[[#This Row],[ATS]])</f>
        <v>2</v>
      </c>
      <c r="Z218">
        <f>IF(Table1[[#This Row],[ATS]]&gt;0,Table1[[#This Row],[ATS streak (not real)]]-1,Table1[[#This Row],[ATS streak (not real)]]+1)</f>
        <v>1</v>
      </c>
      <c r="AA218" s="5">
        <f>Table1[[#This Row],[running ttl ppg]]^2.37/(Table1[[#This Row],[running ttl ppg]]^2.37+Table1[[#This Row],[running ttl ppga]]^2.37)</f>
        <v>0.42552829935149683</v>
      </c>
      <c r="AB218" s="5">
        <f>Table1[[#This Row],[pyth ratio]]+Table1[[#This Row],[win/loss ratio]]</f>
        <v>0.86997274379594125</v>
      </c>
    </row>
    <row r="219" spans="1:28" x14ac:dyDescent="0.25">
      <c r="A219" s="1">
        <v>2777</v>
      </c>
      <c r="B219" s="7">
        <f t="shared" si="10"/>
        <v>10</v>
      </c>
      <c r="C219" s="5">
        <v>2016</v>
      </c>
      <c r="D219" s="5">
        <v>11</v>
      </c>
      <c r="E219" t="s">
        <v>54</v>
      </c>
      <c r="F219" t="s">
        <v>42</v>
      </c>
      <c r="G219" s="5">
        <v>0</v>
      </c>
      <c r="H219">
        <v>24</v>
      </c>
      <c r="I219">
        <v>21</v>
      </c>
      <c r="J219">
        <v>3</v>
      </c>
      <c r="K219">
        <f>IF(Table1[[#This Row],[net]]&gt;0,1,0)</f>
        <v>1</v>
      </c>
      <c r="L219">
        <v>3.5</v>
      </c>
      <c r="M219">
        <f>IF(Table1[[#This Row],[team]]=E218,SUM(Table1[[#This Row],[win/loss]],M218),Table1[[#This Row],[win/loss]])</f>
        <v>5</v>
      </c>
      <c r="N219">
        <f>IF(Table1[[#This Row],[team]]=E218,SUM(Table1[[#This Row],[win/loss]],M218),Table1[[#This Row],[win/loss]])/B219</f>
        <v>0.5</v>
      </c>
      <c r="O219">
        <f t="shared" si="9"/>
        <v>6.5</v>
      </c>
      <c r="P219">
        <f>IF(Table1[[#This Row],[difference]]&gt;0,SQRT(Table1[[#This Row],[difference]]),-SQRT(ABS(Table1[[#This Row],[difference]])))</f>
        <v>2.5495097567963922</v>
      </c>
      <c r="Q219">
        <f>IF(Table1[[#This Row],[line]]&gt;0,SQRT(Table1[[#This Row],[line]]),-SQRT(ABS(Table1[[#This Row],[line]])))</f>
        <v>1.8708286933869707</v>
      </c>
      <c r="R219">
        <f>Table1[[#This Row],[difference]]-Table1[[#This Row],[sqrt(line)]]</f>
        <v>4.6291713066130296</v>
      </c>
      <c r="S219">
        <f>IF(Table1[[#This Row],[difference]]&gt;0,1,-1)</f>
        <v>1</v>
      </c>
      <c r="T219">
        <f>IF(Table1[[#This Row],[team]]=E218,SUM(H219,T218),Table1[[#This Row],[ppg]])</f>
        <v>224</v>
      </c>
      <c r="U219">
        <f>IF(Table1[[#This Row],[team]]=E218,SUM(I219,U218),Table1[[#This Row],[ppga]])</f>
        <v>248</v>
      </c>
      <c r="V219">
        <f>IF(Table1[[#This Row],[team]]=E218,SUM(Table1[[#This Row],[difference]],V218),Table1[[#This Row],[difference]])</f>
        <v>-19</v>
      </c>
      <c r="W219">
        <f>IF(Table1[[#This Row],[team]]=E218,SUM(Table1[[#This Row],[sqrt(dif)]],W218),Table1[[#This Row],[sqrt(dif)]])</f>
        <v>-2.4625983969703613</v>
      </c>
      <c r="X219">
        <f>IF(Table1[[#This Row],[team]]=E218,SUM(Table1[[#This Row],[f1]],X218),Table1[[#This Row],[f1]])</f>
        <v>-20.348995339174152</v>
      </c>
      <c r="Y219">
        <f>IF(Table1[[#This Row],[ATS]]=S218,SUM(Table1[[#This Row],[ATS]],Y218),Table1[[#This Row],[ATS]])</f>
        <v>3</v>
      </c>
      <c r="Z219">
        <f>IF(Table1[[#This Row],[ATS]]&gt;0,Table1[[#This Row],[ATS streak (not real)]]-1,Table1[[#This Row],[ATS streak (not real)]]+1)</f>
        <v>2</v>
      </c>
      <c r="AA219" s="5">
        <f>Table1[[#This Row],[running ttl ppg]]^2.37/(Table1[[#This Row],[running ttl ppg]]^2.37+Table1[[#This Row],[running ttl ppga]]^2.37)</f>
        <v>0.43998449442744231</v>
      </c>
      <c r="AB219" s="5">
        <f>Table1[[#This Row],[pyth ratio]]+Table1[[#This Row],[win/loss ratio]]</f>
        <v>0.93998449442744225</v>
      </c>
    </row>
    <row r="220" spans="1:28" x14ac:dyDescent="0.25">
      <c r="A220" s="1">
        <v>2778</v>
      </c>
      <c r="B220" s="7">
        <f t="shared" si="10"/>
        <v>11</v>
      </c>
      <c r="C220" s="5">
        <v>2016</v>
      </c>
      <c r="D220" s="5">
        <v>12</v>
      </c>
      <c r="E220" t="s">
        <v>54</v>
      </c>
      <c r="F220" t="s">
        <v>70</v>
      </c>
      <c r="G220" s="5">
        <v>1</v>
      </c>
      <c r="H220">
        <v>25</v>
      </c>
      <c r="I220">
        <v>12</v>
      </c>
      <c r="J220">
        <v>13</v>
      </c>
      <c r="K220">
        <f>IF(Table1[[#This Row],[net]]&gt;0,1,0)</f>
        <v>1</v>
      </c>
      <c r="L220">
        <v>-3</v>
      </c>
      <c r="M220">
        <f>IF(Table1[[#This Row],[team]]=E219,SUM(Table1[[#This Row],[win/loss]],M219),Table1[[#This Row],[win/loss]])</f>
        <v>6</v>
      </c>
      <c r="N220">
        <f>IF(Table1[[#This Row],[team]]=E219,SUM(Table1[[#This Row],[win/loss]],M219),Table1[[#This Row],[win/loss]])/B220</f>
        <v>0.54545454545454541</v>
      </c>
      <c r="O220">
        <f t="shared" si="9"/>
        <v>10</v>
      </c>
      <c r="P220">
        <f>IF(Table1[[#This Row],[difference]]&gt;0,SQRT(Table1[[#This Row],[difference]]),-SQRT(ABS(Table1[[#This Row],[difference]])))</f>
        <v>3.1622776601683795</v>
      </c>
      <c r="Q220">
        <f>IF(Table1[[#This Row],[line]]&gt;0,SQRT(Table1[[#This Row],[line]]),-SQRT(ABS(Table1[[#This Row],[line]])))</f>
        <v>-1.7320508075688772</v>
      </c>
      <c r="R220">
        <f>Table1[[#This Row],[difference]]-Table1[[#This Row],[sqrt(line)]]</f>
        <v>11.732050807568877</v>
      </c>
      <c r="S220">
        <f>IF(Table1[[#This Row],[difference]]&gt;0,1,-1)</f>
        <v>1</v>
      </c>
      <c r="T220">
        <f>IF(Table1[[#This Row],[team]]=E219,SUM(H220,T219),Table1[[#This Row],[ppg]])</f>
        <v>249</v>
      </c>
      <c r="U220">
        <f>IF(Table1[[#This Row],[team]]=E219,SUM(I220,U219),Table1[[#This Row],[ppga]])</f>
        <v>260</v>
      </c>
      <c r="V220">
        <f>IF(Table1[[#This Row],[team]]=E219,SUM(Table1[[#This Row],[difference]],V219),Table1[[#This Row],[difference]])</f>
        <v>-9</v>
      </c>
      <c r="W220">
        <f>IF(Table1[[#This Row],[team]]=E219,SUM(Table1[[#This Row],[sqrt(dif)]],W219),Table1[[#This Row],[sqrt(dif)]])</f>
        <v>0.69967926319801821</v>
      </c>
      <c r="X220">
        <f>IF(Table1[[#This Row],[team]]=E219,SUM(Table1[[#This Row],[f1]],X219),Table1[[#This Row],[f1]])</f>
        <v>-8.6169445316052755</v>
      </c>
      <c r="Y220">
        <f>IF(Table1[[#This Row],[ATS]]=S219,SUM(Table1[[#This Row],[ATS]],Y219),Table1[[#This Row],[ATS]])</f>
        <v>4</v>
      </c>
      <c r="Z220">
        <f>IF(Table1[[#This Row],[ATS]]&gt;0,Table1[[#This Row],[ATS streak (not real)]]-1,Table1[[#This Row],[ATS streak (not real)]]+1)</f>
        <v>3</v>
      </c>
      <c r="AA220" s="5">
        <f>Table1[[#This Row],[running ttl ppg]]^2.37/(Table1[[#This Row],[running ttl ppg]]^2.37+Table1[[#This Row],[running ttl ppga]]^2.37)</f>
        <v>0.474409355071154</v>
      </c>
      <c r="AB220" s="5">
        <f>Table1[[#This Row],[pyth ratio]]+Table1[[#This Row],[win/loss ratio]]</f>
        <v>1.0198639005256993</v>
      </c>
    </row>
    <row r="221" spans="1:28" x14ac:dyDescent="0.25">
      <c r="A221" s="1">
        <v>2779</v>
      </c>
      <c r="B221" s="7">
        <f t="shared" si="10"/>
        <v>12</v>
      </c>
      <c r="C221" s="5">
        <v>2016</v>
      </c>
      <c r="D221" s="5">
        <v>13</v>
      </c>
      <c r="E221" t="s">
        <v>54</v>
      </c>
      <c r="F221" t="s">
        <v>67</v>
      </c>
      <c r="G221" s="5">
        <v>0</v>
      </c>
      <c r="H221">
        <v>10</v>
      </c>
      <c r="I221">
        <v>45</v>
      </c>
      <c r="J221">
        <v>-35</v>
      </c>
      <c r="K221">
        <f>IF(Table1[[#This Row],[net]]&gt;0,1,0)</f>
        <v>0</v>
      </c>
      <c r="L221">
        <v>9.5</v>
      </c>
      <c r="M221">
        <f>IF(Table1[[#This Row],[team]]=E220,SUM(Table1[[#This Row],[win/loss]],M220),Table1[[#This Row],[win/loss]])</f>
        <v>6</v>
      </c>
      <c r="N221">
        <f>IF(Table1[[#This Row],[team]]=E220,SUM(Table1[[#This Row],[win/loss]],M220),Table1[[#This Row],[win/loss]])/B221</f>
        <v>0.5</v>
      </c>
      <c r="O221">
        <f t="shared" si="9"/>
        <v>-25.5</v>
      </c>
      <c r="P221">
        <f>IF(Table1[[#This Row],[difference]]&gt;0,SQRT(Table1[[#This Row],[difference]]),-SQRT(ABS(Table1[[#This Row],[difference]])))</f>
        <v>-5.0497524691810387</v>
      </c>
      <c r="Q221">
        <f>IF(Table1[[#This Row],[line]]&gt;0,SQRT(Table1[[#This Row],[line]]),-SQRT(ABS(Table1[[#This Row],[line]])))</f>
        <v>3.082207001484488</v>
      </c>
      <c r="R221">
        <f>Table1[[#This Row],[difference]]-Table1[[#This Row],[sqrt(line)]]</f>
        <v>-28.582207001484488</v>
      </c>
      <c r="S221">
        <f>IF(Table1[[#This Row],[difference]]&gt;0,1,-1)</f>
        <v>-1</v>
      </c>
      <c r="T221">
        <f>IF(Table1[[#This Row],[team]]=E220,SUM(H221,T220),Table1[[#This Row],[ppg]])</f>
        <v>259</v>
      </c>
      <c r="U221">
        <f>IF(Table1[[#This Row],[team]]=E220,SUM(I221,U220),Table1[[#This Row],[ppga]])</f>
        <v>305</v>
      </c>
      <c r="V221">
        <f>IF(Table1[[#This Row],[team]]=E220,SUM(Table1[[#This Row],[difference]],V220),Table1[[#This Row],[difference]])</f>
        <v>-34.5</v>
      </c>
      <c r="W221">
        <f>IF(Table1[[#This Row],[team]]=E220,SUM(Table1[[#This Row],[sqrt(dif)]],W220),Table1[[#This Row],[sqrt(dif)]])</f>
        <v>-4.3500732059830209</v>
      </c>
      <c r="X221">
        <f>IF(Table1[[#This Row],[team]]=E220,SUM(Table1[[#This Row],[f1]],X220),Table1[[#This Row],[f1]])</f>
        <v>-37.199151533089761</v>
      </c>
      <c r="Y221">
        <f>IF(Table1[[#This Row],[ATS]]=S220,SUM(Table1[[#This Row],[ATS]],Y220),Table1[[#This Row],[ATS]])</f>
        <v>-1</v>
      </c>
      <c r="Z221">
        <f>IF(Table1[[#This Row],[ATS]]&gt;0,Table1[[#This Row],[ATS streak (not real)]]-1,Table1[[#This Row],[ATS streak (not real)]]+1)</f>
        <v>0</v>
      </c>
      <c r="AA221" s="5">
        <f>Table1[[#This Row],[running ttl ppg]]^2.37/(Table1[[#This Row],[running ttl ppg]]^2.37+Table1[[#This Row],[running ttl ppga]]^2.37)</f>
        <v>0.40432976924331215</v>
      </c>
      <c r="AB221" s="5">
        <f>Table1[[#This Row],[pyth ratio]]+Table1[[#This Row],[win/loss ratio]]</f>
        <v>0.9043297692433121</v>
      </c>
    </row>
    <row r="222" spans="1:28" x14ac:dyDescent="0.25">
      <c r="A222" s="1">
        <v>2780</v>
      </c>
      <c r="B222" s="7">
        <f t="shared" si="10"/>
        <v>13</v>
      </c>
      <c r="C222" s="5">
        <v>2016</v>
      </c>
      <c r="D222" s="5">
        <v>14</v>
      </c>
      <c r="E222" t="s">
        <v>54</v>
      </c>
      <c r="F222" t="s">
        <v>55</v>
      </c>
      <c r="G222" s="5">
        <v>0</v>
      </c>
      <c r="H222">
        <v>16</v>
      </c>
      <c r="I222">
        <v>51</v>
      </c>
      <c r="J222">
        <v>-35</v>
      </c>
      <c r="K222">
        <f>IF(Table1[[#This Row],[net]]&gt;0,1,0)</f>
        <v>0</v>
      </c>
      <c r="L222">
        <v>1</v>
      </c>
      <c r="M222">
        <f>IF(Table1[[#This Row],[team]]=E221,SUM(Table1[[#This Row],[win/loss]],M221),Table1[[#This Row],[win/loss]])</f>
        <v>6</v>
      </c>
      <c r="N222">
        <f>IF(Table1[[#This Row],[team]]=E221,SUM(Table1[[#This Row],[win/loss]],M221),Table1[[#This Row],[win/loss]])/B222</f>
        <v>0.46153846153846156</v>
      </c>
      <c r="O222">
        <f t="shared" si="9"/>
        <v>-34</v>
      </c>
      <c r="P222">
        <f>IF(Table1[[#This Row],[difference]]&gt;0,SQRT(Table1[[#This Row],[difference]]),-SQRT(ABS(Table1[[#This Row],[difference]])))</f>
        <v>-5.8309518948453007</v>
      </c>
      <c r="Q222">
        <f>IF(Table1[[#This Row],[line]]&gt;0,SQRT(Table1[[#This Row],[line]]),-SQRT(ABS(Table1[[#This Row],[line]])))</f>
        <v>1</v>
      </c>
      <c r="R222">
        <f>Table1[[#This Row],[difference]]-Table1[[#This Row],[sqrt(line)]]</f>
        <v>-35</v>
      </c>
      <c r="S222">
        <f>IF(Table1[[#This Row],[difference]]&gt;0,1,-1)</f>
        <v>-1</v>
      </c>
      <c r="T222">
        <f>IF(Table1[[#This Row],[team]]=E221,SUM(H222,T221),Table1[[#This Row],[ppg]])</f>
        <v>275</v>
      </c>
      <c r="U222">
        <f>IF(Table1[[#This Row],[team]]=E221,SUM(I222,U221),Table1[[#This Row],[ppga]])</f>
        <v>356</v>
      </c>
      <c r="V222">
        <f>IF(Table1[[#This Row],[team]]=E221,SUM(Table1[[#This Row],[difference]],V221),Table1[[#This Row],[difference]])</f>
        <v>-68.5</v>
      </c>
      <c r="W222">
        <f>IF(Table1[[#This Row],[team]]=E221,SUM(Table1[[#This Row],[sqrt(dif)]],W221),Table1[[#This Row],[sqrt(dif)]])</f>
        <v>-10.181025100828322</v>
      </c>
      <c r="X222">
        <f>IF(Table1[[#This Row],[team]]=E221,SUM(Table1[[#This Row],[f1]],X221),Table1[[#This Row],[f1]])</f>
        <v>-72.199151533089761</v>
      </c>
      <c r="Y222">
        <f>IF(Table1[[#This Row],[ATS]]=S221,SUM(Table1[[#This Row],[ATS]],Y221),Table1[[#This Row],[ATS]])</f>
        <v>-2</v>
      </c>
      <c r="Z222">
        <f>IF(Table1[[#This Row],[ATS]]&gt;0,Table1[[#This Row],[ATS streak (not real)]]-1,Table1[[#This Row],[ATS streak (not real)]]+1)</f>
        <v>-1</v>
      </c>
      <c r="AA222" s="5">
        <f>Table1[[#This Row],[running ttl ppg]]^2.37/(Table1[[#This Row],[running ttl ppg]]^2.37+Table1[[#This Row],[running ttl ppga]]^2.37)</f>
        <v>0.35163996398030212</v>
      </c>
      <c r="AB222" s="5">
        <f>Table1[[#This Row],[pyth ratio]]+Table1[[#This Row],[win/loss ratio]]</f>
        <v>0.81317842551876374</v>
      </c>
    </row>
    <row r="223" spans="1:28" x14ac:dyDescent="0.25">
      <c r="A223" s="1">
        <v>2781</v>
      </c>
      <c r="B223" s="7">
        <f t="shared" si="10"/>
        <v>14</v>
      </c>
      <c r="C223" s="5">
        <v>2016</v>
      </c>
      <c r="D223" s="5">
        <v>15</v>
      </c>
      <c r="E223" t="s">
        <v>54</v>
      </c>
      <c r="F223" t="s">
        <v>53</v>
      </c>
      <c r="G223" s="5">
        <v>1</v>
      </c>
      <c r="H223">
        <v>10</v>
      </c>
      <c r="I223">
        <v>16</v>
      </c>
      <c r="J223">
        <v>-6</v>
      </c>
      <c r="K223">
        <f>IF(Table1[[#This Row],[net]]&gt;0,1,0)</f>
        <v>0</v>
      </c>
      <c r="L223">
        <v>-2</v>
      </c>
      <c r="M223">
        <f>IF(Table1[[#This Row],[team]]=E222,SUM(Table1[[#This Row],[win/loss]],M222),Table1[[#This Row],[win/loss]])</f>
        <v>6</v>
      </c>
      <c r="N223">
        <f>IF(Table1[[#This Row],[team]]=E222,SUM(Table1[[#This Row],[win/loss]],M222),Table1[[#This Row],[win/loss]])/B223</f>
        <v>0.42857142857142855</v>
      </c>
      <c r="O223">
        <f t="shared" si="9"/>
        <v>-8</v>
      </c>
      <c r="P223">
        <f>IF(Table1[[#This Row],[difference]]&gt;0,SQRT(Table1[[#This Row],[difference]]),-SQRT(ABS(Table1[[#This Row],[difference]])))</f>
        <v>-2.8284271247461903</v>
      </c>
      <c r="Q223">
        <f>IF(Table1[[#This Row],[line]]&gt;0,SQRT(Table1[[#This Row],[line]]),-SQRT(ABS(Table1[[#This Row],[line]])))</f>
        <v>-1.4142135623730951</v>
      </c>
      <c r="R223">
        <f>Table1[[#This Row],[difference]]-Table1[[#This Row],[sqrt(line)]]</f>
        <v>-6.5857864376269051</v>
      </c>
      <c r="S223">
        <f>IF(Table1[[#This Row],[difference]]&gt;0,1,-1)</f>
        <v>-1</v>
      </c>
      <c r="T223">
        <f>IF(Table1[[#This Row],[team]]=E222,SUM(H223,T222),Table1[[#This Row],[ppg]])</f>
        <v>285</v>
      </c>
      <c r="U223">
        <f>IF(Table1[[#This Row],[team]]=E222,SUM(I223,U222),Table1[[#This Row],[ppga]])</f>
        <v>372</v>
      </c>
      <c r="V223">
        <f>IF(Table1[[#This Row],[team]]=E222,SUM(Table1[[#This Row],[difference]],V222),Table1[[#This Row],[difference]])</f>
        <v>-76.5</v>
      </c>
      <c r="W223">
        <f>IF(Table1[[#This Row],[team]]=E222,SUM(Table1[[#This Row],[sqrt(dif)]],W222),Table1[[#This Row],[sqrt(dif)]])</f>
        <v>-13.009452225574512</v>
      </c>
      <c r="X223">
        <f>IF(Table1[[#This Row],[team]]=E222,SUM(Table1[[#This Row],[f1]],X222),Table1[[#This Row],[f1]])</f>
        <v>-78.784937970716669</v>
      </c>
      <c r="Y223">
        <f>IF(Table1[[#This Row],[ATS]]=S222,SUM(Table1[[#This Row],[ATS]],Y222),Table1[[#This Row],[ATS]])</f>
        <v>-3</v>
      </c>
      <c r="Z223">
        <f>IF(Table1[[#This Row],[ATS]]&gt;0,Table1[[#This Row],[ATS streak (not real)]]-1,Table1[[#This Row],[ATS streak (not real)]]+1)</f>
        <v>-2</v>
      </c>
      <c r="AA223" s="5">
        <f>Table1[[#This Row],[running ttl ppg]]^2.37/(Table1[[#This Row],[running ttl ppg]]^2.37+Table1[[#This Row],[running ttl ppga]]^2.37)</f>
        <v>0.34719790199113953</v>
      </c>
      <c r="AB223" s="5">
        <f>Table1[[#This Row],[pyth ratio]]+Table1[[#This Row],[win/loss ratio]]</f>
        <v>0.77576933056256814</v>
      </c>
    </row>
    <row r="224" spans="1:28" x14ac:dyDescent="0.25">
      <c r="A224" s="1">
        <v>2782</v>
      </c>
      <c r="B224" s="7">
        <f t="shared" si="10"/>
        <v>15</v>
      </c>
      <c r="C224" s="5">
        <v>2016</v>
      </c>
      <c r="D224" s="5">
        <v>16</v>
      </c>
      <c r="E224" t="s">
        <v>54</v>
      </c>
      <c r="F224" t="s">
        <v>59</v>
      </c>
      <c r="G224" s="5">
        <v>0</v>
      </c>
      <c r="H224">
        <v>18</v>
      </c>
      <c r="I224">
        <v>12</v>
      </c>
      <c r="J224">
        <v>6</v>
      </c>
      <c r="K224">
        <f>IF(Table1[[#This Row],[net]]&gt;0,1,0)</f>
        <v>1</v>
      </c>
      <c r="L224">
        <v>2.5</v>
      </c>
      <c r="M224">
        <f>IF(Table1[[#This Row],[team]]=E223,SUM(Table1[[#This Row],[win/loss]],M223),Table1[[#This Row],[win/loss]])</f>
        <v>7</v>
      </c>
      <c r="N224">
        <f>IF(Table1[[#This Row],[team]]=E223,SUM(Table1[[#This Row],[win/loss]],M223),Table1[[#This Row],[win/loss]])/B224</f>
        <v>0.46666666666666667</v>
      </c>
      <c r="O224">
        <f t="shared" si="9"/>
        <v>8.5</v>
      </c>
      <c r="P224">
        <f>IF(Table1[[#This Row],[difference]]&gt;0,SQRT(Table1[[#This Row],[difference]]),-SQRT(ABS(Table1[[#This Row],[difference]])))</f>
        <v>2.9154759474226504</v>
      </c>
      <c r="Q224">
        <f>IF(Table1[[#This Row],[line]]&gt;0,SQRT(Table1[[#This Row],[line]]),-SQRT(ABS(Table1[[#This Row],[line]])))</f>
        <v>1.5811388300841898</v>
      </c>
      <c r="R224">
        <f>Table1[[#This Row],[difference]]-Table1[[#This Row],[sqrt(line)]]</f>
        <v>6.91886116991581</v>
      </c>
      <c r="S224">
        <f>IF(Table1[[#This Row],[difference]]&gt;0,1,-1)</f>
        <v>1</v>
      </c>
      <c r="T224">
        <f>IF(Table1[[#This Row],[team]]=E223,SUM(H224,T223),Table1[[#This Row],[ppg]])</f>
        <v>303</v>
      </c>
      <c r="U224">
        <f>IF(Table1[[#This Row],[team]]=E223,SUM(I224,U223),Table1[[#This Row],[ppga]])</f>
        <v>384</v>
      </c>
      <c r="V224">
        <f>IF(Table1[[#This Row],[team]]=E223,SUM(Table1[[#This Row],[difference]],V223),Table1[[#This Row],[difference]])</f>
        <v>-68</v>
      </c>
      <c r="W224">
        <f>IF(Table1[[#This Row],[team]]=E223,SUM(Table1[[#This Row],[sqrt(dif)]],W223),Table1[[#This Row],[sqrt(dif)]])</f>
        <v>-10.09397627815186</v>
      </c>
      <c r="X224">
        <f>IF(Table1[[#This Row],[team]]=E223,SUM(Table1[[#This Row],[f1]],X223),Table1[[#This Row],[f1]])</f>
        <v>-71.866076800800855</v>
      </c>
      <c r="Y224">
        <f>IF(Table1[[#This Row],[ATS]]=S223,SUM(Table1[[#This Row],[ATS]],Y223),Table1[[#This Row],[ATS]])</f>
        <v>1</v>
      </c>
      <c r="Z224">
        <f>IF(Table1[[#This Row],[ATS]]&gt;0,Table1[[#This Row],[ATS streak (not real)]]-1,Table1[[#This Row],[ATS streak (not real)]]+1)</f>
        <v>0</v>
      </c>
      <c r="AA224" s="5">
        <f>Table1[[#This Row],[running ttl ppg]]^2.37/(Table1[[#This Row],[running ttl ppg]]^2.37+Table1[[#This Row],[running ttl ppga]]^2.37)</f>
        <v>0.36320598736824966</v>
      </c>
      <c r="AB224" s="5">
        <f>Table1[[#This Row],[pyth ratio]]+Table1[[#This Row],[win/loss ratio]]</f>
        <v>0.82987265403491639</v>
      </c>
    </row>
    <row r="225" spans="1:28" x14ac:dyDescent="0.25">
      <c r="A225" s="1">
        <v>2783</v>
      </c>
      <c r="B225" s="7">
        <f t="shared" si="10"/>
        <v>16</v>
      </c>
      <c r="C225" s="5">
        <v>2016</v>
      </c>
      <c r="D225" s="5">
        <v>17</v>
      </c>
      <c r="E225" t="s">
        <v>54</v>
      </c>
      <c r="F225" t="s">
        <v>71</v>
      </c>
      <c r="G225" s="5">
        <v>1</v>
      </c>
      <c r="H225">
        <v>30</v>
      </c>
      <c r="I225">
        <v>24</v>
      </c>
      <c r="J225">
        <v>6</v>
      </c>
      <c r="K225">
        <f>IF(Table1[[#This Row],[net]]&gt;0,1,0)</f>
        <v>1</v>
      </c>
      <c r="L225">
        <v>-4.5</v>
      </c>
      <c r="M225">
        <f>IF(Table1[[#This Row],[team]]=E224,SUM(Table1[[#This Row],[win/loss]],M224),Table1[[#This Row],[win/loss]])</f>
        <v>8</v>
      </c>
      <c r="N225">
        <f>IF(Table1[[#This Row],[team]]=E224,SUM(Table1[[#This Row],[win/loss]],M224),Table1[[#This Row],[win/loss]])/B225</f>
        <v>0.5</v>
      </c>
      <c r="O225">
        <f t="shared" si="9"/>
        <v>1.5</v>
      </c>
      <c r="P225">
        <f>IF(Table1[[#This Row],[difference]]&gt;0,SQRT(Table1[[#This Row],[difference]]),-SQRT(ABS(Table1[[#This Row],[difference]])))</f>
        <v>1.2247448713915889</v>
      </c>
      <c r="Q225">
        <f>IF(Table1[[#This Row],[line]]&gt;0,SQRT(Table1[[#This Row],[line]]),-SQRT(ABS(Table1[[#This Row],[line]])))</f>
        <v>-2.1213203435596424</v>
      </c>
      <c r="R225">
        <f>Table1[[#This Row],[difference]]-Table1[[#This Row],[sqrt(line)]]</f>
        <v>3.6213203435596424</v>
      </c>
      <c r="S225">
        <f>IF(Table1[[#This Row],[difference]]&gt;0,1,-1)</f>
        <v>1</v>
      </c>
      <c r="T225">
        <f>IF(Table1[[#This Row],[team]]=E224,SUM(H225,T224),Table1[[#This Row],[ppg]])</f>
        <v>333</v>
      </c>
      <c r="U225">
        <f>IF(Table1[[#This Row],[team]]=E224,SUM(I225,U224),Table1[[#This Row],[ppga]])</f>
        <v>408</v>
      </c>
      <c r="V225">
        <f>IF(Table1[[#This Row],[team]]=E224,SUM(Table1[[#This Row],[difference]],V224),Table1[[#This Row],[difference]])</f>
        <v>-66.5</v>
      </c>
      <c r="W225">
        <f>IF(Table1[[#This Row],[team]]=E224,SUM(Table1[[#This Row],[sqrt(dif)]],W224),Table1[[#This Row],[sqrt(dif)]])</f>
        <v>-8.8692314067602709</v>
      </c>
      <c r="X225">
        <f>IF(Table1[[#This Row],[team]]=E224,SUM(Table1[[#This Row],[f1]],X224),Table1[[#This Row],[f1]])</f>
        <v>-68.244756457241209</v>
      </c>
      <c r="Y225">
        <f>IF(Table1[[#This Row],[ATS]]=S224,SUM(Table1[[#This Row],[ATS]],Y224),Table1[[#This Row],[ATS]])</f>
        <v>2</v>
      </c>
      <c r="Z225">
        <f>IF(Table1[[#This Row],[ATS]]&gt;0,Table1[[#This Row],[ATS streak (not real)]]-1,Table1[[#This Row],[ATS streak (not real)]]+1)</f>
        <v>1</v>
      </c>
      <c r="AA225" s="5">
        <f>Table1[[#This Row],[running ttl ppg]]^2.37/(Table1[[#This Row],[running ttl ppg]]^2.37+Table1[[#This Row],[running ttl ppga]]^2.37)</f>
        <v>0.38192029135193917</v>
      </c>
      <c r="AB225" s="5">
        <f>Table1[[#This Row],[pyth ratio]]+Table1[[#This Row],[win/loss ratio]]</f>
        <v>0.88192029135193917</v>
      </c>
    </row>
    <row r="226" spans="1:28" x14ac:dyDescent="0.25">
      <c r="A226" s="1">
        <v>2784</v>
      </c>
      <c r="B226" s="7">
        <f t="shared" si="10"/>
        <v>1</v>
      </c>
      <c r="C226" s="5">
        <v>2016</v>
      </c>
      <c r="D226" s="5">
        <v>1</v>
      </c>
      <c r="E226" t="s">
        <v>55</v>
      </c>
      <c r="F226" t="s">
        <v>45</v>
      </c>
      <c r="G226" s="5">
        <v>1</v>
      </c>
      <c r="H226">
        <v>9</v>
      </c>
      <c r="I226">
        <v>20</v>
      </c>
      <c r="J226">
        <v>-11</v>
      </c>
      <c r="K226">
        <f>IF(Table1[[#This Row],[net]]&gt;0,1,0)</f>
        <v>0</v>
      </c>
      <c r="L226">
        <v>3</v>
      </c>
      <c r="M226">
        <f>IF(Table1[[#This Row],[team]]=E225,SUM(Table1[[#This Row],[win/loss]],M225),Table1[[#This Row],[win/loss]])</f>
        <v>0</v>
      </c>
      <c r="N226">
        <f>IF(Table1[[#This Row],[team]]=E225,SUM(Table1[[#This Row],[win/loss]],M225),Table1[[#This Row],[win/loss]])/B226</f>
        <v>0</v>
      </c>
      <c r="O226">
        <f t="shared" si="9"/>
        <v>-8</v>
      </c>
      <c r="P226">
        <f>IF(Table1[[#This Row],[difference]]&gt;0,SQRT(Table1[[#This Row],[difference]]),-SQRT(ABS(Table1[[#This Row],[difference]])))</f>
        <v>-2.8284271247461903</v>
      </c>
      <c r="Q226">
        <f>IF(Table1[[#This Row],[line]]&gt;0,SQRT(Table1[[#This Row],[line]]),-SQRT(ABS(Table1[[#This Row],[line]])))</f>
        <v>1.7320508075688772</v>
      </c>
      <c r="R226">
        <f>Table1[[#This Row],[difference]]-Table1[[#This Row],[sqrt(line)]]</f>
        <v>-9.7320508075688767</v>
      </c>
      <c r="S226">
        <f>IF(Table1[[#This Row],[difference]]&gt;0,1,-1)</f>
        <v>-1</v>
      </c>
      <c r="T226">
        <f>IF(Table1[[#This Row],[team]]=E225,SUM(H226,T225),Table1[[#This Row],[ppg]])</f>
        <v>9</v>
      </c>
      <c r="U226">
        <f>IF(Table1[[#This Row],[team]]=E225,SUM(I226,U225),Table1[[#This Row],[ppga]])</f>
        <v>20</v>
      </c>
      <c r="V226">
        <f>IF(Table1[[#This Row],[team]]=E225,SUM(Table1[[#This Row],[difference]],V225),Table1[[#This Row],[difference]])</f>
        <v>-8</v>
      </c>
      <c r="W226">
        <f>IF(Table1[[#This Row],[team]]=E225,SUM(Table1[[#This Row],[sqrt(dif)]],W225),Table1[[#This Row],[sqrt(dif)]])</f>
        <v>-2.8284271247461903</v>
      </c>
      <c r="X226">
        <f>IF(Table1[[#This Row],[team]]=E225,SUM(Table1[[#This Row],[f1]],X225),Table1[[#This Row],[f1]])</f>
        <v>-9.7320508075688767</v>
      </c>
      <c r="Y226">
        <f>IF(Table1[[#This Row],[ATS]]=S225,SUM(Table1[[#This Row],[ATS]],Y225),Table1[[#This Row],[ATS]])</f>
        <v>-1</v>
      </c>
      <c r="Z226">
        <f>IF(Table1[[#This Row],[ATS]]&gt;0,Table1[[#This Row],[ATS streak (not real)]]-1,Table1[[#This Row],[ATS streak (not real)]]+1)</f>
        <v>0</v>
      </c>
      <c r="AA226" s="5">
        <f>Table1[[#This Row],[running ttl ppg]]^2.37/(Table1[[#This Row],[running ttl ppg]]^2.37+Table1[[#This Row],[running ttl ppga]]^2.37)</f>
        <v>0.13096386741139954</v>
      </c>
      <c r="AB226" s="5">
        <f>Table1[[#This Row],[pyth ratio]]+Table1[[#This Row],[win/loss ratio]]</f>
        <v>0.13096386741139954</v>
      </c>
    </row>
    <row r="227" spans="1:28" x14ac:dyDescent="0.25">
      <c r="A227" s="1">
        <v>2785</v>
      </c>
      <c r="B227" s="7">
        <f t="shared" si="10"/>
        <v>2</v>
      </c>
      <c r="C227" s="5">
        <v>2016</v>
      </c>
      <c r="D227" s="5">
        <v>2</v>
      </c>
      <c r="E227" t="s">
        <v>55</v>
      </c>
      <c r="F227" t="s">
        <v>59</v>
      </c>
      <c r="G227" s="5">
        <v>1</v>
      </c>
      <c r="H227">
        <v>23</v>
      </c>
      <c r="I227">
        <v>20</v>
      </c>
      <c r="J227">
        <v>3</v>
      </c>
      <c r="K227">
        <f>IF(Table1[[#This Row],[net]]&gt;0,1,0)</f>
        <v>1</v>
      </c>
      <c r="L227">
        <v>5.5</v>
      </c>
      <c r="M227">
        <f>IF(Table1[[#This Row],[team]]=E226,SUM(Table1[[#This Row],[win/loss]],M226),Table1[[#This Row],[win/loss]])</f>
        <v>1</v>
      </c>
      <c r="N227">
        <f>IF(Table1[[#This Row],[team]]=E226,SUM(Table1[[#This Row],[win/loss]],M226),Table1[[#This Row],[win/loss]])/B227</f>
        <v>0.5</v>
      </c>
      <c r="O227">
        <f t="shared" si="9"/>
        <v>8.5</v>
      </c>
      <c r="P227">
        <f>IF(Table1[[#This Row],[difference]]&gt;0,SQRT(Table1[[#This Row],[difference]]),-SQRT(ABS(Table1[[#This Row],[difference]])))</f>
        <v>2.9154759474226504</v>
      </c>
      <c r="Q227">
        <f>IF(Table1[[#This Row],[line]]&gt;0,SQRT(Table1[[#This Row],[line]]),-SQRT(ABS(Table1[[#This Row],[line]])))</f>
        <v>2.3452078799117149</v>
      </c>
      <c r="R227">
        <f>Table1[[#This Row],[difference]]-Table1[[#This Row],[sqrt(line)]]</f>
        <v>6.1547921200882847</v>
      </c>
      <c r="S227">
        <f>IF(Table1[[#This Row],[difference]]&gt;0,1,-1)</f>
        <v>1</v>
      </c>
      <c r="T227">
        <f>IF(Table1[[#This Row],[team]]=E226,SUM(H227,T226),Table1[[#This Row],[ppg]])</f>
        <v>32</v>
      </c>
      <c r="U227">
        <f>IF(Table1[[#This Row],[team]]=E226,SUM(I227,U226),Table1[[#This Row],[ppga]])</f>
        <v>40</v>
      </c>
      <c r="V227">
        <f>IF(Table1[[#This Row],[team]]=E226,SUM(Table1[[#This Row],[difference]],V226),Table1[[#This Row],[difference]])</f>
        <v>0.5</v>
      </c>
      <c r="W227">
        <f>IF(Table1[[#This Row],[team]]=E226,SUM(Table1[[#This Row],[sqrt(dif)]],W226),Table1[[#This Row],[sqrt(dif)]])</f>
        <v>8.704882267646008E-2</v>
      </c>
      <c r="X227">
        <f>IF(Table1[[#This Row],[team]]=E226,SUM(Table1[[#This Row],[f1]],X226),Table1[[#This Row],[f1]])</f>
        <v>-3.5772586874805921</v>
      </c>
      <c r="Y227">
        <f>IF(Table1[[#This Row],[ATS]]=S226,SUM(Table1[[#This Row],[ATS]],Y226),Table1[[#This Row],[ATS]])</f>
        <v>1</v>
      </c>
      <c r="Z227">
        <f>IF(Table1[[#This Row],[ATS]]&gt;0,Table1[[#This Row],[ATS streak (not real)]]-1,Table1[[#This Row],[ATS streak (not real)]]+1)</f>
        <v>0</v>
      </c>
      <c r="AA227" s="5">
        <f>Table1[[#This Row],[running ttl ppg]]^2.37/(Table1[[#This Row],[running ttl ppg]]^2.37+Table1[[#This Row],[running ttl ppga]]^2.37)</f>
        <v>0.37078509665363246</v>
      </c>
      <c r="AB227" s="5">
        <f>Table1[[#This Row],[pyth ratio]]+Table1[[#This Row],[win/loss ratio]]</f>
        <v>0.87078509665363246</v>
      </c>
    </row>
    <row r="228" spans="1:28" x14ac:dyDescent="0.25">
      <c r="A228" s="1">
        <v>2786</v>
      </c>
      <c r="B228" s="7">
        <f t="shared" si="10"/>
        <v>3</v>
      </c>
      <c r="C228" s="5">
        <v>2016</v>
      </c>
      <c r="D228" s="5">
        <v>3</v>
      </c>
      <c r="E228" t="s">
        <v>55</v>
      </c>
      <c r="F228" t="s">
        <v>63</v>
      </c>
      <c r="G228" s="5">
        <v>0</v>
      </c>
      <c r="H228">
        <v>17</v>
      </c>
      <c r="I228">
        <v>51</v>
      </c>
      <c r="J228">
        <v>-34</v>
      </c>
      <c r="K228">
        <f>IF(Table1[[#This Row],[net]]&gt;0,1,0)</f>
        <v>0</v>
      </c>
      <c r="L228">
        <v>14</v>
      </c>
      <c r="M228">
        <f>IF(Table1[[#This Row],[team]]=E227,SUM(Table1[[#This Row],[win/loss]],M227),Table1[[#This Row],[win/loss]])</f>
        <v>1</v>
      </c>
      <c r="N228">
        <f>IF(Table1[[#This Row],[team]]=E227,SUM(Table1[[#This Row],[win/loss]],M227),Table1[[#This Row],[win/loss]])/B228</f>
        <v>0.33333333333333331</v>
      </c>
      <c r="O228">
        <f t="shared" si="9"/>
        <v>-20</v>
      </c>
      <c r="P228">
        <f>IF(Table1[[#This Row],[difference]]&gt;0,SQRT(Table1[[#This Row],[difference]]),-SQRT(ABS(Table1[[#This Row],[difference]])))</f>
        <v>-4.4721359549995796</v>
      </c>
      <c r="Q228">
        <f>IF(Table1[[#This Row],[line]]&gt;0,SQRT(Table1[[#This Row],[line]]),-SQRT(ABS(Table1[[#This Row],[line]])))</f>
        <v>3.7416573867739413</v>
      </c>
      <c r="R228">
        <f>Table1[[#This Row],[difference]]-Table1[[#This Row],[sqrt(line)]]</f>
        <v>-23.741657386773941</v>
      </c>
      <c r="S228">
        <f>IF(Table1[[#This Row],[difference]]&gt;0,1,-1)</f>
        <v>-1</v>
      </c>
      <c r="T228">
        <f>IF(Table1[[#This Row],[team]]=E227,SUM(H228,T227),Table1[[#This Row],[ppg]])</f>
        <v>49</v>
      </c>
      <c r="U228">
        <f>IF(Table1[[#This Row],[team]]=E227,SUM(I228,U227),Table1[[#This Row],[ppga]])</f>
        <v>91</v>
      </c>
      <c r="V228">
        <f>IF(Table1[[#This Row],[team]]=E227,SUM(Table1[[#This Row],[difference]],V227),Table1[[#This Row],[difference]])</f>
        <v>-19.5</v>
      </c>
      <c r="W228">
        <f>IF(Table1[[#This Row],[team]]=E227,SUM(Table1[[#This Row],[sqrt(dif)]],W227),Table1[[#This Row],[sqrt(dif)]])</f>
        <v>-4.38508713232312</v>
      </c>
      <c r="X228">
        <f>IF(Table1[[#This Row],[team]]=E227,SUM(Table1[[#This Row],[f1]],X227),Table1[[#This Row],[f1]])</f>
        <v>-27.318916074254531</v>
      </c>
      <c r="Y228">
        <f>IF(Table1[[#This Row],[ATS]]=S227,SUM(Table1[[#This Row],[ATS]],Y227),Table1[[#This Row],[ATS]])</f>
        <v>-1</v>
      </c>
      <c r="Z228">
        <f>IF(Table1[[#This Row],[ATS]]&gt;0,Table1[[#This Row],[ATS streak (not real)]]-1,Table1[[#This Row],[ATS streak (not real)]]+1)</f>
        <v>0</v>
      </c>
      <c r="AA228" s="5">
        <f>Table1[[#This Row],[running ttl ppg]]^2.37/(Table1[[#This Row],[running ttl ppg]]^2.37+Table1[[#This Row],[running ttl ppga]]^2.37)</f>
        <v>0.18738030928241586</v>
      </c>
      <c r="AB228" s="5">
        <f>Table1[[#This Row],[pyth ratio]]+Table1[[#This Row],[win/loss ratio]]</f>
        <v>0.52071364261574915</v>
      </c>
    </row>
    <row r="229" spans="1:28" x14ac:dyDescent="0.25">
      <c r="A229" s="1">
        <v>2787</v>
      </c>
      <c r="B229" s="7">
        <f t="shared" si="10"/>
        <v>4</v>
      </c>
      <c r="C229" s="5">
        <v>2016</v>
      </c>
      <c r="D229" s="5">
        <v>4</v>
      </c>
      <c r="E229" t="s">
        <v>55</v>
      </c>
      <c r="F229" t="s">
        <v>54</v>
      </c>
      <c r="G229" s="5">
        <v>0</v>
      </c>
      <c r="H229">
        <v>13</v>
      </c>
      <c r="I229">
        <v>16</v>
      </c>
      <c r="J229">
        <v>-3</v>
      </c>
      <c r="K229">
        <f>IF(Table1[[#This Row],[net]]&gt;0,1,0)</f>
        <v>0</v>
      </c>
      <c r="L229">
        <v>4</v>
      </c>
      <c r="M229">
        <f>IF(Table1[[#This Row],[team]]=E228,SUM(Table1[[#This Row],[win/loss]],M228),Table1[[#This Row],[win/loss]])</f>
        <v>1</v>
      </c>
      <c r="N229">
        <f>IF(Table1[[#This Row],[team]]=E228,SUM(Table1[[#This Row],[win/loss]],M228),Table1[[#This Row],[win/loss]])/B229</f>
        <v>0.25</v>
      </c>
      <c r="O229">
        <f t="shared" si="9"/>
        <v>1</v>
      </c>
      <c r="P229">
        <f>IF(Table1[[#This Row],[difference]]&gt;0,SQRT(Table1[[#This Row],[difference]]),-SQRT(ABS(Table1[[#This Row],[difference]])))</f>
        <v>1</v>
      </c>
      <c r="Q229">
        <f>IF(Table1[[#This Row],[line]]&gt;0,SQRT(Table1[[#This Row],[line]]),-SQRT(ABS(Table1[[#This Row],[line]])))</f>
        <v>2</v>
      </c>
      <c r="R229">
        <f>Table1[[#This Row],[difference]]-Table1[[#This Row],[sqrt(line)]]</f>
        <v>-1</v>
      </c>
      <c r="S229">
        <f>IF(Table1[[#This Row],[difference]]&gt;0,1,-1)</f>
        <v>1</v>
      </c>
      <c r="T229">
        <f>IF(Table1[[#This Row],[team]]=E228,SUM(H229,T228),Table1[[#This Row],[ppg]])</f>
        <v>62</v>
      </c>
      <c r="U229">
        <f>IF(Table1[[#This Row],[team]]=E228,SUM(I229,U228),Table1[[#This Row],[ppga]])</f>
        <v>107</v>
      </c>
      <c r="V229">
        <f>IF(Table1[[#This Row],[team]]=E228,SUM(Table1[[#This Row],[difference]],V228),Table1[[#This Row],[difference]])</f>
        <v>-18.5</v>
      </c>
      <c r="W229">
        <f>IF(Table1[[#This Row],[team]]=E228,SUM(Table1[[#This Row],[sqrt(dif)]],W228),Table1[[#This Row],[sqrt(dif)]])</f>
        <v>-3.38508713232312</v>
      </c>
      <c r="X229">
        <f>IF(Table1[[#This Row],[team]]=E228,SUM(Table1[[#This Row],[f1]],X228),Table1[[#This Row],[f1]])</f>
        <v>-28.318916074254531</v>
      </c>
      <c r="Y229">
        <f>IF(Table1[[#This Row],[ATS]]=S228,SUM(Table1[[#This Row],[ATS]],Y228),Table1[[#This Row],[ATS]])</f>
        <v>1</v>
      </c>
      <c r="Z229">
        <f>IF(Table1[[#This Row],[ATS]]&gt;0,Table1[[#This Row],[ATS streak (not real)]]-1,Table1[[#This Row],[ATS streak (not real)]]+1)</f>
        <v>0</v>
      </c>
      <c r="AA229" s="5">
        <f>Table1[[#This Row],[running ttl ppg]]^2.37/(Table1[[#This Row],[running ttl ppg]]^2.37+Table1[[#This Row],[running ttl ppga]]^2.37)</f>
        <v>0.21529547729252763</v>
      </c>
      <c r="AB229" s="5">
        <f>Table1[[#This Row],[pyth ratio]]+Table1[[#This Row],[win/loss ratio]]</f>
        <v>0.46529547729252763</v>
      </c>
    </row>
    <row r="230" spans="1:28" x14ac:dyDescent="0.25">
      <c r="A230" s="1">
        <v>2788</v>
      </c>
      <c r="B230" s="7">
        <f t="shared" si="10"/>
        <v>5</v>
      </c>
      <c r="C230" s="5">
        <v>2016</v>
      </c>
      <c r="D230" s="5">
        <v>5</v>
      </c>
      <c r="E230" t="s">
        <v>55</v>
      </c>
      <c r="F230" t="s">
        <v>70</v>
      </c>
      <c r="G230" s="5">
        <v>0</v>
      </c>
      <c r="H230">
        <v>31</v>
      </c>
      <c r="I230">
        <v>38</v>
      </c>
      <c r="J230">
        <v>-7</v>
      </c>
      <c r="K230">
        <f>IF(Table1[[#This Row],[net]]&gt;0,1,0)</f>
        <v>0</v>
      </c>
      <c r="L230">
        <v>1</v>
      </c>
      <c r="M230">
        <f>IF(Table1[[#This Row],[team]]=E229,SUM(Table1[[#This Row],[win/loss]],M229),Table1[[#This Row],[win/loss]])</f>
        <v>1</v>
      </c>
      <c r="N230">
        <f>IF(Table1[[#This Row],[team]]=E229,SUM(Table1[[#This Row],[win/loss]],M229),Table1[[#This Row],[win/loss]])/B230</f>
        <v>0.2</v>
      </c>
      <c r="O230">
        <f t="shared" si="9"/>
        <v>-6</v>
      </c>
      <c r="P230">
        <f>IF(Table1[[#This Row],[difference]]&gt;0,SQRT(Table1[[#This Row],[difference]]),-SQRT(ABS(Table1[[#This Row],[difference]])))</f>
        <v>-2.4494897427831779</v>
      </c>
      <c r="Q230">
        <f>IF(Table1[[#This Row],[line]]&gt;0,SQRT(Table1[[#This Row],[line]]),-SQRT(ABS(Table1[[#This Row],[line]])))</f>
        <v>1</v>
      </c>
      <c r="R230">
        <f>Table1[[#This Row],[difference]]-Table1[[#This Row],[sqrt(line)]]</f>
        <v>-7</v>
      </c>
      <c r="S230">
        <f>IF(Table1[[#This Row],[difference]]&gt;0,1,-1)</f>
        <v>-1</v>
      </c>
      <c r="T230">
        <f>IF(Table1[[#This Row],[team]]=E229,SUM(H230,T229),Table1[[#This Row],[ppg]])</f>
        <v>93</v>
      </c>
      <c r="U230">
        <f>IF(Table1[[#This Row],[team]]=E229,SUM(I230,U229),Table1[[#This Row],[ppga]])</f>
        <v>145</v>
      </c>
      <c r="V230">
        <f>IF(Table1[[#This Row],[team]]=E229,SUM(Table1[[#This Row],[difference]],V229),Table1[[#This Row],[difference]])</f>
        <v>-24.5</v>
      </c>
      <c r="W230">
        <f>IF(Table1[[#This Row],[team]]=E229,SUM(Table1[[#This Row],[sqrt(dif)]],W229),Table1[[#This Row],[sqrt(dif)]])</f>
        <v>-5.8345768751062979</v>
      </c>
      <c r="X230">
        <f>IF(Table1[[#This Row],[team]]=E229,SUM(Table1[[#This Row],[f1]],X229),Table1[[#This Row],[f1]])</f>
        <v>-35.318916074254531</v>
      </c>
      <c r="Y230">
        <f>IF(Table1[[#This Row],[ATS]]=S229,SUM(Table1[[#This Row],[ATS]],Y229),Table1[[#This Row],[ATS]])</f>
        <v>-1</v>
      </c>
      <c r="Z230">
        <f>IF(Table1[[#This Row],[ATS]]&gt;0,Table1[[#This Row],[ATS streak (not real)]]-1,Table1[[#This Row],[ATS streak (not real)]]+1)</f>
        <v>0</v>
      </c>
      <c r="AA230" s="5">
        <f>Table1[[#This Row],[running ttl ppg]]^2.37/(Table1[[#This Row],[running ttl ppg]]^2.37+Table1[[#This Row],[running ttl ppga]]^2.37)</f>
        <v>0.25872649291363226</v>
      </c>
      <c r="AB230" s="5">
        <f>Table1[[#This Row],[pyth ratio]]+Table1[[#This Row],[win/loss ratio]]</f>
        <v>0.45872649291363227</v>
      </c>
    </row>
    <row r="231" spans="1:28" x14ac:dyDescent="0.25">
      <c r="A231" s="1">
        <v>2789</v>
      </c>
      <c r="B231" s="7">
        <f t="shared" si="10"/>
        <v>6</v>
      </c>
      <c r="C231" s="5">
        <v>2016</v>
      </c>
      <c r="D231" s="5">
        <v>6</v>
      </c>
      <c r="E231" t="s">
        <v>55</v>
      </c>
      <c r="F231" t="s">
        <v>53</v>
      </c>
      <c r="G231" s="5">
        <v>1</v>
      </c>
      <c r="H231">
        <v>20</v>
      </c>
      <c r="I231">
        <v>31</v>
      </c>
      <c r="J231">
        <v>-11</v>
      </c>
      <c r="K231">
        <f>IF(Table1[[#This Row],[net]]&gt;0,1,0)</f>
        <v>0</v>
      </c>
      <c r="L231">
        <v>-2.5</v>
      </c>
      <c r="M231">
        <f>IF(Table1[[#This Row],[team]]=E230,SUM(Table1[[#This Row],[win/loss]],M230),Table1[[#This Row],[win/loss]])</f>
        <v>1</v>
      </c>
      <c r="N231">
        <f>IF(Table1[[#This Row],[team]]=E230,SUM(Table1[[#This Row],[win/loss]],M230),Table1[[#This Row],[win/loss]])/B231</f>
        <v>0.16666666666666666</v>
      </c>
      <c r="O231">
        <f t="shared" si="9"/>
        <v>-13.5</v>
      </c>
      <c r="P231">
        <f>IF(Table1[[#This Row],[difference]]&gt;0,SQRT(Table1[[#This Row],[difference]]),-SQRT(ABS(Table1[[#This Row],[difference]])))</f>
        <v>-3.6742346141747673</v>
      </c>
      <c r="Q231">
        <f>IF(Table1[[#This Row],[line]]&gt;0,SQRT(Table1[[#This Row],[line]]),-SQRT(ABS(Table1[[#This Row],[line]])))</f>
        <v>-1.5811388300841898</v>
      </c>
      <c r="R231">
        <f>Table1[[#This Row],[difference]]-Table1[[#This Row],[sqrt(line)]]</f>
        <v>-11.918861169915811</v>
      </c>
      <c r="S231">
        <f>IF(Table1[[#This Row],[difference]]&gt;0,1,-1)</f>
        <v>-1</v>
      </c>
      <c r="T231">
        <f>IF(Table1[[#This Row],[team]]=E230,SUM(H231,T230),Table1[[#This Row],[ppg]])</f>
        <v>113</v>
      </c>
      <c r="U231">
        <f>IF(Table1[[#This Row],[team]]=E230,SUM(I231,U230),Table1[[#This Row],[ppga]])</f>
        <v>176</v>
      </c>
      <c r="V231">
        <f>IF(Table1[[#This Row],[team]]=E230,SUM(Table1[[#This Row],[difference]],V230),Table1[[#This Row],[difference]])</f>
        <v>-38</v>
      </c>
      <c r="W231">
        <f>IF(Table1[[#This Row],[team]]=E230,SUM(Table1[[#This Row],[sqrt(dif)]],W230),Table1[[#This Row],[sqrt(dif)]])</f>
        <v>-9.5088114892810651</v>
      </c>
      <c r="X231">
        <f>IF(Table1[[#This Row],[team]]=E230,SUM(Table1[[#This Row],[f1]],X230),Table1[[#This Row],[f1]])</f>
        <v>-47.237777244170346</v>
      </c>
      <c r="Y231">
        <f>IF(Table1[[#This Row],[ATS]]=S230,SUM(Table1[[#This Row],[ATS]],Y230),Table1[[#This Row],[ATS]])</f>
        <v>-2</v>
      </c>
      <c r="Z231">
        <f>IF(Table1[[#This Row],[ATS]]&gt;0,Table1[[#This Row],[ATS streak (not real)]]-1,Table1[[#This Row],[ATS streak (not real)]]+1)</f>
        <v>-1</v>
      </c>
      <c r="AA231" s="5">
        <f>Table1[[#This Row],[running ttl ppg]]^2.37/(Table1[[#This Row],[running ttl ppg]]^2.37+Table1[[#This Row],[running ttl ppga]]^2.37)</f>
        <v>0.25919861383616766</v>
      </c>
      <c r="AB231" s="5">
        <f>Table1[[#This Row],[pyth ratio]]+Table1[[#This Row],[win/loss ratio]]</f>
        <v>0.42586528050283434</v>
      </c>
    </row>
    <row r="232" spans="1:28" x14ac:dyDescent="0.25">
      <c r="A232" s="1">
        <v>2790</v>
      </c>
      <c r="B232" s="7">
        <f t="shared" si="10"/>
        <v>7</v>
      </c>
      <c r="C232" s="5">
        <v>2016</v>
      </c>
      <c r="D232" s="5">
        <v>7</v>
      </c>
      <c r="E232" t="s">
        <v>55</v>
      </c>
      <c r="F232" t="s">
        <v>44</v>
      </c>
      <c r="G232" s="5">
        <v>1</v>
      </c>
      <c r="H232">
        <v>34</v>
      </c>
      <c r="I232">
        <v>31</v>
      </c>
      <c r="J232">
        <v>3</v>
      </c>
      <c r="K232">
        <f>IF(Table1[[#This Row],[net]]&gt;0,1,0)</f>
        <v>1</v>
      </c>
      <c r="L232">
        <v>3</v>
      </c>
      <c r="M232">
        <f>IF(Table1[[#This Row],[team]]=E231,SUM(Table1[[#This Row],[win/loss]],M231),Table1[[#This Row],[win/loss]])</f>
        <v>2</v>
      </c>
      <c r="N232">
        <f>IF(Table1[[#This Row],[team]]=E231,SUM(Table1[[#This Row],[win/loss]],M231),Table1[[#This Row],[win/loss]])/B232</f>
        <v>0.2857142857142857</v>
      </c>
      <c r="O232">
        <f t="shared" si="9"/>
        <v>6</v>
      </c>
      <c r="P232">
        <f>IF(Table1[[#This Row],[difference]]&gt;0,SQRT(Table1[[#This Row],[difference]]),-SQRT(ABS(Table1[[#This Row],[difference]])))</f>
        <v>2.4494897427831779</v>
      </c>
      <c r="Q232">
        <f>IF(Table1[[#This Row],[line]]&gt;0,SQRT(Table1[[#This Row],[line]]),-SQRT(ABS(Table1[[#This Row],[line]])))</f>
        <v>1.7320508075688772</v>
      </c>
      <c r="R232">
        <f>Table1[[#This Row],[difference]]-Table1[[#This Row],[sqrt(line)]]</f>
        <v>4.2679491924311233</v>
      </c>
      <c r="S232">
        <f>IF(Table1[[#This Row],[difference]]&gt;0,1,-1)</f>
        <v>1</v>
      </c>
      <c r="T232">
        <f>IF(Table1[[#This Row],[team]]=E231,SUM(H232,T231),Table1[[#This Row],[ppg]])</f>
        <v>147</v>
      </c>
      <c r="U232">
        <f>IF(Table1[[#This Row],[team]]=E231,SUM(I232,U231),Table1[[#This Row],[ppga]])</f>
        <v>207</v>
      </c>
      <c r="V232">
        <f>IF(Table1[[#This Row],[team]]=E231,SUM(Table1[[#This Row],[difference]],V231),Table1[[#This Row],[difference]])</f>
        <v>-32</v>
      </c>
      <c r="W232">
        <f>IF(Table1[[#This Row],[team]]=E231,SUM(Table1[[#This Row],[sqrt(dif)]],W231),Table1[[#This Row],[sqrt(dif)]])</f>
        <v>-7.0593217464978872</v>
      </c>
      <c r="X232">
        <f>IF(Table1[[#This Row],[team]]=E231,SUM(Table1[[#This Row],[f1]],X231),Table1[[#This Row],[f1]])</f>
        <v>-42.969828051739221</v>
      </c>
      <c r="Y232">
        <f>IF(Table1[[#This Row],[ATS]]=S231,SUM(Table1[[#This Row],[ATS]],Y231),Table1[[#This Row],[ATS]])</f>
        <v>1</v>
      </c>
      <c r="Z232">
        <f>IF(Table1[[#This Row],[ATS]]&gt;0,Table1[[#This Row],[ATS streak (not real)]]-1,Table1[[#This Row],[ATS streak (not real)]]+1)</f>
        <v>0</v>
      </c>
      <c r="AA232" s="5">
        <f>Table1[[#This Row],[running ttl ppg]]^2.37/(Table1[[#This Row],[running ttl ppg]]^2.37+Table1[[#This Row],[running ttl ppga]]^2.37)</f>
        <v>0.30763094213602038</v>
      </c>
      <c r="AB232" s="5">
        <f>Table1[[#This Row],[pyth ratio]]+Table1[[#This Row],[win/loss ratio]]</f>
        <v>0.59334522785030608</v>
      </c>
    </row>
    <row r="233" spans="1:28" x14ac:dyDescent="0.25">
      <c r="A233" s="1">
        <v>2791</v>
      </c>
      <c r="B233" s="7">
        <f t="shared" si="10"/>
        <v>8</v>
      </c>
      <c r="C233" s="5">
        <v>2016</v>
      </c>
      <c r="D233" s="5">
        <v>9</v>
      </c>
      <c r="E233" t="s">
        <v>55</v>
      </c>
      <c r="F233" t="s">
        <v>62</v>
      </c>
      <c r="G233" s="5">
        <v>0</v>
      </c>
      <c r="H233">
        <v>23</v>
      </c>
      <c r="I233">
        <v>28</v>
      </c>
      <c r="J233">
        <v>-5</v>
      </c>
      <c r="K233">
        <f>IF(Table1[[#This Row],[net]]&gt;0,1,0)</f>
        <v>0</v>
      </c>
      <c r="L233">
        <v>7.5</v>
      </c>
      <c r="M233">
        <f>IF(Table1[[#This Row],[team]]=E232,SUM(Table1[[#This Row],[win/loss]],M232),Table1[[#This Row],[win/loss]])</f>
        <v>2</v>
      </c>
      <c r="N233">
        <f>IF(Table1[[#This Row],[team]]=E232,SUM(Table1[[#This Row],[win/loss]],M232),Table1[[#This Row],[win/loss]])/B233</f>
        <v>0.25</v>
      </c>
      <c r="O233">
        <f t="shared" si="9"/>
        <v>2.5</v>
      </c>
      <c r="P233">
        <f>IF(Table1[[#This Row],[difference]]&gt;0,SQRT(Table1[[#This Row],[difference]]),-SQRT(ABS(Table1[[#This Row],[difference]])))</f>
        <v>1.5811388300841898</v>
      </c>
      <c r="Q233">
        <f>IF(Table1[[#This Row],[line]]&gt;0,SQRT(Table1[[#This Row],[line]]),-SQRT(ABS(Table1[[#This Row],[line]])))</f>
        <v>2.7386127875258306</v>
      </c>
      <c r="R233">
        <f>Table1[[#This Row],[difference]]-Table1[[#This Row],[sqrt(line)]]</f>
        <v>-0.23861278752583059</v>
      </c>
      <c r="S233">
        <f>IF(Table1[[#This Row],[difference]]&gt;0,1,-1)</f>
        <v>1</v>
      </c>
      <c r="T233">
        <f>IF(Table1[[#This Row],[team]]=E232,SUM(H233,T232),Table1[[#This Row],[ppg]])</f>
        <v>170</v>
      </c>
      <c r="U233">
        <f>IF(Table1[[#This Row],[team]]=E232,SUM(I233,U232),Table1[[#This Row],[ppga]])</f>
        <v>235</v>
      </c>
      <c r="V233">
        <f>IF(Table1[[#This Row],[team]]=E232,SUM(Table1[[#This Row],[difference]],V232),Table1[[#This Row],[difference]])</f>
        <v>-29.5</v>
      </c>
      <c r="W233">
        <f>IF(Table1[[#This Row],[team]]=E232,SUM(Table1[[#This Row],[sqrt(dif)]],W232),Table1[[#This Row],[sqrt(dif)]])</f>
        <v>-5.4781829164136973</v>
      </c>
      <c r="X233">
        <f>IF(Table1[[#This Row],[team]]=E232,SUM(Table1[[#This Row],[f1]],X232),Table1[[#This Row],[f1]])</f>
        <v>-43.208440839265052</v>
      </c>
      <c r="Y233">
        <f>IF(Table1[[#This Row],[ATS]]=S232,SUM(Table1[[#This Row],[ATS]],Y232),Table1[[#This Row],[ATS]])</f>
        <v>2</v>
      </c>
      <c r="Z233">
        <f>IF(Table1[[#This Row],[ATS]]&gt;0,Table1[[#This Row],[ATS streak (not real)]]-1,Table1[[#This Row],[ATS streak (not real)]]+1)</f>
        <v>1</v>
      </c>
      <c r="AA233" s="5">
        <f>Table1[[#This Row],[running ttl ppg]]^2.37/(Table1[[#This Row],[running ttl ppg]]^2.37+Table1[[#This Row],[running ttl ppga]]^2.37)</f>
        <v>0.31704713913312998</v>
      </c>
      <c r="AB233" s="5">
        <f>Table1[[#This Row],[pyth ratio]]+Table1[[#This Row],[win/loss ratio]]</f>
        <v>0.56704713913312998</v>
      </c>
    </row>
    <row r="234" spans="1:28" x14ac:dyDescent="0.25">
      <c r="A234" s="1">
        <v>2792</v>
      </c>
      <c r="B234" s="7">
        <f t="shared" si="10"/>
        <v>9</v>
      </c>
      <c r="C234" s="5">
        <v>2016</v>
      </c>
      <c r="D234" s="5">
        <v>10</v>
      </c>
      <c r="E234" t="s">
        <v>55</v>
      </c>
      <c r="F234" t="s">
        <v>43</v>
      </c>
      <c r="G234" s="5">
        <v>0</v>
      </c>
      <c r="H234">
        <v>22</v>
      </c>
      <c r="I234">
        <v>20</v>
      </c>
      <c r="J234">
        <v>2</v>
      </c>
      <c r="K234">
        <f>IF(Table1[[#This Row],[net]]&gt;0,1,0)</f>
        <v>1</v>
      </c>
      <c r="L234">
        <v>5</v>
      </c>
      <c r="M234">
        <f>IF(Table1[[#This Row],[team]]=E233,SUM(Table1[[#This Row],[win/loss]],M233),Table1[[#This Row],[win/loss]])</f>
        <v>3</v>
      </c>
      <c r="N234">
        <f>IF(Table1[[#This Row],[team]]=E233,SUM(Table1[[#This Row],[win/loss]],M233),Table1[[#This Row],[win/loss]])/B234</f>
        <v>0.33333333333333331</v>
      </c>
      <c r="O234">
        <f t="shared" si="9"/>
        <v>7</v>
      </c>
      <c r="P234">
        <f>IF(Table1[[#This Row],[difference]]&gt;0,SQRT(Table1[[#This Row],[difference]]),-SQRT(ABS(Table1[[#This Row],[difference]])))</f>
        <v>2.6457513110645907</v>
      </c>
      <c r="Q234">
        <f>IF(Table1[[#This Row],[line]]&gt;0,SQRT(Table1[[#This Row],[line]]),-SQRT(ABS(Table1[[#This Row],[line]])))</f>
        <v>2.2360679774997898</v>
      </c>
      <c r="R234">
        <f>Table1[[#This Row],[difference]]-Table1[[#This Row],[sqrt(line)]]</f>
        <v>4.7639320225002102</v>
      </c>
      <c r="S234">
        <f>IF(Table1[[#This Row],[difference]]&gt;0,1,-1)</f>
        <v>1</v>
      </c>
      <c r="T234">
        <f>IF(Table1[[#This Row],[team]]=E233,SUM(H234,T233),Table1[[#This Row],[ppg]])</f>
        <v>192</v>
      </c>
      <c r="U234">
        <f>IF(Table1[[#This Row],[team]]=E233,SUM(I234,U233),Table1[[#This Row],[ppga]])</f>
        <v>255</v>
      </c>
      <c r="V234">
        <f>IF(Table1[[#This Row],[team]]=E233,SUM(Table1[[#This Row],[difference]],V233),Table1[[#This Row],[difference]])</f>
        <v>-22.5</v>
      </c>
      <c r="W234">
        <f>IF(Table1[[#This Row],[team]]=E233,SUM(Table1[[#This Row],[sqrt(dif)]],W233),Table1[[#This Row],[sqrt(dif)]])</f>
        <v>-2.8324316053491065</v>
      </c>
      <c r="X234">
        <f>IF(Table1[[#This Row],[team]]=E233,SUM(Table1[[#This Row],[f1]],X233),Table1[[#This Row],[f1]])</f>
        <v>-38.444508816764838</v>
      </c>
      <c r="Y234">
        <f>IF(Table1[[#This Row],[ATS]]=S233,SUM(Table1[[#This Row],[ATS]],Y233),Table1[[#This Row],[ATS]])</f>
        <v>3</v>
      </c>
      <c r="Z234">
        <f>IF(Table1[[#This Row],[ATS]]&gt;0,Table1[[#This Row],[ATS streak (not real)]]-1,Table1[[#This Row],[ATS streak (not real)]]+1)</f>
        <v>2</v>
      </c>
      <c r="AA234" s="5">
        <f>Table1[[#This Row],[running ttl ppg]]^2.37/(Table1[[#This Row],[running ttl ppg]]^2.37+Table1[[#This Row],[running ttl ppga]]^2.37)</f>
        <v>0.33793043555644459</v>
      </c>
      <c r="AB234" s="5">
        <f>Table1[[#This Row],[pyth ratio]]+Table1[[#This Row],[win/loss ratio]]</f>
        <v>0.6712637688897779</v>
      </c>
    </row>
    <row r="235" spans="1:28" x14ac:dyDescent="0.25">
      <c r="A235" s="1">
        <v>2793</v>
      </c>
      <c r="B235" s="7">
        <f t="shared" si="10"/>
        <v>10</v>
      </c>
      <c r="C235" s="5">
        <v>2016</v>
      </c>
      <c r="D235" s="5">
        <v>11</v>
      </c>
      <c r="E235" t="s">
        <v>55</v>
      </c>
      <c r="F235" t="s">
        <v>71</v>
      </c>
      <c r="G235" s="5">
        <v>1</v>
      </c>
      <c r="H235">
        <v>19</v>
      </c>
      <c r="I235">
        <v>13</v>
      </c>
      <c r="J235">
        <v>6</v>
      </c>
      <c r="K235">
        <f>IF(Table1[[#This Row],[net]]&gt;0,1,0)</f>
        <v>1</v>
      </c>
      <c r="L235">
        <v>-3</v>
      </c>
      <c r="M235">
        <f>IF(Table1[[#This Row],[team]]=E234,SUM(Table1[[#This Row],[win/loss]],M234),Table1[[#This Row],[win/loss]])</f>
        <v>4</v>
      </c>
      <c r="N235">
        <f>IF(Table1[[#This Row],[team]]=E234,SUM(Table1[[#This Row],[win/loss]],M234),Table1[[#This Row],[win/loss]])/B235</f>
        <v>0.4</v>
      </c>
      <c r="O235">
        <f t="shared" si="9"/>
        <v>3</v>
      </c>
      <c r="P235">
        <f>IF(Table1[[#This Row],[difference]]&gt;0,SQRT(Table1[[#This Row],[difference]]),-SQRT(ABS(Table1[[#This Row],[difference]])))</f>
        <v>1.7320508075688772</v>
      </c>
      <c r="Q235">
        <f>IF(Table1[[#This Row],[line]]&gt;0,SQRT(Table1[[#This Row],[line]]),-SQRT(ABS(Table1[[#This Row],[line]])))</f>
        <v>-1.7320508075688772</v>
      </c>
      <c r="R235">
        <f>Table1[[#This Row],[difference]]-Table1[[#This Row],[sqrt(line)]]</f>
        <v>4.7320508075688767</v>
      </c>
      <c r="S235">
        <f>IF(Table1[[#This Row],[difference]]&gt;0,1,-1)</f>
        <v>1</v>
      </c>
      <c r="T235">
        <f>IF(Table1[[#This Row],[team]]=E234,SUM(H235,T234),Table1[[#This Row],[ppg]])</f>
        <v>211</v>
      </c>
      <c r="U235">
        <f>IF(Table1[[#This Row],[team]]=E234,SUM(I235,U234),Table1[[#This Row],[ppga]])</f>
        <v>268</v>
      </c>
      <c r="V235">
        <f>IF(Table1[[#This Row],[team]]=E234,SUM(Table1[[#This Row],[difference]],V234),Table1[[#This Row],[difference]])</f>
        <v>-19.5</v>
      </c>
      <c r="W235">
        <f>IF(Table1[[#This Row],[team]]=E234,SUM(Table1[[#This Row],[sqrt(dif)]],W234),Table1[[#This Row],[sqrt(dif)]])</f>
        <v>-1.1003807977802293</v>
      </c>
      <c r="X235">
        <f>IF(Table1[[#This Row],[team]]=E234,SUM(Table1[[#This Row],[f1]],X234),Table1[[#This Row],[f1]])</f>
        <v>-33.712458009195963</v>
      </c>
      <c r="Y235">
        <f>IF(Table1[[#This Row],[ATS]]=S234,SUM(Table1[[#This Row],[ATS]],Y234),Table1[[#This Row],[ATS]])</f>
        <v>4</v>
      </c>
      <c r="Z235">
        <f>IF(Table1[[#This Row],[ATS]]&gt;0,Table1[[#This Row],[ATS streak (not real)]]-1,Table1[[#This Row],[ATS streak (not real)]]+1)</f>
        <v>3</v>
      </c>
      <c r="AA235" s="5">
        <f>Table1[[#This Row],[running ttl ppg]]^2.37/(Table1[[#This Row],[running ttl ppg]]^2.37+Table1[[#This Row],[running ttl ppga]]^2.37)</f>
        <v>0.36199046250613293</v>
      </c>
      <c r="AB235" s="5">
        <f>Table1[[#This Row],[pyth ratio]]+Table1[[#This Row],[win/loss ratio]]</f>
        <v>0.76199046250613289</v>
      </c>
    </row>
    <row r="236" spans="1:28" x14ac:dyDescent="0.25">
      <c r="A236" s="1">
        <v>2794</v>
      </c>
      <c r="B236" s="7">
        <f t="shared" si="10"/>
        <v>11</v>
      </c>
      <c r="C236" s="5">
        <v>2016</v>
      </c>
      <c r="D236" s="5">
        <v>12</v>
      </c>
      <c r="E236" t="s">
        <v>55</v>
      </c>
      <c r="F236" t="s">
        <v>57</v>
      </c>
      <c r="G236" s="5">
        <v>1</v>
      </c>
      <c r="H236">
        <v>25</v>
      </c>
      <c r="I236">
        <v>31</v>
      </c>
      <c r="J236">
        <v>-6</v>
      </c>
      <c r="K236">
        <f>IF(Table1[[#This Row],[net]]&gt;0,1,0)</f>
        <v>0</v>
      </c>
      <c r="L236">
        <v>-5</v>
      </c>
      <c r="M236">
        <f>IF(Table1[[#This Row],[team]]=E235,SUM(Table1[[#This Row],[win/loss]],M235),Table1[[#This Row],[win/loss]])</f>
        <v>4</v>
      </c>
      <c r="N236">
        <f>IF(Table1[[#This Row],[team]]=E235,SUM(Table1[[#This Row],[win/loss]],M235),Table1[[#This Row],[win/loss]])/B236</f>
        <v>0.36363636363636365</v>
      </c>
      <c r="O236">
        <f t="shared" si="9"/>
        <v>-11</v>
      </c>
      <c r="P236">
        <f>IF(Table1[[#This Row],[difference]]&gt;0,SQRT(Table1[[#This Row],[difference]]),-SQRT(ABS(Table1[[#This Row],[difference]])))</f>
        <v>-3.3166247903553998</v>
      </c>
      <c r="Q236">
        <f>IF(Table1[[#This Row],[line]]&gt;0,SQRT(Table1[[#This Row],[line]]),-SQRT(ABS(Table1[[#This Row],[line]])))</f>
        <v>-2.2360679774997898</v>
      </c>
      <c r="R236">
        <f>Table1[[#This Row],[difference]]-Table1[[#This Row],[sqrt(line)]]</f>
        <v>-8.7639320225002102</v>
      </c>
      <c r="S236">
        <f>IF(Table1[[#This Row],[difference]]&gt;0,1,-1)</f>
        <v>-1</v>
      </c>
      <c r="T236">
        <f>IF(Table1[[#This Row],[team]]=E235,SUM(H236,T235),Table1[[#This Row],[ppg]])</f>
        <v>236</v>
      </c>
      <c r="U236">
        <f>IF(Table1[[#This Row],[team]]=E235,SUM(I236,U235),Table1[[#This Row],[ppga]])</f>
        <v>299</v>
      </c>
      <c r="V236">
        <f>IF(Table1[[#This Row],[team]]=E235,SUM(Table1[[#This Row],[difference]],V235),Table1[[#This Row],[difference]])</f>
        <v>-30.5</v>
      </c>
      <c r="W236">
        <f>IF(Table1[[#This Row],[team]]=E235,SUM(Table1[[#This Row],[sqrt(dif)]],W235),Table1[[#This Row],[sqrt(dif)]])</f>
        <v>-4.4170055881356287</v>
      </c>
      <c r="X236">
        <f>IF(Table1[[#This Row],[team]]=E235,SUM(Table1[[#This Row],[f1]],X235),Table1[[#This Row],[f1]])</f>
        <v>-42.47639003169617</v>
      </c>
      <c r="Y236">
        <f>IF(Table1[[#This Row],[ATS]]=S235,SUM(Table1[[#This Row],[ATS]],Y235),Table1[[#This Row],[ATS]])</f>
        <v>-1</v>
      </c>
      <c r="Z236">
        <f>IF(Table1[[#This Row],[ATS]]&gt;0,Table1[[#This Row],[ATS streak (not real)]]-1,Table1[[#This Row],[ATS streak (not real)]]+1)</f>
        <v>0</v>
      </c>
      <c r="AA236" s="5">
        <f>Table1[[#This Row],[running ttl ppg]]^2.37/(Table1[[#This Row],[running ttl ppg]]^2.37+Table1[[#This Row],[running ttl ppga]]^2.37)</f>
        <v>0.36336934051167891</v>
      </c>
      <c r="AB236" s="5">
        <f>Table1[[#This Row],[pyth ratio]]+Table1[[#This Row],[win/loss ratio]]</f>
        <v>0.72700570414804255</v>
      </c>
    </row>
    <row r="237" spans="1:28" x14ac:dyDescent="0.25">
      <c r="A237" s="1">
        <v>2795</v>
      </c>
      <c r="B237" s="7">
        <f t="shared" si="10"/>
        <v>12</v>
      </c>
      <c r="C237" s="5">
        <v>2016</v>
      </c>
      <c r="D237" s="5">
        <v>13</v>
      </c>
      <c r="E237" t="s">
        <v>55</v>
      </c>
      <c r="F237" t="s">
        <v>71</v>
      </c>
      <c r="G237" s="5">
        <v>0</v>
      </c>
      <c r="H237">
        <v>39</v>
      </c>
      <c r="I237">
        <v>42</v>
      </c>
      <c r="J237">
        <v>-3</v>
      </c>
      <c r="K237">
        <f>IF(Table1[[#This Row],[net]]&gt;0,1,0)</f>
        <v>0</v>
      </c>
      <c r="L237">
        <v>3</v>
      </c>
      <c r="M237">
        <f>IF(Table1[[#This Row],[team]]=E236,SUM(Table1[[#This Row],[win/loss]],M236),Table1[[#This Row],[win/loss]])</f>
        <v>4</v>
      </c>
      <c r="N237">
        <f>IF(Table1[[#This Row],[team]]=E236,SUM(Table1[[#This Row],[win/loss]],M236),Table1[[#This Row],[win/loss]])/B237</f>
        <v>0.33333333333333331</v>
      </c>
      <c r="O237">
        <f t="shared" si="9"/>
        <v>0</v>
      </c>
      <c r="P237">
        <f>IF(Table1[[#This Row],[difference]]&gt;0,SQRT(Table1[[#This Row],[difference]]),-SQRT(ABS(Table1[[#This Row],[difference]])))</f>
        <v>0</v>
      </c>
      <c r="Q237">
        <f>IF(Table1[[#This Row],[line]]&gt;0,SQRT(Table1[[#This Row],[line]]),-SQRT(ABS(Table1[[#This Row],[line]])))</f>
        <v>1.7320508075688772</v>
      </c>
      <c r="R237">
        <f>Table1[[#This Row],[difference]]-Table1[[#This Row],[sqrt(line)]]</f>
        <v>-1.7320508075688772</v>
      </c>
      <c r="S237">
        <f>IF(Table1[[#This Row],[difference]]&gt;0,1,-1)</f>
        <v>-1</v>
      </c>
      <c r="T237">
        <f>IF(Table1[[#This Row],[team]]=E236,SUM(H237,T236),Table1[[#This Row],[ppg]])</f>
        <v>275</v>
      </c>
      <c r="U237">
        <f>IF(Table1[[#This Row],[team]]=E236,SUM(I237,U236),Table1[[#This Row],[ppga]])</f>
        <v>341</v>
      </c>
      <c r="V237">
        <f>IF(Table1[[#This Row],[team]]=E236,SUM(Table1[[#This Row],[difference]],V236),Table1[[#This Row],[difference]])</f>
        <v>-30.5</v>
      </c>
      <c r="W237">
        <f>IF(Table1[[#This Row],[team]]=E236,SUM(Table1[[#This Row],[sqrt(dif)]],W236),Table1[[#This Row],[sqrt(dif)]])</f>
        <v>-4.4170055881356287</v>
      </c>
      <c r="X237">
        <f>IF(Table1[[#This Row],[team]]=E236,SUM(Table1[[#This Row],[f1]],X236),Table1[[#This Row],[f1]])</f>
        <v>-44.208440839265045</v>
      </c>
      <c r="Y237">
        <f>IF(Table1[[#This Row],[ATS]]=S236,SUM(Table1[[#This Row],[ATS]],Y236),Table1[[#This Row],[ATS]])</f>
        <v>-2</v>
      </c>
      <c r="Z237">
        <f>IF(Table1[[#This Row],[ATS]]&gt;0,Table1[[#This Row],[ATS streak (not real)]]-1,Table1[[#This Row],[ATS streak (not real)]]+1)</f>
        <v>-1</v>
      </c>
      <c r="AA237" s="5">
        <f>Table1[[#This Row],[running ttl ppg]]^2.37/(Table1[[#This Row],[running ttl ppg]]^2.37+Table1[[#This Row],[running ttl ppga]]^2.37)</f>
        <v>0.37523713639082878</v>
      </c>
      <c r="AB237" s="5">
        <f>Table1[[#This Row],[pyth ratio]]+Table1[[#This Row],[win/loss ratio]]</f>
        <v>0.70857046972416216</v>
      </c>
    </row>
    <row r="238" spans="1:28" x14ac:dyDescent="0.25">
      <c r="A238" s="1">
        <v>2796</v>
      </c>
      <c r="B238" s="7">
        <f t="shared" si="10"/>
        <v>13</v>
      </c>
      <c r="C238" s="5">
        <v>2016</v>
      </c>
      <c r="D238" s="5">
        <v>14</v>
      </c>
      <c r="E238" t="s">
        <v>55</v>
      </c>
      <c r="F238" t="s">
        <v>54</v>
      </c>
      <c r="G238" s="5">
        <v>1</v>
      </c>
      <c r="H238">
        <v>51</v>
      </c>
      <c r="I238">
        <v>16</v>
      </c>
      <c r="J238">
        <v>35</v>
      </c>
      <c r="K238">
        <f>IF(Table1[[#This Row],[net]]&gt;0,1,0)</f>
        <v>1</v>
      </c>
      <c r="L238">
        <v>-1</v>
      </c>
      <c r="M238">
        <f>IF(Table1[[#This Row],[team]]=E237,SUM(Table1[[#This Row],[win/loss]],M237),Table1[[#This Row],[win/loss]])</f>
        <v>5</v>
      </c>
      <c r="N238">
        <f>IF(Table1[[#This Row],[team]]=E237,SUM(Table1[[#This Row],[win/loss]],M237),Table1[[#This Row],[win/loss]])/B238</f>
        <v>0.38461538461538464</v>
      </c>
      <c r="O238">
        <f t="shared" si="9"/>
        <v>34</v>
      </c>
      <c r="P238">
        <f>IF(Table1[[#This Row],[difference]]&gt;0,SQRT(Table1[[#This Row],[difference]]),-SQRT(ABS(Table1[[#This Row],[difference]])))</f>
        <v>5.8309518948453007</v>
      </c>
      <c r="Q238">
        <f>IF(Table1[[#This Row],[line]]&gt;0,SQRT(Table1[[#This Row],[line]]),-SQRT(ABS(Table1[[#This Row],[line]])))</f>
        <v>-1</v>
      </c>
      <c r="R238">
        <f>Table1[[#This Row],[difference]]-Table1[[#This Row],[sqrt(line)]]</f>
        <v>35</v>
      </c>
      <c r="S238">
        <f>IF(Table1[[#This Row],[difference]]&gt;0,1,-1)</f>
        <v>1</v>
      </c>
      <c r="T238">
        <f>IF(Table1[[#This Row],[team]]=E237,SUM(H238,T237),Table1[[#This Row],[ppg]])</f>
        <v>326</v>
      </c>
      <c r="U238">
        <f>IF(Table1[[#This Row],[team]]=E237,SUM(I238,U237),Table1[[#This Row],[ppga]])</f>
        <v>357</v>
      </c>
      <c r="V238">
        <f>IF(Table1[[#This Row],[team]]=E237,SUM(Table1[[#This Row],[difference]],V237),Table1[[#This Row],[difference]])</f>
        <v>3.5</v>
      </c>
      <c r="W238">
        <f>IF(Table1[[#This Row],[team]]=E237,SUM(Table1[[#This Row],[sqrt(dif)]],W237),Table1[[#This Row],[sqrt(dif)]])</f>
        <v>1.413946306709672</v>
      </c>
      <c r="X238">
        <f>IF(Table1[[#This Row],[team]]=E237,SUM(Table1[[#This Row],[f1]],X237),Table1[[#This Row],[f1]])</f>
        <v>-9.2084408392650445</v>
      </c>
      <c r="Y238">
        <f>IF(Table1[[#This Row],[ATS]]=S237,SUM(Table1[[#This Row],[ATS]],Y237),Table1[[#This Row],[ATS]])</f>
        <v>1</v>
      </c>
      <c r="Z238">
        <f>IF(Table1[[#This Row],[ATS]]&gt;0,Table1[[#This Row],[ATS streak (not real)]]-1,Table1[[#This Row],[ATS streak (not real)]]+1)</f>
        <v>0</v>
      </c>
      <c r="AA238" s="5">
        <f>Table1[[#This Row],[running ttl ppg]]^2.37/(Table1[[#This Row],[running ttl ppg]]^2.37+Table1[[#This Row],[running ttl ppga]]^2.37)</f>
        <v>0.44638516853497023</v>
      </c>
      <c r="AB238" s="5">
        <f>Table1[[#This Row],[pyth ratio]]+Table1[[#This Row],[win/loss ratio]]</f>
        <v>0.83100055315035481</v>
      </c>
    </row>
    <row r="239" spans="1:28" x14ac:dyDescent="0.25">
      <c r="A239" s="1">
        <v>2797</v>
      </c>
      <c r="B239" s="7">
        <f t="shared" si="10"/>
        <v>14</v>
      </c>
      <c r="C239" s="5">
        <v>2016</v>
      </c>
      <c r="D239" s="5">
        <v>15</v>
      </c>
      <c r="E239" t="s">
        <v>55</v>
      </c>
      <c r="F239" t="s">
        <v>42</v>
      </c>
      <c r="G239" s="5">
        <v>1</v>
      </c>
      <c r="H239">
        <v>17</v>
      </c>
      <c r="I239">
        <v>23</v>
      </c>
      <c r="J239">
        <v>-6</v>
      </c>
      <c r="K239">
        <f>IF(Table1[[#This Row],[net]]&gt;0,1,0)</f>
        <v>0</v>
      </c>
      <c r="L239">
        <v>-2</v>
      </c>
      <c r="M239">
        <f>IF(Table1[[#This Row],[team]]=E238,SUM(Table1[[#This Row],[win/loss]],M238),Table1[[#This Row],[win/loss]])</f>
        <v>5</v>
      </c>
      <c r="N239">
        <f>IF(Table1[[#This Row],[team]]=E238,SUM(Table1[[#This Row],[win/loss]],M238),Table1[[#This Row],[win/loss]])/B239</f>
        <v>0.35714285714285715</v>
      </c>
      <c r="O239">
        <f t="shared" si="9"/>
        <v>-8</v>
      </c>
      <c r="P239">
        <f>IF(Table1[[#This Row],[difference]]&gt;0,SQRT(Table1[[#This Row],[difference]]),-SQRT(ABS(Table1[[#This Row],[difference]])))</f>
        <v>-2.8284271247461903</v>
      </c>
      <c r="Q239">
        <f>IF(Table1[[#This Row],[line]]&gt;0,SQRT(Table1[[#This Row],[line]]),-SQRT(ABS(Table1[[#This Row],[line]])))</f>
        <v>-1.4142135623730951</v>
      </c>
      <c r="R239">
        <f>Table1[[#This Row],[difference]]-Table1[[#This Row],[sqrt(line)]]</f>
        <v>-6.5857864376269051</v>
      </c>
      <c r="S239">
        <f>IF(Table1[[#This Row],[difference]]&gt;0,1,-1)</f>
        <v>-1</v>
      </c>
      <c r="T239">
        <f>IF(Table1[[#This Row],[team]]=E238,SUM(H239,T238),Table1[[#This Row],[ppg]])</f>
        <v>343</v>
      </c>
      <c r="U239">
        <f>IF(Table1[[#This Row],[team]]=E238,SUM(I239,U238),Table1[[#This Row],[ppga]])</f>
        <v>380</v>
      </c>
      <c r="V239">
        <f>IF(Table1[[#This Row],[team]]=E238,SUM(Table1[[#This Row],[difference]],V238),Table1[[#This Row],[difference]])</f>
        <v>-4.5</v>
      </c>
      <c r="W239">
        <f>IF(Table1[[#This Row],[team]]=E238,SUM(Table1[[#This Row],[sqrt(dif)]],W238),Table1[[#This Row],[sqrt(dif)]])</f>
        <v>-1.4144808180365183</v>
      </c>
      <c r="X239">
        <f>IF(Table1[[#This Row],[team]]=E238,SUM(Table1[[#This Row],[f1]],X238),Table1[[#This Row],[f1]])</f>
        <v>-15.794227276891949</v>
      </c>
      <c r="Y239">
        <f>IF(Table1[[#This Row],[ATS]]=S238,SUM(Table1[[#This Row],[ATS]],Y238),Table1[[#This Row],[ATS]])</f>
        <v>-1</v>
      </c>
      <c r="Z239">
        <f>IF(Table1[[#This Row],[ATS]]&gt;0,Table1[[#This Row],[ATS streak (not real)]]-1,Table1[[#This Row],[ATS streak (not real)]]+1)</f>
        <v>0</v>
      </c>
      <c r="AA239" s="5">
        <f>Table1[[#This Row],[running ttl ppg]]^2.37/(Table1[[#This Row],[running ttl ppg]]^2.37+Table1[[#This Row],[running ttl ppga]]^2.37)</f>
        <v>0.43960021747183797</v>
      </c>
      <c r="AB239" s="5">
        <f>Table1[[#This Row],[pyth ratio]]+Table1[[#This Row],[win/loss ratio]]</f>
        <v>0.79674307461469507</v>
      </c>
    </row>
    <row r="240" spans="1:28" x14ac:dyDescent="0.25">
      <c r="A240" s="1">
        <v>2798</v>
      </c>
      <c r="B240" s="7">
        <f t="shared" si="10"/>
        <v>15</v>
      </c>
      <c r="C240" s="5">
        <v>2016</v>
      </c>
      <c r="D240" s="5">
        <v>16</v>
      </c>
      <c r="E240" t="s">
        <v>55</v>
      </c>
      <c r="F240" t="s">
        <v>64</v>
      </c>
      <c r="G240" s="5">
        <v>0</v>
      </c>
      <c r="H240">
        <v>27</v>
      </c>
      <c r="I240">
        <v>38</v>
      </c>
      <c r="J240">
        <v>-11</v>
      </c>
      <c r="K240">
        <f>IF(Table1[[#This Row],[net]]&gt;0,1,0)</f>
        <v>0</v>
      </c>
      <c r="L240">
        <v>2</v>
      </c>
      <c r="M240">
        <f>IF(Table1[[#This Row],[team]]=E239,SUM(Table1[[#This Row],[win/loss]],M239),Table1[[#This Row],[win/loss]])</f>
        <v>5</v>
      </c>
      <c r="N240">
        <f>IF(Table1[[#This Row],[team]]=E239,SUM(Table1[[#This Row],[win/loss]],M239),Table1[[#This Row],[win/loss]])/B240</f>
        <v>0.33333333333333331</v>
      </c>
      <c r="O240">
        <f t="shared" si="9"/>
        <v>-9</v>
      </c>
      <c r="P240">
        <f>IF(Table1[[#This Row],[difference]]&gt;0,SQRT(Table1[[#This Row],[difference]]),-SQRT(ABS(Table1[[#This Row],[difference]])))</f>
        <v>-3</v>
      </c>
      <c r="Q240">
        <f>IF(Table1[[#This Row],[line]]&gt;0,SQRT(Table1[[#This Row],[line]]),-SQRT(ABS(Table1[[#This Row],[line]])))</f>
        <v>1.4142135623730951</v>
      </c>
      <c r="R240">
        <f>Table1[[#This Row],[difference]]-Table1[[#This Row],[sqrt(line)]]</f>
        <v>-10.414213562373096</v>
      </c>
      <c r="S240">
        <f>IF(Table1[[#This Row],[difference]]&gt;0,1,-1)</f>
        <v>-1</v>
      </c>
      <c r="T240">
        <f>IF(Table1[[#This Row],[team]]=E239,SUM(H240,T239),Table1[[#This Row],[ppg]])</f>
        <v>370</v>
      </c>
      <c r="U240">
        <f>IF(Table1[[#This Row],[team]]=E239,SUM(I240,U239),Table1[[#This Row],[ppga]])</f>
        <v>418</v>
      </c>
      <c r="V240">
        <f>IF(Table1[[#This Row],[team]]=E239,SUM(Table1[[#This Row],[difference]],V239),Table1[[#This Row],[difference]])</f>
        <v>-13.5</v>
      </c>
      <c r="W240">
        <f>IF(Table1[[#This Row],[team]]=E239,SUM(Table1[[#This Row],[sqrt(dif)]],W239),Table1[[#This Row],[sqrt(dif)]])</f>
        <v>-4.4144808180365178</v>
      </c>
      <c r="X240">
        <f>IF(Table1[[#This Row],[team]]=E239,SUM(Table1[[#This Row],[f1]],X239),Table1[[#This Row],[f1]])</f>
        <v>-26.208440839265045</v>
      </c>
      <c r="Y240">
        <f>IF(Table1[[#This Row],[ATS]]=S239,SUM(Table1[[#This Row],[ATS]],Y239),Table1[[#This Row],[ATS]])</f>
        <v>-2</v>
      </c>
      <c r="Z240">
        <f>IF(Table1[[#This Row],[ATS]]&gt;0,Table1[[#This Row],[ATS streak (not real)]]-1,Table1[[#This Row],[ATS streak (not real)]]+1)</f>
        <v>-1</v>
      </c>
      <c r="AA240" s="5">
        <f>Table1[[#This Row],[running ttl ppg]]^2.37/(Table1[[#This Row],[running ttl ppg]]^2.37+Table1[[#This Row],[running ttl ppga]]^2.37)</f>
        <v>0.42822694097430092</v>
      </c>
      <c r="AB240" s="5">
        <f>Table1[[#This Row],[pyth ratio]]+Table1[[#This Row],[win/loss ratio]]</f>
        <v>0.76156027430763418</v>
      </c>
    </row>
    <row r="241" spans="1:28" x14ac:dyDescent="0.25">
      <c r="A241" s="1">
        <v>2799</v>
      </c>
      <c r="B241" s="7">
        <f t="shared" si="10"/>
        <v>16</v>
      </c>
      <c r="C241" s="5">
        <v>2016</v>
      </c>
      <c r="D241" s="5">
        <v>17</v>
      </c>
      <c r="E241" t="s">
        <v>55</v>
      </c>
      <c r="F241" t="s">
        <v>53</v>
      </c>
      <c r="G241" s="5">
        <v>0</v>
      </c>
      <c r="H241">
        <v>6</v>
      </c>
      <c r="I241">
        <v>30</v>
      </c>
      <c r="J241">
        <v>-24</v>
      </c>
      <c r="K241">
        <f>IF(Table1[[#This Row],[net]]&gt;0,1,0)</f>
        <v>0</v>
      </c>
      <c r="L241">
        <v>5.5</v>
      </c>
      <c r="M241">
        <f>IF(Table1[[#This Row],[team]]=E240,SUM(Table1[[#This Row],[win/loss]],M240),Table1[[#This Row],[win/loss]])</f>
        <v>5</v>
      </c>
      <c r="N241">
        <f>IF(Table1[[#This Row],[team]]=E240,SUM(Table1[[#This Row],[win/loss]],M240),Table1[[#This Row],[win/loss]])/B241</f>
        <v>0.3125</v>
      </c>
      <c r="O241">
        <f t="shared" si="9"/>
        <v>-18.5</v>
      </c>
      <c r="P241">
        <f>IF(Table1[[#This Row],[difference]]&gt;0,SQRT(Table1[[#This Row],[difference]]),-SQRT(ABS(Table1[[#This Row],[difference]])))</f>
        <v>-4.3011626335213133</v>
      </c>
      <c r="Q241">
        <f>IF(Table1[[#This Row],[line]]&gt;0,SQRT(Table1[[#This Row],[line]]),-SQRT(ABS(Table1[[#This Row],[line]])))</f>
        <v>2.3452078799117149</v>
      </c>
      <c r="R241">
        <f>Table1[[#This Row],[difference]]-Table1[[#This Row],[sqrt(line)]]</f>
        <v>-20.845207879911715</v>
      </c>
      <c r="S241">
        <f>IF(Table1[[#This Row],[difference]]&gt;0,1,-1)</f>
        <v>-1</v>
      </c>
      <c r="T241">
        <f>IF(Table1[[#This Row],[team]]=E240,SUM(H241,T240),Table1[[#This Row],[ppg]])</f>
        <v>376</v>
      </c>
      <c r="U241">
        <f>IF(Table1[[#This Row],[team]]=E240,SUM(I241,U240),Table1[[#This Row],[ppga]])</f>
        <v>448</v>
      </c>
      <c r="V241">
        <f>IF(Table1[[#This Row],[team]]=E240,SUM(Table1[[#This Row],[difference]],V240),Table1[[#This Row],[difference]])</f>
        <v>-32</v>
      </c>
      <c r="W241">
        <f>IF(Table1[[#This Row],[team]]=E240,SUM(Table1[[#This Row],[sqrt(dif)]],W240),Table1[[#This Row],[sqrt(dif)]])</f>
        <v>-8.7156434515578312</v>
      </c>
      <c r="X241">
        <f>IF(Table1[[#This Row],[team]]=E240,SUM(Table1[[#This Row],[f1]],X240),Table1[[#This Row],[f1]])</f>
        <v>-47.053648719176763</v>
      </c>
      <c r="Y241">
        <f>IF(Table1[[#This Row],[ATS]]=S240,SUM(Table1[[#This Row],[ATS]],Y240),Table1[[#This Row],[ATS]])</f>
        <v>-3</v>
      </c>
      <c r="Z241">
        <f>IF(Table1[[#This Row],[ATS]]&gt;0,Table1[[#This Row],[ATS streak (not real)]]-1,Table1[[#This Row],[ATS streak (not real)]]+1)</f>
        <v>-2</v>
      </c>
      <c r="AA241" s="5">
        <f>Table1[[#This Row],[running ttl ppg]]^2.37/(Table1[[#This Row],[running ttl ppg]]^2.37+Table1[[#This Row],[running ttl ppga]]^2.37)</f>
        <v>0.39765784668537563</v>
      </c>
      <c r="AB241" s="5">
        <f>Table1[[#This Row],[pyth ratio]]+Table1[[#This Row],[win/loss ratio]]</f>
        <v>0.71015784668537563</v>
      </c>
    </row>
    <row r="242" spans="1:28" x14ac:dyDescent="0.25">
      <c r="A242" s="1">
        <v>2800</v>
      </c>
      <c r="B242" s="7">
        <f t="shared" si="10"/>
        <v>1</v>
      </c>
      <c r="C242" s="5">
        <v>2016</v>
      </c>
      <c r="D242" s="5">
        <v>1</v>
      </c>
      <c r="E242" t="s">
        <v>56</v>
      </c>
      <c r="F242" t="s">
        <v>53</v>
      </c>
      <c r="G242" s="5">
        <v>0</v>
      </c>
      <c r="H242">
        <v>27</v>
      </c>
      <c r="I242">
        <v>20</v>
      </c>
      <c r="J242">
        <v>7</v>
      </c>
      <c r="K242">
        <f>IF(Table1[[#This Row],[net]]&gt;0,1,0)</f>
        <v>1</v>
      </c>
      <c r="L242">
        <v>-1</v>
      </c>
      <c r="M242">
        <f>IF(Table1[[#This Row],[team]]=E241,SUM(Table1[[#This Row],[win/loss]],M241),Table1[[#This Row],[win/loss]])</f>
        <v>1</v>
      </c>
      <c r="N242">
        <f>IF(Table1[[#This Row],[team]]=E241,SUM(Table1[[#This Row],[win/loss]],M241),Table1[[#This Row],[win/loss]])/B242</f>
        <v>1</v>
      </c>
      <c r="O242">
        <f t="shared" si="9"/>
        <v>6</v>
      </c>
      <c r="P242">
        <f>IF(Table1[[#This Row],[difference]]&gt;0,SQRT(Table1[[#This Row],[difference]]),-SQRT(ABS(Table1[[#This Row],[difference]])))</f>
        <v>2.4494897427831779</v>
      </c>
      <c r="Q242">
        <f>IF(Table1[[#This Row],[line]]&gt;0,SQRT(Table1[[#This Row],[line]]),-SQRT(ABS(Table1[[#This Row],[line]])))</f>
        <v>-1</v>
      </c>
      <c r="R242">
        <f>Table1[[#This Row],[difference]]-Table1[[#This Row],[sqrt(line)]]</f>
        <v>7</v>
      </c>
      <c r="S242">
        <f>IF(Table1[[#This Row],[difference]]&gt;0,1,-1)</f>
        <v>1</v>
      </c>
      <c r="T242">
        <f>IF(Table1[[#This Row],[team]]=E241,SUM(H242,T241),Table1[[#This Row],[ppg]])</f>
        <v>27</v>
      </c>
      <c r="U242">
        <f>IF(Table1[[#This Row],[team]]=E241,SUM(I242,U241),Table1[[#This Row],[ppga]])</f>
        <v>20</v>
      </c>
      <c r="V242">
        <f>IF(Table1[[#This Row],[team]]=E241,SUM(Table1[[#This Row],[difference]],V241),Table1[[#This Row],[difference]])</f>
        <v>6</v>
      </c>
      <c r="W242">
        <f>IF(Table1[[#This Row],[team]]=E241,SUM(Table1[[#This Row],[sqrt(dif)]],W241),Table1[[#This Row],[sqrt(dif)]])</f>
        <v>2.4494897427831779</v>
      </c>
      <c r="X242">
        <f>IF(Table1[[#This Row],[team]]=E241,SUM(Table1[[#This Row],[f1]],X241),Table1[[#This Row],[f1]])</f>
        <v>7</v>
      </c>
      <c r="Y242">
        <f>IF(Table1[[#This Row],[ATS]]=S241,SUM(Table1[[#This Row],[ATS]],Y241),Table1[[#This Row],[ATS]])</f>
        <v>1</v>
      </c>
      <c r="Z242">
        <f>IF(Table1[[#This Row],[ATS]]&gt;0,Table1[[#This Row],[ATS streak (not real)]]-1,Table1[[#This Row],[ATS streak (not real)]]+1)</f>
        <v>0</v>
      </c>
      <c r="AA242" s="5">
        <f>Table1[[#This Row],[running ttl ppg]]^2.37/(Table1[[#This Row],[running ttl ppg]]^2.37+Table1[[#This Row],[running ttl ppga]]^2.37)</f>
        <v>0.67067683792363275</v>
      </c>
      <c r="AB242" s="5">
        <f>Table1[[#This Row],[pyth ratio]]+Table1[[#This Row],[win/loss ratio]]</f>
        <v>1.6706768379236328</v>
      </c>
    </row>
    <row r="243" spans="1:28" x14ac:dyDescent="0.25">
      <c r="A243" s="1">
        <v>2801</v>
      </c>
      <c r="B243" s="7">
        <f t="shared" si="10"/>
        <v>2</v>
      </c>
      <c r="C243" s="5">
        <v>2016</v>
      </c>
      <c r="D243" s="5">
        <v>2</v>
      </c>
      <c r="E243" t="s">
        <v>56</v>
      </c>
      <c r="F243" t="s">
        <v>50</v>
      </c>
      <c r="G243" s="5">
        <v>1</v>
      </c>
      <c r="H243">
        <v>24</v>
      </c>
      <c r="I243">
        <v>31</v>
      </c>
      <c r="J243">
        <v>-7</v>
      </c>
      <c r="K243">
        <f>IF(Table1[[#This Row],[net]]&gt;0,1,0)</f>
        <v>0</v>
      </c>
      <c r="L243">
        <v>-3</v>
      </c>
      <c r="M243">
        <f>IF(Table1[[#This Row],[team]]=E242,SUM(Table1[[#This Row],[win/loss]],M242),Table1[[#This Row],[win/loss]])</f>
        <v>1</v>
      </c>
      <c r="N243">
        <f>IF(Table1[[#This Row],[team]]=E242,SUM(Table1[[#This Row],[win/loss]],M242),Table1[[#This Row],[win/loss]])/B243</f>
        <v>0.5</v>
      </c>
      <c r="O243">
        <f t="shared" si="9"/>
        <v>-10</v>
      </c>
      <c r="P243">
        <f>IF(Table1[[#This Row],[difference]]&gt;0,SQRT(Table1[[#This Row],[difference]]),-SQRT(ABS(Table1[[#This Row],[difference]])))</f>
        <v>-3.1622776601683795</v>
      </c>
      <c r="Q243">
        <f>IF(Table1[[#This Row],[line]]&gt;0,SQRT(Table1[[#This Row],[line]]),-SQRT(ABS(Table1[[#This Row],[line]])))</f>
        <v>-1.7320508075688772</v>
      </c>
      <c r="R243">
        <f>Table1[[#This Row],[difference]]-Table1[[#This Row],[sqrt(line)]]</f>
        <v>-8.2679491924311233</v>
      </c>
      <c r="S243">
        <f>IF(Table1[[#This Row],[difference]]&gt;0,1,-1)</f>
        <v>-1</v>
      </c>
      <c r="T243">
        <f>IF(Table1[[#This Row],[team]]=E242,SUM(H243,T242),Table1[[#This Row],[ppg]])</f>
        <v>51</v>
      </c>
      <c r="U243">
        <f>IF(Table1[[#This Row],[team]]=E242,SUM(I243,U242),Table1[[#This Row],[ppga]])</f>
        <v>51</v>
      </c>
      <c r="V243">
        <f>IF(Table1[[#This Row],[team]]=E242,SUM(Table1[[#This Row],[difference]],V242),Table1[[#This Row],[difference]])</f>
        <v>-4</v>
      </c>
      <c r="W243">
        <f>IF(Table1[[#This Row],[team]]=E242,SUM(Table1[[#This Row],[sqrt(dif)]],W242),Table1[[#This Row],[sqrt(dif)]])</f>
        <v>-0.71278791738520164</v>
      </c>
      <c r="X243">
        <f>IF(Table1[[#This Row],[team]]=E242,SUM(Table1[[#This Row],[f1]],X242),Table1[[#This Row],[f1]])</f>
        <v>-1.2679491924311233</v>
      </c>
      <c r="Y243">
        <f>IF(Table1[[#This Row],[ATS]]=S242,SUM(Table1[[#This Row],[ATS]],Y242),Table1[[#This Row],[ATS]])</f>
        <v>-1</v>
      </c>
      <c r="Z243">
        <f>IF(Table1[[#This Row],[ATS]]&gt;0,Table1[[#This Row],[ATS streak (not real)]]-1,Table1[[#This Row],[ATS streak (not real)]]+1)</f>
        <v>0</v>
      </c>
      <c r="AA243" s="5">
        <f>Table1[[#This Row],[running ttl ppg]]^2.37/(Table1[[#This Row],[running ttl ppg]]^2.37+Table1[[#This Row],[running ttl ppga]]^2.37)</f>
        <v>0.5</v>
      </c>
      <c r="AB243" s="5">
        <f>Table1[[#This Row],[pyth ratio]]+Table1[[#This Row],[win/loss ratio]]</f>
        <v>1</v>
      </c>
    </row>
    <row r="244" spans="1:28" x14ac:dyDescent="0.25">
      <c r="A244" s="1">
        <v>2802</v>
      </c>
      <c r="B244" s="7">
        <f t="shared" si="10"/>
        <v>3</v>
      </c>
      <c r="C244" s="5">
        <v>2016</v>
      </c>
      <c r="D244" s="5">
        <v>3</v>
      </c>
      <c r="E244" t="s">
        <v>56</v>
      </c>
      <c r="F244" t="s">
        <v>52</v>
      </c>
      <c r="G244" s="5">
        <v>0</v>
      </c>
      <c r="H244">
        <v>28</v>
      </c>
      <c r="I244">
        <v>38</v>
      </c>
      <c r="J244">
        <v>-10</v>
      </c>
      <c r="K244">
        <f>IF(Table1[[#This Row],[net]]&gt;0,1,0)</f>
        <v>0</v>
      </c>
      <c r="L244">
        <v>5.5</v>
      </c>
      <c r="M244">
        <f>IF(Table1[[#This Row],[team]]=E243,SUM(Table1[[#This Row],[win/loss]],M243),Table1[[#This Row],[win/loss]])</f>
        <v>1</v>
      </c>
      <c r="N244">
        <f>IF(Table1[[#This Row],[team]]=E243,SUM(Table1[[#This Row],[win/loss]],M243),Table1[[#This Row],[win/loss]])/B244</f>
        <v>0.33333333333333331</v>
      </c>
      <c r="O244">
        <f t="shared" si="9"/>
        <v>-4.5</v>
      </c>
      <c r="P244">
        <f>IF(Table1[[#This Row],[difference]]&gt;0,SQRT(Table1[[#This Row],[difference]]),-SQRT(ABS(Table1[[#This Row],[difference]])))</f>
        <v>-2.1213203435596424</v>
      </c>
      <c r="Q244">
        <f>IF(Table1[[#This Row],[line]]&gt;0,SQRT(Table1[[#This Row],[line]]),-SQRT(ABS(Table1[[#This Row],[line]])))</f>
        <v>2.3452078799117149</v>
      </c>
      <c r="R244">
        <f>Table1[[#This Row],[difference]]-Table1[[#This Row],[sqrt(line)]]</f>
        <v>-6.8452078799117153</v>
      </c>
      <c r="S244">
        <f>IF(Table1[[#This Row],[difference]]&gt;0,1,-1)</f>
        <v>-1</v>
      </c>
      <c r="T244">
        <f>IF(Table1[[#This Row],[team]]=E243,SUM(H244,T243),Table1[[#This Row],[ppg]])</f>
        <v>79</v>
      </c>
      <c r="U244">
        <f>IF(Table1[[#This Row],[team]]=E243,SUM(I244,U243),Table1[[#This Row],[ppga]])</f>
        <v>89</v>
      </c>
      <c r="V244">
        <f>IF(Table1[[#This Row],[team]]=E243,SUM(Table1[[#This Row],[difference]],V243),Table1[[#This Row],[difference]])</f>
        <v>-8.5</v>
      </c>
      <c r="W244">
        <f>IF(Table1[[#This Row],[team]]=E243,SUM(Table1[[#This Row],[sqrt(dif)]],W243),Table1[[#This Row],[sqrt(dif)]])</f>
        <v>-2.834108260944844</v>
      </c>
      <c r="X244">
        <f>IF(Table1[[#This Row],[team]]=E243,SUM(Table1[[#This Row],[f1]],X243),Table1[[#This Row],[f1]])</f>
        <v>-8.1131570723428386</v>
      </c>
      <c r="Y244">
        <f>IF(Table1[[#This Row],[ATS]]=S243,SUM(Table1[[#This Row],[ATS]],Y243),Table1[[#This Row],[ATS]])</f>
        <v>-2</v>
      </c>
      <c r="Z244">
        <f>IF(Table1[[#This Row],[ATS]]&gt;0,Table1[[#This Row],[ATS streak (not real)]]-1,Table1[[#This Row],[ATS streak (not real)]]+1)</f>
        <v>-1</v>
      </c>
      <c r="AA244" s="5">
        <f>Table1[[#This Row],[running ttl ppg]]^2.37/(Table1[[#This Row],[running ttl ppg]]^2.37+Table1[[#This Row],[running ttl ppga]]^2.37)</f>
        <v>0.42984666388143272</v>
      </c>
      <c r="AB244" s="5">
        <f>Table1[[#This Row],[pyth ratio]]+Table1[[#This Row],[win/loss ratio]]</f>
        <v>0.76317999721476604</v>
      </c>
    </row>
    <row r="245" spans="1:28" x14ac:dyDescent="0.25">
      <c r="A245" s="1">
        <v>2803</v>
      </c>
      <c r="B245" s="7">
        <f t="shared" si="10"/>
        <v>4</v>
      </c>
      <c r="C245" s="5">
        <v>2016</v>
      </c>
      <c r="D245" s="5">
        <v>4</v>
      </c>
      <c r="E245" t="s">
        <v>56</v>
      </c>
      <c r="F245" t="s">
        <v>47</v>
      </c>
      <c r="G245" s="5">
        <v>0</v>
      </c>
      <c r="H245">
        <v>21</v>
      </c>
      <c r="I245">
        <v>36</v>
      </c>
      <c r="J245">
        <v>-15</v>
      </c>
      <c r="K245">
        <f>IF(Table1[[#This Row],[net]]&gt;0,1,0)</f>
        <v>0</v>
      </c>
      <c r="L245">
        <v>3.5</v>
      </c>
      <c r="M245">
        <f>IF(Table1[[#This Row],[team]]=E244,SUM(Table1[[#This Row],[win/loss]],M244),Table1[[#This Row],[win/loss]])</f>
        <v>1</v>
      </c>
      <c r="N245">
        <f>IF(Table1[[#This Row],[team]]=E244,SUM(Table1[[#This Row],[win/loss]],M244),Table1[[#This Row],[win/loss]])/B245</f>
        <v>0.25</v>
      </c>
      <c r="O245">
        <f t="shared" si="9"/>
        <v>-11.5</v>
      </c>
      <c r="P245">
        <f>IF(Table1[[#This Row],[difference]]&gt;0,SQRT(Table1[[#This Row],[difference]]),-SQRT(ABS(Table1[[#This Row],[difference]])))</f>
        <v>-3.3911649915626341</v>
      </c>
      <c r="Q245">
        <f>IF(Table1[[#This Row],[line]]&gt;0,SQRT(Table1[[#This Row],[line]]),-SQRT(ABS(Table1[[#This Row],[line]])))</f>
        <v>1.8708286933869707</v>
      </c>
      <c r="R245">
        <f>Table1[[#This Row],[difference]]-Table1[[#This Row],[sqrt(line)]]</f>
        <v>-13.37082869338697</v>
      </c>
      <c r="S245">
        <f>IF(Table1[[#This Row],[difference]]&gt;0,1,-1)</f>
        <v>-1</v>
      </c>
      <c r="T245">
        <f>IF(Table1[[#This Row],[team]]=E244,SUM(H245,T244),Table1[[#This Row],[ppg]])</f>
        <v>100</v>
      </c>
      <c r="U245">
        <f>IF(Table1[[#This Row],[team]]=E244,SUM(I245,U244),Table1[[#This Row],[ppga]])</f>
        <v>125</v>
      </c>
      <c r="V245">
        <f>IF(Table1[[#This Row],[team]]=E244,SUM(Table1[[#This Row],[difference]],V244),Table1[[#This Row],[difference]])</f>
        <v>-20</v>
      </c>
      <c r="W245">
        <f>IF(Table1[[#This Row],[team]]=E244,SUM(Table1[[#This Row],[sqrt(dif)]],W244),Table1[[#This Row],[sqrt(dif)]])</f>
        <v>-6.2252732525074777</v>
      </c>
      <c r="X245">
        <f>IF(Table1[[#This Row],[team]]=E244,SUM(Table1[[#This Row],[f1]],X244),Table1[[#This Row],[f1]])</f>
        <v>-21.483985765729809</v>
      </c>
      <c r="Y245">
        <f>IF(Table1[[#This Row],[ATS]]=S244,SUM(Table1[[#This Row],[ATS]],Y244),Table1[[#This Row],[ATS]])</f>
        <v>-3</v>
      </c>
      <c r="Z245">
        <f>IF(Table1[[#This Row],[ATS]]&gt;0,Table1[[#This Row],[ATS streak (not real)]]-1,Table1[[#This Row],[ATS streak (not real)]]+1)</f>
        <v>-2</v>
      </c>
      <c r="AA245" s="5">
        <f>Table1[[#This Row],[running ttl ppg]]^2.37/(Table1[[#This Row],[running ttl ppg]]^2.37+Table1[[#This Row],[running ttl ppga]]^2.37)</f>
        <v>0.37078509665363252</v>
      </c>
      <c r="AB245" s="5">
        <f>Table1[[#This Row],[pyth ratio]]+Table1[[#This Row],[win/loss ratio]]</f>
        <v>0.62078509665363257</v>
      </c>
    </row>
    <row r="246" spans="1:28" x14ac:dyDescent="0.25">
      <c r="A246" s="1">
        <v>2804</v>
      </c>
      <c r="B246" s="7">
        <f t="shared" si="10"/>
        <v>5</v>
      </c>
      <c r="C246" s="5">
        <v>2016</v>
      </c>
      <c r="D246" s="5">
        <v>5</v>
      </c>
      <c r="E246" t="s">
        <v>56</v>
      </c>
      <c r="F246" t="s">
        <v>46</v>
      </c>
      <c r="G246" s="5">
        <v>1</v>
      </c>
      <c r="H246">
        <v>17</v>
      </c>
      <c r="I246">
        <v>18</v>
      </c>
      <c r="J246">
        <v>-1</v>
      </c>
      <c r="K246">
        <f>IF(Table1[[#This Row],[net]]&gt;0,1,0)</f>
        <v>0</v>
      </c>
      <c r="L246">
        <v>-9</v>
      </c>
      <c r="M246">
        <f>IF(Table1[[#This Row],[team]]=E245,SUM(Table1[[#This Row],[win/loss]],M245),Table1[[#This Row],[win/loss]])</f>
        <v>1</v>
      </c>
      <c r="N246">
        <f>IF(Table1[[#This Row],[team]]=E245,SUM(Table1[[#This Row],[win/loss]],M245),Table1[[#This Row],[win/loss]])/B246</f>
        <v>0.2</v>
      </c>
      <c r="O246">
        <f t="shared" si="9"/>
        <v>-10</v>
      </c>
      <c r="P246">
        <f>IF(Table1[[#This Row],[difference]]&gt;0,SQRT(Table1[[#This Row],[difference]]),-SQRT(ABS(Table1[[#This Row],[difference]])))</f>
        <v>-3.1622776601683795</v>
      </c>
      <c r="Q246">
        <f>IF(Table1[[#This Row],[line]]&gt;0,SQRT(Table1[[#This Row],[line]]),-SQRT(ABS(Table1[[#This Row],[line]])))</f>
        <v>-3</v>
      </c>
      <c r="R246">
        <f>Table1[[#This Row],[difference]]-Table1[[#This Row],[sqrt(line)]]</f>
        <v>-7</v>
      </c>
      <c r="S246">
        <f>IF(Table1[[#This Row],[difference]]&gt;0,1,-1)</f>
        <v>-1</v>
      </c>
      <c r="T246">
        <f>IF(Table1[[#This Row],[team]]=E245,SUM(H246,T245),Table1[[#This Row],[ppg]])</f>
        <v>117</v>
      </c>
      <c r="U246">
        <f>IF(Table1[[#This Row],[team]]=E245,SUM(I246,U245),Table1[[#This Row],[ppga]])</f>
        <v>143</v>
      </c>
      <c r="V246">
        <f>IF(Table1[[#This Row],[team]]=E245,SUM(Table1[[#This Row],[difference]],V245),Table1[[#This Row],[difference]])</f>
        <v>-30</v>
      </c>
      <c r="W246">
        <f>IF(Table1[[#This Row],[team]]=E245,SUM(Table1[[#This Row],[sqrt(dif)]],W245),Table1[[#This Row],[sqrt(dif)]])</f>
        <v>-9.3875509126758576</v>
      </c>
      <c r="X246">
        <f>IF(Table1[[#This Row],[team]]=E245,SUM(Table1[[#This Row],[f1]],X245),Table1[[#This Row],[f1]])</f>
        <v>-28.483985765729809</v>
      </c>
      <c r="Y246">
        <f>IF(Table1[[#This Row],[ATS]]=S245,SUM(Table1[[#This Row],[ATS]],Y245),Table1[[#This Row],[ATS]])</f>
        <v>-4</v>
      </c>
      <c r="Z246">
        <f>IF(Table1[[#This Row],[ATS]]&gt;0,Table1[[#This Row],[ATS streak (not real)]]-1,Table1[[#This Row],[ATS streak (not real)]]+1)</f>
        <v>-3</v>
      </c>
      <c r="AA246" s="5">
        <f>Table1[[#This Row],[running ttl ppg]]^2.37/(Table1[[#This Row],[running ttl ppg]]^2.37+Table1[[#This Row],[running ttl ppga]]^2.37)</f>
        <v>0.38329412863305862</v>
      </c>
      <c r="AB246" s="5">
        <f>Table1[[#This Row],[pyth ratio]]+Table1[[#This Row],[win/loss ratio]]</f>
        <v>0.58329412863305863</v>
      </c>
    </row>
    <row r="247" spans="1:28" x14ac:dyDescent="0.25">
      <c r="A247" s="1">
        <v>2805</v>
      </c>
      <c r="B247" s="7">
        <f t="shared" si="10"/>
        <v>6</v>
      </c>
      <c r="C247" s="5">
        <v>2016</v>
      </c>
      <c r="D247" s="5">
        <v>6</v>
      </c>
      <c r="E247" t="s">
        <v>56</v>
      </c>
      <c r="F247" t="s">
        <v>60</v>
      </c>
      <c r="G247" s="5">
        <v>0</v>
      </c>
      <c r="H247">
        <v>10</v>
      </c>
      <c r="I247">
        <v>16</v>
      </c>
      <c r="J247">
        <v>-6</v>
      </c>
      <c r="K247">
        <f>IF(Table1[[#This Row],[net]]&gt;0,1,0)</f>
        <v>0</v>
      </c>
      <c r="L247">
        <v>3</v>
      </c>
      <c r="M247">
        <f>IF(Table1[[#This Row],[team]]=E246,SUM(Table1[[#This Row],[win/loss]],M246),Table1[[#This Row],[win/loss]])</f>
        <v>1</v>
      </c>
      <c r="N247">
        <f>IF(Table1[[#This Row],[team]]=E246,SUM(Table1[[#This Row],[win/loss]],M246),Table1[[#This Row],[win/loss]])/B247</f>
        <v>0.16666666666666666</v>
      </c>
      <c r="O247">
        <f t="shared" si="9"/>
        <v>-3</v>
      </c>
      <c r="P247">
        <f>IF(Table1[[#This Row],[difference]]&gt;0,SQRT(Table1[[#This Row],[difference]]),-SQRT(ABS(Table1[[#This Row],[difference]])))</f>
        <v>-1.7320508075688772</v>
      </c>
      <c r="Q247">
        <f>IF(Table1[[#This Row],[line]]&gt;0,SQRT(Table1[[#This Row],[line]]),-SQRT(ABS(Table1[[#This Row],[line]])))</f>
        <v>1.7320508075688772</v>
      </c>
      <c r="R247">
        <f>Table1[[#This Row],[difference]]-Table1[[#This Row],[sqrt(line)]]</f>
        <v>-4.7320508075688767</v>
      </c>
      <c r="S247">
        <f>IF(Table1[[#This Row],[difference]]&gt;0,1,-1)</f>
        <v>-1</v>
      </c>
      <c r="T247">
        <f>IF(Table1[[#This Row],[team]]=E246,SUM(H247,T246),Table1[[#This Row],[ppg]])</f>
        <v>127</v>
      </c>
      <c r="U247">
        <f>IF(Table1[[#This Row],[team]]=E246,SUM(I247,U246),Table1[[#This Row],[ppga]])</f>
        <v>159</v>
      </c>
      <c r="V247">
        <f>IF(Table1[[#This Row],[team]]=E246,SUM(Table1[[#This Row],[difference]],V246),Table1[[#This Row],[difference]])</f>
        <v>-33</v>
      </c>
      <c r="W247">
        <f>IF(Table1[[#This Row],[team]]=E246,SUM(Table1[[#This Row],[sqrt(dif)]],W246),Table1[[#This Row],[sqrt(dif)]])</f>
        <v>-11.119601720244734</v>
      </c>
      <c r="X247">
        <f>IF(Table1[[#This Row],[team]]=E246,SUM(Table1[[#This Row],[f1]],X246),Table1[[#This Row],[f1]])</f>
        <v>-33.216036573298688</v>
      </c>
      <c r="Y247">
        <f>IF(Table1[[#This Row],[ATS]]=S246,SUM(Table1[[#This Row],[ATS]],Y246),Table1[[#This Row],[ATS]])</f>
        <v>-5</v>
      </c>
      <c r="Z247">
        <f>IF(Table1[[#This Row],[ATS]]&gt;0,Table1[[#This Row],[ATS streak (not real)]]-1,Table1[[#This Row],[ATS streak (not real)]]+1)</f>
        <v>-4</v>
      </c>
      <c r="AA247" s="5">
        <f>Table1[[#This Row],[running ttl ppg]]^2.37/(Table1[[#This Row],[running ttl ppg]]^2.37+Table1[[#This Row],[running ttl ppga]]^2.37)</f>
        <v>0.36991544682157712</v>
      </c>
      <c r="AB247" s="5">
        <f>Table1[[#This Row],[pyth ratio]]+Table1[[#This Row],[win/loss ratio]]</f>
        <v>0.53658211348824381</v>
      </c>
    </row>
    <row r="248" spans="1:28" x14ac:dyDescent="0.25">
      <c r="A248" s="1">
        <v>2806</v>
      </c>
      <c r="B248" s="7">
        <f t="shared" si="10"/>
        <v>7</v>
      </c>
      <c r="C248" s="5">
        <v>2016</v>
      </c>
      <c r="D248" s="5">
        <v>7</v>
      </c>
      <c r="E248" t="s">
        <v>56</v>
      </c>
      <c r="F248" t="s">
        <v>67</v>
      </c>
      <c r="G248" s="5">
        <v>1</v>
      </c>
      <c r="H248">
        <v>23</v>
      </c>
      <c r="I248">
        <v>13</v>
      </c>
      <c r="J248">
        <v>10</v>
      </c>
      <c r="K248">
        <f>IF(Table1[[#This Row],[net]]&gt;0,1,0)</f>
        <v>1</v>
      </c>
      <c r="L248">
        <v>-3</v>
      </c>
      <c r="M248">
        <f>IF(Table1[[#This Row],[team]]=E247,SUM(Table1[[#This Row],[win/loss]],M247),Table1[[#This Row],[win/loss]])</f>
        <v>2</v>
      </c>
      <c r="N248">
        <f>IF(Table1[[#This Row],[team]]=E247,SUM(Table1[[#This Row],[win/loss]],M247),Table1[[#This Row],[win/loss]])/B248</f>
        <v>0.2857142857142857</v>
      </c>
      <c r="O248">
        <f t="shared" si="9"/>
        <v>7</v>
      </c>
      <c r="P248">
        <f>IF(Table1[[#This Row],[difference]]&gt;0,SQRT(Table1[[#This Row],[difference]]),-SQRT(ABS(Table1[[#This Row],[difference]])))</f>
        <v>2.6457513110645907</v>
      </c>
      <c r="Q248">
        <f>IF(Table1[[#This Row],[line]]&gt;0,SQRT(Table1[[#This Row],[line]]),-SQRT(ABS(Table1[[#This Row],[line]])))</f>
        <v>-1.7320508075688772</v>
      </c>
      <c r="R248">
        <f>Table1[[#This Row],[difference]]-Table1[[#This Row],[sqrt(line)]]</f>
        <v>8.7320508075688767</v>
      </c>
      <c r="S248">
        <f>IF(Table1[[#This Row],[difference]]&gt;0,1,-1)</f>
        <v>1</v>
      </c>
      <c r="T248">
        <f>IF(Table1[[#This Row],[team]]=E247,SUM(H248,T247),Table1[[#This Row],[ppg]])</f>
        <v>150</v>
      </c>
      <c r="U248">
        <f>IF(Table1[[#This Row],[team]]=E247,SUM(I248,U247),Table1[[#This Row],[ppga]])</f>
        <v>172</v>
      </c>
      <c r="V248">
        <f>IF(Table1[[#This Row],[team]]=E247,SUM(Table1[[#This Row],[difference]],V247),Table1[[#This Row],[difference]])</f>
        <v>-26</v>
      </c>
      <c r="W248">
        <f>IF(Table1[[#This Row],[team]]=E247,SUM(Table1[[#This Row],[sqrt(dif)]],W247),Table1[[#This Row],[sqrt(dif)]])</f>
        <v>-8.4738504091801445</v>
      </c>
      <c r="X248">
        <f>IF(Table1[[#This Row],[team]]=E247,SUM(Table1[[#This Row],[f1]],X247),Table1[[#This Row],[f1]])</f>
        <v>-24.483985765729813</v>
      </c>
      <c r="Y248">
        <f>IF(Table1[[#This Row],[ATS]]=S247,SUM(Table1[[#This Row],[ATS]],Y247),Table1[[#This Row],[ATS]])</f>
        <v>1</v>
      </c>
      <c r="Z248">
        <f>IF(Table1[[#This Row],[ATS]]&gt;0,Table1[[#This Row],[ATS streak (not real)]]-1,Table1[[#This Row],[ATS streak (not real)]]+1)</f>
        <v>0</v>
      </c>
      <c r="AA248" s="5">
        <f>Table1[[#This Row],[running ttl ppg]]^2.37/(Table1[[#This Row],[running ttl ppg]]^2.37+Table1[[#This Row],[running ttl ppga]]^2.37)</f>
        <v>0.41961446157989085</v>
      </c>
      <c r="AB248" s="5">
        <f>Table1[[#This Row],[pyth ratio]]+Table1[[#This Row],[win/loss ratio]]</f>
        <v>0.70532874729417649</v>
      </c>
    </row>
    <row r="249" spans="1:28" x14ac:dyDescent="0.25">
      <c r="A249" s="1">
        <v>2807</v>
      </c>
      <c r="B249" s="7">
        <f t="shared" si="10"/>
        <v>8</v>
      </c>
      <c r="C249" s="5">
        <v>2016</v>
      </c>
      <c r="D249" s="5">
        <v>8</v>
      </c>
      <c r="E249" t="s">
        <v>56</v>
      </c>
      <c r="F249" t="s">
        <v>51</v>
      </c>
      <c r="G249" s="5">
        <v>1</v>
      </c>
      <c r="H249">
        <v>45</v>
      </c>
      <c r="I249">
        <v>10</v>
      </c>
      <c r="J249">
        <v>35</v>
      </c>
      <c r="K249">
        <f>IF(Table1[[#This Row],[net]]&gt;0,1,0)</f>
        <v>1</v>
      </c>
      <c r="L249">
        <v>-3</v>
      </c>
      <c r="M249">
        <f>IF(Table1[[#This Row],[team]]=E248,SUM(Table1[[#This Row],[win/loss]],M248),Table1[[#This Row],[win/loss]])</f>
        <v>3</v>
      </c>
      <c r="N249">
        <f>IF(Table1[[#This Row],[team]]=E248,SUM(Table1[[#This Row],[win/loss]],M248),Table1[[#This Row],[win/loss]])/B249</f>
        <v>0.375</v>
      </c>
      <c r="O249">
        <f t="shared" si="9"/>
        <v>32</v>
      </c>
      <c r="P249">
        <f>IF(Table1[[#This Row],[difference]]&gt;0,SQRT(Table1[[#This Row],[difference]]),-SQRT(ABS(Table1[[#This Row],[difference]])))</f>
        <v>5.6568542494923806</v>
      </c>
      <c r="Q249">
        <f>IF(Table1[[#This Row],[line]]&gt;0,SQRT(Table1[[#This Row],[line]]),-SQRT(ABS(Table1[[#This Row],[line]])))</f>
        <v>-1.7320508075688772</v>
      </c>
      <c r="R249">
        <f>Table1[[#This Row],[difference]]-Table1[[#This Row],[sqrt(line)]]</f>
        <v>33.732050807568875</v>
      </c>
      <c r="S249">
        <f>IF(Table1[[#This Row],[difference]]&gt;0,1,-1)</f>
        <v>1</v>
      </c>
      <c r="T249">
        <f>IF(Table1[[#This Row],[team]]=E248,SUM(H249,T248),Table1[[#This Row],[ppg]])</f>
        <v>195</v>
      </c>
      <c r="U249">
        <f>IF(Table1[[#This Row],[team]]=E248,SUM(I249,U248),Table1[[#This Row],[ppga]])</f>
        <v>182</v>
      </c>
      <c r="V249">
        <f>IF(Table1[[#This Row],[team]]=E248,SUM(Table1[[#This Row],[difference]],V248),Table1[[#This Row],[difference]])</f>
        <v>6</v>
      </c>
      <c r="W249">
        <f>IF(Table1[[#This Row],[team]]=E248,SUM(Table1[[#This Row],[sqrt(dif)]],W248),Table1[[#This Row],[sqrt(dif)]])</f>
        <v>-2.816996159687764</v>
      </c>
      <c r="X249">
        <f>IF(Table1[[#This Row],[team]]=E248,SUM(Table1[[#This Row],[f1]],X248),Table1[[#This Row],[f1]])</f>
        <v>9.2480650418390624</v>
      </c>
      <c r="Y249">
        <f>IF(Table1[[#This Row],[ATS]]=S248,SUM(Table1[[#This Row],[ATS]],Y248),Table1[[#This Row],[ATS]])</f>
        <v>2</v>
      </c>
      <c r="Z249">
        <f>IF(Table1[[#This Row],[ATS]]&gt;0,Table1[[#This Row],[ATS streak (not real)]]-1,Table1[[#This Row],[ATS streak (not real)]]+1)</f>
        <v>1</v>
      </c>
      <c r="AA249" s="5">
        <f>Table1[[#This Row],[running ttl ppg]]^2.37/(Table1[[#This Row],[running ttl ppg]]^2.37+Table1[[#This Row],[running ttl ppga]]^2.37)</f>
        <v>0.54078744058725858</v>
      </c>
      <c r="AB249" s="5">
        <f>Table1[[#This Row],[pyth ratio]]+Table1[[#This Row],[win/loss ratio]]</f>
        <v>0.91578744058725858</v>
      </c>
    </row>
    <row r="250" spans="1:28" x14ac:dyDescent="0.25">
      <c r="A250" s="1">
        <v>2808</v>
      </c>
      <c r="B250" s="7">
        <f t="shared" si="10"/>
        <v>9</v>
      </c>
      <c r="C250" s="5">
        <v>2016</v>
      </c>
      <c r="D250" s="5">
        <v>10</v>
      </c>
      <c r="E250" t="s">
        <v>56</v>
      </c>
      <c r="F250" t="s">
        <v>50</v>
      </c>
      <c r="G250" s="5">
        <v>0</v>
      </c>
      <c r="H250">
        <v>29</v>
      </c>
      <c r="I250">
        <v>13</v>
      </c>
      <c r="J250">
        <v>16</v>
      </c>
      <c r="K250">
        <f>IF(Table1[[#This Row],[net]]&gt;0,1,0)</f>
        <v>1</v>
      </c>
      <c r="L250">
        <v>3.5</v>
      </c>
      <c r="M250">
        <f>IF(Table1[[#This Row],[team]]=E249,SUM(Table1[[#This Row],[win/loss]],M249),Table1[[#This Row],[win/loss]])</f>
        <v>4</v>
      </c>
      <c r="N250">
        <f>IF(Table1[[#This Row],[team]]=E249,SUM(Table1[[#This Row],[win/loss]],M249),Table1[[#This Row],[win/loss]])/B250</f>
        <v>0.44444444444444442</v>
      </c>
      <c r="O250">
        <f t="shared" si="9"/>
        <v>19.5</v>
      </c>
      <c r="P250">
        <f>IF(Table1[[#This Row],[difference]]&gt;0,SQRT(Table1[[#This Row],[difference]]),-SQRT(ABS(Table1[[#This Row],[difference]])))</f>
        <v>4.4158804331639239</v>
      </c>
      <c r="Q250">
        <f>IF(Table1[[#This Row],[line]]&gt;0,SQRT(Table1[[#This Row],[line]]),-SQRT(ABS(Table1[[#This Row],[line]])))</f>
        <v>1.8708286933869707</v>
      </c>
      <c r="R250">
        <f>Table1[[#This Row],[difference]]-Table1[[#This Row],[sqrt(line)]]</f>
        <v>17.629171306613028</v>
      </c>
      <c r="S250">
        <f>IF(Table1[[#This Row],[difference]]&gt;0,1,-1)</f>
        <v>1</v>
      </c>
      <c r="T250">
        <f>IF(Table1[[#This Row],[team]]=E249,SUM(H250,T249),Table1[[#This Row],[ppg]])</f>
        <v>224</v>
      </c>
      <c r="U250">
        <f>IF(Table1[[#This Row],[team]]=E249,SUM(I250,U249),Table1[[#This Row],[ppga]])</f>
        <v>195</v>
      </c>
      <c r="V250">
        <f>IF(Table1[[#This Row],[team]]=E249,SUM(Table1[[#This Row],[difference]],V249),Table1[[#This Row],[difference]])</f>
        <v>25.5</v>
      </c>
      <c r="W250">
        <f>IF(Table1[[#This Row],[team]]=E249,SUM(Table1[[#This Row],[sqrt(dif)]],W249),Table1[[#This Row],[sqrt(dif)]])</f>
        <v>1.5988842734761599</v>
      </c>
      <c r="X250">
        <f>IF(Table1[[#This Row],[team]]=E249,SUM(Table1[[#This Row],[f1]],X249),Table1[[#This Row],[f1]])</f>
        <v>26.87723634845209</v>
      </c>
      <c r="Y250">
        <f>IF(Table1[[#This Row],[ATS]]=S249,SUM(Table1[[#This Row],[ATS]],Y249),Table1[[#This Row],[ATS]])</f>
        <v>3</v>
      </c>
      <c r="Z250">
        <f>IF(Table1[[#This Row],[ATS]]&gt;0,Table1[[#This Row],[ATS streak (not real)]]-1,Table1[[#This Row],[ATS streak (not real)]]+1)</f>
        <v>2</v>
      </c>
      <c r="AA250" s="5">
        <f>Table1[[#This Row],[running ttl ppg]]^2.37/(Table1[[#This Row],[running ttl ppg]]^2.37+Table1[[#This Row],[running ttl ppga]]^2.37)</f>
        <v>0.58141679538847435</v>
      </c>
      <c r="AB250" s="5">
        <f>Table1[[#This Row],[pyth ratio]]+Table1[[#This Row],[win/loss ratio]]</f>
        <v>1.0258612398329188</v>
      </c>
    </row>
    <row r="251" spans="1:28" x14ac:dyDescent="0.25">
      <c r="A251" s="1">
        <v>2809</v>
      </c>
      <c r="B251" s="7">
        <f t="shared" si="10"/>
        <v>10</v>
      </c>
      <c r="C251" s="5">
        <v>2016</v>
      </c>
      <c r="D251" s="5">
        <v>11</v>
      </c>
      <c r="E251" t="s">
        <v>56</v>
      </c>
      <c r="F251" t="s">
        <v>57</v>
      </c>
      <c r="G251" s="5">
        <v>0</v>
      </c>
      <c r="H251">
        <v>33</v>
      </c>
      <c r="I251">
        <v>3</v>
      </c>
      <c r="J251">
        <v>30</v>
      </c>
      <c r="K251">
        <f>IF(Table1[[#This Row],[net]]&gt;0,1,0)</f>
        <v>1</v>
      </c>
      <c r="L251">
        <v>-3</v>
      </c>
      <c r="M251">
        <f>IF(Table1[[#This Row],[team]]=E250,SUM(Table1[[#This Row],[win/loss]],M250),Table1[[#This Row],[win/loss]])</f>
        <v>5</v>
      </c>
      <c r="N251">
        <f>IF(Table1[[#This Row],[team]]=E250,SUM(Table1[[#This Row],[win/loss]],M250),Table1[[#This Row],[win/loss]])/B251</f>
        <v>0.5</v>
      </c>
      <c r="O251">
        <f t="shared" si="9"/>
        <v>27</v>
      </c>
      <c r="P251">
        <f>IF(Table1[[#This Row],[difference]]&gt;0,SQRT(Table1[[#This Row],[difference]]),-SQRT(ABS(Table1[[#This Row],[difference]])))</f>
        <v>5.196152422706632</v>
      </c>
      <c r="Q251">
        <f>IF(Table1[[#This Row],[line]]&gt;0,SQRT(Table1[[#This Row],[line]]),-SQRT(ABS(Table1[[#This Row],[line]])))</f>
        <v>-1.7320508075688772</v>
      </c>
      <c r="R251">
        <f>Table1[[#This Row],[difference]]-Table1[[#This Row],[sqrt(line)]]</f>
        <v>28.732050807568879</v>
      </c>
      <c r="S251">
        <f>IF(Table1[[#This Row],[difference]]&gt;0,1,-1)</f>
        <v>1</v>
      </c>
      <c r="T251">
        <f>IF(Table1[[#This Row],[team]]=E250,SUM(H251,T250),Table1[[#This Row],[ppg]])</f>
        <v>257</v>
      </c>
      <c r="U251">
        <f>IF(Table1[[#This Row],[team]]=E250,SUM(I251,U250),Table1[[#This Row],[ppga]])</f>
        <v>198</v>
      </c>
      <c r="V251">
        <f>IF(Table1[[#This Row],[team]]=E250,SUM(Table1[[#This Row],[difference]],V250),Table1[[#This Row],[difference]])</f>
        <v>52.5</v>
      </c>
      <c r="W251">
        <f>IF(Table1[[#This Row],[team]]=E250,SUM(Table1[[#This Row],[sqrt(dif)]],W250),Table1[[#This Row],[sqrt(dif)]])</f>
        <v>6.7950366961827919</v>
      </c>
      <c r="X251">
        <f>IF(Table1[[#This Row],[team]]=E250,SUM(Table1[[#This Row],[f1]],X250),Table1[[#This Row],[f1]])</f>
        <v>55.609287156020969</v>
      </c>
      <c r="Y251">
        <f>IF(Table1[[#This Row],[ATS]]=S250,SUM(Table1[[#This Row],[ATS]],Y250),Table1[[#This Row],[ATS]])</f>
        <v>4</v>
      </c>
      <c r="Z251">
        <f>IF(Table1[[#This Row],[ATS]]&gt;0,Table1[[#This Row],[ATS streak (not real)]]-1,Table1[[#This Row],[ATS streak (not real)]]+1)</f>
        <v>3</v>
      </c>
      <c r="AA251" s="5">
        <f>Table1[[#This Row],[running ttl ppg]]^2.37/(Table1[[#This Row],[running ttl ppg]]^2.37+Table1[[#This Row],[running ttl ppga]]^2.37)</f>
        <v>0.64979027290369651</v>
      </c>
      <c r="AB251" s="5">
        <f>Table1[[#This Row],[pyth ratio]]+Table1[[#This Row],[win/loss ratio]]</f>
        <v>1.1497902729036964</v>
      </c>
    </row>
    <row r="252" spans="1:28" x14ac:dyDescent="0.25">
      <c r="A252" s="1">
        <v>2810</v>
      </c>
      <c r="B252" s="7">
        <f t="shared" si="10"/>
        <v>11</v>
      </c>
      <c r="C252" s="5">
        <v>2016</v>
      </c>
      <c r="D252" s="5">
        <v>12</v>
      </c>
      <c r="E252" t="s">
        <v>56</v>
      </c>
      <c r="F252" t="s">
        <v>44</v>
      </c>
      <c r="G252" s="5">
        <v>1</v>
      </c>
      <c r="H252">
        <v>30</v>
      </c>
      <c r="I252">
        <v>22</v>
      </c>
      <c r="J252">
        <v>8</v>
      </c>
      <c r="K252">
        <f>IF(Table1[[#This Row],[net]]&gt;0,1,0)</f>
        <v>1</v>
      </c>
      <c r="L252">
        <v>-4</v>
      </c>
      <c r="M252">
        <f>IF(Table1[[#This Row],[team]]=E251,SUM(Table1[[#This Row],[win/loss]],M251),Table1[[#This Row],[win/loss]])</f>
        <v>6</v>
      </c>
      <c r="N252">
        <f>IF(Table1[[#This Row],[team]]=E251,SUM(Table1[[#This Row],[win/loss]],M251),Table1[[#This Row],[win/loss]])/B252</f>
        <v>0.54545454545454541</v>
      </c>
      <c r="O252">
        <f t="shared" si="9"/>
        <v>4</v>
      </c>
      <c r="P252">
        <f>IF(Table1[[#This Row],[difference]]&gt;0,SQRT(Table1[[#This Row],[difference]]),-SQRT(ABS(Table1[[#This Row],[difference]])))</f>
        <v>2</v>
      </c>
      <c r="Q252">
        <f>IF(Table1[[#This Row],[line]]&gt;0,SQRT(Table1[[#This Row],[line]]),-SQRT(ABS(Table1[[#This Row],[line]])))</f>
        <v>-2</v>
      </c>
      <c r="R252">
        <f>Table1[[#This Row],[difference]]-Table1[[#This Row],[sqrt(line)]]</f>
        <v>6</v>
      </c>
      <c r="S252">
        <f>IF(Table1[[#This Row],[difference]]&gt;0,1,-1)</f>
        <v>1</v>
      </c>
      <c r="T252">
        <f>IF(Table1[[#This Row],[team]]=E251,SUM(H252,T251),Table1[[#This Row],[ppg]])</f>
        <v>287</v>
      </c>
      <c r="U252">
        <f>IF(Table1[[#This Row],[team]]=E251,SUM(I252,U251),Table1[[#This Row],[ppga]])</f>
        <v>220</v>
      </c>
      <c r="V252">
        <f>IF(Table1[[#This Row],[team]]=E251,SUM(Table1[[#This Row],[difference]],V251),Table1[[#This Row],[difference]])</f>
        <v>56.5</v>
      </c>
      <c r="W252">
        <f>IF(Table1[[#This Row],[team]]=E251,SUM(Table1[[#This Row],[sqrt(dif)]],W251),Table1[[#This Row],[sqrt(dif)]])</f>
        <v>8.795036696182791</v>
      </c>
      <c r="X252">
        <f>IF(Table1[[#This Row],[team]]=E251,SUM(Table1[[#This Row],[f1]],X251),Table1[[#This Row],[f1]])</f>
        <v>61.609287156020969</v>
      </c>
      <c r="Y252">
        <f>IF(Table1[[#This Row],[ATS]]=S251,SUM(Table1[[#This Row],[ATS]],Y251),Table1[[#This Row],[ATS]])</f>
        <v>5</v>
      </c>
      <c r="Z252">
        <f>IF(Table1[[#This Row],[ATS]]&gt;0,Table1[[#This Row],[ATS streak (not real)]]-1,Table1[[#This Row],[ATS streak (not real)]]+1)</f>
        <v>4</v>
      </c>
      <c r="AA252" s="5">
        <f>Table1[[#This Row],[running ttl ppg]]^2.37/(Table1[[#This Row],[running ttl ppg]]^2.37+Table1[[#This Row],[running ttl ppga]]^2.37)</f>
        <v>0.6525065964686585</v>
      </c>
      <c r="AB252" s="5">
        <f>Table1[[#This Row],[pyth ratio]]+Table1[[#This Row],[win/loss ratio]]</f>
        <v>1.1979611419232039</v>
      </c>
    </row>
    <row r="253" spans="1:28" x14ac:dyDescent="0.25">
      <c r="A253" s="1">
        <v>2811</v>
      </c>
      <c r="B253" s="7">
        <f t="shared" si="10"/>
        <v>12</v>
      </c>
      <c r="C253" s="5">
        <v>2016</v>
      </c>
      <c r="D253" s="5">
        <v>13</v>
      </c>
      <c r="E253" t="s">
        <v>56</v>
      </c>
      <c r="F253" t="s">
        <v>65</v>
      </c>
      <c r="G253" s="5">
        <v>0</v>
      </c>
      <c r="H253">
        <v>34</v>
      </c>
      <c r="I253">
        <v>20</v>
      </c>
      <c r="J253">
        <v>14</v>
      </c>
      <c r="K253">
        <f>IF(Table1[[#This Row],[net]]&gt;0,1,0)</f>
        <v>1</v>
      </c>
      <c r="L253">
        <v>-3</v>
      </c>
      <c r="M253">
        <f>IF(Table1[[#This Row],[team]]=E252,SUM(Table1[[#This Row],[win/loss]],M252),Table1[[#This Row],[win/loss]])</f>
        <v>7</v>
      </c>
      <c r="N253">
        <f>IF(Table1[[#This Row],[team]]=E252,SUM(Table1[[#This Row],[win/loss]],M252),Table1[[#This Row],[win/loss]])/B253</f>
        <v>0.58333333333333337</v>
      </c>
      <c r="O253">
        <f t="shared" si="9"/>
        <v>11</v>
      </c>
      <c r="P253">
        <f>IF(Table1[[#This Row],[difference]]&gt;0,SQRT(Table1[[#This Row],[difference]]),-SQRT(ABS(Table1[[#This Row],[difference]])))</f>
        <v>3.3166247903553998</v>
      </c>
      <c r="Q253">
        <f>IF(Table1[[#This Row],[line]]&gt;0,SQRT(Table1[[#This Row],[line]]),-SQRT(ABS(Table1[[#This Row],[line]])))</f>
        <v>-1.7320508075688772</v>
      </c>
      <c r="R253">
        <f>Table1[[#This Row],[difference]]-Table1[[#This Row],[sqrt(line)]]</f>
        <v>12.732050807568877</v>
      </c>
      <c r="S253">
        <f>IF(Table1[[#This Row],[difference]]&gt;0,1,-1)</f>
        <v>1</v>
      </c>
      <c r="T253">
        <f>IF(Table1[[#This Row],[team]]=E252,SUM(H253,T252),Table1[[#This Row],[ppg]])</f>
        <v>321</v>
      </c>
      <c r="U253">
        <f>IF(Table1[[#This Row],[team]]=E252,SUM(I253,U252),Table1[[#This Row],[ppga]])</f>
        <v>240</v>
      </c>
      <c r="V253">
        <f>IF(Table1[[#This Row],[team]]=E252,SUM(Table1[[#This Row],[difference]],V252),Table1[[#This Row],[difference]])</f>
        <v>67.5</v>
      </c>
      <c r="W253">
        <f>IF(Table1[[#This Row],[team]]=E252,SUM(Table1[[#This Row],[sqrt(dif)]],W252),Table1[[#This Row],[sqrt(dif)]])</f>
        <v>12.111661486538191</v>
      </c>
      <c r="X253">
        <f>IF(Table1[[#This Row],[team]]=E252,SUM(Table1[[#This Row],[f1]],X252),Table1[[#This Row],[f1]])</f>
        <v>74.341337963589851</v>
      </c>
      <c r="Y253">
        <f>IF(Table1[[#This Row],[ATS]]=S252,SUM(Table1[[#This Row],[ATS]],Y252),Table1[[#This Row],[ATS]])</f>
        <v>6</v>
      </c>
      <c r="Z253">
        <f>IF(Table1[[#This Row],[ATS]]&gt;0,Table1[[#This Row],[ATS streak (not real)]]-1,Table1[[#This Row],[ATS streak (not real)]]+1)</f>
        <v>5</v>
      </c>
      <c r="AA253" s="5">
        <f>Table1[[#This Row],[running ttl ppg]]^2.37/(Table1[[#This Row],[running ttl ppg]]^2.37+Table1[[#This Row],[running ttl ppga]]^2.37)</f>
        <v>0.66578920916607676</v>
      </c>
      <c r="AB253" s="5">
        <f>Table1[[#This Row],[pyth ratio]]+Table1[[#This Row],[win/loss ratio]]</f>
        <v>1.2491225424994101</v>
      </c>
    </row>
    <row r="254" spans="1:28" x14ac:dyDescent="0.25">
      <c r="A254" s="1">
        <v>2812</v>
      </c>
      <c r="B254" s="7">
        <f t="shared" si="10"/>
        <v>13</v>
      </c>
      <c r="C254" s="5">
        <v>2016</v>
      </c>
      <c r="D254" s="5">
        <v>14</v>
      </c>
      <c r="E254" t="s">
        <v>56</v>
      </c>
      <c r="F254" t="s">
        <v>57</v>
      </c>
      <c r="G254" s="5">
        <v>1</v>
      </c>
      <c r="H254">
        <v>10</v>
      </c>
      <c r="I254">
        <v>3</v>
      </c>
      <c r="J254">
        <v>7</v>
      </c>
      <c r="K254">
        <f>IF(Table1[[#This Row],[net]]&gt;0,1,0)</f>
        <v>1</v>
      </c>
      <c r="L254">
        <v>-11.5</v>
      </c>
      <c r="M254">
        <f>IF(Table1[[#This Row],[team]]=E253,SUM(Table1[[#This Row],[win/loss]],M253),Table1[[#This Row],[win/loss]])</f>
        <v>8</v>
      </c>
      <c r="N254">
        <f>IF(Table1[[#This Row],[team]]=E253,SUM(Table1[[#This Row],[win/loss]],M253),Table1[[#This Row],[win/loss]])/B254</f>
        <v>0.61538461538461542</v>
      </c>
      <c r="O254">
        <f t="shared" si="9"/>
        <v>-4.5</v>
      </c>
      <c r="P254">
        <f>IF(Table1[[#This Row],[difference]]&gt;0,SQRT(Table1[[#This Row],[difference]]),-SQRT(ABS(Table1[[#This Row],[difference]])))</f>
        <v>-2.1213203435596424</v>
      </c>
      <c r="Q254">
        <f>IF(Table1[[#This Row],[line]]&gt;0,SQRT(Table1[[#This Row],[line]]),-SQRT(ABS(Table1[[#This Row],[line]])))</f>
        <v>-3.3911649915626341</v>
      </c>
      <c r="R254">
        <f>Table1[[#This Row],[difference]]-Table1[[#This Row],[sqrt(line)]]</f>
        <v>-1.1088350084373659</v>
      </c>
      <c r="S254">
        <f>IF(Table1[[#This Row],[difference]]&gt;0,1,-1)</f>
        <v>-1</v>
      </c>
      <c r="T254">
        <f>IF(Table1[[#This Row],[team]]=E253,SUM(H254,T253),Table1[[#This Row],[ppg]])</f>
        <v>331</v>
      </c>
      <c r="U254">
        <f>IF(Table1[[#This Row],[team]]=E253,SUM(I254,U253),Table1[[#This Row],[ppga]])</f>
        <v>243</v>
      </c>
      <c r="V254">
        <f>IF(Table1[[#This Row],[team]]=E253,SUM(Table1[[#This Row],[difference]],V253),Table1[[#This Row],[difference]])</f>
        <v>63</v>
      </c>
      <c r="W254">
        <f>IF(Table1[[#This Row],[team]]=E253,SUM(Table1[[#This Row],[sqrt(dif)]],W253),Table1[[#This Row],[sqrt(dif)]])</f>
        <v>9.9903411429785489</v>
      </c>
      <c r="X254">
        <f>IF(Table1[[#This Row],[team]]=E253,SUM(Table1[[#This Row],[f1]],X253),Table1[[#This Row],[f1]])</f>
        <v>73.232502955152484</v>
      </c>
      <c r="Y254">
        <f>IF(Table1[[#This Row],[ATS]]=S253,SUM(Table1[[#This Row],[ATS]],Y253),Table1[[#This Row],[ATS]])</f>
        <v>-1</v>
      </c>
      <c r="Z254">
        <f>IF(Table1[[#This Row],[ATS]]&gt;0,Table1[[#This Row],[ATS streak (not real)]]-1,Table1[[#This Row],[ATS streak (not real)]]+1)</f>
        <v>0</v>
      </c>
      <c r="AA254" s="5">
        <f>Table1[[#This Row],[running ttl ppg]]^2.37/(Table1[[#This Row],[running ttl ppg]]^2.37+Table1[[#This Row],[running ttl ppga]]^2.37)</f>
        <v>0.67534595102566508</v>
      </c>
      <c r="AB254" s="5">
        <f>Table1[[#This Row],[pyth ratio]]+Table1[[#This Row],[win/loss ratio]]</f>
        <v>1.2907305664102804</v>
      </c>
    </row>
    <row r="255" spans="1:28" x14ac:dyDescent="0.25">
      <c r="A255" s="1">
        <v>2813</v>
      </c>
      <c r="B255" s="7">
        <f t="shared" si="10"/>
        <v>14</v>
      </c>
      <c r="C255" s="5">
        <v>2016</v>
      </c>
      <c r="D255" s="5">
        <v>15</v>
      </c>
      <c r="E255" t="s">
        <v>56</v>
      </c>
      <c r="F255" t="s">
        <v>43</v>
      </c>
      <c r="G255" s="5">
        <v>0</v>
      </c>
      <c r="H255">
        <v>34</v>
      </c>
      <c r="I255">
        <v>14</v>
      </c>
      <c r="J255">
        <v>20</v>
      </c>
      <c r="K255">
        <f>IF(Table1[[#This Row],[net]]&gt;0,1,0)</f>
        <v>1</v>
      </c>
      <c r="L255">
        <v>-6.5</v>
      </c>
      <c r="M255">
        <f>IF(Table1[[#This Row],[team]]=E254,SUM(Table1[[#This Row],[win/loss]],M254),Table1[[#This Row],[win/loss]])</f>
        <v>9</v>
      </c>
      <c r="N255">
        <f>IF(Table1[[#This Row],[team]]=E254,SUM(Table1[[#This Row],[win/loss]],M254),Table1[[#This Row],[win/loss]])/B255</f>
        <v>0.6428571428571429</v>
      </c>
      <c r="O255">
        <f t="shared" si="9"/>
        <v>13.5</v>
      </c>
      <c r="P255">
        <f>IF(Table1[[#This Row],[difference]]&gt;0,SQRT(Table1[[#This Row],[difference]]),-SQRT(ABS(Table1[[#This Row],[difference]])))</f>
        <v>3.6742346141747673</v>
      </c>
      <c r="Q255">
        <f>IF(Table1[[#This Row],[line]]&gt;0,SQRT(Table1[[#This Row],[line]]),-SQRT(ABS(Table1[[#This Row],[line]])))</f>
        <v>-2.5495097567963922</v>
      </c>
      <c r="R255">
        <f>Table1[[#This Row],[difference]]-Table1[[#This Row],[sqrt(line)]]</f>
        <v>16.049509756796393</v>
      </c>
      <c r="S255">
        <f>IF(Table1[[#This Row],[difference]]&gt;0,1,-1)</f>
        <v>1</v>
      </c>
      <c r="T255">
        <f>IF(Table1[[#This Row],[team]]=E254,SUM(H255,T254),Table1[[#This Row],[ppg]])</f>
        <v>365</v>
      </c>
      <c r="U255">
        <f>IF(Table1[[#This Row],[team]]=E254,SUM(I255,U254),Table1[[#This Row],[ppga]])</f>
        <v>257</v>
      </c>
      <c r="V255">
        <f>IF(Table1[[#This Row],[team]]=E254,SUM(Table1[[#This Row],[difference]],V254),Table1[[#This Row],[difference]])</f>
        <v>76.5</v>
      </c>
      <c r="W255">
        <f>IF(Table1[[#This Row],[team]]=E254,SUM(Table1[[#This Row],[sqrt(dif)]],W254),Table1[[#This Row],[sqrt(dif)]])</f>
        <v>13.664575757153315</v>
      </c>
      <c r="X255">
        <f>IF(Table1[[#This Row],[team]]=E254,SUM(Table1[[#This Row],[f1]],X254),Table1[[#This Row],[f1]])</f>
        <v>89.28201271194888</v>
      </c>
      <c r="Y255">
        <f>IF(Table1[[#This Row],[ATS]]=S254,SUM(Table1[[#This Row],[ATS]],Y254),Table1[[#This Row],[ATS]])</f>
        <v>1</v>
      </c>
      <c r="Z255">
        <f>IF(Table1[[#This Row],[ATS]]&gt;0,Table1[[#This Row],[ATS streak (not real)]]-1,Table1[[#This Row],[ATS streak (not real)]]+1)</f>
        <v>0</v>
      </c>
      <c r="AA255" s="5">
        <f>Table1[[#This Row],[running ttl ppg]]^2.37/(Table1[[#This Row],[running ttl ppg]]^2.37+Table1[[#This Row],[running ttl ppga]]^2.37)</f>
        <v>0.6966606780448692</v>
      </c>
      <c r="AB255" s="5">
        <f>Table1[[#This Row],[pyth ratio]]+Table1[[#This Row],[win/loss ratio]]</f>
        <v>1.339517820902012</v>
      </c>
    </row>
    <row r="256" spans="1:28" x14ac:dyDescent="0.25">
      <c r="A256" s="1">
        <v>2814</v>
      </c>
      <c r="B256" s="7">
        <f t="shared" si="10"/>
        <v>15</v>
      </c>
      <c r="C256" s="5">
        <v>2016</v>
      </c>
      <c r="D256" s="5">
        <v>16</v>
      </c>
      <c r="E256" t="s">
        <v>56</v>
      </c>
      <c r="F256" t="s">
        <v>48</v>
      </c>
      <c r="G256" s="5">
        <v>1</v>
      </c>
      <c r="H256">
        <v>17</v>
      </c>
      <c r="I256">
        <v>13</v>
      </c>
      <c r="J256">
        <v>4</v>
      </c>
      <c r="K256">
        <f>IF(Table1[[#This Row],[net]]&gt;0,1,0)</f>
        <v>1</v>
      </c>
      <c r="L256">
        <v>-11.5</v>
      </c>
      <c r="M256">
        <f>IF(Table1[[#This Row],[team]]=E255,SUM(Table1[[#This Row],[win/loss]],M255),Table1[[#This Row],[win/loss]])</f>
        <v>10</v>
      </c>
      <c r="N256">
        <f>IF(Table1[[#This Row],[team]]=E255,SUM(Table1[[#This Row],[win/loss]],M255),Table1[[#This Row],[win/loss]])/B256</f>
        <v>0.66666666666666663</v>
      </c>
      <c r="O256">
        <f t="shared" si="9"/>
        <v>-7.5</v>
      </c>
      <c r="P256">
        <f>IF(Table1[[#This Row],[difference]]&gt;0,SQRT(Table1[[#This Row],[difference]]),-SQRT(ABS(Table1[[#This Row],[difference]])))</f>
        <v>-2.7386127875258306</v>
      </c>
      <c r="Q256">
        <f>IF(Table1[[#This Row],[line]]&gt;0,SQRT(Table1[[#This Row],[line]]),-SQRT(ABS(Table1[[#This Row],[line]])))</f>
        <v>-3.3911649915626341</v>
      </c>
      <c r="R256">
        <f>Table1[[#This Row],[difference]]-Table1[[#This Row],[sqrt(line)]]</f>
        <v>-4.1088350084373655</v>
      </c>
      <c r="S256">
        <f>IF(Table1[[#This Row],[difference]]&gt;0,1,-1)</f>
        <v>-1</v>
      </c>
      <c r="T256">
        <f>IF(Table1[[#This Row],[team]]=E255,SUM(H256,T255),Table1[[#This Row],[ppg]])</f>
        <v>382</v>
      </c>
      <c r="U256">
        <f>IF(Table1[[#This Row],[team]]=E255,SUM(I256,U255),Table1[[#This Row],[ppga]])</f>
        <v>270</v>
      </c>
      <c r="V256">
        <f>IF(Table1[[#This Row],[team]]=E255,SUM(Table1[[#This Row],[difference]],V255),Table1[[#This Row],[difference]])</f>
        <v>69</v>
      </c>
      <c r="W256">
        <f>IF(Table1[[#This Row],[team]]=E255,SUM(Table1[[#This Row],[sqrt(dif)]],W255),Table1[[#This Row],[sqrt(dif)]])</f>
        <v>10.925962969627484</v>
      </c>
      <c r="X256">
        <f>IF(Table1[[#This Row],[team]]=E255,SUM(Table1[[#This Row],[f1]],X255),Table1[[#This Row],[f1]])</f>
        <v>85.173177703511513</v>
      </c>
      <c r="Y256">
        <f>IF(Table1[[#This Row],[ATS]]=S255,SUM(Table1[[#This Row],[ATS]],Y255),Table1[[#This Row],[ATS]])</f>
        <v>-1</v>
      </c>
      <c r="Z256">
        <f>IF(Table1[[#This Row],[ATS]]&gt;0,Table1[[#This Row],[ATS streak (not real)]]-1,Table1[[#This Row],[ATS streak (not real)]]+1)</f>
        <v>0</v>
      </c>
      <c r="AA256" s="5">
        <f>Table1[[#This Row],[running ttl ppg]]^2.37/(Table1[[#This Row],[running ttl ppg]]^2.37+Table1[[#This Row],[running ttl ppga]]^2.37)</f>
        <v>0.69474275639284022</v>
      </c>
      <c r="AB256" s="5">
        <f>Table1[[#This Row],[pyth ratio]]+Table1[[#This Row],[win/loss ratio]]</f>
        <v>1.3614094230595069</v>
      </c>
    </row>
    <row r="257" spans="1:28" x14ac:dyDescent="0.25">
      <c r="A257" s="1">
        <v>2815</v>
      </c>
      <c r="B257" s="7">
        <f t="shared" si="10"/>
        <v>16</v>
      </c>
      <c r="C257" s="5">
        <v>2016</v>
      </c>
      <c r="D257" s="5">
        <v>17</v>
      </c>
      <c r="E257" t="s">
        <v>56</v>
      </c>
      <c r="F257" t="s">
        <v>65</v>
      </c>
      <c r="G257" s="5">
        <v>1</v>
      </c>
      <c r="H257">
        <v>23</v>
      </c>
      <c r="I257">
        <v>17</v>
      </c>
      <c r="J257">
        <v>6</v>
      </c>
      <c r="K257">
        <f>IF(Table1[[#This Row],[net]]&gt;0,1,0)</f>
        <v>1</v>
      </c>
      <c r="L257">
        <v>-6.5</v>
      </c>
      <c r="M257">
        <f>IF(Table1[[#This Row],[team]]=E256,SUM(Table1[[#This Row],[win/loss]],M256),Table1[[#This Row],[win/loss]])</f>
        <v>11</v>
      </c>
      <c r="N257">
        <f>IF(Table1[[#This Row],[team]]=E256,SUM(Table1[[#This Row],[win/loss]],M256),Table1[[#This Row],[win/loss]])/B257</f>
        <v>0.6875</v>
      </c>
      <c r="O257">
        <f t="shared" si="9"/>
        <v>-0.5</v>
      </c>
      <c r="P257">
        <f>IF(Table1[[#This Row],[difference]]&gt;0,SQRT(Table1[[#This Row],[difference]]),-SQRT(ABS(Table1[[#This Row],[difference]])))</f>
        <v>-0.70710678118654757</v>
      </c>
      <c r="Q257">
        <f>IF(Table1[[#This Row],[line]]&gt;0,SQRT(Table1[[#This Row],[line]]),-SQRT(ABS(Table1[[#This Row],[line]])))</f>
        <v>-2.5495097567963922</v>
      </c>
      <c r="R257">
        <f>Table1[[#This Row],[difference]]-Table1[[#This Row],[sqrt(line)]]</f>
        <v>2.0495097567963922</v>
      </c>
      <c r="S257">
        <f>IF(Table1[[#This Row],[difference]]&gt;0,1,-1)</f>
        <v>-1</v>
      </c>
      <c r="T257">
        <f>IF(Table1[[#This Row],[team]]=E256,SUM(H257,T256),Table1[[#This Row],[ppg]])</f>
        <v>405</v>
      </c>
      <c r="U257">
        <f>IF(Table1[[#This Row],[team]]=E256,SUM(I257,U256),Table1[[#This Row],[ppga]])</f>
        <v>287</v>
      </c>
      <c r="V257">
        <f>IF(Table1[[#This Row],[team]]=E256,SUM(Table1[[#This Row],[difference]],V256),Table1[[#This Row],[difference]])</f>
        <v>68.5</v>
      </c>
      <c r="W257">
        <f>IF(Table1[[#This Row],[team]]=E256,SUM(Table1[[#This Row],[sqrt(dif)]],W256),Table1[[#This Row],[sqrt(dif)]])</f>
        <v>10.218856188440936</v>
      </c>
      <c r="X257">
        <f>IF(Table1[[#This Row],[team]]=E256,SUM(Table1[[#This Row],[f1]],X256),Table1[[#This Row],[f1]])</f>
        <v>87.22268746030791</v>
      </c>
      <c r="Y257">
        <f>IF(Table1[[#This Row],[ATS]]=S256,SUM(Table1[[#This Row],[ATS]],Y256),Table1[[#This Row],[ATS]])</f>
        <v>-2</v>
      </c>
      <c r="Z257">
        <f>IF(Table1[[#This Row],[ATS]]&gt;0,Table1[[#This Row],[ATS streak (not real)]]-1,Table1[[#This Row],[ATS streak (not real)]]+1)</f>
        <v>-1</v>
      </c>
      <c r="AA257" s="5">
        <f>Table1[[#This Row],[running ttl ppg]]^2.37/(Table1[[#This Row],[running ttl ppg]]^2.37+Table1[[#This Row],[running ttl ppga]]^2.37)</f>
        <v>0.6934375072968666</v>
      </c>
      <c r="AB257" s="5">
        <f>Table1[[#This Row],[pyth ratio]]+Table1[[#This Row],[win/loss ratio]]</f>
        <v>1.3809375072968666</v>
      </c>
    </row>
    <row r="258" spans="1:28" x14ac:dyDescent="0.25">
      <c r="A258" s="1">
        <v>2816</v>
      </c>
      <c r="B258" s="7">
        <f t="shared" si="10"/>
        <v>1</v>
      </c>
      <c r="C258" s="5">
        <v>2016</v>
      </c>
      <c r="D258" s="5">
        <v>1</v>
      </c>
      <c r="E258" t="s">
        <v>57</v>
      </c>
      <c r="F258" t="s">
        <v>51</v>
      </c>
      <c r="G258" s="5">
        <v>1</v>
      </c>
      <c r="H258">
        <v>33</v>
      </c>
      <c r="I258">
        <v>28</v>
      </c>
      <c r="J258">
        <v>5</v>
      </c>
      <c r="K258">
        <f>IF(Table1[[#This Row],[net]]&gt;0,1,0)</f>
        <v>1</v>
      </c>
      <c r="L258">
        <v>-3.5</v>
      </c>
      <c r="M258">
        <f>IF(Table1[[#This Row],[team]]=E257,SUM(Table1[[#This Row],[win/loss]],M257),Table1[[#This Row],[win/loss]])</f>
        <v>1</v>
      </c>
      <c r="N258">
        <f>IF(Table1[[#This Row],[team]]=E257,SUM(Table1[[#This Row],[win/loss]],M257),Table1[[#This Row],[win/loss]])/B258</f>
        <v>1</v>
      </c>
      <c r="O258">
        <f t="shared" si="9"/>
        <v>1.5</v>
      </c>
      <c r="P258">
        <f>IF(Table1[[#This Row],[difference]]&gt;0,SQRT(Table1[[#This Row],[difference]]),-SQRT(ABS(Table1[[#This Row],[difference]])))</f>
        <v>1.2247448713915889</v>
      </c>
      <c r="Q258">
        <f>IF(Table1[[#This Row],[line]]&gt;0,SQRT(Table1[[#This Row],[line]]),-SQRT(ABS(Table1[[#This Row],[line]])))</f>
        <v>-1.8708286933869707</v>
      </c>
      <c r="R258">
        <f>Table1[[#This Row],[difference]]-Table1[[#This Row],[sqrt(line)]]</f>
        <v>3.3708286933869704</v>
      </c>
      <c r="S258">
        <f>IF(Table1[[#This Row],[difference]]&gt;0,1,-1)</f>
        <v>1</v>
      </c>
      <c r="T258">
        <f>IF(Table1[[#This Row],[team]]=E257,SUM(H258,T257),Table1[[#This Row],[ppg]])</f>
        <v>33</v>
      </c>
      <c r="U258">
        <f>IF(Table1[[#This Row],[team]]=E257,SUM(I258,U257),Table1[[#This Row],[ppga]])</f>
        <v>28</v>
      </c>
      <c r="V258">
        <f>IF(Table1[[#This Row],[team]]=E257,SUM(Table1[[#This Row],[difference]],V257),Table1[[#This Row],[difference]])</f>
        <v>1.5</v>
      </c>
      <c r="W258">
        <f>IF(Table1[[#This Row],[team]]=E257,SUM(Table1[[#This Row],[sqrt(dif)]],W257),Table1[[#This Row],[sqrt(dif)]])</f>
        <v>1.2247448713915889</v>
      </c>
      <c r="X258">
        <f>IF(Table1[[#This Row],[team]]=E257,SUM(Table1[[#This Row],[f1]],X257),Table1[[#This Row],[f1]])</f>
        <v>3.3708286933869704</v>
      </c>
      <c r="Y258">
        <f>IF(Table1[[#This Row],[ATS]]=S257,SUM(Table1[[#This Row],[ATS]],Y257),Table1[[#This Row],[ATS]])</f>
        <v>1</v>
      </c>
      <c r="Z258">
        <f>IF(Table1[[#This Row],[ATS]]&gt;0,Table1[[#This Row],[ATS streak (not real)]]-1,Table1[[#This Row],[ATS streak (not real)]]+1)</f>
        <v>0</v>
      </c>
      <c r="AA258" s="5">
        <f>Table1[[#This Row],[running ttl ppg]]^2.37/(Table1[[#This Row],[running ttl ppg]]^2.37+Table1[[#This Row],[running ttl ppga]]^2.37)</f>
        <v>0.59613782740635901</v>
      </c>
      <c r="AB258" s="5">
        <f>Table1[[#This Row],[pyth ratio]]+Table1[[#This Row],[win/loss ratio]]</f>
        <v>1.5961378274063591</v>
      </c>
    </row>
    <row r="259" spans="1:28" x14ac:dyDescent="0.25">
      <c r="A259" s="1">
        <v>2817</v>
      </c>
      <c r="B259" s="7">
        <f t="shared" si="10"/>
        <v>2</v>
      </c>
      <c r="C259" s="5">
        <v>2016</v>
      </c>
      <c r="D259" s="5">
        <v>2</v>
      </c>
      <c r="E259" t="s">
        <v>57</v>
      </c>
      <c r="F259" t="s">
        <v>47</v>
      </c>
      <c r="G259" s="5">
        <v>0</v>
      </c>
      <c r="H259">
        <v>19</v>
      </c>
      <c r="I259">
        <v>24</v>
      </c>
      <c r="J259">
        <v>-5</v>
      </c>
      <c r="K259">
        <f>IF(Table1[[#This Row],[net]]&gt;0,1,0)</f>
        <v>0</v>
      </c>
      <c r="L259">
        <v>3.5</v>
      </c>
      <c r="M259">
        <f>IF(Table1[[#This Row],[team]]=E258,SUM(Table1[[#This Row],[win/loss]],M258),Table1[[#This Row],[win/loss]])</f>
        <v>1</v>
      </c>
      <c r="N259">
        <f>IF(Table1[[#This Row],[team]]=E258,SUM(Table1[[#This Row],[win/loss]],M258),Table1[[#This Row],[win/loss]])/B259</f>
        <v>0.5</v>
      </c>
      <c r="O259">
        <f t="shared" ref="O259:O322" si="11">J259+L259</f>
        <v>-1.5</v>
      </c>
      <c r="P259">
        <f>IF(Table1[[#This Row],[difference]]&gt;0,SQRT(Table1[[#This Row],[difference]]),-SQRT(ABS(Table1[[#This Row],[difference]])))</f>
        <v>-1.2247448713915889</v>
      </c>
      <c r="Q259">
        <f>IF(Table1[[#This Row],[line]]&gt;0,SQRT(Table1[[#This Row],[line]]),-SQRT(ABS(Table1[[#This Row],[line]])))</f>
        <v>1.8708286933869707</v>
      </c>
      <c r="R259">
        <f>Table1[[#This Row],[difference]]-Table1[[#This Row],[sqrt(line)]]</f>
        <v>-3.3708286933869704</v>
      </c>
      <c r="S259">
        <f>IF(Table1[[#This Row],[difference]]&gt;0,1,-1)</f>
        <v>-1</v>
      </c>
      <c r="T259">
        <f>IF(Table1[[#This Row],[team]]=E258,SUM(H259,T258),Table1[[#This Row],[ppg]])</f>
        <v>52</v>
      </c>
      <c r="U259">
        <f>IF(Table1[[#This Row],[team]]=E258,SUM(I259,U258),Table1[[#This Row],[ppga]])</f>
        <v>52</v>
      </c>
      <c r="V259">
        <f>IF(Table1[[#This Row],[team]]=E258,SUM(Table1[[#This Row],[difference]],V258),Table1[[#This Row],[difference]])</f>
        <v>0</v>
      </c>
      <c r="W259">
        <f>IF(Table1[[#This Row],[team]]=E258,SUM(Table1[[#This Row],[sqrt(dif)]],W258),Table1[[#This Row],[sqrt(dif)]])</f>
        <v>0</v>
      </c>
      <c r="X259">
        <f>IF(Table1[[#This Row],[team]]=E258,SUM(Table1[[#This Row],[f1]],X258),Table1[[#This Row],[f1]])</f>
        <v>0</v>
      </c>
      <c r="Y259">
        <f>IF(Table1[[#This Row],[ATS]]=S258,SUM(Table1[[#This Row],[ATS]],Y258),Table1[[#This Row],[ATS]])</f>
        <v>-1</v>
      </c>
      <c r="Z259">
        <f>IF(Table1[[#This Row],[ATS]]&gt;0,Table1[[#This Row],[ATS streak (not real)]]-1,Table1[[#This Row],[ATS streak (not real)]]+1)</f>
        <v>0</v>
      </c>
      <c r="AA259" s="5">
        <f>Table1[[#This Row],[running ttl ppg]]^2.37/(Table1[[#This Row],[running ttl ppg]]^2.37+Table1[[#This Row],[running ttl ppga]]^2.37)</f>
        <v>0.5</v>
      </c>
      <c r="AB259" s="5">
        <f>Table1[[#This Row],[pyth ratio]]+Table1[[#This Row],[win/loss ratio]]</f>
        <v>1</v>
      </c>
    </row>
    <row r="260" spans="1:28" x14ac:dyDescent="0.25">
      <c r="A260" s="1">
        <v>2818</v>
      </c>
      <c r="B260" s="7">
        <f t="shared" si="10"/>
        <v>3</v>
      </c>
      <c r="C260" s="5">
        <v>2016</v>
      </c>
      <c r="D260" s="5">
        <v>3</v>
      </c>
      <c r="E260" t="s">
        <v>57</v>
      </c>
      <c r="F260" t="s">
        <v>60</v>
      </c>
      <c r="G260" s="5">
        <v>0</v>
      </c>
      <c r="H260">
        <v>14</v>
      </c>
      <c r="I260">
        <v>31</v>
      </c>
      <c r="J260">
        <v>-17</v>
      </c>
      <c r="K260">
        <f>IF(Table1[[#This Row],[net]]&gt;0,1,0)</f>
        <v>0</v>
      </c>
      <c r="L260">
        <v>2</v>
      </c>
      <c r="M260">
        <f>IF(Table1[[#This Row],[team]]=E259,SUM(Table1[[#This Row],[win/loss]],M259),Table1[[#This Row],[win/loss]])</f>
        <v>1</v>
      </c>
      <c r="N260">
        <f>IF(Table1[[#This Row],[team]]=E259,SUM(Table1[[#This Row],[win/loss]],M259),Table1[[#This Row],[win/loss]])/B260</f>
        <v>0.33333333333333331</v>
      </c>
      <c r="O260">
        <f t="shared" si="11"/>
        <v>-15</v>
      </c>
      <c r="P260">
        <f>IF(Table1[[#This Row],[difference]]&gt;0,SQRT(Table1[[#This Row],[difference]]),-SQRT(ABS(Table1[[#This Row],[difference]])))</f>
        <v>-3.872983346207417</v>
      </c>
      <c r="Q260">
        <f>IF(Table1[[#This Row],[line]]&gt;0,SQRT(Table1[[#This Row],[line]]),-SQRT(ABS(Table1[[#This Row],[line]])))</f>
        <v>1.4142135623730951</v>
      </c>
      <c r="R260">
        <f>Table1[[#This Row],[difference]]-Table1[[#This Row],[sqrt(line)]]</f>
        <v>-16.414213562373096</v>
      </c>
      <c r="S260">
        <f>IF(Table1[[#This Row],[difference]]&gt;0,1,-1)</f>
        <v>-1</v>
      </c>
      <c r="T260">
        <f>IF(Table1[[#This Row],[team]]=E259,SUM(H260,T259),Table1[[#This Row],[ppg]])</f>
        <v>66</v>
      </c>
      <c r="U260">
        <f>IF(Table1[[#This Row],[team]]=E259,SUM(I260,U259),Table1[[#This Row],[ppga]])</f>
        <v>83</v>
      </c>
      <c r="V260">
        <f>IF(Table1[[#This Row],[team]]=E259,SUM(Table1[[#This Row],[difference]],V259),Table1[[#This Row],[difference]])</f>
        <v>-15</v>
      </c>
      <c r="W260">
        <f>IF(Table1[[#This Row],[team]]=E259,SUM(Table1[[#This Row],[sqrt(dif)]],W259),Table1[[#This Row],[sqrt(dif)]])</f>
        <v>-3.872983346207417</v>
      </c>
      <c r="X260">
        <f>IF(Table1[[#This Row],[team]]=E259,SUM(Table1[[#This Row],[f1]],X259),Table1[[#This Row],[f1]])</f>
        <v>-16.414213562373096</v>
      </c>
      <c r="Y260">
        <f>IF(Table1[[#This Row],[ATS]]=S259,SUM(Table1[[#This Row],[ATS]],Y259),Table1[[#This Row],[ATS]])</f>
        <v>-2</v>
      </c>
      <c r="Z260">
        <f>IF(Table1[[#This Row],[ATS]]&gt;0,Table1[[#This Row],[ATS streak (not real)]]-1,Table1[[#This Row],[ATS streak (not real)]]+1)</f>
        <v>-1</v>
      </c>
      <c r="AA260" s="5">
        <f>Table1[[#This Row],[running ttl ppg]]^2.37/(Table1[[#This Row],[running ttl ppg]]^2.37+Table1[[#This Row],[running ttl ppga]]^2.37)</f>
        <v>0.36745035143742066</v>
      </c>
      <c r="AB260" s="5">
        <f>Table1[[#This Row],[pyth ratio]]+Table1[[#This Row],[win/loss ratio]]</f>
        <v>0.70078368477075403</v>
      </c>
    </row>
    <row r="261" spans="1:28" x14ac:dyDescent="0.25">
      <c r="A261" s="1">
        <v>2819</v>
      </c>
      <c r="B261" s="7">
        <f t="shared" si="10"/>
        <v>4</v>
      </c>
      <c r="C261" s="5">
        <v>2016</v>
      </c>
      <c r="D261" s="5">
        <v>4</v>
      </c>
      <c r="E261" t="s">
        <v>57</v>
      </c>
      <c r="F261" t="s">
        <v>48</v>
      </c>
      <c r="G261" s="5">
        <v>1</v>
      </c>
      <c r="H261">
        <v>30</v>
      </c>
      <c r="I261">
        <v>27</v>
      </c>
      <c r="J261">
        <v>3</v>
      </c>
      <c r="K261">
        <f>IF(Table1[[#This Row],[net]]&gt;0,1,0)</f>
        <v>1</v>
      </c>
      <c r="L261">
        <v>-5</v>
      </c>
      <c r="M261">
        <f>IF(Table1[[#This Row],[team]]=E260,SUM(Table1[[#This Row],[win/loss]],M260),Table1[[#This Row],[win/loss]])</f>
        <v>2</v>
      </c>
      <c r="N261">
        <f>IF(Table1[[#This Row],[team]]=E260,SUM(Table1[[#This Row],[win/loss]],M260),Table1[[#This Row],[win/loss]])/B261</f>
        <v>0.5</v>
      </c>
      <c r="O261">
        <f t="shared" si="11"/>
        <v>-2</v>
      </c>
      <c r="P261">
        <f>IF(Table1[[#This Row],[difference]]&gt;0,SQRT(Table1[[#This Row],[difference]]),-SQRT(ABS(Table1[[#This Row],[difference]])))</f>
        <v>-1.4142135623730951</v>
      </c>
      <c r="Q261">
        <f>IF(Table1[[#This Row],[line]]&gt;0,SQRT(Table1[[#This Row],[line]]),-SQRT(ABS(Table1[[#This Row],[line]])))</f>
        <v>-2.2360679774997898</v>
      </c>
      <c r="R261">
        <f>Table1[[#This Row],[difference]]-Table1[[#This Row],[sqrt(line)]]</f>
        <v>0.23606797749978981</v>
      </c>
      <c r="S261">
        <f>IF(Table1[[#This Row],[difference]]&gt;0,1,-1)</f>
        <v>-1</v>
      </c>
      <c r="T261">
        <f>IF(Table1[[#This Row],[team]]=E260,SUM(H261,T260),Table1[[#This Row],[ppg]])</f>
        <v>96</v>
      </c>
      <c r="U261">
        <f>IF(Table1[[#This Row],[team]]=E260,SUM(I261,U260),Table1[[#This Row],[ppga]])</f>
        <v>110</v>
      </c>
      <c r="V261">
        <f>IF(Table1[[#This Row],[team]]=E260,SUM(Table1[[#This Row],[difference]],V260),Table1[[#This Row],[difference]])</f>
        <v>-17</v>
      </c>
      <c r="W261">
        <f>IF(Table1[[#This Row],[team]]=E260,SUM(Table1[[#This Row],[sqrt(dif)]],W260),Table1[[#This Row],[sqrt(dif)]])</f>
        <v>-5.2871969085805119</v>
      </c>
      <c r="X261">
        <f>IF(Table1[[#This Row],[team]]=E260,SUM(Table1[[#This Row],[f1]],X260),Table1[[#This Row],[f1]])</f>
        <v>-16.178145584873306</v>
      </c>
      <c r="Y261">
        <f>IF(Table1[[#This Row],[ATS]]=S260,SUM(Table1[[#This Row],[ATS]],Y260),Table1[[#This Row],[ATS]])</f>
        <v>-3</v>
      </c>
      <c r="Z261">
        <f>IF(Table1[[#This Row],[ATS]]&gt;0,Table1[[#This Row],[ATS streak (not real)]]-1,Table1[[#This Row],[ATS streak (not real)]]+1)</f>
        <v>-2</v>
      </c>
      <c r="AA261" s="5">
        <f>Table1[[#This Row],[running ttl ppg]]^2.37/(Table1[[#This Row],[running ttl ppg]]^2.37+Table1[[#This Row],[running ttl ppga]]^2.37)</f>
        <v>0.42003413827079317</v>
      </c>
      <c r="AB261" s="5">
        <f>Table1[[#This Row],[pyth ratio]]+Table1[[#This Row],[win/loss ratio]]</f>
        <v>0.92003413827079317</v>
      </c>
    </row>
    <row r="262" spans="1:28" x14ac:dyDescent="0.25">
      <c r="A262" s="1">
        <v>2820</v>
      </c>
      <c r="B262" s="7">
        <f t="shared" si="10"/>
        <v>5</v>
      </c>
      <c r="C262" s="5">
        <v>2016</v>
      </c>
      <c r="D262" s="5">
        <v>5</v>
      </c>
      <c r="E262" t="s">
        <v>57</v>
      </c>
      <c r="F262" t="s">
        <v>67</v>
      </c>
      <c r="G262" s="5">
        <v>1</v>
      </c>
      <c r="H262">
        <v>20</v>
      </c>
      <c r="I262">
        <v>24</v>
      </c>
      <c r="J262">
        <v>-4</v>
      </c>
      <c r="K262">
        <f>IF(Table1[[#This Row],[net]]&gt;0,1,0)</f>
        <v>0</v>
      </c>
      <c r="L262">
        <v>-4</v>
      </c>
      <c r="M262">
        <f>IF(Table1[[#This Row],[team]]=E261,SUM(Table1[[#This Row],[win/loss]],M261),Table1[[#This Row],[win/loss]])</f>
        <v>2</v>
      </c>
      <c r="N262">
        <f>IF(Table1[[#This Row],[team]]=E261,SUM(Table1[[#This Row],[win/loss]],M261),Table1[[#This Row],[win/loss]])/B262</f>
        <v>0.4</v>
      </c>
      <c r="O262">
        <f t="shared" si="11"/>
        <v>-8</v>
      </c>
      <c r="P262">
        <f>IF(Table1[[#This Row],[difference]]&gt;0,SQRT(Table1[[#This Row],[difference]]),-SQRT(ABS(Table1[[#This Row],[difference]])))</f>
        <v>-2.8284271247461903</v>
      </c>
      <c r="Q262">
        <f>IF(Table1[[#This Row],[line]]&gt;0,SQRT(Table1[[#This Row],[line]]),-SQRT(ABS(Table1[[#This Row],[line]])))</f>
        <v>-2</v>
      </c>
      <c r="R262">
        <f>Table1[[#This Row],[difference]]-Table1[[#This Row],[sqrt(line)]]</f>
        <v>-6</v>
      </c>
      <c r="S262">
        <f>IF(Table1[[#This Row],[difference]]&gt;0,1,-1)</f>
        <v>-1</v>
      </c>
      <c r="T262">
        <f>IF(Table1[[#This Row],[team]]=E261,SUM(H262,T261),Table1[[#This Row],[ppg]])</f>
        <v>116</v>
      </c>
      <c r="U262">
        <f>IF(Table1[[#This Row],[team]]=E261,SUM(I262,U261),Table1[[#This Row],[ppga]])</f>
        <v>134</v>
      </c>
      <c r="V262">
        <f>IF(Table1[[#This Row],[team]]=E261,SUM(Table1[[#This Row],[difference]],V261),Table1[[#This Row],[difference]])</f>
        <v>-25</v>
      </c>
      <c r="W262">
        <f>IF(Table1[[#This Row],[team]]=E261,SUM(Table1[[#This Row],[sqrt(dif)]],W261),Table1[[#This Row],[sqrt(dif)]])</f>
        <v>-8.1156240333267018</v>
      </c>
      <c r="X262">
        <f>IF(Table1[[#This Row],[team]]=E261,SUM(Table1[[#This Row],[f1]],X261),Table1[[#This Row],[f1]])</f>
        <v>-22.178145584873306</v>
      </c>
      <c r="Y262">
        <f>IF(Table1[[#This Row],[ATS]]=S261,SUM(Table1[[#This Row],[ATS]],Y261),Table1[[#This Row],[ATS]])</f>
        <v>-4</v>
      </c>
      <c r="Z262">
        <f>IF(Table1[[#This Row],[ATS]]&gt;0,Table1[[#This Row],[ATS streak (not real)]]-1,Table1[[#This Row],[ATS streak (not real)]]+1)</f>
        <v>-3</v>
      </c>
      <c r="AA262" s="5">
        <f>Table1[[#This Row],[running ttl ppg]]^2.37/(Table1[[#This Row],[running ttl ppg]]^2.37+Table1[[#This Row],[running ttl ppga]]^2.37)</f>
        <v>0.4153549213724213</v>
      </c>
      <c r="AB262" s="5">
        <f>Table1[[#This Row],[pyth ratio]]+Table1[[#This Row],[win/loss ratio]]</f>
        <v>0.81535492137242138</v>
      </c>
    </row>
    <row r="263" spans="1:28" x14ac:dyDescent="0.25">
      <c r="A263" s="1">
        <v>2821</v>
      </c>
      <c r="B263" s="7">
        <f t="shared" si="10"/>
        <v>6</v>
      </c>
      <c r="C263" s="5">
        <v>2016</v>
      </c>
      <c r="D263" s="5">
        <v>6</v>
      </c>
      <c r="E263" t="s">
        <v>57</v>
      </c>
      <c r="F263" t="s">
        <v>52</v>
      </c>
      <c r="G263" s="5">
        <v>0</v>
      </c>
      <c r="H263">
        <v>20</v>
      </c>
      <c r="I263">
        <v>27</v>
      </c>
      <c r="J263">
        <v>-7</v>
      </c>
      <c r="K263">
        <f>IF(Table1[[#This Row],[net]]&gt;0,1,0)</f>
        <v>0</v>
      </c>
      <c r="L263">
        <v>10</v>
      </c>
      <c r="M263">
        <f>IF(Table1[[#This Row],[team]]=E262,SUM(Table1[[#This Row],[win/loss]],M262),Table1[[#This Row],[win/loss]])</f>
        <v>2</v>
      </c>
      <c r="N263">
        <f>IF(Table1[[#This Row],[team]]=E262,SUM(Table1[[#This Row],[win/loss]],M262),Table1[[#This Row],[win/loss]])/B263</f>
        <v>0.33333333333333331</v>
      </c>
      <c r="O263">
        <f t="shared" si="11"/>
        <v>3</v>
      </c>
      <c r="P263">
        <f>IF(Table1[[#This Row],[difference]]&gt;0,SQRT(Table1[[#This Row],[difference]]),-SQRT(ABS(Table1[[#This Row],[difference]])))</f>
        <v>1.7320508075688772</v>
      </c>
      <c r="Q263">
        <f>IF(Table1[[#This Row],[line]]&gt;0,SQRT(Table1[[#This Row],[line]]),-SQRT(ABS(Table1[[#This Row],[line]])))</f>
        <v>3.1622776601683795</v>
      </c>
      <c r="R263">
        <f>Table1[[#This Row],[difference]]-Table1[[#This Row],[sqrt(line)]]</f>
        <v>-0.16227766016837952</v>
      </c>
      <c r="S263">
        <f>IF(Table1[[#This Row],[difference]]&gt;0,1,-1)</f>
        <v>1</v>
      </c>
      <c r="T263">
        <f>IF(Table1[[#This Row],[team]]=E262,SUM(H263,T262),Table1[[#This Row],[ppg]])</f>
        <v>136</v>
      </c>
      <c r="U263">
        <f>IF(Table1[[#This Row],[team]]=E262,SUM(I263,U262),Table1[[#This Row],[ppga]])</f>
        <v>161</v>
      </c>
      <c r="V263">
        <f>IF(Table1[[#This Row],[team]]=E262,SUM(Table1[[#This Row],[difference]],V262),Table1[[#This Row],[difference]])</f>
        <v>-22</v>
      </c>
      <c r="W263">
        <f>IF(Table1[[#This Row],[team]]=E262,SUM(Table1[[#This Row],[sqrt(dif)]],W262),Table1[[#This Row],[sqrt(dif)]])</f>
        <v>-6.383573225757825</v>
      </c>
      <c r="X263">
        <f>IF(Table1[[#This Row],[team]]=E262,SUM(Table1[[#This Row],[f1]],X262),Table1[[#This Row],[f1]])</f>
        <v>-22.340423245041684</v>
      </c>
      <c r="Y263">
        <f>IF(Table1[[#This Row],[ATS]]=S262,SUM(Table1[[#This Row],[ATS]],Y262),Table1[[#This Row],[ATS]])</f>
        <v>1</v>
      </c>
      <c r="Z263">
        <f>IF(Table1[[#This Row],[ATS]]&gt;0,Table1[[#This Row],[ATS streak (not real)]]-1,Table1[[#This Row],[ATS streak (not real)]]+1)</f>
        <v>0</v>
      </c>
      <c r="AA263" s="5">
        <f>Table1[[#This Row],[running ttl ppg]]^2.37/(Table1[[#This Row],[running ttl ppg]]^2.37+Table1[[#This Row],[running ttl ppga]]^2.37)</f>
        <v>0.40132765280577781</v>
      </c>
      <c r="AB263" s="5">
        <f>Table1[[#This Row],[pyth ratio]]+Table1[[#This Row],[win/loss ratio]]</f>
        <v>0.73466098613911113</v>
      </c>
    </row>
    <row r="264" spans="1:28" x14ac:dyDescent="0.25">
      <c r="A264" s="1">
        <v>2822</v>
      </c>
      <c r="B264" s="7">
        <f t="shared" si="10"/>
        <v>7</v>
      </c>
      <c r="C264" s="5">
        <v>2016</v>
      </c>
      <c r="D264" s="5">
        <v>7</v>
      </c>
      <c r="E264" t="s">
        <v>57</v>
      </c>
      <c r="F264" t="s">
        <v>65</v>
      </c>
      <c r="G264" s="5">
        <v>1</v>
      </c>
      <c r="H264">
        <v>29</v>
      </c>
      <c r="I264">
        <v>37</v>
      </c>
      <c r="J264">
        <v>-8</v>
      </c>
      <c r="K264">
        <f>IF(Table1[[#This Row],[net]]&gt;0,1,0)</f>
        <v>0</v>
      </c>
      <c r="L264">
        <v>-3.5</v>
      </c>
      <c r="M264">
        <f>IF(Table1[[#This Row],[team]]=E263,SUM(Table1[[#This Row],[win/loss]],M263),Table1[[#This Row],[win/loss]])</f>
        <v>2</v>
      </c>
      <c r="N264">
        <f>IF(Table1[[#This Row],[team]]=E263,SUM(Table1[[#This Row],[win/loss]],M263),Table1[[#This Row],[win/loss]])/B264</f>
        <v>0.2857142857142857</v>
      </c>
      <c r="O264">
        <f t="shared" si="11"/>
        <v>-11.5</v>
      </c>
      <c r="P264">
        <f>IF(Table1[[#This Row],[difference]]&gt;0,SQRT(Table1[[#This Row],[difference]]),-SQRT(ABS(Table1[[#This Row],[difference]])))</f>
        <v>-3.3911649915626341</v>
      </c>
      <c r="Q264">
        <f>IF(Table1[[#This Row],[line]]&gt;0,SQRT(Table1[[#This Row],[line]]),-SQRT(ABS(Table1[[#This Row],[line]])))</f>
        <v>-1.8708286933869707</v>
      </c>
      <c r="R264">
        <f>Table1[[#This Row],[difference]]-Table1[[#This Row],[sqrt(line)]]</f>
        <v>-9.6291713066130296</v>
      </c>
      <c r="S264">
        <f>IF(Table1[[#This Row],[difference]]&gt;0,1,-1)</f>
        <v>-1</v>
      </c>
      <c r="T264">
        <f>IF(Table1[[#This Row],[team]]=E263,SUM(H264,T263),Table1[[#This Row],[ppg]])</f>
        <v>165</v>
      </c>
      <c r="U264">
        <f>IF(Table1[[#This Row],[team]]=E263,SUM(I264,U263),Table1[[#This Row],[ppga]])</f>
        <v>198</v>
      </c>
      <c r="V264">
        <f>IF(Table1[[#This Row],[team]]=E263,SUM(Table1[[#This Row],[difference]],V263),Table1[[#This Row],[difference]])</f>
        <v>-33.5</v>
      </c>
      <c r="W264">
        <f>IF(Table1[[#This Row],[team]]=E263,SUM(Table1[[#This Row],[sqrt(dif)]],W263),Table1[[#This Row],[sqrt(dif)]])</f>
        <v>-9.7747382173204596</v>
      </c>
      <c r="X264">
        <f>IF(Table1[[#This Row],[team]]=E263,SUM(Table1[[#This Row],[f1]],X263),Table1[[#This Row],[f1]])</f>
        <v>-31.969594551654716</v>
      </c>
      <c r="Y264">
        <f>IF(Table1[[#This Row],[ATS]]=S263,SUM(Table1[[#This Row],[ATS]],Y263),Table1[[#This Row],[ATS]])</f>
        <v>-1</v>
      </c>
      <c r="Z264">
        <f>IF(Table1[[#This Row],[ATS]]&gt;0,Table1[[#This Row],[ATS streak (not real)]]-1,Table1[[#This Row],[ATS streak (not real)]]+1)</f>
        <v>0</v>
      </c>
      <c r="AA264" s="5">
        <f>Table1[[#This Row],[running ttl ppg]]^2.37/(Table1[[#This Row],[running ttl ppg]]^2.37+Table1[[#This Row],[running ttl ppga]]^2.37)</f>
        <v>0.39362448385534038</v>
      </c>
      <c r="AB264" s="5">
        <f>Table1[[#This Row],[pyth ratio]]+Table1[[#This Row],[win/loss ratio]]</f>
        <v>0.67933876956962602</v>
      </c>
    </row>
    <row r="265" spans="1:28" x14ac:dyDescent="0.25">
      <c r="A265" s="1">
        <v>2823</v>
      </c>
      <c r="B265" s="7">
        <f t="shared" si="10"/>
        <v>8</v>
      </c>
      <c r="C265" s="5">
        <v>2016</v>
      </c>
      <c r="D265" s="5">
        <v>8</v>
      </c>
      <c r="E265" t="s">
        <v>57</v>
      </c>
      <c r="F265" t="s">
        <v>43</v>
      </c>
      <c r="G265" s="5">
        <v>0</v>
      </c>
      <c r="H265">
        <v>26</v>
      </c>
      <c r="I265">
        <v>29</v>
      </c>
      <c r="J265">
        <v>-3</v>
      </c>
      <c r="K265">
        <f>IF(Table1[[#This Row],[net]]&gt;0,1,0)</f>
        <v>0</v>
      </c>
      <c r="L265">
        <v>4.5</v>
      </c>
      <c r="M265">
        <f>IF(Table1[[#This Row],[team]]=E264,SUM(Table1[[#This Row],[win/loss]],M264),Table1[[#This Row],[win/loss]])</f>
        <v>2</v>
      </c>
      <c r="N265">
        <f>IF(Table1[[#This Row],[team]]=E264,SUM(Table1[[#This Row],[win/loss]],M264),Table1[[#This Row],[win/loss]])/B265</f>
        <v>0.25</v>
      </c>
      <c r="O265">
        <f t="shared" si="11"/>
        <v>1.5</v>
      </c>
      <c r="P265">
        <f>IF(Table1[[#This Row],[difference]]&gt;0,SQRT(Table1[[#This Row],[difference]]),-SQRT(ABS(Table1[[#This Row],[difference]])))</f>
        <v>1.2247448713915889</v>
      </c>
      <c r="Q265">
        <f>IF(Table1[[#This Row],[line]]&gt;0,SQRT(Table1[[#This Row],[line]]),-SQRT(ABS(Table1[[#This Row],[line]])))</f>
        <v>2.1213203435596424</v>
      </c>
      <c r="R265">
        <f>Table1[[#This Row],[difference]]-Table1[[#This Row],[sqrt(line)]]</f>
        <v>-0.62132034355964239</v>
      </c>
      <c r="S265">
        <f>IF(Table1[[#This Row],[difference]]&gt;0,1,-1)</f>
        <v>1</v>
      </c>
      <c r="T265">
        <f>IF(Table1[[#This Row],[team]]=E264,SUM(H265,T264),Table1[[#This Row],[ppg]])</f>
        <v>191</v>
      </c>
      <c r="U265">
        <f>IF(Table1[[#This Row],[team]]=E264,SUM(I265,U264),Table1[[#This Row],[ppga]])</f>
        <v>227</v>
      </c>
      <c r="V265">
        <f>IF(Table1[[#This Row],[team]]=E264,SUM(Table1[[#This Row],[difference]],V264),Table1[[#This Row],[difference]])</f>
        <v>-32</v>
      </c>
      <c r="W265">
        <f>IF(Table1[[#This Row],[team]]=E264,SUM(Table1[[#This Row],[sqrt(dif)]],W264),Table1[[#This Row],[sqrt(dif)]])</f>
        <v>-8.5499933459288702</v>
      </c>
      <c r="X265">
        <f>IF(Table1[[#This Row],[team]]=E264,SUM(Table1[[#This Row],[f1]],X264),Table1[[#This Row],[f1]])</f>
        <v>-32.590914895214361</v>
      </c>
      <c r="Y265">
        <f>IF(Table1[[#This Row],[ATS]]=S264,SUM(Table1[[#This Row],[ATS]],Y264),Table1[[#This Row],[ATS]])</f>
        <v>1</v>
      </c>
      <c r="Z265">
        <f>IF(Table1[[#This Row],[ATS]]&gt;0,Table1[[#This Row],[ATS streak (not real)]]-1,Table1[[#This Row],[ATS streak (not real)]]+1)</f>
        <v>0</v>
      </c>
      <c r="AA265" s="5">
        <f>Table1[[#This Row],[running ttl ppg]]^2.37/(Table1[[#This Row],[running ttl ppg]]^2.37+Table1[[#This Row],[running ttl ppga]]^2.37)</f>
        <v>0.39909352545703469</v>
      </c>
      <c r="AB265" s="5">
        <f>Table1[[#This Row],[pyth ratio]]+Table1[[#This Row],[win/loss ratio]]</f>
        <v>0.64909352545703469</v>
      </c>
    </row>
    <row r="266" spans="1:28" x14ac:dyDescent="0.25">
      <c r="A266" s="1">
        <v>2824</v>
      </c>
      <c r="B266" s="7">
        <f t="shared" si="10"/>
        <v>9</v>
      </c>
      <c r="C266" s="5">
        <v>2016</v>
      </c>
      <c r="D266" s="5">
        <v>9</v>
      </c>
      <c r="E266" t="s">
        <v>57</v>
      </c>
      <c r="F266" t="s">
        <v>46</v>
      </c>
      <c r="G266" s="5">
        <v>1</v>
      </c>
      <c r="H266">
        <v>19</v>
      </c>
      <c r="I266">
        <v>22</v>
      </c>
      <c r="J266">
        <v>-3</v>
      </c>
      <c r="K266">
        <f>IF(Table1[[#This Row],[net]]&gt;0,1,0)</f>
        <v>0</v>
      </c>
      <c r="L266">
        <v>-3.5</v>
      </c>
      <c r="M266">
        <f>IF(Table1[[#This Row],[team]]=E265,SUM(Table1[[#This Row],[win/loss]],M265),Table1[[#This Row],[win/loss]])</f>
        <v>2</v>
      </c>
      <c r="N266">
        <f>IF(Table1[[#This Row],[team]]=E265,SUM(Table1[[#This Row],[win/loss]],M265),Table1[[#This Row],[win/loss]])/B266</f>
        <v>0.22222222222222221</v>
      </c>
      <c r="O266">
        <f t="shared" si="11"/>
        <v>-6.5</v>
      </c>
      <c r="P266">
        <f>IF(Table1[[#This Row],[difference]]&gt;0,SQRT(Table1[[#This Row],[difference]]),-SQRT(ABS(Table1[[#This Row],[difference]])))</f>
        <v>-2.5495097567963922</v>
      </c>
      <c r="Q266">
        <f>IF(Table1[[#This Row],[line]]&gt;0,SQRT(Table1[[#This Row],[line]]),-SQRT(ABS(Table1[[#This Row],[line]])))</f>
        <v>-1.8708286933869707</v>
      </c>
      <c r="R266">
        <f>Table1[[#This Row],[difference]]-Table1[[#This Row],[sqrt(line)]]</f>
        <v>-4.6291713066130296</v>
      </c>
      <c r="S266">
        <f>IF(Table1[[#This Row],[difference]]&gt;0,1,-1)</f>
        <v>-1</v>
      </c>
      <c r="T266">
        <f>IF(Table1[[#This Row],[team]]=E265,SUM(H266,T265),Table1[[#This Row],[ppg]])</f>
        <v>210</v>
      </c>
      <c r="U266">
        <f>IF(Table1[[#This Row],[team]]=E265,SUM(I266,U265),Table1[[#This Row],[ppga]])</f>
        <v>249</v>
      </c>
      <c r="V266">
        <f>IF(Table1[[#This Row],[team]]=E265,SUM(Table1[[#This Row],[difference]],V265),Table1[[#This Row],[difference]])</f>
        <v>-38.5</v>
      </c>
      <c r="W266">
        <f>IF(Table1[[#This Row],[team]]=E265,SUM(Table1[[#This Row],[sqrt(dif)]],W265),Table1[[#This Row],[sqrt(dif)]])</f>
        <v>-11.099503102725262</v>
      </c>
      <c r="X266">
        <f>IF(Table1[[#This Row],[team]]=E265,SUM(Table1[[#This Row],[f1]],X265),Table1[[#This Row],[f1]])</f>
        <v>-37.220086201827392</v>
      </c>
      <c r="Y266">
        <f>IF(Table1[[#This Row],[ATS]]=S265,SUM(Table1[[#This Row],[ATS]],Y265),Table1[[#This Row],[ATS]])</f>
        <v>-1</v>
      </c>
      <c r="Z266">
        <f>IF(Table1[[#This Row],[ATS]]&gt;0,Table1[[#This Row],[ATS streak (not real)]]-1,Table1[[#This Row],[ATS streak (not real)]]+1)</f>
        <v>0</v>
      </c>
      <c r="AA266" s="5">
        <f>Table1[[#This Row],[running ttl ppg]]^2.37/(Table1[[#This Row],[running ttl ppg]]^2.37+Table1[[#This Row],[running ttl ppga]]^2.37)</f>
        <v>0.40041925502906689</v>
      </c>
      <c r="AB266" s="5">
        <f>Table1[[#This Row],[pyth ratio]]+Table1[[#This Row],[win/loss ratio]]</f>
        <v>0.62264147725128915</v>
      </c>
    </row>
    <row r="267" spans="1:28" x14ac:dyDescent="0.25">
      <c r="A267" s="1">
        <v>2825</v>
      </c>
      <c r="B267" s="7">
        <f t="shared" si="10"/>
        <v>10</v>
      </c>
      <c r="C267" s="5">
        <v>2016</v>
      </c>
      <c r="D267" s="5">
        <v>11</v>
      </c>
      <c r="E267" t="s">
        <v>57</v>
      </c>
      <c r="F267" t="s">
        <v>56</v>
      </c>
      <c r="G267" s="5">
        <v>1</v>
      </c>
      <c r="H267">
        <v>3</v>
      </c>
      <c r="I267">
        <v>33</v>
      </c>
      <c r="J267">
        <v>-30</v>
      </c>
      <c r="K267">
        <f>IF(Table1[[#This Row],[net]]&gt;0,1,0)</f>
        <v>0</v>
      </c>
      <c r="L267">
        <v>3</v>
      </c>
      <c r="M267">
        <f>IF(Table1[[#This Row],[team]]=E266,SUM(Table1[[#This Row],[win/loss]],M266),Table1[[#This Row],[win/loss]])</f>
        <v>2</v>
      </c>
      <c r="N267">
        <f>IF(Table1[[#This Row],[team]]=E266,SUM(Table1[[#This Row],[win/loss]],M266),Table1[[#This Row],[win/loss]])/B267</f>
        <v>0.2</v>
      </c>
      <c r="O267">
        <f t="shared" si="11"/>
        <v>-27</v>
      </c>
      <c r="P267">
        <f>IF(Table1[[#This Row],[difference]]&gt;0,SQRT(Table1[[#This Row],[difference]]),-SQRT(ABS(Table1[[#This Row],[difference]])))</f>
        <v>-5.196152422706632</v>
      </c>
      <c r="Q267">
        <f>IF(Table1[[#This Row],[line]]&gt;0,SQRT(Table1[[#This Row],[line]]),-SQRT(ABS(Table1[[#This Row],[line]])))</f>
        <v>1.7320508075688772</v>
      </c>
      <c r="R267">
        <f>Table1[[#This Row],[difference]]-Table1[[#This Row],[sqrt(line)]]</f>
        <v>-28.732050807568879</v>
      </c>
      <c r="S267">
        <f>IF(Table1[[#This Row],[difference]]&gt;0,1,-1)</f>
        <v>-1</v>
      </c>
      <c r="T267">
        <f>IF(Table1[[#This Row],[team]]=E266,SUM(H267,T266),Table1[[#This Row],[ppg]])</f>
        <v>213</v>
      </c>
      <c r="U267">
        <f>IF(Table1[[#This Row],[team]]=E266,SUM(I267,U266),Table1[[#This Row],[ppga]])</f>
        <v>282</v>
      </c>
      <c r="V267">
        <f>IF(Table1[[#This Row],[team]]=E266,SUM(Table1[[#This Row],[difference]],V266),Table1[[#This Row],[difference]])</f>
        <v>-65.5</v>
      </c>
      <c r="W267">
        <f>IF(Table1[[#This Row],[team]]=E266,SUM(Table1[[#This Row],[sqrt(dif)]],W266),Table1[[#This Row],[sqrt(dif)]])</f>
        <v>-16.295655525431894</v>
      </c>
      <c r="X267">
        <f>IF(Table1[[#This Row],[team]]=E266,SUM(Table1[[#This Row],[f1]],X266),Table1[[#This Row],[f1]])</f>
        <v>-65.952137009396267</v>
      </c>
      <c r="Y267">
        <f>IF(Table1[[#This Row],[ATS]]=S266,SUM(Table1[[#This Row],[ATS]],Y266),Table1[[#This Row],[ATS]])</f>
        <v>-2</v>
      </c>
      <c r="Z267">
        <f>IF(Table1[[#This Row],[ATS]]&gt;0,Table1[[#This Row],[ATS streak (not real)]]-1,Table1[[#This Row],[ATS streak (not real)]]+1)</f>
        <v>-1</v>
      </c>
      <c r="AA267" s="5">
        <f>Table1[[#This Row],[running ttl ppg]]^2.37/(Table1[[#This Row],[running ttl ppg]]^2.37+Table1[[#This Row],[running ttl ppga]]^2.37)</f>
        <v>0.33960447024922641</v>
      </c>
      <c r="AB267" s="5">
        <f>Table1[[#This Row],[pyth ratio]]+Table1[[#This Row],[win/loss ratio]]</f>
        <v>0.53960447024922642</v>
      </c>
    </row>
    <row r="268" spans="1:28" x14ac:dyDescent="0.25">
      <c r="A268" s="1">
        <v>2826</v>
      </c>
      <c r="B268" s="7">
        <f t="shared" si="10"/>
        <v>11</v>
      </c>
      <c r="C268" s="5">
        <v>2016</v>
      </c>
      <c r="D268" s="5">
        <v>12</v>
      </c>
      <c r="E268" t="s">
        <v>57</v>
      </c>
      <c r="F268" t="s">
        <v>55</v>
      </c>
      <c r="G268" s="5">
        <v>0</v>
      </c>
      <c r="H268">
        <v>31</v>
      </c>
      <c r="I268">
        <v>25</v>
      </c>
      <c r="J268">
        <v>6</v>
      </c>
      <c r="K268">
        <f>IF(Table1[[#This Row],[net]]&gt;0,1,0)</f>
        <v>1</v>
      </c>
      <c r="L268">
        <v>5</v>
      </c>
      <c r="M268">
        <f>IF(Table1[[#This Row],[team]]=E267,SUM(Table1[[#This Row],[win/loss]],M267),Table1[[#This Row],[win/loss]])</f>
        <v>3</v>
      </c>
      <c r="N268">
        <f>IF(Table1[[#This Row],[team]]=E267,SUM(Table1[[#This Row],[win/loss]],M267),Table1[[#This Row],[win/loss]])/B268</f>
        <v>0.27272727272727271</v>
      </c>
      <c r="O268">
        <f t="shared" si="11"/>
        <v>11</v>
      </c>
      <c r="P268">
        <f>IF(Table1[[#This Row],[difference]]&gt;0,SQRT(Table1[[#This Row],[difference]]),-SQRT(ABS(Table1[[#This Row],[difference]])))</f>
        <v>3.3166247903553998</v>
      </c>
      <c r="Q268">
        <f>IF(Table1[[#This Row],[line]]&gt;0,SQRT(Table1[[#This Row],[line]]),-SQRT(ABS(Table1[[#This Row],[line]])))</f>
        <v>2.2360679774997898</v>
      </c>
      <c r="R268">
        <f>Table1[[#This Row],[difference]]-Table1[[#This Row],[sqrt(line)]]</f>
        <v>8.7639320225002102</v>
      </c>
      <c r="S268">
        <f>IF(Table1[[#This Row],[difference]]&gt;0,1,-1)</f>
        <v>1</v>
      </c>
      <c r="T268">
        <f>IF(Table1[[#This Row],[team]]=E267,SUM(H268,T267),Table1[[#This Row],[ppg]])</f>
        <v>244</v>
      </c>
      <c r="U268">
        <f>IF(Table1[[#This Row],[team]]=E267,SUM(I268,U267),Table1[[#This Row],[ppga]])</f>
        <v>307</v>
      </c>
      <c r="V268">
        <f>IF(Table1[[#This Row],[team]]=E267,SUM(Table1[[#This Row],[difference]],V267),Table1[[#This Row],[difference]])</f>
        <v>-54.5</v>
      </c>
      <c r="W268">
        <f>IF(Table1[[#This Row],[team]]=E267,SUM(Table1[[#This Row],[sqrt(dif)]],W267),Table1[[#This Row],[sqrt(dif)]])</f>
        <v>-12.979030735076494</v>
      </c>
      <c r="X268">
        <f>IF(Table1[[#This Row],[team]]=E267,SUM(Table1[[#This Row],[f1]],X267),Table1[[#This Row],[f1]])</f>
        <v>-57.188204986896054</v>
      </c>
      <c r="Y268">
        <f>IF(Table1[[#This Row],[ATS]]=S267,SUM(Table1[[#This Row],[ATS]],Y267),Table1[[#This Row],[ATS]])</f>
        <v>1</v>
      </c>
      <c r="Z268">
        <f>IF(Table1[[#This Row],[ATS]]&gt;0,Table1[[#This Row],[ATS streak (not real)]]-1,Table1[[#This Row],[ATS streak (not real)]]+1)</f>
        <v>0</v>
      </c>
      <c r="AA268" s="5">
        <f>Table1[[#This Row],[running ttl ppg]]^2.37/(Table1[[#This Row],[running ttl ppg]]^2.37+Table1[[#This Row],[running ttl ppga]]^2.37)</f>
        <v>0.36717845775383967</v>
      </c>
      <c r="AB268" s="5">
        <f>Table1[[#This Row],[pyth ratio]]+Table1[[#This Row],[win/loss ratio]]</f>
        <v>0.63990573048111243</v>
      </c>
    </row>
    <row r="269" spans="1:28" x14ac:dyDescent="0.25">
      <c r="A269" s="1">
        <v>2827</v>
      </c>
      <c r="B269" s="7">
        <f t="shared" si="10"/>
        <v>12</v>
      </c>
      <c r="C269" s="5">
        <v>2016</v>
      </c>
      <c r="D269" s="5">
        <v>13</v>
      </c>
      <c r="E269" t="s">
        <v>57</v>
      </c>
      <c r="F269" t="s">
        <v>50</v>
      </c>
      <c r="G269" s="5">
        <v>1</v>
      </c>
      <c r="H269">
        <v>3</v>
      </c>
      <c r="I269">
        <v>17</v>
      </c>
      <c r="J269">
        <v>-14</v>
      </c>
      <c r="K269">
        <f>IF(Table1[[#This Row],[net]]&gt;0,1,0)</f>
        <v>0</v>
      </c>
      <c r="L269">
        <v>5.5</v>
      </c>
      <c r="M269">
        <f>IF(Table1[[#This Row],[team]]=E268,SUM(Table1[[#This Row],[win/loss]],M268),Table1[[#This Row],[win/loss]])</f>
        <v>3</v>
      </c>
      <c r="N269">
        <f>IF(Table1[[#This Row],[team]]=E268,SUM(Table1[[#This Row],[win/loss]],M268),Table1[[#This Row],[win/loss]])/B269</f>
        <v>0.25</v>
      </c>
      <c r="O269">
        <f t="shared" si="11"/>
        <v>-8.5</v>
      </c>
      <c r="P269">
        <f>IF(Table1[[#This Row],[difference]]&gt;0,SQRT(Table1[[#This Row],[difference]]),-SQRT(ABS(Table1[[#This Row],[difference]])))</f>
        <v>-2.9154759474226504</v>
      </c>
      <c r="Q269">
        <f>IF(Table1[[#This Row],[line]]&gt;0,SQRT(Table1[[#This Row],[line]]),-SQRT(ABS(Table1[[#This Row],[line]])))</f>
        <v>2.3452078799117149</v>
      </c>
      <c r="R269">
        <f>Table1[[#This Row],[difference]]-Table1[[#This Row],[sqrt(line)]]</f>
        <v>-10.845207879911715</v>
      </c>
      <c r="S269">
        <f>IF(Table1[[#This Row],[difference]]&gt;0,1,-1)</f>
        <v>-1</v>
      </c>
      <c r="T269">
        <f>IF(Table1[[#This Row],[team]]=E268,SUM(H269,T268),Table1[[#This Row],[ppg]])</f>
        <v>247</v>
      </c>
      <c r="U269">
        <f>IF(Table1[[#This Row],[team]]=E268,SUM(I269,U268),Table1[[#This Row],[ppga]])</f>
        <v>324</v>
      </c>
      <c r="V269">
        <f>IF(Table1[[#This Row],[team]]=E268,SUM(Table1[[#This Row],[difference]],V268),Table1[[#This Row],[difference]])</f>
        <v>-63</v>
      </c>
      <c r="W269">
        <f>IF(Table1[[#This Row],[team]]=E268,SUM(Table1[[#This Row],[sqrt(dif)]],W268),Table1[[#This Row],[sqrt(dif)]])</f>
        <v>-15.894506682499145</v>
      </c>
      <c r="X269">
        <f>IF(Table1[[#This Row],[team]]=E268,SUM(Table1[[#This Row],[f1]],X268),Table1[[#This Row],[f1]])</f>
        <v>-68.033412866807765</v>
      </c>
      <c r="Y269">
        <f>IF(Table1[[#This Row],[ATS]]=S268,SUM(Table1[[#This Row],[ATS]],Y268),Table1[[#This Row],[ATS]])</f>
        <v>-1</v>
      </c>
      <c r="Z269">
        <f>IF(Table1[[#This Row],[ATS]]&gt;0,Table1[[#This Row],[ATS streak (not real)]]-1,Table1[[#This Row],[ATS streak (not real)]]+1)</f>
        <v>0</v>
      </c>
      <c r="AA269" s="5">
        <f>Table1[[#This Row],[running ttl ppg]]^2.37/(Table1[[#This Row],[running ttl ppg]]^2.37+Table1[[#This Row],[running ttl ppga]]^2.37)</f>
        <v>0.34454345763082406</v>
      </c>
      <c r="AB269" s="5">
        <f>Table1[[#This Row],[pyth ratio]]+Table1[[#This Row],[win/loss ratio]]</f>
        <v>0.59454345763082406</v>
      </c>
    </row>
    <row r="270" spans="1:28" x14ac:dyDescent="0.25">
      <c r="A270" s="1">
        <v>2828</v>
      </c>
      <c r="B270" s="7">
        <f t="shared" si="10"/>
        <v>13</v>
      </c>
      <c r="C270" s="5">
        <v>2016</v>
      </c>
      <c r="D270" s="5">
        <v>14</v>
      </c>
      <c r="E270" t="s">
        <v>57</v>
      </c>
      <c r="F270" t="s">
        <v>56</v>
      </c>
      <c r="G270" s="5">
        <v>0</v>
      </c>
      <c r="H270">
        <v>3</v>
      </c>
      <c r="I270">
        <v>10</v>
      </c>
      <c r="J270">
        <v>-7</v>
      </c>
      <c r="K270">
        <f>IF(Table1[[#This Row],[net]]&gt;0,1,0)</f>
        <v>0</v>
      </c>
      <c r="L270">
        <v>11.5</v>
      </c>
      <c r="M270">
        <f>IF(Table1[[#This Row],[team]]=E269,SUM(Table1[[#This Row],[win/loss]],M269),Table1[[#This Row],[win/loss]])</f>
        <v>3</v>
      </c>
      <c r="N270">
        <f>IF(Table1[[#This Row],[team]]=E269,SUM(Table1[[#This Row],[win/loss]],M269),Table1[[#This Row],[win/loss]])/B270</f>
        <v>0.23076923076923078</v>
      </c>
      <c r="O270">
        <f t="shared" si="11"/>
        <v>4.5</v>
      </c>
      <c r="P270">
        <f>IF(Table1[[#This Row],[difference]]&gt;0,SQRT(Table1[[#This Row],[difference]]),-SQRT(ABS(Table1[[#This Row],[difference]])))</f>
        <v>2.1213203435596424</v>
      </c>
      <c r="Q270">
        <f>IF(Table1[[#This Row],[line]]&gt;0,SQRT(Table1[[#This Row],[line]]),-SQRT(ABS(Table1[[#This Row],[line]])))</f>
        <v>3.3911649915626341</v>
      </c>
      <c r="R270">
        <f>Table1[[#This Row],[difference]]-Table1[[#This Row],[sqrt(line)]]</f>
        <v>1.1088350084373659</v>
      </c>
      <c r="S270">
        <f>IF(Table1[[#This Row],[difference]]&gt;0,1,-1)</f>
        <v>1</v>
      </c>
      <c r="T270">
        <f>IF(Table1[[#This Row],[team]]=E269,SUM(H270,T269),Table1[[#This Row],[ppg]])</f>
        <v>250</v>
      </c>
      <c r="U270">
        <f>IF(Table1[[#This Row],[team]]=E269,SUM(I270,U269),Table1[[#This Row],[ppga]])</f>
        <v>334</v>
      </c>
      <c r="V270">
        <f>IF(Table1[[#This Row],[team]]=E269,SUM(Table1[[#This Row],[difference]],V269),Table1[[#This Row],[difference]])</f>
        <v>-58.5</v>
      </c>
      <c r="W270">
        <f>IF(Table1[[#This Row],[team]]=E269,SUM(Table1[[#This Row],[sqrt(dif)]],W269),Table1[[#This Row],[sqrt(dif)]])</f>
        <v>-13.773186338939503</v>
      </c>
      <c r="X270">
        <f>IF(Table1[[#This Row],[team]]=E269,SUM(Table1[[#This Row],[f1]],X269),Table1[[#This Row],[f1]])</f>
        <v>-66.924577858370398</v>
      </c>
      <c r="Y270">
        <f>IF(Table1[[#This Row],[ATS]]=S269,SUM(Table1[[#This Row],[ATS]],Y269),Table1[[#This Row],[ATS]])</f>
        <v>1</v>
      </c>
      <c r="Z270">
        <f>IF(Table1[[#This Row],[ATS]]&gt;0,Table1[[#This Row],[ATS streak (not real)]]-1,Table1[[#This Row],[ATS streak (not real)]]+1)</f>
        <v>0</v>
      </c>
      <c r="AA270" s="5">
        <f>Table1[[#This Row],[running ttl ppg]]^2.37/(Table1[[#This Row],[running ttl ppg]]^2.37+Table1[[#This Row],[running ttl ppga]]^2.37)</f>
        <v>0.33480281297196507</v>
      </c>
      <c r="AB270" s="5">
        <f>Table1[[#This Row],[pyth ratio]]+Table1[[#This Row],[win/loss ratio]]</f>
        <v>0.56557204374119585</v>
      </c>
    </row>
    <row r="271" spans="1:28" x14ac:dyDescent="0.25">
      <c r="A271" s="1">
        <v>2829</v>
      </c>
      <c r="B271" s="7">
        <f t="shared" si="10"/>
        <v>14</v>
      </c>
      <c r="C271" s="5">
        <v>2016</v>
      </c>
      <c r="D271" s="5">
        <v>15</v>
      </c>
      <c r="E271" t="s">
        <v>57</v>
      </c>
      <c r="F271" t="s">
        <v>59</v>
      </c>
      <c r="G271" s="5">
        <v>1</v>
      </c>
      <c r="H271">
        <v>30</v>
      </c>
      <c r="I271">
        <v>14</v>
      </c>
      <c r="J271">
        <v>16</v>
      </c>
      <c r="K271">
        <f>IF(Table1[[#This Row],[net]]&gt;0,1,0)</f>
        <v>1</v>
      </c>
      <c r="L271">
        <v>-1</v>
      </c>
      <c r="M271">
        <f>IF(Table1[[#This Row],[team]]=E270,SUM(Table1[[#This Row],[win/loss]],M270),Table1[[#This Row],[win/loss]])</f>
        <v>4</v>
      </c>
      <c r="N271">
        <f>IF(Table1[[#This Row],[team]]=E270,SUM(Table1[[#This Row],[win/loss]],M270),Table1[[#This Row],[win/loss]])/B271</f>
        <v>0.2857142857142857</v>
      </c>
      <c r="O271">
        <f t="shared" si="11"/>
        <v>15</v>
      </c>
      <c r="P271">
        <f>IF(Table1[[#This Row],[difference]]&gt;0,SQRT(Table1[[#This Row],[difference]]),-SQRT(ABS(Table1[[#This Row],[difference]])))</f>
        <v>3.872983346207417</v>
      </c>
      <c r="Q271">
        <f>IF(Table1[[#This Row],[line]]&gt;0,SQRT(Table1[[#This Row],[line]]),-SQRT(ABS(Table1[[#This Row],[line]])))</f>
        <v>-1</v>
      </c>
      <c r="R271">
        <f>Table1[[#This Row],[difference]]-Table1[[#This Row],[sqrt(line)]]</f>
        <v>16</v>
      </c>
      <c r="S271">
        <f>IF(Table1[[#This Row],[difference]]&gt;0,1,-1)</f>
        <v>1</v>
      </c>
      <c r="T271">
        <f>IF(Table1[[#This Row],[team]]=E270,SUM(H271,T270),Table1[[#This Row],[ppg]])</f>
        <v>280</v>
      </c>
      <c r="U271">
        <f>IF(Table1[[#This Row],[team]]=E270,SUM(I271,U270),Table1[[#This Row],[ppga]])</f>
        <v>348</v>
      </c>
      <c r="V271">
        <f>IF(Table1[[#This Row],[team]]=E270,SUM(Table1[[#This Row],[difference]],V270),Table1[[#This Row],[difference]])</f>
        <v>-43.5</v>
      </c>
      <c r="W271">
        <f>IF(Table1[[#This Row],[team]]=E270,SUM(Table1[[#This Row],[sqrt(dif)]],W270),Table1[[#This Row],[sqrt(dif)]])</f>
        <v>-9.9002029927320869</v>
      </c>
      <c r="X271">
        <f>IF(Table1[[#This Row],[team]]=E270,SUM(Table1[[#This Row],[f1]],X270),Table1[[#This Row],[f1]])</f>
        <v>-50.924577858370398</v>
      </c>
      <c r="Y271">
        <f>IF(Table1[[#This Row],[ATS]]=S270,SUM(Table1[[#This Row],[ATS]],Y270),Table1[[#This Row],[ATS]])</f>
        <v>2</v>
      </c>
      <c r="Z271">
        <f>IF(Table1[[#This Row],[ATS]]&gt;0,Table1[[#This Row],[ATS streak (not real)]]-1,Table1[[#This Row],[ATS streak (not real)]]+1)</f>
        <v>1</v>
      </c>
      <c r="AA271" s="5">
        <f>Table1[[#This Row],[running ttl ppg]]^2.37/(Table1[[#This Row],[running ttl ppg]]^2.37+Table1[[#This Row],[running ttl ppga]]^2.37)</f>
        <v>0.37395927645829458</v>
      </c>
      <c r="AB271" s="5">
        <f>Table1[[#This Row],[pyth ratio]]+Table1[[#This Row],[win/loss ratio]]</f>
        <v>0.65967356217258022</v>
      </c>
    </row>
    <row r="272" spans="1:28" x14ac:dyDescent="0.25">
      <c r="A272" s="1">
        <v>2830</v>
      </c>
      <c r="B272" s="7">
        <f t="shared" si="10"/>
        <v>15</v>
      </c>
      <c r="C272" s="5">
        <v>2016</v>
      </c>
      <c r="D272" s="5">
        <v>16</v>
      </c>
      <c r="E272" t="s">
        <v>57</v>
      </c>
      <c r="F272" t="s">
        <v>65</v>
      </c>
      <c r="G272" s="5">
        <v>0</v>
      </c>
      <c r="H272">
        <v>20</v>
      </c>
      <c r="I272">
        <v>23</v>
      </c>
      <c r="J272">
        <v>-3</v>
      </c>
      <c r="K272">
        <f>IF(Table1[[#This Row],[net]]&gt;0,1,0)</f>
        <v>0</v>
      </c>
      <c r="L272">
        <v>4</v>
      </c>
      <c r="M272">
        <f>IF(Table1[[#This Row],[team]]=E271,SUM(Table1[[#This Row],[win/loss]],M271),Table1[[#This Row],[win/loss]])</f>
        <v>4</v>
      </c>
      <c r="N272">
        <f>IF(Table1[[#This Row],[team]]=E271,SUM(Table1[[#This Row],[win/loss]],M271),Table1[[#This Row],[win/loss]])/B272</f>
        <v>0.26666666666666666</v>
      </c>
      <c r="O272">
        <f t="shared" si="11"/>
        <v>1</v>
      </c>
      <c r="P272">
        <f>IF(Table1[[#This Row],[difference]]&gt;0,SQRT(Table1[[#This Row],[difference]]),-SQRT(ABS(Table1[[#This Row],[difference]])))</f>
        <v>1</v>
      </c>
      <c r="Q272">
        <f>IF(Table1[[#This Row],[line]]&gt;0,SQRT(Table1[[#This Row],[line]]),-SQRT(ABS(Table1[[#This Row],[line]])))</f>
        <v>2</v>
      </c>
      <c r="R272">
        <f>Table1[[#This Row],[difference]]-Table1[[#This Row],[sqrt(line)]]</f>
        <v>-1</v>
      </c>
      <c r="S272">
        <f>IF(Table1[[#This Row],[difference]]&gt;0,1,-1)</f>
        <v>1</v>
      </c>
      <c r="T272">
        <f>IF(Table1[[#This Row],[team]]=E271,SUM(H272,T271),Table1[[#This Row],[ppg]])</f>
        <v>300</v>
      </c>
      <c r="U272">
        <f>IF(Table1[[#This Row],[team]]=E271,SUM(I272,U271),Table1[[#This Row],[ppga]])</f>
        <v>371</v>
      </c>
      <c r="V272">
        <f>IF(Table1[[#This Row],[team]]=E271,SUM(Table1[[#This Row],[difference]],V271),Table1[[#This Row],[difference]])</f>
        <v>-42.5</v>
      </c>
      <c r="W272">
        <f>IF(Table1[[#This Row],[team]]=E271,SUM(Table1[[#This Row],[sqrt(dif)]],W271),Table1[[#This Row],[sqrt(dif)]])</f>
        <v>-8.9002029927320869</v>
      </c>
      <c r="X272">
        <f>IF(Table1[[#This Row],[team]]=E271,SUM(Table1[[#This Row],[f1]],X271),Table1[[#This Row],[f1]])</f>
        <v>-51.924577858370398</v>
      </c>
      <c r="Y272">
        <f>IF(Table1[[#This Row],[ATS]]=S271,SUM(Table1[[#This Row],[ATS]],Y271),Table1[[#This Row],[ATS]])</f>
        <v>3</v>
      </c>
      <c r="Z272">
        <f>IF(Table1[[#This Row],[ATS]]&gt;0,Table1[[#This Row],[ATS streak (not real)]]-1,Table1[[#This Row],[ATS streak (not real)]]+1)</f>
        <v>2</v>
      </c>
      <c r="AA272" s="5">
        <f>Table1[[#This Row],[running ttl ppg]]^2.37/(Table1[[#This Row],[running ttl ppg]]^2.37+Table1[[#This Row],[running ttl ppga]]^2.37)</f>
        <v>0.37673390663819978</v>
      </c>
      <c r="AB272" s="5">
        <f>Table1[[#This Row],[pyth ratio]]+Table1[[#This Row],[win/loss ratio]]</f>
        <v>0.64340057330486644</v>
      </c>
    </row>
    <row r="273" spans="1:28" x14ac:dyDescent="0.25">
      <c r="A273" s="1">
        <v>2831</v>
      </c>
      <c r="B273" s="7">
        <f t="shared" si="10"/>
        <v>16</v>
      </c>
      <c r="C273" s="5">
        <v>2016</v>
      </c>
      <c r="D273" s="5">
        <v>17</v>
      </c>
      <c r="E273" t="s">
        <v>57</v>
      </c>
      <c r="F273" t="s">
        <v>50</v>
      </c>
      <c r="G273" s="5">
        <v>0</v>
      </c>
      <c r="H273">
        <v>20</v>
      </c>
      <c r="I273">
        <v>27</v>
      </c>
      <c r="J273">
        <v>-7</v>
      </c>
      <c r="K273">
        <f>IF(Table1[[#This Row],[net]]&gt;0,1,0)</f>
        <v>0</v>
      </c>
      <c r="L273">
        <v>10</v>
      </c>
      <c r="M273">
        <f>IF(Table1[[#This Row],[team]]=E272,SUM(Table1[[#This Row],[win/loss]],M272),Table1[[#This Row],[win/loss]])</f>
        <v>4</v>
      </c>
      <c r="N273">
        <f>IF(Table1[[#This Row],[team]]=E272,SUM(Table1[[#This Row],[win/loss]],M272),Table1[[#This Row],[win/loss]])/B273</f>
        <v>0.25</v>
      </c>
      <c r="O273">
        <f t="shared" si="11"/>
        <v>3</v>
      </c>
      <c r="P273">
        <f>IF(Table1[[#This Row],[difference]]&gt;0,SQRT(Table1[[#This Row],[difference]]),-SQRT(ABS(Table1[[#This Row],[difference]])))</f>
        <v>1.7320508075688772</v>
      </c>
      <c r="Q273">
        <f>IF(Table1[[#This Row],[line]]&gt;0,SQRT(Table1[[#This Row],[line]]),-SQRT(ABS(Table1[[#This Row],[line]])))</f>
        <v>3.1622776601683795</v>
      </c>
      <c r="R273">
        <f>Table1[[#This Row],[difference]]-Table1[[#This Row],[sqrt(line)]]</f>
        <v>-0.16227766016837952</v>
      </c>
      <c r="S273">
        <f>IF(Table1[[#This Row],[difference]]&gt;0,1,-1)</f>
        <v>1</v>
      </c>
      <c r="T273">
        <f>IF(Table1[[#This Row],[team]]=E272,SUM(H273,T272),Table1[[#This Row],[ppg]])</f>
        <v>320</v>
      </c>
      <c r="U273">
        <f>IF(Table1[[#This Row],[team]]=E272,SUM(I273,U272),Table1[[#This Row],[ppga]])</f>
        <v>398</v>
      </c>
      <c r="V273">
        <f>IF(Table1[[#This Row],[team]]=E272,SUM(Table1[[#This Row],[difference]],V272),Table1[[#This Row],[difference]])</f>
        <v>-39.5</v>
      </c>
      <c r="W273">
        <f>IF(Table1[[#This Row],[team]]=E272,SUM(Table1[[#This Row],[sqrt(dif)]],W272),Table1[[#This Row],[sqrt(dif)]])</f>
        <v>-7.1681521851632102</v>
      </c>
      <c r="X273">
        <f>IF(Table1[[#This Row],[team]]=E272,SUM(Table1[[#This Row],[f1]],X272),Table1[[#This Row],[f1]])</f>
        <v>-52.086855518538776</v>
      </c>
      <c r="Y273">
        <f>IF(Table1[[#This Row],[ATS]]=S272,SUM(Table1[[#This Row],[ATS]],Y272),Table1[[#This Row],[ATS]])</f>
        <v>4</v>
      </c>
      <c r="Z273">
        <f>IF(Table1[[#This Row],[ATS]]&gt;0,Table1[[#This Row],[ATS streak (not real)]]-1,Table1[[#This Row],[ATS streak (not real)]]+1)</f>
        <v>3</v>
      </c>
      <c r="AA273" s="5">
        <f>Table1[[#This Row],[running ttl ppg]]^2.37/(Table1[[#This Row],[running ttl ppg]]^2.37+Table1[[#This Row],[running ttl ppga]]^2.37)</f>
        <v>0.37356090630064426</v>
      </c>
      <c r="AB273" s="5">
        <f>Table1[[#This Row],[pyth ratio]]+Table1[[#This Row],[win/loss ratio]]</f>
        <v>0.6235609063006442</v>
      </c>
    </row>
    <row r="274" spans="1:28" x14ac:dyDescent="0.25">
      <c r="A274" s="1">
        <v>2832</v>
      </c>
      <c r="B274" s="7">
        <f t="shared" si="10"/>
        <v>1</v>
      </c>
      <c r="C274" s="5">
        <v>2016</v>
      </c>
      <c r="D274" s="5">
        <v>1</v>
      </c>
      <c r="E274" t="s">
        <v>58</v>
      </c>
      <c r="F274" t="s">
        <v>69</v>
      </c>
      <c r="G274" s="5">
        <v>1</v>
      </c>
      <c r="H274">
        <v>34</v>
      </c>
      <c r="I274">
        <v>31</v>
      </c>
      <c r="J274">
        <v>3</v>
      </c>
      <c r="K274">
        <f>IF(Table1[[#This Row],[net]]&gt;0,1,0)</f>
        <v>1</v>
      </c>
      <c r="L274">
        <v>3.5</v>
      </c>
      <c r="M274">
        <f>IF(Table1[[#This Row],[team]]=E273,SUM(Table1[[#This Row],[win/loss]],M273),Table1[[#This Row],[win/loss]])</f>
        <v>1</v>
      </c>
      <c r="N274">
        <f>IF(Table1[[#This Row],[team]]=E273,SUM(Table1[[#This Row],[win/loss]],M273),Table1[[#This Row],[win/loss]])/B274</f>
        <v>1</v>
      </c>
      <c r="O274">
        <f t="shared" si="11"/>
        <v>6.5</v>
      </c>
      <c r="P274">
        <f>IF(Table1[[#This Row],[difference]]&gt;0,SQRT(Table1[[#This Row],[difference]]),-SQRT(ABS(Table1[[#This Row],[difference]])))</f>
        <v>2.5495097567963922</v>
      </c>
      <c r="Q274">
        <f>IF(Table1[[#This Row],[line]]&gt;0,SQRT(Table1[[#This Row],[line]]),-SQRT(ABS(Table1[[#This Row],[line]])))</f>
        <v>1.8708286933869707</v>
      </c>
      <c r="R274">
        <f>Table1[[#This Row],[difference]]-Table1[[#This Row],[sqrt(line)]]</f>
        <v>4.6291713066130296</v>
      </c>
      <c r="S274">
        <f>IF(Table1[[#This Row],[difference]]&gt;0,1,-1)</f>
        <v>1</v>
      </c>
      <c r="T274">
        <f>IF(Table1[[#This Row],[team]]=E273,SUM(H274,T273),Table1[[#This Row],[ppg]])</f>
        <v>34</v>
      </c>
      <c r="U274">
        <f>IF(Table1[[#This Row],[team]]=E273,SUM(I274,U273),Table1[[#This Row],[ppga]])</f>
        <v>31</v>
      </c>
      <c r="V274">
        <f>IF(Table1[[#This Row],[team]]=E273,SUM(Table1[[#This Row],[difference]],V273),Table1[[#This Row],[difference]])</f>
        <v>6.5</v>
      </c>
      <c r="W274">
        <f>IF(Table1[[#This Row],[team]]=E273,SUM(Table1[[#This Row],[sqrt(dif)]],W273),Table1[[#This Row],[sqrt(dif)]])</f>
        <v>2.5495097567963922</v>
      </c>
      <c r="X274">
        <f>IF(Table1[[#This Row],[team]]=E273,SUM(Table1[[#This Row],[f1]],X273),Table1[[#This Row],[f1]])</f>
        <v>4.6291713066130296</v>
      </c>
      <c r="Y274">
        <f>IF(Table1[[#This Row],[ATS]]=S273,SUM(Table1[[#This Row],[ATS]],Y273),Table1[[#This Row],[ATS]])</f>
        <v>5</v>
      </c>
      <c r="Z274">
        <f>IF(Table1[[#This Row],[ATS]]&gt;0,Table1[[#This Row],[ATS streak (not real)]]-1,Table1[[#This Row],[ATS streak (not real)]]+1)</f>
        <v>4</v>
      </c>
      <c r="AA274" s="5">
        <f>Table1[[#This Row],[running ttl ppg]]^2.37/(Table1[[#This Row],[running ttl ppg]]^2.37+Table1[[#This Row],[running ttl ppga]]^2.37)</f>
        <v>0.55451363818266797</v>
      </c>
      <c r="AB274" s="5">
        <f>Table1[[#This Row],[pyth ratio]]+Table1[[#This Row],[win/loss ratio]]</f>
        <v>1.5545136381826681</v>
      </c>
    </row>
    <row r="275" spans="1:28" x14ac:dyDescent="0.25">
      <c r="A275" s="1">
        <v>2833</v>
      </c>
      <c r="B275" s="7">
        <f t="shared" ref="B275:B338" si="12">IF(B274=16,1,B274+1)</f>
        <v>2</v>
      </c>
      <c r="C275" s="5">
        <v>2016</v>
      </c>
      <c r="D275" s="5">
        <v>2</v>
      </c>
      <c r="E275" t="s">
        <v>58</v>
      </c>
      <c r="F275" t="s">
        <v>72</v>
      </c>
      <c r="G275" s="5">
        <v>0</v>
      </c>
      <c r="H275">
        <v>10</v>
      </c>
      <c r="I275">
        <v>24</v>
      </c>
      <c r="J275">
        <v>-14</v>
      </c>
      <c r="K275">
        <f>IF(Table1[[#This Row],[net]]&gt;0,1,0)</f>
        <v>0</v>
      </c>
      <c r="L275">
        <v>-3</v>
      </c>
      <c r="M275">
        <f>IF(Table1[[#This Row],[team]]=E274,SUM(Table1[[#This Row],[win/loss]],M274),Table1[[#This Row],[win/loss]])</f>
        <v>1</v>
      </c>
      <c r="N275">
        <f>IF(Table1[[#This Row],[team]]=E274,SUM(Table1[[#This Row],[win/loss]],M274),Table1[[#This Row],[win/loss]])/B275</f>
        <v>0.5</v>
      </c>
      <c r="O275">
        <f t="shared" si="11"/>
        <v>-17</v>
      </c>
      <c r="P275">
        <f>IF(Table1[[#This Row],[difference]]&gt;0,SQRT(Table1[[#This Row],[difference]]),-SQRT(ABS(Table1[[#This Row],[difference]])))</f>
        <v>-4.1231056256176606</v>
      </c>
      <c r="Q275">
        <f>IF(Table1[[#This Row],[line]]&gt;0,SQRT(Table1[[#This Row],[line]]),-SQRT(ABS(Table1[[#This Row],[line]])))</f>
        <v>-1.7320508075688772</v>
      </c>
      <c r="R275">
        <f>Table1[[#This Row],[difference]]-Table1[[#This Row],[sqrt(line)]]</f>
        <v>-15.267949192431123</v>
      </c>
      <c r="S275">
        <f>IF(Table1[[#This Row],[difference]]&gt;0,1,-1)</f>
        <v>-1</v>
      </c>
      <c r="T275">
        <f>IF(Table1[[#This Row],[team]]=E274,SUM(H275,T274),Table1[[#This Row],[ppg]])</f>
        <v>44</v>
      </c>
      <c r="U275">
        <f>IF(Table1[[#This Row],[team]]=E274,SUM(I275,U274),Table1[[#This Row],[ppga]])</f>
        <v>55</v>
      </c>
      <c r="V275">
        <f>IF(Table1[[#This Row],[team]]=E274,SUM(Table1[[#This Row],[difference]],V274),Table1[[#This Row],[difference]])</f>
        <v>-10.5</v>
      </c>
      <c r="W275">
        <f>IF(Table1[[#This Row],[team]]=E274,SUM(Table1[[#This Row],[sqrt(dif)]],W274),Table1[[#This Row],[sqrt(dif)]])</f>
        <v>-1.5735958688212683</v>
      </c>
      <c r="X275">
        <f>IF(Table1[[#This Row],[team]]=E274,SUM(Table1[[#This Row],[f1]],X274),Table1[[#This Row],[f1]])</f>
        <v>-10.638777885818094</v>
      </c>
      <c r="Y275">
        <f>IF(Table1[[#This Row],[ATS]]=S274,SUM(Table1[[#This Row],[ATS]],Y274),Table1[[#This Row],[ATS]])</f>
        <v>-1</v>
      </c>
      <c r="Z275">
        <f>IF(Table1[[#This Row],[ATS]]&gt;0,Table1[[#This Row],[ATS streak (not real)]]-1,Table1[[#This Row],[ATS streak (not real)]]+1)</f>
        <v>0</v>
      </c>
      <c r="AA275" s="5">
        <f>Table1[[#This Row],[running ttl ppg]]^2.37/(Table1[[#This Row],[running ttl ppg]]^2.37+Table1[[#This Row],[running ttl ppga]]^2.37)</f>
        <v>0.37078509665363291</v>
      </c>
      <c r="AB275" s="5">
        <f>Table1[[#This Row],[pyth ratio]]+Table1[[#This Row],[win/loss ratio]]</f>
        <v>0.87078509665363291</v>
      </c>
    </row>
    <row r="276" spans="1:28" x14ac:dyDescent="0.25">
      <c r="A276" s="1">
        <v>2834</v>
      </c>
      <c r="B276" s="7">
        <f t="shared" si="12"/>
        <v>3</v>
      </c>
      <c r="C276" s="5">
        <v>2016</v>
      </c>
      <c r="D276" s="5">
        <v>3</v>
      </c>
      <c r="E276" t="s">
        <v>58</v>
      </c>
      <c r="F276" t="s">
        <v>67</v>
      </c>
      <c r="G276" s="5">
        <v>1</v>
      </c>
      <c r="H276">
        <v>6</v>
      </c>
      <c r="I276">
        <v>12</v>
      </c>
      <c r="J276">
        <v>-6</v>
      </c>
      <c r="K276">
        <f>IF(Table1[[#This Row],[net]]&gt;0,1,0)</f>
        <v>0</v>
      </c>
      <c r="L276">
        <v>-1</v>
      </c>
      <c r="M276">
        <f>IF(Table1[[#This Row],[team]]=E275,SUM(Table1[[#This Row],[win/loss]],M275),Table1[[#This Row],[win/loss]])</f>
        <v>1</v>
      </c>
      <c r="N276">
        <f>IF(Table1[[#This Row],[team]]=E275,SUM(Table1[[#This Row],[win/loss]],M275),Table1[[#This Row],[win/loss]])/B276</f>
        <v>0.33333333333333331</v>
      </c>
      <c r="O276">
        <f t="shared" si="11"/>
        <v>-7</v>
      </c>
      <c r="P276">
        <f>IF(Table1[[#This Row],[difference]]&gt;0,SQRT(Table1[[#This Row],[difference]]),-SQRT(ABS(Table1[[#This Row],[difference]])))</f>
        <v>-2.6457513110645907</v>
      </c>
      <c r="Q276">
        <f>IF(Table1[[#This Row],[line]]&gt;0,SQRT(Table1[[#This Row],[line]]),-SQRT(ABS(Table1[[#This Row],[line]])))</f>
        <v>-1</v>
      </c>
      <c r="R276">
        <f>Table1[[#This Row],[difference]]-Table1[[#This Row],[sqrt(line)]]</f>
        <v>-6</v>
      </c>
      <c r="S276">
        <f>IF(Table1[[#This Row],[difference]]&gt;0,1,-1)</f>
        <v>-1</v>
      </c>
      <c r="T276">
        <f>IF(Table1[[#This Row],[team]]=E275,SUM(H276,T275),Table1[[#This Row],[ppg]])</f>
        <v>50</v>
      </c>
      <c r="U276">
        <f>IF(Table1[[#This Row],[team]]=E275,SUM(I276,U275),Table1[[#This Row],[ppga]])</f>
        <v>67</v>
      </c>
      <c r="V276">
        <f>IF(Table1[[#This Row],[team]]=E275,SUM(Table1[[#This Row],[difference]],V275),Table1[[#This Row],[difference]])</f>
        <v>-17.5</v>
      </c>
      <c r="W276">
        <f>IF(Table1[[#This Row],[team]]=E275,SUM(Table1[[#This Row],[sqrt(dif)]],W275),Table1[[#This Row],[sqrt(dif)]])</f>
        <v>-4.2193471798858591</v>
      </c>
      <c r="X276">
        <f>IF(Table1[[#This Row],[team]]=E275,SUM(Table1[[#This Row],[f1]],X275),Table1[[#This Row],[f1]])</f>
        <v>-16.638777885818094</v>
      </c>
      <c r="Y276">
        <f>IF(Table1[[#This Row],[ATS]]=S275,SUM(Table1[[#This Row],[ATS]],Y275),Table1[[#This Row],[ATS]])</f>
        <v>-2</v>
      </c>
      <c r="Z276">
        <f>IF(Table1[[#This Row],[ATS]]&gt;0,Table1[[#This Row],[ATS streak (not real)]]-1,Table1[[#This Row],[ATS streak (not real)]]+1)</f>
        <v>-1</v>
      </c>
      <c r="AA276" s="5">
        <f>Table1[[#This Row],[running ttl ppg]]^2.37/(Table1[[#This Row],[running ttl ppg]]^2.37+Table1[[#This Row],[running ttl ppga]]^2.37)</f>
        <v>0.33322671863176223</v>
      </c>
      <c r="AB276" s="5">
        <f>Table1[[#This Row],[pyth ratio]]+Table1[[#This Row],[win/loss ratio]]</f>
        <v>0.6665600519650956</v>
      </c>
    </row>
    <row r="277" spans="1:28" x14ac:dyDescent="0.25">
      <c r="A277" s="1">
        <v>2835</v>
      </c>
      <c r="B277" s="7">
        <f t="shared" si="12"/>
        <v>4</v>
      </c>
      <c r="C277" s="5">
        <v>2016</v>
      </c>
      <c r="D277" s="5">
        <v>4</v>
      </c>
      <c r="E277" t="s">
        <v>58</v>
      </c>
      <c r="F277" t="s">
        <v>41</v>
      </c>
      <c r="G277" s="5">
        <v>0</v>
      </c>
      <c r="H277">
        <v>24</v>
      </c>
      <c r="I277">
        <v>22</v>
      </c>
      <c r="J277">
        <v>2</v>
      </c>
      <c r="K277">
        <f>IF(Table1[[#This Row],[net]]&gt;0,1,0)</f>
        <v>1</v>
      </c>
      <c r="L277">
        <v>7</v>
      </c>
      <c r="M277">
        <f>IF(Table1[[#This Row],[team]]=E276,SUM(Table1[[#This Row],[win/loss]],M276),Table1[[#This Row],[win/loss]])</f>
        <v>2</v>
      </c>
      <c r="N277">
        <f>IF(Table1[[#This Row],[team]]=E276,SUM(Table1[[#This Row],[win/loss]],M276),Table1[[#This Row],[win/loss]])/B277</f>
        <v>0.5</v>
      </c>
      <c r="O277">
        <f t="shared" si="11"/>
        <v>9</v>
      </c>
      <c r="P277">
        <f>IF(Table1[[#This Row],[difference]]&gt;0,SQRT(Table1[[#This Row],[difference]]),-SQRT(ABS(Table1[[#This Row],[difference]])))</f>
        <v>3</v>
      </c>
      <c r="Q277">
        <f>IF(Table1[[#This Row],[line]]&gt;0,SQRT(Table1[[#This Row],[line]]),-SQRT(ABS(Table1[[#This Row],[line]])))</f>
        <v>2.6457513110645907</v>
      </c>
      <c r="R277">
        <f>Table1[[#This Row],[difference]]-Table1[[#This Row],[sqrt(line)]]</f>
        <v>6.3542486889354093</v>
      </c>
      <c r="S277">
        <f>IF(Table1[[#This Row],[difference]]&gt;0,1,-1)</f>
        <v>1</v>
      </c>
      <c r="T277">
        <f>IF(Table1[[#This Row],[team]]=E276,SUM(H277,T276),Table1[[#This Row],[ppg]])</f>
        <v>74</v>
      </c>
      <c r="U277">
        <f>IF(Table1[[#This Row],[team]]=E276,SUM(I277,U276),Table1[[#This Row],[ppga]])</f>
        <v>89</v>
      </c>
      <c r="V277">
        <f>IF(Table1[[#This Row],[team]]=E276,SUM(Table1[[#This Row],[difference]],V276),Table1[[#This Row],[difference]])</f>
        <v>-8.5</v>
      </c>
      <c r="W277">
        <f>IF(Table1[[#This Row],[team]]=E276,SUM(Table1[[#This Row],[sqrt(dif)]],W276),Table1[[#This Row],[sqrt(dif)]])</f>
        <v>-1.2193471798858591</v>
      </c>
      <c r="X277">
        <f>IF(Table1[[#This Row],[team]]=E276,SUM(Table1[[#This Row],[f1]],X276),Table1[[#This Row],[f1]])</f>
        <v>-10.284529196882684</v>
      </c>
      <c r="Y277">
        <f>IF(Table1[[#This Row],[ATS]]=S276,SUM(Table1[[#This Row],[ATS]],Y276),Table1[[#This Row],[ATS]])</f>
        <v>1</v>
      </c>
      <c r="Z277">
        <f>IF(Table1[[#This Row],[ATS]]&gt;0,Table1[[#This Row],[ATS streak (not real)]]-1,Table1[[#This Row],[ATS streak (not real)]]+1)</f>
        <v>0</v>
      </c>
      <c r="AA277" s="5">
        <f>Table1[[#This Row],[running ttl ppg]]^2.37/(Table1[[#This Row],[running ttl ppg]]^2.37+Table1[[#This Row],[running ttl ppga]]^2.37)</f>
        <v>0.39235258304165838</v>
      </c>
      <c r="AB277" s="5">
        <f>Table1[[#This Row],[pyth ratio]]+Table1[[#This Row],[win/loss ratio]]</f>
        <v>0.89235258304165832</v>
      </c>
    </row>
    <row r="278" spans="1:28" x14ac:dyDescent="0.25">
      <c r="A278" s="1">
        <v>2836</v>
      </c>
      <c r="B278" s="7">
        <f t="shared" si="12"/>
        <v>5</v>
      </c>
      <c r="C278" s="5">
        <v>2016</v>
      </c>
      <c r="D278" s="5">
        <v>5</v>
      </c>
      <c r="E278" t="s">
        <v>58</v>
      </c>
      <c r="F278" t="s">
        <v>52</v>
      </c>
      <c r="G278" s="5">
        <v>0</v>
      </c>
      <c r="H278">
        <v>10</v>
      </c>
      <c r="I278">
        <v>24</v>
      </c>
      <c r="J278">
        <v>-14</v>
      </c>
      <c r="K278">
        <f>IF(Table1[[#This Row],[net]]&gt;0,1,0)</f>
        <v>0</v>
      </c>
      <c r="L278">
        <v>8.5</v>
      </c>
      <c r="M278">
        <f>IF(Table1[[#This Row],[team]]=E277,SUM(Table1[[#This Row],[win/loss]],M277),Table1[[#This Row],[win/loss]])</f>
        <v>2</v>
      </c>
      <c r="N278">
        <f>IF(Table1[[#This Row],[team]]=E277,SUM(Table1[[#This Row],[win/loss]],M277),Table1[[#This Row],[win/loss]])/B278</f>
        <v>0.4</v>
      </c>
      <c r="O278">
        <f t="shared" si="11"/>
        <v>-5.5</v>
      </c>
      <c r="P278">
        <f>IF(Table1[[#This Row],[difference]]&gt;0,SQRT(Table1[[#This Row],[difference]]),-SQRT(ABS(Table1[[#This Row],[difference]])))</f>
        <v>-2.3452078799117149</v>
      </c>
      <c r="Q278">
        <f>IF(Table1[[#This Row],[line]]&gt;0,SQRT(Table1[[#This Row],[line]]),-SQRT(ABS(Table1[[#This Row],[line]])))</f>
        <v>2.9154759474226504</v>
      </c>
      <c r="R278">
        <f>Table1[[#This Row],[difference]]-Table1[[#This Row],[sqrt(line)]]</f>
        <v>-8.4154759474226495</v>
      </c>
      <c r="S278">
        <f>IF(Table1[[#This Row],[difference]]&gt;0,1,-1)</f>
        <v>-1</v>
      </c>
      <c r="T278">
        <f>IF(Table1[[#This Row],[team]]=E277,SUM(H278,T277),Table1[[#This Row],[ppg]])</f>
        <v>84</v>
      </c>
      <c r="U278">
        <f>IF(Table1[[#This Row],[team]]=E277,SUM(I278,U277),Table1[[#This Row],[ppga]])</f>
        <v>113</v>
      </c>
      <c r="V278">
        <f>IF(Table1[[#This Row],[team]]=E277,SUM(Table1[[#This Row],[difference]],V277),Table1[[#This Row],[difference]])</f>
        <v>-14</v>
      </c>
      <c r="W278">
        <f>IF(Table1[[#This Row],[team]]=E277,SUM(Table1[[#This Row],[sqrt(dif)]],W277),Table1[[#This Row],[sqrt(dif)]])</f>
        <v>-3.5645550597975739</v>
      </c>
      <c r="X278">
        <f>IF(Table1[[#This Row],[team]]=E277,SUM(Table1[[#This Row],[f1]],X277),Table1[[#This Row],[f1]])</f>
        <v>-18.700005144305333</v>
      </c>
      <c r="Y278">
        <f>IF(Table1[[#This Row],[ATS]]=S277,SUM(Table1[[#This Row],[ATS]],Y277),Table1[[#This Row],[ATS]])</f>
        <v>-1</v>
      </c>
      <c r="Z278">
        <f>IF(Table1[[#This Row],[ATS]]&gt;0,Table1[[#This Row],[ATS streak (not real)]]-1,Table1[[#This Row],[ATS streak (not real)]]+1)</f>
        <v>0</v>
      </c>
      <c r="AA278" s="5">
        <f>Table1[[#This Row],[running ttl ppg]]^2.37/(Table1[[#This Row],[running ttl ppg]]^2.37+Table1[[#This Row],[running ttl ppga]]^2.37)</f>
        <v>0.33117548459259438</v>
      </c>
      <c r="AB278" s="5">
        <f>Table1[[#This Row],[pyth ratio]]+Table1[[#This Row],[win/loss ratio]]</f>
        <v>0.7311754845925944</v>
      </c>
    </row>
    <row r="279" spans="1:28" x14ac:dyDescent="0.25">
      <c r="A279" s="1">
        <v>2837</v>
      </c>
      <c r="B279" s="7">
        <f t="shared" si="12"/>
        <v>6</v>
      </c>
      <c r="C279" s="5">
        <v>2016</v>
      </c>
      <c r="D279" s="5">
        <v>7</v>
      </c>
      <c r="E279" t="s">
        <v>58</v>
      </c>
      <c r="F279" t="s">
        <v>48</v>
      </c>
      <c r="G279" s="5">
        <v>1</v>
      </c>
      <c r="H279">
        <v>24</v>
      </c>
      <c r="I279">
        <v>6</v>
      </c>
      <c r="J279">
        <v>18</v>
      </c>
      <c r="K279">
        <f>IF(Table1[[#This Row],[net]]&gt;0,1,0)</f>
        <v>1</v>
      </c>
      <c r="L279">
        <v>-6</v>
      </c>
      <c r="M279">
        <f>IF(Table1[[#This Row],[team]]=E278,SUM(Table1[[#This Row],[win/loss]],M278),Table1[[#This Row],[win/loss]])</f>
        <v>3</v>
      </c>
      <c r="N279">
        <f>IF(Table1[[#This Row],[team]]=E278,SUM(Table1[[#This Row],[win/loss]],M278),Table1[[#This Row],[win/loss]])/B279</f>
        <v>0.5</v>
      </c>
      <c r="O279">
        <f t="shared" si="11"/>
        <v>12</v>
      </c>
      <c r="P279">
        <f>IF(Table1[[#This Row],[difference]]&gt;0,SQRT(Table1[[#This Row],[difference]]),-SQRT(ABS(Table1[[#This Row],[difference]])))</f>
        <v>3.4641016151377544</v>
      </c>
      <c r="Q279">
        <f>IF(Table1[[#This Row],[line]]&gt;0,SQRT(Table1[[#This Row],[line]]),-SQRT(ABS(Table1[[#This Row],[line]])))</f>
        <v>-2.4494897427831779</v>
      </c>
      <c r="R279">
        <f>Table1[[#This Row],[difference]]-Table1[[#This Row],[sqrt(line)]]</f>
        <v>14.449489742783179</v>
      </c>
      <c r="S279">
        <f>IF(Table1[[#This Row],[difference]]&gt;0,1,-1)</f>
        <v>1</v>
      </c>
      <c r="T279">
        <f>IF(Table1[[#This Row],[team]]=E278,SUM(H279,T278),Table1[[#This Row],[ppg]])</f>
        <v>108</v>
      </c>
      <c r="U279">
        <f>IF(Table1[[#This Row],[team]]=E278,SUM(I279,U278),Table1[[#This Row],[ppga]])</f>
        <v>119</v>
      </c>
      <c r="V279">
        <f>IF(Table1[[#This Row],[team]]=E278,SUM(Table1[[#This Row],[difference]],V278),Table1[[#This Row],[difference]])</f>
        <v>-2</v>
      </c>
      <c r="W279">
        <f>IF(Table1[[#This Row],[team]]=E278,SUM(Table1[[#This Row],[sqrt(dif)]],W278),Table1[[#This Row],[sqrt(dif)]])</f>
        <v>-0.10045344465981954</v>
      </c>
      <c r="X279">
        <f>IF(Table1[[#This Row],[team]]=E278,SUM(Table1[[#This Row],[f1]],X278),Table1[[#This Row],[f1]])</f>
        <v>-4.2505154015221542</v>
      </c>
      <c r="Y279">
        <f>IF(Table1[[#This Row],[ATS]]=S278,SUM(Table1[[#This Row],[ATS]],Y278),Table1[[#This Row],[ATS]])</f>
        <v>1</v>
      </c>
      <c r="Z279">
        <f>IF(Table1[[#This Row],[ATS]]&gt;0,Table1[[#This Row],[ATS streak (not real)]]-1,Table1[[#This Row],[ATS streak (not real)]]+1)</f>
        <v>0</v>
      </c>
      <c r="AA279" s="5">
        <f>Table1[[#This Row],[running ttl ppg]]^2.37/(Table1[[#This Row],[running ttl ppg]]^2.37+Table1[[#This Row],[running ttl ppga]]^2.37)</f>
        <v>0.44278380745973395</v>
      </c>
      <c r="AB279" s="5">
        <f>Table1[[#This Row],[pyth ratio]]+Table1[[#This Row],[win/loss ratio]]</f>
        <v>0.94278380745973389</v>
      </c>
    </row>
    <row r="280" spans="1:28" x14ac:dyDescent="0.25">
      <c r="A280" s="1">
        <v>2838</v>
      </c>
      <c r="B280" s="7">
        <f t="shared" si="12"/>
        <v>7</v>
      </c>
      <c r="C280" s="5">
        <v>2016</v>
      </c>
      <c r="D280" s="5">
        <v>8</v>
      </c>
      <c r="E280" t="s">
        <v>58</v>
      </c>
      <c r="F280" t="s">
        <v>68</v>
      </c>
      <c r="G280" s="5">
        <v>1</v>
      </c>
      <c r="H280">
        <v>27</v>
      </c>
      <c r="I280">
        <v>6</v>
      </c>
      <c r="J280">
        <v>21</v>
      </c>
      <c r="K280">
        <f>IF(Table1[[#This Row],[net]]&gt;0,1,0)</f>
        <v>1</v>
      </c>
      <c r="L280">
        <v>-7.5</v>
      </c>
      <c r="M280">
        <f>IF(Table1[[#This Row],[team]]=E279,SUM(Table1[[#This Row],[win/loss]],M279),Table1[[#This Row],[win/loss]])</f>
        <v>4</v>
      </c>
      <c r="N280">
        <f>IF(Table1[[#This Row],[team]]=E279,SUM(Table1[[#This Row],[win/loss]],M279),Table1[[#This Row],[win/loss]])/B280</f>
        <v>0.5714285714285714</v>
      </c>
      <c r="O280">
        <f t="shared" si="11"/>
        <v>13.5</v>
      </c>
      <c r="P280">
        <f>IF(Table1[[#This Row],[difference]]&gt;0,SQRT(Table1[[#This Row],[difference]]),-SQRT(ABS(Table1[[#This Row],[difference]])))</f>
        <v>3.6742346141747673</v>
      </c>
      <c r="Q280">
        <f>IF(Table1[[#This Row],[line]]&gt;0,SQRT(Table1[[#This Row],[line]]),-SQRT(ABS(Table1[[#This Row],[line]])))</f>
        <v>-2.7386127875258306</v>
      </c>
      <c r="R280">
        <f>Table1[[#This Row],[difference]]-Table1[[#This Row],[sqrt(line)]]</f>
        <v>16.238612787525831</v>
      </c>
      <c r="S280">
        <f>IF(Table1[[#This Row],[difference]]&gt;0,1,-1)</f>
        <v>1</v>
      </c>
      <c r="T280">
        <f>IF(Table1[[#This Row],[team]]=E279,SUM(H280,T279),Table1[[#This Row],[ppg]])</f>
        <v>135</v>
      </c>
      <c r="U280">
        <f>IF(Table1[[#This Row],[team]]=E279,SUM(I280,U279),Table1[[#This Row],[ppga]])</f>
        <v>125</v>
      </c>
      <c r="V280">
        <f>IF(Table1[[#This Row],[team]]=E279,SUM(Table1[[#This Row],[difference]],V279),Table1[[#This Row],[difference]])</f>
        <v>11.5</v>
      </c>
      <c r="W280">
        <f>IF(Table1[[#This Row],[team]]=E279,SUM(Table1[[#This Row],[sqrt(dif)]],W279),Table1[[#This Row],[sqrt(dif)]])</f>
        <v>3.5737811695149477</v>
      </c>
      <c r="X280">
        <f>IF(Table1[[#This Row],[team]]=E279,SUM(Table1[[#This Row],[f1]],X279),Table1[[#This Row],[f1]])</f>
        <v>11.988097386003677</v>
      </c>
      <c r="Y280">
        <f>IF(Table1[[#This Row],[ATS]]=S279,SUM(Table1[[#This Row],[ATS]],Y279),Table1[[#This Row],[ATS]])</f>
        <v>2</v>
      </c>
      <c r="Z280">
        <f>IF(Table1[[#This Row],[ATS]]&gt;0,Table1[[#This Row],[ATS streak (not real)]]-1,Table1[[#This Row],[ATS streak (not real)]]+1)</f>
        <v>1</v>
      </c>
      <c r="AA280" s="5">
        <f>Table1[[#This Row],[running ttl ppg]]^2.37/(Table1[[#This Row],[running ttl ppg]]^2.37+Table1[[#This Row],[running ttl ppga]]^2.37)</f>
        <v>0.54547341581041031</v>
      </c>
      <c r="AB280" s="5">
        <f>Table1[[#This Row],[pyth ratio]]+Table1[[#This Row],[win/loss ratio]]</f>
        <v>1.1169019872389816</v>
      </c>
    </row>
    <row r="281" spans="1:28" x14ac:dyDescent="0.25">
      <c r="A281" s="1">
        <v>2839</v>
      </c>
      <c r="B281" s="7">
        <f t="shared" si="12"/>
        <v>8</v>
      </c>
      <c r="C281" s="5">
        <v>2016</v>
      </c>
      <c r="D281" s="5">
        <v>9</v>
      </c>
      <c r="E281" t="s">
        <v>58</v>
      </c>
      <c r="F281" t="s">
        <v>60</v>
      </c>
      <c r="G281" s="5">
        <v>0</v>
      </c>
      <c r="H281">
        <v>18</v>
      </c>
      <c r="I281">
        <v>21</v>
      </c>
      <c r="J281">
        <v>-3</v>
      </c>
      <c r="K281">
        <f>IF(Table1[[#This Row],[net]]&gt;0,1,0)</f>
        <v>0</v>
      </c>
      <c r="L281">
        <v>2</v>
      </c>
      <c r="M281">
        <f>IF(Table1[[#This Row],[team]]=E280,SUM(Table1[[#This Row],[win/loss]],M280),Table1[[#This Row],[win/loss]])</f>
        <v>4</v>
      </c>
      <c r="N281">
        <f>IF(Table1[[#This Row],[team]]=E280,SUM(Table1[[#This Row],[win/loss]],M280),Table1[[#This Row],[win/loss]])/B281</f>
        <v>0.5</v>
      </c>
      <c r="O281">
        <f t="shared" si="11"/>
        <v>-1</v>
      </c>
      <c r="P281">
        <f>IF(Table1[[#This Row],[difference]]&gt;0,SQRT(Table1[[#This Row],[difference]]),-SQRT(ABS(Table1[[#This Row],[difference]])))</f>
        <v>-1</v>
      </c>
      <c r="Q281">
        <f>IF(Table1[[#This Row],[line]]&gt;0,SQRT(Table1[[#This Row],[line]]),-SQRT(ABS(Table1[[#This Row],[line]])))</f>
        <v>1.4142135623730951</v>
      </c>
      <c r="R281">
        <f>Table1[[#This Row],[difference]]-Table1[[#This Row],[sqrt(line)]]</f>
        <v>-2.4142135623730949</v>
      </c>
      <c r="S281">
        <f>IF(Table1[[#This Row],[difference]]&gt;0,1,-1)</f>
        <v>-1</v>
      </c>
      <c r="T281">
        <f>IF(Table1[[#This Row],[team]]=E280,SUM(H281,T280),Table1[[#This Row],[ppg]])</f>
        <v>153</v>
      </c>
      <c r="U281">
        <f>IF(Table1[[#This Row],[team]]=E280,SUM(I281,U280),Table1[[#This Row],[ppga]])</f>
        <v>146</v>
      </c>
      <c r="V281">
        <f>IF(Table1[[#This Row],[team]]=E280,SUM(Table1[[#This Row],[difference]],V280),Table1[[#This Row],[difference]])</f>
        <v>10.5</v>
      </c>
      <c r="W281">
        <f>IF(Table1[[#This Row],[team]]=E280,SUM(Table1[[#This Row],[sqrt(dif)]],W280),Table1[[#This Row],[sqrt(dif)]])</f>
        <v>2.5737811695149477</v>
      </c>
      <c r="X281">
        <f>IF(Table1[[#This Row],[team]]=E280,SUM(Table1[[#This Row],[f1]],X280),Table1[[#This Row],[f1]])</f>
        <v>9.573883823630581</v>
      </c>
      <c r="Y281">
        <f>IF(Table1[[#This Row],[ATS]]=S280,SUM(Table1[[#This Row],[ATS]],Y280),Table1[[#This Row],[ATS]])</f>
        <v>-1</v>
      </c>
      <c r="Z281">
        <f>IF(Table1[[#This Row],[ATS]]&gt;0,Table1[[#This Row],[ATS streak (not real)]]-1,Table1[[#This Row],[ATS streak (not real)]]+1)</f>
        <v>0</v>
      </c>
      <c r="AA281" s="5">
        <f>Table1[[#This Row],[running ttl ppg]]^2.37/(Table1[[#This Row],[running ttl ppg]]^2.37+Table1[[#This Row],[running ttl ppga]]^2.37)</f>
        <v>0.52771909535764583</v>
      </c>
      <c r="AB281" s="5">
        <f>Table1[[#This Row],[pyth ratio]]+Table1[[#This Row],[win/loss ratio]]</f>
        <v>1.0277190953576458</v>
      </c>
    </row>
    <row r="282" spans="1:28" x14ac:dyDescent="0.25">
      <c r="A282" s="1">
        <v>2840</v>
      </c>
      <c r="B282" s="7">
        <f t="shared" si="12"/>
        <v>9</v>
      </c>
      <c r="C282" s="5">
        <v>2016</v>
      </c>
      <c r="D282" s="5">
        <v>10</v>
      </c>
      <c r="E282" t="s">
        <v>58</v>
      </c>
      <c r="F282" t="s">
        <v>46</v>
      </c>
      <c r="G282" s="5">
        <v>1</v>
      </c>
      <c r="H282">
        <v>13</v>
      </c>
      <c r="I282">
        <v>37</v>
      </c>
      <c r="J282">
        <v>-24</v>
      </c>
      <c r="K282">
        <f>IF(Table1[[#This Row],[net]]&gt;0,1,0)</f>
        <v>0</v>
      </c>
      <c r="L282">
        <v>-7.5</v>
      </c>
      <c r="M282">
        <f>IF(Table1[[#This Row],[team]]=E281,SUM(Table1[[#This Row],[win/loss]],M281),Table1[[#This Row],[win/loss]])</f>
        <v>4</v>
      </c>
      <c r="N282">
        <f>IF(Table1[[#This Row],[team]]=E281,SUM(Table1[[#This Row],[win/loss]],M281),Table1[[#This Row],[win/loss]])/B282</f>
        <v>0.44444444444444442</v>
      </c>
      <c r="O282">
        <f t="shared" si="11"/>
        <v>-31.5</v>
      </c>
      <c r="P282">
        <f>IF(Table1[[#This Row],[difference]]&gt;0,SQRT(Table1[[#This Row],[difference]]),-SQRT(ABS(Table1[[#This Row],[difference]])))</f>
        <v>-5.6124860801609122</v>
      </c>
      <c r="Q282">
        <f>IF(Table1[[#This Row],[line]]&gt;0,SQRT(Table1[[#This Row],[line]]),-SQRT(ABS(Table1[[#This Row],[line]])))</f>
        <v>-2.7386127875258306</v>
      </c>
      <c r="R282">
        <f>Table1[[#This Row],[difference]]-Table1[[#This Row],[sqrt(line)]]</f>
        <v>-28.761387212474169</v>
      </c>
      <c r="S282">
        <f>IF(Table1[[#This Row],[difference]]&gt;0,1,-1)</f>
        <v>-1</v>
      </c>
      <c r="T282">
        <f>IF(Table1[[#This Row],[team]]=E281,SUM(H282,T281),Table1[[#This Row],[ppg]])</f>
        <v>166</v>
      </c>
      <c r="U282">
        <f>IF(Table1[[#This Row],[team]]=E281,SUM(I282,U281),Table1[[#This Row],[ppga]])</f>
        <v>183</v>
      </c>
      <c r="V282">
        <f>IF(Table1[[#This Row],[team]]=E281,SUM(Table1[[#This Row],[difference]],V281),Table1[[#This Row],[difference]])</f>
        <v>-21</v>
      </c>
      <c r="W282">
        <f>IF(Table1[[#This Row],[team]]=E281,SUM(Table1[[#This Row],[sqrt(dif)]],W281),Table1[[#This Row],[sqrt(dif)]])</f>
        <v>-3.0387049106459645</v>
      </c>
      <c r="X282">
        <f>IF(Table1[[#This Row],[team]]=E281,SUM(Table1[[#This Row],[f1]],X281),Table1[[#This Row],[f1]])</f>
        <v>-19.187503388843588</v>
      </c>
      <c r="Y282">
        <f>IF(Table1[[#This Row],[ATS]]=S281,SUM(Table1[[#This Row],[ATS]],Y281),Table1[[#This Row],[ATS]])</f>
        <v>-2</v>
      </c>
      <c r="Z282">
        <f>IF(Table1[[#This Row],[ATS]]&gt;0,Table1[[#This Row],[ATS streak (not real)]]-1,Table1[[#This Row],[ATS streak (not real)]]+1)</f>
        <v>-1</v>
      </c>
      <c r="AA282" s="5">
        <f>Table1[[#This Row],[running ttl ppg]]^2.37/(Table1[[#This Row],[running ttl ppg]]^2.37+Table1[[#This Row],[running ttl ppga]]^2.37)</f>
        <v>0.44248789108555314</v>
      </c>
      <c r="AB282" s="5">
        <f>Table1[[#This Row],[pyth ratio]]+Table1[[#This Row],[win/loss ratio]]</f>
        <v>0.88693233552999762</v>
      </c>
    </row>
    <row r="283" spans="1:28" x14ac:dyDescent="0.25">
      <c r="A283" s="1">
        <v>2841</v>
      </c>
      <c r="B283" s="7">
        <f t="shared" si="12"/>
        <v>10</v>
      </c>
      <c r="C283" s="5">
        <v>2016</v>
      </c>
      <c r="D283" s="5">
        <v>11</v>
      </c>
      <c r="E283" t="s">
        <v>58</v>
      </c>
      <c r="F283" t="s">
        <v>43</v>
      </c>
      <c r="G283" s="5">
        <v>0</v>
      </c>
      <c r="H283">
        <v>13</v>
      </c>
      <c r="I283">
        <v>16</v>
      </c>
      <c r="J283">
        <v>-3</v>
      </c>
      <c r="K283">
        <f>IF(Table1[[#This Row],[net]]&gt;0,1,0)</f>
        <v>0</v>
      </c>
      <c r="L283">
        <v>3</v>
      </c>
      <c r="M283">
        <f>IF(Table1[[#This Row],[team]]=E282,SUM(Table1[[#This Row],[win/loss]],M282),Table1[[#This Row],[win/loss]])</f>
        <v>4</v>
      </c>
      <c r="N283">
        <f>IF(Table1[[#This Row],[team]]=E282,SUM(Table1[[#This Row],[win/loss]],M282),Table1[[#This Row],[win/loss]])/B283</f>
        <v>0.4</v>
      </c>
      <c r="O283">
        <f t="shared" si="11"/>
        <v>0</v>
      </c>
      <c r="P283">
        <f>IF(Table1[[#This Row],[difference]]&gt;0,SQRT(Table1[[#This Row],[difference]]),-SQRT(ABS(Table1[[#This Row],[difference]])))</f>
        <v>0</v>
      </c>
      <c r="Q283">
        <f>IF(Table1[[#This Row],[line]]&gt;0,SQRT(Table1[[#This Row],[line]]),-SQRT(ABS(Table1[[#This Row],[line]])))</f>
        <v>1.7320508075688772</v>
      </c>
      <c r="R283">
        <f>Table1[[#This Row],[difference]]-Table1[[#This Row],[sqrt(line)]]</f>
        <v>-1.7320508075688772</v>
      </c>
      <c r="S283">
        <f>IF(Table1[[#This Row],[difference]]&gt;0,1,-1)</f>
        <v>-1</v>
      </c>
      <c r="T283">
        <f>IF(Table1[[#This Row],[team]]=E282,SUM(H283,T282),Table1[[#This Row],[ppg]])</f>
        <v>179</v>
      </c>
      <c r="U283">
        <f>IF(Table1[[#This Row],[team]]=E282,SUM(I283,U282),Table1[[#This Row],[ppga]])</f>
        <v>199</v>
      </c>
      <c r="V283">
        <f>IF(Table1[[#This Row],[team]]=E282,SUM(Table1[[#This Row],[difference]],V282),Table1[[#This Row],[difference]])</f>
        <v>-21</v>
      </c>
      <c r="W283">
        <f>IF(Table1[[#This Row],[team]]=E282,SUM(Table1[[#This Row],[sqrt(dif)]],W282),Table1[[#This Row],[sqrt(dif)]])</f>
        <v>-3.0387049106459645</v>
      </c>
      <c r="X283">
        <f>IF(Table1[[#This Row],[team]]=E282,SUM(Table1[[#This Row],[f1]],X282),Table1[[#This Row],[f1]])</f>
        <v>-20.919554196412466</v>
      </c>
      <c r="Y283">
        <f>IF(Table1[[#This Row],[ATS]]=S282,SUM(Table1[[#This Row],[ATS]],Y282),Table1[[#This Row],[ATS]])</f>
        <v>-3</v>
      </c>
      <c r="Z283">
        <f>IF(Table1[[#This Row],[ATS]]&gt;0,Table1[[#This Row],[ATS streak (not real)]]-1,Table1[[#This Row],[ATS streak (not real)]]+1)</f>
        <v>-2</v>
      </c>
      <c r="AA283" s="5">
        <f>Table1[[#This Row],[running ttl ppg]]^2.37/(Table1[[#This Row],[running ttl ppg]]^2.37+Table1[[#This Row],[running ttl ppga]]^2.37)</f>
        <v>0.43757047107389563</v>
      </c>
      <c r="AB283" s="5">
        <f>Table1[[#This Row],[pyth ratio]]+Table1[[#This Row],[win/loss ratio]]</f>
        <v>0.83757047107389559</v>
      </c>
    </row>
    <row r="284" spans="1:28" x14ac:dyDescent="0.25">
      <c r="A284" s="1">
        <v>2842</v>
      </c>
      <c r="B284" s="7">
        <f t="shared" si="12"/>
        <v>11</v>
      </c>
      <c r="C284" s="5">
        <v>2016</v>
      </c>
      <c r="D284" s="5">
        <v>12</v>
      </c>
      <c r="E284" t="s">
        <v>58</v>
      </c>
      <c r="F284" t="s">
        <v>47</v>
      </c>
      <c r="G284" s="5">
        <v>0</v>
      </c>
      <c r="H284">
        <v>7</v>
      </c>
      <c r="I284">
        <v>31</v>
      </c>
      <c r="J284">
        <v>-24</v>
      </c>
      <c r="K284">
        <f>IF(Table1[[#This Row],[net]]&gt;0,1,0)</f>
        <v>0</v>
      </c>
      <c r="L284">
        <v>9.5</v>
      </c>
      <c r="M284">
        <f>IF(Table1[[#This Row],[team]]=E283,SUM(Table1[[#This Row],[win/loss]],M283),Table1[[#This Row],[win/loss]])</f>
        <v>4</v>
      </c>
      <c r="N284">
        <f>IF(Table1[[#This Row],[team]]=E283,SUM(Table1[[#This Row],[win/loss]],M283),Table1[[#This Row],[win/loss]])/B284</f>
        <v>0.36363636363636365</v>
      </c>
      <c r="O284">
        <f t="shared" si="11"/>
        <v>-14.5</v>
      </c>
      <c r="P284">
        <f>IF(Table1[[#This Row],[difference]]&gt;0,SQRT(Table1[[#This Row],[difference]]),-SQRT(ABS(Table1[[#This Row],[difference]])))</f>
        <v>-3.8078865529319543</v>
      </c>
      <c r="Q284">
        <f>IF(Table1[[#This Row],[line]]&gt;0,SQRT(Table1[[#This Row],[line]]),-SQRT(ABS(Table1[[#This Row],[line]])))</f>
        <v>3.082207001484488</v>
      </c>
      <c r="R284">
        <f>Table1[[#This Row],[difference]]-Table1[[#This Row],[sqrt(line)]]</f>
        <v>-17.582207001484488</v>
      </c>
      <c r="S284">
        <f>IF(Table1[[#This Row],[difference]]&gt;0,1,-1)</f>
        <v>-1</v>
      </c>
      <c r="T284">
        <f>IF(Table1[[#This Row],[team]]=E283,SUM(H284,T283),Table1[[#This Row],[ppg]])</f>
        <v>186</v>
      </c>
      <c r="U284">
        <f>IF(Table1[[#This Row],[team]]=E283,SUM(I284,U283),Table1[[#This Row],[ppga]])</f>
        <v>230</v>
      </c>
      <c r="V284">
        <f>IF(Table1[[#This Row],[team]]=E283,SUM(Table1[[#This Row],[difference]],V283),Table1[[#This Row],[difference]])</f>
        <v>-35.5</v>
      </c>
      <c r="W284">
        <f>IF(Table1[[#This Row],[team]]=E283,SUM(Table1[[#This Row],[sqrt(dif)]],W283),Table1[[#This Row],[sqrt(dif)]])</f>
        <v>-6.8465914635779193</v>
      </c>
      <c r="X284">
        <f>IF(Table1[[#This Row],[team]]=E283,SUM(Table1[[#This Row],[f1]],X283),Table1[[#This Row],[f1]])</f>
        <v>-38.501761197896954</v>
      </c>
      <c r="Y284">
        <f>IF(Table1[[#This Row],[ATS]]=S283,SUM(Table1[[#This Row],[ATS]],Y283),Table1[[#This Row],[ATS]])</f>
        <v>-4</v>
      </c>
      <c r="Z284">
        <f>IF(Table1[[#This Row],[ATS]]&gt;0,Table1[[#This Row],[ATS streak (not real)]]-1,Table1[[#This Row],[ATS streak (not real)]]+1)</f>
        <v>-3</v>
      </c>
      <c r="AA284" s="5">
        <f>Table1[[#This Row],[running ttl ppg]]^2.37/(Table1[[#This Row],[running ttl ppg]]^2.37+Table1[[#This Row],[running ttl ppga]]^2.37)</f>
        <v>0.37678229610816666</v>
      </c>
      <c r="AB284" s="5">
        <f>Table1[[#This Row],[pyth ratio]]+Table1[[#This Row],[win/loss ratio]]</f>
        <v>0.74041865974453036</v>
      </c>
    </row>
    <row r="285" spans="1:28" x14ac:dyDescent="0.25">
      <c r="A285" s="1">
        <v>2843</v>
      </c>
      <c r="B285" s="7">
        <f t="shared" si="12"/>
        <v>12</v>
      </c>
      <c r="C285" s="5">
        <v>2016</v>
      </c>
      <c r="D285" s="5">
        <v>13</v>
      </c>
      <c r="E285" t="s">
        <v>58</v>
      </c>
      <c r="F285" t="s">
        <v>41</v>
      </c>
      <c r="G285" s="5">
        <v>1</v>
      </c>
      <c r="H285">
        <v>3</v>
      </c>
      <c r="I285">
        <v>27</v>
      </c>
      <c r="J285">
        <v>-24</v>
      </c>
      <c r="K285">
        <f>IF(Table1[[#This Row],[net]]&gt;0,1,0)</f>
        <v>0</v>
      </c>
      <c r="L285">
        <v>3.5</v>
      </c>
      <c r="M285">
        <f>IF(Table1[[#This Row],[team]]=E284,SUM(Table1[[#This Row],[win/loss]],M284),Table1[[#This Row],[win/loss]])</f>
        <v>4</v>
      </c>
      <c r="N285">
        <f>IF(Table1[[#This Row],[team]]=E284,SUM(Table1[[#This Row],[win/loss]],M284),Table1[[#This Row],[win/loss]])/B285</f>
        <v>0.33333333333333331</v>
      </c>
      <c r="O285">
        <f t="shared" si="11"/>
        <v>-20.5</v>
      </c>
      <c r="P285">
        <f>IF(Table1[[#This Row],[difference]]&gt;0,SQRT(Table1[[#This Row],[difference]]),-SQRT(ABS(Table1[[#This Row],[difference]])))</f>
        <v>-4.5276925690687087</v>
      </c>
      <c r="Q285">
        <f>IF(Table1[[#This Row],[line]]&gt;0,SQRT(Table1[[#This Row],[line]]),-SQRT(ABS(Table1[[#This Row],[line]])))</f>
        <v>1.8708286933869707</v>
      </c>
      <c r="R285">
        <f>Table1[[#This Row],[difference]]-Table1[[#This Row],[sqrt(line)]]</f>
        <v>-22.370828693386972</v>
      </c>
      <c r="S285">
        <f>IF(Table1[[#This Row],[difference]]&gt;0,1,-1)</f>
        <v>-1</v>
      </c>
      <c r="T285">
        <f>IF(Table1[[#This Row],[team]]=E284,SUM(H285,T284),Table1[[#This Row],[ppg]])</f>
        <v>189</v>
      </c>
      <c r="U285">
        <f>IF(Table1[[#This Row],[team]]=E284,SUM(I285,U284),Table1[[#This Row],[ppga]])</f>
        <v>257</v>
      </c>
      <c r="V285">
        <f>IF(Table1[[#This Row],[team]]=E284,SUM(Table1[[#This Row],[difference]],V284),Table1[[#This Row],[difference]])</f>
        <v>-56</v>
      </c>
      <c r="W285">
        <f>IF(Table1[[#This Row],[team]]=E284,SUM(Table1[[#This Row],[sqrt(dif)]],W284),Table1[[#This Row],[sqrt(dif)]])</f>
        <v>-11.374284032646628</v>
      </c>
      <c r="X285">
        <f>IF(Table1[[#This Row],[team]]=E284,SUM(Table1[[#This Row],[f1]],X284),Table1[[#This Row],[f1]])</f>
        <v>-60.872589891283923</v>
      </c>
      <c r="Y285">
        <f>IF(Table1[[#This Row],[ATS]]=S284,SUM(Table1[[#This Row],[ATS]],Y284),Table1[[#This Row],[ATS]])</f>
        <v>-5</v>
      </c>
      <c r="Z285">
        <f>IF(Table1[[#This Row],[ATS]]&gt;0,Table1[[#This Row],[ATS streak (not real)]]-1,Table1[[#This Row],[ATS streak (not real)]]+1)</f>
        <v>-4</v>
      </c>
      <c r="AA285" s="5">
        <f>Table1[[#This Row],[running ttl ppg]]^2.37/(Table1[[#This Row],[running ttl ppg]]^2.37+Table1[[#This Row],[running ttl ppga]]^2.37)</f>
        <v>0.32555254450846566</v>
      </c>
      <c r="AB285" s="5">
        <f>Table1[[#This Row],[pyth ratio]]+Table1[[#This Row],[win/loss ratio]]</f>
        <v>0.65888587784179897</v>
      </c>
    </row>
    <row r="286" spans="1:28" x14ac:dyDescent="0.25">
      <c r="A286" s="1">
        <v>2844</v>
      </c>
      <c r="B286" s="7">
        <f t="shared" si="12"/>
        <v>13</v>
      </c>
      <c r="C286" s="5">
        <v>2016</v>
      </c>
      <c r="D286" s="5">
        <v>14</v>
      </c>
      <c r="E286" t="s">
        <v>58</v>
      </c>
      <c r="F286" t="s">
        <v>51</v>
      </c>
      <c r="G286" s="5">
        <v>1</v>
      </c>
      <c r="H286">
        <v>21</v>
      </c>
      <c r="I286">
        <v>14</v>
      </c>
      <c r="J286">
        <v>7</v>
      </c>
      <c r="K286">
        <f>IF(Table1[[#This Row],[net]]&gt;0,1,0)</f>
        <v>1</v>
      </c>
      <c r="L286">
        <v>3</v>
      </c>
      <c r="M286">
        <f>IF(Table1[[#This Row],[team]]=E285,SUM(Table1[[#This Row],[win/loss]],M285),Table1[[#This Row],[win/loss]])</f>
        <v>5</v>
      </c>
      <c r="N286">
        <f>IF(Table1[[#This Row],[team]]=E285,SUM(Table1[[#This Row],[win/loss]],M285),Table1[[#This Row],[win/loss]])/B286</f>
        <v>0.38461538461538464</v>
      </c>
      <c r="O286">
        <f t="shared" si="11"/>
        <v>10</v>
      </c>
      <c r="P286">
        <f>IF(Table1[[#This Row],[difference]]&gt;0,SQRT(Table1[[#This Row],[difference]]),-SQRT(ABS(Table1[[#This Row],[difference]])))</f>
        <v>3.1622776601683795</v>
      </c>
      <c r="Q286">
        <f>IF(Table1[[#This Row],[line]]&gt;0,SQRT(Table1[[#This Row],[line]]),-SQRT(ABS(Table1[[#This Row],[line]])))</f>
        <v>1.7320508075688772</v>
      </c>
      <c r="R286">
        <f>Table1[[#This Row],[difference]]-Table1[[#This Row],[sqrt(line)]]</f>
        <v>8.2679491924311233</v>
      </c>
      <c r="S286">
        <f>IF(Table1[[#This Row],[difference]]&gt;0,1,-1)</f>
        <v>1</v>
      </c>
      <c r="T286">
        <f>IF(Table1[[#This Row],[team]]=E285,SUM(H286,T285),Table1[[#This Row],[ppg]])</f>
        <v>210</v>
      </c>
      <c r="U286">
        <f>IF(Table1[[#This Row],[team]]=E285,SUM(I286,U285),Table1[[#This Row],[ppga]])</f>
        <v>271</v>
      </c>
      <c r="V286">
        <f>IF(Table1[[#This Row],[team]]=E285,SUM(Table1[[#This Row],[difference]],V285),Table1[[#This Row],[difference]])</f>
        <v>-46</v>
      </c>
      <c r="W286">
        <f>IF(Table1[[#This Row],[team]]=E285,SUM(Table1[[#This Row],[sqrt(dif)]],W285),Table1[[#This Row],[sqrt(dif)]])</f>
        <v>-8.2120063724782479</v>
      </c>
      <c r="X286">
        <f>IF(Table1[[#This Row],[team]]=E285,SUM(Table1[[#This Row],[f1]],X285),Table1[[#This Row],[f1]])</f>
        <v>-52.604640698852798</v>
      </c>
      <c r="Y286">
        <f>IF(Table1[[#This Row],[ATS]]=S285,SUM(Table1[[#This Row],[ATS]],Y285),Table1[[#This Row],[ATS]])</f>
        <v>1</v>
      </c>
      <c r="Z286">
        <f>IF(Table1[[#This Row],[ATS]]&gt;0,Table1[[#This Row],[ATS streak (not real)]]-1,Table1[[#This Row],[ATS streak (not real)]]+1)</f>
        <v>0</v>
      </c>
      <c r="AA286" s="5">
        <f>Table1[[#This Row],[running ttl ppg]]^2.37/(Table1[[#This Row],[running ttl ppg]]^2.37+Table1[[#This Row],[running ttl ppga]]^2.37)</f>
        <v>0.35334300013369119</v>
      </c>
      <c r="AB286" s="5">
        <f>Table1[[#This Row],[pyth ratio]]+Table1[[#This Row],[win/loss ratio]]</f>
        <v>0.73795838474907582</v>
      </c>
    </row>
    <row r="287" spans="1:28" x14ac:dyDescent="0.25">
      <c r="A287" s="1">
        <v>2845</v>
      </c>
      <c r="B287" s="7">
        <f t="shared" si="12"/>
        <v>14</v>
      </c>
      <c r="C287" s="5">
        <v>2016</v>
      </c>
      <c r="D287" s="5">
        <v>15</v>
      </c>
      <c r="E287" t="s">
        <v>58</v>
      </c>
      <c r="F287" t="s">
        <v>70</v>
      </c>
      <c r="G287" s="5">
        <v>1</v>
      </c>
      <c r="H287">
        <v>31</v>
      </c>
      <c r="I287">
        <v>23</v>
      </c>
      <c r="J287">
        <v>8</v>
      </c>
      <c r="K287">
        <f>IF(Table1[[#This Row],[net]]&gt;0,1,0)</f>
        <v>1</v>
      </c>
      <c r="L287">
        <v>-1</v>
      </c>
      <c r="M287">
        <f>IF(Table1[[#This Row],[team]]=E286,SUM(Table1[[#This Row],[win/loss]],M286),Table1[[#This Row],[win/loss]])</f>
        <v>6</v>
      </c>
      <c r="N287">
        <f>IF(Table1[[#This Row],[team]]=E286,SUM(Table1[[#This Row],[win/loss]],M286),Table1[[#This Row],[win/loss]])/B287</f>
        <v>0.42857142857142855</v>
      </c>
      <c r="O287">
        <f t="shared" si="11"/>
        <v>7</v>
      </c>
      <c r="P287">
        <f>IF(Table1[[#This Row],[difference]]&gt;0,SQRT(Table1[[#This Row],[difference]]),-SQRT(ABS(Table1[[#This Row],[difference]])))</f>
        <v>2.6457513110645907</v>
      </c>
      <c r="Q287">
        <f>IF(Table1[[#This Row],[line]]&gt;0,SQRT(Table1[[#This Row],[line]]),-SQRT(ABS(Table1[[#This Row],[line]])))</f>
        <v>-1</v>
      </c>
      <c r="R287">
        <f>Table1[[#This Row],[difference]]-Table1[[#This Row],[sqrt(line)]]</f>
        <v>8</v>
      </c>
      <c r="S287">
        <f>IF(Table1[[#This Row],[difference]]&gt;0,1,-1)</f>
        <v>1</v>
      </c>
      <c r="T287">
        <f>IF(Table1[[#This Row],[team]]=E286,SUM(H287,T286),Table1[[#This Row],[ppg]])</f>
        <v>241</v>
      </c>
      <c r="U287">
        <f>IF(Table1[[#This Row],[team]]=E286,SUM(I287,U286),Table1[[#This Row],[ppga]])</f>
        <v>294</v>
      </c>
      <c r="V287">
        <f>IF(Table1[[#This Row],[team]]=E286,SUM(Table1[[#This Row],[difference]],V286),Table1[[#This Row],[difference]])</f>
        <v>-39</v>
      </c>
      <c r="W287">
        <f>IF(Table1[[#This Row],[team]]=E286,SUM(Table1[[#This Row],[sqrt(dif)]],W286),Table1[[#This Row],[sqrt(dif)]])</f>
        <v>-5.5662550614136572</v>
      </c>
      <c r="X287">
        <f>IF(Table1[[#This Row],[team]]=E286,SUM(Table1[[#This Row],[f1]],X286),Table1[[#This Row],[f1]])</f>
        <v>-44.604640698852798</v>
      </c>
      <c r="Y287">
        <f>IF(Table1[[#This Row],[ATS]]=S286,SUM(Table1[[#This Row],[ATS]],Y286),Table1[[#This Row],[ATS]])</f>
        <v>2</v>
      </c>
      <c r="Z287">
        <f>IF(Table1[[#This Row],[ATS]]&gt;0,Table1[[#This Row],[ATS streak (not real)]]-1,Table1[[#This Row],[ATS streak (not real)]]+1)</f>
        <v>1</v>
      </c>
      <c r="AA287" s="5">
        <f>Table1[[#This Row],[running ttl ppg]]^2.37/(Table1[[#This Row],[running ttl ppg]]^2.37+Table1[[#This Row],[running ttl ppga]]^2.37)</f>
        <v>0.38435229721181585</v>
      </c>
      <c r="AB287" s="5">
        <f>Table1[[#This Row],[pyth ratio]]+Table1[[#This Row],[win/loss ratio]]</f>
        <v>0.81292372578324446</v>
      </c>
    </row>
    <row r="288" spans="1:28" x14ac:dyDescent="0.25">
      <c r="A288" s="1">
        <v>2846</v>
      </c>
      <c r="B288" s="7">
        <f t="shared" si="12"/>
        <v>15</v>
      </c>
      <c r="C288" s="5">
        <v>2016</v>
      </c>
      <c r="D288" s="5">
        <v>16</v>
      </c>
      <c r="E288" t="s">
        <v>58</v>
      </c>
      <c r="F288" t="s">
        <v>69</v>
      </c>
      <c r="G288" s="5">
        <v>0</v>
      </c>
      <c r="H288">
        <v>23</v>
      </c>
      <c r="I288">
        <v>17</v>
      </c>
      <c r="J288">
        <v>6</v>
      </c>
      <c r="K288">
        <f>IF(Table1[[#This Row],[net]]&gt;0,1,0)</f>
        <v>1</v>
      </c>
      <c r="L288">
        <v>11.5</v>
      </c>
      <c r="M288">
        <f>IF(Table1[[#This Row],[team]]=E287,SUM(Table1[[#This Row],[win/loss]],M287),Table1[[#This Row],[win/loss]])</f>
        <v>7</v>
      </c>
      <c r="N288">
        <f>IF(Table1[[#This Row],[team]]=E287,SUM(Table1[[#This Row],[win/loss]],M287),Table1[[#This Row],[win/loss]])/B288</f>
        <v>0.46666666666666667</v>
      </c>
      <c r="O288">
        <f t="shared" si="11"/>
        <v>17.5</v>
      </c>
      <c r="P288">
        <f>IF(Table1[[#This Row],[difference]]&gt;0,SQRT(Table1[[#This Row],[difference]]),-SQRT(ABS(Table1[[#This Row],[difference]])))</f>
        <v>4.1833001326703778</v>
      </c>
      <c r="Q288">
        <f>IF(Table1[[#This Row],[line]]&gt;0,SQRT(Table1[[#This Row],[line]]),-SQRT(ABS(Table1[[#This Row],[line]])))</f>
        <v>3.3911649915626341</v>
      </c>
      <c r="R288">
        <f>Table1[[#This Row],[difference]]-Table1[[#This Row],[sqrt(line)]]</f>
        <v>14.108835008437365</v>
      </c>
      <c r="S288">
        <f>IF(Table1[[#This Row],[difference]]&gt;0,1,-1)</f>
        <v>1</v>
      </c>
      <c r="T288">
        <f>IF(Table1[[#This Row],[team]]=E287,SUM(H288,T287),Table1[[#This Row],[ppg]])</f>
        <v>264</v>
      </c>
      <c r="U288">
        <f>IF(Table1[[#This Row],[team]]=E287,SUM(I288,U287),Table1[[#This Row],[ppga]])</f>
        <v>311</v>
      </c>
      <c r="V288">
        <f>IF(Table1[[#This Row],[team]]=E287,SUM(Table1[[#This Row],[difference]],V287),Table1[[#This Row],[difference]])</f>
        <v>-21.5</v>
      </c>
      <c r="W288">
        <f>IF(Table1[[#This Row],[team]]=E287,SUM(Table1[[#This Row],[sqrt(dif)]],W287),Table1[[#This Row],[sqrt(dif)]])</f>
        <v>-1.3829549287432794</v>
      </c>
      <c r="X288">
        <f>IF(Table1[[#This Row],[team]]=E287,SUM(Table1[[#This Row],[f1]],X287),Table1[[#This Row],[f1]])</f>
        <v>-30.49580569041543</v>
      </c>
      <c r="Y288">
        <f>IF(Table1[[#This Row],[ATS]]=S287,SUM(Table1[[#This Row],[ATS]],Y287),Table1[[#This Row],[ATS]])</f>
        <v>3</v>
      </c>
      <c r="Z288">
        <f>IF(Table1[[#This Row],[ATS]]&gt;0,Table1[[#This Row],[ATS streak (not real)]]-1,Table1[[#This Row],[ATS streak (not real)]]+1)</f>
        <v>2</v>
      </c>
      <c r="AA288" s="5">
        <f>Table1[[#This Row],[running ttl ppg]]^2.37/(Table1[[#This Row],[running ttl ppg]]^2.37+Table1[[#This Row],[running ttl ppga]]^2.37)</f>
        <v>0.40412424147226644</v>
      </c>
      <c r="AB288" s="5">
        <f>Table1[[#This Row],[pyth ratio]]+Table1[[#This Row],[win/loss ratio]]</f>
        <v>0.87079090813893312</v>
      </c>
    </row>
    <row r="289" spans="1:28" x14ac:dyDescent="0.25">
      <c r="A289" s="1">
        <v>2847</v>
      </c>
      <c r="B289" s="7">
        <f t="shared" si="12"/>
        <v>16</v>
      </c>
      <c r="C289" s="5">
        <v>2016</v>
      </c>
      <c r="D289" s="5">
        <v>17</v>
      </c>
      <c r="E289" t="s">
        <v>58</v>
      </c>
      <c r="F289" t="s">
        <v>68</v>
      </c>
      <c r="G289" s="5">
        <v>0</v>
      </c>
      <c r="H289">
        <v>16</v>
      </c>
      <c r="I289">
        <v>19</v>
      </c>
      <c r="J289">
        <v>-3</v>
      </c>
      <c r="K289">
        <f>IF(Table1[[#This Row],[net]]&gt;0,1,0)</f>
        <v>0</v>
      </c>
      <c r="L289">
        <v>-3</v>
      </c>
      <c r="M289">
        <f>IF(Table1[[#This Row],[team]]=E288,SUM(Table1[[#This Row],[win/loss]],M288),Table1[[#This Row],[win/loss]])</f>
        <v>7</v>
      </c>
      <c r="N289">
        <f>IF(Table1[[#This Row],[team]]=E288,SUM(Table1[[#This Row],[win/loss]],M288),Table1[[#This Row],[win/loss]])/B289</f>
        <v>0.4375</v>
      </c>
      <c r="O289">
        <f t="shared" si="11"/>
        <v>-6</v>
      </c>
      <c r="P289">
        <f>IF(Table1[[#This Row],[difference]]&gt;0,SQRT(Table1[[#This Row],[difference]]),-SQRT(ABS(Table1[[#This Row],[difference]])))</f>
        <v>-2.4494897427831779</v>
      </c>
      <c r="Q289">
        <f>IF(Table1[[#This Row],[line]]&gt;0,SQRT(Table1[[#This Row],[line]]),-SQRT(ABS(Table1[[#This Row],[line]])))</f>
        <v>-1.7320508075688772</v>
      </c>
      <c r="R289">
        <f>Table1[[#This Row],[difference]]-Table1[[#This Row],[sqrt(line)]]</f>
        <v>-4.2679491924311233</v>
      </c>
      <c r="S289">
        <f>IF(Table1[[#This Row],[difference]]&gt;0,1,-1)</f>
        <v>-1</v>
      </c>
      <c r="T289">
        <f>IF(Table1[[#This Row],[team]]=E288,SUM(H289,T288),Table1[[#This Row],[ppg]])</f>
        <v>280</v>
      </c>
      <c r="U289">
        <f>IF(Table1[[#This Row],[team]]=E288,SUM(I289,U288),Table1[[#This Row],[ppga]])</f>
        <v>330</v>
      </c>
      <c r="V289">
        <f>IF(Table1[[#This Row],[team]]=E288,SUM(Table1[[#This Row],[difference]],V288),Table1[[#This Row],[difference]])</f>
        <v>-27.5</v>
      </c>
      <c r="W289">
        <f>IF(Table1[[#This Row],[team]]=E288,SUM(Table1[[#This Row],[sqrt(dif)]],W288),Table1[[#This Row],[sqrt(dif)]])</f>
        <v>-3.8324446715264573</v>
      </c>
      <c r="X289">
        <f>IF(Table1[[#This Row],[team]]=E288,SUM(Table1[[#This Row],[f1]],X288),Table1[[#This Row],[f1]])</f>
        <v>-34.763754882846555</v>
      </c>
      <c r="Y289">
        <f>IF(Table1[[#This Row],[ATS]]=S288,SUM(Table1[[#This Row],[ATS]],Y288),Table1[[#This Row],[ATS]])</f>
        <v>-1</v>
      </c>
      <c r="Z289">
        <f>IF(Table1[[#This Row],[ATS]]&gt;0,Table1[[#This Row],[ATS streak (not real)]]-1,Table1[[#This Row],[ATS streak (not real)]]+1)</f>
        <v>0</v>
      </c>
      <c r="AA289" s="5">
        <f>Table1[[#This Row],[running ttl ppg]]^2.37/(Table1[[#This Row],[running ttl ppg]]^2.37+Table1[[#This Row],[running ttl ppga]]^2.37)</f>
        <v>0.40386217259364054</v>
      </c>
      <c r="AB289" s="5">
        <f>Table1[[#This Row],[pyth ratio]]+Table1[[#This Row],[win/loss ratio]]</f>
        <v>0.84136217259364054</v>
      </c>
    </row>
    <row r="290" spans="1:28" x14ac:dyDescent="0.25">
      <c r="A290" s="1">
        <v>2848</v>
      </c>
      <c r="B290" s="7">
        <f t="shared" si="12"/>
        <v>1</v>
      </c>
      <c r="C290" s="5">
        <v>2016</v>
      </c>
      <c r="D290" s="5">
        <v>1</v>
      </c>
      <c r="E290" t="s">
        <v>59</v>
      </c>
      <c r="F290" t="s">
        <v>72</v>
      </c>
      <c r="G290" s="5">
        <v>0</v>
      </c>
      <c r="H290">
        <v>17</v>
      </c>
      <c r="I290">
        <v>10</v>
      </c>
      <c r="J290">
        <v>7</v>
      </c>
      <c r="K290">
        <f>IF(Table1[[#This Row],[net]]&gt;0,1,0)</f>
        <v>1</v>
      </c>
      <c r="L290">
        <v>-4</v>
      </c>
      <c r="M290">
        <f>IF(Table1[[#This Row],[team]]=E289,SUM(Table1[[#This Row],[win/loss]],M289),Table1[[#This Row],[win/loss]])</f>
        <v>1</v>
      </c>
      <c r="N290">
        <f>IF(Table1[[#This Row],[team]]=E289,SUM(Table1[[#This Row],[win/loss]],M289),Table1[[#This Row],[win/loss]])/B290</f>
        <v>1</v>
      </c>
      <c r="O290">
        <f t="shared" si="11"/>
        <v>3</v>
      </c>
      <c r="P290">
        <f>IF(Table1[[#This Row],[difference]]&gt;0,SQRT(Table1[[#This Row],[difference]]),-SQRT(ABS(Table1[[#This Row],[difference]])))</f>
        <v>1.7320508075688772</v>
      </c>
      <c r="Q290">
        <f>IF(Table1[[#This Row],[line]]&gt;0,SQRT(Table1[[#This Row],[line]]),-SQRT(ABS(Table1[[#This Row],[line]])))</f>
        <v>-2</v>
      </c>
      <c r="R290">
        <f>Table1[[#This Row],[difference]]-Table1[[#This Row],[sqrt(line)]]</f>
        <v>5</v>
      </c>
      <c r="S290">
        <f>IF(Table1[[#This Row],[difference]]&gt;0,1,-1)</f>
        <v>1</v>
      </c>
      <c r="T290">
        <f>IF(Table1[[#This Row],[team]]=E289,SUM(H290,T289),Table1[[#This Row],[ppg]])</f>
        <v>17</v>
      </c>
      <c r="U290">
        <f>IF(Table1[[#This Row],[team]]=E289,SUM(I290,U289),Table1[[#This Row],[ppga]])</f>
        <v>10</v>
      </c>
      <c r="V290">
        <f>IF(Table1[[#This Row],[team]]=E289,SUM(Table1[[#This Row],[difference]],V289),Table1[[#This Row],[difference]])</f>
        <v>3</v>
      </c>
      <c r="W290">
        <f>IF(Table1[[#This Row],[team]]=E289,SUM(Table1[[#This Row],[sqrt(dif)]],W289),Table1[[#This Row],[sqrt(dif)]])</f>
        <v>1.7320508075688772</v>
      </c>
      <c r="X290">
        <f>IF(Table1[[#This Row],[team]]=E289,SUM(Table1[[#This Row],[f1]],X289),Table1[[#This Row],[f1]])</f>
        <v>5</v>
      </c>
      <c r="Y290">
        <f>IF(Table1[[#This Row],[ATS]]=S289,SUM(Table1[[#This Row],[ATS]],Y289),Table1[[#This Row],[ATS]])</f>
        <v>1</v>
      </c>
      <c r="Z290">
        <f>IF(Table1[[#This Row],[ATS]]&gt;0,Table1[[#This Row],[ATS streak (not real)]]-1,Table1[[#This Row],[ATS streak (not real)]]+1)</f>
        <v>0</v>
      </c>
      <c r="AA290" s="5">
        <f>Table1[[#This Row],[running ttl ppg]]^2.37/(Table1[[#This Row],[running ttl ppg]]^2.37+Table1[[#This Row],[running ttl ppga]]^2.37)</f>
        <v>0.77861078060485478</v>
      </c>
      <c r="AB290" s="5">
        <f>Table1[[#This Row],[pyth ratio]]+Table1[[#This Row],[win/loss ratio]]</f>
        <v>1.7786107806048548</v>
      </c>
    </row>
    <row r="291" spans="1:28" x14ac:dyDescent="0.25">
      <c r="A291" s="1">
        <v>2849</v>
      </c>
      <c r="B291" s="7">
        <f t="shared" si="12"/>
        <v>2</v>
      </c>
      <c r="C291" s="5">
        <v>2016</v>
      </c>
      <c r="D291" s="5">
        <v>2</v>
      </c>
      <c r="E291" t="s">
        <v>59</v>
      </c>
      <c r="F291" t="s">
        <v>55</v>
      </c>
      <c r="G291" s="5">
        <v>0</v>
      </c>
      <c r="H291">
        <v>20</v>
      </c>
      <c r="I291">
        <v>23</v>
      </c>
      <c r="J291">
        <v>-3</v>
      </c>
      <c r="K291">
        <f>IF(Table1[[#This Row],[net]]&gt;0,1,0)</f>
        <v>0</v>
      </c>
      <c r="L291">
        <v>-5.5</v>
      </c>
      <c r="M291">
        <f>IF(Table1[[#This Row],[team]]=E290,SUM(Table1[[#This Row],[win/loss]],M290),Table1[[#This Row],[win/loss]])</f>
        <v>1</v>
      </c>
      <c r="N291">
        <f>IF(Table1[[#This Row],[team]]=E290,SUM(Table1[[#This Row],[win/loss]],M290),Table1[[#This Row],[win/loss]])/B291</f>
        <v>0.5</v>
      </c>
      <c r="O291">
        <f t="shared" si="11"/>
        <v>-8.5</v>
      </c>
      <c r="P291">
        <f>IF(Table1[[#This Row],[difference]]&gt;0,SQRT(Table1[[#This Row],[difference]]),-SQRT(ABS(Table1[[#This Row],[difference]])))</f>
        <v>-2.9154759474226504</v>
      </c>
      <c r="Q291">
        <f>IF(Table1[[#This Row],[line]]&gt;0,SQRT(Table1[[#This Row],[line]]),-SQRT(ABS(Table1[[#This Row],[line]])))</f>
        <v>-2.3452078799117149</v>
      </c>
      <c r="R291">
        <f>Table1[[#This Row],[difference]]-Table1[[#This Row],[sqrt(line)]]</f>
        <v>-6.1547921200882847</v>
      </c>
      <c r="S291">
        <f>IF(Table1[[#This Row],[difference]]&gt;0,1,-1)</f>
        <v>-1</v>
      </c>
      <c r="T291">
        <f>IF(Table1[[#This Row],[team]]=E290,SUM(H291,T290),Table1[[#This Row],[ppg]])</f>
        <v>37</v>
      </c>
      <c r="U291">
        <f>IF(Table1[[#This Row],[team]]=E290,SUM(I291,U290),Table1[[#This Row],[ppga]])</f>
        <v>33</v>
      </c>
      <c r="V291">
        <f>IF(Table1[[#This Row],[team]]=E290,SUM(Table1[[#This Row],[difference]],V290),Table1[[#This Row],[difference]])</f>
        <v>-5.5</v>
      </c>
      <c r="W291">
        <f>IF(Table1[[#This Row],[team]]=E290,SUM(Table1[[#This Row],[sqrt(dif)]],W290),Table1[[#This Row],[sqrt(dif)]])</f>
        <v>-1.1834251398537732</v>
      </c>
      <c r="X291">
        <f>IF(Table1[[#This Row],[team]]=E290,SUM(Table1[[#This Row],[f1]],X290),Table1[[#This Row],[f1]])</f>
        <v>-1.1547921200882847</v>
      </c>
      <c r="Y291">
        <f>IF(Table1[[#This Row],[ATS]]=S290,SUM(Table1[[#This Row],[ATS]],Y290),Table1[[#This Row],[ATS]])</f>
        <v>-1</v>
      </c>
      <c r="Z291">
        <f>IF(Table1[[#This Row],[ATS]]&gt;0,Table1[[#This Row],[ATS streak (not real)]]-1,Table1[[#This Row],[ATS streak (not real)]]+1)</f>
        <v>0</v>
      </c>
      <c r="AA291" s="5">
        <f>Table1[[#This Row],[running ttl ppg]]^2.37/(Table1[[#This Row],[running ttl ppg]]^2.37+Table1[[#This Row],[running ttl ppga]]^2.37)</f>
        <v>0.56737582805384612</v>
      </c>
      <c r="AB291" s="5">
        <f>Table1[[#This Row],[pyth ratio]]+Table1[[#This Row],[win/loss ratio]]</f>
        <v>1.0673758280538461</v>
      </c>
    </row>
    <row r="292" spans="1:28" x14ac:dyDescent="0.25">
      <c r="A292" s="1">
        <v>2850</v>
      </c>
      <c r="B292" s="7">
        <f t="shared" si="12"/>
        <v>3</v>
      </c>
      <c r="C292" s="5">
        <v>2016</v>
      </c>
      <c r="D292" s="5">
        <v>3</v>
      </c>
      <c r="E292" t="s">
        <v>59</v>
      </c>
      <c r="F292" t="s">
        <v>44</v>
      </c>
      <c r="G292" s="5">
        <v>1</v>
      </c>
      <c r="H292">
        <v>14</v>
      </c>
      <c r="I292">
        <v>41</v>
      </c>
      <c r="J292">
        <v>-27</v>
      </c>
      <c r="K292">
        <f>IF(Table1[[#This Row],[net]]&gt;0,1,0)</f>
        <v>0</v>
      </c>
      <c r="L292">
        <v>-1</v>
      </c>
      <c r="M292">
        <f>IF(Table1[[#This Row],[team]]=E291,SUM(Table1[[#This Row],[win/loss]],M291),Table1[[#This Row],[win/loss]])</f>
        <v>1</v>
      </c>
      <c r="N292">
        <f>IF(Table1[[#This Row],[team]]=E291,SUM(Table1[[#This Row],[win/loss]],M291),Table1[[#This Row],[win/loss]])/B292</f>
        <v>0.33333333333333331</v>
      </c>
      <c r="O292">
        <f t="shared" si="11"/>
        <v>-28</v>
      </c>
      <c r="P292">
        <f>IF(Table1[[#This Row],[difference]]&gt;0,SQRT(Table1[[#This Row],[difference]]),-SQRT(ABS(Table1[[#This Row],[difference]])))</f>
        <v>-5.2915026221291814</v>
      </c>
      <c r="Q292">
        <f>IF(Table1[[#This Row],[line]]&gt;0,SQRT(Table1[[#This Row],[line]]),-SQRT(ABS(Table1[[#This Row],[line]])))</f>
        <v>-1</v>
      </c>
      <c r="R292">
        <f>Table1[[#This Row],[difference]]-Table1[[#This Row],[sqrt(line)]]</f>
        <v>-27</v>
      </c>
      <c r="S292">
        <f>IF(Table1[[#This Row],[difference]]&gt;0,1,-1)</f>
        <v>-1</v>
      </c>
      <c r="T292">
        <f>IF(Table1[[#This Row],[team]]=E291,SUM(H292,T291),Table1[[#This Row],[ppg]])</f>
        <v>51</v>
      </c>
      <c r="U292">
        <f>IF(Table1[[#This Row],[team]]=E291,SUM(I292,U291),Table1[[#This Row],[ppga]])</f>
        <v>74</v>
      </c>
      <c r="V292">
        <f>IF(Table1[[#This Row],[team]]=E291,SUM(Table1[[#This Row],[difference]],V291),Table1[[#This Row],[difference]])</f>
        <v>-33.5</v>
      </c>
      <c r="W292">
        <f>IF(Table1[[#This Row],[team]]=E291,SUM(Table1[[#This Row],[sqrt(dif)]],W291),Table1[[#This Row],[sqrt(dif)]])</f>
        <v>-6.4749277619829542</v>
      </c>
      <c r="X292">
        <f>IF(Table1[[#This Row],[team]]=E291,SUM(Table1[[#This Row],[f1]],X291),Table1[[#This Row],[f1]])</f>
        <v>-28.154792120088285</v>
      </c>
      <c r="Y292">
        <f>IF(Table1[[#This Row],[ATS]]=S291,SUM(Table1[[#This Row],[ATS]],Y291),Table1[[#This Row],[ATS]])</f>
        <v>-2</v>
      </c>
      <c r="Z292">
        <f>IF(Table1[[#This Row],[ATS]]&gt;0,Table1[[#This Row],[ATS streak (not real)]]-1,Table1[[#This Row],[ATS streak (not real)]]+1)</f>
        <v>-1</v>
      </c>
      <c r="AA292" s="5">
        <f>Table1[[#This Row],[running ttl ppg]]^2.37/(Table1[[#This Row],[running ttl ppg]]^2.37+Table1[[#This Row],[running ttl ppga]]^2.37)</f>
        <v>0.29272053519598629</v>
      </c>
      <c r="AB292" s="5">
        <f>Table1[[#This Row],[pyth ratio]]+Table1[[#This Row],[win/loss ratio]]</f>
        <v>0.62605386852931955</v>
      </c>
    </row>
    <row r="293" spans="1:28" x14ac:dyDescent="0.25">
      <c r="A293" s="1">
        <v>2851</v>
      </c>
      <c r="B293" s="7">
        <f t="shared" si="12"/>
        <v>4</v>
      </c>
      <c r="C293" s="5">
        <v>2016</v>
      </c>
      <c r="D293" s="5">
        <v>4</v>
      </c>
      <c r="E293" t="s">
        <v>59</v>
      </c>
      <c r="F293" t="s">
        <v>62</v>
      </c>
      <c r="G293" s="5">
        <v>1</v>
      </c>
      <c r="H293">
        <v>14</v>
      </c>
      <c r="I293">
        <v>27</v>
      </c>
      <c r="J293">
        <v>-13</v>
      </c>
      <c r="K293">
        <f>IF(Table1[[#This Row],[net]]&gt;0,1,0)</f>
        <v>0</v>
      </c>
      <c r="L293">
        <v>2.5</v>
      </c>
      <c r="M293">
        <f>IF(Table1[[#This Row],[team]]=E292,SUM(Table1[[#This Row],[win/loss]],M292),Table1[[#This Row],[win/loss]])</f>
        <v>1</v>
      </c>
      <c r="N293">
        <f>IF(Table1[[#This Row],[team]]=E292,SUM(Table1[[#This Row],[win/loss]],M292),Table1[[#This Row],[win/loss]])/B293</f>
        <v>0.25</v>
      </c>
      <c r="O293">
        <f t="shared" si="11"/>
        <v>-10.5</v>
      </c>
      <c r="P293">
        <f>IF(Table1[[#This Row],[difference]]&gt;0,SQRT(Table1[[#This Row],[difference]]),-SQRT(ABS(Table1[[#This Row],[difference]])))</f>
        <v>-3.2403703492039302</v>
      </c>
      <c r="Q293">
        <f>IF(Table1[[#This Row],[line]]&gt;0,SQRT(Table1[[#This Row],[line]]),-SQRT(ABS(Table1[[#This Row],[line]])))</f>
        <v>1.5811388300841898</v>
      </c>
      <c r="R293">
        <f>Table1[[#This Row],[difference]]-Table1[[#This Row],[sqrt(line)]]</f>
        <v>-12.081138830084189</v>
      </c>
      <c r="S293">
        <f>IF(Table1[[#This Row],[difference]]&gt;0,1,-1)</f>
        <v>-1</v>
      </c>
      <c r="T293">
        <f>IF(Table1[[#This Row],[team]]=E292,SUM(H293,T292),Table1[[#This Row],[ppg]])</f>
        <v>65</v>
      </c>
      <c r="U293">
        <f>IF(Table1[[#This Row],[team]]=E292,SUM(I293,U292),Table1[[#This Row],[ppga]])</f>
        <v>101</v>
      </c>
      <c r="V293">
        <f>IF(Table1[[#This Row],[team]]=E292,SUM(Table1[[#This Row],[difference]],V292),Table1[[#This Row],[difference]])</f>
        <v>-44</v>
      </c>
      <c r="W293">
        <f>IF(Table1[[#This Row],[team]]=E292,SUM(Table1[[#This Row],[sqrt(dif)]],W292),Table1[[#This Row],[sqrt(dif)]])</f>
        <v>-9.7152981111868844</v>
      </c>
      <c r="X293">
        <f>IF(Table1[[#This Row],[team]]=E292,SUM(Table1[[#This Row],[f1]],X292),Table1[[#This Row],[f1]])</f>
        <v>-40.235930950172474</v>
      </c>
      <c r="Y293">
        <f>IF(Table1[[#This Row],[ATS]]=S292,SUM(Table1[[#This Row],[ATS]],Y292),Table1[[#This Row],[ATS]])</f>
        <v>-3</v>
      </c>
      <c r="Z293">
        <f>IF(Table1[[#This Row],[ATS]]&gt;0,Table1[[#This Row],[ATS streak (not real)]]-1,Table1[[#This Row],[ATS streak (not real)]]+1)</f>
        <v>-2</v>
      </c>
      <c r="AA293" s="5">
        <f>Table1[[#This Row],[running ttl ppg]]^2.37/(Table1[[#This Row],[running ttl ppg]]^2.37+Table1[[#This Row],[running ttl ppga]]^2.37)</f>
        <v>0.26027537272007301</v>
      </c>
      <c r="AB293" s="5">
        <f>Table1[[#This Row],[pyth ratio]]+Table1[[#This Row],[win/loss ratio]]</f>
        <v>0.51027537272007306</v>
      </c>
    </row>
    <row r="294" spans="1:28" x14ac:dyDescent="0.25">
      <c r="A294" s="1">
        <v>2852</v>
      </c>
      <c r="B294" s="7">
        <f t="shared" si="12"/>
        <v>5</v>
      </c>
      <c r="C294" s="5">
        <v>2016</v>
      </c>
      <c r="D294" s="5">
        <v>6</v>
      </c>
      <c r="E294" t="s">
        <v>59</v>
      </c>
      <c r="F294" t="s">
        <v>71</v>
      </c>
      <c r="G294" s="5">
        <v>0</v>
      </c>
      <c r="H294">
        <v>38</v>
      </c>
      <c r="I294">
        <v>10</v>
      </c>
      <c r="J294">
        <v>28</v>
      </c>
      <c r="K294">
        <f>IF(Table1[[#This Row],[net]]&gt;0,1,0)</f>
        <v>1</v>
      </c>
      <c r="L294">
        <v>2.5</v>
      </c>
      <c r="M294">
        <f>IF(Table1[[#This Row],[team]]=E293,SUM(Table1[[#This Row],[win/loss]],M293),Table1[[#This Row],[win/loss]])</f>
        <v>2</v>
      </c>
      <c r="N294">
        <f>IF(Table1[[#This Row],[team]]=E293,SUM(Table1[[#This Row],[win/loss]],M293),Table1[[#This Row],[win/loss]])/B294</f>
        <v>0.4</v>
      </c>
      <c r="O294">
        <f t="shared" si="11"/>
        <v>30.5</v>
      </c>
      <c r="P294">
        <f>IF(Table1[[#This Row],[difference]]&gt;0,SQRT(Table1[[#This Row],[difference]]),-SQRT(ABS(Table1[[#This Row],[difference]])))</f>
        <v>5.5226805085936306</v>
      </c>
      <c r="Q294">
        <f>IF(Table1[[#This Row],[line]]&gt;0,SQRT(Table1[[#This Row],[line]]),-SQRT(ABS(Table1[[#This Row],[line]])))</f>
        <v>1.5811388300841898</v>
      </c>
      <c r="R294">
        <f>Table1[[#This Row],[difference]]-Table1[[#This Row],[sqrt(line)]]</f>
        <v>28.918861169915811</v>
      </c>
      <c r="S294">
        <f>IF(Table1[[#This Row],[difference]]&gt;0,1,-1)</f>
        <v>1</v>
      </c>
      <c r="T294">
        <f>IF(Table1[[#This Row],[team]]=E293,SUM(H294,T293),Table1[[#This Row],[ppg]])</f>
        <v>103</v>
      </c>
      <c r="U294">
        <f>IF(Table1[[#This Row],[team]]=E293,SUM(I294,U293),Table1[[#This Row],[ppga]])</f>
        <v>111</v>
      </c>
      <c r="V294">
        <f>IF(Table1[[#This Row],[team]]=E293,SUM(Table1[[#This Row],[difference]],V293),Table1[[#This Row],[difference]])</f>
        <v>-13.5</v>
      </c>
      <c r="W294">
        <f>IF(Table1[[#This Row],[team]]=E293,SUM(Table1[[#This Row],[sqrt(dif)]],W293),Table1[[#This Row],[sqrt(dif)]])</f>
        <v>-4.1926176025932538</v>
      </c>
      <c r="X294">
        <f>IF(Table1[[#This Row],[team]]=E293,SUM(Table1[[#This Row],[f1]],X293),Table1[[#This Row],[f1]])</f>
        <v>-11.317069780256663</v>
      </c>
      <c r="Y294">
        <f>IF(Table1[[#This Row],[ATS]]=S293,SUM(Table1[[#This Row],[ATS]],Y293),Table1[[#This Row],[ATS]])</f>
        <v>1</v>
      </c>
      <c r="Z294">
        <f>IF(Table1[[#This Row],[ATS]]&gt;0,Table1[[#This Row],[ATS streak (not real)]]-1,Table1[[#This Row],[ATS streak (not real)]]+1)</f>
        <v>0</v>
      </c>
      <c r="AA294" s="5">
        <f>Table1[[#This Row],[running ttl ppg]]^2.37/(Table1[[#This Row],[running ttl ppg]]^2.37+Table1[[#This Row],[running ttl ppga]]^2.37)</f>
        <v>0.45579599021726286</v>
      </c>
      <c r="AB294" s="5">
        <f>Table1[[#This Row],[pyth ratio]]+Table1[[#This Row],[win/loss ratio]]</f>
        <v>0.85579599021726294</v>
      </c>
    </row>
    <row r="295" spans="1:28" x14ac:dyDescent="0.25">
      <c r="A295" s="1">
        <v>2853</v>
      </c>
      <c r="B295" s="7">
        <f t="shared" si="12"/>
        <v>6</v>
      </c>
      <c r="C295" s="5">
        <v>2016</v>
      </c>
      <c r="D295" s="5">
        <v>7</v>
      </c>
      <c r="E295" t="s">
        <v>59</v>
      </c>
      <c r="F295" t="s">
        <v>53</v>
      </c>
      <c r="G295" s="5">
        <v>1</v>
      </c>
      <c r="H295">
        <v>44</v>
      </c>
      <c r="I295">
        <v>26</v>
      </c>
      <c r="J295">
        <v>18</v>
      </c>
      <c r="K295">
        <f>IF(Table1[[#This Row],[net]]&gt;0,1,0)</f>
        <v>1</v>
      </c>
      <c r="L295">
        <v>-4</v>
      </c>
      <c r="M295">
        <f>IF(Table1[[#This Row],[team]]=E294,SUM(Table1[[#This Row],[win/loss]],M294),Table1[[#This Row],[win/loss]])</f>
        <v>3</v>
      </c>
      <c r="N295">
        <f>IF(Table1[[#This Row],[team]]=E294,SUM(Table1[[#This Row],[win/loss]],M294),Table1[[#This Row],[win/loss]])/B295</f>
        <v>0.5</v>
      </c>
      <c r="O295">
        <f t="shared" si="11"/>
        <v>14</v>
      </c>
      <c r="P295">
        <f>IF(Table1[[#This Row],[difference]]&gt;0,SQRT(Table1[[#This Row],[difference]]),-SQRT(ABS(Table1[[#This Row],[difference]])))</f>
        <v>3.7416573867739413</v>
      </c>
      <c r="Q295">
        <f>IF(Table1[[#This Row],[line]]&gt;0,SQRT(Table1[[#This Row],[line]]),-SQRT(ABS(Table1[[#This Row],[line]])))</f>
        <v>-2</v>
      </c>
      <c r="R295">
        <f>Table1[[#This Row],[difference]]-Table1[[#This Row],[sqrt(line)]]</f>
        <v>16</v>
      </c>
      <c r="S295">
        <f>IF(Table1[[#This Row],[difference]]&gt;0,1,-1)</f>
        <v>1</v>
      </c>
      <c r="T295">
        <f>IF(Table1[[#This Row],[team]]=E294,SUM(H295,T294),Table1[[#This Row],[ppg]])</f>
        <v>147</v>
      </c>
      <c r="U295">
        <f>IF(Table1[[#This Row],[team]]=E294,SUM(I295,U294),Table1[[#This Row],[ppga]])</f>
        <v>137</v>
      </c>
      <c r="V295">
        <f>IF(Table1[[#This Row],[team]]=E294,SUM(Table1[[#This Row],[difference]],V294),Table1[[#This Row],[difference]])</f>
        <v>0.5</v>
      </c>
      <c r="W295">
        <f>IF(Table1[[#This Row],[team]]=E294,SUM(Table1[[#This Row],[sqrt(dif)]],W294),Table1[[#This Row],[sqrt(dif)]])</f>
        <v>-0.45096021581931245</v>
      </c>
      <c r="X295">
        <f>IF(Table1[[#This Row],[team]]=E294,SUM(Table1[[#This Row],[f1]],X294),Table1[[#This Row],[f1]])</f>
        <v>4.6829302197433371</v>
      </c>
      <c r="Y295">
        <f>IF(Table1[[#This Row],[ATS]]=S294,SUM(Table1[[#This Row],[ATS]],Y294),Table1[[#This Row],[ATS]])</f>
        <v>2</v>
      </c>
      <c r="Z295">
        <f>IF(Table1[[#This Row],[ATS]]&gt;0,Table1[[#This Row],[ATS streak (not real)]]-1,Table1[[#This Row],[ATS streak (not real)]]+1)</f>
        <v>1</v>
      </c>
      <c r="AA295" s="5">
        <f>Table1[[#This Row],[running ttl ppg]]^2.37/(Table1[[#This Row],[running ttl ppg]]^2.37+Table1[[#This Row],[running ttl ppga]]^2.37)</f>
        <v>0.54164589976433153</v>
      </c>
      <c r="AB295" s="5">
        <f>Table1[[#This Row],[pyth ratio]]+Table1[[#This Row],[win/loss ratio]]</f>
        <v>1.0416458997643314</v>
      </c>
    </row>
    <row r="296" spans="1:28" x14ac:dyDescent="0.25">
      <c r="A296" s="1">
        <v>2854</v>
      </c>
      <c r="B296" s="7">
        <f t="shared" si="12"/>
        <v>7</v>
      </c>
      <c r="C296" s="5">
        <v>2016</v>
      </c>
      <c r="D296" s="5">
        <v>8</v>
      </c>
      <c r="E296" t="s">
        <v>59</v>
      </c>
      <c r="F296" t="s">
        <v>63</v>
      </c>
      <c r="G296" s="5">
        <v>0</v>
      </c>
      <c r="H296">
        <v>7</v>
      </c>
      <c r="I296">
        <v>36</v>
      </c>
      <c r="J296">
        <v>-29</v>
      </c>
      <c r="K296">
        <f>IF(Table1[[#This Row],[net]]&gt;0,1,0)</f>
        <v>0</v>
      </c>
      <c r="L296">
        <v>8</v>
      </c>
      <c r="M296">
        <f>IF(Table1[[#This Row],[team]]=E295,SUM(Table1[[#This Row],[win/loss]],M295),Table1[[#This Row],[win/loss]])</f>
        <v>3</v>
      </c>
      <c r="N296">
        <f>IF(Table1[[#This Row],[team]]=E295,SUM(Table1[[#This Row],[win/loss]],M295),Table1[[#This Row],[win/loss]])/B296</f>
        <v>0.42857142857142855</v>
      </c>
      <c r="O296">
        <f t="shared" si="11"/>
        <v>-21</v>
      </c>
      <c r="P296">
        <f>IF(Table1[[#This Row],[difference]]&gt;0,SQRT(Table1[[#This Row],[difference]]),-SQRT(ABS(Table1[[#This Row],[difference]])))</f>
        <v>-4.5825756949558398</v>
      </c>
      <c r="Q296">
        <f>IF(Table1[[#This Row],[line]]&gt;0,SQRT(Table1[[#This Row],[line]]),-SQRT(ABS(Table1[[#This Row],[line]])))</f>
        <v>2.8284271247461903</v>
      </c>
      <c r="R296">
        <f>Table1[[#This Row],[difference]]-Table1[[#This Row],[sqrt(line)]]</f>
        <v>-23.828427124746192</v>
      </c>
      <c r="S296">
        <f>IF(Table1[[#This Row],[difference]]&gt;0,1,-1)</f>
        <v>-1</v>
      </c>
      <c r="T296">
        <f>IF(Table1[[#This Row],[team]]=E295,SUM(H296,T295),Table1[[#This Row],[ppg]])</f>
        <v>154</v>
      </c>
      <c r="U296">
        <f>IF(Table1[[#This Row],[team]]=E295,SUM(I296,U295),Table1[[#This Row],[ppga]])</f>
        <v>173</v>
      </c>
      <c r="V296">
        <f>IF(Table1[[#This Row],[team]]=E295,SUM(Table1[[#This Row],[difference]],V295),Table1[[#This Row],[difference]])</f>
        <v>-20.5</v>
      </c>
      <c r="W296">
        <f>IF(Table1[[#This Row],[team]]=E295,SUM(Table1[[#This Row],[sqrt(dif)]],W295),Table1[[#This Row],[sqrt(dif)]])</f>
        <v>-5.0335359107751518</v>
      </c>
      <c r="X296">
        <f>IF(Table1[[#This Row],[team]]=E295,SUM(Table1[[#This Row],[f1]],X295),Table1[[#This Row],[f1]])</f>
        <v>-19.145496905002855</v>
      </c>
      <c r="Y296">
        <f>IF(Table1[[#This Row],[ATS]]=S295,SUM(Table1[[#This Row],[ATS]],Y295),Table1[[#This Row],[ATS]])</f>
        <v>-1</v>
      </c>
      <c r="Z296">
        <f>IF(Table1[[#This Row],[ATS]]&gt;0,Table1[[#This Row],[ATS streak (not real)]]-1,Table1[[#This Row],[ATS streak (not real)]]+1)</f>
        <v>0</v>
      </c>
      <c r="AA296" s="5">
        <f>Table1[[#This Row],[running ttl ppg]]^2.37/(Table1[[#This Row],[running ttl ppg]]^2.37+Table1[[#This Row],[running ttl ppga]]^2.37)</f>
        <v>0.43150254909955632</v>
      </c>
      <c r="AB296" s="5">
        <f>Table1[[#This Row],[pyth ratio]]+Table1[[#This Row],[win/loss ratio]]</f>
        <v>0.86007397767098492</v>
      </c>
    </row>
    <row r="297" spans="1:28" x14ac:dyDescent="0.25">
      <c r="A297" s="1">
        <v>2855</v>
      </c>
      <c r="B297" s="7">
        <f t="shared" si="12"/>
        <v>8</v>
      </c>
      <c r="C297" s="5">
        <v>2016</v>
      </c>
      <c r="D297" s="5">
        <v>9</v>
      </c>
      <c r="E297" t="s">
        <v>59</v>
      </c>
      <c r="F297" t="s">
        <v>44</v>
      </c>
      <c r="G297" s="5">
        <v>0</v>
      </c>
      <c r="H297">
        <v>17</v>
      </c>
      <c r="I297">
        <v>33</v>
      </c>
      <c r="J297">
        <v>-16</v>
      </c>
      <c r="K297">
        <f>IF(Table1[[#This Row],[net]]&gt;0,1,0)</f>
        <v>0</v>
      </c>
      <c r="L297">
        <v>3.5</v>
      </c>
      <c r="M297">
        <f>IF(Table1[[#This Row],[team]]=E296,SUM(Table1[[#This Row],[win/loss]],M296),Table1[[#This Row],[win/loss]])</f>
        <v>3</v>
      </c>
      <c r="N297">
        <f>IF(Table1[[#This Row],[team]]=E296,SUM(Table1[[#This Row],[win/loss]],M296),Table1[[#This Row],[win/loss]])/B297</f>
        <v>0.375</v>
      </c>
      <c r="O297">
        <f t="shared" si="11"/>
        <v>-12.5</v>
      </c>
      <c r="P297">
        <f>IF(Table1[[#This Row],[difference]]&gt;0,SQRT(Table1[[#This Row],[difference]]),-SQRT(ABS(Table1[[#This Row],[difference]])))</f>
        <v>-3.5355339059327378</v>
      </c>
      <c r="Q297">
        <f>IF(Table1[[#This Row],[line]]&gt;0,SQRT(Table1[[#This Row],[line]]),-SQRT(ABS(Table1[[#This Row],[line]])))</f>
        <v>1.8708286933869707</v>
      </c>
      <c r="R297">
        <f>Table1[[#This Row],[difference]]-Table1[[#This Row],[sqrt(line)]]</f>
        <v>-14.37082869338697</v>
      </c>
      <c r="S297">
        <f>IF(Table1[[#This Row],[difference]]&gt;0,1,-1)</f>
        <v>-1</v>
      </c>
      <c r="T297">
        <f>IF(Table1[[#This Row],[team]]=E296,SUM(H297,T296),Table1[[#This Row],[ppg]])</f>
        <v>171</v>
      </c>
      <c r="U297">
        <f>IF(Table1[[#This Row],[team]]=E296,SUM(I297,U296),Table1[[#This Row],[ppga]])</f>
        <v>206</v>
      </c>
      <c r="V297">
        <f>IF(Table1[[#This Row],[team]]=E296,SUM(Table1[[#This Row],[difference]],V296),Table1[[#This Row],[difference]])</f>
        <v>-33</v>
      </c>
      <c r="W297">
        <f>IF(Table1[[#This Row],[team]]=E296,SUM(Table1[[#This Row],[sqrt(dif)]],W296),Table1[[#This Row],[sqrt(dif)]])</f>
        <v>-8.5690698167078896</v>
      </c>
      <c r="X297">
        <f>IF(Table1[[#This Row],[team]]=E296,SUM(Table1[[#This Row],[f1]],X296),Table1[[#This Row],[f1]])</f>
        <v>-33.516325598389827</v>
      </c>
      <c r="Y297">
        <f>IF(Table1[[#This Row],[ATS]]=S296,SUM(Table1[[#This Row],[ATS]],Y296),Table1[[#This Row],[ATS]])</f>
        <v>-2</v>
      </c>
      <c r="Z297">
        <f>IF(Table1[[#This Row],[ATS]]&gt;0,Table1[[#This Row],[ATS streak (not real)]]-1,Table1[[#This Row],[ATS streak (not real)]]+1)</f>
        <v>-1</v>
      </c>
      <c r="AA297" s="5">
        <f>Table1[[#This Row],[running ttl ppg]]^2.37/(Table1[[#This Row],[running ttl ppg]]^2.37+Table1[[#This Row],[running ttl ppga]]^2.37)</f>
        <v>0.39142555775273868</v>
      </c>
      <c r="AB297" s="5">
        <f>Table1[[#This Row],[pyth ratio]]+Table1[[#This Row],[win/loss ratio]]</f>
        <v>0.76642555775273868</v>
      </c>
    </row>
    <row r="298" spans="1:28" x14ac:dyDescent="0.25">
      <c r="A298" s="1">
        <v>2856</v>
      </c>
      <c r="B298" s="7">
        <f t="shared" si="12"/>
        <v>9</v>
      </c>
      <c r="C298" s="5">
        <v>2016</v>
      </c>
      <c r="D298" s="5">
        <v>10</v>
      </c>
      <c r="E298" t="s">
        <v>59</v>
      </c>
      <c r="F298" t="s">
        <v>66</v>
      </c>
      <c r="G298" s="5">
        <v>0</v>
      </c>
      <c r="H298">
        <v>20</v>
      </c>
      <c r="I298">
        <v>19</v>
      </c>
      <c r="J298">
        <v>1</v>
      </c>
      <c r="K298">
        <f>IF(Table1[[#This Row],[net]]&gt;0,1,0)</f>
        <v>1</v>
      </c>
      <c r="L298">
        <v>5.5</v>
      </c>
      <c r="M298">
        <f>IF(Table1[[#This Row],[team]]=E297,SUM(Table1[[#This Row],[win/loss]],M297),Table1[[#This Row],[win/loss]])</f>
        <v>4</v>
      </c>
      <c r="N298">
        <f>IF(Table1[[#This Row],[team]]=E297,SUM(Table1[[#This Row],[win/loss]],M297),Table1[[#This Row],[win/loss]])/B298</f>
        <v>0.44444444444444442</v>
      </c>
      <c r="O298">
        <f t="shared" si="11"/>
        <v>6.5</v>
      </c>
      <c r="P298">
        <f>IF(Table1[[#This Row],[difference]]&gt;0,SQRT(Table1[[#This Row],[difference]]),-SQRT(ABS(Table1[[#This Row],[difference]])))</f>
        <v>2.5495097567963922</v>
      </c>
      <c r="Q298">
        <f>IF(Table1[[#This Row],[line]]&gt;0,SQRT(Table1[[#This Row],[line]]),-SQRT(ABS(Table1[[#This Row],[line]])))</f>
        <v>2.3452078799117149</v>
      </c>
      <c r="R298">
        <f>Table1[[#This Row],[difference]]-Table1[[#This Row],[sqrt(line)]]</f>
        <v>4.1547921200882847</v>
      </c>
      <c r="S298">
        <f>IF(Table1[[#This Row],[difference]]&gt;0,1,-1)</f>
        <v>1</v>
      </c>
      <c r="T298">
        <f>IF(Table1[[#This Row],[team]]=E297,SUM(H298,T297),Table1[[#This Row],[ppg]])</f>
        <v>191</v>
      </c>
      <c r="U298">
        <f>IF(Table1[[#This Row],[team]]=E297,SUM(I298,U297),Table1[[#This Row],[ppga]])</f>
        <v>225</v>
      </c>
      <c r="V298">
        <f>IF(Table1[[#This Row],[team]]=E297,SUM(Table1[[#This Row],[difference]],V297),Table1[[#This Row],[difference]])</f>
        <v>-26.5</v>
      </c>
      <c r="W298">
        <f>IF(Table1[[#This Row],[team]]=E297,SUM(Table1[[#This Row],[sqrt(dif)]],W297),Table1[[#This Row],[sqrt(dif)]])</f>
        <v>-6.0195600599114973</v>
      </c>
      <c r="X298">
        <f>IF(Table1[[#This Row],[team]]=E297,SUM(Table1[[#This Row],[f1]],X297),Table1[[#This Row],[f1]])</f>
        <v>-29.361533478301542</v>
      </c>
      <c r="Y298">
        <f>IF(Table1[[#This Row],[ATS]]=S297,SUM(Table1[[#This Row],[ATS]],Y297),Table1[[#This Row],[ATS]])</f>
        <v>1</v>
      </c>
      <c r="Z298">
        <f>IF(Table1[[#This Row],[ATS]]&gt;0,Table1[[#This Row],[ATS streak (not real)]]-1,Table1[[#This Row],[ATS streak (not real)]]+1)</f>
        <v>0</v>
      </c>
      <c r="AA298" s="5">
        <f>Table1[[#This Row],[running ttl ppg]]^2.37/(Table1[[#This Row],[running ttl ppg]]^2.37+Table1[[#This Row],[running ttl ppga]]^2.37)</f>
        <v>0.40413384941767733</v>
      </c>
      <c r="AB298" s="5">
        <f>Table1[[#This Row],[pyth ratio]]+Table1[[#This Row],[win/loss ratio]]</f>
        <v>0.8485782938621218</v>
      </c>
    </row>
    <row r="299" spans="1:28" x14ac:dyDescent="0.25">
      <c r="A299" s="1">
        <v>2857</v>
      </c>
      <c r="B299" s="7">
        <f t="shared" si="12"/>
        <v>10</v>
      </c>
      <c r="C299" s="5">
        <v>2016</v>
      </c>
      <c r="D299" s="5">
        <v>11</v>
      </c>
      <c r="E299" t="s">
        <v>59</v>
      </c>
      <c r="F299" t="s">
        <v>49</v>
      </c>
      <c r="G299" s="5">
        <v>1</v>
      </c>
      <c r="H299">
        <v>14</v>
      </c>
      <c r="I299">
        <v>24</v>
      </c>
      <c r="J299">
        <v>-10</v>
      </c>
      <c r="K299">
        <f>IF(Table1[[#This Row],[net]]&gt;0,1,0)</f>
        <v>0</v>
      </c>
      <c r="L299">
        <v>2.5</v>
      </c>
      <c r="M299">
        <f>IF(Table1[[#This Row],[team]]=E298,SUM(Table1[[#This Row],[win/loss]],M298),Table1[[#This Row],[win/loss]])</f>
        <v>4</v>
      </c>
      <c r="N299">
        <f>IF(Table1[[#This Row],[team]]=E298,SUM(Table1[[#This Row],[win/loss]],M298),Table1[[#This Row],[win/loss]])/B299</f>
        <v>0.4</v>
      </c>
      <c r="O299">
        <f t="shared" si="11"/>
        <v>-7.5</v>
      </c>
      <c r="P299">
        <f>IF(Table1[[#This Row],[difference]]&gt;0,SQRT(Table1[[#This Row],[difference]]),-SQRT(ABS(Table1[[#This Row],[difference]])))</f>
        <v>-2.7386127875258306</v>
      </c>
      <c r="Q299">
        <f>IF(Table1[[#This Row],[line]]&gt;0,SQRT(Table1[[#This Row],[line]]),-SQRT(ABS(Table1[[#This Row],[line]])))</f>
        <v>1.5811388300841898</v>
      </c>
      <c r="R299">
        <f>Table1[[#This Row],[difference]]-Table1[[#This Row],[sqrt(line)]]</f>
        <v>-9.0811388300841891</v>
      </c>
      <c r="S299">
        <f>IF(Table1[[#This Row],[difference]]&gt;0,1,-1)</f>
        <v>-1</v>
      </c>
      <c r="T299">
        <f>IF(Table1[[#This Row],[team]]=E298,SUM(H299,T298),Table1[[#This Row],[ppg]])</f>
        <v>205</v>
      </c>
      <c r="U299">
        <f>IF(Table1[[#This Row],[team]]=E298,SUM(I299,U298),Table1[[#This Row],[ppga]])</f>
        <v>249</v>
      </c>
      <c r="V299">
        <f>IF(Table1[[#This Row],[team]]=E298,SUM(Table1[[#This Row],[difference]],V298),Table1[[#This Row],[difference]])</f>
        <v>-34</v>
      </c>
      <c r="W299">
        <f>IF(Table1[[#This Row],[team]]=E298,SUM(Table1[[#This Row],[sqrt(dif)]],W298),Table1[[#This Row],[sqrt(dif)]])</f>
        <v>-8.7581728474373275</v>
      </c>
      <c r="X299">
        <f>IF(Table1[[#This Row],[team]]=E298,SUM(Table1[[#This Row],[f1]],X298),Table1[[#This Row],[f1]])</f>
        <v>-38.442672308385731</v>
      </c>
      <c r="Y299">
        <f>IF(Table1[[#This Row],[ATS]]=S298,SUM(Table1[[#This Row],[ATS]],Y298),Table1[[#This Row],[ATS]])</f>
        <v>-1</v>
      </c>
      <c r="Z299">
        <f>IF(Table1[[#This Row],[ATS]]&gt;0,Table1[[#This Row],[ATS streak (not real)]]-1,Table1[[#This Row],[ATS streak (not real)]]+1)</f>
        <v>0</v>
      </c>
      <c r="AA299" s="5">
        <f>Table1[[#This Row],[running ttl ppg]]^2.37/(Table1[[#This Row],[running ttl ppg]]^2.37+Table1[[#This Row],[running ttl ppga]]^2.37)</f>
        <v>0.38678901108843422</v>
      </c>
      <c r="AB299" s="5">
        <f>Table1[[#This Row],[pyth ratio]]+Table1[[#This Row],[win/loss ratio]]</f>
        <v>0.78678901108843424</v>
      </c>
    </row>
    <row r="300" spans="1:28" x14ac:dyDescent="0.25">
      <c r="A300" s="1">
        <v>2858</v>
      </c>
      <c r="B300" s="7">
        <f t="shared" si="12"/>
        <v>11</v>
      </c>
      <c r="C300" s="5">
        <v>2016</v>
      </c>
      <c r="D300" s="5">
        <v>12</v>
      </c>
      <c r="E300" t="s">
        <v>59</v>
      </c>
      <c r="F300" t="s">
        <v>62</v>
      </c>
      <c r="G300" s="5">
        <v>0</v>
      </c>
      <c r="H300">
        <v>20</v>
      </c>
      <c r="I300">
        <v>38</v>
      </c>
      <c r="J300">
        <v>-18</v>
      </c>
      <c r="K300">
        <f>IF(Table1[[#This Row],[net]]&gt;0,1,0)</f>
        <v>0</v>
      </c>
      <c r="L300">
        <v>4</v>
      </c>
      <c r="M300">
        <f>IF(Table1[[#This Row],[team]]=E299,SUM(Table1[[#This Row],[win/loss]],M299),Table1[[#This Row],[win/loss]])</f>
        <v>4</v>
      </c>
      <c r="N300">
        <f>IF(Table1[[#This Row],[team]]=E299,SUM(Table1[[#This Row],[win/loss]],M299),Table1[[#This Row],[win/loss]])/B300</f>
        <v>0.36363636363636365</v>
      </c>
      <c r="O300">
        <f t="shared" si="11"/>
        <v>-14</v>
      </c>
      <c r="P300">
        <f>IF(Table1[[#This Row],[difference]]&gt;0,SQRT(Table1[[#This Row],[difference]]),-SQRT(ABS(Table1[[#This Row],[difference]])))</f>
        <v>-3.7416573867739413</v>
      </c>
      <c r="Q300">
        <f>IF(Table1[[#This Row],[line]]&gt;0,SQRT(Table1[[#This Row],[line]]),-SQRT(ABS(Table1[[#This Row],[line]])))</f>
        <v>2</v>
      </c>
      <c r="R300">
        <f>Table1[[#This Row],[difference]]-Table1[[#This Row],[sqrt(line)]]</f>
        <v>-16</v>
      </c>
      <c r="S300">
        <f>IF(Table1[[#This Row],[difference]]&gt;0,1,-1)</f>
        <v>-1</v>
      </c>
      <c r="T300">
        <f>IF(Table1[[#This Row],[team]]=E299,SUM(H300,T299),Table1[[#This Row],[ppg]])</f>
        <v>225</v>
      </c>
      <c r="U300">
        <f>IF(Table1[[#This Row],[team]]=E299,SUM(I300,U299),Table1[[#This Row],[ppga]])</f>
        <v>287</v>
      </c>
      <c r="V300">
        <f>IF(Table1[[#This Row],[team]]=E299,SUM(Table1[[#This Row],[difference]],V299),Table1[[#This Row],[difference]])</f>
        <v>-48</v>
      </c>
      <c r="W300">
        <f>IF(Table1[[#This Row],[team]]=E299,SUM(Table1[[#This Row],[sqrt(dif)]],W299),Table1[[#This Row],[sqrt(dif)]])</f>
        <v>-12.499830234211268</v>
      </c>
      <c r="X300">
        <f>IF(Table1[[#This Row],[team]]=E299,SUM(Table1[[#This Row],[f1]],X299),Table1[[#This Row],[f1]])</f>
        <v>-54.442672308385731</v>
      </c>
      <c r="Y300">
        <f>IF(Table1[[#This Row],[ATS]]=S299,SUM(Table1[[#This Row],[ATS]],Y299),Table1[[#This Row],[ATS]])</f>
        <v>-2</v>
      </c>
      <c r="Z300">
        <f>IF(Table1[[#This Row],[ATS]]&gt;0,Table1[[#This Row],[ATS streak (not real)]]-1,Table1[[#This Row],[ATS streak (not real)]]+1)</f>
        <v>-1</v>
      </c>
      <c r="AA300" s="5">
        <f>Table1[[#This Row],[running ttl ppg]]^2.37/(Table1[[#This Row],[running ttl ppg]]^2.37+Table1[[#This Row],[running ttl ppga]]^2.37)</f>
        <v>0.35966581439112155</v>
      </c>
      <c r="AB300" s="5">
        <f>Table1[[#This Row],[pyth ratio]]+Table1[[#This Row],[win/loss ratio]]</f>
        <v>0.7233021780274852</v>
      </c>
    </row>
    <row r="301" spans="1:28" x14ac:dyDescent="0.25">
      <c r="A301" s="1">
        <v>2859</v>
      </c>
      <c r="B301" s="7">
        <f t="shared" si="12"/>
        <v>12</v>
      </c>
      <c r="C301" s="5">
        <v>2016</v>
      </c>
      <c r="D301" s="5">
        <v>13</v>
      </c>
      <c r="E301" t="s">
        <v>59</v>
      </c>
      <c r="F301" t="s">
        <v>43</v>
      </c>
      <c r="G301" s="5">
        <v>1</v>
      </c>
      <c r="H301">
        <v>15</v>
      </c>
      <c r="I301">
        <v>13</v>
      </c>
      <c r="J301">
        <v>2</v>
      </c>
      <c r="K301">
        <f>IF(Table1[[#This Row],[net]]&gt;0,1,0)</f>
        <v>1</v>
      </c>
      <c r="L301">
        <v>-3</v>
      </c>
      <c r="M301">
        <f>IF(Table1[[#This Row],[team]]=E300,SUM(Table1[[#This Row],[win/loss]],M300),Table1[[#This Row],[win/loss]])</f>
        <v>5</v>
      </c>
      <c r="N301">
        <f>IF(Table1[[#This Row],[team]]=E300,SUM(Table1[[#This Row],[win/loss]],M300),Table1[[#This Row],[win/loss]])/B301</f>
        <v>0.41666666666666669</v>
      </c>
      <c r="O301">
        <f t="shared" si="11"/>
        <v>-1</v>
      </c>
      <c r="P301">
        <f>IF(Table1[[#This Row],[difference]]&gt;0,SQRT(Table1[[#This Row],[difference]]),-SQRT(ABS(Table1[[#This Row],[difference]])))</f>
        <v>-1</v>
      </c>
      <c r="Q301">
        <f>IF(Table1[[#This Row],[line]]&gt;0,SQRT(Table1[[#This Row],[line]]),-SQRT(ABS(Table1[[#This Row],[line]])))</f>
        <v>-1.7320508075688772</v>
      </c>
      <c r="R301">
        <f>Table1[[#This Row],[difference]]-Table1[[#This Row],[sqrt(line)]]</f>
        <v>0.73205080756887719</v>
      </c>
      <c r="S301">
        <f>IF(Table1[[#This Row],[difference]]&gt;0,1,-1)</f>
        <v>-1</v>
      </c>
      <c r="T301">
        <f>IF(Table1[[#This Row],[team]]=E300,SUM(H301,T300),Table1[[#This Row],[ppg]])</f>
        <v>240</v>
      </c>
      <c r="U301">
        <f>IF(Table1[[#This Row],[team]]=E300,SUM(I301,U300),Table1[[#This Row],[ppga]])</f>
        <v>300</v>
      </c>
      <c r="V301">
        <f>IF(Table1[[#This Row],[team]]=E300,SUM(Table1[[#This Row],[difference]],V300),Table1[[#This Row],[difference]])</f>
        <v>-49</v>
      </c>
      <c r="W301">
        <f>IF(Table1[[#This Row],[team]]=E300,SUM(Table1[[#This Row],[sqrt(dif)]],W300),Table1[[#This Row],[sqrt(dif)]])</f>
        <v>-13.499830234211268</v>
      </c>
      <c r="X301">
        <f>IF(Table1[[#This Row],[team]]=E300,SUM(Table1[[#This Row],[f1]],X300),Table1[[#This Row],[f1]])</f>
        <v>-53.710621500816856</v>
      </c>
      <c r="Y301">
        <f>IF(Table1[[#This Row],[ATS]]=S300,SUM(Table1[[#This Row],[ATS]],Y300),Table1[[#This Row],[ATS]])</f>
        <v>-3</v>
      </c>
      <c r="Z301">
        <f>IF(Table1[[#This Row],[ATS]]&gt;0,Table1[[#This Row],[ATS streak (not real)]]-1,Table1[[#This Row],[ATS streak (not real)]]+1)</f>
        <v>-2</v>
      </c>
      <c r="AA301" s="5">
        <f>Table1[[#This Row],[running ttl ppg]]^2.37/(Table1[[#This Row],[running ttl ppg]]^2.37+Table1[[#This Row],[running ttl ppga]]^2.37)</f>
        <v>0.37078509665363296</v>
      </c>
      <c r="AB301" s="5">
        <f>Table1[[#This Row],[pyth ratio]]+Table1[[#This Row],[win/loss ratio]]</f>
        <v>0.78745176332029965</v>
      </c>
    </row>
    <row r="302" spans="1:28" x14ac:dyDescent="0.25">
      <c r="A302" s="1">
        <v>2860</v>
      </c>
      <c r="B302" s="7">
        <f t="shared" si="12"/>
        <v>13</v>
      </c>
      <c r="C302" s="5">
        <v>2016</v>
      </c>
      <c r="D302" s="5">
        <v>14</v>
      </c>
      <c r="E302" t="s">
        <v>59</v>
      </c>
      <c r="F302" t="s">
        <v>61</v>
      </c>
      <c r="G302" s="5">
        <v>1</v>
      </c>
      <c r="H302">
        <v>24</v>
      </c>
      <c r="I302">
        <v>31</v>
      </c>
      <c r="J302">
        <v>-7</v>
      </c>
      <c r="K302">
        <f>IF(Table1[[#This Row],[net]]&gt;0,1,0)</f>
        <v>0</v>
      </c>
      <c r="L302">
        <v>2</v>
      </c>
      <c r="M302">
        <f>IF(Table1[[#This Row],[team]]=E301,SUM(Table1[[#This Row],[win/loss]],M301),Table1[[#This Row],[win/loss]])</f>
        <v>5</v>
      </c>
      <c r="N302">
        <f>IF(Table1[[#This Row],[team]]=E301,SUM(Table1[[#This Row],[win/loss]],M301),Table1[[#This Row],[win/loss]])/B302</f>
        <v>0.38461538461538464</v>
      </c>
      <c r="O302">
        <f t="shared" si="11"/>
        <v>-5</v>
      </c>
      <c r="P302">
        <f>IF(Table1[[#This Row],[difference]]&gt;0,SQRT(Table1[[#This Row],[difference]]),-SQRT(ABS(Table1[[#This Row],[difference]])))</f>
        <v>-2.2360679774997898</v>
      </c>
      <c r="Q302">
        <f>IF(Table1[[#This Row],[line]]&gt;0,SQRT(Table1[[#This Row],[line]]),-SQRT(ABS(Table1[[#This Row],[line]])))</f>
        <v>1.4142135623730951</v>
      </c>
      <c r="R302">
        <f>Table1[[#This Row],[difference]]-Table1[[#This Row],[sqrt(line)]]</f>
        <v>-6.4142135623730949</v>
      </c>
      <c r="S302">
        <f>IF(Table1[[#This Row],[difference]]&gt;0,1,-1)</f>
        <v>-1</v>
      </c>
      <c r="T302">
        <f>IF(Table1[[#This Row],[team]]=E301,SUM(H302,T301),Table1[[#This Row],[ppg]])</f>
        <v>264</v>
      </c>
      <c r="U302">
        <f>IF(Table1[[#This Row],[team]]=E301,SUM(I302,U301),Table1[[#This Row],[ppga]])</f>
        <v>331</v>
      </c>
      <c r="V302">
        <f>IF(Table1[[#This Row],[team]]=E301,SUM(Table1[[#This Row],[difference]],V301),Table1[[#This Row],[difference]])</f>
        <v>-54</v>
      </c>
      <c r="W302">
        <f>IF(Table1[[#This Row],[team]]=E301,SUM(Table1[[#This Row],[sqrt(dif)]],W301),Table1[[#This Row],[sqrt(dif)]])</f>
        <v>-15.735898211711058</v>
      </c>
      <c r="X302">
        <f>IF(Table1[[#This Row],[team]]=E301,SUM(Table1[[#This Row],[f1]],X301),Table1[[#This Row],[f1]])</f>
        <v>-60.124835063189948</v>
      </c>
      <c r="Y302">
        <f>IF(Table1[[#This Row],[ATS]]=S301,SUM(Table1[[#This Row],[ATS]],Y301),Table1[[#This Row],[ATS]])</f>
        <v>-4</v>
      </c>
      <c r="Z302">
        <f>IF(Table1[[#This Row],[ATS]]&gt;0,Table1[[#This Row],[ATS streak (not real)]]-1,Table1[[#This Row],[ATS streak (not real)]]+1)</f>
        <v>-3</v>
      </c>
      <c r="AA302" s="5">
        <f>Table1[[#This Row],[running ttl ppg]]^2.37/(Table1[[#This Row],[running ttl ppg]]^2.37+Table1[[#This Row],[running ttl ppga]]^2.37)</f>
        <v>0.36911364278049053</v>
      </c>
      <c r="AB302" s="5">
        <f>Table1[[#This Row],[pyth ratio]]+Table1[[#This Row],[win/loss ratio]]</f>
        <v>0.75372902739587522</v>
      </c>
    </row>
    <row r="303" spans="1:28" x14ac:dyDescent="0.25">
      <c r="A303" s="1">
        <v>2861</v>
      </c>
      <c r="B303" s="7">
        <f t="shared" si="12"/>
        <v>14</v>
      </c>
      <c r="C303" s="5">
        <v>2016</v>
      </c>
      <c r="D303" s="5">
        <v>15</v>
      </c>
      <c r="E303" t="s">
        <v>59</v>
      </c>
      <c r="F303" t="s">
        <v>57</v>
      </c>
      <c r="G303" s="5">
        <v>0</v>
      </c>
      <c r="H303">
        <v>14</v>
      </c>
      <c r="I303">
        <v>30</v>
      </c>
      <c r="J303">
        <v>-16</v>
      </c>
      <c r="K303">
        <f>IF(Table1[[#This Row],[net]]&gt;0,1,0)</f>
        <v>0</v>
      </c>
      <c r="L303">
        <v>1</v>
      </c>
      <c r="M303">
        <f>IF(Table1[[#This Row],[team]]=E302,SUM(Table1[[#This Row],[win/loss]],M302),Table1[[#This Row],[win/loss]])</f>
        <v>5</v>
      </c>
      <c r="N303">
        <f>IF(Table1[[#This Row],[team]]=E302,SUM(Table1[[#This Row],[win/loss]],M302),Table1[[#This Row],[win/loss]])/B303</f>
        <v>0.35714285714285715</v>
      </c>
      <c r="O303">
        <f t="shared" si="11"/>
        <v>-15</v>
      </c>
      <c r="P303">
        <f>IF(Table1[[#This Row],[difference]]&gt;0,SQRT(Table1[[#This Row],[difference]]),-SQRT(ABS(Table1[[#This Row],[difference]])))</f>
        <v>-3.872983346207417</v>
      </c>
      <c r="Q303">
        <f>IF(Table1[[#This Row],[line]]&gt;0,SQRT(Table1[[#This Row],[line]]),-SQRT(ABS(Table1[[#This Row],[line]])))</f>
        <v>1</v>
      </c>
      <c r="R303">
        <f>Table1[[#This Row],[difference]]-Table1[[#This Row],[sqrt(line)]]</f>
        <v>-16</v>
      </c>
      <c r="S303">
        <f>IF(Table1[[#This Row],[difference]]&gt;0,1,-1)</f>
        <v>-1</v>
      </c>
      <c r="T303">
        <f>IF(Table1[[#This Row],[team]]=E302,SUM(H303,T302),Table1[[#This Row],[ppg]])</f>
        <v>278</v>
      </c>
      <c r="U303">
        <f>IF(Table1[[#This Row],[team]]=E302,SUM(I303,U302),Table1[[#This Row],[ppga]])</f>
        <v>361</v>
      </c>
      <c r="V303">
        <f>IF(Table1[[#This Row],[team]]=E302,SUM(Table1[[#This Row],[difference]],V302),Table1[[#This Row],[difference]])</f>
        <v>-69</v>
      </c>
      <c r="W303">
        <f>IF(Table1[[#This Row],[team]]=E302,SUM(Table1[[#This Row],[sqrt(dif)]],W302),Table1[[#This Row],[sqrt(dif)]])</f>
        <v>-19.608881557918476</v>
      </c>
      <c r="X303">
        <f>IF(Table1[[#This Row],[team]]=E302,SUM(Table1[[#This Row],[f1]],X302),Table1[[#This Row],[f1]])</f>
        <v>-76.124835063189948</v>
      </c>
      <c r="Y303">
        <f>IF(Table1[[#This Row],[ATS]]=S302,SUM(Table1[[#This Row],[ATS]],Y302),Table1[[#This Row],[ATS]])</f>
        <v>-5</v>
      </c>
      <c r="Z303">
        <f>IF(Table1[[#This Row],[ATS]]&gt;0,Table1[[#This Row],[ATS streak (not real)]]-1,Table1[[#This Row],[ATS streak (not real)]]+1)</f>
        <v>-4</v>
      </c>
      <c r="AA303" s="5">
        <f>Table1[[#This Row],[running ttl ppg]]^2.37/(Table1[[#This Row],[running ttl ppg]]^2.37+Table1[[#This Row],[running ttl ppga]]^2.37)</f>
        <v>0.34996826136668047</v>
      </c>
      <c r="AB303" s="5">
        <f>Table1[[#This Row],[pyth ratio]]+Table1[[#This Row],[win/loss ratio]]</f>
        <v>0.70711111850953756</v>
      </c>
    </row>
    <row r="304" spans="1:28" x14ac:dyDescent="0.25">
      <c r="A304" s="1">
        <v>2862</v>
      </c>
      <c r="B304" s="7">
        <f t="shared" si="12"/>
        <v>15</v>
      </c>
      <c r="C304" s="5">
        <v>2016</v>
      </c>
      <c r="D304" s="5">
        <v>16</v>
      </c>
      <c r="E304" t="s">
        <v>59</v>
      </c>
      <c r="F304" t="s">
        <v>54</v>
      </c>
      <c r="G304" s="5">
        <v>1</v>
      </c>
      <c r="H304">
        <v>12</v>
      </c>
      <c r="I304">
        <v>18</v>
      </c>
      <c r="J304">
        <v>-6</v>
      </c>
      <c r="K304">
        <f>IF(Table1[[#This Row],[net]]&gt;0,1,0)</f>
        <v>0</v>
      </c>
      <c r="L304">
        <v>-2.5</v>
      </c>
      <c r="M304">
        <f>IF(Table1[[#This Row],[team]]=E303,SUM(Table1[[#This Row],[win/loss]],M303),Table1[[#This Row],[win/loss]])</f>
        <v>5</v>
      </c>
      <c r="N304">
        <f>IF(Table1[[#This Row],[team]]=E303,SUM(Table1[[#This Row],[win/loss]],M303),Table1[[#This Row],[win/loss]])/B304</f>
        <v>0.33333333333333331</v>
      </c>
      <c r="O304">
        <f t="shared" si="11"/>
        <v>-8.5</v>
      </c>
      <c r="P304">
        <f>IF(Table1[[#This Row],[difference]]&gt;0,SQRT(Table1[[#This Row],[difference]]),-SQRT(ABS(Table1[[#This Row],[difference]])))</f>
        <v>-2.9154759474226504</v>
      </c>
      <c r="Q304">
        <f>IF(Table1[[#This Row],[line]]&gt;0,SQRT(Table1[[#This Row],[line]]),-SQRT(ABS(Table1[[#This Row],[line]])))</f>
        <v>-1.5811388300841898</v>
      </c>
      <c r="R304">
        <f>Table1[[#This Row],[difference]]-Table1[[#This Row],[sqrt(line)]]</f>
        <v>-6.91886116991581</v>
      </c>
      <c r="S304">
        <f>IF(Table1[[#This Row],[difference]]&gt;0,1,-1)</f>
        <v>-1</v>
      </c>
      <c r="T304">
        <f>IF(Table1[[#This Row],[team]]=E303,SUM(H304,T303),Table1[[#This Row],[ppg]])</f>
        <v>290</v>
      </c>
      <c r="U304">
        <f>IF(Table1[[#This Row],[team]]=E303,SUM(I304,U303),Table1[[#This Row],[ppga]])</f>
        <v>379</v>
      </c>
      <c r="V304">
        <f>IF(Table1[[#This Row],[team]]=E303,SUM(Table1[[#This Row],[difference]],V303),Table1[[#This Row],[difference]])</f>
        <v>-77.5</v>
      </c>
      <c r="W304">
        <f>IF(Table1[[#This Row],[team]]=E303,SUM(Table1[[#This Row],[sqrt(dif)]],W303),Table1[[#This Row],[sqrt(dif)]])</f>
        <v>-22.524357505341126</v>
      </c>
      <c r="X304">
        <f>IF(Table1[[#This Row],[team]]=E303,SUM(Table1[[#This Row],[f1]],X303),Table1[[#This Row],[f1]])</f>
        <v>-83.043696233105763</v>
      </c>
      <c r="Y304">
        <f>IF(Table1[[#This Row],[ATS]]=S303,SUM(Table1[[#This Row],[ATS]],Y303),Table1[[#This Row],[ATS]])</f>
        <v>-6</v>
      </c>
      <c r="Z304">
        <f>IF(Table1[[#This Row],[ATS]]&gt;0,Table1[[#This Row],[ATS streak (not real)]]-1,Table1[[#This Row],[ATS streak (not real)]]+1)</f>
        <v>-5</v>
      </c>
      <c r="AA304" s="5">
        <f>Table1[[#This Row],[running ttl ppg]]^2.37/(Table1[[#This Row],[running ttl ppg]]^2.37+Table1[[#This Row],[running ttl ppga]]^2.37)</f>
        <v>0.3465264248196554</v>
      </c>
      <c r="AB304" s="5">
        <f>Table1[[#This Row],[pyth ratio]]+Table1[[#This Row],[win/loss ratio]]</f>
        <v>0.67985975815298871</v>
      </c>
    </row>
    <row r="305" spans="1:28" x14ac:dyDescent="0.25">
      <c r="A305" s="1">
        <v>2863</v>
      </c>
      <c r="B305" s="7">
        <f t="shared" si="12"/>
        <v>16</v>
      </c>
      <c r="C305" s="5">
        <v>2016</v>
      </c>
      <c r="D305" s="5">
        <v>17</v>
      </c>
      <c r="E305" t="s">
        <v>59</v>
      </c>
      <c r="F305" t="s">
        <v>63</v>
      </c>
      <c r="G305" s="5">
        <v>1</v>
      </c>
      <c r="H305">
        <v>20</v>
      </c>
      <c r="I305">
        <v>10</v>
      </c>
      <c r="J305">
        <v>10</v>
      </c>
      <c r="K305">
        <f>IF(Table1[[#This Row],[net]]&gt;0,1,0)</f>
        <v>1</v>
      </c>
      <c r="L305">
        <v>10</v>
      </c>
      <c r="M305">
        <f>IF(Table1[[#This Row],[team]]=E304,SUM(Table1[[#This Row],[win/loss]],M304),Table1[[#This Row],[win/loss]])</f>
        <v>6</v>
      </c>
      <c r="N305">
        <f>IF(Table1[[#This Row],[team]]=E304,SUM(Table1[[#This Row],[win/loss]],M304),Table1[[#This Row],[win/loss]])/B305</f>
        <v>0.375</v>
      </c>
      <c r="O305">
        <f t="shared" si="11"/>
        <v>20</v>
      </c>
      <c r="P305">
        <f>IF(Table1[[#This Row],[difference]]&gt;0,SQRT(Table1[[#This Row],[difference]]),-SQRT(ABS(Table1[[#This Row],[difference]])))</f>
        <v>4.4721359549995796</v>
      </c>
      <c r="Q305">
        <f>IF(Table1[[#This Row],[line]]&gt;0,SQRT(Table1[[#This Row],[line]]),-SQRT(ABS(Table1[[#This Row],[line]])))</f>
        <v>3.1622776601683795</v>
      </c>
      <c r="R305">
        <f>Table1[[#This Row],[difference]]-Table1[[#This Row],[sqrt(line)]]</f>
        <v>16.837722339831622</v>
      </c>
      <c r="S305">
        <f>IF(Table1[[#This Row],[difference]]&gt;0,1,-1)</f>
        <v>1</v>
      </c>
      <c r="T305">
        <f>IF(Table1[[#This Row],[team]]=E304,SUM(H305,T304),Table1[[#This Row],[ppg]])</f>
        <v>310</v>
      </c>
      <c r="U305">
        <f>IF(Table1[[#This Row],[team]]=E304,SUM(I305,U304),Table1[[#This Row],[ppga]])</f>
        <v>389</v>
      </c>
      <c r="V305">
        <f>IF(Table1[[#This Row],[team]]=E304,SUM(Table1[[#This Row],[difference]],V304),Table1[[#This Row],[difference]])</f>
        <v>-57.5</v>
      </c>
      <c r="W305">
        <f>IF(Table1[[#This Row],[team]]=E304,SUM(Table1[[#This Row],[sqrt(dif)]],W304),Table1[[#This Row],[sqrt(dif)]])</f>
        <v>-18.052221550341546</v>
      </c>
      <c r="X305">
        <f>IF(Table1[[#This Row],[team]]=E304,SUM(Table1[[#This Row],[f1]],X304),Table1[[#This Row],[f1]])</f>
        <v>-66.205973893274148</v>
      </c>
      <c r="Y305">
        <f>IF(Table1[[#This Row],[ATS]]=S304,SUM(Table1[[#This Row],[ATS]],Y304),Table1[[#This Row],[ATS]])</f>
        <v>1</v>
      </c>
      <c r="Z305">
        <f>IF(Table1[[#This Row],[ATS]]&gt;0,Table1[[#This Row],[ATS streak (not real)]]-1,Table1[[#This Row],[ATS streak (not real)]]+1)</f>
        <v>0</v>
      </c>
      <c r="AA305" s="5">
        <f>Table1[[#This Row],[running ttl ppg]]^2.37/(Table1[[#This Row],[running ttl ppg]]^2.37+Table1[[#This Row],[running ttl ppga]]^2.37)</f>
        <v>0.36865139650720719</v>
      </c>
      <c r="AB305" s="5">
        <f>Table1[[#This Row],[pyth ratio]]+Table1[[#This Row],[win/loss ratio]]</f>
        <v>0.74365139650720713</v>
      </c>
    </row>
    <row r="306" spans="1:28" x14ac:dyDescent="0.25">
      <c r="A306" s="1">
        <v>2864</v>
      </c>
      <c r="B306" s="7">
        <f t="shared" si="12"/>
        <v>1</v>
      </c>
      <c r="C306" s="5">
        <v>2016</v>
      </c>
      <c r="D306" s="5">
        <v>1</v>
      </c>
      <c r="E306" t="s">
        <v>60</v>
      </c>
      <c r="F306" t="s">
        <v>68</v>
      </c>
      <c r="G306" s="5">
        <v>0</v>
      </c>
      <c r="H306">
        <v>3</v>
      </c>
      <c r="I306">
        <v>20</v>
      </c>
      <c r="J306">
        <v>-17</v>
      </c>
      <c r="K306">
        <f>IF(Table1[[#This Row],[net]]&gt;0,1,0)</f>
        <v>0</v>
      </c>
      <c r="L306">
        <v>-3</v>
      </c>
      <c r="M306">
        <f>IF(Table1[[#This Row],[team]]=E305,SUM(Table1[[#This Row],[win/loss]],M305),Table1[[#This Row],[win/loss]])</f>
        <v>0</v>
      </c>
      <c r="N306">
        <f>IF(Table1[[#This Row],[team]]=E305,SUM(Table1[[#This Row],[win/loss]],M305),Table1[[#This Row],[win/loss]])/B306</f>
        <v>0</v>
      </c>
      <c r="O306">
        <f t="shared" si="11"/>
        <v>-20</v>
      </c>
      <c r="P306">
        <f>IF(Table1[[#This Row],[difference]]&gt;0,SQRT(Table1[[#This Row],[difference]]),-SQRT(ABS(Table1[[#This Row],[difference]])))</f>
        <v>-4.4721359549995796</v>
      </c>
      <c r="Q306">
        <f>IF(Table1[[#This Row],[line]]&gt;0,SQRT(Table1[[#This Row],[line]]),-SQRT(ABS(Table1[[#This Row],[line]])))</f>
        <v>-1.7320508075688772</v>
      </c>
      <c r="R306">
        <f>Table1[[#This Row],[difference]]-Table1[[#This Row],[sqrt(line)]]</f>
        <v>-18.267949192431121</v>
      </c>
      <c r="S306">
        <f>IF(Table1[[#This Row],[difference]]&gt;0,1,-1)</f>
        <v>-1</v>
      </c>
      <c r="T306">
        <f>IF(Table1[[#This Row],[team]]=E305,SUM(H306,T305),Table1[[#This Row],[ppg]])</f>
        <v>3</v>
      </c>
      <c r="U306">
        <f>IF(Table1[[#This Row],[team]]=E305,SUM(I306,U305),Table1[[#This Row],[ppga]])</f>
        <v>20</v>
      </c>
      <c r="V306">
        <f>IF(Table1[[#This Row],[team]]=E305,SUM(Table1[[#This Row],[difference]],V305),Table1[[#This Row],[difference]])</f>
        <v>-20</v>
      </c>
      <c r="W306">
        <f>IF(Table1[[#This Row],[team]]=E305,SUM(Table1[[#This Row],[sqrt(dif)]],W305),Table1[[#This Row],[sqrt(dif)]])</f>
        <v>-4.4721359549995796</v>
      </c>
      <c r="X306">
        <f>IF(Table1[[#This Row],[team]]=E305,SUM(Table1[[#This Row],[f1]],X305),Table1[[#This Row],[f1]])</f>
        <v>-18.267949192431121</v>
      </c>
      <c r="Y306">
        <f>IF(Table1[[#This Row],[ATS]]=S305,SUM(Table1[[#This Row],[ATS]],Y305),Table1[[#This Row],[ATS]])</f>
        <v>-1</v>
      </c>
      <c r="Z306">
        <f>IF(Table1[[#This Row],[ATS]]&gt;0,Table1[[#This Row],[ATS streak (not real)]]-1,Table1[[#This Row],[ATS streak (not real)]]+1)</f>
        <v>0</v>
      </c>
      <c r="AA306" s="5">
        <f>Table1[[#This Row],[running ttl ppg]]^2.37/(Table1[[#This Row],[running ttl ppg]]^2.37+Table1[[#This Row],[running ttl ppga]]^2.37)</f>
        <v>1.1028590732136707E-2</v>
      </c>
      <c r="AB306" s="5">
        <f>Table1[[#This Row],[pyth ratio]]+Table1[[#This Row],[win/loss ratio]]</f>
        <v>1.1028590732136707E-2</v>
      </c>
    </row>
    <row r="307" spans="1:28" x14ac:dyDescent="0.25">
      <c r="A307" s="1">
        <v>2865</v>
      </c>
      <c r="B307" s="7">
        <f t="shared" si="12"/>
        <v>2</v>
      </c>
      <c r="C307" s="5">
        <v>2016</v>
      </c>
      <c r="D307" s="5">
        <v>2</v>
      </c>
      <c r="E307" t="s">
        <v>60</v>
      </c>
      <c r="F307" t="s">
        <v>51</v>
      </c>
      <c r="G307" s="5">
        <v>1</v>
      </c>
      <c r="H307">
        <v>26</v>
      </c>
      <c r="I307">
        <v>16</v>
      </c>
      <c r="J307">
        <v>10</v>
      </c>
      <c r="K307">
        <f>IF(Table1[[#This Row],[net]]&gt;0,1,0)</f>
        <v>1</v>
      </c>
      <c r="L307">
        <v>-2.5</v>
      </c>
      <c r="M307">
        <f>IF(Table1[[#This Row],[team]]=E306,SUM(Table1[[#This Row],[win/loss]],M306),Table1[[#This Row],[win/loss]])</f>
        <v>1</v>
      </c>
      <c r="N307">
        <f>IF(Table1[[#This Row],[team]]=E306,SUM(Table1[[#This Row],[win/loss]],M306),Table1[[#This Row],[win/loss]])/B307</f>
        <v>0.5</v>
      </c>
      <c r="O307">
        <f t="shared" si="11"/>
        <v>7.5</v>
      </c>
      <c r="P307">
        <f>IF(Table1[[#This Row],[difference]]&gt;0,SQRT(Table1[[#This Row],[difference]]),-SQRT(ABS(Table1[[#This Row],[difference]])))</f>
        <v>2.7386127875258306</v>
      </c>
      <c r="Q307">
        <f>IF(Table1[[#This Row],[line]]&gt;0,SQRT(Table1[[#This Row],[line]]),-SQRT(ABS(Table1[[#This Row],[line]])))</f>
        <v>-1.5811388300841898</v>
      </c>
      <c r="R307">
        <f>Table1[[#This Row],[difference]]-Table1[[#This Row],[sqrt(line)]]</f>
        <v>9.0811388300841891</v>
      </c>
      <c r="S307">
        <f>IF(Table1[[#This Row],[difference]]&gt;0,1,-1)</f>
        <v>1</v>
      </c>
      <c r="T307">
        <f>IF(Table1[[#This Row],[team]]=E306,SUM(H307,T306),Table1[[#This Row],[ppg]])</f>
        <v>29</v>
      </c>
      <c r="U307">
        <f>IF(Table1[[#This Row],[team]]=E306,SUM(I307,U306),Table1[[#This Row],[ppga]])</f>
        <v>36</v>
      </c>
      <c r="V307">
        <f>IF(Table1[[#This Row],[team]]=E306,SUM(Table1[[#This Row],[difference]],V306),Table1[[#This Row],[difference]])</f>
        <v>-12.5</v>
      </c>
      <c r="W307">
        <f>IF(Table1[[#This Row],[team]]=E306,SUM(Table1[[#This Row],[sqrt(dif)]],W306),Table1[[#This Row],[sqrt(dif)]])</f>
        <v>-1.733523167473749</v>
      </c>
      <c r="X307">
        <f>IF(Table1[[#This Row],[team]]=E306,SUM(Table1[[#This Row],[f1]],X306),Table1[[#This Row],[f1]])</f>
        <v>-9.1868103623469324</v>
      </c>
      <c r="Y307">
        <f>IF(Table1[[#This Row],[ATS]]=S306,SUM(Table1[[#This Row],[ATS]],Y306),Table1[[#This Row],[ATS]])</f>
        <v>1</v>
      </c>
      <c r="Z307">
        <f>IF(Table1[[#This Row],[ATS]]&gt;0,Table1[[#This Row],[ATS streak (not real)]]-1,Table1[[#This Row],[ATS streak (not real)]]+1)</f>
        <v>0</v>
      </c>
      <c r="AA307" s="5">
        <f>Table1[[#This Row],[running ttl ppg]]^2.37/(Table1[[#This Row],[running ttl ppg]]^2.37+Table1[[#This Row],[running ttl ppga]]^2.37)</f>
        <v>0.37461965304061889</v>
      </c>
      <c r="AB307" s="5">
        <f>Table1[[#This Row],[pyth ratio]]+Table1[[#This Row],[win/loss ratio]]</f>
        <v>0.87461965304061895</v>
      </c>
    </row>
    <row r="308" spans="1:28" x14ac:dyDescent="0.25">
      <c r="A308" s="1">
        <v>2866</v>
      </c>
      <c r="B308" s="7">
        <f t="shared" si="12"/>
        <v>3</v>
      </c>
      <c r="C308" s="5">
        <v>2016</v>
      </c>
      <c r="D308" s="5">
        <v>3</v>
      </c>
      <c r="E308" t="s">
        <v>60</v>
      </c>
      <c r="F308" t="s">
        <v>57</v>
      </c>
      <c r="G308" s="5">
        <v>1</v>
      </c>
      <c r="H308">
        <v>31</v>
      </c>
      <c r="I308">
        <v>14</v>
      </c>
      <c r="J308">
        <v>17</v>
      </c>
      <c r="K308">
        <f>IF(Table1[[#This Row],[net]]&gt;0,1,0)</f>
        <v>1</v>
      </c>
      <c r="L308">
        <v>-2</v>
      </c>
      <c r="M308">
        <f>IF(Table1[[#This Row],[team]]=E307,SUM(Table1[[#This Row],[win/loss]],M307),Table1[[#This Row],[win/loss]])</f>
        <v>2</v>
      </c>
      <c r="N308">
        <f>IF(Table1[[#This Row],[team]]=E307,SUM(Table1[[#This Row],[win/loss]],M307),Table1[[#This Row],[win/loss]])/B308</f>
        <v>0.66666666666666663</v>
      </c>
      <c r="O308">
        <f t="shared" si="11"/>
        <v>15</v>
      </c>
      <c r="P308">
        <f>IF(Table1[[#This Row],[difference]]&gt;0,SQRT(Table1[[#This Row],[difference]]),-SQRT(ABS(Table1[[#This Row],[difference]])))</f>
        <v>3.872983346207417</v>
      </c>
      <c r="Q308">
        <f>IF(Table1[[#This Row],[line]]&gt;0,SQRT(Table1[[#This Row],[line]]),-SQRT(ABS(Table1[[#This Row],[line]])))</f>
        <v>-1.4142135623730951</v>
      </c>
      <c r="R308">
        <f>Table1[[#This Row],[difference]]-Table1[[#This Row],[sqrt(line)]]</f>
        <v>16.414213562373096</v>
      </c>
      <c r="S308">
        <f>IF(Table1[[#This Row],[difference]]&gt;0,1,-1)</f>
        <v>1</v>
      </c>
      <c r="T308">
        <f>IF(Table1[[#This Row],[team]]=E307,SUM(H308,T307),Table1[[#This Row],[ppg]])</f>
        <v>60</v>
      </c>
      <c r="U308">
        <f>IF(Table1[[#This Row],[team]]=E307,SUM(I308,U307),Table1[[#This Row],[ppga]])</f>
        <v>50</v>
      </c>
      <c r="V308">
        <f>IF(Table1[[#This Row],[team]]=E307,SUM(Table1[[#This Row],[difference]],V307),Table1[[#This Row],[difference]])</f>
        <v>2.5</v>
      </c>
      <c r="W308">
        <f>IF(Table1[[#This Row],[team]]=E307,SUM(Table1[[#This Row],[sqrt(dif)]],W307),Table1[[#This Row],[sqrt(dif)]])</f>
        <v>2.139460178733668</v>
      </c>
      <c r="X308">
        <f>IF(Table1[[#This Row],[team]]=E307,SUM(Table1[[#This Row],[f1]],X307),Table1[[#This Row],[f1]])</f>
        <v>7.2274032000261634</v>
      </c>
      <c r="Y308">
        <f>IF(Table1[[#This Row],[ATS]]=S307,SUM(Table1[[#This Row],[ATS]],Y307),Table1[[#This Row],[ATS]])</f>
        <v>2</v>
      </c>
      <c r="Z308">
        <f>IF(Table1[[#This Row],[ATS]]&gt;0,Table1[[#This Row],[ATS streak (not real)]]-1,Table1[[#This Row],[ATS streak (not real)]]+1)</f>
        <v>1</v>
      </c>
      <c r="AA308" s="5">
        <f>Table1[[#This Row],[running ttl ppg]]^2.37/(Table1[[#This Row],[running ttl ppg]]^2.37+Table1[[#This Row],[running ttl ppga]]^2.37)</f>
        <v>0.60637551614465968</v>
      </c>
      <c r="AB308" s="5">
        <f>Table1[[#This Row],[pyth ratio]]+Table1[[#This Row],[win/loss ratio]]</f>
        <v>1.2730421828113263</v>
      </c>
    </row>
    <row r="309" spans="1:28" x14ac:dyDescent="0.25">
      <c r="A309" s="1">
        <v>2867</v>
      </c>
      <c r="B309" s="7">
        <f t="shared" si="12"/>
        <v>4</v>
      </c>
      <c r="C309" s="5">
        <v>2016</v>
      </c>
      <c r="D309" s="5">
        <v>4</v>
      </c>
      <c r="E309" t="s">
        <v>60</v>
      </c>
      <c r="F309" t="s">
        <v>50</v>
      </c>
      <c r="G309" s="5">
        <v>0</v>
      </c>
      <c r="H309">
        <v>20</v>
      </c>
      <c r="I309">
        <v>23</v>
      </c>
      <c r="J309">
        <v>-3</v>
      </c>
      <c r="K309">
        <f>IF(Table1[[#This Row],[net]]&gt;0,1,0)</f>
        <v>0</v>
      </c>
      <c r="L309">
        <v>7</v>
      </c>
      <c r="M309">
        <f>IF(Table1[[#This Row],[team]]=E308,SUM(Table1[[#This Row],[win/loss]],M308),Table1[[#This Row],[win/loss]])</f>
        <v>2</v>
      </c>
      <c r="N309">
        <f>IF(Table1[[#This Row],[team]]=E308,SUM(Table1[[#This Row],[win/loss]],M308),Table1[[#This Row],[win/loss]])/B309</f>
        <v>0.5</v>
      </c>
      <c r="O309">
        <f t="shared" si="11"/>
        <v>4</v>
      </c>
      <c r="P309">
        <f>IF(Table1[[#This Row],[difference]]&gt;0,SQRT(Table1[[#This Row],[difference]]),-SQRT(ABS(Table1[[#This Row],[difference]])))</f>
        <v>2</v>
      </c>
      <c r="Q309">
        <f>IF(Table1[[#This Row],[line]]&gt;0,SQRT(Table1[[#This Row],[line]]),-SQRT(ABS(Table1[[#This Row],[line]])))</f>
        <v>2.6457513110645907</v>
      </c>
      <c r="R309">
        <f>Table1[[#This Row],[difference]]-Table1[[#This Row],[sqrt(line)]]</f>
        <v>1.3542486889354093</v>
      </c>
      <c r="S309">
        <f>IF(Table1[[#This Row],[difference]]&gt;0,1,-1)</f>
        <v>1</v>
      </c>
      <c r="T309">
        <f>IF(Table1[[#This Row],[team]]=E308,SUM(H309,T308),Table1[[#This Row],[ppg]])</f>
        <v>80</v>
      </c>
      <c r="U309">
        <f>IF(Table1[[#This Row],[team]]=E308,SUM(I309,U308),Table1[[#This Row],[ppga]])</f>
        <v>73</v>
      </c>
      <c r="V309">
        <f>IF(Table1[[#This Row],[team]]=E308,SUM(Table1[[#This Row],[difference]],V308),Table1[[#This Row],[difference]])</f>
        <v>6.5</v>
      </c>
      <c r="W309">
        <f>IF(Table1[[#This Row],[team]]=E308,SUM(Table1[[#This Row],[sqrt(dif)]],W308),Table1[[#This Row],[sqrt(dif)]])</f>
        <v>4.1394601787336676</v>
      </c>
      <c r="X309">
        <f>IF(Table1[[#This Row],[team]]=E308,SUM(Table1[[#This Row],[f1]],X308),Table1[[#This Row],[f1]])</f>
        <v>8.5816518889615736</v>
      </c>
      <c r="Y309">
        <f>IF(Table1[[#This Row],[ATS]]=S308,SUM(Table1[[#This Row],[ATS]],Y308),Table1[[#This Row],[ATS]])</f>
        <v>3</v>
      </c>
      <c r="Z309">
        <f>IF(Table1[[#This Row],[ATS]]&gt;0,Table1[[#This Row],[ATS streak (not real)]]-1,Table1[[#This Row],[ATS streak (not real)]]+1)</f>
        <v>2</v>
      </c>
      <c r="AA309" s="5">
        <f>Table1[[#This Row],[running ttl ppg]]^2.37/(Table1[[#This Row],[running ttl ppg]]^2.37+Table1[[#This Row],[running ttl ppga]]^2.37)</f>
        <v>0.55404163671645101</v>
      </c>
      <c r="AB309" s="5">
        <f>Table1[[#This Row],[pyth ratio]]+Table1[[#This Row],[win/loss ratio]]</f>
        <v>1.0540416367164509</v>
      </c>
    </row>
    <row r="310" spans="1:28" x14ac:dyDescent="0.25">
      <c r="A310" s="1">
        <v>2868</v>
      </c>
      <c r="B310" s="7">
        <f t="shared" si="12"/>
        <v>5</v>
      </c>
      <c r="C310" s="5">
        <v>2016</v>
      </c>
      <c r="D310" s="5">
        <v>6</v>
      </c>
      <c r="E310" t="s">
        <v>60</v>
      </c>
      <c r="F310" t="s">
        <v>56</v>
      </c>
      <c r="G310" s="5">
        <v>1</v>
      </c>
      <c r="H310">
        <v>16</v>
      </c>
      <c r="I310">
        <v>10</v>
      </c>
      <c r="J310">
        <v>6</v>
      </c>
      <c r="K310">
        <f>IF(Table1[[#This Row],[net]]&gt;0,1,0)</f>
        <v>1</v>
      </c>
      <c r="L310">
        <v>-3</v>
      </c>
      <c r="M310">
        <f>IF(Table1[[#This Row],[team]]=E309,SUM(Table1[[#This Row],[win/loss]],M309),Table1[[#This Row],[win/loss]])</f>
        <v>3</v>
      </c>
      <c r="N310">
        <f>IF(Table1[[#This Row],[team]]=E309,SUM(Table1[[#This Row],[win/loss]],M309),Table1[[#This Row],[win/loss]])/B310</f>
        <v>0.6</v>
      </c>
      <c r="O310">
        <f t="shared" si="11"/>
        <v>3</v>
      </c>
      <c r="P310">
        <f>IF(Table1[[#This Row],[difference]]&gt;0,SQRT(Table1[[#This Row],[difference]]),-SQRT(ABS(Table1[[#This Row],[difference]])))</f>
        <v>1.7320508075688772</v>
      </c>
      <c r="Q310">
        <f>IF(Table1[[#This Row],[line]]&gt;0,SQRT(Table1[[#This Row],[line]]),-SQRT(ABS(Table1[[#This Row],[line]])))</f>
        <v>-1.7320508075688772</v>
      </c>
      <c r="R310">
        <f>Table1[[#This Row],[difference]]-Table1[[#This Row],[sqrt(line)]]</f>
        <v>4.7320508075688767</v>
      </c>
      <c r="S310">
        <f>IF(Table1[[#This Row],[difference]]&gt;0,1,-1)</f>
        <v>1</v>
      </c>
      <c r="T310">
        <f>IF(Table1[[#This Row],[team]]=E309,SUM(H310,T309),Table1[[#This Row],[ppg]])</f>
        <v>96</v>
      </c>
      <c r="U310">
        <f>IF(Table1[[#This Row],[team]]=E309,SUM(I310,U309),Table1[[#This Row],[ppga]])</f>
        <v>83</v>
      </c>
      <c r="V310">
        <f>IF(Table1[[#This Row],[team]]=E309,SUM(Table1[[#This Row],[difference]],V309),Table1[[#This Row],[difference]])</f>
        <v>9.5</v>
      </c>
      <c r="W310">
        <f>IF(Table1[[#This Row],[team]]=E309,SUM(Table1[[#This Row],[sqrt(dif)]],W309),Table1[[#This Row],[sqrt(dif)]])</f>
        <v>5.8715109863025443</v>
      </c>
      <c r="X310">
        <f>IF(Table1[[#This Row],[team]]=E309,SUM(Table1[[#This Row],[f1]],X309),Table1[[#This Row],[f1]])</f>
        <v>13.31370269653045</v>
      </c>
      <c r="Y310">
        <f>IF(Table1[[#This Row],[ATS]]=S309,SUM(Table1[[#This Row],[ATS]],Y309),Table1[[#This Row],[ATS]])</f>
        <v>4</v>
      </c>
      <c r="Z310">
        <f>IF(Table1[[#This Row],[ATS]]&gt;0,Table1[[#This Row],[ATS streak (not real)]]-1,Table1[[#This Row],[ATS streak (not real)]]+1)</f>
        <v>3</v>
      </c>
      <c r="AA310" s="5">
        <f>Table1[[#This Row],[running ttl ppg]]^2.37/(Table1[[#This Row],[running ttl ppg]]^2.37+Table1[[#This Row],[running ttl ppga]]^2.37)</f>
        <v>0.5853688844106385</v>
      </c>
      <c r="AB310" s="5">
        <f>Table1[[#This Row],[pyth ratio]]+Table1[[#This Row],[win/loss ratio]]</f>
        <v>1.1853688844106385</v>
      </c>
    </row>
    <row r="311" spans="1:28" x14ac:dyDescent="0.25">
      <c r="A311" s="1">
        <v>2869</v>
      </c>
      <c r="B311" s="7">
        <f t="shared" si="12"/>
        <v>6</v>
      </c>
      <c r="C311" s="5">
        <v>2016</v>
      </c>
      <c r="D311" s="5">
        <v>7</v>
      </c>
      <c r="E311" t="s">
        <v>60</v>
      </c>
      <c r="F311" t="s">
        <v>51</v>
      </c>
      <c r="G311" s="5">
        <v>0</v>
      </c>
      <c r="H311">
        <v>28</v>
      </c>
      <c r="I311">
        <v>19</v>
      </c>
      <c r="J311">
        <v>9</v>
      </c>
      <c r="K311">
        <f>IF(Table1[[#This Row],[net]]&gt;0,1,0)</f>
        <v>1</v>
      </c>
      <c r="L311">
        <v>1</v>
      </c>
      <c r="M311">
        <f>IF(Table1[[#This Row],[team]]=E310,SUM(Table1[[#This Row],[win/loss]],M310),Table1[[#This Row],[win/loss]])</f>
        <v>4</v>
      </c>
      <c r="N311">
        <f>IF(Table1[[#This Row],[team]]=E310,SUM(Table1[[#This Row],[win/loss]],M310),Table1[[#This Row],[win/loss]])/B311</f>
        <v>0.66666666666666663</v>
      </c>
      <c r="O311">
        <f t="shared" si="11"/>
        <v>10</v>
      </c>
      <c r="P311">
        <f>IF(Table1[[#This Row],[difference]]&gt;0,SQRT(Table1[[#This Row],[difference]]),-SQRT(ABS(Table1[[#This Row],[difference]])))</f>
        <v>3.1622776601683795</v>
      </c>
      <c r="Q311">
        <f>IF(Table1[[#This Row],[line]]&gt;0,SQRT(Table1[[#This Row],[line]]),-SQRT(ABS(Table1[[#This Row],[line]])))</f>
        <v>1</v>
      </c>
      <c r="R311">
        <f>Table1[[#This Row],[difference]]-Table1[[#This Row],[sqrt(line)]]</f>
        <v>9</v>
      </c>
      <c r="S311">
        <f>IF(Table1[[#This Row],[difference]]&gt;0,1,-1)</f>
        <v>1</v>
      </c>
      <c r="T311">
        <f>IF(Table1[[#This Row],[team]]=E310,SUM(H311,T310),Table1[[#This Row],[ppg]])</f>
        <v>124</v>
      </c>
      <c r="U311">
        <f>IF(Table1[[#This Row],[team]]=E310,SUM(I311,U310),Table1[[#This Row],[ppga]])</f>
        <v>102</v>
      </c>
      <c r="V311">
        <f>IF(Table1[[#This Row],[team]]=E310,SUM(Table1[[#This Row],[difference]],V310),Table1[[#This Row],[difference]])</f>
        <v>19.5</v>
      </c>
      <c r="W311">
        <f>IF(Table1[[#This Row],[team]]=E310,SUM(Table1[[#This Row],[sqrt(dif)]],W310),Table1[[#This Row],[sqrt(dif)]])</f>
        <v>9.0337886464709243</v>
      </c>
      <c r="X311">
        <f>IF(Table1[[#This Row],[team]]=E310,SUM(Table1[[#This Row],[f1]],X310),Table1[[#This Row],[f1]])</f>
        <v>22.313702696530449</v>
      </c>
      <c r="Y311">
        <f>IF(Table1[[#This Row],[ATS]]=S310,SUM(Table1[[#This Row],[ATS]],Y310),Table1[[#This Row],[ATS]])</f>
        <v>5</v>
      </c>
      <c r="Z311">
        <f>IF(Table1[[#This Row],[ATS]]&gt;0,Table1[[#This Row],[ATS streak (not real)]]-1,Table1[[#This Row],[ATS streak (not real)]]+1)</f>
        <v>4</v>
      </c>
      <c r="AA311" s="5">
        <f>Table1[[#This Row],[running ttl ppg]]^2.37/(Table1[[#This Row],[running ttl ppg]]^2.37+Table1[[#This Row],[running ttl ppga]]^2.37)</f>
        <v>0.61369758263661611</v>
      </c>
      <c r="AB311" s="5">
        <f>Table1[[#This Row],[pyth ratio]]+Table1[[#This Row],[win/loss ratio]]</f>
        <v>1.2803642493032827</v>
      </c>
    </row>
    <row r="312" spans="1:28" x14ac:dyDescent="0.25">
      <c r="A312" s="1">
        <v>2870</v>
      </c>
      <c r="B312" s="7">
        <f t="shared" si="12"/>
        <v>7</v>
      </c>
      <c r="C312" s="5">
        <v>2016</v>
      </c>
      <c r="D312" s="5">
        <v>8</v>
      </c>
      <c r="E312" t="s">
        <v>60</v>
      </c>
      <c r="F312" t="s">
        <v>46</v>
      </c>
      <c r="G312" s="5">
        <v>0</v>
      </c>
      <c r="H312">
        <v>23</v>
      </c>
      <c r="I312">
        <v>20</v>
      </c>
      <c r="J312">
        <v>3</v>
      </c>
      <c r="K312">
        <f>IF(Table1[[#This Row],[net]]&gt;0,1,0)</f>
        <v>1</v>
      </c>
      <c r="L312">
        <v>-1.5</v>
      </c>
      <c r="M312">
        <f>IF(Table1[[#This Row],[team]]=E311,SUM(Table1[[#This Row],[win/loss]],M311),Table1[[#This Row],[win/loss]])</f>
        <v>5</v>
      </c>
      <c r="N312">
        <f>IF(Table1[[#This Row],[team]]=E311,SUM(Table1[[#This Row],[win/loss]],M311),Table1[[#This Row],[win/loss]])/B312</f>
        <v>0.7142857142857143</v>
      </c>
      <c r="O312">
        <f t="shared" si="11"/>
        <v>1.5</v>
      </c>
      <c r="P312">
        <f>IF(Table1[[#This Row],[difference]]&gt;0,SQRT(Table1[[#This Row],[difference]]),-SQRT(ABS(Table1[[#This Row],[difference]])))</f>
        <v>1.2247448713915889</v>
      </c>
      <c r="Q312">
        <f>IF(Table1[[#This Row],[line]]&gt;0,SQRT(Table1[[#This Row],[line]]),-SQRT(ABS(Table1[[#This Row],[line]])))</f>
        <v>-1.2247448713915889</v>
      </c>
      <c r="R312">
        <f>Table1[[#This Row],[difference]]-Table1[[#This Row],[sqrt(line)]]</f>
        <v>2.7247448713915889</v>
      </c>
      <c r="S312">
        <f>IF(Table1[[#This Row],[difference]]&gt;0,1,-1)</f>
        <v>1</v>
      </c>
      <c r="T312">
        <f>IF(Table1[[#This Row],[team]]=E311,SUM(H312,T311),Table1[[#This Row],[ppg]])</f>
        <v>147</v>
      </c>
      <c r="U312">
        <f>IF(Table1[[#This Row],[team]]=E311,SUM(I312,U311),Table1[[#This Row],[ppga]])</f>
        <v>122</v>
      </c>
      <c r="V312">
        <f>IF(Table1[[#This Row],[team]]=E311,SUM(Table1[[#This Row],[difference]],V311),Table1[[#This Row],[difference]])</f>
        <v>21</v>
      </c>
      <c r="W312">
        <f>IF(Table1[[#This Row],[team]]=E311,SUM(Table1[[#This Row],[sqrt(dif)]],W311),Table1[[#This Row],[sqrt(dif)]])</f>
        <v>10.258533517862514</v>
      </c>
      <c r="X312">
        <f>IF(Table1[[#This Row],[team]]=E311,SUM(Table1[[#This Row],[f1]],X311),Table1[[#This Row],[f1]])</f>
        <v>25.038447567922038</v>
      </c>
      <c r="Y312">
        <f>IF(Table1[[#This Row],[ATS]]=S311,SUM(Table1[[#This Row],[ATS]],Y311),Table1[[#This Row],[ATS]])</f>
        <v>6</v>
      </c>
      <c r="Z312">
        <f>IF(Table1[[#This Row],[ATS]]&gt;0,Table1[[#This Row],[ATS streak (not real)]]-1,Table1[[#This Row],[ATS streak (not real)]]+1)</f>
        <v>5</v>
      </c>
      <c r="AA312" s="5">
        <f>Table1[[#This Row],[running ttl ppg]]^2.37/(Table1[[#This Row],[running ttl ppg]]^2.37+Table1[[#This Row],[running ttl ppga]]^2.37)</f>
        <v>0.60868674457336114</v>
      </c>
      <c r="AB312" s="5">
        <f>Table1[[#This Row],[pyth ratio]]+Table1[[#This Row],[win/loss ratio]]</f>
        <v>1.3229724588590754</v>
      </c>
    </row>
    <row r="313" spans="1:28" x14ac:dyDescent="0.25">
      <c r="A313" s="1">
        <v>2871</v>
      </c>
      <c r="B313" s="7">
        <f t="shared" si="12"/>
        <v>8</v>
      </c>
      <c r="C313" s="5">
        <v>2016</v>
      </c>
      <c r="D313" s="5">
        <v>9</v>
      </c>
      <c r="E313" t="s">
        <v>60</v>
      </c>
      <c r="F313" t="s">
        <v>58</v>
      </c>
      <c r="G313" s="5">
        <v>1</v>
      </c>
      <c r="H313">
        <v>21</v>
      </c>
      <c r="I313">
        <v>18</v>
      </c>
      <c r="J313">
        <v>3</v>
      </c>
      <c r="K313">
        <f>IF(Table1[[#This Row],[net]]&gt;0,1,0)</f>
        <v>1</v>
      </c>
      <c r="L313">
        <v>-2</v>
      </c>
      <c r="M313">
        <f>IF(Table1[[#This Row],[team]]=E312,SUM(Table1[[#This Row],[win/loss]],M312),Table1[[#This Row],[win/loss]])</f>
        <v>6</v>
      </c>
      <c r="N313">
        <f>IF(Table1[[#This Row],[team]]=E312,SUM(Table1[[#This Row],[win/loss]],M312),Table1[[#This Row],[win/loss]])/B313</f>
        <v>0.75</v>
      </c>
      <c r="O313">
        <f t="shared" si="11"/>
        <v>1</v>
      </c>
      <c r="P313">
        <f>IF(Table1[[#This Row],[difference]]&gt;0,SQRT(Table1[[#This Row],[difference]]),-SQRT(ABS(Table1[[#This Row],[difference]])))</f>
        <v>1</v>
      </c>
      <c r="Q313">
        <f>IF(Table1[[#This Row],[line]]&gt;0,SQRT(Table1[[#This Row],[line]]),-SQRT(ABS(Table1[[#This Row],[line]])))</f>
        <v>-1.4142135623730951</v>
      </c>
      <c r="R313">
        <f>Table1[[#This Row],[difference]]-Table1[[#This Row],[sqrt(line)]]</f>
        <v>2.4142135623730949</v>
      </c>
      <c r="S313">
        <f>IF(Table1[[#This Row],[difference]]&gt;0,1,-1)</f>
        <v>1</v>
      </c>
      <c r="T313">
        <f>IF(Table1[[#This Row],[team]]=E312,SUM(H313,T312),Table1[[#This Row],[ppg]])</f>
        <v>168</v>
      </c>
      <c r="U313">
        <f>IF(Table1[[#This Row],[team]]=E312,SUM(I313,U312),Table1[[#This Row],[ppga]])</f>
        <v>140</v>
      </c>
      <c r="V313">
        <f>IF(Table1[[#This Row],[team]]=E312,SUM(Table1[[#This Row],[difference]],V312),Table1[[#This Row],[difference]])</f>
        <v>22</v>
      </c>
      <c r="W313">
        <f>IF(Table1[[#This Row],[team]]=E312,SUM(Table1[[#This Row],[sqrt(dif)]],W312),Table1[[#This Row],[sqrt(dif)]])</f>
        <v>11.258533517862514</v>
      </c>
      <c r="X313">
        <f>IF(Table1[[#This Row],[team]]=E312,SUM(Table1[[#This Row],[f1]],X312),Table1[[#This Row],[f1]])</f>
        <v>27.452661130295134</v>
      </c>
      <c r="Y313">
        <f>IF(Table1[[#This Row],[ATS]]=S312,SUM(Table1[[#This Row],[ATS]],Y312),Table1[[#This Row],[ATS]])</f>
        <v>7</v>
      </c>
      <c r="Z313">
        <f>IF(Table1[[#This Row],[ATS]]&gt;0,Table1[[#This Row],[ATS streak (not real)]]-1,Table1[[#This Row],[ATS streak (not real)]]+1)</f>
        <v>6</v>
      </c>
      <c r="AA313" s="5">
        <f>Table1[[#This Row],[running ttl ppg]]^2.37/(Table1[[#This Row],[running ttl ppg]]^2.37+Table1[[#This Row],[running ttl ppga]]^2.37)</f>
        <v>0.60637551614466012</v>
      </c>
      <c r="AB313" s="5">
        <f>Table1[[#This Row],[pyth ratio]]+Table1[[#This Row],[win/loss ratio]]</f>
        <v>1.3563755161446602</v>
      </c>
    </row>
    <row r="314" spans="1:28" x14ac:dyDescent="0.25">
      <c r="A314" s="1">
        <v>2872</v>
      </c>
      <c r="B314" s="7">
        <f t="shared" si="12"/>
        <v>9</v>
      </c>
      <c r="C314" s="5">
        <v>2016</v>
      </c>
      <c r="D314" s="5">
        <v>10</v>
      </c>
      <c r="E314" t="s">
        <v>60</v>
      </c>
      <c r="F314" t="s">
        <v>65</v>
      </c>
      <c r="G314" s="5">
        <v>0</v>
      </c>
      <c r="H314">
        <v>30</v>
      </c>
      <c r="I314">
        <v>14</v>
      </c>
      <c r="J314">
        <v>16</v>
      </c>
      <c r="K314">
        <f>IF(Table1[[#This Row],[net]]&gt;0,1,0)</f>
        <v>1</v>
      </c>
      <c r="L314">
        <v>3</v>
      </c>
      <c r="M314">
        <f>IF(Table1[[#This Row],[team]]=E313,SUM(Table1[[#This Row],[win/loss]],M313),Table1[[#This Row],[win/loss]])</f>
        <v>7</v>
      </c>
      <c r="N314">
        <f>IF(Table1[[#This Row],[team]]=E313,SUM(Table1[[#This Row],[win/loss]],M313),Table1[[#This Row],[win/loss]])/B314</f>
        <v>0.77777777777777779</v>
      </c>
      <c r="O314">
        <f t="shared" si="11"/>
        <v>19</v>
      </c>
      <c r="P314">
        <f>IF(Table1[[#This Row],[difference]]&gt;0,SQRT(Table1[[#This Row],[difference]]),-SQRT(ABS(Table1[[#This Row],[difference]])))</f>
        <v>4.358898943540674</v>
      </c>
      <c r="Q314">
        <f>IF(Table1[[#This Row],[line]]&gt;0,SQRT(Table1[[#This Row],[line]]),-SQRT(ABS(Table1[[#This Row],[line]])))</f>
        <v>1.7320508075688772</v>
      </c>
      <c r="R314">
        <f>Table1[[#This Row],[difference]]-Table1[[#This Row],[sqrt(line)]]</f>
        <v>17.267949192431121</v>
      </c>
      <c r="S314">
        <f>IF(Table1[[#This Row],[difference]]&gt;0,1,-1)</f>
        <v>1</v>
      </c>
      <c r="T314">
        <f>IF(Table1[[#This Row],[team]]=E313,SUM(H314,T313),Table1[[#This Row],[ppg]])</f>
        <v>198</v>
      </c>
      <c r="U314">
        <f>IF(Table1[[#This Row],[team]]=E313,SUM(I314,U313),Table1[[#This Row],[ppga]])</f>
        <v>154</v>
      </c>
      <c r="V314">
        <f>IF(Table1[[#This Row],[team]]=E313,SUM(Table1[[#This Row],[difference]],V313),Table1[[#This Row],[difference]])</f>
        <v>41</v>
      </c>
      <c r="W314">
        <f>IF(Table1[[#This Row],[team]]=E313,SUM(Table1[[#This Row],[sqrt(dif)]],W313),Table1[[#This Row],[sqrt(dif)]])</f>
        <v>15.617432461403187</v>
      </c>
      <c r="X314">
        <f>IF(Table1[[#This Row],[team]]=E313,SUM(Table1[[#This Row],[f1]],X313),Table1[[#This Row],[f1]])</f>
        <v>44.720610322726259</v>
      </c>
      <c r="Y314">
        <f>IF(Table1[[#This Row],[ATS]]=S313,SUM(Table1[[#This Row],[ATS]],Y313),Table1[[#This Row],[ATS]])</f>
        <v>8</v>
      </c>
      <c r="Z314">
        <f>IF(Table1[[#This Row],[ATS]]&gt;0,Table1[[#This Row],[ATS streak (not real)]]-1,Table1[[#This Row],[ATS streak (not real)]]+1)</f>
        <v>7</v>
      </c>
      <c r="AA314" s="5">
        <f>Table1[[#This Row],[running ttl ppg]]^2.37/(Table1[[#This Row],[running ttl ppg]]^2.37+Table1[[#This Row],[running ttl ppga]]^2.37)</f>
        <v>0.64465249244827105</v>
      </c>
      <c r="AB314" s="5">
        <f>Table1[[#This Row],[pyth ratio]]+Table1[[#This Row],[win/loss ratio]]</f>
        <v>1.422430270226049</v>
      </c>
    </row>
    <row r="315" spans="1:28" x14ac:dyDescent="0.25">
      <c r="A315" s="1">
        <v>2873</v>
      </c>
      <c r="B315" s="7">
        <f t="shared" si="12"/>
        <v>10</v>
      </c>
      <c r="C315" s="5">
        <v>2016</v>
      </c>
      <c r="D315" s="5">
        <v>11</v>
      </c>
      <c r="E315" t="s">
        <v>60</v>
      </c>
      <c r="F315" t="s">
        <v>52</v>
      </c>
      <c r="G315" s="5">
        <v>1</v>
      </c>
      <c r="H315">
        <v>13</v>
      </c>
      <c r="I315">
        <v>30</v>
      </c>
      <c r="J315">
        <v>-17</v>
      </c>
      <c r="K315">
        <f>IF(Table1[[#This Row],[net]]&gt;0,1,0)</f>
        <v>0</v>
      </c>
      <c r="L315">
        <v>-1</v>
      </c>
      <c r="M315">
        <f>IF(Table1[[#This Row],[team]]=E314,SUM(Table1[[#This Row],[win/loss]],M314),Table1[[#This Row],[win/loss]])</f>
        <v>7</v>
      </c>
      <c r="N315">
        <f>IF(Table1[[#This Row],[team]]=E314,SUM(Table1[[#This Row],[win/loss]],M314),Table1[[#This Row],[win/loss]])/B315</f>
        <v>0.7</v>
      </c>
      <c r="O315">
        <f t="shared" si="11"/>
        <v>-18</v>
      </c>
      <c r="P315">
        <f>IF(Table1[[#This Row],[difference]]&gt;0,SQRT(Table1[[#This Row],[difference]]),-SQRT(ABS(Table1[[#This Row],[difference]])))</f>
        <v>-4.2426406871192848</v>
      </c>
      <c r="Q315">
        <f>IF(Table1[[#This Row],[line]]&gt;0,SQRT(Table1[[#This Row],[line]]),-SQRT(ABS(Table1[[#This Row],[line]])))</f>
        <v>-1</v>
      </c>
      <c r="R315">
        <f>Table1[[#This Row],[difference]]-Table1[[#This Row],[sqrt(line)]]</f>
        <v>-17</v>
      </c>
      <c r="S315">
        <f>IF(Table1[[#This Row],[difference]]&gt;0,1,-1)</f>
        <v>-1</v>
      </c>
      <c r="T315">
        <f>IF(Table1[[#This Row],[team]]=E314,SUM(H315,T314),Table1[[#This Row],[ppg]])</f>
        <v>211</v>
      </c>
      <c r="U315">
        <f>IF(Table1[[#This Row],[team]]=E314,SUM(I315,U314),Table1[[#This Row],[ppga]])</f>
        <v>184</v>
      </c>
      <c r="V315">
        <f>IF(Table1[[#This Row],[team]]=E314,SUM(Table1[[#This Row],[difference]],V314),Table1[[#This Row],[difference]])</f>
        <v>23</v>
      </c>
      <c r="W315">
        <f>IF(Table1[[#This Row],[team]]=E314,SUM(Table1[[#This Row],[sqrt(dif)]],W314),Table1[[#This Row],[sqrt(dif)]])</f>
        <v>11.374791774283903</v>
      </c>
      <c r="X315">
        <f>IF(Table1[[#This Row],[team]]=E314,SUM(Table1[[#This Row],[f1]],X314),Table1[[#This Row],[f1]])</f>
        <v>27.720610322726259</v>
      </c>
      <c r="Y315">
        <f>IF(Table1[[#This Row],[ATS]]=S314,SUM(Table1[[#This Row],[ATS]],Y314),Table1[[#This Row],[ATS]])</f>
        <v>-1</v>
      </c>
      <c r="Z315">
        <f>IF(Table1[[#This Row],[ATS]]&gt;0,Table1[[#This Row],[ATS streak (not real)]]-1,Table1[[#This Row],[ATS streak (not real)]]+1)</f>
        <v>0</v>
      </c>
      <c r="AA315" s="5">
        <f>Table1[[#This Row],[running ttl ppg]]^2.37/(Table1[[#This Row],[running ttl ppg]]^2.37+Table1[[#This Row],[running ttl ppga]]^2.37)</f>
        <v>0.58042201214767863</v>
      </c>
      <c r="AB315" s="5">
        <f>Table1[[#This Row],[pyth ratio]]+Table1[[#This Row],[win/loss ratio]]</f>
        <v>1.2804220121476786</v>
      </c>
    </row>
    <row r="316" spans="1:28" x14ac:dyDescent="0.25">
      <c r="A316" s="1">
        <v>2874</v>
      </c>
      <c r="B316" s="7">
        <f t="shared" si="12"/>
        <v>11</v>
      </c>
      <c r="C316" s="5">
        <v>2016</v>
      </c>
      <c r="D316" s="5">
        <v>12</v>
      </c>
      <c r="E316" t="s">
        <v>60</v>
      </c>
      <c r="F316" t="s">
        <v>42</v>
      </c>
      <c r="G316" s="5">
        <v>0</v>
      </c>
      <c r="H316">
        <v>20</v>
      </c>
      <c r="I316">
        <v>10</v>
      </c>
      <c r="J316">
        <v>10</v>
      </c>
      <c r="K316">
        <f>IF(Table1[[#This Row],[net]]&gt;0,1,0)</f>
        <v>1</v>
      </c>
      <c r="L316">
        <v>2</v>
      </c>
      <c r="M316">
        <f>IF(Table1[[#This Row],[team]]=E315,SUM(Table1[[#This Row],[win/loss]],M315),Table1[[#This Row],[win/loss]])</f>
        <v>8</v>
      </c>
      <c r="N316">
        <f>IF(Table1[[#This Row],[team]]=E315,SUM(Table1[[#This Row],[win/loss]],M315),Table1[[#This Row],[win/loss]])/B316</f>
        <v>0.72727272727272729</v>
      </c>
      <c r="O316">
        <f t="shared" si="11"/>
        <v>12</v>
      </c>
      <c r="P316">
        <f>IF(Table1[[#This Row],[difference]]&gt;0,SQRT(Table1[[#This Row],[difference]]),-SQRT(ABS(Table1[[#This Row],[difference]])))</f>
        <v>3.4641016151377544</v>
      </c>
      <c r="Q316">
        <f>IF(Table1[[#This Row],[line]]&gt;0,SQRT(Table1[[#This Row],[line]]),-SQRT(ABS(Table1[[#This Row],[line]])))</f>
        <v>1.4142135623730951</v>
      </c>
      <c r="R316">
        <f>Table1[[#This Row],[difference]]-Table1[[#This Row],[sqrt(line)]]</f>
        <v>10.585786437626904</v>
      </c>
      <c r="S316">
        <f>IF(Table1[[#This Row],[difference]]&gt;0,1,-1)</f>
        <v>1</v>
      </c>
      <c r="T316">
        <f>IF(Table1[[#This Row],[team]]=E315,SUM(H316,T315),Table1[[#This Row],[ppg]])</f>
        <v>231</v>
      </c>
      <c r="U316">
        <f>IF(Table1[[#This Row],[team]]=E315,SUM(I316,U315),Table1[[#This Row],[ppga]])</f>
        <v>194</v>
      </c>
      <c r="V316">
        <f>IF(Table1[[#This Row],[team]]=E315,SUM(Table1[[#This Row],[difference]],V315),Table1[[#This Row],[difference]])</f>
        <v>35</v>
      </c>
      <c r="W316">
        <f>IF(Table1[[#This Row],[team]]=E315,SUM(Table1[[#This Row],[sqrt(dif)]],W315),Table1[[#This Row],[sqrt(dif)]])</f>
        <v>14.838893389421656</v>
      </c>
      <c r="X316">
        <f>IF(Table1[[#This Row],[team]]=E315,SUM(Table1[[#This Row],[f1]],X315),Table1[[#This Row],[f1]])</f>
        <v>38.306396760353167</v>
      </c>
      <c r="Y316">
        <f>IF(Table1[[#This Row],[ATS]]=S315,SUM(Table1[[#This Row],[ATS]],Y315),Table1[[#This Row],[ATS]])</f>
        <v>1</v>
      </c>
      <c r="Z316">
        <f>IF(Table1[[#This Row],[ATS]]&gt;0,Table1[[#This Row],[ATS streak (not real)]]-1,Table1[[#This Row],[ATS streak (not real)]]+1)</f>
        <v>0</v>
      </c>
      <c r="AA316" s="5">
        <f>Table1[[#This Row],[running ttl ppg]]^2.37/(Table1[[#This Row],[running ttl ppg]]^2.37+Table1[[#This Row],[running ttl ppga]]^2.37)</f>
        <v>0.60197620714118572</v>
      </c>
      <c r="AB316" s="5">
        <f>Table1[[#This Row],[pyth ratio]]+Table1[[#This Row],[win/loss ratio]]</f>
        <v>1.3292489344139131</v>
      </c>
    </row>
    <row r="317" spans="1:28" x14ac:dyDescent="0.25">
      <c r="A317" s="1">
        <v>2875</v>
      </c>
      <c r="B317" s="7">
        <f t="shared" si="12"/>
        <v>12</v>
      </c>
      <c r="C317" s="5">
        <v>2016</v>
      </c>
      <c r="D317" s="5">
        <v>13</v>
      </c>
      <c r="E317" t="s">
        <v>60</v>
      </c>
      <c r="F317" t="s">
        <v>69</v>
      </c>
      <c r="G317" s="5">
        <v>1</v>
      </c>
      <c r="H317">
        <v>7</v>
      </c>
      <c r="I317">
        <v>38</v>
      </c>
      <c r="J317">
        <v>-31</v>
      </c>
      <c r="K317">
        <f>IF(Table1[[#This Row],[net]]&gt;0,1,0)</f>
        <v>0</v>
      </c>
      <c r="L317">
        <v>3</v>
      </c>
      <c r="M317">
        <f>IF(Table1[[#This Row],[team]]=E316,SUM(Table1[[#This Row],[win/loss]],M316),Table1[[#This Row],[win/loss]])</f>
        <v>8</v>
      </c>
      <c r="N317">
        <f>IF(Table1[[#This Row],[team]]=E316,SUM(Table1[[#This Row],[win/loss]],M316),Table1[[#This Row],[win/loss]])/B317</f>
        <v>0.66666666666666663</v>
      </c>
      <c r="O317">
        <f t="shared" si="11"/>
        <v>-28</v>
      </c>
      <c r="P317">
        <f>IF(Table1[[#This Row],[difference]]&gt;0,SQRT(Table1[[#This Row],[difference]]),-SQRT(ABS(Table1[[#This Row],[difference]])))</f>
        <v>-5.2915026221291814</v>
      </c>
      <c r="Q317">
        <f>IF(Table1[[#This Row],[line]]&gt;0,SQRT(Table1[[#This Row],[line]]),-SQRT(ABS(Table1[[#This Row],[line]])))</f>
        <v>1.7320508075688772</v>
      </c>
      <c r="R317">
        <f>Table1[[#This Row],[difference]]-Table1[[#This Row],[sqrt(line)]]</f>
        <v>-29.732050807568879</v>
      </c>
      <c r="S317">
        <f>IF(Table1[[#This Row],[difference]]&gt;0,1,-1)</f>
        <v>-1</v>
      </c>
      <c r="T317">
        <f>IF(Table1[[#This Row],[team]]=E316,SUM(H317,T316),Table1[[#This Row],[ppg]])</f>
        <v>238</v>
      </c>
      <c r="U317">
        <f>IF(Table1[[#This Row],[team]]=E316,SUM(I317,U316),Table1[[#This Row],[ppga]])</f>
        <v>232</v>
      </c>
      <c r="V317">
        <f>IF(Table1[[#This Row],[team]]=E316,SUM(Table1[[#This Row],[difference]],V316),Table1[[#This Row],[difference]])</f>
        <v>7</v>
      </c>
      <c r="W317">
        <f>IF(Table1[[#This Row],[team]]=E316,SUM(Table1[[#This Row],[sqrt(dif)]],W316),Table1[[#This Row],[sqrt(dif)]])</f>
        <v>9.5473907672924749</v>
      </c>
      <c r="X317">
        <f>IF(Table1[[#This Row],[team]]=E316,SUM(Table1[[#This Row],[f1]],X316),Table1[[#This Row],[f1]])</f>
        <v>8.574345952784288</v>
      </c>
      <c r="Y317">
        <f>IF(Table1[[#This Row],[ATS]]=S316,SUM(Table1[[#This Row],[ATS]],Y316),Table1[[#This Row],[ATS]])</f>
        <v>-1</v>
      </c>
      <c r="Z317">
        <f>IF(Table1[[#This Row],[ATS]]&gt;0,Table1[[#This Row],[ATS streak (not real)]]-1,Table1[[#This Row],[ATS streak (not real)]]+1)</f>
        <v>0</v>
      </c>
      <c r="AA317" s="5">
        <f>Table1[[#This Row],[running ttl ppg]]^2.37/(Table1[[#This Row],[running ttl ppg]]^2.37+Table1[[#This Row],[running ttl ppga]]^2.37)</f>
        <v>0.51512386650144193</v>
      </c>
      <c r="AB317" s="5">
        <f>Table1[[#This Row],[pyth ratio]]+Table1[[#This Row],[win/loss ratio]]</f>
        <v>1.1817905331681087</v>
      </c>
    </row>
    <row r="318" spans="1:28" x14ac:dyDescent="0.25">
      <c r="A318" s="1">
        <v>2876</v>
      </c>
      <c r="B318" s="7">
        <f t="shared" si="12"/>
        <v>13</v>
      </c>
      <c r="C318" s="5">
        <v>2016</v>
      </c>
      <c r="D318" s="5">
        <v>14</v>
      </c>
      <c r="E318" t="s">
        <v>60</v>
      </c>
      <c r="F318" t="s">
        <v>41</v>
      </c>
      <c r="G318" s="5">
        <v>0</v>
      </c>
      <c r="H318">
        <v>20</v>
      </c>
      <c r="I318">
        <v>23</v>
      </c>
      <c r="J318">
        <v>-3</v>
      </c>
      <c r="K318">
        <f>IF(Table1[[#This Row],[net]]&gt;0,1,0)</f>
        <v>0</v>
      </c>
      <c r="L318">
        <v>10</v>
      </c>
      <c r="M318">
        <f>IF(Table1[[#This Row],[team]]=E317,SUM(Table1[[#This Row],[win/loss]],M317),Table1[[#This Row],[win/loss]])</f>
        <v>8</v>
      </c>
      <c r="N318">
        <f>IF(Table1[[#This Row],[team]]=E317,SUM(Table1[[#This Row],[win/loss]],M317),Table1[[#This Row],[win/loss]])/B318</f>
        <v>0.61538461538461542</v>
      </c>
      <c r="O318">
        <f t="shared" si="11"/>
        <v>7</v>
      </c>
      <c r="P318">
        <f>IF(Table1[[#This Row],[difference]]&gt;0,SQRT(Table1[[#This Row],[difference]]),-SQRT(ABS(Table1[[#This Row],[difference]])))</f>
        <v>2.6457513110645907</v>
      </c>
      <c r="Q318">
        <f>IF(Table1[[#This Row],[line]]&gt;0,SQRT(Table1[[#This Row],[line]]),-SQRT(ABS(Table1[[#This Row],[line]])))</f>
        <v>3.1622776601683795</v>
      </c>
      <c r="R318">
        <f>Table1[[#This Row],[difference]]-Table1[[#This Row],[sqrt(line)]]</f>
        <v>3.8377223398316205</v>
      </c>
      <c r="S318">
        <f>IF(Table1[[#This Row],[difference]]&gt;0,1,-1)</f>
        <v>1</v>
      </c>
      <c r="T318">
        <f>IF(Table1[[#This Row],[team]]=E317,SUM(H318,T317),Table1[[#This Row],[ppg]])</f>
        <v>258</v>
      </c>
      <c r="U318">
        <f>IF(Table1[[#This Row],[team]]=E317,SUM(I318,U317),Table1[[#This Row],[ppga]])</f>
        <v>255</v>
      </c>
      <c r="V318">
        <f>IF(Table1[[#This Row],[team]]=E317,SUM(Table1[[#This Row],[difference]],V317),Table1[[#This Row],[difference]])</f>
        <v>14</v>
      </c>
      <c r="W318">
        <f>IF(Table1[[#This Row],[team]]=E317,SUM(Table1[[#This Row],[sqrt(dif)]],W317),Table1[[#This Row],[sqrt(dif)]])</f>
        <v>12.193142078357067</v>
      </c>
      <c r="X318">
        <f>IF(Table1[[#This Row],[team]]=E317,SUM(Table1[[#This Row],[f1]],X317),Table1[[#This Row],[f1]])</f>
        <v>12.412068292615908</v>
      </c>
      <c r="Y318">
        <f>IF(Table1[[#This Row],[ATS]]=S317,SUM(Table1[[#This Row],[ATS]],Y317),Table1[[#This Row],[ATS]])</f>
        <v>1</v>
      </c>
      <c r="Z318">
        <f>IF(Table1[[#This Row],[ATS]]&gt;0,Table1[[#This Row],[ATS streak (not real)]]-1,Table1[[#This Row],[ATS streak (not real)]]+1)</f>
        <v>0</v>
      </c>
      <c r="AA318" s="5">
        <f>Table1[[#This Row],[running ttl ppg]]^2.37/(Table1[[#This Row],[running ttl ppg]]^2.37+Table1[[#This Row],[running ttl ppga]]^2.37)</f>
        <v>0.50692945986223359</v>
      </c>
      <c r="AB318" s="5">
        <f>Table1[[#This Row],[pyth ratio]]+Table1[[#This Row],[win/loss ratio]]</f>
        <v>1.122314075246849</v>
      </c>
    </row>
    <row r="319" spans="1:28" x14ac:dyDescent="0.25">
      <c r="A319" s="1">
        <v>2877</v>
      </c>
      <c r="B319" s="7">
        <f t="shared" si="12"/>
        <v>14</v>
      </c>
      <c r="C319" s="5">
        <v>2016</v>
      </c>
      <c r="D319" s="5">
        <v>15</v>
      </c>
      <c r="E319" t="s">
        <v>60</v>
      </c>
      <c r="F319" t="s">
        <v>46</v>
      </c>
      <c r="G319" s="5">
        <v>1</v>
      </c>
      <c r="H319">
        <v>38</v>
      </c>
      <c r="I319">
        <v>17</v>
      </c>
      <c r="J319">
        <v>21</v>
      </c>
      <c r="K319">
        <f>IF(Table1[[#This Row],[net]]&gt;0,1,0)</f>
        <v>1</v>
      </c>
      <c r="L319">
        <v>-4</v>
      </c>
      <c r="M319">
        <f>IF(Table1[[#This Row],[team]]=E318,SUM(Table1[[#This Row],[win/loss]],M318),Table1[[#This Row],[win/loss]])</f>
        <v>9</v>
      </c>
      <c r="N319">
        <f>IF(Table1[[#This Row],[team]]=E318,SUM(Table1[[#This Row],[win/loss]],M318),Table1[[#This Row],[win/loss]])/B319</f>
        <v>0.6428571428571429</v>
      </c>
      <c r="O319">
        <f t="shared" si="11"/>
        <v>17</v>
      </c>
      <c r="P319">
        <f>IF(Table1[[#This Row],[difference]]&gt;0,SQRT(Table1[[#This Row],[difference]]),-SQRT(ABS(Table1[[#This Row],[difference]])))</f>
        <v>4.1231056256176606</v>
      </c>
      <c r="Q319">
        <f>IF(Table1[[#This Row],[line]]&gt;0,SQRT(Table1[[#This Row],[line]]),-SQRT(ABS(Table1[[#This Row],[line]])))</f>
        <v>-2</v>
      </c>
      <c r="R319">
        <f>Table1[[#This Row],[difference]]-Table1[[#This Row],[sqrt(line)]]</f>
        <v>19</v>
      </c>
      <c r="S319">
        <f>IF(Table1[[#This Row],[difference]]&gt;0,1,-1)</f>
        <v>1</v>
      </c>
      <c r="T319">
        <f>IF(Table1[[#This Row],[team]]=E318,SUM(H319,T318),Table1[[#This Row],[ppg]])</f>
        <v>296</v>
      </c>
      <c r="U319">
        <f>IF(Table1[[#This Row],[team]]=E318,SUM(I319,U318),Table1[[#This Row],[ppga]])</f>
        <v>272</v>
      </c>
      <c r="V319">
        <f>IF(Table1[[#This Row],[team]]=E318,SUM(Table1[[#This Row],[difference]],V318),Table1[[#This Row],[difference]])</f>
        <v>31</v>
      </c>
      <c r="W319">
        <f>IF(Table1[[#This Row],[team]]=E318,SUM(Table1[[#This Row],[sqrt(dif)]],W318),Table1[[#This Row],[sqrt(dif)]])</f>
        <v>16.316247703974728</v>
      </c>
      <c r="X319">
        <f>IF(Table1[[#This Row],[team]]=E318,SUM(Table1[[#This Row],[f1]],X318),Table1[[#This Row],[f1]])</f>
        <v>31.412068292615906</v>
      </c>
      <c r="Y319">
        <f>IF(Table1[[#This Row],[ATS]]=S318,SUM(Table1[[#This Row],[ATS]],Y318),Table1[[#This Row],[ATS]])</f>
        <v>2</v>
      </c>
      <c r="Z319">
        <f>IF(Table1[[#This Row],[ATS]]&gt;0,Table1[[#This Row],[ATS streak (not real)]]-1,Table1[[#This Row],[ATS streak (not real)]]+1)</f>
        <v>1</v>
      </c>
      <c r="AA319" s="5">
        <f>Table1[[#This Row],[running ttl ppg]]^2.37/(Table1[[#This Row],[running ttl ppg]]^2.37+Table1[[#This Row],[running ttl ppga]]^2.37)</f>
        <v>0.54993325185603159</v>
      </c>
      <c r="AB319" s="5">
        <f>Table1[[#This Row],[pyth ratio]]+Table1[[#This Row],[win/loss ratio]]</f>
        <v>1.1927903947131746</v>
      </c>
    </row>
    <row r="320" spans="1:28" x14ac:dyDescent="0.25">
      <c r="A320" s="1">
        <v>2878</v>
      </c>
      <c r="B320" s="7">
        <f t="shared" si="12"/>
        <v>15</v>
      </c>
      <c r="C320" s="5">
        <v>2016</v>
      </c>
      <c r="D320" s="5">
        <v>16</v>
      </c>
      <c r="E320" t="s">
        <v>60</v>
      </c>
      <c r="F320" t="s">
        <v>61</v>
      </c>
      <c r="G320" s="5">
        <v>1</v>
      </c>
      <c r="H320">
        <v>49</v>
      </c>
      <c r="I320">
        <v>17</v>
      </c>
      <c r="J320">
        <v>32</v>
      </c>
      <c r="K320">
        <f>IF(Table1[[#This Row],[net]]&gt;0,1,0)</f>
        <v>1</v>
      </c>
      <c r="L320">
        <v>-7</v>
      </c>
      <c r="M320">
        <f>IF(Table1[[#This Row],[team]]=E319,SUM(Table1[[#This Row],[win/loss]],M319),Table1[[#This Row],[win/loss]])</f>
        <v>10</v>
      </c>
      <c r="N320">
        <f>IF(Table1[[#This Row],[team]]=E319,SUM(Table1[[#This Row],[win/loss]],M319),Table1[[#This Row],[win/loss]])/B320</f>
        <v>0.66666666666666663</v>
      </c>
      <c r="O320">
        <f t="shared" si="11"/>
        <v>25</v>
      </c>
      <c r="P320">
        <f>IF(Table1[[#This Row],[difference]]&gt;0,SQRT(Table1[[#This Row],[difference]]),-SQRT(ABS(Table1[[#This Row],[difference]])))</f>
        <v>5</v>
      </c>
      <c r="Q320">
        <f>IF(Table1[[#This Row],[line]]&gt;0,SQRT(Table1[[#This Row],[line]]),-SQRT(ABS(Table1[[#This Row],[line]])))</f>
        <v>-2.6457513110645907</v>
      </c>
      <c r="R320">
        <f>Table1[[#This Row],[difference]]-Table1[[#This Row],[sqrt(line)]]</f>
        <v>27.64575131106459</v>
      </c>
      <c r="S320">
        <f>IF(Table1[[#This Row],[difference]]&gt;0,1,-1)</f>
        <v>1</v>
      </c>
      <c r="T320">
        <f>IF(Table1[[#This Row],[team]]=E319,SUM(H320,T319),Table1[[#This Row],[ppg]])</f>
        <v>345</v>
      </c>
      <c r="U320">
        <f>IF(Table1[[#This Row],[team]]=E319,SUM(I320,U319),Table1[[#This Row],[ppga]])</f>
        <v>289</v>
      </c>
      <c r="V320">
        <f>IF(Table1[[#This Row],[team]]=E319,SUM(Table1[[#This Row],[difference]],V319),Table1[[#This Row],[difference]])</f>
        <v>56</v>
      </c>
      <c r="W320">
        <f>IF(Table1[[#This Row],[team]]=E319,SUM(Table1[[#This Row],[sqrt(dif)]],W319),Table1[[#This Row],[sqrt(dif)]])</f>
        <v>21.316247703974728</v>
      </c>
      <c r="X320">
        <f>IF(Table1[[#This Row],[team]]=E319,SUM(Table1[[#This Row],[f1]],X319),Table1[[#This Row],[f1]])</f>
        <v>59.0578196036805</v>
      </c>
      <c r="Y320">
        <f>IF(Table1[[#This Row],[ATS]]=S319,SUM(Table1[[#This Row],[ATS]],Y319),Table1[[#This Row],[ATS]])</f>
        <v>3</v>
      </c>
      <c r="Z320">
        <f>IF(Table1[[#This Row],[ATS]]&gt;0,Table1[[#This Row],[ATS streak (not real)]]-1,Table1[[#This Row],[ATS streak (not real)]]+1)</f>
        <v>2</v>
      </c>
      <c r="AA320" s="5">
        <f>Table1[[#This Row],[running ttl ppg]]^2.37/(Table1[[#This Row],[running ttl ppg]]^2.37+Table1[[#This Row],[running ttl ppga]]^2.37)</f>
        <v>0.60342797646931157</v>
      </c>
      <c r="AB320" s="5">
        <f>Table1[[#This Row],[pyth ratio]]+Table1[[#This Row],[win/loss ratio]]</f>
        <v>1.2700946431359781</v>
      </c>
    </row>
    <row r="321" spans="1:28" x14ac:dyDescent="0.25">
      <c r="A321" s="1">
        <v>2879</v>
      </c>
      <c r="B321" s="7">
        <f t="shared" si="12"/>
        <v>16</v>
      </c>
      <c r="C321" s="5">
        <v>2016</v>
      </c>
      <c r="D321" s="5">
        <v>17</v>
      </c>
      <c r="E321" t="s">
        <v>60</v>
      </c>
      <c r="F321" t="s">
        <v>52</v>
      </c>
      <c r="G321" s="5">
        <v>0</v>
      </c>
      <c r="H321">
        <v>20</v>
      </c>
      <c r="I321">
        <v>13</v>
      </c>
      <c r="J321">
        <v>7</v>
      </c>
      <c r="K321">
        <f>IF(Table1[[#This Row],[net]]&gt;0,1,0)</f>
        <v>1</v>
      </c>
      <c r="L321">
        <v>3</v>
      </c>
      <c r="M321">
        <f>IF(Table1[[#This Row],[team]]=E320,SUM(Table1[[#This Row],[win/loss]],M320),Table1[[#This Row],[win/loss]])</f>
        <v>11</v>
      </c>
      <c r="N321">
        <f>IF(Table1[[#This Row],[team]]=E320,SUM(Table1[[#This Row],[win/loss]],M320),Table1[[#This Row],[win/loss]])/B321</f>
        <v>0.6875</v>
      </c>
      <c r="O321">
        <f t="shared" si="11"/>
        <v>10</v>
      </c>
      <c r="P321">
        <f>IF(Table1[[#This Row],[difference]]&gt;0,SQRT(Table1[[#This Row],[difference]]),-SQRT(ABS(Table1[[#This Row],[difference]])))</f>
        <v>3.1622776601683795</v>
      </c>
      <c r="Q321">
        <f>IF(Table1[[#This Row],[line]]&gt;0,SQRT(Table1[[#This Row],[line]]),-SQRT(ABS(Table1[[#This Row],[line]])))</f>
        <v>1.7320508075688772</v>
      </c>
      <c r="R321">
        <f>Table1[[#This Row],[difference]]-Table1[[#This Row],[sqrt(line)]]</f>
        <v>8.2679491924311233</v>
      </c>
      <c r="S321">
        <f>IF(Table1[[#This Row],[difference]]&gt;0,1,-1)</f>
        <v>1</v>
      </c>
      <c r="T321">
        <f>IF(Table1[[#This Row],[team]]=E320,SUM(H321,T320),Table1[[#This Row],[ppg]])</f>
        <v>365</v>
      </c>
      <c r="U321">
        <f>IF(Table1[[#This Row],[team]]=E320,SUM(I321,U320),Table1[[#This Row],[ppga]])</f>
        <v>302</v>
      </c>
      <c r="V321">
        <f>IF(Table1[[#This Row],[team]]=E320,SUM(Table1[[#This Row],[difference]],V320),Table1[[#This Row],[difference]])</f>
        <v>66</v>
      </c>
      <c r="W321">
        <f>IF(Table1[[#This Row],[team]]=E320,SUM(Table1[[#This Row],[sqrt(dif)]],W320),Table1[[#This Row],[sqrt(dif)]])</f>
        <v>24.478525364143106</v>
      </c>
      <c r="X321">
        <f>IF(Table1[[#This Row],[team]]=E320,SUM(Table1[[#This Row],[f1]],X320),Table1[[#This Row],[f1]])</f>
        <v>67.325768796111618</v>
      </c>
      <c r="Y321">
        <f>IF(Table1[[#This Row],[ATS]]=S320,SUM(Table1[[#This Row],[ATS]],Y320),Table1[[#This Row],[ATS]])</f>
        <v>4</v>
      </c>
      <c r="Z321">
        <f>IF(Table1[[#This Row],[ATS]]&gt;0,Table1[[#This Row],[ATS streak (not real)]]-1,Table1[[#This Row],[ATS streak (not real)]]+1)</f>
        <v>3</v>
      </c>
      <c r="AA321" s="5">
        <f>Table1[[#This Row],[running ttl ppg]]^2.37/(Table1[[#This Row],[running ttl ppg]]^2.37+Table1[[#This Row],[running ttl ppga]]^2.37)</f>
        <v>0.61041207806511666</v>
      </c>
      <c r="AB321" s="5">
        <f>Table1[[#This Row],[pyth ratio]]+Table1[[#This Row],[win/loss ratio]]</f>
        <v>1.2979120780651168</v>
      </c>
    </row>
    <row r="322" spans="1:28" x14ac:dyDescent="0.25">
      <c r="A322" s="1">
        <v>2880</v>
      </c>
      <c r="B322" s="7">
        <f t="shared" si="12"/>
        <v>1</v>
      </c>
      <c r="C322" s="5">
        <v>2016</v>
      </c>
      <c r="D322" s="5">
        <v>1</v>
      </c>
      <c r="E322" t="s">
        <v>61</v>
      </c>
      <c r="F322" t="s">
        <v>49</v>
      </c>
      <c r="G322" s="5">
        <v>0</v>
      </c>
      <c r="H322">
        <v>26</v>
      </c>
      <c r="I322">
        <v>27</v>
      </c>
      <c r="J322">
        <v>-1</v>
      </c>
      <c r="K322">
        <f>IF(Table1[[#This Row],[net]]&gt;0,1,0)</f>
        <v>0</v>
      </c>
      <c r="L322">
        <v>7</v>
      </c>
      <c r="M322">
        <f>IF(Table1[[#This Row],[team]]=E321,SUM(Table1[[#This Row],[win/loss]],M321),Table1[[#This Row],[win/loss]])</f>
        <v>0</v>
      </c>
      <c r="N322">
        <f>IF(Table1[[#This Row],[team]]=E321,SUM(Table1[[#This Row],[win/loss]],M321),Table1[[#This Row],[win/loss]])/B322</f>
        <v>0</v>
      </c>
      <c r="O322">
        <f t="shared" si="11"/>
        <v>6</v>
      </c>
      <c r="P322">
        <f>IF(Table1[[#This Row],[difference]]&gt;0,SQRT(Table1[[#This Row],[difference]]),-SQRT(ABS(Table1[[#This Row],[difference]])))</f>
        <v>2.4494897427831779</v>
      </c>
      <c r="Q322">
        <f>IF(Table1[[#This Row],[line]]&gt;0,SQRT(Table1[[#This Row],[line]]),-SQRT(ABS(Table1[[#This Row],[line]])))</f>
        <v>2.6457513110645907</v>
      </c>
      <c r="R322">
        <f>Table1[[#This Row],[difference]]-Table1[[#This Row],[sqrt(line)]]</f>
        <v>3.3542486889354093</v>
      </c>
      <c r="S322">
        <f>IF(Table1[[#This Row],[difference]]&gt;0,1,-1)</f>
        <v>1</v>
      </c>
      <c r="T322">
        <f>IF(Table1[[#This Row],[team]]=E321,SUM(H322,T321),Table1[[#This Row],[ppg]])</f>
        <v>26</v>
      </c>
      <c r="U322">
        <f>IF(Table1[[#This Row],[team]]=E321,SUM(I322,U321),Table1[[#This Row],[ppga]])</f>
        <v>27</v>
      </c>
      <c r="V322">
        <f>IF(Table1[[#This Row],[team]]=E321,SUM(Table1[[#This Row],[difference]],V321),Table1[[#This Row],[difference]])</f>
        <v>6</v>
      </c>
      <c r="W322">
        <f>IF(Table1[[#This Row],[team]]=E321,SUM(Table1[[#This Row],[sqrt(dif)]],W321),Table1[[#This Row],[sqrt(dif)]])</f>
        <v>2.4494897427831779</v>
      </c>
      <c r="X322">
        <f>IF(Table1[[#This Row],[team]]=E321,SUM(Table1[[#This Row],[f1]],X321),Table1[[#This Row],[f1]])</f>
        <v>3.3542486889354093</v>
      </c>
      <c r="Y322">
        <f>IF(Table1[[#This Row],[ATS]]=S321,SUM(Table1[[#This Row],[ATS]],Y321),Table1[[#This Row],[ATS]])</f>
        <v>5</v>
      </c>
      <c r="Z322">
        <f>IF(Table1[[#This Row],[ATS]]&gt;0,Table1[[#This Row],[ATS streak (not real)]]-1,Table1[[#This Row],[ATS streak (not real)]]+1)</f>
        <v>4</v>
      </c>
      <c r="AA322" s="5">
        <f>Table1[[#This Row],[running ttl ppg]]^2.37/(Table1[[#This Row],[running ttl ppg]]^2.37+Table1[[#This Row],[running ttl ppga]]^2.37)</f>
        <v>0.4776537518018551</v>
      </c>
      <c r="AB322" s="5">
        <f>Table1[[#This Row],[pyth ratio]]+Table1[[#This Row],[win/loss ratio]]</f>
        <v>0.4776537518018551</v>
      </c>
    </row>
    <row r="323" spans="1:28" x14ac:dyDescent="0.25">
      <c r="A323" s="1">
        <v>2881</v>
      </c>
      <c r="B323" s="7">
        <f t="shared" si="12"/>
        <v>2</v>
      </c>
      <c r="C323" s="5">
        <v>2016</v>
      </c>
      <c r="D323" s="5">
        <v>2</v>
      </c>
      <c r="E323" t="s">
        <v>61</v>
      </c>
      <c r="F323" t="s">
        <v>42</v>
      </c>
      <c r="G323" s="5">
        <v>1</v>
      </c>
      <c r="H323">
        <v>20</v>
      </c>
      <c r="I323">
        <v>24</v>
      </c>
      <c r="J323">
        <v>-4</v>
      </c>
      <c r="K323">
        <f>IF(Table1[[#This Row],[net]]&gt;0,1,0)</f>
        <v>0</v>
      </c>
      <c r="L323">
        <v>-2</v>
      </c>
      <c r="M323">
        <f>IF(Table1[[#This Row],[team]]=E322,SUM(Table1[[#This Row],[win/loss]],M322),Table1[[#This Row],[win/loss]])</f>
        <v>0</v>
      </c>
      <c r="N323">
        <f>IF(Table1[[#This Row],[team]]=E322,SUM(Table1[[#This Row],[win/loss]],M322),Table1[[#This Row],[win/loss]])/B323</f>
        <v>0</v>
      </c>
      <c r="O323">
        <f t="shared" ref="O323:O386" si="13">J323+L323</f>
        <v>-6</v>
      </c>
      <c r="P323">
        <f>IF(Table1[[#This Row],[difference]]&gt;0,SQRT(Table1[[#This Row],[difference]]),-SQRT(ABS(Table1[[#This Row],[difference]])))</f>
        <v>-2.4494897427831779</v>
      </c>
      <c r="Q323">
        <f>IF(Table1[[#This Row],[line]]&gt;0,SQRT(Table1[[#This Row],[line]]),-SQRT(ABS(Table1[[#This Row],[line]])))</f>
        <v>-1.4142135623730951</v>
      </c>
      <c r="R323">
        <f>Table1[[#This Row],[difference]]-Table1[[#This Row],[sqrt(line)]]</f>
        <v>-4.5857864376269051</v>
      </c>
      <c r="S323">
        <f>IF(Table1[[#This Row],[difference]]&gt;0,1,-1)</f>
        <v>-1</v>
      </c>
      <c r="T323">
        <f>IF(Table1[[#This Row],[team]]=E322,SUM(H323,T322),Table1[[#This Row],[ppg]])</f>
        <v>46</v>
      </c>
      <c r="U323">
        <f>IF(Table1[[#This Row],[team]]=E322,SUM(I323,U322),Table1[[#This Row],[ppga]])</f>
        <v>51</v>
      </c>
      <c r="V323">
        <f>IF(Table1[[#This Row],[team]]=E322,SUM(Table1[[#This Row],[difference]],V322),Table1[[#This Row],[difference]])</f>
        <v>0</v>
      </c>
      <c r="W323">
        <f>IF(Table1[[#This Row],[team]]=E322,SUM(Table1[[#This Row],[sqrt(dif)]],W322),Table1[[#This Row],[sqrt(dif)]])</f>
        <v>0</v>
      </c>
      <c r="X323">
        <f>IF(Table1[[#This Row],[team]]=E322,SUM(Table1[[#This Row],[f1]],X322),Table1[[#This Row],[f1]])</f>
        <v>-1.2315377486914958</v>
      </c>
      <c r="Y323">
        <f>IF(Table1[[#This Row],[ATS]]=S322,SUM(Table1[[#This Row],[ATS]],Y322),Table1[[#This Row],[ATS]])</f>
        <v>-1</v>
      </c>
      <c r="Z323">
        <f>IF(Table1[[#This Row],[ATS]]&gt;0,Table1[[#This Row],[ATS streak (not real)]]-1,Table1[[#This Row],[ATS streak (not real)]]+1)</f>
        <v>0</v>
      </c>
      <c r="AA323" s="5">
        <f>Table1[[#This Row],[running ttl ppg]]^2.37/(Table1[[#This Row],[running ttl ppg]]^2.37+Table1[[#This Row],[running ttl ppga]]^2.37)</f>
        <v>0.43916620885194085</v>
      </c>
      <c r="AB323" s="5">
        <f>Table1[[#This Row],[pyth ratio]]+Table1[[#This Row],[win/loss ratio]]</f>
        <v>0.43916620885194085</v>
      </c>
    </row>
    <row r="324" spans="1:28" x14ac:dyDescent="0.25">
      <c r="A324" s="1">
        <v>2882</v>
      </c>
      <c r="B324" s="7">
        <f t="shared" si="12"/>
        <v>3</v>
      </c>
      <c r="C324" s="5">
        <v>2016</v>
      </c>
      <c r="D324" s="5">
        <v>3</v>
      </c>
      <c r="E324" t="s">
        <v>61</v>
      </c>
      <c r="F324" t="s">
        <v>72</v>
      </c>
      <c r="G324" s="5">
        <v>1</v>
      </c>
      <c r="H324">
        <v>32</v>
      </c>
      <c r="I324">
        <v>21</v>
      </c>
      <c r="J324">
        <v>11</v>
      </c>
      <c r="K324">
        <f>IF(Table1[[#This Row],[net]]&gt;0,1,0)</f>
        <v>1</v>
      </c>
      <c r="L324">
        <v>-3</v>
      </c>
      <c r="M324">
        <f>IF(Table1[[#This Row],[team]]=E323,SUM(Table1[[#This Row],[win/loss]],M323),Table1[[#This Row],[win/loss]])</f>
        <v>1</v>
      </c>
      <c r="N324">
        <f>IF(Table1[[#This Row],[team]]=E323,SUM(Table1[[#This Row],[win/loss]],M323),Table1[[#This Row],[win/loss]])/B324</f>
        <v>0.33333333333333331</v>
      </c>
      <c r="O324">
        <f t="shared" si="13"/>
        <v>8</v>
      </c>
      <c r="P324">
        <f>IF(Table1[[#This Row],[difference]]&gt;0,SQRT(Table1[[#This Row],[difference]]),-SQRT(ABS(Table1[[#This Row],[difference]])))</f>
        <v>2.8284271247461903</v>
      </c>
      <c r="Q324">
        <f>IF(Table1[[#This Row],[line]]&gt;0,SQRT(Table1[[#This Row],[line]]),-SQRT(ABS(Table1[[#This Row],[line]])))</f>
        <v>-1.7320508075688772</v>
      </c>
      <c r="R324">
        <f>Table1[[#This Row],[difference]]-Table1[[#This Row],[sqrt(line)]]</f>
        <v>9.7320508075688767</v>
      </c>
      <c r="S324">
        <f>IF(Table1[[#This Row],[difference]]&gt;0,1,-1)</f>
        <v>1</v>
      </c>
      <c r="T324">
        <f>IF(Table1[[#This Row],[team]]=E323,SUM(H324,T323),Table1[[#This Row],[ppg]])</f>
        <v>78</v>
      </c>
      <c r="U324">
        <f>IF(Table1[[#This Row],[team]]=E323,SUM(I324,U323),Table1[[#This Row],[ppga]])</f>
        <v>72</v>
      </c>
      <c r="V324">
        <f>IF(Table1[[#This Row],[team]]=E323,SUM(Table1[[#This Row],[difference]],V323),Table1[[#This Row],[difference]])</f>
        <v>8</v>
      </c>
      <c r="W324">
        <f>IF(Table1[[#This Row],[team]]=E323,SUM(Table1[[#This Row],[sqrt(dif)]],W323),Table1[[#This Row],[sqrt(dif)]])</f>
        <v>2.8284271247461903</v>
      </c>
      <c r="X324">
        <f>IF(Table1[[#This Row],[team]]=E323,SUM(Table1[[#This Row],[f1]],X323),Table1[[#This Row],[f1]])</f>
        <v>8.500513058877381</v>
      </c>
      <c r="Y324">
        <f>IF(Table1[[#This Row],[ATS]]=S323,SUM(Table1[[#This Row],[ATS]],Y323),Table1[[#This Row],[ATS]])</f>
        <v>1</v>
      </c>
      <c r="Z324">
        <f>IF(Table1[[#This Row],[ATS]]&gt;0,Table1[[#This Row],[ATS streak (not real)]]-1,Table1[[#This Row],[ATS streak (not real)]]+1)</f>
        <v>0</v>
      </c>
      <c r="AA324" s="5">
        <f>Table1[[#This Row],[running ttl ppg]]^2.37/(Table1[[#This Row],[running ttl ppg]]^2.37+Table1[[#This Row],[running ttl ppga]]^2.37)</f>
        <v>0.54728359148612116</v>
      </c>
      <c r="AB324" s="5">
        <f>Table1[[#This Row],[pyth ratio]]+Table1[[#This Row],[win/loss ratio]]</f>
        <v>0.88061692481945442</v>
      </c>
    </row>
    <row r="325" spans="1:28" x14ac:dyDescent="0.25">
      <c r="A325" s="1">
        <v>2883</v>
      </c>
      <c r="B325" s="7">
        <f t="shared" si="12"/>
        <v>4</v>
      </c>
      <c r="C325" s="5">
        <v>2016</v>
      </c>
      <c r="D325" s="5">
        <v>4</v>
      </c>
      <c r="E325" t="s">
        <v>61</v>
      </c>
      <c r="F325" t="s">
        <v>44</v>
      </c>
      <c r="G325" s="5">
        <v>0</v>
      </c>
      <c r="H325">
        <v>24</v>
      </c>
      <c r="I325">
        <v>10</v>
      </c>
      <c r="J325">
        <v>14</v>
      </c>
      <c r="K325">
        <f>IF(Table1[[#This Row],[net]]&gt;0,1,0)</f>
        <v>1</v>
      </c>
      <c r="L325">
        <v>6.5</v>
      </c>
      <c r="M325">
        <f>IF(Table1[[#This Row],[team]]=E324,SUM(Table1[[#This Row],[win/loss]],M324),Table1[[#This Row],[win/loss]])</f>
        <v>2</v>
      </c>
      <c r="N325">
        <f>IF(Table1[[#This Row],[team]]=E324,SUM(Table1[[#This Row],[win/loss]],M324),Table1[[#This Row],[win/loss]])/B325</f>
        <v>0.5</v>
      </c>
      <c r="O325">
        <f t="shared" si="13"/>
        <v>20.5</v>
      </c>
      <c r="P325">
        <f>IF(Table1[[#This Row],[difference]]&gt;0,SQRT(Table1[[#This Row],[difference]]),-SQRT(ABS(Table1[[#This Row],[difference]])))</f>
        <v>4.5276925690687087</v>
      </c>
      <c r="Q325">
        <f>IF(Table1[[#This Row],[line]]&gt;0,SQRT(Table1[[#This Row],[line]]),-SQRT(ABS(Table1[[#This Row],[line]])))</f>
        <v>2.5495097567963922</v>
      </c>
      <c r="R325">
        <f>Table1[[#This Row],[difference]]-Table1[[#This Row],[sqrt(line)]]</f>
        <v>17.950490243203607</v>
      </c>
      <c r="S325">
        <f>IF(Table1[[#This Row],[difference]]&gt;0,1,-1)</f>
        <v>1</v>
      </c>
      <c r="T325">
        <f>IF(Table1[[#This Row],[team]]=E324,SUM(H325,T324),Table1[[#This Row],[ppg]])</f>
        <v>102</v>
      </c>
      <c r="U325">
        <f>IF(Table1[[#This Row],[team]]=E324,SUM(I325,U324),Table1[[#This Row],[ppga]])</f>
        <v>82</v>
      </c>
      <c r="V325">
        <f>IF(Table1[[#This Row],[team]]=E324,SUM(Table1[[#This Row],[difference]],V324),Table1[[#This Row],[difference]])</f>
        <v>28.5</v>
      </c>
      <c r="W325">
        <f>IF(Table1[[#This Row],[team]]=E324,SUM(Table1[[#This Row],[sqrt(dif)]],W324),Table1[[#This Row],[sqrt(dif)]])</f>
        <v>7.3561196938148985</v>
      </c>
      <c r="X325">
        <f>IF(Table1[[#This Row],[team]]=E324,SUM(Table1[[#This Row],[f1]],X324),Table1[[#This Row],[f1]])</f>
        <v>26.451003302080988</v>
      </c>
      <c r="Y325">
        <f>IF(Table1[[#This Row],[ATS]]=S324,SUM(Table1[[#This Row],[ATS]],Y324),Table1[[#This Row],[ATS]])</f>
        <v>2</v>
      </c>
      <c r="Z325">
        <f>IF(Table1[[#This Row],[ATS]]&gt;0,Table1[[#This Row],[ATS streak (not real)]]-1,Table1[[#This Row],[ATS streak (not real)]]+1)</f>
        <v>1</v>
      </c>
      <c r="AA325" s="5">
        <f>Table1[[#This Row],[running ttl ppg]]^2.37/(Table1[[#This Row],[running ttl ppg]]^2.37+Table1[[#This Row],[running ttl ppga]]^2.37)</f>
        <v>0.62650706242390708</v>
      </c>
      <c r="AB325" s="5">
        <f>Table1[[#This Row],[pyth ratio]]+Table1[[#This Row],[win/loss ratio]]</f>
        <v>1.1265070624239071</v>
      </c>
    </row>
    <row r="326" spans="1:28" x14ac:dyDescent="0.25">
      <c r="A326" s="1">
        <v>2884</v>
      </c>
      <c r="B326" s="7">
        <f t="shared" si="12"/>
        <v>5</v>
      </c>
      <c r="C326" s="5">
        <v>2016</v>
      </c>
      <c r="D326" s="5">
        <v>5</v>
      </c>
      <c r="E326" t="s">
        <v>61</v>
      </c>
      <c r="F326" t="s">
        <v>68</v>
      </c>
      <c r="G326" s="5">
        <v>1</v>
      </c>
      <c r="H326">
        <v>30</v>
      </c>
      <c r="I326">
        <v>27</v>
      </c>
      <c r="J326">
        <v>3</v>
      </c>
      <c r="K326">
        <f>IF(Table1[[#This Row],[net]]&gt;0,1,0)</f>
        <v>1</v>
      </c>
      <c r="L326">
        <v>-7.5</v>
      </c>
      <c r="M326">
        <f>IF(Table1[[#This Row],[team]]=E325,SUM(Table1[[#This Row],[win/loss]],M325),Table1[[#This Row],[win/loss]])</f>
        <v>3</v>
      </c>
      <c r="N326">
        <f>IF(Table1[[#This Row],[team]]=E325,SUM(Table1[[#This Row],[win/loss]],M325),Table1[[#This Row],[win/loss]])/B326</f>
        <v>0.6</v>
      </c>
      <c r="O326">
        <f t="shared" si="13"/>
        <v>-4.5</v>
      </c>
      <c r="P326">
        <f>IF(Table1[[#This Row],[difference]]&gt;0,SQRT(Table1[[#This Row],[difference]]),-SQRT(ABS(Table1[[#This Row],[difference]])))</f>
        <v>-2.1213203435596424</v>
      </c>
      <c r="Q326">
        <f>IF(Table1[[#This Row],[line]]&gt;0,SQRT(Table1[[#This Row],[line]]),-SQRT(ABS(Table1[[#This Row],[line]])))</f>
        <v>-2.7386127875258306</v>
      </c>
      <c r="R326">
        <f>Table1[[#This Row],[difference]]-Table1[[#This Row],[sqrt(line)]]</f>
        <v>-1.7613872124741694</v>
      </c>
      <c r="S326">
        <f>IF(Table1[[#This Row],[difference]]&gt;0,1,-1)</f>
        <v>-1</v>
      </c>
      <c r="T326">
        <f>IF(Table1[[#This Row],[team]]=E325,SUM(H326,T325),Table1[[#This Row],[ppg]])</f>
        <v>132</v>
      </c>
      <c r="U326">
        <f>IF(Table1[[#This Row],[team]]=E325,SUM(I326,U325),Table1[[#This Row],[ppga]])</f>
        <v>109</v>
      </c>
      <c r="V326">
        <f>IF(Table1[[#This Row],[team]]=E325,SUM(Table1[[#This Row],[difference]],V325),Table1[[#This Row],[difference]])</f>
        <v>24</v>
      </c>
      <c r="W326">
        <f>IF(Table1[[#This Row],[team]]=E325,SUM(Table1[[#This Row],[sqrt(dif)]],W325),Table1[[#This Row],[sqrt(dif)]])</f>
        <v>5.2347993502552566</v>
      </c>
      <c r="X326">
        <f>IF(Table1[[#This Row],[team]]=E325,SUM(Table1[[#This Row],[f1]],X325),Table1[[#This Row],[f1]])</f>
        <v>24.689616089606819</v>
      </c>
      <c r="Y326">
        <f>IF(Table1[[#This Row],[ATS]]=S325,SUM(Table1[[#This Row],[ATS]],Y325),Table1[[#This Row],[ATS]])</f>
        <v>-1</v>
      </c>
      <c r="Z326">
        <f>IF(Table1[[#This Row],[ATS]]&gt;0,Table1[[#This Row],[ATS streak (not real)]]-1,Table1[[#This Row],[ATS streak (not real)]]+1)</f>
        <v>0</v>
      </c>
      <c r="AA326" s="5">
        <f>Table1[[#This Row],[running ttl ppg]]^2.37/(Table1[[#This Row],[running ttl ppg]]^2.37+Table1[[#This Row],[running ttl ppga]]^2.37)</f>
        <v>0.61152952696412333</v>
      </c>
      <c r="AB326" s="5">
        <f>Table1[[#This Row],[pyth ratio]]+Table1[[#This Row],[win/loss ratio]]</f>
        <v>1.2115295269641233</v>
      </c>
    </row>
    <row r="327" spans="1:28" x14ac:dyDescent="0.25">
      <c r="A327" s="1">
        <v>2885</v>
      </c>
      <c r="B327" s="7">
        <f t="shared" si="12"/>
        <v>6</v>
      </c>
      <c r="C327" s="5">
        <v>2016</v>
      </c>
      <c r="D327" s="5">
        <v>6</v>
      </c>
      <c r="E327" t="s">
        <v>61</v>
      </c>
      <c r="F327" t="s">
        <v>66</v>
      </c>
      <c r="G327" s="5">
        <v>0</v>
      </c>
      <c r="H327">
        <v>7</v>
      </c>
      <c r="I327">
        <v>27</v>
      </c>
      <c r="J327">
        <v>-20</v>
      </c>
      <c r="K327">
        <f>IF(Table1[[#This Row],[net]]&gt;0,1,0)</f>
        <v>0</v>
      </c>
      <c r="L327">
        <v>3.5</v>
      </c>
      <c r="M327">
        <f>IF(Table1[[#This Row],[team]]=E326,SUM(Table1[[#This Row],[win/loss]],M326),Table1[[#This Row],[win/loss]])</f>
        <v>3</v>
      </c>
      <c r="N327">
        <f>IF(Table1[[#This Row],[team]]=E326,SUM(Table1[[#This Row],[win/loss]],M326),Table1[[#This Row],[win/loss]])/B327</f>
        <v>0.5</v>
      </c>
      <c r="O327">
        <f t="shared" si="13"/>
        <v>-16.5</v>
      </c>
      <c r="P327">
        <f>IF(Table1[[#This Row],[difference]]&gt;0,SQRT(Table1[[#This Row],[difference]]),-SQRT(ABS(Table1[[#This Row],[difference]])))</f>
        <v>-4.0620192023179804</v>
      </c>
      <c r="Q327">
        <f>IF(Table1[[#This Row],[line]]&gt;0,SQRT(Table1[[#This Row],[line]]),-SQRT(ABS(Table1[[#This Row],[line]])))</f>
        <v>1.8708286933869707</v>
      </c>
      <c r="R327">
        <f>Table1[[#This Row],[difference]]-Table1[[#This Row],[sqrt(line)]]</f>
        <v>-18.370828693386972</v>
      </c>
      <c r="S327">
        <f>IF(Table1[[#This Row],[difference]]&gt;0,1,-1)</f>
        <v>-1</v>
      </c>
      <c r="T327">
        <f>IF(Table1[[#This Row],[team]]=E326,SUM(H327,T326),Table1[[#This Row],[ppg]])</f>
        <v>139</v>
      </c>
      <c r="U327">
        <f>IF(Table1[[#This Row],[team]]=E326,SUM(I327,U326),Table1[[#This Row],[ppga]])</f>
        <v>136</v>
      </c>
      <c r="V327">
        <f>IF(Table1[[#This Row],[team]]=E326,SUM(Table1[[#This Row],[difference]],V326),Table1[[#This Row],[difference]])</f>
        <v>7.5</v>
      </c>
      <c r="W327">
        <f>IF(Table1[[#This Row],[team]]=E326,SUM(Table1[[#This Row],[sqrt(dif)]],W326),Table1[[#This Row],[sqrt(dif)]])</f>
        <v>1.1727801479372761</v>
      </c>
      <c r="X327">
        <f>IF(Table1[[#This Row],[team]]=E326,SUM(Table1[[#This Row],[f1]],X326),Table1[[#This Row],[f1]])</f>
        <v>6.3187873962198466</v>
      </c>
      <c r="Y327">
        <f>IF(Table1[[#This Row],[ATS]]=S326,SUM(Table1[[#This Row],[ATS]],Y326),Table1[[#This Row],[ATS]])</f>
        <v>-2</v>
      </c>
      <c r="Z327">
        <f>IF(Table1[[#This Row],[ATS]]&gt;0,Table1[[#This Row],[ATS streak (not real)]]-1,Table1[[#This Row],[ATS streak (not real)]]+1)</f>
        <v>-1</v>
      </c>
      <c r="AA327" s="5">
        <f>Table1[[#This Row],[running ttl ppg]]^2.37/(Table1[[#This Row],[running ttl ppg]]^2.37+Table1[[#This Row],[running ttl ppga]]^2.37)</f>
        <v>0.51292490556438997</v>
      </c>
      <c r="AB327" s="5">
        <f>Table1[[#This Row],[pyth ratio]]+Table1[[#This Row],[win/loss ratio]]</f>
        <v>1.0129249055643901</v>
      </c>
    </row>
    <row r="328" spans="1:28" x14ac:dyDescent="0.25">
      <c r="A328" s="1">
        <v>2886</v>
      </c>
      <c r="B328" s="7">
        <f t="shared" si="12"/>
        <v>7</v>
      </c>
      <c r="C328" s="5">
        <v>2016</v>
      </c>
      <c r="D328" s="5">
        <v>7</v>
      </c>
      <c r="E328" t="s">
        <v>61</v>
      </c>
      <c r="F328" t="s">
        <v>49</v>
      </c>
      <c r="G328" s="5">
        <v>1</v>
      </c>
      <c r="H328">
        <v>27</v>
      </c>
      <c r="I328">
        <v>20</v>
      </c>
      <c r="J328">
        <v>7</v>
      </c>
      <c r="K328">
        <f>IF(Table1[[#This Row],[net]]&gt;0,1,0)</f>
        <v>1</v>
      </c>
      <c r="L328">
        <v>-3</v>
      </c>
      <c r="M328">
        <f>IF(Table1[[#This Row],[team]]=E327,SUM(Table1[[#This Row],[win/loss]],M327),Table1[[#This Row],[win/loss]])</f>
        <v>4</v>
      </c>
      <c r="N328">
        <f>IF(Table1[[#This Row],[team]]=E327,SUM(Table1[[#This Row],[win/loss]],M327),Table1[[#This Row],[win/loss]])/B328</f>
        <v>0.5714285714285714</v>
      </c>
      <c r="O328">
        <f t="shared" si="13"/>
        <v>4</v>
      </c>
      <c r="P328">
        <f>IF(Table1[[#This Row],[difference]]&gt;0,SQRT(Table1[[#This Row],[difference]]),-SQRT(ABS(Table1[[#This Row],[difference]])))</f>
        <v>2</v>
      </c>
      <c r="Q328">
        <f>IF(Table1[[#This Row],[line]]&gt;0,SQRT(Table1[[#This Row],[line]]),-SQRT(ABS(Table1[[#This Row],[line]])))</f>
        <v>-1.7320508075688772</v>
      </c>
      <c r="R328">
        <f>Table1[[#This Row],[difference]]-Table1[[#This Row],[sqrt(line)]]</f>
        <v>5.7320508075688767</v>
      </c>
      <c r="S328">
        <f>IF(Table1[[#This Row],[difference]]&gt;0,1,-1)</f>
        <v>1</v>
      </c>
      <c r="T328">
        <f>IF(Table1[[#This Row],[team]]=E327,SUM(H328,T327),Table1[[#This Row],[ppg]])</f>
        <v>166</v>
      </c>
      <c r="U328">
        <f>IF(Table1[[#This Row],[team]]=E327,SUM(I328,U327),Table1[[#This Row],[ppga]])</f>
        <v>156</v>
      </c>
      <c r="V328">
        <f>IF(Table1[[#This Row],[team]]=E327,SUM(Table1[[#This Row],[difference]],V327),Table1[[#This Row],[difference]])</f>
        <v>11.5</v>
      </c>
      <c r="W328">
        <f>IF(Table1[[#This Row],[team]]=E327,SUM(Table1[[#This Row],[sqrt(dif)]],W327),Table1[[#This Row],[sqrt(dif)]])</f>
        <v>3.1727801479372761</v>
      </c>
      <c r="X328">
        <f>IF(Table1[[#This Row],[team]]=E327,SUM(Table1[[#This Row],[f1]],X327),Table1[[#This Row],[f1]])</f>
        <v>12.050838203788723</v>
      </c>
      <c r="Y328">
        <f>IF(Table1[[#This Row],[ATS]]=S327,SUM(Table1[[#This Row],[ATS]],Y327),Table1[[#This Row],[ATS]])</f>
        <v>1</v>
      </c>
      <c r="Z328">
        <f>IF(Table1[[#This Row],[ATS]]&gt;0,Table1[[#This Row],[ATS streak (not real)]]-1,Table1[[#This Row],[ATS streak (not real)]]+1)</f>
        <v>0</v>
      </c>
      <c r="AA328" s="5">
        <f>Table1[[#This Row],[running ttl ppg]]^2.37/(Table1[[#This Row],[running ttl ppg]]^2.37+Table1[[#This Row],[running ttl ppga]]^2.37)</f>
        <v>0.53674670530139446</v>
      </c>
      <c r="AB328" s="5">
        <f>Table1[[#This Row],[pyth ratio]]+Table1[[#This Row],[win/loss ratio]]</f>
        <v>1.1081752767299657</v>
      </c>
    </row>
    <row r="329" spans="1:28" x14ac:dyDescent="0.25">
      <c r="A329" s="1">
        <v>2887</v>
      </c>
      <c r="B329" s="7">
        <f t="shared" si="12"/>
        <v>8</v>
      </c>
      <c r="C329" s="5">
        <v>2016</v>
      </c>
      <c r="D329" s="5">
        <v>8</v>
      </c>
      <c r="E329" t="s">
        <v>61</v>
      </c>
      <c r="F329" t="s">
        <v>64</v>
      </c>
      <c r="G329" s="5">
        <v>0</v>
      </c>
      <c r="H329">
        <v>49</v>
      </c>
      <c r="I329">
        <v>52</v>
      </c>
      <c r="J329">
        <v>-3</v>
      </c>
      <c r="K329">
        <f>IF(Table1[[#This Row],[net]]&gt;0,1,0)</f>
        <v>0</v>
      </c>
      <c r="L329">
        <v>3</v>
      </c>
      <c r="M329">
        <f>IF(Table1[[#This Row],[team]]=E328,SUM(Table1[[#This Row],[win/loss]],M328),Table1[[#This Row],[win/loss]])</f>
        <v>4</v>
      </c>
      <c r="N329">
        <f>IF(Table1[[#This Row],[team]]=E328,SUM(Table1[[#This Row],[win/loss]],M328),Table1[[#This Row],[win/loss]])/B329</f>
        <v>0.5</v>
      </c>
      <c r="O329">
        <f t="shared" si="13"/>
        <v>0</v>
      </c>
      <c r="P329">
        <f>IF(Table1[[#This Row],[difference]]&gt;0,SQRT(Table1[[#This Row],[difference]]),-SQRT(ABS(Table1[[#This Row],[difference]])))</f>
        <v>0</v>
      </c>
      <c r="Q329">
        <f>IF(Table1[[#This Row],[line]]&gt;0,SQRT(Table1[[#This Row],[line]]),-SQRT(ABS(Table1[[#This Row],[line]])))</f>
        <v>1.7320508075688772</v>
      </c>
      <c r="R329">
        <f>Table1[[#This Row],[difference]]-Table1[[#This Row],[sqrt(line)]]</f>
        <v>-1.7320508075688772</v>
      </c>
      <c r="S329">
        <f>IF(Table1[[#This Row],[difference]]&gt;0,1,-1)</f>
        <v>-1</v>
      </c>
      <c r="T329">
        <f>IF(Table1[[#This Row],[team]]=E328,SUM(H329,T328),Table1[[#This Row],[ppg]])</f>
        <v>215</v>
      </c>
      <c r="U329">
        <f>IF(Table1[[#This Row],[team]]=E328,SUM(I329,U328),Table1[[#This Row],[ppga]])</f>
        <v>208</v>
      </c>
      <c r="V329">
        <f>IF(Table1[[#This Row],[team]]=E328,SUM(Table1[[#This Row],[difference]],V328),Table1[[#This Row],[difference]])</f>
        <v>11.5</v>
      </c>
      <c r="W329">
        <f>IF(Table1[[#This Row],[team]]=E328,SUM(Table1[[#This Row],[sqrt(dif)]],W328),Table1[[#This Row],[sqrt(dif)]])</f>
        <v>3.1727801479372761</v>
      </c>
      <c r="X329">
        <f>IF(Table1[[#This Row],[team]]=E328,SUM(Table1[[#This Row],[f1]],X328),Table1[[#This Row],[f1]])</f>
        <v>10.318787396219847</v>
      </c>
      <c r="Y329">
        <f>IF(Table1[[#This Row],[ATS]]=S328,SUM(Table1[[#This Row],[ATS]],Y328),Table1[[#This Row],[ATS]])</f>
        <v>-1</v>
      </c>
      <c r="Z329">
        <f>IF(Table1[[#This Row],[ATS]]&gt;0,Table1[[#This Row],[ATS streak (not real)]]-1,Table1[[#This Row],[ATS streak (not real)]]+1)</f>
        <v>0</v>
      </c>
      <c r="AA329" s="5">
        <f>Table1[[#This Row],[running ttl ppg]]^2.37/(Table1[[#This Row],[running ttl ppg]]^2.37+Table1[[#This Row],[running ttl ppga]]^2.37)</f>
        <v>0.51960166822732601</v>
      </c>
      <c r="AB329" s="5">
        <f>Table1[[#This Row],[pyth ratio]]+Table1[[#This Row],[win/loss ratio]]</f>
        <v>1.0196016682273261</v>
      </c>
    </row>
    <row r="330" spans="1:28" x14ac:dyDescent="0.25">
      <c r="A330" s="1">
        <v>2888</v>
      </c>
      <c r="B330" s="7">
        <f t="shared" si="12"/>
        <v>9</v>
      </c>
      <c r="C330" s="5">
        <v>2016</v>
      </c>
      <c r="D330" s="5">
        <v>9</v>
      </c>
      <c r="E330" t="s">
        <v>61</v>
      </c>
      <c r="F330" t="s">
        <v>70</v>
      </c>
      <c r="G330" s="5">
        <v>0</v>
      </c>
      <c r="H330">
        <v>32</v>
      </c>
      <c r="I330">
        <v>18</v>
      </c>
      <c r="J330">
        <v>14</v>
      </c>
      <c r="K330">
        <f>IF(Table1[[#This Row],[net]]&gt;0,1,0)</f>
        <v>1</v>
      </c>
      <c r="L330">
        <v>-1.5</v>
      </c>
      <c r="M330">
        <f>IF(Table1[[#This Row],[team]]=E329,SUM(Table1[[#This Row],[win/loss]],M329),Table1[[#This Row],[win/loss]])</f>
        <v>5</v>
      </c>
      <c r="N330">
        <f>IF(Table1[[#This Row],[team]]=E329,SUM(Table1[[#This Row],[win/loss]],M329),Table1[[#This Row],[win/loss]])/B330</f>
        <v>0.55555555555555558</v>
      </c>
      <c r="O330">
        <f t="shared" si="13"/>
        <v>12.5</v>
      </c>
      <c r="P330">
        <f>IF(Table1[[#This Row],[difference]]&gt;0,SQRT(Table1[[#This Row],[difference]]),-SQRT(ABS(Table1[[#This Row],[difference]])))</f>
        <v>3.5355339059327378</v>
      </c>
      <c r="Q330">
        <f>IF(Table1[[#This Row],[line]]&gt;0,SQRT(Table1[[#This Row],[line]]),-SQRT(ABS(Table1[[#This Row],[line]])))</f>
        <v>-1.2247448713915889</v>
      </c>
      <c r="R330">
        <f>Table1[[#This Row],[difference]]-Table1[[#This Row],[sqrt(line)]]</f>
        <v>13.724744871391589</v>
      </c>
      <c r="S330">
        <f>IF(Table1[[#This Row],[difference]]&gt;0,1,-1)</f>
        <v>1</v>
      </c>
      <c r="T330">
        <f>IF(Table1[[#This Row],[team]]=E329,SUM(H330,T329),Table1[[#This Row],[ppg]])</f>
        <v>247</v>
      </c>
      <c r="U330">
        <f>IF(Table1[[#This Row],[team]]=E329,SUM(I330,U329),Table1[[#This Row],[ppga]])</f>
        <v>226</v>
      </c>
      <c r="V330">
        <f>IF(Table1[[#This Row],[team]]=E329,SUM(Table1[[#This Row],[difference]],V329),Table1[[#This Row],[difference]])</f>
        <v>24</v>
      </c>
      <c r="W330">
        <f>IF(Table1[[#This Row],[team]]=E329,SUM(Table1[[#This Row],[sqrt(dif)]],W329),Table1[[#This Row],[sqrt(dif)]])</f>
        <v>6.7083140538700139</v>
      </c>
      <c r="X330">
        <f>IF(Table1[[#This Row],[team]]=E329,SUM(Table1[[#This Row],[f1]],X329),Table1[[#This Row],[f1]])</f>
        <v>24.043532267611436</v>
      </c>
      <c r="Y330">
        <f>IF(Table1[[#This Row],[ATS]]=S329,SUM(Table1[[#This Row],[ATS]],Y329),Table1[[#This Row],[ATS]])</f>
        <v>1</v>
      </c>
      <c r="Z330">
        <f>IF(Table1[[#This Row],[ATS]]&gt;0,Table1[[#This Row],[ATS streak (not real)]]-1,Table1[[#This Row],[ATS streak (not real)]]+1)</f>
        <v>0</v>
      </c>
      <c r="AA330" s="5">
        <f>Table1[[#This Row],[running ttl ppg]]^2.37/(Table1[[#This Row],[running ttl ppg]]^2.37+Table1[[#This Row],[running ttl ppga]]^2.37)</f>
        <v>0.55245191402560045</v>
      </c>
      <c r="AB330" s="5">
        <f>Table1[[#This Row],[pyth ratio]]+Table1[[#This Row],[win/loss ratio]]</f>
        <v>1.1080074695811559</v>
      </c>
    </row>
    <row r="331" spans="1:28" x14ac:dyDescent="0.25">
      <c r="A331" s="1">
        <v>2889</v>
      </c>
      <c r="B331" s="7">
        <f t="shared" si="12"/>
        <v>10</v>
      </c>
      <c r="C331" s="5">
        <v>2016</v>
      </c>
      <c r="D331" s="5">
        <v>10</v>
      </c>
      <c r="E331" t="s">
        <v>61</v>
      </c>
      <c r="F331" t="s">
        <v>63</v>
      </c>
      <c r="G331" s="5">
        <v>1</v>
      </c>
      <c r="H331">
        <v>26</v>
      </c>
      <c r="I331">
        <v>27</v>
      </c>
      <c r="J331">
        <v>-1</v>
      </c>
      <c r="K331">
        <f>IF(Table1[[#This Row],[net]]&gt;0,1,0)</f>
        <v>0</v>
      </c>
      <c r="L331">
        <v>7</v>
      </c>
      <c r="M331">
        <f>IF(Table1[[#This Row],[team]]=E330,SUM(Table1[[#This Row],[win/loss]],M330),Table1[[#This Row],[win/loss]])</f>
        <v>5</v>
      </c>
      <c r="N331">
        <f>IF(Table1[[#This Row],[team]]=E330,SUM(Table1[[#This Row],[win/loss]],M330),Table1[[#This Row],[win/loss]])/B331</f>
        <v>0.5</v>
      </c>
      <c r="O331">
        <f t="shared" si="13"/>
        <v>6</v>
      </c>
      <c r="P331">
        <f>IF(Table1[[#This Row],[difference]]&gt;0,SQRT(Table1[[#This Row],[difference]]),-SQRT(ABS(Table1[[#This Row],[difference]])))</f>
        <v>2.4494897427831779</v>
      </c>
      <c r="Q331">
        <f>IF(Table1[[#This Row],[line]]&gt;0,SQRT(Table1[[#This Row],[line]]),-SQRT(ABS(Table1[[#This Row],[line]])))</f>
        <v>2.6457513110645907</v>
      </c>
      <c r="R331">
        <f>Table1[[#This Row],[difference]]-Table1[[#This Row],[sqrt(line)]]</f>
        <v>3.3542486889354093</v>
      </c>
      <c r="S331">
        <f>IF(Table1[[#This Row],[difference]]&gt;0,1,-1)</f>
        <v>1</v>
      </c>
      <c r="T331">
        <f>IF(Table1[[#This Row],[team]]=E330,SUM(H331,T330),Table1[[#This Row],[ppg]])</f>
        <v>273</v>
      </c>
      <c r="U331">
        <f>IF(Table1[[#This Row],[team]]=E330,SUM(I331,U330),Table1[[#This Row],[ppga]])</f>
        <v>253</v>
      </c>
      <c r="V331">
        <f>IF(Table1[[#This Row],[team]]=E330,SUM(Table1[[#This Row],[difference]],V330),Table1[[#This Row],[difference]])</f>
        <v>30</v>
      </c>
      <c r="W331">
        <f>IF(Table1[[#This Row],[team]]=E330,SUM(Table1[[#This Row],[sqrt(dif)]],W330),Table1[[#This Row],[sqrt(dif)]])</f>
        <v>9.1578037966531909</v>
      </c>
      <c r="X331">
        <f>IF(Table1[[#This Row],[team]]=E330,SUM(Table1[[#This Row],[f1]],X330),Table1[[#This Row],[f1]])</f>
        <v>27.397780956546846</v>
      </c>
      <c r="Y331">
        <f>IF(Table1[[#This Row],[ATS]]=S330,SUM(Table1[[#This Row],[ATS]],Y330),Table1[[#This Row],[ATS]])</f>
        <v>2</v>
      </c>
      <c r="Z331">
        <f>IF(Table1[[#This Row],[ATS]]&gt;0,Table1[[#This Row],[ATS streak (not real)]]-1,Table1[[#This Row],[ATS streak (not real)]]+1)</f>
        <v>1</v>
      </c>
      <c r="AA331" s="5">
        <f>Table1[[#This Row],[running ttl ppg]]^2.37/(Table1[[#This Row],[running ttl ppg]]^2.37+Table1[[#This Row],[running ttl ppga]]^2.37)</f>
        <v>0.54495702326444651</v>
      </c>
      <c r="AB331" s="5">
        <f>Table1[[#This Row],[pyth ratio]]+Table1[[#This Row],[win/loss ratio]]</f>
        <v>1.0449570232644465</v>
      </c>
    </row>
    <row r="332" spans="1:28" x14ac:dyDescent="0.25">
      <c r="A332" s="1">
        <v>2890</v>
      </c>
      <c r="B332" s="7">
        <f t="shared" si="12"/>
        <v>11</v>
      </c>
      <c r="C332" s="5">
        <v>2016</v>
      </c>
      <c r="D332" s="5">
        <v>12</v>
      </c>
      <c r="E332" t="s">
        <v>61</v>
      </c>
      <c r="F332" t="s">
        <v>72</v>
      </c>
      <c r="G332" s="5">
        <v>0</v>
      </c>
      <c r="H332">
        <v>14</v>
      </c>
      <c r="I332">
        <v>20</v>
      </c>
      <c r="J332">
        <v>-6</v>
      </c>
      <c r="K332">
        <f>IF(Table1[[#This Row],[net]]&gt;0,1,0)</f>
        <v>0</v>
      </c>
      <c r="L332">
        <v>-1</v>
      </c>
      <c r="M332">
        <f>IF(Table1[[#This Row],[team]]=E331,SUM(Table1[[#This Row],[win/loss]],M331),Table1[[#This Row],[win/loss]])</f>
        <v>5</v>
      </c>
      <c r="N332">
        <f>IF(Table1[[#This Row],[team]]=E331,SUM(Table1[[#This Row],[win/loss]],M331),Table1[[#This Row],[win/loss]])/B332</f>
        <v>0.45454545454545453</v>
      </c>
      <c r="O332">
        <f t="shared" si="13"/>
        <v>-7</v>
      </c>
      <c r="P332">
        <f>IF(Table1[[#This Row],[difference]]&gt;0,SQRT(Table1[[#This Row],[difference]]),-SQRT(ABS(Table1[[#This Row],[difference]])))</f>
        <v>-2.6457513110645907</v>
      </c>
      <c r="Q332">
        <f>IF(Table1[[#This Row],[line]]&gt;0,SQRT(Table1[[#This Row],[line]]),-SQRT(ABS(Table1[[#This Row],[line]])))</f>
        <v>-1</v>
      </c>
      <c r="R332">
        <f>Table1[[#This Row],[difference]]-Table1[[#This Row],[sqrt(line)]]</f>
        <v>-6</v>
      </c>
      <c r="S332">
        <f>IF(Table1[[#This Row],[difference]]&gt;0,1,-1)</f>
        <v>-1</v>
      </c>
      <c r="T332">
        <f>IF(Table1[[#This Row],[team]]=E331,SUM(H332,T331),Table1[[#This Row],[ppg]])</f>
        <v>287</v>
      </c>
      <c r="U332">
        <f>IF(Table1[[#This Row],[team]]=E331,SUM(I332,U331),Table1[[#This Row],[ppga]])</f>
        <v>273</v>
      </c>
      <c r="V332">
        <f>IF(Table1[[#This Row],[team]]=E331,SUM(Table1[[#This Row],[difference]],V331),Table1[[#This Row],[difference]])</f>
        <v>23</v>
      </c>
      <c r="W332">
        <f>IF(Table1[[#This Row],[team]]=E331,SUM(Table1[[#This Row],[sqrt(dif)]],W331),Table1[[#This Row],[sqrt(dif)]])</f>
        <v>6.5120524855886002</v>
      </c>
      <c r="X332">
        <f>IF(Table1[[#This Row],[team]]=E331,SUM(Table1[[#This Row],[f1]],X331),Table1[[#This Row],[f1]])</f>
        <v>21.397780956546846</v>
      </c>
      <c r="Y332">
        <f>IF(Table1[[#This Row],[ATS]]=S331,SUM(Table1[[#This Row],[ATS]],Y331),Table1[[#This Row],[ATS]])</f>
        <v>-1</v>
      </c>
      <c r="Z332">
        <f>IF(Table1[[#This Row],[ATS]]&gt;0,Table1[[#This Row],[ATS streak (not real)]]-1,Table1[[#This Row],[ATS streak (not real)]]+1)</f>
        <v>0</v>
      </c>
      <c r="AA332" s="5">
        <f>Table1[[#This Row],[running ttl ppg]]^2.37/(Table1[[#This Row],[running ttl ppg]]^2.37+Table1[[#This Row],[running ttl ppga]]^2.37)</f>
        <v>0.52959653436796872</v>
      </c>
      <c r="AB332" s="5">
        <f>Table1[[#This Row],[pyth ratio]]+Table1[[#This Row],[win/loss ratio]]</f>
        <v>0.9841419889134233</v>
      </c>
    </row>
    <row r="333" spans="1:28" x14ac:dyDescent="0.25">
      <c r="A333" s="1">
        <v>2891</v>
      </c>
      <c r="B333" s="7">
        <f t="shared" si="12"/>
        <v>12</v>
      </c>
      <c r="C333" s="5">
        <v>2016</v>
      </c>
      <c r="D333" s="5">
        <v>13</v>
      </c>
      <c r="E333" t="s">
        <v>61</v>
      </c>
      <c r="F333" t="s">
        <v>62</v>
      </c>
      <c r="G333" s="5">
        <v>1</v>
      </c>
      <c r="H333">
        <v>20</v>
      </c>
      <c r="I333">
        <v>23</v>
      </c>
      <c r="J333">
        <v>-3</v>
      </c>
      <c r="K333">
        <f>IF(Table1[[#This Row],[net]]&gt;0,1,0)</f>
        <v>0</v>
      </c>
      <c r="L333">
        <v>2.5</v>
      </c>
      <c r="M333">
        <f>IF(Table1[[#This Row],[team]]=E332,SUM(Table1[[#This Row],[win/loss]],M332),Table1[[#This Row],[win/loss]])</f>
        <v>5</v>
      </c>
      <c r="N333">
        <f>IF(Table1[[#This Row],[team]]=E332,SUM(Table1[[#This Row],[win/loss]],M332),Table1[[#This Row],[win/loss]])/B333</f>
        <v>0.41666666666666669</v>
      </c>
      <c r="O333">
        <f t="shared" si="13"/>
        <v>-0.5</v>
      </c>
      <c r="P333">
        <f>IF(Table1[[#This Row],[difference]]&gt;0,SQRT(Table1[[#This Row],[difference]]),-SQRT(ABS(Table1[[#This Row],[difference]])))</f>
        <v>-0.70710678118654757</v>
      </c>
      <c r="Q333">
        <f>IF(Table1[[#This Row],[line]]&gt;0,SQRT(Table1[[#This Row],[line]]),-SQRT(ABS(Table1[[#This Row],[line]])))</f>
        <v>1.5811388300841898</v>
      </c>
      <c r="R333">
        <f>Table1[[#This Row],[difference]]-Table1[[#This Row],[sqrt(line)]]</f>
        <v>-2.08113883008419</v>
      </c>
      <c r="S333">
        <f>IF(Table1[[#This Row],[difference]]&gt;0,1,-1)</f>
        <v>-1</v>
      </c>
      <c r="T333">
        <f>IF(Table1[[#This Row],[team]]=E332,SUM(H333,T332),Table1[[#This Row],[ppg]])</f>
        <v>307</v>
      </c>
      <c r="U333">
        <f>IF(Table1[[#This Row],[team]]=E332,SUM(I333,U332),Table1[[#This Row],[ppga]])</f>
        <v>296</v>
      </c>
      <c r="V333">
        <f>IF(Table1[[#This Row],[team]]=E332,SUM(Table1[[#This Row],[difference]],V332),Table1[[#This Row],[difference]])</f>
        <v>22.5</v>
      </c>
      <c r="W333">
        <f>IF(Table1[[#This Row],[team]]=E332,SUM(Table1[[#This Row],[sqrt(dif)]],W332),Table1[[#This Row],[sqrt(dif)]])</f>
        <v>5.8049457044020523</v>
      </c>
      <c r="X333">
        <f>IF(Table1[[#This Row],[team]]=E332,SUM(Table1[[#This Row],[f1]],X332),Table1[[#This Row],[f1]])</f>
        <v>19.316642126462657</v>
      </c>
      <c r="Y333">
        <f>IF(Table1[[#This Row],[ATS]]=S332,SUM(Table1[[#This Row],[ATS]],Y332),Table1[[#This Row],[ATS]])</f>
        <v>-2</v>
      </c>
      <c r="Z333">
        <f>IF(Table1[[#This Row],[ATS]]&gt;0,Table1[[#This Row],[ATS streak (not real)]]-1,Table1[[#This Row],[ATS streak (not real)]]+1)</f>
        <v>-1</v>
      </c>
      <c r="AA333" s="5">
        <f>Table1[[#This Row],[running ttl ppg]]^2.37/(Table1[[#This Row],[running ttl ppg]]^2.37+Table1[[#This Row],[running ttl ppga]]^2.37)</f>
        <v>0.52160585082198041</v>
      </c>
      <c r="AB333" s="5">
        <f>Table1[[#This Row],[pyth ratio]]+Table1[[#This Row],[win/loss ratio]]</f>
        <v>0.93827251748864704</v>
      </c>
    </row>
    <row r="334" spans="1:28" x14ac:dyDescent="0.25">
      <c r="A334" s="1">
        <v>2892</v>
      </c>
      <c r="B334" s="7">
        <f t="shared" si="12"/>
        <v>13</v>
      </c>
      <c r="C334" s="5">
        <v>2016</v>
      </c>
      <c r="D334" s="5">
        <v>14</v>
      </c>
      <c r="E334" t="s">
        <v>61</v>
      </c>
      <c r="F334" t="s">
        <v>59</v>
      </c>
      <c r="G334" s="5">
        <v>0</v>
      </c>
      <c r="H334">
        <v>31</v>
      </c>
      <c r="I334">
        <v>24</v>
      </c>
      <c r="J334">
        <v>7</v>
      </c>
      <c r="K334">
        <f>IF(Table1[[#This Row],[net]]&gt;0,1,0)</f>
        <v>1</v>
      </c>
      <c r="L334">
        <v>-2</v>
      </c>
      <c r="M334">
        <f>IF(Table1[[#This Row],[team]]=E333,SUM(Table1[[#This Row],[win/loss]],M333),Table1[[#This Row],[win/loss]])</f>
        <v>6</v>
      </c>
      <c r="N334">
        <f>IF(Table1[[#This Row],[team]]=E333,SUM(Table1[[#This Row],[win/loss]],M333),Table1[[#This Row],[win/loss]])/B334</f>
        <v>0.46153846153846156</v>
      </c>
      <c r="O334">
        <f t="shared" si="13"/>
        <v>5</v>
      </c>
      <c r="P334">
        <f>IF(Table1[[#This Row],[difference]]&gt;0,SQRT(Table1[[#This Row],[difference]]),-SQRT(ABS(Table1[[#This Row],[difference]])))</f>
        <v>2.2360679774997898</v>
      </c>
      <c r="Q334">
        <f>IF(Table1[[#This Row],[line]]&gt;0,SQRT(Table1[[#This Row],[line]]),-SQRT(ABS(Table1[[#This Row],[line]])))</f>
        <v>-1.4142135623730951</v>
      </c>
      <c r="R334">
        <f>Table1[[#This Row],[difference]]-Table1[[#This Row],[sqrt(line)]]</f>
        <v>6.4142135623730949</v>
      </c>
      <c r="S334">
        <f>IF(Table1[[#This Row],[difference]]&gt;0,1,-1)</f>
        <v>1</v>
      </c>
      <c r="T334">
        <f>IF(Table1[[#This Row],[team]]=E333,SUM(H334,T333),Table1[[#This Row],[ppg]])</f>
        <v>338</v>
      </c>
      <c r="U334">
        <f>IF(Table1[[#This Row],[team]]=E333,SUM(I334,U333),Table1[[#This Row],[ppga]])</f>
        <v>320</v>
      </c>
      <c r="V334">
        <f>IF(Table1[[#This Row],[team]]=E333,SUM(Table1[[#This Row],[difference]],V333),Table1[[#This Row],[difference]])</f>
        <v>27.5</v>
      </c>
      <c r="W334">
        <f>IF(Table1[[#This Row],[team]]=E333,SUM(Table1[[#This Row],[sqrt(dif)]],W333),Table1[[#This Row],[sqrt(dif)]])</f>
        <v>8.0410136819018412</v>
      </c>
      <c r="X334">
        <f>IF(Table1[[#This Row],[team]]=E333,SUM(Table1[[#This Row],[f1]],X333),Table1[[#This Row],[f1]])</f>
        <v>25.730855688835753</v>
      </c>
      <c r="Y334">
        <f>IF(Table1[[#This Row],[ATS]]=S333,SUM(Table1[[#This Row],[ATS]],Y333),Table1[[#This Row],[ATS]])</f>
        <v>1</v>
      </c>
      <c r="Z334">
        <f>IF(Table1[[#This Row],[ATS]]&gt;0,Table1[[#This Row],[ATS streak (not real)]]-1,Table1[[#This Row],[ATS streak (not real)]]+1)</f>
        <v>0</v>
      </c>
      <c r="AA334" s="5">
        <f>Table1[[#This Row],[running ttl ppg]]^2.37/(Table1[[#This Row],[running ttl ppg]]^2.37+Table1[[#This Row],[running ttl ppga]]^2.37)</f>
        <v>0.53237912679519672</v>
      </c>
      <c r="AB334" s="5">
        <f>Table1[[#This Row],[pyth ratio]]+Table1[[#This Row],[win/loss ratio]]</f>
        <v>0.99391758833365829</v>
      </c>
    </row>
    <row r="335" spans="1:28" x14ac:dyDescent="0.25">
      <c r="A335" s="1">
        <v>2893</v>
      </c>
      <c r="B335" s="7">
        <f t="shared" si="12"/>
        <v>14</v>
      </c>
      <c r="C335" s="5">
        <v>2016</v>
      </c>
      <c r="D335" s="5">
        <v>15</v>
      </c>
      <c r="E335" t="s">
        <v>61</v>
      </c>
      <c r="F335" t="s">
        <v>45</v>
      </c>
      <c r="G335" s="5">
        <v>1</v>
      </c>
      <c r="H335">
        <v>35</v>
      </c>
      <c r="I335">
        <v>38</v>
      </c>
      <c r="J335">
        <v>-3</v>
      </c>
      <c r="K335">
        <f>IF(Table1[[#This Row],[net]]&gt;0,1,0)</f>
        <v>0</v>
      </c>
      <c r="L335">
        <v>4.5</v>
      </c>
      <c r="M335">
        <f>IF(Table1[[#This Row],[team]]=E334,SUM(Table1[[#This Row],[win/loss]],M334),Table1[[#This Row],[win/loss]])</f>
        <v>6</v>
      </c>
      <c r="N335">
        <f>IF(Table1[[#This Row],[team]]=E334,SUM(Table1[[#This Row],[win/loss]],M334),Table1[[#This Row],[win/loss]])/B335</f>
        <v>0.42857142857142855</v>
      </c>
      <c r="O335">
        <f t="shared" si="13"/>
        <v>1.5</v>
      </c>
      <c r="P335">
        <f>IF(Table1[[#This Row],[difference]]&gt;0,SQRT(Table1[[#This Row],[difference]]),-SQRT(ABS(Table1[[#This Row],[difference]])))</f>
        <v>1.2247448713915889</v>
      </c>
      <c r="Q335">
        <f>IF(Table1[[#This Row],[line]]&gt;0,SQRT(Table1[[#This Row],[line]]),-SQRT(ABS(Table1[[#This Row],[line]])))</f>
        <v>2.1213203435596424</v>
      </c>
      <c r="R335">
        <f>Table1[[#This Row],[difference]]-Table1[[#This Row],[sqrt(line)]]</f>
        <v>-0.62132034355964239</v>
      </c>
      <c r="S335">
        <f>IF(Table1[[#This Row],[difference]]&gt;0,1,-1)</f>
        <v>1</v>
      </c>
      <c r="T335">
        <f>IF(Table1[[#This Row],[team]]=E334,SUM(H335,T334),Table1[[#This Row],[ppg]])</f>
        <v>373</v>
      </c>
      <c r="U335">
        <f>IF(Table1[[#This Row],[team]]=E334,SUM(I335,U334),Table1[[#This Row],[ppga]])</f>
        <v>358</v>
      </c>
      <c r="V335">
        <f>IF(Table1[[#This Row],[team]]=E334,SUM(Table1[[#This Row],[difference]],V334),Table1[[#This Row],[difference]])</f>
        <v>29</v>
      </c>
      <c r="W335">
        <f>IF(Table1[[#This Row],[team]]=E334,SUM(Table1[[#This Row],[sqrt(dif)]],W334),Table1[[#This Row],[sqrt(dif)]])</f>
        <v>9.2657585532934306</v>
      </c>
      <c r="X335">
        <f>IF(Table1[[#This Row],[team]]=E334,SUM(Table1[[#This Row],[f1]],X334),Table1[[#This Row],[f1]])</f>
        <v>25.109535345276111</v>
      </c>
      <c r="Y335">
        <f>IF(Table1[[#This Row],[ATS]]=S334,SUM(Table1[[#This Row],[ATS]],Y334),Table1[[#This Row],[ATS]])</f>
        <v>2</v>
      </c>
      <c r="Z335">
        <f>IF(Table1[[#This Row],[ATS]]&gt;0,Table1[[#This Row],[ATS streak (not real)]]-1,Table1[[#This Row],[ATS streak (not real)]]+1)</f>
        <v>1</v>
      </c>
      <c r="AA335" s="5">
        <f>Table1[[#This Row],[running ttl ppg]]^2.37/(Table1[[#This Row],[running ttl ppg]]^2.37+Table1[[#This Row],[running ttl ppga]]^2.37)</f>
        <v>0.52430025954698523</v>
      </c>
      <c r="AB335" s="5">
        <f>Table1[[#This Row],[pyth ratio]]+Table1[[#This Row],[win/loss ratio]]</f>
        <v>0.95287168811841383</v>
      </c>
    </row>
    <row r="336" spans="1:28" x14ac:dyDescent="0.25">
      <c r="A336" s="1">
        <v>2894</v>
      </c>
      <c r="B336" s="7">
        <f t="shared" si="12"/>
        <v>15</v>
      </c>
      <c r="C336" s="5">
        <v>2016</v>
      </c>
      <c r="D336" s="5">
        <v>16</v>
      </c>
      <c r="E336" t="s">
        <v>61</v>
      </c>
      <c r="F336" t="s">
        <v>60</v>
      </c>
      <c r="G336" s="5">
        <v>0</v>
      </c>
      <c r="H336">
        <v>17</v>
      </c>
      <c r="I336">
        <v>49</v>
      </c>
      <c r="J336">
        <v>-32</v>
      </c>
      <c r="K336">
        <f>IF(Table1[[#This Row],[net]]&gt;0,1,0)</f>
        <v>0</v>
      </c>
      <c r="L336">
        <v>7</v>
      </c>
      <c r="M336">
        <f>IF(Table1[[#This Row],[team]]=E335,SUM(Table1[[#This Row],[win/loss]],M335),Table1[[#This Row],[win/loss]])</f>
        <v>6</v>
      </c>
      <c r="N336">
        <f>IF(Table1[[#This Row],[team]]=E335,SUM(Table1[[#This Row],[win/loss]],M335),Table1[[#This Row],[win/loss]])/B336</f>
        <v>0.4</v>
      </c>
      <c r="O336">
        <f t="shared" si="13"/>
        <v>-25</v>
      </c>
      <c r="P336">
        <f>IF(Table1[[#This Row],[difference]]&gt;0,SQRT(Table1[[#This Row],[difference]]),-SQRT(ABS(Table1[[#This Row],[difference]])))</f>
        <v>-5</v>
      </c>
      <c r="Q336">
        <f>IF(Table1[[#This Row],[line]]&gt;0,SQRT(Table1[[#This Row],[line]]),-SQRT(ABS(Table1[[#This Row],[line]])))</f>
        <v>2.6457513110645907</v>
      </c>
      <c r="R336">
        <f>Table1[[#This Row],[difference]]-Table1[[#This Row],[sqrt(line)]]</f>
        <v>-27.64575131106459</v>
      </c>
      <c r="S336">
        <f>IF(Table1[[#This Row],[difference]]&gt;0,1,-1)</f>
        <v>-1</v>
      </c>
      <c r="T336">
        <f>IF(Table1[[#This Row],[team]]=E335,SUM(H336,T335),Table1[[#This Row],[ppg]])</f>
        <v>390</v>
      </c>
      <c r="U336">
        <f>IF(Table1[[#This Row],[team]]=E335,SUM(I336,U335),Table1[[#This Row],[ppga]])</f>
        <v>407</v>
      </c>
      <c r="V336">
        <f>IF(Table1[[#This Row],[team]]=E335,SUM(Table1[[#This Row],[difference]],V335),Table1[[#This Row],[difference]])</f>
        <v>4</v>
      </c>
      <c r="W336">
        <f>IF(Table1[[#This Row],[team]]=E335,SUM(Table1[[#This Row],[sqrt(dif)]],W335),Table1[[#This Row],[sqrt(dif)]])</f>
        <v>4.2657585532934306</v>
      </c>
      <c r="X336">
        <f>IF(Table1[[#This Row],[team]]=E335,SUM(Table1[[#This Row],[f1]],X335),Table1[[#This Row],[f1]])</f>
        <v>-2.5362159657884789</v>
      </c>
      <c r="Y336">
        <f>IF(Table1[[#This Row],[ATS]]=S335,SUM(Table1[[#This Row],[ATS]],Y335),Table1[[#This Row],[ATS]])</f>
        <v>-1</v>
      </c>
      <c r="Z336">
        <f>IF(Table1[[#This Row],[ATS]]&gt;0,Table1[[#This Row],[ATS streak (not real)]]-1,Table1[[#This Row],[ATS streak (not real)]]+1)</f>
        <v>0</v>
      </c>
      <c r="AA336" s="5">
        <f>Table1[[#This Row],[running ttl ppg]]^2.37/(Table1[[#This Row],[running ttl ppg]]^2.37+Table1[[#This Row],[running ttl ppga]]^2.37)</f>
        <v>0.47474164942182007</v>
      </c>
      <c r="AB336" s="5">
        <f>Table1[[#This Row],[pyth ratio]]+Table1[[#This Row],[win/loss ratio]]</f>
        <v>0.87474164942182009</v>
      </c>
    </row>
    <row r="337" spans="1:28" x14ac:dyDescent="0.25">
      <c r="A337" s="1">
        <v>2895</v>
      </c>
      <c r="B337" s="7">
        <f t="shared" si="12"/>
        <v>16</v>
      </c>
      <c r="C337" s="5">
        <v>2016</v>
      </c>
      <c r="D337" s="5">
        <v>17</v>
      </c>
      <c r="E337" t="s">
        <v>61</v>
      </c>
      <c r="F337" t="s">
        <v>66</v>
      </c>
      <c r="G337" s="5">
        <v>1</v>
      </c>
      <c r="H337">
        <v>30</v>
      </c>
      <c r="I337">
        <v>35</v>
      </c>
      <c r="J337">
        <v>-5</v>
      </c>
      <c r="K337">
        <f>IF(Table1[[#This Row],[net]]&gt;0,1,0)</f>
        <v>0</v>
      </c>
      <c r="L337">
        <v>-3.5</v>
      </c>
      <c r="M337">
        <f>IF(Table1[[#This Row],[team]]=E336,SUM(Table1[[#This Row],[win/loss]],M336),Table1[[#This Row],[win/loss]])</f>
        <v>6</v>
      </c>
      <c r="N337">
        <f>IF(Table1[[#This Row],[team]]=E336,SUM(Table1[[#This Row],[win/loss]],M336),Table1[[#This Row],[win/loss]])/B337</f>
        <v>0.375</v>
      </c>
      <c r="O337">
        <f t="shared" si="13"/>
        <v>-8.5</v>
      </c>
      <c r="P337">
        <f>IF(Table1[[#This Row],[difference]]&gt;0,SQRT(Table1[[#This Row],[difference]]),-SQRT(ABS(Table1[[#This Row],[difference]])))</f>
        <v>-2.9154759474226504</v>
      </c>
      <c r="Q337">
        <f>IF(Table1[[#This Row],[line]]&gt;0,SQRT(Table1[[#This Row],[line]]),-SQRT(ABS(Table1[[#This Row],[line]])))</f>
        <v>-1.8708286933869707</v>
      </c>
      <c r="R337">
        <f>Table1[[#This Row],[difference]]-Table1[[#This Row],[sqrt(line)]]</f>
        <v>-6.6291713066130296</v>
      </c>
      <c r="S337">
        <f>IF(Table1[[#This Row],[difference]]&gt;0,1,-1)</f>
        <v>-1</v>
      </c>
      <c r="T337">
        <f>IF(Table1[[#This Row],[team]]=E336,SUM(H337,T336),Table1[[#This Row],[ppg]])</f>
        <v>420</v>
      </c>
      <c r="U337">
        <f>IF(Table1[[#This Row],[team]]=E336,SUM(I337,U336),Table1[[#This Row],[ppga]])</f>
        <v>442</v>
      </c>
      <c r="V337">
        <f>IF(Table1[[#This Row],[team]]=E336,SUM(Table1[[#This Row],[difference]],V336),Table1[[#This Row],[difference]])</f>
        <v>-4.5</v>
      </c>
      <c r="W337">
        <f>IF(Table1[[#This Row],[team]]=E336,SUM(Table1[[#This Row],[sqrt(dif)]],W336),Table1[[#This Row],[sqrt(dif)]])</f>
        <v>1.3502826058707802</v>
      </c>
      <c r="X337">
        <f>IF(Table1[[#This Row],[team]]=E336,SUM(Table1[[#This Row],[f1]],X336),Table1[[#This Row],[f1]])</f>
        <v>-9.1653872724015084</v>
      </c>
      <c r="Y337">
        <f>IF(Table1[[#This Row],[ATS]]=S336,SUM(Table1[[#This Row],[ATS]],Y336),Table1[[#This Row],[ATS]])</f>
        <v>-2</v>
      </c>
      <c r="Z337">
        <f>IF(Table1[[#This Row],[ATS]]&gt;0,Table1[[#This Row],[ATS streak (not real)]]-1,Table1[[#This Row],[ATS streak (not real)]]+1)</f>
        <v>-1</v>
      </c>
      <c r="AA337" s="5">
        <f>Table1[[#This Row],[running ttl ppg]]^2.37/(Table1[[#This Row],[running ttl ppg]]^2.37+Table1[[#This Row],[running ttl ppga]]^2.37)</f>
        <v>0.46978666555430998</v>
      </c>
      <c r="AB337" s="5">
        <f>Table1[[#This Row],[pyth ratio]]+Table1[[#This Row],[win/loss ratio]]</f>
        <v>0.84478666555430992</v>
      </c>
    </row>
    <row r="338" spans="1:28" x14ac:dyDescent="0.25">
      <c r="A338" s="1">
        <v>2896</v>
      </c>
      <c r="B338" s="7">
        <f t="shared" si="12"/>
        <v>1</v>
      </c>
      <c r="C338" s="5">
        <v>2016</v>
      </c>
      <c r="D338" s="5">
        <v>1</v>
      </c>
      <c r="E338" t="s">
        <v>62</v>
      </c>
      <c r="F338" t="s">
        <v>48</v>
      </c>
      <c r="G338" s="5">
        <v>1</v>
      </c>
      <c r="H338">
        <v>31</v>
      </c>
      <c r="I338">
        <v>10</v>
      </c>
      <c r="J338">
        <v>21</v>
      </c>
      <c r="K338">
        <f>IF(Table1[[#This Row],[net]]&gt;0,1,0)</f>
        <v>1</v>
      </c>
      <c r="L338">
        <v>-3.5</v>
      </c>
      <c r="M338">
        <f>IF(Table1[[#This Row],[team]]=E337,SUM(Table1[[#This Row],[win/loss]],M337),Table1[[#This Row],[win/loss]])</f>
        <v>1</v>
      </c>
      <c r="N338">
        <f>IF(Table1[[#This Row],[team]]=E337,SUM(Table1[[#This Row],[win/loss]],M337),Table1[[#This Row],[win/loss]])/B338</f>
        <v>1</v>
      </c>
      <c r="O338">
        <f t="shared" si="13"/>
        <v>17.5</v>
      </c>
      <c r="P338">
        <f>IF(Table1[[#This Row],[difference]]&gt;0,SQRT(Table1[[#This Row],[difference]]),-SQRT(ABS(Table1[[#This Row],[difference]])))</f>
        <v>4.1833001326703778</v>
      </c>
      <c r="Q338">
        <f>IF(Table1[[#This Row],[line]]&gt;0,SQRT(Table1[[#This Row],[line]]),-SQRT(ABS(Table1[[#This Row],[line]])))</f>
        <v>-1.8708286933869707</v>
      </c>
      <c r="R338">
        <f>Table1[[#This Row],[difference]]-Table1[[#This Row],[sqrt(line)]]</f>
        <v>19.370828693386972</v>
      </c>
      <c r="S338">
        <f>IF(Table1[[#This Row],[difference]]&gt;0,1,-1)</f>
        <v>1</v>
      </c>
      <c r="T338">
        <f>IF(Table1[[#This Row],[team]]=E337,SUM(H338,T337),Table1[[#This Row],[ppg]])</f>
        <v>31</v>
      </c>
      <c r="U338">
        <f>IF(Table1[[#This Row],[team]]=E337,SUM(I338,U337),Table1[[#This Row],[ppga]])</f>
        <v>10</v>
      </c>
      <c r="V338">
        <f>IF(Table1[[#This Row],[team]]=E337,SUM(Table1[[#This Row],[difference]],V337),Table1[[#This Row],[difference]])</f>
        <v>17.5</v>
      </c>
      <c r="W338">
        <f>IF(Table1[[#This Row],[team]]=E337,SUM(Table1[[#This Row],[sqrt(dif)]],W337),Table1[[#This Row],[sqrt(dif)]])</f>
        <v>4.1833001326703778</v>
      </c>
      <c r="X338">
        <f>IF(Table1[[#This Row],[team]]=E337,SUM(Table1[[#This Row],[f1]],X337),Table1[[#This Row],[f1]])</f>
        <v>19.370828693386972</v>
      </c>
      <c r="Y338">
        <f>IF(Table1[[#This Row],[ATS]]=S337,SUM(Table1[[#This Row],[ATS]],Y337),Table1[[#This Row],[ATS]])</f>
        <v>1</v>
      </c>
      <c r="Z338">
        <f>IF(Table1[[#This Row],[ATS]]&gt;0,Table1[[#This Row],[ATS streak (not real)]]-1,Table1[[#This Row],[ATS streak (not real)]]+1)</f>
        <v>0</v>
      </c>
      <c r="AA338" s="5">
        <f>Table1[[#This Row],[running ttl ppg]]^2.37/(Table1[[#This Row],[running ttl ppg]]^2.37+Table1[[#This Row],[running ttl ppga]]^2.37)</f>
        <v>0.93592151757439446</v>
      </c>
      <c r="AB338" s="5">
        <f>Table1[[#This Row],[pyth ratio]]+Table1[[#This Row],[win/loss ratio]]</f>
        <v>1.9359215175743945</v>
      </c>
    </row>
    <row r="339" spans="1:28" x14ac:dyDescent="0.25">
      <c r="A339" s="1">
        <v>2897</v>
      </c>
      <c r="B339" s="7">
        <f t="shared" ref="B339:B402" si="14">IF(B338=16,1,B338+1)</f>
        <v>2</v>
      </c>
      <c r="C339" s="5">
        <v>2016</v>
      </c>
      <c r="D339" s="5">
        <v>2</v>
      </c>
      <c r="E339" t="s">
        <v>62</v>
      </c>
      <c r="F339" t="s">
        <v>54</v>
      </c>
      <c r="G339" s="5">
        <v>0</v>
      </c>
      <c r="H339">
        <v>20</v>
      </c>
      <c r="I339">
        <v>7</v>
      </c>
      <c r="J339">
        <v>13</v>
      </c>
      <c r="K339">
        <f>IF(Table1[[#This Row],[net]]&gt;0,1,0)</f>
        <v>1</v>
      </c>
      <c r="L339">
        <v>6</v>
      </c>
      <c r="M339">
        <f>IF(Table1[[#This Row],[team]]=E338,SUM(Table1[[#This Row],[win/loss]],M338),Table1[[#This Row],[win/loss]])</f>
        <v>2</v>
      </c>
      <c r="N339">
        <f>IF(Table1[[#This Row],[team]]=E338,SUM(Table1[[#This Row],[win/loss]],M338),Table1[[#This Row],[win/loss]])/B339</f>
        <v>1</v>
      </c>
      <c r="O339">
        <f t="shared" si="13"/>
        <v>19</v>
      </c>
      <c r="P339">
        <f>IF(Table1[[#This Row],[difference]]&gt;0,SQRT(Table1[[#This Row],[difference]]),-SQRT(ABS(Table1[[#This Row],[difference]])))</f>
        <v>4.358898943540674</v>
      </c>
      <c r="Q339">
        <f>IF(Table1[[#This Row],[line]]&gt;0,SQRT(Table1[[#This Row],[line]]),-SQRT(ABS(Table1[[#This Row],[line]])))</f>
        <v>2.4494897427831779</v>
      </c>
      <c r="R339">
        <f>Table1[[#This Row],[difference]]-Table1[[#This Row],[sqrt(line)]]</f>
        <v>16.550510257216821</v>
      </c>
      <c r="S339">
        <f>IF(Table1[[#This Row],[difference]]&gt;0,1,-1)</f>
        <v>1</v>
      </c>
      <c r="T339">
        <f>IF(Table1[[#This Row],[team]]=E338,SUM(H339,T338),Table1[[#This Row],[ppg]])</f>
        <v>51</v>
      </c>
      <c r="U339">
        <f>IF(Table1[[#This Row],[team]]=E338,SUM(I339,U338),Table1[[#This Row],[ppga]])</f>
        <v>17</v>
      </c>
      <c r="V339">
        <f>IF(Table1[[#This Row],[team]]=E338,SUM(Table1[[#This Row],[difference]],V338),Table1[[#This Row],[difference]])</f>
        <v>36.5</v>
      </c>
      <c r="W339">
        <f>IF(Table1[[#This Row],[team]]=E338,SUM(Table1[[#This Row],[sqrt(dif)]],W338),Table1[[#This Row],[sqrt(dif)]])</f>
        <v>8.5421990762110518</v>
      </c>
      <c r="X339">
        <f>IF(Table1[[#This Row],[team]]=E338,SUM(Table1[[#This Row],[f1]],X338),Table1[[#This Row],[f1]])</f>
        <v>35.921338950603797</v>
      </c>
      <c r="Y339">
        <f>IF(Table1[[#This Row],[ATS]]=S338,SUM(Table1[[#This Row],[ATS]],Y338),Table1[[#This Row],[ATS]])</f>
        <v>2</v>
      </c>
      <c r="Z339">
        <f>IF(Table1[[#This Row],[ATS]]&gt;0,Table1[[#This Row],[ATS streak (not real)]]-1,Table1[[#This Row],[ATS streak (not real)]]+1)</f>
        <v>1</v>
      </c>
      <c r="AA339" s="5">
        <f>Table1[[#This Row],[running ttl ppg]]^2.37/(Table1[[#This Row],[running ttl ppg]]^2.37+Table1[[#This Row],[running ttl ppga]]^2.37)</f>
        <v>0.93110003972779454</v>
      </c>
      <c r="AB339" s="5">
        <f>Table1[[#This Row],[pyth ratio]]+Table1[[#This Row],[win/loss ratio]]</f>
        <v>1.9311000397277946</v>
      </c>
    </row>
    <row r="340" spans="1:28" x14ac:dyDescent="0.25">
      <c r="A340" s="1">
        <v>2898</v>
      </c>
      <c r="B340" s="7">
        <f t="shared" si="14"/>
        <v>3</v>
      </c>
      <c r="C340" s="5">
        <v>2016</v>
      </c>
      <c r="D340" s="5">
        <v>3</v>
      </c>
      <c r="E340" t="s">
        <v>62</v>
      </c>
      <c r="F340" t="s">
        <v>66</v>
      </c>
      <c r="G340" s="5">
        <v>1</v>
      </c>
      <c r="H340">
        <v>17</v>
      </c>
      <c r="I340">
        <v>24</v>
      </c>
      <c r="J340">
        <v>-7</v>
      </c>
      <c r="K340">
        <f>IF(Table1[[#This Row],[net]]&gt;0,1,0)</f>
        <v>0</v>
      </c>
      <c r="L340">
        <v>-3</v>
      </c>
      <c r="M340">
        <f>IF(Table1[[#This Row],[team]]=E339,SUM(Table1[[#This Row],[win/loss]],M339),Table1[[#This Row],[win/loss]])</f>
        <v>2</v>
      </c>
      <c r="N340">
        <f>IF(Table1[[#This Row],[team]]=E339,SUM(Table1[[#This Row],[win/loss]],M339),Table1[[#This Row],[win/loss]])/B340</f>
        <v>0.66666666666666663</v>
      </c>
      <c r="O340">
        <f t="shared" si="13"/>
        <v>-10</v>
      </c>
      <c r="P340">
        <f>IF(Table1[[#This Row],[difference]]&gt;0,SQRT(Table1[[#This Row],[difference]]),-SQRT(ABS(Table1[[#This Row],[difference]])))</f>
        <v>-3.1622776601683795</v>
      </c>
      <c r="Q340">
        <f>IF(Table1[[#This Row],[line]]&gt;0,SQRT(Table1[[#This Row],[line]]),-SQRT(ABS(Table1[[#This Row],[line]])))</f>
        <v>-1.7320508075688772</v>
      </c>
      <c r="R340">
        <f>Table1[[#This Row],[difference]]-Table1[[#This Row],[sqrt(line)]]</f>
        <v>-8.2679491924311233</v>
      </c>
      <c r="S340">
        <f>IF(Table1[[#This Row],[difference]]&gt;0,1,-1)</f>
        <v>-1</v>
      </c>
      <c r="T340">
        <f>IF(Table1[[#This Row],[team]]=E339,SUM(H340,T339),Table1[[#This Row],[ppg]])</f>
        <v>68</v>
      </c>
      <c r="U340">
        <f>IF(Table1[[#This Row],[team]]=E339,SUM(I340,U339),Table1[[#This Row],[ppga]])</f>
        <v>41</v>
      </c>
      <c r="V340">
        <f>IF(Table1[[#This Row],[team]]=E339,SUM(Table1[[#This Row],[difference]],V339),Table1[[#This Row],[difference]])</f>
        <v>26.5</v>
      </c>
      <c r="W340">
        <f>IF(Table1[[#This Row],[team]]=E339,SUM(Table1[[#This Row],[sqrt(dif)]],W339),Table1[[#This Row],[sqrt(dif)]])</f>
        <v>5.3799214160426718</v>
      </c>
      <c r="X340">
        <f>IF(Table1[[#This Row],[team]]=E339,SUM(Table1[[#This Row],[f1]],X339),Table1[[#This Row],[f1]])</f>
        <v>27.653389758172672</v>
      </c>
      <c r="Y340">
        <f>IF(Table1[[#This Row],[ATS]]=S339,SUM(Table1[[#This Row],[ATS]],Y339),Table1[[#This Row],[ATS]])</f>
        <v>-1</v>
      </c>
      <c r="Z340">
        <f>IF(Table1[[#This Row],[ATS]]&gt;0,Table1[[#This Row],[ATS streak (not real)]]-1,Table1[[#This Row],[ATS streak (not real)]]+1)</f>
        <v>0</v>
      </c>
      <c r="AA340" s="5">
        <f>Table1[[#This Row],[running ttl ppg]]^2.37/(Table1[[#This Row],[running ttl ppg]]^2.37+Table1[[#This Row],[running ttl ppga]]^2.37)</f>
        <v>0.76835884884316719</v>
      </c>
      <c r="AB340" s="5">
        <f>Table1[[#This Row],[pyth ratio]]+Table1[[#This Row],[win/loss ratio]]</f>
        <v>1.4350255155098339</v>
      </c>
    </row>
    <row r="341" spans="1:28" x14ac:dyDescent="0.25">
      <c r="A341" s="1">
        <v>2899</v>
      </c>
      <c r="B341" s="7">
        <f t="shared" si="14"/>
        <v>4</v>
      </c>
      <c r="C341" s="5">
        <v>2016</v>
      </c>
      <c r="D341" s="5">
        <v>4</v>
      </c>
      <c r="E341" t="s">
        <v>62</v>
      </c>
      <c r="F341" t="s">
        <v>59</v>
      </c>
      <c r="G341" s="5">
        <v>0</v>
      </c>
      <c r="H341">
        <v>27</v>
      </c>
      <c r="I341">
        <v>14</v>
      </c>
      <c r="J341">
        <v>13</v>
      </c>
      <c r="K341">
        <f>IF(Table1[[#This Row],[net]]&gt;0,1,0)</f>
        <v>1</v>
      </c>
      <c r="L341">
        <v>-2.5</v>
      </c>
      <c r="M341">
        <f>IF(Table1[[#This Row],[team]]=E340,SUM(Table1[[#This Row],[win/loss]],M340),Table1[[#This Row],[win/loss]])</f>
        <v>3</v>
      </c>
      <c r="N341">
        <f>IF(Table1[[#This Row],[team]]=E340,SUM(Table1[[#This Row],[win/loss]],M340),Table1[[#This Row],[win/loss]])/B341</f>
        <v>0.75</v>
      </c>
      <c r="O341">
        <f t="shared" si="13"/>
        <v>10.5</v>
      </c>
      <c r="P341">
        <f>IF(Table1[[#This Row],[difference]]&gt;0,SQRT(Table1[[#This Row],[difference]]),-SQRT(ABS(Table1[[#This Row],[difference]])))</f>
        <v>3.2403703492039302</v>
      </c>
      <c r="Q341">
        <f>IF(Table1[[#This Row],[line]]&gt;0,SQRT(Table1[[#This Row],[line]]),-SQRT(ABS(Table1[[#This Row],[line]])))</f>
        <v>-1.5811388300841898</v>
      </c>
      <c r="R341">
        <f>Table1[[#This Row],[difference]]-Table1[[#This Row],[sqrt(line)]]</f>
        <v>12.081138830084189</v>
      </c>
      <c r="S341">
        <f>IF(Table1[[#This Row],[difference]]&gt;0,1,-1)</f>
        <v>1</v>
      </c>
      <c r="T341">
        <f>IF(Table1[[#This Row],[team]]=E340,SUM(H341,T340),Table1[[#This Row],[ppg]])</f>
        <v>95</v>
      </c>
      <c r="U341">
        <f>IF(Table1[[#This Row],[team]]=E340,SUM(I341,U340),Table1[[#This Row],[ppga]])</f>
        <v>55</v>
      </c>
      <c r="V341">
        <f>IF(Table1[[#This Row],[team]]=E340,SUM(Table1[[#This Row],[difference]],V340),Table1[[#This Row],[difference]])</f>
        <v>37</v>
      </c>
      <c r="W341">
        <f>IF(Table1[[#This Row],[team]]=E340,SUM(Table1[[#This Row],[sqrt(dif)]],W340),Table1[[#This Row],[sqrt(dif)]])</f>
        <v>8.620291765246602</v>
      </c>
      <c r="X341">
        <f>IF(Table1[[#This Row],[team]]=E340,SUM(Table1[[#This Row],[f1]],X340),Table1[[#This Row],[f1]])</f>
        <v>39.734528588256865</v>
      </c>
      <c r="Y341">
        <f>IF(Table1[[#This Row],[ATS]]=S340,SUM(Table1[[#This Row],[ATS]],Y340),Table1[[#This Row],[ATS]])</f>
        <v>1</v>
      </c>
      <c r="Z341">
        <f>IF(Table1[[#This Row],[ATS]]&gt;0,Table1[[#This Row],[ATS streak (not real)]]-1,Table1[[#This Row],[ATS streak (not real)]]+1)</f>
        <v>0</v>
      </c>
      <c r="AA341" s="5">
        <f>Table1[[#This Row],[running ttl ppg]]^2.37/(Table1[[#This Row],[running ttl ppg]]^2.37+Table1[[#This Row],[running ttl ppga]]^2.37)</f>
        <v>0.78504436668427691</v>
      </c>
      <c r="AB341" s="5">
        <f>Table1[[#This Row],[pyth ratio]]+Table1[[#This Row],[win/loss ratio]]</f>
        <v>1.5350443666842768</v>
      </c>
    </row>
    <row r="342" spans="1:28" x14ac:dyDescent="0.25">
      <c r="A342" s="1">
        <v>2900</v>
      </c>
      <c r="B342" s="7">
        <f t="shared" si="14"/>
        <v>5</v>
      </c>
      <c r="C342" s="5">
        <v>2016</v>
      </c>
      <c r="D342" s="5">
        <v>6</v>
      </c>
      <c r="E342" t="s">
        <v>62</v>
      </c>
      <c r="F342" t="s">
        <v>72</v>
      </c>
      <c r="G342" s="5">
        <v>1</v>
      </c>
      <c r="H342">
        <v>34</v>
      </c>
      <c r="I342">
        <v>20</v>
      </c>
      <c r="J342">
        <v>14</v>
      </c>
      <c r="K342">
        <f>IF(Table1[[#This Row],[net]]&gt;0,1,0)</f>
        <v>1</v>
      </c>
      <c r="L342">
        <v>-7.5</v>
      </c>
      <c r="M342">
        <f>IF(Table1[[#This Row],[team]]=E341,SUM(Table1[[#This Row],[win/loss]],M341),Table1[[#This Row],[win/loss]])</f>
        <v>4</v>
      </c>
      <c r="N342">
        <f>IF(Table1[[#This Row],[team]]=E341,SUM(Table1[[#This Row],[win/loss]],M341),Table1[[#This Row],[win/loss]])/B342</f>
        <v>0.8</v>
      </c>
      <c r="O342">
        <f t="shared" si="13"/>
        <v>6.5</v>
      </c>
      <c r="P342">
        <f>IF(Table1[[#This Row],[difference]]&gt;0,SQRT(Table1[[#This Row],[difference]]),-SQRT(ABS(Table1[[#This Row],[difference]])))</f>
        <v>2.5495097567963922</v>
      </c>
      <c r="Q342">
        <f>IF(Table1[[#This Row],[line]]&gt;0,SQRT(Table1[[#This Row],[line]]),-SQRT(ABS(Table1[[#This Row],[line]])))</f>
        <v>-2.7386127875258306</v>
      </c>
      <c r="R342">
        <f>Table1[[#This Row],[difference]]-Table1[[#This Row],[sqrt(line)]]</f>
        <v>9.238612787525831</v>
      </c>
      <c r="S342">
        <f>IF(Table1[[#This Row],[difference]]&gt;0,1,-1)</f>
        <v>1</v>
      </c>
      <c r="T342">
        <f>IF(Table1[[#This Row],[team]]=E341,SUM(H342,T341),Table1[[#This Row],[ppg]])</f>
        <v>129</v>
      </c>
      <c r="U342">
        <f>IF(Table1[[#This Row],[team]]=E341,SUM(I342,U341),Table1[[#This Row],[ppga]])</f>
        <v>75</v>
      </c>
      <c r="V342">
        <f>IF(Table1[[#This Row],[team]]=E341,SUM(Table1[[#This Row],[difference]],V341),Table1[[#This Row],[difference]])</f>
        <v>43.5</v>
      </c>
      <c r="W342">
        <f>IF(Table1[[#This Row],[team]]=E341,SUM(Table1[[#This Row],[sqrt(dif)]],W341),Table1[[#This Row],[sqrt(dif)]])</f>
        <v>11.169801522042995</v>
      </c>
      <c r="X342">
        <f>IF(Table1[[#This Row],[team]]=E341,SUM(Table1[[#This Row],[f1]],X341),Table1[[#This Row],[f1]])</f>
        <v>48.973141375782696</v>
      </c>
      <c r="Y342">
        <f>IF(Table1[[#This Row],[ATS]]=S341,SUM(Table1[[#This Row],[ATS]],Y341),Table1[[#This Row],[ATS]])</f>
        <v>2</v>
      </c>
      <c r="Z342">
        <f>IF(Table1[[#This Row],[ATS]]&gt;0,Table1[[#This Row],[ATS streak (not real)]]-1,Table1[[#This Row],[ATS streak (not real)]]+1)</f>
        <v>1</v>
      </c>
      <c r="AA342" s="5">
        <f>Table1[[#This Row],[running ttl ppg]]^2.37/(Table1[[#This Row],[running ttl ppg]]^2.37+Table1[[#This Row],[running ttl ppga]]^2.37)</f>
        <v>0.78335205735347901</v>
      </c>
      <c r="AB342" s="5">
        <f>Table1[[#This Row],[pyth ratio]]+Table1[[#This Row],[win/loss ratio]]</f>
        <v>1.5833520573534789</v>
      </c>
    </row>
    <row r="343" spans="1:28" x14ac:dyDescent="0.25">
      <c r="A343" s="1">
        <v>2901</v>
      </c>
      <c r="B343" s="7">
        <f t="shared" si="14"/>
        <v>6</v>
      </c>
      <c r="C343" s="5">
        <v>2016</v>
      </c>
      <c r="D343" s="5">
        <v>7</v>
      </c>
      <c r="E343" t="s">
        <v>62</v>
      </c>
      <c r="F343" t="s">
        <v>63</v>
      </c>
      <c r="G343" s="5">
        <v>0</v>
      </c>
      <c r="H343">
        <v>23</v>
      </c>
      <c r="I343">
        <v>30</v>
      </c>
      <c r="J343">
        <v>-7</v>
      </c>
      <c r="K343">
        <f>IF(Table1[[#This Row],[net]]&gt;0,1,0)</f>
        <v>0</v>
      </c>
      <c r="L343">
        <v>7</v>
      </c>
      <c r="M343">
        <f>IF(Table1[[#This Row],[team]]=E342,SUM(Table1[[#This Row],[win/loss]],M342),Table1[[#This Row],[win/loss]])</f>
        <v>4</v>
      </c>
      <c r="N343">
        <f>IF(Table1[[#This Row],[team]]=E342,SUM(Table1[[#This Row],[win/loss]],M342),Table1[[#This Row],[win/loss]])/B343</f>
        <v>0.66666666666666663</v>
      </c>
      <c r="O343">
        <f t="shared" si="13"/>
        <v>0</v>
      </c>
      <c r="P343">
        <f>IF(Table1[[#This Row],[difference]]&gt;0,SQRT(Table1[[#This Row],[difference]]),-SQRT(ABS(Table1[[#This Row],[difference]])))</f>
        <v>0</v>
      </c>
      <c r="Q343">
        <f>IF(Table1[[#This Row],[line]]&gt;0,SQRT(Table1[[#This Row],[line]]),-SQRT(ABS(Table1[[#This Row],[line]])))</f>
        <v>2.6457513110645907</v>
      </c>
      <c r="R343">
        <f>Table1[[#This Row],[difference]]-Table1[[#This Row],[sqrt(line)]]</f>
        <v>-2.6457513110645907</v>
      </c>
      <c r="S343">
        <f>IF(Table1[[#This Row],[difference]]&gt;0,1,-1)</f>
        <v>-1</v>
      </c>
      <c r="T343">
        <f>IF(Table1[[#This Row],[team]]=E342,SUM(H343,T342),Table1[[#This Row],[ppg]])</f>
        <v>152</v>
      </c>
      <c r="U343">
        <f>IF(Table1[[#This Row],[team]]=E342,SUM(I343,U342),Table1[[#This Row],[ppga]])</f>
        <v>105</v>
      </c>
      <c r="V343">
        <f>IF(Table1[[#This Row],[team]]=E342,SUM(Table1[[#This Row],[difference]],V342),Table1[[#This Row],[difference]])</f>
        <v>43.5</v>
      </c>
      <c r="W343">
        <f>IF(Table1[[#This Row],[team]]=E342,SUM(Table1[[#This Row],[sqrt(dif)]],W342),Table1[[#This Row],[sqrt(dif)]])</f>
        <v>11.169801522042995</v>
      </c>
      <c r="X343">
        <f>IF(Table1[[#This Row],[team]]=E342,SUM(Table1[[#This Row],[f1]],X342),Table1[[#This Row],[f1]])</f>
        <v>46.327390064718102</v>
      </c>
      <c r="Y343">
        <f>IF(Table1[[#This Row],[ATS]]=S342,SUM(Table1[[#This Row],[ATS]],Y342),Table1[[#This Row],[ATS]])</f>
        <v>-1</v>
      </c>
      <c r="Z343">
        <f>IF(Table1[[#This Row],[ATS]]&gt;0,Table1[[#This Row],[ATS streak (not real)]]-1,Table1[[#This Row],[ATS streak (not real)]]+1)</f>
        <v>0</v>
      </c>
      <c r="AA343" s="5">
        <f>Table1[[#This Row],[running ttl ppg]]^2.37/(Table1[[#This Row],[running ttl ppg]]^2.37+Table1[[#This Row],[running ttl ppga]]^2.37)</f>
        <v>0.70614015560117327</v>
      </c>
      <c r="AB343" s="5">
        <f>Table1[[#This Row],[pyth ratio]]+Table1[[#This Row],[win/loss ratio]]</f>
        <v>1.3728068222678398</v>
      </c>
    </row>
    <row r="344" spans="1:28" x14ac:dyDescent="0.25">
      <c r="A344" s="1">
        <v>2902</v>
      </c>
      <c r="B344" s="7">
        <f t="shared" si="14"/>
        <v>7</v>
      </c>
      <c r="C344" s="5">
        <v>2016</v>
      </c>
      <c r="D344" s="5">
        <v>8</v>
      </c>
      <c r="E344" t="s">
        <v>62</v>
      </c>
      <c r="F344" t="s">
        <v>65</v>
      </c>
      <c r="G344" s="5">
        <v>0</v>
      </c>
      <c r="H344">
        <v>20</v>
      </c>
      <c r="I344">
        <v>34</v>
      </c>
      <c r="J344">
        <v>-14</v>
      </c>
      <c r="K344">
        <f>IF(Table1[[#This Row],[net]]&gt;0,1,0)</f>
        <v>0</v>
      </c>
      <c r="L344">
        <v>-3</v>
      </c>
      <c r="M344">
        <f>IF(Table1[[#This Row],[team]]=E343,SUM(Table1[[#This Row],[win/loss]],M343),Table1[[#This Row],[win/loss]])</f>
        <v>4</v>
      </c>
      <c r="N344">
        <f>IF(Table1[[#This Row],[team]]=E343,SUM(Table1[[#This Row],[win/loss]],M343),Table1[[#This Row],[win/loss]])/B344</f>
        <v>0.5714285714285714</v>
      </c>
      <c r="O344">
        <f t="shared" si="13"/>
        <v>-17</v>
      </c>
      <c r="P344">
        <f>IF(Table1[[#This Row],[difference]]&gt;0,SQRT(Table1[[#This Row],[difference]]),-SQRT(ABS(Table1[[#This Row],[difference]])))</f>
        <v>-4.1231056256176606</v>
      </c>
      <c r="Q344">
        <f>IF(Table1[[#This Row],[line]]&gt;0,SQRT(Table1[[#This Row],[line]]),-SQRT(ABS(Table1[[#This Row],[line]])))</f>
        <v>-1.7320508075688772</v>
      </c>
      <c r="R344">
        <f>Table1[[#This Row],[difference]]-Table1[[#This Row],[sqrt(line)]]</f>
        <v>-15.267949192431123</v>
      </c>
      <c r="S344">
        <f>IF(Table1[[#This Row],[difference]]&gt;0,1,-1)</f>
        <v>-1</v>
      </c>
      <c r="T344">
        <f>IF(Table1[[#This Row],[team]]=E343,SUM(H344,T343),Table1[[#This Row],[ppg]])</f>
        <v>172</v>
      </c>
      <c r="U344">
        <f>IF(Table1[[#This Row],[team]]=E343,SUM(I344,U343),Table1[[#This Row],[ppga]])</f>
        <v>139</v>
      </c>
      <c r="V344">
        <f>IF(Table1[[#This Row],[team]]=E343,SUM(Table1[[#This Row],[difference]],V343),Table1[[#This Row],[difference]])</f>
        <v>26.5</v>
      </c>
      <c r="W344">
        <f>IF(Table1[[#This Row],[team]]=E343,SUM(Table1[[#This Row],[sqrt(dif)]],W343),Table1[[#This Row],[sqrt(dif)]])</f>
        <v>7.0466958964253346</v>
      </c>
      <c r="X344">
        <f>IF(Table1[[#This Row],[team]]=E343,SUM(Table1[[#This Row],[f1]],X343),Table1[[#This Row],[f1]])</f>
        <v>31.059440872286977</v>
      </c>
      <c r="Y344">
        <f>IF(Table1[[#This Row],[ATS]]=S343,SUM(Table1[[#This Row],[ATS]],Y343),Table1[[#This Row],[ATS]])</f>
        <v>-2</v>
      </c>
      <c r="Z344">
        <f>IF(Table1[[#This Row],[ATS]]&gt;0,Table1[[#This Row],[ATS streak (not real)]]-1,Table1[[#This Row],[ATS streak (not real)]]+1)</f>
        <v>-1</v>
      </c>
      <c r="AA344" s="5">
        <f>Table1[[#This Row],[running ttl ppg]]^2.37/(Table1[[#This Row],[running ttl ppg]]^2.37+Table1[[#This Row],[running ttl ppga]]^2.37)</f>
        <v>0.62360045983540902</v>
      </c>
      <c r="AB344" s="5">
        <f>Table1[[#This Row],[pyth ratio]]+Table1[[#This Row],[win/loss ratio]]</f>
        <v>1.1950290312639804</v>
      </c>
    </row>
    <row r="345" spans="1:28" x14ac:dyDescent="0.25">
      <c r="A345" s="1">
        <v>2903</v>
      </c>
      <c r="B345" s="7">
        <f t="shared" si="14"/>
        <v>8</v>
      </c>
      <c r="C345" s="5">
        <v>2016</v>
      </c>
      <c r="D345" s="5">
        <v>9</v>
      </c>
      <c r="E345" t="s">
        <v>62</v>
      </c>
      <c r="F345" t="s">
        <v>55</v>
      </c>
      <c r="G345" s="5">
        <v>1</v>
      </c>
      <c r="H345">
        <v>28</v>
      </c>
      <c r="I345">
        <v>23</v>
      </c>
      <c r="J345">
        <v>5</v>
      </c>
      <c r="K345">
        <f>IF(Table1[[#This Row],[net]]&gt;0,1,0)</f>
        <v>1</v>
      </c>
      <c r="L345">
        <v>-7.5</v>
      </c>
      <c r="M345">
        <f>IF(Table1[[#This Row],[team]]=E344,SUM(Table1[[#This Row],[win/loss]],M344),Table1[[#This Row],[win/loss]])</f>
        <v>5</v>
      </c>
      <c r="N345">
        <f>IF(Table1[[#This Row],[team]]=E344,SUM(Table1[[#This Row],[win/loss]],M344),Table1[[#This Row],[win/loss]])/B345</f>
        <v>0.625</v>
      </c>
      <c r="O345">
        <f t="shared" si="13"/>
        <v>-2.5</v>
      </c>
      <c r="P345">
        <f>IF(Table1[[#This Row],[difference]]&gt;0,SQRT(Table1[[#This Row],[difference]]),-SQRT(ABS(Table1[[#This Row],[difference]])))</f>
        <v>-1.5811388300841898</v>
      </c>
      <c r="Q345">
        <f>IF(Table1[[#This Row],[line]]&gt;0,SQRT(Table1[[#This Row],[line]]),-SQRT(ABS(Table1[[#This Row],[line]])))</f>
        <v>-2.7386127875258306</v>
      </c>
      <c r="R345">
        <f>Table1[[#This Row],[difference]]-Table1[[#This Row],[sqrt(line)]]</f>
        <v>0.23861278752583059</v>
      </c>
      <c r="S345">
        <f>IF(Table1[[#This Row],[difference]]&gt;0,1,-1)</f>
        <v>-1</v>
      </c>
      <c r="T345">
        <f>IF(Table1[[#This Row],[team]]=E344,SUM(H345,T344),Table1[[#This Row],[ppg]])</f>
        <v>200</v>
      </c>
      <c r="U345">
        <f>IF(Table1[[#This Row],[team]]=E344,SUM(I345,U344),Table1[[#This Row],[ppga]])</f>
        <v>162</v>
      </c>
      <c r="V345">
        <f>IF(Table1[[#This Row],[team]]=E344,SUM(Table1[[#This Row],[difference]],V344),Table1[[#This Row],[difference]])</f>
        <v>24</v>
      </c>
      <c r="W345">
        <f>IF(Table1[[#This Row],[team]]=E344,SUM(Table1[[#This Row],[sqrt(dif)]],W344),Table1[[#This Row],[sqrt(dif)]])</f>
        <v>5.4655570663411446</v>
      </c>
      <c r="X345">
        <f>IF(Table1[[#This Row],[team]]=E344,SUM(Table1[[#This Row],[f1]],X344),Table1[[#This Row],[f1]])</f>
        <v>31.298053659812808</v>
      </c>
      <c r="Y345">
        <f>IF(Table1[[#This Row],[ATS]]=S344,SUM(Table1[[#This Row],[ATS]],Y344),Table1[[#This Row],[ATS]])</f>
        <v>-3</v>
      </c>
      <c r="Z345">
        <f>IF(Table1[[#This Row],[ATS]]&gt;0,Table1[[#This Row],[ATS streak (not real)]]-1,Table1[[#This Row],[ATS streak (not real)]]+1)</f>
        <v>-2</v>
      </c>
      <c r="AA345" s="5">
        <f>Table1[[#This Row],[running ttl ppg]]^2.37/(Table1[[#This Row],[running ttl ppg]]^2.37+Table1[[#This Row],[running ttl ppga]]^2.37)</f>
        <v>0.62232039734488898</v>
      </c>
      <c r="AB345" s="5">
        <f>Table1[[#This Row],[pyth ratio]]+Table1[[#This Row],[win/loss ratio]]</f>
        <v>1.247320397344889</v>
      </c>
    </row>
    <row r="346" spans="1:28" x14ac:dyDescent="0.25">
      <c r="A346" s="1">
        <v>2904</v>
      </c>
      <c r="B346" s="7">
        <f t="shared" si="14"/>
        <v>9</v>
      </c>
      <c r="C346" s="5">
        <v>2016</v>
      </c>
      <c r="D346" s="5">
        <v>10</v>
      </c>
      <c r="E346" t="s">
        <v>62</v>
      </c>
      <c r="F346" t="s">
        <v>44</v>
      </c>
      <c r="G346" s="5">
        <v>1</v>
      </c>
      <c r="H346">
        <v>17</v>
      </c>
      <c r="I346">
        <v>22</v>
      </c>
      <c r="J346">
        <v>-5</v>
      </c>
      <c r="K346">
        <f>IF(Table1[[#This Row],[net]]&gt;0,1,0)</f>
        <v>0</v>
      </c>
      <c r="L346">
        <v>-2.5</v>
      </c>
      <c r="M346">
        <f>IF(Table1[[#This Row],[team]]=E345,SUM(Table1[[#This Row],[win/loss]],M345),Table1[[#This Row],[win/loss]])</f>
        <v>5</v>
      </c>
      <c r="N346">
        <f>IF(Table1[[#This Row],[team]]=E345,SUM(Table1[[#This Row],[win/loss]],M345),Table1[[#This Row],[win/loss]])/B346</f>
        <v>0.55555555555555558</v>
      </c>
      <c r="O346">
        <f t="shared" si="13"/>
        <v>-7.5</v>
      </c>
      <c r="P346">
        <f>IF(Table1[[#This Row],[difference]]&gt;0,SQRT(Table1[[#This Row],[difference]]),-SQRT(ABS(Table1[[#This Row],[difference]])))</f>
        <v>-2.7386127875258306</v>
      </c>
      <c r="Q346">
        <f>IF(Table1[[#This Row],[line]]&gt;0,SQRT(Table1[[#This Row],[line]]),-SQRT(ABS(Table1[[#This Row],[line]])))</f>
        <v>-1.5811388300841898</v>
      </c>
      <c r="R346">
        <f>Table1[[#This Row],[difference]]-Table1[[#This Row],[sqrt(line)]]</f>
        <v>-5.91886116991581</v>
      </c>
      <c r="S346">
        <f>IF(Table1[[#This Row],[difference]]&gt;0,1,-1)</f>
        <v>-1</v>
      </c>
      <c r="T346">
        <f>IF(Table1[[#This Row],[team]]=E345,SUM(H346,T345),Table1[[#This Row],[ppg]])</f>
        <v>217</v>
      </c>
      <c r="U346">
        <f>IF(Table1[[#This Row],[team]]=E345,SUM(I346,U345),Table1[[#This Row],[ppga]])</f>
        <v>184</v>
      </c>
      <c r="V346">
        <f>IF(Table1[[#This Row],[team]]=E345,SUM(Table1[[#This Row],[difference]],V345),Table1[[#This Row],[difference]])</f>
        <v>16.5</v>
      </c>
      <c r="W346">
        <f>IF(Table1[[#This Row],[team]]=E345,SUM(Table1[[#This Row],[sqrt(dif)]],W345),Table1[[#This Row],[sqrt(dif)]])</f>
        <v>2.726944278815314</v>
      </c>
      <c r="X346">
        <f>IF(Table1[[#This Row],[team]]=E345,SUM(Table1[[#This Row],[f1]],X345),Table1[[#This Row],[f1]])</f>
        <v>25.379192489896997</v>
      </c>
      <c r="Y346">
        <f>IF(Table1[[#This Row],[ATS]]=S345,SUM(Table1[[#This Row],[ATS]],Y345),Table1[[#This Row],[ATS]])</f>
        <v>-4</v>
      </c>
      <c r="Z346">
        <f>IF(Table1[[#This Row],[ATS]]&gt;0,Table1[[#This Row],[ATS streak (not real)]]-1,Table1[[#This Row],[ATS streak (not real)]]+1)</f>
        <v>-3</v>
      </c>
      <c r="AA346" s="5">
        <f>Table1[[#This Row],[running ttl ppg]]^2.37/(Table1[[#This Row],[running ttl ppg]]^2.37+Table1[[#This Row],[running ttl ppga]]^2.37)</f>
        <v>0.59651353344484481</v>
      </c>
      <c r="AB346" s="5">
        <f>Table1[[#This Row],[pyth ratio]]+Table1[[#This Row],[win/loss ratio]]</f>
        <v>1.1520690890004004</v>
      </c>
    </row>
    <row r="347" spans="1:28" x14ac:dyDescent="0.25">
      <c r="A347" s="1">
        <v>2905</v>
      </c>
      <c r="B347" s="7">
        <f t="shared" si="14"/>
        <v>10</v>
      </c>
      <c r="C347" s="5">
        <v>2016</v>
      </c>
      <c r="D347" s="5">
        <v>11</v>
      </c>
      <c r="E347" t="s">
        <v>62</v>
      </c>
      <c r="F347" t="s">
        <v>53</v>
      </c>
      <c r="G347" s="5">
        <v>0</v>
      </c>
      <c r="H347">
        <v>17</v>
      </c>
      <c r="I347">
        <v>24</v>
      </c>
      <c r="J347">
        <v>-7</v>
      </c>
      <c r="K347">
        <f>IF(Table1[[#This Row],[net]]&gt;0,1,0)</f>
        <v>0</v>
      </c>
      <c r="L347">
        <v>-4</v>
      </c>
      <c r="M347">
        <f>IF(Table1[[#This Row],[team]]=E346,SUM(Table1[[#This Row],[win/loss]],M346),Table1[[#This Row],[win/loss]])</f>
        <v>5</v>
      </c>
      <c r="N347">
        <f>IF(Table1[[#This Row],[team]]=E346,SUM(Table1[[#This Row],[win/loss]],M346),Table1[[#This Row],[win/loss]])/B347</f>
        <v>0.5</v>
      </c>
      <c r="O347">
        <f t="shared" si="13"/>
        <v>-11</v>
      </c>
      <c r="P347">
        <f>IF(Table1[[#This Row],[difference]]&gt;0,SQRT(Table1[[#This Row],[difference]]),-SQRT(ABS(Table1[[#This Row],[difference]])))</f>
        <v>-3.3166247903553998</v>
      </c>
      <c r="Q347">
        <f>IF(Table1[[#This Row],[line]]&gt;0,SQRT(Table1[[#This Row],[line]]),-SQRT(ABS(Table1[[#This Row],[line]])))</f>
        <v>-2</v>
      </c>
      <c r="R347">
        <f>Table1[[#This Row],[difference]]-Table1[[#This Row],[sqrt(line)]]</f>
        <v>-9</v>
      </c>
      <c r="S347">
        <f>IF(Table1[[#This Row],[difference]]&gt;0,1,-1)</f>
        <v>-1</v>
      </c>
      <c r="T347">
        <f>IF(Table1[[#This Row],[team]]=E346,SUM(H347,T346),Table1[[#This Row],[ppg]])</f>
        <v>234</v>
      </c>
      <c r="U347">
        <f>IF(Table1[[#This Row],[team]]=E346,SUM(I347,U346),Table1[[#This Row],[ppga]])</f>
        <v>208</v>
      </c>
      <c r="V347">
        <f>IF(Table1[[#This Row],[team]]=E346,SUM(Table1[[#This Row],[difference]],V346),Table1[[#This Row],[difference]])</f>
        <v>5.5</v>
      </c>
      <c r="W347">
        <f>IF(Table1[[#This Row],[team]]=E346,SUM(Table1[[#This Row],[sqrt(dif)]],W346),Table1[[#This Row],[sqrt(dif)]])</f>
        <v>-0.58968051154008583</v>
      </c>
      <c r="X347">
        <f>IF(Table1[[#This Row],[team]]=E346,SUM(Table1[[#This Row],[f1]],X346),Table1[[#This Row],[f1]])</f>
        <v>16.379192489896997</v>
      </c>
      <c r="Y347">
        <f>IF(Table1[[#This Row],[ATS]]=S346,SUM(Table1[[#This Row],[ATS]],Y346),Table1[[#This Row],[ATS]])</f>
        <v>-5</v>
      </c>
      <c r="Z347">
        <f>IF(Table1[[#This Row],[ATS]]&gt;0,Table1[[#This Row],[ATS streak (not real)]]-1,Table1[[#This Row],[ATS streak (not real)]]+1)</f>
        <v>-4</v>
      </c>
      <c r="AA347" s="5">
        <f>Table1[[#This Row],[running ttl ppg]]^2.37/(Table1[[#This Row],[running ttl ppg]]^2.37+Table1[[#This Row],[running ttl ppga]]^2.37)</f>
        <v>0.56933679165296947</v>
      </c>
      <c r="AB347" s="5">
        <f>Table1[[#This Row],[pyth ratio]]+Table1[[#This Row],[win/loss ratio]]</f>
        <v>1.0693367916529695</v>
      </c>
    </row>
    <row r="348" spans="1:28" x14ac:dyDescent="0.25">
      <c r="A348" s="1">
        <v>2906</v>
      </c>
      <c r="B348" s="7">
        <f t="shared" si="14"/>
        <v>11</v>
      </c>
      <c r="C348" s="5">
        <v>2016</v>
      </c>
      <c r="D348" s="5">
        <v>12</v>
      </c>
      <c r="E348" t="s">
        <v>62</v>
      </c>
      <c r="F348" t="s">
        <v>59</v>
      </c>
      <c r="G348" s="5">
        <v>1</v>
      </c>
      <c r="H348">
        <v>38</v>
      </c>
      <c r="I348">
        <v>20</v>
      </c>
      <c r="J348">
        <v>18</v>
      </c>
      <c r="K348">
        <f>IF(Table1[[#This Row],[net]]&gt;0,1,0)</f>
        <v>1</v>
      </c>
      <c r="L348">
        <v>-4</v>
      </c>
      <c r="M348">
        <f>IF(Table1[[#This Row],[team]]=E347,SUM(Table1[[#This Row],[win/loss]],M347),Table1[[#This Row],[win/loss]])</f>
        <v>6</v>
      </c>
      <c r="N348">
        <f>IF(Table1[[#This Row],[team]]=E347,SUM(Table1[[#This Row],[win/loss]],M347),Table1[[#This Row],[win/loss]])/B348</f>
        <v>0.54545454545454541</v>
      </c>
      <c r="O348">
        <f t="shared" si="13"/>
        <v>14</v>
      </c>
      <c r="P348">
        <f>IF(Table1[[#This Row],[difference]]&gt;0,SQRT(Table1[[#This Row],[difference]]),-SQRT(ABS(Table1[[#This Row],[difference]])))</f>
        <v>3.7416573867739413</v>
      </c>
      <c r="Q348">
        <f>IF(Table1[[#This Row],[line]]&gt;0,SQRT(Table1[[#This Row],[line]]),-SQRT(ABS(Table1[[#This Row],[line]])))</f>
        <v>-2</v>
      </c>
      <c r="R348">
        <f>Table1[[#This Row],[difference]]-Table1[[#This Row],[sqrt(line)]]</f>
        <v>16</v>
      </c>
      <c r="S348">
        <f>IF(Table1[[#This Row],[difference]]&gt;0,1,-1)</f>
        <v>1</v>
      </c>
      <c r="T348">
        <f>IF(Table1[[#This Row],[team]]=E347,SUM(H348,T347),Table1[[#This Row],[ppg]])</f>
        <v>272</v>
      </c>
      <c r="U348">
        <f>IF(Table1[[#This Row],[team]]=E347,SUM(I348,U347),Table1[[#This Row],[ppga]])</f>
        <v>228</v>
      </c>
      <c r="V348">
        <f>IF(Table1[[#This Row],[team]]=E347,SUM(Table1[[#This Row],[difference]],V347),Table1[[#This Row],[difference]])</f>
        <v>19.5</v>
      </c>
      <c r="W348">
        <f>IF(Table1[[#This Row],[team]]=E347,SUM(Table1[[#This Row],[sqrt(dif)]],W347),Table1[[#This Row],[sqrt(dif)]])</f>
        <v>3.1519768752338555</v>
      </c>
      <c r="X348">
        <f>IF(Table1[[#This Row],[team]]=E347,SUM(Table1[[#This Row],[f1]],X347),Table1[[#This Row],[f1]])</f>
        <v>32.379192489896994</v>
      </c>
      <c r="Y348">
        <f>IF(Table1[[#This Row],[ATS]]=S347,SUM(Table1[[#This Row],[ATS]],Y347),Table1[[#This Row],[ATS]])</f>
        <v>1</v>
      </c>
      <c r="Z348">
        <f>IF(Table1[[#This Row],[ATS]]&gt;0,Table1[[#This Row],[ATS streak (not real)]]-1,Table1[[#This Row],[ATS streak (not real)]]+1)</f>
        <v>0</v>
      </c>
      <c r="AA348" s="5">
        <f>Table1[[#This Row],[running ttl ppg]]^2.37/(Table1[[#This Row],[running ttl ppg]]^2.37+Table1[[#This Row],[running ttl ppga]]^2.37)</f>
        <v>0.6030528660157034</v>
      </c>
      <c r="AB348" s="5">
        <f>Table1[[#This Row],[pyth ratio]]+Table1[[#This Row],[win/loss ratio]]</f>
        <v>1.1485074114702489</v>
      </c>
    </row>
    <row r="349" spans="1:28" x14ac:dyDescent="0.25">
      <c r="A349" s="1">
        <v>2907</v>
      </c>
      <c r="B349" s="7">
        <f t="shared" si="14"/>
        <v>12</v>
      </c>
      <c r="C349" s="5">
        <v>2016</v>
      </c>
      <c r="D349" s="5">
        <v>13</v>
      </c>
      <c r="E349" t="s">
        <v>62</v>
      </c>
      <c r="F349" t="s">
        <v>61</v>
      </c>
      <c r="G349" s="5">
        <v>0</v>
      </c>
      <c r="H349">
        <v>23</v>
      </c>
      <c r="I349">
        <v>20</v>
      </c>
      <c r="J349">
        <v>3</v>
      </c>
      <c r="K349">
        <f>IF(Table1[[#This Row],[net]]&gt;0,1,0)</f>
        <v>1</v>
      </c>
      <c r="L349">
        <v>-2.5</v>
      </c>
      <c r="M349">
        <f>IF(Table1[[#This Row],[team]]=E348,SUM(Table1[[#This Row],[win/loss]],M348),Table1[[#This Row],[win/loss]])</f>
        <v>7</v>
      </c>
      <c r="N349">
        <f>IF(Table1[[#This Row],[team]]=E348,SUM(Table1[[#This Row],[win/loss]],M348),Table1[[#This Row],[win/loss]])/B349</f>
        <v>0.58333333333333337</v>
      </c>
      <c r="O349">
        <f t="shared" si="13"/>
        <v>0.5</v>
      </c>
      <c r="P349">
        <f>IF(Table1[[#This Row],[difference]]&gt;0,SQRT(Table1[[#This Row],[difference]]),-SQRT(ABS(Table1[[#This Row],[difference]])))</f>
        <v>0.70710678118654757</v>
      </c>
      <c r="Q349">
        <f>IF(Table1[[#This Row],[line]]&gt;0,SQRT(Table1[[#This Row],[line]]),-SQRT(ABS(Table1[[#This Row],[line]])))</f>
        <v>-1.5811388300841898</v>
      </c>
      <c r="R349">
        <f>Table1[[#This Row],[difference]]-Table1[[#This Row],[sqrt(line)]]</f>
        <v>2.08113883008419</v>
      </c>
      <c r="S349">
        <f>IF(Table1[[#This Row],[difference]]&gt;0,1,-1)</f>
        <v>1</v>
      </c>
      <c r="T349">
        <f>IF(Table1[[#This Row],[team]]=E348,SUM(H349,T348),Table1[[#This Row],[ppg]])</f>
        <v>295</v>
      </c>
      <c r="U349">
        <f>IF(Table1[[#This Row],[team]]=E348,SUM(I349,U348),Table1[[#This Row],[ppga]])</f>
        <v>248</v>
      </c>
      <c r="V349">
        <f>IF(Table1[[#This Row],[team]]=E348,SUM(Table1[[#This Row],[difference]],V348),Table1[[#This Row],[difference]])</f>
        <v>20</v>
      </c>
      <c r="W349">
        <f>IF(Table1[[#This Row],[team]]=E348,SUM(Table1[[#This Row],[sqrt(dif)]],W348),Table1[[#This Row],[sqrt(dif)]])</f>
        <v>3.859083656420403</v>
      </c>
      <c r="X349">
        <f>IF(Table1[[#This Row],[team]]=E348,SUM(Table1[[#This Row],[f1]],X348),Table1[[#This Row],[f1]])</f>
        <v>34.460331319981186</v>
      </c>
      <c r="Y349">
        <f>IF(Table1[[#This Row],[ATS]]=S348,SUM(Table1[[#This Row],[ATS]],Y348),Table1[[#This Row],[ATS]])</f>
        <v>2</v>
      </c>
      <c r="Z349">
        <f>IF(Table1[[#This Row],[ATS]]&gt;0,Table1[[#This Row],[ATS streak (not real)]]-1,Table1[[#This Row],[ATS streak (not real)]]+1)</f>
        <v>1</v>
      </c>
      <c r="AA349" s="5">
        <f>Table1[[#This Row],[running ttl ppg]]^2.37/(Table1[[#This Row],[running ttl ppg]]^2.37+Table1[[#This Row],[running ttl ppga]]^2.37)</f>
        <v>0.60140086378495838</v>
      </c>
      <c r="AB349" s="5">
        <f>Table1[[#This Row],[pyth ratio]]+Table1[[#This Row],[win/loss ratio]]</f>
        <v>1.1847341971182916</v>
      </c>
    </row>
    <row r="350" spans="1:28" x14ac:dyDescent="0.25">
      <c r="A350" s="1">
        <v>2908</v>
      </c>
      <c r="B350" s="7">
        <f t="shared" si="14"/>
        <v>13</v>
      </c>
      <c r="C350" s="5">
        <v>2016</v>
      </c>
      <c r="D350" s="5">
        <v>14</v>
      </c>
      <c r="E350" t="s">
        <v>62</v>
      </c>
      <c r="F350" t="s">
        <v>71</v>
      </c>
      <c r="G350" s="5">
        <v>1</v>
      </c>
      <c r="H350">
        <v>30</v>
      </c>
      <c r="I350">
        <v>8</v>
      </c>
      <c r="J350">
        <v>22</v>
      </c>
      <c r="K350">
        <f>IF(Table1[[#This Row],[net]]&gt;0,1,0)</f>
        <v>1</v>
      </c>
      <c r="L350">
        <v>-8</v>
      </c>
      <c r="M350">
        <f>IF(Table1[[#This Row],[team]]=E349,SUM(Table1[[#This Row],[win/loss]],M349),Table1[[#This Row],[win/loss]])</f>
        <v>8</v>
      </c>
      <c r="N350">
        <f>IF(Table1[[#This Row],[team]]=E349,SUM(Table1[[#This Row],[win/loss]],M349),Table1[[#This Row],[win/loss]])/B350</f>
        <v>0.61538461538461542</v>
      </c>
      <c r="O350">
        <f t="shared" si="13"/>
        <v>14</v>
      </c>
      <c r="P350">
        <f>IF(Table1[[#This Row],[difference]]&gt;0,SQRT(Table1[[#This Row],[difference]]),-SQRT(ABS(Table1[[#This Row],[difference]])))</f>
        <v>3.7416573867739413</v>
      </c>
      <c r="Q350">
        <f>IF(Table1[[#This Row],[line]]&gt;0,SQRT(Table1[[#This Row],[line]]),-SQRT(ABS(Table1[[#This Row],[line]])))</f>
        <v>-2.8284271247461903</v>
      </c>
      <c r="R350">
        <f>Table1[[#This Row],[difference]]-Table1[[#This Row],[sqrt(line)]]</f>
        <v>16.828427124746192</v>
      </c>
      <c r="S350">
        <f>IF(Table1[[#This Row],[difference]]&gt;0,1,-1)</f>
        <v>1</v>
      </c>
      <c r="T350">
        <f>IF(Table1[[#This Row],[team]]=E349,SUM(H350,T349),Table1[[#This Row],[ppg]])</f>
        <v>325</v>
      </c>
      <c r="U350">
        <f>IF(Table1[[#This Row],[team]]=E349,SUM(I350,U349),Table1[[#This Row],[ppga]])</f>
        <v>256</v>
      </c>
      <c r="V350">
        <f>IF(Table1[[#This Row],[team]]=E349,SUM(Table1[[#This Row],[difference]],V349),Table1[[#This Row],[difference]])</f>
        <v>34</v>
      </c>
      <c r="W350">
        <f>IF(Table1[[#This Row],[team]]=E349,SUM(Table1[[#This Row],[sqrt(dif)]],W349),Table1[[#This Row],[sqrt(dif)]])</f>
        <v>7.6007410431943443</v>
      </c>
      <c r="X350">
        <f>IF(Table1[[#This Row],[team]]=E349,SUM(Table1[[#This Row],[f1]],X349),Table1[[#This Row],[f1]])</f>
        <v>51.288758444727378</v>
      </c>
      <c r="Y350">
        <f>IF(Table1[[#This Row],[ATS]]=S349,SUM(Table1[[#This Row],[ATS]],Y349),Table1[[#This Row],[ATS]])</f>
        <v>3</v>
      </c>
      <c r="Z350">
        <f>IF(Table1[[#This Row],[ATS]]&gt;0,Table1[[#This Row],[ATS streak (not real)]]-1,Table1[[#This Row],[ATS streak (not real)]]+1)</f>
        <v>2</v>
      </c>
      <c r="AA350" s="5">
        <f>Table1[[#This Row],[running ttl ppg]]^2.37/(Table1[[#This Row],[running ttl ppg]]^2.37+Table1[[#This Row],[running ttl ppga]]^2.37)</f>
        <v>0.63774615640245791</v>
      </c>
      <c r="AB350" s="5">
        <f>Table1[[#This Row],[pyth ratio]]+Table1[[#This Row],[win/loss ratio]]</f>
        <v>1.2531307717870734</v>
      </c>
    </row>
    <row r="351" spans="1:28" x14ac:dyDescent="0.25">
      <c r="A351" s="1">
        <v>2909</v>
      </c>
      <c r="B351" s="7">
        <f t="shared" si="14"/>
        <v>14</v>
      </c>
      <c r="C351" s="5">
        <v>2016</v>
      </c>
      <c r="D351" s="5">
        <v>15</v>
      </c>
      <c r="E351" t="s">
        <v>62</v>
      </c>
      <c r="F351" t="s">
        <v>49</v>
      </c>
      <c r="G351" s="5">
        <v>0</v>
      </c>
      <c r="H351">
        <v>19</v>
      </c>
      <c r="I351">
        <v>16</v>
      </c>
      <c r="J351">
        <v>3</v>
      </c>
      <c r="K351">
        <f>IF(Table1[[#This Row],[net]]&gt;0,1,0)</f>
        <v>1</v>
      </c>
      <c r="L351">
        <v>-3</v>
      </c>
      <c r="M351">
        <f>IF(Table1[[#This Row],[team]]=E350,SUM(Table1[[#This Row],[win/loss]],M350),Table1[[#This Row],[win/loss]])</f>
        <v>9</v>
      </c>
      <c r="N351">
        <f>IF(Table1[[#This Row],[team]]=E350,SUM(Table1[[#This Row],[win/loss]],M350),Table1[[#This Row],[win/loss]])/B351</f>
        <v>0.6428571428571429</v>
      </c>
      <c r="O351">
        <f t="shared" si="13"/>
        <v>0</v>
      </c>
      <c r="P351">
        <f>IF(Table1[[#This Row],[difference]]&gt;0,SQRT(Table1[[#This Row],[difference]]),-SQRT(ABS(Table1[[#This Row],[difference]])))</f>
        <v>0</v>
      </c>
      <c r="Q351">
        <f>IF(Table1[[#This Row],[line]]&gt;0,SQRT(Table1[[#This Row],[line]]),-SQRT(ABS(Table1[[#This Row],[line]])))</f>
        <v>-1.7320508075688772</v>
      </c>
      <c r="R351">
        <f>Table1[[#This Row],[difference]]-Table1[[#This Row],[sqrt(line)]]</f>
        <v>1.7320508075688772</v>
      </c>
      <c r="S351">
        <f>IF(Table1[[#This Row],[difference]]&gt;0,1,-1)</f>
        <v>-1</v>
      </c>
      <c r="T351">
        <f>IF(Table1[[#This Row],[team]]=E350,SUM(H351,T350),Table1[[#This Row],[ppg]])</f>
        <v>344</v>
      </c>
      <c r="U351">
        <f>IF(Table1[[#This Row],[team]]=E350,SUM(I351,U350),Table1[[#This Row],[ppga]])</f>
        <v>272</v>
      </c>
      <c r="V351">
        <f>IF(Table1[[#This Row],[team]]=E350,SUM(Table1[[#This Row],[difference]],V350),Table1[[#This Row],[difference]])</f>
        <v>34</v>
      </c>
      <c r="W351">
        <f>IF(Table1[[#This Row],[team]]=E350,SUM(Table1[[#This Row],[sqrt(dif)]],W350),Table1[[#This Row],[sqrt(dif)]])</f>
        <v>7.6007410431943443</v>
      </c>
      <c r="X351">
        <f>IF(Table1[[#This Row],[team]]=E350,SUM(Table1[[#This Row],[f1]],X350),Table1[[#This Row],[f1]])</f>
        <v>53.020809252296253</v>
      </c>
      <c r="Y351">
        <f>IF(Table1[[#This Row],[ATS]]=S350,SUM(Table1[[#This Row],[ATS]],Y350),Table1[[#This Row],[ATS]])</f>
        <v>-1</v>
      </c>
      <c r="Z351">
        <f>IF(Table1[[#This Row],[ATS]]&gt;0,Table1[[#This Row],[ATS streak (not real)]]-1,Table1[[#This Row],[ATS streak (not real)]]+1)</f>
        <v>0</v>
      </c>
      <c r="AA351" s="5">
        <f>Table1[[#This Row],[running ttl ppg]]^2.37/(Table1[[#This Row],[running ttl ppg]]^2.37+Table1[[#This Row],[running ttl ppga]]^2.37)</f>
        <v>0.63565849444994693</v>
      </c>
      <c r="AB351" s="5">
        <f>Table1[[#This Row],[pyth ratio]]+Table1[[#This Row],[win/loss ratio]]</f>
        <v>1.2785156373070898</v>
      </c>
    </row>
    <row r="352" spans="1:28" x14ac:dyDescent="0.25">
      <c r="A352" s="1">
        <v>2910</v>
      </c>
      <c r="B352" s="7">
        <f t="shared" si="14"/>
        <v>15</v>
      </c>
      <c r="C352" s="5">
        <v>2016</v>
      </c>
      <c r="D352" s="5">
        <v>16</v>
      </c>
      <c r="E352" t="s">
        <v>62</v>
      </c>
      <c r="F352" t="s">
        <v>63</v>
      </c>
      <c r="G352" s="5">
        <v>1</v>
      </c>
      <c r="H352">
        <v>26</v>
      </c>
      <c r="I352">
        <v>20</v>
      </c>
      <c r="J352">
        <v>6</v>
      </c>
      <c r="K352">
        <f>IF(Table1[[#This Row],[net]]&gt;0,1,0)</f>
        <v>1</v>
      </c>
      <c r="L352">
        <v>2.5</v>
      </c>
      <c r="M352">
        <f>IF(Table1[[#This Row],[team]]=E351,SUM(Table1[[#This Row],[win/loss]],M351),Table1[[#This Row],[win/loss]])</f>
        <v>10</v>
      </c>
      <c r="N352">
        <f>IF(Table1[[#This Row],[team]]=E351,SUM(Table1[[#This Row],[win/loss]],M351),Table1[[#This Row],[win/loss]])/B352</f>
        <v>0.66666666666666663</v>
      </c>
      <c r="O352">
        <f t="shared" si="13"/>
        <v>8.5</v>
      </c>
      <c r="P352">
        <f>IF(Table1[[#This Row],[difference]]&gt;0,SQRT(Table1[[#This Row],[difference]]),-SQRT(ABS(Table1[[#This Row],[difference]])))</f>
        <v>2.9154759474226504</v>
      </c>
      <c r="Q352">
        <f>IF(Table1[[#This Row],[line]]&gt;0,SQRT(Table1[[#This Row],[line]]),-SQRT(ABS(Table1[[#This Row],[line]])))</f>
        <v>1.5811388300841898</v>
      </c>
      <c r="R352">
        <f>Table1[[#This Row],[difference]]-Table1[[#This Row],[sqrt(line)]]</f>
        <v>6.91886116991581</v>
      </c>
      <c r="S352">
        <f>IF(Table1[[#This Row],[difference]]&gt;0,1,-1)</f>
        <v>1</v>
      </c>
      <c r="T352">
        <f>IF(Table1[[#This Row],[team]]=E351,SUM(H352,T351),Table1[[#This Row],[ppg]])</f>
        <v>370</v>
      </c>
      <c r="U352">
        <f>IF(Table1[[#This Row],[team]]=E351,SUM(I352,U351),Table1[[#This Row],[ppga]])</f>
        <v>292</v>
      </c>
      <c r="V352">
        <f>IF(Table1[[#This Row],[team]]=E351,SUM(Table1[[#This Row],[difference]],V351),Table1[[#This Row],[difference]])</f>
        <v>42.5</v>
      </c>
      <c r="W352">
        <f>IF(Table1[[#This Row],[team]]=E351,SUM(Table1[[#This Row],[sqrt(dif)]],W351),Table1[[#This Row],[sqrt(dif)]])</f>
        <v>10.516216990616995</v>
      </c>
      <c r="X352">
        <f>IF(Table1[[#This Row],[team]]=E351,SUM(Table1[[#This Row],[f1]],X351),Table1[[#This Row],[f1]])</f>
        <v>59.93967042221206</v>
      </c>
      <c r="Y352">
        <f>IF(Table1[[#This Row],[ATS]]=S351,SUM(Table1[[#This Row],[ATS]],Y351),Table1[[#This Row],[ATS]])</f>
        <v>1</v>
      </c>
      <c r="Z352">
        <f>IF(Table1[[#This Row],[ATS]]&gt;0,Table1[[#This Row],[ATS streak (not real)]]-1,Table1[[#This Row],[ATS streak (not real)]]+1)</f>
        <v>0</v>
      </c>
      <c r="AA352" s="5">
        <f>Table1[[#This Row],[running ttl ppg]]^2.37/(Table1[[#This Row],[running ttl ppg]]^2.37+Table1[[#This Row],[running ttl ppga]]^2.37)</f>
        <v>0.63670600583646308</v>
      </c>
      <c r="AB352" s="5">
        <f>Table1[[#This Row],[pyth ratio]]+Table1[[#This Row],[win/loss ratio]]</f>
        <v>1.3033726725031296</v>
      </c>
    </row>
    <row r="353" spans="1:28" x14ac:dyDescent="0.25">
      <c r="A353" s="1">
        <v>2911</v>
      </c>
      <c r="B353" s="7">
        <f t="shared" si="14"/>
        <v>16</v>
      </c>
      <c r="C353" s="5">
        <v>2016</v>
      </c>
      <c r="D353" s="5">
        <v>17</v>
      </c>
      <c r="E353" t="s">
        <v>62</v>
      </c>
      <c r="F353" t="s">
        <v>44</v>
      </c>
      <c r="G353" s="5">
        <v>0</v>
      </c>
      <c r="H353">
        <v>17</v>
      </c>
      <c r="I353">
        <v>22</v>
      </c>
      <c r="J353">
        <v>-5</v>
      </c>
      <c r="K353">
        <f>IF(Table1[[#This Row],[net]]&gt;0,1,0)</f>
        <v>0</v>
      </c>
      <c r="L353">
        <v>-3</v>
      </c>
      <c r="M353">
        <f>IF(Table1[[#This Row],[team]]=E352,SUM(Table1[[#This Row],[win/loss]],M352),Table1[[#This Row],[win/loss]])</f>
        <v>10</v>
      </c>
      <c r="N353">
        <f>IF(Table1[[#This Row],[team]]=E352,SUM(Table1[[#This Row],[win/loss]],M352),Table1[[#This Row],[win/loss]])/B353</f>
        <v>0.625</v>
      </c>
      <c r="O353">
        <f t="shared" si="13"/>
        <v>-8</v>
      </c>
      <c r="P353">
        <f>IF(Table1[[#This Row],[difference]]&gt;0,SQRT(Table1[[#This Row],[difference]]),-SQRT(ABS(Table1[[#This Row],[difference]])))</f>
        <v>-2.8284271247461903</v>
      </c>
      <c r="Q353">
        <f>IF(Table1[[#This Row],[line]]&gt;0,SQRT(Table1[[#This Row],[line]]),-SQRT(ABS(Table1[[#This Row],[line]])))</f>
        <v>-1.7320508075688772</v>
      </c>
      <c r="R353">
        <f>Table1[[#This Row],[difference]]-Table1[[#This Row],[sqrt(line)]]</f>
        <v>-6.2679491924311233</v>
      </c>
      <c r="S353">
        <f>IF(Table1[[#This Row],[difference]]&gt;0,1,-1)</f>
        <v>-1</v>
      </c>
      <c r="T353">
        <f>IF(Table1[[#This Row],[team]]=E352,SUM(H353,T352),Table1[[#This Row],[ppg]])</f>
        <v>387</v>
      </c>
      <c r="U353">
        <f>IF(Table1[[#This Row],[team]]=E352,SUM(I353,U352),Table1[[#This Row],[ppga]])</f>
        <v>314</v>
      </c>
      <c r="V353">
        <f>IF(Table1[[#This Row],[team]]=E352,SUM(Table1[[#This Row],[difference]],V352),Table1[[#This Row],[difference]])</f>
        <v>34.5</v>
      </c>
      <c r="W353">
        <f>IF(Table1[[#This Row],[team]]=E352,SUM(Table1[[#This Row],[sqrt(dif)]],W352),Table1[[#This Row],[sqrt(dif)]])</f>
        <v>7.6877898658708048</v>
      </c>
      <c r="X353">
        <f>IF(Table1[[#This Row],[team]]=E352,SUM(Table1[[#This Row],[f1]],X352),Table1[[#This Row],[f1]])</f>
        <v>53.671721229780935</v>
      </c>
      <c r="Y353">
        <f>IF(Table1[[#This Row],[ATS]]=S352,SUM(Table1[[#This Row],[ATS]],Y352),Table1[[#This Row],[ATS]])</f>
        <v>-1</v>
      </c>
      <c r="Z353">
        <f>IF(Table1[[#This Row],[ATS]]&gt;0,Table1[[#This Row],[ATS streak (not real)]]-1,Table1[[#This Row],[ATS streak (not real)]]+1)</f>
        <v>0</v>
      </c>
      <c r="AA353" s="5">
        <f>Table1[[#This Row],[running ttl ppg]]^2.37/(Table1[[#This Row],[running ttl ppg]]^2.37+Table1[[#This Row],[running ttl ppga]]^2.37)</f>
        <v>0.62137891739680928</v>
      </c>
      <c r="AB353" s="5">
        <f>Table1[[#This Row],[pyth ratio]]+Table1[[#This Row],[win/loss ratio]]</f>
        <v>1.2463789173968092</v>
      </c>
    </row>
    <row r="354" spans="1:28" x14ac:dyDescent="0.25">
      <c r="A354" s="1">
        <v>2912</v>
      </c>
      <c r="B354" s="7">
        <f t="shared" si="14"/>
        <v>1</v>
      </c>
      <c r="C354" s="5">
        <v>2016</v>
      </c>
      <c r="D354" s="5">
        <v>1</v>
      </c>
      <c r="E354" t="s">
        <v>63</v>
      </c>
      <c r="F354" t="s">
        <v>67</v>
      </c>
      <c r="G354" s="5">
        <v>1</v>
      </c>
      <c r="H354">
        <v>28</v>
      </c>
      <c r="I354">
        <v>21</v>
      </c>
      <c r="J354">
        <v>7</v>
      </c>
      <c r="K354">
        <f>IF(Table1[[#This Row],[net]]&gt;0,1,0)</f>
        <v>1</v>
      </c>
      <c r="L354">
        <v>-7</v>
      </c>
      <c r="M354">
        <f>IF(Table1[[#This Row],[team]]=E353,SUM(Table1[[#This Row],[win/loss]],M353),Table1[[#This Row],[win/loss]])</f>
        <v>1</v>
      </c>
      <c r="N354">
        <f>IF(Table1[[#This Row],[team]]=E353,SUM(Table1[[#This Row],[win/loss]],M353),Table1[[#This Row],[win/loss]])/B354</f>
        <v>1</v>
      </c>
      <c r="O354">
        <f t="shared" si="13"/>
        <v>0</v>
      </c>
      <c r="P354">
        <f>IF(Table1[[#This Row],[difference]]&gt;0,SQRT(Table1[[#This Row],[difference]]),-SQRT(ABS(Table1[[#This Row],[difference]])))</f>
        <v>0</v>
      </c>
      <c r="Q354">
        <f>IF(Table1[[#This Row],[line]]&gt;0,SQRT(Table1[[#This Row],[line]]),-SQRT(ABS(Table1[[#This Row],[line]])))</f>
        <v>-2.6457513110645907</v>
      </c>
      <c r="R354">
        <f>Table1[[#This Row],[difference]]-Table1[[#This Row],[sqrt(line)]]</f>
        <v>2.6457513110645907</v>
      </c>
      <c r="S354">
        <f>IF(Table1[[#This Row],[difference]]&gt;0,1,-1)</f>
        <v>-1</v>
      </c>
      <c r="T354">
        <f>IF(Table1[[#This Row],[team]]=E353,SUM(H354,T353),Table1[[#This Row],[ppg]])</f>
        <v>28</v>
      </c>
      <c r="U354">
        <f>IF(Table1[[#This Row],[team]]=E353,SUM(I354,U353),Table1[[#This Row],[ppga]])</f>
        <v>21</v>
      </c>
      <c r="V354">
        <f>IF(Table1[[#This Row],[team]]=E353,SUM(Table1[[#This Row],[difference]],V353),Table1[[#This Row],[difference]])</f>
        <v>0</v>
      </c>
      <c r="W354">
        <f>IF(Table1[[#This Row],[team]]=E353,SUM(Table1[[#This Row],[sqrt(dif)]],W353),Table1[[#This Row],[sqrt(dif)]])</f>
        <v>0</v>
      </c>
      <c r="X354">
        <f>IF(Table1[[#This Row],[team]]=E353,SUM(Table1[[#This Row],[f1]],X353),Table1[[#This Row],[f1]])</f>
        <v>2.6457513110645907</v>
      </c>
      <c r="Y354">
        <f>IF(Table1[[#This Row],[ATS]]=S353,SUM(Table1[[#This Row],[ATS]],Y353),Table1[[#This Row],[ATS]])</f>
        <v>-2</v>
      </c>
      <c r="Z354">
        <f>IF(Table1[[#This Row],[ATS]]&gt;0,Table1[[#This Row],[ATS streak (not real)]]-1,Table1[[#This Row],[ATS streak (not real)]]+1)</f>
        <v>-1</v>
      </c>
      <c r="AA354" s="5">
        <f>Table1[[#This Row],[running ttl ppg]]^2.37/(Table1[[#This Row],[running ttl ppg]]^2.37+Table1[[#This Row],[running ttl ppga]]^2.37)</f>
        <v>0.66414177276322039</v>
      </c>
      <c r="AB354" s="5">
        <f>Table1[[#This Row],[pyth ratio]]+Table1[[#This Row],[win/loss ratio]]</f>
        <v>1.6641417727632204</v>
      </c>
    </row>
    <row r="355" spans="1:28" x14ac:dyDescent="0.25">
      <c r="A355" s="1">
        <v>2913</v>
      </c>
      <c r="B355" s="7">
        <f t="shared" si="14"/>
        <v>2</v>
      </c>
      <c r="C355" s="5">
        <v>2016</v>
      </c>
      <c r="D355" s="5">
        <v>2</v>
      </c>
      <c r="E355" t="s">
        <v>63</v>
      </c>
      <c r="F355" t="s">
        <v>44</v>
      </c>
      <c r="G355" s="5">
        <v>0</v>
      </c>
      <c r="H355">
        <v>40</v>
      </c>
      <c r="I355">
        <v>32</v>
      </c>
      <c r="J355">
        <v>8</v>
      </c>
      <c r="K355">
        <f>IF(Table1[[#This Row],[net]]&gt;0,1,0)</f>
        <v>1</v>
      </c>
      <c r="L355">
        <v>1</v>
      </c>
      <c r="M355">
        <f>IF(Table1[[#This Row],[team]]=E354,SUM(Table1[[#This Row],[win/loss]],M354),Table1[[#This Row],[win/loss]])</f>
        <v>2</v>
      </c>
      <c r="N355">
        <f>IF(Table1[[#This Row],[team]]=E354,SUM(Table1[[#This Row],[win/loss]],M354),Table1[[#This Row],[win/loss]])/B355</f>
        <v>1</v>
      </c>
      <c r="O355">
        <f t="shared" si="13"/>
        <v>9</v>
      </c>
      <c r="P355">
        <f>IF(Table1[[#This Row],[difference]]&gt;0,SQRT(Table1[[#This Row],[difference]]),-SQRT(ABS(Table1[[#This Row],[difference]])))</f>
        <v>3</v>
      </c>
      <c r="Q355">
        <f>IF(Table1[[#This Row],[line]]&gt;0,SQRT(Table1[[#This Row],[line]]),-SQRT(ABS(Table1[[#This Row],[line]])))</f>
        <v>1</v>
      </c>
      <c r="R355">
        <f>Table1[[#This Row],[difference]]-Table1[[#This Row],[sqrt(line)]]</f>
        <v>8</v>
      </c>
      <c r="S355">
        <f>IF(Table1[[#This Row],[difference]]&gt;0,1,-1)</f>
        <v>1</v>
      </c>
      <c r="T355">
        <f>IF(Table1[[#This Row],[team]]=E354,SUM(H355,T354),Table1[[#This Row],[ppg]])</f>
        <v>68</v>
      </c>
      <c r="U355">
        <f>IF(Table1[[#This Row],[team]]=E354,SUM(I355,U354),Table1[[#This Row],[ppga]])</f>
        <v>53</v>
      </c>
      <c r="V355">
        <f>IF(Table1[[#This Row],[team]]=E354,SUM(Table1[[#This Row],[difference]],V354),Table1[[#This Row],[difference]])</f>
        <v>9</v>
      </c>
      <c r="W355">
        <f>IF(Table1[[#This Row],[team]]=E354,SUM(Table1[[#This Row],[sqrt(dif)]],W354),Table1[[#This Row],[sqrt(dif)]])</f>
        <v>3</v>
      </c>
      <c r="X355">
        <f>IF(Table1[[#This Row],[team]]=E354,SUM(Table1[[#This Row],[f1]],X354),Table1[[#This Row],[f1]])</f>
        <v>10.64575131106459</v>
      </c>
      <c r="Y355">
        <f>IF(Table1[[#This Row],[ATS]]=S354,SUM(Table1[[#This Row],[ATS]],Y354),Table1[[#This Row],[ATS]])</f>
        <v>1</v>
      </c>
      <c r="Z355">
        <f>IF(Table1[[#This Row],[ATS]]&gt;0,Table1[[#This Row],[ATS streak (not real)]]-1,Table1[[#This Row],[ATS streak (not real)]]+1)</f>
        <v>0</v>
      </c>
      <c r="AA355" s="5">
        <f>Table1[[#This Row],[running ttl ppg]]^2.37/(Table1[[#This Row],[running ttl ppg]]^2.37+Table1[[#This Row],[running ttl ppga]]^2.37)</f>
        <v>0.64351230510001711</v>
      </c>
      <c r="AB355" s="5">
        <f>Table1[[#This Row],[pyth ratio]]+Table1[[#This Row],[win/loss ratio]]</f>
        <v>1.6435123051000171</v>
      </c>
    </row>
    <row r="356" spans="1:28" x14ac:dyDescent="0.25">
      <c r="A356" s="1">
        <v>2914</v>
      </c>
      <c r="B356" s="7">
        <f t="shared" si="14"/>
        <v>3</v>
      </c>
      <c r="C356" s="5">
        <v>2016</v>
      </c>
      <c r="D356" s="5">
        <v>3</v>
      </c>
      <c r="E356" t="s">
        <v>63</v>
      </c>
      <c r="F356" t="s">
        <v>55</v>
      </c>
      <c r="G356" s="5">
        <v>1</v>
      </c>
      <c r="H356">
        <v>51</v>
      </c>
      <c r="I356">
        <v>17</v>
      </c>
      <c r="J356">
        <v>34</v>
      </c>
      <c r="K356">
        <f>IF(Table1[[#This Row],[net]]&gt;0,1,0)</f>
        <v>1</v>
      </c>
      <c r="L356">
        <v>-14</v>
      </c>
      <c r="M356">
        <f>IF(Table1[[#This Row],[team]]=E355,SUM(Table1[[#This Row],[win/loss]],M355),Table1[[#This Row],[win/loss]])</f>
        <v>3</v>
      </c>
      <c r="N356">
        <f>IF(Table1[[#This Row],[team]]=E355,SUM(Table1[[#This Row],[win/loss]],M355),Table1[[#This Row],[win/loss]])/B356</f>
        <v>1</v>
      </c>
      <c r="O356">
        <f t="shared" si="13"/>
        <v>20</v>
      </c>
      <c r="P356">
        <f>IF(Table1[[#This Row],[difference]]&gt;0,SQRT(Table1[[#This Row],[difference]]),-SQRT(ABS(Table1[[#This Row],[difference]])))</f>
        <v>4.4721359549995796</v>
      </c>
      <c r="Q356">
        <f>IF(Table1[[#This Row],[line]]&gt;0,SQRT(Table1[[#This Row],[line]]),-SQRT(ABS(Table1[[#This Row],[line]])))</f>
        <v>-3.7416573867739413</v>
      </c>
      <c r="R356">
        <f>Table1[[#This Row],[difference]]-Table1[[#This Row],[sqrt(line)]]</f>
        <v>23.741657386773941</v>
      </c>
      <c r="S356">
        <f>IF(Table1[[#This Row],[difference]]&gt;0,1,-1)</f>
        <v>1</v>
      </c>
      <c r="T356">
        <f>IF(Table1[[#This Row],[team]]=E355,SUM(H356,T355),Table1[[#This Row],[ppg]])</f>
        <v>119</v>
      </c>
      <c r="U356">
        <f>IF(Table1[[#This Row],[team]]=E355,SUM(I356,U355),Table1[[#This Row],[ppga]])</f>
        <v>70</v>
      </c>
      <c r="V356">
        <f>IF(Table1[[#This Row],[team]]=E355,SUM(Table1[[#This Row],[difference]],V355),Table1[[#This Row],[difference]])</f>
        <v>29</v>
      </c>
      <c r="W356">
        <f>IF(Table1[[#This Row],[team]]=E355,SUM(Table1[[#This Row],[sqrt(dif)]],W355),Table1[[#This Row],[sqrt(dif)]])</f>
        <v>7.4721359549995796</v>
      </c>
      <c r="X356">
        <f>IF(Table1[[#This Row],[team]]=E355,SUM(Table1[[#This Row],[f1]],X355),Table1[[#This Row],[f1]])</f>
        <v>34.387408697838531</v>
      </c>
      <c r="Y356">
        <f>IF(Table1[[#This Row],[ATS]]=S355,SUM(Table1[[#This Row],[ATS]],Y355),Table1[[#This Row],[ATS]])</f>
        <v>2</v>
      </c>
      <c r="Z356">
        <f>IF(Table1[[#This Row],[ATS]]&gt;0,Table1[[#This Row],[ATS streak (not real)]]-1,Table1[[#This Row],[ATS streak (not real)]]+1)</f>
        <v>1</v>
      </c>
      <c r="AA356" s="5">
        <f>Table1[[#This Row],[running ttl ppg]]^2.37/(Table1[[#This Row],[running ttl ppg]]^2.37+Table1[[#This Row],[running ttl ppga]]^2.37)</f>
        <v>0.77861078060485467</v>
      </c>
      <c r="AB356" s="5">
        <f>Table1[[#This Row],[pyth ratio]]+Table1[[#This Row],[win/loss ratio]]</f>
        <v>1.7786107806048546</v>
      </c>
    </row>
    <row r="357" spans="1:28" x14ac:dyDescent="0.25">
      <c r="A357" s="1">
        <v>2915</v>
      </c>
      <c r="B357" s="7">
        <f t="shared" si="14"/>
        <v>4</v>
      </c>
      <c r="C357" s="5">
        <v>2016</v>
      </c>
      <c r="D357" s="5">
        <v>5</v>
      </c>
      <c r="E357" t="s">
        <v>63</v>
      </c>
      <c r="F357" t="s">
        <v>49</v>
      </c>
      <c r="G357" s="5">
        <v>0</v>
      </c>
      <c r="H357">
        <v>30</v>
      </c>
      <c r="I357">
        <v>6</v>
      </c>
      <c r="J357">
        <v>24</v>
      </c>
      <c r="K357">
        <f>IF(Table1[[#This Row],[net]]&gt;0,1,0)</f>
        <v>1</v>
      </c>
      <c r="L357">
        <v>-8.5</v>
      </c>
      <c r="M357">
        <f>IF(Table1[[#This Row],[team]]=E356,SUM(Table1[[#This Row],[win/loss]],M356),Table1[[#This Row],[win/loss]])</f>
        <v>4</v>
      </c>
      <c r="N357">
        <f>IF(Table1[[#This Row],[team]]=E356,SUM(Table1[[#This Row],[win/loss]],M356),Table1[[#This Row],[win/loss]])/B357</f>
        <v>1</v>
      </c>
      <c r="O357">
        <f t="shared" si="13"/>
        <v>15.5</v>
      </c>
      <c r="P357">
        <f>IF(Table1[[#This Row],[difference]]&gt;0,SQRT(Table1[[#This Row],[difference]]),-SQRT(ABS(Table1[[#This Row],[difference]])))</f>
        <v>3.9370039370059056</v>
      </c>
      <c r="Q357">
        <f>IF(Table1[[#This Row],[line]]&gt;0,SQRT(Table1[[#This Row],[line]]),-SQRT(ABS(Table1[[#This Row],[line]])))</f>
        <v>-2.9154759474226504</v>
      </c>
      <c r="R357">
        <f>Table1[[#This Row],[difference]]-Table1[[#This Row],[sqrt(line)]]</f>
        <v>18.415475947422649</v>
      </c>
      <c r="S357">
        <f>IF(Table1[[#This Row],[difference]]&gt;0,1,-1)</f>
        <v>1</v>
      </c>
      <c r="T357">
        <f>IF(Table1[[#This Row],[team]]=E356,SUM(H357,T356),Table1[[#This Row],[ppg]])</f>
        <v>149</v>
      </c>
      <c r="U357">
        <f>IF(Table1[[#This Row],[team]]=E356,SUM(I357,U356),Table1[[#This Row],[ppga]])</f>
        <v>76</v>
      </c>
      <c r="V357">
        <f>IF(Table1[[#This Row],[team]]=E356,SUM(Table1[[#This Row],[difference]],V356),Table1[[#This Row],[difference]])</f>
        <v>44.5</v>
      </c>
      <c r="W357">
        <f>IF(Table1[[#This Row],[team]]=E356,SUM(Table1[[#This Row],[sqrt(dif)]],W356),Table1[[#This Row],[sqrt(dif)]])</f>
        <v>11.409139892005484</v>
      </c>
      <c r="X357">
        <f>IF(Table1[[#This Row],[team]]=E356,SUM(Table1[[#This Row],[f1]],X356),Table1[[#This Row],[f1]])</f>
        <v>52.80288464526118</v>
      </c>
      <c r="Y357">
        <f>IF(Table1[[#This Row],[ATS]]=S356,SUM(Table1[[#This Row],[ATS]],Y356),Table1[[#This Row],[ATS]])</f>
        <v>3</v>
      </c>
      <c r="Z357">
        <f>IF(Table1[[#This Row],[ATS]]&gt;0,Table1[[#This Row],[ATS streak (not real)]]-1,Table1[[#This Row],[ATS streak (not real)]]+1)</f>
        <v>2</v>
      </c>
      <c r="AA357" s="5">
        <f>Table1[[#This Row],[running ttl ppg]]^2.37/(Table1[[#This Row],[running ttl ppg]]^2.37+Table1[[#This Row],[running ttl ppga]]^2.37)</f>
        <v>0.83139057271583272</v>
      </c>
      <c r="AB357" s="5">
        <f>Table1[[#This Row],[pyth ratio]]+Table1[[#This Row],[win/loss ratio]]</f>
        <v>1.8313905727158328</v>
      </c>
    </row>
    <row r="358" spans="1:28" x14ac:dyDescent="0.25">
      <c r="A358" s="1">
        <v>2916</v>
      </c>
      <c r="B358" s="7">
        <f t="shared" si="14"/>
        <v>5</v>
      </c>
      <c r="C358" s="5">
        <v>2016</v>
      </c>
      <c r="D358" s="5">
        <v>6</v>
      </c>
      <c r="E358" t="s">
        <v>63</v>
      </c>
      <c r="F358" t="s">
        <v>54</v>
      </c>
      <c r="G358" s="5">
        <v>0</v>
      </c>
      <c r="H358">
        <v>34</v>
      </c>
      <c r="I358">
        <v>27</v>
      </c>
      <c r="J358">
        <v>7</v>
      </c>
      <c r="K358">
        <f>IF(Table1[[#This Row],[net]]&gt;0,1,0)</f>
        <v>1</v>
      </c>
      <c r="L358">
        <v>-8.5</v>
      </c>
      <c r="M358">
        <f>IF(Table1[[#This Row],[team]]=E357,SUM(Table1[[#This Row],[win/loss]],M357),Table1[[#This Row],[win/loss]])</f>
        <v>5</v>
      </c>
      <c r="N358">
        <f>IF(Table1[[#This Row],[team]]=E357,SUM(Table1[[#This Row],[win/loss]],M357),Table1[[#This Row],[win/loss]])/B358</f>
        <v>1</v>
      </c>
      <c r="O358">
        <f t="shared" si="13"/>
        <v>-1.5</v>
      </c>
      <c r="P358">
        <f>IF(Table1[[#This Row],[difference]]&gt;0,SQRT(Table1[[#This Row],[difference]]),-SQRT(ABS(Table1[[#This Row],[difference]])))</f>
        <v>-1.2247448713915889</v>
      </c>
      <c r="Q358">
        <f>IF(Table1[[#This Row],[line]]&gt;0,SQRT(Table1[[#This Row],[line]]),-SQRT(ABS(Table1[[#This Row],[line]])))</f>
        <v>-2.9154759474226504</v>
      </c>
      <c r="R358">
        <f>Table1[[#This Row],[difference]]-Table1[[#This Row],[sqrt(line)]]</f>
        <v>1.4154759474226504</v>
      </c>
      <c r="S358">
        <f>IF(Table1[[#This Row],[difference]]&gt;0,1,-1)</f>
        <v>-1</v>
      </c>
      <c r="T358">
        <f>IF(Table1[[#This Row],[team]]=E357,SUM(H358,T357),Table1[[#This Row],[ppg]])</f>
        <v>183</v>
      </c>
      <c r="U358">
        <f>IF(Table1[[#This Row],[team]]=E357,SUM(I358,U357),Table1[[#This Row],[ppga]])</f>
        <v>103</v>
      </c>
      <c r="V358">
        <f>IF(Table1[[#This Row],[team]]=E357,SUM(Table1[[#This Row],[difference]],V357),Table1[[#This Row],[difference]])</f>
        <v>43</v>
      </c>
      <c r="W358">
        <f>IF(Table1[[#This Row],[team]]=E357,SUM(Table1[[#This Row],[sqrt(dif)]],W357),Table1[[#This Row],[sqrt(dif)]])</f>
        <v>10.184395020613895</v>
      </c>
      <c r="X358">
        <f>IF(Table1[[#This Row],[team]]=E357,SUM(Table1[[#This Row],[f1]],X357),Table1[[#This Row],[f1]])</f>
        <v>54.21836059268383</v>
      </c>
      <c r="Y358">
        <f>IF(Table1[[#This Row],[ATS]]=S357,SUM(Table1[[#This Row],[ATS]],Y357),Table1[[#This Row],[ATS]])</f>
        <v>-1</v>
      </c>
      <c r="Z358">
        <f>IF(Table1[[#This Row],[ATS]]&gt;0,Table1[[#This Row],[ATS streak (not real)]]-1,Table1[[#This Row],[ATS streak (not real)]]+1)</f>
        <v>0</v>
      </c>
      <c r="AA358" s="5">
        <f>Table1[[#This Row],[running ttl ppg]]^2.37/(Table1[[#This Row],[running ttl ppg]]^2.37+Table1[[#This Row],[running ttl ppga]]^2.37)</f>
        <v>0.79611288043172668</v>
      </c>
      <c r="AB358" s="5">
        <f>Table1[[#This Row],[pyth ratio]]+Table1[[#This Row],[win/loss ratio]]</f>
        <v>1.7961128804317266</v>
      </c>
    </row>
    <row r="359" spans="1:28" x14ac:dyDescent="0.25">
      <c r="A359" s="1">
        <v>2917</v>
      </c>
      <c r="B359" s="7">
        <f t="shared" si="14"/>
        <v>6</v>
      </c>
      <c r="C359" s="5">
        <v>2016</v>
      </c>
      <c r="D359" s="5">
        <v>7</v>
      </c>
      <c r="E359" t="s">
        <v>63</v>
      </c>
      <c r="F359" t="s">
        <v>62</v>
      </c>
      <c r="G359" s="5">
        <v>1</v>
      </c>
      <c r="H359">
        <v>30</v>
      </c>
      <c r="I359">
        <v>23</v>
      </c>
      <c r="J359">
        <v>7</v>
      </c>
      <c r="K359">
        <f>IF(Table1[[#This Row],[net]]&gt;0,1,0)</f>
        <v>1</v>
      </c>
      <c r="L359">
        <v>-7</v>
      </c>
      <c r="M359">
        <f>IF(Table1[[#This Row],[team]]=E358,SUM(Table1[[#This Row],[win/loss]],M358),Table1[[#This Row],[win/loss]])</f>
        <v>6</v>
      </c>
      <c r="N359">
        <f>IF(Table1[[#This Row],[team]]=E358,SUM(Table1[[#This Row],[win/loss]],M358),Table1[[#This Row],[win/loss]])/B359</f>
        <v>1</v>
      </c>
      <c r="O359">
        <f t="shared" si="13"/>
        <v>0</v>
      </c>
      <c r="P359">
        <f>IF(Table1[[#This Row],[difference]]&gt;0,SQRT(Table1[[#This Row],[difference]]),-SQRT(ABS(Table1[[#This Row],[difference]])))</f>
        <v>0</v>
      </c>
      <c r="Q359">
        <f>IF(Table1[[#This Row],[line]]&gt;0,SQRT(Table1[[#This Row],[line]]),-SQRT(ABS(Table1[[#This Row],[line]])))</f>
        <v>-2.6457513110645907</v>
      </c>
      <c r="R359">
        <f>Table1[[#This Row],[difference]]-Table1[[#This Row],[sqrt(line)]]</f>
        <v>2.6457513110645907</v>
      </c>
      <c r="S359">
        <f>IF(Table1[[#This Row],[difference]]&gt;0,1,-1)</f>
        <v>-1</v>
      </c>
      <c r="T359">
        <f>IF(Table1[[#This Row],[team]]=E358,SUM(H359,T358),Table1[[#This Row],[ppg]])</f>
        <v>213</v>
      </c>
      <c r="U359">
        <f>IF(Table1[[#This Row],[team]]=E358,SUM(I359,U358),Table1[[#This Row],[ppga]])</f>
        <v>126</v>
      </c>
      <c r="V359">
        <f>IF(Table1[[#This Row],[team]]=E358,SUM(Table1[[#This Row],[difference]],V358),Table1[[#This Row],[difference]])</f>
        <v>43</v>
      </c>
      <c r="W359">
        <f>IF(Table1[[#This Row],[team]]=E358,SUM(Table1[[#This Row],[sqrt(dif)]],W358),Table1[[#This Row],[sqrt(dif)]])</f>
        <v>10.184395020613895</v>
      </c>
      <c r="X359">
        <f>IF(Table1[[#This Row],[team]]=E358,SUM(Table1[[#This Row],[f1]],X358),Table1[[#This Row],[f1]])</f>
        <v>56.864111903748423</v>
      </c>
      <c r="Y359">
        <f>IF(Table1[[#This Row],[ATS]]=S358,SUM(Table1[[#This Row],[ATS]],Y358),Table1[[#This Row],[ATS]])</f>
        <v>-2</v>
      </c>
      <c r="Z359">
        <f>IF(Table1[[#This Row],[ATS]]&gt;0,Table1[[#This Row],[ATS streak (not real)]]-1,Table1[[#This Row],[ATS streak (not real)]]+1)</f>
        <v>-1</v>
      </c>
      <c r="AA359" s="5">
        <f>Table1[[#This Row],[running ttl ppg]]^2.37/(Table1[[#This Row],[running ttl ppg]]^2.37+Table1[[#This Row],[running ttl ppga]]^2.37)</f>
        <v>0.77630714393353417</v>
      </c>
      <c r="AB359" s="5">
        <f>Table1[[#This Row],[pyth ratio]]+Table1[[#This Row],[win/loss ratio]]</f>
        <v>1.7763071439335341</v>
      </c>
    </row>
    <row r="360" spans="1:28" x14ac:dyDescent="0.25">
      <c r="A360" s="1">
        <v>2918</v>
      </c>
      <c r="B360" s="7">
        <f t="shared" si="14"/>
        <v>7</v>
      </c>
      <c r="C360" s="5">
        <v>2016</v>
      </c>
      <c r="D360" s="5">
        <v>8</v>
      </c>
      <c r="E360" t="s">
        <v>63</v>
      </c>
      <c r="F360" t="s">
        <v>59</v>
      </c>
      <c r="G360" s="5">
        <v>1</v>
      </c>
      <c r="H360">
        <v>36</v>
      </c>
      <c r="I360">
        <v>7</v>
      </c>
      <c r="J360">
        <v>29</v>
      </c>
      <c r="K360">
        <f>IF(Table1[[#This Row],[net]]&gt;0,1,0)</f>
        <v>1</v>
      </c>
      <c r="L360">
        <v>-8</v>
      </c>
      <c r="M360">
        <f>IF(Table1[[#This Row],[team]]=E359,SUM(Table1[[#This Row],[win/loss]],M359),Table1[[#This Row],[win/loss]])</f>
        <v>7</v>
      </c>
      <c r="N360">
        <f>IF(Table1[[#This Row],[team]]=E359,SUM(Table1[[#This Row],[win/loss]],M359),Table1[[#This Row],[win/loss]])/B360</f>
        <v>1</v>
      </c>
      <c r="O360">
        <f t="shared" si="13"/>
        <v>21</v>
      </c>
      <c r="P360">
        <f>IF(Table1[[#This Row],[difference]]&gt;0,SQRT(Table1[[#This Row],[difference]]),-SQRT(ABS(Table1[[#This Row],[difference]])))</f>
        <v>4.5825756949558398</v>
      </c>
      <c r="Q360">
        <f>IF(Table1[[#This Row],[line]]&gt;0,SQRT(Table1[[#This Row],[line]]),-SQRT(ABS(Table1[[#This Row],[line]])))</f>
        <v>-2.8284271247461903</v>
      </c>
      <c r="R360">
        <f>Table1[[#This Row],[difference]]-Table1[[#This Row],[sqrt(line)]]</f>
        <v>23.828427124746192</v>
      </c>
      <c r="S360">
        <f>IF(Table1[[#This Row],[difference]]&gt;0,1,-1)</f>
        <v>1</v>
      </c>
      <c r="T360">
        <f>IF(Table1[[#This Row],[team]]=E359,SUM(H360,T359),Table1[[#This Row],[ppg]])</f>
        <v>249</v>
      </c>
      <c r="U360">
        <f>IF(Table1[[#This Row],[team]]=E359,SUM(I360,U359),Table1[[#This Row],[ppga]])</f>
        <v>133</v>
      </c>
      <c r="V360">
        <f>IF(Table1[[#This Row],[team]]=E359,SUM(Table1[[#This Row],[difference]],V359),Table1[[#This Row],[difference]])</f>
        <v>64</v>
      </c>
      <c r="W360">
        <f>IF(Table1[[#This Row],[team]]=E359,SUM(Table1[[#This Row],[sqrt(dif)]],W359),Table1[[#This Row],[sqrt(dif)]])</f>
        <v>14.766970715569734</v>
      </c>
      <c r="X360">
        <f>IF(Table1[[#This Row],[team]]=E359,SUM(Table1[[#This Row],[f1]],X359),Table1[[#This Row],[f1]])</f>
        <v>80.692539028494622</v>
      </c>
      <c r="Y360">
        <f>IF(Table1[[#This Row],[ATS]]=S359,SUM(Table1[[#This Row],[ATS]],Y359),Table1[[#This Row],[ATS]])</f>
        <v>1</v>
      </c>
      <c r="Z360">
        <f>IF(Table1[[#This Row],[ATS]]&gt;0,Table1[[#This Row],[ATS streak (not real)]]-1,Table1[[#This Row],[ATS streak (not real)]]+1)</f>
        <v>0</v>
      </c>
      <c r="AA360" s="5">
        <f>Table1[[#This Row],[running ttl ppg]]^2.37/(Table1[[#This Row],[running ttl ppg]]^2.37+Table1[[#This Row],[running ttl ppga]]^2.37)</f>
        <v>0.81551263409477015</v>
      </c>
      <c r="AB360" s="5">
        <f>Table1[[#This Row],[pyth ratio]]+Table1[[#This Row],[win/loss ratio]]</f>
        <v>1.81551263409477</v>
      </c>
    </row>
    <row r="361" spans="1:28" x14ac:dyDescent="0.25">
      <c r="A361" s="1">
        <v>2919</v>
      </c>
      <c r="B361" s="7">
        <f t="shared" si="14"/>
        <v>8</v>
      </c>
      <c r="C361" s="5">
        <v>2016</v>
      </c>
      <c r="D361" s="5">
        <v>9</v>
      </c>
      <c r="E361" t="s">
        <v>63</v>
      </c>
      <c r="F361" t="s">
        <v>72</v>
      </c>
      <c r="G361" s="5">
        <v>1</v>
      </c>
      <c r="H361">
        <v>27</v>
      </c>
      <c r="I361">
        <v>10</v>
      </c>
      <c r="J361">
        <v>17</v>
      </c>
      <c r="K361">
        <f>IF(Table1[[#This Row],[net]]&gt;0,1,0)</f>
        <v>1</v>
      </c>
      <c r="L361">
        <v>-14</v>
      </c>
      <c r="M361">
        <f>IF(Table1[[#This Row],[team]]=E360,SUM(Table1[[#This Row],[win/loss]],M360),Table1[[#This Row],[win/loss]])</f>
        <v>8</v>
      </c>
      <c r="N361">
        <f>IF(Table1[[#This Row],[team]]=E360,SUM(Table1[[#This Row],[win/loss]],M360),Table1[[#This Row],[win/loss]])/B361</f>
        <v>1</v>
      </c>
      <c r="O361">
        <f t="shared" si="13"/>
        <v>3</v>
      </c>
      <c r="P361">
        <f>IF(Table1[[#This Row],[difference]]&gt;0,SQRT(Table1[[#This Row],[difference]]),-SQRT(ABS(Table1[[#This Row],[difference]])))</f>
        <v>1.7320508075688772</v>
      </c>
      <c r="Q361">
        <f>IF(Table1[[#This Row],[line]]&gt;0,SQRT(Table1[[#This Row],[line]]),-SQRT(ABS(Table1[[#This Row],[line]])))</f>
        <v>-3.7416573867739413</v>
      </c>
      <c r="R361">
        <f>Table1[[#This Row],[difference]]-Table1[[#This Row],[sqrt(line)]]</f>
        <v>6.7416573867739409</v>
      </c>
      <c r="S361">
        <f>IF(Table1[[#This Row],[difference]]&gt;0,1,-1)</f>
        <v>1</v>
      </c>
      <c r="T361">
        <f>IF(Table1[[#This Row],[team]]=E360,SUM(H361,T360),Table1[[#This Row],[ppg]])</f>
        <v>276</v>
      </c>
      <c r="U361">
        <f>IF(Table1[[#This Row],[team]]=E360,SUM(I361,U360),Table1[[#This Row],[ppga]])</f>
        <v>143</v>
      </c>
      <c r="V361">
        <f>IF(Table1[[#This Row],[team]]=E360,SUM(Table1[[#This Row],[difference]],V360),Table1[[#This Row],[difference]])</f>
        <v>67</v>
      </c>
      <c r="W361">
        <f>IF(Table1[[#This Row],[team]]=E360,SUM(Table1[[#This Row],[sqrt(dif)]],W360),Table1[[#This Row],[sqrt(dif)]])</f>
        <v>16.499021523138612</v>
      </c>
      <c r="X361">
        <f>IF(Table1[[#This Row],[team]]=E360,SUM(Table1[[#This Row],[f1]],X360),Table1[[#This Row],[f1]])</f>
        <v>87.434196415268559</v>
      </c>
      <c r="Y361">
        <f>IF(Table1[[#This Row],[ATS]]=S360,SUM(Table1[[#This Row],[ATS]],Y360),Table1[[#This Row],[ATS]])</f>
        <v>2</v>
      </c>
      <c r="Z361">
        <f>IF(Table1[[#This Row],[ATS]]&gt;0,Table1[[#This Row],[ATS streak (not real)]]-1,Table1[[#This Row],[ATS streak (not real)]]+1)</f>
        <v>1</v>
      </c>
      <c r="AA361" s="5">
        <f>Table1[[#This Row],[running ttl ppg]]^2.37/(Table1[[#This Row],[running ttl ppg]]^2.37+Table1[[#This Row],[running ttl ppga]]^2.37)</f>
        <v>0.82612483258270397</v>
      </c>
      <c r="AB361" s="5">
        <f>Table1[[#This Row],[pyth ratio]]+Table1[[#This Row],[win/loss ratio]]</f>
        <v>1.826124832582704</v>
      </c>
    </row>
    <row r="362" spans="1:28" x14ac:dyDescent="0.25">
      <c r="A362" s="1">
        <v>2920</v>
      </c>
      <c r="B362" s="7">
        <f t="shared" si="14"/>
        <v>9</v>
      </c>
      <c r="C362" s="5">
        <v>2016</v>
      </c>
      <c r="D362" s="5">
        <v>10</v>
      </c>
      <c r="E362" t="s">
        <v>63</v>
      </c>
      <c r="F362" t="s">
        <v>61</v>
      </c>
      <c r="G362" s="5">
        <v>0</v>
      </c>
      <c r="H362">
        <v>27</v>
      </c>
      <c r="I362">
        <v>26</v>
      </c>
      <c r="J362">
        <v>1</v>
      </c>
      <c r="K362">
        <f>IF(Table1[[#This Row],[net]]&gt;0,1,0)</f>
        <v>1</v>
      </c>
      <c r="L362">
        <v>-7</v>
      </c>
      <c r="M362">
        <f>IF(Table1[[#This Row],[team]]=E361,SUM(Table1[[#This Row],[win/loss]],M361),Table1[[#This Row],[win/loss]])</f>
        <v>9</v>
      </c>
      <c r="N362">
        <f>IF(Table1[[#This Row],[team]]=E361,SUM(Table1[[#This Row],[win/loss]],M361),Table1[[#This Row],[win/loss]])/B362</f>
        <v>1</v>
      </c>
      <c r="O362">
        <f t="shared" si="13"/>
        <v>-6</v>
      </c>
      <c r="P362">
        <f>IF(Table1[[#This Row],[difference]]&gt;0,SQRT(Table1[[#This Row],[difference]]),-SQRT(ABS(Table1[[#This Row],[difference]])))</f>
        <v>-2.4494897427831779</v>
      </c>
      <c r="Q362">
        <f>IF(Table1[[#This Row],[line]]&gt;0,SQRT(Table1[[#This Row],[line]]),-SQRT(ABS(Table1[[#This Row],[line]])))</f>
        <v>-2.6457513110645907</v>
      </c>
      <c r="R362">
        <f>Table1[[#This Row],[difference]]-Table1[[#This Row],[sqrt(line)]]</f>
        <v>-3.3542486889354093</v>
      </c>
      <c r="S362">
        <f>IF(Table1[[#This Row],[difference]]&gt;0,1,-1)</f>
        <v>-1</v>
      </c>
      <c r="T362">
        <f>IF(Table1[[#This Row],[team]]=E361,SUM(H362,T361),Table1[[#This Row],[ppg]])</f>
        <v>303</v>
      </c>
      <c r="U362">
        <f>IF(Table1[[#This Row],[team]]=E361,SUM(I362,U361),Table1[[#This Row],[ppga]])</f>
        <v>169</v>
      </c>
      <c r="V362">
        <f>IF(Table1[[#This Row],[team]]=E361,SUM(Table1[[#This Row],[difference]],V361),Table1[[#This Row],[difference]])</f>
        <v>61</v>
      </c>
      <c r="W362">
        <f>IF(Table1[[#This Row],[team]]=E361,SUM(Table1[[#This Row],[sqrt(dif)]],W361),Table1[[#This Row],[sqrt(dif)]])</f>
        <v>14.049531780355434</v>
      </c>
      <c r="X362">
        <f>IF(Table1[[#This Row],[team]]=E361,SUM(Table1[[#This Row],[f1]],X361),Table1[[#This Row],[f1]])</f>
        <v>84.079947726333145</v>
      </c>
      <c r="Y362">
        <f>IF(Table1[[#This Row],[ATS]]=S361,SUM(Table1[[#This Row],[ATS]],Y361),Table1[[#This Row],[ATS]])</f>
        <v>-1</v>
      </c>
      <c r="Z362">
        <f>IF(Table1[[#This Row],[ATS]]&gt;0,Table1[[#This Row],[ATS streak (not real)]]-1,Table1[[#This Row],[ATS streak (not real)]]+1)</f>
        <v>0</v>
      </c>
      <c r="AA362" s="5">
        <f>Table1[[#This Row],[running ttl ppg]]^2.37/(Table1[[#This Row],[running ttl ppg]]^2.37+Table1[[#This Row],[running ttl ppga]]^2.37)</f>
        <v>0.79958246298106983</v>
      </c>
      <c r="AB362" s="5">
        <f>Table1[[#This Row],[pyth ratio]]+Table1[[#This Row],[win/loss ratio]]</f>
        <v>1.7995824629810699</v>
      </c>
    </row>
    <row r="363" spans="1:28" x14ac:dyDescent="0.25">
      <c r="A363" s="1">
        <v>2921</v>
      </c>
      <c r="B363" s="7">
        <f t="shared" si="14"/>
        <v>10</v>
      </c>
      <c r="C363" s="5">
        <v>2016</v>
      </c>
      <c r="D363" s="5">
        <v>11</v>
      </c>
      <c r="E363" t="s">
        <v>63</v>
      </c>
      <c r="F363" t="s">
        <v>44</v>
      </c>
      <c r="G363" s="5">
        <v>1</v>
      </c>
      <c r="H363">
        <v>20</v>
      </c>
      <c r="I363">
        <v>13</v>
      </c>
      <c r="J363">
        <v>7</v>
      </c>
      <c r="K363">
        <f>IF(Table1[[#This Row],[net]]&gt;0,1,0)</f>
        <v>1</v>
      </c>
      <c r="L363">
        <v>-7</v>
      </c>
      <c r="M363">
        <f>IF(Table1[[#This Row],[team]]=E362,SUM(Table1[[#This Row],[win/loss]],M362),Table1[[#This Row],[win/loss]])</f>
        <v>10</v>
      </c>
      <c r="N363">
        <f>IF(Table1[[#This Row],[team]]=E362,SUM(Table1[[#This Row],[win/loss]],M362),Table1[[#This Row],[win/loss]])/B363</f>
        <v>1</v>
      </c>
      <c r="O363">
        <f t="shared" si="13"/>
        <v>0</v>
      </c>
      <c r="P363">
        <f>IF(Table1[[#This Row],[difference]]&gt;0,SQRT(Table1[[#This Row],[difference]]),-SQRT(ABS(Table1[[#This Row],[difference]])))</f>
        <v>0</v>
      </c>
      <c r="Q363">
        <f>IF(Table1[[#This Row],[line]]&gt;0,SQRT(Table1[[#This Row],[line]]),-SQRT(ABS(Table1[[#This Row],[line]])))</f>
        <v>-2.6457513110645907</v>
      </c>
      <c r="R363">
        <f>Table1[[#This Row],[difference]]-Table1[[#This Row],[sqrt(line)]]</f>
        <v>2.6457513110645907</v>
      </c>
      <c r="S363">
        <f>IF(Table1[[#This Row],[difference]]&gt;0,1,-1)</f>
        <v>-1</v>
      </c>
      <c r="T363">
        <f>IF(Table1[[#This Row],[team]]=E362,SUM(H363,T362),Table1[[#This Row],[ppg]])</f>
        <v>323</v>
      </c>
      <c r="U363">
        <f>IF(Table1[[#This Row],[team]]=E362,SUM(I363,U362),Table1[[#This Row],[ppga]])</f>
        <v>182</v>
      </c>
      <c r="V363">
        <f>IF(Table1[[#This Row],[team]]=E362,SUM(Table1[[#This Row],[difference]],V362),Table1[[#This Row],[difference]])</f>
        <v>61</v>
      </c>
      <c r="W363">
        <f>IF(Table1[[#This Row],[team]]=E362,SUM(Table1[[#This Row],[sqrt(dif)]],W362),Table1[[#This Row],[sqrt(dif)]])</f>
        <v>14.049531780355434</v>
      </c>
      <c r="X363">
        <f>IF(Table1[[#This Row],[team]]=E362,SUM(Table1[[#This Row],[f1]],X362),Table1[[#This Row],[f1]])</f>
        <v>86.725699037397732</v>
      </c>
      <c r="Y363">
        <f>IF(Table1[[#This Row],[ATS]]=S362,SUM(Table1[[#This Row],[ATS]],Y362),Table1[[#This Row],[ATS]])</f>
        <v>-2</v>
      </c>
      <c r="Z363">
        <f>IF(Table1[[#This Row],[ATS]]&gt;0,Table1[[#This Row],[ATS streak (not real)]]-1,Table1[[#This Row],[ATS streak (not real)]]+1)</f>
        <v>-1</v>
      </c>
      <c r="AA363" s="5">
        <f>Table1[[#This Row],[running ttl ppg]]^2.37/(Table1[[#This Row],[running ttl ppg]]^2.37+Table1[[#This Row],[running ttl ppga]]^2.37)</f>
        <v>0.79568495112372795</v>
      </c>
      <c r="AB363" s="5">
        <f>Table1[[#This Row],[pyth ratio]]+Table1[[#This Row],[win/loss ratio]]</f>
        <v>1.7956849511237278</v>
      </c>
    </row>
    <row r="364" spans="1:28" x14ac:dyDescent="0.25">
      <c r="A364" s="1">
        <v>2922</v>
      </c>
      <c r="B364" s="7">
        <f t="shared" si="14"/>
        <v>11</v>
      </c>
      <c r="C364" s="5">
        <v>2016</v>
      </c>
      <c r="D364" s="5">
        <v>12</v>
      </c>
      <c r="E364" t="s">
        <v>63</v>
      </c>
      <c r="F364" t="s">
        <v>50</v>
      </c>
      <c r="G364" s="5">
        <v>0</v>
      </c>
      <c r="H364">
        <v>24</v>
      </c>
      <c r="I364">
        <v>30</v>
      </c>
      <c r="J364">
        <v>-6</v>
      </c>
      <c r="K364">
        <f>IF(Table1[[#This Row],[net]]&gt;0,1,0)</f>
        <v>0</v>
      </c>
      <c r="L364">
        <v>-2.5</v>
      </c>
      <c r="M364">
        <f>IF(Table1[[#This Row],[team]]=E363,SUM(Table1[[#This Row],[win/loss]],M363),Table1[[#This Row],[win/loss]])</f>
        <v>10</v>
      </c>
      <c r="N364">
        <f>IF(Table1[[#This Row],[team]]=E363,SUM(Table1[[#This Row],[win/loss]],M363),Table1[[#This Row],[win/loss]])/B364</f>
        <v>0.90909090909090906</v>
      </c>
      <c r="O364">
        <f t="shared" si="13"/>
        <v>-8.5</v>
      </c>
      <c r="P364">
        <f>IF(Table1[[#This Row],[difference]]&gt;0,SQRT(Table1[[#This Row],[difference]]),-SQRT(ABS(Table1[[#This Row],[difference]])))</f>
        <v>-2.9154759474226504</v>
      </c>
      <c r="Q364">
        <f>IF(Table1[[#This Row],[line]]&gt;0,SQRT(Table1[[#This Row],[line]]),-SQRT(ABS(Table1[[#This Row],[line]])))</f>
        <v>-1.5811388300841898</v>
      </c>
      <c r="R364">
        <f>Table1[[#This Row],[difference]]-Table1[[#This Row],[sqrt(line)]]</f>
        <v>-6.91886116991581</v>
      </c>
      <c r="S364">
        <f>IF(Table1[[#This Row],[difference]]&gt;0,1,-1)</f>
        <v>-1</v>
      </c>
      <c r="T364">
        <f>IF(Table1[[#This Row],[team]]=E363,SUM(H364,T363),Table1[[#This Row],[ppg]])</f>
        <v>347</v>
      </c>
      <c r="U364">
        <f>IF(Table1[[#This Row],[team]]=E363,SUM(I364,U363),Table1[[#This Row],[ppga]])</f>
        <v>212</v>
      </c>
      <c r="V364">
        <f>IF(Table1[[#This Row],[team]]=E363,SUM(Table1[[#This Row],[difference]],V363),Table1[[#This Row],[difference]])</f>
        <v>52.5</v>
      </c>
      <c r="W364">
        <f>IF(Table1[[#This Row],[team]]=E363,SUM(Table1[[#This Row],[sqrt(dif)]],W363),Table1[[#This Row],[sqrt(dif)]])</f>
        <v>11.134055832932784</v>
      </c>
      <c r="X364">
        <f>IF(Table1[[#This Row],[team]]=E363,SUM(Table1[[#This Row],[f1]],X363),Table1[[#This Row],[f1]])</f>
        <v>79.806837867481917</v>
      </c>
      <c r="Y364">
        <f>IF(Table1[[#This Row],[ATS]]=S363,SUM(Table1[[#This Row],[ATS]],Y363),Table1[[#This Row],[ATS]])</f>
        <v>-3</v>
      </c>
      <c r="Z364">
        <f>IF(Table1[[#This Row],[ATS]]&gt;0,Table1[[#This Row],[ATS streak (not real)]]-1,Table1[[#This Row],[ATS streak (not real)]]+1)</f>
        <v>-2</v>
      </c>
      <c r="AA364" s="5">
        <f>Table1[[#This Row],[running ttl ppg]]^2.37/(Table1[[#This Row],[running ttl ppg]]^2.37+Table1[[#This Row],[running ttl ppga]]^2.37)</f>
        <v>0.76274536215387478</v>
      </c>
      <c r="AB364" s="5">
        <f>Table1[[#This Row],[pyth ratio]]+Table1[[#This Row],[win/loss ratio]]</f>
        <v>1.6718362712447838</v>
      </c>
    </row>
    <row r="365" spans="1:28" x14ac:dyDescent="0.25">
      <c r="A365" s="1">
        <v>2923</v>
      </c>
      <c r="B365" s="7">
        <f t="shared" si="14"/>
        <v>12</v>
      </c>
      <c r="C365" s="5">
        <v>2016</v>
      </c>
      <c r="D365" s="5">
        <v>13</v>
      </c>
      <c r="E365" t="s">
        <v>63</v>
      </c>
      <c r="F365" t="s">
        <v>66</v>
      </c>
      <c r="G365" s="5">
        <v>1</v>
      </c>
      <c r="H365">
        <v>28</v>
      </c>
      <c r="I365">
        <v>35</v>
      </c>
      <c r="J365">
        <v>-7</v>
      </c>
      <c r="K365">
        <f>IF(Table1[[#This Row],[net]]&gt;0,1,0)</f>
        <v>0</v>
      </c>
      <c r="L365">
        <v>-8</v>
      </c>
      <c r="M365">
        <f>IF(Table1[[#This Row],[team]]=E364,SUM(Table1[[#This Row],[win/loss]],M364),Table1[[#This Row],[win/loss]])</f>
        <v>10</v>
      </c>
      <c r="N365">
        <f>IF(Table1[[#This Row],[team]]=E364,SUM(Table1[[#This Row],[win/loss]],M364),Table1[[#This Row],[win/loss]])/B365</f>
        <v>0.83333333333333337</v>
      </c>
      <c r="O365">
        <f t="shared" si="13"/>
        <v>-15</v>
      </c>
      <c r="P365">
        <f>IF(Table1[[#This Row],[difference]]&gt;0,SQRT(Table1[[#This Row],[difference]]),-SQRT(ABS(Table1[[#This Row],[difference]])))</f>
        <v>-3.872983346207417</v>
      </c>
      <c r="Q365">
        <f>IF(Table1[[#This Row],[line]]&gt;0,SQRT(Table1[[#This Row],[line]]),-SQRT(ABS(Table1[[#This Row],[line]])))</f>
        <v>-2.8284271247461903</v>
      </c>
      <c r="R365">
        <f>Table1[[#This Row],[difference]]-Table1[[#This Row],[sqrt(line)]]</f>
        <v>-12.17157287525381</v>
      </c>
      <c r="S365">
        <f>IF(Table1[[#This Row],[difference]]&gt;0,1,-1)</f>
        <v>-1</v>
      </c>
      <c r="T365">
        <f>IF(Table1[[#This Row],[team]]=E364,SUM(H365,T364),Table1[[#This Row],[ppg]])</f>
        <v>375</v>
      </c>
      <c r="U365">
        <f>IF(Table1[[#This Row],[team]]=E364,SUM(I365,U364),Table1[[#This Row],[ppga]])</f>
        <v>247</v>
      </c>
      <c r="V365">
        <f>IF(Table1[[#This Row],[team]]=E364,SUM(Table1[[#This Row],[difference]],V364),Table1[[#This Row],[difference]])</f>
        <v>37.5</v>
      </c>
      <c r="W365">
        <f>IF(Table1[[#This Row],[team]]=E364,SUM(Table1[[#This Row],[sqrt(dif)]],W364),Table1[[#This Row],[sqrt(dif)]])</f>
        <v>7.2610724867253671</v>
      </c>
      <c r="X365">
        <f>IF(Table1[[#This Row],[team]]=E364,SUM(Table1[[#This Row],[f1]],X364),Table1[[#This Row],[f1]])</f>
        <v>67.635264992228102</v>
      </c>
      <c r="Y365">
        <f>IF(Table1[[#This Row],[ATS]]=S364,SUM(Table1[[#This Row],[ATS]],Y364),Table1[[#This Row],[ATS]])</f>
        <v>-4</v>
      </c>
      <c r="Z365">
        <f>IF(Table1[[#This Row],[ATS]]&gt;0,Table1[[#This Row],[ATS streak (not real)]]-1,Table1[[#This Row],[ATS streak (not real)]]+1)</f>
        <v>-3</v>
      </c>
      <c r="AA365" s="5">
        <f>Table1[[#This Row],[running ttl ppg]]^2.37/(Table1[[#This Row],[running ttl ppg]]^2.37+Table1[[#This Row],[running ttl ppga]]^2.37)</f>
        <v>0.72900185954232632</v>
      </c>
      <c r="AB365" s="5">
        <f>Table1[[#This Row],[pyth ratio]]+Table1[[#This Row],[win/loss ratio]]</f>
        <v>1.5623351928756597</v>
      </c>
    </row>
    <row r="366" spans="1:28" x14ac:dyDescent="0.25">
      <c r="A366" s="1">
        <v>2924</v>
      </c>
      <c r="B366" s="7">
        <f t="shared" si="14"/>
        <v>13</v>
      </c>
      <c r="C366" s="5">
        <v>2016</v>
      </c>
      <c r="D366" s="5">
        <v>14</v>
      </c>
      <c r="E366" t="s">
        <v>63</v>
      </c>
      <c r="F366" t="s">
        <v>53</v>
      </c>
      <c r="G366" s="5">
        <v>0</v>
      </c>
      <c r="H366">
        <v>27</v>
      </c>
      <c r="I366">
        <v>6</v>
      </c>
      <c r="J366">
        <v>21</v>
      </c>
      <c r="K366">
        <f>IF(Table1[[#This Row],[net]]&gt;0,1,0)</f>
        <v>1</v>
      </c>
      <c r="L366">
        <v>-5</v>
      </c>
      <c r="M366">
        <f>IF(Table1[[#This Row],[team]]=E365,SUM(Table1[[#This Row],[win/loss]],M365),Table1[[#This Row],[win/loss]])</f>
        <v>11</v>
      </c>
      <c r="N366">
        <f>IF(Table1[[#This Row],[team]]=E365,SUM(Table1[[#This Row],[win/loss]],M365),Table1[[#This Row],[win/loss]])/B366</f>
        <v>0.84615384615384615</v>
      </c>
      <c r="O366">
        <f t="shared" si="13"/>
        <v>16</v>
      </c>
      <c r="P366">
        <f>IF(Table1[[#This Row],[difference]]&gt;0,SQRT(Table1[[#This Row],[difference]]),-SQRT(ABS(Table1[[#This Row],[difference]])))</f>
        <v>4</v>
      </c>
      <c r="Q366">
        <f>IF(Table1[[#This Row],[line]]&gt;0,SQRT(Table1[[#This Row],[line]]),-SQRT(ABS(Table1[[#This Row],[line]])))</f>
        <v>-2.2360679774997898</v>
      </c>
      <c r="R366">
        <f>Table1[[#This Row],[difference]]-Table1[[#This Row],[sqrt(line)]]</f>
        <v>18.23606797749979</v>
      </c>
      <c r="S366">
        <f>IF(Table1[[#This Row],[difference]]&gt;0,1,-1)</f>
        <v>1</v>
      </c>
      <c r="T366">
        <f>IF(Table1[[#This Row],[team]]=E365,SUM(H366,T365),Table1[[#This Row],[ppg]])</f>
        <v>402</v>
      </c>
      <c r="U366">
        <f>IF(Table1[[#This Row],[team]]=E365,SUM(I366,U365),Table1[[#This Row],[ppga]])</f>
        <v>253</v>
      </c>
      <c r="V366">
        <f>IF(Table1[[#This Row],[team]]=E365,SUM(Table1[[#This Row],[difference]],V365),Table1[[#This Row],[difference]])</f>
        <v>53.5</v>
      </c>
      <c r="W366">
        <f>IF(Table1[[#This Row],[team]]=E365,SUM(Table1[[#This Row],[sqrt(dif)]],W365),Table1[[#This Row],[sqrt(dif)]])</f>
        <v>11.261072486725368</v>
      </c>
      <c r="X366">
        <f>IF(Table1[[#This Row],[team]]=E365,SUM(Table1[[#This Row],[f1]],X365),Table1[[#This Row],[f1]])</f>
        <v>85.871332969727888</v>
      </c>
      <c r="Y366">
        <f>IF(Table1[[#This Row],[ATS]]=S365,SUM(Table1[[#This Row],[ATS]],Y365),Table1[[#This Row],[ATS]])</f>
        <v>1</v>
      </c>
      <c r="Z366">
        <f>IF(Table1[[#This Row],[ATS]]&gt;0,Table1[[#This Row],[ATS streak (not real)]]-1,Table1[[#This Row],[ATS streak (not real)]]+1)</f>
        <v>0</v>
      </c>
      <c r="AA366" s="5">
        <f>Table1[[#This Row],[running ttl ppg]]^2.37/(Table1[[#This Row],[running ttl ppg]]^2.37+Table1[[#This Row],[running ttl ppga]]^2.37)</f>
        <v>0.74978357629124381</v>
      </c>
      <c r="AB366" s="5">
        <f>Table1[[#This Row],[pyth ratio]]+Table1[[#This Row],[win/loss ratio]]</f>
        <v>1.59593742244509</v>
      </c>
    </row>
    <row r="367" spans="1:28" x14ac:dyDescent="0.25">
      <c r="A367" s="1">
        <v>2925</v>
      </c>
      <c r="B367" s="7">
        <f t="shared" si="14"/>
        <v>14</v>
      </c>
      <c r="C367" s="5">
        <v>2016</v>
      </c>
      <c r="D367" s="5">
        <v>15</v>
      </c>
      <c r="E367" t="s">
        <v>63</v>
      </c>
      <c r="F367" t="s">
        <v>71</v>
      </c>
      <c r="G367" s="5">
        <v>1</v>
      </c>
      <c r="H367">
        <v>33</v>
      </c>
      <c r="I367">
        <v>16</v>
      </c>
      <c r="J367">
        <v>17</v>
      </c>
      <c r="K367">
        <f>IF(Table1[[#This Row],[net]]&gt;0,1,0)</f>
        <v>1</v>
      </c>
      <c r="L367">
        <v>-14</v>
      </c>
      <c r="M367">
        <f>IF(Table1[[#This Row],[team]]=E366,SUM(Table1[[#This Row],[win/loss]],M366),Table1[[#This Row],[win/loss]])</f>
        <v>12</v>
      </c>
      <c r="N367">
        <f>IF(Table1[[#This Row],[team]]=E366,SUM(Table1[[#This Row],[win/loss]],M366),Table1[[#This Row],[win/loss]])/B367</f>
        <v>0.8571428571428571</v>
      </c>
      <c r="O367">
        <f t="shared" si="13"/>
        <v>3</v>
      </c>
      <c r="P367">
        <f>IF(Table1[[#This Row],[difference]]&gt;0,SQRT(Table1[[#This Row],[difference]]),-SQRT(ABS(Table1[[#This Row],[difference]])))</f>
        <v>1.7320508075688772</v>
      </c>
      <c r="Q367">
        <f>IF(Table1[[#This Row],[line]]&gt;0,SQRT(Table1[[#This Row],[line]]),-SQRT(ABS(Table1[[#This Row],[line]])))</f>
        <v>-3.7416573867739413</v>
      </c>
      <c r="R367">
        <f>Table1[[#This Row],[difference]]-Table1[[#This Row],[sqrt(line)]]</f>
        <v>6.7416573867739409</v>
      </c>
      <c r="S367">
        <f>IF(Table1[[#This Row],[difference]]&gt;0,1,-1)</f>
        <v>1</v>
      </c>
      <c r="T367">
        <f>IF(Table1[[#This Row],[team]]=E366,SUM(H367,T366),Table1[[#This Row],[ppg]])</f>
        <v>435</v>
      </c>
      <c r="U367">
        <f>IF(Table1[[#This Row],[team]]=E366,SUM(I367,U366),Table1[[#This Row],[ppga]])</f>
        <v>269</v>
      </c>
      <c r="V367">
        <f>IF(Table1[[#This Row],[team]]=E366,SUM(Table1[[#This Row],[difference]],V366),Table1[[#This Row],[difference]])</f>
        <v>56.5</v>
      </c>
      <c r="W367">
        <f>IF(Table1[[#This Row],[team]]=E366,SUM(Table1[[#This Row],[sqrt(dif)]],W366),Table1[[#This Row],[sqrt(dif)]])</f>
        <v>12.993123294294245</v>
      </c>
      <c r="X367">
        <f>IF(Table1[[#This Row],[team]]=E366,SUM(Table1[[#This Row],[f1]],X366),Table1[[#This Row],[f1]])</f>
        <v>92.612990356501825</v>
      </c>
      <c r="Y367">
        <f>IF(Table1[[#This Row],[ATS]]=S366,SUM(Table1[[#This Row],[ATS]],Y366),Table1[[#This Row],[ATS]])</f>
        <v>2</v>
      </c>
      <c r="Z367">
        <f>IF(Table1[[#This Row],[ATS]]&gt;0,Table1[[#This Row],[ATS streak (not real)]]-1,Table1[[#This Row],[ATS streak (not real)]]+1)</f>
        <v>1</v>
      </c>
      <c r="AA367" s="5">
        <f>Table1[[#This Row],[running ttl ppg]]^2.37/(Table1[[#This Row],[running ttl ppg]]^2.37+Table1[[#This Row],[running ttl ppga]]^2.37)</f>
        <v>0.75751511712745756</v>
      </c>
      <c r="AB367" s="5">
        <f>Table1[[#This Row],[pyth ratio]]+Table1[[#This Row],[win/loss ratio]]</f>
        <v>1.6146579742703147</v>
      </c>
    </row>
    <row r="368" spans="1:28" x14ac:dyDescent="0.25">
      <c r="A368" s="1">
        <v>2926</v>
      </c>
      <c r="B368" s="7">
        <f t="shared" si="14"/>
        <v>15</v>
      </c>
      <c r="C368" s="5">
        <v>2016</v>
      </c>
      <c r="D368" s="5">
        <v>16</v>
      </c>
      <c r="E368" t="s">
        <v>63</v>
      </c>
      <c r="F368" t="s">
        <v>62</v>
      </c>
      <c r="G368" s="5">
        <v>0</v>
      </c>
      <c r="H368">
        <v>20</v>
      </c>
      <c r="I368">
        <v>26</v>
      </c>
      <c r="J368">
        <v>-6</v>
      </c>
      <c r="K368">
        <f>IF(Table1[[#This Row],[net]]&gt;0,1,0)</f>
        <v>0</v>
      </c>
      <c r="L368">
        <v>-2.5</v>
      </c>
      <c r="M368">
        <f>IF(Table1[[#This Row],[team]]=E367,SUM(Table1[[#This Row],[win/loss]],M367),Table1[[#This Row],[win/loss]])</f>
        <v>12</v>
      </c>
      <c r="N368">
        <f>IF(Table1[[#This Row],[team]]=E367,SUM(Table1[[#This Row],[win/loss]],M367),Table1[[#This Row],[win/loss]])/B368</f>
        <v>0.8</v>
      </c>
      <c r="O368">
        <f t="shared" si="13"/>
        <v>-8.5</v>
      </c>
      <c r="P368">
        <f>IF(Table1[[#This Row],[difference]]&gt;0,SQRT(Table1[[#This Row],[difference]]),-SQRT(ABS(Table1[[#This Row],[difference]])))</f>
        <v>-2.9154759474226504</v>
      </c>
      <c r="Q368">
        <f>IF(Table1[[#This Row],[line]]&gt;0,SQRT(Table1[[#This Row],[line]]),-SQRT(ABS(Table1[[#This Row],[line]])))</f>
        <v>-1.5811388300841898</v>
      </c>
      <c r="R368">
        <f>Table1[[#This Row],[difference]]-Table1[[#This Row],[sqrt(line)]]</f>
        <v>-6.91886116991581</v>
      </c>
      <c r="S368">
        <f>IF(Table1[[#This Row],[difference]]&gt;0,1,-1)</f>
        <v>-1</v>
      </c>
      <c r="T368">
        <f>IF(Table1[[#This Row],[team]]=E367,SUM(H368,T367),Table1[[#This Row],[ppg]])</f>
        <v>455</v>
      </c>
      <c r="U368">
        <f>IF(Table1[[#This Row],[team]]=E367,SUM(I368,U367),Table1[[#This Row],[ppga]])</f>
        <v>295</v>
      </c>
      <c r="V368">
        <f>IF(Table1[[#This Row],[team]]=E367,SUM(Table1[[#This Row],[difference]],V367),Table1[[#This Row],[difference]])</f>
        <v>48</v>
      </c>
      <c r="W368">
        <f>IF(Table1[[#This Row],[team]]=E367,SUM(Table1[[#This Row],[sqrt(dif)]],W367),Table1[[#This Row],[sqrt(dif)]])</f>
        <v>10.077647346871593</v>
      </c>
      <c r="X368">
        <f>IF(Table1[[#This Row],[team]]=E367,SUM(Table1[[#This Row],[f1]],X367),Table1[[#This Row],[f1]])</f>
        <v>85.694129186586011</v>
      </c>
      <c r="Y368">
        <f>IF(Table1[[#This Row],[ATS]]=S367,SUM(Table1[[#This Row],[ATS]],Y367),Table1[[#This Row],[ATS]])</f>
        <v>-1</v>
      </c>
      <c r="Z368">
        <f>IF(Table1[[#This Row],[ATS]]&gt;0,Table1[[#This Row],[ATS streak (not real)]]-1,Table1[[#This Row],[ATS streak (not real)]]+1)</f>
        <v>0</v>
      </c>
      <c r="AA368" s="5">
        <f>Table1[[#This Row],[running ttl ppg]]^2.37/(Table1[[#This Row],[running ttl ppg]]^2.37+Table1[[#This Row],[running ttl ppga]]^2.37)</f>
        <v>0.73632868402818341</v>
      </c>
      <c r="AB368" s="5">
        <f>Table1[[#This Row],[pyth ratio]]+Table1[[#This Row],[win/loss ratio]]</f>
        <v>1.5363286840281836</v>
      </c>
    </row>
    <row r="369" spans="1:28" x14ac:dyDescent="0.25">
      <c r="A369" s="1">
        <v>2927</v>
      </c>
      <c r="B369" s="7">
        <f t="shared" si="14"/>
        <v>16</v>
      </c>
      <c r="C369" s="5">
        <v>2016</v>
      </c>
      <c r="D369" s="5">
        <v>17</v>
      </c>
      <c r="E369" t="s">
        <v>63</v>
      </c>
      <c r="F369" t="s">
        <v>59</v>
      </c>
      <c r="G369" s="5">
        <v>0</v>
      </c>
      <c r="H369">
        <v>10</v>
      </c>
      <c r="I369">
        <v>20</v>
      </c>
      <c r="J369">
        <v>-10</v>
      </c>
      <c r="K369">
        <f>IF(Table1[[#This Row],[net]]&gt;0,1,0)</f>
        <v>0</v>
      </c>
      <c r="L369">
        <v>-10</v>
      </c>
      <c r="M369">
        <f>IF(Table1[[#This Row],[team]]=E368,SUM(Table1[[#This Row],[win/loss]],M368),Table1[[#This Row],[win/loss]])</f>
        <v>12</v>
      </c>
      <c r="N369">
        <f>IF(Table1[[#This Row],[team]]=E368,SUM(Table1[[#This Row],[win/loss]],M368),Table1[[#This Row],[win/loss]])/B369</f>
        <v>0.75</v>
      </c>
      <c r="O369">
        <f t="shared" si="13"/>
        <v>-20</v>
      </c>
      <c r="P369">
        <f>IF(Table1[[#This Row],[difference]]&gt;0,SQRT(Table1[[#This Row],[difference]]),-SQRT(ABS(Table1[[#This Row],[difference]])))</f>
        <v>-4.4721359549995796</v>
      </c>
      <c r="Q369">
        <f>IF(Table1[[#This Row],[line]]&gt;0,SQRT(Table1[[#This Row],[line]]),-SQRT(ABS(Table1[[#This Row],[line]])))</f>
        <v>-3.1622776601683795</v>
      </c>
      <c r="R369">
        <f>Table1[[#This Row],[difference]]-Table1[[#This Row],[sqrt(line)]]</f>
        <v>-16.837722339831622</v>
      </c>
      <c r="S369">
        <f>IF(Table1[[#This Row],[difference]]&gt;0,1,-1)</f>
        <v>-1</v>
      </c>
      <c r="T369">
        <f>IF(Table1[[#This Row],[team]]=E368,SUM(H369,T368),Table1[[#This Row],[ppg]])</f>
        <v>465</v>
      </c>
      <c r="U369">
        <f>IF(Table1[[#This Row],[team]]=E368,SUM(I369,U368),Table1[[#This Row],[ppga]])</f>
        <v>315</v>
      </c>
      <c r="V369">
        <f>IF(Table1[[#This Row],[team]]=E368,SUM(Table1[[#This Row],[difference]],V368),Table1[[#This Row],[difference]])</f>
        <v>28</v>
      </c>
      <c r="W369">
        <f>IF(Table1[[#This Row],[team]]=E368,SUM(Table1[[#This Row],[sqrt(dif)]],W368),Table1[[#This Row],[sqrt(dif)]])</f>
        <v>5.6055113918720139</v>
      </c>
      <c r="X369">
        <f>IF(Table1[[#This Row],[team]]=E368,SUM(Table1[[#This Row],[f1]],X368),Table1[[#This Row],[f1]])</f>
        <v>68.856406846754396</v>
      </c>
      <c r="Y369">
        <f>IF(Table1[[#This Row],[ATS]]=S368,SUM(Table1[[#This Row],[ATS]],Y368),Table1[[#This Row],[ATS]])</f>
        <v>-2</v>
      </c>
      <c r="Z369">
        <f>IF(Table1[[#This Row],[ATS]]&gt;0,Table1[[#This Row],[ATS streak (not real)]]-1,Table1[[#This Row],[ATS streak (not real)]]+1)</f>
        <v>-1</v>
      </c>
      <c r="AA369" s="5">
        <f>Table1[[#This Row],[running ttl ppg]]^2.37/(Table1[[#This Row],[running ttl ppg]]^2.37+Table1[[#This Row],[running ttl ppga]]^2.37)</f>
        <v>0.7156593912751491</v>
      </c>
      <c r="AB369" s="5">
        <f>Table1[[#This Row],[pyth ratio]]+Table1[[#This Row],[win/loss ratio]]</f>
        <v>1.4656593912751492</v>
      </c>
    </row>
    <row r="370" spans="1:28" x14ac:dyDescent="0.25">
      <c r="A370" s="1">
        <v>2928</v>
      </c>
      <c r="B370" s="7">
        <f t="shared" si="14"/>
        <v>1</v>
      </c>
      <c r="C370" s="5">
        <v>2016</v>
      </c>
      <c r="D370" s="5">
        <v>1</v>
      </c>
      <c r="E370" t="s">
        <v>64</v>
      </c>
      <c r="F370" t="s">
        <v>41</v>
      </c>
      <c r="G370" s="5">
        <v>0</v>
      </c>
      <c r="H370">
        <v>19</v>
      </c>
      <c r="I370">
        <v>31</v>
      </c>
      <c r="J370">
        <v>-12</v>
      </c>
      <c r="K370">
        <f>IF(Table1[[#This Row],[net]]&gt;0,1,0)</f>
        <v>0</v>
      </c>
      <c r="L370">
        <v>2</v>
      </c>
      <c r="M370">
        <f>IF(Table1[[#This Row],[team]]=E369,SUM(Table1[[#This Row],[win/loss]],M369),Table1[[#This Row],[win/loss]])</f>
        <v>0</v>
      </c>
      <c r="N370">
        <f>IF(Table1[[#This Row],[team]]=E369,SUM(Table1[[#This Row],[win/loss]],M369),Table1[[#This Row],[win/loss]])/B370</f>
        <v>0</v>
      </c>
      <c r="O370">
        <f t="shared" si="13"/>
        <v>-10</v>
      </c>
      <c r="P370">
        <f>IF(Table1[[#This Row],[difference]]&gt;0,SQRT(Table1[[#This Row],[difference]]),-SQRT(ABS(Table1[[#This Row],[difference]])))</f>
        <v>-3.1622776601683795</v>
      </c>
      <c r="Q370">
        <f>IF(Table1[[#This Row],[line]]&gt;0,SQRT(Table1[[#This Row],[line]]),-SQRT(ABS(Table1[[#This Row],[line]])))</f>
        <v>1.4142135623730951</v>
      </c>
      <c r="R370">
        <f>Table1[[#This Row],[difference]]-Table1[[#This Row],[sqrt(line)]]</f>
        <v>-11.414213562373096</v>
      </c>
      <c r="S370">
        <f>IF(Table1[[#This Row],[difference]]&gt;0,1,-1)</f>
        <v>-1</v>
      </c>
      <c r="T370">
        <f>IF(Table1[[#This Row],[team]]=E369,SUM(H370,T369),Table1[[#This Row],[ppg]])</f>
        <v>19</v>
      </c>
      <c r="U370">
        <f>IF(Table1[[#This Row],[team]]=E369,SUM(I370,U369),Table1[[#This Row],[ppga]])</f>
        <v>31</v>
      </c>
      <c r="V370">
        <f>IF(Table1[[#This Row],[team]]=E369,SUM(Table1[[#This Row],[difference]],V369),Table1[[#This Row],[difference]])</f>
        <v>-10</v>
      </c>
      <c r="W370">
        <f>IF(Table1[[#This Row],[team]]=E369,SUM(Table1[[#This Row],[sqrt(dif)]],W369),Table1[[#This Row],[sqrt(dif)]])</f>
        <v>-3.1622776601683795</v>
      </c>
      <c r="X370">
        <f>IF(Table1[[#This Row],[team]]=E369,SUM(Table1[[#This Row],[f1]],X369),Table1[[#This Row],[f1]])</f>
        <v>-11.414213562373096</v>
      </c>
      <c r="Y370">
        <f>IF(Table1[[#This Row],[ATS]]=S369,SUM(Table1[[#This Row],[ATS]],Y369),Table1[[#This Row],[ATS]])</f>
        <v>-3</v>
      </c>
      <c r="Z370">
        <f>IF(Table1[[#This Row],[ATS]]&gt;0,Table1[[#This Row],[ATS streak (not real)]]-1,Table1[[#This Row],[ATS streak (not real)]]+1)</f>
        <v>-2</v>
      </c>
      <c r="AA370" s="5">
        <f>Table1[[#This Row],[running ttl ppg]]^2.37/(Table1[[#This Row],[running ttl ppg]]^2.37+Table1[[#This Row],[running ttl ppga]]^2.37)</f>
        <v>0.23862562373782431</v>
      </c>
      <c r="AB370" s="5">
        <f>Table1[[#This Row],[pyth ratio]]+Table1[[#This Row],[win/loss ratio]]</f>
        <v>0.23862562373782431</v>
      </c>
    </row>
    <row r="371" spans="1:28" x14ac:dyDescent="0.25">
      <c r="A371" s="1">
        <v>2929</v>
      </c>
      <c r="B371" s="7">
        <f t="shared" si="14"/>
        <v>2</v>
      </c>
      <c r="C371" s="5">
        <v>2016</v>
      </c>
      <c r="D371" s="5">
        <v>2</v>
      </c>
      <c r="E371" t="s">
        <v>64</v>
      </c>
      <c r="F371" t="s">
        <v>70</v>
      </c>
      <c r="G371" s="5">
        <v>1</v>
      </c>
      <c r="H371">
        <v>19</v>
      </c>
      <c r="I371">
        <v>26</v>
      </c>
      <c r="J371">
        <v>-7</v>
      </c>
      <c r="K371">
        <f>IF(Table1[[#This Row],[net]]&gt;0,1,0)</f>
        <v>0</v>
      </c>
      <c r="L371">
        <v>-9</v>
      </c>
      <c r="M371">
        <f>IF(Table1[[#This Row],[team]]=E370,SUM(Table1[[#This Row],[win/loss]],M370),Table1[[#This Row],[win/loss]])</f>
        <v>0</v>
      </c>
      <c r="N371">
        <f>IF(Table1[[#This Row],[team]]=E370,SUM(Table1[[#This Row],[win/loss]],M370),Table1[[#This Row],[win/loss]])/B371</f>
        <v>0</v>
      </c>
      <c r="O371">
        <f t="shared" si="13"/>
        <v>-16</v>
      </c>
      <c r="P371">
        <f>IF(Table1[[#This Row],[difference]]&gt;0,SQRT(Table1[[#This Row],[difference]]),-SQRT(ABS(Table1[[#This Row],[difference]])))</f>
        <v>-4</v>
      </c>
      <c r="Q371">
        <f>IF(Table1[[#This Row],[line]]&gt;0,SQRT(Table1[[#This Row],[line]]),-SQRT(ABS(Table1[[#This Row],[line]])))</f>
        <v>-3</v>
      </c>
      <c r="R371">
        <f>Table1[[#This Row],[difference]]-Table1[[#This Row],[sqrt(line)]]</f>
        <v>-13</v>
      </c>
      <c r="S371">
        <f>IF(Table1[[#This Row],[difference]]&gt;0,1,-1)</f>
        <v>-1</v>
      </c>
      <c r="T371">
        <f>IF(Table1[[#This Row],[team]]=E370,SUM(H371,T370),Table1[[#This Row],[ppg]])</f>
        <v>38</v>
      </c>
      <c r="U371">
        <f>IF(Table1[[#This Row],[team]]=E370,SUM(I371,U370),Table1[[#This Row],[ppga]])</f>
        <v>57</v>
      </c>
      <c r="V371">
        <f>IF(Table1[[#This Row],[team]]=E370,SUM(Table1[[#This Row],[difference]],V370),Table1[[#This Row],[difference]])</f>
        <v>-26</v>
      </c>
      <c r="W371">
        <f>IF(Table1[[#This Row],[team]]=E370,SUM(Table1[[#This Row],[sqrt(dif)]],W370),Table1[[#This Row],[sqrt(dif)]])</f>
        <v>-7.16227766016838</v>
      </c>
      <c r="X371">
        <f>IF(Table1[[#This Row],[team]]=E370,SUM(Table1[[#This Row],[f1]],X370),Table1[[#This Row],[f1]])</f>
        <v>-24.414213562373096</v>
      </c>
      <c r="Y371">
        <f>IF(Table1[[#This Row],[ATS]]=S370,SUM(Table1[[#This Row],[ATS]],Y370),Table1[[#This Row],[ATS]])</f>
        <v>-4</v>
      </c>
      <c r="Z371">
        <f>IF(Table1[[#This Row],[ATS]]&gt;0,Table1[[#This Row],[ATS streak (not real)]]-1,Table1[[#This Row],[ATS streak (not real)]]+1)</f>
        <v>-3</v>
      </c>
      <c r="AA371" s="5">
        <f>Table1[[#This Row],[running ttl ppg]]^2.37/(Table1[[#This Row],[running ttl ppg]]^2.37+Table1[[#This Row],[running ttl ppga]]^2.37)</f>
        <v>0.27668756782449688</v>
      </c>
      <c r="AB371" s="5">
        <f>Table1[[#This Row],[pyth ratio]]+Table1[[#This Row],[win/loss ratio]]</f>
        <v>0.27668756782449688</v>
      </c>
    </row>
    <row r="372" spans="1:28" x14ac:dyDescent="0.25">
      <c r="A372" s="1">
        <v>2930</v>
      </c>
      <c r="B372" s="7">
        <f t="shared" si="14"/>
        <v>3</v>
      </c>
      <c r="C372" s="5">
        <v>2016</v>
      </c>
      <c r="D372" s="5">
        <v>3</v>
      </c>
      <c r="E372" t="s">
        <v>64</v>
      </c>
      <c r="F372" t="s">
        <v>45</v>
      </c>
      <c r="G372" s="5">
        <v>0</v>
      </c>
      <c r="H372">
        <v>22</v>
      </c>
      <c r="I372">
        <v>27</v>
      </c>
      <c r="J372">
        <v>-5</v>
      </c>
      <c r="K372">
        <f>IF(Table1[[#This Row],[net]]&gt;0,1,0)</f>
        <v>0</v>
      </c>
      <c r="L372">
        <v>10</v>
      </c>
      <c r="M372">
        <f>IF(Table1[[#This Row],[team]]=E371,SUM(Table1[[#This Row],[win/loss]],M371),Table1[[#This Row],[win/loss]])</f>
        <v>0</v>
      </c>
      <c r="N372">
        <f>IF(Table1[[#This Row],[team]]=E371,SUM(Table1[[#This Row],[win/loss]],M371),Table1[[#This Row],[win/loss]])/B372</f>
        <v>0</v>
      </c>
      <c r="O372">
        <f t="shared" si="13"/>
        <v>5</v>
      </c>
      <c r="P372">
        <f>IF(Table1[[#This Row],[difference]]&gt;0,SQRT(Table1[[#This Row],[difference]]),-SQRT(ABS(Table1[[#This Row],[difference]])))</f>
        <v>2.2360679774997898</v>
      </c>
      <c r="Q372">
        <f>IF(Table1[[#This Row],[line]]&gt;0,SQRT(Table1[[#This Row],[line]]),-SQRT(ABS(Table1[[#This Row],[line]])))</f>
        <v>3.1622776601683795</v>
      </c>
      <c r="R372">
        <f>Table1[[#This Row],[difference]]-Table1[[#This Row],[sqrt(line)]]</f>
        <v>1.8377223398316205</v>
      </c>
      <c r="S372">
        <f>IF(Table1[[#This Row],[difference]]&gt;0,1,-1)</f>
        <v>1</v>
      </c>
      <c r="T372">
        <f>IF(Table1[[#This Row],[team]]=E371,SUM(H372,T371),Table1[[#This Row],[ppg]])</f>
        <v>60</v>
      </c>
      <c r="U372">
        <f>IF(Table1[[#This Row],[team]]=E371,SUM(I372,U371),Table1[[#This Row],[ppga]])</f>
        <v>84</v>
      </c>
      <c r="V372">
        <f>IF(Table1[[#This Row],[team]]=E371,SUM(Table1[[#This Row],[difference]],V371),Table1[[#This Row],[difference]])</f>
        <v>-21</v>
      </c>
      <c r="W372">
        <f>IF(Table1[[#This Row],[team]]=E371,SUM(Table1[[#This Row],[sqrt(dif)]],W371),Table1[[#This Row],[sqrt(dif)]])</f>
        <v>-4.9262096826685902</v>
      </c>
      <c r="X372">
        <f>IF(Table1[[#This Row],[team]]=E371,SUM(Table1[[#This Row],[f1]],X371),Table1[[#This Row],[f1]])</f>
        <v>-22.576491222541474</v>
      </c>
      <c r="Y372">
        <f>IF(Table1[[#This Row],[ATS]]=S371,SUM(Table1[[#This Row],[ATS]],Y371),Table1[[#This Row],[ATS]])</f>
        <v>1</v>
      </c>
      <c r="Z372">
        <f>IF(Table1[[#This Row],[ATS]]&gt;0,Table1[[#This Row],[ATS streak (not real)]]-1,Table1[[#This Row],[ATS streak (not real)]]+1)</f>
        <v>0</v>
      </c>
      <c r="AA372" s="5">
        <f>Table1[[#This Row],[running ttl ppg]]^2.37/(Table1[[#This Row],[running ttl ppg]]^2.37+Table1[[#This Row],[running ttl ppga]]^2.37)</f>
        <v>0.3105735649712974</v>
      </c>
      <c r="AB372" s="5">
        <f>Table1[[#This Row],[pyth ratio]]+Table1[[#This Row],[win/loss ratio]]</f>
        <v>0.3105735649712974</v>
      </c>
    </row>
    <row r="373" spans="1:28" x14ac:dyDescent="0.25">
      <c r="A373" s="1">
        <v>2931</v>
      </c>
      <c r="B373" s="7">
        <f t="shared" si="14"/>
        <v>4</v>
      </c>
      <c r="C373" s="5">
        <v>2016</v>
      </c>
      <c r="D373" s="5">
        <v>4</v>
      </c>
      <c r="E373" t="s">
        <v>64</v>
      </c>
      <c r="F373" t="s">
        <v>49</v>
      </c>
      <c r="G373" s="5">
        <v>1</v>
      </c>
      <c r="H373">
        <v>26</v>
      </c>
      <c r="I373">
        <v>20</v>
      </c>
      <c r="J373">
        <v>6</v>
      </c>
      <c r="K373">
        <f>IF(Table1[[#This Row],[net]]&gt;0,1,0)</f>
        <v>1</v>
      </c>
      <c r="L373">
        <v>-3</v>
      </c>
      <c r="M373">
        <f>IF(Table1[[#This Row],[team]]=E372,SUM(Table1[[#This Row],[win/loss]],M372),Table1[[#This Row],[win/loss]])</f>
        <v>1</v>
      </c>
      <c r="N373">
        <f>IF(Table1[[#This Row],[team]]=E372,SUM(Table1[[#This Row],[win/loss]],M372),Table1[[#This Row],[win/loss]])/B373</f>
        <v>0.25</v>
      </c>
      <c r="O373">
        <f t="shared" si="13"/>
        <v>3</v>
      </c>
      <c r="P373">
        <f>IF(Table1[[#This Row],[difference]]&gt;0,SQRT(Table1[[#This Row],[difference]]),-SQRT(ABS(Table1[[#This Row],[difference]])))</f>
        <v>1.7320508075688772</v>
      </c>
      <c r="Q373">
        <f>IF(Table1[[#This Row],[line]]&gt;0,SQRT(Table1[[#This Row],[line]]),-SQRT(ABS(Table1[[#This Row],[line]])))</f>
        <v>-1.7320508075688772</v>
      </c>
      <c r="R373">
        <f>Table1[[#This Row],[difference]]-Table1[[#This Row],[sqrt(line)]]</f>
        <v>4.7320508075688767</v>
      </c>
      <c r="S373">
        <f>IF(Table1[[#This Row],[difference]]&gt;0,1,-1)</f>
        <v>1</v>
      </c>
      <c r="T373">
        <f>IF(Table1[[#This Row],[team]]=E372,SUM(H373,T372),Table1[[#This Row],[ppg]])</f>
        <v>86</v>
      </c>
      <c r="U373">
        <f>IF(Table1[[#This Row],[team]]=E372,SUM(I373,U372),Table1[[#This Row],[ppga]])</f>
        <v>104</v>
      </c>
      <c r="V373">
        <f>IF(Table1[[#This Row],[team]]=E372,SUM(Table1[[#This Row],[difference]],V372),Table1[[#This Row],[difference]])</f>
        <v>-18</v>
      </c>
      <c r="W373">
        <f>IF(Table1[[#This Row],[team]]=E372,SUM(Table1[[#This Row],[sqrt(dif)]],W372),Table1[[#This Row],[sqrt(dif)]])</f>
        <v>-3.194158875099713</v>
      </c>
      <c r="X373">
        <f>IF(Table1[[#This Row],[team]]=E372,SUM(Table1[[#This Row],[f1]],X372),Table1[[#This Row],[f1]])</f>
        <v>-17.844440414972595</v>
      </c>
      <c r="Y373">
        <f>IF(Table1[[#This Row],[ATS]]=S372,SUM(Table1[[#This Row],[ATS]],Y372),Table1[[#This Row],[ATS]])</f>
        <v>2</v>
      </c>
      <c r="Z373">
        <f>IF(Table1[[#This Row],[ATS]]&gt;0,Table1[[#This Row],[ATS streak (not real)]]-1,Table1[[#This Row],[ATS streak (not real)]]+1)</f>
        <v>1</v>
      </c>
      <c r="AA373" s="5">
        <f>Table1[[#This Row],[running ttl ppg]]^2.37/(Table1[[#This Row],[running ttl ppg]]^2.37+Table1[[#This Row],[running ttl ppga]]^2.37)</f>
        <v>0.38926487290722062</v>
      </c>
      <c r="AB373" s="5">
        <f>Table1[[#This Row],[pyth ratio]]+Table1[[#This Row],[win/loss ratio]]</f>
        <v>0.63926487290722056</v>
      </c>
    </row>
    <row r="374" spans="1:28" x14ac:dyDescent="0.25">
      <c r="A374" s="1">
        <v>2932</v>
      </c>
      <c r="B374" s="7">
        <f t="shared" si="14"/>
        <v>5</v>
      </c>
      <c r="C374" s="5">
        <v>2016</v>
      </c>
      <c r="D374" s="5">
        <v>5</v>
      </c>
      <c r="E374" t="s">
        <v>64</v>
      </c>
      <c r="F374" t="s">
        <v>66</v>
      </c>
      <c r="G374" s="5">
        <v>0</v>
      </c>
      <c r="H374">
        <v>17</v>
      </c>
      <c r="I374">
        <v>39</v>
      </c>
      <c r="J374">
        <v>-22</v>
      </c>
      <c r="K374">
        <f>IF(Table1[[#This Row],[net]]&gt;0,1,0)</f>
        <v>0</v>
      </c>
      <c r="L374">
        <v>6.5</v>
      </c>
      <c r="M374">
        <f>IF(Table1[[#This Row],[team]]=E373,SUM(Table1[[#This Row],[win/loss]],M373),Table1[[#This Row],[win/loss]])</f>
        <v>1</v>
      </c>
      <c r="N374">
        <f>IF(Table1[[#This Row],[team]]=E373,SUM(Table1[[#This Row],[win/loss]],M373),Table1[[#This Row],[win/loss]])/B374</f>
        <v>0.2</v>
      </c>
      <c r="O374">
        <f t="shared" si="13"/>
        <v>-15.5</v>
      </c>
      <c r="P374">
        <f>IF(Table1[[#This Row],[difference]]&gt;0,SQRT(Table1[[#This Row],[difference]]),-SQRT(ABS(Table1[[#This Row],[difference]])))</f>
        <v>-3.9370039370059056</v>
      </c>
      <c r="Q374">
        <f>IF(Table1[[#This Row],[line]]&gt;0,SQRT(Table1[[#This Row],[line]]),-SQRT(ABS(Table1[[#This Row],[line]])))</f>
        <v>2.5495097567963922</v>
      </c>
      <c r="R374">
        <f>Table1[[#This Row],[difference]]-Table1[[#This Row],[sqrt(line)]]</f>
        <v>-18.049509756796393</v>
      </c>
      <c r="S374">
        <f>IF(Table1[[#This Row],[difference]]&gt;0,1,-1)</f>
        <v>-1</v>
      </c>
      <c r="T374">
        <f>IF(Table1[[#This Row],[team]]=E373,SUM(H374,T373),Table1[[#This Row],[ppg]])</f>
        <v>103</v>
      </c>
      <c r="U374">
        <f>IF(Table1[[#This Row],[team]]=E373,SUM(I374,U373),Table1[[#This Row],[ppga]])</f>
        <v>143</v>
      </c>
      <c r="V374">
        <f>IF(Table1[[#This Row],[team]]=E373,SUM(Table1[[#This Row],[difference]],V373),Table1[[#This Row],[difference]])</f>
        <v>-33.5</v>
      </c>
      <c r="W374">
        <f>IF(Table1[[#This Row],[team]]=E373,SUM(Table1[[#This Row],[sqrt(dif)]],W373),Table1[[#This Row],[sqrt(dif)]])</f>
        <v>-7.1311628121056181</v>
      </c>
      <c r="X374">
        <f>IF(Table1[[#This Row],[team]]=E373,SUM(Table1[[#This Row],[f1]],X373),Table1[[#This Row],[f1]])</f>
        <v>-35.893950171768992</v>
      </c>
      <c r="Y374">
        <f>IF(Table1[[#This Row],[ATS]]=S373,SUM(Table1[[#This Row],[ATS]],Y373),Table1[[#This Row],[ATS]])</f>
        <v>-1</v>
      </c>
      <c r="Z374">
        <f>IF(Table1[[#This Row],[ATS]]&gt;0,Table1[[#This Row],[ATS streak (not real)]]-1,Table1[[#This Row],[ATS streak (not real)]]+1)</f>
        <v>0</v>
      </c>
      <c r="AA374" s="5">
        <f>Table1[[#This Row],[running ttl ppg]]^2.37/(Table1[[#This Row],[running ttl ppg]]^2.37+Table1[[#This Row],[running ttl ppga]]^2.37)</f>
        <v>0.31483002166562157</v>
      </c>
      <c r="AB374" s="5">
        <f>Table1[[#This Row],[pyth ratio]]+Table1[[#This Row],[win/loss ratio]]</f>
        <v>0.51483002166562164</v>
      </c>
    </row>
    <row r="375" spans="1:28" x14ac:dyDescent="0.25">
      <c r="A375" s="1">
        <v>2933</v>
      </c>
      <c r="B375" s="7">
        <f t="shared" si="14"/>
        <v>6</v>
      </c>
      <c r="C375" s="5">
        <v>2016</v>
      </c>
      <c r="D375" s="5">
        <v>6</v>
      </c>
      <c r="E375" t="s">
        <v>64</v>
      </c>
      <c r="F375" t="s">
        <v>42</v>
      </c>
      <c r="G375" s="5">
        <v>1</v>
      </c>
      <c r="H375">
        <v>31</v>
      </c>
      <c r="I375">
        <v>21</v>
      </c>
      <c r="J375">
        <v>10</v>
      </c>
      <c r="K375">
        <f>IF(Table1[[#This Row],[net]]&gt;0,1,0)</f>
        <v>1</v>
      </c>
      <c r="L375">
        <v>3</v>
      </c>
      <c r="M375">
        <f>IF(Table1[[#This Row],[team]]=E374,SUM(Table1[[#This Row],[win/loss]],M374),Table1[[#This Row],[win/loss]])</f>
        <v>2</v>
      </c>
      <c r="N375">
        <f>IF(Table1[[#This Row],[team]]=E374,SUM(Table1[[#This Row],[win/loss]],M374),Table1[[#This Row],[win/loss]])/B375</f>
        <v>0.33333333333333331</v>
      </c>
      <c r="O375">
        <f t="shared" si="13"/>
        <v>13</v>
      </c>
      <c r="P375">
        <f>IF(Table1[[#This Row],[difference]]&gt;0,SQRT(Table1[[#This Row],[difference]]),-SQRT(ABS(Table1[[#This Row],[difference]])))</f>
        <v>3.6055512754639891</v>
      </c>
      <c r="Q375">
        <f>IF(Table1[[#This Row],[line]]&gt;0,SQRT(Table1[[#This Row],[line]]),-SQRT(ABS(Table1[[#This Row],[line]])))</f>
        <v>1.7320508075688772</v>
      </c>
      <c r="R375">
        <f>Table1[[#This Row],[difference]]-Table1[[#This Row],[sqrt(line)]]</f>
        <v>11.267949192431123</v>
      </c>
      <c r="S375">
        <f>IF(Table1[[#This Row],[difference]]&gt;0,1,-1)</f>
        <v>1</v>
      </c>
      <c r="T375">
        <f>IF(Table1[[#This Row],[team]]=E374,SUM(H375,T374),Table1[[#This Row],[ppg]])</f>
        <v>134</v>
      </c>
      <c r="U375">
        <f>IF(Table1[[#This Row],[team]]=E374,SUM(I375,U374),Table1[[#This Row],[ppga]])</f>
        <v>164</v>
      </c>
      <c r="V375">
        <f>IF(Table1[[#This Row],[team]]=E374,SUM(Table1[[#This Row],[difference]],V374),Table1[[#This Row],[difference]])</f>
        <v>-20.5</v>
      </c>
      <c r="W375">
        <f>IF(Table1[[#This Row],[team]]=E374,SUM(Table1[[#This Row],[sqrt(dif)]],W374),Table1[[#This Row],[sqrt(dif)]])</f>
        <v>-3.525611536641629</v>
      </c>
      <c r="X375">
        <f>IF(Table1[[#This Row],[team]]=E374,SUM(Table1[[#This Row],[f1]],X374),Table1[[#This Row],[f1]])</f>
        <v>-24.626000979337867</v>
      </c>
      <c r="Y375">
        <f>IF(Table1[[#This Row],[ATS]]=S374,SUM(Table1[[#This Row],[ATS]],Y374),Table1[[#This Row],[ATS]])</f>
        <v>1</v>
      </c>
      <c r="Z375">
        <f>IF(Table1[[#This Row],[ATS]]&gt;0,Table1[[#This Row],[ATS streak (not real)]]-1,Table1[[#This Row],[ATS streak (not real)]]+1)</f>
        <v>0</v>
      </c>
      <c r="AA375" s="5">
        <f>Table1[[#This Row],[running ttl ppg]]^2.37/(Table1[[#This Row],[running ttl ppg]]^2.37+Table1[[#This Row],[running ttl ppga]]^2.37)</f>
        <v>0.38253479363643189</v>
      </c>
      <c r="AB375" s="5">
        <f>Table1[[#This Row],[pyth ratio]]+Table1[[#This Row],[win/loss ratio]]</f>
        <v>0.71586812696976521</v>
      </c>
    </row>
    <row r="376" spans="1:28" x14ac:dyDescent="0.25">
      <c r="A376" s="1">
        <v>2934</v>
      </c>
      <c r="B376" s="7">
        <f t="shared" si="14"/>
        <v>7</v>
      </c>
      <c r="C376" s="5">
        <v>2016</v>
      </c>
      <c r="D376" s="5">
        <v>7</v>
      </c>
      <c r="E376" t="s">
        <v>64</v>
      </c>
      <c r="F376" t="s">
        <v>54</v>
      </c>
      <c r="G376" s="5">
        <v>0</v>
      </c>
      <c r="H376">
        <v>27</v>
      </c>
      <c r="I376">
        <v>21</v>
      </c>
      <c r="J376">
        <v>6</v>
      </c>
      <c r="K376">
        <f>IF(Table1[[#This Row],[net]]&gt;0,1,0)</f>
        <v>1</v>
      </c>
      <c r="L376">
        <v>5.5</v>
      </c>
      <c r="M376">
        <f>IF(Table1[[#This Row],[team]]=E375,SUM(Table1[[#This Row],[win/loss]],M375),Table1[[#This Row],[win/loss]])</f>
        <v>3</v>
      </c>
      <c r="N376">
        <f>IF(Table1[[#This Row],[team]]=E375,SUM(Table1[[#This Row],[win/loss]],M375),Table1[[#This Row],[win/loss]])/B376</f>
        <v>0.42857142857142855</v>
      </c>
      <c r="O376">
        <f t="shared" si="13"/>
        <v>11.5</v>
      </c>
      <c r="P376">
        <f>IF(Table1[[#This Row],[difference]]&gt;0,SQRT(Table1[[#This Row],[difference]]),-SQRT(ABS(Table1[[#This Row],[difference]])))</f>
        <v>3.3911649915626341</v>
      </c>
      <c r="Q376">
        <f>IF(Table1[[#This Row],[line]]&gt;0,SQRT(Table1[[#This Row],[line]]),-SQRT(ABS(Table1[[#This Row],[line]])))</f>
        <v>2.3452078799117149</v>
      </c>
      <c r="R376">
        <f>Table1[[#This Row],[difference]]-Table1[[#This Row],[sqrt(line)]]</f>
        <v>9.1547921200882847</v>
      </c>
      <c r="S376">
        <f>IF(Table1[[#This Row],[difference]]&gt;0,1,-1)</f>
        <v>1</v>
      </c>
      <c r="T376">
        <f>IF(Table1[[#This Row],[team]]=E375,SUM(H376,T375),Table1[[#This Row],[ppg]])</f>
        <v>161</v>
      </c>
      <c r="U376">
        <f>IF(Table1[[#This Row],[team]]=E375,SUM(I376,U375),Table1[[#This Row],[ppga]])</f>
        <v>185</v>
      </c>
      <c r="V376">
        <f>IF(Table1[[#This Row],[team]]=E375,SUM(Table1[[#This Row],[difference]],V375),Table1[[#This Row],[difference]])</f>
        <v>-9</v>
      </c>
      <c r="W376">
        <f>IF(Table1[[#This Row],[team]]=E375,SUM(Table1[[#This Row],[sqrt(dif)]],W375),Table1[[#This Row],[sqrt(dif)]])</f>
        <v>-0.13444654507899489</v>
      </c>
      <c r="X376">
        <f>IF(Table1[[#This Row],[team]]=E375,SUM(Table1[[#This Row],[f1]],X375),Table1[[#This Row],[f1]])</f>
        <v>-15.471208859249582</v>
      </c>
      <c r="Y376">
        <f>IF(Table1[[#This Row],[ATS]]=S375,SUM(Table1[[#This Row],[ATS]],Y375),Table1[[#This Row],[ATS]])</f>
        <v>2</v>
      </c>
      <c r="Z376">
        <f>IF(Table1[[#This Row],[ATS]]&gt;0,Table1[[#This Row],[ATS streak (not real)]]-1,Table1[[#This Row],[ATS streak (not real)]]+1)</f>
        <v>1</v>
      </c>
      <c r="AA376" s="5">
        <f>Table1[[#This Row],[running ttl ppg]]^2.37/(Table1[[#This Row],[running ttl ppg]]^2.37+Table1[[#This Row],[running ttl ppga]]^2.37)</f>
        <v>0.41840731316945912</v>
      </c>
      <c r="AB376" s="5">
        <f>Table1[[#This Row],[pyth ratio]]+Table1[[#This Row],[win/loss ratio]]</f>
        <v>0.84697874174088761</v>
      </c>
    </row>
    <row r="377" spans="1:28" x14ac:dyDescent="0.25">
      <c r="A377" s="1">
        <v>2935</v>
      </c>
      <c r="B377" s="7">
        <f t="shared" si="14"/>
        <v>8</v>
      </c>
      <c r="C377" s="5">
        <v>2016</v>
      </c>
      <c r="D377" s="5">
        <v>8</v>
      </c>
      <c r="E377" t="s">
        <v>64</v>
      </c>
      <c r="F377" t="s">
        <v>61</v>
      </c>
      <c r="G377" s="5">
        <v>1</v>
      </c>
      <c r="H377">
        <v>52</v>
      </c>
      <c r="I377">
        <v>49</v>
      </c>
      <c r="J377">
        <v>3</v>
      </c>
      <c r="K377">
        <f>IF(Table1[[#This Row],[net]]&gt;0,1,0)</f>
        <v>1</v>
      </c>
      <c r="L377">
        <v>-3</v>
      </c>
      <c r="M377">
        <f>IF(Table1[[#This Row],[team]]=E376,SUM(Table1[[#This Row],[win/loss]],M376),Table1[[#This Row],[win/loss]])</f>
        <v>4</v>
      </c>
      <c r="N377">
        <f>IF(Table1[[#This Row],[team]]=E376,SUM(Table1[[#This Row],[win/loss]],M376),Table1[[#This Row],[win/loss]])/B377</f>
        <v>0.5</v>
      </c>
      <c r="O377">
        <f t="shared" si="13"/>
        <v>0</v>
      </c>
      <c r="P377">
        <f>IF(Table1[[#This Row],[difference]]&gt;0,SQRT(Table1[[#This Row],[difference]]),-SQRT(ABS(Table1[[#This Row],[difference]])))</f>
        <v>0</v>
      </c>
      <c r="Q377">
        <f>IF(Table1[[#This Row],[line]]&gt;0,SQRT(Table1[[#This Row],[line]]),-SQRT(ABS(Table1[[#This Row],[line]])))</f>
        <v>-1.7320508075688772</v>
      </c>
      <c r="R377">
        <f>Table1[[#This Row],[difference]]-Table1[[#This Row],[sqrt(line)]]</f>
        <v>1.7320508075688772</v>
      </c>
      <c r="S377">
        <f>IF(Table1[[#This Row],[difference]]&gt;0,1,-1)</f>
        <v>-1</v>
      </c>
      <c r="T377">
        <f>IF(Table1[[#This Row],[team]]=E376,SUM(H377,T376),Table1[[#This Row],[ppg]])</f>
        <v>213</v>
      </c>
      <c r="U377">
        <f>IF(Table1[[#This Row],[team]]=E376,SUM(I377,U376),Table1[[#This Row],[ppga]])</f>
        <v>234</v>
      </c>
      <c r="V377">
        <f>IF(Table1[[#This Row],[team]]=E376,SUM(Table1[[#This Row],[difference]],V376),Table1[[#This Row],[difference]])</f>
        <v>-9</v>
      </c>
      <c r="W377">
        <f>IF(Table1[[#This Row],[team]]=E376,SUM(Table1[[#This Row],[sqrt(dif)]],W376),Table1[[#This Row],[sqrt(dif)]])</f>
        <v>-0.13444654507899489</v>
      </c>
      <c r="X377">
        <f>IF(Table1[[#This Row],[team]]=E376,SUM(Table1[[#This Row],[f1]],X376),Table1[[#This Row],[f1]])</f>
        <v>-13.739158051680706</v>
      </c>
      <c r="Y377">
        <f>IF(Table1[[#This Row],[ATS]]=S376,SUM(Table1[[#This Row],[ATS]],Y376),Table1[[#This Row],[ATS]])</f>
        <v>-1</v>
      </c>
      <c r="Z377">
        <f>IF(Table1[[#This Row],[ATS]]&gt;0,Table1[[#This Row],[ATS streak (not real)]]-1,Table1[[#This Row],[ATS streak (not real)]]+1)</f>
        <v>0</v>
      </c>
      <c r="AA377" s="5">
        <f>Table1[[#This Row],[running ttl ppg]]^2.37/(Table1[[#This Row],[running ttl ppg]]^2.37+Table1[[#This Row],[running ttl ppga]]^2.37)</f>
        <v>0.44451727048852185</v>
      </c>
      <c r="AB377" s="5">
        <f>Table1[[#This Row],[pyth ratio]]+Table1[[#This Row],[win/loss ratio]]</f>
        <v>0.94451727048852185</v>
      </c>
    </row>
    <row r="378" spans="1:28" x14ac:dyDescent="0.25">
      <c r="A378" s="1">
        <v>2936</v>
      </c>
      <c r="B378" s="7">
        <f t="shared" si="14"/>
        <v>9</v>
      </c>
      <c r="C378" s="5">
        <v>2016</v>
      </c>
      <c r="D378" s="5">
        <v>9</v>
      </c>
      <c r="E378" t="s">
        <v>64</v>
      </c>
      <c r="F378" t="s">
        <v>71</v>
      </c>
      <c r="G378" s="5">
        <v>1</v>
      </c>
      <c r="H378">
        <v>28</v>
      </c>
      <c r="I378">
        <v>34</v>
      </c>
      <c r="J378">
        <v>-6</v>
      </c>
      <c r="K378">
        <f>IF(Table1[[#This Row],[net]]&gt;0,1,0)</f>
        <v>0</v>
      </c>
      <c r="L378">
        <v>-6.5</v>
      </c>
      <c r="M378">
        <f>IF(Table1[[#This Row],[team]]=E377,SUM(Table1[[#This Row],[win/loss]],M377),Table1[[#This Row],[win/loss]])</f>
        <v>4</v>
      </c>
      <c r="N378">
        <f>IF(Table1[[#This Row],[team]]=E377,SUM(Table1[[#This Row],[win/loss]],M377),Table1[[#This Row],[win/loss]])/B378</f>
        <v>0.44444444444444442</v>
      </c>
      <c r="O378">
        <f t="shared" si="13"/>
        <v>-12.5</v>
      </c>
      <c r="P378">
        <f>IF(Table1[[#This Row],[difference]]&gt;0,SQRT(Table1[[#This Row],[difference]]),-SQRT(ABS(Table1[[#This Row],[difference]])))</f>
        <v>-3.5355339059327378</v>
      </c>
      <c r="Q378">
        <f>IF(Table1[[#This Row],[line]]&gt;0,SQRT(Table1[[#This Row],[line]]),-SQRT(ABS(Table1[[#This Row],[line]])))</f>
        <v>-2.5495097567963922</v>
      </c>
      <c r="R378">
        <f>Table1[[#This Row],[difference]]-Table1[[#This Row],[sqrt(line)]]</f>
        <v>-9.9504902432036069</v>
      </c>
      <c r="S378">
        <f>IF(Table1[[#This Row],[difference]]&gt;0,1,-1)</f>
        <v>-1</v>
      </c>
      <c r="T378">
        <f>IF(Table1[[#This Row],[team]]=E377,SUM(H378,T377),Table1[[#This Row],[ppg]])</f>
        <v>241</v>
      </c>
      <c r="U378">
        <f>IF(Table1[[#This Row],[team]]=E377,SUM(I378,U377),Table1[[#This Row],[ppga]])</f>
        <v>268</v>
      </c>
      <c r="V378">
        <f>IF(Table1[[#This Row],[team]]=E377,SUM(Table1[[#This Row],[difference]],V377),Table1[[#This Row],[difference]])</f>
        <v>-21.5</v>
      </c>
      <c r="W378">
        <f>IF(Table1[[#This Row],[team]]=E377,SUM(Table1[[#This Row],[sqrt(dif)]],W377),Table1[[#This Row],[sqrt(dif)]])</f>
        <v>-3.6699804510117326</v>
      </c>
      <c r="X378">
        <f>IF(Table1[[#This Row],[team]]=E377,SUM(Table1[[#This Row],[f1]],X377),Table1[[#This Row],[f1]])</f>
        <v>-23.689648294884314</v>
      </c>
      <c r="Y378">
        <f>IF(Table1[[#This Row],[ATS]]=S377,SUM(Table1[[#This Row],[ATS]],Y377),Table1[[#This Row],[ATS]])</f>
        <v>-2</v>
      </c>
      <c r="Z378">
        <f>IF(Table1[[#This Row],[ATS]]&gt;0,Table1[[#This Row],[ATS streak (not real)]]-1,Table1[[#This Row],[ATS streak (not real)]]+1)</f>
        <v>-1</v>
      </c>
      <c r="AA378" s="5">
        <f>Table1[[#This Row],[running ttl ppg]]^2.37/(Table1[[#This Row],[running ttl ppg]]^2.37+Table1[[#This Row],[running ttl ppga]]^2.37)</f>
        <v>0.43741239671996973</v>
      </c>
      <c r="AB378" s="5">
        <f>Table1[[#This Row],[pyth ratio]]+Table1[[#This Row],[win/loss ratio]]</f>
        <v>0.8818568411644141</v>
      </c>
    </row>
    <row r="379" spans="1:28" x14ac:dyDescent="0.25">
      <c r="A379" s="1">
        <v>2937</v>
      </c>
      <c r="B379" s="7">
        <f t="shared" si="14"/>
        <v>10</v>
      </c>
      <c r="C379" s="5">
        <v>2016</v>
      </c>
      <c r="D379" s="5">
        <v>10</v>
      </c>
      <c r="E379" t="s">
        <v>64</v>
      </c>
      <c r="F379" t="s">
        <v>72</v>
      </c>
      <c r="G379" s="5">
        <v>0</v>
      </c>
      <c r="H379">
        <v>14</v>
      </c>
      <c r="I379">
        <v>47</v>
      </c>
      <c r="J379">
        <v>-33</v>
      </c>
      <c r="K379">
        <f>IF(Table1[[#This Row],[net]]&gt;0,1,0)</f>
        <v>0</v>
      </c>
      <c r="L379">
        <v>-1</v>
      </c>
      <c r="M379">
        <f>IF(Table1[[#This Row],[team]]=E378,SUM(Table1[[#This Row],[win/loss]],M378),Table1[[#This Row],[win/loss]])</f>
        <v>4</v>
      </c>
      <c r="N379">
        <f>IF(Table1[[#This Row],[team]]=E378,SUM(Table1[[#This Row],[win/loss]],M378),Table1[[#This Row],[win/loss]])/B379</f>
        <v>0.4</v>
      </c>
      <c r="O379">
        <f t="shared" si="13"/>
        <v>-34</v>
      </c>
      <c r="P379">
        <f>IF(Table1[[#This Row],[difference]]&gt;0,SQRT(Table1[[#This Row],[difference]]),-SQRT(ABS(Table1[[#This Row],[difference]])))</f>
        <v>-5.8309518948453007</v>
      </c>
      <c r="Q379">
        <f>IF(Table1[[#This Row],[line]]&gt;0,SQRT(Table1[[#This Row],[line]]),-SQRT(ABS(Table1[[#This Row],[line]])))</f>
        <v>-1</v>
      </c>
      <c r="R379">
        <f>Table1[[#This Row],[difference]]-Table1[[#This Row],[sqrt(line)]]</f>
        <v>-33</v>
      </c>
      <c r="S379">
        <f>IF(Table1[[#This Row],[difference]]&gt;0,1,-1)</f>
        <v>-1</v>
      </c>
      <c r="T379">
        <f>IF(Table1[[#This Row],[team]]=E378,SUM(H379,T378),Table1[[#This Row],[ppg]])</f>
        <v>255</v>
      </c>
      <c r="U379">
        <f>IF(Table1[[#This Row],[team]]=E378,SUM(I379,U378),Table1[[#This Row],[ppga]])</f>
        <v>315</v>
      </c>
      <c r="V379">
        <f>IF(Table1[[#This Row],[team]]=E378,SUM(Table1[[#This Row],[difference]],V378),Table1[[#This Row],[difference]])</f>
        <v>-55.5</v>
      </c>
      <c r="W379">
        <f>IF(Table1[[#This Row],[team]]=E378,SUM(Table1[[#This Row],[sqrt(dif)]],W378),Table1[[#This Row],[sqrt(dif)]])</f>
        <v>-9.5009323458570343</v>
      </c>
      <c r="X379">
        <f>IF(Table1[[#This Row],[team]]=E378,SUM(Table1[[#This Row],[f1]],X378),Table1[[#This Row],[f1]])</f>
        <v>-56.689648294884314</v>
      </c>
      <c r="Y379">
        <f>IF(Table1[[#This Row],[ATS]]=S378,SUM(Table1[[#This Row],[ATS]],Y378),Table1[[#This Row],[ATS]])</f>
        <v>-3</v>
      </c>
      <c r="Z379">
        <f>IF(Table1[[#This Row],[ATS]]&gt;0,Table1[[#This Row],[ATS streak (not real)]]-1,Table1[[#This Row],[ATS streak (not real)]]+1)</f>
        <v>-2</v>
      </c>
      <c r="AA379" s="5">
        <f>Table1[[#This Row],[running ttl ppg]]^2.37/(Table1[[#This Row],[running ttl ppg]]^2.37+Table1[[#This Row],[running ttl ppga]]^2.37)</f>
        <v>0.37735208464512848</v>
      </c>
      <c r="AB379" s="5">
        <f>Table1[[#This Row],[pyth ratio]]+Table1[[#This Row],[win/loss ratio]]</f>
        <v>0.7773520846451285</v>
      </c>
    </row>
    <row r="380" spans="1:28" x14ac:dyDescent="0.25">
      <c r="A380" s="1">
        <v>2938</v>
      </c>
      <c r="B380" s="7">
        <f t="shared" si="14"/>
        <v>11</v>
      </c>
      <c r="C380" s="5">
        <v>2016</v>
      </c>
      <c r="D380" s="5">
        <v>12</v>
      </c>
      <c r="E380" t="s">
        <v>64</v>
      </c>
      <c r="F380" t="s">
        <v>53</v>
      </c>
      <c r="G380" s="5">
        <v>0</v>
      </c>
      <c r="H380">
        <v>6</v>
      </c>
      <c r="I380">
        <v>24</v>
      </c>
      <c r="J380">
        <v>-18</v>
      </c>
      <c r="K380">
        <f>IF(Table1[[#This Row],[net]]&gt;0,1,0)</f>
        <v>0</v>
      </c>
      <c r="L380">
        <v>3.5</v>
      </c>
      <c r="M380">
        <f>IF(Table1[[#This Row],[team]]=E379,SUM(Table1[[#This Row],[win/loss]],M379),Table1[[#This Row],[win/loss]])</f>
        <v>4</v>
      </c>
      <c r="N380">
        <f>IF(Table1[[#This Row],[team]]=E379,SUM(Table1[[#This Row],[win/loss]],M379),Table1[[#This Row],[win/loss]])/B380</f>
        <v>0.36363636363636365</v>
      </c>
      <c r="O380">
        <f t="shared" si="13"/>
        <v>-14.5</v>
      </c>
      <c r="P380">
        <f>IF(Table1[[#This Row],[difference]]&gt;0,SQRT(Table1[[#This Row],[difference]]),-SQRT(ABS(Table1[[#This Row],[difference]])))</f>
        <v>-3.8078865529319543</v>
      </c>
      <c r="Q380">
        <f>IF(Table1[[#This Row],[line]]&gt;0,SQRT(Table1[[#This Row],[line]]),-SQRT(ABS(Table1[[#This Row],[line]])))</f>
        <v>1.8708286933869707</v>
      </c>
      <c r="R380">
        <f>Table1[[#This Row],[difference]]-Table1[[#This Row],[sqrt(line)]]</f>
        <v>-16.370828693386972</v>
      </c>
      <c r="S380">
        <f>IF(Table1[[#This Row],[difference]]&gt;0,1,-1)</f>
        <v>-1</v>
      </c>
      <c r="T380">
        <f>IF(Table1[[#This Row],[team]]=E379,SUM(H380,T379),Table1[[#This Row],[ppg]])</f>
        <v>261</v>
      </c>
      <c r="U380">
        <f>IF(Table1[[#This Row],[team]]=E379,SUM(I380,U379),Table1[[#This Row],[ppga]])</f>
        <v>339</v>
      </c>
      <c r="V380">
        <f>IF(Table1[[#This Row],[team]]=E379,SUM(Table1[[#This Row],[difference]],V379),Table1[[#This Row],[difference]])</f>
        <v>-70</v>
      </c>
      <c r="W380">
        <f>IF(Table1[[#This Row],[team]]=E379,SUM(Table1[[#This Row],[sqrt(dif)]],W379),Table1[[#This Row],[sqrt(dif)]])</f>
        <v>-13.308818898788989</v>
      </c>
      <c r="X380">
        <f>IF(Table1[[#This Row],[team]]=E379,SUM(Table1[[#This Row],[f1]],X379),Table1[[#This Row],[f1]])</f>
        <v>-73.06047698827129</v>
      </c>
      <c r="Y380">
        <f>IF(Table1[[#This Row],[ATS]]=S379,SUM(Table1[[#This Row],[ATS]],Y379),Table1[[#This Row],[ATS]])</f>
        <v>-4</v>
      </c>
      <c r="Z380">
        <f>IF(Table1[[#This Row],[ATS]]&gt;0,Table1[[#This Row],[ATS streak (not real)]]-1,Table1[[#This Row],[ATS streak (not real)]]+1)</f>
        <v>-3</v>
      </c>
      <c r="AA380" s="5">
        <f>Table1[[#This Row],[running ttl ppg]]^2.37/(Table1[[#This Row],[running ttl ppg]]^2.37+Table1[[#This Row],[running ttl ppga]]^2.37)</f>
        <v>0.34984811785073516</v>
      </c>
      <c r="AB380" s="5">
        <f>Table1[[#This Row],[pyth ratio]]+Table1[[#This Row],[win/loss ratio]]</f>
        <v>0.71348448148709886</v>
      </c>
    </row>
    <row r="381" spans="1:28" x14ac:dyDescent="0.25">
      <c r="A381" s="1">
        <v>2939</v>
      </c>
      <c r="B381" s="7">
        <f t="shared" si="14"/>
        <v>12</v>
      </c>
      <c r="C381" s="5">
        <v>2016</v>
      </c>
      <c r="D381" s="5">
        <v>13</v>
      </c>
      <c r="E381" t="s">
        <v>64</v>
      </c>
      <c r="F381" t="s">
        <v>45</v>
      </c>
      <c r="G381" s="5">
        <v>1</v>
      </c>
      <c r="H381">
        <v>38</v>
      </c>
      <c r="I381">
        <v>41</v>
      </c>
      <c r="J381">
        <v>-3</v>
      </c>
      <c r="K381">
        <f>IF(Table1[[#This Row],[net]]&gt;0,1,0)</f>
        <v>0</v>
      </c>
      <c r="L381">
        <v>5.5</v>
      </c>
      <c r="M381">
        <f>IF(Table1[[#This Row],[team]]=E380,SUM(Table1[[#This Row],[win/loss]],M380),Table1[[#This Row],[win/loss]])</f>
        <v>4</v>
      </c>
      <c r="N381">
        <f>IF(Table1[[#This Row],[team]]=E380,SUM(Table1[[#This Row],[win/loss]],M380),Table1[[#This Row],[win/loss]])/B381</f>
        <v>0.33333333333333331</v>
      </c>
      <c r="O381">
        <f t="shared" si="13"/>
        <v>2.5</v>
      </c>
      <c r="P381">
        <f>IF(Table1[[#This Row],[difference]]&gt;0,SQRT(Table1[[#This Row],[difference]]),-SQRT(ABS(Table1[[#This Row],[difference]])))</f>
        <v>1.5811388300841898</v>
      </c>
      <c r="Q381">
        <f>IF(Table1[[#This Row],[line]]&gt;0,SQRT(Table1[[#This Row],[line]]),-SQRT(ABS(Table1[[#This Row],[line]])))</f>
        <v>2.3452078799117149</v>
      </c>
      <c r="R381">
        <f>Table1[[#This Row],[difference]]-Table1[[#This Row],[sqrt(line)]]</f>
        <v>0.15479212008828513</v>
      </c>
      <c r="S381">
        <f>IF(Table1[[#This Row],[difference]]&gt;0,1,-1)</f>
        <v>1</v>
      </c>
      <c r="T381">
        <f>IF(Table1[[#This Row],[team]]=E380,SUM(H381,T380),Table1[[#This Row],[ppg]])</f>
        <v>299</v>
      </c>
      <c r="U381">
        <f>IF(Table1[[#This Row],[team]]=E380,SUM(I381,U380),Table1[[#This Row],[ppga]])</f>
        <v>380</v>
      </c>
      <c r="V381">
        <f>IF(Table1[[#This Row],[team]]=E380,SUM(Table1[[#This Row],[difference]],V380),Table1[[#This Row],[difference]])</f>
        <v>-67.5</v>
      </c>
      <c r="W381">
        <f>IF(Table1[[#This Row],[team]]=E380,SUM(Table1[[#This Row],[sqrt(dif)]],W380),Table1[[#This Row],[sqrt(dif)]])</f>
        <v>-11.7276800687048</v>
      </c>
      <c r="X381">
        <f>IF(Table1[[#This Row],[team]]=E380,SUM(Table1[[#This Row],[f1]],X380),Table1[[#This Row],[f1]])</f>
        <v>-72.905684868183002</v>
      </c>
      <c r="Y381">
        <f>IF(Table1[[#This Row],[ATS]]=S380,SUM(Table1[[#This Row],[ATS]],Y380),Table1[[#This Row],[ATS]])</f>
        <v>1</v>
      </c>
      <c r="Z381">
        <f>IF(Table1[[#This Row],[ATS]]&gt;0,Table1[[#This Row],[ATS streak (not real)]]-1,Table1[[#This Row],[ATS streak (not real)]]+1)</f>
        <v>0</v>
      </c>
      <c r="AA381" s="5">
        <f>Table1[[#This Row],[running ttl ppg]]^2.37/(Table1[[#This Row],[running ttl ppg]]^2.37+Table1[[#This Row],[running ttl ppga]]^2.37)</f>
        <v>0.3616627502151249</v>
      </c>
      <c r="AB381" s="5">
        <f>Table1[[#This Row],[pyth ratio]]+Table1[[#This Row],[win/loss ratio]]</f>
        <v>0.69499608354845821</v>
      </c>
    </row>
    <row r="382" spans="1:28" x14ac:dyDescent="0.25">
      <c r="A382" s="1">
        <v>2940</v>
      </c>
      <c r="B382" s="7">
        <f t="shared" si="14"/>
        <v>13</v>
      </c>
      <c r="C382" s="5">
        <v>2016</v>
      </c>
      <c r="D382" s="5">
        <v>14</v>
      </c>
      <c r="E382" t="s">
        <v>64</v>
      </c>
      <c r="F382" t="s">
        <v>70</v>
      </c>
      <c r="G382" s="5">
        <v>0</v>
      </c>
      <c r="H382">
        <v>24</v>
      </c>
      <c r="I382">
        <v>17</v>
      </c>
      <c r="J382">
        <v>7</v>
      </c>
      <c r="K382">
        <f>IF(Table1[[#This Row],[net]]&gt;0,1,0)</f>
        <v>1</v>
      </c>
      <c r="L382">
        <v>5.5</v>
      </c>
      <c r="M382">
        <f>IF(Table1[[#This Row],[team]]=E381,SUM(Table1[[#This Row],[win/loss]],M381),Table1[[#This Row],[win/loss]])</f>
        <v>5</v>
      </c>
      <c r="N382">
        <f>IF(Table1[[#This Row],[team]]=E381,SUM(Table1[[#This Row],[win/loss]],M381),Table1[[#This Row],[win/loss]])/B382</f>
        <v>0.38461538461538464</v>
      </c>
      <c r="O382">
        <f t="shared" si="13"/>
        <v>12.5</v>
      </c>
      <c r="P382">
        <f>IF(Table1[[#This Row],[difference]]&gt;0,SQRT(Table1[[#This Row],[difference]]),-SQRT(ABS(Table1[[#This Row],[difference]])))</f>
        <v>3.5355339059327378</v>
      </c>
      <c r="Q382">
        <f>IF(Table1[[#This Row],[line]]&gt;0,SQRT(Table1[[#This Row],[line]]),-SQRT(ABS(Table1[[#This Row],[line]])))</f>
        <v>2.3452078799117149</v>
      </c>
      <c r="R382">
        <f>Table1[[#This Row],[difference]]-Table1[[#This Row],[sqrt(line)]]</f>
        <v>10.154792120088285</v>
      </c>
      <c r="S382">
        <f>IF(Table1[[#This Row],[difference]]&gt;0,1,-1)</f>
        <v>1</v>
      </c>
      <c r="T382">
        <f>IF(Table1[[#This Row],[team]]=E381,SUM(H382,T381),Table1[[#This Row],[ppg]])</f>
        <v>323</v>
      </c>
      <c r="U382">
        <f>IF(Table1[[#This Row],[team]]=E381,SUM(I382,U381),Table1[[#This Row],[ppga]])</f>
        <v>397</v>
      </c>
      <c r="V382">
        <f>IF(Table1[[#This Row],[team]]=E381,SUM(Table1[[#This Row],[difference]],V381),Table1[[#This Row],[difference]])</f>
        <v>-55</v>
      </c>
      <c r="W382">
        <f>IF(Table1[[#This Row],[team]]=E381,SUM(Table1[[#This Row],[sqrt(dif)]],W381),Table1[[#This Row],[sqrt(dif)]])</f>
        <v>-8.1921461627720618</v>
      </c>
      <c r="X382">
        <f>IF(Table1[[#This Row],[team]]=E381,SUM(Table1[[#This Row],[f1]],X381),Table1[[#This Row],[f1]])</f>
        <v>-62.750892748094714</v>
      </c>
      <c r="Y382">
        <f>IF(Table1[[#This Row],[ATS]]=S381,SUM(Table1[[#This Row],[ATS]],Y381),Table1[[#This Row],[ATS]])</f>
        <v>2</v>
      </c>
      <c r="Z382">
        <f>IF(Table1[[#This Row],[ATS]]&gt;0,Table1[[#This Row],[ATS streak (not real)]]-1,Table1[[#This Row],[ATS streak (not real)]]+1)</f>
        <v>1</v>
      </c>
      <c r="AA382" s="5">
        <f>Table1[[#This Row],[running ttl ppg]]^2.37/(Table1[[#This Row],[running ttl ppg]]^2.37+Table1[[#This Row],[running ttl ppga]]^2.37)</f>
        <v>0.38015438812164243</v>
      </c>
      <c r="AB382" s="5">
        <f>Table1[[#This Row],[pyth ratio]]+Table1[[#This Row],[win/loss ratio]]</f>
        <v>0.76476977273702706</v>
      </c>
    </row>
    <row r="383" spans="1:28" x14ac:dyDescent="0.25">
      <c r="A383" s="1">
        <v>2941</v>
      </c>
      <c r="B383" s="7">
        <f t="shared" si="14"/>
        <v>14</v>
      </c>
      <c r="C383" s="5">
        <v>2016</v>
      </c>
      <c r="D383" s="5">
        <v>15</v>
      </c>
      <c r="E383" t="s">
        <v>64</v>
      </c>
      <c r="F383" t="s">
        <v>51</v>
      </c>
      <c r="G383" s="5">
        <v>1</v>
      </c>
      <c r="H383">
        <v>27</v>
      </c>
      <c r="I383">
        <v>35</v>
      </c>
      <c r="J383">
        <v>-8</v>
      </c>
      <c r="K383">
        <f>IF(Table1[[#This Row],[net]]&gt;0,1,0)</f>
        <v>0</v>
      </c>
      <c r="L383">
        <v>-2.5</v>
      </c>
      <c r="M383">
        <f>IF(Table1[[#This Row],[team]]=E382,SUM(Table1[[#This Row],[win/loss]],M382),Table1[[#This Row],[win/loss]])</f>
        <v>5</v>
      </c>
      <c r="N383">
        <f>IF(Table1[[#This Row],[team]]=E382,SUM(Table1[[#This Row],[win/loss]],M382),Table1[[#This Row],[win/loss]])/B383</f>
        <v>0.35714285714285715</v>
      </c>
      <c r="O383">
        <f t="shared" si="13"/>
        <v>-10.5</v>
      </c>
      <c r="P383">
        <f>IF(Table1[[#This Row],[difference]]&gt;0,SQRT(Table1[[#This Row],[difference]]),-SQRT(ABS(Table1[[#This Row],[difference]])))</f>
        <v>-3.2403703492039302</v>
      </c>
      <c r="Q383">
        <f>IF(Table1[[#This Row],[line]]&gt;0,SQRT(Table1[[#This Row],[line]]),-SQRT(ABS(Table1[[#This Row],[line]])))</f>
        <v>-1.5811388300841898</v>
      </c>
      <c r="R383">
        <f>Table1[[#This Row],[difference]]-Table1[[#This Row],[sqrt(line)]]</f>
        <v>-8.9188611699158109</v>
      </c>
      <c r="S383">
        <f>IF(Table1[[#This Row],[difference]]&gt;0,1,-1)</f>
        <v>-1</v>
      </c>
      <c r="T383">
        <f>IF(Table1[[#This Row],[team]]=E382,SUM(H383,T382),Table1[[#This Row],[ppg]])</f>
        <v>350</v>
      </c>
      <c r="U383">
        <f>IF(Table1[[#This Row],[team]]=E382,SUM(I383,U382),Table1[[#This Row],[ppga]])</f>
        <v>432</v>
      </c>
      <c r="V383">
        <f>IF(Table1[[#This Row],[team]]=E382,SUM(Table1[[#This Row],[difference]],V382),Table1[[#This Row],[difference]])</f>
        <v>-65.5</v>
      </c>
      <c r="W383">
        <f>IF(Table1[[#This Row],[team]]=E382,SUM(Table1[[#This Row],[sqrt(dif)]],W382),Table1[[#This Row],[sqrt(dif)]])</f>
        <v>-11.432516511975992</v>
      </c>
      <c r="X383">
        <f>IF(Table1[[#This Row],[team]]=E382,SUM(Table1[[#This Row],[f1]],X382),Table1[[#This Row],[f1]])</f>
        <v>-71.669753918010528</v>
      </c>
      <c r="Y383">
        <f>IF(Table1[[#This Row],[ATS]]=S382,SUM(Table1[[#This Row],[ATS]],Y382),Table1[[#This Row],[ATS]])</f>
        <v>-1</v>
      </c>
      <c r="Z383">
        <f>IF(Table1[[#This Row],[ATS]]&gt;0,Table1[[#This Row],[ATS streak (not real)]]-1,Table1[[#This Row],[ATS streak (not real)]]+1)</f>
        <v>0</v>
      </c>
      <c r="AA383" s="5">
        <f>Table1[[#This Row],[running ttl ppg]]^2.37/(Table1[[#This Row],[running ttl ppg]]^2.37+Table1[[#This Row],[running ttl ppga]]^2.37)</f>
        <v>0.37780694893553934</v>
      </c>
      <c r="AB383" s="5">
        <f>Table1[[#This Row],[pyth ratio]]+Table1[[#This Row],[win/loss ratio]]</f>
        <v>0.73494980607839655</v>
      </c>
    </row>
    <row r="384" spans="1:28" x14ac:dyDescent="0.25">
      <c r="A384" s="1">
        <v>2942</v>
      </c>
      <c r="B384" s="7">
        <f t="shared" si="14"/>
        <v>15</v>
      </c>
      <c r="C384" s="5">
        <v>2016</v>
      </c>
      <c r="D384" s="5">
        <v>16</v>
      </c>
      <c r="E384" t="s">
        <v>64</v>
      </c>
      <c r="F384" t="s">
        <v>55</v>
      </c>
      <c r="G384" s="5">
        <v>1</v>
      </c>
      <c r="H384">
        <v>38</v>
      </c>
      <c r="I384">
        <v>27</v>
      </c>
      <c r="J384">
        <v>11</v>
      </c>
      <c r="K384">
        <f>IF(Table1[[#This Row],[net]]&gt;0,1,0)</f>
        <v>1</v>
      </c>
      <c r="L384">
        <v>-2</v>
      </c>
      <c r="M384">
        <f>IF(Table1[[#This Row],[team]]=E383,SUM(Table1[[#This Row],[win/loss]],M383),Table1[[#This Row],[win/loss]])</f>
        <v>6</v>
      </c>
      <c r="N384">
        <f>IF(Table1[[#This Row],[team]]=E383,SUM(Table1[[#This Row],[win/loss]],M383),Table1[[#This Row],[win/loss]])/B384</f>
        <v>0.4</v>
      </c>
      <c r="O384">
        <f t="shared" si="13"/>
        <v>9</v>
      </c>
      <c r="P384">
        <f>IF(Table1[[#This Row],[difference]]&gt;0,SQRT(Table1[[#This Row],[difference]]),-SQRT(ABS(Table1[[#This Row],[difference]])))</f>
        <v>3</v>
      </c>
      <c r="Q384">
        <f>IF(Table1[[#This Row],[line]]&gt;0,SQRT(Table1[[#This Row],[line]]),-SQRT(ABS(Table1[[#This Row],[line]])))</f>
        <v>-1.4142135623730951</v>
      </c>
      <c r="R384">
        <f>Table1[[#This Row],[difference]]-Table1[[#This Row],[sqrt(line)]]</f>
        <v>10.414213562373096</v>
      </c>
      <c r="S384">
        <f>IF(Table1[[#This Row],[difference]]&gt;0,1,-1)</f>
        <v>1</v>
      </c>
      <c r="T384">
        <f>IF(Table1[[#This Row],[team]]=E383,SUM(H384,T383),Table1[[#This Row],[ppg]])</f>
        <v>388</v>
      </c>
      <c r="U384">
        <f>IF(Table1[[#This Row],[team]]=E383,SUM(I384,U383),Table1[[#This Row],[ppga]])</f>
        <v>459</v>
      </c>
      <c r="V384">
        <f>IF(Table1[[#This Row],[team]]=E383,SUM(Table1[[#This Row],[difference]],V383),Table1[[#This Row],[difference]])</f>
        <v>-56.5</v>
      </c>
      <c r="W384">
        <f>IF(Table1[[#This Row],[team]]=E383,SUM(Table1[[#This Row],[sqrt(dif)]],W383),Table1[[#This Row],[sqrt(dif)]])</f>
        <v>-8.4325165119759919</v>
      </c>
      <c r="X384">
        <f>IF(Table1[[#This Row],[team]]=E383,SUM(Table1[[#This Row],[f1]],X383),Table1[[#This Row],[f1]])</f>
        <v>-61.255540355637436</v>
      </c>
      <c r="Y384">
        <f>IF(Table1[[#This Row],[ATS]]=S383,SUM(Table1[[#This Row],[ATS]],Y383),Table1[[#This Row],[ATS]])</f>
        <v>1</v>
      </c>
      <c r="Z384">
        <f>IF(Table1[[#This Row],[ATS]]&gt;0,Table1[[#This Row],[ATS streak (not real)]]-1,Table1[[#This Row],[ATS streak (not real)]]+1)</f>
        <v>0</v>
      </c>
      <c r="AA384" s="5">
        <f>Table1[[#This Row],[running ttl ppg]]^2.37/(Table1[[#This Row],[running ttl ppg]]^2.37+Table1[[#This Row],[running ttl ppga]]^2.37)</f>
        <v>0.40172894079866395</v>
      </c>
      <c r="AB384" s="5">
        <f>Table1[[#This Row],[pyth ratio]]+Table1[[#This Row],[win/loss ratio]]</f>
        <v>0.80172894079866397</v>
      </c>
    </row>
    <row r="385" spans="1:28" x14ac:dyDescent="0.25">
      <c r="A385" s="1">
        <v>2943</v>
      </c>
      <c r="B385" s="7">
        <f t="shared" si="14"/>
        <v>16</v>
      </c>
      <c r="C385" s="5">
        <v>2016</v>
      </c>
      <c r="D385" s="5">
        <v>17</v>
      </c>
      <c r="E385" t="s">
        <v>64</v>
      </c>
      <c r="F385" t="s">
        <v>42</v>
      </c>
      <c r="G385" s="5">
        <v>0</v>
      </c>
      <c r="H385">
        <v>20</v>
      </c>
      <c r="I385">
        <v>17</v>
      </c>
      <c r="J385">
        <v>3</v>
      </c>
      <c r="K385">
        <f>IF(Table1[[#This Row],[net]]&gt;0,1,0)</f>
        <v>1</v>
      </c>
      <c r="L385">
        <v>5.5</v>
      </c>
      <c r="M385">
        <f>IF(Table1[[#This Row],[team]]=E384,SUM(Table1[[#This Row],[win/loss]],M384),Table1[[#This Row],[win/loss]])</f>
        <v>7</v>
      </c>
      <c r="N385">
        <f>IF(Table1[[#This Row],[team]]=E384,SUM(Table1[[#This Row],[win/loss]],M384),Table1[[#This Row],[win/loss]])/B385</f>
        <v>0.4375</v>
      </c>
      <c r="O385">
        <f t="shared" si="13"/>
        <v>8.5</v>
      </c>
      <c r="P385">
        <f>IF(Table1[[#This Row],[difference]]&gt;0,SQRT(Table1[[#This Row],[difference]]),-SQRT(ABS(Table1[[#This Row],[difference]])))</f>
        <v>2.9154759474226504</v>
      </c>
      <c r="Q385">
        <f>IF(Table1[[#This Row],[line]]&gt;0,SQRT(Table1[[#This Row],[line]]),-SQRT(ABS(Table1[[#This Row],[line]])))</f>
        <v>2.3452078799117149</v>
      </c>
      <c r="R385">
        <f>Table1[[#This Row],[difference]]-Table1[[#This Row],[sqrt(line)]]</f>
        <v>6.1547921200882847</v>
      </c>
      <c r="S385">
        <f>IF(Table1[[#This Row],[difference]]&gt;0,1,-1)</f>
        <v>1</v>
      </c>
      <c r="T385">
        <f>IF(Table1[[#This Row],[team]]=E384,SUM(H385,T384),Table1[[#This Row],[ppg]])</f>
        <v>408</v>
      </c>
      <c r="U385">
        <f>IF(Table1[[#This Row],[team]]=E384,SUM(I385,U384),Table1[[#This Row],[ppga]])</f>
        <v>476</v>
      </c>
      <c r="V385">
        <f>IF(Table1[[#This Row],[team]]=E384,SUM(Table1[[#This Row],[difference]],V384),Table1[[#This Row],[difference]])</f>
        <v>-48</v>
      </c>
      <c r="W385">
        <f>IF(Table1[[#This Row],[team]]=E384,SUM(Table1[[#This Row],[sqrt(dif)]],W384),Table1[[#This Row],[sqrt(dif)]])</f>
        <v>-5.5170405645533416</v>
      </c>
      <c r="X385">
        <f>IF(Table1[[#This Row],[team]]=E384,SUM(Table1[[#This Row],[f1]],X384),Table1[[#This Row],[f1]])</f>
        <v>-55.100748235549148</v>
      </c>
      <c r="Y385">
        <f>IF(Table1[[#This Row],[ATS]]=S384,SUM(Table1[[#This Row],[ATS]],Y384),Table1[[#This Row],[ATS]])</f>
        <v>2</v>
      </c>
      <c r="Z385">
        <f>IF(Table1[[#This Row],[ATS]]&gt;0,Table1[[#This Row],[ATS streak (not real)]]-1,Table1[[#This Row],[ATS streak (not real)]]+1)</f>
        <v>1</v>
      </c>
      <c r="AA385" s="5">
        <f>Table1[[#This Row],[running ttl ppg]]^2.37/(Table1[[#This Row],[running ttl ppg]]^2.37+Table1[[#This Row],[running ttl ppga]]^2.37)</f>
        <v>0.40966821856046831</v>
      </c>
      <c r="AB385" s="5">
        <f>Table1[[#This Row],[pyth ratio]]+Table1[[#This Row],[win/loss ratio]]</f>
        <v>0.84716821856046831</v>
      </c>
    </row>
    <row r="386" spans="1:28" x14ac:dyDescent="0.25">
      <c r="A386" s="1">
        <v>2944</v>
      </c>
      <c r="B386" s="7">
        <f t="shared" si="14"/>
        <v>1</v>
      </c>
      <c r="C386" s="5">
        <v>2016</v>
      </c>
      <c r="D386" s="5">
        <v>1</v>
      </c>
      <c r="E386" t="s">
        <v>65</v>
      </c>
      <c r="F386" t="s">
        <v>47</v>
      </c>
      <c r="G386" s="5">
        <v>1</v>
      </c>
      <c r="H386">
        <v>13</v>
      </c>
      <c r="I386">
        <v>33</v>
      </c>
      <c r="J386">
        <v>-20</v>
      </c>
      <c r="K386">
        <f>IF(Table1[[#This Row],[net]]&gt;0,1,0)</f>
        <v>0</v>
      </c>
      <c r="L386">
        <v>3</v>
      </c>
      <c r="M386">
        <f>IF(Table1[[#This Row],[team]]=E385,SUM(Table1[[#This Row],[win/loss]],M385),Table1[[#This Row],[win/loss]])</f>
        <v>0</v>
      </c>
      <c r="N386">
        <f>IF(Table1[[#This Row],[team]]=E385,SUM(Table1[[#This Row],[win/loss]],M385),Table1[[#This Row],[win/loss]])/B386</f>
        <v>0</v>
      </c>
      <c r="O386">
        <f t="shared" si="13"/>
        <v>-17</v>
      </c>
      <c r="P386">
        <f>IF(Table1[[#This Row],[difference]]&gt;0,SQRT(Table1[[#This Row],[difference]]),-SQRT(ABS(Table1[[#This Row],[difference]])))</f>
        <v>-4.1231056256176606</v>
      </c>
      <c r="Q386">
        <f>IF(Table1[[#This Row],[line]]&gt;0,SQRT(Table1[[#This Row],[line]]),-SQRT(ABS(Table1[[#This Row],[line]])))</f>
        <v>1.7320508075688772</v>
      </c>
      <c r="R386">
        <f>Table1[[#This Row],[difference]]-Table1[[#This Row],[sqrt(line)]]</f>
        <v>-18.732050807568879</v>
      </c>
      <c r="S386">
        <f>IF(Table1[[#This Row],[difference]]&gt;0,1,-1)</f>
        <v>-1</v>
      </c>
      <c r="T386">
        <f>IF(Table1[[#This Row],[team]]=E385,SUM(H386,T385),Table1[[#This Row],[ppg]])</f>
        <v>13</v>
      </c>
      <c r="U386">
        <f>IF(Table1[[#This Row],[team]]=E385,SUM(I386,U385),Table1[[#This Row],[ppga]])</f>
        <v>33</v>
      </c>
      <c r="V386">
        <f>IF(Table1[[#This Row],[team]]=E385,SUM(Table1[[#This Row],[difference]],V385),Table1[[#This Row],[difference]])</f>
        <v>-17</v>
      </c>
      <c r="W386">
        <f>IF(Table1[[#This Row],[team]]=E385,SUM(Table1[[#This Row],[sqrt(dif)]],W385),Table1[[#This Row],[sqrt(dif)]])</f>
        <v>-4.1231056256176606</v>
      </c>
      <c r="X386">
        <f>IF(Table1[[#This Row],[team]]=E385,SUM(Table1[[#This Row],[f1]],X385),Table1[[#This Row],[f1]])</f>
        <v>-18.732050807568879</v>
      </c>
      <c r="Y386">
        <f>IF(Table1[[#This Row],[ATS]]=S385,SUM(Table1[[#This Row],[ATS]],Y385),Table1[[#This Row],[ATS]])</f>
        <v>-1</v>
      </c>
      <c r="Z386">
        <f>IF(Table1[[#This Row],[ATS]]&gt;0,Table1[[#This Row],[ATS streak (not real)]]-1,Table1[[#This Row],[ATS streak (not real)]]+1)</f>
        <v>0</v>
      </c>
      <c r="AA386" s="5">
        <f>Table1[[#This Row],[running ttl ppg]]^2.37/(Table1[[#This Row],[running ttl ppg]]^2.37+Table1[[#This Row],[running ttl ppga]]^2.37)</f>
        <v>9.9052859751504171E-2</v>
      </c>
      <c r="AB386" s="5">
        <f>Table1[[#This Row],[pyth ratio]]+Table1[[#This Row],[win/loss ratio]]</f>
        <v>9.9052859751504171E-2</v>
      </c>
    </row>
    <row r="387" spans="1:28" x14ac:dyDescent="0.25">
      <c r="A387" s="1">
        <v>2945</v>
      </c>
      <c r="B387" s="7">
        <f t="shared" si="14"/>
        <v>2</v>
      </c>
      <c r="C387" s="5">
        <v>2016</v>
      </c>
      <c r="D387" s="5">
        <v>2</v>
      </c>
      <c r="E387" t="s">
        <v>65</v>
      </c>
      <c r="F387" t="s">
        <v>43</v>
      </c>
      <c r="G387" s="5">
        <v>1</v>
      </c>
      <c r="H387">
        <v>37</v>
      </c>
      <c r="I387">
        <v>33</v>
      </c>
      <c r="J387">
        <v>4</v>
      </c>
      <c r="K387">
        <f>IF(Table1[[#This Row],[net]]&gt;0,1,0)</f>
        <v>1</v>
      </c>
      <c r="L387">
        <v>6</v>
      </c>
      <c r="M387">
        <f>IF(Table1[[#This Row],[team]]=E386,SUM(Table1[[#This Row],[win/loss]],M386),Table1[[#This Row],[win/loss]])</f>
        <v>1</v>
      </c>
      <c r="N387">
        <f>IF(Table1[[#This Row],[team]]=E386,SUM(Table1[[#This Row],[win/loss]],M386),Table1[[#This Row],[win/loss]])/B387</f>
        <v>0.5</v>
      </c>
      <c r="O387">
        <f t="shared" ref="O387:O450" si="15">J387+L387</f>
        <v>10</v>
      </c>
      <c r="P387">
        <f>IF(Table1[[#This Row],[difference]]&gt;0,SQRT(Table1[[#This Row],[difference]]),-SQRT(ABS(Table1[[#This Row],[difference]])))</f>
        <v>3.1622776601683795</v>
      </c>
      <c r="Q387">
        <f>IF(Table1[[#This Row],[line]]&gt;0,SQRT(Table1[[#This Row],[line]]),-SQRT(ABS(Table1[[#This Row],[line]])))</f>
        <v>2.4494897427831779</v>
      </c>
      <c r="R387">
        <f>Table1[[#This Row],[difference]]-Table1[[#This Row],[sqrt(line)]]</f>
        <v>7.5505102572168221</v>
      </c>
      <c r="S387">
        <f>IF(Table1[[#This Row],[difference]]&gt;0,1,-1)</f>
        <v>1</v>
      </c>
      <c r="T387">
        <f>IF(Table1[[#This Row],[team]]=E386,SUM(H387,T386),Table1[[#This Row],[ppg]])</f>
        <v>50</v>
      </c>
      <c r="U387">
        <f>IF(Table1[[#This Row],[team]]=E386,SUM(I387,U386),Table1[[#This Row],[ppga]])</f>
        <v>66</v>
      </c>
      <c r="V387">
        <f>IF(Table1[[#This Row],[team]]=E386,SUM(Table1[[#This Row],[difference]],V386),Table1[[#This Row],[difference]])</f>
        <v>-7</v>
      </c>
      <c r="W387">
        <f>IF(Table1[[#This Row],[team]]=E386,SUM(Table1[[#This Row],[sqrt(dif)]],W386),Table1[[#This Row],[sqrt(dif)]])</f>
        <v>-0.96082796544928106</v>
      </c>
      <c r="X387">
        <f>IF(Table1[[#This Row],[team]]=E386,SUM(Table1[[#This Row],[f1]],X386),Table1[[#This Row],[f1]])</f>
        <v>-11.181540550352057</v>
      </c>
      <c r="Y387">
        <f>IF(Table1[[#This Row],[ATS]]=S386,SUM(Table1[[#This Row],[ATS]],Y386),Table1[[#This Row],[ATS]])</f>
        <v>1</v>
      </c>
      <c r="Z387">
        <f>IF(Table1[[#This Row],[ATS]]&gt;0,Table1[[#This Row],[ATS streak (not real)]]-1,Table1[[#This Row],[ATS streak (not real)]]+1)</f>
        <v>0</v>
      </c>
      <c r="AA387" s="5">
        <f>Table1[[#This Row],[running ttl ppg]]^2.37/(Table1[[#This Row],[running ttl ppg]]^2.37+Table1[[#This Row],[running ttl ppga]]^2.37)</f>
        <v>0.34119190044468256</v>
      </c>
      <c r="AB387" s="5">
        <f>Table1[[#This Row],[pyth ratio]]+Table1[[#This Row],[win/loss ratio]]</f>
        <v>0.84119190044468262</v>
      </c>
    </row>
    <row r="388" spans="1:28" x14ac:dyDescent="0.25">
      <c r="A388" s="1">
        <v>2946</v>
      </c>
      <c r="B388" s="7">
        <f t="shared" si="14"/>
        <v>3</v>
      </c>
      <c r="C388" s="5">
        <v>2016</v>
      </c>
      <c r="D388" s="5">
        <v>3</v>
      </c>
      <c r="E388" t="s">
        <v>65</v>
      </c>
      <c r="F388" t="s">
        <v>48</v>
      </c>
      <c r="G388" s="5">
        <v>0</v>
      </c>
      <c r="H388">
        <v>27</v>
      </c>
      <c r="I388">
        <v>20</v>
      </c>
      <c r="J388">
        <v>7</v>
      </c>
      <c r="K388">
        <f>IF(Table1[[#This Row],[net]]&gt;0,1,0)</f>
        <v>1</v>
      </c>
      <c r="L388">
        <v>3.5</v>
      </c>
      <c r="M388">
        <f>IF(Table1[[#This Row],[team]]=E387,SUM(Table1[[#This Row],[win/loss]],M387),Table1[[#This Row],[win/loss]])</f>
        <v>2</v>
      </c>
      <c r="N388">
        <f>IF(Table1[[#This Row],[team]]=E387,SUM(Table1[[#This Row],[win/loss]],M387),Table1[[#This Row],[win/loss]])/B388</f>
        <v>0.66666666666666663</v>
      </c>
      <c r="O388">
        <f t="shared" si="15"/>
        <v>10.5</v>
      </c>
      <c r="P388">
        <f>IF(Table1[[#This Row],[difference]]&gt;0,SQRT(Table1[[#This Row],[difference]]),-SQRT(ABS(Table1[[#This Row],[difference]])))</f>
        <v>3.2403703492039302</v>
      </c>
      <c r="Q388">
        <f>IF(Table1[[#This Row],[line]]&gt;0,SQRT(Table1[[#This Row],[line]]),-SQRT(ABS(Table1[[#This Row],[line]])))</f>
        <v>1.8708286933869707</v>
      </c>
      <c r="R388">
        <f>Table1[[#This Row],[difference]]-Table1[[#This Row],[sqrt(line)]]</f>
        <v>8.6291713066130296</v>
      </c>
      <c r="S388">
        <f>IF(Table1[[#This Row],[difference]]&gt;0,1,-1)</f>
        <v>1</v>
      </c>
      <c r="T388">
        <f>IF(Table1[[#This Row],[team]]=E387,SUM(H388,T387),Table1[[#This Row],[ppg]])</f>
        <v>77</v>
      </c>
      <c r="U388">
        <f>IF(Table1[[#This Row],[team]]=E387,SUM(I388,U387),Table1[[#This Row],[ppga]])</f>
        <v>86</v>
      </c>
      <c r="V388">
        <f>IF(Table1[[#This Row],[team]]=E387,SUM(Table1[[#This Row],[difference]],V387),Table1[[#This Row],[difference]])</f>
        <v>3.5</v>
      </c>
      <c r="W388">
        <f>IF(Table1[[#This Row],[team]]=E387,SUM(Table1[[#This Row],[sqrt(dif)]],W387),Table1[[#This Row],[sqrt(dif)]])</f>
        <v>2.2795423837546491</v>
      </c>
      <c r="X388">
        <f>IF(Table1[[#This Row],[team]]=E387,SUM(Table1[[#This Row],[f1]],X387),Table1[[#This Row],[f1]])</f>
        <v>-2.5523692437390277</v>
      </c>
      <c r="Y388">
        <f>IF(Table1[[#This Row],[ATS]]=S387,SUM(Table1[[#This Row],[ATS]],Y387),Table1[[#This Row],[ATS]])</f>
        <v>2</v>
      </c>
      <c r="Z388">
        <f>IF(Table1[[#This Row],[ATS]]&gt;0,Table1[[#This Row],[ATS streak (not real)]]-1,Table1[[#This Row],[ATS streak (not real)]]+1)</f>
        <v>1</v>
      </c>
      <c r="AA388" s="5">
        <f>Table1[[#This Row],[running ttl ppg]]^2.37/(Table1[[#This Row],[running ttl ppg]]^2.37+Table1[[#This Row],[running ttl ppga]]^2.37)</f>
        <v>0.43487600019286904</v>
      </c>
      <c r="AB388" s="5">
        <f>Table1[[#This Row],[pyth ratio]]+Table1[[#This Row],[win/loss ratio]]</f>
        <v>1.1015426668595356</v>
      </c>
    </row>
    <row r="389" spans="1:28" x14ac:dyDescent="0.25">
      <c r="A389" s="1">
        <v>2947</v>
      </c>
      <c r="B389" s="7">
        <f t="shared" si="14"/>
        <v>4</v>
      </c>
      <c r="C389" s="5">
        <v>2016</v>
      </c>
      <c r="D389" s="5">
        <v>4</v>
      </c>
      <c r="E389" t="s">
        <v>65</v>
      </c>
      <c r="F389" t="s">
        <v>46</v>
      </c>
      <c r="G389" s="5">
        <v>0</v>
      </c>
      <c r="H389">
        <v>20</v>
      </c>
      <c r="I389">
        <v>22</v>
      </c>
      <c r="J389">
        <v>-2</v>
      </c>
      <c r="K389">
        <f>IF(Table1[[#This Row],[net]]&gt;0,1,0)</f>
        <v>0</v>
      </c>
      <c r="L389">
        <v>-3</v>
      </c>
      <c r="M389">
        <f>IF(Table1[[#This Row],[team]]=E388,SUM(Table1[[#This Row],[win/loss]],M388),Table1[[#This Row],[win/loss]])</f>
        <v>2</v>
      </c>
      <c r="N389">
        <f>IF(Table1[[#This Row],[team]]=E388,SUM(Table1[[#This Row],[win/loss]],M388),Table1[[#This Row],[win/loss]])/B389</f>
        <v>0.5</v>
      </c>
      <c r="O389">
        <f t="shared" si="15"/>
        <v>-5</v>
      </c>
      <c r="P389">
        <f>IF(Table1[[#This Row],[difference]]&gt;0,SQRT(Table1[[#This Row],[difference]]),-SQRT(ABS(Table1[[#This Row],[difference]])))</f>
        <v>-2.2360679774997898</v>
      </c>
      <c r="Q389">
        <f>IF(Table1[[#This Row],[line]]&gt;0,SQRT(Table1[[#This Row],[line]]),-SQRT(ABS(Table1[[#This Row],[line]])))</f>
        <v>-1.7320508075688772</v>
      </c>
      <c r="R389">
        <f>Table1[[#This Row],[difference]]-Table1[[#This Row],[sqrt(line)]]</f>
        <v>-3.2679491924311228</v>
      </c>
      <c r="S389">
        <f>IF(Table1[[#This Row],[difference]]&gt;0,1,-1)</f>
        <v>-1</v>
      </c>
      <c r="T389">
        <f>IF(Table1[[#This Row],[team]]=E388,SUM(H389,T388),Table1[[#This Row],[ppg]])</f>
        <v>97</v>
      </c>
      <c r="U389">
        <f>IF(Table1[[#This Row],[team]]=E388,SUM(I389,U388),Table1[[#This Row],[ppga]])</f>
        <v>108</v>
      </c>
      <c r="V389">
        <f>IF(Table1[[#This Row],[team]]=E388,SUM(Table1[[#This Row],[difference]],V388),Table1[[#This Row],[difference]])</f>
        <v>-1.5</v>
      </c>
      <c r="W389">
        <f>IF(Table1[[#This Row],[team]]=E388,SUM(Table1[[#This Row],[sqrt(dif)]],W388),Table1[[#This Row],[sqrt(dif)]])</f>
        <v>4.3474406254859321E-2</v>
      </c>
      <c r="X389">
        <f>IF(Table1[[#This Row],[team]]=E388,SUM(Table1[[#This Row],[f1]],X388),Table1[[#This Row],[f1]])</f>
        <v>-5.820318436170151</v>
      </c>
      <c r="Y389">
        <f>IF(Table1[[#This Row],[ATS]]=S388,SUM(Table1[[#This Row],[ATS]],Y388),Table1[[#This Row],[ATS]])</f>
        <v>-1</v>
      </c>
      <c r="Z389">
        <f>IF(Table1[[#This Row],[ATS]]&gt;0,Table1[[#This Row],[ATS streak (not real)]]-1,Table1[[#This Row],[ATS streak (not real)]]+1)</f>
        <v>0</v>
      </c>
      <c r="AA389" s="5">
        <f>Table1[[#This Row],[running ttl ppg]]^2.37/(Table1[[#This Row],[running ttl ppg]]^2.37+Table1[[#This Row],[running ttl ppga]]^2.37)</f>
        <v>0.43669505460454017</v>
      </c>
      <c r="AB389" s="5">
        <f>Table1[[#This Row],[pyth ratio]]+Table1[[#This Row],[win/loss ratio]]</f>
        <v>0.93669505460454017</v>
      </c>
    </row>
    <row r="390" spans="1:28" x14ac:dyDescent="0.25">
      <c r="A390" s="1">
        <v>2948</v>
      </c>
      <c r="B390" s="7">
        <f t="shared" si="14"/>
        <v>5</v>
      </c>
      <c r="C390" s="5">
        <v>2016</v>
      </c>
      <c r="D390" s="5">
        <v>5</v>
      </c>
      <c r="E390" t="s">
        <v>65</v>
      </c>
      <c r="F390" t="s">
        <v>50</v>
      </c>
      <c r="G390" s="5">
        <v>1</v>
      </c>
      <c r="H390">
        <v>10</v>
      </c>
      <c r="I390">
        <v>16</v>
      </c>
      <c r="J390">
        <v>-6</v>
      </c>
      <c r="K390">
        <f>IF(Table1[[#This Row],[net]]&gt;0,1,0)</f>
        <v>0</v>
      </c>
      <c r="L390">
        <v>4.5</v>
      </c>
      <c r="M390">
        <f>IF(Table1[[#This Row],[team]]=E389,SUM(Table1[[#This Row],[win/loss]],M389),Table1[[#This Row],[win/loss]])</f>
        <v>2</v>
      </c>
      <c r="N390">
        <f>IF(Table1[[#This Row],[team]]=E389,SUM(Table1[[#This Row],[win/loss]],M389),Table1[[#This Row],[win/loss]])/B390</f>
        <v>0.4</v>
      </c>
      <c r="O390">
        <f t="shared" si="15"/>
        <v>-1.5</v>
      </c>
      <c r="P390">
        <f>IF(Table1[[#This Row],[difference]]&gt;0,SQRT(Table1[[#This Row],[difference]]),-SQRT(ABS(Table1[[#This Row],[difference]])))</f>
        <v>-1.2247448713915889</v>
      </c>
      <c r="Q390">
        <f>IF(Table1[[#This Row],[line]]&gt;0,SQRT(Table1[[#This Row],[line]]),-SQRT(ABS(Table1[[#This Row],[line]])))</f>
        <v>2.1213203435596424</v>
      </c>
      <c r="R390">
        <f>Table1[[#This Row],[difference]]-Table1[[#This Row],[sqrt(line)]]</f>
        <v>-3.6213203435596424</v>
      </c>
      <c r="S390">
        <f>IF(Table1[[#This Row],[difference]]&gt;0,1,-1)</f>
        <v>-1</v>
      </c>
      <c r="T390">
        <f>IF(Table1[[#This Row],[team]]=E389,SUM(H390,T389),Table1[[#This Row],[ppg]])</f>
        <v>107</v>
      </c>
      <c r="U390">
        <f>IF(Table1[[#This Row],[team]]=E389,SUM(I390,U389),Table1[[#This Row],[ppga]])</f>
        <v>124</v>
      </c>
      <c r="V390">
        <f>IF(Table1[[#This Row],[team]]=E389,SUM(Table1[[#This Row],[difference]],V389),Table1[[#This Row],[difference]])</f>
        <v>-3</v>
      </c>
      <c r="W390">
        <f>IF(Table1[[#This Row],[team]]=E389,SUM(Table1[[#This Row],[sqrt(dif)]],W389),Table1[[#This Row],[sqrt(dif)]])</f>
        <v>-1.1812704651367296</v>
      </c>
      <c r="X390">
        <f>IF(Table1[[#This Row],[team]]=E389,SUM(Table1[[#This Row],[f1]],X389),Table1[[#This Row],[f1]])</f>
        <v>-9.4416387797297929</v>
      </c>
      <c r="Y390">
        <f>IF(Table1[[#This Row],[ATS]]=S389,SUM(Table1[[#This Row],[ATS]],Y389),Table1[[#This Row],[ATS]])</f>
        <v>-2</v>
      </c>
      <c r="Z390">
        <f>IF(Table1[[#This Row],[ATS]]&gt;0,Table1[[#This Row],[ATS streak (not real)]]-1,Table1[[#This Row],[ATS streak (not real)]]+1)</f>
        <v>-1</v>
      </c>
      <c r="AA390" s="5">
        <f>Table1[[#This Row],[running ttl ppg]]^2.37/(Table1[[#This Row],[running ttl ppg]]^2.37+Table1[[#This Row],[running ttl ppga]]^2.37)</f>
        <v>0.4135126548323127</v>
      </c>
      <c r="AB390" s="5">
        <f>Table1[[#This Row],[pyth ratio]]+Table1[[#This Row],[win/loss ratio]]</f>
        <v>0.81351265483231272</v>
      </c>
    </row>
    <row r="391" spans="1:28" x14ac:dyDescent="0.25">
      <c r="A391" s="1">
        <v>2949</v>
      </c>
      <c r="B391" s="7">
        <f t="shared" si="14"/>
        <v>6</v>
      </c>
      <c r="C391" s="5">
        <v>2016</v>
      </c>
      <c r="D391" s="5">
        <v>7</v>
      </c>
      <c r="E391" t="s">
        <v>65</v>
      </c>
      <c r="F391" t="s">
        <v>57</v>
      </c>
      <c r="G391" s="5">
        <v>0</v>
      </c>
      <c r="H391">
        <v>37</v>
      </c>
      <c r="I391">
        <v>29</v>
      </c>
      <c r="J391">
        <v>8</v>
      </c>
      <c r="K391">
        <f>IF(Table1[[#This Row],[net]]&gt;0,1,0)</f>
        <v>1</v>
      </c>
      <c r="L391">
        <v>3.5</v>
      </c>
      <c r="M391">
        <f>IF(Table1[[#This Row],[team]]=E390,SUM(Table1[[#This Row],[win/loss]],M390),Table1[[#This Row],[win/loss]])</f>
        <v>3</v>
      </c>
      <c r="N391">
        <f>IF(Table1[[#This Row],[team]]=E390,SUM(Table1[[#This Row],[win/loss]],M390),Table1[[#This Row],[win/loss]])/B391</f>
        <v>0.5</v>
      </c>
      <c r="O391">
        <f t="shared" si="15"/>
        <v>11.5</v>
      </c>
      <c r="P391">
        <f>IF(Table1[[#This Row],[difference]]&gt;0,SQRT(Table1[[#This Row],[difference]]),-SQRT(ABS(Table1[[#This Row],[difference]])))</f>
        <v>3.3911649915626341</v>
      </c>
      <c r="Q391">
        <f>IF(Table1[[#This Row],[line]]&gt;0,SQRT(Table1[[#This Row],[line]]),-SQRT(ABS(Table1[[#This Row],[line]])))</f>
        <v>1.8708286933869707</v>
      </c>
      <c r="R391">
        <f>Table1[[#This Row],[difference]]-Table1[[#This Row],[sqrt(line)]]</f>
        <v>9.6291713066130296</v>
      </c>
      <c r="S391">
        <f>IF(Table1[[#This Row],[difference]]&gt;0,1,-1)</f>
        <v>1</v>
      </c>
      <c r="T391">
        <f>IF(Table1[[#This Row],[team]]=E390,SUM(H391,T390),Table1[[#This Row],[ppg]])</f>
        <v>144</v>
      </c>
      <c r="U391">
        <f>IF(Table1[[#This Row],[team]]=E390,SUM(I391,U390),Table1[[#This Row],[ppga]])</f>
        <v>153</v>
      </c>
      <c r="V391">
        <f>IF(Table1[[#This Row],[team]]=E390,SUM(Table1[[#This Row],[difference]],V390),Table1[[#This Row],[difference]])</f>
        <v>8.5</v>
      </c>
      <c r="W391">
        <f>IF(Table1[[#This Row],[team]]=E390,SUM(Table1[[#This Row],[sqrt(dif)]],W390),Table1[[#This Row],[sqrt(dif)]])</f>
        <v>2.2098945264259044</v>
      </c>
      <c r="X391">
        <f>IF(Table1[[#This Row],[team]]=E390,SUM(Table1[[#This Row],[f1]],X390),Table1[[#This Row],[f1]])</f>
        <v>0.18753252688323663</v>
      </c>
      <c r="Y391">
        <f>IF(Table1[[#This Row],[ATS]]=S390,SUM(Table1[[#This Row],[ATS]],Y390),Table1[[#This Row],[ATS]])</f>
        <v>1</v>
      </c>
      <c r="Z391">
        <f>IF(Table1[[#This Row],[ATS]]&gt;0,Table1[[#This Row],[ATS streak (not real)]]-1,Table1[[#This Row],[ATS streak (not real)]]+1)</f>
        <v>0</v>
      </c>
      <c r="AA391" s="5">
        <f>Table1[[#This Row],[running ttl ppg]]^2.37/(Table1[[#This Row],[running ttl ppg]]^2.37+Table1[[#This Row],[running ttl ppga]]^2.37)</f>
        <v>0.46414157892781832</v>
      </c>
      <c r="AB391" s="5">
        <f>Table1[[#This Row],[pyth ratio]]+Table1[[#This Row],[win/loss ratio]]</f>
        <v>0.96414157892781827</v>
      </c>
    </row>
    <row r="392" spans="1:28" x14ac:dyDescent="0.25">
      <c r="A392" s="1">
        <v>2950</v>
      </c>
      <c r="B392" s="7">
        <f t="shared" si="14"/>
        <v>7</v>
      </c>
      <c r="C392" s="5">
        <v>2016</v>
      </c>
      <c r="D392" s="5">
        <v>8</v>
      </c>
      <c r="E392" t="s">
        <v>65</v>
      </c>
      <c r="F392" t="s">
        <v>62</v>
      </c>
      <c r="G392" s="5">
        <v>1</v>
      </c>
      <c r="H392">
        <v>34</v>
      </c>
      <c r="I392">
        <v>20</v>
      </c>
      <c r="J392">
        <v>14</v>
      </c>
      <c r="K392">
        <f>IF(Table1[[#This Row],[net]]&gt;0,1,0)</f>
        <v>1</v>
      </c>
      <c r="L392">
        <v>3</v>
      </c>
      <c r="M392">
        <f>IF(Table1[[#This Row],[team]]=E391,SUM(Table1[[#This Row],[win/loss]],M391),Table1[[#This Row],[win/loss]])</f>
        <v>4</v>
      </c>
      <c r="N392">
        <f>IF(Table1[[#This Row],[team]]=E391,SUM(Table1[[#This Row],[win/loss]],M391),Table1[[#This Row],[win/loss]])/B392</f>
        <v>0.5714285714285714</v>
      </c>
      <c r="O392">
        <f t="shared" si="15"/>
        <v>17</v>
      </c>
      <c r="P392">
        <f>IF(Table1[[#This Row],[difference]]&gt;0,SQRT(Table1[[#This Row],[difference]]),-SQRT(ABS(Table1[[#This Row],[difference]])))</f>
        <v>4.1231056256176606</v>
      </c>
      <c r="Q392">
        <f>IF(Table1[[#This Row],[line]]&gt;0,SQRT(Table1[[#This Row],[line]]),-SQRT(ABS(Table1[[#This Row],[line]])))</f>
        <v>1.7320508075688772</v>
      </c>
      <c r="R392">
        <f>Table1[[#This Row],[difference]]-Table1[[#This Row],[sqrt(line)]]</f>
        <v>15.267949192431123</v>
      </c>
      <c r="S392">
        <f>IF(Table1[[#This Row],[difference]]&gt;0,1,-1)</f>
        <v>1</v>
      </c>
      <c r="T392">
        <f>IF(Table1[[#This Row],[team]]=E391,SUM(H392,T391),Table1[[#This Row],[ppg]])</f>
        <v>178</v>
      </c>
      <c r="U392">
        <f>IF(Table1[[#This Row],[team]]=E391,SUM(I392,U391),Table1[[#This Row],[ppga]])</f>
        <v>173</v>
      </c>
      <c r="V392">
        <f>IF(Table1[[#This Row],[team]]=E391,SUM(Table1[[#This Row],[difference]],V391),Table1[[#This Row],[difference]])</f>
        <v>25.5</v>
      </c>
      <c r="W392">
        <f>IF(Table1[[#This Row],[team]]=E391,SUM(Table1[[#This Row],[sqrt(dif)]],W391),Table1[[#This Row],[sqrt(dif)]])</f>
        <v>6.3330001520435655</v>
      </c>
      <c r="X392">
        <f>IF(Table1[[#This Row],[team]]=E391,SUM(Table1[[#This Row],[f1]],X391),Table1[[#This Row],[f1]])</f>
        <v>15.45548171931436</v>
      </c>
      <c r="Y392">
        <f>IF(Table1[[#This Row],[ATS]]=S391,SUM(Table1[[#This Row],[ATS]],Y391),Table1[[#This Row],[ATS]])</f>
        <v>2</v>
      </c>
      <c r="Z392">
        <f>IF(Table1[[#This Row],[ATS]]&gt;0,Table1[[#This Row],[ATS streak (not real)]]-1,Table1[[#This Row],[ATS streak (not real)]]+1)</f>
        <v>1</v>
      </c>
      <c r="AA392" s="5">
        <f>Table1[[#This Row],[running ttl ppg]]^2.37/(Table1[[#This Row],[running ttl ppg]]^2.37+Table1[[#This Row],[running ttl ppga]]^2.37)</f>
        <v>0.51687507211681916</v>
      </c>
      <c r="AB392" s="5">
        <f>Table1[[#This Row],[pyth ratio]]+Table1[[#This Row],[win/loss ratio]]</f>
        <v>1.0883036435453906</v>
      </c>
    </row>
    <row r="393" spans="1:28" x14ac:dyDescent="0.25">
      <c r="A393" s="1">
        <v>2951</v>
      </c>
      <c r="B393" s="7">
        <f t="shared" si="14"/>
        <v>8</v>
      </c>
      <c r="C393" s="5">
        <v>2016</v>
      </c>
      <c r="D393" s="5">
        <v>9</v>
      </c>
      <c r="E393" t="s">
        <v>65</v>
      </c>
      <c r="F393" t="s">
        <v>67</v>
      </c>
      <c r="G393" s="5">
        <v>0</v>
      </c>
      <c r="H393">
        <v>35</v>
      </c>
      <c r="I393">
        <v>38</v>
      </c>
      <c r="J393">
        <v>-3</v>
      </c>
      <c r="K393">
        <f>IF(Table1[[#This Row],[net]]&gt;0,1,0)</f>
        <v>0</v>
      </c>
      <c r="L393">
        <v>5.5</v>
      </c>
      <c r="M393">
        <f>IF(Table1[[#This Row],[team]]=E392,SUM(Table1[[#This Row],[win/loss]],M392),Table1[[#This Row],[win/loss]])</f>
        <v>4</v>
      </c>
      <c r="N393">
        <f>IF(Table1[[#This Row],[team]]=E392,SUM(Table1[[#This Row],[win/loss]],M392),Table1[[#This Row],[win/loss]])/B393</f>
        <v>0.5</v>
      </c>
      <c r="O393">
        <f t="shared" si="15"/>
        <v>2.5</v>
      </c>
      <c r="P393">
        <f>IF(Table1[[#This Row],[difference]]&gt;0,SQRT(Table1[[#This Row],[difference]]),-SQRT(ABS(Table1[[#This Row],[difference]])))</f>
        <v>1.5811388300841898</v>
      </c>
      <c r="Q393">
        <f>IF(Table1[[#This Row],[line]]&gt;0,SQRT(Table1[[#This Row],[line]]),-SQRT(ABS(Table1[[#This Row],[line]])))</f>
        <v>2.3452078799117149</v>
      </c>
      <c r="R393">
        <f>Table1[[#This Row],[difference]]-Table1[[#This Row],[sqrt(line)]]</f>
        <v>0.15479212008828513</v>
      </c>
      <c r="S393">
        <f>IF(Table1[[#This Row],[difference]]&gt;0,1,-1)</f>
        <v>1</v>
      </c>
      <c r="T393">
        <f>IF(Table1[[#This Row],[team]]=E392,SUM(H393,T392),Table1[[#This Row],[ppg]])</f>
        <v>213</v>
      </c>
      <c r="U393">
        <f>IF(Table1[[#This Row],[team]]=E392,SUM(I393,U392),Table1[[#This Row],[ppga]])</f>
        <v>211</v>
      </c>
      <c r="V393">
        <f>IF(Table1[[#This Row],[team]]=E392,SUM(Table1[[#This Row],[difference]],V392),Table1[[#This Row],[difference]])</f>
        <v>28</v>
      </c>
      <c r="W393">
        <f>IF(Table1[[#This Row],[team]]=E392,SUM(Table1[[#This Row],[sqrt(dif)]],W392),Table1[[#This Row],[sqrt(dif)]])</f>
        <v>7.9141389821277555</v>
      </c>
      <c r="X393">
        <f>IF(Table1[[#This Row],[team]]=E392,SUM(Table1[[#This Row],[f1]],X392),Table1[[#This Row],[f1]])</f>
        <v>15.610273839402645</v>
      </c>
      <c r="Y393">
        <f>IF(Table1[[#This Row],[ATS]]=S392,SUM(Table1[[#This Row],[ATS]],Y392),Table1[[#This Row],[ATS]])</f>
        <v>3</v>
      </c>
      <c r="Z393">
        <f>IF(Table1[[#This Row],[ATS]]&gt;0,Table1[[#This Row],[ATS streak (not real)]]-1,Table1[[#This Row],[ATS streak (not real)]]+1)</f>
        <v>2</v>
      </c>
      <c r="AA393" s="5">
        <f>Table1[[#This Row],[running ttl ppg]]^2.37/(Table1[[#This Row],[running ttl ppg]]^2.37+Table1[[#This Row],[running ttl ppga]]^2.37)</f>
        <v>0.50558943124938294</v>
      </c>
      <c r="AB393" s="5">
        <f>Table1[[#This Row],[pyth ratio]]+Table1[[#This Row],[win/loss ratio]]</f>
        <v>1.0055894312493829</v>
      </c>
    </row>
    <row r="394" spans="1:28" x14ac:dyDescent="0.25">
      <c r="A394" s="1">
        <v>2952</v>
      </c>
      <c r="B394" s="7">
        <f t="shared" si="14"/>
        <v>9</v>
      </c>
      <c r="C394" s="5">
        <v>2016</v>
      </c>
      <c r="D394" s="5">
        <v>10</v>
      </c>
      <c r="E394" t="s">
        <v>65</v>
      </c>
      <c r="F394" t="s">
        <v>60</v>
      </c>
      <c r="G394" s="5">
        <v>1</v>
      </c>
      <c r="H394">
        <v>14</v>
      </c>
      <c r="I394">
        <v>30</v>
      </c>
      <c r="J394">
        <v>-16</v>
      </c>
      <c r="K394">
        <f>IF(Table1[[#This Row],[net]]&gt;0,1,0)</f>
        <v>0</v>
      </c>
      <c r="L394">
        <v>-3</v>
      </c>
      <c r="M394">
        <f>IF(Table1[[#This Row],[team]]=E393,SUM(Table1[[#This Row],[win/loss]],M393),Table1[[#This Row],[win/loss]])</f>
        <v>4</v>
      </c>
      <c r="N394">
        <f>IF(Table1[[#This Row],[team]]=E393,SUM(Table1[[#This Row],[win/loss]],M393),Table1[[#This Row],[win/loss]])/B394</f>
        <v>0.44444444444444442</v>
      </c>
      <c r="O394">
        <f t="shared" si="15"/>
        <v>-19</v>
      </c>
      <c r="P394">
        <f>IF(Table1[[#This Row],[difference]]&gt;0,SQRT(Table1[[#This Row],[difference]]),-SQRT(ABS(Table1[[#This Row],[difference]])))</f>
        <v>-4.358898943540674</v>
      </c>
      <c r="Q394">
        <f>IF(Table1[[#This Row],[line]]&gt;0,SQRT(Table1[[#This Row],[line]]),-SQRT(ABS(Table1[[#This Row],[line]])))</f>
        <v>-1.7320508075688772</v>
      </c>
      <c r="R394">
        <f>Table1[[#This Row],[difference]]-Table1[[#This Row],[sqrt(line)]]</f>
        <v>-17.267949192431121</v>
      </c>
      <c r="S394">
        <f>IF(Table1[[#This Row],[difference]]&gt;0,1,-1)</f>
        <v>-1</v>
      </c>
      <c r="T394">
        <f>IF(Table1[[#This Row],[team]]=E393,SUM(H394,T393),Table1[[#This Row],[ppg]])</f>
        <v>227</v>
      </c>
      <c r="U394">
        <f>IF(Table1[[#This Row],[team]]=E393,SUM(I394,U393),Table1[[#This Row],[ppga]])</f>
        <v>241</v>
      </c>
      <c r="V394">
        <f>IF(Table1[[#This Row],[team]]=E393,SUM(Table1[[#This Row],[difference]],V393),Table1[[#This Row],[difference]])</f>
        <v>9</v>
      </c>
      <c r="W394">
        <f>IF(Table1[[#This Row],[team]]=E393,SUM(Table1[[#This Row],[sqrt(dif)]],W393),Table1[[#This Row],[sqrt(dif)]])</f>
        <v>3.5552400385870815</v>
      </c>
      <c r="X394">
        <f>IF(Table1[[#This Row],[team]]=E393,SUM(Table1[[#This Row],[f1]],X393),Table1[[#This Row],[f1]])</f>
        <v>-1.6576753530284769</v>
      </c>
      <c r="Y394">
        <f>IF(Table1[[#This Row],[ATS]]=S393,SUM(Table1[[#This Row],[ATS]],Y393),Table1[[#This Row],[ATS]])</f>
        <v>-1</v>
      </c>
      <c r="Z394">
        <f>IF(Table1[[#This Row],[ATS]]&gt;0,Table1[[#This Row],[ATS streak (not real)]]-1,Table1[[#This Row],[ATS streak (not real)]]+1)</f>
        <v>0</v>
      </c>
      <c r="AA394" s="5">
        <f>Table1[[#This Row],[running ttl ppg]]^2.37/(Table1[[#This Row],[running ttl ppg]]^2.37+Table1[[#This Row],[running ttl ppga]]^2.37)</f>
        <v>0.46460002980186582</v>
      </c>
      <c r="AB394" s="5">
        <f>Table1[[#This Row],[pyth ratio]]+Table1[[#This Row],[win/loss ratio]]</f>
        <v>0.90904447424631019</v>
      </c>
    </row>
    <row r="395" spans="1:28" x14ac:dyDescent="0.25">
      <c r="A395" s="1">
        <v>2953</v>
      </c>
      <c r="B395" s="7">
        <f t="shared" si="14"/>
        <v>10</v>
      </c>
      <c r="C395" s="5">
        <v>2016</v>
      </c>
      <c r="D395" s="5">
        <v>11</v>
      </c>
      <c r="E395" t="s">
        <v>65</v>
      </c>
      <c r="F395" t="s">
        <v>51</v>
      </c>
      <c r="G395" s="5">
        <v>0</v>
      </c>
      <c r="H395">
        <v>13</v>
      </c>
      <c r="I395">
        <v>18</v>
      </c>
      <c r="J395">
        <v>-5</v>
      </c>
      <c r="K395">
        <f>IF(Table1[[#This Row],[net]]&gt;0,1,0)</f>
        <v>0</v>
      </c>
      <c r="L395">
        <v>-1</v>
      </c>
      <c r="M395">
        <f>IF(Table1[[#This Row],[team]]=E394,SUM(Table1[[#This Row],[win/loss]],M394),Table1[[#This Row],[win/loss]])</f>
        <v>4</v>
      </c>
      <c r="N395">
        <f>IF(Table1[[#This Row],[team]]=E394,SUM(Table1[[#This Row],[win/loss]],M394),Table1[[#This Row],[win/loss]])/B395</f>
        <v>0.4</v>
      </c>
      <c r="O395">
        <f t="shared" si="15"/>
        <v>-6</v>
      </c>
      <c r="P395">
        <f>IF(Table1[[#This Row],[difference]]&gt;0,SQRT(Table1[[#This Row],[difference]]),-SQRT(ABS(Table1[[#This Row],[difference]])))</f>
        <v>-2.4494897427831779</v>
      </c>
      <c r="Q395">
        <f>IF(Table1[[#This Row],[line]]&gt;0,SQRT(Table1[[#This Row],[line]]),-SQRT(ABS(Table1[[#This Row],[line]])))</f>
        <v>-1</v>
      </c>
      <c r="R395">
        <f>Table1[[#This Row],[difference]]-Table1[[#This Row],[sqrt(line)]]</f>
        <v>-5</v>
      </c>
      <c r="S395">
        <f>IF(Table1[[#This Row],[difference]]&gt;0,1,-1)</f>
        <v>-1</v>
      </c>
      <c r="T395">
        <f>IF(Table1[[#This Row],[team]]=E394,SUM(H395,T394),Table1[[#This Row],[ppg]])</f>
        <v>240</v>
      </c>
      <c r="U395">
        <f>IF(Table1[[#This Row],[team]]=E394,SUM(I395,U394),Table1[[#This Row],[ppga]])</f>
        <v>259</v>
      </c>
      <c r="V395">
        <f>IF(Table1[[#This Row],[team]]=E394,SUM(Table1[[#This Row],[difference]],V394),Table1[[#This Row],[difference]])</f>
        <v>3</v>
      </c>
      <c r="W395">
        <f>IF(Table1[[#This Row],[team]]=E394,SUM(Table1[[#This Row],[sqrt(dif)]],W394),Table1[[#This Row],[sqrt(dif)]])</f>
        <v>1.1057502958039036</v>
      </c>
      <c r="X395">
        <f>IF(Table1[[#This Row],[team]]=E394,SUM(Table1[[#This Row],[f1]],X394),Table1[[#This Row],[f1]])</f>
        <v>-6.6576753530284769</v>
      </c>
      <c r="Y395">
        <f>IF(Table1[[#This Row],[ATS]]=S394,SUM(Table1[[#This Row],[ATS]],Y394),Table1[[#This Row],[ATS]])</f>
        <v>-2</v>
      </c>
      <c r="Z395">
        <f>IF(Table1[[#This Row],[ATS]]&gt;0,Table1[[#This Row],[ATS streak (not real)]]-1,Table1[[#This Row],[ATS streak (not real)]]+1)</f>
        <v>-1</v>
      </c>
      <c r="AA395" s="5">
        <f>Table1[[#This Row],[running ttl ppg]]^2.37/(Table1[[#This Row],[running ttl ppg]]^2.37+Table1[[#This Row],[running ttl ppga]]^2.37)</f>
        <v>0.4549801912838895</v>
      </c>
      <c r="AB395" s="5">
        <f>Table1[[#This Row],[pyth ratio]]+Table1[[#This Row],[win/loss ratio]]</f>
        <v>0.85498019128388947</v>
      </c>
    </row>
    <row r="396" spans="1:28" x14ac:dyDescent="0.25">
      <c r="A396" s="1">
        <v>2954</v>
      </c>
      <c r="B396" s="7">
        <f t="shared" si="14"/>
        <v>11</v>
      </c>
      <c r="C396" s="5">
        <v>2016</v>
      </c>
      <c r="D396" s="5">
        <v>12</v>
      </c>
      <c r="E396" t="s">
        <v>65</v>
      </c>
      <c r="F396" t="s">
        <v>71</v>
      </c>
      <c r="G396" s="5">
        <v>0</v>
      </c>
      <c r="H396">
        <v>24</v>
      </c>
      <c r="I396">
        <v>21</v>
      </c>
      <c r="J396">
        <v>3</v>
      </c>
      <c r="K396">
        <f>IF(Table1[[#This Row],[net]]&gt;0,1,0)</f>
        <v>1</v>
      </c>
      <c r="L396">
        <v>-1</v>
      </c>
      <c r="M396">
        <f>IF(Table1[[#This Row],[team]]=E395,SUM(Table1[[#This Row],[win/loss]],M395),Table1[[#This Row],[win/loss]])</f>
        <v>5</v>
      </c>
      <c r="N396">
        <f>IF(Table1[[#This Row],[team]]=E395,SUM(Table1[[#This Row],[win/loss]],M395),Table1[[#This Row],[win/loss]])/B396</f>
        <v>0.45454545454545453</v>
      </c>
      <c r="O396">
        <f t="shared" si="15"/>
        <v>2</v>
      </c>
      <c r="P396">
        <f>IF(Table1[[#This Row],[difference]]&gt;0,SQRT(Table1[[#This Row],[difference]]),-SQRT(ABS(Table1[[#This Row],[difference]])))</f>
        <v>1.4142135623730951</v>
      </c>
      <c r="Q396">
        <f>IF(Table1[[#This Row],[line]]&gt;0,SQRT(Table1[[#This Row],[line]]),-SQRT(ABS(Table1[[#This Row],[line]])))</f>
        <v>-1</v>
      </c>
      <c r="R396">
        <f>Table1[[#This Row],[difference]]-Table1[[#This Row],[sqrt(line)]]</f>
        <v>3</v>
      </c>
      <c r="S396">
        <f>IF(Table1[[#This Row],[difference]]&gt;0,1,-1)</f>
        <v>1</v>
      </c>
      <c r="T396">
        <f>IF(Table1[[#This Row],[team]]=E395,SUM(H396,T395),Table1[[#This Row],[ppg]])</f>
        <v>264</v>
      </c>
      <c r="U396">
        <f>IF(Table1[[#This Row],[team]]=E395,SUM(I396,U395),Table1[[#This Row],[ppga]])</f>
        <v>280</v>
      </c>
      <c r="V396">
        <f>IF(Table1[[#This Row],[team]]=E395,SUM(Table1[[#This Row],[difference]],V395),Table1[[#This Row],[difference]])</f>
        <v>5</v>
      </c>
      <c r="W396">
        <f>IF(Table1[[#This Row],[team]]=E395,SUM(Table1[[#This Row],[sqrt(dif)]],W395),Table1[[#This Row],[sqrt(dif)]])</f>
        <v>2.5199638581769985</v>
      </c>
      <c r="X396">
        <f>IF(Table1[[#This Row],[team]]=E395,SUM(Table1[[#This Row],[f1]],X395),Table1[[#This Row],[f1]])</f>
        <v>-3.6576753530284769</v>
      </c>
      <c r="Y396">
        <f>IF(Table1[[#This Row],[ATS]]=S395,SUM(Table1[[#This Row],[ATS]],Y395),Table1[[#This Row],[ATS]])</f>
        <v>1</v>
      </c>
      <c r="Z396">
        <f>IF(Table1[[#This Row],[ATS]]&gt;0,Table1[[#This Row],[ATS streak (not real)]]-1,Table1[[#This Row],[ATS streak (not real)]]+1)</f>
        <v>0</v>
      </c>
      <c r="AA396" s="5">
        <f>Table1[[#This Row],[running ttl ppg]]^2.37/(Table1[[#This Row],[running ttl ppg]]^2.37+Table1[[#This Row],[running ttl ppga]]^2.37)</f>
        <v>0.46519339205413318</v>
      </c>
      <c r="AB396" s="5">
        <f>Table1[[#This Row],[pyth ratio]]+Table1[[#This Row],[win/loss ratio]]</f>
        <v>0.91973884659958771</v>
      </c>
    </row>
    <row r="397" spans="1:28" x14ac:dyDescent="0.25">
      <c r="A397" s="1">
        <v>2955</v>
      </c>
      <c r="B397" s="7">
        <f t="shared" si="14"/>
        <v>12</v>
      </c>
      <c r="C397" s="5">
        <v>2016</v>
      </c>
      <c r="D397" s="5">
        <v>13</v>
      </c>
      <c r="E397" t="s">
        <v>65</v>
      </c>
      <c r="F397" t="s">
        <v>56</v>
      </c>
      <c r="G397" s="5">
        <v>1</v>
      </c>
      <c r="H397">
        <v>20</v>
      </c>
      <c r="I397">
        <v>34</v>
      </c>
      <c r="J397">
        <v>-14</v>
      </c>
      <c r="K397">
        <f>IF(Table1[[#This Row],[net]]&gt;0,1,0)</f>
        <v>0</v>
      </c>
      <c r="L397">
        <v>3</v>
      </c>
      <c r="M397">
        <f>IF(Table1[[#This Row],[team]]=E396,SUM(Table1[[#This Row],[win/loss]],M396),Table1[[#This Row],[win/loss]])</f>
        <v>5</v>
      </c>
      <c r="N397">
        <f>IF(Table1[[#This Row],[team]]=E396,SUM(Table1[[#This Row],[win/loss]],M396),Table1[[#This Row],[win/loss]])/B397</f>
        <v>0.41666666666666669</v>
      </c>
      <c r="O397">
        <f t="shared" si="15"/>
        <v>-11</v>
      </c>
      <c r="P397">
        <f>IF(Table1[[#This Row],[difference]]&gt;0,SQRT(Table1[[#This Row],[difference]]),-SQRT(ABS(Table1[[#This Row],[difference]])))</f>
        <v>-3.3166247903553998</v>
      </c>
      <c r="Q397">
        <f>IF(Table1[[#This Row],[line]]&gt;0,SQRT(Table1[[#This Row],[line]]),-SQRT(ABS(Table1[[#This Row],[line]])))</f>
        <v>1.7320508075688772</v>
      </c>
      <c r="R397">
        <f>Table1[[#This Row],[difference]]-Table1[[#This Row],[sqrt(line)]]</f>
        <v>-12.732050807568877</v>
      </c>
      <c r="S397">
        <f>IF(Table1[[#This Row],[difference]]&gt;0,1,-1)</f>
        <v>-1</v>
      </c>
      <c r="T397">
        <f>IF(Table1[[#This Row],[team]]=E396,SUM(H397,T396),Table1[[#This Row],[ppg]])</f>
        <v>284</v>
      </c>
      <c r="U397">
        <f>IF(Table1[[#This Row],[team]]=E396,SUM(I397,U396),Table1[[#This Row],[ppga]])</f>
        <v>314</v>
      </c>
      <c r="V397">
        <f>IF(Table1[[#This Row],[team]]=E396,SUM(Table1[[#This Row],[difference]],V396),Table1[[#This Row],[difference]])</f>
        <v>-6</v>
      </c>
      <c r="W397">
        <f>IF(Table1[[#This Row],[team]]=E396,SUM(Table1[[#This Row],[sqrt(dif)]],W396),Table1[[#This Row],[sqrt(dif)]])</f>
        <v>-0.79666093217840128</v>
      </c>
      <c r="X397">
        <f>IF(Table1[[#This Row],[team]]=E396,SUM(Table1[[#This Row],[f1]],X396),Table1[[#This Row],[f1]])</f>
        <v>-16.389726160597355</v>
      </c>
      <c r="Y397">
        <f>IF(Table1[[#This Row],[ATS]]=S396,SUM(Table1[[#This Row],[ATS]],Y396),Table1[[#This Row],[ATS]])</f>
        <v>-1</v>
      </c>
      <c r="Z397">
        <f>IF(Table1[[#This Row],[ATS]]&gt;0,Table1[[#This Row],[ATS streak (not real)]]-1,Table1[[#This Row],[ATS streak (not real)]]+1)</f>
        <v>0</v>
      </c>
      <c r="AA397" s="5">
        <f>Table1[[#This Row],[running ttl ppg]]^2.37/(Table1[[#This Row],[running ttl ppg]]^2.37+Table1[[#This Row],[running ttl ppga]]^2.37)</f>
        <v>0.44078114341723879</v>
      </c>
      <c r="AB397" s="5">
        <f>Table1[[#This Row],[pyth ratio]]+Table1[[#This Row],[win/loss ratio]]</f>
        <v>0.85744781008390547</v>
      </c>
    </row>
    <row r="398" spans="1:28" x14ac:dyDescent="0.25">
      <c r="A398" s="1">
        <v>2956</v>
      </c>
      <c r="B398" s="7">
        <f t="shared" si="14"/>
        <v>13</v>
      </c>
      <c r="C398" s="5">
        <v>2016</v>
      </c>
      <c r="D398" s="5">
        <v>14</v>
      </c>
      <c r="E398" t="s">
        <v>65</v>
      </c>
      <c r="F398" t="s">
        <v>50</v>
      </c>
      <c r="G398" s="5">
        <v>0</v>
      </c>
      <c r="H398">
        <v>15</v>
      </c>
      <c r="I398">
        <v>12</v>
      </c>
      <c r="J398">
        <v>3</v>
      </c>
      <c r="K398">
        <f>IF(Table1[[#This Row],[net]]&gt;0,1,0)</f>
        <v>1</v>
      </c>
      <c r="L398">
        <v>6</v>
      </c>
      <c r="M398">
        <f>IF(Table1[[#This Row],[team]]=E397,SUM(Table1[[#This Row],[win/loss]],M397),Table1[[#This Row],[win/loss]])</f>
        <v>6</v>
      </c>
      <c r="N398">
        <f>IF(Table1[[#This Row],[team]]=E397,SUM(Table1[[#This Row],[win/loss]],M397),Table1[[#This Row],[win/loss]])/B398</f>
        <v>0.46153846153846156</v>
      </c>
      <c r="O398">
        <f t="shared" si="15"/>
        <v>9</v>
      </c>
      <c r="P398">
        <f>IF(Table1[[#This Row],[difference]]&gt;0,SQRT(Table1[[#This Row],[difference]]),-SQRT(ABS(Table1[[#This Row],[difference]])))</f>
        <v>3</v>
      </c>
      <c r="Q398">
        <f>IF(Table1[[#This Row],[line]]&gt;0,SQRT(Table1[[#This Row],[line]]),-SQRT(ABS(Table1[[#This Row],[line]])))</f>
        <v>2.4494897427831779</v>
      </c>
      <c r="R398">
        <f>Table1[[#This Row],[difference]]-Table1[[#This Row],[sqrt(line)]]</f>
        <v>6.5505102572168221</v>
      </c>
      <c r="S398">
        <f>IF(Table1[[#This Row],[difference]]&gt;0,1,-1)</f>
        <v>1</v>
      </c>
      <c r="T398">
        <f>IF(Table1[[#This Row],[team]]=E397,SUM(H398,T397),Table1[[#This Row],[ppg]])</f>
        <v>299</v>
      </c>
      <c r="U398">
        <f>IF(Table1[[#This Row],[team]]=E397,SUM(I398,U397),Table1[[#This Row],[ppga]])</f>
        <v>326</v>
      </c>
      <c r="V398">
        <f>IF(Table1[[#This Row],[team]]=E397,SUM(Table1[[#This Row],[difference]],V397),Table1[[#This Row],[difference]])</f>
        <v>3</v>
      </c>
      <c r="W398">
        <f>IF(Table1[[#This Row],[team]]=E397,SUM(Table1[[#This Row],[sqrt(dif)]],W397),Table1[[#This Row],[sqrt(dif)]])</f>
        <v>2.2033390678215987</v>
      </c>
      <c r="X398">
        <f>IF(Table1[[#This Row],[team]]=E397,SUM(Table1[[#This Row],[f1]],X397),Table1[[#This Row],[f1]])</f>
        <v>-9.8392159033805342</v>
      </c>
      <c r="Y398">
        <f>IF(Table1[[#This Row],[ATS]]=S397,SUM(Table1[[#This Row],[ATS]],Y397),Table1[[#This Row],[ATS]])</f>
        <v>1</v>
      </c>
      <c r="Z398">
        <f>IF(Table1[[#This Row],[ATS]]&gt;0,Table1[[#This Row],[ATS streak (not real)]]-1,Table1[[#This Row],[ATS streak (not real)]]+1)</f>
        <v>0</v>
      </c>
      <c r="AA398" s="5">
        <f>Table1[[#This Row],[running ttl ppg]]^2.37/(Table1[[#This Row],[running ttl ppg]]^2.37+Table1[[#This Row],[running ttl ppga]]^2.37)</f>
        <v>0.44895457710501402</v>
      </c>
      <c r="AB398" s="5">
        <f>Table1[[#This Row],[pyth ratio]]+Table1[[#This Row],[win/loss ratio]]</f>
        <v>0.91049303864347553</v>
      </c>
    </row>
    <row r="399" spans="1:28" x14ac:dyDescent="0.25">
      <c r="A399" s="1">
        <v>2957</v>
      </c>
      <c r="B399" s="7">
        <f t="shared" si="14"/>
        <v>14</v>
      </c>
      <c r="C399" s="5">
        <v>2016</v>
      </c>
      <c r="D399" s="5">
        <v>15</v>
      </c>
      <c r="E399" t="s">
        <v>65</v>
      </c>
      <c r="F399" t="s">
        <v>52</v>
      </c>
      <c r="G399" s="5">
        <v>1</v>
      </c>
      <c r="H399">
        <v>20</v>
      </c>
      <c r="I399">
        <v>30</v>
      </c>
      <c r="J399">
        <v>-10</v>
      </c>
      <c r="K399">
        <f>IF(Table1[[#This Row],[net]]&gt;0,1,0)</f>
        <v>0</v>
      </c>
      <c r="L399">
        <v>4</v>
      </c>
      <c r="M399">
        <f>IF(Table1[[#This Row],[team]]=E398,SUM(Table1[[#This Row],[win/loss]],M398),Table1[[#This Row],[win/loss]])</f>
        <v>6</v>
      </c>
      <c r="N399">
        <f>IF(Table1[[#This Row],[team]]=E398,SUM(Table1[[#This Row],[win/loss]],M398),Table1[[#This Row],[win/loss]])/B399</f>
        <v>0.42857142857142855</v>
      </c>
      <c r="O399">
        <f t="shared" si="15"/>
        <v>-6</v>
      </c>
      <c r="P399">
        <f>IF(Table1[[#This Row],[difference]]&gt;0,SQRT(Table1[[#This Row],[difference]]),-SQRT(ABS(Table1[[#This Row],[difference]])))</f>
        <v>-2.4494897427831779</v>
      </c>
      <c r="Q399">
        <f>IF(Table1[[#This Row],[line]]&gt;0,SQRT(Table1[[#This Row],[line]]),-SQRT(ABS(Table1[[#This Row],[line]])))</f>
        <v>2</v>
      </c>
      <c r="R399">
        <f>Table1[[#This Row],[difference]]-Table1[[#This Row],[sqrt(line)]]</f>
        <v>-8</v>
      </c>
      <c r="S399">
        <f>IF(Table1[[#This Row],[difference]]&gt;0,1,-1)</f>
        <v>-1</v>
      </c>
      <c r="T399">
        <f>IF(Table1[[#This Row],[team]]=E398,SUM(H399,T398),Table1[[#This Row],[ppg]])</f>
        <v>319</v>
      </c>
      <c r="U399">
        <f>IF(Table1[[#This Row],[team]]=E398,SUM(I399,U398),Table1[[#This Row],[ppga]])</f>
        <v>356</v>
      </c>
      <c r="V399">
        <f>IF(Table1[[#This Row],[team]]=E398,SUM(Table1[[#This Row],[difference]],V398),Table1[[#This Row],[difference]])</f>
        <v>-3</v>
      </c>
      <c r="W399">
        <f>IF(Table1[[#This Row],[team]]=E398,SUM(Table1[[#This Row],[sqrt(dif)]],W398),Table1[[#This Row],[sqrt(dif)]])</f>
        <v>-0.24615067496157916</v>
      </c>
      <c r="X399">
        <f>IF(Table1[[#This Row],[team]]=E398,SUM(Table1[[#This Row],[f1]],X398),Table1[[#This Row],[f1]])</f>
        <v>-17.839215903380534</v>
      </c>
      <c r="Y399">
        <f>IF(Table1[[#This Row],[ATS]]=S398,SUM(Table1[[#This Row],[ATS]],Y398),Table1[[#This Row],[ATS]])</f>
        <v>-1</v>
      </c>
      <c r="Z399">
        <f>IF(Table1[[#This Row],[ATS]]&gt;0,Table1[[#This Row],[ATS streak (not real)]]-1,Table1[[#This Row],[ATS streak (not real)]]+1)</f>
        <v>0</v>
      </c>
      <c r="AA399" s="5">
        <f>Table1[[#This Row],[running ttl ppg]]^2.37/(Table1[[#This Row],[running ttl ppg]]^2.37+Table1[[#This Row],[running ttl ppga]]^2.37)</f>
        <v>0.43534332509757251</v>
      </c>
      <c r="AB399" s="5">
        <f>Table1[[#This Row],[pyth ratio]]+Table1[[#This Row],[win/loss ratio]]</f>
        <v>0.86391475366900106</v>
      </c>
    </row>
    <row r="400" spans="1:28" x14ac:dyDescent="0.25">
      <c r="A400" s="1">
        <v>2958</v>
      </c>
      <c r="B400" s="7">
        <f t="shared" si="14"/>
        <v>15</v>
      </c>
      <c r="C400" s="5">
        <v>2016</v>
      </c>
      <c r="D400" s="5">
        <v>16</v>
      </c>
      <c r="E400" t="s">
        <v>65</v>
      </c>
      <c r="F400" t="s">
        <v>57</v>
      </c>
      <c r="G400" s="5">
        <v>1</v>
      </c>
      <c r="H400">
        <v>23</v>
      </c>
      <c r="I400">
        <v>20</v>
      </c>
      <c r="J400">
        <v>3</v>
      </c>
      <c r="K400">
        <f>IF(Table1[[#This Row],[net]]&gt;0,1,0)</f>
        <v>1</v>
      </c>
      <c r="L400">
        <v>-4</v>
      </c>
      <c r="M400">
        <f>IF(Table1[[#This Row],[team]]=E399,SUM(Table1[[#This Row],[win/loss]],M399),Table1[[#This Row],[win/loss]])</f>
        <v>7</v>
      </c>
      <c r="N400">
        <f>IF(Table1[[#This Row],[team]]=E399,SUM(Table1[[#This Row],[win/loss]],M399),Table1[[#This Row],[win/loss]])/B400</f>
        <v>0.46666666666666667</v>
      </c>
      <c r="O400">
        <f t="shared" si="15"/>
        <v>-1</v>
      </c>
      <c r="P400">
        <f>IF(Table1[[#This Row],[difference]]&gt;0,SQRT(Table1[[#This Row],[difference]]),-SQRT(ABS(Table1[[#This Row],[difference]])))</f>
        <v>-1</v>
      </c>
      <c r="Q400">
        <f>IF(Table1[[#This Row],[line]]&gt;0,SQRT(Table1[[#This Row],[line]]),-SQRT(ABS(Table1[[#This Row],[line]])))</f>
        <v>-2</v>
      </c>
      <c r="R400">
        <f>Table1[[#This Row],[difference]]-Table1[[#This Row],[sqrt(line)]]</f>
        <v>1</v>
      </c>
      <c r="S400">
        <f>IF(Table1[[#This Row],[difference]]&gt;0,1,-1)</f>
        <v>-1</v>
      </c>
      <c r="T400">
        <f>IF(Table1[[#This Row],[team]]=E399,SUM(H400,T399),Table1[[#This Row],[ppg]])</f>
        <v>342</v>
      </c>
      <c r="U400">
        <f>IF(Table1[[#This Row],[team]]=E399,SUM(I400,U399),Table1[[#This Row],[ppga]])</f>
        <v>376</v>
      </c>
      <c r="V400">
        <f>IF(Table1[[#This Row],[team]]=E399,SUM(Table1[[#This Row],[difference]],V399),Table1[[#This Row],[difference]])</f>
        <v>-4</v>
      </c>
      <c r="W400">
        <f>IF(Table1[[#This Row],[team]]=E399,SUM(Table1[[#This Row],[sqrt(dif)]],W399),Table1[[#This Row],[sqrt(dif)]])</f>
        <v>-1.2461506749615792</v>
      </c>
      <c r="X400">
        <f>IF(Table1[[#This Row],[team]]=E399,SUM(Table1[[#This Row],[f1]],X399),Table1[[#This Row],[f1]])</f>
        <v>-16.839215903380534</v>
      </c>
      <c r="Y400">
        <f>IF(Table1[[#This Row],[ATS]]=S399,SUM(Table1[[#This Row],[ATS]],Y399),Table1[[#This Row],[ATS]])</f>
        <v>-2</v>
      </c>
      <c r="Z400">
        <f>IF(Table1[[#This Row],[ATS]]&gt;0,Table1[[#This Row],[ATS streak (not real)]]-1,Table1[[#This Row],[ATS streak (not real)]]+1)</f>
        <v>-1</v>
      </c>
      <c r="AA400" s="5">
        <f>Table1[[#This Row],[running ttl ppg]]^2.37/(Table1[[#This Row],[running ttl ppg]]^2.37+Table1[[#This Row],[running ttl ppga]]^2.37)</f>
        <v>0.44407872851293906</v>
      </c>
      <c r="AB400" s="5">
        <f>Table1[[#This Row],[pyth ratio]]+Table1[[#This Row],[win/loss ratio]]</f>
        <v>0.91074539517960573</v>
      </c>
    </row>
    <row r="401" spans="1:28" x14ac:dyDescent="0.25">
      <c r="A401" s="1">
        <v>2959</v>
      </c>
      <c r="B401" s="7">
        <f t="shared" si="14"/>
        <v>16</v>
      </c>
      <c r="C401" s="5">
        <v>2016</v>
      </c>
      <c r="D401" s="5">
        <v>17</v>
      </c>
      <c r="E401" t="s">
        <v>65</v>
      </c>
      <c r="F401" t="s">
        <v>56</v>
      </c>
      <c r="G401" s="5">
        <v>0</v>
      </c>
      <c r="H401">
        <v>17</v>
      </c>
      <c r="I401">
        <v>23</v>
      </c>
      <c r="J401">
        <v>-6</v>
      </c>
      <c r="K401">
        <f>IF(Table1[[#This Row],[net]]&gt;0,1,0)</f>
        <v>0</v>
      </c>
      <c r="L401">
        <v>6.5</v>
      </c>
      <c r="M401">
        <f>IF(Table1[[#This Row],[team]]=E400,SUM(Table1[[#This Row],[win/loss]],M400),Table1[[#This Row],[win/loss]])</f>
        <v>7</v>
      </c>
      <c r="N401">
        <f>IF(Table1[[#This Row],[team]]=E400,SUM(Table1[[#This Row],[win/loss]],M400),Table1[[#This Row],[win/loss]])/B401</f>
        <v>0.4375</v>
      </c>
      <c r="O401">
        <f t="shared" si="15"/>
        <v>0.5</v>
      </c>
      <c r="P401">
        <f>IF(Table1[[#This Row],[difference]]&gt;0,SQRT(Table1[[#This Row],[difference]]),-SQRT(ABS(Table1[[#This Row],[difference]])))</f>
        <v>0.70710678118654757</v>
      </c>
      <c r="Q401">
        <f>IF(Table1[[#This Row],[line]]&gt;0,SQRT(Table1[[#This Row],[line]]),-SQRT(ABS(Table1[[#This Row],[line]])))</f>
        <v>2.5495097567963922</v>
      </c>
      <c r="R401">
        <f>Table1[[#This Row],[difference]]-Table1[[#This Row],[sqrt(line)]]</f>
        <v>-2.0495097567963922</v>
      </c>
      <c r="S401">
        <f>IF(Table1[[#This Row],[difference]]&gt;0,1,-1)</f>
        <v>1</v>
      </c>
      <c r="T401">
        <f>IF(Table1[[#This Row],[team]]=E400,SUM(H401,T400),Table1[[#This Row],[ppg]])</f>
        <v>359</v>
      </c>
      <c r="U401">
        <f>IF(Table1[[#This Row],[team]]=E400,SUM(I401,U400),Table1[[#This Row],[ppga]])</f>
        <v>399</v>
      </c>
      <c r="V401">
        <f>IF(Table1[[#This Row],[team]]=E400,SUM(Table1[[#This Row],[difference]],V400),Table1[[#This Row],[difference]])</f>
        <v>-3.5</v>
      </c>
      <c r="W401">
        <f>IF(Table1[[#This Row],[team]]=E400,SUM(Table1[[#This Row],[sqrt(dif)]],W400),Table1[[#This Row],[sqrt(dif)]])</f>
        <v>-0.53904389377503159</v>
      </c>
      <c r="X401">
        <f>IF(Table1[[#This Row],[team]]=E400,SUM(Table1[[#This Row],[f1]],X400),Table1[[#This Row],[f1]])</f>
        <v>-18.888725660176927</v>
      </c>
      <c r="Y401">
        <f>IF(Table1[[#This Row],[ATS]]=S400,SUM(Table1[[#This Row],[ATS]],Y400),Table1[[#This Row],[ATS]])</f>
        <v>1</v>
      </c>
      <c r="Z401">
        <f>IF(Table1[[#This Row],[ATS]]&gt;0,Table1[[#This Row],[ATS streak (not real)]]-1,Table1[[#This Row],[ATS streak (not real)]]+1)</f>
        <v>0</v>
      </c>
      <c r="AA401" s="5">
        <f>Table1[[#This Row],[running ttl ppg]]^2.37/(Table1[[#This Row],[running ttl ppg]]^2.37+Table1[[#This Row],[running ttl ppga]]^2.37)</f>
        <v>0.43773378593689061</v>
      </c>
      <c r="AB401" s="5">
        <f>Table1[[#This Row],[pyth ratio]]+Table1[[#This Row],[win/loss ratio]]</f>
        <v>0.87523378593689061</v>
      </c>
    </row>
    <row r="402" spans="1:28" x14ac:dyDescent="0.25">
      <c r="A402" s="1">
        <v>2960</v>
      </c>
      <c r="B402" s="7">
        <f t="shared" si="14"/>
        <v>1</v>
      </c>
      <c r="C402" s="5">
        <v>2016</v>
      </c>
      <c r="D402" s="5">
        <v>1</v>
      </c>
      <c r="E402" t="s">
        <v>66</v>
      </c>
      <c r="F402" t="s">
        <v>42</v>
      </c>
      <c r="G402" s="5">
        <v>0</v>
      </c>
      <c r="H402">
        <v>24</v>
      </c>
      <c r="I402">
        <v>26</v>
      </c>
      <c r="J402">
        <v>-2</v>
      </c>
      <c r="K402">
        <f>IF(Table1[[#This Row],[net]]&gt;0,1,0)</f>
        <v>0</v>
      </c>
      <c r="L402">
        <v>-3.5</v>
      </c>
      <c r="M402">
        <f>IF(Table1[[#This Row],[team]]=E401,SUM(Table1[[#This Row],[win/loss]],M401),Table1[[#This Row],[win/loss]])</f>
        <v>0</v>
      </c>
      <c r="N402">
        <f>IF(Table1[[#This Row],[team]]=E401,SUM(Table1[[#This Row],[win/loss]],M401),Table1[[#This Row],[win/loss]])/B402</f>
        <v>0</v>
      </c>
      <c r="O402">
        <f t="shared" si="15"/>
        <v>-5.5</v>
      </c>
      <c r="P402">
        <f>IF(Table1[[#This Row],[difference]]&gt;0,SQRT(Table1[[#This Row],[difference]]),-SQRT(ABS(Table1[[#This Row],[difference]])))</f>
        <v>-2.3452078799117149</v>
      </c>
      <c r="Q402">
        <f>IF(Table1[[#This Row],[line]]&gt;0,SQRT(Table1[[#This Row],[line]]),-SQRT(ABS(Table1[[#This Row],[line]])))</f>
        <v>-1.8708286933869707</v>
      </c>
      <c r="R402">
        <f>Table1[[#This Row],[difference]]-Table1[[#This Row],[sqrt(line)]]</f>
        <v>-3.6291713066130296</v>
      </c>
      <c r="S402">
        <f>IF(Table1[[#This Row],[difference]]&gt;0,1,-1)</f>
        <v>-1</v>
      </c>
      <c r="T402">
        <f>IF(Table1[[#This Row],[team]]=E401,SUM(H402,T401),Table1[[#This Row],[ppg]])</f>
        <v>24</v>
      </c>
      <c r="U402">
        <f>IF(Table1[[#This Row],[team]]=E401,SUM(I402,U401),Table1[[#This Row],[ppga]])</f>
        <v>26</v>
      </c>
      <c r="V402">
        <f>IF(Table1[[#This Row],[team]]=E401,SUM(Table1[[#This Row],[difference]],V401),Table1[[#This Row],[difference]])</f>
        <v>-5.5</v>
      </c>
      <c r="W402">
        <f>IF(Table1[[#This Row],[team]]=E401,SUM(Table1[[#This Row],[sqrt(dif)]],W401),Table1[[#This Row],[sqrt(dif)]])</f>
        <v>-2.3452078799117149</v>
      </c>
      <c r="X402">
        <f>IF(Table1[[#This Row],[team]]=E401,SUM(Table1[[#This Row],[f1]],X401),Table1[[#This Row],[f1]])</f>
        <v>-3.6291713066130296</v>
      </c>
      <c r="Y402">
        <f>IF(Table1[[#This Row],[ATS]]=S401,SUM(Table1[[#This Row],[ATS]],Y401),Table1[[#This Row],[ATS]])</f>
        <v>-1</v>
      </c>
      <c r="Z402">
        <f>IF(Table1[[#This Row],[ATS]]&gt;0,Table1[[#This Row],[ATS streak (not real)]]-1,Table1[[#This Row],[ATS streak (not real)]]+1)</f>
        <v>0</v>
      </c>
      <c r="AA402" s="5">
        <f>Table1[[#This Row],[running ttl ppg]]^2.37/(Table1[[#This Row],[running ttl ppg]]^2.37+Table1[[#This Row],[running ttl ppga]]^2.37)</f>
        <v>0.45271640851387868</v>
      </c>
      <c r="AB402" s="5">
        <f>Table1[[#This Row],[pyth ratio]]+Table1[[#This Row],[win/loss ratio]]</f>
        <v>0.45271640851387868</v>
      </c>
    </row>
    <row r="403" spans="1:28" x14ac:dyDescent="0.25">
      <c r="A403" s="1">
        <v>2961</v>
      </c>
      <c r="B403" s="7">
        <f t="shared" ref="B403:B466" si="16">IF(B402=16,1,B402+1)</f>
        <v>2</v>
      </c>
      <c r="C403" s="5">
        <v>2016</v>
      </c>
      <c r="D403" s="5">
        <v>2</v>
      </c>
      <c r="E403" t="s">
        <v>66</v>
      </c>
      <c r="F403" t="s">
        <v>49</v>
      </c>
      <c r="G403" s="5">
        <v>1</v>
      </c>
      <c r="H403">
        <v>10</v>
      </c>
      <c r="I403">
        <v>20</v>
      </c>
      <c r="J403">
        <v>-10</v>
      </c>
      <c r="K403">
        <f>IF(Table1[[#This Row],[net]]&gt;0,1,0)</f>
        <v>0</v>
      </c>
      <c r="L403">
        <v>-6.5</v>
      </c>
      <c r="M403">
        <f>IF(Table1[[#This Row],[team]]=E402,SUM(Table1[[#This Row],[win/loss]],M402),Table1[[#This Row],[win/loss]])</f>
        <v>0</v>
      </c>
      <c r="N403">
        <f>IF(Table1[[#This Row],[team]]=E402,SUM(Table1[[#This Row],[win/loss]],M402),Table1[[#This Row],[win/loss]])/B403</f>
        <v>0</v>
      </c>
      <c r="O403">
        <f t="shared" si="15"/>
        <v>-16.5</v>
      </c>
      <c r="P403">
        <f>IF(Table1[[#This Row],[difference]]&gt;0,SQRT(Table1[[#This Row],[difference]]),-SQRT(ABS(Table1[[#This Row],[difference]])))</f>
        <v>-4.0620192023179804</v>
      </c>
      <c r="Q403">
        <f>IF(Table1[[#This Row],[line]]&gt;0,SQRT(Table1[[#This Row],[line]]),-SQRT(ABS(Table1[[#This Row],[line]])))</f>
        <v>-2.5495097567963922</v>
      </c>
      <c r="R403">
        <f>Table1[[#This Row],[difference]]-Table1[[#This Row],[sqrt(line)]]</f>
        <v>-13.950490243203607</v>
      </c>
      <c r="S403">
        <f>IF(Table1[[#This Row],[difference]]&gt;0,1,-1)</f>
        <v>-1</v>
      </c>
      <c r="T403">
        <f>IF(Table1[[#This Row],[team]]=E402,SUM(H403,T402),Table1[[#This Row],[ppg]])</f>
        <v>34</v>
      </c>
      <c r="U403">
        <f>IF(Table1[[#This Row],[team]]=E402,SUM(I403,U402),Table1[[#This Row],[ppga]])</f>
        <v>46</v>
      </c>
      <c r="V403">
        <f>IF(Table1[[#This Row],[team]]=E402,SUM(Table1[[#This Row],[difference]],V402),Table1[[#This Row],[difference]])</f>
        <v>-22</v>
      </c>
      <c r="W403">
        <f>IF(Table1[[#This Row],[team]]=E402,SUM(Table1[[#This Row],[sqrt(dif)]],W402),Table1[[#This Row],[sqrt(dif)]])</f>
        <v>-6.4072270822296957</v>
      </c>
      <c r="X403">
        <f>IF(Table1[[#This Row],[team]]=E402,SUM(Table1[[#This Row],[f1]],X402),Table1[[#This Row],[f1]])</f>
        <v>-17.579661549816635</v>
      </c>
      <c r="Y403">
        <f>IF(Table1[[#This Row],[ATS]]=S402,SUM(Table1[[#This Row],[ATS]],Y402),Table1[[#This Row],[ATS]])</f>
        <v>-2</v>
      </c>
      <c r="Z403">
        <f>IF(Table1[[#This Row],[ATS]]&gt;0,Table1[[#This Row],[ATS streak (not real)]]-1,Table1[[#This Row],[ATS streak (not real)]]+1)</f>
        <v>-1</v>
      </c>
      <c r="AA403" s="5">
        <f>Table1[[#This Row],[running ttl ppg]]^2.37/(Table1[[#This Row],[running ttl ppg]]^2.37+Table1[[#This Row],[running ttl ppga]]^2.37)</f>
        <v>0.3281849702113292</v>
      </c>
      <c r="AB403" s="5">
        <f>Table1[[#This Row],[pyth ratio]]+Table1[[#This Row],[win/loss ratio]]</f>
        <v>0.3281849702113292</v>
      </c>
    </row>
    <row r="404" spans="1:28" x14ac:dyDescent="0.25">
      <c r="A404" s="1">
        <v>2962</v>
      </c>
      <c r="B404" s="7">
        <f t="shared" si="16"/>
        <v>3</v>
      </c>
      <c r="C404" s="5">
        <v>2016</v>
      </c>
      <c r="D404" s="5">
        <v>3</v>
      </c>
      <c r="E404" t="s">
        <v>66</v>
      </c>
      <c r="F404" t="s">
        <v>62</v>
      </c>
      <c r="G404" s="5">
        <v>0</v>
      </c>
      <c r="H404">
        <v>24</v>
      </c>
      <c r="I404">
        <v>17</v>
      </c>
      <c r="J404">
        <v>7</v>
      </c>
      <c r="K404">
        <f>IF(Table1[[#This Row],[net]]&gt;0,1,0)</f>
        <v>1</v>
      </c>
      <c r="L404">
        <v>3</v>
      </c>
      <c r="M404">
        <f>IF(Table1[[#This Row],[team]]=E403,SUM(Table1[[#This Row],[win/loss]],M403),Table1[[#This Row],[win/loss]])</f>
        <v>1</v>
      </c>
      <c r="N404">
        <f>IF(Table1[[#This Row],[team]]=E403,SUM(Table1[[#This Row],[win/loss]],M403),Table1[[#This Row],[win/loss]])/B404</f>
        <v>0.33333333333333331</v>
      </c>
      <c r="O404">
        <f t="shared" si="15"/>
        <v>10</v>
      </c>
      <c r="P404">
        <f>IF(Table1[[#This Row],[difference]]&gt;0,SQRT(Table1[[#This Row],[difference]]),-SQRT(ABS(Table1[[#This Row],[difference]])))</f>
        <v>3.1622776601683795</v>
      </c>
      <c r="Q404">
        <f>IF(Table1[[#This Row],[line]]&gt;0,SQRT(Table1[[#This Row],[line]]),-SQRT(ABS(Table1[[#This Row],[line]])))</f>
        <v>1.7320508075688772</v>
      </c>
      <c r="R404">
        <f>Table1[[#This Row],[difference]]-Table1[[#This Row],[sqrt(line)]]</f>
        <v>8.2679491924311233</v>
      </c>
      <c r="S404">
        <f>IF(Table1[[#This Row],[difference]]&gt;0,1,-1)</f>
        <v>1</v>
      </c>
      <c r="T404">
        <f>IF(Table1[[#This Row],[team]]=E403,SUM(H404,T403),Table1[[#This Row],[ppg]])</f>
        <v>58</v>
      </c>
      <c r="U404">
        <f>IF(Table1[[#This Row],[team]]=E403,SUM(I404,U403),Table1[[#This Row],[ppga]])</f>
        <v>63</v>
      </c>
      <c r="V404">
        <f>IF(Table1[[#This Row],[team]]=E403,SUM(Table1[[#This Row],[difference]],V403),Table1[[#This Row],[difference]])</f>
        <v>-12</v>
      </c>
      <c r="W404">
        <f>IF(Table1[[#This Row],[team]]=E403,SUM(Table1[[#This Row],[sqrt(dif)]],W403),Table1[[#This Row],[sqrt(dif)]])</f>
        <v>-3.2449494220613162</v>
      </c>
      <c r="X404">
        <f>IF(Table1[[#This Row],[team]]=E403,SUM(Table1[[#This Row],[f1]],X403),Table1[[#This Row],[f1]])</f>
        <v>-9.3117123573855114</v>
      </c>
      <c r="Y404">
        <f>IF(Table1[[#This Row],[ATS]]=S403,SUM(Table1[[#This Row],[ATS]],Y403),Table1[[#This Row],[ATS]])</f>
        <v>1</v>
      </c>
      <c r="Z404">
        <f>IF(Table1[[#This Row],[ATS]]&gt;0,Table1[[#This Row],[ATS streak (not real)]]-1,Table1[[#This Row],[ATS streak (not real)]]+1)</f>
        <v>0</v>
      </c>
      <c r="AA404" s="5">
        <f>Table1[[#This Row],[running ttl ppg]]^2.37/(Table1[[#This Row],[running ttl ppg]]^2.37+Table1[[#This Row],[running ttl ppga]]^2.37)</f>
        <v>0.45116137419443719</v>
      </c>
      <c r="AB404" s="5">
        <f>Table1[[#This Row],[pyth ratio]]+Table1[[#This Row],[win/loss ratio]]</f>
        <v>0.78449470752777051</v>
      </c>
    </row>
    <row r="405" spans="1:28" x14ac:dyDescent="0.25">
      <c r="A405" s="1">
        <v>2963</v>
      </c>
      <c r="B405" s="7">
        <f t="shared" si="16"/>
        <v>4</v>
      </c>
      <c r="C405" s="5">
        <v>2016</v>
      </c>
      <c r="D405" s="5">
        <v>4</v>
      </c>
      <c r="E405" t="s">
        <v>66</v>
      </c>
      <c r="F405" t="s">
        <v>72</v>
      </c>
      <c r="G405" s="5">
        <v>0</v>
      </c>
      <c r="H405">
        <v>20</v>
      </c>
      <c r="I405">
        <v>23</v>
      </c>
      <c r="J405">
        <v>-3</v>
      </c>
      <c r="K405">
        <f>IF(Table1[[#This Row],[net]]&gt;0,1,0)</f>
        <v>0</v>
      </c>
      <c r="L405">
        <v>-3</v>
      </c>
      <c r="M405">
        <f>IF(Table1[[#This Row],[team]]=E404,SUM(Table1[[#This Row],[win/loss]],M404),Table1[[#This Row],[win/loss]])</f>
        <v>1</v>
      </c>
      <c r="N405">
        <f>IF(Table1[[#This Row],[team]]=E404,SUM(Table1[[#This Row],[win/loss]],M404),Table1[[#This Row],[win/loss]])/B405</f>
        <v>0.25</v>
      </c>
      <c r="O405">
        <f t="shared" si="15"/>
        <v>-6</v>
      </c>
      <c r="P405">
        <f>IF(Table1[[#This Row],[difference]]&gt;0,SQRT(Table1[[#This Row],[difference]]),-SQRT(ABS(Table1[[#This Row],[difference]])))</f>
        <v>-2.4494897427831779</v>
      </c>
      <c r="Q405">
        <f>IF(Table1[[#This Row],[line]]&gt;0,SQRT(Table1[[#This Row],[line]]),-SQRT(ABS(Table1[[#This Row],[line]])))</f>
        <v>-1.7320508075688772</v>
      </c>
      <c r="R405">
        <f>Table1[[#This Row],[difference]]-Table1[[#This Row],[sqrt(line)]]</f>
        <v>-4.2679491924311233</v>
      </c>
      <c r="S405">
        <f>IF(Table1[[#This Row],[difference]]&gt;0,1,-1)</f>
        <v>-1</v>
      </c>
      <c r="T405">
        <f>IF(Table1[[#This Row],[team]]=E404,SUM(H405,T404),Table1[[#This Row],[ppg]])</f>
        <v>78</v>
      </c>
      <c r="U405">
        <f>IF(Table1[[#This Row],[team]]=E404,SUM(I405,U404),Table1[[#This Row],[ppga]])</f>
        <v>86</v>
      </c>
      <c r="V405">
        <f>IF(Table1[[#This Row],[team]]=E404,SUM(Table1[[#This Row],[difference]],V404),Table1[[#This Row],[difference]])</f>
        <v>-18</v>
      </c>
      <c r="W405">
        <f>IF(Table1[[#This Row],[team]]=E404,SUM(Table1[[#This Row],[sqrt(dif)]],W404),Table1[[#This Row],[sqrt(dif)]])</f>
        <v>-5.6944391648444945</v>
      </c>
      <c r="X405">
        <f>IF(Table1[[#This Row],[team]]=E404,SUM(Table1[[#This Row],[f1]],X404),Table1[[#This Row],[f1]])</f>
        <v>-13.579661549816635</v>
      </c>
      <c r="Y405">
        <f>IF(Table1[[#This Row],[ATS]]=S404,SUM(Table1[[#This Row],[ATS]],Y404),Table1[[#This Row],[ATS]])</f>
        <v>-1</v>
      </c>
      <c r="Z405">
        <f>IF(Table1[[#This Row],[ATS]]&gt;0,Table1[[#This Row],[ATS streak (not real)]]-1,Table1[[#This Row],[ATS streak (not real)]]+1)</f>
        <v>0</v>
      </c>
      <c r="AA405" s="5">
        <f>Table1[[#This Row],[running ttl ppg]]^2.37/(Table1[[#This Row],[running ttl ppg]]^2.37+Table1[[#This Row],[running ttl ppga]]^2.37)</f>
        <v>0.44240597869080867</v>
      </c>
      <c r="AB405" s="5">
        <f>Table1[[#This Row],[pyth ratio]]+Table1[[#This Row],[win/loss ratio]]</f>
        <v>0.69240597869080867</v>
      </c>
    </row>
    <row r="406" spans="1:28" x14ac:dyDescent="0.25">
      <c r="A406" s="1">
        <v>2964</v>
      </c>
      <c r="B406" s="7">
        <f t="shared" si="16"/>
        <v>5</v>
      </c>
      <c r="C406" s="5">
        <v>2016</v>
      </c>
      <c r="D406" s="5">
        <v>5</v>
      </c>
      <c r="E406" t="s">
        <v>66</v>
      </c>
      <c r="F406" t="s">
        <v>64</v>
      </c>
      <c r="G406" s="5">
        <v>1</v>
      </c>
      <c r="H406">
        <v>39</v>
      </c>
      <c r="I406">
        <v>17</v>
      </c>
      <c r="J406">
        <v>22</v>
      </c>
      <c r="K406">
        <f>IF(Table1[[#This Row],[net]]&gt;0,1,0)</f>
        <v>1</v>
      </c>
      <c r="L406">
        <v>-6.5</v>
      </c>
      <c r="M406">
        <f>IF(Table1[[#This Row],[team]]=E405,SUM(Table1[[#This Row],[win/loss]],M405),Table1[[#This Row],[win/loss]])</f>
        <v>2</v>
      </c>
      <c r="N406">
        <f>IF(Table1[[#This Row],[team]]=E405,SUM(Table1[[#This Row],[win/loss]],M405),Table1[[#This Row],[win/loss]])/B406</f>
        <v>0.4</v>
      </c>
      <c r="O406">
        <f t="shared" si="15"/>
        <v>15.5</v>
      </c>
      <c r="P406">
        <f>IF(Table1[[#This Row],[difference]]&gt;0,SQRT(Table1[[#This Row],[difference]]),-SQRT(ABS(Table1[[#This Row],[difference]])))</f>
        <v>3.9370039370059056</v>
      </c>
      <c r="Q406">
        <f>IF(Table1[[#This Row],[line]]&gt;0,SQRT(Table1[[#This Row],[line]]),-SQRT(ABS(Table1[[#This Row],[line]])))</f>
        <v>-2.5495097567963922</v>
      </c>
      <c r="R406">
        <f>Table1[[#This Row],[difference]]-Table1[[#This Row],[sqrt(line)]]</f>
        <v>18.049509756796393</v>
      </c>
      <c r="S406">
        <f>IF(Table1[[#This Row],[difference]]&gt;0,1,-1)</f>
        <v>1</v>
      </c>
      <c r="T406">
        <f>IF(Table1[[#This Row],[team]]=E405,SUM(H406,T405),Table1[[#This Row],[ppg]])</f>
        <v>117</v>
      </c>
      <c r="U406">
        <f>IF(Table1[[#This Row],[team]]=E405,SUM(I406,U405),Table1[[#This Row],[ppga]])</f>
        <v>103</v>
      </c>
      <c r="V406">
        <f>IF(Table1[[#This Row],[team]]=E405,SUM(Table1[[#This Row],[difference]],V405),Table1[[#This Row],[difference]])</f>
        <v>-2.5</v>
      </c>
      <c r="W406">
        <f>IF(Table1[[#This Row],[team]]=E405,SUM(Table1[[#This Row],[sqrt(dif)]],W405),Table1[[#This Row],[sqrt(dif)]])</f>
        <v>-1.757435227838589</v>
      </c>
      <c r="X406">
        <f>IF(Table1[[#This Row],[team]]=E405,SUM(Table1[[#This Row],[f1]],X405),Table1[[#This Row],[f1]])</f>
        <v>4.4698482069797585</v>
      </c>
      <c r="Y406">
        <f>IF(Table1[[#This Row],[ATS]]=S405,SUM(Table1[[#This Row],[ATS]],Y405),Table1[[#This Row],[ATS]])</f>
        <v>1</v>
      </c>
      <c r="Z406">
        <f>IF(Table1[[#This Row],[ATS]]&gt;0,Table1[[#This Row],[ATS streak (not real)]]-1,Table1[[#This Row],[ATS streak (not real)]]+1)</f>
        <v>0</v>
      </c>
      <c r="AA406" s="5">
        <f>Table1[[#This Row],[running ttl ppg]]^2.37/(Table1[[#This Row],[running ttl ppg]]^2.37+Table1[[#This Row],[running ttl ppga]]^2.37)</f>
        <v>0.57494224131015725</v>
      </c>
      <c r="AB406" s="5">
        <f>Table1[[#This Row],[pyth ratio]]+Table1[[#This Row],[win/loss ratio]]</f>
        <v>0.97494224131015728</v>
      </c>
    </row>
    <row r="407" spans="1:28" x14ac:dyDescent="0.25">
      <c r="A407" s="1">
        <v>2965</v>
      </c>
      <c r="B407" s="7">
        <f t="shared" si="16"/>
        <v>6</v>
      </c>
      <c r="C407" s="5">
        <v>2016</v>
      </c>
      <c r="D407" s="5">
        <v>6</v>
      </c>
      <c r="E407" t="s">
        <v>66</v>
      </c>
      <c r="F407" t="s">
        <v>61</v>
      </c>
      <c r="G407" s="5">
        <v>1</v>
      </c>
      <c r="H407">
        <v>27</v>
      </c>
      <c r="I407">
        <v>7</v>
      </c>
      <c r="J407">
        <v>20</v>
      </c>
      <c r="K407">
        <f>IF(Table1[[#This Row],[net]]&gt;0,1,0)</f>
        <v>1</v>
      </c>
      <c r="L407">
        <v>-3.5</v>
      </c>
      <c r="M407">
        <f>IF(Table1[[#This Row],[team]]=E406,SUM(Table1[[#This Row],[win/loss]],M406),Table1[[#This Row],[win/loss]])</f>
        <v>3</v>
      </c>
      <c r="N407">
        <f>IF(Table1[[#This Row],[team]]=E406,SUM(Table1[[#This Row],[win/loss]],M406),Table1[[#This Row],[win/loss]])/B407</f>
        <v>0.5</v>
      </c>
      <c r="O407">
        <f t="shared" si="15"/>
        <v>16.5</v>
      </c>
      <c r="P407">
        <f>IF(Table1[[#This Row],[difference]]&gt;0,SQRT(Table1[[#This Row],[difference]]),-SQRT(ABS(Table1[[#This Row],[difference]])))</f>
        <v>4.0620192023179804</v>
      </c>
      <c r="Q407">
        <f>IF(Table1[[#This Row],[line]]&gt;0,SQRT(Table1[[#This Row],[line]]),-SQRT(ABS(Table1[[#This Row],[line]])))</f>
        <v>-1.8708286933869707</v>
      </c>
      <c r="R407">
        <f>Table1[[#This Row],[difference]]-Table1[[#This Row],[sqrt(line)]]</f>
        <v>18.370828693386972</v>
      </c>
      <c r="S407">
        <f>IF(Table1[[#This Row],[difference]]&gt;0,1,-1)</f>
        <v>1</v>
      </c>
      <c r="T407">
        <f>IF(Table1[[#This Row],[team]]=E406,SUM(H407,T406),Table1[[#This Row],[ppg]])</f>
        <v>144</v>
      </c>
      <c r="U407">
        <f>IF(Table1[[#This Row],[team]]=E406,SUM(I407,U406),Table1[[#This Row],[ppga]])</f>
        <v>110</v>
      </c>
      <c r="V407">
        <f>IF(Table1[[#This Row],[team]]=E406,SUM(Table1[[#This Row],[difference]],V406),Table1[[#This Row],[difference]])</f>
        <v>14</v>
      </c>
      <c r="W407">
        <f>IF(Table1[[#This Row],[team]]=E406,SUM(Table1[[#This Row],[sqrt(dif)]],W406),Table1[[#This Row],[sqrt(dif)]])</f>
        <v>2.3045839744793915</v>
      </c>
      <c r="X407">
        <f>IF(Table1[[#This Row],[team]]=E406,SUM(Table1[[#This Row],[f1]],X406),Table1[[#This Row],[f1]])</f>
        <v>22.840676900366731</v>
      </c>
      <c r="Y407">
        <f>IF(Table1[[#This Row],[ATS]]=S406,SUM(Table1[[#This Row],[ATS]],Y406),Table1[[#This Row],[ATS]])</f>
        <v>2</v>
      </c>
      <c r="Z407">
        <f>IF(Table1[[#This Row],[ATS]]&gt;0,Table1[[#This Row],[ATS streak (not real)]]-1,Table1[[#This Row],[ATS streak (not real)]]+1)</f>
        <v>1</v>
      </c>
      <c r="AA407" s="5">
        <f>Table1[[#This Row],[running ttl ppg]]^2.37/(Table1[[#This Row],[running ttl ppg]]^2.37+Table1[[#This Row],[running ttl ppga]]^2.37)</f>
        <v>0.65437338147385471</v>
      </c>
      <c r="AB407" s="5">
        <f>Table1[[#This Row],[pyth ratio]]+Table1[[#This Row],[win/loss ratio]]</f>
        <v>1.1543733814738548</v>
      </c>
    </row>
    <row r="408" spans="1:28" x14ac:dyDescent="0.25">
      <c r="A408" s="1">
        <v>2966</v>
      </c>
      <c r="B408" s="7">
        <f t="shared" si="16"/>
        <v>7</v>
      </c>
      <c r="C408" s="5">
        <v>2016</v>
      </c>
      <c r="D408" s="5">
        <v>7</v>
      </c>
      <c r="E408" t="s">
        <v>66</v>
      </c>
      <c r="F408" t="s">
        <v>45</v>
      </c>
      <c r="G408" s="5">
        <v>0</v>
      </c>
      <c r="H408">
        <v>16</v>
      </c>
      <c r="I408">
        <v>27</v>
      </c>
      <c r="J408">
        <v>-11</v>
      </c>
      <c r="K408">
        <f>IF(Table1[[#This Row],[net]]&gt;0,1,0)</f>
        <v>0</v>
      </c>
      <c r="L408">
        <v>3</v>
      </c>
      <c r="M408">
        <f>IF(Table1[[#This Row],[team]]=E407,SUM(Table1[[#This Row],[win/loss]],M407),Table1[[#This Row],[win/loss]])</f>
        <v>3</v>
      </c>
      <c r="N408">
        <f>IF(Table1[[#This Row],[team]]=E407,SUM(Table1[[#This Row],[win/loss]],M407),Table1[[#This Row],[win/loss]])/B408</f>
        <v>0.42857142857142855</v>
      </c>
      <c r="O408">
        <f t="shared" si="15"/>
        <v>-8</v>
      </c>
      <c r="P408">
        <f>IF(Table1[[#This Row],[difference]]&gt;0,SQRT(Table1[[#This Row],[difference]]),-SQRT(ABS(Table1[[#This Row],[difference]])))</f>
        <v>-2.8284271247461903</v>
      </c>
      <c r="Q408">
        <f>IF(Table1[[#This Row],[line]]&gt;0,SQRT(Table1[[#This Row],[line]]),-SQRT(ABS(Table1[[#This Row],[line]])))</f>
        <v>1.7320508075688772</v>
      </c>
      <c r="R408">
        <f>Table1[[#This Row],[difference]]-Table1[[#This Row],[sqrt(line)]]</f>
        <v>-9.7320508075688767</v>
      </c>
      <c r="S408">
        <f>IF(Table1[[#This Row],[difference]]&gt;0,1,-1)</f>
        <v>-1</v>
      </c>
      <c r="T408">
        <f>IF(Table1[[#This Row],[team]]=E407,SUM(H408,T407),Table1[[#This Row],[ppg]])</f>
        <v>160</v>
      </c>
      <c r="U408">
        <f>IF(Table1[[#This Row],[team]]=E407,SUM(I408,U407),Table1[[#This Row],[ppga]])</f>
        <v>137</v>
      </c>
      <c r="V408">
        <f>IF(Table1[[#This Row],[team]]=E407,SUM(Table1[[#This Row],[difference]],V407),Table1[[#This Row],[difference]])</f>
        <v>6</v>
      </c>
      <c r="W408">
        <f>IF(Table1[[#This Row],[team]]=E407,SUM(Table1[[#This Row],[sqrt(dif)]],W407),Table1[[#This Row],[sqrt(dif)]])</f>
        <v>-0.52384315026679884</v>
      </c>
      <c r="X408">
        <f>IF(Table1[[#This Row],[team]]=E407,SUM(Table1[[#This Row],[f1]],X407),Table1[[#This Row],[f1]])</f>
        <v>13.108626092797854</v>
      </c>
      <c r="Y408">
        <f>IF(Table1[[#This Row],[ATS]]=S407,SUM(Table1[[#This Row],[ATS]],Y407),Table1[[#This Row],[ATS]])</f>
        <v>-1</v>
      </c>
      <c r="Z408">
        <f>IF(Table1[[#This Row],[ATS]]&gt;0,Table1[[#This Row],[ATS streak (not real)]]-1,Table1[[#This Row],[ATS streak (not real)]]+1)</f>
        <v>0</v>
      </c>
      <c r="AA408" s="5">
        <f>Table1[[#This Row],[running ttl ppg]]^2.37/(Table1[[#This Row],[running ttl ppg]]^2.37+Table1[[#This Row],[running ttl ppga]]^2.37)</f>
        <v>0.59092900197619447</v>
      </c>
      <c r="AB408" s="5">
        <f>Table1[[#This Row],[pyth ratio]]+Table1[[#This Row],[win/loss ratio]]</f>
        <v>1.019500430547623</v>
      </c>
    </row>
    <row r="409" spans="1:28" x14ac:dyDescent="0.25">
      <c r="A409" s="1">
        <v>2967</v>
      </c>
      <c r="B409" s="7">
        <f t="shared" si="16"/>
        <v>8</v>
      </c>
      <c r="C409" s="5">
        <v>2016</v>
      </c>
      <c r="D409" s="5">
        <v>9</v>
      </c>
      <c r="E409" t="s">
        <v>66</v>
      </c>
      <c r="F409" t="s">
        <v>49</v>
      </c>
      <c r="G409" s="5">
        <v>0</v>
      </c>
      <c r="H409">
        <v>33</v>
      </c>
      <c r="I409">
        <v>27</v>
      </c>
      <c r="J409">
        <v>6</v>
      </c>
      <c r="K409">
        <f>IF(Table1[[#This Row],[net]]&gt;0,1,0)</f>
        <v>1</v>
      </c>
      <c r="L409">
        <v>-3</v>
      </c>
      <c r="M409">
        <f>IF(Table1[[#This Row],[team]]=E408,SUM(Table1[[#This Row],[win/loss]],M408),Table1[[#This Row],[win/loss]])</f>
        <v>4</v>
      </c>
      <c r="N409">
        <f>IF(Table1[[#This Row],[team]]=E408,SUM(Table1[[#This Row],[win/loss]],M408),Table1[[#This Row],[win/loss]])/B409</f>
        <v>0.5</v>
      </c>
      <c r="O409">
        <f t="shared" si="15"/>
        <v>3</v>
      </c>
      <c r="P409">
        <f>IF(Table1[[#This Row],[difference]]&gt;0,SQRT(Table1[[#This Row],[difference]]),-SQRT(ABS(Table1[[#This Row],[difference]])))</f>
        <v>1.7320508075688772</v>
      </c>
      <c r="Q409">
        <f>IF(Table1[[#This Row],[line]]&gt;0,SQRT(Table1[[#This Row],[line]]),-SQRT(ABS(Table1[[#This Row],[line]])))</f>
        <v>-1.7320508075688772</v>
      </c>
      <c r="R409">
        <f>Table1[[#This Row],[difference]]-Table1[[#This Row],[sqrt(line)]]</f>
        <v>4.7320508075688767</v>
      </c>
      <c r="S409">
        <f>IF(Table1[[#This Row],[difference]]&gt;0,1,-1)</f>
        <v>1</v>
      </c>
      <c r="T409">
        <f>IF(Table1[[#This Row],[team]]=E408,SUM(H409,T408),Table1[[#This Row],[ppg]])</f>
        <v>193</v>
      </c>
      <c r="U409">
        <f>IF(Table1[[#This Row],[team]]=E408,SUM(I409,U408),Table1[[#This Row],[ppga]])</f>
        <v>164</v>
      </c>
      <c r="V409">
        <f>IF(Table1[[#This Row],[team]]=E408,SUM(Table1[[#This Row],[difference]],V408),Table1[[#This Row],[difference]])</f>
        <v>9</v>
      </c>
      <c r="W409">
        <f>IF(Table1[[#This Row],[team]]=E408,SUM(Table1[[#This Row],[sqrt(dif)]],W408),Table1[[#This Row],[sqrt(dif)]])</f>
        <v>1.2082076573020784</v>
      </c>
      <c r="X409">
        <f>IF(Table1[[#This Row],[team]]=E408,SUM(Table1[[#This Row],[f1]],X408),Table1[[#This Row],[f1]])</f>
        <v>17.840676900366731</v>
      </c>
      <c r="Y409">
        <f>IF(Table1[[#This Row],[ATS]]=S408,SUM(Table1[[#This Row],[ATS]],Y408),Table1[[#This Row],[ATS]])</f>
        <v>1</v>
      </c>
      <c r="Z409">
        <f>IF(Table1[[#This Row],[ATS]]&gt;0,Table1[[#This Row],[ATS streak (not real)]]-1,Table1[[#This Row],[ATS streak (not real)]]+1)</f>
        <v>0</v>
      </c>
      <c r="AA409" s="5">
        <f>Table1[[#This Row],[running ttl ppg]]^2.37/(Table1[[#This Row],[running ttl ppg]]^2.37+Table1[[#This Row],[running ttl ppga]]^2.37)</f>
        <v>0.59529346761052404</v>
      </c>
      <c r="AB409" s="5">
        <f>Table1[[#This Row],[pyth ratio]]+Table1[[#This Row],[win/loss ratio]]</f>
        <v>1.0952934676105239</v>
      </c>
    </row>
    <row r="410" spans="1:28" x14ac:dyDescent="0.25">
      <c r="A410" s="1">
        <v>2968</v>
      </c>
      <c r="B410" s="7">
        <f t="shared" si="16"/>
        <v>9</v>
      </c>
      <c r="C410" s="5">
        <v>2016</v>
      </c>
      <c r="D410" s="5">
        <v>10</v>
      </c>
      <c r="E410" t="s">
        <v>66</v>
      </c>
      <c r="F410" t="s">
        <v>59</v>
      </c>
      <c r="G410" s="5">
        <v>1</v>
      </c>
      <c r="H410">
        <v>19</v>
      </c>
      <c r="I410">
        <v>20</v>
      </c>
      <c r="J410">
        <v>-1</v>
      </c>
      <c r="K410">
        <f>IF(Table1[[#This Row],[net]]&gt;0,1,0)</f>
        <v>0</v>
      </c>
      <c r="L410">
        <v>-5.5</v>
      </c>
      <c r="M410">
        <f>IF(Table1[[#This Row],[team]]=E409,SUM(Table1[[#This Row],[win/loss]],M409),Table1[[#This Row],[win/loss]])</f>
        <v>4</v>
      </c>
      <c r="N410">
        <f>IF(Table1[[#This Row],[team]]=E409,SUM(Table1[[#This Row],[win/loss]],M409),Table1[[#This Row],[win/loss]])/B410</f>
        <v>0.44444444444444442</v>
      </c>
      <c r="O410">
        <f t="shared" si="15"/>
        <v>-6.5</v>
      </c>
      <c r="P410">
        <f>IF(Table1[[#This Row],[difference]]&gt;0,SQRT(Table1[[#This Row],[difference]]),-SQRT(ABS(Table1[[#This Row],[difference]])))</f>
        <v>-2.5495097567963922</v>
      </c>
      <c r="Q410">
        <f>IF(Table1[[#This Row],[line]]&gt;0,SQRT(Table1[[#This Row],[line]]),-SQRT(ABS(Table1[[#This Row],[line]])))</f>
        <v>-2.3452078799117149</v>
      </c>
      <c r="R410">
        <f>Table1[[#This Row],[difference]]-Table1[[#This Row],[sqrt(line)]]</f>
        <v>-4.1547921200882847</v>
      </c>
      <c r="S410">
        <f>IF(Table1[[#This Row],[difference]]&gt;0,1,-1)</f>
        <v>-1</v>
      </c>
      <c r="T410">
        <f>IF(Table1[[#This Row],[team]]=E409,SUM(H410,T409),Table1[[#This Row],[ppg]])</f>
        <v>212</v>
      </c>
      <c r="U410">
        <f>IF(Table1[[#This Row],[team]]=E409,SUM(I410,U409),Table1[[#This Row],[ppga]])</f>
        <v>184</v>
      </c>
      <c r="V410">
        <f>IF(Table1[[#This Row],[team]]=E409,SUM(Table1[[#This Row],[difference]],V409),Table1[[#This Row],[difference]])</f>
        <v>2.5</v>
      </c>
      <c r="W410">
        <f>IF(Table1[[#This Row],[team]]=E409,SUM(Table1[[#This Row],[sqrt(dif)]],W409),Table1[[#This Row],[sqrt(dif)]])</f>
        <v>-1.3413020994943139</v>
      </c>
      <c r="X410">
        <f>IF(Table1[[#This Row],[team]]=E409,SUM(Table1[[#This Row],[f1]],X409),Table1[[#This Row],[f1]])</f>
        <v>13.685884780278446</v>
      </c>
      <c r="Y410">
        <f>IF(Table1[[#This Row],[ATS]]=S409,SUM(Table1[[#This Row],[ATS]],Y409),Table1[[#This Row],[ATS]])</f>
        <v>-1</v>
      </c>
      <c r="Z410">
        <f>IF(Table1[[#This Row],[ATS]]&gt;0,Table1[[#This Row],[ATS streak (not real)]]-1,Table1[[#This Row],[ATS streak (not real)]]+1)</f>
        <v>0</v>
      </c>
      <c r="AA410" s="5">
        <f>Table1[[#This Row],[running ttl ppg]]^2.37/(Table1[[#This Row],[running ttl ppg]]^2.37+Table1[[#This Row],[running ttl ppga]]^2.37)</f>
        <v>0.58314847515887558</v>
      </c>
      <c r="AB410" s="5">
        <f>Table1[[#This Row],[pyth ratio]]+Table1[[#This Row],[win/loss ratio]]</f>
        <v>1.02759291960332</v>
      </c>
    </row>
    <row r="411" spans="1:28" x14ac:dyDescent="0.25">
      <c r="A411" s="1">
        <v>2969</v>
      </c>
      <c r="B411" s="7">
        <f t="shared" si="16"/>
        <v>10</v>
      </c>
      <c r="C411" s="5">
        <v>2016</v>
      </c>
      <c r="D411" s="5">
        <v>11</v>
      </c>
      <c r="E411" t="s">
        <v>66</v>
      </c>
      <c r="F411" t="s">
        <v>70</v>
      </c>
      <c r="G411" s="5">
        <v>1</v>
      </c>
      <c r="H411">
        <v>17</v>
      </c>
      <c r="I411">
        <v>45</v>
      </c>
      <c r="J411">
        <v>-28</v>
      </c>
      <c r="K411">
        <f>IF(Table1[[#This Row],[net]]&gt;0,1,0)</f>
        <v>0</v>
      </c>
      <c r="L411">
        <v>-6.5</v>
      </c>
      <c r="M411">
        <f>IF(Table1[[#This Row],[team]]=E410,SUM(Table1[[#This Row],[win/loss]],M410),Table1[[#This Row],[win/loss]])</f>
        <v>4</v>
      </c>
      <c r="N411">
        <f>IF(Table1[[#This Row],[team]]=E410,SUM(Table1[[#This Row],[win/loss]],M410),Table1[[#This Row],[win/loss]])/B411</f>
        <v>0.4</v>
      </c>
      <c r="O411">
        <f t="shared" si="15"/>
        <v>-34.5</v>
      </c>
      <c r="P411">
        <f>IF(Table1[[#This Row],[difference]]&gt;0,SQRT(Table1[[#This Row],[difference]]),-SQRT(ABS(Table1[[#This Row],[difference]])))</f>
        <v>-5.873670062235365</v>
      </c>
      <c r="Q411">
        <f>IF(Table1[[#This Row],[line]]&gt;0,SQRT(Table1[[#This Row],[line]]),-SQRT(ABS(Table1[[#This Row],[line]])))</f>
        <v>-2.5495097567963922</v>
      </c>
      <c r="R411">
        <f>Table1[[#This Row],[difference]]-Table1[[#This Row],[sqrt(line)]]</f>
        <v>-31.950490243203607</v>
      </c>
      <c r="S411">
        <f>IF(Table1[[#This Row],[difference]]&gt;0,1,-1)</f>
        <v>-1</v>
      </c>
      <c r="T411">
        <f>IF(Table1[[#This Row],[team]]=E410,SUM(H411,T410),Table1[[#This Row],[ppg]])</f>
        <v>229</v>
      </c>
      <c r="U411">
        <f>IF(Table1[[#This Row],[team]]=E410,SUM(I411,U410),Table1[[#This Row],[ppga]])</f>
        <v>229</v>
      </c>
      <c r="V411">
        <f>IF(Table1[[#This Row],[team]]=E410,SUM(Table1[[#This Row],[difference]],V410),Table1[[#This Row],[difference]])</f>
        <v>-32</v>
      </c>
      <c r="W411">
        <f>IF(Table1[[#This Row],[team]]=E410,SUM(Table1[[#This Row],[sqrt(dif)]],W410),Table1[[#This Row],[sqrt(dif)]])</f>
        <v>-7.2149721617296789</v>
      </c>
      <c r="X411">
        <f>IF(Table1[[#This Row],[team]]=E410,SUM(Table1[[#This Row],[f1]],X410),Table1[[#This Row],[f1]])</f>
        <v>-18.264605462925161</v>
      </c>
      <c r="Y411">
        <f>IF(Table1[[#This Row],[ATS]]=S410,SUM(Table1[[#This Row],[ATS]],Y410),Table1[[#This Row],[ATS]])</f>
        <v>-2</v>
      </c>
      <c r="Z411">
        <f>IF(Table1[[#This Row],[ATS]]&gt;0,Table1[[#This Row],[ATS streak (not real)]]-1,Table1[[#This Row],[ATS streak (not real)]]+1)</f>
        <v>-1</v>
      </c>
      <c r="AA411" s="5">
        <f>Table1[[#This Row],[running ttl ppg]]^2.37/(Table1[[#This Row],[running ttl ppg]]^2.37+Table1[[#This Row],[running ttl ppga]]^2.37)</f>
        <v>0.5</v>
      </c>
      <c r="AB411" s="5">
        <f>Table1[[#This Row],[pyth ratio]]+Table1[[#This Row],[win/loss ratio]]</f>
        <v>0.9</v>
      </c>
    </row>
    <row r="412" spans="1:28" x14ac:dyDescent="0.25">
      <c r="A412" s="1">
        <v>2970</v>
      </c>
      <c r="B412" s="7">
        <f t="shared" si="16"/>
        <v>11</v>
      </c>
      <c r="C412" s="5">
        <v>2016</v>
      </c>
      <c r="D412" s="5">
        <v>12</v>
      </c>
      <c r="E412" t="s">
        <v>66</v>
      </c>
      <c r="F412" t="s">
        <v>51</v>
      </c>
      <c r="G412" s="5">
        <v>0</v>
      </c>
      <c r="H412">
        <v>14</v>
      </c>
      <c r="I412">
        <v>45</v>
      </c>
      <c r="J412">
        <v>-31</v>
      </c>
      <c r="K412">
        <f>IF(Table1[[#This Row],[net]]&gt;0,1,0)</f>
        <v>0</v>
      </c>
      <c r="L412">
        <v>3</v>
      </c>
      <c r="M412">
        <f>IF(Table1[[#This Row],[team]]=E411,SUM(Table1[[#This Row],[win/loss]],M411),Table1[[#This Row],[win/loss]])</f>
        <v>4</v>
      </c>
      <c r="N412">
        <f>IF(Table1[[#This Row],[team]]=E411,SUM(Table1[[#This Row],[win/loss]],M411),Table1[[#This Row],[win/loss]])/B412</f>
        <v>0.36363636363636365</v>
      </c>
      <c r="O412">
        <f t="shared" si="15"/>
        <v>-28</v>
      </c>
      <c r="P412">
        <f>IF(Table1[[#This Row],[difference]]&gt;0,SQRT(Table1[[#This Row],[difference]]),-SQRT(ABS(Table1[[#This Row],[difference]])))</f>
        <v>-5.2915026221291814</v>
      </c>
      <c r="Q412">
        <f>IF(Table1[[#This Row],[line]]&gt;0,SQRT(Table1[[#This Row],[line]]),-SQRT(ABS(Table1[[#This Row],[line]])))</f>
        <v>1.7320508075688772</v>
      </c>
      <c r="R412">
        <f>Table1[[#This Row],[difference]]-Table1[[#This Row],[sqrt(line)]]</f>
        <v>-29.732050807568879</v>
      </c>
      <c r="S412">
        <f>IF(Table1[[#This Row],[difference]]&gt;0,1,-1)</f>
        <v>-1</v>
      </c>
      <c r="T412">
        <f>IF(Table1[[#This Row],[team]]=E411,SUM(H412,T411),Table1[[#This Row],[ppg]])</f>
        <v>243</v>
      </c>
      <c r="U412">
        <f>IF(Table1[[#This Row],[team]]=E411,SUM(I412,U411),Table1[[#This Row],[ppga]])</f>
        <v>274</v>
      </c>
      <c r="V412">
        <f>IF(Table1[[#This Row],[team]]=E411,SUM(Table1[[#This Row],[difference]],V411),Table1[[#This Row],[difference]])</f>
        <v>-60</v>
      </c>
      <c r="W412">
        <f>IF(Table1[[#This Row],[team]]=E411,SUM(Table1[[#This Row],[sqrt(dif)]],W411),Table1[[#This Row],[sqrt(dif)]])</f>
        <v>-12.506474783858859</v>
      </c>
      <c r="X412">
        <f>IF(Table1[[#This Row],[team]]=E411,SUM(Table1[[#This Row],[f1]],X411),Table1[[#This Row],[f1]])</f>
        <v>-47.996656270494043</v>
      </c>
      <c r="Y412">
        <f>IF(Table1[[#This Row],[ATS]]=S411,SUM(Table1[[#This Row],[ATS]],Y411),Table1[[#This Row],[ATS]])</f>
        <v>-3</v>
      </c>
      <c r="Z412">
        <f>IF(Table1[[#This Row],[ATS]]&gt;0,Table1[[#This Row],[ATS streak (not real)]]-1,Table1[[#This Row],[ATS streak (not real)]]+1)</f>
        <v>-2</v>
      </c>
      <c r="AA412" s="5">
        <f>Table1[[#This Row],[running ttl ppg]]^2.37/(Table1[[#This Row],[running ttl ppg]]^2.37+Table1[[#This Row],[running ttl ppga]]^2.37)</f>
        <v>0.42933667978216677</v>
      </c>
      <c r="AB412" s="5">
        <f>Table1[[#This Row],[pyth ratio]]+Table1[[#This Row],[win/loss ratio]]</f>
        <v>0.79297304341853048</v>
      </c>
    </row>
    <row r="413" spans="1:28" x14ac:dyDescent="0.25">
      <c r="A413" s="1">
        <v>2971</v>
      </c>
      <c r="B413" s="7">
        <f t="shared" si="16"/>
        <v>12</v>
      </c>
      <c r="C413" s="5">
        <v>2016</v>
      </c>
      <c r="D413" s="5">
        <v>13</v>
      </c>
      <c r="E413" t="s">
        <v>66</v>
      </c>
      <c r="F413" t="s">
        <v>63</v>
      </c>
      <c r="G413" s="5">
        <v>0</v>
      </c>
      <c r="H413">
        <v>35</v>
      </c>
      <c r="I413">
        <v>28</v>
      </c>
      <c r="J413">
        <v>7</v>
      </c>
      <c r="K413">
        <f>IF(Table1[[#This Row],[net]]&gt;0,1,0)</f>
        <v>1</v>
      </c>
      <c r="L413">
        <v>8</v>
      </c>
      <c r="M413">
        <f>IF(Table1[[#This Row],[team]]=E412,SUM(Table1[[#This Row],[win/loss]],M412),Table1[[#This Row],[win/loss]])</f>
        <v>5</v>
      </c>
      <c r="N413">
        <f>IF(Table1[[#This Row],[team]]=E412,SUM(Table1[[#This Row],[win/loss]],M412),Table1[[#This Row],[win/loss]])/B413</f>
        <v>0.41666666666666669</v>
      </c>
      <c r="O413">
        <f t="shared" si="15"/>
        <v>15</v>
      </c>
      <c r="P413">
        <f>IF(Table1[[#This Row],[difference]]&gt;0,SQRT(Table1[[#This Row],[difference]]),-SQRT(ABS(Table1[[#This Row],[difference]])))</f>
        <v>3.872983346207417</v>
      </c>
      <c r="Q413">
        <f>IF(Table1[[#This Row],[line]]&gt;0,SQRT(Table1[[#This Row],[line]]),-SQRT(ABS(Table1[[#This Row],[line]])))</f>
        <v>2.8284271247461903</v>
      </c>
      <c r="R413">
        <f>Table1[[#This Row],[difference]]-Table1[[#This Row],[sqrt(line)]]</f>
        <v>12.17157287525381</v>
      </c>
      <c r="S413">
        <f>IF(Table1[[#This Row],[difference]]&gt;0,1,-1)</f>
        <v>1</v>
      </c>
      <c r="T413">
        <f>IF(Table1[[#This Row],[team]]=E412,SUM(H413,T412),Table1[[#This Row],[ppg]])</f>
        <v>278</v>
      </c>
      <c r="U413">
        <f>IF(Table1[[#This Row],[team]]=E412,SUM(I413,U412),Table1[[#This Row],[ppga]])</f>
        <v>302</v>
      </c>
      <c r="V413">
        <f>IF(Table1[[#This Row],[team]]=E412,SUM(Table1[[#This Row],[difference]],V412),Table1[[#This Row],[difference]])</f>
        <v>-45</v>
      </c>
      <c r="W413">
        <f>IF(Table1[[#This Row],[team]]=E412,SUM(Table1[[#This Row],[sqrt(dif)]],W412),Table1[[#This Row],[sqrt(dif)]])</f>
        <v>-8.6334914376514433</v>
      </c>
      <c r="X413">
        <f>IF(Table1[[#This Row],[team]]=E412,SUM(Table1[[#This Row],[f1]],X412),Table1[[#This Row],[f1]])</f>
        <v>-35.825083395240235</v>
      </c>
      <c r="Y413">
        <f>IF(Table1[[#This Row],[ATS]]=S412,SUM(Table1[[#This Row],[ATS]],Y412),Table1[[#This Row],[ATS]])</f>
        <v>1</v>
      </c>
      <c r="Z413">
        <f>IF(Table1[[#This Row],[ATS]]&gt;0,Table1[[#This Row],[ATS streak (not real)]]-1,Table1[[#This Row],[ATS streak (not real)]]+1)</f>
        <v>0</v>
      </c>
      <c r="AA413" s="5">
        <f>Table1[[#This Row],[running ttl ppg]]^2.37/(Table1[[#This Row],[running ttl ppg]]^2.37+Table1[[#This Row],[running ttl ppga]]^2.37)</f>
        <v>0.45109436428408889</v>
      </c>
      <c r="AB413" s="5">
        <f>Table1[[#This Row],[pyth ratio]]+Table1[[#This Row],[win/loss ratio]]</f>
        <v>0.86776103095075552</v>
      </c>
    </row>
    <row r="414" spans="1:28" x14ac:dyDescent="0.25">
      <c r="A414" s="1">
        <v>2972</v>
      </c>
      <c r="B414" s="7">
        <f t="shared" si="16"/>
        <v>13</v>
      </c>
      <c r="C414" s="5">
        <v>2016</v>
      </c>
      <c r="D414" s="5">
        <v>14</v>
      </c>
      <c r="E414" t="s">
        <v>66</v>
      </c>
      <c r="F414" t="s">
        <v>44</v>
      </c>
      <c r="G414" s="5">
        <v>1</v>
      </c>
      <c r="H414">
        <v>23</v>
      </c>
      <c r="I414">
        <v>20</v>
      </c>
      <c r="J414">
        <v>3</v>
      </c>
      <c r="K414">
        <f>IF(Table1[[#This Row],[net]]&gt;0,1,0)</f>
        <v>1</v>
      </c>
      <c r="L414">
        <v>-1</v>
      </c>
      <c r="M414">
        <f>IF(Table1[[#This Row],[team]]=E413,SUM(Table1[[#This Row],[win/loss]],M413),Table1[[#This Row],[win/loss]])</f>
        <v>6</v>
      </c>
      <c r="N414">
        <f>IF(Table1[[#This Row],[team]]=E413,SUM(Table1[[#This Row],[win/loss]],M413),Table1[[#This Row],[win/loss]])/B414</f>
        <v>0.46153846153846156</v>
      </c>
      <c r="O414">
        <f t="shared" si="15"/>
        <v>2</v>
      </c>
      <c r="P414">
        <f>IF(Table1[[#This Row],[difference]]&gt;0,SQRT(Table1[[#This Row],[difference]]),-SQRT(ABS(Table1[[#This Row],[difference]])))</f>
        <v>1.4142135623730951</v>
      </c>
      <c r="Q414">
        <f>IF(Table1[[#This Row],[line]]&gt;0,SQRT(Table1[[#This Row],[line]]),-SQRT(ABS(Table1[[#This Row],[line]])))</f>
        <v>-1</v>
      </c>
      <c r="R414">
        <f>Table1[[#This Row],[difference]]-Table1[[#This Row],[sqrt(line)]]</f>
        <v>3</v>
      </c>
      <c r="S414">
        <f>IF(Table1[[#This Row],[difference]]&gt;0,1,-1)</f>
        <v>1</v>
      </c>
      <c r="T414">
        <f>IF(Table1[[#This Row],[team]]=E413,SUM(H414,T413),Table1[[#This Row],[ppg]])</f>
        <v>301</v>
      </c>
      <c r="U414">
        <f>IF(Table1[[#This Row],[team]]=E413,SUM(I414,U413),Table1[[#This Row],[ppga]])</f>
        <v>322</v>
      </c>
      <c r="V414">
        <f>IF(Table1[[#This Row],[team]]=E413,SUM(Table1[[#This Row],[difference]],V413),Table1[[#This Row],[difference]])</f>
        <v>-43</v>
      </c>
      <c r="W414">
        <f>IF(Table1[[#This Row],[team]]=E413,SUM(Table1[[#This Row],[sqrt(dif)]],W413),Table1[[#This Row],[sqrt(dif)]])</f>
        <v>-7.2192778752783484</v>
      </c>
      <c r="X414">
        <f>IF(Table1[[#This Row],[team]]=E413,SUM(Table1[[#This Row],[f1]],X413),Table1[[#This Row],[f1]])</f>
        <v>-32.825083395240235</v>
      </c>
      <c r="Y414">
        <f>IF(Table1[[#This Row],[ATS]]=S413,SUM(Table1[[#This Row],[ATS]],Y413),Table1[[#This Row],[ATS]])</f>
        <v>2</v>
      </c>
      <c r="Z414">
        <f>IF(Table1[[#This Row],[ATS]]&gt;0,Table1[[#This Row],[ATS streak (not real)]]-1,Table1[[#This Row],[ATS streak (not real)]]+1)</f>
        <v>1</v>
      </c>
      <c r="AA414" s="5">
        <f>Table1[[#This Row],[running ttl ppg]]^2.37/(Table1[[#This Row],[running ttl ppg]]^2.37+Table1[[#This Row],[running ttl ppga]]^2.37)</f>
        <v>0.46012589529362591</v>
      </c>
      <c r="AB414" s="5">
        <f>Table1[[#This Row],[pyth ratio]]+Table1[[#This Row],[win/loss ratio]]</f>
        <v>0.92166435683208747</v>
      </c>
    </row>
    <row r="415" spans="1:28" x14ac:dyDescent="0.25">
      <c r="A415" s="1">
        <v>2973</v>
      </c>
      <c r="B415" s="7">
        <f t="shared" si="16"/>
        <v>14</v>
      </c>
      <c r="C415" s="5">
        <v>2016</v>
      </c>
      <c r="D415" s="5">
        <v>15</v>
      </c>
      <c r="E415" t="s">
        <v>66</v>
      </c>
      <c r="F415" t="s">
        <v>41</v>
      </c>
      <c r="G415" s="5">
        <v>1</v>
      </c>
      <c r="H415">
        <v>17</v>
      </c>
      <c r="I415">
        <v>40</v>
      </c>
      <c r="J415">
        <v>-23</v>
      </c>
      <c r="K415">
        <f>IF(Table1[[#This Row],[net]]&gt;0,1,0)</f>
        <v>0</v>
      </c>
      <c r="L415">
        <v>3.5</v>
      </c>
      <c r="M415">
        <f>IF(Table1[[#This Row],[team]]=E414,SUM(Table1[[#This Row],[win/loss]],M414),Table1[[#This Row],[win/loss]])</f>
        <v>6</v>
      </c>
      <c r="N415">
        <f>IF(Table1[[#This Row],[team]]=E414,SUM(Table1[[#This Row],[win/loss]],M414),Table1[[#This Row],[win/loss]])/B415</f>
        <v>0.42857142857142855</v>
      </c>
      <c r="O415">
        <f t="shared" si="15"/>
        <v>-19.5</v>
      </c>
      <c r="P415">
        <f>IF(Table1[[#This Row],[difference]]&gt;0,SQRT(Table1[[#This Row],[difference]]),-SQRT(ABS(Table1[[#This Row],[difference]])))</f>
        <v>-4.4158804331639239</v>
      </c>
      <c r="Q415">
        <f>IF(Table1[[#This Row],[line]]&gt;0,SQRT(Table1[[#This Row],[line]]),-SQRT(ABS(Table1[[#This Row],[line]])))</f>
        <v>1.8708286933869707</v>
      </c>
      <c r="R415">
        <f>Table1[[#This Row],[difference]]-Table1[[#This Row],[sqrt(line)]]</f>
        <v>-21.370828693386972</v>
      </c>
      <c r="S415">
        <f>IF(Table1[[#This Row],[difference]]&gt;0,1,-1)</f>
        <v>-1</v>
      </c>
      <c r="T415">
        <f>IF(Table1[[#This Row],[team]]=E414,SUM(H415,T414),Table1[[#This Row],[ppg]])</f>
        <v>318</v>
      </c>
      <c r="U415">
        <f>IF(Table1[[#This Row],[team]]=E414,SUM(I415,U414),Table1[[#This Row],[ppga]])</f>
        <v>362</v>
      </c>
      <c r="V415">
        <f>IF(Table1[[#This Row],[team]]=E414,SUM(Table1[[#This Row],[difference]],V414),Table1[[#This Row],[difference]])</f>
        <v>-62.5</v>
      </c>
      <c r="W415">
        <f>IF(Table1[[#This Row],[team]]=E414,SUM(Table1[[#This Row],[sqrt(dif)]],W414),Table1[[#This Row],[sqrt(dif)]])</f>
        <v>-11.635158308442271</v>
      </c>
      <c r="X415">
        <f>IF(Table1[[#This Row],[team]]=E414,SUM(Table1[[#This Row],[f1]],X414),Table1[[#This Row],[f1]])</f>
        <v>-54.19591208862721</v>
      </c>
      <c r="Y415">
        <f>IF(Table1[[#This Row],[ATS]]=S414,SUM(Table1[[#This Row],[ATS]],Y414),Table1[[#This Row],[ATS]])</f>
        <v>-1</v>
      </c>
      <c r="Z415">
        <f>IF(Table1[[#This Row],[ATS]]&gt;0,Table1[[#This Row],[ATS streak (not real)]]-1,Table1[[#This Row],[ATS streak (not real)]]+1)</f>
        <v>0</v>
      </c>
      <c r="AA415" s="5">
        <f>Table1[[#This Row],[running ttl ppg]]^2.37/(Table1[[#This Row],[running ttl ppg]]^2.37+Table1[[#This Row],[running ttl ppga]]^2.37)</f>
        <v>0.42381420528540542</v>
      </c>
      <c r="AB415" s="5">
        <f>Table1[[#This Row],[pyth ratio]]+Table1[[#This Row],[win/loss ratio]]</f>
        <v>0.85238563385683397</v>
      </c>
    </row>
    <row r="416" spans="1:28" x14ac:dyDescent="0.25">
      <c r="A416" s="1">
        <v>2974</v>
      </c>
      <c r="B416" s="7">
        <f t="shared" si="16"/>
        <v>15</v>
      </c>
      <c r="C416" s="5">
        <v>2016</v>
      </c>
      <c r="D416" s="5">
        <v>16</v>
      </c>
      <c r="E416" t="s">
        <v>66</v>
      </c>
      <c r="F416" t="s">
        <v>72</v>
      </c>
      <c r="G416" s="5">
        <v>1</v>
      </c>
      <c r="H416">
        <v>24</v>
      </c>
      <c r="I416">
        <v>38</v>
      </c>
      <c r="J416">
        <v>-14</v>
      </c>
      <c r="K416">
        <f>IF(Table1[[#This Row],[net]]&gt;0,1,0)</f>
        <v>0</v>
      </c>
      <c r="L416">
        <v>-3.5</v>
      </c>
      <c r="M416">
        <f>IF(Table1[[#This Row],[team]]=E415,SUM(Table1[[#This Row],[win/loss]],M415),Table1[[#This Row],[win/loss]])</f>
        <v>6</v>
      </c>
      <c r="N416">
        <f>IF(Table1[[#This Row],[team]]=E415,SUM(Table1[[#This Row],[win/loss]],M415),Table1[[#This Row],[win/loss]])/B416</f>
        <v>0.4</v>
      </c>
      <c r="O416">
        <f t="shared" si="15"/>
        <v>-17.5</v>
      </c>
      <c r="P416">
        <f>IF(Table1[[#This Row],[difference]]&gt;0,SQRT(Table1[[#This Row],[difference]]),-SQRT(ABS(Table1[[#This Row],[difference]])))</f>
        <v>-4.1833001326703778</v>
      </c>
      <c r="Q416">
        <f>IF(Table1[[#This Row],[line]]&gt;0,SQRT(Table1[[#This Row],[line]]),-SQRT(ABS(Table1[[#This Row],[line]])))</f>
        <v>-1.8708286933869707</v>
      </c>
      <c r="R416">
        <f>Table1[[#This Row],[difference]]-Table1[[#This Row],[sqrt(line)]]</f>
        <v>-15.62917130661303</v>
      </c>
      <c r="S416">
        <f>IF(Table1[[#This Row],[difference]]&gt;0,1,-1)</f>
        <v>-1</v>
      </c>
      <c r="T416">
        <f>IF(Table1[[#This Row],[team]]=E415,SUM(H416,T415),Table1[[#This Row],[ppg]])</f>
        <v>342</v>
      </c>
      <c r="U416">
        <f>IF(Table1[[#This Row],[team]]=E415,SUM(I416,U415),Table1[[#This Row],[ppga]])</f>
        <v>400</v>
      </c>
      <c r="V416">
        <f>IF(Table1[[#This Row],[team]]=E415,SUM(Table1[[#This Row],[difference]],V415),Table1[[#This Row],[difference]])</f>
        <v>-80</v>
      </c>
      <c r="W416">
        <f>IF(Table1[[#This Row],[team]]=E415,SUM(Table1[[#This Row],[sqrt(dif)]],W415),Table1[[#This Row],[sqrt(dif)]])</f>
        <v>-15.81845844111265</v>
      </c>
      <c r="X416">
        <f>IF(Table1[[#This Row],[team]]=E415,SUM(Table1[[#This Row],[f1]],X415),Table1[[#This Row],[f1]])</f>
        <v>-69.825083395240242</v>
      </c>
      <c r="Y416">
        <f>IF(Table1[[#This Row],[ATS]]=S415,SUM(Table1[[#This Row],[ATS]],Y415),Table1[[#This Row],[ATS]])</f>
        <v>-2</v>
      </c>
      <c r="Z416">
        <f>IF(Table1[[#This Row],[ATS]]&gt;0,Table1[[#This Row],[ATS streak (not real)]]-1,Table1[[#This Row],[ATS streak (not real)]]+1)</f>
        <v>-1</v>
      </c>
      <c r="AA416" s="5">
        <f>Table1[[#This Row],[running ttl ppg]]^2.37/(Table1[[#This Row],[running ttl ppg]]^2.37+Table1[[#This Row],[running ttl ppga]]^2.37)</f>
        <v>0.40823429406340467</v>
      </c>
      <c r="AB416" s="5">
        <f>Table1[[#This Row],[pyth ratio]]+Table1[[#This Row],[win/loss ratio]]</f>
        <v>0.80823429406340463</v>
      </c>
    </row>
    <row r="417" spans="1:28" x14ac:dyDescent="0.25">
      <c r="A417" s="1">
        <v>2975</v>
      </c>
      <c r="B417" s="7">
        <f t="shared" si="16"/>
        <v>16</v>
      </c>
      <c r="C417" s="5">
        <v>2016</v>
      </c>
      <c r="D417" s="5">
        <v>17</v>
      </c>
      <c r="E417" t="s">
        <v>66</v>
      </c>
      <c r="F417" t="s">
        <v>61</v>
      </c>
      <c r="G417" s="5">
        <v>0</v>
      </c>
      <c r="H417">
        <v>35</v>
      </c>
      <c r="I417">
        <v>30</v>
      </c>
      <c r="J417">
        <v>5</v>
      </c>
      <c r="K417">
        <f>IF(Table1[[#This Row],[net]]&gt;0,1,0)</f>
        <v>1</v>
      </c>
      <c r="L417">
        <v>3.5</v>
      </c>
      <c r="M417">
        <f>IF(Table1[[#This Row],[team]]=E416,SUM(Table1[[#This Row],[win/loss]],M416),Table1[[#This Row],[win/loss]])</f>
        <v>7</v>
      </c>
      <c r="N417">
        <f>IF(Table1[[#This Row],[team]]=E416,SUM(Table1[[#This Row],[win/loss]],M416),Table1[[#This Row],[win/loss]])/B417</f>
        <v>0.4375</v>
      </c>
      <c r="O417">
        <f t="shared" si="15"/>
        <v>8.5</v>
      </c>
      <c r="P417">
        <f>IF(Table1[[#This Row],[difference]]&gt;0,SQRT(Table1[[#This Row],[difference]]),-SQRT(ABS(Table1[[#This Row],[difference]])))</f>
        <v>2.9154759474226504</v>
      </c>
      <c r="Q417">
        <f>IF(Table1[[#This Row],[line]]&gt;0,SQRT(Table1[[#This Row],[line]]),-SQRT(ABS(Table1[[#This Row],[line]])))</f>
        <v>1.8708286933869707</v>
      </c>
      <c r="R417">
        <f>Table1[[#This Row],[difference]]-Table1[[#This Row],[sqrt(line)]]</f>
        <v>6.6291713066130296</v>
      </c>
      <c r="S417">
        <f>IF(Table1[[#This Row],[difference]]&gt;0,1,-1)</f>
        <v>1</v>
      </c>
      <c r="T417">
        <f>IF(Table1[[#This Row],[team]]=E416,SUM(H417,T416),Table1[[#This Row],[ppg]])</f>
        <v>377</v>
      </c>
      <c r="U417">
        <f>IF(Table1[[#This Row],[team]]=E416,SUM(I417,U416),Table1[[#This Row],[ppga]])</f>
        <v>430</v>
      </c>
      <c r="V417">
        <f>IF(Table1[[#This Row],[team]]=E416,SUM(Table1[[#This Row],[difference]],V416),Table1[[#This Row],[difference]])</f>
        <v>-71.5</v>
      </c>
      <c r="W417">
        <f>IF(Table1[[#This Row],[team]]=E416,SUM(Table1[[#This Row],[sqrt(dif)]],W416),Table1[[#This Row],[sqrt(dif)]])</f>
        <v>-12.902982493690001</v>
      </c>
      <c r="X417">
        <f>IF(Table1[[#This Row],[team]]=E416,SUM(Table1[[#This Row],[f1]],X416),Table1[[#This Row],[f1]])</f>
        <v>-63.19591208862721</v>
      </c>
      <c r="Y417">
        <f>IF(Table1[[#This Row],[ATS]]=S416,SUM(Table1[[#This Row],[ATS]],Y416),Table1[[#This Row],[ATS]])</f>
        <v>1</v>
      </c>
      <c r="Z417">
        <f>IF(Table1[[#This Row],[ATS]]&gt;0,Table1[[#This Row],[ATS streak (not real)]]-1,Table1[[#This Row],[ATS streak (not real)]]+1)</f>
        <v>0</v>
      </c>
      <c r="AA417" s="5">
        <f>Table1[[#This Row],[running ttl ppg]]^2.37/(Table1[[#This Row],[running ttl ppg]]^2.37+Table1[[#This Row],[running ttl ppga]]^2.37)</f>
        <v>0.42268767781448513</v>
      </c>
      <c r="AB417" s="5">
        <f>Table1[[#This Row],[pyth ratio]]+Table1[[#This Row],[win/loss ratio]]</f>
        <v>0.86018767781448513</v>
      </c>
    </row>
    <row r="418" spans="1:28" x14ac:dyDescent="0.25">
      <c r="A418" s="1">
        <v>2976</v>
      </c>
      <c r="B418" s="7">
        <f t="shared" si="16"/>
        <v>1</v>
      </c>
      <c r="C418" s="5">
        <v>2016</v>
      </c>
      <c r="D418" s="5">
        <v>1</v>
      </c>
      <c r="E418" t="s">
        <v>67</v>
      </c>
      <c r="F418" t="s">
        <v>63</v>
      </c>
      <c r="G418" s="5">
        <v>0</v>
      </c>
      <c r="H418">
        <v>21</v>
      </c>
      <c r="I418">
        <v>28</v>
      </c>
      <c r="J418">
        <v>-7</v>
      </c>
      <c r="K418">
        <f>IF(Table1[[#This Row],[net]]&gt;0,1,0)</f>
        <v>0</v>
      </c>
      <c r="L418">
        <v>7</v>
      </c>
      <c r="M418">
        <f>IF(Table1[[#This Row],[team]]=E417,SUM(Table1[[#This Row],[win/loss]],M417),Table1[[#This Row],[win/loss]])</f>
        <v>0</v>
      </c>
      <c r="N418">
        <f>IF(Table1[[#This Row],[team]]=E417,SUM(Table1[[#This Row],[win/loss]],M417),Table1[[#This Row],[win/loss]])/B418</f>
        <v>0</v>
      </c>
      <c r="O418">
        <f t="shared" si="15"/>
        <v>0</v>
      </c>
      <c r="P418">
        <f>IF(Table1[[#This Row],[difference]]&gt;0,SQRT(Table1[[#This Row],[difference]]),-SQRT(ABS(Table1[[#This Row],[difference]])))</f>
        <v>0</v>
      </c>
      <c r="Q418">
        <f>IF(Table1[[#This Row],[line]]&gt;0,SQRT(Table1[[#This Row],[line]]),-SQRT(ABS(Table1[[#This Row],[line]])))</f>
        <v>2.6457513110645907</v>
      </c>
      <c r="R418">
        <f>Table1[[#This Row],[difference]]-Table1[[#This Row],[sqrt(line)]]</f>
        <v>-2.6457513110645907</v>
      </c>
      <c r="S418">
        <f>IF(Table1[[#This Row],[difference]]&gt;0,1,-1)</f>
        <v>-1</v>
      </c>
      <c r="T418">
        <f>IF(Table1[[#This Row],[team]]=E417,SUM(H418,T417),Table1[[#This Row],[ppg]])</f>
        <v>21</v>
      </c>
      <c r="U418">
        <f>IF(Table1[[#This Row],[team]]=E417,SUM(I418,U417),Table1[[#This Row],[ppga]])</f>
        <v>28</v>
      </c>
      <c r="V418">
        <f>IF(Table1[[#This Row],[team]]=E417,SUM(Table1[[#This Row],[difference]],V417),Table1[[#This Row],[difference]])</f>
        <v>0</v>
      </c>
      <c r="W418">
        <f>IF(Table1[[#This Row],[team]]=E417,SUM(Table1[[#This Row],[sqrt(dif)]],W417),Table1[[#This Row],[sqrt(dif)]])</f>
        <v>0</v>
      </c>
      <c r="X418">
        <f>IF(Table1[[#This Row],[team]]=E417,SUM(Table1[[#This Row],[f1]],X417),Table1[[#This Row],[f1]])</f>
        <v>-2.6457513110645907</v>
      </c>
      <c r="Y418">
        <f>IF(Table1[[#This Row],[ATS]]=S417,SUM(Table1[[#This Row],[ATS]],Y417),Table1[[#This Row],[ATS]])</f>
        <v>-1</v>
      </c>
      <c r="Z418">
        <f>IF(Table1[[#This Row],[ATS]]&gt;0,Table1[[#This Row],[ATS streak (not real)]]-1,Table1[[#This Row],[ATS streak (not real)]]+1)</f>
        <v>0</v>
      </c>
      <c r="AA418" s="5">
        <f>Table1[[#This Row],[running ttl ppg]]^2.37/(Table1[[#This Row],[running ttl ppg]]^2.37+Table1[[#This Row],[running ttl ppga]]^2.37)</f>
        <v>0.33585822723677966</v>
      </c>
      <c r="AB418" s="5">
        <f>Table1[[#This Row],[pyth ratio]]+Table1[[#This Row],[win/loss ratio]]</f>
        <v>0.33585822723677966</v>
      </c>
    </row>
    <row r="419" spans="1:28" x14ac:dyDescent="0.25">
      <c r="A419" s="1">
        <v>2977</v>
      </c>
      <c r="B419" s="7">
        <f t="shared" si="16"/>
        <v>2</v>
      </c>
      <c r="C419" s="5">
        <v>2016</v>
      </c>
      <c r="D419" s="5">
        <v>2</v>
      </c>
      <c r="E419" t="s">
        <v>67</v>
      </c>
      <c r="F419" t="s">
        <v>68</v>
      </c>
      <c r="G419" s="5">
        <v>1</v>
      </c>
      <c r="H419">
        <v>43</v>
      </c>
      <c r="I419">
        <v>18</v>
      </c>
      <c r="J419">
        <v>25</v>
      </c>
      <c r="K419">
        <f>IF(Table1[[#This Row],[net]]&gt;0,1,0)</f>
        <v>1</v>
      </c>
      <c r="L419">
        <v>-6</v>
      </c>
      <c r="M419">
        <f>IF(Table1[[#This Row],[team]]=E418,SUM(Table1[[#This Row],[win/loss]],M418),Table1[[#This Row],[win/loss]])</f>
        <v>1</v>
      </c>
      <c r="N419">
        <f>IF(Table1[[#This Row],[team]]=E418,SUM(Table1[[#This Row],[win/loss]],M418),Table1[[#This Row],[win/loss]])/B419</f>
        <v>0.5</v>
      </c>
      <c r="O419">
        <f t="shared" si="15"/>
        <v>19</v>
      </c>
      <c r="P419">
        <f>IF(Table1[[#This Row],[difference]]&gt;0,SQRT(Table1[[#This Row],[difference]]),-SQRT(ABS(Table1[[#This Row],[difference]])))</f>
        <v>4.358898943540674</v>
      </c>
      <c r="Q419">
        <f>IF(Table1[[#This Row],[line]]&gt;0,SQRT(Table1[[#This Row],[line]]),-SQRT(ABS(Table1[[#This Row],[line]])))</f>
        <v>-2.4494897427831779</v>
      </c>
      <c r="R419">
        <f>Table1[[#This Row],[difference]]-Table1[[#This Row],[sqrt(line)]]</f>
        <v>21.449489742783179</v>
      </c>
      <c r="S419">
        <f>IF(Table1[[#This Row],[difference]]&gt;0,1,-1)</f>
        <v>1</v>
      </c>
      <c r="T419">
        <f>IF(Table1[[#This Row],[team]]=E418,SUM(H419,T418),Table1[[#This Row],[ppg]])</f>
        <v>64</v>
      </c>
      <c r="U419">
        <f>IF(Table1[[#This Row],[team]]=E418,SUM(I419,U418),Table1[[#This Row],[ppga]])</f>
        <v>46</v>
      </c>
      <c r="V419">
        <f>IF(Table1[[#This Row],[team]]=E418,SUM(Table1[[#This Row],[difference]],V418),Table1[[#This Row],[difference]])</f>
        <v>19</v>
      </c>
      <c r="W419">
        <f>IF(Table1[[#This Row],[team]]=E418,SUM(Table1[[#This Row],[sqrt(dif)]],W418),Table1[[#This Row],[sqrt(dif)]])</f>
        <v>4.358898943540674</v>
      </c>
      <c r="X419">
        <f>IF(Table1[[#This Row],[team]]=E418,SUM(Table1[[#This Row],[f1]],X418),Table1[[#This Row],[f1]])</f>
        <v>18.803738431718589</v>
      </c>
      <c r="Y419">
        <f>IF(Table1[[#This Row],[ATS]]=S418,SUM(Table1[[#This Row],[ATS]],Y418),Table1[[#This Row],[ATS]])</f>
        <v>1</v>
      </c>
      <c r="Z419">
        <f>IF(Table1[[#This Row],[ATS]]&gt;0,Table1[[#This Row],[ATS streak (not real)]]-1,Table1[[#This Row],[ATS streak (not real)]]+1)</f>
        <v>0</v>
      </c>
      <c r="AA419" s="5">
        <f>Table1[[#This Row],[running ttl ppg]]^2.37/(Table1[[#This Row],[running ttl ppg]]^2.37+Table1[[#This Row],[running ttl ppga]]^2.37)</f>
        <v>0.68625587699100532</v>
      </c>
      <c r="AB419" s="5">
        <f>Table1[[#This Row],[pyth ratio]]+Table1[[#This Row],[win/loss ratio]]</f>
        <v>1.1862558769910052</v>
      </c>
    </row>
    <row r="420" spans="1:28" x14ac:dyDescent="0.25">
      <c r="A420" s="1">
        <v>2978</v>
      </c>
      <c r="B420" s="7">
        <f t="shared" si="16"/>
        <v>3</v>
      </c>
      <c r="C420" s="5">
        <v>2016</v>
      </c>
      <c r="D420" s="5">
        <v>3</v>
      </c>
      <c r="E420" t="s">
        <v>67</v>
      </c>
      <c r="F420" t="s">
        <v>58</v>
      </c>
      <c r="G420" s="5">
        <v>0</v>
      </c>
      <c r="H420">
        <v>12</v>
      </c>
      <c r="I420">
        <v>6</v>
      </c>
      <c r="J420">
        <v>6</v>
      </c>
      <c r="K420">
        <f>IF(Table1[[#This Row],[net]]&gt;0,1,0)</f>
        <v>1</v>
      </c>
      <c r="L420">
        <v>1</v>
      </c>
      <c r="M420">
        <f>IF(Table1[[#This Row],[team]]=E419,SUM(Table1[[#This Row],[win/loss]],M419),Table1[[#This Row],[win/loss]])</f>
        <v>2</v>
      </c>
      <c r="N420">
        <f>IF(Table1[[#This Row],[team]]=E419,SUM(Table1[[#This Row],[win/loss]],M419),Table1[[#This Row],[win/loss]])/B420</f>
        <v>0.66666666666666663</v>
      </c>
      <c r="O420">
        <f t="shared" si="15"/>
        <v>7</v>
      </c>
      <c r="P420">
        <f>IF(Table1[[#This Row],[difference]]&gt;0,SQRT(Table1[[#This Row],[difference]]),-SQRT(ABS(Table1[[#This Row],[difference]])))</f>
        <v>2.6457513110645907</v>
      </c>
      <c r="Q420">
        <f>IF(Table1[[#This Row],[line]]&gt;0,SQRT(Table1[[#This Row],[line]]),-SQRT(ABS(Table1[[#This Row],[line]])))</f>
        <v>1</v>
      </c>
      <c r="R420">
        <f>Table1[[#This Row],[difference]]-Table1[[#This Row],[sqrt(line)]]</f>
        <v>6</v>
      </c>
      <c r="S420">
        <f>IF(Table1[[#This Row],[difference]]&gt;0,1,-1)</f>
        <v>1</v>
      </c>
      <c r="T420">
        <f>IF(Table1[[#This Row],[team]]=E419,SUM(H420,T419),Table1[[#This Row],[ppg]])</f>
        <v>76</v>
      </c>
      <c r="U420">
        <f>IF(Table1[[#This Row],[team]]=E419,SUM(I420,U419),Table1[[#This Row],[ppga]])</f>
        <v>52</v>
      </c>
      <c r="V420">
        <f>IF(Table1[[#This Row],[team]]=E419,SUM(Table1[[#This Row],[difference]],V419),Table1[[#This Row],[difference]])</f>
        <v>26</v>
      </c>
      <c r="W420">
        <f>IF(Table1[[#This Row],[team]]=E419,SUM(Table1[[#This Row],[sqrt(dif)]],W419),Table1[[#This Row],[sqrt(dif)]])</f>
        <v>7.0046502546052647</v>
      </c>
      <c r="X420">
        <f>IF(Table1[[#This Row],[team]]=E419,SUM(Table1[[#This Row],[f1]],X419),Table1[[#This Row],[f1]])</f>
        <v>24.803738431718589</v>
      </c>
      <c r="Y420">
        <f>IF(Table1[[#This Row],[ATS]]=S419,SUM(Table1[[#This Row],[ATS]],Y419),Table1[[#This Row],[ATS]])</f>
        <v>2</v>
      </c>
      <c r="Z420">
        <f>IF(Table1[[#This Row],[ATS]]&gt;0,Table1[[#This Row],[ATS streak (not real)]]-1,Table1[[#This Row],[ATS streak (not real)]]+1)</f>
        <v>1</v>
      </c>
      <c r="AA420" s="5">
        <f>Table1[[#This Row],[running ttl ppg]]^2.37/(Table1[[#This Row],[running ttl ppg]]^2.37+Table1[[#This Row],[running ttl ppga]]^2.37)</f>
        <v>0.71082421423723052</v>
      </c>
      <c r="AB420" s="5">
        <f>Table1[[#This Row],[pyth ratio]]+Table1[[#This Row],[win/loss ratio]]</f>
        <v>1.3774908809038973</v>
      </c>
    </row>
    <row r="421" spans="1:28" x14ac:dyDescent="0.25">
      <c r="A421" s="1">
        <v>2979</v>
      </c>
      <c r="B421" s="7">
        <f t="shared" si="16"/>
        <v>4</v>
      </c>
      <c r="C421" s="5">
        <v>2016</v>
      </c>
      <c r="D421" s="5">
        <v>4</v>
      </c>
      <c r="E421" t="s">
        <v>67</v>
      </c>
      <c r="F421" t="s">
        <v>43</v>
      </c>
      <c r="G421" s="5">
        <v>1</v>
      </c>
      <c r="H421">
        <v>20</v>
      </c>
      <c r="I421">
        <v>23</v>
      </c>
      <c r="J421">
        <v>-3</v>
      </c>
      <c r="K421">
        <f>IF(Table1[[#This Row],[net]]&gt;0,1,0)</f>
        <v>0</v>
      </c>
      <c r="L421">
        <v>3</v>
      </c>
      <c r="M421">
        <f>IF(Table1[[#This Row],[team]]=E420,SUM(Table1[[#This Row],[win/loss]],M420),Table1[[#This Row],[win/loss]])</f>
        <v>2</v>
      </c>
      <c r="N421">
        <f>IF(Table1[[#This Row],[team]]=E420,SUM(Table1[[#This Row],[win/loss]],M420),Table1[[#This Row],[win/loss]])/B421</f>
        <v>0.5</v>
      </c>
      <c r="O421">
        <f t="shared" si="15"/>
        <v>0</v>
      </c>
      <c r="P421">
        <f>IF(Table1[[#This Row],[difference]]&gt;0,SQRT(Table1[[#This Row],[difference]]),-SQRT(ABS(Table1[[#This Row],[difference]])))</f>
        <v>0</v>
      </c>
      <c r="Q421">
        <f>IF(Table1[[#This Row],[line]]&gt;0,SQRT(Table1[[#This Row],[line]]),-SQRT(ABS(Table1[[#This Row],[line]])))</f>
        <v>1.7320508075688772</v>
      </c>
      <c r="R421">
        <f>Table1[[#This Row],[difference]]-Table1[[#This Row],[sqrt(line)]]</f>
        <v>-1.7320508075688772</v>
      </c>
      <c r="S421">
        <f>IF(Table1[[#This Row],[difference]]&gt;0,1,-1)</f>
        <v>-1</v>
      </c>
      <c r="T421">
        <f>IF(Table1[[#This Row],[team]]=E420,SUM(H421,T420),Table1[[#This Row],[ppg]])</f>
        <v>96</v>
      </c>
      <c r="U421">
        <f>IF(Table1[[#This Row],[team]]=E420,SUM(I421,U420),Table1[[#This Row],[ppga]])</f>
        <v>75</v>
      </c>
      <c r="V421">
        <f>IF(Table1[[#This Row],[team]]=E420,SUM(Table1[[#This Row],[difference]],V420),Table1[[#This Row],[difference]])</f>
        <v>26</v>
      </c>
      <c r="W421">
        <f>IF(Table1[[#This Row],[team]]=E420,SUM(Table1[[#This Row],[sqrt(dif)]],W420),Table1[[#This Row],[sqrt(dif)]])</f>
        <v>7.0046502546052647</v>
      </c>
      <c r="X421">
        <f>IF(Table1[[#This Row],[team]]=E420,SUM(Table1[[#This Row],[f1]],X420),Table1[[#This Row],[f1]])</f>
        <v>23.07168762414971</v>
      </c>
      <c r="Y421">
        <f>IF(Table1[[#This Row],[ATS]]=S420,SUM(Table1[[#This Row],[ATS]],Y420),Table1[[#This Row],[ATS]])</f>
        <v>-1</v>
      </c>
      <c r="Z421">
        <f>IF(Table1[[#This Row],[ATS]]&gt;0,Table1[[#This Row],[ATS streak (not real)]]-1,Table1[[#This Row],[ATS streak (not real)]]+1)</f>
        <v>0</v>
      </c>
      <c r="AA421" s="5">
        <f>Table1[[#This Row],[running ttl ppg]]^2.37/(Table1[[#This Row],[running ttl ppg]]^2.37+Table1[[#This Row],[running ttl ppga]]^2.37)</f>
        <v>0.6422305081490024</v>
      </c>
      <c r="AB421" s="5">
        <f>Table1[[#This Row],[pyth ratio]]+Table1[[#This Row],[win/loss ratio]]</f>
        <v>1.1422305081490025</v>
      </c>
    </row>
    <row r="422" spans="1:28" x14ac:dyDescent="0.25">
      <c r="A422" s="1">
        <v>2980</v>
      </c>
      <c r="B422" s="7">
        <f t="shared" si="16"/>
        <v>5</v>
      </c>
      <c r="C422" s="5">
        <v>2016</v>
      </c>
      <c r="D422" s="5">
        <v>5</v>
      </c>
      <c r="E422" t="s">
        <v>67</v>
      </c>
      <c r="F422" t="s">
        <v>57</v>
      </c>
      <c r="G422" s="5">
        <v>0</v>
      </c>
      <c r="H422">
        <v>24</v>
      </c>
      <c r="I422">
        <v>20</v>
      </c>
      <c r="J422">
        <v>4</v>
      </c>
      <c r="K422">
        <f>IF(Table1[[#This Row],[net]]&gt;0,1,0)</f>
        <v>1</v>
      </c>
      <c r="L422">
        <v>4</v>
      </c>
      <c r="M422">
        <f>IF(Table1[[#This Row],[team]]=E421,SUM(Table1[[#This Row],[win/loss]],M421),Table1[[#This Row],[win/loss]])</f>
        <v>3</v>
      </c>
      <c r="N422">
        <f>IF(Table1[[#This Row],[team]]=E421,SUM(Table1[[#This Row],[win/loss]],M421),Table1[[#This Row],[win/loss]])/B422</f>
        <v>0.6</v>
      </c>
      <c r="O422">
        <f t="shared" si="15"/>
        <v>8</v>
      </c>
      <c r="P422">
        <f>IF(Table1[[#This Row],[difference]]&gt;0,SQRT(Table1[[#This Row],[difference]]),-SQRT(ABS(Table1[[#This Row],[difference]])))</f>
        <v>2.8284271247461903</v>
      </c>
      <c r="Q422">
        <f>IF(Table1[[#This Row],[line]]&gt;0,SQRT(Table1[[#This Row],[line]]),-SQRT(ABS(Table1[[#This Row],[line]])))</f>
        <v>2</v>
      </c>
      <c r="R422">
        <f>Table1[[#This Row],[difference]]-Table1[[#This Row],[sqrt(line)]]</f>
        <v>6</v>
      </c>
      <c r="S422">
        <f>IF(Table1[[#This Row],[difference]]&gt;0,1,-1)</f>
        <v>1</v>
      </c>
      <c r="T422">
        <f>IF(Table1[[#This Row],[team]]=E421,SUM(H422,T421),Table1[[#This Row],[ppg]])</f>
        <v>120</v>
      </c>
      <c r="U422">
        <f>IF(Table1[[#This Row],[team]]=E421,SUM(I422,U421),Table1[[#This Row],[ppga]])</f>
        <v>95</v>
      </c>
      <c r="V422">
        <f>IF(Table1[[#This Row],[team]]=E421,SUM(Table1[[#This Row],[difference]],V421),Table1[[#This Row],[difference]])</f>
        <v>34</v>
      </c>
      <c r="W422">
        <f>IF(Table1[[#This Row],[team]]=E421,SUM(Table1[[#This Row],[sqrt(dif)]],W421),Table1[[#This Row],[sqrt(dif)]])</f>
        <v>9.8330773793514545</v>
      </c>
      <c r="X422">
        <f>IF(Table1[[#This Row],[team]]=E421,SUM(Table1[[#This Row],[f1]],X421),Table1[[#This Row],[f1]])</f>
        <v>29.07168762414971</v>
      </c>
      <c r="Y422">
        <f>IF(Table1[[#This Row],[ATS]]=S421,SUM(Table1[[#This Row],[ATS]],Y421),Table1[[#This Row],[ATS]])</f>
        <v>1</v>
      </c>
      <c r="Z422">
        <f>IF(Table1[[#This Row],[ATS]]&gt;0,Table1[[#This Row],[ATS streak (not real)]]-1,Table1[[#This Row],[ATS streak (not real)]]+1)</f>
        <v>0</v>
      </c>
      <c r="AA422" s="5">
        <f>Table1[[#This Row],[running ttl ppg]]^2.37/(Table1[[#This Row],[running ttl ppg]]^2.37+Table1[[#This Row],[running ttl ppga]]^2.37)</f>
        <v>0.63498598954814711</v>
      </c>
      <c r="AB422" s="5">
        <f>Table1[[#This Row],[pyth ratio]]+Table1[[#This Row],[win/loss ratio]]</f>
        <v>1.234985989548147</v>
      </c>
    </row>
    <row r="423" spans="1:28" x14ac:dyDescent="0.25">
      <c r="A423" s="1">
        <v>2981</v>
      </c>
      <c r="B423" s="7">
        <f t="shared" si="16"/>
        <v>6</v>
      </c>
      <c r="C423" s="5">
        <v>2016</v>
      </c>
      <c r="D423" s="5">
        <v>6</v>
      </c>
      <c r="E423" t="s">
        <v>67</v>
      </c>
      <c r="F423" t="s">
        <v>41</v>
      </c>
      <c r="G423" s="5">
        <v>1</v>
      </c>
      <c r="H423">
        <v>25</v>
      </c>
      <c r="I423">
        <v>13</v>
      </c>
      <c r="J423">
        <v>12</v>
      </c>
      <c r="K423">
        <f>IF(Table1[[#This Row],[net]]&gt;0,1,0)</f>
        <v>1</v>
      </c>
      <c r="L423">
        <v>5.5</v>
      </c>
      <c r="M423">
        <f>IF(Table1[[#This Row],[team]]=E422,SUM(Table1[[#This Row],[win/loss]],M422),Table1[[#This Row],[win/loss]])</f>
        <v>4</v>
      </c>
      <c r="N423">
        <f>IF(Table1[[#This Row],[team]]=E422,SUM(Table1[[#This Row],[win/loss]],M422),Table1[[#This Row],[win/loss]])/B423</f>
        <v>0.66666666666666663</v>
      </c>
      <c r="O423">
        <f t="shared" si="15"/>
        <v>17.5</v>
      </c>
      <c r="P423">
        <f>IF(Table1[[#This Row],[difference]]&gt;0,SQRT(Table1[[#This Row],[difference]]),-SQRT(ABS(Table1[[#This Row],[difference]])))</f>
        <v>4.1833001326703778</v>
      </c>
      <c r="Q423">
        <f>IF(Table1[[#This Row],[line]]&gt;0,SQRT(Table1[[#This Row],[line]]),-SQRT(ABS(Table1[[#This Row],[line]])))</f>
        <v>2.3452078799117149</v>
      </c>
      <c r="R423">
        <f>Table1[[#This Row],[difference]]-Table1[[#This Row],[sqrt(line)]]</f>
        <v>15.154792120088285</v>
      </c>
      <c r="S423">
        <f>IF(Table1[[#This Row],[difference]]&gt;0,1,-1)</f>
        <v>1</v>
      </c>
      <c r="T423">
        <f>IF(Table1[[#This Row],[team]]=E422,SUM(H423,T422),Table1[[#This Row],[ppg]])</f>
        <v>145</v>
      </c>
      <c r="U423">
        <f>IF(Table1[[#This Row],[team]]=E422,SUM(I423,U422),Table1[[#This Row],[ppga]])</f>
        <v>108</v>
      </c>
      <c r="V423">
        <f>IF(Table1[[#This Row],[team]]=E422,SUM(Table1[[#This Row],[difference]],V422),Table1[[#This Row],[difference]])</f>
        <v>51.5</v>
      </c>
      <c r="W423">
        <f>IF(Table1[[#This Row],[team]]=E422,SUM(Table1[[#This Row],[sqrt(dif)]],W422),Table1[[#This Row],[sqrt(dif)]])</f>
        <v>14.016377512021833</v>
      </c>
      <c r="X423">
        <f>IF(Table1[[#This Row],[team]]=E422,SUM(Table1[[#This Row],[f1]],X422),Table1[[#This Row],[f1]])</f>
        <v>44.226479744237992</v>
      </c>
      <c r="Y423">
        <f>IF(Table1[[#This Row],[ATS]]=S422,SUM(Table1[[#This Row],[ATS]],Y422),Table1[[#This Row],[ATS]])</f>
        <v>2</v>
      </c>
      <c r="Z423">
        <f>IF(Table1[[#This Row],[ATS]]&gt;0,Table1[[#This Row],[ATS streak (not real)]]-1,Table1[[#This Row],[ATS streak (not real)]]+1)</f>
        <v>1</v>
      </c>
      <c r="AA423" s="5">
        <f>Table1[[#This Row],[running ttl ppg]]^2.37/(Table1[[#This Row],[running ttl ppg]]^2.37+Table1[[#This Row],[running ttl ppga]]^2.37)</f>
        <v>0.66779033442739577</v>
      </c>
      <c r="AB423" s="5">
        <f>Table1[[#This Row],[pyth ratio]]+Table1[[#This Row],[win/loss ratio]]</f>
        <v>1.3344570010940624</v>
      </c>
    </row>
    <row r="424" spans="1:28" x14ac:dyDescent="0.25">
      <c r="A424" s="1">
        <v>2982</v>
      </c>
      <c r="B424" s="7">
        <f t="shared" si="16"/>
        <v>7</v>
      </c>
      <c r="C424" s="5">
        <v>2016</v>
      </c>
      <c r="D424" s="5">
        <v>7</v>
      </c>
      <c r="E424" t="s">
        <v>67</v>
      </c>
      <c r="F424" t="s">
        <v>56</v>
      </c>
      <c r="G424" s="5">
        <v>0</v>
      </c>
      <c r="H424">
        <v>13</v>
      </c>
      <c r="I424">
        <v>23</v>
      </c>
      <c r="J424">
        <v>-10</v>
      </c>
      <c r="K424">
        <f>IF(Table1[[#This Row],[net]]&gt;0,1,0)</f>
        <v>0</v>
      </c>
      <c r="L424">
        <v>3</v>
      </c>
      <c r="M424">
        <f>IF(Table1[[#This Row],[team]]=E423,SUM(Table1[[#This Row],[win/loss]],M423),Table1[[#This Row],[win/loss]])</f>
        <v>4</v>
      </c>
      <c r="N424">
        <f>IF(Table1[[#This Row],[team]]=E423,SUM(Table1[[#This Row],[win/loss]],M423),Table1[[#This Row],[win/loss]])/B424</f>
        <v>0.5714285714285714</v>
      </c>
      <c r="O424">
        <f t="shared" si="15"/>
        <v>-7</v>
      </c>
      <c r="P424">
        <f>IF(Table1[[#This Row],[difference]]&gt;0,SQRT(Table1[[#This Row],[difference]]),-SQRT(ABS(Table1[[#This Row],[difference]])))</f>
        <v>-2.6457513110645907</v>
      </c>
      <c r="Q424">
        <f>IF(Table1[[#This Row],[line]]&gt;0,SQRT(Table1[[#This Row],[line]]),-SQRT(ABS(Table1[[#This Row],[line]])))</f>
        <v>1.7320508075688772</v>
      </c>
      <c r="R424">
        <f>Table1[[#This Row],[difference]]-Table1[[#This Row],[sqrt(line)]]</f>
        <v>-8.7320508075688767</v>
      </c>
      <c r="S424">
        <f>IF(Table1[[#This Row],[difference]]&gt;0,1,-1)</f>
        <v>-1</v>
      </c>
      <c r="T424">
        <f>IF(Table1[[#This Row],[team]]=E423,SUM(H424,T423),Table1[[#This Row],[ppg]])</f>
        <v>158</v>
      </c>
      <c r="U424">
        <f>IF(Table1[[#This Row],[team]]=E423,SUM(I424,U423),Table1[[#This Row],[ppga]])</f>
        <v>131</v>
      </c>
      <c r="V424">
        <f>IF(Table1[[#This Row],[team]]=E423,SUM(Table1[[#This Row],[difference]],V423),Table1[[#This Row],[difference]])</f>
        <v>44.5</v>
      </c>
      <c r="W424">
        <f>IF(Table1[[#This Row],[team]]=E423,SUM(Table1[[#This Row],[sqrt(dif)]],W423),Table1[[#This Row],[sqrt(dif)]])</f>
        <v>11.370626200957243</v>
      </c>
      <c r="X424">
        <f>IF(Table1[[#This Row],[team]]=E423,SUM(Table1[[#This Row],[f1]],X423),Table1[[#This Row],[f1]])</f>
        <v>35.494428936669117</v>
      </c>
      <c r="Y424">
        <f>IF(Table1[[#This Row],[ATS]]=S423,SUM(Table1[[#This Row],[ATS]],Y423),Table1[[#This Row],[ATS]])</f>
        <v>-1</v>
      </c>
      <c r="Z424">
        <f>IF(Table1[[#This Row],[ATS]]&gt;0,Table1[[#This Row],[ATS streak (not real)]]-1,Table1[[#This Row],[ATS streak (not real)]]+1)</f>
        <v>0</v>
      </c>
      <c r="AA424" s="5">
        <f>Table1[[#This Row],[running ttl ppg]]^2.37/(Table1[[#This Row],[running ttl ppg]]^2.37+Table1[[#This Row],[running ttl ppga]]^2.37)</f>
        <v>0.60924329824727652</v>
      </c>
      <c r="AB424" s="5">
        <f>Table1[[#This Row],[pyth ratio]]+Table1[[#This Row],[win/loss ratio]]</f>
        <v>1.180671869675848</v>
      </c>
    </row>
    <row r="425" spans="1:28" x14ac:dyDescent="0.25">
      <c r="A425" s="1">
        <v>2983</v>
      </c>
      <c r="B425" s="7">
        <f t="shared" si="16"/>
        <v>8</v>
      </c>
      <c r="C425" s="5">
        <v>2016</v>
      </c>
      <c r="D425" s="5">
        <v>8</v>
      </c>
      <c r="E425" t="s">
        <v>67</v>
      </c>
      <c r="F425" t="s">
        <v>47</v>
      </c>
      <c r="G425" s="5">
        <v>1</v>
      </c>
      <c r="H425">
        <v>10</v>
      </c>
      <c r="I425">
        <v>16</v>
      </c>
      <c r="J425">
        <v>-6</v>
      </c>
      <c r="K425">
        <f>IF(Table1[[#This Row],[net]]&gt;0,1,0)</f>
        <v>0</v>
      </c>
      <c r="L425">
        <v>-1</v>
      </c>
      <c r="M425">
        <f>IF(Table1[[#This Row],[team]]=E424,SUM(Table1[[#This Row],[win/loss]],M424),Table1[[#This Row],[win/loss]])</f>
        <v>4</v>
      </c>
      <c r="N425">
        <f>IF(Table1[[#This Row],[team]]=E424,SUM(Table1[[#This Row],[win/loss]],M424),Table1[[#This Row],[win/loss]])/B425</f>
        <v>0.5</v>
      </c>
      <c r="O425">
        <f t="shared" si="15"/>
        <v>-7</v>
      </c>
      <c r="P425">
        <f>IF(Table1[[#This Row],[difference]]&gt;0,SQRT(Table1[[#This Row],[difference]]),-SQRT(ABS(Table1[[#This Row],[difference]])))</f>
        <v>-2.6457513110645907</v>
      </c>
      <c r="Q425">
        <f>IF(Table1[[#This Row],[line]]&gt;0,SQRT(Table1[[#This Row],[line]]),-SQRT(ABS(Table1[[#This Row],[line]])))</f>
        <v>-1</v>
      </c>
      <c r="R425">
        <f>Table1[[#This Row],[difference]]-Table1[[#This Row],[sqrt(line)]]</f>
        <v>-6</v>
      </c>
      <c r="S425">
        <f>IF(Table1[[#This Row],[difference]]&gt;0,1,-1)</f>
        <v>-1</v>
      </c>
      <c r="T425">
        <f>IF(Table1[[#This Row],[team]]=E424,SUM(H425,T424),Table1[[#This Row],[ppg]])</f>
        <v>168</v>
      </c>
      <c r="U425">
        <f>IF(Table1[[#This Row],[team]]=E424,SUM(I425,U424),Table1[[#This Row],[ppga]])</f>
        <v>147</v>
      </c>
      <c r="V425">
        <f>IF(Table1[[#This Row],[team]]=E424,SUM(Table1[[#This Row],[difference]],V424),Table1[[#This Row],[difference]])</f>
        <v>37.5</v>
      </c>
      <c r="W425">
        <f>IF(Table1[[#This Row],[team]]=E424,SUM(Table1[[#This Row],[sqrt(dif)]],W424),Table1[[#This Row],[sqrt(dif)]])</f>
        <v>8.7248748898926536</v>
      </c>
      <c r="X425">
        <f>IF(Table1[[#This Row],[team]]=E424,SUM(Table1[[#This Row],[f1]],X424),Table1[[#This Row],[f1]])</f>
        <v>29.494428936669117</v>
      </c>
      <c r="Y425">
        <f>IF(Table1[[#This Row],[ATS]]=S424,SUM(Table1[[#This Row],[ATS]],Y424),Table1[[#This Row],[ATS]])</f>
        <v>-2</v>
      </c>
      <c r="Z425">
        <f>IF(Table1[[#This Row],[ATS]]&gt;0,Table1[[#This Row],[ATS streak (not real)]]-1,Table1[[#This Row],[ATS streak (not real)]]+1)</f>
        <v>-1</v>
      </c>
      <c r="AA425" s="5">
        <f>Table1[[#This Row],[running ttl ppg]]^2.37/(Table1[[#This Row],[running ttl ppg]]^2.37+Table1[[#This Row],[running ttl ppga]]^2.37)</f>
        <v>0.57846357785217384</v>
      </c>
      <c r="AB425" s="5">
        <f>Table1[[#This Row],[pyth ratio]]+Table1[[#This Row],[win/loss ratio]]</f>
        <v>1.0784635778521738</v>
      </c>
    </row>
    <row r="426" spans="1:28" x14ac:dyDescent="0.25">
      <c r="A426" s="1">
        <v>2984</v>
      </c>
      <c r="B426" s="7">
        <f t="shared" si="16"/>
        <v>9</v>
      </c>
      <c r="C426" s="5">
        <v>2016</v>
      </c>
      <c r="D426" s="5">
        <v>9</v>
      </c>
      <c r="E426" t="s">
        <v>67</v>
      </c>
      <c r="F426" t="s">
        <v>65</v>
      </c>
      <c r="G426" s="5">
        <v>1</v>
      </c>
      <c r="H426">
        <v>38</v>
      </c>
      <c r="I426">
        <v>35</v>
      </c>
      <c r="J426">
        <v>3</v>
      </c>
      <c r="K426">
        <f>IF(Table1[[#This Row],[net]]&gt;0,1,0)</f>
        <v>1</v>
      </c>
      <c r="L426">
        <v>-5.5</v>
      </c>
      <c r="M426">
        <f>IF(Table1[[#This Row],[team]]=E425,SUM(Table1[[#This Row],[win/loss]],M425),Table1[[#This Row],[win/loss]])</f>
        <v>5</v>
      </c>
      <c r="N426">
        <f>IF(Table1[[#This Row],[team]]=E425,SUM(Table1[[#This Row],[win/loss]],M425),Table1[[#This Row],[win/loss]])/B426</f>
        <v>0.55555555555555558</v>
      </c>
      <c r="O426">
        <f t="shared" si="15"/>
        <v>-2.5</v>
      </c>
      <c r="P426">
        <f>IF(Table1[[#This Row],[difference]]&gt;0,SQRT(Table1[[#This Row],[difference]]),-SQRT(ABS(Table1[[#This Row],[difference]])))</f>
        <v>-1.5811388300841898</v>
      </c>
      <c r="Q426">
        <f>IF(Table1[[#This Row],[line]]&gt;0,SQRT(Table1[[#This Row],[line]]),-SQRT(ABS(Table1[[#This Row],[line]])))</f>
        <v>-2.3452078799117149</v>
      </c>
      <c r="R426">
        <f>Table1[[#This Row],[difference]]-Table1[[#This Row],[sqrt(line)]]</f>
        <v>-0.15479212008828513</v>
      </c>
      <c r="S426">
        <f>IF(Table1[[#This Row],[difference]]&gt;0,1,-1)</f>
        <v>-1</v>
      </c>
      <c r="T426">
        <f>IF(Table1[[#This Row],[team]]=E425,SUM(H426,T425),Table1[[#This Row],[ppg]])</f>
        <v>206</v>
      </c>
      <c r="U426">
        <f>IF(Table1[[#This Row],[team]]=E425,SUM(I426,U425),Table1[[#This Row],[ppga]])</f>
        <v>182</v>
      </c>
      <c r="V426">
        <f>IF(Table1[[#This Row],[team]]=E425,SUM(Table1[[#This Row],[difference]],V425),Table1[[#This Row],[difference]])</f>
        <v>35</v>
      </c>
      <c r="W426">
        <f>IF(Table1[[#This Row],[team]]=E425,SUM(Table1[[#This Row],[sqrt(dif)]],W425),Table1[[#This Row],[sqrt(dif)]])</f>
        <v>7.1437360598084636</v>
      </c>
      <c r="X426">
        <f>IF(Table1[[#This Row],[team]]=E425,SUM(Table1[[#This Row],[f1]],X425),Table1[[#This Row],[f1]])</f>
        <v>29.339636816580832</v>
      </c>
      <c r="Y426">
        <f>IF(Table1[[#This Row],[ATS]]=S425,SUM(Table1[[#This Row],[ATS]],Y425),Table1[[#This Row],[ATS]])</f>
        <v>-3</v>
      </c>
      <c r="Z426">
        <f>IF(Table1[[#This Row],[ATS]]&gt;0,Table1[[#This Row],[ATS streak (not real)]]-1,Table1[[#This Row],[ATS streak (not real)]]+1)</f>
        <v>-2</v>
      </c>
      <c r="AA426" s="5">
        <f>Table1[[#This Row],[running ttl ppg]]^2.37/(Table1[[#This Row],[running ttl ppg]]^2.37+Table1[[#This Row],[running ttl ppga]]^2.37)</f>
        <v>0.57287006687805597</v>
      </c>
      <c r="AB426" s="5">
        <f>Table1[[#This Row],[pyth ratio]]+Table1[[#This Row],[win/loss ratio]]</f>
        <v>1.1284256224336116</v>
      </c>
    </row>
    <row r="427" spans="1:28" x14ac:dyDescent="0.25">
      <c r="A427" s="1">
        <v>2985</v>
      </c>
      <c r="B427" s="7">
        <f t="shared" si="16"/>
        <v>10</v>
      </c>
      <c r="C427" s="5">
        <v>2016</v>
      </c>
      <c r="D427" s="5">
        <v>10</v>
      </c>
      <c r="E427" t="s">
        <v>67</v>
      </c>
      <c r="F427" t="s">
        <v>48</v>
      </c>
      <c r="G427" s="5">
        <v>1</v>
      </c>
      <c r="H427">
        <v>30</v>
      </c>
      <c r="I427">
        <v>9</v>
      </c>
      <c r="J427">
        <v>21</v>
      </c>
      <c r="K427">
        <f>IF(Table1[[#This Row],[net]]&gt;0,1,0)</f>
        <v>1</v>
      </c>
      <c r="L427">
        <v>-7</v>
      </c>
      <c r="M427">
        <f>IF(Table1[[#This Row],[team]]=E426,SUM(Table1[[#This Row],[win/loss]],M426),Table1[[#This Row],[win/loss]])</f>
        <v>6</v>
      </c>
      <c r="N427">
        <f>IF(Table1[[#This Row],[team]]=E426,SUM(Table1[[#This Row],[win/loss]],M426),Table1[[#This Row],[win/loss]])/B427</f>
        <v>0.6</v>
      </c>
      <c r="O427">
        <f t="shared" si="15"/>
        <v>14</v>
      </c>
      <c r="P427">
        <f>IF(Table1[[#This Row],[difference]]&gt;0,SQRT(Table1[[#This Row],[difference]]),-SQRT(ABS(Table1[[#This Row],[difference]])))</f>
        <v>3.7416573867739413</v>
      </c>
      <c r="Q427">
        <f>IF(Table1[[#This Row],[line]]&gt;0,SQRT(Table1[[#This Row],[line]]),-SQRT(ABS(Table1[[#This Row],[line]])))</f>
        <v>-2.6457513110645907</v>
      </c>
      <c r="R427">
        <f>Table1[[#This Row],[difference]]-Table1[[#This Row],[sqrt(line)]]</f>
        <v>16.64575131106459</v>
      </c>
      <c r="S427">
        <f>IF(Table1[[#This Row],[difference]]&gt;0,1,-1)</f>
        <v>1</v>
      </c>
      <c r="T427">
        <f>IF(Table1[[#This Row],[team]]=E426,SUM(H427,T426),Table1[[#This Row],[ppg]])</f>
        <v>236</v>
      </c>
      <c r="U427">
        <f>IF(Table1[[#This Row],[team]]=E426,SUM(I427,U426),Table1[[#This Row],[ppga]])</f>
        <v>191</v>
      </c>
      <c r="V427">
        <f>IF(Table1[[#This Row],[team]]=E426,SUM(Table1[[#This Row],[difference]],V426),Table1[[#This Row],[difference]])</f>
        <v>49</v>
      </c>
      <c r="W427">
        <f>IF(Table1[[#This Row],[team]]=E426,SUM(Table1[[#This Row],[sqrt(dif)]],W426),Table1[[#This Row],[sqrt(dif)]])</f>
        <v>10.885393446582405</v>
      </c>
      <c r="X427">
        <f>IF(Table1[[#This Row],[team]]=E426,SUM(Table1[[#This Row],[f1]],X426),Table1[[#This Row],[f1]])</f>
        <v>45.985388127645422</v>
      </c>
      <c r="Y427">
        <f>IF(Table1[[#This Row],[ATS]]=S426,SUM(Table1[[#This Row],[ATS]],Y426),Table1[[#This Row],[ATS]])</f>
        <v>1</v>
      </c>
      <c r="Z427">
        <f>IF(Table1[[#This Row],[ATS]]&gt;0,Table1[[#This Row],[ATS streak (not real)]]-1,Table1[[#This Row],[ATS streak (not real)]]+1)</f>
        <v>0</v>
      </c>
      <c r="AA427" s="5">
        <f>Table1[[#This Row],[running ttl ppg]]^2.37/(Table1[[#This Row],[running ttl ppg]]^2.37+Table1[[#This Row],[running ttl ppga]]^2.37)</f>
        <v>0.62278671851792688</v>
      </c>
      <c r="AB427" s="5">
        <f>Table1[[#This Row],[pyth ratio]]+Table1[[#This Row],[win/loss ratio]]</f>
        <v>1.2227867185179269</v>
      </c>
    </row>
    <row r="428" spans="1:28" x14ac:dyDescent="0.25">
      <c r="A428" s="1">
        <v>2986</v>
      </c>
      <c r="B428" s="7">
        <f t="shared" si="16"/>
        <v>11</v>
      </c>
      <c r="C428" s="5">
        <v>2016</v>
      </c>
      <c r="D428" s="5">
        <v>12</v>
      </c>
      <c r="E428" t="s">
        <v>67</v>
      </c>
      <c r="F428" t="s">
        <v>69</v>
      </c>
      <c r="G428" s="5">
        <v>0</v>
      </c>
      <c r="H428">
        <v>30</v>
      </c>
      <c r="I428">
        <v>39</v>
      </c>
      <c r="J428">
        <v>-9</v>
      </c>
      <c r="K428">
        <f>IF(Table1[[#This Row],[net]]&gt;0,1,0)</f>
        <v>0</v>
      </c>
      <c r="L428">
        <v>3</v>
      </c>
      <c r="M428">
        <f>IF(Table1[[#This Row],[team]]=E427,SUM(Table1[[#This Row],[win/loss]],M427),Table1[[#This Row],[win/loss]])</f>
        <v>6</v>
      </c>
      <c r="N428">
        <f>IF(Table1[[#This Row],[team]]=E427,SUM(Table1[[#This Row],[win/loss]],M427),Table1[[#This Row],[win/loss]])/B428</f>
        <v>0.54545454545454541</v>
      </c>
      <c r="O428">
        <f t="shared" si="15"/>
        <v>-6</v>
      </c>
      <c r="P428">
        <f>IF(Table1[[#This Row],[difference]]&gt;0,SQRT(Table1[[#This Row],[difference]]),-SQRT(ABS(Table1[[#This Row],[difference]])))</f>
        <v>-2.4494897427831779</v>
      </c>
      <c r="Q428">
        <f>IF(Table1[[#This Row],[line]]&gt;0,SQRT(Table1[[#This Row],[line]]),-SQRT(ABS(Table1[[#This Row],[line]])))</f>
        <v>1.7320508075688772</v>
      </c>
      <c r="R428">
        <f>Table1[[#This Row],[difference]]-Table1[[#This Row],[sqrt(line)]]</f>
        <v>-7.7320508075688767</v>
      </c>
      <c r="S428">
        <f>IF(Table1[[#This Row],[difference]]&gt;0,1,-1)</f>
        <v>-1</v>
      </c>
      <c r="T428">
        <f>IF(Table1[[#This Row],[team]]=E427,SUM(H428,T427),Table1[[#This Row],[ppg]])</f>
        <v>266</v>
      </c>
      <c r="U428">
        <f>IF(Table1[[#This Row],[team]]=E427,SUM(I428,U427),Table1[[#This Row],[ppga]])</f>
        <v>230</v>
      </c>
      <c r="V428">
        <f>IF(Table1[[#This Row],[team]]=E427,SUM(Table1[[#This Row],[difference]],V427),Table1[[#This Row],[difference]])</f>
        <v>43</v>
      </c>
      <c r="W428">
        <f>IF(Table1[[#This Row],[team]]=E427,SUM(Table1[[#This Row],[sqrt(dif)]],W427),Table1[[#This Row],[sqrt(dif)]])</f>
        <v>8.4359037037992266</v>
      </c>
      <c r="X428">
        <f>IF(Table1[[#This Row],[team]]=E427,SUM(Table1[[#This Row],[f1]],X427),Table1[[#This Row],[f1]])</f>
        <v>38.253337320076547</v>
      </c>
      <c r="Y428">
        <f>IF(Table1[[#This Row],[ATS]]=S427,SUM(Table1[[#This Row],[ATS]],Y427),Table1[[#This Row],[ATS]])</f>
        <v>-1</v>
      </c>
      <c r="Z428">
        <f>IF(Table1[[#This Row],[ATS]]&gt;0,Table1[[#This Row],[ATS streak (not real)]]-1,Table1[[#This Row],[ATS streak (not real)]]+1)</f>
        <v>0</v>
      </c>
      <c r="AA428" s="5">
        <f>Table1[[#This Row],[running ttl ppg]]^2.37/(Table1[[#This Row],[running ttl ppg]]^2.37+Table1[[#This Row],[running ttl ppga]]^2.37)</f>
        <v>0.58531677712817864</v>
      </c>
      <c r="AB428" s="5">
        <f>Table1[[#This Row],[pyth ratio]]+Table1[[#This Row],[win/loss ratio]]</f>
        <v>1.1307713225827241</v>
      </c>
    </row>
    <row r="429" spans="1:28" x14ac:dyDescent="0.25">
      <c r="A429" s="1">
        <v>2987</v>
      </c>
      <c r="B429" s="7">
        <f t="shared" si="16"/>
        <v>12</v>
      </c>
      <c r="C429" s="5">
        <v>2016</v>
      </c>
      <c r="D429" s="5">
        <v>13</v>
      </c>
      <c r="E429" t="s">
        <v>67</v>
      </c>
      <c r="F429" t="s">
        <v>54</v>
      </c>
      <c r="G429" s="5">
        <v>1</v>
      </c>
      <c r="H429">
        <v>45</v>
      </c>
      <c r="I429">
        <v>10</v>
      </c>
      <c r="J429">
        <v>35</v>
      </c>
      <c r="K429">
        <f>IF(Table1[[#This Row],[net]]&gt;0,1,0)</f>
        <v>1</v>
      </c>
      <c r="L429">
        <v>-9.5</v>
      </c>
      <c r="M429">
        <f>IF(Table1[[#This Row],[team]]=E428,SUM(Table1[[#This Row],[win/loss]],M428),Table1[[#This Row],[win/loss]])</f>
        <v>7</v>
      </c>
      <c r="N429">
        <f>IF(Table1[[#This Row],[team]]=E428,SUM(Table1[[#This Row],[win/loss]],M428),Table1[[#This Row],[win/loss]])/B429</f>
        <v>0.58333333333333337</v>
      </c>
      <c r="O429">
        <f t="shared" si="15"/>
        <v>25.5</v>
      </c>
      <c r="P429">
        <f>IF(Table1[[#This Row],[difference]]&gt;0,SQRT(Table1[[#This Row],[difference]]),-SQRT(ABS(Table1[[#This Row],[difference]])))</f>
        <v>5.0497524691810387</v>
      </c>
      <c r="Q429">
        <f>IF(Table1[[#This Row],[line]]&gt;0,SQRT(Table1[[#This Row],[line]]),-SQRT(ABS(Table1[[#This Row],[line]])))</f>
        <v>-3.082207001484488</v>
      </c>
      <c r="R429">
        <f>Table1[[#This Row],[difference]]-Table1[[#This Row],[sqrt(line)]]</f>
        <v>28.582207001484488</v>
      </c>
      <c r="S429">
        <f>IF(Table1[[#This Row],[difference]]&gt;0,1,-1)</f>
        <v>1</v>
      </c>
      <c r="T429">
        <f>IF(Table1[[#This Row],[team]]=E428,SUM(H429,T428),Table1[[#This Row],[ppg]])</f>
        <v>311</v>
      </c>
      <c r="U429">
        <f>IF(Table1[[#This Row],[team]]=E428,SUM(I429,U428),Table1[[#This Row],[ppga]])</f>
        <v>240</v>
      </c>
      <c r="V429">
        <f>IF(Table1[[#This Row],[team]]=E428,SUM(Table1[[#This Row],[difference]],V428),Table1[[#This Row],[difference]])</f>
        <v>68.5</v>
      </c>
      <c r="W429">
        <f>IF(Table1[[#This Row],[team]]=E428,SUM(Table1[[#This Row],[sqrt(dif)]],W428),Table1[[#This Row],[sqrt(dif)]])</f>
        <v>13.485656172980265</v>
      </c>
      <c r="X429">
        <f>IF(Table1[[#This Row],[team]]=E428,SUM(Table1[[#This Row],[f1]],X428),Table1[[#This Row],[f1]])</f>
        <v>66.835544321561031</v>
      </c>
      <c r="Y429">
        <f>IF(Table1[[#This Row],[ATS]]=S428,SUM(Table1[[#This Row],[ATS]],Y428),Table1[[#This Row],[ATS]])</f>
        <v>1</v>
      </c>
      <c r="Z429">
        <f>IF(Table1[[#This Row],[ATS]]&gt;0,Table1[[#This Row],[ATS streak (not real)]]-1,Table1[[#This Row],[ATS streak (not real)]]+1)</f>
        <v>0</v>
      </c>
      <c r="AA429" s="5">
        <f>Table1[[#This Row],[running ttl ppg]]^2.37/(Table1[[#This Row],[running ttl ppg]]^2.37+Table1[[#This Row],[running ttl ppga]]^2.37)</f>
        <v>0.64889713279015793</v>
      </c>
      <c r="AB429" s="5">
        <f>Table1[[#This Row],[pyth ratio]]+Table1[[#This Row],[win/loss ratio]]</f>
        <v>1.2322304661234913</v>
      </c>
    </row>
    <row r="430" spans="1:28" x14ac:dyDescent="0.25">
      <c r="A430" s="1">
        <v>2988</v>
      </c>
      <c r="B430" s="7">
        <f t="shared" si="16"/>
        <v>13</v>
      </c>
      <c r="C430" s="5">
        <v>2016</v>
      </c>
      <c r="D430" s="5">
        <v>14</v>
      </c>
      <c r="E430" t="s">
        <v>67</v>
      </c>
      <c r="F430" t="s">
        <v>47</v>
      </c>
      <c r="G430" s="5">
        <v>0</v>
      </c>
      <c r="H430">
        <v>33</v>
      </c>
      <c r="I430">
        <v>20</v>
      </c>
      <c r="J430">
        <v>13</v>
      </c>
      <c r="K430">
        <f>IF(Table1[[#This Row],[net]]&gt;0,1,0)</f>
        <v>1</v>
      </c>
      <c r="L430">
        <v>1</v>
      </c>
      <c r="M430">
        <f>IF(Table1[[#This Row],[team]]=E429,SUM(Table1[[#This Row],[win/loss]],M429),Table1[[#This Row],[win/loss]])</f>
        <v>8</v>
      </c>
      <c r="N430">
        <f>IF(Table1[[#This Row],[team]]=E429,SUM(Table1[[#This Row],[win/loss]],M429),Table1[[#This Row],[win/loss]])/B430</f>
        <v>0.61538461538461542</v>
      </c>
      <c r="O430">
        <f t="shared" si="15"/>
        <v>14</v>
      </c>
      <c r="P430">
        <f>IF(Table1[[#This Row],[difference]]&gt;0,SQRT(Table1[[#This Row],[difference]]),-SQRT(ABS(Table1[[#This Row],[difference]])))</f>
        <v>3.7416573867739413</v>
      </c>
      <c r="Q430">
        <f>IF(Table1[[#This Row],[line]]&gt;0,SQRT(Table1[[#This Row],[line]]),-SQRT(ABS(Table1[[#This Row],[line]])))</f>
        <v>1</v>
      </c>
      <c r="R430">
        <f>Table1[[#This Row],[difference]]-Table1[[#This Row],[sqrt(line)]]</f>
        <v>13</v>
      </c>
      <c r="S430">
        <f>IF(Table1[[#This Row],[difference]]&gt;0,1,-1)</f>
        <v>1</v>
      </c>
      <c r="T430">
        <f>IF(Table1[[#This Row],[team]]=E429,SUM(H430,T429),Table1[[#This Row],[ppg]])</f>
        <v>344</v>
      </c>
      <c r="U430">
        <f>IF(Table1[[#This Row],[team]]=E429,SUM(I430,U429),Table1[[#This Row],[ppga]])</f>
        <v>260</v>
      </c>
      <c r="V430">
        <f>IF(Table1[[#This Row],[team]]=E429,SUM(Table1[[#This Row],[difference]],V429),Table1[[#This Row],[difference]])</f>
        <v>82.5</v>
      </c>
      <c r="W430">
        <f>IF(Table1[[#This Row],[team]]=E429,SUM(Table1[[#This Row],[sqrt(dif)]],W429),Table1[[#This Row],[sqrt(dif)]])</f>
        <v>17.227313559754208</v>
      </c>
      <c r="X430">
        <f>IF(Table1[[#This Row],[team]]=E429,SUM(Table1[[#This Row],[f1]],X429),Table1[[#This Row],[f1]])</f>
        <v>79.835544321561031</v>
      </c>
      <c r="Y430">
        <f>IF(Table1[[#This Row],[ATS]]=S429,SUM(Table1[[#This Row],[ATS]],Y429),Table1[[#This Row],[ATS]])</f>
        <v>2</v>
      </c>
      <c r="Z430">
        <f>IF(Table1[[#This Row],[ATS]]&gt;0,Table1[[#This Row],[ATS streak (not real)]]-1,Table1[[#This Row],[ATS streak (not real)]]+1)</f>
        <v>1</v>
      </c>
      <c r="AA430" s="5">
        <f>Table1[[#This Row],[running ttl ppg]]^2.37/(Table1[[#This Row],[running ttl ppg]]^2.37+Table1[[#This Row],[running ttl ppga]]^2.37)</f>
        <v>0.6600473569117038</v>
      </c>
      <c r="AB430" s="5">
        <f>Table1[[#This Row],[pyth ratio]]+Table1[[#This Row],[win/loss ratio]]</f>
        <v>1.2754319722963192</v>
      </c>
    </row>
    <row r="431" spans="1:28" x14ac:dyDescent="0.25">
      <c r="A431" s="1">
        <v>2989</v>
      </c>
      <c r="B431" s="7">
        <f t="shared" si="16"/>
        <v>14</v>
      </c>
      <c r="C431" s="5">
        <v>2016</v>
      </c>
      <c r="D431" s="5">
        <v>15</v>
      </c>
      <c r="E431" t="s">
        <v>67</v>
      </c>
      <c r="F431" t="s">
        <v>50</v>
      </c>
      <c r="G431" s="5">
        <v>1</v>
      </c>
      <c r="H431">
        <v>34</v>
      </c>
      <c r="I431">
        <v>27</v>
      </c>
      <c r="J431">
        <v>7</v>
      </c>
      <c r="K431">
        <f>IF(Table1[[#This Row],[net]]&gt;0,1,0)</f>
        <v>1</v>
      </c>
      <c r="L431">
        <v>-7</v>
      </c>
      <c r="M431">
        <f>IF(Table1[[#This Row],[team]]=E430,SUM(Table1[[#This Row],[win/loss]],M430),Table1[[#This Row],[win/loss]])</f>
        <v>9</v>
      </c>
      <c r="N431">
        <f>IF(Table1[[#This Row],[team]]=E430,SUM(Table1[[#This Row],[win/loss]],M430),Table1[[#This Row],[win/loss]])/B431</f>
        <v>0.6428571428571429</v>
      </c>
      <c r="O431">
        <f t="shared" si="15"/>
        <v>0</v>
      </c>
      <c r="P431">
        <f>IF(Table1[[#This Row],[difference]]&gt;0,SQRT(Table1[[#This Row],[difference]]),-SQRT(ABS(Table1[[#This Row],[difference]])))</f>
        <v>0</v>
      </c>
      <c r="Q431">
        <f>IF(Table1[[#This Row],[line]]&gt;0,SQRT(Table1[[#This Row],[line]]),-SQRT(ABS(Table1[[#This Row],[line]])))</f>
        <v>-2.6457513110645907</v>
      </c>
      <c r="R431">
        <f>Table1[[#This Row],[difference]]-Table1[[#This Row],[sqrt(line)]]</f>
        <v>2.6457513110645907</v>
      </c>
      <c r="S431">
        <f>IF(Table1[[#This Row],[difference]]&gt;0,1,-1)</f>
        <v>-1</v>
      </c>
      <c r="T431">
        <f>IF(Table1[[#This Row],[team]]=E430,SUM(H431,T430),Table1[[#This Row],[ppg]])</f>
        <v>378</v>
      </c>
      <c r="U431">
        <f>IF(Table1[[#This Row],[team]]=E430,SUM(I431,U430),Table1[[#This Row],[ppga]])</f>
        <v>287</v>
      </c>
      <c r="V431">
        <f>IF(Table1[[#This Row],[team]]=E430,SUM(Table1[[#This Row],[difference]],V430),Table1[[#This Row],[difference]])</f>
        <v>82.5</v>
      </c>
      <c r="W431">
        <f>IF(Table1[[#This Row],[team]]=E430,SUM(Table1[[#This Row],[sqrt(dif)]],W430),Table1[[#This Row],[sqrt(dif)]])</f>
        <v>17.227313559754208</v>
      </c>
      <c r="X431">
        <f>IF(Table1[[#This Row],[team]]=E430,SUM(Table1[[#This Row],[f1]],X430),Table1[[#This Row],[f1]])</f>
        <v>82.481295632625617</v>
      </c>
      <c r="Y431">
        <f>IF(Table1[[#This Row],[ATS]]=S430,SUM(Table1[[#This Row],[ATS]],Y430),Table1[[#This Row],[ATS]])</f>
        <v>-1</v>
      </c>
      <c r="Z431">
        <f>IF(Table1[[#This Row],[ATS]]&gt;0,Table1[[#This Row],[ATS streak (not real)]]-1,Table1[[#This Row],[ATS streak (not real)]]+1)</f>
        <v>0</v>
      </c>
      <c r="AA431" s="5">
        <f>Table1[[#This Row],[running ttl ppg]]^2.37/(Table1[[#This Row],[running ttl ppg]]^2.37+Table1[[#This Row],[running ttl ppga]]^2.37)</f>
        <v>0.65762458567091564</v>
      </c>
      <c r="AB431" s="5">
        <f>Table1[[#This Row],[pyth ratio]]+Table1[[#This Row],[win/loss ratio]]</f>
        <v>1.3004817285280585</v>
      </c>
    </row>
    <row r="432" spans="1:28" x14ac:dyDescent="0.25">
      <c r="A432" s="1">
        <v>2990</v>
      </c>
      <c r="B432" s="7">
        <f t="shared" si="16"/>
        <v>15</v>
      </c>
      <c r="C432" s="5">
        <v>2016</v>
      </c>
      <c r="D432" s="5">
        <v>16</v>
      </c>
      <c r="E432" t="s">
        <v>67</v>
      </c>
      <c r="F432" t="s">
        <v>43</v>
      </c>
      <c r="G432" s="5">
        <v>0</v>
      </c>
      <c r="H432">
        <v>17</v>
      </c>
      <c r="I432">
        <v>20</v>
      </c>
      <c r="J432">
        <v>-3</v>
      </c>
      <c r="K432">
        <f>IF(Table1[[#This Row],[net]]&gt;0,1,0)</f>
        <v>0</v>
      </c>
      <c r="L432">
        <v>-11.5</v>
      </c>
      <c r="M432">
        <f>IF(Table1[[#This Row],[team]]=E431,SUM(Table1[[#This Row],[win/loss]],M431),Table1[[#This Row],[win/loss]])</f>
        <v>9</v>
      </c>
      <c r="N432">
        <f>IF(Table1[[#This Row],[team]]=E431,SUM(Table1[[#This Row],[win/loss]],M431),Table1[[#This Row],[win/loss]])/B432</f>
        <v>0.6</v>
      </c>
      <c r="O432">
        <f t="shared" si="15"/>
        <v>-14.5</v>
      </c>
      <c r="P432">
        <f>IF(Table1[[#This Row],[difference]]&gt;0,SQRT(Table1[[#This Row],[difference]]),-SQRT(ABS(Table1[[#This Row],[difference]])))</f>
        <v>-3.8078865529319543</v>
      </c>
      <c r="Q432">
        <f>IF(Table1[[#This Row],[line]]&gt;0,SQRT(Table1[[#This Row],[line]]),-SQRT(ABS(Table1[[#This Row],[line]])))</f>
        <v>-3.3911649915626341</v>
      </c>
      <c r="R432">
        <f>Table1[[#This Row],[difference]]-Table1[[#This Row],[sqrt(line)]]</f>
        <v>-11.108835008437365</v>
      </c>
      <c r="S432">
        <f>IF(Table1[[#This Row],[difference]]&gt;0,1,-1)</f>
        <v>-1</v>
      </c>
      <c r="T432">
        <f>IF(Table1[[#This Row],[team]]=E431,SUM(H432,T431),Table1[[#This Row],[ppg]])</f>
        <v>395</v>
      </c>
      <c r="U432">
        <f>IF(Table1[[#This Row],[team]]=E431,SUM(I432,U431),Table1[[#This Row],[ppga]])</f>
        <v>307</v>
      </c>
      <c r="V432">
        <f>IF(Table1[[#This Row],[team]]=E431,SUM(Table1[[#This Row],[difference]],V431),Table1[[#This Row],[difference]])</f>
        <v>68</v>
      </c>
      <c r="W432">
        <f>IF(Table1[[#This Row],[team]]=E431,SUM(Table1[[#This Row],[sqrt(dif)]],W431),Table1[[#This Row],[sqrt(dif)]])</f>
        <v>13.419427006822254</v>
      </c>
      <c r="X432">
        <f>IF(Table1[[#This Row],[team]]=E431,SUM(Table1[[#This Row],[f1]],X431),Table1[[#This Row],[f1]])</f>
        <v>71.37246062418825</v>
      </c>
      <c r="Y432">
        <f>IF(Table1[[#This Row],[ATS]]=S431,SUM(Table1[[#This Row],[ATS]],Y431),Table1[[#This Row],[ATS]])</f>
        <v>-2</v>
      </c>
      <c r="Z432">
        <f>IF(Table1[[#This Row],[ATS]]&gt;0,Table1[[#This Row],[ATS streak (not real)]]-1,Table1[[#This Row],[ATS streak (not real)]]+1)</f>
        <v>-1</v>
      </c>
      <c r="AA432" s="5">
        <f>Table1[[#This Row],[running ttl ppg]]^2.37/(Table1[[#This Row],[running ttl ppg]]^2.37+Table1[[#This Row],[running ttl ppga]]^2.37)</f>
        <v>0.64504523814494386</v>
      </c>
      <c r="AB432" s="5">
        <f>Table1[[#This Row],[pyth ratio]]+Table1[[#This Row],[win/loss ratio]]</f>
        <v>1.2450452381449439</v>
      </c>
    </row>
    <row r="433" spans="1:28" x14ac:dyDescent="0.25">
      <c r="A433" s="1">
        <v>2991</v>
      </c>
      <c r="B433" s="7">
        <f t="shared" si="16"/>
        <v>16</v>
      </c>
      <c r="C433" s="5">
        <v>2016</v>
      </c>
      <c r="D433" s="5">
        <v>17</v>
      </c>
      <c r="E433" t="s">
        <v>67</v>
      </c>
      <c r="F433" t="s">
        <v>48</v>
      </c>
      <c r="G433" s="5">
        <v>0</v>
      </c>
      <c r="H433">
        <v>28</v>
      </c>
      <c r="I433">
        <v>12</v>
      </c>
      <c r="J433">
        <v>16</v>
      </c>
      <c r="K433">
        <f>IF(Table1[[#This Row],[net]]&gt;0,1,0)</f>
        <v>1</v>
      </c>
      <c r="L433">
        <v>-13</v>
      </c>
      <c r="M433">
        <f>IF(Table1[[#This Row],[team]]=E432,SUM(Table1[[#This Row],[win/loss]],M432),Table1[[#This Row],[win/loss]])</f>
        <v>10</v>
      </c>
      <c r="N433">
        <f>IF(Table1[[#This Row],[team]]=E432,SUM(Table1[[#This Row],[win/loss]],M432),Table1[[#This Row],[win/loss]])/B433</f>
        <v>0.625</v>
      </c>
      <c r="O433">
        <f t="shared" si="15"/>
        <v>3</v>
      </c>
      <c r="P433">
        <f>IF(Table1[[#This Row],[difference]]&gt;0,SQRT(Table1[[#This Row],[difference]]),-SQRT(ABS(Table1[[#This Row],[difference]])))</f>
        <v>1.7320508075688772</v>
      </c>
      <c r="Q433">
        <f>IF(Table1[[#This Row],[line]]&gt;0,SQRT(Table1[[#This Row],[line]]),-SQRT(ABS(Table1[[#This Row],[line]])))</f>
        <v>-3.6055512754639891</v>
      </c>
      <c r="R433">
        <f>Table1[[#This Row],[difference]]-Table1[[#This Row],[sqrt(line)]]</f>
        <v>6.6055512754639896</v>
      </c>
      <c r="S433">
        <f>IF(Table1[[#This Row],[difference]]&gt;0,1,-1)</f>
        <v>1</v>
      </c>
      <c r="T433">
        <f>IF(Table1[[#This Row],[team]]=E432,SUM(H433,T432),Table1[[#This Row],[ppg]])</f>
        <v>423</v>
      </c>
      <c r="U433">
        <f>IF(Table1[[#This Row],[team]]=E432,SUM(I433,U432),Table1[[#This Row],[ppga]])</f>
        <v>319</v>
      </c>
      <c r="V433">
        <f>IF(Table1[[#This Row],[team]]=E432,SUM(Table1[[#This Row],[difference]],V432),Table1[[#This Row],[difference]])</f>
        <v>71</v>
      </c>
      <c r="W433">
        <f>IF(Table1[[#This Row],[team]]=E432,SUM(Table1[[#This Row],[sqrt(dif)]],W432),Table1[[#This Row],[sqrt(dif)]])</f>
        <v>15.15147781439113</v>
      </c>
      <c r="X433">
        <f>IF(Table1[[#This Row],[team]]=E432,SUM(Table1[[#This Row],[f1]],X432),Table1[[#This Row],[f1]])</f>
        <v>77.978011899652245</v>
      </c>
      <c r="Y433">
        <f>IF(Table1[[#This Row],[ATS]]=S432,SUM(Table1[[#This Row],[ATS]],Y432),Table1[[#This Row],[ATS]])</f>
        <v>1</v>
      </c>
      <c r="Z433">
        <f>IF(Table1[[#This Row],[ATS]]&gt;0,Table1[[#This Row],[ATS streak (not real)]]-1,Table1[[#This Row],[ATS streak (not real)]]+1)</f>
        <v>0</v>
      </c>
      <c r="AA433" s="5">
        <f>Table1[[#This Row],[running ttl ppg]]^2.37/(Table1[[#This Row],[running ttl ppg]]^2.37+Table1[[#This Row],[running ttl ppga]]^2.37)</f>
        <v>0.66122749669891578</v>
      </c>
      <c r="AB433" s="5">
        <f>Table1[[#This Row],[pyth ratio]]+Table1[[#This Row],[win/loss ratio]]</f>
        <v>1.2862274966989158</v>
      </c>
    </row>
    <row r="434" spans="1:28" x14ac:dyDescent="0.25">
      <c r="A434" s="1">
        <v>2992</v>
      </c>
      <c r="B434" s="7">
        <f t="shared" si="16"/>
        <v>1</v>
      </c>
      <c r="C434" s="5">
        <v>2016</v>
      </c>
      <c r="D434" s="5">
        <v>1</v>
      </c>
      <c r="E434" t="s">
        <v>68</v>
      </c>
      <c r="F434" t="s">
        <v>60</v>
      </c>
      <c r="G434" s="5">
        <v>1</v>
      </c>
      <c r="H434">
        <v>20</v>
      </c>
      <c r="I434">
        <v>3</v>
      </c>
      <c r="J434">
        <v>17</v>
      </c>
      <c r="K434">
        <f>IF(Table1[[#This Row],[net]]&gt;0,1,0)</f>
        <v>1</v>
      </c>
      <c r="L434">
        <v>3</v>
      </c>
      <c r="M434">
        <f>IF(Table1[[#This Row],[team]]=E433,SUM(Table1[[#This Row],[win/loss]],M433),Table1[[#This Row],[win/loss]])</f>
        <v>1</v>
      </c>
      <c r="N434">
        <f>IF(Table1[[#This Row],[team]]=E433,SUM(Table1[[#This Row],[win/loss]],M433),Table1[[#This Row],[win/loss]])/B434</f>
        <v>1</v>
      </c>
      <c r="O434">
        <f t="shared" si="15"/>
        <v>20</v>
      </c>
      <c r="P434">
        <f>IF(Table1[[#This Row],[difference]]&gt;0,SQRT(Table1[[#This Row],[difference]]),-SQRT(ABS(Table1[[#This Row],[difference]])))</f>
        <v>4.4721359549995796</v>
      </c>
      <c r="Q434">
        <f>IF(Table1[[#This Row],[line]]&gt;0,SQRT(Table1[[#This Row],[line]]),-SQRT(ABS(Table1[[#This Row],[line]])))</f>
        <v>1.7320508075688772</v>
      </c>
      <c r="R434">
        <f>Table1[[#This Row],[difference]]-Table1[[#This Row],[sqrt(line)]]</f>
        <v>18.267949192431121</v>
      </c>
      <c r="S434">
        <f>IF(Table1[[#This Row],[difference]]&gt;0,1,-1)</f>
        <v>1</v>
      </c>
      <c r="T434">
        <f>IF(Table1[[#This Row],[team]]=E433,SUM(H434,T433),Table1[[#This Row],[ppg]])</f>
        <v>20</v>
      </c>
      <c r="U434">
        <f>IF(Table1[[#This Row],[team]]=E433,SUM(I434,U433),Table1[[#This Row],[ppga]])</f>
        <v>3</v>
      </c>
      <c r="V434">
        <f>IF(Table1[[#This Row],[team]]=E433,SUM(Table1[[#This Row],[difference]],V433),Table1[[#This Row],[difference]])</f>
        <v>20</v>
      </c>
      <c r="W434">
        <f>IF(Table1[[#This Row],[team]]=E433,SUM(Table1[[#This Row],[sqrt(dif)]],W433),Table1[[#This Row],[sqrt(dif)]])</f>
        <v>4.4721359549995796</v>
      </c>
      <c r="X434">
        <f>IF(Table1[[#This Row],[team]]=E433,SUM(Table1[[#This Row],[f1]],X433),Table1[[#This Row],[f1]])</f>
        <v>18.267949192431121</v>
      </c>
      <c r="Y434">
        <f>IF(Table1[[#This Row],[ATS]]=S433,SUM(Table1[[#This Row],[ATS]],Y433),Table1[[#This Row],[ATS]])</f>
        <v>2</v>
      </c>
      <c r="Z434">
        <f>IF(Table1[[#This Row],[ATS]]&gt;0,Table1[[#This Row],[ATS streak (not real)]]-1,Table1[[#This Row],[ATS streak (not real)]]+1)</f>
        <v>1</v>
      </c>
      <c r="AA434" s="5">
        <f>Table1[[#This Row],[running ttl ppg]]^2.37/(Table1[[#This Row],[running ttl ppg]]^2.37+Table1[[#This Row],[running ttl ppga]]^2.37)</f>
        <v>0.9889714092678632</v>
      </c>
      <c r="AB434" s="5">
        <f>Table1[[#This Row],[pyth ratio]]+Table1[[#This Row],[win/loss ratio]]</f>
        <v>1.9889714092678632</v>
      </c>
    </row>
    <row r="435" spans="1:28" x14ac:dyDescent="0.25">
      <c r="A435" s="1">
        <v>2993</v>
      </c>
      <c r="B435" s="7">
        <f t="shared" si="16"/>
        <v>2</v>
      </c>
      <c r="C435" s="5">
        <v>2016</v>
      </c>
      <c r="D435" s="5">
        <v>2</v>
      </c>
      <c r="E435" t="s">
        <v>68</v>
      </c>
      <c r="F435" t="s">
        <v>67</v>
      </c>
      <c r="G435" s="5">
        <v>0</v>
      </c>
      <c r="H435">
        <v>18</v>
      </c>
      <c r="I435">
        <v>43</v>
      </c>
      <c r="J435">
        <v>-25</v>
      </c>
      <c r="K435">
        <f>IF(Table1[[#This Row],[net]]&gt;0,1,0)</f>
        <v>0</v>
      </c>
      <c r="L435">
        <v>6</v>
      </c>
      <c r="M435">
        <f>IF(Table1[[#This Row],[team]]=E434,SUM(Table1[[#This Row],[win/loss]],M434),Table1[[#This Row],[win/loss]])</f>
        <v>1</v>
      </c>
      <c r="N435">
        <f>IF(Table1[[#This Row],[team]]=E434,SUM(Table1[[#This Row],[win/loss]],M434),Table1[[#This Row],[win/loss]])/B435</f>
        <v>0.5</v>
      </c>
      <c r="O435">
        <f t="shared" si="15"/>
        <v>-19</v>
      </c>
      <c r="P435">
        <f>IF(Table1[[#This Row],[difference]]&gt;0,SQRT(Table1[[#This Row],[difference]]),-SQRT(ABS(Table1[[#This Row],[difference]])))</f>
        <v>-4.358898943540674</v>
      </c>
      <c r="Q435">
        <f>IF(Table1[[#This Row],[line]]&gt;0,SQRT(Table1[[#This Row],[line]]),-SQRT(ABS(Table1[[#This Row],[line]])))</f>
        <v>2.4494897427831779</v>
      </c>
      <c r="R435">
        <f>Table1[[#This Row],[difference]]-Table1[[#This Row],[sqrt(line)]]</f>
        <v>-21.449489742783179</v>
      </c>
      <c r="S435">
        <f>IF(Table1[[#This Row],[difference]]&gt;0,1,-1)</f>
        <v>-1</v>
      </c>
      <c r="T435">
        <f>IF(Table1[[#This Row],[team]]=E434,SUM(H435,T434),Table1[[#This Row],[ppg]])</f>
        <v>38</v>
      </c>
      <c r="U435">
        <f>IF(Table1[[#This Row],[team]]=E434,SUM(I435,U434),Table1[[#This Row],[ppga]])</f>
        <v>46</v>
      </c>
      <c r="V435">
        <f>IF(Table1[[#This Row],[team]]=E434,SUM(Table1[[#This Row],[difference]],V434),Table1[[#This Row],[difference]])</f>
        <v>1</v>
      </c>
      <c r="W435">
        <f>IF(Table1[[#This Row],[team]]=E434,SUM(Table1[[#This Row],[sqrt(dif)]],W434),Table1[[#This Row],[sqrt(dif)]])</f>
        <v>0.11323701145890563</v>
      </c>
      <c r="X435">
        <f>IF(Table1[[#This Row],[team]]=E434,SUM(Table1[[#This Row],[f1]],X434),Table1[[#This Row],[f1]])</f>
        <v>-3.1815405503520573</v>
      </c>
      <c r="Y435">
        <f>IF(Table1[[#This Row],[ATS]]=S434,SUM(Table1[[#This Row],[ATS]],Y434),Table1[[#This Row],[ATS]])</f>
        <v>-1</v>
      </c>
      <c r="Z435">
        <f>IF(Table1[[#This Row],[ATS]]&gt;0,Table1[[#This Row],[ATS streak (not real)]]-1,Table1[[#This Row],[ATS streak (not real)]]+1)</f>
        <v>0</v>
      </c>
      <c r="AA435" s="5">
        <f>Table1[[#This Row],[running ttl ppg]]^2.37/(Table1[[#This Row],[running ttl ppg]]^2.37+Table1[[#This Row],[running ttl ppga]]^2.37)</f>
        <v>0.38869503107455333</v>
      </c>
      <c r="AB435" s="5">
        <f>Table1[[#This Row],[pyth ratio]]+Table1[[#This Row],[win/loss ratio]]</f>
        <v>0.88869503107455339</v>
      </c>
    </row>
    <row r="436" spans="1:28" x14ac:dyDescent="0.25">
      <c r="A436" s="1">
        <v>2994</v>
      </c>
      <c r="B436" s="7">
        <f t="shared" si="16"/>
        <v>3</v>
      </c>
      <c r="C436" s="5">
        <v>2016</v>
      </c>
      <c r="D436" s="5">
        <v>3</v>
      </c>
      <c r="E436" t="s">
        <v>68</v>
      </c>
      <c r="F436" t="s">
        <v>41</v>
      </c>
      <c r="G436" s="5">
        <v>0</v>
      </c>
      <c r="H436">
        <v>7</v>
      </c>
      <c r="I436">
        <v>47</v>
      </c>
      <c r="J436">
        <v>-40</v>
      </c>
      <c r="K436">
        <f>IF(Table1[[#This Row],[net]]&gt;0,1,0)</f>
        <v>0</v>
      </c>
      <c r="L436">
        <v>7</v>
      </c>
      <c r="M436">
        <f>IF(Table1[[#This Row],[team]]=E435,SUM(Table1[[#This Row],[win/loss]],M435),Table1[[#This Row],[win/loss]])</f>
        <v>1</v>
      </c>
      <c r="N436">
        <f>IF(Table1[[#This Row],[team]]=E435,SUM(Table1[[#This Row],[win/loss]],M435),Table1[[#This Row],[win/loss]])/B436</f>
        <v>0.33333333333333331</v>
      </c>
      <c r="O436">
        <f t="shared" si="15"/>
        <v>-33</v>
      </c>
      <c r="P436">
        <f>IF(Table1[[#This Row],[difference]]&gt;0,SQRT(Table1[[#This Row],[difference]]),-SQRT(ABS(Table1[[#This Row],[difference]])))</f>
        <v>-5.7445626465380286</v>
      </c>
      <c r="Q436">
        <f>IF(Table1[[#This Row],[line]]&gt;0,SQRT(Table1[[#This Row],[line]]),-SQRT(ABS(Table1[[#This Row],[line]])))</f>
        <v>2.6457513110645907</v>
      </c>
      <c r="R436">
        <f>Table1[[#This Row],[difference]]-Table1[[#This Row],[sqrt(line)]]</f>
        <v>-35.645751311064593</v>
      </c>
      <c r="S436">
        <f>IF(Table1[[#This Row],[difference]]&gt;0,1,-1)</f>
        <v>-1</v>
      </c>
      <c r="T436">
        <f>IF(Table1[[#This Row],[team]]=E435,SUM(H436,T435),Table1[[#This Row],[ppg]])</f>
        <v>45</v>
      </c>
      <c r="U436">
        <f>IF(Table1[[#This Row],[team]]=E435,SUM(I436,U435),Table1[[#This Row],[ppga]])</f>
        <v>93</v>
      </c>
      <c r="V436">
        <f>IF(Table1[[#This Row],[team]]=E435,SUM(Table1[[#This Row],[difference]],V435),Table1[[#This Row],[difference]])</f>
        <v>-32</v>
      </c>
      <c r="W436">
        <f>IF(Table1[[#This Row],[team]]=E435,SUM(Table1[[#This Row],[sqrt(dif)]],W435),Table1[[#This Row],[sqrt(dif)]])</f>
        <v>-5.631325635079123</v>
      </c>
      <c r="X436">
        <f>IF(Table1[[#This Row],[team]]=E435,SUM(Table1[[#This Row],[f1]],X435),Table1[[#This Row],[f1]])</f>
        <v>-38.827291861416654</v>
      </c>
      <c r="Y436">
        <f>IF(Table1[[#This Row],[ATS]]=S435,SUM(Table1[[#This Row],[ATS]],Y435),Table1[[#This Row],[ATS]])</f>
        <v>-2</v>
      </c>
      <c r="Z436">
        <f>IF(Table1[[#This Row],[ATS]]&gt;0,Table1[[#This Row],[ATS streak (not real)]]-1,Table1[[#This Row],[ATS streak (not real)]]+1)</f>
        <v>-1</v>
      </c>
      <c r="AA436" s="5">
        <f>Table1[[#This Row],[running ttl ppg]]^2.37/(Table1[[#This Row],[running ttl ppg]]^2.37+Table1[[#This Row],[running ttl ppga]]^2.37)</f>
        <v>0.15181054471469116</v>
      </c>
      <c r="AB436" s="5">
        <f>Table1[[#This Row],[pyth ratio]]+Table1[[#This Row],[win/loss ratio]]</f>
        <v>0.4851438780480245</v>
      </c>
    </row>
    <row r="437" spans="1:28" x14ac:dyDescent="0.25">
      <c r="A437" s="1">
        <v>2995</v>
      </c>
      <c r="B437" s="7">
        <f t="shared" si="16"/>
        <v>4</v>
      </c>
      <c r="C437" s="5">
        <v>2016</v>
      </c>
      <c r="D437" s="5">
        <v>4</v>
      </c>
      <c r="E437" t="s">
        <v>68</v>
      </c>
      <c r="F437" t="s">
        <v>52</v>
      </c>
      <c r="G437" s="5">
        <v>1</v>
      </c>
      <c r="H437">
        <v>3</v>
      </c>
      <c r="I437">
        <v>17</v>
      </c>
      <c r="J437">
        <v>-14</v>
      </c>
      <c r="K437">
        <f>IF(Table1[[#This Row],[net]]&gt;0,1,0)</f>
        <v>0</v>
      </c>
      <c r="L437">
        <v>7.5</v>
      </c>
      <c r="M437">
        <f>IF(Table1[[#This Row],[team]]=E436,SUM(Table1[[#This Row],[win/loss]],M436),Table1[[#This Row],[win/loss]])</f>
        <v>1</v>
      </c>
      <c r="N437">
        <f>IF(Table1[[#This Row],[team]]=E436,SUM(Table1[[#This Row],[win/loss]],M436),Table1[[#This Row],[win/loss]])/B437</f>
        <v>0.25</v>
      </c>
      <c r="O437">
        <f t="shared" si="15"/>
        <v>-6.5</v>
      </c>
      <c r="P437">
        <f>IF(Table1[[#This Row],[difference]]&gt;0,SQRT(Table1[[#This Row],[difference]]),-SQRT(ABS(Table1[[#This Row],[difference]])))</f>
        <v>-2.5495097567963922</v>
      </c>
      <c r="Q437">
        <f>IF(Table1[[#This Row],[line]]&gt;0,SQRT(Table1[[#This Row],[line]]),-SQRT(ABS(Table1[[#This Row],[line]])))</f>
        <v>2.7386127875258306</v>
      </c>
      <c r="R437">
        <f>Table1[[#This Row],[difference]]-Table1[[#This Row],[sqrt(line)]]</f>
        <v>-9.238612787525831</v>
      </c>
      <c r="S437">
        <f>IF(Table1[[#This Row],[difference]]&gt;0,1,-1)</f>
        <v>-1</v>
      </c>
      <c r="T437">
        <f>IF(Table1[[#This Row],[team]]=E436,SUM(H437,T436),Table1[[#This Row],[ppg]])</f>
        <v>48</v>
      </c>
      <c r="U437">
        <f>IF(Table1[[#This Row],[team]]=E436,SUM(I437,U436),Table1[[#This Row],[ppga]])</f>
        <v>110</v>
      </c>
      <c r="V437">
        <f>IF(Table1[[#This Row],[team]]=E436,SUM(Table1[[#This Row],[difference]],V436),Table1[[#This Row],[difference]])</f>
        <v>-38.5</v>
      </c>
      <c r="W437">
        <f>IF(Table1[[#This Row],[team]]=E436,SUM(Table1[[#This Row],[sqrt(dif)]],W436),Table1[[#This Row],[sqrt(dif)]])</f>
        <v>-8.1808353918755152</v>
      </c>
      <c r="X437">
        <f>IF(Table1[[#This Row],[team]]=E436,SUM(Table1[[#This Row],[f1]],X436),Table1[[#This Row],[f1]])</f>
        <v>-48.065904648942485</v>
      </c>
      <c r="Y437">
        <f>IF(Table1[[#This Row],[ATS]]=S436,SUM(Table1[[#This Row],[ATS]],Y436),Table1[[#This Row],[ATS]])</f>
        <v>-3</v>
      </c>
      <c r="Z437">
        <f>IF(Table1[[#This Row],[ATS]]&gt;0,Table1[[#This Row],[ATS streak (not real)]]-1,Table1[[#This Row],[ATS streak (not real)]]+1)</f>
        <v>-2</v>
      </c>
      <c r="AA437" s="5">
        <f>Table1[[#This Row],[running ttl ppg]]^2.37/(Table1[[#This Row],[running ttl ppg]]^2.37+Table1[[#This Row],[running ttl ppga]]^2.37)</f>
        <v>0.12288468557979908</v>
      </c>
      <c r="AB437" s="5">
        <f>Table1[[#This Row],[pyth ratio]]+Table1[[#This Row],[win/loss ratio]]</f>
        <v>0.37288468557979909</v>
      </c>
    </row>
    <row r="438" spans="1:28" x14ac:dyDescent="0.25">
      <c r="A438" s="1">
        <v>2996</v>
      </c>
      <c r="B438" s="7">
        <f t="shared" si="16"/>
        <v>5</v>
      </c>
      <c r="C438" s="5">
        <v>2016</v>
      </c>
      <c r="D438" s="5">
        <v>5</v>
      </c>
      <c r="E438" t="s">
        <v>68</v>
      </c>
      <c r="F438" t="s">
        <v>61</v>
      </c>
      <c r="G438" s="5">
        <v>0</v>
      </c>
      <c r="H438">
        <v>27</v>
      </c>
      <c r="I438">
        <v>30</v>
      </c>
      <c r="J438">
        <v>-3</v>
      </c>
      <c r="K438">
        <f>IF(Table1[[#This Row],[net]]&gt;0,1,0)</f>
        <v>0</v>
      </c>
      <c r="L438">
        <v>7.5</v>
      </c>
      <c r="M438">
        <f>IF(Table1[[#This Row],[team]]=E437,SUM(Table1[[#This Row],[win/loss]],M437),Table1[[#This Row],[win/loss]])</f>
        <v>1</v>
      </c>
      <c r="N438">
        <f>IF(Table1[[#This Row],[team]]=E437,SUM(Table1[[#This Row],[win/loss]],M437),Table1[[#This Row],[win/loss]])/B438</f>
        <v>0.2</v>
      </c>
      <c r="O438">
        <f t="shared" si="15"/>
        <v>4.5</v>
      </c>
      <c r="P438">
        <f>IF(Table1[[#This Row],[difference]]&gt;0,SQRT(Table1[[#This Row],[difference]]),-SQRT(ABS(Table1[[#This Row],[difference]])))</f>
        <v>2.1213203435596424</v>
      </c>
      <c r="Q438">
        <f>IF(Table1[[#This Row],[line]]&gt;0,SQRT(Table1[[#This Row],[line]]),-SQRT(ABS(Table1[[#This Row],[line]])))</f>
        <v>2.7386127875258306</v>
      </c>
      <c r="R438">
        <f>Table1[[#This Row],[difference]]-Table1[[#This Row],[sqrt(line)]]</f>
        <v>1.7613872124741694</v>
      </c>
      <c r="S438">
        <f>IF(Table1[[#This Row],[difference]]&gt;0,1,-1)</f>
        <v>1</v>
      </c>
      <c r="T438">
        <f>IF(Table1[[#This Row],[team]]=E437,SUM(H438,T437),Table1[[#This Row],[ppg]])</f>
        <v>75</v>
      </c>
      <c r="U438">
        <f>IF(Table1[[#This Row],[team]]=E437,SUM(I438,U437),Table1[[#This Row],[ppga]])</f>
        <v>140</v>
      </c>
      <c r="V438">
        <f>IF(Table1[[#This Row],[team]]=E437,SUM(Table1[[#This Row],[difference]],V437),Table1[[#This Row],[difference]])</f>
        <v>-34</v>
      </c>
      <c r="W438">
        <f>IF(Table1[[#This Row],[team]]=E437,SUM(Table1[[#This Row],[sqrt(dif)]],W437),Table1[[#This Row],[sqrt(dif)]])</f>
        <v>-6.0595150483158733</v>
      </c>
      <c r="X438">
        <f>IF(Table1[[#This Row],[team]]=E437,SUM(Table1[[#This Row],[f1]],X437),Table1[[#This Row],[f1]])</f>
        <v>-46.304517436468316</v>
      </c>
      <c r="Y438">
        <f>IF(Table1[[#This Row],[ATS]]=S437,SUM(Table1[[#This Row],[ATS]],Y437),Table1[[#This Row],[ATS]])</f>
        <v>1</v>
      </c>
      <c r="Z438">
        <f>IF(Table1[[#This Row],[ATS]]&gt;0,Table1[[#This Row],[ATS streak (not real)]]-1,Table1[[#This Row],[ATS streak (not real)]]+1)</f>
        <v>0</v>
      </c>
      <c r="AA438" s="5">
        <f>Table1[[#This Row],[running ttl ppg]]^2.37/(Table1[[#This Row],[running ttl ppg]]^2.37+Table1[[#This Row],[running ttl ppga]]^2.37)</f>
        <v>0.18554137699694451</v>
      </c>
      <c r="AB438" s="5">
        <f>Table1[[#This Row],[pyth ratio]]+Table1[[#This Row],[win/loss ratio]]</f>
        <v>0.38554137699694452</v>
      </c>
    </row>
    <row r="439" spans="1:28" x14ac:dyDescent="0.25">
      <c r="A439" s="1">
        <v>2997</v>
      </c>
      <c r="B439" s="7">
        <f t="shared" si="16"/>
        <v>6</v>
      </c>
      <c r="C439" s="5">
        <v>2016</v>
      </c>
      <c r="D439" s="5">
        <v>6</v>
      </c>
      <c r="E439" t="s">
        <v>68</v>
      </c>
      <c r="F439" t="s">
        <v>43</v>
      </c>
      <c r="G439" s="5">
        <v>1</v>
      </c>
      <c r="H439">
        <v>25</v>
      </c>
      <c r="I439">
        <v>20</v>
      </c>
      <c r="J439">
        <v>5</v>
      </c>
      <c r="K439">
        <f>IF(Table1[[#This Row],[net]]&gt;0,1,0)</f>
        <v>1</v>
      </c>
      <c r="L439">
        <v>2.5</v>
      </c>
      <c r="M439">
        <f>IF(Table1[[#This Row],[team]]=E438,SUM(Table1[[#This Row],[win/loss]],M438),Table1[[#This Row],[win/loss]])</f>
        <v>2</v>
      </c>
      <c r="N439">
        <f>IF(Table1[[#This Row],[team]]=E438,SUM(Table1[[#This Row],[win/loss]],M438),Table1[[#This Row],[win/loss]])/B439</f>
        <v>0.33333333333333331</v>
      </c>
      <c r="O439">
        <f t="shared" si="15"/>
        <v>7.5</v>
      </c>
      <c r="P439">
        <f>IF(Table1[[#This Row],[difference]]&gt;0,SQRT(Table1[[#This Row],[difference]]),-SQRT(ABS(Table1[[#This Row],[difference]])))</f>
        <v>2.7386127875258306</v>
      </c>
      <c r="Q439">
        <f>IF(Table1[[#This Row],[line]]&gt;0,SQRT(Table1[[#This Row],[line]]),-SQRT(ABS(Table1[[#This Row],[line]])))</f>
        <v>1.5811388300841898</v>
      </c>
      <c r="R439">
        <f>Table1[[#This Row],[difference]]-Table1[[#This Row],[sqrt(line)]]</f>
        <v>5.91886116991581</v>
      </c>
      <c r="S439">
        <f>IF(Table1[[#This Row],[difference]]&gt;0,1,-1)</f>
        <v>1</v>
      </c>
      <c r="T439">
        <f>IF(Table1[[#This Row],[team]]=E438,SUM(H439,T438),Table1[[#This Row],[ppg]])</f>
        <v>100</v>
      </c>
      <c r="U439">
        <f>IF(Table1[[#This Row],[team]]=E438,SUM(I439,U438),Table1[[#This Row],[ppga]])</f>
        <v>160</v>
      </c>
      <c r="V439">
        <f>IF(Table1[[#This Row],[team]]=E438,SUM(Table1[[#This Row],[difference]],V438),Table1[[#This Row],[difference]])</f>
        <v>-26.5</v>
      </c>
      <c r="W439">
        <f>IF(Table1[[#This Row],[team]]=E438,SUM(Table1[[#This Row],[sqrt(dif)]],W438),Table1[[#This Row],[sqrt(dif)]])</f>
        <v>-3.3209022607900427</v>
      </c>
      <c r="X439">
        <f>IF(Table1[[#This Row],[team]]=E438,SUM(Table1[[#This Row],[f1]],X438),Table1[[#This Row],[f1]])</f>
        <v>-40.385656266552509</v>
      </c>
      <c r="Y439">
        <f>IF(Table1[[#This Row],[ATS]]=S438,SUM(Table1[[#This Row],[ATS]],Y438),Table1[[#This Row],[ATS]])</f>
        <v>2</v>
      </c>
      <c r="Z439">
        <f>IF(Table1[[#This Row],[ATS]]&gt;0,Table1[[#This Row],[ATS streak (not real)]]-1,Table1[[#This Row],[ATS streak (not real)]]+1)</f>
        <v>1</v>
      </c>
      <c r="AA439" s="5">
        <f>Table1[[#This Row],[running ttl ppg]]^2.37/(Table1[[#This Row],[running ttl ppg]]^2.37+Table1[[#This Row],[running ttl ppga]]^2.37)</f>
        <v>0.2471429227731802</v>
      </c>
      <c r="AB439" s="5">
        <f>Table1[[#This Row],[pyth ratio]]+Table1[[#This Row],[win/loss ratio]]</f>
        <v>0.58047625610651354</v>
      </c>
    </row>
    <row r="440" spans="1:28" x14ac:dyDescent="0.25">
      <c r="A440" s="1">
        <v>2998</v>
      </c>
      <c r="B440" s="7">
        <f t="shared" si="16"/>
        <v>7</v>
      </c>
      <c r="C440" s="5">
        <v>2016</v>
      </c>
      <c r="D440" s="5">
        <v>7</v>
      </c>
      <c r="E440" t="s">
        <v>68</v>
      </c>
      <c r="F440" t="s">
        <v>69</v>
      </c>
      <c r="G440" s="5">
        <v>1</v>
      </c>
      <c r="H440">
        <v>3</v>
      </c>
      <c r="I440">
        <v>20</v>
      </c>
      <c r="J440">
        <v>-17</v>
      </c>
      <c r="K440">
        <f>IF(Table1[[#This Row],[net]]&gt;0,1,0)</f>
        <v>0</v>
      </c>
      <c r="L440">
        <v>6.5</v>
      </c>
      <c r="M440">
        <f>IF(Table1[[#This Row],[team]]=E439,SUM(Table1[[#This Row],[win/loss]],M439),Table1[[#This Row],[win/loss]])</f>
        <v>2</v>
      </c>
      <c r="N440">
        <f>IF(Table1[[#This Row],[team]]=E439,SUM(Table1[[#This Row],[win/loss]],M439),Table1[[#This Row],[win/loss]])/B440</f>
        <v>0.2857142857142857</v>
      </c>
      <c r="O440">
        <f t="shared" si="15"/>
        <v>-10.5</v>
      </c>
      <c r="P440">
        <f>IF(Table1[[#This Row],[difference]]&gt;0,SQRT(Table1[[#This Row],[difference]]),-SQRT(ABS(Table1[[#This Row],[difference]])))</f>
        <v>-3.2403703492039302</v>
      </c>
      <c r="Q440">
        <f>IF(Table1[[#This Row],[line]]&gt;0,SQRT(Table1[[#This Row],[line]]),-SQRT(ABS(Table1[[#This Row],[line]])))</f>
        <v>2.5495097567963922</v>
      </c>
      <c r="R440">
        <f>Table1[[#This Row],[difference]]-Table1[[#This Row],[sqrt(line)]]</f>
        <v>-13.049509756796393</v>
      </c>
      <c r="S440">
        <f>IF(Table1[[#This Row],[difference]]&gt;0,1,-1)</f>
        <v>-1</v>
      </c>
      <c r="T440">
        <f>IF(Table1[[#This Row],[team]]=E439,SUM(H440,T439),Table1[[#This Row],[ppg]])</f>
        <v>103</v>
      </c>
      <c r="U440">
        <f>IF(Table1[[#This Row],[team]]=E439,SUM(I440,U439),Table1[[#This Row],[ppga]])</f>
        <v>180</v>
      </c>
      <c r="V440">
        <f>IF(Table1[[#This Row],[team]]=E439,SUM(Table1[[#This Row],[difference]],V439),Table1[[#This Row],[difference]])</f>
        <v>-37</v>
      </c>
      <c r="W440">
        <f>IF(Table1[[#This Row],[team]]=E439,SUM(Table1[[#This Row],[sqrt(dif)]],W439),Table1[[#This Row],[sqrt(dif)]])</f>
        <v>-6.5612726099939724</v>
      </c>
      <c r="X440">
        <f>IF(Table1[[#This Row],[team]]=E439,SUM(Table1[[#This Row],[f1]],X439),Table1[[#This Row],[f1]])</f>
        <v>-53.435166023348899</v>
      </c>
      <c r="Y440">
        <f>IF(Table1[[#This Row],[ATS]]=S439,SUM(Table1[[#This Row],[ATS]],Y439),Table1[[#This Row],[ATS]])</f>
        <v>-1</v>
      </c>
      <c r="Z440">
        <f>IF(Table1[[#This Row],[ATS]]&gt;0,Table1[[#This Row],[ATS streak (not real)]]-1,Table1[[#This Row],[ATS streak (not real)]]+1)</f>
        <v>0</v>
      </c>
      <c r="AA440" s="5">
        <f>Table1[[#This Row],[running ttl ppg]]^2.37/(Table1[[#This Row],[running ttl ppg]]^2.37+Table1[[#This Row],[running ttl ppga]]^2.37)</f>
        <v>0.21031959893410537</v>
      </c>
      <c r="AB440" s="5">
        <f>Table1[[#This Row],[pyth ratio]]+Table1[[#This Row],[win/loss ratio]]</f>
        <v>0.49603388464839104</v>
      </c>
    </row>
    <row r="441" spans="1:28" x14ac:dyDescent="0.25">
      <c r="A441" s="1">
        <v>2999</v>
      </c>
      <c r="B441" s="7">
        <f t="shared" si="16"/>
        <v>8</v>
      </c>
      <c r="C441" s="5">
        <v>2016</v>
      </c>
      <c r="D441" s="5">
        <v>8</v>
      </c>
      <c r="E441" t="s">
        <v>68</v>
      </c>
      <c r="F441" t="s">
        <v>58</v>
      </c>
      <c r="G441" s="5">
        <v>0</v>
      </c>
      <c r="H441">
        <v>6</v>
      </c>
      <c r="I441">
        <v>27</v>
      </c>
      <c r="J441">
        <v>-21</v>
      </c>
      <c r="K441">
        <f>IF(Table1[[#This Row],[net]]&gt;0,1,0)</f>
        <v>0</v>
      </c>
      <c r="L441">
        <v>7.5</v>
      </c>
      <c r="M441">
        <f>IF(Table1[[#This Row],[team]]=E440,SUM(Table1[[#This Row],[win/loss]],M440),Table1[[#This Row],[win/loss]])</f>
        <v>2</v>
      </c>
      <c r="N441">
        <f>IF(Table1[[#This Row],[team]]=E440,SUM(Table1[[#This Row],[win/loss]],M440),Table1[[#This Row],[win/loss]])/B441</f>
        <v>0.25</v>
      </c>
      <c r="O441">
        <f t="shared" si="15"/>
        <v>-13.5</v>
      </c>
      <c r="P441">
        <f>IF(Table1[[#This Row],[difference]]&gt;0,SQRT(Table1[[#This Row],[difference]]),-SQRT(ABS(Table1[[#This Row],[difference]])))</f>
        <v>-3.6742346141747673</v>
      </c>
      <c r="Q441">
        <f>IF(Table1[[#This Row],[line]]&gt;0,SQRT(Table1[[#This Row],[line]]),-SQRT(ABS(Table1[[#This Row],[line]])))</f>
        <v>2.7386127875258306</v>
      </c>
      <c r="R441">
        <f>Table1[[#This Row],[difference]]-Table1[[#This Row],[sqrt(line)]]</f>
        <v>-16.238612787525831</v>
      </c>
      <c r="S441">
        <f>IF(Table1[[#This Row],[difference]]&gt;0,1,-1)</f>
        <v>-1</v>
      </c>
      <c r="T441">
        <f>IF(Table1[[#This Row],[team]]=E440,SUM(H441,T440),Table1[[#This Row],[ppg]])</f>
        <v>109</v>
      </c>
      <c r="U441">
        <f>IF(Table1[[#This Row],[team]]=E440,SUM(I441,U440),Table1[[#This Row],[ppga]])</f>
        <v>207</v>
      </c>
      <c r="V441">
        <f>IF(Table1[[#This Row],[team]]=E440,SUM(Table1[[#This Row],[difference]],V440),Table1[[#This Row],[difference]])</f>
        <v>-50.5</v>
      </c>
      <c r="W441">
        <f>IF(Table1[[#This Row],[team]]=E440,SUM(Table1[[#This Row],[sqrt(dif)]],W440),Table1[[#This Row],[sqrt(dif)]])</f>
        <v>-10.235507224168739</v>
      </c>
      <c r="X441">
        <f>IF(Table1[[#This Row],[team]]=E440,SUM(Table1[[#This Row],[f1]],X440),Table1[[#This Row],[f1]])</f>
        <v>-69.673778810874722</v>
      </c>
      <c r="Y441">
        <f>IF(Table1[[#This Row],[ATS]]=S440,SUM(Table1[[#This Row],[ATS]],Y440),Table1[[#This Row],[ATS]])</f>
        <v>-2</v>
      </c>
      <c r="Z441">
        <f>IF(Table1[[#This Row],[ATS]]&gt;0,Table1[[#This Row],[ATS streak (not real)]]-1,Table1[[#This Row],[ATS streak (not real)]]+1)</f>
        <v>-1</v>
      </c>
      <c r="AA441" s="5">
        <f>Table1[[#This Row],[running ttl ppg]]^2.37/(Table1[[#This Row],[running ttl ppg]]^2.37+Table1[[#This Row],[running ttl ppga]]^2.37)</f>
        <v>0.17945429531088905</v>
      </c>
      <c r="AB441" s="5">
        <f>Table1[[#This Row],[pyth ratio]]+Table1[[#This Row],[win/loss ratio]]</f>
        <v>0.42945429531088908</v>
      </c>
    </row>
    <row r="442" spans="1:28" x14ac:dyDescent="0.25">
      <c r="A442" s="1">
        <v>3000</v>
      </c>
      <c r="B442" s="7">
        <f t="shared" si="16"/>
        <v>9</v>
      </c>
      <c r="C442" s="5">
        <v>2016</v>
      </c>
      <c r="D442" s="5">
        <v>9</v>
      </c>
      <c r="E442" t="s">
        <v>68</v>
      </c>
      <c r="F442" t="s">
        <v>42</v>
      </c>
      <c r="G442" s="5">
        <v>1</v>
      </c>
      <c r="H442">
        <v>17</v>
      </c>
      <c r="I442">
        <v>16</v>
      </c>
      <c r="J442">
        <v>1</v>
      </c>
      <c r="K442">
        <f>IF(Table1[[#This Row],[net]]&gt;0,1,0)</f>
        <v>1</v>
      </c>
      <c r="L442">
        <v>9.5</v>
      </c>
      <c r="M442">
        <f>IF(Table1[[#This Row],[team]]=E441,SUM(Table1[[#This Row],[win/loss]],M441),Table1[[#This Row],[win/loss]])</f>
        <v>3</v>
      </c>
      <c r="N442">
        <f>IF(Table1[[#This Row],[team]]=E441,SUM(Table1[[#This Row],[win/loss]],M441),Table1[[#This Row],[win/loss]])/B442</f>
        <v>0.33333333333333331</v>
      </c>
      <c r="O442">
        <f t="shared" si="15"/>
        <v>10.5</v>
      </c>
      <c r="P442">
        <f>IF(Table1[[#This Row],[difference]]&gt;0,SQRT(Table1[[#This Row],[difference]]),-SQRT(ABS(Table1[[#This Row],[difference]])))</f>
        <v>3.2403703492039302</v>
      </c>
      <c r="Q442">
        <f>IF(Table1[[#This Row],[line]]&gt;0,SQRT(Table1[[#This Row],[line]]),-SQRT(ABS(Table1[[#This Row],[line]])))</f>
        <v>3.082207001484488</v>
      </c>
      <c r="R442">
        <f>Table1[[#This Row],[difference]]-Table1[[#This Row],[sqrt(line)]]</f>
        <v>7.4177929985155124</v>
      </c>
      <c r="S442">
        <f>IF(Table1[[#This Row],[difference]]&gt;0,1,-1)</f>
        <v>1</v>
      </c>
      <c r="T442">
        <f>IF(Table1[[#This Row],[team]]=E441,SUM(H442,T441),Table1[[#This Row],[ppg]])</f>
        <v>126</v>
      </c>
      <c r="U442">
        <f>IF(Table1[[#This Row],[team]]=E441,SUM(I442,U441),Table1[[#This Row],[ppga]])</f>
        <v>223</v>
      </c>
      <c r="V442">
        <f>IF(Table1[[#This Row],[team]]=E441,SUM(Table1[[#This Row],[difference]],V441),Table1[[#This Row],[difference]])</f>
        <v>-40</v>
      </c>
      <c r="W442">
        <f>IF(Table1[[#This Row],[team]]=E441,SUM(Table1[[#This Row],[sqrt(dif)]],W441),Table1[[#This Row],[sqrt(dif)]])</f>
        <v>-6.9951368749648086</v>
      </c>
      <c r="X442">
        <f>IF(Table1[[#This Row],[team]]=E441,SUM(Table1[[#This Row],[f1]],X441),Table1[[#This Row],[f1]])</f>
        <v>-62.255985812359214</v>
      </c>
      <c r="Y442">
        <f>IF(Table1[[#This Row],[ATS]]=S441,SUM(Table1[[#This Row],[ATS]],Y441),Table1[[#This Row],[ATS]])</f>
        <v>1</v>
      </c>
      <c r="Z442">
        <f>IF(Table1[[#This Row],[ATS]]&gt;0,Table1[[#This Row],[ATS streak (not real)]]-1,Table1[[#This Row],[ATS streak (not real)]]+1)</f>
        <v>0</v>
      </c>
      <c r="AA442" s="5">
        <f>Table1[[#This Row],[running ttl ppg]]^2.37/(Table1[[#This Row],[running ttl ppg]]^2.37+Table1[[#This Row],[running ttl ppga]]^2.37)</f>
        <v>0.20537887593694837</v>
      </c>
      <c r="AB442" s="5">
        <f>Table1[[#This Row],[pyth ratio]]+Table1[[#This Row],[win/loss ratio]]</f>
        <v>0.53871220927028163</v>
      </c>
    </row>
    <row r="443" spans="1:28" x14ac:dyDescent="0.25">
      <c r="A443" s="1">
        <v>3001</v>
      </c>
      <c r="B443" s="7">
        <f t="shared" si="16"/>
        <v>10</v>
      </c>
      <c r="C443" s="5">
        <v>2016</v>
      </c>
      <c r="D443" s="5">
        <v>11</v>
      </c>
      <c r="E443" t="s">
        <v>68</v>
      </c>
      <c r="F443" t="s">
        <v>69</v>
      </c>
      <c r="G443" s="5">
        <v>0</v>
      </c>
      <c r="H443">
        <v>13</v>
      </c>
      <c r="I443">
        <v>29</v>
      </c>
      <c r="J443">
        <v>-16</v>
      </c>
      <c r="K443">
        <f>IF(Table1[[#This Row],[net]]&gt;0,1,0)</f>
        <v>0</v>
      </c>
      <c r="L443">
        <v>14</v>
      </c>
      <c r="M443">
        <f>IF(Table1[[#This Row],[team]]=E442,SUM(Table1[[#This Row],[win/loss]],M442),Table1[[#This Row],[win/loss]])</f>
        <v>3</v>
      </c>
      <c r="N443">
        <f>IF(Table1[[#This Row],[team]]=E442,SUM(Table1[[#This Row],[win/loss]],M442),Table1[[#This Row],[win/loss]])/B443</f>
        <v>0.3</v>
      </c>
      <c r="O443">
        <f t="shared" si="15"/>
        <v>-2</v>
      </c>
      <c r="P443">
        <f>IF(Table1[[#This Row],[difference]]&gt;0,SQRT(Table1[[#This Row],[difference]]),-SQRT(ABS(Table1[[#This Row],[difference]])))</f>
        <v>-1.4142135623730951</v>
      </c>
      <c r="Q443">
        <f>IF(Table1[[#This Row],[line]]&gt;0,SQRT(Table1[[#This Row],[line]]),-SQRT(ABS(Table1[[#This Row],[line]])))</f>
        <v>3.7416573867739413</v>
      </c>
      <c r="R443">
        <f>Table1[[#This Row],[difference]]-Table1[[#This Row],[sqrt(line)]]</f>
        <v>-5.7416573867739409</v>
      </c>
      <c r="S443">
        <f>IF(Table1[[#This Row],[difference]]&gt;0,1,-1)</f>
        <v>-1</v>
      </c>
      <c r="T443">
        <f>IF(Table1[[#This Row],[team]]=E442,SUM(H443,T442),Table1[[#This Row],[ppg]])</f>
        <v>139</v>
      </c>
      <c r="U443">
        <f>IF(Table1[[#This Row],[team]]=E442,SUM(I443,U442),Table1[[#This Row],[ppga]])</f>
        <v>252</v>
      </c>
      <c r="V443">
        <f>IF(Table1[[#This Row],[team]]=E442,SUM(Table1[[#This Row],[difference]],V442),Table1[[#This Row],[difference]])</f>
        <v>-42</v>
      </c>
      <c r="W443">
        <f>IF(Table1[[#This Row],[team]]=E442,SUM(Table1[[#This Row],[sqrt(dif)]],W442),Table1[[#This Row],[sqrt(dif)]])</f>
        <v>-8.4093504373379044</v>
      </c>
      <c r="X443">
        <f>IF(Table1[[#This Row],[team]]=E442,SUM(Table1[[#This Row],[f1]],X442),Table1[[#This Row],[f1]])</f>
        <v>-67.997643199133151</v>
      </c>
      <c r="Y443">
        <f>IF(Table1[[#This Row],[ATS]]=S442,SUM(Table1[[#This Row],[ATS]],Y442),Table1[[#This Row],[ATS]])</f>
        <v>-1</v>
      </c>
      <c r="Z443">
        <f>IF(Table1[[#This Row],[ATS]]&gt;0,Table1[[#This Row],[ATS streak (not real)]]-1,Table1[[#This Row],[ATS streak (not real)]]+1)</f>
        <v>0</v>
      </c>
      <c r="AA443" s="5">
        <f>Table1[[#This Row],[running ttl ppg]]^2.37/(Table1[[#This Row],[running ttl ppg]]^2.37+Table1[[#This Row],[running ttl ppga]]^2.37)</f>
        <v>0.19622716131509121</v>
      </c>
      <c r="AB443" s="5">
        <f>Table1[[#This Row],[pyth ratio]]+Table1[[#This Row],[win/loss ratio]]</f>
        <v>0.4962271613150912</v>
      </c>
    </row>
    <row r="444" spans="1:28" x14ac:dyDescent="0.25">
      <c r="A444" s="1">
        <v>3002</v>
      </c>
      <c r="B444" s="7">
        <f t="shared" si="16"/>
        <v>11</v>
      </c>
      <c r="C444" s="5">
        <v>2016</v>
      </c>
      <c r="D444" s="5">
        <v>12</v>
      </c>
      <c r="E444" t="s">
        <v>68</v>
      </c>
      <c r="F444" t="s">
        <v>41</v>
      </c>
      <c r="G444" s="5">
        <v>1</v>
      </c>
      <c r="H444">
        <v>13</v>
      </c>
      <c r="I444">
        <v>19</v>
      </c>
      <c r="J444">
        <v>-6</v>
      </c>
      <c r="K444">
        <f>IF(Table1[[#This Row],[net]]&gt;0,1,0)</f>
        <v>0</v>
      </c>
      <c r="L444">
        <v>7.5</v>
      </c>
      <c r="M444">
        <f>IF(Table1[[#This Row],[team]]=E443,SUM(Table1[[#This Row],[win/loss]],M443),Table1[[#This Row],[win/loss]])</f>
        <v>3</v>
      </c>
      <c r="N444">
        <f>IF(Table1[[#This Row],[team]]=E443,SUM(Table1[[#This Row],[win/loss]],M443),Table1[[#This Row],[win/loss]])/B444</f>
        <v>0.27272727272727271</v>
      </c>
      <c r="O444">
        <f t="shared" si="15"/>
        <v>1.5</v>
      </c>
      <c r="P444">
        <f>IF(Table1[[#This Row],[difference]]&gt;0,SQRT(Table1[[#This Row],[difference]]),-SQRT(ABS(Table1[[#This Row],[difference]])))</f>
        <v>1.2247448713915889</v>
      </c>
      <c r="Q444">
        <f>IF(Table1[[#This Row],[line]]&gt;0,SQRT(Table1[[#This Row],[line]]),-SQRT(ABS(Table1[[#This Row],[line]])))</f>
        <v>2.7386127875258306</v>
      </c>
      <c r="R444">
        <f>Table1[[#This Row],[difference]]-Table1[[#This Row],[sqrt(line)]]</f>
        <v>-1.2386127875258306</v>
      </c>
      <c r="S444">
        <f>IF(Table1[[#This Row],[difference]]&gt;0,1,-1)</f>
        <v>1</v>
      </c>
      <c r="T444">
        <f>IF(Table1[[#This Row],[team]]=E443,SUM(H444,T443),Table1[[#This Row],[ppg]])</f>
        <v>152</v>
      </c>
      <c r="U444">
        <f>IF(Table1[[#This Row],[team]]=E443,SUM(I444,U443),Table1[[#This Row],[ppga]])</f>
        <v>271</v>
      </c>
      <c r="V444">
        <f>IF(Table1[[#This Row],[team]]=E443,SUM(Table1[[#This Row],[difference]],V443),Table1[[#This Row],[difference]])</f>
        <v>-40.5</v>
      </c>
      <c r="W444">
        <f>IF(Table1[[#This Row],[team]]=E443,SUM(Table1[[#This Row],[sqrt(dif)]],W443),Table1[[#This Row],[sqrt(dif)]])</f>
        <v>-7.1846055659463151</v>
      </c>
      <c r="X444">
        <f>IF(Table1[[#This Row],[team]]=E443,SUM(Table1[[#This Row],[f1]],X443),Table1[[#This Row],[f1]])</f>
        <v>-69.236255986658975</v>
      </c>
      <c r="Y444">
        <f>IF(Table1[[#This Row],[ATS]]=S443,SUM(Table1[[#This Row],[ATS]],Y443),Table1[[#This Row],[ATS]])</f>
        <v>1</v>
      </c>
      <c r="Z444">
        <f>IF(Table1[[#This Row],[ATS]]&gt;0,Table1[[#This Row],[ATS streak (not real)]]-1,Table1[[#This Row],[ATS streak (not real)]]+1)</f>
        <v>0</v>
      </c>
      <c r="AA444" s="5">
        <f>Table1[[#This Row],[running ttl ppg]]^2.37/(Table1[[#This Row],[running ttl ppg]]^2.37+Table1[[#This Row],[running ttl ppga]]^2.37)</f>
        <v>0.20255122694185698</v>
      </c>
      <c r="AB444" s="5">
        <f>Table1[[#This Row],[pyth ratio]]+Table1[[#This Row],[win/loss ratio]]</f>
        <v>0.47527849966912972</v>
      </c>
    </row>
    <row r="445" spans="1:28" x14ac:dyDescent="0.25">
      <c r="A445" s="1">
        <v>3003</v>
      </c>
      <c r="B445" s="7">
        <f t="shared" si="16"/>
        <v>12</v>
      </c>
      <c r="C445" s="5">
        <v>2016</v>
      </c>
      <c r="D445" s="5">
        <v>13</v>
      </c>
      <c r="E445" t="s">
        <v>68</v>
      </c>
      <c r="F445" t="s">
        <v>46</v>
      </c>
      <c r="G445" s="5">
        <v>0</v>
      </c>
      <c r="H445">
        <v>26</v>
      </c>
      <c r="I445">
        <v>20</v>
      </c>
      <c r="J445">
        <v>6</v>
      </c>
      <c r="K445">
        <f>IF(Table1[[#This Row],[net]]&gt;0,1,0)</f>
        <v>1</v>
      </c>
      <c r="L445">
        <v>6</v>
      </c>
      <c r="M445">
        <f>IF(Table1[[#This Row],[team]]=E444,SUM(Table1[[#This Row],[win/loss]],M444),Table1[[#This Row],[win/loss]])</f>
        <v>4</v>
      </c>
      <c r="N445">
        <f>IF(Table1[[#This Row],[team]]=E444,SUM(Table1[[#This Row],[win/loss]],M444),Table1[[#This Row],[win/loss]])/B445</f>
        <v>0.33333333333333331</v>
      </c>
      <c r="O445">
        <f t="shared" si="15"/>
        <v>12</v>
      </c>
      <c r="P445">
        <f>IF(Table1[[#This Row],[difference]]&gt;0,SQRT(Table1[[#This Row],[difference]]),-SQRT(ABS(Table1[[#This Row],[difference]])))</f>
        <v>3.4641016151377544</v>
      </c>
      <c r="Q445">
        <f>IF(Table1[[#This Row],[line]]&gt;0,SQRT(Table1[[#This Row],[line]]),-SQRT(ABS(Table1[[#This Row],[line]])))</f>
        <v>2.4494897427831779</v>
      </c>
      <c r="R445">
        <f>Table1[[#This Row],[difference]]-Table1[[#This Row],[sqrt(line)]]</f>
        <v>9.5505102572168212</v>
      </c>
      <c r="S445">
        <f>IF(Table1[[#This Row],[difference]]&gt;0,1,-1)</f>
        <v>1</v>
      </c>
      <c r="T445">
        <f>IF(Table1[[#This Row],[team]]=E444,SUM(H445,T444),Table1[[#This Row],[ppg]])</f>
        <v>178</v>
      </c>
      <c r="U445">
        <f>IF(Table1[[#This Row],[team]]=E444,SUM(I445,U444),Table1[[#This Row],[ppga]])</f>
        <v>291</v>
      </c>
      <c r="V445">
        <f>IF(Table1[[#This Row],[team]]=E444,SUM(Table1[[#This Row],[difference]],V444),Table1[[#This Row],[difference]])</f>
        <v>-28.5</v>
      </c>
      <c r="W445">
        <f>IF(Table1[[#This Row],[team]]=E444,SUM(Table1[[#This Row],[sqrt(dif)]],W444),Table1[[#This Row],[sqrt(dif)]])</f>
        <v>-3.7205039508085607</v>
      </c>
      <c r="X445">
        <f>IF(Table1[[#This Row],[team]]=E444,SUM(Table1[[#This Row],[f1]],X444),Table1[[#This Row],[f1]])</f>
        <v>-59.685745729442154</v>
      </c>
      <c r="Y445">
        <f>IF(Table1[[#This Row],[ATS]]=S444,SUM(Table1[[#This Row],[ATS]],Y444),Table1[[#This Row],[ATS]])</f>
        <v>2</v>
      </c>
      <c r="Z445">
        <f>IF(Table1[[#This Row],[ATS]]&gt;0,Table1[[#This Row],[ATS streak (not real)]]-1,Table1[[#This Row],[ATS streak (not real)]]+1)</f>
        <v>1</v>
      </c>
      <c r="AA445" s="5">
        <f>Table1[[#This Row],[running ttl ppg]]^2.37/(Table1[[#This Row],[running ttl ppg]]^2.37+Table1[[#This Row],[running ttl ppga]]^2.37)</f>
        <v>0.23776916605430348</v>
      </c>
      <c r="AB445" s="5">
        <f>Table1[[#This Row],[pyth ratio]]+Table1[[#This Row],[win/loss ratio]]</f>
        <v>0.5711024993876368</v>
      </c>
    </row>
    <row r="446" spans="1:28" x14ac:dyDescent="0.25">
      <c r="A446" s="1">
        <v>3004</v>
      </c>
      <c r="B446" s="7">
        <f t="shared" si="16"/>
        <v>13</v>
      </c>
      <c r="C446" s="5">
        <v>2016</v>
      </c>
      <c r="D446" s="5">
        <v>14</v>
      </c>
      <c r="E446" t="s">
        <v>68</v>
      </c>
      <c r="F446" t="s">
        <v>48</v>
      </c>
      <c r="G446" s="5">
        <v>0</v>
      </c>
      <c r="H446">
        <v>10</v>
      </c>
      <c r="I446">
        <v>24</v>
      </c>
      <c r="J446">
        <v>-14</v>
      </c>
      <c r="K446">
        <f>IF(Table1[[#This Row],[net]]&gt;0,1,0)</f>
        <v>0</v>
      </c>
      <c r="L446">
        <v>2.5</v>
      </c>
      <c r="M446">
        <f>IF(Table1[[#This Row],[team]]=E445,SUM(Table1[[#This Row],[win/loss]],M445),Table1[[#This Row],[win/loss]])</f>
        <v>4</v>
      </c>
      <c r="N446">
        <f>IF(Table1[[#This Row],[team]]=E445,SUM(Table1[[#This Row],[win/loss]],M445),Table1[[#This Row],[win/loss]])/B446</f>
        <v>0.30769230769230771</v>
      </c>
      <c r="O446">
        <f t="shared" si="15"/>
        <v>-11.5</v>
      </c>
      <c r="P446">
        <f>IF(Table1[[#This Row],[difference]]&gt;0,SQRT(Table1[[#This Row],[difference]]),-SQRT(ABS(Table1[[#This Row],[difference]])))</f>
        <v>-3.3911649915626341</v>
      </c>
      <c r="Q446">
        <f>IF(Table1[[#This Row],[line]]&gt;0,SQRT(Table1[[#This Row],[line]]),-SQRT(ABS(Table1[[#This Row],[line]])))</f>
        <v>1.5811388300841898</v>
      </c>
      <c r="R446">
        <f>Table1[[#This Row],[difference]]-Table1[[#This Row],[sqrt(line)]]</f>
        <v>-13.081138830084189</v>
      </c>
      <c r="S446">
        <f>IF(Table1[[#This Row],[difference]]&gt;0,1,-1)</f>
        <v>-1</v>
      </c>
      <c r="T446">
        <f>IF(Table1[[#This Row],[team]]=E445,SUM(H446,T445),Table1[[#This Row],[ppg]])</f>
        <v>188</v>
      </c>
      <c r="U446">
        <f>IF(Table1[[#This Row],[team]]=E445,SUM(I446,U445),Table1[[#This Row],[ppga]])</f>
        <v>315</v>
      </c>
      <c r="V446">
        <f>IF(Table1[[#This Row],[team]]=E445,SUM(Table1[[#This Row],[difference]],V445),Table1[[#This Row],[difference]])</f>
        <v>-40</v>
      </c>
      <c r="W446">
        <f>IF(Table1[[#This Row],[team]]=E445,SUM(Table1[[#This Row],[sqrt(dif)]],W445),Table1[[#This Row],[sqrt(dif)]])</f>
        <v>-7.1116689423711943</v>
      </c>
      <c r="X446">
        <f>IF(Table1[[#This Row],[team]]=E445,SUM(Table1[[#This Row],[f1]],X445),Table1[[#This Row],[f1]])</f>
        <v>-72.766884559526346</v>
      </c>
      <c r="Y446">
        <f>IF(Table1[[#This Row],[ATS]]=S445,SUM(Table1[[#This Row],[ATS]],Y445),Table1[[#This Row],[ATS]])</f>
        <v>-1</v>
      </c>
      <c r="Z446">
        <f>IF(Table1[[#This Row],[ATS]]&gt;0,Table1[[#This Row],[ATS streak (not real)]]-1,Table1[[#This Row],[ATS streak (not real)]]+1)</f>
        <v>0</v>
      </c>
      <c r="AA446" s="5">
        <f>Table1[[#This Row],[running ttl ppg]]^2.37/(Table1[[#This Row],[running ttl ppg]]^2.37+Table1[[#This Row],[running ttl ppga]]^2.37)</f>
        <v>0.2273685824637412</v>
      </c>
      <c r="AB446" s="5">
        <f>Table1[[#This Row],[pyth ratio]]+Table1[[#This Row],[win/loss ratio]]</f>
        <v>0.53506089015604896</v>
      </c>
    </row>
    <row r="447" spans="1:28" x14ac:dyDescent="0.25">
      <c r="A447" s="1">
        <v>3005</v>
      </c>
      <c r="B447" s="7">
        <f t="shared" si="16"/>
        <v>14</v>
      </c>
      <c r="C447" s="5">
        <v>2016</v>
      </c>
      <c r="D447" s="5">
        <v>15</v>
      </c>
      <c r="E447" t="s">
        <v>68</v>
      </c>
      <c r="F447" t="s">
        <v>47</v>
      </c>
      <c r="G447" s="5">
        <v>1</v>
      </c>
      <c r="H447">
        <v>14</v>
      </c>
      <c r="I447">
        <v>24</v>
      </c>
      <c r="J447">
        <v>-10</v>
      </c>
      <c r="K447">
        <f>IF(Table1[[#This Row],[net]]&gt;0,1,0)</f>
        <v>0</v>
      </c>
      <c r="L447">
        <v>7</v>
      </c>
      <c r="M447">
        <f>IF(Table1[[#This Row],[team]]=E446,SUM(Table1[[#This Row],[win/loss]],M446),Table1[[#This Row],[win/loss]])</f>
        <v>4</v>
      </c>
      <c r="N447">
        <f>IF(Table1[[#This Row],[team]]=E446,SUM(Table1[[#This Row],[win/loss]],M446),Table1[[#This Row],[win/loss]])/B447</f>
        <v>0.2857142857142857</v>
      </c>
      <c r="O447">
        <f t="shared" si="15"/>
        <v>-3</v>
      </c>
      <c r="P447">
        <f>IF(Table1[[#This Row],[difference]]&gt;0,SQRT(Table1[[#This Row],[difference]]),-SQRT(ABS(Table1[[#This Row],[difference]])))</f>
        <v>-1.7320508075688772</v>
      </c>
      <c r="Q447">
        <f>IF(Table1[[#This Row],[line]]&gt;0,SQRT(Table1[[#This Row],[line]]),-SQRT(ABS(Table1[[#This Row],[line]])))</f>
        <v>2.6457513110645907</v>
      </c>
      <c r="R447">
        <f>Table1[[#This Row],[difference]]-Table1[[#This Row],[sqrt(line)]]</f>
        <v>-5.6457513110645907</v>
      </c>
      <c r="S447">
        <f>IF(Table1[[#This Row],[difference]]&gt;0,1,-1)</f>
        <v>-1</v>
      </c>
      <c r="T447">
        <f>IF(Table1[[#This Row],[team]]=E446,SUM(H447,T446),Table1[[#This Row],[ppg]])</f>
        <v>202</v>
      </c>
      <c r="U447">
        <f>IF(Table1[[#This Row],[team]]=E446,SUM(I447,U446),Table1[[#This Row],[ppga]])</f>
        <v>339</v>
      </c>
      <c r="V447">
        <f>IF(Table1[[#This Row],[team]]=E446,SUM(Table1[[#This Row],[difference]],V446),Table1[[#This Row],[difference]])</f>
        <v>-43</v>
      </c>
      <c r="W447">
        <f>IF(Table1[[#This Row],[team]]=E446,SUM(Table1[[#This Row],[sqrt(dif)]],W446),Table1[[#This Row],[sqrt(dif)]])</f>
        <v>-8.843719749940071</v>
      </c>
      <c r="X447">
        <f>IF(Table1[[#This Row],[team]]=E446,SUM(Table1[[#This Row],[f1]],X446),Table1[[#This Row],[f1]])</f>
        <v>-78.412635870590933</v>
      </c>
      <c r="Y447">
        <f>IF(Table1[[#This Row],[ATS]]=S446,SUM(Table1[[#This Row],[ATS]],Y446),Table1[[#This Row],[ATS]])</f>
        <v>-2</v>
      </c>
      <c r="Z447">
        <f>IF(Table1[[#This Row],[ATS]]&gt;0,Table1[[#This Row],[ATS streak (not real)]]-1,Table1[[#This Row],[ATS streak (not real)]]+1)</f>
        <v>-1</v>
      </c>
      <c r="AA447" s="5">
        <f>Table1[[#This Row],[running ttl ppg]]^2.37/(Table1[[#This Row],[running ttl ppg]]^2.37+Table1[[#This Row],[running ttl ppga]]^2.37)</f>
        <v>0.22670240214602724</v>
      </c>
      <c r="AB447" s="5">
        <f>Table1[[#This Row],[pyth ratio]]+Table1[[#This Row],[win/loss ratio]]</f>
        <v>0.51241668786031291</v>
      </c>
    </row>
    <row r="448" spans="1:28" x14ac:dyDescent="0.25">
      <c r="A448" s="1">
        <v>3006</v>
      </c>
      <c r="B448" s="7">
        <f t="shared" si="16"/>
        <v>15</v>
      </c>
      <c r="C448" s="5">
        <v>2016</v>
      </c>
      <c r="D448" s="5">
        <v>16</v>
      </c>
      <c r="E448" t="s">
        <v>68</v>
      </c>
      <c r="F448" t="s">
        <v>51</v>
      </c>
      <c r="G448" s="5">
        <v>0</v>
      </c>
      <c r="H448">
        <v>17</v>
      </c>
      <c r="I448">
        <v>32</v>
      </c>
      <c r="J448">
        <v>-15</v>
      </c>
      <c r="K448">
        <f>IF(Table1[[#This Row],[net]]&gt;0,1,0)</f>
        <v>0</v>
      </c>
      <c r="L448">
        <v>8.5</v>
      </c>
      <c r="M448">
        <f>IF(Table1[[#This Row],[team]]=E447,SUM(Table1[[#This Row],[win/loss]],M447),Table1[[#This Row],[win/loss]])</f>
        <v>4</v>
      </c>
      <c r="N448">
        <f>IF(Table1[[#This Row],[team]]=E447,SUM(Table1[[#This Row],[win/loss]],M447),Table1[[#This Row],[win/loss]])/B448</f>
        <v>0.26666666666666666</v>
      </c>
      <c r="O448">
        <f t="shared" si="15"/>
        <v>-6.5</v>
      </c>
      <c r="P448">
        <f>IF(Table1[[#This Row],[difference]]&gt;0,SQRT(Table1[[#This Row],[difference]]),-SQRT(ABS(Table1[[#This Row],[difference]])))</f>
        <v>-2.5495097567963922</v>
      </c>
      <c r="Q448">
        <f>IF(Table1[[#This Row],[line]]&gt;0,SQRT(Table1[[#This Row],[line]]),-SQRT(ABS(Table1[[#This Row],[line]])))</f>
        <v>2.9154759474226504</v>
      </c>
      <c r="R448">
        <f>Table1[[#This Row],[difference]]-Table1[[#This Row],[sqrt(line)]]</f>
        <v>-9.4154759474226495</v>
      </c>
      <c r="S448">
        <f>IF(Table1[[#This Row],[difference]]&gt;0,1,-1)</f>
        <v>-1</v>
      </c>
      <c r="T448">
        <f>IF(Table1[[#This Row],[team]]=E447,SUM(H448,T447),Table1[[#This Row],[ppg]])</f>
        <v>219</v>
      </c>
      <c r="U448">
        <f>IF(Table1[[#This Row],[team]]=E447,SUM(I448,U447),Table1[[#This Row],[ppga]])</f>
        <v>371</v>
      </c>
      <c r="V448">
        <f>IF(Table1[[#This Row],[team]]=E447,SUM(Table1[[#This Row],[difference]],V447),Table1[[#This Row],[difference]])</f>
        <v>-49.5</v>
      </c>
      <c r="W448">
        <f>IF(Table1[[#This Row],[team]]=E447,SUM(Table1[[#This Row],[sqrt(dif)]],W447),Table1[[#This Row],[sqrt(dif)]])</f>
        <v>-11.393229506736464</v>
      </c>
      <c r="X448">
        <f>IF(Table1[[#This Row],[team]]=E447,SUM(Table1[[#This Row],[f1]],X447),Table1[[#This Row],[f1]])</f>
        <v>-87.828111818013582</v>
      </c>
      <c r="Y448">
        <f>IF(Table1[[#This Row],[ATS]]=S447,SUM(Table1[[#This Row],[ATS]],Y447),Table1[[#This Row],[ATS]])</f>
        <v>-3</v>
      </c>
      <c r="Z448">
        <f>IF(Table1[[#This Row],[ATS]]&gt;0,Table1[[#This Row],[ATS streak (not real)]]-1,Table1[[#This Row],[ATS streak (not real)]]+1)</f>
        <v>-2</v>
      </c>
      <c r="AA448" s="5">
        <f>Table1[[#This Row],[running ttl ppg]]^2.37/(Table1[[#This Row],[running ttl ppg]]^2.37+Table1[[#This Row],[running ttl ppga]]^2.37)</f>
        <v>0.2228215281403437</v>
      </c>
      <c r="AB448" s="5">
        <f>Table1[[#This Row],[pyth ratio]]+Table1[[#This Row],[win/loss ratio]]</f>
        <v>0.48948819480701034</v>
      </c>
    </row>
    <row r="449" spans="1:28" x14ac:dyDescent="0.25">
      <c r="A449" s="1">
        <v>3007</v>
      </c>
      <c r="B449" s="7">
        <f t="shared" si="16"/>
        <v>16</v>
      </c>
      <c r="C449" s="5">
        <v>2016</v>
      </c>
      <c r="D449" s="5">
        <v>17</v>
      </c>
      <c r="E449" t="s">
        <v>68</v>
      </c>
      <c r="F449" t="s">
        <v>58</v>
      </c>
      <c r="G449" s="5">
        <v>1</v>
      </c>
      <c r="H449">
        <v>19</v>
      </c>
      <c r="I449">
        <v>16</v>
      </c>
      <c r="J449">
        <v>3</v>
      </c>
      <c r="K449">
        <f>IF(Table1[[#This Row],[net]]&gt;0,1,0)</f>
        <v>1</v>
      </c>
      <c r="L449">
        <v>3</v>
      </c>
      <c r="M449">
        <f>IF(Table1[[#This Row],[team]]=E448,SUM(Table1[[#This Row],[win/loss]],M448),Table1[[#This Row],[win/loss]])</f>
        <v>5</v>
      </c>
      <c r="N449">
        <f>IF(Table1[[#This Row],[team]]=E448,SUM(Table1[[#This Row],[win/loss]],M448),Table1[[#This Row],[win/loss]])/B449</f>
        <v>0.3125</v>
      </c>
      <c r="O449">
        <f t="shared" si="15"/>
        <v>6</v>
      </c>
      <c r="P449">
        <f>IF(Table1[[#This Row],[difference]]&gt;0,SQRT(Table1[[#This Row],[difference]]),-SQRT(ABS(Table1[[#This Row],[difference]])))</f>
        <v>2.4494897427831779</v>
      </c>
      <c r="Q449">
        <f>IF(Table1[[#This Row],[line]]&gt;0,SQRT(Table1[[#This Row],[line]]),-SQRT(ABS(Table1[[#This Row],[line]])))</f>
        <v>1.7320508075688772</v>
      </c>
      <c r="R449">
        <f>Table1[[#This Row],[difference]]-Table1[[#This Row],[sqrt(line)]]</f>
        <v>4.2679491924311233</v>
      </c>
      <c r="S449">
        <f>IF(Table1[[#This Row],[difference]]&gt;0,1,-1)</f>
        <v>1</v>
      </c>
      <c r="T449">
        <f>IF(Table1[[#This Row],[team]]=E448,SUM(H449,T448),Table1[[#This Row],[ppg]])</f>
        <v>238</v>
      </c>
      <c r="U449">
        <f>IF(Table1[[#This Row],[team]]=E448,SUM(I449,U448),Table1[[#This Row],[ppga]])</f>
        <v>387</v>
      </c>
      <c r="V449">
        <f>IF(Table1[[#This Row],[team]]=E448,SUM(Table1[[#This Row],[difference]],V448),Table1[[#This Row],[difference]])</f>
        <v>-43.5</v>
      </c>
      <c r="W449">
        <f>IF(Table1[[#This Row],[team]]=E448,SUM(Table1[[#This Row],[sqrt(dif)]],W448),Table1[[#This Row],[sqrt(dif)]])</f>
        <v>-8.9437397639532854</v>
      </c>
      <c r="X449">
        <f>IF(Table1[[#This Row],[team]]=E448,SUM(Table1[[#This Row],[f1]],X448),Table1[[#This Row],[f1]])</f>
        <v>-83.560162625582464</v>
      </c>
      <c r="Y449">
        <f>IF(Table1[[#This Row],[ATS]]=S448,SUM(Table1[[#This Row],[ATS]],Y448),Table1[[#This Row],[ATS]])</f>
        <v>1</v>
      </c>
      <c r="Z449">
        <f>IF(Table1[[#This Row],[ATS]]&gt;0,Table1[[#This Row],[ATS streak (not real)]]-1,Table1[[#This Row],[ATS streak (not real)]]+1)</f>
        <v>0</v>
      </c>
      <c r="AA449" s="5">
        <f>Table1[[#This Row],[running ttl ppg]]^2.37/(Table1[[#This Row],[running ttl ppg]]^2.37+Table1[[#This Row],[running ttl ppga]]^2.37)</f>
        <v>0.24009020548790561</v>
      </c>
      <c r="AB449" s="5">
        <f>Table1[[#This Row],[pyth ratio]]+Table1[[#This Row],[win/loss ratio]]</f>
        <v>0.55259020548790561</v>
      </c>
    </row>
    <row r="450" spans="1:28" x14ac:dyDescent="0.25">
      <c r="A450" s="1">
        <v>3008</v>
      </c>
      <c r="B450" s="7">
        <f t="shared" si="16"/>
        <v>1</v>
      </c>
      <c r="C450" s="5">
        <v>2016</v>
      </c>
      <c r="D450" s="5">
        <v>1</v>
      </c>
      <c r="E450" t="s">
        <v>69</v>
      </c>
      <c r="F450" t="s">
        <v>58</v>
      </c>
      <c r="G450" s="5">
        <v>0</v>
      </c>
      <c r="H450">
        <v>31</v>
      </c>
      <c r="I450">
        <v>34</v>
      </c>
      <c r="J450">
        <v>-3</v>
      </c>
      <c r="K450">
        <f>IF(Table1[[#This Row],[net]]&gt;0,1,0)</f>
        <v>0</v>
      </c>
      <c r="L450">
        <v>-3.5</v>
      </c>
      <c r="M450">
        <f>IF(Table1[[#This Row],[team]]=E449,SUM(Table1[[#This Row],[win/loss]],M449),Table1[[#This Row],[win/loss]])</f>
        <v>0</v>
      </c>
      <c r="N450">
        <f>IF(Table1[[#This Row],[team]]=E449,SUM(Table1[[#This Row],[win/loss]],M449),Table1[[#This Row],[win/loss]])/B450</f>
        <v>0</v>
      </c>
      <c r="O450">
        <f t="shared" si="15"/>
        <v>-6.5</v>
      </c>
      <c r="P450">
        <f>IF(Table1[[#This Row],[difference]]&gt;0,SQRT(Table1[[#This Row],[difference]]),-SQRT(ABS(Table1[[#This Row],[difference]])))</f>
        <v>-2.5495097567963922</v>
      </c>
      <c r="Q450">
        <f>IF(Table1[[#This Row],[line]]&gt;0,SQRT(Table1[[#This Row],[line]]),-SQRT(ABS(Table1[[#This Row],[line]])))</f>
        <v>-1.8708286933869707</v>
      </c>
      <c r="R450">
        <f>Table1[[#This Row],[difference]]-Table1[[#This Row],[sqrt(line)]]</f>
        <v>-4.6291713066130296</v>
      </c>
      <c r="S450">
        <f>IF(Table1[[#This Row],[difference]]&gt;0,1,-1)</f>
        <v>-1</v>
      </c>
      <c r="T450">
        <f>IF(Table1[[#This Row],[team]]=E449,SUM(H450,T449),Table1[[#This Row],[ppg]])</f>
        <v>31</v>
      </c>
      <c r="U450">
        <f>IF(Table1[[#This Row],[team]]=E449,SUM(I450,U449),Table1[[#This Row],[ppga]])</f>
        <v>34</v>
      </c>
      <c r="V450">
        <f>IF(Table1[[#This Row],[team]]=E449,SUM(Table1[[#This Row],[difference]],V449),Table1[[#This Row],[difference]])</f>
        <v>-6.5</v>
      </c>
      <c r="W450">
        <f>IF(Table1[[#This Row],[team]]=E449,SUM(Table1[[#This Row],[sqrt(dif)]],W449),Table1[[#This Row],[sqrt(dif)]])</f>
        <v>-2.5495097567963922</v>
      </c>
      <c r="X450">
        <f>IF(Table1[[#This Row],[team]]=E449,SUM(Table1[[#This Row],[f1]],X449),Table1[[#This Row],[f1]])</f>
        <v>-4.6291713066130296</v>
      </c>
      <c r="Y450">
        <f>IF(Table1[[#This Row],[ATS]]=S449,SUM(Table1[[#This Row],[ATS]],Y449),Table1[[#This Row],[ATS]])</f>
        <v>-1</v>
      </c>
      <c r="Z450">
        <f>IF(Table1[[#This Row],[ATS]]&gt;0,Table1[[#This Row],[ATS streak (not real)]]-1,Table1[[#This Row],[ATS streak (not real)]]+1)</f>
        <v>0</v>
      </c>
      <c r="AA450" s="5">
        <f>Table1[[#This Row],[running ttl ppg]]^2.37/(Table1[[#This Row],[running ttl ppg]]^2.37+Table1[[#This Row],[running ttl ppga]]^2.37)</f>
        <v>0.44548636181733214</v>
      </c>
      <c r="AB450" s="5">
        <f>Table1[[#This Row],[pyth ratio]]+Table1[[#This Row],[win/loss ratio]]</f>
        <v>0.44548636181733214</v>
      </c>
    </row>
    <row r="451" spans="1:28" x14ac:dyDescent="0.25">
      <c r="A451" s="1">
        <v>3009</v>
      </c>
      <c r="B451" s="7">
        <f t="shared" si="16"/>
        <v>2</v>
      </c>
      <c r="C451" s="5">
        <v>2016</v>
      </c>
      <c r="D451" s="5">
        <v>2</v>
      </c>
      <c r="E451" t="s">
        <v>69</v>
      </c>
      <c r="F451" t="s">
        <v>52</v>
      </c>
      <c r="G451" s="5">
        <v>0</v>
      </c>
      <c r="H451">
        <v>17</v>
      </c>
      <c r="I451">
        <v>27</v>
      </c>
      <c r="J451">
        <v>-10</v>
      </c>
      <c r="K451">
        <f>IF(Table1[[#This Row],[net]]&gt;0,1,0)</f>
        <v>0</v>
      </c>
      <c r="L451">
        <v>3.5</v>
      </c>
      <c r="M451">
        <f>IF(Table1[[#This Row],[team]]=E450,SUM(Table1[[#This Row],[win/loss]],M450),Table1[[#This Row],[win/loss]])</f>
        <v>0</v>
      </c>
      <c r="N451">
        <f>IF(Table1[[#This Row],[team]]=E450,SUM(Table1[[#This Row],[win/loss]],M450),Table1[[#This Row],[win/loss]])/B451</f>
        <v>0</v>
      </c>
      <c r="O451">
        <f t="shared" ref="O451:O514" si="17">J451+L451</f>
        <v>-6.5</v>
      </c>
      <c r="P451">
        <f>IF(Table1[[#This Row],[difference]]&gt;0,SQRT(Table1[[#This Row],[difference]]),-SQRT(ABS(Table1[[#This Row],[difference]])))</f>
        <v>-2.5495097567963922</v>
      </c>
      <c r="Q451">
        <f>IF(Table1[[#This Row],[line]]&gt;0,SQRT(Table1[[#This Row],[line]]),-SQRT(ABS(Table1[[#This Row],[line]])))</f>
        <v>1.8708286933869707</v>
      </c>
      <c r="R451">
        <f>Table1[[#This Row],[difference]]-Table1[[#This Row],[sqrt(line)]]</f>
        <v>-8.3708286933869704</v>
      </c>
      <c r="S451">
        <f>IF(Table1[[#This Row],[difference]]&gt;0,1,-1)</f>
        <v>-1</v>
      </c>
      <c r="T451">
        <f>IF(Table1[[#This Row],[team]]=E450,SUM(H451,T450),Table1[[#This Row],[ppg]])</f>
        <v>48</v>
      </c>
      <c r="U451">
        <f>IF(Table1[[#This Row],[team]]=E450,SUM(I451,U450),Table1[[#This Row],[ppga]])</f>
        <v>61</v>
      </c>
      <c r="V451">
        <f>IF(Table1[[#This Row],[team]]=E450,SUM(Table1[[#This Row],[difference]],V450),Table1[[#This Row],[difference]])</f>
        <v>-13</v>
      </c>
      <c r="W451">
        <f>IF(Table1[[#This Row],[team]]=E450,SUM(Table1[[#This Row],[sqrt(dif)]],W450),Table1[[#This Row],[sqrt(dif)]])</f>
        <v>-5.0990195135927845</v>
      </c>
      <c r="X451">
        <f>IF(Table1[[#This Row],[team]]=E450,SUM(Table1[[#This Row],[f1]],X450),Table1[[#This Row],[f1]])</f>
        <v>-13</v>
      </c>
      <c r="Y451">
        <f>IF(Table1[[#This Row],[ATS]]=S450,SUM(Table1[[#This Row],[ATS]],Y450),Table1[[#This Row],[ATS]])</f>
        <v>-2</v>
      </c>
      <c r="Z451">
        <f>IF(Table1[[#This Row],[ATS]]&gt;0,Table1[[#This Row],[ATS streak (not real)]]-1,Table1[[#This Row],[ATS streak (not real)]]+1)</f>
        <v>-1</v>
      </c>
      <c r="AA451" s="5">
        <f>Table1[[#This Row],[running ttl ppg]]^2.37/(Table1[[#This Row],[running ttl ppg]]^2.37+Table1[[#This Row],[running ttl ppga]]^2.37)</f>
        <v>0.36169274855297479</v>
      </c>
      <c r="AB451" s="5">
        <f>Table1[[#This Row],[pyth ratio]]+Table1[[#This Row],[win/loss ratio]]</f>
        <v>0.36169274855297479</v>
      </c>
    </row>
    <row r="452" spans="1:28" x14ac:dyDescent="0.25">
      <c r="A452" s="1">
        <v>3010</v>
      </c>
      <c r="B452" s="7">
        <f t="shared" si="16"/>
        <v>3</v>
      </c>
      <c r="C452" s="5">
        <v>2016</v>
      </c>
      <c r="D452" s="5">
        <v>3</v>
      </c>
      <c r="E452" t="s">
        <v>69</v>
      </c>
      <c r="F452" t="s">
        <v>46</v>
      </c>
      <c r="G452" s="5">
        <v>1</v>
      </c>
      <c r="H452">
        <v>26</v>
      </c>
      <c r="I452">
        <v>0</v>
      </c>
      <c r="J452">
        <v>26</v>
      </c>
      <c r="K452">
        <f>IF(Table1[[#This Row],[net]]&gt;0,1,0)</f>
        <v>1</v>
      </c>
      <c r="L452">
        <v>-16.5</v>
      </c>
      <c r="M452">
        <f>IF(Table1[[#This Row],[team]]=E451,SUM(Table1[[#This Row],[win/loss]],M451),Table1[[#This Row],[win/loss]])</f>
        <v>1</v>
      </c>
      <c r="N452">
        <f>IF(Table1[[#This Row],[team]]=E451,SUM(Table1[[#This Row],[win/loss]],M451),Table1[[#This Row],[win/loss]])/B452</f>
        <v>0.33333333333333331</v>
      </c>
      <c r="O452">
        <f t="shared" si="17"/>
        <v>9.5</v>
      </c>
      <c r="P452">
        <f>IF(Table1[[#This Row],[difference]]&gt;0,SQRT(Table1[[#This Row],[difference]]),-SQRT(ABS(Table1[[#This Row],[difference]])))</f>
        <v>3.082207001484488</v>
      </c>
      <c r="Q452">
        <f>IF(Table1[[#This Row],[line]]&gt;0,SQRT(Table1[[#This Row],[line]]),-SQRT(ABS(Table1[[#This Row],[line]])))</f>
        <v>-4.0620192023179804</v>
      </c>
      <c r="R452">
        <f>Table1[[#This Row],[difference]]-Table1[[#This Row],[sqrt(line)]]</f>
        <v>13.56201920231798</v>
      </c>
      <c r="S452">
        <f>IF(Table1[[#This Row],[difference]]&gt;0,1,-1)</f>
        <v>1</v>
      </c>
      <c r="T452">
        <f>IF(Table1[[#This Row],[team]]=E451,SUM(H452,T451),Table1[[#This Row],[ppg]])</f>
        <v>74</v>
      </c>
      <c r="U452">
        <f>IF(Table1[[#This Row],[team]]=E451,SUM(I452,U451),Table1[[#This Row],[ppga]])</f>
        <v>61</v>
      </c>
      <c r="V452">
        <f>IF(Table1[[#This Row],[team]]=E451,SUM(Table1[[#This Row],[difference]],V451),Table1[[#This Row],[difference]])</f>
        <v>-3.5</v>
      </c>
      <c r="W452">
        <f>IF(Table1[[#This Row],[team]]=E451,SUM(Table1[[#This Row],[sqrt(dif)]],W451),Table1[[#This Row],[sqrt(dif)]])</f>
        <v>-2.0168125121082965</v>
      </c>
      <c r="X452">
        <f>IF(Table1[[#This Row],[team]]=E451,SUM(Table1[[#This Row],[f1]],X451),Table1[[#This Row],[f1]])</f>
        <v>0.56201920231798042</v>
      </c>
      <c r="Y452">
        <f>IF(Table1[[#This Row],[ATS]]=S451,SUM(Table1[[#This Row],[ATS]],Y451),Table1[[#This Row],[ATS]])</f>
        <v>1</v>
      </c>
      <c r="Z452">
        <f>IF(Table1[[#This Row],[ATS]]&gt;0,Table1[[#This Row],[ATS streak (not real)]]-1,Table1[[#This Row],[ATS streak (not real)]]+1)</f>
        <v>0</v>
      </c>
      <c r="AA452" s="5">
        <f>Table1[[#This Row],[running ttl ppg]]^2.37/(Table1[[#This Row],[running ttl ppg]]^2.37+Table1[[#This Row],[running ttl ppga]]^2.37)</f>
        <v>0.61250714857434907</v>
      </c>
      <c r="AB452" s="5">
        <f>Table1[[#This Row],[pyth ratio]]+Table1[[#This Row],[win/loss ratio]]</f>
        <v>0.94584048190768244</v>
      </c>
    </row>
    <row r="453" spans="1:28" x14ac:dyDescent="0.25">
      <c r="A453" s="1">
        <v>3011</v>
      </c>
      <c r="B453" s="7">
        <f t="shared" si="16"/>
        <v>4</v>
      </c>
      <c r="C453" s="5">
        <v>2016</v>
      </c>
      <c r="D453" s="5">
        <v>4</v>
      </c>
      <c r="E453" t="s">
        <v>69</v>
      </c>
      <c r="F453" t="s">
        <v>51</v>
      </c>
      <c r="G453" s="5">
        <v>1</v>
      </c>
      <c r="H453">
        <v>13</v>
      </c>
      <c r="I453">
        <v>10</v>
      </c>
      <c r="J453">
        <v>3</v>
      </c>
      <c r="K453">
        <f>IF(Table1[[#This Row],[net]]&gt;0,1,0)</f>
        <v>1</v>
      </c>
      <c r="L453">
        <v>-9.5</v>
      </c>
      <c r="M453">
        <f>IF(Table1[[#This Row],[team]]=E452,SUM(Table1[[#This Row],[win/loss]],M452),Table1[[#This Row],[win/loss]])</f>
        <v>2</v>
      </c>
      <c r="N453">
        <f>IF(Table1[[#This Row],[team]]=E452,SUM(Table1[[#This Row],[win/loss]],M452),Table1[[#This Row],[win/loss]])/B453</f>
        <v>0.5</v>
      </c>
      <c r="O453">
        <f t="shared" si="17"/>
        <v>-6.5</v>
      </c>
      <c r="P453">
        <f>IF(Table1[[#This Row],[difference]]&gt;0,SQRT(Table1[[#This Row],[difference]]),-SQRT(ABS(Table1[[#This Row],[difference]])))</f>
        <v>-2.5495097567963922</v>
      </c>
      <c r="Q453">
        <f>IF(Table1[[#This Row],[line]]&gt;0,SQRT(Table1[[#This Row],[line]]),-SQRT(ABS(Table1[[#This Row],[line]])))</f>
        <v>-3.082207001484488</v>
      </c>
      <c r="R453">
        <f>Table1[[#This Row],[difference]]-Table1[[#This Row],[sqrt(line)]]</f>
        <v>-3.417792998515512</v>
      </c>
      <c r="S453">
        <f>IF(Table1[[#This Row],[difference]]&gt;0,1,-1)</f>
        <v>-1</v>
      </c>
      <c r="T453">
        <f>IF(Table1[[#This Row],[team]]=E452,SUM(H453,T452),Table1[[#This Row],[ppg]])</f>
        <v>87</v>
      </c>
      <c r="U453">
        <f>IF(Table1[[#This Row],[team]]=E452,SUM(I453,U452),Table1[[#This Row],[ppga]])</f>
        <v>71</v>
      </c>
      <c r="V453">
        <f>IF(Table1[[#This Row],[team]]=E452,SUM(Table1[[#This Row],[difference]],V452),Table1[[#This Row],[difference]])</f>
        <v>-10</v>
      </c>
      <c r="W453">
        <f>IF(Table1[[#This Row],[team]]=E452,SUM(Table1[[#This Row],[sqrt(dif)]],W452),Table1[[#This Row],[sqrt(dif)]])</f>
        <v>-4.5663222689046883</v>
      </c>
      <c r="X453">
        <f>IF(Table1[[#This Row],[team]]=E452,SUM(Table1[[#This Row],[f1]],X452),Table1[[#This Row],[f1]])</f>
        <v>-2.8557737961975316</v>
      </c>
      <c r="Y453">
        <f>IF(Table1[[#This Row],[ATS]]=S452,SUM(Table1[[#This Row],[ATS]],Y452),Table1[[#This Row],[ATS]])</f>
        <v>-1</v>
      </c>
      <c r="Z453">
        <f>IF(Table1[[#This Row],[ATS]]&gt;0,Table1[[#This Row],[ATS streak (not real)]]-1,Table1[[#This Row],[ATS streak (not real)]]+1)</f>
        <v>0</v>
      </c>
      <c r="AA453" s="5">
        <f>Table1[[#This Row],[running ttl ppg]]^2.37/(Table1[[#This Row],[running ttl ppg]]^2.37+Table1[[#This Row],[running ttl ppga]]^2.37)</f>
        <v>0.61813764261039039</v>
      </c>
      <c r="AB453" s="5">
        <f>Table1[[#This Row],[pyth ratio]]+Table1[[#This Row],[win/loss ratio]]</f>
        <v>1.1181376426103904</v>
      </c>
    </row>
    <row r="454" spans="1:28" x14ac:dyDescent="0.25">
      <c r="A454" s="1">
        <v>3012</v>
      </c>
      <c r="B454" s="7">
        <f t="shared" si="16"/>
        <v>5</v>
      </c>
      <c r="C454" s="5">
        <v>2016</v>
      </c>
      <c r="D454" s="5">
        <v>5</v>
      </c>
      <c r="E454" t="s">
        <v>69</v>
      </c>
      <c r="F454" t="s">
        <v>47</v>
      </c>
      <c r="G454" s="5">
        <v>0</v>
      </c>
      <c r="H454">
        <v>24</v>
      </c>
      <c r="I454">
        <v>27</v>
      </c>
      <c r="J454">
        <v>-3</v>
      </c>
      <c r="K454">
        <f>IF(Table1[[#This Row],[net]]&gt;0,1,0)</f>
        <v>0</v>
      </c>
      <c r="L454">
        <v>3</v>
      </c>
      <c r="M454">
        <f>IF(Table1[[#This Row],[team]]=E453,SUM(Table1[[#This Row],[win/loss]],M453),Table1[[#This Row],[win/loss]])</f>
        <v>2</v>
      </c>
      <c r="N454">
        <f>IF(Table1[[#This Row],[team]]=E453,SUM(Table1[[#This Row],[win/loss]],M453),Table1[[#This Row],[win/loss]])/B454</f>
        <v>0.4</v>
      </c>
      <c r="O454">
        <f t="shared" si="17"/>
        <v>0</v>
      </c>
      <c r="P454">
        <f>IF(Table1[[#This Row],[difference]]&gt;0,SQRT(Table1[[#This Row],[difference]]),-SQRT(ABS(Table1[[#This Row],[difference]])))</f>
        <v>0</v>
      </c>
      <c r="Q454">
        <f>IF(Table1[[#This Row],[line]]&gt;0,SQRT(Table1[[#This Row],[line]]),-SQRT(ABS(Table1[[#This Row],[line]])))</f>
        <v>1.7320508075688772</v>
      </c>
      <c r="R454">
        <f>Table1[[#This Row],[difference]]-Table1[[#This Row],[sqrt(line)]]</f>
        <v>-1.7320508075688772</v>
      </c>
      <c r="S454">
        <f>IF(Table1[[#This Row],[difference]]&gt;0,1,-1)</f>
        <v>-1</v>
      </c>
      <c r="T454">
        <f>IF(Table1[[#This Row],[team]]=E453,SUM(H454,T453),Table1[[#This Row],[ppg]])</f>
        <v>111</v>
      </c>
      <c r="U454">
        <f>IF(Table1[[#This Row],[team]]=E453,SUM(I454,U453),Table1[[#This Row],[ppga]])</f>
        <v>98</v>
      </c>
      <c r="V454">
        <f>IF(Table1[[#This Row],[team]]=E453,SUM(Table1[[#This Row],[difference]],V453),Table1[[#This Row],[difference]])</f>
        <v>-10</v>
      </c>
      <c r="W454">
        <f>IF(Table1[[#This Row],[team]]=E453,SUM(Table1[[#This Row],[sqrt(dif)]],W453),Table1[[#This Row],[sqrt(dif)]])</f>
        <v>-4.5663222689046883</v>
      </c>
      <c r="X454">
        <f>IF(Table1[[#This Row],[team]]=E453,SUM(Table1[[#This Row],[f1]],X453),Table1[[#This Row],[f1]])</f>
        <v>-4.5878246037664088</v>
      </c>
      <c r="Y454">
        <f>IF(Table1[[#This Row],[ATS]]=S453,SUM(Table1[[#This Row],[ATS]],Y453),Table1[[#This Row],[ATS]])</f>
        <v>-2</v>
      </c>
      <c r="Z454">
        <f>IF(Table1[[#This Row],[ATS]]&gt;0,Table1[[#This Row],[ATS streak (not real)]]-1,Table1[[#This Row],[ATS streak (not real)]]+1)</f>
        <v>-1</v>
      </c>
      <c r="AA454" s="5">
        <f>Table1[[#This Row],[running ttl ppg]]^2.37/(Table1[[#This Row],[running ttl ppg]]^2.37+Table1[[#This Row],[running ttl ppga]]^2.37)</f>
        <v>0.57327203960645445</v>
      </c>
      <c r="AB454" s="5">
        <f>Table1[[#This Row],[pyth ratio]]+Table1[[#This Row],[win/loss ratio]]</f>
        <v>0.97327203960645448</v>
      </c>
    </row>
    <row r="455" spans="1:28" x14ac:dyDescent="0.25">
      <c r="A455" s="1">
        <v>3013</v>
      </c>
      <c r="B455" s="7">
        <f t="shared" si="16"/>
        <v>6</v>
      </c>
      <c r="C455" s="5">
        <v>2016</v>
      </c>
      <c r="D455" s="5">
        <v>6</v>
      </c>
      <c r="E455" t="s">
        <v>69</v>
      </c>
      <c r="F455" t="s">
        <v>45</v>
      </c>
      <c r="G455" s="5">
        <v>1</v>
      </c>
      <c r="H455">
        <v>23</v>
      </c>
      <c r="I455">
        <v>27</v>
      </c>
      <c r="J455">
        <v>-4</v>
      </c>
      <c r="K455">
        <f>IF(Table1[[#This Row],[net]]&gt;0,1,0)</f>
        <v>0</v>
      </c>
      <c r="L455">
        <v>-7</v>
      </c>
      <c r="M455">
        <f>IF(Table1[[#This Row],[team]]=E454,SUM(Table1[[#This Row],[win/loss]],M454),Table1[[#This Row],[win/loss]])</f>
        <v>2</v>
      </c>
      <c r="N455">
        <f>IF(Table1[[#This Row],[team]]=E454,SUM(Table1[[#This Row],[win/loss]],M454),Table1[[#This Row],[win/loss]])/B455</f>
        <v>0.33333333333333331</v>
      </c>
      <c r="O455">
        <f t="shared" si="17"/>
        <v>-11</v>
      </c>
      <c r="P455">
        <f>IF(Table1[[#This Row],[difference]]&gt;0,SQRT(Table1[[#This Row],[difference]]),-SQRT(ABS(Table1[[#This Row],[difference]])))</f>
        <v>-3.3166247903553998</v>
      </c>
      <c r="Q455">
        <f>IF(Table1[[#This Row],[line]]&gt;0,SQRT(Table1[[#This Row],[line]]),-SQRT(ABS(Table1[[#This Row],[line]])))</f>
        <v>-2.6457513110645907</v>
      </c>
      <c r="R455">
        <f>Table1[[#This Row],[difference]]-Table1[[#This Row],[sqrt(line)]]</f>
        <v>-8.3542486889354102</v>
      </c>
      <c r="S455">
        <f>IF(Table1[[#This Row],[difference]]&gt;0,1,-1)</f>
        <v>-1</v>
      </c>
      <c r="T455">
        <f>IF(Table1[[#This Row],[team]]=E454,SUM(H455,T454),Table1[[#This Row],[ppg]])</f>
        <v>134</v>
      </c>
      <c r="U455">
        <f>IF(Table1[[#This Row],[team]]=E454,SUM(I455,U454),Table1[[#This Row],[ppga]])</f>
        <v>125</v>
      </c>
      <c r="V455">
        <f>IF(Table1[[#This Row],[team]]=E454,SUM(Table1[[#This Row],[difference]],V454),Table1[[#This Row],[difference]])</f>
        <v>-21</v>
      </c>
      <c r="W455">
        <f>IF(Table1[[#This Row],[team]]=E454,SUM(Table1[[#This Row],[sqrt(dif)]],W454),Table1[[#This Row],[sqrt(dif)]])</f>
        <v>-7.8829470592600881</v>
      </c>
      <c r="X455">
        <f>IF(Table1[[#This Row],[team]]=E454,SUM(Table1[[#This Row],[f1]],X454),Table1[[#This Row],[f1]])</f>
        <v>-12.942073292701819</v>
      </c>
      <c r="Y455">
        <f>IF(Table1[[#This Row],[ATS]]=S454,SUM(Table1[[#This Row],[ATS]],Y454),Table1[[#This Row],[ATS]])</f>
        <v>-3</v>
      </c>
      <c r="Z455">
        <f>IF(Table1[[#This Row],[ATS]]&gt;0,Table1[[#This Row],[ATS streak (not real)]]-1,Table1[[#This Row],[ATS streak (not real)]]+1)</f>
        <v>-2</v>
      </c>
      <c r="AA455" s="5">
        <f>Table1[[#This Row],[running ttl ppg]]^2.37/(Table1[[#This Row],[running ttl ppg]]^2.37+Table1[[#This Row],[running ttl ppga]]^2.37)</f>
        <v>0.54110123788597253</v>
      </c>
      <c r="AB455" s="5">
        <f>Table1[[#This Row],[pyth ratio]]+Table1[[#This Row],[win/loss ratio]]</f>
        <v>0.87443457121930579</v>
      </c>
    </row>
    <row r="456" spans="1:28" x14ac:dyDescent="0.25">
      <c r="A456" s="1">
        <v>3014</v>
      </c>
      <c r="B456" s="7">
        <f t="shared" si="16"/>
        <v>7</v>
      </c>
      <c r="C456" s="5">
        <v>2016</v>
      </c>
      <c r="D456" s="5">
        <v>7</v>
      </c>
      <c r="E456" t="s">
        <v>69</v>
      </c>
      <c r="F456" t="s">
        <v>68</v>
      </c>
      <c r="G456" s="5">
        <v>0</v>
      </c>
      <c r="H456">
        <v>20</v>
      </c>
      <c r="I456">
        <v>3</v>
      </c>
      <c r="J456">
        <v>17</v>
      </c>
      <c r="K456">
        <f>IF(Table1[[#This Row],[net]]&gt;0,1,0)</f>
        <v>1</v>
      </c>
      <c r="L456">
        <v>-6.5</v>
      </c>
      <c r="M456">
        <f>IF(Table1[[#This Row],[team]]=E455,SUM(Table1[[#This Row],[win/loss]],M455),Table1[[#This Row],[win/loss]])</f>
        <v>3</v>
      </c>
      <c r="N456">
        <f>IF(Table1[[#This Row],[team]]=E455,SUM(Table1[[#This Row],[win/loss]],M455),Table1[[#This Row],[win/loss]])/B456</f>
        <v>0.42857142857142855</v>
      </c>
      <c r="O456">
        <f t="shared" si="17"/>
        <v>10.5</v>
      </c>
      <c r="P456">
        <f>IF(Table1[[#This Row],[difference]]&gt;0,SQRT(Table1[[#This Row],[difference]]),-SQRT(ABS(Table1[[#This Row],[difference]])))</f>
        <v>3.2403703492039302</v>
      </c>
      <c r="Q456">
        <f>IF(Table1[[#This Row],[line]]&gt;0,SQRT(Table1[[#This Row],[line]]),-SQRT(ABS(Table1[[#This Row],[line]])))</f>
        <v>-2.5495097567963922</v>
      </c>
      <c r="R456">
        <f>Table1[[#This Row],[difference]]-Table1[[#This Row],[sqrt(line)]]</f>
        <v>13.049509756796393</v>
      </c>
      <c r="S456">
        <f>IF(Table1[[#This Row],[difference]]&gt;0,1,-1)</f>
        <v>1</v>
      </c>
      <c r="T456">
        <f>IF(Table1[[#This Row],[team]]=E455,SUM(H456,T455),Table1[[#This Row],[ppg]])</f>
        <v>154</v>
      </c>
      <c r="U456">
        <f>IF(Table1[[#This Row],[team]]=E455,SUM(I456,U455),Table1[[#This Row],[ppga]])</f>
        <v>128</v>
      </c>
      <c r="V456">
        <f>IF(Table1[[#This Row],[team]]=E455,SUM(Table1[[#This Row],[difference]],V455),Table1[[#This Row],[difference]])</f>
        <v>-10.5</v>
      </c>
      <c r="W456">
        <f>IF(Table1[[#This Row],[team]]=E455,SUM(Table1[[#This Row],[sqrt(dif)]],W455),Table1[[#This Row],[sqrt(dif)]])</f>
        <v>-4.6425767100561579</v>
      </c>
      <c r="X456">
        <f>IF(Table1[[#This Row],[team]]=E455,SUM(Table1[[#This Row],[f1]],X455),Table1[[#This Row],[f1]])</f>
        <v>0.10743646409457419</v>
      </c>
      <c r="Y456">
        <f>IF(Table1[[#This Row],[ATS]]=S455,SUM(Table1[[#This Row],[ATS]],Y455),Table1[[#This Row],[ATS]])</f>
        <v>1</v>
      </c>
      <c r="Z456">
        <f>IF(Table1[[#This Row],[ATS]]&gt;0,Table1[[#This Row],[ATS streak (not real)]]-1,Table1[[#This Row],[ATS streak (not real)]]+1)</f>
        <v>0</v>
      </c>
      <c r="AA456" s="5">
        <f>Table1[[#This Row],[running ttl ppg]]^2.37/(Table1[[#This Row],[running ttl ppg]]^2.37+Table1[[#This Row],[running ttl ppga]]^2.37)</f>
        <v>0.60784576201371743</v>
      </c>
      <c r="AB456" s="5">
        <f>Table1[[#This Row],[pyth ratio]]+Table1[[#This Row],[win/loss ratio]]</f>
        <v>1.036417190585146</v>
      </c>
    </row>
    <row r="457" spans="1:28" x14ac:dyDescent="0.25">
      <c r="A457" s="1">
        <v>3015</v>
      </c>
      <c r="B457" s="7">
        <f t="shared" si="16"/>
        <v>8</v>
      </c>
      <c r="C457" s="5">
        <v>2016</v>
      </c>
      <c r="D457" s="5">
        <v>8</v>
      </c>
      <c r="E457" t="s">
        <v>69</v>
      </c>
      <c r="F457" t="s">
        <v>49</v>
      </c>
      <c r="G457" s="5">
        <v>0</v>
      </c>
      <c r="H457">
        <v>13</v>
      </c>
      <c r="I457">
        <v>12</v>
      </c>
      <c r="J457">
        <v>1</v>
      </c>
      <c r="K457">
        <f>IF(Table1[[#This Row],[net]]&gt;0,1,0)</f>
        <v>1</v>
      </c>
      <c r="L457">
        <v>-4.5</v>
      </c>
      <c r="M457">
        <f>IF(Table1[[#This Row],[team]]=E456,SUM(Table1[[#This Row],[win/loss]],M456),Table1[[#This Row],[win/loss]])</f>
        <v>4</v>
      </c>
      <c r="N457">
        <f>IF(Table1[[#This Row],[team]]=E456,SUM(Table1[[#This Row],[win/loss]],M456),Table1[[#This Row],[win/loss]])/B457</f>
        <v>0.5</v>
      </c>
      <c r="O457">
        <f t="shared" si="17"/>
        <v>-3.5</v>
      </c>
      <c r="P457">
        <f>IF(Table1[[#This Row],[difference]]&gt;0,SQRT(Table1[[#This Row],[difference]]),-SQRT(ABS(Table1[[#This Row],[difference]])))</f>
        <v>-1.8708286933869707</v>
      </c>
      <c r="Q457">
        <f>IF(Table1[[#This Row],[line]]&gt;0,SQRT(Table1[[#This Row],[line]]),-SQRT(ABS(Table1[[#This Row],[line]])))</f>
        <v>-2.1213203435596424</v>
      </c>
      <c r="R457">
        <f>Table1[[#This Row],[difference]]-Table1[[#This Row],[sqrt(line)]]</f>
        <v>-1.3786796564403576</v>
      </c>
      <c r="S457">
        <f>IF(Table1[[#This Row],[difference]]&gt;0,1,-1)</f>
        <v>-1</v>
      </c>
      <c r="T457">
        <f>IF(Table1[[#This Row],[team]]=E456,SUM(H457,T456),Table1[[#This Row],[ppg]])</f>
        <v>167</v>
      </c>
      <c r="U457">
        <f>IF(Table1[[#This Row],[team]]=E456,SUM(I457,U456),Table1[[#This Row],[ppga]])</f>
        <v>140</v>
      </c>
      <c r="V457">
        <f>IF(Table1[[#This Row],[team]]=E456,SUM(Table1[[#This Row],[difference]],V456),Table1[[#This Row],[difference]])</f>
        <v>-14</v>
      </c>
      <c r="W457">
        <f>IF(Table1[[#This Row],[team]]=E456,SUM(Table1[[#This Row],[sqrt(dif)]],W456),Table1[[#This Row],[sqrt(dif)]])</f>
        <v>-6.5134054034431283</v>
      </c>
      <c r="X457">
        <f>IF(Table1[[#This Row],[team]]=E456,SUM(Table1[[#This Row],[f1]],X456),Table1[[#This Row],[f1]])</f>
        <v>-1.2712431923457834</v>
      </c>
      <c r="Y457">
        <f>IF(Table1[[#This Row],[ATS]]=S456,SUM(Table1[[#This Row],[ATS]],Y456),Table1[[#This Row],[ATS]])</f>
        <v>-1</v>
      </c>
      <c r="Z457">
        <f>IF(Table1[[#This Row],[ATS]]&gt;0,Table1[[#This Row],[ATS streak (not real)]]-1,Table1[[#This Row],[ATS streak (not real)]]+1)</f>
        <v>0</v>
      </c>
      <c r="AA457" s="5">
        <f>Table1[[#This Row],[running ttl ppg]]^2.37/(Table1[[#This Row],[running ttl ppg]]^2.37+Table1[[#This Row],[running ttl ppga]]^2.37)</f>
        <v>0.60299326777979723</v>
      </c>
      <c r="AB457" s="5">
        <f>Table1[[#This Row],[pyth ratio]]+Table1[[#This Row],[win/loss ratio]]</f>
        <v>1.1029932677797971</v>
      </c>
    </row>
    <row r="458" spans="1:28" x14ac:dyDescent="0.25">
      <c r="A458" s="1">
        <v>3016</v>
      </c>
      <c r="B458" s="7">
        <f t="shared" si="16"/>
        <v>9</v>
      </c>
      <c r="C458" s="5">
        <v>2016</v>
      </c>
      <c r="D458" s="5">
        <v>10</v>
      </c>
      <c r="E458" t="s">
        <v>69</v>
      </c>
      <c r="F458" t="s">
        <v>41</v>
      </c>
      <c r="G458" s="5">
        <v>1</v>
      </c>
      <c r="H458">
        <v>32</v>
      </c>
      <c r="I458">
        <v>39</v>
      </c>
      <c r="J458">
        <v>-7</v>
      </c>
      <c r="K458">
        <f>IF(Table1[[#This Row],[net]]&gt;0,1,0)</f>
        <v>0</v>
      </c>
      <c r="L458">
        <v>-3</v>
      </c>
      <c r="M458">
        <f>IF(Table1[[#This Row],[team]]=E457,SUM(Table1[[#This Row],[win/loss]],M457),Table1[[#This Row],[win/loss]])</f>
        <v>4</v>
      </c>
      <c r="N458">
        <f>IF(Table1[[#This Row],[team]]=E457,SUM(Table1[[#This Row],[win/loss]],M457),Table1[[#This Row],[win/loss]])/B458</f>
        <v>0.44444444444444442</v>
      </c>
      <c r="O458">
        <f t="shared" si="17"/>
        <v>-10</v>
      </c>
      <c r="P458">
        <f>IF(Table1[[#This Row],[difference]]&gt;0,SQRT(Table1[[#This Row],[difference]]),-SQRT(ABS(Table1[[#This Row],[difference]])))</f>
        <v>-3.1622776601683795</v>
      </c>
      <c r="Q458">
        <f>IF(Table1[[#This Row],[line]]&gt;0,SQRT(Table1[[#This Row],[line]]),-SQRT(ABS(Table1[[#This Row],[line]])))</f>
        <v>-1.7320508075688772</v>
      </c>
      <c r="R458">
        <f>Table1[[#This Row],[difference]]-Table1[[#This Row],[sqrt(line)]]</f>
        <v>-8.2679491924311233</v>
      </c>
      <c r="S458">
        <f>IF(Table1[[#This Row],[difference]]&gt;0,1,-1)</f>
        <v>-1</v>
      </c>
      <c r="T458">
        <f>IF(Table1[[#This Row],[team]]=E457,SUM(H458,T457),Table1[[#This Row],[ppg]])</f>
        <v>199</v>
      </c>
      <c r="U458">
        <f>IF(Table1[[#This Row],[team]]=E457,SUM(I458,U457),Table1[[#This Row],[ppga]])</f>
        <v>179</v>
      </c>
      <c r="V458">
        <f>IF(Table1[[#This Row],[team]]=E457,SUM(Table1[[#This Row],[difference]],V457),Table1[[#This Row],[difference]])</f>
        <v>-24</v>
      </c>
      <c r="W458">
        <f>IF(Table1[[#This Row],[team]]=E457,SUM(Table1[[#This Row],[sqrt(dif)]],W457),Table1[[#This Row],[sqrt(dif)]])</f>
        <v>-9.6756830636115083</v>
      </c>
      <c r="X458">
        <f>IF(Table1[[#This Row],[team]]=E457,SUM(Table1[[#This Row],[f1]],X457),Table1[[#This Row],[f1]])</f>
        <v>-9.5391923847769071</v>
      </c>
      <c r="Y458">
        <f>IF(Table1[[#This Row],[ATS]]=S457,SUM(Table1[[#This Row],[ATS]],Y457),Table1[[#This Row],[ATS]])</f>
        <v>-2</v>
      </c>
      <c r="Z458">
        <f>IF(Table1[[#This Row],[ATS]]&gt;0,Table1[[#This Row],[ATS streak (not real)]]-1,Table1[[#This Row],[ATS streak (not real)]]+1)</f>
        <v>-1</v>
      </c>
      <c r="AA458" s="5">
        <f>Table1[[#This Row],[running ttl ppg]]^2.37/(Table1[[#This Row],[running ttl ppg]]^2.37+Table1[[#This Row],[running ttl ppga]]^2.37)</f>
        <v>0.56242952892610432</v>
      </c>
      <c r="AB458" s="5">
        <f>Table1[[#This Row],[pyth ratio]]+Table1[[#This Row],[win/loss ratio]]</f>
        <v>1.0068739733705487</v>
      </c>
    </row>
    <row r="459" spans="1:28" x14ac:dyDescent="0.25">
      <c r="A459" s="1">
        <v>3017</v>
      </c>
      <c r="B459" s="7">
        <f t="shared" si="16"/>
        <v>10</v>
      </c>
      <c r="C459" s="5">
        <v>2016</v>
      </c>
      <c r="D459" s="5">
        <v>11</v>
      </c>
      <c r="E459" t="s">
        <v>69</v>
      </c>
      <c r="F459" t="s">
        <v>68</v>
      </c>
      <c r="G459" s="5">
        <v>1</v>
      </c>
      <c r="H459">
        <v>29</v>
      </c>
      <c r="I459">
        <v>13</v>
      </c>
      <c r="J459">
        <v>16</v>
      </c>
      <c r="K459">
        <f>IF(Table1[[#This Row],[net]]&gt;0,1,0)</f>
        <v>1</v>
      </c>
      <c r="L459">
        <v>-14</v>
      </c>
      <c r="M459">
        <f>IF(Table1[[#This Row],[team]]=E458,SUM(Table1[[#This Row],[win/loss]],M458),Table1[[#This Row],[win/loss]])</f>
        <v>5</v>
      </c>
      <c r="N459">
        <f>IF(Table1[[#This Row],[team]]=E458,SUM(Table1[[#This Row],[win/loss]],M458),Table1[[#This Row],[win/loss]])/B459</f>
        <v>0.5</v>
      </c>
      <c r="O459">
        <f t="shared" si="17"/>
        <v>2</v>
      </c>
      <c r="P459">
        <f>IF(Table1[[#This Row],[difference]]&gt;0,SQRT(Table1[[#This Row],[difference]]),-SQRT(ABS(Table1[[#This Row],[difference]])))</f>
        <v>1.4142135623730951</v>
      </c>
      <c r="Q459">
        <f>IF(Table1[[#This Row],[line]]&gt;0,SQRT(Table1[[#This Row],[line]]),-SQRT(ABS(Table1[[#This Row],[line]])))</f>
        <v>-3.7416573867739413</v>
      </c>
      <c r="R459">
        <f>Table1[[#This Row],[difference]]-Table1[[#This Row],[sqrt(line)]]</f>
        <v>5.7416573867739409</v>
      </c>
      <c r="S459">
        <f>IF(Table1[[#This Row],[difference]]&gt;0,1,-1)</f>
        <v>1</v>
      </c>
      <c r="T459">
        <f>IF(Table1[[#This Row],[team]]=E458,SUM(H459,T458),Table1[[#This Row],[ppg]])</f>
        <v>228</v>
      </c>
      <c r="U459">
        <f>IF(Table1[[#This Row],[team]]=E458,SUM(I459,U458),Table1[[#This Row],[ppga]])</f>
        <v>192</v>
      </c>
      <c r="V459">
        <f>IF(Table1[[#This Row],[team]]=E458,SUM(Table1[[#This Row],[difference]],V458),Table1[[#This Row],[difference]])</f>
        <v>-22</v>
      </c>
      <c r="W459">
        <f>IF(Table1[[#This Row],[team]]=E458,SUM(Table1[[#This Row],[sqrt(dif)]],W458),Table1[[#This Row],[sqrt(dif)]])</f>
        <v>-8.2614695012384125</v>
      </c>
      <c r="X459">
        <f>IF(Table1[[#This Row],[team]]=E458,SUM(Table1[[#This Row],[f1]],X458),Table1[[#This Row],[f1]])</f>
        <v>-3.7975349980029662</v>
      </c>
      <c r="Y459">
        <f>IF(Table1[[#This Row],[ATS]]=S458,SUM(Table1[[#This Row],[ATS]],Y458),Table1[[#This Row],[ATS]])</f>
        <v>1</v>
      </c>
      <c r="Z459">
        <f>IF(Table1[[#This Row],[ATS]]&gt;0,Table1[[#This Row],[ATS streak (not real)]]-1,Table1[[#This Row],[ATS streak (not real)]]+1)</f>
        <v>0</v>
      </c>
      <c r="AA459" s="5">
        <f>Table1[[#This Row],[running ttl ppg]]^2.37/(Table1[[#This Row],[running ttl ppg]]^2.37+Table1[[#This Row],[running ttl ppga]]^2.37)</f>
        <v>0.6004367205901926</v>
      </c>
      <c r="AB459" s="5">
        <f>Table1[[#This Row],[pyth ratio]]+Table1[[#This Row],[win/loss ratio]]</f>
        <v>1.1004367205901926</v>
      </c>
    </row>
    <row r="460" spans="1:28" x14ac:dyDescent="0.25">
      <c r="A460" s="1">
        <v>3018</v>
      </c>
      <c r="B460" s="7">
        <f t="shared" si="16"/>
        <v>11</v>
      </c>
      <c r="C460" s="5">
        <v>2016</v>
      </c>
      <c r="D460" s="5">
        <v>12</v>
      </c>
      <c r="E460" t="s">
        <v>69</v>
      </c>
      <c r="F460" t="s">
        <v>67</v>
      </c>
      <c r="G460" s="5">
        <v>1</v>
      </c>
      <c r="H460">
        <v>39</v>
      </c>
      <c r="I460">
        <v>30</v>
      </c>
      <c r="J460">
        <v>9</v>
      </c>
      <c r="K460">
        <f>IF(Table1[[#This Row],[net]]&gt;0,1,0)</f>
        <v>1</v>
      </c>
      <c r="L460">
        <v>-3</v>
      </c>
      <c r="M460">
        <f>IF(Table1[[#This Row],[team]]=E459,SUM(Table1[[#This Row],[win/loss]],M459),Table1[[#This Row],[win/loss]])</f>
        <v>6</v>
      </c>
      <c r="N460">
        <f>IF(Table1[[#This Row],[team]]=E459,SUM(Table1[[#This Row],[win/loss]],M459),Table1[[#This Row],[win/loss]])/B460</f>
        <v>0.54545454545454541</v>
      </c>
      <c r="O460">
        <f t="shared" si="17"/>
        <v>6</v>
      </c>
      <c r="P460">
        <f>IF(Table1[[#This Row],[difference]]&gt;0,SQRT(Table1[[#This Row],[difference]]),-SQRT(ABS(Table1[[#This Row],[difference]])))</f>
        <v>2.4494897427831779</v>
      </c>
      <c r="Q460">
        <f>IF(Table1[[#This Row],[line]]&gt;0,SQRT(Table1[[#This Row],[line]]),-SQRT(ABS(Table1[[#This Row],[line]])))</f>
        <v>-1.7320508075688772</v>
      </c>
      <c r="R460">
        <f>Table1[[#This Row],[difference]]-Table1[[#This Row],[sqrt(line)]]</f>
        <v>7.7320508075688767</v>
      </c>
      <c r="S460">
        <f>IF(Table1[[#This Row],[difference]]&gt;0,1,-1)</f>
        <v>1</v>
      </c>
      <c r="T460">
        <f>IF(Table1[[#This Row],[team]]=E459,SUM(H460,T459),Table1[[#This Row],[ppg]])</f>
        <v>267</v>
      </c>
      <c r="U460">
        <f>IF(Table1[[#This Row],[team]]=E459,SUM(I460,U459),Table1[[#This Row],[ppga]])</f>
        <v>222</v>
      </c>
      <c r="V460">
        <f>IF(Table1[[#This Row],[team]]=E459,SUM(Table1[[#This Row],[difference]],V459),Table1[[#This Row],[difference]])</f>
        <v>-16</v>
      </c>
      <c r="W460">
        <f>IF(Table1[[#This Row],[team]]=E459,SUM(Table1[[#This Row],[sqrt(dif)]],W459),Table1[[#This Row],[sqrt(dif)]])</f>
        <v>-5.8119797584552346</v>
      </c>
      <c r="X460">
        <f>IF(Table1[[#This Row],[team]]=E459,SUM(Table1[[#This Row],[f1]],X459),Table1[[#This Row],[f1]])</f>
        <v>3.9345158095659105</v>
      </c>
      <c r="Y460">
        <f>IF(Table1[[#This Row],[ATS]]=S459,SUM(Table1[[#This Row],[ATS]],Y459),Table1[[#This Row],[ATS]])</f>
        <v>2</v>
      </c>
      <c r="Z460">
        <f>IF(Table1[[#This Row],[ATS]]&gt;0,Table1[[#This Row],[ATS streak (not real)]]-1,Table1[[#This Row],[ATS streak (not real)]]+1)</f>
        <v>1</v>
      </c>
      <c r="AA460" s="5">
        <f>Table1[[#This Row],[running ttl ppg]]^2.37/(Table1[[#This Row],[running ttl ppg]]^2.37+Table1[[#This Row],[running ttl ppga]]^2.37)</f>
        <v>0.60764741695834212</v>
      </c>
      <c r="AB460" s="5">
        <f>Table1[[#This Row],[pyth ratio]]+Table1[[#This Row],[win/loss ratio]]</f>
        <v>1.1531019624128875</v>
      </c>
    </row>
    <row r="461" spans="1:28" x14ac:dyDescent="0.25">
      <c r="A461" s="1">
        <v>3019</v>
      </c>
      <c r="B461" s="7">
        <f t="shared" si="16"/>
        <v>12</v>
      </c>
      <c r="C461" s="5">
        <v>2016</v>
      </c>
      <c r="D461" s="5">
        <v>13</v>
      </c>
      <c r="E461" t="s">
        <v>69</v>
      </c>
      <c r="F461" t="s">
        <v>60</v>
      </c>
      <c r="G461" s="5">
        <v>0</v>
      </c>
      <c r="H461">
        <v>38</v>
      </c>
      <c r="I461">
        <v>7</v>
      </c>
      <c r="J461">
        <v>31</v>
      </c>
      <c r="K461">
        <f>IF(Table1[[#This Row],[net]]&gt;0,1,0)</f>
        <v>1</v>
      </c>
      <c r="L461">
        <v>-3</v>
      </c>
      <c r="M461">
        <f>IF(Table1[[#This Row],[team]]=E460,SUM(Table1[[#This Row],[win/loss]],M460),Table1[[#This Row],[win/loss]])</f>
        <v>7</v>
      </c>
      <c r="N461">
        <f>IF(Table1[[#This Row],[team]]=E460,SUM(Table1[[#This Row],[win/loss]],M460),Table1[[#This Row],[win/loss]])/B461</f>
        <v>0.58333333333333337</v>
      </c>
      <c r="O461">
        <f t="shared" si="17"/>
        <v>28</v>
      </c>
      <c r="P461">
        <f>IF(Table1[[#This Row],[difference]]&gt;0,SQRT(Table1[[#This Row],[difference]]),-SQRT(ABS(Table1[[#This Row],[difference]])))</f>
        <v>5.2915026221291814</v>
      </c>
      <c r="Q461">
        <f>IF(Table1[[#This Row],[line]]&gt;0,SQRT(Table1[[#This Row],[line]]),-SQRT(ABS(Table1[[#This Row],[line]])))</f>
        <v>-1.7320508075688772</v>
      </c>
      <c r="R461">
        <f>Table1[[#This Row],[difference]]-Table1[[#This Row],[sqrt(line)]]</f>
        <v>29.732050807568879</v>
      </c>
      <c r="S461">
        <f>IF(Table1[[#This Row],[difference]]&gt;0,1,-1)</f>
        <v>1</v>
      </c>
      <c r="T461">
        <f>IF(Table1[[#This Row],[team]]=E460,SUM(H461,T460),Table1[[#This Row],[ppg]])</f>
        <v>305</v>
      </c>
      <c r="U461">
        <f>IF(Table1[[#This Row],[team]]=E460,SUM(I461,U460),Table1[[#This Row],[ppga]])</f>
        <v>229</v>
      </c>
      <c r="V461">
        <f>IF(Table1[[#This Row],[team]]=E460,SUM(Table1[[#This Row],[difference]],V460),Table1[[#This Row],[difference]])</f>
        <v>12</v>
      </c>
      <c r="W461">
        <f>IF(Table1[[#This Row],[team]]=E460,SUM(Table1[[#This Row],[sqrt(dif)]],W460),Table1[[#This Row],[sqrt(dif)]])</f>
        <v>-0.52047713632605319</v>
      </c>
      <c r="X461">
        <f>IF(Table1[[#This Row],[team]]=E460,SUM(Table1[[#This Row],[f1]],X460),Table1[[#This Row],[f1]])</f>
        <v>33.666566617134791</v>
      </c>
      <c r="Y461">
        <f>IF(Table1[[#This Row],[ATS]]=S460,SUM(Table1[[#This Row],[ATS]],Y460),Table1[[#This Row],[ATS]])</f>
        <v>3</v>
      </c>
      <c r="Z461">
        <f>IF(Table1[[#This Row],[ATS]]&gt;0,Table1[[#This Row],[ATS streak (not real)]]-1,Table1[[#This Row],[ATS streak (not real)]]+1)</f>
        <v>2</v>
      </c>
      <c r="AA461" s="5">
        <f>Table1[[#This Row],[running ttl ppg]]^2.37/(Table1[[#This Row],[running ttl ppg]]^2.37+Table1[[#This Row],[running ttl ppga]]^2.37)</f>
        <v>0.66356408766233232</v>
      </c>
      <c r="AB461" s="5">
        <f>Table1[[#This Row],[pyth ratio]]+Table1[[#This Row],[win/loss ratio]]</f>
        <v>1.2468974209956656</v>
      </c>
    </row>
    <row r="462" spans="1:28" x14ac:dyDescent="0.25">
      <c r="A462" s="1">
        <v>3020</v>
      </c>
      <c r="B462" s="7">
        <f t="shared" si="16"/>
        <v>13</v>
      </c>
      <c r="C462" s="5">
        <v>2016</v>
      </c>
      <c r="D462" s="5">
        <v>14</v>
      </c>
      <c r="E462" t="s">
        <v>69</v>
      </c>
      <c r="F462" t="s">
        <v>43</v>
      </c>
      <c r="G462" s="5">
        <v>0</v>
      </c>
      <c r="H462">
        <v>35</v>
      </c>
      <c r="I462">
        <v>6</v>
      </c>
      <c r="J462">
        <v>29</v>
      </c>
      <c r="K462">
        <f>IF(Table1[[#This Row],[net]]&gt;0,1,0)</f>
        <v>1</v>
      </c>
      <c r="L462">
        <v>-10.5</v>
      </c>
      <c r="M462">
        <f>IF(Table1[[#This Row],[team]]=E461,SUM(Table1[[#This Row],[win/loss]],M461),Table1[[#This Row],[win/loss]])</f>
        <v>8</v>
      </c>
      <c r="N462">
        <f>IF(Table1[[#This Row],[team]]=E461,SUM(Table1[[#This Row],[win/loss]],M461),Table1[[#This Row],[win/loss]])/B462</f>
        <v>0.61538461538461542</v>
      </c>
      <c r="O462">
        <f t="shared" si="17"/>
        <v>18.5</v>
      </c>
      <c r="P462">
        <f>IF(Table1[[#This Row],[difference]]&gt;0,SQRT(Table1[[#This Row],[difference]]),-SQRT(ABS(Table1[[#This Row],[difference]])))</f>
        <v>4.3011626335213133</v>
      </c>
      <c r="Q462">
        <f>IF(Table1[[#This Row],[line]]&gt;0,SQRT(Table1[[#This Row],[line]]),-SQRT(ABS(Table1[[#This Row],[line]])))</f>
        <v>-3.2403703492039302</v>
      </c>
      <c r="R462">
        <f>Table1[[#This Row],[difference]]-Table1[[#This Row],[sqrt(line)]]</f>
        <v>21.740370349203928</v>
      </c>
      <c r="S462">
        <f>IF(Table1[[#This Row],[difference]]&gt;0,1,-1)</f>
        <v>1</v>
      </c>
      <c r="T462">
        <f>IF(Table1[[#This Row],[team]]=E461,SUM(H462,T461),Table1[[#This Row],[ppg]])</f>
        <v>340</v>
      </c>
      <c r="U462">
        <f>IF(Table1[[#This Row],[team]]=E461,SUM(I462,U461),Table1[[#This Row],[ppga]])</f>
        <v>235</v>
      </c>
      <c r="V462">
        <f>IF(Table1[[#This Row],[team]]=E461,SUM(Table1[[#This Row],[difference]],V461),Table1[[#This Row],[difference]])</f>
        <v>30.5</v>
      </c>
      <c r="W462">
        <f>IF(Table1[[#This Row],[team]]=E461,SUM(Table1[[#This Row],[sqrt(dif)]],W461),Table1[[#This Row],[sqrt(dif)]])</f>
        <v>3.7806854971952601</v>
      </c>
      <c r="X462">
        <f>IF(Table1[[#This Row],[team]]=E461,SUM(Table1[[#This Row],[f1]],X461),Table1[[#This Row],[f1]])</f>
        <v>55.406936966338719</v>
      </c>
      <c r="Y462">
        <f>IF(Table1[[#This Row],[ATS]]=S461,SUM(Table1[[#This Row],[ATS]],Y461),Table1[[#This Row],[ATS]])</f>
        <v>4</v>
      </c>
      <c r="Z462">
        <f>IF(Table1[[#This Row],[ATS]]&gt;0,Table1[[#This Row],[ATS streak (not real)]]-1,Table1[[#This Row],[ATS streak (not real)]]+1)</f>
        <v>3</v>
      </c>
      <c r="AA462" s="5">
        <f>Table1[[#This Row],[running ttl ppg]]^2.37/(Table1[[#This Row],[running ttl ppg]]^2.37+Table1[[#This Row],[running ttl ppga]]^2.37)</f>
        <v>0.70586464491963696</v>
      </c>
      <c r="AB462" s="5">
        <f>Table1[[#This Row],[pyth ratio]]+Table1[[#This Row],[win/loss ratio]]</f>
        <v>1.3212492603042523</v>
      </c>
    </row>
    <row r="463" spans="1:28" x14ac:dyDescent="0.25">
      <c r="A463" s="1">
        <v>3021</v>
      </c>
      <c r="B463" s="7">
        <f t="shared" si="16"/>
        <v>14</v>
      </c>
      <c r="C463" s="5">
        <v>2016</v>
      </c>
      <c r="D463" s="5">
        <v>15</v>
      </c>
      <c r="E463" t="s">
        <v>69</v>
      </c>
      <c r="F463" t="s">
        <v>48</v>
      </c>
      <c r="G463" s="5">
        <v>1</v>
      </c>
      <c r="H463">
        <v>30</v>
      </c>
      <c r="I463">
        <v>13</v>
      </c>
      <c r="J463">
        <v>17</v>
      </c>
      <c r="K463">
        <f>IF(Table1[[#This Row],[net]]&gt;0,1,0)</f>
        <v>1</v>
      </c>
      <c r="L463">
        <v>-14</v>
      </c>
      <c r="M463">
        <f>IF(Table1[[#This Row],[team]]=E462,SUM(Table1[[#This Row],[win/loss]],M462),Table1[[#This Row],[win/loss]])</f>
        <v>9</v>
      </c>
      <c r="N463">
        <f>IF(Table1[[#This Row],[team]]=E462,SUM(Table1[[#This Row],[win/loss]],M462),Table1[[#This Row],[win/loss]])/B463</f>
        <v>0.6428571428571429</v>
      </c>
      <c r="O463">
        <f t="shared" si="17"/>
        <v>3</v>
      </c>
      <c r="P463">
        <f>IF(Table1[[#This Row],[difference]]&gt;0,SQRT(Table1[[#This Row],[difference]]),-SQRT(ABS(Table1[[#This Row],[difference]])))</f>
        <v>1.7320508075688772</v>
      </c>
      <c r="Q463">
        <f>IF(Table1[[#This Row],[line]]&gt;0,SQRT(Table1[[#This Row],[line]]),-SQRT(ABS(Table1[[#This Row],[line]])))</f>
        <v>-3.7416573867739413</v>
      </c>
      <c r="R463">
        <f>Table1[[#This Row],[difference]]-Table1[[#This Row],[sqrt(line)]]</f>
        <v>6.7416573867739409</v>
      </c>
      <c r="S463">
        <f>IF(Table1[[#This Row],[difference]]&gt;0,1,-1)</f>
        <v>1</v>
      </c>
      <c r="T463">
        <f>IF(Table1[[#This Row],[team]]=E462,SUM(H463,T462),Table1[[#This Row],[ppg]])</f>
        <v>370</v>
      </c>
      <c r="U463">
        <f>IF(Table1[[#This Row],[team]]=E462,SUM(I463,U462),Table1[[#This Row],[ppga]])</f>
        <v>248</v>
      </c>
      <c r="V463">
        <f>IF(Table1[[#This Row],[team]]=E462,SUM(Table1[[#This Row],[difference]],V462),Table1[[#This Row],[difference]])</f>
        <v>33.5</v>
      </c>
      <c r="W463">
        <f>IF(Table1[[#This Row],[team]]=E462,SUM(Table1[[#This Row],[sqrt(dif)]],W462),Table1[[#This Row],[sqrt(dif)]])</f>
        <v>5.5127363047641378</v>
      </c>
      <c r="X463">
        <f>IF(Table1[[#This Row],[team]]=E462,SUM(Table1[[#This Row],[f1]],X462),Table1[[#This Row],[f1]])</f>
        <v>62.148594353112657</v>
      </c>
      <c r="Y463">
        <f>IF(Table1[[#This Row],[ATS]]=S462,SUM(Table1[[#This Row],[ATS]],Y462),Table1[[#This Row],[ATS]])</f>
        <v>5</v>
      </c>
      <c r="Z463">
        <f>IF(Table1[[#This Row],[ATS]]&gt;0,Table1[[#This Row],[ATS streak (not real)]]-1,Table1[[#This Row],[ATS streak (not real)]]+1)</f>
        <v>4</v>
      </c>
      <c r="AA463" s="5">
        <f>Table1[[#This Row],[running ttl ppg]]^2.37/(Table1[[#This Row],[running ttl ppg]]^2.37+Table1[[#This Row],[running ttl ppga]]^2.37)</f>
        <v>0.72074820797038985</v>
      </c>
      <c r="AB463" s="5">
        <f>Table1[[#This Row],[pyth ratio]]+Table1[[#This Row],[win/loss ratio]]</f>
        <v>1.3636053508275328</v>
      </c>
    </row>
    <row r="464" spans="1:28" x14ac:dyDescent="0.25">
      <c r="A464" s="1">
        <v>3022</v>
      </c>
      <c r="B464" s="7">
        <f t="shared" si="16"/>
        <v>15</v>
      </c>
      <c r="C464" s="5">
        <v>2016</v>
      </c>
      <c r="D464" s="5">
        <v>16</v>
      </c>
      <c r="E464" t="s">
        <v>69</v>
      </c>
      <c r="F464" t="s">
        <v>58</v>
      </c>
      <c r="G464" s="5">
        <v>1</v>
      </c>
      <c r="H464">
        <v>17</v>
      </c>
      <c r="I464">
        <v>23</v>
      </c>
      <c r="J464">
        <v>-6</v>
      </c>
      <c r="K464">
        <f>IF(Table1[[#This Row],[net]]&gt;0,1,0)</f>
        <v>0</v>
      </c>
      <c r="L464">
        <v>-11.5</v>
      </c>
      <c r="M464">
        <f>IF(Table1[[#This Row],[team]]=E463,SUM(Table1[[#This Row],[win/loss]],M463),Table1[[#This Row],[win/loss]])</f>
        <v>9</v>
      </c>
      <c r="N464">
        <f>IF(Table1[[#This Row],[team]]=E463,SUM(Table1[[#This Row],[win/loss]],M463),Table1[[#This Row],[win/loss]])/B464</f>
        <v>0.6</v>
      </c>
      <c r="O464">
        <f t="shared" si="17"/>
        <v>-17.5</v>
      </c>
      <c r="P464">
        <f>IF(Table1[[#This Row],[difference]]&gt;0,SQRT(Table1[[#This Row],[difference]]),-SQRT(ABS(Table1[[#This Row],[difference]])))</f>
        <v>-4.1833001326703778</v>
      </c>
      <c r="Q464">
        <f>IF(Table1[[#This Row],[line]]&gt;0,SQRT(Table1[[#This Row],[line]]),-SQRT(ABS(Table1[[#This Row],[line]])))</f>
        <v>-3.3911649915626341</v>
      </c>
      <c r="R464">
        <f>Table1[[#This Row],[difference]]-Table1[[#This Row],[sqrt(line)]]</f>
        <v>-14.108835008437365</v>
      </c>
      <c r="S464">
        <f>IF(Table1[[#This Row],[difference]]&gt;0,1,-1)</f>
        <v>-1</v>
      </c>
      <c r="T464">
        <f>IF(Table1[[#This Row],[team]]=E463,SUM(H464,T463),Table1[[#This Row],[ppg]])</f>
        <v>387</v>
      </c>
      <c r="U464">
        <f>IF(Table1[[#This Row],[team]]=E463,SUM(I464,U463),Table1[[#This Row],[ppga]])</f>
        <v>271</v>
      </c>
      <c r="V464">
        <f>IF(Table1[[#This Row],[team]]=E463,SUM(Table1[[#This Row],[difference]],V463),Table1[[#This Row],[difference]])</f>
        <v>16</v>
      </c>
      <c r="W464">
        <f>IF(Table1[[#This Row],[team]]=E463,SUM(Table1[[#This Row],[sqrt(dif)]],W463),Table1[[#This Row],[sqrt(dif)]])</f>
        <v>1.32943617209376</v>
      </c>
      <c r="X464">
        <f>IF(Table1[[#This Row],[team]]=E463,SUM(Table1[[#This Row],[f1]],X463),Table1[[#This Row],[f1]])</f>
        <v>48.039759344675289</v>
      </c>
      <c r="Y464">
        <f>IF(Table1[[#This Row],[ATS]]=S463,SUM(Table1[[#This Row],[ATS]],Y463),Table1[[#This Row],[ATS]])</f>
        <v>-1</v>
      </c>
      <c r="Z464">
        <f>IF(Table1[[#This Row],[ATS]]&gt;0,Table1[[#This Row],[ATS streak (not real)]]-1,Table1[[#This Row],[ATS streak (not real)]]+1)</f>
        <v>0</v>
      </c>
      <c r="AA464" s="5">
        <f>Table1[[#This Row],[running ttl ppg]]^2.37/(Table1[[#This Row],[running ttl ppg]]^2.37+Table1[[#This Row],[running ttl ppga]]^2.37)</f>
        <v>0.69940054024943343</v>
      </c>
      <c r="AB464" s="5">
        <f>Table1[[#This Row],[pyth ratio]]+Table1[[#This Row],[win/loss ratio]]</f>
        <v>1.2994005402494335</v>
      </c>
    </row>
    <row r="465" spans="1:28" x14ac:dyDescent="0.25">
      <c r="A465" s="1">
        <v>3023</v>
      </c>
      <c r="B465" s="7">
        <f t="shared" si="16"/>
        <v>16</v>
      </c>
      <c r="C465" s="5">
        <v>2016</v>
      </c>
      <c r="D465" s="5">
        <v>17</v>
      </c>
      <c r="E465" t="s">
        <v>69</v>
      </c>
      <c r="F465" t="s">
        <v>41</v>
      </c>
      <c r="G465" s="5">
        <v>0</v>
      </c>
      <c r="H465">
        <v>36</v>
      </c>
      <c r="I465">
        <v>6</v>
      </c>
      <c r="J465">
        <v>30</v>
      </c>
      <c r="K465">
        <f>IF(Table1[[#This Row],[net]]&gt;0,1,0)</f>
        <v>1</v>
      </c>
      <c r="L465">
        <v>6</v>
      </c>
      <c r="M465">
        <f>IF(Table1[[#This Row],[team]]=E464,SUM(Table1[[#This Row],[win/loss]],M464),Table1[[#This Row],[win/loss]])</f>
        <v>10</v>
      </c>
      <c r="N465">
        <f>IF(Table1[[#This Row],[team]]=E464,SUM(Table1[[#This Row],[win/loss]],M464),Table1[[#This Row],[win/loss]])/B465</f>
        <v>0.625</v>
      </c>
      <c r="O465">
        <f t="shared" si="17"/>
        <v>36</v>
      </c>
      <c r="P465">
        <f>IF(Table1[[#This Row],[difference]]&gt;0,SQRT(Table1[[#This Row],[difference]]),-SQRT(ABS(Table1[[#This Row],[difference]])))</f>
        <v>6</v>
      </c>
      <c r="Q465">
        <f>IF(Table1[[#This Row],[line]]&gt;0,SQRT(Table1[[#This Row],[line]]),-SQRT(ABS(Table1[[#This Row],[line]])))</f>
        <v>2.4494897427831779</v>
      </c>
      <c r="R465">
        <f>Table1[[#This Row],[difference]]-Table1[[#This Row],[sqrt(line)]]</f>
        <v>33.550510257216821</v>
      </c>
      <c r="S465">
        <f>IF(Table1[[#This Row],[difference]]&gt;0,1,-1)</f>
        <v>1</v>
      </c>
      <c r="T465">
        <f>IF(Table1[[#This Row],[team]]=E464,SUM(H465,T464),Table1[[#This Row],[ppg]])</f>
        <v>423</v>
      </c>
      <c r="U465">
        <f>IF(Table1[[#This Row],[team]]=E464,SUM(I465,U464),Table1[[#This Row],[ppga]])</f>
        <v>277</v>
      </c>
      <c r="V465">
        <f>IF(Table1[[#This Row],[team]]=E464,SUM(Table1[[#This Row],[difference]],V464),Table1[[#This Row],[difference]])</f>
        <v>52</v>
      </c>
      <c r="W465">
        <f>IF(Table1[[#This Row],[team]]=E464,SUM(Table1[[#This Row],[sqrt(dif)]],W464),Table1[[#This Row],[sqrt(dif)]])</f>
        <v>7.32943617209376</v>
      </c>
      <c r="X465">
        <f>IF(Table1[[#This Row],[team]]=E464,SUM(Table1[[#This Row],[f1]],X464),Table1[[#This Row],[f1]])</f>
        <v>81.590269601892118</v>
      </c>
      <c r="Y465">
        <f>IF(Table1[[#This Row],[ATS]]=S464,SUM(Table1[[#This Row],[ATS]],Y464),Table1[[#This Row],[ATS]])</f>
        <v>1</v>
      </c>
      <c r="Z465">
        <f>IF(Table1[[#This Row],[ATS]]&gt;0,Table1[[#This Row],[ATS streak (not real)]]-1,Table1[[#This Row],[ATS streak (not real)]]+1)</f>
        <v>0</v>
      </c>
      <c r="AA465" s="5">
        <f>Table1[[#This Row],[running ttl ppg]]^2.37/(Table1[[#This Row],[running ttl ppg]]^2.37+Table1[[#This Row],[running ttl ppga]]^2.37)</f>
        <v>0.73171683137318189</v>
      </c>
      <c r="AB465" s="5">
        <f>Table1[[#This Row],[pyth ratio]]+Table1[[#This Row],[win/loss ratio]]</f>
        <v>1.3567168313731819</v>
      </c>
    </row>
    <row r="466" spans="1:28" x14ac:dyDescent="0.25">
      <c r="A466" s="1">
        <v>3024</v>
      </c>
      <c r="B466" s="7">
        <f t="shared" si="16"/>
        <v>1</v>
      </c>
      <c r="C466" s="5">
        <v>2016</v>
      </c>
      <c r="D466" s="5">
        <v>1</v>
      </c>
      <c r="E466" t="s">
        <v>70</v>
      </c>
      <c r="F466" t="s">
        <v>71</v>
      </c>
      <c r="G466" s="5">
        <v>1</v>
      </c>
      <c r="H466">
        <v>14</v>
      </c>
      <c r="I466">
        <v>42</v>
      </c>
      <c r="J466">
        <v>-28</v>
      </c>
      <c r="K466">
        <f>IF(Table1[[#This Row],[net]]&gt;0,1,0)</f>
        <v>0</v>
      </c>
      <c r="L466">
        <v>-3</v>
      </c>
      <c r="M466">
        <f>IF(Table1[[#This Row],[team]]=E465,SUM(Table1[[#This Row],[win/loss]],M465),Table1[[#This Row],[win/loss]])</f>
        <v>0</v>
      </c>
      <c r="N466">
        <f>IF(Table1[[#This Row],[team]]=E465,SUM(Table1[[#This Row],[win/loss]],M465),Table1[[#This Row],[win/loss]])/B466</f>
        <v>0</v>
      </c>
      <c r="O466">
        <f t="shared" si="17"/>
        <v>-31</v>
      </c>
      <c r="P466">
        <f>IF(Table1[[#This Row],[difference]]&gt;0,SQRT(Table1[[#This Row],[difference]]),-SQRT(ABS(Table1[[#This Row],[difference]])))</f>
        <v>-5.5677643628300215</v>
      </c>
      <c r="Q466">
        <f>IF(Table1[[#This Row],[line]]&gt;0,SQRT(Table1[[#This Row],[line]]),-SQRT(ABS(Table1[[#This Row],[line]])))</f>
        <v>-1.7320508075688772</v>
      </c>
      <c r="R466">
        <f>Table1[[#This Row],[difference]]-Table1[[#This Row],[sqrt(line)]]</f>
        <v>-29.267949192431121</v>
      </c>
      <c r="S466">
        <f>IF(Table1[[#This Row],[difference]]&gt;0,1,-1)</f>
        <v>-1</v>
      </c>
      <c r="T466">
        <f>IF(Table1[[#This Row],[team]]=E465,SUM(H466,T465),Table1[[#This Row],[ppg]])</f>
        <v>14</v>
      </c>
      <c r="U466">
        <f>IF(Table1[[#This Row],[team]]=E465,SUM(I466,U465),Table1[[#This Row],[ppga]])</f>
        <v>42</v>
      </c>
      <c r="V466">
        <f>IF(Table1[[#This Row],[team]]=E465,SUM(Table1[[#This Row],[difference]],V465),Table1[[#This Row],[difference]])</f>
        <v>-31</v>
      </c>
      <c r="W466">
        <f>IF(Table1[[#This Row],[team]]=E465,SUM(Table1[[#This Row],[sqrt(dif)]],W465),Table1[[#This Row],[sqrt(dif)]])</f>
        <v>-5.5677643628300215</v>
      </c>
      <c r="X466">
        <f>IF(Table1[[#This Row],[team]]=E465,SUM(Table1[[#This Row],[f1]],X465),Table1[[#This Row],[f1]])</f>
        <v>-29.267949192431121</v>
      </c>
      <c r="Y466">
        <f>IF(Table1[[#This Row],[ATS]]=S465,SUM(Table1[[#This Row],[ATS]],Y465),Table1[[#This Row],[ATS]])</f>
        <v>-1</v>
      </c>
      <c r="Z466">
        <f>IF(Table1[[#This Row],[ATS]]&gt;0,Table1[[#This Row],[ATS streak (not real)]]-1,Table1[[#This Row],[ATS streak (not real)]]+1)</f>
        <v>0</v>
      </c>
      <c r="AA466" s="5">
        <f>Table1[[#This Row],[running ttl ppg]]^2.37/(Table1[[#This Row],[running ttl ppg]]^2.37+Table1[[#This Row],[running ttl ppga]]^2.37)</f>
        <v>6.8899960272205352E-2</v>
      </c>
      <c r="AB466" s="5">
        <f>Table1[[#This Row],[pyth ratio]]+Table1[[#This Row],[win/loss ratio]]</f>
        <v>6.8899960272205352E-2</v>
      </c>
    </row>
    <row r="467" spans="1:28" x14ac:dyDescent="0.25">
      <c r="A467" s="1">
        <v>3025</v>
      </c>
      <c r="B467" s="7">
        <f t="shared" ref="B467:B530" si="18">IF(B466=16,1,B466+1)</f>
        <v>2</v>
      </c>
      <c r="C467" s="5">
        <v>2016</v>
      </c>
      <c r="D467" s="5">
        <v>2</v>
      </c>
      <c r="E467" t="s">
        <v>70</v>
      </c>
      <c r="F467" t="s">
        <v>64</v>
      </c>
      <c r="G467" s="5">
        <v>0</v>
      </c>
      <c r="H467">
        <v>26</v>
      </c>
      <c r="I467">
        <v>19</v>
      </c>
      <c r="J467">
        <v>7</v>
      </c>
      <c r="K467">
        <f>IF(Table1[[#This Row],[net]]&gt;0,1,0)</f>
        <v>1</v>
      </c>
      <c r="L467">
        <v>9</v>
      </c>
      <c r="M467">
        <f>IF(Table1[[#This Row],[team]]=E466,SUM(Table1[[#This Row],[win/loss]],M466),Table1[[#This Row],[win/loss]])</f>
        <v>1</v>
      </c>
      <c r="N467">
        <f>IF(Table1[[#This Row],[team]]=E466,SUM(Table1[[#This Row],[win/loss]],M466),Table1[[#This Row],[win/loss]])/B467</f>
        <v>0.5</v>
      </c>
      <c r="O467">
        <f t="shared" si="17"/>
        <v>16</v>
      </c>
      <c r="P467">
        <f>IF(Table1[[#This Row],[difference]]&gt;0,SQRT(Table1[[#This Row],[difference]]),-SQRT(ABS(Table1[[#This Row],[difference]])))</f>
        <v>4</v>
      </c>
      <c r="Q467">
        <f>IF(Table1[[#This Row],[line]]&gt;0,SQRT(Table1[[#This Row],[line]]),-SQRT(ABS(Table1[[#This Row],[line]])))</f>
        <v>3</v>
      </c>
      <c r="R467">
        <f>Table1[[#This Row],[difference]]-Table1[[#This Row],[sqrt(line)]]</f>
        <v>13</v>
      </c>
      <c r="S467">
        <f>IF(Table1[[#This Row],[difference]]&gt;0,1,-1)</f>
        <v>1</v>
      </c>
      <c r="T467">
        <f>IF(Table1[[#This Row],[team]]=E466,SUM(H467,T466),Table1[[#This Row],[ppg]])</f>
        <v>40</v>
      </c>
      <c r="U467">
        <f>IF(Table1[[#This Row],[team]]=E466,SUM(I467,U466),Table1[[#This Row],[ppga]])</f>
        <v>61</v>
      </c>
      <c r="V467">
        <f>IF(Table1[[#This Row],[team]]=E466,SUM(Table1[[#This Row],[difference]],V466),Table1[[#This Row],[difference]])</f>
        <v>-15</v>
      </c>
      <c r="W467">
        <f>IF(Table1[[#This Row],[team]]=E466,SUM(Table1[[#This Row],[sqrt(dif)]],W466),Table1[[#This Row],[sqrt(dif)]])</f>
        <v>-1.5677643628300215</v>
      </c>
      <c r="X467">
        <f>IF(Table1[[#This Row],[team]]=E466,SUM(Table1[[#This Row],[f1]],X466),Table1[[#This Row],[f1]])</f>
        <v>-16.267949192431121</v>
      </c>
      <c r="Y467">
        <f>IF(Table1[[#This Row],[ATS]]=S466,SUM(Table1[[#This Row],[ATS]],Y466),Table1[[#This Row],[ATS]])</f>
        <v>1</v>
      </c>
      <c r="Z467">
        <f>IF(Table1[[#This Row],[ATS]]&gt;0,Table1[[#This Row],[ATS streak (not real)]]-1,Table1[[#This Row],[ATS streak (not real)]]+1)</f>
        <v>0</v>
      </c>
      <c r="AA467" s="5">
        <f>Table1[[#This Row],[running ttl ppg]]^2.37/(Table1[[#This Row],[running ttl ppg]]^2.37+Table1[[#This Row],[running ttl ppga]]^2.37)</f>
        <v>0.26891650117542332</v>
      </c>
      <c r="AB467" s="5">
        <f>Table1[[#This Row],[pyth ratio]]+Table1[[#This Row],[win/loss ratio]]</f>
        <v>0.76891650117542332</v>
      </c>
    </row>
    <row r="468" spans="1:28" x14ac:dyDescent="0.25">
      <c r="A468" s="1">
        <v>3026</v>
      </c>
      <c r="B468" s="7">
        <f t="shared" si="18"/>
        <v>3</v>
      </c>
      <c r="C468" s="5">
        <v>2016</v>
      </c>
      <c r="D468" s="5">
        <v>3</v>
      </c>
      <c r="E468" t="s">
        <v>70</v>
      </c>
      <c r="F468" t="s">
        <v>53</v>
      </c>
      <c r="G468" s="5">
        <v>0</v>
      </c>
      <c r="H468">
        <v>9</v>
      </c>
      <c r="I468">
        <v>19</v>
      </c>
      <c r="J468">
        <v>-10</v>
      </c>
      <c r="K468">
        <f>IF(Table1[[#This Row],[net]]&gt;0,1,0)</f>
        <v>0</v>
      </c>
      <c r="L468">
        <v>6</v>
      </c>
      <c r="M468">
        <f>IF(Table1[[#This Row],[team]]=E467,SUM(Table1[[#This Row],[win/loss]],M467),Table1[[#This Row],[win/loss]])</f>
        <v>1</v>
      </c>
      <c r="N468">
        <f>IF(Table1[[#This Row],[team]]=E467,SUM(Table1[[#This Row],[win/loss]],M467),Table1[[#This Row],[win/loss]])/B468</f>
        <v>0.33333333333333331</v>
      </c>
      <c r="O468">
        <f t="shared" si="17"/>
        <v>-4</v>
      </c>
      <c r="P468">
        <f>IF(Table1[[#This Row],[difference]]&gt;0,SQRT(Table1[[#This Row],[difference]]),-SQRT(ABS(Table1[[#This Row],[difference]])))</f>
        <v>-2</v>
      </c>
      <c r="Q468">
        <f>IF(Table1[[#This Row],[line]]&gt;0,SQRT(Table1[[#This Row],[line]]),-SQRT(ABS(Table1[[#This Row],[line]])))</f>
        <v>2.4494897427831779</v>
      </c>
      <c r="R468">
        <f>Table1[[#This Row],[difference]]-Table1[[#This Row],[sqrt(line)]]</f>
        <v>-6.4494897427831779</v>
      </c>
      <c r="S468">
        <f>IF(Table1[[#This Row],[difference]]&gt;0,1,-1)</f>
        <v>-1</v>
      </c>
      <c r="T468">
        <f>IF(Table1[[#This Row],[team]]=E467,SUM(H468,T467),Table1[[#This Row],[ppg]])</f>
        <v>49</v>
      </c>
      <c r="U468">
        <f>IF(Table1[[#This Row],[team]]=E467,SUM(I468,U467),Table1[[#This Row],[ppga]])</f>
        <v>80</v>
      </c>
      <c r="V468">
        <f>IF(Table1[[#This Row],[team]]=E467,SUM(Table1[[#This Row],[difference]],V467),Table1[[#This Row],[difference]])</f>
        <v>-19</v>
      </c>
      <c r="W468">
        <f>IF(Table1[[#This Row],[team]]=E467,SUM(Table1[[#This Row],[sqrt(dif)]],W467),Table1[[#This Row],[sqrt(dif)]])</f>
        <v>-3.5677643628300215</v>
      </c>
      <c r="X468">
        <f>IF(Table1[[#This Row],[team]]=E467,SUM(Table1[[#This Row],[f1]],X467),Table1[[#This Row],[f1]])</f>
        <v>-22.7174389352143</v>
      </c>
      <c r="Y468">
        <f>IF(Table1[[#This Row],[ATS]]=S467,SUM(Table1[[#This Row],[ATS]],Y467),Table1[[#This Row],[ATS]])</f>
        <v>-1</v>
      </c>
      <c r="Z468">
        <f>IF(Table1[[#This Row],[ATS]]&gt;0,Table1[[#This Row],[ATS streak (not real)]]-1,Table1[[#This Row],[ATS streak (not real)]]+1)</f>
        <v>0</v>
      </c>
      <c r="AA468" s="5">
        <f>Table1[[#This Row],[running ttl ppg]]^2.37/(Table1[[#This Row],[running ttl ppg]]^2.37+Table1[[#This Row],[running ttl ppga]]^2.37)</f>
        <v>0.23834236332154887</v>
      </c>
      <c r="AB468" s="5">
        <f>Table1[[#This Row],[pyth ratio]]+Table1[[#This Row],[win/loss ratio]]</f>
        <v>0.57167569665488216</v>
      </c>
    </row>
    <row r="469" spans="1:28" x14ac:dyDescent="0.25">
      <c r="A469" s="1">
        <v>3027</v>
      </c>
      <c r="B469" s="7">
        <f t="shared" si="18"/>
        <v>4</v>
      </c>
      <c r="C469" s="5">
        <v>2016</v>
      </c>
      <c r="D469" s="5">
        <v>4</v>
      </c>
      <c r="E469" t="s">
        <v>70</v>
      </c>
      <c r="F469" t="s">
        <v>45</v>
      </c>
      <c r="G469" s="5">
        <v>1</v>
      </c>
      <c r="H469">
        <v>23</v>
      </c>
      <c r="I469">
        <v>37</v>
      </c>
      <c r="J469">
        <v>-14</v>
      </c>
      <c r="K469">
        <f>IF(Table1[[#This Row],[net]]&gt;0,1,0)</f>
        <v>0</v>
      </c>
      <c r="L469">
        <v>3</v>
      </c>
      <c r="M469">
        <f>IF(Table1[[#This Row],[team]]=E468,SUM(Table1[[#This Row],[win/loss]],M468),Table1[[#This Row],[win/loss]])</f>
        <v>1</v>
      </c>
      <c r="N469">
        <f>IF(Table1[[#This Row],[team]]=E468,SUM(Table1[[#This Row],[win/loss]],M468),Table1[[#This Row],[win/loss]])/B469</f>
        <v>0.25</v>
      </c>
      <c r="O469">
        <f t="shared" si="17"/>
        <v>-11</v>
      </c>
      <c r="P469">
        <f>IF(Table1[[#This Row],[difference]]&gt;0,SQRT(Table1[[#This Row],[difference]]),-SQRT(ABS(Table1[[#This Row],[difference]])))</f>
        <v>-3.3166247903553998</v>
      </c>
      <c r="Q469">
        <f>IF(Table1[[#This Row],[line]]&gt;0,SQRT(Table1[[#This Row],[line]]),-SQRT(ABS(Table1[[#This Row],[line]])))</f>
        <v>1.7320508075688772</v>
      </c>
      <c r="R469">
        <f>Table1[[#This Row],[difference]]-Table1[[#This Row],[sqrt(line)]]</f>
        <v>-12.732050807568877</v>
      </c>
      <c r="S469">
        <f>IF(Table1[[#This Row],[difference]]&gt;0,1,-1)</f>
        <v>-1</v>
      </c>
      <c r="T469">
        <f>IF(Table1[[#This Row],[team]]=E468,SUM(H469,T468),Table1[[#This Row],[ppg]])</f>
        <v>72</v>
      </c>
      <c r="U469">
        <f>IF(Table1[[#This Row],[team]]=E468,SUM(I469,U468),Table1[[#This Row],[ppga]])</f>
        <v>117</v>
      </c>
      <c r="V469">
        <f>IF(Table1[[#This Row],[team]]=E468,SUM(Table1[[#This Row],[difference]],V468),Table1[[#This Row],[difference]])</f>
        <v>-30</v>
      </c>
      <c r="W469">
        <f>IF(Table1[[#This Row],[team]]=E468,SUM(Table1[[#This Row],[sqrt(dif)]],W468),Table1[[#This Row],[sqrt(dif)]])</f>
        <v>-6.8843891531854213</v>
      </c>
      <c r="X469">
        <f>IF(Table1[[#This Row],[team]]=E468,SUM(Table1[[#This Row],[f1]],X468),Table1[[#This Row],[f1]])</f>
        <v>-35.449489742783179</v>
      </c>
      <c r="Y469">
        <f>IF(Table1[[#This Row],[ATS]]=S468,SUM(Table1[[#This Row],[ATS]],Y468),Table1[[#This Row],[ATS]])</f>
        <v>-2</v>
      </c>
      <c r="Z469">
        <f>IF(Table1[[#This Row],[ATS]]&gt;0,Table1[[#This Row],[ATS streak (not real)]]-1,Table1[[#This Row],[ATS streak (not real)]]+1)</f>
        <v>-1</v>
      </c>
      <c r="AA469" s="5">
        <f>Table1[[#This Row],[running ttl ppg]]^2.37/(Table1[[#This Row],[running ttl ppg]]^2.37+Table1[[#This Row],[running ttl ppga]]^2.37)</f>
        <v>0.24036973457774499</v>
      </c>
      <c r="AB469" s="5">
        <f>Table1[[#This Row],[pyth ratio]]+Table1[[#This Row],[win/loss ratio]]</f>
        <v>0.49036973457774502</v>
      </c>
    </row>
    <row r="470" spans="1:28" x14ac:dyDescent="0.25">
      <c r="A470" s="1">
        <v>3028</v>
      </c>
      <c r="B470" s="7">
        <f t="shared" si="18"/>
        <v>5</v>
      </c>
      <c r="C470" s="5">
        <v>2016</v>
      </c>
      <c r="D470" s="5">
        <v>5</v>
      </c>
      <c r="E470" t="s">
        <v>70</v>
      </c>
      <c r="F470" t="s">
        <v>55</v>
      </c>
      <c r="G470" s="5">
        <v>1</v>
      </c>
      <c r="H470">
        <v>38</v>
      </c>
      <c r="I470">
        <v>31</v>
      </c>
      <c r="J470">
        <v>7</v>
      </c>
      <c r="K470">
        <f>IF(Table1[[#This Row],[net]]&gt;0,1,0)</f>
        <v>1</v>
      </c>
      <c r="L470">
        <v>-1</v>
      </c>
      <c r="M470">
        <f>IF(Table1[[#This Row],[team]]=E469,SUM(Table1[[#This Row],[win/loss]],M469),Table1[[#This Row],[win/loss]])</f>
        <v>2</v>
      </c>
      <c r="N470">
        <f>IF(Table1[[#This Row],[team]]=E469,SUM(Table1[[#This Row],[win/loss]],M469),Table1[[#This Row],[win/loss]])/B470</f>
        <v>0.4</v>
      </c>
      <c r="O470">
        <f t="shared" si="17"/>
        <v>6</v>
      </c>
      <c r="P470">
        <f>IF(Table1[[#This Row],[difference]]&gt;0,SQRT(Table1[[#This Row],[difference]]),-SQRT(ABS(Table1[[#This Row],[difference]])))</f>
        <v>2.4494897427831779</v>
      </c>
      <c r="Q470">
        <f>IF(Table1[[#This Row],[line]]&gt;0,SQRT(Table1[[#This Row],[line]]),-SQRT(ABS(Table1[[#This Row],[line]])))</f>
        <v>-1</v>
      </c>
      <c r="R470">
        <f>Table1[[#This Row],[difference]]-Table1[[#This Row],[sqrt(line)]]</f>
        <v>7</v>
      </c>
      <c r="S470">
        <f>IF(Table1[[#This Row],[difference]]&gt;0,1,-1)</f>
        <v>1</v>
      </c>
      <c r="T470">
        <f>IF(Table1[[#This Row],[team]]=E469,SUM(H470,T469),Table1[[#This Row],[ppg]])</f>
        <v>110</v>
      </c>
      <c r="U470">
        <f>IF(Table1[[#This Row],[team]]=E469,SUM(I470,U469),Table1[[#This Row],[ppga]])</f>
        <v>148</v>
      </c>
      <c r="V470">
        <f>IF(Table1[[#This Row],[team]]=E469,SUM(Table1[[#This Row],[difference]],V469),Table1[[#This Row],[difference]])</f>
        <v>-24</v>
      </c>
      <c r="W470">
        <f>IF(Table1[[#This Row],[team]]=E469,SUM(Table1[[#This Row],[sqrt(dif)]],W469),Table1[[#This Row],[sqrt(dif)]])</f>
        <v>-4.4348994104022434</v>
      </c>
      <c r="X470">
        <f>IF(Table1[[#This Row],[team]]=E469,SUM(Table1[[#This Row],[f1]],X469),Table1[[#This Row],[f1]])</f>
        <v>-28.449489742783179</v>
      </c>
      <c r="Y470">
        <f>IF(Table1[[#This Row],[ATS]]=S469,SUM(Table1[[#This Row],[ATS]],Y469),Table1[[#This Row],[ATS]])</f>
        <v>1</v>
      </c>
      <c r="Z470">
        <f>IF(Table1[[#This Row],[ATS]]&gt;0,Table1[[#This Row],[ATS streak (not real)]]-1,Table1[[#This Row],[ATS streak (not real)]]+1)</f>
        <v>0</v>
      </c>
      <c r="AA470" s="5">
        <f>Table1[[#This Row],[running ttl ppg]]^2.37/(Table1[[#This Row],[running ttl ppg]]^2.37+Table1[[#This Row],[running ttl ppga]]^2.37)</f>
        <v>0.33109103167091974</v>
      </c>
      <c r="AB470" s="5">
        <f>Table1[[#This Row],[pyth ratio]]+Table1[[#This Row],[win/loss ratio]]</f>
        <v>0.73109103167091982</v>
      </c>
    </row>
    <row r="471" spans="1:28" x14ac:dyDescent="0.25">
      <c r="A471" s="1">
        <v>3029</v>
      </c>
      <c r="B471" s="7">
        <f t="shared" si="18"/>
        <v>6</v>
      </c>
      <c r="C471" s="5">
        <v>2016</v>
      </c>
      <c r="D471" s="5">
        <v>7</v>
      </c>
      <c r="E471" t="s">
        <v>70</v>
      </c>
      <c r="F471" t="s">
        <v>72</v>
      </c>
      <c r="G471" s="5">
        <v>0</v>
      </c>
      <c r="H471">
        <v>30</v>
      </c>
      <c r="I471">
        <v>31</v>
      </c>
      <c r="J471">
        <v>-1</v>
      </c>
      <c r="K471">
        <f>IF(Table1[[#This Row],[net]]&gt;0,1,0)</f>
        <v>0</v>
      </c>
      <c r="L471">
        <v>3</v>
      </c>
      <c r="M471">
        <f>IF(Table1[[#This Row],[team]]=E470,SUM(Table1[[#This Row],[win/loss]],M470),Table1[[#This Row],[win/loss]])</f>
        <v>2</v>
      </c>
      <c r="N471">
        <f>IF(Table1[[#This Row],[team]]=E470,SUM(Table1[[#This Row],[win/loss]],M470),Table1[[#This Row],[win/loss]])/B471</f>
        <v>0.33333333333333331</v>
      </c>
      <c r="O471">
        <f t="shared" si="17"/>
        <v>2</v>
      </c>
      <c r="P471">
        <f>IF(Table1[[#This Row],[difference]]&gt;0,SQRT(Table1[[#This Row],[difference]]),-SQRT(ABS(Table1[[#This Row],[difference]])))</f>
        <v>1.4142135623730951</v>
      </c>
      <c r="Q471">
        <f>IF(Table1[[#This Row],[line]]&gt;0,SQRT(Table1[[#This Row],[line]]),-SQRT(ABS(Table1[[#This Row],[line]])))</f>
        <v>1.7320508075688772</v>
      </c>
      <c r="R471">
        <f>Table1[[#This Row],[difference]]-Table1[[#This Row],[sqrt(line)]]</f>
        <v>0.26794919243112281</v>
      </c>
      <c r="S471">
        <f>IF(Table1[[#This Row],[difference]]&gt;0,1,-1)</f>
        <v>1</v>
      </c>
      <c r="T471">
        <f>IF(Table1[[#This Row],[team]]=E470,SUM(H471,T470),Table1[[#This Row],[ppg]])</f>
        <v>140</v>
      </c>
      <c r="U471">
        <f>IF(Table1[[#This Row],[team]]=E470,SUM(I471,U470),Table1[[#This Row],[ppga]])</f>
        <v>179</v>
      </c>
      <c r="V471">
        <f>IF(Table1[[#This Row],[team]]=E470,SUM(Table1[[#This Row],[difference]],V470),Table1[[#This Row],[difference]])</f>
        <v>-22</v>
      </c>
      <c r="W471">
        <f>IF(Table1[[#This Row],[team]]=E470,SUM(Table1[[#This Row],[sqrt(dif)]],W470),Table1[[#This Row],[sqrt(dif)]])</f>
        <v>-3.0206858480291485</v>
      </c>
      <c r="X471">
        <f>IF(Table1[[#This Row],[team]]=E470,SUM(Table1[[#This Row],[f1]],X470),Table1[[#This Row],[f1]])</f>
        <v>-28.181540550352057</v>
      </c>
      <c r="Y471">
        <f>IF(Table1[[#This Row],[ATS]]=S470,SUM(Table1[[#This Row],[ATS]],Y470),Table1[[#This Row],[ATS]])</f>
        <v>2</v>
      </c>
      <c r="Z471">
        <f>IF(Table1[[#This Row],[ATS]]&gt;0,Table1[[#This Row],[ATS streak (not real)]]-1,Table1[[#This Row],[ATS streak (not real)]]+1)</f>
        <v>1</v>
      </c>
      <c r="AA471" s="5">
        <f>Table1[[#This Row],[running ttl ppg]]^2.37/(Table1[[#This Row],[running ttl ppg]]^2.37+Table1[[#This Row],[running ttl ppga]]^2.37)</f>
        <v>0.35837782333340418</v>
      </c>
      <c r="AB471" s="5">
        <f>Table1[[#This Row],[pyth ratio]]+Table1[[#This Row],[win/loss ratio]]</f>
        <v>0.69171115666673755</v>
      </c>
    </row>
    <row r="472" spans="1:28" x14ac:dyDescent="0.25">
      <c r="A472" s="1">
        <v>3030</v>
      </c>
      <c r="B472" s="7">
        <f t="shared" si="18"/>
        <v>7</v>
      </c>
      <c r="C472" s="5">
        <v>2016</v>
      </c>
      <c r="D472" s="5">
        <v>8</v>
      </c>
      <c r="E472" t="s">
        <v>70</v>
      </c>
      <c r="F472" t="s">
        <v>42</v>
      </c>
      <c r="G472" s="5">
        <v>0</v>
      </c>
      <c r="H472">
        <v>23</v>
      </c>
      <c r="I472">
        <v>20</v>
      </c>
      <c r="J472">
        <v>3</v>
      </c>
      <c r="K472">
        <f>IF(Table1[[#This Row],[net]]&gt;0,1,0)</f>
        <v>1</v>
      </c>
      <c r="L472">
        <v>8</v>
      </c>
      <c r="M472">
        <f>IF(Table1[[#This Row],[team]]=E471,SUM(Table1[[#This Row],[win/loss]],M471),Table1[[#This Row],[win/loss]])</f>
        <v>3</v>
      </c>
      <c r="N472">
        <f>IF(Table1[[#This Row],[team]]=E471,SUM(Table1[[#This Row],[win/loss]],M471),Table1[[#This Row],[win/loss]])/B472</f>
        <v>0.42857142857142855</v>
      </c>
      <c r="O472">
        <f t="shared" si="17"/>
        <v>11</v>
      </c>
      <c r="P472">
        <f>IF(Table1[[#This Row],[difference]]&gt;0,SQRT(Table1[[#This Row],[difference]]),-SQRT(ABS(Table1[[#This Row],[difference]])))</f>
        <v>3.3166247903553998</v>
      </c>
      <c r="Q472">
        <f>IF(Table1[[#This Row],[line]]&gt;0,SQRT(Table1[[#This Row],[line]]),-SQRT(ABS(Table1[[#This Row],[line]])))</f>
        <v>2.8284271247461903</v>
      </c>
      <c r="R472">
        <f>Table1[[#This Row],[difference]]-Table1[[#This Row],[sqrt(line)]]</f>
        <v>8.1715728752538102</v>
      </c>
      <c r="S472">
        <f>IF(Table1[[#This Row],[difference]]&gt;0,1,-1)</f>
        <v>1</v>
      </c>
      <c r="T472">
        <f>IF(Table1[[#This Row],[team]]=E471,SUM(H472,T471),Table1[[#This Row],[ppg]])</f>
        <v>163</v>
      </c>
      <c r="U472">
        <f>IF(Table1[[#This Row],[team]]=E471,SUM(I472,U471),Table1[[#This Row],[ppga]])</f>
        <v>199</v>
      </c>
      <c r="V472">
        <f>IF(Table1[[#This Row],[team]]=E471,SUM(Table1[[#This Row],[difference]],V471),Table1[[#This Row],[difference]])</f>
        <v>-11</v>
      </c>
      <c r="W472">
        <f>IF(Table1[[#This Row],[team]]=E471,SUM(Table1[[#This Row],[sqrt(dif)]],W471),Table1[[#This Row],[sqrt(dif)]])</f>
        <v>0.29593894232625129</v>
      </c>
      <c r="X472">
        <f>IF(Table1[[#This Row],[team]]=E471,SUM(Table1[[#This Row],[f1]],X471),Table1[[#This Row],[f1]])</f>
        <v>-20.009967675098245</v>
      </c>
      <c r="Y472">
        <f>IF(Table1[[#This Row],[ATS]]=S471,SUM(Table1[[#This Row],[ATS]],Y471),Table1[[#This Row],[ATS]])</f>
        <v>3</v>
      </c>
      <c r="Z472">
        <f>IF(Table1[[#This Row],[ATS]]&gt;0,Table1[[#This Row],[ATS streak (not real)]]-1,Table1[[#This Row],[ATS streak (not real)]]+1)</f>
        <v>2</v>
      </c>
      <c r="AA472" s="5">
        <f>Table1[[#This Row],[running ttl ppg]]^2.37/(Table1[[#This Row],[running ttl ppg]]^2.37+Table1[[#This Row],[running ttl ppga]]^2.37)</f>
        <v>0.38391956692107365</v>
      </c>
      <c r="AB472" s="5">
        <f>Table1[[#This Row],[pyth ratio]]+Table1[[#This Row],[win/loss ratio]]</f>
        <v>0.81249099549250214</v>
      </c>
    </row>
    <row r="473" spans="1:28" x14ac:dyDescent="0.25">
      <c r="A473" s="1">
        <v>3031</v>
      </c>
      <c r="B473" s="7">
        <f t="shared" si="18"/>
        <v>8</v>
      </c>
      <c r="C473" s="5">
        <v>2016</v>
      </c>
      <c r="D473" s="5">
        <v>9</v>
      </c>
      <c r="E473" t="s">
        <v>70</v>
      </c>
      <c r="F473" t="s">
        <v>61</v>
      </c>
      <c r="G473" s="5">
        <v>1</v>
      </c>
      <c r="H473">
        <v>18</v>
      </c>
      <c r="I473">
        <v>32</v>
      </c>
      <c r="J473">
        <v>-14</v>
      </c>
      <c r="K473">
        <f>IF(Table1[[#This Row],[net]]&gt;0,1,0)</f>
        <v>0</v>
      </c>
      <c r="L473">
        <v>1.5</v>
      </c>
      <c r="M473">
        <f>IF(Table1[[#This Row],[team]]=E472,SUM(Table1[[#This Row],[win/loss]],M472),Table1[[#This Row],[win/loss]])</f>
        <v>3</v>
      </c>
      <c r="N473">
        <f>IF(Table1[[#This Row],[team]]=E472,SUM(Table1[[#This Row],[win/loss]],M472),Table1[[#This Row],[win/loss]])/B473</f>
        <v>0.375</v>
      </c>
      <c r="O473">
        <f t="shared" si="17"/>
        <v>-12.5</v>
      </c>
      <c r="P473">
        <f>IF(Table1[[#This Row],[difference]]&gt;0,SQRT(Table1[[#This Row],[difference]]),-SQRT(ABS(Table1[[#This Row],[difference]])))</f>
        <v>-3.5355339059327378</v>
      </c>
      <c r="Q473">
        <f>IF(Table1[[#This Row],[line]]&gt;0,SQRT(Table1[[#This Row],[line]]),-SQRT(ABS(Table1[[#This Row],[line]])))</f>
        <v>1.2247448713915889</v>
      </c>
      <c r="R473">
        <f>Table1[[#This Row],[difference]]-Table1[[#This Row],[sqrt(line)]]</f>
        <v>-13.724744871391589</v>
      </c>
      <c r="S473">
        <f>IF(Table1[[#This Row],[difference]]&gt;0,1,-1)</f>
        <v>-1</v>
      </c>
      <c r="T473">
        <f>IF(Table1[[#This Row],[team]]=E472,SUM(H473,T472),Table1[[#This Row],[ppg]])</f>
        <v>181</v>
      </c>
      <c r="U473">
        <f>IF(Table1[[#This Row],[team]]=E472,SUM(I473,U472),Table1[[#This Row],[ppga]])</f>
        <v>231</v>
      </c>
      <c r="V473">
        <f>IF(Table1[[#This Row],[team]]=E472,SUM(Table1[[#This Row],[difference]],V472),Table1[[#This Row],[difference]])</f>
        <v>-23.5</v>
      </c>
      <c r="W473">
        <f>IF(Table1[[#This Row],[team]]=E472,SUM(Table1[[#This Row],[sqrt(dif)]],W472),Table1[[#This Row],[sqrt(dif)]])</f>
        <v>-3.2395949636064865</v>
      </c>
      <c r="X473">
        <f>IF(Table1[[#This Row],[team]]=E472,SUM(Table1[[#This Row],[f1]],X472),Table1[[#This Row],[f1]])</f>
        <v>-33.734712546489831</v>
      </c>
      <c r="Y473">
        <f>IF(Table1[[#This Row],[ATS]]=S472,SUM(Table1[[#This Row],[ATS]],Y472),Table1[[#This Row],[ATS]])</f>
        <v>-1</v>
      </c>
      <c r="Z473">
        <f>IF(Table1[[#This Row],[ATS]]&gt;0,Table1[[#This Row],[ATS streak (not real)]]-1,Table1[[#This Row],[ATS streak (not real)]]+1)</f>
        <v>0</v>
      </c>
      <c r="AA473" s="5">
        <f>Table1[[#This Row],[running ttl ppg]]^2.37/(Table1[[#This Row],[running ttl ppg]]^2.37+Table1[[#This Row],[running ttl ppga]]^2.37)</f>
        <v>0.35937174024209151</v>
      </c>
      <c r="AB473" s="5">
        <f>Table1[[#This Row],[pyth ratio]]+Table1[[#This Row],[win/loss ratio]]</f>
        <v>0.73437174024209151</v>
      </c>
    </row>
    <row r="474" spans="1:28" x14ac:dyDescent="0.25">
      <c r="A474" s="1">
        <v>3032</v>
      </c>
      <c r="B474" s="7">
        <f t="shared" si="18"/>
        <v>9</v>
      </c>
      <c r="C474" s="5">
        <v>2016</v>
      </c>
      <c r="D474" s="5">
        <v>10</v>
      </c>
      <c r="E474" t="s">
        <v>70</v>
      </c>
      <c r="F474" t="s">
        <v>49</v>
      </c>
      <c r="G474" s="5">
        <v>1</v>
      </c>
      <c r="H474">
        <v>10</v>
      </c>
      <c r="I474">
        <v>6</v>
      </c>
      <c r="J474">
        <v>4</v>
      </c>
      <c r="K474">
        <f>IF(Table1[[#This Row],[net]]&gt;0,1,0)</f>
        <v>1</v>
      </c>
      <c r="L474">
        <v>1</v>
      </c>
      <c r="M474">
        <f>IF(Table1[[#This Row],[team]]=E473,SUM(Table1[[#This Row],[win/loss]],M473),Table1[[#This Row],[win/loss]])</f>
        <v>4</v>
      </c>
      <c r="N474">
        <f>IF(Table1[[#This Row],[team]]=E473,SUM(Table1[[#This Row],[win/loss]],M473),Table1[[#This Row],[win/loss]])/B474</f>
        <v>0.44444444444444442</v>
      </c>
      <c r="O474">
        <f t="shared" si="17"/>
        <v>5</v>
      </c>
      <c r="P474">
        <f>IF(Table1[[#This Row],[difference]]&gt;0,SQRT(Table1[[#This Row],[difference]]),-SQRT(ABS(Table1[[#This Row],[difference]])))</f>
        <v>2.2360679774997898</v>
      </c>
      <c r="Q474">
        <f>IF(Table1[[#This Row],[line]]&gt;0,SQRT(Table1[[#This Row],[line]]),-SQRT(ABS(Table1[[#This Row],[line]])))</f>
        <v>1</v>
      </c>
      <c r="R474">
        <f>Table1[[#This Row],[difference]]-Table1[[#This Row],[sqrt(line)]]</f>
        <v>4</v>
      </c>
      <c r="S474">
        <f>IF(Table1[[#This Row],[difference]]&gt;0,1,-1)</f>
        <v>1</v>
      </c>
      <c r="T474">
        <f>IF(Table1[[#This Row],[team]]=E473,SUM(H474,T473),Table1[[#This Row],[ppg]])</f>
        <v>191</v>
      </c>
      <c r="U474">
        <f>IF(Table1[[#This Row],[team]]=E473,SUM(I474,U473),Table1[[#This Row],[ppga]])</f>
        <v>237</v>
      </c>
      <c r="V474">
        <f>IF(Table1[[#This Row],[team]]=E473,SUM(Table1[[#This Row],[difference]],V473),Table1[[#This Row],[difference]])</f>
        <v>-18.5</v>
      </c>
      <c r="W474">
        <f>IF(Table1[[#This Row],[team]]=E473,SUM(Table1[[#This Row],[sqrt(dif)]],W473),Table1[[#This Row],[sqrt(dif)]])</f>
        <v>-1.0035269861066967</v>
      </c>
      <c r="X474">
        <f>IF(Table1[[#This Row],[team]]=E473,SUM(Table1[[#This Row],[f1]],X473),Table1[[#This Row],[f1]])</f>
        <v>-29.734712546489831</v>
      </c>
      <c r="Y474">
        <f>IF(Table1[[#This Row],[ATS]]=S473,SUM(Table1[[#This Row],[ATS]],Y473),Table1[[#This Row],[ATS]])</f>
        <v>1</v>
      </c>
      <c r="Z474">
        <f>IF(Table1[[#This Row],[ATS]]&gt;0,Table1[[#This Row],[ATS streak (not real)]]-1,Table1[[#This Row],[ATS streak (not real)]]+1)</f>
        <v>0</v>
      </c>
      <c r="AA474" s="5">
        <f>Table1[[#This Row],[running ttl ppg]]^2.37/(Table1[[#This Row],[running ttl ppg]]^2.37+Table1[[#This Row],[running ttl ppga]]^2.37)</f>
        <v>0.37486198994729153</v>
      </c>
      <c r="AB474" s="5">
        <f>Table1[[#This Row],[pyth ratio]]+Table1[[#This Row],[win/loss ratio]]</f>
        <v>0.819306434391736</v>
      </c>
    </row>
    <row r="475" spans="1:28" x14ac:dyDescent="0.25">
      <c r="A475" s="1">
        <v>3033</v>
      </c>
      <c r="B475" s="7">
        <f t="shared" si="18"/>
        <v>10</v>
      </c>
      <c r="C475" s="5">
        <v>2016</v>
      </c>
      <c r="D475" s="5">
        <v>11</v>
      </c>
      <c r="E475" t="s">
        <v>70</v>
      </c>
      <c r="F475" t="s">
        <v>66</v>
      </c>
      <c r="G475" s="5">
        <v>0</v>
      </c>
      <c r="H475">
        <v>45</v>
      </c>
      <c r="I475">
        <v>17</v>
      </c>
      <c r="J475">
        <v>28</v>
      </c>
      <c r="K475">
        <f>IF(Table1[[#This Row],[net]]&gt;0,1,0)</f>
        <v>1</v>
      </c>
      <c r="L475">
        <v>6.5</v>
      </c>
      <c r="M475">
        <f>IF(Table1[[#This Row],[team]]=E474,SUM(Table1[[#This Row],[win/loss]],M474),Table1[[#This Row],[win/loss]])</f>
        <v>5</v>
      </c>
      <c r="N475">
        <f>IF(Table1[[#This Row],[team]]=E474,SUM(Table1[[#This Row],[win/loss]],M474),Table1[[#This Row],[win/loss]])/B475</f>
        <v>0.5</v>
      </c>
      <c r="O475">
        <f t="shared" si="17"/>
        <v>34.5</v>
      </c>
      <c r="P475">
        <f>IF(Table1[[#This Row],[difference]]&gt;0,SQRT(Table1[[#This Row],[difference]]),-SQRT(ABS(Table1[[#This Row],[difference]])))</f>
        <v>5.873670062235365</v>
      </c>
      <c r="Q475">
        <f>IF(Table1[[#This Row],[line]]&gt;0,SQRT(Table1[[#This Row],[line]]),-SQRT(ABS(Table1[[#This Row],[line]])))</f>
        <v>2.5495097567963922</v>
      </c>
      <c r="R475">
        <f>Table1[[#This Row],[difference]]-Table1[[#This Row],[sqrt(line)]]</f>
        <v>31.950490243203607</v>
      </c>
      <c r="S475">
        <f>IF(Table1[[#This Row],[difference]]&gt;0,1,-1)</f>
        <v>1</v>
      </c>
      <c r="T475">
        <f>IF(Table1[[#This Row],[team]]=E474,SUM(H475,T474),Table1[[#This Row],[ppg]])</f>
        <v>236</v>
      </c>
      <c r="U475">
        <f>IF(Table1[[#This Row],[team]]=E474,SUM(I475,U474),Table1[[#This Row],[ppga]])</f>
        <v>254</v>
      </c>
      <c r="V475">
        <f>IF(Table1[[#This Row],[team]]=E474,SUM(Table1[[#This Row],[difference]],V474),Table1[[#This Row],[difference]])</f>
        <v>16</v>
      </c>
      <c r="W475">
        <f>IF(Table1[[#This Row],[team]]=E474,SUM(Table1[[#This Row],[sqrt(dif)]],W474),Table1[[#This Row],[sqrt(dif)]])</f>
        <v>4.8701430761286684</v>
      </c>
      <c r="X475">
        <f>IF(Table1[[#This Row],[team]]=E474,SUM(Table1[[#This Row],[f1]],X474),Table1[[#This Row],[f1]])</f>
        <v>2.2157776967137757</v>
      </c>
      <c r="Y475">
        <f>IF(Table1[[#This Row],[ATS]]=S474,SUM(Table1[[#This Row],[ATS]],Y474),Table1[[#This Row],[ATS]])</f>
        <v>2</v>
      </c>
      <c r="Z475">
        <f>IF(Table1[[#This Row],[ATS]]&gt;0,Table1[[#This Row],[ATS streak (not real)]]-1,Table1[[#This Row],[ATS streak (not real)]]+1)</f>
        <v>1</v>
      </c>
      <c r="AA475" s="5">
        <f>Table1[[#This Row],[running ttl ppg]]^2.37/(Table1[[#This Row],[running ttl ppg]]^2.37+Table1[[#This Row],[running ttl ppga]]^2.37)</f>
        <v>0.45655958905830379</v>
      </c>
      <c r="AB475" s="5">
        <f>Table1[[#This Row],[pyth ratio]]+Table1[[#This Row],[win/loss ratio]]</f>
        <v>0.95655958905830385</v>
      </c>
    </row>
    <row r="476" spans="1:28" x14ac:dyDescent="0.25">
      <c r="A476" s="1">
        <v>3034</v>
      </c>
      <c r="B476" s="7">
        <f t="shared" si="18"/>
        <v>11</v>
      </c>
      <c r="C476" s="5">
        <v>2016</v>
      </c>
      <c r="D476" s="5">
        <v>12</v>
      </c>
      <c r="E476" t="s">
        <v>70</v>
      </c>
      <c r="F476" t="s">
        <v>54</v>
      </c>
      <c r="G476" s="5">
        <v>0</v>
      </c>
      <c r="H476">
        <v>12</v>
      </c>
      <c r="I476">
        <v>25</v>
      </c>
      <c r="J476">
        <v>-13</v>
      </c>
      <c r="K476">
        <f>IF(Table1[[#This Row],[net]]&gt;0,1,0)</f>
        <v>0</v>
      </c>
      <c r="L476">
        <v>3</v>
      </c>
      <c r="M476">
        <f>IF(Table1[[#This Row],[team]]=E475,SUM(Table1[[#This Row],[win/loss]],M475),Table1[[#This Row],[win/loss]])</f>
        <v>5</v>
      </c>
      <c r="N476">
        <f>IF(Table1[[#This Row],[team]]=E475,SUM(Table1[[#This Row],[win/loss]],M475),Table1[[#This Row],[win/loss]])/B476</f>
        <v>0.45454545454545453</v>
      </c>
      <c r="O476">
        <f t="shared" si="17"/>
        <v>-10</v>
      </c>
      <c r="P476">
        <f>IF(Table1[[#This Row],[difference]]&gt;0,SQRT(Table1[[#This Row],[difference]]),-SQRT(ABS(Table1[[#This Row],[difference]])))</f>
        <v>-3.1622776601683795</v>
      </c>
      <c r="Q476">
        <f>IF(Table1[[#This Row],[line]]&gt;0,SQRT(Table1[[#This Row],[line]]),-SQRT(ABS(Table1[[#This Row],[line]])))</f>
        <v>1.7320508075688772</v>
      </c>
      <c r="R476">
        <f>Table1[[#This Row],[difference]]-Table1[[#This Row],[sqrt(line)]]</f>
        <v>-11.732050807568877</v>
      </c>
      <c r="S476">
        <f>IF(Table1[[#This Row],[difference]]&gt;0,1,-1)</f>
        <v>-1</v>
      </c>
      <c r="T476">
        <f>IF(Table1[[#This Row],[team]]=E475,SUM(H476,T475),Table1[[#This Row],[ppg]])</f>
        <v>248</v>
      </c>
      <c r="U476">
        <f>IF(Table1[[#This Row],[team]]=E475,SUM(I476,U475),Table1[[#This Row],[ppga]])</f>
        <v>279</v>
      </c>
      <c r="V476">
        <f>IF(Table1[[#This Row],[team]]=E475,SUM(Table1[[#This Row],[difference]],V475),Table1[[#This Row],[difference]])</f>
        <v>6</v>
      </c>
      <c r="W476">
        <f>IF(Table1[[#This Row],[team]]=E475,SUM(Table1[[#This Row],[sqrt(dif)]],W475),Table1[[#This Row],[sqrt(dif)]])</f>
        <v>1.7078654159602888</v>
      </c>
      <c r="X476">
        <f>IF(Table1[[#This Row],[team]]=E475,SUM(Table1[[#This Row],[f1]],X475),Table1[[#This Row],[f1]])</f>
        <v>-9.5162731108551011</v>
      </c>
      <c r="Y476">
        <f>IF(Table1[[#This Row],[ATS]]=S475,SUM(Table1[[#This Row],[ATS]],Y475),Table1[[#This Row],[ATS]])</f>
        <v>-1</v>
      </c>
      <c r="Z476">
        <f>IF(Table1[[#This Row],[ATS]]&gt;0,Table1[[#This Row],[ATS streak (not real)]]-1,Table1[[#This Row],[ATS streak (not real)]]+1)</f>
        <v>0</v>
      </c>
      <c r="AA476" s="5">
        <f>Table1[[#This Row],[running ttl ppg]]^2.37/(Table1[[#This Row],[running ttl ppg]]^2.37+Table1[[#This Row],[running ttl ppga]]^2.37)</f>
        <v>0.43066320834703092</v>
      </c>
      <c r="AB476" s="5">
        <f>Table1[[#This Row],[pyth ratio]]+Table1[[#This Row],[win/loss ratio]]</f>
        <v>0.88520866289248545</v>
      </c>
    </row>
    <row r="477" spans="1:28" x14ac:dyDescent="0.25">
      <c r="A477" s="1">
        <v>3035</v>
      </c>
      <c r="B477" s="7">
        <f t="shared" si="18"/>
        <v>12</v>
      </c>
      <c r="C477" s="5">
        <v>2016</v>
      </c>
      <c r="D477" s="5">
        <v>13</v>
      </c>
      <c r="E477" t="s">
        <v>70</v>
      </c>
      <c r="F477" t="s">
        <v>42</v>
      </c>
      <c r="G477" s="5">
        <v>1</v>
      </c>
      <c r="H477">
        <v>23</v>
      </c>
      <c r="I477">
        <v>19</v>
      </c>
      <c r="J477">
        <v>4</v>
      </c>
      <c r="K477">
        <f>IF(Table1[[#This Row],[net]]&gt;0,1,0)</f>
        <v>1</v>
      </c>
      <c r="L477">
        <v>-1</v>
      </c>
      <c r="M477">
        <f>IF(Table1[[#This Row],[team]]=E476,SUM(Table1[[#This Row],[win/loss]],M476),Table1[[#This Row],[win/loss]])</f>
        <v>6</v>
      </c>
      <c r="N477">
        <f>IF(Table1[[#This Row],[team]]=E476,SUM(Table1[[#This Row],[win/loss]],M476),Table1[[#This Row],[win/loss]])/B477</f>
        <v>0.5</v>
      </c>
      <c r="O477">
        <f t="shared" si="17"/>
        <v>3</v>
      </c>
      <c r="P477">
        <f>IF(Table1[[#This Row],[difference]]&gt;0,SQRT(Table1[[#This Row],[difference]]),-SQRT(ABS(Table1[[#This Row],[difference]])))</f>
        <v>1.7320508075688772</v>
      </c>
      <c r="Q477">
        <f>IF(Table1[[#This Row],[line]]&gt;0,SQRT(Table1[[#This Row],[line]]),-SQRT(ABS(Table1[[#This Row],[line]])))</f>
        <v>-1</v>
      </c>
      <c r="R477">
        <f>Table1[[#This Row],[difference]]-Table1[[#This Row],[sqrt(line)]]</f>
        <v>4</v>
      </c>
      <c r="S477">
        <f>IF(Table1[[#This Row],[difference]]&gt;0,1,-1)</f>
        <v>1</v>
      </c>
      <c r="T477">
        <f>IF(Table1[[#This Row],[team]]=E476,SUM(H477,T476),Table1[[#This Row],[ppg]])</f>
        <v>271</v>
      </c>
      <c r="U477">
        <f>IF(Table1[[#This Row],[team]]=E476,SUM(I477,U476),Table1[[#This Row],[ppga]])</f>
        <v>298</v>
      </c>
      <c r="V477">
        <f>IF(Table1[[#This Row],[team]]=E476,SUM(Table1[[#This Row],[difference]],V476),Table1[[#This Row],[difference]])</f>
        <v>9</v>
      </c>
      <c r="W477">
        <f>IF(Table1[[#This Row],[team]]=E476,SUM(Table1[[#This Row],[sqrt(dif)]],W476),Table1[[#This Row],[sqrt(dif)]])</f>
        <v>3.439916223529166</v>
      </c>
      <c r="X477">
        <f>IF(Table1[[#This Row],[team]]=E476,SUM(Table1[[#This Row],[f1]],X476),Table1[[#This Row],[f1]])</f>
        <v>-5.5162731108551011</v>
      </c>
      <c r="Y477">
        <f>IF(Table1[[#This Row],[ATS]]=S476,SUM(Table1[[#This Row],[ATS]],Y476),Table1[[#This Row],[ATS]])</f>
        <v>1</v>
      </c>
      <c r="Z477">
        <f>IF(Table1[[#This Row],[ATS]]&gt;0,Table1[[#This Row],[ATS streak (not real)]]-1,Table1[[#This Row],[ATS streak (not real)]]+1)</f>
        <v>0</v>
      </c>
      <c r="AA477" s="5">
        <f>Table1[[#This Row],[running ttl ppg]]^2.37/(Table1[[#This Row],[running ttl ppg]]^2.37+Table1[[#This Row],[running ttl ppga]]^2.37)</f>
        <v>0.44396390243085521</v>
      </c>
      <c r="AB477" s="5">
        <f>Table1[[#This Row],[pyth ratio]]+Table1[[#This Row],[win/loss ratio]]</f>
        <v>0.94396390243085526</v>
      </c>
    </row>
    <row r="478" spans="1:28" x14ac:dyDescent="0.25">
      <c r="A478" s="1">
        <v>3036</v>
      </c>
      <c r="B478" s="7">
        <f t="shared" si="18"/>
        <v>13</v>
      </c>
      <c r="C478" s="5">
        <v>2016</v>
      </c>
      <c r="D478" s="5">
        <v>14</v>
      </c>
      <c r="E478" t="s">
        <v>70</v>
      </c>
      <c r="F478" t="s">
        <v>64</v>
      </c>
      <c r="G478" s="5">
        <v>1</v>
      </c>
      <c r="H478">
        <v>17</v>
      </c>
      <c r="I478">
        <v>24</v>
      </c>
      <c r="J478">
        <v>-7</v>
      </c>
      <c r="K478">
        <f>IF(Table1[[#This Row],[net]]&gt;0,1,0)</f>
        <v>0</v>
      </c>
      <c r="L478">
        <v>-5.5</v>
      </c>
      <c r="M478">
        <f>IF(Table1[[#This Row],[team]]=E477,SUM(Table1[[#This Row],[win/loss]],M477),Table1[[#This Row],[win/loss]])</f>
        <v>6</v>
      </c>
      <c r="N478">
        <f>IF(Table1[[#This Row],[team]]=E477,SUM(Table1[[#This Row],[win/loss]],M477),Table1[[#This Row],[win/loss]])/B478</f>
        <v>0.46153846153846156</v>
      </c>
      <c r="O478">
        <f t="shared" si="17"/>
        <v>-12.5</v>
      </c>
      <c r="P478">
        <f>IF(Table1[[#This Row],[difference]]&gt;0,SQRT(Table1[[#This Row],[difference]]),-SQRT(ABS(Table1[[#This Row],[difference]])))</f>
        <v>-3.5355339059327378</v>
      </c>
      <c r="Q478">
        <f>IF(Table1[[#This Row],[line]]&gt;0,SQRT(Table1[[#This Row],[line]]),-SQRT(ABS(Table1[[#This Row],[line]])))</f>
        <v>-2.3452078799117149</v>
      </c>
      <c r="R478">
        <f>Table1[[#This Row],[difference]]-Table1[[#This Row],[sqrt(line)]]</f>
        <v>-10.154792120088285</v>
      </c>
      <c r="S478">
        <f>IF(Table1[[#This Row],[difference]]&gt;0,1,-1)</f>
        <v>-1</v>
      </c>
      <c r="T478">
        <f>IF(Table1[[#This Row],[team]]=E477,SUM(H478,T477),Table1[[#This Row],[ppg]])</f>
        <v>288</v>
      </c>
      <c r="U478">
        <f>IF(Table1[[#This Row],[team]]=E477,SUM(I478,U477),Table1[[#This Row],[ppga]])</f>
        <v>322</v>
      </c>
      <c r="V478">
        <f>IF(Table1[[#This Row],[team]]=E477,SUM(Table1[[#This Row],[difference]],V477),Table1[[#This Row],[difference]])</f>
        <v>-3.5</v>
      </c>
      <c r="W478">
        <f>IF(Table1[[#This Row],[team]]=E477,SUM(Table1[[#This Row],[sqrt(dif)]],W477),Table1[[#This Row],[sqrt(dif)]])</f>
        <v>-9.5617682403571713E-2</v>
      </c>
      <c r="X478">
        <f>IF(Table1[[#This Row],[team]]=E477,SUM(Table1[[#This Row],[f1]],X477),Table1[[#This Row],[f1]])</f>
        <v>-15.671065230943386</v>
      </c>
      <c r="Y478">
        <f>IF(Table1[[#This Row],[ATS]]=S477,SUM(Table1[[#This Row],[ATS]],Y477),Table1[[#This Row],[ATS]])</f>
        <v>-1</v>
      </c>
      <c r="Z478">
        <f>IF(Table1[[#This Row],[ATS]]&gt;0,Table1[[#This Row],[ATS streak (not real)]]-1,Table1[[#This Row],[ATS streak (not real)]]+1)</f>
        <v>0</v>
      </c>
      <c r="AA478" s="5">
        <f>Table1[[#This Row],[running ttl ppg]]^2.37/(Table1[[#This Row],[running ttl ppg]]^2.37+Table1[[#This Row],[running ttl ppga]]^2.37)</f>
        <v>0.43426499971192667</v>
      </c>
      <c r="AB478" s="5">
        <f>Table1[[#This Row],[pyth ratio]]+Table1[[#This Row],[win/loss ratio]]</f>
        <v>0.89580346125038823</v>
      </c>
    </row>
    <row r="479" spans="1:28" x14ac:dyDescent="0.25">
      <c r="A479" s="1">
        <v>3037</v>
      </c>
      <c r="B479" s="7">
        <f t="shared" si="18"/>
        <v>14</v>
      </c>
      <c r="C479" s="5">
        <v>2016</v>
      </c>
      <c r="D479" s="5">
        <v>15</v>
      </c>
      <c r="E479" t="s">
        <v>70</v>
      </c>
      <c r="F479" t="s">
        <v>58</v>
      </c>
      <c r="G479" s="5">
        <v>0</v>
      </c>
      <c r="H479">
        <v>23</v>
      </c>
      <c r="I479">
        <v>31</v>
      </c>
      <c r="J479">
        <v>-8</v>
      </c>
      <c r="K479">
        <f>IF(Table1[[#This Row],[net]]&gt;0,1,0)</f>
        <v>0</v>
      </c>
      <c r="L479">
        <v>1</v>
      </c>
      <c r="M479">
        <f>IF(Table1[[#This Row],[team]]=E478,SUM(Table1[[#This Row],[win/loss]],M478),Table1[[#This Row],[win/loss]])</f>
        <v>6</v>
      </c>
      <c r="N479">
        <f>IF(Table1[[#This Row],[team]]=E478,SUM(Table1[[#This Row],[win/loss]],M478),Table1[[#This Row],[win/loss]])/B479</f>
        <v>0.42857142857142855</v>
      </c>
      <c r="O479">
        <f t="shared" si="17"/>
        <v>-7</v>
      </c>
      <c r="P479">
        <f>IF(Table1[[#This Row],[difference]]&gt;0,SQRT(Table1[[#This Row],[difference]]),-SQRT(ABS(Table1[[#This Row],[difference]])))</f>
        <v>-2.6457513110645907</v>
      </c>
      <c r="Q479">
        <f>IF(Table1[[#This Row],[line]]&gt;0,SQRT(Table1[[#This Row],[line]]),-SQRT(ABS(Table1[[#This Row],[line]])))</f>
        <v>1</v>
      </c>
      <c r="R479">
        <f>Table1[[#This Row],[difference]]-Table1[[#This Row],[sqrt(line)]]</f>
        <v>-8</v>
      </c>
      <c r="S479">
        <f>IF(Table1[[#This Row],[difference]]&gt;0,1,-1)</f>
        <v>-1</v>
      </c>
      <c r="T479">
        <f>IF(Table1[[#This Row],[team]]=E478,SUM(H479,T478),Table1[[#This Row],[ppg]])</f>
        <v>311</v>
      </c>
      <c r="U479">
        <f>IF(Table1[[#This Row],[team]]=E478,SUM(I479,U478),Table1[[#This Row],[ppga]])</f>
        <v>353</v>
      </c>
      <c r="V479">
        <f>IF(Table1[[#This Row],[team]]=E478,SUM(Table1[[#This Row],[difference]],V478),Table1[[#This Row],[difference]])</f>
        <v>-10.5</v>
      </c>
      <c r="W479">
        <f>IF(Table1[[#This Row],[team]]=E478,SUM(Table1[[#This Row],[sqrt(dif)]],W478),Table1[[#This Row],[sqrt(dif)]])</f>
        <v>-2.7413689934681624</v>
      </c>
      <c r="X479">
        <f>IF(Table1[[#This Row],[team]]=E478,SUM(Table1[[#This Row],[f1]],X478),Table1[[#This Row],[f1]])</f>
        <v>-23.671065230943384</v>
      </c>
      <c r="Y479">
        <f>IF(Table1[[#This Row],[ATS]]=S478,SUM(Table1[[#This Row],[ATS]],Y478),Table1[[#This Row],[ATS]])</f>
        <v>-2</v>
      </c>
      <c r="Z479">
        <f>IF(Table1[[#This Row],[ATS]]&gt;0,Table1[[#This Row],[ATS streak (not real)]]-1,Table1[[#This Row],[ATS streak (not real)]]+1)</f>
        <v>-1</v>
      </c>
      <c r="AA479" s="5">
        <f>Table1[[#This Row],[running ttl ppg]]^2.37/(Table1[[#This Row],[running ttl ppg]]^2.37+Table1[[#This Row],[running ttl ppga]]^2.37)</f>
        <v>0.42550368049047166</v>
      </c>
      <c r="AB479" s="5">
        <f>Table1[[#This Row],[pyth ratio]]+Table1[[#This Row],[win/loss ratio]]</f>
        <v>0.85407510906190021</v>
      </c>
    </row>
    <row r="480" spans="1:28" x14ac:dyDescent="0.25">
      <c r="A480" s="1">
        <v>3038</v>
      </c>
      <c r="B480" s="7">
        <f t="shared" si="18"/>
        <v>15</v>
      </c>
      <c r="C480" s="5">
        <v>2016</v>
      </c>
      <c r="D480" s="5">
        <v>16</v>
      </c>
      <c r="E480" t="s">
        <v>70</v>
      </c>
      <c r="F480" t="s">
        <v>46</v>
      </c>
      <c r="G480" s="5">
        <v>1</v>
      </c>
      <c r="H480">
        <v>21</v>
      </c>
      <c r="I480">
        <v>26</v>
      </c>
      <c r="J480">
        <v>-5</v>
      </c>
      <c r="K480">
        <f>IF(Table1[[#This Row],[net]]&gt;0,1,0)</f>
        <v>0</v>
      </c>
      <c r="L480">
        <v>-3</v>
      </c>
      <c r="M480">
        <f>IF(Table1[[#This Row],[team]]=E479,SUM(Table1[[#This Row],[win/loss]],M479),Table1[[#This Row],[win/loss]])</f>
        <v>6</v>
      </c>
      <c r="N480">
        <f>IF(Table1[[#This Row],[team]]=E479,SUM(Table1[[#This Row],[win/loss]],M479),Table1[[#This Row],[win/loss]])/B480</f>
        <v>0.4</v>
      </c>
      <c r="O480">
        <f t="shared" si="17"/>
        <v>-8</v>
      </c>
      <c r="P480">
        <f>IF(Table1[[#This Row],[difference]]&gt;0,SQRT(Table1[[#This Row],[difference]]),-SQRT(ABS(Table1[[#This Row],[difference]])))</f>
        <v>-2.8284271247461903</v>
      </c>
      <c r="Q480">
        <f>IF(Table1[[#This Row],[line]]&gt;0,SQRT(Table1[[#This Row],[line]]),-SQRT(ABS(Table1[[#This Row],[line]])))</f>
        <v>-1.7320508075688772</v>
      </c>
      <c r="R480">
        <f>Table1[[#This Row],[difference]]-Table1[[#This Row],[sqrt(line)]]</f>
        <v>-6.2679491924311233</v>
      </c>
      <c r="S480">
        <f>IF(Table1[[#This Row],[difference]]&gt;0,1,-1)</f>
        <v>-1</v>
      </c>
      <c r="T480">
        <f>IF(Table1[[#This Row],[team]]=E479,SUM(H480,T479),Table1[[#This Row],[ppg]])</f>
        <v>332</v>
      </c>
      <c r="U480">
        <f>IF(Table1[[#This Row],[team]]=E479,SUM(I480,U479),Table1[[#This Row],[ppga]])</f>
        <v>379</v>
      </c>
      <c r="V480">
        <f>IF(Table1[[#This Row],[team]]=E479,SUM(Table1[[#This Row],[difference]],V479),Table1[[#This Row],[difference]])</f>
        <v>-18.5</v>
      </c>
      <c r="W480">
        <f>IF(Table1[[#This Row],[team]]=E479,SUM(Table1[[#This Row],[sqrt(dif)]],W479),Table1[[#This Row],[sqrt(dif)]])</f>
        <v>-5.5697961182143523</v>
      </c>
      <c r="X480">
        <f>IF(Table1[[#This Row],[team]]=E479,SUM(Table1[[#This Row],[f1]],X479),Table1[[#This Row],[f1]])</f>
        <v>-29.939014423374509</v>
      </c>
      <c r="Y480">
        <f>IF(Table1[[#This Row],[ATS]]=S479,SUM(Table1[[#This Row],[ATS]],Y479),Table1[[#This Row],[ATS]])</f>
        <v>-3</v>
      </c>
      <c r="Z480">
        <f>IF(Table1[[#This Row],[ATS]]&gt;0,Table1[[#This Row],[ATS streak (not real)]]-1,Table1[[#This Row],[ATS streak (not real)]]+1)</f>
        <v>-2</v>
      </c>
      <c r="AA480" s="5">
        <f>Table1[[#This Row],[running ttl ppg]]^2.37/(Table1[[#This Row],[running ttl ppg]]^2.37+Table1[[#This Row],[running ttl ppga]]^2.37)</f>
        <v>0.42218968665657808</v>
      </c>
      <c r="AB480" s="5">
        <f>Table1[[#This Row],[pyth ratio]]+Table1[[#This Row],[win/loss ratio]]</f>
        <v>0.8221896866565781</v>
      </c>
    </row>
    <row r="481" spans="1:28" x14ac:dyDescent="0.25">
      <c r="A481" s="1">
        <v>3039</v>
      </c>
      <c r="B481" s="7">
        <f t="shared" si="18"/>
        <v>16</v>
      </c>
      <c r="C481" s="5">
        <v>2016</v>
      </c>
      <c r="D481" s="5">
        <v>17</v>
      </c>
      <c r="E481" t="s">
        <v>70</v>
      </c>
      <c r="F481" t="s">
        <v>45</v>
      </c>
      <c r="G481" s="5">
        <v>0</v>
      </c>
      <c r="H481">
        <v>10</v>
      </c>
      <c r="I481">
        <v>38</v>
      </c>
      <c r="J481">
        <v>-28</v>
      </c>
      <c r="K481">
        <f>IF(Table1[[#This Row],[net]]&gt;0,1,0)</f>
        <v>0</v>
      </c>
      <c r="L481">
        <v>10</v>
      </c>
      <c r="M481">
        <f>IF(Table1[[#This Row],[team]]=E480,SUM(Table1[[#This Row],[win/loss]],M480),Table1[[#This Row],[win/loss]])</f>
        <v>6</v>
      </c>
      <c r="N481">
        <f>IF(Table1[[#This Row],[team]]=E480,SUM(Table1[[#This Row],[win/loss]],M480),Table1[[#This Row],[win/loss]])/B481</f>
        <v>0.375</v>
      </c>
      <c r="O481">
        <f t="shared" si="17"/>
        <v>-18</v>
      </c>
      <c r="P481">
        <f>IF(Table1[[#This Row],[difference]]&gt;0,SQRT(Table1[[#This Row],[difference]]),-SQRT(ABS(Table1[[#This Row],[difference]])))</f>
        <v>-4.2426406871192848</v>
      </c>
      <c r="Q481">
        <f>IF(Table1[[#This Row],[line]]&gt;0,SQRT(Table1[[#This Row],[line]]),-SQRT(ABS(Table1[[#This Row],[line]])))</f>
        <v>3.1622776601683795</v>
      </c>
      <c r="R481">
        <f>Table1[[#This Row],[difference]]-Table1[[#This Row],[sqrt(line)]]</f>
        <v>-21.162277660168378</v>
      </c>
      <c r="S481">
        <f>IF(Table1[[#This Row],[difference]]&gt;0,1,-1)</f>
        <v>-1</v>
      </c>
      <c r="T481">
        <f>IF(Table1[[#This Row],[team]]=E480,SUM(H481,T480),Table1[[#This Row],[ppg]])</f>
        <v>342</v>
      </c>
      <c r="U481">
        <f>IF(Table1[[#This Row],[team]]=E480,SUM(I481,U480),Table1[[#This Row],[ppga]])</f>
        <v>417</v>
      </c>
      <c r="V481">
        <f>IF(Table1[[#This Row],[team]]=E480,SUM(Table1[[#This Row],[difference]],V480),Table1[[#This Row],[difference]])</f>
        <v>-36.5</v>
      </c>
      <c r="W481">
        <f>IF(Table1[[#This Row],[team]]=E480,SUM(Table1[[#This Row],[sqrt(dif)]],W480),Table1[[#This Row],[sqrt(dif)]])</f>
        <v>-9.8124368053336362</v>
      </c>
      <c r="X481">
        <f>IF(Table1[[#This Row],[team]]=E480,SUM(Table1[[#This Row],[f1]],X480),Table1[[#This Row],[f1]])</f>
        <v>-51.101292083542887</v>
      </c>
      <c r="Y481">
        <f>IF(Table1[[#This Row],[ATS]]=S480,SUM(Table1[[#This Row],[ATS]],Y480),Table1[[#This Row],[ATS]])</f>
        <v>-4</v>
      </c>
      <c r="Z481">
        <f>IF(Table1[[#This Row],[ATS]]&gt;0,Table1[[#This Row],[ATS streak (not real)]]-1,Table1[[#This Row],[ATS streak (not real)]]+1)</f>
        <v>-3</v>
      </c>
      <c r="AA481" s="5">
        <f>Table1[[#This Row],[running ttl ppg]]^2.37/(Table1[[#This Row],[running ttl ppg]]^2.37+Table1[[#This Row],[running ttl ppga]]^2.37)</f>
        <v>0.38463685949603416</v>
      </c>
      <c r="AB481" s="5">
        <f>Table1[[#This Row],[pyth ratio]]+Table1[[#This Row],[win/loss ratio]]</f>
        <v>0.7596368594960341</v>
      </c>
    </row>
    <row r="482" spans="1:28" x14ac:dyDescent="0.25">
      <c r="A482" s="1">
        <v>3040</v>
      </c>
      <c r="B482" s="7">
        <f t="shared" si="18"/>
        <v>1</v>
      </c>
      <c r="C482" s="5">
        <v>2016</v>
      </c>
      <c r="D482" s="5">
        <v>1</v>
      </c>
      <c r="E482" t="s">
        <v>71</v>
      </c>
      <c r="F482" t="s">
        <v>70</v>
      </c>
      <c r="G482" s="5">
        <v>0</v>
      </c>
      <c r="H482">
        <v>42</v>
      </c>
      <c r="I482">
        <v>14</v>
      </c>
      <c r="J482">
        <v>28</v>
      </c>
      <c r="K482">
        <f>IF(Table1[[#This Row],[net]]&gt;0,1,0)</f>
        <v>1</v>
      </c>
      <c r="L482">
        <v>3</v>
      </c>
      <c r="M482">
        <f>IF(Table1[[#This Row],[team]]=E481,SUM(Table1[[#This Row],[win/loss]],M481),Table1[[#This Row],[win/loss]])</f>
        <v>1</v>
      </c>
      <c r="N482">
        <f>IF(Table1[[#This Row],[team]]=E481,SUM(Table1[[#This Row],[win/loss]],M481),Table1[[#This Row],[win/loss]])/B482</f>
        <v>1</v>
      </c>
      <c r="O482">
        <f t="shared" si="17"/>
        <v>31</v>
      </c>
      <c r="P482">
        <f>IF(Table1[[#This Row],[difference]]&gt;0,SQRT(Table1[[#This Row],[difference]]),-SQRT(ABS(Table1[[#This Row],[difference]])))</f>
        <v>5.5677643628300215</v>
      </c>
      <c r="Q482">
        <f>IF(Table1[[#This Row],[line]]&gt;0,SQRT(Table1[[#This Row],[line]]),-SQRT(ABS(Table1[[#This Row],[line]])))</f>
        <v>1.7320508075688772</v>
      </c>
      <c r="R482">
        <f>Table1[[#This Row],[difference]]-Table1[[#This Row],[sqrt(line)]]</f>
        <v>29.267949192431121</v>
      </c>
      <c r="S482">
        <f>IF(Table1[[#This Row],[difference]]&gt;0,1,-1)</f>
        <v>1</v>
      </c>
      <c r="T482">
        <f>IF(Table1[[#This Row],[team]]=E481,SUM(H482,T481),Table1[[#This Row],[ppg]])</f>
        <v>42</v>
      </c>
      <c r="U482">
        <f>IF(Table1[[#This Row],[team]]=E481,SUM(I482,U481),Table1[[#This Row],[ppga]])</f>
        <v>14</v>
      </c>
      <c r="V482">
        <f>IF(Table1[[#This Row],[team]]=E481,SUM(Table1[[#This Row],[difference]],V481),Table1[[#This Row],[difference]])</f>
        <v>31</v>
      </c>
      <c r="W482">
        <f>IF(Table1[[#This Row],[team]]=E481,SUM(Table1[[#This Row],[sqrt(dif)]],W481),Table1[[#This Row],[sqrt(dif)]])</f>
        <v>5.5677643628300215</v>
      </c>
      <c r="X482">
        <f>IF(Table1[[#This Row],[team]]=E481,SUM(Table1[[#This Row],[f1]],X481),Table1[[#This Row],[f1]])</f>
        <v>29.267949192431121</v>
      </c>
      <c r="Y482">
        <f>IF(Table1[[#This Row],[ATS]]=S481,SUM(Table1[[#This Row],[ATS]],Y481),Table1[[#This Row],[ATS]])</f>
        <v>1</v>
      </c>
      <c r="Z482">
        <f>IF(Table1[[#This Row],[ATS]]&gt;0,Table1[[#This Row],[ATS streak (not real)]]-1,Table1[[#This Row],[ATS streak (not real)]]+1)</f>
        <v>0</v>
      </c>
      <c r="AA482" s="5">
        <f>Table1[[#This Row],[running ttl ppg]]^2.37/(Table1[[#This Row],[running ttl ppg]]^2.37+Table1[[#This Row],[running ttl ppga]]^2.37)</f>
        <v>0.93110003972779465</v>
      </c>
      <c r="AB482" s="5">
        <f>Table1[[#This Row],[pyth ratio]]+Table1[[#This Row],[win/loss ratio]]</f>
        <v>1.9311000397277946</v>
      </c>
    </row>
    <row r="483" spans="1:28" x14ac:dyDescent="0.25">
      <c r="A483" s="1">
        <v>3041</v>
      </c>
      <c r="B483" s="7">
        <f t="shared" si="18"/>
        <v>2</v>
      </c>
      <c r="C483" s="5">
        <v>2016</v>
      </c>
      <c r="D483" s="5">
        <v>2</v>
      </c>
      <c r="E483" t="s">
        <v>71</v>
      </c>
      <c r="F483" t="s">
        <v>48</v>
      </c>
      <c r="G483" s="5">
        <v>0</v>
      </c>
      <c r="H483">
        <v>14</v>
      </c>
      <c r="I483">
        <v>28</v>
      </c>
      <c r="J483">
        <v>-14</v>
      </c>
      <c r="K483">
        <f>IF(Table1[[#This Row],[net]]&gt;0,1,0)</f>
        <v>0</v>
      </c>
      <c r="L483">
        <v>0</v>
      </c>
      <c r="M483">
        <f>IF(Table1[[#This Row],[team]]=E482,SUM(Table1[[#This Row],[win/loss]],M482),Table1[[#This Row],[win/loss]])</f>
        <v>1</v>
      </c>
      <c r="N483">
        <f>IF(Table1[[#This Row],[team]]=E482,SUM(Table1[[#This Row],[win/loss]],M482),Table1[[#This Row],[win/loss]])/B483</f>
        <v>0.5</v>
      </c>
      <c r="O483">
        <f t="shared" si="17"/>
        <v>-14</v>
      </c>
      <c r="P483">
        <f>IF(Table1[[#This Row],[difference]]&gt;0,SQRT(Table1[[#This Row],[difference]]),-SQRT(ABS(Table1[[#This Row],[difference]])))</f>
        <v>-3.7416573867739413</v>
      </c>
      <c r="Q483">
        <f>IF(Table1[[#This Row],[line]]&gt;0,SQRT(Table1[[#This Row],[line]]),-SQRT(ABS(Table1[[#This Row],[line]])))</f>
        <v>0</v>
      </c>
      <c r="R483">
        <f>Table1[[#This Row],[difference]]-Table1[[#This Row],[sqrt(line)]]</f>
        <v>-14</v>
      </c>
      <c r="S483">
        <f>IF(Table1[[#This Row],[difference]]&gt;0,1,-1)</f>
        <v>-1</v>
      </c>
      <c r="T483">
        <f>IF(Table1[[#This Row],[team]]=E482,SUM(H483,T482),Table1[[#This Row],[ppg]])</f>
        <v>56</v>
      </c>
      <c r="U483">
        <f>IF(Table1[[#This Row],[team]]=E482,SUM(I483,U482),Table1[[#This Row],[ppga]])</f>
        <v>42</v>
      </c>
      <c r="V483">
        <f>IF(Table1[[#This Row],[team]]=E482,SUM(Table1[[#This Row],[difference]],V482),Table1[[#This Row],[difference]])</f>
        <v>17</v>
      </c>
      <c r="W483">
        <f>IF(Table1[[#This Row],[team]]=E482,SUM(Table1[[#This Row],[sqrt(dif)]],W482),Table1[[#This Row],[sqrt(dif)]])</f>
        <v>1.8261069760560802</v>
      </c>
      <c r="X483">
        <f>IF(Table1[[#This Row],[team]]=E482,SUM(Table1[[#This Row],[f1]],X482),Table1[[#This Row],[f1]])</f>
        <v>15.267949192431121</v>
      </c>
      <c r="Y483">
        <f>IF(Table1[[#This Row],[ATS]]=S482,SUM(Table1[[#This Row],[ATS]],Y482),Table1[[#This Row],[ATS]])</f>
        <v>-1</v>
      </c>
      <c r="Z483">
        <f>IF(Table1[[#This Row],[ATS]]&gt;0,Table1[[#This Row],[ATS streak (not real)]]-1,Table1[[#This Row],[ATS streak (not real)]]+1)</f>
        <v>0</v>
      </c>
      <c r="AA483" s="5">
        <f>Table1[[#This Row],[running ttl ppg]]^2.37/(Table1[[#This Row],[running ttl ppg]]^2.37+Table1[[#This Row],[running ttl ppga]]^2.37)</f>
        <v>0.66414177276322006</v>
      </c>
      <c r="AB483" s="5">
        <f>Table1[[#This Row],[pyth ratio]]+Table1[[#This Row],[win/loss ratio]]</f>
        <v>1.16414177276322</v>
      </c>
    </row>
    <row r="484" spans="1:28" x14ac:dyDescent="0.25">
      <c r="A484" s="1">
        <v>3042</v>
      </c>
      <c r="B484" s="7">
        <f t="shared" si="18"/>
        <v>3</v>
      </c>
      <c r="C484" s="5">
        <v>2016</v>
      </c>
      <c r="D484" s="5">
        <v>3</v>
      </c>
      <c r="E484" t="s">
        <v>71</v>
      </c>
      <c r="F484" t="s">
        <v>54</v>
      </c>
      <c r="G484" s="5">
        <v>1</v>
      </c>
      <c r="H484">
        <v>33</v>
      </c>
      <c r="I484">
        <v>35</v>
      </c>
      <c r="J484">
        <v>-2</v>
      </c>
      <c r="K484">
        <f>IF(Table1[[#This Row],[net]]&gt;0,1,0)</f>
        <v>0</v>
      </c>
      <c r="L484">
        <v>3</v>
      </c>
      <c r="M484">
        <f>IF(Table1[[#This Row],[team]]=E483,SUM(Table1[[#This Row],[win/loss]],M483),Table1[[#This Row],[win/loss]])</f>
        <v>1</v>
      </c>
      <c r="N484">
        <f>IF(Table1[[#This Row],[team]]=E483,SUM(Table1[[#This Row],[win/loss]],M483),Table1[[#This Row],[win/loss]])/B484</f>
        <v>0.33333333333333331</v>
      </c>
      <c r="O484">
        <f t="shared" si="17"/>
        <v>1</v>
      </c>
      <c r="P484">
        <f>IF(Table1[[#This Row],[difference]]&gt;0,SQRT(Table1[[#This Row],[difference]]),-SQRT(ABS(Table1[[#This Row],[difference]])))</f>
        <v>1</v>
      </c>
      <c r="Q484">
        <f>IF(Table1[[#This Row],[line]]&gt;0,SQRT(Table1[[#This Row],[line]]),-SQRT(ABS(Table1[[#This Row],[line]])))</f>
        <v>1.7320508075688772</v>
      </c>
      <c r="R484">
        <f>Table1[[#This Row],[difference]]-Table1[[#This Row],[sqrt(line)]]</f>
        <v>-0.73205080756887719</v>
      </c>
      <c r="S484">
        <f>IF(Table1[[#This Row],[difference]]&gt;0,1,-1)</f>
        <v>1</v>
      </c>
      <c r="T484">
        <f>IF(Table1[[#This Row],[team]]=E483,SUM(H484,T483),Table1[[#This Row],[ppg]])</f>
        <v>89</v>
      </c>
      <c r="U484">
        <f>IF(Table1[[#This Row],[team]]=E483,SUM(I484,U483),Table1[[#This Row],[ppga]])</f>
        <v>77</v>
      </c>
      <c r="V484">
        <f>IF(Table1[[#This Row],[team]]=E483,SUM(Table1[[#This Row],[difference]],V483),Table1[[#This Row],[difference]])</f>
        <v>18</v>
      </c>
      <c r="W484">
        <f>IF(Table1[[#This Row],[team]]=E483,SUM(Table1[[#This Row],[sqrt(dif)]],W483),Table1[[#This Row],[sqrt(dif)]])</f>
        <v>2.8261069760560802</v>
      </c>
      <c r="X484">
        <f>IF(Table1[[#This Row],[team]]=E483,SUM(Table1[[#This Row],[f1]],X483),Table1[[#This Row],[f1]])</f>
        <v>14.535898384862245</v>
      </c>
      <c r="Y484">
        <f>IF(Table1[[#This Row],[ATS]]=S483,SUM(Table1[[#This Row],[ATS]],Y483),Table1[[#This Row],[ATS]])</f>
        <v>1</v>
      </c>
      <c r="Z484">
        <f>IF(Table1[[#This Row],[ATS]]&gt;0,Table1[[#This Row],[ATS streak (not real)]]-1,Table1[[#This Row],[ATS streak (not real)]]+1)</f>
        <v>0</v>
      </c>
      <c r="AA484" s="5">
        <f>Table1[[#This Row],[running ttl ppg]]^2.37/(Table1[[#This Row],[running ttl ppg]]^2.37+Table1[[#This Row],[running ttl ppga]]^2.37)</f>
        <v>0.58497961148149058</v>
      </c>
      <c r="AB484" s="5">
        <f>Table1[[#This Row],[pyth ratio]]+Table1[[#This Row],[win/loss ratio]]</f>
        <v>0.91831294481482395</v>
      </c>
    </row>
    <row r="485" spans="1:28" x14ac:dyDescent="0.25">
      <c r="A485" s="1">
        <v>3043</v>
      </c>
      <c r="B485" s="7">
        <f t="shared" si="18"/>
        <v>4</v>
      </c>
      <c r="C485" s="5">
        <v>2016</v>
      </c>
      <c r="D485" s="5">
        <v>5</v>
      </c>
      <c r="E485" t="s">
        <v>71</v>
      </c>
      <c r="F485" t="s">
        <v>44</v>
      </c>
      <c r="G485" s="5">
        <v>1</v>
      </c>
      <c r="H485">
        <v>13</v>
      </c>
      <c r="I485">
        <v>14</v>
      </c>
      <c r="J485">
        <v>-1</v>
      </c>
      <c r="K485">
        <f>IF(Table1[[#This Row],[net]]&gt;0,1,0)</f>
        <v>0</v>
      </c>
      <c r="L485">
        <v>0</v>
      </c>
      <c r="M485">
        <f>IF(Table1[[#This Row],[team]]=E484,SUM(Table1[[#This Row],[win/loss]],M484),Table1[[#This Row],[win/loss]])</f>
        <v>1</v>
      </c>
      <c r="N485">
        <f>IF(Table1[[#This Row],[team]]=E484,SUM(Table1[[#This Row],[win/loss]],M484),Table1[[#This Row],[win/loss]])/B485</f>
        <v>0.25</v>
      </c>
      <c r="O485">
        <f t="shared" si="17"/>
        <v>-1</v>
      </c>
      <c r="P485">
        <f>IF(Table1[[#This Row],[difference]]&gt;0,SQRT(Table1[[#This Row],[difference]]),-SQRT(ABS(Table1[[#This Row],[difference]])))</f>
        <v>-1</v>
      </c>
      <c r="Q485">
        <f>IF(Table1[[#This Row],[line]]&gt;0,SQRT(Table1[[#This Row],[line]]),-SQRT(ABS(Table1[[#This Row],[line]])))</f>
        <v>0</v>
      </c>
      <c r="R485">
        <f>Table1[[#This Row],[difference]]-Table1[[#This Row],[sqrt(line)]]</f>
        <v>-1</v>
      </c>
      <c r="S485">
        <f>IF(Table1[[#This Row],[difference]]&gt;0,1,-1)</f>
        <v>-1</v>
      </c>
      <c r="T485">
        <f>IF(Table1[[#This Row],[team]]=E484,SUM(H485,T484),Table1[[#This Row],[ppg]])</f>
        <v>102</v>
      </c>
      <c r="U485">
        <f>IF(Table1[[#This Row],[team]]=E484,SUM(I485,U484),Table1[[#This Row],[ppga]])</f>
        <v>91</v>
      </c>
      <c r="V485">
        <f>IF(Table1[[#This Row],[team]]=E484,SUM(Table1[[#This Row],[difference]],V484),Table1[[#This Row],[difference]])</f>
        <v>17</v>
      </c>
      <c r="W485">
        <f>IF(Table1[[#This Row],[team]]=E484,SUM(Table1[[#This Row],[sqrt(dif)]],W484),Table1[[#This Row],[sqrt(dif)]])</f>
        <v>1.8261069760560802</v>
      </c>
      <c r="X485">
        <f>IF(Table1[[#This Row],[team]]=E484,SUM(Table1[[#This Row],[f1]],X484),Table1[[#This Row],[f1]])</f>
        <v>13.535898384862245</v>
      </c>
      <c r="Y485">
        <f>IF(Table1[[#This Row],[ATS]]=S484,SUM(Table1[[#This Row],[ATS]],Y484),Table1[[#This Row],[ATS]])</f>
        <v>-1</v>
      </c>
      <c r="Z485">
        <f>IF(Table1[[#This Row],[ATS]]&gt;0,Table1[[#This Row],[ATS streak (not real)]]-1,Table1[[#This Row],[ATS streak (not real)]]+1)</f>
        <v>0</v>
      </c>
      <c r="AA485" s="5">
        <f>Table1[[#This Row],[running ttl ppg]]^2.37/(Table1[[#This Row],[running ttl ppg]]^2.37+Table1[[#This Row],[running ttl ppga]]^2.37)</f>
        <v>0.56720301683904173</v>
      </c>
      <c r="AB485" s="5">
        <f>Table1[[#This Row],[pyth ratio]]+Table1[[#This Row],[win/loss ratio]]</f>
        <v>0.81720301683904173</v>
      </c>
    </row>
    <row r="486" spans="1:28" x14ac:dyDescent="0.25">
      <c r="A486" s="1">
        <v>3044</v>
      </c>
      <c r="B486" s="7">
        <f t="shared" si="18"/>
        <v>5</v>
      </c>
      <c r="C486" s="5">
        <v>2016</v>
      </c>
      <c r="D486" s="5">
        <v>6</v>
      </c>
      <c r="E486" t="s">
        <v>71</v>
      </c>
      <c r="F486" t="s">
        <v>59</v>
      </c>
      <c r="G486" s="5">
        <v>1</v>
      </c>
      <c r="H486">
        <v>10</v>
      </c>
      <c r="I486">
        <v>38</v>
      </c>
      <c r="J486">
        <v>-28</v>
      </c>
      <c r="K486">
        <f>IF(Table1[[#This Row],[net]]&gt;0,1,0)</f>
        <v>0</v>
      </c>
      <c r="L486">
        <v>-2.5</v>
      </c>
      <c r="M486">
        <f>IF(Table1[[#This Row],[team]]=E485,SUM(Table1[[#This Row],[win/loss]],M485),Table1[[#This Row],[win/loss]])</f>
        <v>1</v>
      </c>
      <c r="N486">
        <f>IF(Table1[[#This Row],[team]]=E485,SUM(Table1[[#This Row],[win/loss]],M485),Table1[[#This Row],[win/loss]])/B486</f>
        <v>0.2</v>
      </c>
      <c r="O486">
        <f t="shared" si="17"/>
        <v>-30.5</v>
      </c>
      <c r="P486">
        <f>IF(Table1[[#This Row],[difference]]&gt;0,SQRT(Table1[[#This Row],[difference]]),-SQRT(ABS(Table1[[#This Row],[difference]])))</f>
        <v>-5.5226805085936306</v>
      </c>
      <c r="Q486">
        <f>IF(Table1[[#This Row],[line]]&gt;0,SQRT(Table1[[#This Row],[line]]),-SQRT(ABS(Table1[[#This Row],[line]])))</f>
        <v>-1.5811388300841898</v>
      </c>
      <c r="R486">
        <f>Table1[[#This Row],[difference]]-Table1[[#This Row],[sqrt(line)]]</f>
        <v>-28.918861169915811</v>
      </c>
      <c r="S486">
        <f>IF(Table1[[#This Row],[difference]]&gt;0,1,-1)</f>
        <v>-1</v>
      </c>
      <c r="T486">
        <f>IF(Table1[[#This Row],[team]]=E485,SUM(H486,T485),Table1[[#This Row],[ppg]])</f>
        <v>112</v>
      </c>
      <c r="U486">
        <f>IF(Table1[[#This Row],[team]]=E485,SUM(I486,U485),Table1[[#This Row],[ppga]])</f>
        <v>129</v>
      </c>
      <c r="V486">
        <f>IF(Table1[[#This Row],[team]]=E485,SUM(Table1[[#This Row],[difference]],V485),Table1[[#This Row],[difference]])</f>
        <v>-13.5</v>
      </c>
      <c r="W486">
        <f>IF(Table1[[#This Row],[team]]=E485,SUM(Table1[[#This Row],[sqrt(dif)]],W485),Table1[[#This Row],[sqrt(dif)]])</f>
        <v>-3.6965735325375504</v>
      </c>
      <c r="X486">
        <f>IF(Table1[[#This Row],[team]]=E485,SUM(Table1[[#This Row],[f1]],X485),Table1[[#This Row],[f1]])</f>
        <v>-15.382962785053566</v>
      </c>
      <c r="Y486">
        <f>IF(Table1[[#This Row],[ATS]]=S485,SUM(Table1[[#This Row],[ATS]],Y485),Table1[[#This Row],[ATS]])</f>
        <v>-2</v>
      </c>
      <c r="Z486">
        <f>IF(Table1[[#This Row],[ATS]]&gt;0,Table1[[#This Row],[ATS streak (not real)]]-1,Table1[[#This Row],[ATS streak (not real)]]+1)</f>
        <v>-1</v>
      </c>
      <c r="AA486" s="5">
        <f>Table1[[#This Row],[running ttl ppg]]^2.37/(Table1[[#This Row],[running ttl ppg]]^2.37+Table1[[#This Row],[running ttl ppga]]^2.37)</f>
        <v>0.4170456791258394</v>
      </c>
      <c r="AB486" s="5">
        <f>Table1[[#This Row],[pyth ratio]]+Table1[[#This Row],[win/loss ratio]]</f>
        <v>0.61704567912583941</v>
      </c>
    </row>
    <row r="487" spans="1:28" x14ac:dyDescent="0.25">
      <c r="A487" s="1">
        <v>3045</v>
      </c>
      <c r="B487" s="7">
        <f t="shared" si="18"/>
        <v>6</v>
      </c>
      <c r="C487" s="5">
        <v>2016</v>
      </c>
      <c r="D487" s="5">
        <v>7</v>
      </c>
      <c r="E487" t="s">
        <v>71</v>
      </c>
      <c r="F487" t="s">
        <v>42</v>
      </c>
      <c r="G487" s="5">
        <v>1</v>
      </c>
      <c r="H487">
        <v>7</v>
      </c>
      <c r="I487">
        <v>10</v>
      </c>
      <c r="J487">
        <v>-3</v>
      </c>
      <c r="K487">
        <f>IF(Table1[[#This Row],[net]]&gt;0,1,0)</f>
        <v>0</v>
      </c>
      <c r="L487">
        <v>6</v>
      </c>
      <c r="M487">
        <f>IF(Table1[[#This Row],[team]]=E486,SUM(Table1[[#This Row],[win/loss]],M486),Table1[[#This Row],[win/loss]])</f>
        <v>1</v>
      </c>
      <c r="N487">
        <f>IF(Table1[[#This Row],[team]]=E486,SUM(Table1[[#This Row],[win/loss]],M486),Table1[[#This Row],[win/loss]])/B487</f>
        <v>0.16666666666666666</v>
      </c>
      <c r="O487">
        <f t="shared" si="17"/>
        <v>3</v>
      </c>
      <c r="P487">
        <f>IF(Table1[[#This Row],[difference]]&gt;0,SQRT(Table1[[#This Row],[difference]]),-SQRT(ABS(Table1[[#This Row],[difference]])))</f>
        <v>1.7320508075688772</v>
      </c>
      <c r="Q487">
        <f>IF(Table1[[#This Row],[line]]&gt;0,SQRT(Table1[[#This Row],[line]]),-SQRT(ABS(Table1[[#This Row],[line]])))</f>
        <v>2.4494897427831779</v>
      </c>
      <c r="R487">
        <f>Table1[[#This Row],[difference]]-Table1[[#This Row],[sqrt(line)]]</f>
        <v>0.55051025721682212</v>
      </c>
      <c r="S487">
        <f>IF(Table1[[#This Row],[difference]]&gt;0,1,-1)</f>
        <v>1</v>
      </c>
      <c r="T487">
        <f>IF(Table1[[#This Row],[team]]=E486,SUM(H487,T486),Table1[[#This Row],[ppg]])</f>
        <v>119</v>
      </c>
      <c r="U487">
        <f>IF(Table1[[#This Row],[team]]=E486,SUM(I487,U486),Table1[[#This Row],[ppga]])</f>
        <v>139</v>
      </c>
      <c r="V487">
        <f>IF(Table1[[#This Row],[team]]=E486,SUM(Table1[[#This Row],[difference]],V486),Table1[[#This Row],[difference]])</f>
        <v>-10.5</v>
      </c>
      <c r="W487">
        <f>IF(Table1[[#This Row],[team]]=E486,SUM(Table1[[#This Row],[sqrt(dif)]],W486),Table1[[#This Row],[sqrt(dif)]])</f>
        <v>-1.9645227249686732</v>
      </c>
      <c r="X487">
        <f>IF(Table1[[#This Row],[team]]=E486,SUM(Table1[[#This Row],[f1]],X486),Table1[[#This Row],[f1]])</f>
        <v>-14.832452527836743</v>
      </c>
      <c r="Y487">
        <f>IF(Table1[[#This Row],[ATS]]=S486,SUM(Table1[[#This Row],[ATS]],Y486),Table1[[#This Row],[ATS]])</f>
        <v>1</v>
      </c>
      <c r="Z487">
        <f>IF(Table1[[#This Row],[ATS]]&gt;0,Table1[[#This Row],[ATS streak (not real)]]-1,Table1[[#This Row],[ATS streak (not real)]]+1)</f>
        <v>0</v>
      </c>
      <c r="AA487" s="5">
        <f>Table1[[#This Row],[running ttl ppg]]^2.37/(Table1[[#This Row],[running ttl ppg]]^2.37+Table1[[#This Row],[running ttl ppga]]^2.37)</f>
        <v>0.40898073961149167</v>
      </c>
      <c r="AB487" s="5">
        <f>Table1[[#This Row],[pyth ratio]]+Table1[[#This Row],[win/loss ratio]]</f>
        <v>0.57564740627815836</v>
      </c>
    </row>
    <row r="488" spans="1:28" x14ac:dyDescent="0.25">
      <c r="A488" s="1">
        <v>3046</v>
      </c>
      <c r="B488" s="7">
        <f t="shared" si="18"/>
        <v>7</v>
      </c>
      <c r="C488" s="5">
        <v>2016</v>
      </c>
      <c r="D488" s="5">
        <v>8</v>
      </c>
      <c r="E488" t="s">
        <v>71</v>
      </c>
      <c r="F488" t="s">
        <v>53</v>
      </c>
      <c r="G488" s="5">
        <v>0</v>
      </c>
      <c r="H488">
        <v>6</v>
      </c>
      <c r="I488">
        <v>20</v>
      </c>
      <c r="J488">
        <v>-14</v>
      </c>
      <c r="K488">
        <f>IF(Table1[[#This Row],[net]]&gt;0,1,0)</f>
        <v>0</v>
      </c>
      <c r="L488">
        <v>3.5</v>
      </c>
      <c r="M488">
        <f>IF(Table1[[#This Row],[team]]=E487,SUM(Table1[[#This Row],[win/loss]],M487),Table1[[#This Row],[win/loss]])</f>
        <v>1</v>
      </c>
      <c r="N488">
        <f>IF(Table1[[#This Row],[team]]=E487,SUM(Table1[[#This Row],[win/loss]],M487),Table1[[#This Row],[win/loss]])/B488</f>
        <v>0.14285714285714285</v>
      </c>
      <c r="O488">
        <f t="shared" si="17"/>
        <v>-10.5</v>
      </c>
      <c r="P488">
        <f>IF(Table1[[#This Row],[difference]]&gt;0,SQRT(Table1[[#This Row],[difference]]),-SQRT(ABS(Table1[[#This Row],[difference]])))</f>
        <v>-3.2403703492039302</v>
      </c>
      <c r="Q488">
        <f>IF(Table1[[#This Row],[line]]&gt;0,SQRT(Table1[[#This Row],[line]]),-SQRT(ABS(Table1[[#This Row],[line]])))</f>
        <v>1.8708286933869707</v>
      </c>
      <c r="R488">
        <f>Table1[[#This Row],[difference]]-Table1[[#This Row],[sqrt(line)]]</f>
        <v>-12.37082869338697</v>
      </c>
      <c r="S488">
        <f>IF(Table1[[#This Row],[difference]]&gt;0,1,-1)</f>
        <v>-1</v>
      </c>
      <c r="T488">
        <f>IF(Table1[[#This Row],[team]]=E487,SUM(H488,T487),Table1[[#This Row],[ppg]])</f>
        <v>125</v>
      </c>
      <c r="U488">
        <f>IF(Table1[[#This Row],[team]]=E487,SUM(I488,U487),Table1[[#This Row],[ppga]])</f>
        <v>159</v>
      </c>
      <c r="V488">
        <f>IF(Table1[[#This Row],[team]]=E487,SUM(Table1[[#This Row],[difference]],V487),Table1[[#This Row],[difference]])</f>
        <v>-21</v>
      </c>
      <c r="W488">
        <f>IF(Table1[[#This Row],[team]]=E487,SUM(Table1[[#This Row],[sqrt(dif)]],W487),Table1[[#This Row],[sqrt(dif)]])</f>
        <v>-5.2048930741726034</v>
      </c>
      <c r="X488">
        <f>IF(Table1[[#This Row],[team]]=E487,SUM(Table1[[#This Row],[f1]],X487),Table1[[#This Row],[f1]])</f>
        <v>-27.203281221223712</v>
      </c>
      <c r="Y488">
        <f>IF(Table1[[#This Row],[ATS]]=S487,SUM(Table1[[#This Row],[ATS]],Y487),Table1[[#This Row],[ATS]])</f>
        <v>-1</v>
      </c>
      <c r="Z488">
        <f>IF(Table1[[#This Row],[ATS]]&gt;0,Table1[[#This Row],[ATS streak (not real)]]-1,Table1[[#This Row],[ATS streak (not real)]]+1)</f>
        <v>0</v>
      </c>
      <c r="AA488" s="5">
        <f>Table1[[#This Row],[running ttl ppg]]^2.37/(Table1[[#This Row],[running ttl ppg]]^2.37+Table1[[#This Row],[running ttl ppga]]^2.37)</f>
        <v>0.36119081518685991</v>
      </c>
      <c r="AB488" s="5">
        <f>Table1[[#This Row],[pyth ratio]]+Table1[[#This Row],[win/loss ratio]]</f>
        <v>0.50404795804400271</v>
      </c>
    </row>
    <row r="489" spans="1:28" x14ac:dyDescent="0.25">
      <c r="A489" s="1">
        <v>3047</v>
      </c>
      <c r="B489" s="7">
        <f t="shared" si="18"/>
        <v>8</v>
      </c>
      <c r="C489" s="5">
        <v>2016</v>
      </c>
      <c r="D489" s="5">
        <v>9</v>
      </c>
      <c r="E489" t="s">
        <v>71</v>
      </c>
      <c r="F489" t="s">
        <v>64</v>
      </c>
      <c r="G489" s="5">
        <v>0</v>
      </c>
      <c r="H489">
        <v>34</v>
      </c>
      <c r="I489">
        <v>28</v>
      </c>
      <c r="J489">
        <v>6</v>
      </c>
      <c r="K489">
        <f>IF(Table1[[#This Row],[net]]&gt;0,1,0)</f>
        <v>1</v>
      </c>
      <c r="L489">
        <v>6.5</v>
      </c>
      <c r="M489">
        <f>IF(Table1[[#This Row],[team]]=E488,SUM(Table1[[#This Row],[win/loss]],M488),Table1[[#This Row],[win/loss]])</f>
        <v>2</v>
      </c>
      <c r="N489">
        <f>IF(Table1[[#This Row],[team]]=E488,SUM(Table1[[#This Row],[win/loss]],M488),Table1[[#This Row],[win/loss]])/B489</f>
        <v>0.25</v>
      </c>
      <c r="O489">
        <f t="shared" si="17"/>
        <v>12.5</v>
      </c>
      <c r="P489">
        <f>IF(Table1[[#This Row],[difference]]&gt;0,SQRT(Table1[[#This Row],[difference]]),-SQRT(ABS(Table1[[#This Row],[difference]])))</f>
        <v>3.5355339059327378</v>
      </c>
      <c r="Q489">
        <f>IF(Table1[[#This Row],[line]]&gt;0,SQRT(Table1[[#This Row],[line]]),-SQRT(ABS(Table1[[#This Row],[line]])))</f>
        <v>2.5495097567963922</v>
      </c>
      <c r="R489">
        <f>Table1[[#This Row],[difference]]-Table1[[#This Row],[sqrt(line)]]</f>
        <v>9.9504902432036069</v>
      </c>
      <c r="S489">
        <f>IF(Table1[[#This Row],[difference]]&gt;0,1,-1)</f>
        <v>1</v>
      </c>
      <c r="T489">
        <f>IF(Table1[[#This Row],[team]]=E488,SUM(H489,T488),Table1[[#This Row],[ppg]])</f>
        <v>159</v>
      </c>
      <c r="U489">
        <f>IF(Table1[[#This Row],[team]]=E488,SUM(I489,U488),Table1[[#This Row],[ppga]])</f>
        <v>187</v>
      </c>
      <c r="V489">
        <f>IF(Table1[[#This Row],[team]]=E488,SUM(Table1[[#This Row],[difference]],V488),Table1[[#This Row],[difference]])</f>
        <v>-8.5</v>
      </c>
      <c r="W489">
        <f>IF(Table1[[#This Row],[team]]=E488,SUM(Table1[[#This Row],[sqrt(dif)]],W488),Table1[[#This Row],[sqrt(dif)]])</f>
        <v>-1.6693591682398656</v>
      </c>
      <c r="X489">
        <f>IF(Table1[[#This Row],[team]]=E488,SUM(Table1[[#This Row],[f1]],X488),Table1[[#This Row],[f1]])</f>
        <v>-17.252790978020105</v>
      </c>
      <c r="Y489">
        <f>IF(Table1[[#This Row],[ATS]]=S488,SUM(Table1[[#This Row],[ATS]],Y488),Table1[[#This Row],[ATS]])</f>
        <v>1</v>
      </c>
      <c r="Z489">
        <f>IF(Table1[[#This Row],[ATS]]&gt;0,Table1[[#This Row],[ATS streak (not real)]]-1,Table1[[#This Row],[ATS streak (not real)]]+1)</f>
        <v>0</v>
      </c>
      <c r="AA489" s="5">
        <f>Table1[[#This Row],[running ttl ppg]]^2.37/(Table1[[#This Row],[running ttl ppg]]^2.37+Table1[[#This Row],[running ttl ppga]]^2.37)</f>
        <v>0.4050602152393103</v>
      </c>
      <c r="AB489" s="5">
        <f>Table1[[#This Row],[pyth ratio]]+Table1[[#This Row],[win/loss ratio]]</f>
        <v>0.65506021523931035</v>
      </c>
    </row>
    <row r="490" spans="1:28" x14ac:dyDescent="0.25">
      <c r="A490" s="1">
        <v>3048</v>
      </c>
      <c r="B490" s="7">
        <f t="shared" si="18"/>
        <v>9</v>
      </c>
      <c r="C490" s="5">
        <v>2016</v>
      </c>
      <c r="D490" s="5">
        <v>10</v>
      </c>
      <c r="E490" t="s">
        <v>71</v>
      </c>
      <c r="F490" t="s">
        <v>45</v>
      </c>
      <c r="G490" s="5">
        <v>1</v>
      </c>
      <c r="H490">
        <v>10</v>
      </c>
      <c r="I490">
        <v>27</v>
      </c>
      <c r="J490">
        <v>-17</v>
      </c>
      <c r="K490">
        <f>IF(Table1[[#This Row],[net]]&gt;0,1,0)</f>
        <v>0</v>
      </c>
      <c r="L490">
        <v>3.5</v>
      </c>
      <c r="M490">
        <f>IF(Table1[[#This Row],[team]]=E489,SUM(Table1[[#This Row],[win/loss]],M489),Table1[[#This Row],[win/loss]])</f>
        <v>2</v>
      </c>
      <c r="N490">
        <f>IF(Table1[[#This Row],[team]]=E489,SUM(Table1[[#This Row],[win/loss]],M489),Table1[[#This Row],[win/loss]])/B490</f>
        <v>0.22222222222222221</v>
      </c>
      <c r="O490">
        <f t="shared" si="17"/>
        <v>-13.5</v>
      </c>
      <c r="P490">
        <f>IF(Table1[[#This Row],[difference]]&gt;0,SQRT(Table1[[#This Row],[difference]]),-SQRT(ABS(Table1[[#This Row],[difference]])))</f>
        <v>-3.6742346141747673</v>
      </c>
      <c r="Q490">
        <f>IF(Table1[[#This Row],[line]]&gt;0,SQRT(Table1[[#This Row],[line]]),-SQRT(ABS(Table1[[#This Row],[line]])))</f>
        <v>1.8708286933869707</v>
      </c>
      <c r="R490">
        <f>Table1[[#This Row],[difference]]-Table1[[#This Row],[sqrt(line)]]</f>
        <v>-15.37082869338697</v>
      </c>
      <c r="S490">
        <f>IF(Table1[[#This Row],[difference]]&gt;0,1,-1)</f>
        <v>-1</v>
      </c>
      <c r="T490">
        <f>IF(Table1[[#This Row],[team]]=E489,SUM(H490,T489),Table1[[#This Row],[ppg]])</f>
        <v>169</v>
      </c>
      <c r="U490">
        <f>IF(Table1[[#This Row],[team]]=E489,SUM(I490,U489),Table1[[#This Row],[ppga]])</f>
        <v>214</v>
      </c>
      <c r="V490">
        <f>IF(Table1[[#This Row],[team]]=E489,SUM(Table1[[#This Row],[difference]],V489),Table1[[#This Row],[difference]])</f>
        <v>-22</v>
      </c>
      <c r="W490">
        <f>IF(Table1[[#This Row],[team]]=E489,SUM(Table1[[#This Row],[sqrt(dif)]],W489),Table1[[#This Row],[sqrt(dif)]])</f>
        <v>-5.3435937824146329</v>
      </c>
      <c r="X490">
        <f>IF(Table1[[#This Row],[team]]=E489,SUM(Table1[[#This Row],[f1]],X489),Table1[[#This Row],[f1]])</f>
        <v>-32.623619671407077</v>
      </c>
      <c r="Y490">
        <f>IF(Table1[[#This Row],[ATS]]=S489,SUM(Table1[[#This Row],[ATS]],Y489),Table1[[#This Row],[ATS]])</f>
        <v>-1</v>
      </c>
      <c r="Z490">
        <f>IF(Table1[[#This Row],[ATS]]&gt;0,Table1[[#This Row],[ATS streak (not real)]]-1,Table1[[#This Row],[ATS streak (not real)]]+1)</f>
        <v>0</v>
      </c>
      <c r="AA490" s="5">
        <f>Table1[[#This Row],[running ttl ppg]]^2.37/(Table1[[#This Row],[running ttl ppg]]^2.37+Table1[[#This Row],[running ttl ppga]]^2.37)</f>
        <v>0.36366241715729541</v>
      </c>
      <c r="AB490" s="5">
        <f>Table1[[#This Row],[pyth ratio]]+Table1[[#This Row],[win/loss ratio]]</f>
        <v>0.58588463937951762</v>
      </c>
    </row>
    <row r="491" spans="1:28" x14ac:dyDescent="0.25">
      <c r="A491" s="1">
        <v>3049</v>
      </c>
      <c r="B491" s="7">
        <f t="shared" si="18"/>
        <v>10</v>
      </c>
      <c r="C491" s="5">
        <v>2016</v>
      </c>
      <c r="D491" s="5">
        <v>11</v>
      </c>
      <c r="E491" t="s">
        <v>71</v>
      </c>
      <c r="F491" t="s">
        <v>55</v>
      </c>
      <c r="G491" s="5">
        <v>0</v>
      </c>
      <c r="H491">
        <v>13</v>
      </c>
      <c r="I491">
        <v>19</v>
      </c>
      <c r="J491">
        <v>-6</v>
      </c>
      <c r="K491">
        <f>IF(Table1[[#This Row],[net]]&gt;0,1,0)</f>
        <v>0</v>
      </c>
      <c r="L491">
        <v>3</v>
      </c>
      <c r="M491">
        <f>IF(Table1[[#This Row],[team]]=E490,SUM(Table1[[#This Row],[win/loss]],M490),Table1[[#This Row],[win/loss]])</f>
        <v>2</v>
      </c>
      <c r="N491">
        <f>IF(Table1[[#This Row],[team]]=E490,SUM(Table1[[#This Row],[win/loss]],M490),Table1[[#This Row],[win/loss]])/B491</f>
        <v>0.2</v>
      </c>
      <c r="O491">
        <f t="shared" si="17"/>
        <v>-3</v>
      </c>
      <c r="P491">
        <f>IF(Table1[[#This Row],[difference]]&gt;0,SQRT(Table1[[#This Row],[difference]]),-SQRT(ABS(Table1[[#This Row],[difference]])))</f>
        <v>-1.7320508075688772</v>
      </c>
      <c r="Q491">
        <f>IF(Table1[[#This Row],[line]]&gt;0,SQRT(Table1[[#This Row],[line]]),-SQRT(ABS(Table1[[#This Row],[line]])))</f>
        <v>1.7320508075688772</v>
      </c>
      <c r="R491">
        <f>Table1[[#This Row],[difference]]-Table1[[#This Row],[sqrt(line)]]</f>
        <v>-4.7320508075688767</v>
      </c>
      <c r="S491">
        <f>IF(Table1[[#This Row],[difference]]&gt;0,1,-1)</f>
        <v>-1</v>
      </c>
      <c r="T491">
        <f>IF(Table1[[#This Row],[team]]=E490,SUM(H491,T490),Table1[[#This Row],[ppg]])</f>
        <v>182</v>
      </c>
      <c r="U491">
        <f>IF(Table1[[#This Row],[team]]=E490,SUM(I491,U490),Table1[[#This Row],[ppga]])</f>
        <v>233</v>
      </c>
      <c r="V491">
        <f>IF(Table1[[#This Row],[team]]=E490,SUM(Table1[[#This Row],[difference]],V490),Table1[[#This Row],[difference]])</f>
        <v>-25</v>
      </c>
      <c r="W491">
        <f>IF(Table1[[#This Row],[team]]=E490,SUM(Table1[[#This Row],[sqrt(dif)]],W490),Table1[[#This Row],[sqrt(dif)]])</f>
        <v>-7.0756445899835096</v>
      </c>
      <c r="X491">
        <f>IF(Table1[[#This Row],[team]]=E490,SUM(Table1[[#This Row],[f1]],X490),Table1[[#This Row],[f1]])</f>
        <v>-37.355670478975952</v>
      </c>
      <c r="Y491">
        <f>IF(Table1[[#This Row],[ATS]]=S490,SUM(Table1[[#This Row],[ATS]],Y490),Table1[[#This Row],[ATS]])</f>
        <v>-2</v>
      </c>
      <c r="Z491">
        <f>IF(Table1[[#This Row],[ATS]]&gt;0,Table1[[#This Row],[ATS streak (not real)]]-1,Table1[[#This Row],[ATS streak (not real)]]+1)</f>
        <v>-1</v>
      </c>
      <c r="AA491" s="5">
        <f>Table1[[#This Row],[running ttl ppg]]^2.37/(Table1[[#This Row],[running ttl ppg]]^2.37+Table1[[#This Row],[running ttl ppga]]^2.37)</f>
        <v>0.35767600322128928</v>
      </c>
      <c r="AB491" s="5">
        <f>Table1[[#This Row],[pyth ratio]]+Table1[[#This Row],[win/loss ratio]]</f>
        <v>0.5576760032212893</v>
      </c>
    </row>
    <row r="492" spans="1:28" x14ac:dyDescent="0.25">
      <c r="A492" s="1">
        <v>3050</v>
      </c>
      <c r="B492" s="7">
        <f t="shared" si="18"/>
        <v>11</v>
      </c>
      <c r="C492" s="5">
        <v>2016</v>
      </c>
      <c r="D492" s="5">
        <v>12</v>
      </c>
      <c r="E492" t="s">
        <v>71</v>
      </c>
      <c r="F492" t="s">
        <v>65</v>
      </c>
      <c r="G492" s="5">
        <v>1</v>
      </c>
      <c r="H492">
        <v>21</v>
      </c>
      <c r="I492">
        <v>24</v>
      </c>
      <c r="J492">
        <v>-3</v>
      </c>
      <c r="K492">
        <f>IF(Table1[[#This Row],[net]]&gt;0,1,0)</f>
        <v>0</v>
      </c>
      <c r="L492">
        <v>1</v>
      </c>
      <c r="M492">
        <f>IF(Table1[[#This Row],[team]]=E491,SUM(Table1[[#This Row],[win/loss]],M491),Table1[[#This Row],[win/loss]])</f>
        <v>2</v>
      </c>
      <c r="N492">
        <f>IF(Table1[[#This Row],[team]]=E491,SUM(Table1[[#This Row],[win/loss]],M491),Table1[[#This Row],[win/loss]])/B492</f>
        <v>0.18181818181818182</v>
      </c>
      <c r="O492">
        <f t="shared" si="17"/>
        <v>-2</v>
      </c>
      <c r="P492">
        <f>IF(Table1[[#This Row],[difference]]&gt;0,SQRT(Table1[[#This Row],[difference]]),-SQRT(ABS(Table1[[#This Row],[difference]])))</f>
        <v>-1.4142135623730951</v>
      </c>
      <c r="Q492">
        <f>IF(Table1[[#This Row],[line]]&gt;0,SQRT(Table1[[#This Row],[line]]),-SQRT(ABS(Table1[[#This Row],[line]])))</f>
        <v>1</v>
      </c>
      <c r="R492">
        <f>Table1[[#This Row],[difference]]-Table1[[#This Row],[sqrt(line)]]</f>
        <v>-3</v>
      </c>
      <c r="S492">
        <f>IF(Table1[[#This Row],[difference]]&gt;0,1,-1)</f>
        <v>-1</v>
      </c>
      <c r="T492">
        <f>IF(Table1[[#This Row],[team]]=E491,SUM(H492,T491),Table1[[#This Row],[ppg]])</f>
        <v>203</v>
      </c>
      <c r="U492">
        <f>IF(Table1[[#This Row],[team]]=E491,SUM(I492,U491),Table1[[#This Row],[ppga]])</f>
        <v>257</v>
      </c>
      <c r="V492">
        <f>IF(Table1[[#This Row],[team]]=E491,SUM(Table1[[#This Row],[difference]],V491),Table1[[#This Row],[difference]])</f>
        <v>-27</v>
      </c>
      <c r="W492">
        <f>IF(Table1[[#This Row],[team]]=E491,SUM(Table1[[#This Row],[sqrt(dif)]],W491),Table1[[#This Row],[sqrt(dif)]])</f>
        <v>-8.4898581523566055</v>
      </c>
      <c r="X492">
        <f>IF(Table1[[#This Row],[team]]=E491,SUM(Table1[[#This Row],[f1]],X491),Table1[[#This Row],[f1]])</f>
        <v>-40.355670478975952</v>
      </c>
      <c r="Y492">
        <f>IF(Table1[[#This Row],[ATS]]=S491,SUM(Table1[[#This Row],[ATS]],Y491),Table1[[#This Row],[ATS]])</f>
        <v>-3</v>
      </c>
      <c r="Z492">
        <f>IF(Table1[[#This Row],[ATS]]&gt;0,Table1[[#This Row],[ATS streak (not real)]]-1,Table1[[#This Row],[ATS streak (not real)]]+1)</f>
        <v>-2</v>
      </c>
      <c r="AA492" s="5">
        <f>Table1[[#This Row],[running ttl ppg]]^2.37/(Table1[[#This Row],[running ttl ppg]]^2.37+Table1[[#This Row],[running ttl ppga]]^2.37)</f>
        <v>0.36377605974065758</v>
      </c>
      <c r="AB492" s="5">
        <f>Table1[[#This Row],[pyth ratio]]+Table1[[#This Row],[win/loss ratio]]</f>
        <v>0.5455942415588394</v>
      </c>
    </row>
    <row r="493" spans="1:28" x14ac:dyDescent="0.25">
      <c r="A493" s="1">
        <v>3051</v>
      </c>
      <c r="B493" s="7">
        <f t="shared" si="18"/>
        <v>12</v>
      </c>
      <c r="C493" s="5">
        <v>2016</v>
      </c>
      <c r="D493" s="5">
        <v>13</v>
      </c>
      <c r="E493" t="s">
        <v>71</v>
      </c>
      <c r="F493" t="s">
        <v>55</v>
      </c>
      <c r="G493" s="5">
        <v>1</v>
      </c>
      <c r="H493">
        <v>42</v>
      </c>
      <c r="I493">
        <v>39</v>
      </c>
      <c r="J493">
        <v>3</v>
      </c>
      <c r="K493">
        <f>IF(Table1[[#This Row],[net]]&gt;0,1,0)</f>
        <v>1</v>
      </c>
      <c r="L493">
        <v>-3</v>
      </c>
      <c r="M493">
        <f>IF(Table1[[#This Row],[team]]=E492,SUM(Table1[[#This Row],[win/loss]],M492),Table1[[#This Row],[win/loss]])</f>
        <v>3</v>
      </c>
      <c r="N493">
        <f>IF(Table1[[#This Row],[team]]=E492,SUM(Table1[[#This Row],[win/loss]],M492),Table1[[#This Row],[win/loss]])/B493</f>
        <v>0.25</v>
      </c>
      <c r="O493">
        <f t="shared" si="17"/>
        <v>0</v>
      </c>
      <c r="P493">
        <f>IF(Table1[[#This Row],[difference]]&gt;0,SQRT(Table1[[#This Row],[difference]]),-SQRT(ABS(Table1[[#This Row],[difference]])))</f>
        <v>0</v>
      </c>
      <c r="Q493">
        <f>IF(Table1[[#This Row],[line]]&gt;0,SQRT(Table1[[#This Row],[line]]),-SQRT(ABS(Table1[[#This Row],[line]])))</f>
        <v>-1.7320508075688772</v>
      </c>
      <c r="R493">
        <f>Table1[[#This Row],[difference]]-Table1[[#This Row],[sqrt(line)]]</f>
        <v>1.7320508075688772</v>
      </c>
      <c r="S493">
        <f>IF(Table1[[#This Row],[difference]]&gt;0,1,-1)</f>
        <v>-1</v>
      </c>
      <c r="T493">
        <f>IF(Table1[[#This Row],[team]]=E492,SUM(H493,T492),Table1[[#This Row],[ppg]])</f>
        <v>245</v>
      </c>
      <c r="U493">
        <f>IF(Table1[[#This Row],[team]]=E492,SUM(I493,U492),Table1[[#This Row],[ppga]])</f>
        <v>296</v>
      </c>
      <c r="V493">
        <f>IF(Table1[[#This Row],[team]]=E492,SUM(Table1[[#This Row],[difference]],V492),Table1[[#This Row],[difference]])</f>
        <v>-27</v>
      </c>
      <c r="W493">
        <f>IF(Table1[[#This Row],[team]]=E492,SUM(Table1[[#This Row],[sqrt(dif)]],W492),Table1[[#This Row],[sqrt(dif)]])</f>
        <v>-8.4898581523566055</v>
      </c>
      <c r="X493">
        <f>IF(Table1[[#This Row],[team]]=E492,SUM(Table1[[#This Row],[f1]],X492),Table1[[#This Row],[f1]])</f>
        <v>-38.623619671407077</v>
      </c>
      <c r="Y493">
        <f>IF(Table1[[#This Row],[ATS]]=S492,SUM(Table1[[#This Row],[ATS]],Y492),Table1[[#This Row],[ATS]])</f>
        <v>-4</v>
      </c>
      <c r="Z493">
        <f>IF(Table1[[#This Row],[ATS]]&gt;0,Table1[[#This Row],[ATS streak (not real)]]-1,Table1[[#This Row],[ATS streak (not real)]]+1)</f>
        <v>-3</v>
      </c>
      <c r="AA493" s="5">
        <f>Table1[[#This Row],[running ttl ppg]]^2.37/(Table1[[#This Row],[running ttl ppg]]^2.37+Table1[[#This Row],[running ttl ppga]]^2.37)</f>
        <v>0.38979596536442457</v>
      </c>
      <c r="AB493" s="5">
        <f>Table1[[#This Row],[pyth ratio]]+Table1[[#This Row],[win/loss ratio]]</f>
        <v>0.63979596536442451</v>
      </c>
    </row>
    <row r="494" spans="1:28" x14ac:dyDescent="0.25">
      <c r="A494" s="1">
        <v>3052</v>
      </c>
      <c r="B494" s="7">
        <f t="shared" si="18"/>
        <v>13</v>
      </c>
      <c r="C494" s="5">
        <v>2016</v>
      </c>
      <c r="D494" s="5">
        <v>14</v>
      </c>
      <c r="E494" t="s">
        <v>71</v>
      </c>
      <c r="F494" t="s">
        <v>62</v>
      </c>
      <c r="G494" s="5">
        <v>0</v>
      </c>
      <c r="H494">
        <v>8</v>
      </c>
      <c r="I494">
        <v>30</v>
      </c>
      <c r="J494">
        <v>-22</v>
      </c>
      <c r="K494">
        <f>IF(Table1[[#This Row],[net]]&gt;0,1,0)</f>
        <v>0</v>
      </c>
      <c r="L494">
        <v>8</v>
      </c>
      <c r="M494">
        <f>IF(Table1[[#This Row],[team]]=E493,SUM(Table1[[#This Row],[win/loss]],M493),Table1[[#This Row],[win/loss]])</f>
        <v>3</v>
      </c>
      <c r="N494">
        <f>IF(Table1[[#This Row],[team]]=E493,SUM(Table1[[#This Row],[win/loss]],M493),Table1[[#This Row],[win/loss]])/B494</f>
        <v>0.23076923076923078</v>
      </c>
      <c r="O494">
        <f t="shared" si="17"/>
        <v>-14</v>
      </c>
      <c r="P494">
        <f>IF(Table1[[#This Row],[difference]]&gt;0,SQRT(Table1[[#This Row],[difference]]),-SQRT(ABS(Table1[[#This Row],[difference]])))</f>
        <v>-3.7416573867739413</v>
      </c>
      <c r="Q494">
        <f>IF(Table1[[#This Row],[line]]&gt;0,SQRT(Table1[[#This Row],[line]]),-SQRT(ABS(Table1[[#This Row],[line]])))</f>
        <v>2.8284271247461903</v>
      </c>
      <c r="R494">
        <f>Table1[[#This Row],[difference]]-Table1[[#This Row],[sqrt(line)]]</f>
        <v>-16.828427124746192</v>
      </c>
      <c r="S494">
        <f>IF(Table1[[#This Row],[difference]]&gt;0,1,-1)</f>
        <v>-1</v>
      </c>
      <c r="T494">
        <f>IF(Table1[[#This Row],[team]]=E493,SUM(H494,T493),Table1[[#This Row],[ppg]])</f>
        <v>253</v>
      </c>
      <c r="U494">
        <f>IF(Table1[[#This Row],[team]]=E493,SUM(I494,U493),Table1[[#This Row],[ppga]])</f>
        <v>326</v>
      </c>
      <c r="V494">
        <f>IF(Table1[[#This Row],[team]]=E493,SUM(Table1[[#This Row],[difference]],V493),Table1[[#This Row],[difference]])</f>
        <v>-41</v>
      </c>
      <c r="W494">
        <f>IF(Table1[[#This Row],[team]]=E493,SUM(Table1[[#This Row],[sqrt(dif)]],W493),Table1[[#This Row],[sqrt(dif)]])</f>
        <v>-12.231515539130546</v>
      </c>
      <c r="X494">
        <f>IF(Table1[[#This Row],[team]]=E493,SUM(Table1[[#This Row],[f1]],X493),Table1[[#This Row],[f1]])</f>
        <v>-55.452046796153269</v>
      </c>
      <c r="Y494">
        <f>IF(Table1[[#This Row],[ATS]]=S493,SUM(Table1[[#This Row],[ATS]],Y493),Table1[[#This Row],[ATS]])</f>
        <v>-5</v>
      </c>
      <c r="Z494">
        <f>IF(Table1[[#This Row],[ATS]]&gt;0,Table1[[#This Row],[ATS streak (not real)]]-1,Table1[[#This Row],[ATS streak (not real)]]+1)</f>
        <v>-4</v>
      </c>
      <c r="AA494" s="5">
        <f>Table1[[#This Row],[running ttl ppg]]^2.37/(Table1[[#This Row],[running ttl ppg]]^2.37+Table1[[#This Row],[running ttl ppga]]^2.37)</f>
        <v>0.35415755283882167</v>
      </c>
      <c r="AB494" s="5">
        <f>Table1[[#This Row],[pyth ratio]]+Table1[[#This Row],[win/loss ratio]]</f>
        <v>0.5849267836080525</v>
      </c>
    </row>
    <row r="495" spans="1:28" x14ac:dyDescent="0.25">
      <c r="A495" s="1">
        <v>3053</v>
      </c>
      <c r="B495" s="7">
        <f t="shared" si="18"/>
        <v>14</v>
      </c>
      <c r="C495" s="5">
        <v>2016</v>
      </c>
      <c r="D495" s="5">
        <v>15</v>
      </c>
      <c r="E495" t="s">
        <v>71</v>
      </c>
      <c r="F495" t="s">
        <v>63</v>
      </c>
      <c r="G495" s="5">
        <v>0</v>
      </c>
      <c r="H495">
        <v>16</v>
      </c>
      <c r="I495">
        <v>33</v>
      </c>
      <c r="J495">
        <v>-17</v>
      </c>
      <c r="K495">
        <f>IF(Table1[[#This Row],[net]]&gt;0,1,0)</f>
        <v>0</v>
      </c>
      <c r="L495">
        <v>14</v>
      </c>
      <c r="M495">
        <f>IF(Table1[[#This Row],[team]]=E494,SUM(Table1[[#This Row],[win/loss]],M494),Table1[[#This Row],[win/loss]])</f>
        <v>3</v>
      </c>
      <c r="N495">
        <f>IF(Table1[[#This Row],[team]]=E494,SUM(Table1[[#This Row],[win/loss]],M494),Table1[[#This Row],[win/loss]])/B495</f>
        <v>0.21428571428571427</v>
      </c>
      <c r="O495">
        <f t="shared" si="17"/>
        <v>-3</v>
      </c>
      <c r="P495">
        <f>IF(Table1[[#This Row],[difference]]&gt;0,SQRT(Table1[[#This Row],[difference]]),-SQRT(ABS(Table1[[#This Row],[difference]])))</f>
        <v>-1.7320508075688772</v>
      </c>
      <c r="Q495">
        <f>IF(Table1[[#This Row],[line]]&gt;0,SQRT(Table1[[#This Row],[line]]),-SQRT(ABS(Table1[[#This Row],[line]])))</f>
        <v>3.7416573867739413</v>
      </c>
      <c r="R495">
        <f>Table1[[#This Row],[difference]]-Table1[[#This Row],[sqrt(line)]]</f>
        <v>-6.7416573867739409</v>
      </c>
      <c r="S495">
        <f>IF(Table1[[#This Row],[difference]]&gt;0,1,-1)</f>
        <v>-1</v>
      </c>
      <c r="T495">
        <f>IF(Table1[[#This Row],[team]]=E494,SUM(H495,T494),Table1[[#This Row],[ppg]])</f>
        <v>269</v>
      </c>
      <c r="U495">
        <f>IF(Table1[[#This Row],[team]]=E494,SUM(I495,U494),Table1[[#This Row],[ppga]])</f>
        <v>359</v>
      </c>
      <c r="V495">
        <f>IF(Table1[[#This Row],[team]]=E494,SUM(Table1[[#This Row],[difference]],V494),Table1[[#This Row],[difference]])</f>
        <v>-44</v>
      </c>
      <c r="W495">
        <f>IF(Table1[[#This Row],[team]]=E494,SUM(Table1[[#This Row],[sqrt(dif)]],W494),Table1[[#This Row],[sqrt(dif)]])</f>
        <v>-13.963566346699423</v>
      </c>
      <c r="X495">
        <f>IF(Table1[[#This Row],[team]]=E494,SUM(Table1[[#This Row],[f1]],X494),Table1[[#This Row],[f1]])</f>
        <v>-62.193704182927206</v>
      </c>
      <c r="Y495">
        <f>IF(Table1[[#This Row],[ATS]]=S494,SUM(Table1[[#This Row],[ATS]],Y494),Table1[[#This Row],[ATS]])</f>
        <v>-6</v>
      </c>
      <c r="Z495">
        <f>IF(Table1[[#This Row],[ATS]]&gt;0,Table1[[#This Row],[ATS streak (not real)]]-1,Table1[[#This Row],[ATS streak (not real)]]+1)</f>
        <v>-5</v>
      </c>
      <c r="AA495" s="5">
        <f>Table1[[#This Row],[running ttl ppg]]^2.37/(Table1[[#This Row],[running ttl ppg]]^2.37+Table1[[#This Row],[running ttl ppga]]^2.37)</f>
        <v>0.33536732609414982</v>
      </c>
      <c r="AB495" s="5">
        <f>Table1[[#This Row],[pyth ratio]]+Table1[[#This Row],[win/loss ratio]]</f>
        <v>0.54965304037986407</v>
      </c>
    </row>
    <row r="496" spans="1:28" x14ac:dyDescent="0.25">
      <c r="A496" s="1">
        <v>3054</v>
      </c>
      <c r="B496" s="7">
        <f t="shared" si="18"/>
        <v>15</v>
      </c>
      <c r="C496" s="5">
        <v>2016</v>
      </c>
      <c r="D496" s="5">
        <v>16</v>
      </c>
      <c r="E496" t="s">
        <v>71</v>
      </c>
      <c r="F496" t="s">
        <v>53</v>
      </c>
      <c r="G496" s="5">
        <v>1</v>
      </c>
      <c r="H496">
        <v>6</v>
      </c>
      <c r="I496">
        <v>34</v>
      </c>
      <c r="J496">
        <v>-28</v>
      </c>
      <c r="K496">
        <f>IF(Table1[[#This Row],[net]]&gt;0,1,0)</f>
        <v>0</v>
      </c>
      <c r="L496">
        <v>3.5</v>
      </c>
      <c r="M496">
        <f>IF(Table1[[#This Row],[team]]=E495,SUM(Table1[[#This Row],[win/loss]],M495),Table1[[#This Row],[win/loss]])</f>
        <v>3</v>
      </c>
      <c r="N496">
        <f>IF(Table1[[#This Row],[team]]=E495,SUM(Table1[[#This Row],[win/loss]],M495),Table1[[#This Row],[win/loss]])/B496</f>
        <v>0.2</v>
      </c>
      <c r="O496">
        <f t="shared" si="17"/>
        <v>-24.5</v>
      </c>
      <c r="P496">
        <f>IF(Table1[[#This Row],[difference]]&gt;0,SQRT(Table1[[#This Row],[difference]]),-SQRT(ABS(Table1[[#This Row],[difference]])))</f>
        <v>-4.9497474683058327</v>
      </c>
      <c r="Q496">
        <f>IF(Table1[[#This Row],[line]]&gt;0,SQRT(Table1[[#This Row],[line]]),-SQRT(ABS(Table1[[#This Row],[line]])))</f>
        <v>1.8708286933869707</v>
      </c>
      <c r="R496">
        <f>Table1[[#This Row],[difference]]-Table1[[#This Row],[sqrt(line)]]</f>
        <v>-26.370828693386972</v>
      </c>
      <c r="S496">
        <f>IF(Table1[[#This Row],[difference]]&gt;0,1,-1)</f>
        <v>-1</v>
      </c>
      <c r="T496">
        <f>IF(Table1[[#This Row],[team]]=E495,SUM(H496,T495),Table1[[#This Row],[ppg]])</f>
        <v>275</v>
      </c>
      <c r="U496">
        <f>IF(Table1[[#This Row],[team]]=E495,SUM(I496,U495),Table1[[#This Row],[ppga]])</f>
        <v>393</v>
      </c>
      <c r="V496">
        <f>IF(Table1[[#This Row],[team]]=E495,SUM(Table1[[#This Row],[difference]],V495),Table1[[#This Row],[difference]])</f>
        <v>-68.5</v>
      </c>
      <c r="W496">
        <f>IF(Table1[[#This Row],[team]]=E495,SUM(Table1[[#This Row],[sqrt(dif)]],W495),Table1[[#This Row],[sqrt(dif)]])</f>
        <v>-18.913313815005257</v>
      </c>
      <c r="X496">
        <f>IF(Table1[[#This Row],[team]]=E495,SUM(Table1[[#This Row],[f1]],X495),Table1[[#This Row],[f1]])</f>
        <v>-88.564532876314175</v>
      </c>
      <c r="Y496">
        <f>IF(Table1[[#This Row],[ATS]]=S495,SUM(Table1[[#This Row],[ATS]],Y495),Table1[[#This Row],[ATS]])</f>
        <v>-7</v>
      </c>
      <c r="Z496">
        <f>IF(Table1[[#This Row],[ATS]]&gt;0,Table1[[#This Row],[ATS streak (not real)]]-1,Table1[[#This Row],[ATS streak (not real)]]+1)</f>
        <v>-6</v>
      </c>
      <c r="AA496" s="5">
        <f>Table1[[#This Row],[running ttl ppg]]^2.37/(Table1[[#This Row],[running ttl ppg]]^2.37+Table1[[#This Row],[running ttl ppga]]^2.37)</f>
        <v>0.30023453451365739</v>
      </c>
      <c r="AB496" s="5">
        <f>Table1[[#This Row],[pyth ratio]]+Table1[[#This Row],[win/loss ratio]]</f>
        <v>0.5002345345136574</v>
      </c>
    </row>
    <row r="497" spans="1:28" x14ac:dyDescent="0.25">
      <c r="A497" s="1">
        <v>3055</v>
      </c>
      <c r="B497" s="7">
        <f t="shared" si="18"/>
        <v>16</v>
      </c>
      <c r="C497" s="5">
        <v>2016</v>
      </c>
      <c r="D497" s="5">
        <v>17</v>
      </c>
      <c r="E497" t="s">
        <v>71</v>
      </c>
      <c r="F497" t="s">
        <v>54</v>
      </c>
      <c r="G497" s="5">
        <v>0</v>
      </c>
      <c r="H497">
        <v>24</v>
      </c>
      <c r="I497">
        <v>30</v>
      </c>
      <c r="J497">
        <v>-6</v>
      </c>
      <c r="K497">
        <f>IF(Table1[[#This Row],[net]]&gt;0,1,0)</f>
        <v>0</v>
      </c>
      <c r="L497">
        <v>4.5</v>
      </c>
      <c r="M497">
        <f>IF(Table1[[#This Row],[team]]=E496,SUM(Table1[[#This Row],[win/loss]],M496),Table1[[#This Row],[win/loss]])</f>
        <v>3</v>
      </c>
      <c r="N497">
        <f>IF(Table1[[#This Row],[team]]=E496,SUM(Table1[[#This Row],[win/loss]],M496),Table1[[#This Row],[win/loss]])/B497</f>
        <v>0.1875</v>
      </c>
      <c r="O497">
        <f t="shared" si="17"/>
        <v>-1.5</v>
      </c>
      <c r="P497">
        <f>IF(Table1[[#This Row],[difference]]&gt;0,SQRT(Table1[[#This Row],[difference]]),-SQRT(ABS(Table1[[#This Row],[difference]])))</f>
        <v>-1.2247448713915889</v>
      </c>
      <c r="Q497">
        <f>IF(Table1[[#This Row],[line]]&gt;0,SQRT(Table1[[#This Row],[line]]),-SQRT(ABS(Table1[[#This Row],[line]])))</f>
        <v>2.1213203435596424</v>
      </c>
      <c r="R497">
        <f>Table1[[#This Row],[difference]]-Table1[[#This Row],[sqrt(line)]]</f>
        <v>-3.6213203435596424</v>
      </c>
      <c r="S497">
        <f>IF(Table1[[#This Row],[difference]]&gt;0,1,-1)</f>
        <v>-1</v>
      </c>
      <c r="T497">
        <f>IF(Table1[[#This Row],[team]]=E496,SUM(H497,T496),Table1[[#This Row],[ppg]])</f>
        <v>299</v>
      </c>
      <c r="U497">
        <f>IF(Table1[[#This Row],[team]]=E496,SUM(I497,U496),Table1[[#This Row],[ppga]])</f>
        <v>423</v>
      </c>
      <c r="V497">
        <f>IF(Table1[[#This Row],[team]]=E496,SUM(Table1[[#This Row],[difference]],V496),Table1[[#This Row],[difference]])</f>
        <v>-70</v>
      </c>
      <c r="W497">
        <f>IF(Table1[[#This Row],[team]]=E496,SUM(Table1[[#This Row],[sqrt(dif)]],W496),Table1[[#This Row],[sqrt(dif)]])</f>
        <v>-20.138058686396846</v>
      </c>
      <c r="X497">
        <f>IF(Table1[[#This Row],[team]]=E496,SUM(Table1[[#This Row],[f1]],X496),Table1[[#This Row],[f1]])</f>
        <v>-92.18585321987382</v>
      </c>
      <c r="Y497">
        <f>IF(Table1[[#This Row],[ATS]]=S496,SUM(Table1[[#This Row],[ATS]],Y496),Table1[[#This Row],[ATS]])</f>
        <v>-8</v>
      </c>
      <c r="Z497">
        <f>IF(Table1[[#This Row],[ATS]]&gt;0,Table1[[#This Row],[ATS streak (not real)]]-1,Table1[[#This Row],[ATS streak (not real)]]+1)</f>
        <v>-7</v>
      </c>
      <c r="AA497" s="5">
        <f>Table1[[#This Row],[running ttl ppg]]^2.37/(Table1[[#This Row],[running ttl ppg]]^2.37+Table1[[#This Row],[running ttl ppga]]^2.37)</f>
        <v>0.30529245012206813</v>
      </c>
      <c r="AB497" s="5">
        <f>Table1[[#This Row],[pyth ratio]]+Table1[[#This Row],[win/loss ratio]]</f>
        <v>0.49279245012206813</v>
      </c>
    </row>
    <row r="498" spans="1:28" x14ac:dyDescent="0.25">
      <c r="A498" s="1">
        <v>3056</v>
      </c>
      <c r="B498" s="7">
        <f t="shared" si="18"/>
        <v>1</v>
      </c>
      <c r="C498" s="5">
        <v>2016</v>
      </c>
      <c r="D498" s="5">
        <v>1</v>
      </c>
      <c r="E498" t="s">
        <v>72</v>
      </c>
      <c r="F498" t="s">
        <v>59</v>
      </c>
      <c r="G498" s="5">
        <v>1</v>
      </c>
      <c r="H498">
        <v>10</v>
      </c>
      <c r="I498">
        <v>17</v>
      </c>
      <c r="J498">
        <v>-7</v>
      </c>
      <c r="K498">
        <f>IF(Table1[[#This Row],[net]]&gt;0,1,0)</f>
        <v>0</v>
      </c>
      <c r="L498">
        <v>4</v>
      </c>
      <c r="M498">
        <f>IF(Table1[[#This Row],[team]]=E497,SUM(Table1[[#This Row],[win/loss]],M497),Table1[[#This Row],[win/loss]])</f>
        <v>0</v>
      </c>
      <c r="N498">
        <f>IF(Table1[[#This Row],[team]]=E497,SUM(Table1[[#This Row],[win/loss]],M497),Table1[[#This Row],[win/loss]])/B498</f>
        <v>0</v>
      </c>
      <c r="O498">
        <f t="shared" si="17"/>
        <v>-3</v>
      </c>
      <c r="P498">
        <f>IF(Table1[[#This Row],[difference]]&gt;0,SQRT(Table1[[#This Row],[difference]]),-SQRT(ABS(Table1[[#This Row],[difference]])))</f>
        <v>-1.7320508075688772</v>
      </c>
      <c r="Q498">
        <f>IF(Table1[[#This Row],[line]]&gt;0,SQRT(Table1[[#This Row],[line]]),-SQRT(ABS(Table1[[#This Row],[line]])))</f>
        <v>2</v>
      </c>
      <c r="R498">
        <f>Table1[[#This Row],[difference]]-Table1[[#This Row],[sqrt(line)]]</f>
        <v>-5</v>
      </c>
      <c r="S498">
        <f>IF(Table1[[#This Row],[difference]]&gt;0,1,-1)</f>
        <v>-1</v>
      </c>
      <c r="T498">
        <f>IF(Table1[[#This Row],[team]]=E497,SUM(H498,T497),Table1[[#This Row],[ppg]])</f>
        <v>10</v>
      </c>
      <c r="U498">
        <f>IF(Table1[[#This Row],[team]]=E497,SUM(I498,U497),Table1[[#This Row],[ppga]])</f>
        <v>17</v>
      </c>
      <c r="V498">
        <f>IF(Table1[[#This Row],[team]]=E497,SUM(Table1[[#This Row],[difference]],V497),Table1[[#This Row],[difference]])</f>
        <v>-3</v>
      </c>
      <c r="W498">
        <f>IF(Table1[[#This Row],[team]]=E497,SUM(Table1[[#This Row],[sqrt(dif)]],W497),Table1[[#This Row],[sqrt(dif)]])</f>
        <v>-1.7320508075688772</v>
      </c>
      <c r="X498">
        <f>IF(Table1[[#This Row],[team]]=E497,SUM(Table1[[#This Row],[f1]],X497),Table1[[#This Row],[f1]])</f>
        <v>-5</v>
      </c>
      <c r="Y498">
        <f>IF(Table1[[#This Row],[ATS]]=S497,SUM(Table1[[#This Row],[ATS]],Y497),Table1[[#This Row],[ATS]])</f>
        <v>-9</v>
      </c>
      <c r="Z498">
        <f>IF(Table1[[#This Row],[ATS]]&gt;0,Table1[[#This Row],[ATS streak (not real)]]-1,Table1[[#This Row],[ATS streak (not real)]]+1)</f>
        <v>-8</v>
      </c>
      <c r="AA498" s="5">
        <f>Table1[[#This Row],[running ttl ppg]]^2.37/(Table1[[#This Row],[running ttl ppg]]^2.37+Table1[[#This Row],[running ttl ppga]]^2.37)</f>
        <v>0.2213892193951453</v>
      </c>
      <c r="AB498" s="5">
        <f>Table1[[#This Row],[pyth ratio]]+Table1[[#This Row],[win/loss ratio]]</f>
        <v>0.2213892193951453</v>
      </c>
    </row>
    <row r="499" spans="1:28" x14ac:dyDescent="0.25">
      <c r="A499" s="1">
        <v>3057</v>
      </c>
      <c r="B499" s="7">
        <f t="shared" si="18"/>
        <v>2</v>
      </c>
      <c r="C499" s="5">
        <v>2016</v>
      </c>
      <c r="D499" s="5">
        <v>2</v>
      </c>
      <c r="E499" t="s">
        <v>72</v>
      </c>
      <c r="F499" t="s">
        <v>58</v>
      </c>
      <c r="G499" s="5">
        <v>1</v>
      </c>
      <c r="H499">
        <v>24</v>
      </c>
      <c r="I499">
        <v>10</v>
      </c>
      <c r="J499">
        <v>14</v>
      </c>
      <c r="K499">
        <f>IF(Table1[[#This Row],[net]]&gt;0,1,0)</f>
        <v>1</v>
      </c>
      <c r="L499">
        <v>3</v>
      </c>
      <c r="M499">
        <f>IF(Table1[[#This Row],[team]]=E498,SUM(Table1[[#This Row],[win/loss]],M498),Table1[[#This Row],[win/loss]])</f>
        <v>1</v>
      </c>
      <c r="N499">
        <f>IF(Table1[[#This Row],[team]]=E498,SUM(Table1[[#This Row],[win/loss]],M498),Table1[[#This Row],[win/loss]])/B499</f>
        <v>0.5</v>
      </c>
      <c r="O499">
        <f t="shared" si="17"/>
        <v>17</v>
      </c>
      <c r="P499">
        <f>IF(Table1[[#This Row],[difference]]&gt;0,SQRT(Table1[[#This Row],[difference]]),-SQRT(ABS(Table1[[#This Row],[difference]])))</f>
        <v>4.1231056256176606</v>
      </c>
      <c r="Q499">
        <f>IF(Table1[[#This Row],[line]]&gt;0,SQRT(Table1[[#This Row],[line]]),-SQRT(ABS(Table1[[#This Row],[line]])))</f>
        <v>1.7320508075688772</v>
      </c>
      <c r="R499">
        <f>Table1[[#This Row],[difference]]-Table1[[#This Row],[sqrt(line)]]</f>
        <v>15.267949192431123</v>
      </c>
      <c r="S499">
        <f>IF(Table1[[#This Row],[difference]]&gt;0,1,-1)</f>
        <v>1</v>
      </c>
      <c r="T499">
        <f>IF(Table1[[#This Row],[team]]=E498,SUM(H499,T498),Table1[[#This Row],[ppg]])</f>
        <v>34</v>
      </c>
      <c r="U499">
        <f>IF(Table1[[#This Row],[team]]=E498,SUM(I499,U498),Table1[[#This Row],[ppga]])</f>
        <v>27</v>
      </c>
      <c r="V499">
        <f>IF(Table1[[#This Row],[team]]=E498,SUM(Table1[[#This Row],[difference]],V498),Table1[[#This Row],[difference]])</f>
        <v>14</v>
      </c>
      <c r="W499">
        <f>IF(Table1[[#This Row],[team]]=E498,SUM(Table1[[#This Row],[sqrt(dif)]],W498),Table1[[#This Row],[sqrt(dif)]])</f>
        <v>2.3910548180487834</v>
      </c>
      <c r="X499">
        <f>IF(Table1[[#This Row],[team]]=E498,SUM(Table1[[#This Row],[f1]],X498),Table1[[#This Row],[f1]])</f>
        <v>10.267949192431123</v>
      </c>
      <c r="Y499">
        <f>IF(Table1[[#This Row],[ATS]]=S498,SUM(Table1[[#This Row],[ATS]],Y498),Table1[[#This Row],[ATS]])</f>
        <v>1</v>
      </c>
      <c r="Z499">
        <f>IF(Table1[[#This Row],[ATS]]&gt;0,Table1[[#This Row],[ATS streak (not real)]]-1,Table1[[#This Row],[ATS streak (not real)]]+1)</f>
        <v>0</v>
      </c>
      <c r="AA499" s="5">
        <f>Table1[[#This Row],[running ttl ppg]]^2.37/(Table1[[#This Row],[running ttl ppg]]^2.37+Table1[[#This Row],[running ttl ppga]]^2.37)</f>
        <v>0.63328627560572159</v>
      </c>
      <c r="AB499" s="5">
        <f>Table1[[#This Row],[pyth ratio]]+Table1[[#This Row],[win/loss ratio]]</f>
        <v>1.1332862756057216</v>
      </c>
    </row>
    <row r="500" spans="1:28" x14ac:dyDescent="0.25">
      <c r="A500" s="1">
        <v>3058</v>
      </c>
      <c r="B500" s="7">
        <f t="shared" si="18"/>
        <v>3</v>
      </c>
      <c r="C500" s="5">
        <v>2016</v>
      </c>
      <c r="D500" s="5">
        <v>3</v>
      </c>
      <c r="E500" t="s">
        <v>72</v>
      </c>
      <c r="F500" t="s">
        <v>61</v>
      </c>
      <c r="G500" s="5">
        <v>0</v>
      </c>
      <c r="H500">
        <v>21</v>
      </c>
      <c r="I500">
        <v>32</v>
      </c>
      <c r="J500">
        <v>-11</v>
      </c>
      <c r="K500">
        <f>IF(Table1[[#This Row],[net]]&gt;0,1,0)</f>
        <v>0</v>
      </c>
      <c r="L500">
        <v>3</v>
      </c>
      <c r="M500">
        <f>IF(Table1[[#This Row],[team]]=E499,SUM(Table1[[#This Row],[win/loss]],M499),Table1[[#This Row],[win/loss]])</f>
        <v>1</v>
      </c>
      <c r="N500">
        <f>IF(Table1[[#This Row],[team]]=E499,SUM(Table1[[#This Row],[win/loss]],M499),Table1[[#This Row],[win/loss]])/B500</f>
        <v>0.33333333333333331</v>
      </c>
      <c r="O500">
        <f t="shared" si="17"/>
        <v>-8</v>
      </c>
      <c r="P500">
        <f>IF(Table1[[#This Row],[difference]]&gt;0,SQRT(Table1[[#This Row],[difference]]),-SQRT(ABS(Table1[[#This Row],[difference]])))</f>
        <v>-2.8284271247461903</v>
      </c>
      <c r="Q500">
        <f>IF(Table1[[#This Row],[line]]&gt;0,SQRT(Table1[[#This Row],[line]]),-SQRT(ABS(Table1[[#This Row],[line]])))</f>
        <v>1.7320508075688772</v>
      </c>
      <c r="R500">
        <f>Table1[[#This Row],[difference]]-Table1[[#This Row],[sqrt(line)]]</f>
        <v>-9.7320508075688767</v>
      </c>
      <c r="S500">
        <f>IF(Table1[[#This Row],[difference]]&gt;0,1,-1)</f>
        <v>-1</v>
      </c>
      <c r="T500">
        <f>IF(Table1[[#This Row],[team]]=E499,SUM(H500,T499),Table1[[#This Row],[ppg]])</f>
        <v>55</v>
      </c>
      <c r="U500">
        <f>IF(Table1[[#This Row],[team]]=E499,SUM(I500,U499),Table1[[#This Row],[ppga]])</f>
        <v>59</v>
      </c>
      <c r="V500">
        <f>IF(Table1[[#This Row],[team]]=E499,SUM(Table1[[#This Row],[difference]],V499),Table1[[#This Row],[difference]])</f>
        <v>6</v>
      </c>
      <c r="W500">
        <f>IF(Table1[[#This Row],[team]]=E499,SUM(Table1[[#This Row],[sqrt(dif)]],W499),Table1[[#This Row],[sqrt(dif)]])</f>
        <v>-0.4373723066974069</v>
      </c>
      <c r="X500">
        <f>IF(Table1[[#This Row],[team]]=E499,SUM(Table1[[#This Row],[f1]],X499),Table1[[#This Row],[f1]])</f>
        <v>0.5358983848622465</v>
      </c>
      <c r="Y500">
        <f>IF(Table1[[#This Row],[ATS]]=S499,SUM(Table1[[#This Row],[ATS]],Y499),Table1[[#This Row],[ATS]])</f>
        <v>-1</v>
      </c>
      <c r="Z500">
        <f>IF(Table1[[#This Row],[ATS]]&gt;0,Table1[[#This Row],[ATS streak (not real)]]-1,Table1[[#This Row],[ATS streak (not real)]]+1)</f>
        <v>0</v>
      </c>
      <c r="AA500" s="5">
        <f>Table1[[#This Row],[running ttl ppg]]^2.37/(Table1[[#This Row],[running ttl ppg]]^2.37+Table1[[#This Row],[running ttl ppga]]^2.37)</f>
        <v>0.45849967269271075</v>
      </c>
      <c r="AB500" s="5">
        <f>Table1[[#This Row],[pyth ratio]]+Table1[[#This Row],[win/loss ratio]]</f>
        <v>0.79183300602604412</v>
      </c>
    </row>
    <row r="501" spans="1:28" x14ac:dyDescent="0.25">
      <c r="A501" s="1">
        <v>3059</v>
      </c>
      <c r="B501" s="7">
        <f t="shared" si="18"/>
        <v>4</v>
      </c>
      <c r="C501" s="5">
        <v>2016</v>
      </c>
      <c r="D501" s="5">
        <v>4</v>
      </c>
      <c r="E501" t="s">
        <v>72</v>
      </c>
      <c r="F501" t="s">
        <v>66</v>
      </c>
      <c r="G501" s="5">
        <v>1</v>
      </c>
      <c r="H501">
        <v>23</v>
      </c>
      <c r="I501">
        <v>20</v>
      </c>
      <c r="J501">
        <v>3</v>
      </c>
      <c r="K501">
        <f>IF(Table1[[#This Row],[net]]&gt;0,1,0)</f>
        <v>1</v>
      </c>
      <c r="L501">
        <v>3</v>
      </c>
      <c r="M501">
        <f>IF(Table1[[#This Row],[team]]=E500,SUM(Table1[[#This Row],[win/loss]],M500),Table1[[#This Row],[win/loss]])</f>
        <v>2</v>
      </c>
      <c r="N501">
        <f>IF(Table1[[#This Row],[team]]=E500,SUM(Table1[[#This Row],[win/loss]],M500),Table1[[#This Row],[win/loss]])/B501</f>
        <v>0.5</v>
      </c>
      <c r="O501">
        <f t="shared" si="17"/>
        <v>6</v>
      </c>
      <c r="P501">
        <f>IF(Table1[[#This Row],[difference]]&gt;0,SQRT(Table1[[#This Row],[difference]]),-SQRT(ABS(Table1[[#This Row],[difference]])))</f>
        <v>2.4494897427831779</v>
      </c>
      <c r="Q501">
        <f>IF(Table1[[#This Row],[line]]&gt;0,SQRT(Table1[[#This Row],[line]]),-SQRT(ABS(Table1[[#This Row],[line]])))</f>
        <v>1.7320508075688772</v>
      </c>
      <c r="R501">
        <f>Table1[[#This Row],[difference]]-Table1[[#This Row],[sqrt(line)]]</f>
        <v>4.2679491924311233</v>
      </c>
      <c r="S501">
        <f>IF(Table1[[#This Row],[difference]]&gt;0,1,-1)</f>
        <v>1</v>
      </c>
      <c r="T501">
        <f>IF(Table1[[#This Row],[team]]=E500,SUM(H501,T500),Table1[[#This Row],[ppg]])</f>
        <v>78</v>
      </c>
      <c r="U501">
        <f>IF(Table1[[#This Row],[team]]=E500,SUM(I501,U500),Table1[[#This Row],[ppga]])</f>
        <v>79</v>
      </c>
      <c r="V501">
        <f>IF(Table1[[#This Row],[team]]=E500,SUM(Table1[[#This Row],[difference]],V500),Table1[[#This Row],[difference]])</f>
        <v>12</v>
      </c>
      <c r="W501">
        <f>IF(Table1[[#This Row],[team]]=E500,SUM(Table1[[#This Row],[sqrt(dif)]],W500),Table1[[#This Row],[sqrt(dif)]])</f>
        <v>2.012117436085771</v>
      </c>
      <c r="X501">
        <f>IF(Table1[[#This Row],[team]]=E500,SUM(Table1[[#This Row],[f1]],X500),Table1[[#This Row],[f1]])</f>
        <v>4.8038475772933698</v>
      </c>
      <c r="Y501">
        <f>IF(Table1[[#This Row],[ATS]]=S500,SUM(Table1[[#This Row],[ATS]],Y500),Table1[[#This Row],[ATS]])</f>
        <v>1</v>
      </c>
      <c r="Z501">
        <f>IF(Table1[[#This Row],[ATS]]&gt;0,Table1[[#This Row],[ATS streak (not real)]]-1,Table1[[#This Row],[ATS streak (not real)]]+1)</f>
        <v>0</v>
      </c>
      <c r="AA501" s="5">
        <f>Table1[[#This Row],[running ttl ppg]]^2.37/(Table1[[#This Row],[running ttl ppg]]^2.37+Table1[[#This Row],[running ttl ppga]]^2.37)</f>
        <v>0.49245270051489037</v>
      </c>
      <c r="AB501" s="5">
        <f>Table1[[#This Row],[pyth ratio]]+Table1[[#This Row],[win/loss ratio]]</f>
        <v>0.99245270051489043</v>
      </c>
    </row>
    <row r="502" spans="1:28" x14ac:dyDescent="0.25">
      <c r="A502" s="1">
        <v>3060</v>
      </c>
      <c r="B502" s="7">
        <f t="shared" si="18"/>
        <v>5</v>
      </c>
      <c r="C502" s="5">
        <v>2016</v>
      </c>
      <c r="D502" s="5">
        <v>5</v>
      </c>
      <c r="E502" t="s">
        <v>72</v>
      </c>
      <c r="F502" t="s">
        <v>42</v>
      </c>
      <c r="G502" s="5">
        <v>0</v>
      </c>
      <c r="H502">
        <v>19</v>
      </c>
      <c r="I502">
        <v>25</v>
      </c>
      <c r="J502">
        <v>-6</v>
      </c>
      <c r="K502">
        <f>IF(Table1[[#This Row],[net]]&gt;0,1,0)</f>
        <v>0</v>
      </c>
      <c r="L502">
        <v>7</v>
      </c>
      <c r="M502">
        <f>IF(Table1[[#This Row],[team]]=E501,SUM(Table1[[#This Row],[win/loss]],M501),Table1[[#This Row],[win/loss]])</f>
        <v>2</v>
      </c>
      <c r="N502">
        <f>IF(Table1[[#This Row],[team]]=E501,SUM(Table1[[#This Row],[win/loss]],M501),Table1[[#This Row],[win/loss]])/B502</f>
        <v>0.4</v>
      </c>
      <c r="O502">
        <f t="shared" si="17"/>
        <v>1</v>
      </c>
      <c r="P502">
        <f>IF(Table1[[#This Row],[difference]]&gt;0,SQRT(Table1[[#This Row],[difference]]),-SQRT(ABS(Table1[[#This Row],[difference]])))</f>
        <v>1</v>
      </c>
      <c r="Q502">
        <f>IF(Table1[[#This Row],[line]]&gt;0,SQRT(Table1[[#This Row],[line]]),-SQRT(ABS(Table1[[#This Row],[line]])))</f>
        <v>2.6457513110645907</v>
      </c>
      <c r="R502">
        <f>Table1[[#This Row],[difference]]-Table1[[#This Row],[sqrt(line)]]</f>
        <v>-1.6457513110645907</v>
      </c>
      <c r="S502">
        <f>IF(Table1[[#This Row],[difference]]&gt;0,1,-1)</f>
        <v>1</v>
      </c>
      <c r="T502">
        <f>IF(Table1[[#This Row],[team]]=E501,SUM(H502,T501),Table1[[#This Row],[ppg]])</f>
        <v>97</v>
      </c>
      <c r="U502">
        <f>IF(Table1[[#This Row],[team]]=E501,SUM(I502,U501),Table1[[#This Row],[ppga]])</f>
        <v>104</v>
      </c>
      <c r="V502">
        <f>IF(Table1[[#This Row],[team]]=E501,SUM(Table1[[#This Row],[difference]],V501),Table1[[#This Row],[difference]])</f>
        <v>13</v>
      </c>
      <c r="W502">
        <f>IF(Table1[[#This Row],[team]]=E501,SUM(Table1[[#This Row],[sqrt(dif)]],W501),Table1[[#This Row],[sqrt(dif)]])</f>
        <v>3.012117436085771</v>
      </c>
      <c r="X502">
        <f>IF(Table1[[#This Row],[team]]=E501,SUM(Table1[[#This Row],[f1]],X501),Table1[[#This Row],[f1]])</f>
        <v>3.158096266228779</v>
      </c>
      <c r="Y502">
        <f>IF(Table1[[#This Row],[ATS]]=S501,SUM(Table1[[#This Row],[ATS]],Y501),Table1[[#This Row],[ATS]])</f>
        <v>2</v>
      </c>
      <c r="Z502">
        <f>IF(Table1[[#This Row],[ATS]]&gt;0,Table1[[#This Row],[ATS streak (not real)]]-1,Table1[[#This Row],[ATS streak (not real)]]+1)</f>
        <v>1</v>
      </c>
      <c r="AA502" s="5">
        <f>Table1[[#This Row],[running ttl ppg]]^2.37/(Table1[[#This Row],[running ttl ppg]]^2.37+Table1[[#This Row],[running ttl ppga]]^2.37)</f>
        <v>0.45880821860976612</v>
      </c>
      <c r="AB502" s="5">
        <f>Table1[[#This Row],[pyth ratio]]+Table1[[#This Row],[win/loss ratio]]</f>
        <v>0.85880821860976608</v>
      </c>
    </row>
    <row r="503" spans="1:28" x14ac:dyDescent="0.25">
      <c r="A503" s="1">
        <v>3061</v>
      </c>
      <c r="B503" s="7">
        <f t="shared" si="18"/>
        <v>6</v>
      </c>
      <c r="C503" s="5">
        <v>2016</v>
      </c>
      <c r="D503" s="5">
        <v>6</v>
      </c>
      <c r="E503" t="s">
        <v>72</v>
      </c>
      <c r="F503" t="s">
        <v>62</v>
      </c>
      <c r="G503" s="5">
        <v>0</v>
      </c>
      <c r="H503">
        <v>20</v>
      </c>
      <c r="I503">
        <v>34</v>
      </c>
      <c r="J503">
        <v>-14</v>
      </c>
      <c r="K503">
        <f>IF(Table1[[#This Row],[net]]&gt;0,1,0)</f>
        <v>0</v>
      </c>
      <c r="L503">
        <v>7.5</v>
      </c>
      <c r="M503">
        <f>IF(Table1[[#This Row],[team]]=E502,SUM(Table1[[#This Row],[win/loss]],M502),Table1[[#This Row],[win/loss]])</f>
        <v>2</v>
      </c>
      <c r="N503">
        <f>IF(Table1[[#This Row],[team]]=E502,SUM(Table1[[#This Row],[win/loss]],M502),Table1[[#This Row],[win/loss]])/B503</f>
        <v>0.33333333333333331</v>
      </c>
      <c r="O503">
        <f t="shared" si="17"/>
        <v>-6.5</v>
      </c>
      <c r="P503">
        <f>IF(Table1[[#This Row],[difference]]&gt;0,SQRT(Table1[[#This Row],[difference]]),-SQRT(ABS(Table1[[#This Row],[difference]])))</f>
        <v>-2.5495097567963922</v>
      </c>
      <c r="Q503">
        <f>IF(Table1[[#This Row],[line]]&gt;0,SQRT(Table1[[#This Row],[line]]),-SQRT(ABS(Table1[[#This Row],[line]])))</f>
        <v>2.7386127875258306</v>
      </c>
      <c r="R503">
        <f>Table1[[#This Row],[difference]]-Table1[[#This Row],[sqrt(line)]]</f>
        <v>-9.238612787525831</v>
      </c>
      <c r="S503">
        <f>IF(Table1[[#This Row],[difference]]&gt;0,1,-1)</f>
        <v>-1</v>
      </c>
      <c r="T503">
        <f>IF(Table1[[#This Row],[team]]=E502,SUM(H503,T502),Table1[[#This Row],[ppg]])</f>
        <v>117</v>
      </c>
      <c r="U503">
        <f>IF(Table1[[#This Row],[team]]=E502,SUM(I503,U502),Table1[[#This Row],[ppga]])</f>
        <v>138</v>
      </c>
      <c r="V503">
        <f>IF(Table1[[#This Row],[team]]=E502,SUM(Table1[[#This Row],[difference]],V502),Table1[[#This Row],[difference]])</f>
        <v>6.5</v>
      </c>
      <c r="W503">
        <f>IF(Table1[[#This Row],[team]]=E502,SUM(Table1[[#This Row],[sqrt(dif)]],W502),Table1[[#This Row],[sqrt(dif)]])</f>
        <v>0.46260767928937874</v>
      </c>
      <c r="X503">
        <f>IF(Table1[[#This Row],[team]]=E502,SUM(Table1[[#This Row],[f1]],X502),Table1[[#This Row],[f1]])</f>
        <v>-6.080516521297052</v>
      </c>
      <c r="Y503">
        <f>IF(Table1[[#This Row],[ATS]]=S502,SUM(Table1[[#This Row],[ATS]],Y502),Table1[[#This Row],[ATS]])</f>
        <v>-1</v>
      </c>
      <c r="Z503">
        <f>IF(Table1[[#This Row],[ATS]]&gt;0,Table1[[#This Row],[ATS streak (not real)]]-1,Table1[[#This Row],[ATS streak (not real)]]+1)</f>
        <v>0</v>
      </c>
      <c r="AA503" s="5">
        <f>Table1[[#This Row],[running ttl ppg]]^2.37/(Table1[[#This Row],[running ttl ppg]]^2.37+Table1[[#This Row],[running ttl ppga]]^2.37)</f>
        <v>0.40341907028202423</v>
      </c>
      <c r="AB503" s="5">
        <f>Table1[[#This Row],[pyth ratio]]+Table1[[#This Row],[win/loss ratio]]</f>
        <v>0.73675240361535754</v>
      </c>
    </row>
    <row r="504" spans="1:28" x14ac:dyDescent="0.25">
      <c r="A504" s="1">
        <v>3062</v>
      </c>
      <c r="B504" s="7">
        <f t="shared" si="18"/>
        <v>7</v>
      </c>
      <c r="C504" s="5">
        <v>2016</v>
      </c>
      <c r="D504" s="5">
        <v>7</v>
      </c>
      <c r="E504" t="s">
        <v>72</v>
      </c>
      <c r="F504" t="s">
        <v>70</v>
      </c>
      <c r="G504" s="5">
        <v>1</v>
      </c>
      <c r="H504">
        <v>31</v>
      </c>
      <c r="I504">
        <v>30</v>
      </c>
      <c r="J504">
        <v>1</v>
      </c>
      <c r="K504">
        <f>IF(Table1[[#This Row],[net]]&gt;0,1,0)</f>
        <v>1</v>
      </c>
      <c r="L504">
        <v>-3</v>
      </c>
      <c r="M504">
        <f>IF(Table1[[#This Row],[team]]=E503,SUM(Table1[[#This Row],[win/loss]],M503),Table1[[#This Row],[win/loss]])</f>
        <v>3</v>
      </c>
      <c r="N504">
        <f>IF(Table1[[#This Row],[team]]=E503,SUM(Table1[[#This Row],[win/loss]],M503),Table1[[#This Row],[win/loss]])/B504</f>
        <v>0.42857142857142855</v>
      </c>
      <c r="O504">
        <f t="shared" si="17"/>
        <v>-2</v>
      </c>
      <c r="P504">
        <f>IF(Table1[[#This Row],[difference]]&gt;0,SQRT(Table1[[#This Row],[difference]]),-SQRT(ABS(Table1[[#This Row],[difference]])))</f>
        <v>-1.4142135623730951</v>
      </c>
      <c r="Q504">
        <f>IF(Table1[[#This Row],[line]]&gt;0,SQRT(Table1[[#This Row],[line]]),-SQRT(ABS(Table1[[#This Row],[line]])))</f>
        <v>-1.7320508075688772</v>
      </c>
      <c r="R504">
        <f>Table1[[#This Row],[difference]]-Table1[[#This Row],[sqrt(line)]]</f>
        <v>-0.26794919243112281</v>
      </c>
      <c r="S504">
        <f>IF(Table1[[#This Row],[difference]]&gt;0,1,-1)</f>
        <v>-1</v>
      </c>
      <c r="T504">
        <f>IF(Table1[[#This Row],[team]]=E503,SUM(H504,T503),Table1[[#This Row],[ppg]])</f>
        <v>148</v>
      </c>
      <c r="U504">
        <f>IF(Table1[[#This Row],[team]]=E503,SUM(I504,U503),Table1[[#This Row],[ppga]])</f>
        <v>168</v>
      </c>
      <c r="V504">
        <f>IF(Table1[[#This Row],[team]]=E503,SUM(Table1[[#This Row],[difference]],V503),Table1[[#This Row],[difference]])</f>
        <v>4.5</v>
      </c>
      <c r="W504">
        <f>IF(Table1[[#This Row],[team]]=E503,SUM(Table1[[#This Row],[sqrt(dif)]],W503),Table1[[#This Row],[sqrt(dif)]])</f>
        <v>-0.95160588308371641</v>
      </c>
      <c r="X504">
        <f>IF(Table1[[#This Row],[team]]=E503,SUM(Table1[[#This Row],[f1]],X503),Table1[[#This Row],[f1]])</f>
        <v>-6.3484657137281744</v>
      </c>
      <c r="Y504">
        <f>IF(Table1[[#This Row],[ATS]]=S503,SUM(Table1[[#This Row],[ATS]],Y503),Table1[[#This Row],[ATS]])</f>
        <v>-2</v>
      </c>
      <c r="Z504">
        <f>IF(Table1[[#This Row],[ATS]]&gt;0,Table1[[#This Row],[ATS streak (not real)]]-1,Table1[[#This Row],[ATS streak (not real)]]+1)</f>
        <v>-1</v>
      </c>
      <c r="AA504" s="5">
        <f>Table1[[#This Row],[running ttl ppg]]^2.37/(Table1[[#This Row],[running ttl ppg]]^2.37+Table1[[#This Row],[running ttl ppga]]^2.37)</f>
        <v>0.42545932575520051</v>
      </c>
      <c r="AB504" s="5">
        <f>Table1[[#This Row],[pyth ratio]]+Table1[[#This Row],[win/loss ratio]]</f>
        <v>0.854030754326629</v>
      </c>
    </row>
    <row r="505" spans="1:28" x14ac:dyDescent="0.25">
      <c r="A505" s="1">
        <v>3063</v>
      </c>
      <c r="B505" s="7">
        <f t="shared" si="18"/>
        <v>8</v>
      </c>
      <c r="C505" s="5">
        <v>2016</v>
      </c>
      <c r="D505" s="5">
        <v>9</v>
      </c>
      <c r="E505" t="s">
        <v>72</v>
      </c>
      <c r="F505" t="s">
        <v>63</v>
      </c>
      <c r="G505" s="5">
        <v>0</v>
      </c>
      <c r="H505">
        <v>10</v>
      </c>
      <c r="I505">
        <v>27</v>
      </c>
      <c r="J505">
        <v>-17</v>
      </c>
      <c r="K505">
        <f>IF(Table1[[#This Row],[net]]&gt;0,1,0)</f>
        <v>0</v>
      </c>
      <c r="L505">
        <v>14</v>
      </c>
      <c r="M505">
        <f>IF(Table1[[#This Row],[team]]=E504,SUM(Table1[[#This Row],[win/loss]],M504),Table1[[#This Row],[win/loss]])</f>
        <v>3</v>
      </c>
      <c r="N505">
        <f>IF(Table1[[#This Row],[team]]=E504,SUM(Table1[[#This Row],[win/loss]],M504),Table1[[#This Row],[win/loss]])/B505</f>
        <v>0.375</v>
      </c>
      <c r="O505">
        <f t="shared" si="17"/>
        <v>-3</v>
      </c>
      <c r="P505">
        <f>IF(Table1[[#This Row],[difference]]&gt;0,SQRT(Table1[[#This Row],[difference]]),-SQRT(ABS(Table1[[#This Row],[difference]])))</f>
        <v>-1.7320508075688772</v>
      </c>
      <c r="Q505">
        <f>IF(Table1[[#This Row],[line]]&gt;0,SQRT(Table1[[#This Row],[line]]),-SQRT(ABS(Table1[[#This Row],[line]])))</f>
        <v>3.7416573867739413</v>
      </c>
      <c r="R505">
        <f>Table1[[#This Row],[difference]]-Table1[[#This Row],[sqrt(line)]]</f>
        <v>-6.7416573867739409</v>
      </c>
      <c r="S505">
        <f>IF(Table1[[#This Row],[difference]]&gt;0,1,-1)</f>
        <v>-1</v>
      </c>
      <c r="T505">
        <f>IF(Table1[[#This Row],[team]]=E504,SUM(H505,T504),Table1[[#This Row],[ppg]])</f>
        <v>158</v>
      </c>
      <c r="U505">
        <f>IF(Table1[[#This Row],[team]]=E504,SUM(I505,U504),Table1[[#This Row],[ppga]])</f>
        <v>195</v>
      </c>
      <c r="V505">
        <f>IF(Table1[[#This Row],[team]]=E504,SUM(Table1[[#This Row],[difference]],V504),Table1[[#This Row],[difference]])</f>
        <v>1.5</v>
      </c>
      <c r="W505">
        <f>IF(Table1[[#This Row],[team]]=E504,SUM(Table1[[#This Row],[sqrt(dif)]],W504),Table1[[#This Row],[sqrt(dif)]])</f>
        <v>-2.6836566906525938</v>
      </c>
      <c r="X505">
        <f>IF(Table1[[#This Row],[team]]=E504,SUM(Table1[[#This Row],[f1]],X504),Table1[[#This Row],[f1]])</f>
        <v>-13.090123100502115</v>
      </c>
      <c r="Y505">
        <f>IF(Table1[[#This Row],[ATS]]=S504,SUM(Table1[[#This Row],[ATS]],Y504),Table1[[#This Row],[ATS]])</f>
        <v>-3</v>
      </c>
      <c r="Z505">
        <f>IF(Table1[[#This Row],[ATS]]&gt;0,Table1[[#This Row],[ATS streak (not real)]]-1,Table1[[#This Row],[ATS streak (not real)]]+1)</f>
        <v>-2</v>
      </c>
      <c r="AA505" s="5">
        <f>Table1[[#This Row],[running ttl ppg]]^2.37/(Table1[[#This Row],[running ttl ppg]]^2.37+Table1[[#This Row],[running ttl ppga]]^2.37)</f>
        <v>0.37785592501358439</v>
      </c>
      <c r="AB505" s="5">
        <f>Table1[[#This Row],[pyth ratio]]+Table1[[#This Row],[win/loss ratio]]</f>
        <v>0.75285592501358445</v>
      </c>
    </row>
    <row r="506" spans="1:28" x14ac:dyDescent="0.25">
      <c r="A506" s="1">
        <v>3064</v>
      </c>
      <c r="B506" s="7">
        <f t="shared" si="18"/>
        <v>9</v>
      </c>
      <c r="C506" s="5">
        <v>2016</v>
      </c>
      <c r="D506" s="5">
        <v>10</v>
      </c>
      <c r="E506" t="s">
        <v>72</v>
      </c>
      <c r="F506" t="s">
        <v>64</v>
      </c>
      <c r="G506" s="5">
        <v>1</v>
      </c>
      <c r="H506">
        <v>47</v>
      </c>
      <c r="I506">
        <v>14</v>
      </c>
      <c r="J506">
        <v>33</v>
      </c>
      <c r="K506">
        <f>IF(Table1[[#This Row],[net]]&gt;0,1,0)</f>
        <v>1</v>
      </c>
      <c r="L506">
        <v>1</v>
      </c>
      <c r="M506">
        <f>IF(Table1[[#This Row],[team]]=E505,SUM(Table1[[#This Row],[win/loss]],M505),Table1[[#This Row],[win/loss]])</f>
        <v>4</v>
      </c>
      <c r="N506">
        <f>IF(Table1[[#This Row],[team]]=E505,SUM(Table1[[#This Row],[win/loss]],M505),Table1[[#This Row],[win/loss]])/B506</f>
        <v>0.44444444444444442</v>
      </c>
      <c r="O506">
        <f t="shared" si="17"/>
        <v>34</v>
      </c>
      <c r="P506">
        <f>IF(Table1[[#This Row],[difference]]&gt;0,SQRT(Table1[[#This Row],[difference]]),-SQRT(ABS(Table1[[#This Row],[difference]])))</f>
        <v>5.8309518948453007</v>
      </c>
      <c r="Q506">
        <f>IF(Table1[[#This Row],[line]]&gt;0,SQRT(Table1[[#This Row],[line]]),-SQRT(ABS(Table1[[#This Row],[line]])))</f>
        <v>1</v>
      </c>
      <c r="R506">
        <f>Table1[[#This Row],[difference]]-Table1[[#This Row],[sqrt(line)]]</f>
        <v>33</v>
      </c>
      <c r="S506">
        <f>IF(Table1[[#This Row],[difference]]&gt;0,1,-1)</f>
        <v>1</v>
      </c>
      <c r="T506">
        <f>IF(Table1[[#This Row],[team]]=E505,SUM(H506,T505),Table1[[#This Row],[ppg]])</f>
        <v>205</v>
      </c>
      <c r="U506">
        <f>IF(Table1[[#This Row],[team]]=E505,SUM(I506,U505),Table1[[#This Row],[ppga]])</f>
        <v>209</v>
      </c>
      <c r="V506">
        <f>IF(Table1[[#This Row],[team]]=E505,SUM(Table1[[#This Row],[difference]],V505),Table1[[#This Row],[difference]])</f>
        <v>35.5</v>
      </c>
      <c r="W506">
        <f>IF(Table1[[#This Row],[team]]=E505,SUM(Table1[[#This Row],[sqrt(dif)]],W505),Table1[[#This Row],[sqrt(dif)]])</f>
        <v>3.1472952041927069</v>
      </c>
      <c r="X506">
        <f>IF(Table1[[#This Row],[team]]=E505,SUM(Table1[[#This Row],[f1]],X505),Table1[[#This Row],[f1]])</f>
        <v>19.909876899497885</v>
      </c>
      <c r="Y506">
        <f>IF(Table1[[#This Row],[ATS]]=S505,SUM(Table1[[#This Row],[ATS]],Y505),Table1[[#This Row],[ATS]])</f>
        <v>1</v>
      </c>
      <c r="Z506">
        <f>IF(Table1[[#This Row],[ATS]]&gt;0,Table1[[#This Row],[ATS streak (not real)]]-1,Table1[[#This Row],[ATS streak (not real)]]+1)</f>
        <v>0</v>
      </c>
      <c r="AA506" s="5">
        <f>Table1[[#This Row],[running ttl ppg]]^2.37/(Table1[[#This Row],[running ttl ppg]]^2.37+Table1[[#This Row],[running ttl ppga]]^2.37)</f>
        <v>0.48855236923567708</v>
      </c>
      <c r="AB506" s="5">
        <f>Table1[[#This Row],[pyth ratio]]+Table1[[#This Row],[win/loss ratio]]</f>
        <v>0.93299681368012144</v>
      </c>
    </row>
    <row r="507" spans="1:28" x14ac:dyDescent="0.25">
      <c r="A507" s="1">
        <v>3065</v>
      </c>
      <c r="B507" s="7">
        <f t="shared" si="18"/>
        <v>10</v>
      </c>
      <c r="C507" s="5">
        <v>2016</v>
      </c>
      <c r="D507" s="5">
        <v>11</v>
      </c>
      <c r="E507" t="s">
        <v>72</v>
      </c>
      <c r="F507" t="s">
        <v>45</v>
      </c>
      <c r="G507" s="5">
        <v>0</v>
      </c>
      <c r="H507">
        <v>16</v>
      </c>
      <c r="I507">
        <v>44</v>
      </c>
      <c r="J507">
        <v>-28</v>
      </c>
      <c r="K507">
        <f>IF(Table1[[#This Row],[net]]&gt;0,1,0)</f>
        <v>0</v>
      </c>
      <c r="L507">
        <v>7</v>
      </c>
      <c r="M507">
        <f>IF(Table1[[#This Row],[team]]=E506,SUM(Table1[[#This Row],[win/loss]],M506),Table1[[#This Row],[win/loss]])</f>
        <v>4</v>
      </c>
      <c r="N507">
        <f>IF(Table1[[#This Row],[team]]=E506,SUM(Table1[[#This Row],[win/loss]],M506),Table1[[#This Row],[win/loss]])/B507</f>
        <v>0.4</v>
      </c>
      <c r="O507">
        <f t="shared" si="17"/>
        <v>-21</v>
      </c>
      <c r="P507">
        <f>IF(Table1[[#This Row],[difference]]&gt;0,SQRT(Table1[[#This Row],[difference]]),-SQRT(ABS(Table1[[#This Row],[difference]])))</f>
        <v>-4.5825756949558398</v>
      </c>
      <c r="Q507">
        <f>IF(Table1[[#This Row],[line]]&gt;0,SQRT(Table1[[#This Row],[line]]),-SQRT(ABS(Table1[[#This Row],[line]])))</f>
        <v>2.6457513110645907</v>
      </c>
      <c r="R507">
        <f>Table1[[#This Row],[difference]]-Table1[[#This Row],[sqrt(line)]]</f>
        <v>-23.64575131106459</v>
      </c>
      <c r="S507">
        <f>IF(Table1[[#This Row],[difference]]&gt;0,1,-1)</f>
        <v>-1</v>
      </c>
      <c r="T507">
        <f>IF(Table1[[#This Row],[team]]=E506,SUM(H507,T506),Table1[[#This Row],[ppg]])</f>
        <v>221</v>
      </c>
      <c r="U507">
        <f>IF(Table1[[#This Row],[team]]=E506,SUM(I507,U506),Table1[[#This Row],[ppga]])</f>
        <v>253</v>
      </c>
      <c r="V507">
        <f>IF(Table1[[#This Row],[team]]=E506,SUM(Table1[[#This Row],[difference]],V506),Table1[[#This Row],[difference]])</f>
        <v>14.5</v>
      </c>
      <c r="W507">
        <f>IF(Table1[[#This Row],[team]]=E506,SUM(Table1[[#This Row],[sqrt(dif)]],W506),Table1[[#This Row],[sqrt(dif)]])</f>
        <v>-1.4352804907631329</v>
      </c>
      <c r="X507">
        <f>IF(Table1[[#This Row],[team]]=E506,SUM(Table1[[#This Row],[f1]],X506),Table1[[#This Row],[f1]])</f>
        <v>-3.7358744115667051</v>
      </c>
      <c r="Y507">
        <f>IF(Table1[[#This Row],[ATS]]=S506,SUM(Table1[[#This Row],[ATS]],Y506),Table1[[#This Row],[ATS]])</f>
        <v>-1</v>
      </c>
      <c r="Z507">
        <f>IF(Table1[[#This Row],[ATS]]&gt;0,Table1[[#This Row],[ATS streak (not real)]]-1,Table1[[#This Row],[ATS streak (not real)]]+1)</f>
        <v>0</v>
      </c>
      <c r="AA507" s="5">
        <f>Table1[[#This Row],[running ttl ppg]]^2.37/(Table1[[#This Row],[running ttl ppg]]^2.37+Table1[[#This Row],[running ttl ppga]]^2.37)</f>
        <v>0.42055694844993796</v>
      </c>
      <c r="AB507" s="5">
        <f>Table1[[#This Row],[pyth ratio]]+Table1[[#This Row],[win/loss ratio]]</f>
        <v>0.82055694844993798</v>
      </c>
    </row>
    <row r="508" spans="1:28" x14ac:dyDescent="0.25">
      <c r="A508" s="1">
        <v>3066</v>
      </c>
      <c r="B508" s="7">
        <f t="shared" si="18"/>
        <v>11</v>
      </c>
      <c r="C508" s="5">
        <v>2016</v>
      </c>
      <c r="D508" s="5">
        <v>12</v>
      </c>
      <c r="E508" t="s">
        <v>72</v>
      </c>
      <c r="F508" t="s">
        <v>61</v>
      </c>
      <c r="G508" s="5">
        <v>1</v>
      </c>
      <c r="H508">
        <v>20</v>
      </c>
      <c r="I508">
        <v>14</v>
      </c>
      <c r="J508">
        <v>6</v>
      </c>
      <c r="K508">
        <f>IF(Table1[[#This Row],[net]]&gt;0,1,0)</f>
        <v>1</v>
      </c>
      <c r="L508">
        <v>1</v>
      </c>
      <c r="M508">
        <f>IF(Table1[[#This Row],[team]]=E507,SUM(Table1[[#This Row],[win/loss]],M507),Table1[[#This Row],[win/loss]])</f>
        <v>5</v>
      </c>
      <c r="N508">
        <f>IF(Table1[[#This Row],[team]]=E507,SUM(Table1[[#This Row],[win/loss]],M507),Table1[[#This Row],[win/loss]])/B508</f>
        <v>0.45454545454545453</v>
      </c>
      <c r="O508">
        <f t="shared" si="17"/>
        <v>7</v>
      </c>
      <c r="P508">
        <f>IF(Table1[[#This Row],[difference]]&gt;0,SQRT(Table1[[#This Row],[difference]]),-SQRT(ABS(Table1[[#This Row],[difference]])))</f>
        <v>2.6457513110645907</v>
      </c>
      <c r="Q508">
        <f>IF(Table1[[#This Row],[line]]&gt;0,SQRT(Table1[[#This Row],[line]]),-SQRT(ABS(Table1[[#This Row],[line]])))</f>
        <v>1</v>
      </c>
      <c r="R508">
        <f>Table1[[#This Row],[difference]]-Table1[[#This Row],[sqrt(line)]]</f>
        <v>6</v>
      </c>
      <c r="S508">
        <f>IF(Table1[[#This Row],[difference]]&gt;0,1,-1)</f>
        <v>1</v>
      </c>
      <c r="T508">
        <f>IF(Table1[[#This Row],[team]]=E507,SUM(H508,T507),Table1[[#This Row],[ppg]])</f>
        <v>241</v>
      </c>
      <c r="U508">
        <f>IF(Table1[[#This Row],[team]]=E507,SUM(I508,U507),Table1[[#This Row],[ppga]])</f>
        <v>267</v>
      </c>
      <c r="V508">
        <f>IF(Table1[[#This Row],[team]]=E507,SUM(Table1[[#This Row],[difference]],V507),Table1[[#This Row],[difference]])</f>
        <v>21.5</v>
      </c>
      <c r="W508">
        <f>IF(Table1[[#This Row],[team]]=E507,SUM(Table1[[#This Row],[sqrt(dif)]],W507),Table1[[#This Row],[sqrt(dif)]])</f>
        <v>1.2104708203014578</v>
      </c>
      <c r="X508">
        <f>IF(Table1[[#This Row],[team]]=E507,SUM(Table1[[#This Row],[f1]],X507),Table1[[#This Row],[f1]])</f>
        <v>2.2641255884332949</v>
      </c>
      <c r="Y508">
        <f>IF(Table1[[#This Row],[ATS]]=S507,SUM(Table1[[#This Row],[ATS]],Y507),Table1[[#This Row],[ATS]])</f>
        <v>1</v>
      </c>
      <c r="Z508">
        <f>IF(Table1[[#This Row],[ATS]]&gt;0,Table1[[#This Row],[ATS streak (not real)]]-1,Table1[[#This Row],[ATS streak (not real)]]+1)</f>
        <v>0</v>
      </c>
      <c r="AA508" s="5">
        <f>Table1[[#This Row],[running ttl ppg]]^2.37/(Table1[[#This Row],[running ttl ppg]]^2.37+Table1[[#This Row],[running ttl ppga]]^2.37)</f>
        <v>0.43959384217348946</v>
      </c>
      <c r="AB508" s="5">
        <f>Table1[[#This Row],[pyth ratio]]+Table1[[#This Row],[win/loss ratio]]</f>
        <v>0.89413929671894399</v>
      </c>
    </row>
    <row r="509" spans="1:28" x14ac:dyDescent="0.25">
      <c r="A509" s="1">
        <v>3067</v>
      </c>
      <c r="B509" s="7">
        <f t="shared" si="18"/>
        <v>12</v>
      </c>
      <c r="C509" s="5">
        <v>2016</v>
      </c>
      <c r="D509" s="5">
        <v>13</v>
      </c>
      <c r="E509" t="s">
        <v>72</v>
      </c>
      <c r="F509" t="s">
        <v>49</v>
      </c>
      <c r="G509" s="5">
        <v>1</v>
      </c>
      <c r="H509">
        <v>16</v>
      </c>
      <c r="I509">
        <v>19</v>
      </c>
      <c r="J509">
        <v>-3</v>
      </c>
      <c r="K509">
        <f>IF(Table1[[#This Row],[net]]&gt;0,1,0)</f>
        <v>0</v>
      </c>
      <c r="L509">
        <v>-2</v>
      </c>
      <c r="M509">
        <f>IF(Table1[[#This Row],[team]]=E508,SUM(Table1[[#This Row],[win/loss]],M508),Table1[[#This Row],[win/loss]])</f>
        <v>5</v>
      </c>
      <c r="N509">
        <f>IF(Table1[[#This Row],[team]]=E508,SUM(Table1[[#This Row],[win/loss]],M508),Table1[[#This Row],[win/loss]])/B509</f>
        <v>0.41666666666666669</v>
      </c>
      <c r="O509">
        <f t="shared" si="17"/>
        <v>-5</v>
      </c>
      <c r="P509">
        <f>IF(Table1[[#This Row],[difference]]&gt;0,SQRT(Table1[[#This Row],[difference]]),-SQRT(ABS(Table1[[#This Row],[difference]])))</f>
        <v>-2.2360679774997898</v>
      </c>
      <c r="Q509">
        <f>IF(Table1[[#This Row],[line]]&gt;0,SQRT(Table1[[#This Row],[line]]),-SQRT(ABS(Table1[[#This Row],[line]])))</f>
        <v>-1.4142135623730951</v>
      </c>
      <c r="R509">
        <f>Table1[[#This Row],[difference]]-Table1[[#This Row],[sqrt(line)]]</f>
        <v>-3.5857864376269051</v>
      </c>
      <c r="S509">
        <f>IF(Table1[[#This Row],[difference]]&gt;0,1,-1)</f>
        <v>-1</v>
      </c>
      <c r="T509">
        <f>IF(Table1[[#This Row],[team]]=E508,SUM(H509,T508),Table1[[#This Row],[ppg]])</f>
        <v>257</v>
      </c>
      <c r="U509">
        <f>IF(Table1[[#This Row],[team]]=E508,SUM(I509,U508),Table1[[#This Row],[ppga]])</f>
        <v>286</v>
      </c>
      <c r="V509">
        <f>IF(Table1[[#This Row],[team]]=E508,SUM(Table1[[#This Row],[difference]],V508),Table1[[#This Row],[difference]])</f>
        <v>16.5</v>
      </c>
      <c r="W509">
        <f>IF(Table1[[#This Row],[team]]=E508,SUM(Table1[[#This Row],[sqrt(dif)]],W508),Table1[[#This Row],[sqrt(dif)]])</f>
        <v>-1.025597157198332</v>
      </c>
      <c r="X509">
        <f>IF(Table1[[#This Row],[team]]=E508,SUM(Table1[[#This Row],[f1]],X508),Table1[[#This Row],[f1]])</f>
        <v>-1.3216608491936102</v>
      </c>
      <c r="Y509">
        <f>IF(Table1[[#This Row],[ATS]]=S508,SUM(Table1[[#This Row],[ATS]],Y508),Table1[[#This Row],[ATS]])</f>
        <v>-1</v>
      </c>
      <c r="Z509">
        <f>IF(Table1[[#This Row],[ATS]]&gt;0,Table1[[#This Row],[ATS streak (not real)]]-1,Table1[[#This Row],[ATS streak (not real)]]+1)</f>
        <v>0</v>
      </c>
      <c r="AA509" s="5">
        <f>Table1[[#This Row],[running ttl ppg]]^2.37/(Table1[[#This Row],[running ttl ppg]]^2.37+Table1[[#This Row],[running ttl ppga]]^2.37)</f>
        <v>0.4369892146710983</v>
      </c>
      <c r="AB509" s="5">
        <f>Table1[[#This Row],[pyth ratio]]+Table1[[#This Row],[win/loss ratio]]</f>
        <v>0.85365588133776504</v>
      </c>
    </row>
    <row r="510" spans="1:28" x14ac:dyDescent="0.25">
      <c r="A510" s="1">
        <v>3068</v>
      </c>
      <c r="B510" s="7">
        <f t="shared" si="18"/>
        <v>13</v>
      </c>
      <c r="C510" s="5">
        <v>2016</v>
      </c>
      <c r="D510" s="5">
        <v>14</v>
      </c>
      <c r="E510" t="s">
        <v>72</v>
      </c>
      <c r="F510" t="s">
        <v>46</v>
      </c>
      <c r="G510" s="5">
        <v>0</v>
      </c>
      <c r="H510">
        <v>24</v>
      </c>
      <c r="I510">
        <v>21</v>
      </c>
      <c r="J510">
        <v>3</v>
      </c>
      <c r="K510">
        <f>IF(Table1[[#This Row],[net]]&gt;0,1,0)</f>
        <v>1</v>
      </c>
      <c r="L510">
        <v>4</v>
      </c>
      <c r="M510">
        <f>IF(Table1[[#This Row],[team]]=E509,SUM(Table1[[#This Row],[win/loss]],M509),Table1[[#This Row],[win/loss]])</f>
        <v>6</v>
      </c>
      <c r="N510">
        <f>IF(Table1[[#This Row],[team]]=E509,SUM(Table1[[#This Row],[win/loss]],M509),Table1[[#This Row],[win/loss]])/B510</f>
        <v>0.46153846153846156</v>
      </c>
      <c r="O510">
        <f t="shared" si="17"/>
        <v>7</v>
      </c>
      <c r="P510">
        <f>IF(Table1[[#This Row],[difference]]&gt;0,SQRT(Table1[[#This Row],[difference]]),-SQRT(ABS(Table1[[#This Row],[difference]])))</f>
        <v>2.6457513110645907</v>
      </c>
      <c r="Q510">
        <f>IF(Table1[[#This Row],[line]]&gt;0,SQRT(Table1[[#This Row],[line]]),-SQRT(ABS(Table1[[#This Row],[line]])))</f>
        <v>2</v>
      </c>
      <c r="R510">
        <f>Table1[[#This Row],[difference]]-Table1[[#This Row],[sqrt(line)]]</f>
        <v>5</v>
      </c>
      <c r="S510">
        <f>IF(Table1[[#This Row],[difference]]&gt;0,1,-1)</f>
        <v>1</v>
      </c>
      <c r="T510">
        <f>IF(Table1[[#This Row],[team]]=E509,SUM(H510,T509),Table1[[#This Row],[ppg]])</f>
        <v>281</v>
      </c>
      <c r="U510">
        <f>IF(Table1[[#This Row],[team]]=E509,SUM(I510,U509),Table1[[#This Row],[ppga]])</f>
        <v>307</v>
      </c>
      <c r="V510">
        <f>IF(Table1[[#This Row],[team]]=E509,SUM(Table1[[#This Row],[difference]],V509),Table1[[#This Row],[difference]])</f>
        <v>23.5</v>
      </c>
      <c r="W510">
        <f>IF(Table1[[#This Row],[team]]=E509,SUM(Table1[[#This Row],[sqrt(dif)]],W509),Table1[[#This Row],[sqrt(dif)]])</f>
        <v>1.6201541538662587</v>
      </c>
      <c r="X510">
        <f>IF(Table1[[#This Row],[team]]=E509,SUM(Table1[[#This Row],[f1]],X509),Table1[[#This Row],[f1]])</f>
        <v>3.6783391508063898</v>
      </c>
      <c r="Y510">
        <f>IF(Table1[[#This Row],[ATS]]=S509,SUM(Table1[[#This Row],[ATS]],Y509),Table1[[#This Row],[ATS]])</f>
        <v>1</v>
      </c>
      <c r="Z510">
        <f>IF(Table1[[#This Row],[ATS]]&gt;0,Table1[[#This Row],[ATS streak (not real)]]-1,Table1[[#This Row],[ATS streak (not real)]]+1)</f>
        <v>0</v>
      </c>
      <c r="AA510" s="5">
        <f>Table1[[#This Row],[running ttl ppg]]^2.37/(Table1[[#This Row],[running ttl ppg]]^2.37+Table1[[#This Row],[running ttl ppga]]^2.37)</f>
        <v>0.44775919991813612</v>
      </c>
      <c r="AB510" s="5">
        <f>Table1[[#This Row],[pyth ratio]]+Table1[[#This Row],[win/loss ratio]]</f>
        <v>0.90929766145659774</v>
      </c>
    </row>
    <row r="511" spans="1:28" x14ac:dyDescent="0.25">
      <c r="A511" s="1">
        <v>3069</v>
      </c>
      <c r="B511" s="7">
        <f t="shared" si="18"/>
        <v>14</v>
      </c>
      <c r="C511" s="5">
        <v>2016</v>
      </c>
      <c r="D511" s="5">
        <v>15</v>
      </c>
      <c r="E511" t="s">
        <v>72</v>
      </c>
      <c r="F511" t="s">
        <v>44</v>
      </c>
      <c r="G511" s="5">
        <v>1</v>
      </c>
      <c r="H511">
        <v>35</v>
      </c>
      <c r="I511">
        <v>25</v>
      </c>
      <c r="J511">
        <v>10</v>
      </c>
      <c r="K511">
        <f>IF(Table1[[#This Row],[net]]&gt;0,1,0)</f>
        <v>1</v>
      </c>
      <c r="L511">
        <v>2</v>
      </c>
      <c r="M511">
        <f>IF(Table1[[#This Row],[team]]=E510,SUM(Table1[[#This Row],[win/loss]],M510),Table1[[#This Row],[win/loss]])</f>
        <v>7</v>
      </c>
      <c r="N511">
        <f>IF(Table1[[#This Row],[team]]=E510,SUM(Table1[[#This Row],[win/loss]],M510),Table1[[#This Row],[win/loss]])/B511</f>
        <v>0.5</v>
      </c>
      <c r="O511">
        <f t="shared" si="17"/>
        <v>12</v>
      </c>
      <c r="P511">
        <f>IF(Table1[[#This Row],[difference]]&gt;0,SQRT(Table1[[#This Row],[difference]]),-SQRT(ABS(Table1[[#This Row],[difference]])))</f>
        <v>3.4641016151377544</v>
      </c>
      <c r="Q511">
        <f>IF(Table1[[#This Row],[line]]&gt;0,SQRT(Table1[[#This Row],[line]]),-SQRT(ABS(Table1[[#This Row],[line]])))</f>
        <v>1.4142135623730951</v>
      </c>
      <c r="R511">
        <f>Table1[[#This Row],[difference]]-Table1[[#This Row],[sqrt(line)]]</f>
        <v>10.585786437626904</v>
      </c>
      <c r="S511">
        <f>IF(Table1[[#This Row],[difference]]&gt;0,1,-1)</f>
        <v>1</v>
      </c>
      <c r="T511">
        <f>IF(Table1[[#This Row],[team]]=E510,SUM(H511,T510),Table1[[#This Row],[ppg]])</f>
        <v>316</v>
      </c>
      <c r="U511">
        <f>IF(Table1[[#This Row],[team]]=E510,SUM(I511,U510),Table1[[#This Row],[ppga]])</f>
        <v>332</v>
      </c>
      <c r="V511">
        <f>IF(Table1[[#This Row],[team]]=E510,SUM(Table1[[#This Row],[difference]],V510),Table1[[#This Row],[difference]])</f>
        <v>35.5</v>
      </c>
      <c r="W511">
        <f>IF(Table1[[#This Row],[team]]=E510,SUM(Table1[[#This Row],[sqrt(dif)]],W510),Table1[[#This Row],[sqrt(dif)]])</f>
        <v>5.0842557690040131</v>
      </c>
      <c r="X511">
        <f>IF(Table1[[#This Row],[team]]=E510,SUM(Table1[[#This Row],[f1]],X510),Table1[[#This Row],[f1]])</f>
        <v>14.264125588433295</v>
      </c>
      <c r="Y511">
        <f>IF(Table1[[#This Row],[ATS]]=S510,SUM(Table1[[#This Row],[ATS]],Y510),Table1[[#This Row],[ATS]])</f>
        <v>2</v>
      </c>
      <c r="Z511">
        <f>IF(Table1[[#This Row],[ATS]]&gt;0,Table1[[#This Row],[ATS streak (not real)]]-1,Table1[[#This Row],[ATS streak (not real)]]+1)</f>
        <v>1</v>
      </c>
      <c r="AA511" s="5">
        <f>Table1[[#This Row],[running ttl ppg]]^2.37/(Table1[[#This Row],[running ttl ppg]]^2.37+Table1[[#This Row],[running ttl ppga]]^2.37)</f>
        <v>0.47076816574431873</v>
      </c>
      <c r="AB511" s="5">
        <f>Table1[[#This Row],[pyth ratio]]+Table1[[#This Row],[win/loss ratio]]</f>
        <v>0.97076816574431879</v>
      </c>
    </row>
    <row r="512" spans="1:28" x14ac:dyDescent="0.25">
      <c r="A512" s="1">
        <v>3070</v>
      </c>
      <c r="B512" s="7">
        <f t="shared" si="18"/>
        <v>15</v>
      </c>
      <c r="C512" s="5">
        <v>2016</v>
      </c>
      <c r="D512" s="5">
        <v>16</v>
      </c>
      <c r="E512" t="s">
        <v>72</v>
      </c>
      <c r="F512" t="s">
        <v>66</v>
      </c>
      <c r="G512" s="5">
        <v>0</v>
      </c>
      <c r="H512">
        <v>38</v>
      </c>
      <c r="I512">
        <v>24</v>
      </c>
      <c r="J512">
        <v>14</v>
      </c>
      <c r="K512">
        <f>IF(Table1[[#This Row],[net]]&gt;0,1,0)</f>
        <v>1</v>
      </c>
      <c r="L512">
        <v>3.5</v>
      </c>
      <c r="M512">
        <f>IF(Table1[[#This Row],[team]]=E511,SUM(Table1[[#This Row],[win/loss]],M511),Table1[[#This Row],[win/loss]])</f>
        <v>8</v>
      </c>
      <c r="N512">
        <f>IF(Table1[[#This Row],[team]]=E511,SUM(Table1[[#This Row],[win/loss]],M511),Table1[[#This Row],[win/loss]])/B512</f>
        <v>0.53333333333333333</v>
      </c>
      <c r="O512">
        <f t="shared" si="17"/>
        <v>17.5</v>
      </c>
      <c r="P512">
        <f>IF(Table1[[#This Row],[difference]]&gt;0,SQRT(Table1[[#This Row],[difference]]),-SQRT(ABS(Table1[[#This Row],[difference]])))</f>
        <v>4.1833001326703778</v>
      </c>
      <c r="Q512">
        <f>IF(Table1[[#This Row],[line]]&gt;0,SQRT(Table1[[#This Row],[line]]),-SQRT(ABS(Table1[[#This Row],[line]])))</f>
        <v>1.8708286933869707</v>
      </c>
      <c r="R512">
        <f>Table1[[#This Row],[difference]]-Table1[[#This Row],[sqrt(line)]]</f>
        <v>15.62917130661303</v>
      </c>
      <c r="S512">
        <f>IF(Table1[[#This Row],[difference]]&gt;0,1,-1)</f>
        <v>1</v>
      </c>
      <c r="T512">
        <f>IF(Table1[[#This Row],[team]]=E511,SUM(H512,T511),Table1[[#This Row],[ppg]])</f>
        <v>354</v>
      </c>
      <c r="U512">
        <f>IF(Table1[[#This Row],[team]]=E511,SUM(I512,U511),Table1[[#This Row],[ppga]])</f>
        <v>356</v>
      </c>
      <c r="V512">
        <f>IF(Table1[[#This Row],[team]]=E511,SUM(Table1[[#This Row],[difference]],V511),Table1[[#This Row],[difference]])</f>
        <v>53</v>
      </c>
      <c r="W512">
        <f>IF(Table1[[#This Row],[team]]=E511,SUM(Table1[[#This Row],[sqrt(dif)]],W511),Table1[[#This Row],[sqrt(dif)]])</f>
        <v>9.2675559016743918</v>
      </c>
      <c r="X512">
        <f>IF(Table1[[#This Row],[team]]=E511,SUM(Table1[[#This Row],[f1]],X511),Table1[[#This Row],[f1]])</f>
        <v>29.893296895046326</v>
      </c>
      <c r="Y512">
        <f>IF(Table1[[#This Row],[ATS]]=S511,SUM(Table1[[#This Row],[ATS]],Y511),Table1[[#This Row],[ATS]])</f>
        <v>3</v>
      </c>
      <c r="Z512">
        <f>IF(Table1[[#This Row],[ATS]]&gt;0,Table1[[#This Row],[ATS streak (not real)]]-1,Table1[[#This Row],[ATS streak (not real)]]+1)</f>
        <v>2</v>
      </c>
      <c r="AA512" s="5">
        <f>Table1[[#This Row],[running ttl ppg]]^2.37/(Table1[[#This Row],[running ttl ppg]]^2.37+Table1[[#This Row],[running ttl ppga]]^2.37)</f>
        <v>0.49666201259311171</v>
      </c>
      <c r="AB512" s="5">
        <f>Table1[[#This Row],[pyth ratio]]+Table1[[#This Row],[win/loss ratio]]</f>
        <v>1.029995345926445</v>
      </c>
    </row>
    <row r="513" spans="1:28" x14ac:dyDescent="0.25">
      <c r="A513" s="1">
        <v>3071</v>
      </c>
      <c r="B513" s="7">
        <f t="shared" si="18"/>
        <v>16</v>
      </c>
      <c r="C513" s="5">
        <v>2016</v>
      </c>
      <c r="D513" s="5">
        <v>17</v>
      </c>
      <c r="E513" t="s">
        <v>72</v>
      </c>
      <c r="F513" t="s">
        <v>49</v>
      </c>
      <c r="G513" s="5">
        <v>0</v>
      </c>
      <c r="H513">
        <v>34</v>
      </c>
      <c r="I513">
        <v>23</v>
      </c>
      <c r="J513">
        <v>11</v>
      </c>
      <c r="K513">
        <f>IF(Table1[[#This Row],[net]]&gt;0,1,0)</f>
        <v>1</v>
      </c>
      <c r="L513">
        <v>3</v>
      </c>
      <c r="M513">
        <f>IF(Table1[[#This Row],[team]]=E512,SUM(Table1[[#This Row],[win/loss]],M512),Table1[[#This Row],[win/loss]])</f>
        <v>9</v>
      </c>
      <c r="N513">
        <f>IF(Table1[[#This Row],[team]]=E512,SUM(Table1[[#This Row],[win/loss]],M512),Table1[[#This Row],[win/loss]])/B513</f>
        <v>0.5625</v>
      </c>
      <c r="O513">
        <f t="shared" si="17"/>
        <v>14</v>
      </c>
      <c r="P513">
        <f>IF(Table1[[#This Row],[difference]]&gt;0,SQRT(Table1[[#This Row],[difference]]),-SQRT(ABS(Table1[[#This Row],[difference]])))</f>
        <v>3.7416573867739413</v>
      </c>
      <c r="Q513">
        <f>IF(Table1[[#This Row],[line]]&gt;0,SQRT(Table1[[#This Row],[line]]),-SQRT(ABS(Table1[[#This Row],[line]])))</f>
        <v>1.7320508075688772</v>
      </c>
      <c r="R513">
        <f>Table1[[#This Row],[difference]]-Table1[[#This Row],[sqrt(line)]]</f>
        <v>12.267949192431123</v>
      </c>
      <c r="S513">
        <f>IF(Table1[[#This Row],[difference]]&gt;0,1,-1)</f>
        <v>1</v>
      </c>
      <c r="T513">
        <f>IF(Table1[[#This Row],[team]]=E512,SUM(H513,T512),Table1[[#This Row],[ppg]])</f>
        <v>388</v>
      </c>
      <c r="U513">
        <f>IF(Table1[[#This Row],[team]]=E512,SUM(I513,U512),Table1[[#This Row],[ppga]])</f>
        <v>379</v>
      </c>
      <c r="V513">
        <f>IF(Table1[[#This Row],[team]]=E512,SUM(Table1[[#This Row],[difference]],V512),Table1[[#This Row],[difference]])</f>
        <v>67</v>
      </c>
      <c r="W513">
        <f>IF(Table1[[#This Row],[team]]=E512,SUM(Table1[[#This Row],[sqrt(dif)]],W512),Table1[[#This Row],[sqrt(dif)]])</f>
        <v>13.009213288448333</v>
      </c>
      <c r="X513">
        <f>IF(Table1[[#This Row],[team]]=E512,SUM(Table1[[#This Row],[f1]],X512),Table1[[#This Row],[f1]])</f>
        <v>42.161246087477451</v>
      </c>
      <c r="Y513">
        <f>IF(Table1[[#This Row],[ATS]]=S512,SUM(Table1[[#This Row],[ATS]],Y512),Table1[[#This Row],[ATS]])</f>
        <v>4</v>
      </c>
      <c r="Z513">
        <f>IF(Table1[[#This Row],[ATS]]&gt;0,Table1[[#This Row],[ATS streak (not real)]]-1,Table1[[#This Row],[ATS streak (not real)]]+1)</f>
        <v>3</v>
      </c>
      <c r="AA513" s="5">
        <f>Table1[[#This Row],[running ttl ppg]]^2.37/(Table1[[#This Row],[running ttl ppg]]^2.37+Table1[[#This Row],[running ttl ppga]]^2.37)</f>
        <v>0.513901878275833</v>
      </c>
      <c r="AB513" s="5">
        <f>Table1[[#This Row],[pyth ratio]]+Table1[[#This Row],[win/loss ratio]]</f>
        <v>1.0764018782758331</v>
      </c>
    </row>
    <row r="514" spans="1:28" x14ac:dyDescent="0.25">
      <c r="A514" s="1">
        <v>3072</v>
      </c>
      <c r="B514" s="7">
        <f t="shared" si="18"/>
        <v>1</v>
      </c>
      <c r="C514" s="5">
        <v>2017</v>
      </c>
      <c r="D514" s="5">
        <v>1</v>
      </c>
      <c r="E514" t="s">
        <v>41</v>
      </c>
      <c r="F514" t="s">
        <v>63</v>
      </c>
      <c r="G514" s="5">
        <v>1</v>
      </c>
      <c r="H514">
        <v>21</v>
      </c>
      <c r="I514">
        <v>23</v>
      </c>
      <c r="J514">
        <v>-2</v>
      </c>
      <c r="K514">
        <f>IF(Table1[[#This Row],[net]]&gt;0,1,0)</f>
        <v>0</v>
      </c>
      <c r="L514">
        <v>-9.5</v>
      </c>
      <c r="M514">
        <f>IF(Table1[[#This Row],[team]]=E513,SUM(Table1[[#This Row],[win/loss]],M513),Table1[[#This Row],[win/loss]])</f>
        <v>0</v>
      </c>
      <c r="N514">
        <f>IF(Table1[[#This Row],[team]]=E513,SUM(Table1[[#This Row],[win/loss]],M513),Table1[[#This Row],[win/loss]])/B514</f>
        <v>0</v>
      </c>
      <c r="O514">
        <f t="shared" si="17"/>
        <v>-11.5</v>
      </c>
      <c r="P514">
        <f>IF(Table1[[#This Row],[difference]]&gt;0,SQRT(Table1[[#This Row],[difference]]),-SQRT(ABS(Table1[[#This Row],[difference]])))</f>
        <v>-3.3911649915626341</v>
      </c>
      <c r="Q514">
        <f>IF(Table1[[#This Row],[line]]&gt;0,SQRT(Table1[[#This Row],[line]]),-SQRT(ABS(Table1[[#This Row],[line]])))</f>
        <v>-3.082207001484488</v>
      </c>
      <c r="R514">
        <f>Table1[[#This Row],[difference]]-Table1[[#This Row],[sqrt(line)]]</f>
        <v>-8.4177929985155124</v>
      </c>
      <c r="S514">
        <f>IF(Table1[[#This Row],[difference]]&gt;0,1,-1)</f>
        <v>-1</v>
      </c>
      <c r="T514">
        <f>IF(Table1[[#This Row],[team]]=E513,SUM(H514,T513),Table1[[#This Row],[ppg]])</f>
        <v>21</v>
      </c>
      <c r="U514">
        <f>IF(Table1[[#This Row],[team]]=E513,SUM(I514,U513),Table1[[#This Row],[ppga]])</f>
        <v>23</v>
      </c>
      <c r="V514">
        <f>IF(Table1[[#This Row],[team]]=E513,SUM(Table1[[#This Row],[difference]],V513),Table1[[#This Row],[difference]])</f>
        <v>-11.5</v>
      </c>
      <c r="W514">
        <f>IF(Table1[[#This Row],[team]]=E513,SUM(Table1[[#This Row],[sqrt(dif)]],W513),Table1[[#This Row],[sqrt(dif)]])</f>
        <v>-3.3911649915626341</v>
      </c>
      <c r="X514">
        <f>IF(Table1[[#This Row],[team]]=E513,SUM(Table1[[#This Row],[f1]],X513),Table1[[#This Row],[f1]])</f>
        <v>-8.4177929985155124</v>
      </c>
      <c r="Y514">
        <f>IF(Table1[[#This Row],[ATS]]=S513,SUM(Table1[[#This Row],[ATS]],Y513),Table1[[#This Row],[ATS]])</f>
        <v>-1</v>
      </c>
      <c r="Z514">
        <f>IF(Table1[[#This Row],[ATS]]&gt;0,Table1[[#This Row],[ATS streak (not real)]]-1,Table1[[#This Row],[ATS streak (not real)]]+1)</f>
        <v>0</v>
      </c>
      <c r="AA514" s="5">
        <f>Table1[[#This Row],[running ttl ppg]]^2.37/(Table1[[#This Row],[running ttl ppg]]^2.37+Table1[[#This Row],[running ttl ppga]]^2.37)</f>
        <v>0.44630705217803668</v>
      </c>
      <c r="AB514" s="5">
        <f>Table1[[#This Row],[pyth ratio]]+Table1[[#This Row],[win/loss ratio]]</f>
        <v>0.44630705217803668</v>
      </c>
    </row>
    <row r="515" spans="1:28" x14ac:dyDescent="0.25">
      <c r="A515" s="1">
        <v>3073</v>
      </c>
      <c r="B515" s="7">
        <f t="shared" si="18"/>
        <v>2</v>
      </c>
      <c r="C515" s="5">
        <v>2017</v>
      </c>
      <c r="D515" s="5">
        <v>2</v>
      </c>
      <c r="E515" t="s">
        <v>41</v>
      </c>
      <c r="F515" t="s">
        <v>70</v>
      </c>
      <c r="G515" s="5">
        <v>1</v>
      </c>
      <c r="H515">
        <v>40</v>
      </c>
      <c r="I515">
        <v>7</v>
      </c>
      <c r="J515">
        <v>33</v>
      </c>
      <c r="K515">
        <f>IF(Table1[[#This Row],[net]]&gt;0,1,0)</f>
        <v>1</v>
      </c>
      <c r="L515">
        <v>-7</v>
      </c>
      <c r="M515">
        <f>IF(Table1[[#This Row],[team]]=E514,SUM(Table1[[#This Row],[win/loss]],M514),Table1[[#This Row],[win/loss]])</f>
        <v>1</v>
      </c>
      <c r="N515">
        <f>IF(Table1[[#This Row],[team]]=E514,SUM(Table1[[#This Row],[win/loss]],M514),Table1[[#This Row],[win/loss]])/B515</f>
        <v>0.5</v>
      </c>
      <c r="O515">
        <f t="shared" ref="O515:O578" si="19">J515+L515</f>
        <v>26</v>
      </c>
      <c r="P515">
        <f>IF(Table1[[#This Row],[difference]]&gt;0,SQRT(Table1[[#This Row],[difference]]),-SQRT(ABS(Table1[[#This Row],[difference]])))</f>
        <v>5.0990195135927845</v>
      </c>
      <c r="Q515">
        <f>IF(Table1[[#This Row],[line]]&gt;0,SQRT(Table1[[#This Row],[line]]),-SQRT(ABS(Table1[[#This Row],[line]])))</f>
        <v>-2.6457513110645907</v>
      </c>
      <c r="R515">
        <f>Table1[[#This Row],[difference]]-Table1[[#This Row],[sqrt(line)]]</f>
        <v>28.64575131106459</v>
      </c>
      <c r="S515">
        <f>IF(Table1[[#This Row],[difference]]&gt;0,1,-1)</f>
        <v>1</v>
      </c>
      <c r="T515">
        <f>IF(Table1[[#This Row],[team]]=E514,SUM(H515,T514),Table1[[#This Row],[ppg]])</f>
        <v>61</v>
      </c>
      <c r="U515">
        <f>IF(Table1[[#This Row],[team]]=E514,SUM(I515,U514),Table1[[#This Row],[ppga]])</f>
        <v>30</v>
      </c>
      <c r="V515">
        <f>IF(Table1[[#This Row],[team]]=E514,SUM(Table1[[#This Row],[difference]],V514),Table1[[#This Row],[difference]])</f>
        <v>14.5</v>
      </c>
      <c r="W515">
        <f>IF(Table1[[#This Row],[team]]=E514,SUM(Table1[[#This Row],[sqrt(dif)]],W514),Table1[[#This Row],[sqrt(dif)]])</f>
        <v>1.7078545220301504</v>
      </c>
      <c r="X515">
        <f>IF(Table1[[#This Row],[team]]=E514,SUM(Table1[[#This Row],[f1]],X514),Table1[[#This Row],[f1]])</f>
        <v>20.227958312549077</v>
      </c>
      <c r="Y515">
        <f>IF(Table1[[#This Row],[ATS]]=S514,SUM(Table1[[#This Row],[ATS]],Y514),Table1[[#This Row],[ATS]])</f>
        <v>1</v>
      </c>
      <c r="Z515">
        <f>IF(Table1[[#This Row],[ATS]]&gt;0,Table1[[#This Row],[ATS streak (not real)]]-1,Table1[[#This Row],[ATS streak (not real)]]+1)</f>
        <v>0</v>
      </c>
      <c r="AA515" s="5">
        <f>Table1[[#This Row],[running ttl ppg]]^2.37/(Table1[[#This Row],[running ttl ppg]]^2.37+Table1[[#This Row],[running ttl ppga]]^2.37)</f>
        <v>0.84316035740057682</v>
      </c>
      <c r="AB515" s="5">
        <f>Table1[[#This Row],[pyth ratio]]+Table1[[#This Row],[win/loss ratio]]</f>
        <v>1.3431603574005768</v>
      </c>
    </row>
    <row r="516" spans="1:28" x14ac:dyDescent="0.25">
      <c r="A516" s="1">
        <v>3074</v>
      </c>
      <c r="B516" s="7">
        <f t="shared" si="18"/>
        <v>3</v>
      </c>
      <c r="C516" s="5">
        <v>2017</v>
      </c>
      <c r="D516" s="5">
        <v>3</v>
      </c>
      <c r="E516" t="s">
        <v>41</v>
      </c>
      <c r="F516" t="s">
        <v>44</v>
      </c>
      <c r="G516" s="5">
        <v>0</v>
      </c>
      <c r="H516">
        <v>18</v>
      </c>
      <c r="I516">
        <v>33</v>
      </c>
      <c r="J516">
        <v>-15</v>
      </c>
      <c r="K516">
        <f>IF(Table1[[#This Row],[net]]&gt;0,1,0)</f>
        <v>0</v>
      </c>
      <c r="L516">
        <v>-4.5</v>
      </c>
      <c r="M516">
        <f>IF(Table1[[#This Row],[team]]=E515,SUM(Table1[[#This Row],[win/loss]],M515),Table1[[#This Row],[win/loss]])</f>
        <v>1</v>
      </c>
      <c r="N516">
        <f>IF(Table1[[#This Row],[team]]=E515,SUM(Table1[[#This Row],[win/loss]],M515),Table1[[#This Row],[win/loss]])/B516</f>
        <v>0.33333333333333331</v>
      </c>
      <c r="O516">
        <f t="shared" si="19"/>
        <v>-19.5</v>
      </c>
      <c r="P516">
        <f>IF(Table1[[#This Row],[difference]]&gt;0,SQRT(Table1[[#This Row],[difference]]),-SQRT(ABS(Table1[[#This Row],[difference]])))</f>
        <v>-4.4158804331639239</v>
      </c>
      <c r="Q516">
        <f>IF(Table1[[#This Row],[line]]&gt;0,SQRT(Table1[[#This Row],[line]]),-SQRT(ABS(Table1[[#This Row],[line]])))</f>
        <v>-2.1213203435596424</v>
      </c>
      <c r="R516">
        <f>Table1[[#This Row],[difference]]-Table1[[#This Row],[sqrt(line)]]</f>
        <v>-17.378679656440358</v>
      </c>
      <c r="S516">
        <f>IF(Table1[[#This Row],[difference]]&gt;0,1,-1)</f>
        <v>-1</v>
      </c>
      <c r="T516">
        <f>IF(Table1[[#This Row],[team]]=E515,SUM(H516,T515),Table1[[#This Row],[ppg]])</f>
        <v>79</v>
      </c>
      <c r="U516">
        <f>IF(Table1[[#This Row],[team]]=E515,SUM(I516,U515),Table1[[#This Row],[ppga]])</f>
        <v>63</v>
      </c>
      <c r="V516">
        <f>IF(Table1[[#This Row],[team]]=E515,SUM(Table1[[#This Row],[difference]],V515),Table1[[#This Row],[difference]])</f>
        <v>-5</v>
      </c>
      <c r="W516">
        <f>IF(Table1[[#This Row],[team]]=E515,SUM(Table1[[#This Row],[sqrt(dif)]],W515),Table1[[#This Row],[sqrt(dif)]])</f>
        <v>-2.7080259111337734</v>
      </c>
      <c r="X516">
        <f>IF(Table1[[#This Row],[team]]=E515,SUM(Table1[[#This Row],[f1]],X515),Table1[[#This Row],[f1]])</f>
        <v>2.8492786561087193</v>
      </c>
      <c r="Y516">
        <f>IF(Table1[[#This Row],[ATS]]=S515,SUM(Table1[[#This Row],[ATS]],Y515),Table1[[#This Row],[ATS]])</f>
        <v>-1</v>
      </c>
      <c r="Z516">
        <f>IF(Table1[[#This Row],[ATS]]&gt;0,Table1[[#This Row],[ATS streak (not real)]]-1,Table1[[#This Row],[ATS streak (not real)]]+1)</f>
        <v>0</v>
      </c>
      <c r="AA516" s="5">
        <f>Table1[[#This Row],[running ttl ppg]]^2.37/(Table1[[#This Row],[running ttl ppg]]^2.37+Table1[[#This Row],[running ttl ppga]]^2.37)</f>
        <v>0.63096574646409698</v>
      </c>
      <c r="AB516" s="5">
        <f>Table1[[#This Row],[pyth ratio]]+Table1[[#This Row],[win/loss ratio]]</f>
        <v>0.96429907979743024</v>
      </c>
    </row>
    <row r="517" spans="1:28" x14ac:dyDescent="0.25">
      <c r="A517" s="1">
        <v>3075</v>
      </c>
      <c r="B517" s="7">
        <f t="shared" si="18"/>
        <v>4</v>
      </c>
      <c r="C517" s="5">
        <v>2017</v>
      </c>
      <c r="D517" s="5">
        <v>4</v>
      </c>
      <c r="E517" t="s">
        <v>41</v>
      </c>
      <c r="F517" t="s">
        <v>58</v>
      </c>
      <c r="G517" s="5">
        <v>1</v>
      </c>
      <c r="H517">
        <v>13</v>
      </c>
      <c r="I517">
        <v>17</v>
      </c>
      <c r="J517">
        <v>-4</v>
      </c>
      <c r="K517">
        <f>IF(Table1[[#This Row],[net]]&gt;0,1,0)</f>
        <v>0</v>
      </c>
      <c r="L517">
        <v>-10</v>
      </c>
      <c r="M517">
        <f>IF(Table1[[#This Row],[team]]=E516,SUM(Table1[[#This Row],[win/loss]],M516),Table1[[#This Row],[win/loss]])</f>
        <v>1</v>
      </c>
      <c r="N517">
        <f>IF(Table1[[#This Row],[team]]=E516,SUM(Table1[[#This Row],[win/loss]],M516),Table1[[#This Row],[win/loss]])/B517</f>
        <v>0.25</v>
      </c>
      <c r="O517">
        <f t="shared" si="19"/>
        <v>-14</v>
      </c>
      <c r="P517">
        <f>IF(Table1[[#This Row],[difference]]&gt;0,SQRT(Table1[[#This Row],[difference]]),-SQRT(ABS(Table1[[#This Row],[difference]])))</f>
        <v>-3.7416573867739413</v>
      </c>
      <c r="Q517">
        <f>IF(Table1[[#This Row],[line]]&gt;0,SQRT(Table1[[#This Row],[line]]),-SQRT(ABS(Table1[[#This Row],[line]])))</f>
        <v>-3.1622776601683795</v>
      </c>
      <c r="R517">
        <f>Table1[[#This Row],[difference]]-Table1[[#This Row],[sqrt(line)]]</f>
        <v>-10.83772233983162</v>
      </c>
      <c r="S517">
        <f>IF(Table1[[#This Row],[difference]]&gt;0,1,-1)</f>
        <v>-1</v>
      </c>
      <c r="T517">
        <f>IF(Table1[[#This Row],[team]]=E516,SUM(H517,T516),Table1[[#This Row],[ppg]])</f>
        <v>92</v>
      </c>
      <c r="U517">
        <f>IF(Table1[[#This Row],[team]]=E516,SUM(I517,U516),Table1[[#This Row],[ppga]])</f>
        <v>80</v>
      </c>
      <c r="V517">
        <f>IF(Table1[[#This Row],[team]]=E516,SUM(Table1[[#This Row],[difference]],V516),Table1[[#This Row],[difference]])</f>
        <v>-19</v>
      </c>
      <c r="W517">
        <f>IF(Table1[[#This Row],[team]]=E516,SUM(Table1[[#This Row],[sqrt(dif)]],W516),Table1[[#This Row],[sqrt(dif)]])</f>
        <v>-6.4496832979077148</v>
      </c>
      <c r="X517">
        <f>IF(Table1[[#This Row],[team]]=E516,SUM(Table1[[#This Row],[f1]],X516),Table1[[#This Row],[f1]])</f>
        <v>-7.9884436837229007</v>
      </c>
      <c r="Y517">
        <f>IF(Table1[[#This Row],[ATS]]=S516,SUM(Table1[[#This Row],[ATS]],Y516),Table1[[#This Row],[ATS]])</f>
        <v>-2</v>
      </c>
      <c r="Z517">
        <f>IF(Table1[[#This Row],[ATS]]&gt;0,Table1[[#This Row],[ATS streak (not real)]]-1,Table1[[#This Row],[ATS streak (not real)]]+1)</f>
        <v>-1</v>
      </c>
      <c r="AA517" s="5">
        <f>Table1[[#This Row],[running ttl ppg]]^2.37/(Table1[[#This Row],[running ttl ppg]]^2.37+Table1[[#This Row],[running ttl ppga]]^2.37)</f>
        <v>0.58206003643636361</v>
      </c>
      <c r="AB517" s="5">
        <f>Table1[[#This Row],[pyth ratio]]+Table1[[#This Row],[win/loss ratio]]</f>
        <v>0.83206003643636361</v>
      </c>
    </row>
    <row r="518" spans="1:28" x14ac:dyDescent="0.25">
      <c r="A518" s="1">
        <v>3076</v>
      </c>
      <c r="B518" s="7">
        <f t="shared" si="18"/>
        <v>5</v>
      </c>
      <c r="C518" s="5">
        <v>2017</v>
      </c>
      <c r="D518" s="5">
        <v>5</v>
      </c>
      <c r="E518" t="s">
        <v>41</v>
      </c>
      <c r="F518" t="s">
        <v>68</v>
      </c>
      <c r="G518" s="5">
        <v>0</v>
      </c>
      <c r="H518">
        <v>33</v>
      </c>
      <c r="I518">
        <v>21</v>
      </c>
      <c r="J518">
        <v>12</v>
      </c>
      <c r="K518">
        <f>IF(Table1[[#This Row],[net]]&gt;0,1,0)</f>
        <v>1</v>
      </c>
      <c r="L518">
        <v>-3.5</v>
      </c>
      <c r="M518">
        <f>IF(Table1[[#This Row],[team]]=E517,SUM(Table1[[#This Row],[win/loss]],M517),Table1[[#This Row],[win/loss]])</f>
        <v>2</v>
      </c>
      <c r="N518">
        <f>IF(Table1[[#This Row],[team]]=E517,SUM(Table1[[#This Row],[win/loss]],M517),Table1[[#This Row],[win/loss]])/B518</f>
        <v>0.4</v>
      </c>
      <c r="O518">
        <f t="shared" si="19"/>
        <v>8.5</v>
      </c>
      <c r="P518">
        <f>IF(Table1[[#This Row],[difference]]&gt;0,SQRT(Table1[[#This Row],[difference]]),-SQRT(ABS(Table1[[#This Row],[difference]])))</f>
        <v>2.9154759474226504</v>
      </c>
      <c r="Q518">
        <f>IF(Table1[[#This Row],[line]]&gt;0,SQRT(Table1[[#This Row],[line]]),-SQRT(ABS(Table1[[#This Row],[line]])))</f>
        <v>-1.8708286933869707</v>
      </c>
      <c r="R518">
        <f>Table1[[#This Row],[difference]]-Table1[[#This Row],[sqrt(line)]]</f>
        <v>10.37082869338697</v>
      </c>
      <c r="S518">
        <f>IF(Table1[[#This Row],[difference]]&gt;0,1,-1)</f>
        <v>1</v>
      </c>
      <c r="T518">
        <f>IF(Table1[[#This Row],[team]]=E517,SUM(H518,T517),Table1[[#This Row],[ppg]])</f>
        <v>125</v>
      </c>
      <c r="U518">
        <f>IF(Table1[[#This Row],[team]]=E517,SUM(I518,U517),Table1[[#This Row],[ppga]])</f>
        <v>101</v>
      </c>
      <c r="V518">
        <f>IF(Table1[[#This Row],[team]]=E517,SUM(Table1[[#This Row],[difference]],V517),Table1[[#This Row],[difference]])</f>
        <v>-10.5</v>
      </c>
      <c r="W518">
        <f>IF(Table1[[#This Row],[team]]=E517,SUM(Table1[[#This Row],[sqrt(dif)]],W517),Table1[[#This Row],[sqrt(dif)]])</f>
        <v>-3.5342073504850644</v>
      </c>
      <c r="X518">
        <f>IF(Table1[[#This Row],[team]]=E517,SUM(Table1[[#This Row],[f1]],X517),Table1[[#This Row],[f1]])</f>
        <v>2.3823850096640697</v>
      </c>
      <c r="Y518">
        <f>IF(Table1[[#This Row],[ATS]]=S517,SUM(Table1[[#This Row],[ATS]],Y517),Table1[[#This Row],[ATS]])</f>
        <v>1</v>
      </c>
      <c r="Z518">
        <f>IF(Table1[[#This Row],[ATS]]&gt;0,Table1[[#This Row],[ATS streak (not real)]]-1,Table1[[#This Row],[ATS streak (not real)]]+1)</f>
        <v>0</v>
      </c>
      <c r="AA518" s="5">
        <f>Table1[[#This Row],[running ttl ppg]]^2.37/(Table1[[#This Row],[running ttl ppg]]^2.37+Table1[[#This Row],[running ttl ppga]]^2.37)</f>
        <v>0.62369651391632552</v>
      </c>
      <c r="AB518" s="5">
        <f>Table1[[#This Row],[pyth ratio]]+Table1[[#This Row],[win/loss ratio]]</f>
        <v>1.0236965139163257</v>
      </c>
    </row>
    <row r="519" spans="1:28" x14ac:dyDescent="0.25">
      <c r="A519" s="1">
        <v>3077</v>
      </c>
      <c r="B519" s="7">
        <f t="shared" si="18"/>
        <v>6</v>
      </c>
      <c r="C519" s="5">
        <v>2017</v>
      </c>
      <c r="D519" s="5">
        <v>6</v>
      </c>
      <c r="E519" t="s">
        <v>41</v>
      </c>
      <c r="F519" t="s">
        <v>62</v>
      </c>
      <c r="G519" s="5">
        <v>1</v>
      </c>
      <c r="H519">
        <v>28</v>
      </c>
      <c r="I519">
        <v>3</v>
      </c>
      <c r="J519">
        <v>25</v>
      </c>
      <c r="K519">
        <f>IF(Table1[[#This Row],[net]]&gt;0,1,0)</f>
        <v>1</v>
      </c>
      <c r="L519">
        <v>-7</v>
      </c>
      <c r="M519">
        <f>IF(Table1[[#This Row],[team]]=E518,SUM(Table1[[#This Row],[win/loss]],M518),Table1[[#This Row],[win/loss]])</f>
        <v>3</v>
      </c>
      <c r="N519">
        <f>IF(Table1[[#This Row],[team]]=E518,SUM(Table1[[#This Row],[win/loss]],M518),Table1[[#This Row],[win/loss]])/B519</f>
        <v>0.5</v>
      </c>
      <c r="O519">
        <f t="shared" si="19"/>
        <v>18</v>
      </c>
      <c r="P519">
        <f>IF(Table1[[#This Row],[difference]]&gt;0,SQRT(Table1[[#This Row],[difference]]),-SQRT(ABS(Table1[[#This Row],[difference]])))</f>
        <v>4.2426406871192848</v>
      </c>
      <c r="Q519">
        <f>IF(Table1[[#This Row],[line]]&gt;0,SQRT(Table1[[#This Row],[line]]),-SQRT(ABS(Table1[[#This Row],[line]])))</f>
        <v>-2.6457513110645907</v>
      </c>
      <c r="R519">
        <f>Table1[[#This Row],[difference]]-Table1[[#This Row],[sqrt(line)]]</f>
        <v>20.64575131106459</v>
      </c>
      <c r="S519">
        <f>IF(Table1[[#This Row],[difference]]&gt;0,1,-1)</f>
        <v>1</v>
      </c>
      <c r="T519">
        <f>IF(Table1[[#This Row],[team]]=E518,SUM(H519,T518),Table1[[#This Row],[ppg]])</f>
        <v>153</v>
      </c>
      <c r="U519">
        <f>IF(Table1[[#This Row],[team]]=E518,SUM(I519,U518),Table1[[#This Row],[ppga]])</f>
        <v>104</v>
      </c>
      <c r="V519">
        <f>IF(Table1[[#This Row],[team]]=E518,SUM(Table1[[#This Row],[difference]],V518),Table1[[#This Row],[difference]])</f>
        <v>7.5</v>
      </c>
      <c r="W519">
        <f>IF(Table1[[#This Row],[team]]=E518,SUM(Table1[[#This Row],[sqrt(dif)]],W518),Table1[[#This Row],[sqrt(dif)]])</f>
        <v>0.70843333663422037</v>
      </c>
      <c r="X519">
        <f>IF(Table1[[#This Row],[team]]=E518,SUM(Table1[[#This Row],[f1]],X518),Table1[[#This Row],[f1]])</f>
        <v>23.02813632072866</v>
      </c>
      <c r="Y519">
        <f>IF(Table1[[#This Row],[ATS]]=S518,SUM(Table1[[#This Row],[ATS]],Y518),Table1[[#This Row],[ATS]])</f>
        <v>2</v>
      </c>
      <c r="Z519">
        <f>IF(Table1[[#This Row],[ATS]]&gt;0,Table1[[#This Row],[ATS streak (not real)]]-1,Table1[[#This Row],[ATS streak (not real)]]+1)</f>
        <v>1</v>
      </c>
      <c r="AA519" s="5">
        <f>Table1[[#This Row],[running ttl ppg]]^2.37/(Table1[[#This Row],[running ttl ppg]]^2.37+Table1[[#This Row],[running ttl ppga]]^2.37)</f>
        <v>0.71400822755638449</v>
      </c>
      <c r="AB519" s="5">
        <f>Table1[[#This Row],[pyth ratio]]+Table1[[#This Row],[win/loss ratio]]</f>
        <v>1.2140082275563846</v>
      </c>
    </row>
    <row r="520" spans="1:28" x14ac:dyDescent="0.25">
      <c r="A520" s="1">
        <v>3078</v>
      </c>
      <c r="B520" s="7">
        <f t="shared" si="18"/>
        <v>7</v>
      </c>
      <c r="C520" s="5">
        <v>2017</v>
      </c>
      <c r="D520" s="5">
        <v>7</v>
      </c>
      <c r="E520" t="s">
        <v>41</v>
      </c>
      <c r="F520" t="s">
        <v>69</v>
      </c>
      <c r="G520" s="5">
        <v>1</v>
      </c>
      <c r="H520">
        <v>6</v>
      </c>
      <c r="I520">
        <v>6</v>
      </c>
      <c r="J520">
        <v>0</v>
      </c>
      <c r="K520">
        <f>IF(Table1[[#This Row],[net]]&gt;0,1,0)</f>
        <v>0</v>
      </c>
      <c r="L520">
        <v>-1.5</v>
      </c>
      <c r="M520">
        <f>IF(Table1[[#This Row],[team]]=E519,SUM(Table1[[#This Row],[win/loss]],M519),Table1[[#This Row],[win/loss]])</f>
        <v>3</v>
      </c>
      <c r="N520">
        <f>IF(Table1[[#This Row],[team]]=E519,SUM(Table1[[#This Row],[win/loss]],M519),Table1[[#This Row],[win/loss]])/B520</f>
        <v>0.42857142857142855</v>
      </c>
      <c r="O520">
        <f t="shared" si="19"/>
        <v>-1.5</v>
      </c>
      <c r="P520">
        <f>IF(Table1[[#This Row],[difference]]&gt;0,SQRT(Table1[[#This Row],[difference]]),-SQRT(ABS(Table1[[#This Row],[difference]])))</f>
        <v>-1.2247448713915889</v>
      </c>
      <c r="Q520">
        <f>IF(Table1[[#This Row],[line]]&gt;0,SQRT(Table1[[#This Row],[line]]),-SQRT(ABS(Table1[[#This Row],[line]])))</f>
        <v>-1.2247448713915889</v>
      </c>
      <c r="R520">
        <f>Table1[[#This Row],[difference]]-Table1[[#This Row],[sqrt(line)]]</f>
        <v>-0.27525512860841106</v>
      </c>
      <c r="S520">
        <f>IF(Table1[[#This Row],[difference]]&gt;0,1,-1)</f>
        <v>-1</v>
      </c>
      <c r="T520">
        <f>IF(Table1[[#This Row],[team]]=E519,SUM(H520,T519),Table1[[#This Row],[ppg]])</f>
        <v>159</v>
      </c>
      <c r="U520">
        <f>IF(Table1[[#This Row],[team]]=E519,SUM(I520,U519),Table1[[#This Row],[ppga]])</f>
        <v>110</v>
      </c>
      <c r="V520">
        <f>IF(Table1[[#This Row],[team]]=E519,SUM(Table1[[#This Row],[difference]],V519),Table1[[#This Row],[difference]])</f>
        <v>6</v>
      </c>
      <c r="W520">
        <f>IF(Table1[[#This Row],[team]]=E519,SUM(Table1[[#This Row],[sqrt(dif)]],W519),Table1[[#This Row],[sqrt(dif)]])</f>
        <v>-0.51631153475736857</v>
      </c>
      <c r="X520">
        <f>IF(Table1[[#This Row],[team]]=E519,SUM(Table1[[#This Row],[f1]],X519),Table1[[#This Row],[f1]])</f>
        <v>22.752881192120249</v>
      </c>
      <c r="Y520">
        <f>IF(Table1[[#This Row],[ATS]]=S519,SUM(Table1[[#This Row],[ATS]],Y519),Table1[[#This Row],[ATS]])</f>
        <v>-1</v>
      </c>
      <c r="Z520">
        <f>IF(Table1[[#This Row],[ATS]]&gt;0,Table1[[#This Row],[ATS streak (not real)]]-1,Table1[[#This Row],[ATS streak (not real)]]+1)</f>
        <v>0</v>
      </c>
      <c r="AA520" s="5">
        <f>Table1[[#This Row],[running ttl ppg]]^2.37/(Table1[[#This Row],[running ttl ppg]]^2.37+Table1[[#This Row],[running ttl ppga]]^2.37)</f>
        <v>0.70540373612596274</v>
      </c>
      <c r="AB520" s="5">
        <f>Table1[[#This Row],[pyth ratio]]+Table1[[#This Row],[win/loss ratio]]</f>
        <v>1.1339751646973912</v>
      </c>
    </row>
    <row r="521" spans="1:28" x14ac:dyDescent="0.25">
      <c r="A521" s="1">
        <v>3079</v>
      </c>
      <c r="B521" s="7">
        <f t="shared" si="18"/>
        <v>8</v>
      </c>
      <c r="C521" s="5">
        <v>2017</v>
      </c>
      <c r="D521" s="5">
        <v>8</v>
      </c>
      <c r="E521" t="s">
        <v>41</v>
      </c>
      <c r="F521" t="s">
        <v>45</v>
      </c>
      <c r="G521" s="5">
        <v>0</v>
      </c>
      <c r="H521">
        <v>20</v>
      </c>
      <c r="I521">
        <v>30</v>
      </c>
      <c r="J521">
        <v>-10</v>
      </c>
      <c r="K521">
        <f>IF(Table1[[#This Row],[net]]&gt;0,1,0)</f>
        <v>0</v>
      </c>
      <c r="L521">
        <v>2.5</v>
      </c>
      <c r="M521">
        <f>IF(Table1[[#This Row],[team]]=E520,SUM(Table1[[#This Row],[win/loss]],M520),Table1[[#This Row],[win/loss]])</f>
        <v>3</v>
      </c>
      <c r="N521">
        <f>IF(Table1[[#This Row],[team]]=E520,SUM(Table1[[#This Row],[win/loss]],M520),Table1[[#This Row],[win/loss]])/B521</f>
        <v>0.375</v>
      </c>
      <c r="O521">
        <f t="shared" si="19"/>
        <v>-7.5</v>
      </c>
      <c r="P521">
        <f>IF(Table1[[#This Row],[difference]]&gt;0,SQRT(Table1[[#This Row],[difference]]),-SQRT(ABS(Table1[[#This Row],[difference]])))</f>
        <v>-2.7386127875258306</v>
      </c>
      <c r="Q521">
        <f>IF(Table1[[#This Row],[line]]&gt;0,SQRT(Table1[[#This Row],[line]]),-SQRT(ABS(Table1[[#This Row],[line]])))</f>
        <v>1.5811388300841898</v>
      </c>
      <c r="R521">
        <f>Table1[[#This Row],[difference]]-Table1[[#This Row],[sqrt(line)]]</f>
        <v>-9.0811388300841891</v>
      </c>
      <c r="S521">
        <f>IF(Table1[[#This Row],[difference]]&gt;0,1,-1)</f>
        <v>-1</v>
      </c>
      <c r="T521">
        <f>IF(Table1[[#This Row],[team]]=E520,SUM(H521,T520),Table1[[#This Row],[ppg]])</f>
        <v>179</v>
      </c>
      <c r="U521">
        <f>IF(Table1[[#This Row],[team]]=E520,SUM(I521,U520),Table1[[#This Row],[ppga]])</f>
        <v>140</v>
      </c>
      <c r="V521">
        <f>IF(Table1[[#This Row],[team]]=E520,SUM(Table1[[#This Row],[difference]],V520),Table1[[#This Row],[difference]])</f>
        <v>-1.5</v>
      </c>
      <c r="W521">
        <f>IF(Table1[[#This Row],[team]]=E520,SUM(Table1[[#This Row],[sqrt(dif)]],W520),Table1[[#This Row],[sqrt(dif)]])</f>
        <v>-3.2549243222831992</v>
      </c>
      <c r="X521">
        <f>IF(Table1[[#This Row],[team]]=E520,SUM(Table1[[#This Row],[f1]],X520),Table1[[#This Row],[f1]])</f>
        <v>13.67174236203606</v>
      </c>
      <c r="Y521">
        <f>IF(Table1[[#This Row],[ATS]]=S520,SUM(Table1[[#This Row],[ATS]],Y520),Table1[[#This Row],[ATS]])</f>
        <v>-2</v>
      </c>
      <c r="Z521">
        <f>IF(Table1[[#This Row],[ATS]]&gt;0,Table1[[#This Row],[ATS streak (not real)]]-1,Table1[[#This Row],[ATS streak (not real)]]+1)</f>
        <v>-1</v>
      </c>
      <c r="AA521" s="5">
        <f>Table1[[#This Row],[running ttl ppg]]^2.37/(Table1[[#This Row],[running ttl ppg]]^2.37+Table1[[#This Row],[running ttl ppga]]^2.37)</f>
        <v>0.64162217666659582</v>
      </c>
      <c r="AB521" s="5">
        <f>Table1[[#This Row],[pyth ratio]]+Table1[[#This Row],[win/loss ratio]]</f>
        <v>1.0166221766665959</v>
      </c>
    </row>
    <row r="522" spans="1:28" x14ac:dyDescent="0.25">
      <c r="A522" s="1">
        <v>3080</v>
      </c>
      <c r="B522" s="7">
        <f t="shared" si="18"/>
        <v>9</v>
      </c>
      <c r="C522" s="5">
        <v>2017</v>
      </c>
      <c r="D522" s="5">
        <v>10</v>
      </c>
      <c r="E522" t="s">
        <v>41</v>
      </c>
      <c r="F522" t="s">
        <v>68</v>
      </c>
      <c r="G522" s="5">
        <v>1</v>
      </c>
      <c r="H522">
        <v>23</v>
      </c>
      <c r="I522">
        <v>20</v>
      </c>
      <c r="J522">
        <v>3</v>
      </c>
      <c r="K522">
        <f>IF(Table1[[#This Row],[net]]&gt;0,1,0)</f>
        <v>1</v>
      </c>
      <c r="L522">
        <v>-13.5</v>
      </c>
      <c r="M522">
        <f>IF(Table1[[#This Row],[team]]=E521,SUM(Table1[[#This Row],[win/loss]],M521),Table1[[#This Row],[win/loss]])</f>
        <v>4</v>
      </c>
      <c r="N522">
        <f>IF(Table1[[#This Row],[team]]=E521,SUM(Table1[[#This Row],[win/loss]],M521),Table1[[#This Row],[win/loss]])/B522</f>
        <v>0.44444444444444442</v>
      </c>
      <c r="O522">
        <f t="shared" si="19"/>
        <v>-10.5</v>
      </c>
      <c r="P522">
        <f>IF(Table1[[#This Row],[difference]]&gt;0,SQRT(Table1[[#This Row],[difference]]),-SQRT(ABS(Table1[[#This Row],[difference]])))</f>
        <v>-3.2403703492039302</v>
      </c>
      <c r="Q522">
        <f>IF(Table1[[#This Row],[line]]&gt;0,SQRT(Table1[[#This Row],[line]]),-SQRT(ABS(Table1[[#This Row],[line]])))</f>
        <v>-3.6742346141747673</v>
      </c>
      <c r="R522">
        <f>Table1[[#This Row],[difference]]-Table1[[#This Row],[sqrt(line)]]</f>
        <v>-6.8257653858252327</v>
      </c>
      <c r="S522">
        <f>IF(Table1[[#This Row],[difference]]&gt;0,1,-1)</f>
        <v>-1</v>
      </c>
      <c r="T522">
        <f>IF(Table1[[#This Row],[team]]=E521,SUM(H522,T521),Table1[[#This Row],[ppg]])</f>
        <v>202</v>
      </c>
      <c r="U522">
        <f>IF(Table1[[#This Row],[team]]=E521,SUM(I522,U521),Table1[[#This Row],[ppga]])</f>
        <v>160</v>
      </c>
      <c r="V522">
        <f>IF(Table1[[#This Row],[team]]=E521,SUM(Table1[[#This Row],[difference]],V521),Table1[[#This Row],[difference]])</f>
        <v>-12</v>
      </c>
      <c r="W522">
        <f>IF(Table1[[#This Row],[team]]=E521,SUM(Table1[[#This Row],[sqrt(dif)]],W521),Table1[[#This Row],[sqrt(dif)]])</f>
        <v>-6.4952946714871294</v>
      </c>
      <c r="X522">
        <f>IF(Table1[[#This Row],[team]]=E521,SUM(Table1[[#This Row],[f1]],X521),Table1[[#This Row],[f1]])</f>
        <v>6.8459769762108271</v>
      </c>
      <c r="Y522">
        <f>IF(Table1[[#This Row],[ATS]]=S521,SUM(Table1[[#This Row],[ATS]],Y521),Table1[[#This Row],[ATS]])</f>
        <v>-3</v>
      </c>
      <c r="Z522">
        <f>IF(Table1[[#This Row],[ATS]]&gt;0,Table1[[#This Row],[ATS streak (not real)]]-1,Table1[[#This Row],[ATS streak (not real)]]+1)</f>
        <v>-2</v>
      </c>
      <c r="AA522" s="5">
        <f>Table1[[#This Row],[running ttl ppg]]^2.37/(Table1[[#This Row],[running ttl ppg]]^2.37+Table1[[#This Row],[running ttl ppga]]^2.37)</f>
        <v>0.63469976541407058</v>
      </c>
      <c r="AB522" s="5">
        <f>Table1[[#This Row],[pyth ratio]]+Table1[[#This Row],[win/loss ratio]]</f>
        <v>1.0791442098585149</v>
      </c>
    </row>
    <row r="523" spans="1:28" x14ac:dyDescent="0.25">
      <c r="A523" s="1">
        <v>3081</v>
      </c>
      <c r="B523" s="7">
        <f t="shared" si="18"/>
        <v>10</v>
      </c>
      <c r="C523" s="5">
        <v>2017</v>
      </c>
      <c r="D523" s="5">
        <v>11</v>
      </c>
      <c r="E523" t="s">
        <v>41</v>
      </c>
      <c r="F523" t="s">
        <v>60</v>
      </c>
      <c r="G523" s="5">
        <v>0</v>
      </c>
      <c r="H523">
        <v>24</v>
      </c>
      <c r="I523">
        <v>30</v>
      </c>
      <c r="J523">
        <v>-6</v>
      </c>
      <c r="K523">
        <f>IF(Table1[[#This Row],[net]]&gt;0,1,0)</f>
        <v>0</v>
      </c>
      <c r="L523">
        <v>1</v>
      </c>
      <c r="M523">
        <f>IF(Table1[[#This Row],[team]]=E522,SUM(Table1[[#This Row],[win/loss]],M522),Table1[[#This Row],[win/loss]])</f>
        <v>4</v>
      </c>
      <c r="N523">
        <f>IF(Table1[[#This Row],[team]]=E522,SUM(Table1[[#This Row],[win/loss]],M522),Table1[[#This Row],[win/loss]])/B523</f>
        <v>0.4</v>
      </c>
      <c r="O523">
        <f t="shared" si="19"/>
        <v>-5</v>
      </c>
      <c r="P523">
        <f>IF(Table1[[#This Row],[difference]]&gt;0,SQRT(Table1[[#This Row],[difference]]),-SQRT(ABS(Table1[[#This Row],[difference]])))</f>
        <v>-2.2360679774997898</v>
      </c>
      <c r="Q523">
        <f>IF(Table1[[#This Row],[line]]&gt;0,SQRT(Table1[[#This Row],[line]]),-SQRT(ABS(Table1[[#This Row],[line]])))</f>
        <v>1</v>
      </c>
      <c r="R523">
        <f>Table1[[#This Row],[difference]]-Table1[[#This Row],[sqrt(line)]]</f>
        <v>-6</v>
      </c>
      <c r="S523">
        <f>IF(Table1[[#This Row],[difference]]&gt;0,1,-1)</f>
        <v>-1</v>
      </c>
      <c r="T523">
        <f>IF(Table1[[#This Row],[team]]=E522,SUM(H523,T522),Table1[[#This Row],[ppg]])</f>
        <v>226</v>
      </c>
      <c r="U523">
        <f>IF(Table1[[#This Row],[team]]=E522,SUM(I523,U522),Table1[[#This Row],[ppga]])</f>
        <v>190</v>
      </c>
      <c r="V523">
        <f>IF(Table1[[#This Row],[team]]=E522,SUM(Table1[[#This Row],[difference]],V522),Table1[[#This Row],[difference]])</f>
        <v>-17</v>
      </c>
      <c r="W523">
        <f>IF(Table1[[#This Row],[team]]=E522,SUM(Table1[[#This Row],[sqrt(dif)]],W522),Table1[[#This Row],[sqrt(dif)]])</f>
        <v>-8.73136264898692</v>
      </c>
      <c r="X523">
        <f>IF(Table1[[#This Row],[team]]=E522,SUM(Table1[[#This Row],[f1]],X522),Table1[[#This Row],[f1]])</f>
        <v>0.84597697621082713</v>
      </c>
      <c r="Y523">
        <f>IF(Table1[[#This Row],[ATS]]=S522,SUM(Table1[[#This Row],[ATS]],Y522),Table1[[#This Row],[ATS]])</f>
        <v>-4</v>
      </c>
      <c r="Z523">
        <f>IF(Table1[[#This Row],[ATS]]&gt;0,Table1[[#This Row],[ATS streak (not real)]]-1,Table1[[#This Row],[ATS streak (not real)]]+1)</f>
        <v>-3</v>
      </c>
      <c r="AA523" s="5">
        <f>Table1[[#This Row],[running ttl ppg]]^2.37/(Table1[[#This Row],[running ttl ppg]]^2.37+Table1[[#This Row],[running ttl ppga]]^2.37)</f>
        <v>0.6013805909447183</v>
      </c>
      <c r="AB523" s="5">
        <f>Table1[[#This Row],[pyth ratio]]+Table1[[#This Row],[win/loss ratio]]</f>
        <v>1.0013805909447182</v>
      </c>
    </row>
    <row r="524" spans="1:28" x14ac:dyDescent="0.25">
      <c r="A524" s="1">
        <v>3082</v>
      </c>
      <c r="B524" s="7">
        <f t="shared" si="18"/>
        <v>11</v>
      </c>
      <c r="C524" s="5">
        <v>2017</v>
      </c>
      <c r="D524" s="5">
        <v>12</v>
      </c>
      <c r="E524" t="s">
        <v>41</v>
      </c>
      <c r="F524" t="s">
        <v>42</v>
      </c>
      <c r="G524" s="5">
        <v>0</v>
      </c>
      <c r="H524">
        <v>19</v>
      </c>
      <c r="I524">
        <v>38</v>
      </c>
      <c r="J524">
        <v>-19</v>
      </c>
      <c r="K524">
        <f>IF(Table1[[#This Row],[net]]&gt;0,1,0)</f>
        <v>0</v>
      </c>
      <c r="L524">
        <v>4</v>
      </c>
      <c r="M524">
        <f>IF(Table1[[#This Row],[team]]=E523,SUM(Table1[[#This Row],[win/loss]],M523),Table1[[#This Row],[win/loss]])</f>
        <v>4</v>
      </c>
      <c r="N524">
        <f>IF(Table1[[#This Row],[team]]=E523,SUM(Table1[[#This Row],[win/loss]],M523),Table1[[#This Row],[win/loss]])/B524</f>
        <v>0.36363636363636365</v>
      </c>
      <c r="O524">
        <f t="shared" si="19"/>
        <v>-15</v>
      </c>
      <c r="P524">
        <f>IF(Table1[[#This Row],[difference]]&gt;0,SQRT(Table1[[#This Row],[difference]]),-SQRT(ABS(Table1[[#This Row],[difference]])))</f>
        <v>-3.872983346207417</v>
      </c>
      <c r="Q524">
        <f>IF(Table1[[#This Row],[line]]&gt;0,SQRT(Table1[[#This Row],[line]]),-SQRT(ABS(Table1[[#This Row],[line]])))</f>
        <v>2</v>
      </c>
      <c r="R524">
        <f>Table1[[#This Row],[difference]]-Table1[[#This Row],[sqrt(line)]]</f>
        <v>-17</v>
      </c>
      <c r="S524">
        <f>IF(Table1[[#This Row],[difference]]&gt;0,1,-1)</f>
        <v>-1</v>
      </c>
      <c r="T524">
        <f>IF(Table1[[#This Row],[team]]=E523,SUM(H524,T523),Table1[[#This Row],[ppg]])</f>
        <v>245</v>
      </c>
      <c r="U524">
        <f>IF(Table1[[#This Row],[team]]=E523,SUM(I524,U523),Table1[[#This Row],[ppga]])</f>
        <v>228</v>
      </c>
      <c r="V524">
        <f>IF(Table1[[#This Row],[team]]=E523,SUM(Table1[[#This Row],[difference]],V523),Table1[[#This Row],[difference]])</f>
        <v>-32</v>
      </c>
      <c r="W524">
        <f>IF(Table1[[#This Row],[team]]=E523,SUM(Table1[[#This Row],[sqrt(dif)]],W523),Table1[[#This Row],[sqrt(dif)]])</f>
        <v>-12.604345995194336</v>
      </c>
      <c r="X524">
        <f>IF(Table1[[#This Row],[team]]=E523,SUM(Table1[[#This Row],[f1]],X523),Table1[[#This Row],[f1]])</f>
        <v>-16.154023023789172</v>
      </c>
      <c r="Y524">
        <f>IF(Table1[[#This Row],[ATS]]=S523,SUM(Table1[[#This Row],[ATS]],Y523),Table1[[#This Row],[ATS]])</f>
        <v>-5</v>
      </c>
      <c r="Z524">
        <f>IF(Table1[[#This Row],[ATS]]&gt;0,Table1[[#This Row],[ATS streak (not real)]]-1,Table1[[#This Row],[ATS streak (not real)]]+1)</f>
        <v>-4</v>
      </c>
      <c r="AA524" s="5">
        <f>Table1[[#This Row],[running ttl ppg]]^2.37/(Table1[[#This Row],[running ttl ppg]]^2.37+Table1[[#This Row],[running ttl ppga]]^2.37)</f>
        <v>0.54250536536563887</v>
      </c>
      <c r="AB524" s="5">
        <f>Table1[[#This Row],[pyth ratio]]+Table1[[#This Row],[win/loss ratio]]</f>
        <v>0.90614172900200252</v>
      </c>
    </row>
    <row r="525" spans="1:28" x14ac:dyDescent="0.25">
      <c r="A525" s="1">
        <v>3083</v>
      </c>
      <c r="B525" s="7">
        <f t="shared" si="18"/>
        <v>12</v>
      </c>
      <c r="C525" s="5">
        <v>2017</v>
      </c>
      <c r="D525" s="5">
        <v>13</v>
      </c>
      <c r="E525" t="s">
        <v>41</v>
      </c>
      <c r="F525" t="s">
        <v>72</v>
      </c>
      <c r="G525" s="5">
        <v>1</v>
      </c>
      <c r="H525">
        <v>31</v>
      </c>
      <c r="I525">
        <v>23</v>
      </c>
      <c r="J525">
        <v>8</v>
      </c>
      <c r="K525">
        <f>IF(Table1[[#This Row],[net]]&gt;0,1,0)</f>
        <v>1</v>
      </c>
      <c r="L525">
        <v>-2.5</v>
      </c>
      <c r="M525">
        <f>IF(Table1[[#This Row],[team]]=E524,SUM(Table1[[#This Row],[win/loss]],M524),Table1[[#This Row],[win/loss]])</f>
        <v>5</v>
      </c>
      <c r="N525">
        <f>IF(Table1[[#This Row],[team]]=E524,SUM(Table1[[#This Row],[win/loss]],M524),Table1[[#This Row],[win/loss]])/B525</f>
        <v>0.41666666666666669</v>
      </c>
      <c r="O525">
        <f t="shared" si="19"/>
        <v>5.5</v>
      </c>
      <c r="P525">
        <f>IF(Table1[[#This Row],[difference]]&gt;0,SQRT(Table1[[#This Row],[difference]]),-SQRT(ABS(Table1[[#This Row],[difference]])))</f>
        <v>2.3452078799117149</v>
      </c>
      <c r="Q525">
        <f>IF(Table1[[#This Row],[line]]&gt;0,SQRT(Table1[[#This Row],[line]]),-SQRT(ABS(Table1[[#This Row],[line]])))</f>
        <v>-1.5811388300841898</v>
      </c>
      <c r="R525">
        <f>Table1[[#This Row],[difference]]-Table1[[#This Row],[sqrt(line)]]</f>
        <v>7.08113883008419</v>
      </c>
      <c r="S525">
        <f>IF(Table1[[#This Row],[difference]]&gt;0,1,-1)</f>
        <v>1</v>
      </c>
      <c r="T525">
        <f>IF(Table1[[#This Row],[team]]=E524,SUM(H525,T524),Table1[[#This Row],[ppg]])</f>
        <v>276</v>
      </c>
      <c r="U525">
        <f>IF(Table1[[#This Row],[team]]=E524,SUM(I525,U524),Table1[[#This Row],[ppga]])</f>
        <v>251</v>
      </c>
      <c r="V525">
        <f>IF(Table1[[#This Row],[team]]=E524,SUM(Table1[[#This Row],[difference]],V524),Table1[[#This Row],[difference]])</f>
        <v>-26.5</v>
      </c>
      <c r="W525">
        <f>IF(Table1[[#This Row],[team]]=E524,SUM(Table1[[#This Row],[sqrt(dif)]],W524),Table1[[#This Row],[sqrt(dif)]])</f>
        <v>-10.259138115282621</v>
      </c>
      <c r="X525">
        <f>IF(Table1[[#This Row],[team]]=E524,SUM(Table1[[#This Row],[f1]],X524),Table1[[#This Row],[f1]])</f>
        <v>-9.0728841937049829</v>
      </c>
      <c r="Y525">
        <f>IF(Table1[[#This Row],[ATS]]=S524,SUM(Table1[[#This Row],[ATS]],Y524),Table1[[#This Row],[ATS]])</f>
        <v>1</v>
      </c>
      <c r="Z525">
        <f>IF(Table1[[#This Row],[ATS]]&gt;0,Table1[[#This Row],[ATS streak (not real)]]-1,Table1[[#This Row],[ATS streak (not real)]]+1)</f>
        <v>0</v>
      </c>
      <c r="AA525" s="5">
        <f>Table1[[#This Row],[running ttl ppg]]^2.37/(Table1[[#This Row],[running ttl ppg]]^2.37+Table1[[#This Row],[running ttl ppga]]^2.37)</f>
        <v>0.55602045362159058</v>
      </c>
      <c r="AB525" s="5">
        <f>Table1[[#This Row],[pyth ratio]]+Table1[[#This Row],[win/loss ratio]]</f>
        <v>0.97268712028825721</v>
      </c>
    </row>
    <row r="526" spans="1:28" x14ac:dyDescent="0.25">
      <c r="A526" s="1">
        <v>3084</v>
      </c>
      <c r="B526" s="7">
        <f t="shared" si="18"/>
        <v>13</v>
      </c>
      <c r="C526" s="5">
        <v>2017</v>
      </c>
      <c r="D526" s="5">
        <v>14</v>
      </c>
      <c r="E526" t="s">
        <v>41</v>
      </c>
      <c r="F526" t="s">
        <v>59</v>
      </c>
      <c r="G526" s="5">
        <v>0</v>
      </c>
      <c r="H526">
        <v>23</v>
      </c>
      <c r="I526">
        <v>26</v>
      </c>
      <c r="J526">
        <v>-3</v>
      </c>
      <c r="K526">
        <f>IF(Table1[[#This Row],[net]]&gt;0,1,0)</f>
        <v>0</v>
      </c>
      <c r="L526">
        <v>-2</v>
      </c>
      <c r="M526">
        <f>IF(Table1[[#This Row],[team]]=E525,SUM(Table1[[#This Row],[win/loss]],M525),Table1[[#This Row],[win/loss]])</f>
        <v>5</v>
      </c>
      <c r="N526">
        <f>IF(Table1[[#This Row],[team]]=E525,SUM(Table1[[#This Row],[win/loss]],M525),Table1[[#This Row],[win/loss]])/B526</f>
        <v>0.38461538461538464</v>
      </c>
      <c r="O526">
        <f t="shared" si="19"/>
        <v>-5</v>
      </c>
      <c r="P526">
        <f>IF(Table1[[#This Row],[difference]]&gt;0,SQRT(Table1[[#This Row],[difference]]),-SQRT(ABS(Table1[[#This Row],[difference]])))</f>
        <v>-2.2360679774997898</v>
      </c>
      <c r="Q526">
        <f>IF(Table1[[#This Row],[line]]&gt;0,SQRT(Table1[[#This Row],[line]]),-SQRT(ABS(Table1[[#This Row],[line]])))</f>
        <v>-1.4142135623730951</v>
      </c>
      <c r="R526">
        <f>Table1[[#This Row],[difference]]-Table1[[#This Row],[sqrt(line)]]</f>
        <v>-3.5857864376269051</v>
      </c>
      <c r="S526">
        <f>IF(Table1[[#This Row],[difference]]&gt;0,1,-1)</f>
        <v>-1</v>
      </c>
      <c r="T526">
        <f>IF(Table1[[#This Row],[team]]=E525,SUM(H526,T525),Table1[[#This Row],[ppg]])</f>
        <v>299</v>
      </c>
      <c r="U526">
        <f>IF(Table1[[#This Row],[team]]=E525,SUM(I526,U525),Table1[[#This Row],[ppga]])</f>
        <v>277</v>
      </c>
      <c r="V526">
        <f>IF(Table1[[#This Row],[team]]=E525,SUM(Table1[[#This Row],[difference]],V525),Table1[[#This Row],[difference]])</f>
        <v>-31.5</v>
      </c>
      <c r="W526">
        <f>IF(Table1[[#This Row],[team]]=E525,SUM(Table1[[#This Row],[sqrt(dif)]],W525),Table1[[#This Row],[sqrt(dif)]])</f>
        <v>-12.495206092782411</v>
      </c>
      <c r="X526">
        <f>IF(Table1[[#This Row],[team]]=E525,SUM(Table1[[#This Row],[f1]],X525),Table1[[#This Row],[f1]])</f>
        <v>-12.658670631331887</v>
      </c>
      <c r="Y526">
        <f>IF(Table1[[#This Row],[ATS]]=S525,SUM(Table1[[#This Row],[ATS]],Y525),Table1[[#This Row],[ATS]])</f>
        <v>-1</v>
      </c>
      <c r="Z526">
        <f>IF(Table1[[#This Row],[ATS]]&gt;0,Table1[[#This Row],[ATS streak (not real)]]-1,Table1[[#This Row],[ATS streak (not real)]]+1)</f>
        <v>0</v>
      </c>
      <c r="AA526" s="5">
        <f>Table1[[#This Row],[running ttl ppg]]^2.37/(Table1[[#This Row],[running ttl ppg]]^2.37+Table1[[#This Row],[running ttl ppga]]^2.37)</f>
        <v>0.54515904745163757</v>
      </c>
      <c r="AB526" s="5">
        <f>Table1[[#This Row],[pyth ratio]]+Table1[[#This Row],[win/loss ratio]]</f>
        <v>0.92977443206702226</v>
      </c>
    </row>
    <row r="527" spans="1:28" x14ac:dyDescent="0.25">
      <c r="A527" s="1">
        <v>3085</v>
      </c>
      <c r="B527" s="7">
        <f t="shared" si="18"/>
        <v>14</v>
      </c>
      <c r="C527" s="5">
        <v>2017</v>
      </c>
      <c r="D527" s="5">
        <v>15</v>
      </c>
      <c r="E527" t="s">
        <v>41</v>
      </c>
      <c r="F527" t="s">
        <v>64</v>
      </c>
      <c r="G527" s="5">
        <v>1</v>
      </c>
      <c r="H527">
        <v>41</v>
      </c>
      <c r="I527">
        <v>48</v>
      </c>
      <c r="J527">
        <v>-7</v>
      </c>
      <c r="K527">
        <f>IF(Table1[[#This Row],[net]]&gt;0,1,0)</f>
        <v>0</v>
      </c>
      <c r="L527">
        <v>-3</v>
      </c>
      <c r="M527">
        <f>IF(Table1[[#This Row],[team]]=E526,SUM(Table1[[#This Row],[win/loss]],M526),Table1[[#This Row],[win/loss]])</f>
        <v>5</v>
      </c>
      <c r="N527">
        <f>IF(Table1[[#This Row],[team]]=E526,SUM(Table1[[#This Row],[win/loss]],M526),Table1[[#This Row],[win/loss]])/B527</f>
        <v>0.35714285714285715</v>
      </c>
      <c r="O527">
        <f t="shared" si="19"/>
        <v>-10</v>
      </c>
      <c r="P527">
        <f>IF(Table1[[#This Row],[difference]]&gt;0,SQRT(Table1[[#This Row],[difference]]),-SQRT(ABS(Table1[[#This Row],[difference]])))</f>
        <v>-3.1622776601683795</v>
      </c>
      <c r="Q527">
        <f>IF(Table1[[#This Row],[line]]&gt;0,SQRT(Table1[[#This Row],[line]]),-SQRT(ABS(Table1[[#This Row],[line]])))</f>
        <v>-1.7320508075688772</v>
      </c>
      <c r="R527">
        <f>Table1[[#This Row],[difference]]-Table1[[#This Row],[sqrt(line)]]</f>
        <v>-8.2679491924311233</v>
      </c>
      <c r="S527">
        <f>IF(Table1[[#This Row],[difference]]&gt;0,1,-1)</f>
        <v>-1</v>
      </c>
      <c r="T527">
        <f>IF(Table1[[#This Row],[team]]=E526,SUM(H527,T526),Table1[[#This Row],[ppg]])</f>
        <v>340</v>
      </c>
      <c r="U527">
        <f>IF(Table1[[#This Row],[team]]=E526,SUM(I527,U526),Table1[[#This Row],[ppga]])</f>
        <v>325</v>
      </c>
      <c r="V527">
        <f>IF(Table1[[#This Row],[team]]=E526,SUM(Table1[[#This Row],[difference]],V526),Table1[[#This Row],[difference]])</f>
        <v>-41.5</v>
      </c>
      <c r="W527">
        <f>IF(Table1[[#This Row],[team]]=E526,SUM(Table1[[#This Row],[sqrt(dif)]],W526),Table1[[#This Row],[sqrt(dif)]])</f>
        <v>-15.657483752950791</v>
      </c>
      <c r="X527">
        <f>IF(Table1[[#This Row],[team]]=E526,SUM(Table1[[#This Row],[f1]],X526),Table1[[#This Row],[f1]])</f>
        <v>-20.926619823763012</v>
      </c>
      <c r="Y527">
        <f>IF(Table1[[#This Row],[ATS]]=S526,SUM(Table1[[#This Row],[ATS]],Y526),Table1[[#This Row],[ATS]])</f>
        <v>-2</v>
      </c>
      <c r="Z527">
        <f>IF(Table1[[#This Row],[ATS]]&gt;0,Table1[[#This Row],[ATS streak (not real)]]-1,Table1[[#This Row],[ATS streak (not real)]]+1)</f>
        <v>-1</v>
      </c>
      <c r="AA527" s="5">
        <f>Table1[[#This Row],[running ttl ppg]]^2.37/(Table1[[#This Row],[running ttl ppg]]^2.37+Table1[[#This Row],[running ttl ppga]]^2.37)</f>
        <v>0.52670841144745317</v>
      </c>
      <c r="AB527" s="5">
        <f>Table1[[#This Row],[pyth ratio]]+Table1[[#This Row],[win/loss ratio]]</f>
        <v>0.88385126859031038</v>
      </c>
    </row>
    <row r="528" spans="1:28" x14ac:dyDescent="0.25">
      <c r="A528" s="1">
        <v>3086</v>
      </c>
      <c r="B528" s="7">
        <f t="shared" si="18"/>
        <v>15</v>
      </c>
      <c r="C528" s="5">
        <v>2017</v>
      </c>
      <c r="D528" s="5">
        <v>16</v>
      </c>
      <c r="E528" t="s">
        <v>41</v>
      </c>
      <c r="F528" t="s">
        <v>69</v>
      </c>
      <c r="G528" s="5">
        <v>0</v>
      </c>
      <c r="H528">
        <v>34</v>
      </c>
      <c r="I528">
        <v>31</v>
      </c>
      <c r="J528">
        <v>3</v>
      </c>
      <c r="K528">
        <f>IF(Table1[[#This Row],[net]]&gt;0,1,0)</f>
        <v>1</v>
      </c>
      <c r="L528">
        <v>9</v>
      </c>
      <c r="M528">
        <f>IF(Table1[[#This Row],[team]]=E527,SUM(Table1[[#This Row],[win/loss]],M527),Table1[[#This Row],[win/loss]])</f>
        <v>6</v>
      </c>
      <c r="N528">
        <f>IF(Table1[[#This Row],[team]]=E527,SUM(Table1[[#This Row],[win/loss]],M527),Table1[[#This Row],[win/loss]])/B528</f>
        <v>0.4</v>
      </c>
      <c r="O528">
        <f t="shared" si="19"/>
        <v>12</v>
      </c>
      <c r="P528">
        <f>IF(Table1[[#This Row],[difference]]&gt;0,SQRT(Table1[[#This Row],[difference]]),-SQRT(ABS(Table1[[#This Row],[difference]])))</f>
        <v>3.4641016151377544</v>
      </c>
      <c r="Q528">
        <f>IF(Table1[[#This Row],[line]]&gt;0,SQRT(Table1[[#This Row],[line]]),-SQRT(ABS(Table1[[#This Row],[line]])))</f>
        <v>3</v>
      </c>
      <c r="R528">
        <f>Table1[[#This Row],[difference]]-Table1[[#This Row],[sqrt(line)]]</f>
        <v>9</v>
      </c>
      <c r="S528">
        <f>IF(Table1[[#This Row],[difference]]&gt;0,1,-1)</f>
        <v>1</v>
      </c>
      <c r="T528">
        <f>IF(Table1[[#This Row],[team]]=E527,SUM(H528,T527),Table1[[#This Row],[ppg]])</f>
        <v>374</v>
      </c>
      <c r="U528">
        <f>IF(Table1[[#This Row],[team]]=E527,SUM(I528,U527),Table1[[#This Row],[ppga]])</f>
        <v>356</v>
      </c>
      <c r="V528">
        <f>IF(Table1[[#This Row],[team]]=E527,SUM(Table1[[#This Row],[difference]],V527),Table1[[#This Row],[difference]])</f>
        <v>-29.5</v>
      </c>
      <c r="W528">
        <f>IF(Table1[[#This Row],[team]]=E527,SUM(Table1[[#This Row],[sqrt(dif)]],W527),Table1[[#This Row],[sqrt(dif)]])</f>
        <v>-12.193382137813035</v>
      </c>
      <c r="X528">
        <f>IF(Table1[[#This Row],[team]]=E527,SUM(Table1[[#This Row],[f1]],X527),Table1[[#This Row],[f1]])</f>
        <v>-11.926619823763012</v>
      </c>
      <c r="Y528">
        <f>IF(Table1[[#This Row],[ATS]]=S527,SUM(Table1[[#This Row],[ATS]],Y527),Table1[[#This Row],[ATS]])</f>
        <v>1</v>
      </c>
      <c r="Z528">
        <f>IF(Table1[[#This Row],[ATS]]&gt;0,Table1[[#This Row],[ATS streak (not real)]]-1,Table1[[#This Row],[ATS streak (not real)]]+1)</f>
        <v>0</v>
      </c>
      <c r="AA528" s="5">
        <f>Table1[[#This Row],[running ttl ppg]]^2.37/(Table1[[#This Row],[running ttl ppg]]^2.37+Table1[[#This Row],[running ttl ppga]]^2.37)</f>
        <v>0.52919186555478803</v>
      </c>
      <c r="AB528" s="5">
        <f>Table1[[#This Row],[pyth ratio]]+Table1[[#This Row],[win/loss ratio]]</f>
        <v>0.92919186555478805</v>
      </c>
    </row>
    <row r="529" spans="1:28" x14ac:dyDescent="0.25">
      <c r="A529" s="1">
        <v>3087</v>
      </c>
      <c r="B529" s="7">
        <f t="shared" si="18"/>
        <v>16</v>
      </c>
      <c r="C529" s="5">
        <v>2017</v>
      </c>
      <c r="D529" s="5">
        <v>17</v>
      </c>
      <c r="E529" t="s">
        <v>41</v>
      </c>
      <c r="F529" t="s">
        <v>58</v>
      </c>
      <c r="G529" s="5">
        <v>0</v>
      </c>
      <c r="H529">
        <v>44</v>
      </c>
      <c r="I529">
        <v>6</v>
      </c>
      <c r="J529">
        <v>38</v>
      </c>
      <c r="K529">
        <f>IF(Table1[[#This Row],[net]]&gt;0,1,0)</f>
        <v>1</v>
      </c>
      <c r="L529">
        <v>-7</v>
      </c>
      <c r="M529">
        <f>IF(Table1[[#This Row],[team]]=E528,SUM(Table1[[#This Row],[win/loss]],M528),Table1[[#This Row],[win/loss]])</f>
        <v>7</v>
      </c>
      <c r="N529">
        <f>IF(Table1[[#This Row],[team]]=E528,SUM(Table1[[#This Row],[win/loss]],M528),Table1[[#This Row],[win/loss]])/B529</f>
        <v>0.4375</v>
      </c>
      <c r="O529">
        <f t="shared" si="19"/>
        <v>31</v>
      </c>
      <c r="P529">
        <f>IF(Table1[[#This Row],[difference]]&gt;0,SQRT(Table1[[#This Row],[difference]]),-SQRT(ABS(Table1[[#This Row],[difference]])))</f>
        <v>5.5677643628300215</v>
      </c>
      <c r="Q529">
        <f>IF(Table1[[#This Row],[line]]&gt;0,SQRT(Table1[[#This Row],[line]]),-SQRT(ABS(Table1[[#This Row],[line]])))</f>
        <v>-2.6457513110645907</v>
      </c>
      <c r="R529">
        <f>Table1[[#This Row],[difference]]-Table1[[#This Row],[sqrt(line)]]</f>
        <v>33.645751311064593</v>
      </c>
      <c r="S529">
        <f>IF(Table1[[#This Row],[difference]]&gt;0,1,-1)</f>
        <v>1</v>
      </c>
      <c r="T529">
        <f>IF(Table1[[#This Row],[team]]=E528,SUM(H529,T528),Table1[[#This Row],[ppg]])</f>
        <v>418</v>
      </c>
      <c r="U529">
        <f>IF(Table1[[#This Row],[team]]=E528,SUM(I529,U528),Table1[[#This Row],[ppga]])</f>
        <v>362</v>
      </c>
      <c r="V529">
        <f>IF(Table1[[#This Row],[team]]=E528,SUM(Table1[[#This Row],[difference]],V528),Table1[[#This Row],[difference]])</f>
        <v>1.5</v>
      </c>
      <c r="W529">
        <f>IF(Table1[[#This Row],[team]]=E528,SUM(Table1[[#This Row],[sqrt(dif)]],W528),Table1[[#This Row],[sqrt(dif)]])</f>
        <v>-6.6256177749830139</v>
      </c>
      <c r="X529">
        <f>IF(Table1[[#This Row],[team]]=E528,SUM(Table1[[#This Row],[f1]],X528),Table1[[#This Row],[f1]])</f>
        <v>21.719131487301581</v>
      </c>
      <c r="Y529">
        <f>IF(Table1[[#This Row],[ATS]]=S528,SUM(Table1[[#This Row],[ATS]],Y528),Table1[[#This Row],[ATS]])</f>
        <v>2</v>
      </c>
      <c r="Z529">
        <f>IF(Table1[[#This Row],[ATS]]&gt;0,Table1[[#This Row],[ATS streak (not real)]]-1,Table1[[#This Row],[ATS streak (not real)]]+1)</f>
        <v>1</v>
      </c>
      <c r="AA529" s="5">
        <f>Table1[[#This Row],[running ttl ppg]]^2.37/(Table1[[#This Row],[running ttl ppg]]^2.37+Table1[[#This Row],[running ttl ppga]]^2.37)</f>
        <v>0.58440772161181342</v>
      </c>
      <c r="AB529" s="5">
        <f>Table1[[#This Row],[pyth ratio]]+Table1[[#This Row],[win/loss ratio]]</f>
        <v>1.0219077216118135</v>
      </c>
    </row>
    <row r="530" spans="1:28" x14ac:dyDescent="0.25">
      <c r="A530" s="1">
        <v>3088</v>
      </c>
      <c r="B530" s="7">
        <f t="shared" si="18"/>
        <v>1</v>
      </c>
      <c r="C530" s="5">
        <v>2017</v>
      </c>
      <c r="D530" s="5">
        <v>1</v>
      </c>
      <c r="E530" t="s">
        <v>42</v>
      </c>
      <c r="F530" t="s">
        <v>70</v>
      </c>
      <c r="G530" s="5">
        <v>1</v>
      </c>
      <c r="H530">
        <v>24</v>
      </c>
      <c r="I530">
        <v>31</v>
      </c>
      <c r="J530">
        <v>-7</v>
      </c>
      <c r="K530">
        <f>IF(Table1[[#This Row],[net]]&gt;0,1,0)</f>
        <v>0</v>
      </c>
      <c r="L530">
        <v>-2.5</v>
      </c>
      <c r="M530">
        <f>IF(Table1[[#This Row],[team]]=E529,SUM(Table1[[#This Row],[win/loss]],M529),Table1[[#This Row],[win/loss]])</f>
        <v>0</v>
      </c>
      <c r="N530">
        <f>IF(Table1[[#This Row],[team]]=E529,SUM(Table1[[#This Row],[win/loss]],M529),Table1[[#This Row],[win/loss]])/B530</f>
        <v>0</v>
      </c>
      <c r="O530">
        <f t="shared" si="19"/>
        <v>-9.5</v>
      </c>
      <c r="P530">
        <f>IF(Table1[[#This Row],[difference]]&gt;0,SQRT(Table1[[#This Row],[difference]]),-SQRT(ABS(Table1[[#This Row],[difference]])))</f>
        <v>-3.082207001484488</v>
      </c>
      <c r="Q530">
        <f>IF(Table1[[#This Row],[line]]&gt;0,SQRT(Table1[[#This Row],[line]]),-SQRT(ABS(Table1[[#This Row],[line]])))</f>
        <v>-1.5811388300841898</v>
      </c>
      <c r="R530">
        <f>Table1[[#This Row],[difference]]-Table1[[#This Row],[sqrt(line)]]</f>
        <v>-7.91886116991581</v>
      </c>
      <c r="S530">
        <f>IF(Table1[[#This Row],[difference]]&gt;0,1,-1)</f>
        <v>-1</v>
      </c>
      <c r="T530">
        <f>IF(Table1[[#This Row],[team]]=E529,SUM(H530,T529),Table1[[#This Row],[ppg]])</f>
        <v>24</v>
      </c>
      <c r="U530">
        <f>IF(Table1[[#This Row],[team]]=E529,SUM(I530,U529),Table1[[#This Row],[ppga]])</f>
        <v>31</v>
      </c>
      <c r="V530">
        <f>IF(Table1[[#This Row],[team]]=E529,SUM(Table1[[#This Row],[difference]],V529),Table1[[#This Row],[difference]])</f>
        <v>-9.5</v>
      </c>
      <c r="W530">
        <f>IF(Table1[[#This Row],[team]]=E529,SUM(Table1[[#This Row],[sqrt(dif)]],W529),Table1[[#This Row],[sqrt(dif)]])</f>
        <v>-3.082207001484488</v>
      </c>
      <c r="X530">
        <f>IF(Table1[[#This Row],[team]]=E529,SUM(Table1[[#This Row],[f1]],X529),Table1[[#This Row],[f1]])</f>
        <v>-7.91886116991581</v>
      </c>
      <c r="Y530">
        <f>IF(Table1[[#This Row],[ATS]]=S529,SUM(Table1[[#This Row],[ATS]],Y529),Table1[[#This Row],[ATS]])</f>
        <v>-1</v>
      </c>
      <c r="Z530">
        <f>IF(Table1[[#This Row],[ATS]]&gt;0,Table1[[#This Row],[ATS streak (not real)]]-1,Table1[[#This Row],[ATS streak (not real)]]+1)</f>
        <v>0</v>
      </c>
      <c r="AA530" s="5">
        <f>Table1[[#This Row],[running ttl ppg]]^2.37/(Table1[[#This Row],[running ttl ppg]]^2.37+Table1[[#This Row],[running ttl ppga]]^2.37)</f>
        <v>0.35284382843330442</v>
      </c>
      <c r="AB530" s="5">
        <f>Table1[[#This Row],[pyth ratio]]+Table1[[#This Row],[win/loss ratio]]</f>
        <v>0.35284382843330442</v>
      </c>
    </row>
    <row r="531" spans="1:28" x14ac:dyDescent="0.25">
      <c r="A531" s="1">
        <v>3089</v>
      </c>
      <c r="B531" s="7">
        <f t="shared" ref="B531:B594" si="20">IF(B530=16,1,B530+1)</f>
        <v>2</v>
      </c>
      <c r="C531" s="5">
        <v>2017</v>
      </c>
      <c r="D531" s="5">
        <v>2</v>
      </c>
      <c r="E531" t="s">
        <v>42</v>
      </c>
      <c r="F531" t="s">
        <v>65</v>
      </c>
      <c r="G531" s="5">
        <v>0</v>
      </c>
      <c r="H531">
        <v>35</v>
      </c>
      <c r="I531">
        <v>28</v>
      </c>
      <c r="J531">
        <v>7</v>
      </c>
      <c r="K531">
        <f>IF(Table1[[#This Row],[net]]&gt;0,1,0)</f>
        <v>1</v>
      </c>
      <c r="L531">
        <v>4</v>
      </c>
      <c r="M531">
        <f>IF(Table1[[#This Row],[team]]=E530,SUM(Table1[[#This Row],[win/loss]],M530),Table1[[#This Row],[win/loss]])</f>
        <v>1</v>
      </c>
      <c r="N531">
        <f>IF(Table1[[#This Row],[team]]=E530,SUM(Table1[[#This Row],[win/loss]],M530),Table1[[#This Row],[win/loss]])/B531</f>
        <v>0.5</v>
      </c>
      <c r="O531">
        <f t="shared" si="19"/>
        <v>11</v>
      </c>
      <c r="P531">
        <f>IF(Table1[[#This Row],[difference]]&gt;0,SQRT(Table1[[#This Row],[difference]]),-SQRT(ABS(Table1[[#This Row],[difference]])))</f>
        <v>3.3166247903553998</v>
      </c>
      <c r="Q531">
        <f>IF(Table1[[#This Row],[line]]&gt;0,SQRT(Table1[[#This Row],[line]]),-SQRT(ABS(Table1[[#This Row],[line]])))</f>
        <v>2</v>
      </c>
      <c r="R531">
        <f>Table1[[#This Row],[difference]]-Table1[[#This Row],[sqrt(line)]]</f>
        <v>9</v>
      </c>
      <c r="S531">
        <f>IF(Table1[[#This Row],[difference]]&gt;0,1,-1)</f>
        <v>1</v>
      </c>
      <c r="T531">
        <f>IF(Table1[[#This Row],[team]]=E530,SUM(H531,T530),Table1[[#This Row],[ppg]])</f>
        <v>59</v>
      </c>
      <c r="U531">
        <f>IF(Table1[[#This Row],[team]]=E530,SUM(I531,U530),Table1[[#This Row],[ppga]])</f>
        <v>59</v>
      </c>
      <c r="V531">
        <f>IF(Table1[[#This Row],[team]]=E530,SUM(Table1[[#This Row],[difference]],V530),Table1[[#This Row],[difference]])</f>
        <v>1.5</v>
      </c>
      <c r="W531">
        <f>IF(Table1[[#This Row],[team]]=E530,SUM(Table1[[#This Row],[sqrt(dif)]],W530),Table1[[#This Row],[sqrt(dif)]])</f>
        <v>0.2344177888709118</v>
      </c>
      <c r="X531">
        <f>IF(Table1[[#This Row],[team]]=E530,SUM(Table1[[#This Row],[f1]],X530),Table1[[#This Row],[f1]])</f>
        <v>1.08113883008419</v>
      </c>
      <c r="Y531">
        <f>IF(Table1[[#This Row],[ATS]]=S530,SUM(Table1[[#This Row],[ATS]],Y530),Table1[[#This Row],[ATS]])</f>
        <v>1</v>
      </c>
      <c r="Z531">
        <f>IF(Table1[[#This Row],[ATS]]&gt;0,Table1[[#This Row],[ATS streak (not real)]]-1,Table1[[#This Row],[ATS streak (not real)]]+1)</f>
        <v>0</v>
      </c>
      <c r="AA531" s="5">
        <f>Table1[[#This Row],[running ttl ppg]]^2.37/(Table1[[#This Row],[running ttl ppg]]^2.37+Table1[[#This Row],[running ttl ppga]]^2.37)</f>
        <v>0.5</v>
      </c>
      <c r="AB531" s="5">
        <f>Table1[[#This Row],[pyth ratio]]+Table1[[#This Row],[win/loss ratio]]</f>
        <v>1</v>
      </c>
    </row>
    <row r="532" spans="1:28" x14ac:dyDescent="0.25">
      <c r="A532" s="1">
        <v>3090</v>
      </c>
      <c r="B532" s="7">
        <f t="shared" si="20"/>
        <v>3</v>
      </c>
      <c r="C532" s="5">
        <v>2017</v>
      </c>
      <c r="D532" s="5">
        <v>3</v>
      </c>
      <c r="E532" t="s">
        <v>42</v>
      </c>
      <c r="F532" t="s">
        <v>64</v>
      </c>
      <c r="G532" s="5">
        <v>0</v>
      </c>
      <c r="H532">
        <v>45</v>
      </c>
      <c r="I532">
        <v>32</v>
      </c>
      <c r="J532">
        <v>13</v>
      </c>
      <c r="K532">
        <f>IF(Table1[[#This Row],[net]]&gt;0,1,0)</f>
        <v>1</v>
      </c>
      <c r="L532">
        <v>2.5</v>
      </c>
      <c r="M532">
        <f>IF(Table1[[#This Row],[team]]=E531,SUM(Table1[[#This Row],[win/loss]],M531),Table1[[#This Row],[win/loss]])</f>
        <v>2</v>
      </c>
      <c r="N532">
        <f>IF(Table1[[#This Row],[team]]=E531,SUM(Table1[[#This Row],[win/loss]],M531),Table1[[#This Row],[win/loss]])/B532</f>
        <v>0.66666666666666663</v>
      </c>
      <c r="O532">
        <f t="shared" si="19"/>
        <v>15.5</v>
      </c>
      <c r="P532">
        <f>IF(Table1[[#This Row],[difference]]&gt;0,SQRT(Table1[[#This Row],[difference]]),-SQRT(ABS(Table1[[#This Row],[difference]])))</f>
        <v>3.9370039370059056</v>
      </c>
      <c r="Q532">
        <f>IF(Table1[[#This Row],[line]]&gt;0,SQRT(Table1[[#This Row],[line]]),-SQRT(ABS(Table1[[#This Row],[line]])))</f>
        <v>1.5811388300841898</v>
      </c>
      <c r="R532">
        <f>Table1[[#This Row],[difference]]-Table1[[#This Row],[sqrt(line)]]</f>
        <v>13.918861169915811</v>
      </c>
      <c r="S532">
        <f>IF(Table1[[#This Row],[difference]]&gt;0,1,-1)</f>
        <v>1</v>
      </c>
      <c r="T532">
        <f>IF(Table1[[#This Row],[team]]=E531,SUM(H532,T531),Table1[[#This Row],[ppg]])</f>
        <v>104</v>
      </c>
      <c r="U532">
        <f>IF(Table1[[#This Row],[team]]=E531,SUM(I532,U531),Table1[[#This Row],[ppga]])</f>
        <v>91</v>
      </c>
      <c r="V532">
        <f>IF(Table1[[#This Row],[team]]=E531,SUM(Table1[[#This Row],[difference]],V531),Table1[[#This Row],[difference]])</f>
        <v>17</v>
      </c>
      <c r="W532">
        <f>IF(Table1[[#This Row],[team]]=E531,SUM(Table1[[#This Row],[sqrt(dif)]],W531),Table1[[#This Row],[sqrt(dif)]])</f>
        <v>4.1714217258768169</v>
      </c>
      <c r="X532">
        <f>IF(Table1[[#This Row],[team]]=E531,SUM(Table1[[#This Row],[f1]],X531),Table1[[#This Row],[f1]])</f>
        <v>15</v>
      </c>
      <c r="Y532">
        <f>IF(Table1[[#This Row],[ATS]]=S531,SUM(Table1[[#This Row],[ATS]],Y531),Table1[[#This Row],[ATS]])</f>
        <v>2</v>
      </c>
      <c r="Z532">
        <f>IF(Table1[[#This Row],[ATS]]&gt;0,Table1[[#This Row],[ATS streak (not real)]]-1,Table1[[#This Row],[ATS streak (not real)]]+1)</f>
        <v>1</v>
      </c>
      <c r="AA532" s="5">
        <f>Table1[[#This Row],[running ttl ppg]]^2.37/(Table1[[#This Row],[running ttl ppg]]^2.37+Table1[[#This Row],[running ttl ppga]]^2.37)</f>
        <v>0.57846357785217384</v>
      </c>
      <c r="AB532" s="5">
        <f>Table1[[#This Row],[pyth ratio]]+Table1[[#This Row],[win/loss ratio]]</f>
        <v>1.2451302445188404</v>
      </c>
    </row>
    <row r="533" spans="1:28" x14ac:dyDescent="0.25">
      <c r="A533" s="1">
        <v>3091</v>
      </c>
      <c r="B533" s="7">
        <f t="shared" si="20"/>
        <v>4</v>
      </c>
      <c r="C533" s="5">
        <v>2017</v>
      </c>
      <c r="D533" s="5">
        <v>4</v>
      </c>
      <c r="E533" t="s">
        <v>42</v>
      </c>
      <c r="F533" t="s">
        <v>45</v>
      </c>
      <c r="G533" s="5">
        <v>1</v>
      </c>
      <c r="H533">
        <v>48</v>
      </c>
      <c r="I533">
        <v>33</v>
      </c>
      <c r="J533">
        <v>15</v>
      </c>
      <c r="K533">
        <f>IF(Table1[[#This Row],[net]]&gt;0,1,0)</f>
        <v>1</v>
      </c>
      <c r="L533">
        <v>3</v>
      </c>
      <c r="M533">
        <f>IF(Table1[[#This Row],[team]]=E532,SUM(Table1[[#This Row],[win/loss]],M532),Table1[[#This Row],[win/loss]])</f>
        <v>3</v>
      </c>
      <c r="N533">
        <f>IF(Table1[[#This Row],[team]]=E532,SUM(Table1[[#This Row],[win/loss]],M532),Table1[[#This Row],[win/loss]])/B533</f>
        <v>0.75</v>
      </c>
      <c r="O533">
        <f t="shared" si="19"/>
        <v>18</v>
      </c>
      <c r="P533">
        <f>IF(Table1[[#This Row],[difference]]&gt;0,SQRT(Table1[[#This Row],[difference]]),-SQRT(ABS(Table1[[#This Row],[difference]])))</f>
        <v>4.2426406871192848</v>
      </c>
      <c r="Q533">
        <f>IF(Table1[[#This Row],[line]]&gt;0,SQRT(Table1[[#This Row],[line]]),-SQRT(ABS(Table1[[#This Row],[line]])))</f>
        <v>1.7320508075688772</v>
      </c>
      <c r="R533">
        <f>Table1[[#This Row],[difference]]-Table1[[#This Row],[sqrt(line)]]</f>
        <v>16.267949192431121</v>
      </c>
      <c r="S533">
        <f>IF(Table1[[#This Row],[difference]]&gt;0,1,-1)</f>
        <v>1</v>
      </c>
      <c r="T533">
        <f>IF(Table1[[#This Row],[team]]=E532,SUM(H533,T532),Table1[[#This Row],[ppg]])</f>
        <v>152</v>
      </c>
      <c r="U533">
        <f>IF(Table1[[#This Row],[team]]=E532,SUM(I533,U532),Table1[[#This Row],[ppga]])</f>
        <v>124</v>
      </c>
      <c r="V533">
        <f>IF(Table1[[#This Row],[team]]=E532,SUM(Table1[[#This Row],[difference]],V532),Table1[[#This Row],[difference]])</f>
        <v>35</v>
      </c>
      <c r="W533">
        <f>IF(Table1[[#This Row],[team]]=E532,SUM(Table1[[#This Row],[sqrt(dif)]],W532),Table1[[#This Row],[sqrt(dif)]])</f>
        <v>8.4140624129961026</v>
      </c>
      <c r="X533">
        <f>IF(Table1[[#This Row],[team]]=E532,SUM(Table1[[#This Row],[f1]],X532),Table1[[#This Row],[f1]])</f>
        <v>31.267949192431121</v>
      </c>
      <c r="Y533">
        <f>IF(Table1[[#This Row],[ATS]]=S532,SUM(Table1[[#This Row],[ATS]],Y532),Table1[[#This Row],[ATS]])</f>
        <v>3</v>
      </c>
      <c r="Z533">
        <f>IF(Table1[[#This Row],[ATS]]&gt;0,Table1[[#This Row],[ATS streak (not real)]]-1,Table1[[#This Row],[ATS streak (not real)]]+1)</f>
        <v>2</v>
      </c>
      <c r="AA533" s="5">
        <f>Table1[[#This Row],[running ttl ppg]]^2.37/(Table1[[#This Row],[running ttl ppg]]^2.37+Table1[[#This Row],[running ttl ppga]]^2.37)</f>
        <v>0.61834500683657545</v>
      </c>
      <c r="AB533" s="5">
        <f>Table1[[#This Row],[pyth ratio]]+Table1[[#This Row],[win/loss ratio]]</f>
        <v>1.3683450068365755</v>
      </c>
    </row>
    <row r="534" spans="1:28" x14ac:dyDescent="0.25">
      <c r="A534" s="1">
        <v>3092</v>
      </c>
      <c r="B534" s="7">
        <f t="shared" si="20"/>
        <v>5</v>
      </c>
      <c r="C534" s="5">
        <v>2017</v>
      </c>
      <c r="D534" s="5">
        <v>5</v>
      </c>
      <c r="E534" t="s">
        <v>42</v>
      </c>
      <c r="F534" t="s">
        <v>50</v>
      </c>
      <c r="G534" s="5">
        <v>0</v>
      </c>
      <c r="H534">
        <v>23</v>
      </c>
      <c r="I534">
        <v>16</v>
      </c>
      <c r="J534">
        <v>7</v>
      </c>
      <c r="K534">
        <f>IF(Table1[[#This Row],[net]]&gt;0,1,0)</f>
        <v>1</v>
      </c>
      <c r="L534">
        <v>3.5</v>
      </c>
      <c r="M534">
        <f>IF(Table1[[#This Row],[team]]=E533,SUM(Table1[[#This Row],[win/loss]],M533),Table1[[#This Row],[win/loss]])</f>
        <v>4</v>
      </c>
      <c r="N534">
        <f>IF(Table1[[#This Row],[team]]=E533,SUM(Table1[[#This Row],[win/loss]],M533),Table1[[#This Row],[win/loss]])/B534</f>
        <v>0.8</v>
      </c>
      <c r="O534">
        <f t="shared" si="19"/>
        <v>10.5</v>
      </c>
      <c r="P534">
        <f>IF(Table1[[#This Row],[difference]]&gt;0,SQRT(Table1[[#This Row],[difference]]),-SQRT(ABS(Table1[[#This Row],[difference]])))</f>
        <v>3.2403703492039302</v>
      </c>
      <c r="Q534">
        <f>IF(Table1[[#This Row],[line]]&gt;0,SQRT(Table1[[#This Row],[line]]),-SQRT(ABS(Table1[[#This Row],[line]])))</f>
        <v>1.8708286933869707</v>
      </c>
      <c r="R534">
        <f>Table1[[#This Row],[difference]]-Table1[[#This Row],[sqrt(line)]]</f>
        <v>8.6291713066130296</v>
      </c>
      <c r="S534">
        <f>IF(Table1[[#This Row],[difference]]&gt;0,1,-1)</f>
        <v>1</v>
      </c>
      <c r="T534">
        <f>IF(Table1[[#This Row],[team]]=E533,SUM(H534,T533),Table1[[#This Row],[ppg]])</f>
        <v>175</v>
      </c>
      <c r="U534">
        <f>IF(Table1[[#This Row],[team]]=E533,SUM(I534,U533),Table1[[#This Row],[ppga]])</f>
        <v>140</v>
      </c>
      <c r="V534">
        <f>IF(Table1[[#This Row],[team]]=E533,SUM(Table1[[#This Row],[difference]],V533),Table1[[#This Row],[difference]])</f>
        <v>45.5</v>
      </c>
      <c r="W534">
        <f>IF(Table1[[#This Row],[team]]=E533,SUM(Table1[[#This Row],[sqrt(dif)]],W533),Table1[[#This Row],[sqrt(dif)]])</f>
        <v>11.654432762200033</v>
      </c>
      <c r="X534">
        <f>IF(Table1[[#This Row],[team]]=E533,SUM(Table1[[#This Row],[f1]],X533),Table1[[#This Row],[f1]])</f>
        <v>39.897120499044149</v>
      </c>
      <c r="Y534">
        <f>IF(Table1[[#This Row],[ATS]]=S533,SUM(Table1[[#This Row],[ATS]],Y533),Table1[[#This Row],[ATS]])</f>
        <v>4</v>
      </c>
      <c r="Z534">
        <f>IF(Table1[[#This Row],[ATS]]&gt;0,Table1[[#This Row],[ATS streak (not real)]]-1,Table1[[#This Row],[ATS streak (not real)]]+1)</f>
        <v>3</v>
      </c>
      <c r="AA534" s="5">
        <f>Table1[[#This Row],[running ttl ppg]]^2.37/(Table1[[#This Row],[running ttl ppg]]^2.37+Table1[[#This Row],[running ttl ppga]]^2.37)</f>
        <v>0.62921490334636798</v>
      </c>
      <c r="AB534" s="5">
        <f>Table1[[#This Row],[pyth ratio]]+Table1[[#This Row],[win/loss ratio]]</f>
        <v>1.4292149033463679</v>
      </c>
    </row>
    <row r="535" spans="1:28" x14ac:dyDescent="0.25">
      <c r="A535" s="1">
        <v>3093</v>
      </c>
      <c r="B535" s="7">
        <f t="shared" si="20"/>
        <v>6</v>
      </c>
      <c r="C535" s="5">
        <v>2017</v>
      </c>
      <c r="D535" s="5">
        <v>6</v>
      </c>
      <c r="E535" t="s">
        <v>42</v>
      </c>
      <c r="F535" t="s">
        <v>69</v>
      </c>
      <c r="G535" s="5">
        <v>0</v>
      </c>
      <c r="H535">
        <v>24</v>
      </c>
      <c r="I535">
        <v>26</v>
      </c>
      <c r="J535">
        <v>-2</v>
      </c>
      <c r="K535">
        <f>IF(Table1[[#This Row],[net]]&gt;0,1,0)</f>
        <v>0</v>
      </c>
      <c r="L535">
        <v>6.5</v>
      </c>
      <c r="M535">
        <f>IF(Table1[[#This Row],[team]]=E534,SUM(Table1[[#This Row],[win/loss]],M534),Table1[[#This Row],[win/loss]])</f>
        <v>4</v>
      </c>
      <c r="N535">
        <f>IF(Table1[[#This Row],[team]]=E534,SUM(Table1[[#This Row],[win/loss]],M534),Table1[[#This Row],[win/loss]])/B535</f>
        <v>0.66666666666666663</v>
      </c>
      <c r="O535">
        <f t="shared" si="19"/>
        <v>4.5</v>
      </c>
      <c r="P535">
        <f>IF(Table1[[#This Row],[difference]]&gt;0,SQRT(Table1[[#This Row],[difference]]),-SQRT(ABS(Table1[[#This Row],[difference]])))</f>
        <v>2.1213203435596424</v>
      </c>
      <c r="Q535">
        <f>IF(Table1[[#This Row],[line]]&gt;0,SQRT(Table1[[#This Row],[line]]),-SQRT(ABS(Table1[[#This Row],[line]])))</f>
        <v>2.5495097567963922</v>
      </c>
      <c r="R535">
        <f>Table1[[#This Row],[difference]]-Table1[[#This Row],[sqrt(line)]]</f>
        <v>1.9504902432036078</v>
      </c>
      <c r="S535">
        <f>IF(Table1[[#This Row],[difference]]&gt;0,1,-1)</f>
        <v>1</v>
      </c>
      <c r="T535">
        <f>IF(Table1[[#This Row],[team]]=E534,SUM(H535,T534),Table1[[#This Row],[ppg]])</f>
        <v>199</v>
      </c>
      <c r="U535">
        <f>IF(Table1[[#This Row],[team]]=E534,SUM(I535,U534),Table1[[#This Row],[ppga]])</f>
        <v>166</v>
      </c>
      <c r="V535">
        <f>IF(Table1[[#This Row],[team]]=E534,SUM(Table1[[#This Row],[difference]],V534),Table1[[#This Row],[difference]])</f>
        <v>50</v>
      </c>
      <c r="W535">
        <f>IF(Table1[[#This Row],[team]]=E534,SUM(Table1[[#This Row],[sqrt(dif)]],W534),Table1[[#This Row],[sqrt(dif)]])</f>
        <v>13.775753105759675</v>
      </c>
      <c r="X535">
        <f>IF(Table1[[#This Row],[team]]=E534,SUM(Table1[[#This Row],[f1]],X534),Table1[[#This Row],[f1]])</f>
        <v>41.84761074224776</v>
      </c>
      <c r="Y535">
        <f>IF(Table1[[#This Row],[ATS]]=S534,SUM(Table1[[#This Row],[ATS]],Y534),Table1[[#This Row],[ATS]])</f>
        <v>5</v>
      </c>
      <c r="Z535">
        <f>IF(Table1[[#This Row],[ATS]]&gt;0,Table1[[#This Row],[ATS streak (not real)]]-1,Table1[[#This Row],[ATS streak (not real)]]+1)</f>
        <v>4</v>
      </c>
      <c r="AA535" s="5">
        <f>Table1[[#This Row],[running ttl ppg]]^2.37/(Table1[[#This Row],[running ttl ppg]]^2.37+Table1[[#This Row],[running ttl ppga]]^2.37)</f>
        <v>0.60580713367686556</v>
      </c>
      <c r="AB535" s="5">
        <f>Table1[[#This Row],[pyth ratio]]+Table1[[#This Row],[win/loss ratio]]</f>
        <v>1.2724738003435321</v>
      </c>
    </row>
    <row r="536" spans="1:28" x14ac:dyDescent="0.25">
      <c r="A536" s="1">
        <v>3094</v>
      </c>
      <c r="B536" s="7">
        <f t="shared" si="20"/>
        <v>7</v>
      </c>
      <c r="C536" s="5">
        <v>2017</v>
      </c>
      <c r="D536" s="5">
        <v>7</v>
      </c>
      <c r="E536" t="s">
        <v>42</v>
      </c>
      <c r="F536" t="s">
        <v>57</v>
      </c>
      <c r="G536" s="5">
        <v>1</v>
      </c>
      <c r="H536">
        <v>30</v>
      </c>
      <c r="I536">
        <v>33</v>
      </c>
      <c r="J536">
        <v>-3</v>
      </c>
      <c r="K536">
        <f>IF(Table1[[#This Row],[net]]&gt;0,1,0)</f>
        <v>0</v>
      </c>
      <c r="L536">
        <v>-4.5</v>
      </c>
      <c r="M536">
        <f>IF(Table1[[#This Row],[team]]=E535,SUM(Table1[[#This Row],[win/loss]],M535),Table1[[#This Row],[win/loss]])</f>
        <v>4</v>
      </c>
      <c r="N536">
        <f>IF(Table1[[#This Row],[team]]=E535,SUM(Table1[[#This Row],[win/loss]],M535),Table1[[#This Row],[win/loss]])/B536</f>
        <v>0.5714285714285714</v>
      </c>
      <c r="O536">
        <f t="shared" si="19"/>
        <v>-7.5</v>
      </c>
      <c r="P536">
        <f>IF(Table1[[#This Row],[difference]]&gt;0,SQRT(Table1[[#This Row],[difference]]),-SQRT(ABS(Table1[[#This Row],[difference]])))</f>
        <v>-2.7386127875258306</v>
      </c>
      <c r="Q536">
        <f>IF(Table1[[#This Row],[line]]&gt;0,SQRT(Table1[[#This Row],[line]]),-SQRT(ABS(Table1[[#This Row],[line]])))</f>
        <v>-2.1213203435596424</v>
      </c>
      <c r="R536">
        <f>Table1[[#This Row],[difference]]-Table1[[#This Row],[sqrt(line)]]</f>
        <v>-5.3786796564403581</v>
      </c>
      <c r="S536">
        <f>IF(Table1[[#This Row],[difference]]&gt;0,1,-1)</f>
        <v>-1</v>
      </c>
      <c r="T536">
        <f>IF(Table1[[#This Row],[team]]=E535,SUM(H536,T535),Table1[[#This Row],[ppg]])</f>
        <v>229</v>
      </c>
      <c r="U536">
        <f>IF(Table1[[#This Row],[team]]=E535,SUM(I536,U535),Table1[[#This Row],[ppga]])</f>
        <v>199</v>
      </c>
      <c r="V536">
        <f>IF(Table1[[#This Row],[team]]=E535,SUM(Table1[[#This Row],[difference]],V535),Table1[[#This Row],[difference]])</f>
        <v>42.5</v>
      </c>
      <c r="W536">
        <f>IF(Table1[[#This Row],[team]]=E535,SUM(Table1[[#This Row],[sqrt(dif)]],W535),Table1[[#This Row],[sqrt(dif)]])</f>
        <v>11.037140318233844</v>
      </c>
      <c r="X536">
        <f>IF(Table1[[#This Row],[team]]=E535,SUM(Table1[[#This Row],[f1]],X535),Table1[[#This Row],[f1]])</f>
        <v>36.468931085807398</v>
      </c>
      <c r="Y536">
        <f>IF(Table1[[#This Row],[ATS]]=S535,SUM(Table1[[#This Row],[ATS]],Y535),Table1[[#This Row],[ATS]])</f>
        <v>-1</v>
      </c>
      <c r="Z536">
        <f>IF(Table1[[#This Row],[ATS]]&gt;0,Table1[[#This Row],[ATS streak (not real)]]-1,Table1[[#This Row],[ATS streak (not real)]]+1)</f>
        <v>0</v>
      </c>
      <c r="AA536" s="5">
        <f>Table1[[#This Row],[running ttl ppg]]^2.37/(Table1[[#This Row],[running ttl ppg]]^2.37+Table1[[#This Row],[running ttl ppga]]^2.37)</f>
        <v>0.58243775876090564</v>
      </c>
      <c r="AB536" s="5">
        <f>Table1[[#This Row],[pyth ratio]]+Table1[[#This Row],[win/loss ratio]]</f>
        <v>1.1538663301894769</v>
      </c>
    </row>
    <row r="537" spans="1:28" x14ac:dyDescent="0.25">
      <c r="A537" s="1">
        <v>3095</v>
      </c>
      <c r="B537" s="7">
        <f t="shared" si="20"/>
        <v>8</v>
      </c>
      <c r="C537" s="5">
        <v>2017</v>
      </c>
      <c r="D537" s="5">
        <v>8</v>
      </c>
      <c r="E537" t="s">
        <v>42</v>
      </c>
      <c r="F537" t="s">
        <v>52</v>
      </c>
      <c r="G537" s="5">
        <v>1</v>
      </c>
      <c r="H537">
        <v>33</v>
      </c>
      <c r="I537">
        <v>32</v>
      </c>
      <c r="J537">
        <v>1</v>
      </c>
      <c r="K537">
        <f>IF(Table1[[#This Row],[net]]&gt;0,1,0)</f>
        <v>1</v>
      </c>
      <c r="L537">
        <v>-3</v>
      </c>
      <c r="M537">
        <f>IF(Table1[[#This Row],[team]]=E536,SUM(Table1[[#This Row],[win/loss]],M536),Table1[[#This Row],[win/loss]])</f>
        <v>5</v>
      </c>
      <c r="N537">
        <f>IF(Table1[[#This Row],[team]]=E536,SUM(Table1[[#This Row],[win/loss]],M536),Table1[[#This Row],[win/loss]])/B537</f>
        <v>0.625</v>
      </c>
      <c r="O537">
        <f t="shared" si="19"/>
        <v>-2</v>
      </c>
      <c r="P537">
        <f>IF(Table1[[#This Row],[difference]]&gt;0,SQRT(Table1[[#This Row],[difference]]),-SQRT(ABS(Table1[[#This Row],[difference]])))</f>
        <v>-1.4142135623730951</v>
      </c>
      <c r="Q537">
        <f>IF(Table1[[#This Row],[line]]&gt;0,SQRT(Table1[[#This Row],[line]]),-SQRT(ABS(Table1[[#This Row],[line]])))</f>
        <v>-1.7320508075688772</v>
      </c>
      <c r="R537">
        <f>Table1[[#This Row],[difference]]-Table1[[#This Row],[sqrt(line)]]</f>
        <v>-0.26794919243112281</v>
      </c>
      <c r="S537">
        <f>IF(Table1[[#This Row],[difference]]&gt;0,1,-1)</f>
        <v>-1</v>
      </c>
      <c r="T537">
        <f>IF(Table1[[#This Row],[team]]=E536,SUM(H537,T536),Table1[[#This Row],[ppg]])</f>
        <v>262</v>
      </c>
      <c r="U537">
        <f>IF(Table1[[#This Row],[team]]=E536,SUM(I537,U536),Table1[[#This Row],[ppga]])</f>
        <v>231</v>
      </c>
      <c r="V537">
        <f>IF(Table1[[#This Row],[team]]=E536,SUM(Table1[[#This Row],[difference]],V536),Table1[[#This Row],[difference]])</f>
        <v>40.5</v>
      </c>
      <c r="W537">
        <f>IF(Table1[[#This Row],[team]]=E536,SUM(Table1[[#This Row],[sqrt(dif)]],W536),Table1[[#This Row],[sqrt(dif)]])</f>
        <v>9.6229267558607479</v>
      </c>
      <c r="X537">
        <f>IF(Table1[[#This Row],[team]]=E536,SUM(Table1[[#This Row],[f1]],X536),Table1[[#This Row],[f1]])</f>
        <v>36.200981893376273</v>
      </c>
      <c r="Y537">
        <f>IF(Table1[[#This Row],[ATS]]=S536,SUM(Table1[[#This Row],[ATS]],Y536),Table1[[#This Row],[ATS]])</f>
        <v>-2</v>
      </c>
      <c r="Z537">
        <f>IF(Table1[[#This Row],[ATS]]&gt;0,Table1[[#This Row],[ATS streak (not real)]]-1,Table1[[#This Row],[ATS streak (not real)]]+1)</f>
        <v>-1</v>
      </c>
      <c r="AA537" s="5">
        <f>Table1[[#This Row],[running ttl ppg]]^2.37/(Table1[[#This Row],[running ttl ppg]]^2.37+Table1[[#This Row],[running ttl ppga]]^2.37)</f>
        <v>0.57406270697158612</v>
      </c>
      <c r="AB537" s="5">
        <f>Table1[[#This Row],[pyth ratio]]+Table1[[#This Row],[win/loss ratio]]</f>
        <v>1.1990627069715862</v>
      </c>
    </row>
    <row r="538" spans="1:28" x14ac:dyDescent="0.25">
      <c r="A538" s="1">
        <v>3096</v>
      </c>
      <c r="B538" s="7">
        <f t="shared" si="20"/>
        <v>9</v>
      </c>
      <c r="C538" s="5">
        <v>2017</v>
      </c>
      <c r="D538" s="5">
        <v>9</v>
      </c>
      <c r="E538" t="s">
        <v>42</v>
      </c>
      <c r="F538" t="s">
        <v>70</v>
      </c>
      <c r="G538" s="5">
        <v>0</v>
      </c>
      <c r="H538">
        <v>43</v>
      </c>
      <c r="I538">
        <v>28</v>
      </c>
      <c r="J538">
        <v>15</v>
      </c>
      <c r="K538">
        <f>IF(Table1[[#This Row],[net]]&gt;0,1,0)</f>
        <v>1</v>
      </c>
      <c r="L538">
        <v>-4.5</v>
      </c>
      <c r="M538">
        <f>IF(Table1[[#This Row],[team]]=E537,SUM(Table1[[#This Row],[win/loss]],M537),Table1[[#This Row],[win/loss]])</f>
        <v>6</v>
      </c>
      <c r="N538">
        <f>IF(Table1[[#This Row],[team]]=E537,SUM(Table1[[#This Row],[win/loss]],M537),Table1[[#This Row],[win/loss]])/B538</f>
        <v>0.66666666666666663</v>
      </c>
      <c r="O538">
        <f t="shared" si="19"/>
        <v>10.5</v>
      </c>
      <c r="P538">
        <f>IF(Table1[[#This Row],[difference]]&gt;0,SQRT(Table1[[#This Row],[difference]]),-SQRT(ABS(Table1[[#This Row],[difference]])))</f>
        <v>3.2403703492039302</v>
      </c>
      <c r="Q538">
        <f>IF(Table1[[#This Row],[line]]&gt;0,SQRT(Table1[[#This Row],[line]]),-SQRT(ABS(Table1[[#This Row],[line]])))</f>
        <v>-2.1213203435596424</v>
      </c>
      <c r="R538">
        <f>Table1[[#This Row],[difference]]-Table1[[#This Row],[sqrt(line)]]</f>
        <v>12.621320343559642</v>
      </c>
      <c r="S538">
        <f>IF(Table1[[#This Row],[difference]]&gt;0,1,-1)</f>
        <v>1</v>
      </c>
      <c r="T538">
        <f>IF(Table1[[#This Row],[team]]=E537,SUM(H538,T537),Table1[[#This Row],[ppg]])</f>
        <v>305</v>
      </c>
      <c r="U538">
        <f>IF(Table1[[#This Row],[team]]=E537,SUM(I538,U537),Table1[[#This Row],[ppga]])</f>
        <v>259</v>
      </c>
      <c r="V538">
        <f>IF(Table1[[#This Row],[team]]=E537,SUM(Table1[[#This Row],[difference]],V537),Table1[[#This Row],[difference]])</f>
        <v>51</v>
      </c>
      <c r="W538">
        <f>IF(Table1[[#This Row],[team]]=E537,SUM(Table1[[#This Row],[sqrt(dif)]],W537),Table1[[#This Row],[sqrt(dif)]])</f>
        <v>12.863297105064678</v>
      </c>
      <c r="X538">
        <f>IF(Table1[[#This Row],[team]]=E537,SUM(Table1[[#This Row],[f1]],X537),Table1[[#This Row],[f1]])</f>
        <v>48.822302236935911</v>
      </c>
      <c r="Y538">
        <f>IF(Table1[[#This Row],[ATS]]=S537,SUM(Table1[[#This Row],[ATS]],Y537),Table1[[#This Row],[ATS]])</f>
        <v>1</v>
      </c>
      <c r="Z538">
        <f>IF(Table1[[#This Row],[ATS]]&gt;0,Table1[[#This Row],[ATS streak (not real)]]-1,Table1[[#This Row],[ATS streak (not real)]]+1)</f>
        <v>0</v>
      </c>
      <c r="AA538" s="5">
        <f>Table1[[#This Row],[running ttl ppg]]^2.37/(Table1[[#This Row],[running ttl ppg]]^2.37+Table1[[#This Row],[running ttl ppga]]^2.37)</f>
        <v>0.5956702307566879</v>
      </c>
      <c r="AB538" s="5">
        <f>Table1[[#This Row],[pyth ratio]]+Table1[[#This Row],[win/loss ratio]]</f>
        <v>1.2623368974233546</v>
      </c>
    </row>
    <row r="539" spans="1:28" x14ac:dyDescent="0.25">
      <c r="A539" s="1">
        <v>3097</v>
      </c>
      <c r="B539" s="7">
        <f t="shared" si="20"/>
        <v>10</v>
      </c>
      <c r="C539" s="5">
        <v>2017</v>
      </c>
      <c r="D539" s="5">
        <v>10</v>
      </c>
      <c r="E539" t="s">
        <v>42</v>
      </c>
      <c r="F539" t="s">
        <v>66</v>
      </c>
      <c r="G539" s="5">
        <v>0</v>
      </c>
      <c r="H539">
        <v>15</v>
      </c>
      <c r="I539">
        <v>24</v>
      </c>
      <c r="J539">
        <v>-9</v>
      </c>
      <c r="K539">
        <f>IF(Table1[[#This Row],[net]]&gt;0,1,0)</f>
        <v>0</v>
      </c>
      <c r="L539">
        <v>1</v>
      </c>
      <c r="M539">
        <f>IF(Table1[[#This Row],[team]]=E538,SUM(Table1[[#This Row],[win/loss]],M538),Table1[[#This Row],[win/loss]])</f>
        <v>6</v>
      </c>
      <c r="N539">
        <f>IF(Table1[[#This Row],[team]]=E538,SUM(Table1[[#This Row],[win/loss]],M538),Table1[[#This Row],[win/loss]])/B539</f>
        <v>0.6</v>
      </c>
      <c r="O539">
        <f t="shared" si="19"/>
        <v>-8</v>
      </c>
      <c r="P539">
        <f>IF(Table1[[#This Row],[difference]]&gt;0,SQRT(Table1[[#This Row],[difference]]),-SQRT(ABS(Table1[[#This Row],[difference]])))</f>
        <v>-2.8284271247461903</v>
      </c>
      <c r="Q539">
        <f>IF(Table1[[#This Row],[line]]&gt;0,SQRT(Table1[[#This Row],[line]]),-SQRT(ABS(Table1[[#This Row],[line]])))</f>
        <v>1</v>
      </c>
      <c r="R539">
        <f>Table1[[#This Row],[difference]]-Table1[[#This Row],[sqrt(line)]]</f>
        <v>-9</v>
      </c>
      <c r="S539">
        <f>IF(Table1[[#This Row],[difference]]&gt;0,1,-1)</f>
        <v>-1</v>
      </c>
      <c r="T539">
        <f>IF(Table1[[#This Row],[team]]=E538,SUM(H539,T538),Table1[[#This Row],[ppg]])</f>
        <v>320</v>
      </c>
      <c r="U539">
        <f>IF(Table1[[#This Row],[team]]=E538,SUM(I539,U538),Table1[[#This Row],[ppga]])</f>
        <v>283</v>
      </c>
      <c r="V539">
        <f>IF(Table1[[#This Row],[team]]=E538,SUM(Table1[[#This Row],[difference]],V538),Table1[[#This Row],[difference]])</f>
        <v>43</v>
      </c>
      <c r="W539">
        <f>IF(Table1[[#This Row],[team]]=E538,SUM(Table1[[#This Row],[sqrt(dif)]],W538),Table1[[#This Row],[sqrt(dif)]])</f>
        <v>10.034869980318488</v>
      </c>
      <c r="X539">
        <f>IF(Table1[[#This Row],[team]]=E538,SUM(Table1[[#This Row],[f1]],X538),Table1[[#This Row],[f1]])</f>
        <v>39.822302236935911</v>
      </c>
      <c r="Y539">
        <f>IF(Table1[[#This Row],[ATS]]=S538,SUM(Table1[[#This Row],[ATS]],Y538),Table1[[#This Row],[ATS]])</f>
        <v>-1</v>
      </c>
      <c r="Z539">
        <f>IF(Table1[[#This Row],[ATS]]&gt;0,Table1[[#This Row],[ATS streak (not real)]]-1,Table1[[#This Row],[ATS streak (not real)]]+1)</f>
        <v>0</v>
      </c>
      <c r="AA539" s="5">
        <f>Table1[[#This Row],[running ttl ppg]]^2.37/(Table1[[#This Row],[running ttl ppg]]^2.37+Table1[[#This Row],[running ttl ppga]]^2.37)</f>
        <v>0.57229272985172763</v>
      </c>
      <c r="AB539" s="5">
        <f>Table1[[#This Row],[pyth ratio]]+Table1[[#This Row],[win/loss ratio]]</f>
        <v>1.1722927298517276</v>
      </c>
    </row>
    <row r="540" spans="1:28" x14ac:dyDescent="0.25">
      <c r="A540" s="1">
        <v>3098</v>
      </c>
      <c r="B540" s="7">
        <f t="shared" si="20"/>
        <v>11</v>
      </c>
      <c r="C540" s="5">
        <v>2017</v>
      </c>
      <c r="D540" s="5">
        <v>12</v>
      </c>
      <c r="E540" t="s">
        <v>42</v>
      </c>
      <c r="F540" t="s">
        <v>41</v>
      </c>
      <c r="G540" s="5">
        <v>1</v>
      </c>
      <c r="H540">
        <v>38</v>
      </c>
      <c r="I540">
        <v>19</v>
      </c>
      <c r="J540">
        <v>19</v>
      </c>
      <c r="K540">
        <f>IF(Table1[[#This Row],[net]]&gt;0,1,0)</f>
        <v>1</v>
      </c>
      <c r="L540">
        <v>-4</v>
      </c>
      <c r="M540">
        <f>IF(Table1[[#This Row],[team]]=E539,SUM(Table1[[#This Row],[win/loss]],M539),Table1[[#This Row],[win/loss]])</f>
        <v>7</v>
      </c>
      <c r="N540">
        <f>IF(Table1[[#This Row],[team]]=E539,SUM(Table1[[#This Row],[win/loss]],M539),Table1[[#This Row],[win/loss]])/B540</f>
        <v>0.63636363636363635</v>
      </c>
      <c r="O540">
        <f t="shared" si="19"/>
        <v>15</v>
      </c>
      <c r="P540">
        <f>IF(Table1[[#This Row],[difference]]&gt;0,SQRT(Table1[[#This Row],[difference]]),-SQRT(ABS(Table1[[#This Row],[difference]])))</f>
        <v>3.872983346207417</v>
      </c>
      <c r="Q540">
        <f>IF(Table1[[#This Row],[line]]&gt;0,SQRT(Table1[[#This Row],[line]]),-SQRT(ABS(Table1[[#This Row],[line]])))</f>
        <v>-2</v>
      </c>
      <c r="R540">
        <f>Table1[[#This Row],[difference]]-Table1[[#This Row],[sqrt(line)]]</f>
        <v>17</v>
      </c>
      <c r="S540">
        <f>IF(Table1[[#This Row],[difference]]&gt;0,1,-1)</f>
        <v>1</v>
      </c>
      <c r="T540">
        <f>IF(Table1[[#This Row],[team]]=E539,SUM(H540,T539),Table1[[#This Row],[ppg]])</f>
        <v>358</v>
      </c>
      <c r="U540">
        <f>IF(Table1[[#This Row],[team]]=E539,SUM(I540,U539),Table1[[#This Row],[ppga]])</f>
        <v>302</v>
      </c>
      <c r="V540">
        <f>IF(Table1[[#This Row],[team]]=E539,SUM(Table1[[#This Row],[difference]],V539),Table1[[#This Row],[difference]])</f>
        <v>58</v>
      </c>
      <c r="W540">
        <f>IF(Table1[[#This Row],[team]]=E539,SUM(Table1[[#This Row],[sqrt(dif)]],W539),Table1[[#This Row],[sqrt(dif)]])</f>
        <v>13.907853326525906</v>
      </c>
      <c r="X540">
        <f>IF(Table1[[#This Row],[team]]=E539,SUM(Table1[[#This Row],[f1]],X539),Table1[[#This Row],[f1]])</f>
        <v>56.822302236935911</v>
      </c>
      <c r="Y540">
        <f>IF(Table1[[#This Row],[ATS]]=S539,SUM(Table1[[#This Row],[ATS]],Y539),Table1[[#This Row],[ATS]])</f>
        <v>1</v>
      </c>
      <c r="Z540">
        <f>IF(Table1[[#This Row],[ATS]]&gt;0,Table1[[#This Row],[ATS streak (not real)]]-1,Table1[[#This Row],[ATS streak (not real)]]+1)</f>
        <v>0</v>
      </c>
      <c r="AA540" s="5">
        <f>Table1[[#This Row],[running ttl ppg]]^2.37/(Table1[[#This Row],[running ttl ppg]]^2.37+Table1[[#This Row],[running ttl ppga]]^2.37)</f>
        <v>0.59944452094807366</v>
      </c>
      <c r="AB540" s="5">
        <f>Table1[[#This Row],[pyth ratio]]+Table1[[#This Row],[win/loss ratio]]</f>
        <v>1.2358081573117099</v>
      </c>
    </row>
    <row r="541" spans="1:28" x14ac:dyDescent="0.25">
      <c r="A541" s="1">
        <v>3099</v>
      </c>
      <c r="B541" s="7">
        <f t="shared" si="20"/>
        <v>12</v>
      </c>
      <c r="C541" s="5">
        <v>2017</v>
      </c>
      <c r="D541" s="5">
        <v>13</v>
      </c>
      <c r="E541" t="s">
        <v>42</v>
      </c>
      <c r="F541" t="s">
        <v>56</v>
      </c>
      <c r="G541" s="5">
        <v>1</v>
      </c>
      <c r="H541">
        <v>28</v>
      </c>
      <c r="I541">
        <v>29</v>
      </c>
      <c r="J541">
        <v>-1</v>
      </c>
      <c r="K541">
        <f>IF(Table1[[#This Row],[net]]&gt;0,1,0)</f>
        <v>0</v>
      </c>
      <c r="L541">
        <v>-4.5</v>
      </c>
      <c r="M541">
        <f>IF(Table1[[#This Row],[team]]=E540,SUM(Table1[[#This Row],[win/loss]],M540),Table1[[#This Row],[win/loss]])</f>
        <v>7</v>
      </c>
      <c r="N541">
        <f>IF(Table1[[#This Row],[team]]=E540,SUM(Table1[[#This Row],[win/loss]],M540),Table1[[#This Row],[win/loss]])/B541</f>
        <v>0.58333333333333337</v>
      </c>
      <c r="O541">
        <f t="shared" si="19"/>
        <v>-5.5</v>
      </c>
      <c r="P541">
        <f>IF(Table1[[#This Row],[difference]]&gt;0,SQRT(Table1[[#This Row],[difference]]),-SQRT(ABS(Table1[[#This Row],[difference]])))</f>
        <v>-2.3452078799117149</v>
      </c>
      <c r="Q541">
        <f>IF(Table1[[#This Row],[line]]&gt;0,SQRT(Table1[[#This Row],[line]]),-SQRT(ABS(Table1[[#This Row],[line]])))</f>
        <v>-2.1213203435596424</v>
      </c>
      <c r="R541">
        <f>Table1[[#This Row],[difference]]-Table1[[#This Row],[sqrt(line)]]</f>
        <v>-3.3786796564403576</v>
      </c>
      <c r="S541">
        <f>IF(Table1[[#This Row],[difference]]&gt;0,1,-1)</f>
        <v>-1</v>
      </c>
      <c r="T541">
        <f>IF(Table1[[#This Row],[team]]=E540,SUM(H541,T540),Table1[[#This Row],[ppg]])</f>
        <v>386</v>
      </c>
      <c r="U541">
        <f>IF(Table1[[#This Row],[team]]=E540,SUM(I541,U540),Table1[[#This Row],[ppga]])</f>
        <v>331</v>
      </c>
      <c r="V541">
        <f>IF(Table1[[#This Row],[team]]=E540,SUM(Table1[[#This Row],[difference]],V540),Table1[[#This Row],[difference]])</f>
        <v>52.5</v>
      </c>
      <c r="W541">
        <f>IF(Table1[[#This Row],[team]]=E540,SUM(Table1[[#This Row],[sqrt(dif)]],W540),Table1[[#This Row],[sqrt(dif)]])</f>
        <v>11.562645446614191</v>
      </c>
      <c r="X541">
        <f>IF(Table1[[#This Row],[team]]=E540,SUM(Table1[[#This Row],[f1]],X540),Table1[[#This Row],[f1]])</f>
        <v>53.443622580495557</v>
      </c>
      <c r="Y541">
        <f>IF(Table1[[#This Row],[ATS]]=S540,SUM(Table1[[#This Row],[ATS]],Y540),Table1[[#This Row],[ATS]])</f>
        <v>-1</v>
      </c>
      <c r="Z541">
        <f>IF(Table1[[#This Row],[ATS]]&gt;0,Table1[[#This Row],[ATS streak (not real)]]-1,Table1[[#This Row],[ATS streak (not real)]]+1)</f>
        <v>0</v>
      </c>
      <c r="AA541" s="5">
        <f>Table1[[#This Row],[running ttl ppg]]^2.37/(Table1[[#This Row],[running ttl ppg]]^2.37+Table1[[#This Row],[running ttl ppga]]^2.37)</f>
        <v>0.59008433307546393</v>
      </c>
      <c r="AB541" s="5">
        <f>Table1[[#This Row],[pyth ratio]]+Table1[[#This Row],[win/loss ratio]]</f>
        <v>1.1734176664087972</v>
      </c>
    </row>
    <row r="542" spans="1:28" x14ac:dyDescent="0.25">
      <c r="A542" s="1">
        <v>3100</v>
      </c>
      <c r="B542" s="7">
        <f t="shared" si="20"/>
        <v>13</v>
      </c>
      <c r="C542" s="5">
        <v>2017</v>
      </c>
      <c r="D542" s="5">
        <v>14</v>
      </c>
      <c r="E542" t="s">
        <v>42</v>
      </c>
      <c r="F542" t="s">
        <v>58</v>
      </c>
      <c r="G542" s="5">
        <v>0</v>
      </c>
      <c r="H542">
        <v>42</v>
      </c>
      <c r="I542">
        <v>14</v>
      </c>
      <c r="J542">
        <v>28</v>
      </c>
      <c r="K542">
        <f>IF(Table1[[#This Row],[net]]&gt;0,1,0)</f>
        <v>1</v>
      </c>
      <c r="L542">
        <v>-5</v>
      </c>
      <c r="M542">
        <f>IF(Table1[[#This Row],[team]]=E541,SUM(Table1[[#This Row],[win/loss]],M541),Table1[[#This Row],[win/loss]])</f>
        <v>8</v>
      </c>
      <c r="N542">
        <f>IF(Table1[[#This Row],[team]]=E541,SUM(Table1[[#This Row],[win/loss]],M541),Table1[[#This Row],[win/loss]])/B542</f>
        <v>0.61538461538461542</v>
      </c>
      <c r="O542">
        <f t="shared" si="19"/>
        <v>23</v>
      </c>
      <c r="P542">
        <f>IF(Table1[[#This Row],[difference]]&gt;0,SQRT(Table1[[#This Row],[difference]]),-SQRT(ABS(Table1[[#This Row],[difference]])))</f>
        <v>4.7958315233127191</v>
      </c>
      <c r="Q542">
        <f>IF(Table1[[#This Row],[line]]&gt;0,SQRT(Table1[[#This Row],[line]]),-SQRT(ABS(Table1[[#This Row],[line]])))</f>
        <v>-2.2360679774997898</v>
      </c>
      <c r="R542">
        <f>Table1[[#This Row],[difference]]-Table1[[#This Row],[sqrt(line)]]</f>
        <v>25.23606797749979</v>
      </c>
      <c r="S542">
        <f>IF(Table1[[#This Row],[difference]]&gt;0,1,-1)</f>
        <v>1</v>
      </c>
      <c r="T542">
        <f>IF(Table1[[#This Row],[team]]=E541,SUM(H542,T541),Table1[[#This Row],[ppg]])</f>
        <v>428</v>
      </c>
      <c r="U542">
        <f>IF(Table1[[#This Row],[team]]=E541,SUM(I542,U541),Table1[[#This Row],[ppga]])</f>
        <v>345</v>
      </c>
      <c r="V542">
        <f>IF(Table1[[#This Row],[team]]=E541,SUM(Table1[[#This Row],[difference]],V541),Table1[[#This Row],[difference]])</f>
        <v>75.5</v>
      </c>
      <c r="W542">
        <f>IF(Table1[[#This Row],[team]]=E541,SUM(Table1[[#This Row],[sqrt(dif)]],W541),Table1[[#This Row],[sqrt(dif)]])</f>
        <v>16.358476969926912</v>
      </c>
      <c r="X542">
        <f>IF(Table1[[#This Row],[team]]=E541,SUM(Table1[[#This Row],[f1]],X541),Table1[[#This Row],[f1]])</f>
        <v>78.679690557995343</v>
      </c>
      <c r="Y542">
        <f>IF(Table1[[#This Row],[ATS]]=S541,SUM(Table1[[#This Row],[ATS]],Y541),Table1[[#This Row],[ATS]])</f>
        <v>1</v>
      </c>
      <c r="Z542">
        <f>IF(Table1[[#This Row],[ATS]]&gt;0,Table1[[#This Row],[ATS streak (not real)]]-1,Table1[[#This Row],[ATS streak (not real)]]+1)</f>
        <v>0</v>
      </c>
      <c r="AA542" s="5">
        <f>Table1[[#This Row],[running ttl ppg]]^2.37/(Table1[[#This Row],[running ttl ppg]]^2.37+Table1[[#This Row],[running ttl ppga]]^2.37)</f>
        <v>0.62502251880731163</v>
      </c>
      <c r="AB542" s="5">
        <f>Table1[[#This Row],[pyth ratio]]+Table1[[#This Row],[win/loss ratio]]</f>
        <v>1.2404071341919272</v>
      </c>
    </row>
    <row r="543" spans="1:28" x14ac:dyDescent="0.25">
      <c r="A543" s="1">
        <v>3101</v>
      </c>
      <c r="B543" s="7">
        <f t="shared" si="20"/>
        <v>14</v>
      </c>
      <c r="C543" s="5">
        <v>2017</v>
      </c>
      <c r="D543" s="5">
        <v>15</v>
      </c>
      <c r="E543" t="s">
        <v>42</v>
      </c>
      <c r="F543" t="s">
        <v>68</v>
      </c>
      <c r="G543" s="5">
        <v>1</v>
      </c>
      <c r="H543">
        <v>41</v>
      </c>
      <c r="I543">
        <v>13</v>
      </c>
      <c r="J543">
        <v>28</v>
      </c>
      <c r="K543">
        <f>IF(Table1[[#This Row],[net]]&gt;0,1,0)</f>
        <v>1</v>
      </c>
      <c r="L543">
        <v>-13.5</v>
      </c>
      <c r="M543">
        <f>IF(Table1[[#This Row],[team]]=E542,SUM(Table1[[#This Row],[win/loss]],M542),Table1[[#This Row],[win/loss]])</f>
        <v>9</v>
      </c>
      <c r="N543">
        <f>IF(Table1[[#This Row],[team]]=E542,SUM(Table1[[#This Row],[win/loss]],M542),Table1[[#This Row],[win/loss]])/B543</f>
        <v>0.6428571428571429</v>
      </c>
      <c r="O543">
        <f t="shared" si="19"/>
        <v>14.5</v>
      </c>
      <c r="P543">
        <f>IF(Table1[[#This Row],[difference]]&gt;0,SQRT(Table1[[#This Row],[difference]]),-SQRT(ABS(Table1[[#This Row],[difference]])))</f>
        <v>3.8078865529319543</v>
      </c>
      <c r="Q543">
        <f>IF(Table1[[#This Row],[line]]&gt;0,SQRT(Table1[[#This Row],[line]]),-SQRT(ABS(Table1[[#This Row],[line]])))</f>
        <v>-3.6742346141747673</v>
      </c>
      <c r="R543">
        <f>Table1[[#This Row],[difference]]-Table1[[#This Row],[sqrt(line)]]</f>
        <v>18.174234614174768</v>
      </c>
      <c r="S543">
        <f>IF(Table1[[#This Row],[difference]]&gt;0,1,-1)</f>
        <v>1</v>
      </c>
      <c r="T543">
        <f>IF(Table1[[#This Row],[team]]=E542,SUM(H543,T542),Table1[[#This Row],[ppg]])</f>
        <v>469</v>
      </c>
      <c r="U543">
        <f>IF(Table1[[#This Row],[team]]=E542,SUM(I543,U542),Table1[[#This Row],[ppga]])</f>
        <v>358</v>
      </c>
      <c r="V543">
        <f>IF(Table1[[#This Row],[team]]=E542,SUM(Table1[[#This Row],[difference]],V542),Table1[[#This Row],[difference]])</f>
        <v>90</v>
      </c>
      <c r="W543">
        <f>IF(Table1[[#This Row],[team]]=E542,SUM(Table1[[#This Row],[sqrt(dif)]],W542),Table1[[#This Row],[sqrt(dif)]])</f>
        <v>20.166363522858866</v>
      </c>
      <c r="X543">
        <f>IF(Table1[[#This Row],[team]]=E542,SUM(Table1[[#This Row],[f1]],X542),Table1[[#This Row],[f1]])</f>
        <v>96.853925172170108</v>
      </c>
      <c r="Y543">
        <f>IF(Table1[[#This Row],[ATS]]=S542,SUM(Table1[[#This Row],[ATS]],Y542),Table1[[#This Row],[ATS]])</f>
        <v>2</v>
      </c>
      <c r="Z543">
        <f>IF(Table1[[#This Row],[ATS]]&gt;0,Table1[[#This Row],[ATS streak (not real)]]-1,Table1[[#This Row],[ATS streak (not real)]]+1)</f>
        <v>1</v>
      </c>
      <c r="AA543" s="5">
        <f>Table1[[#This Row],[running ttl ppg]]^2.37/(Table1[[#This Row],[running ttl ppg]]^2.37+Table1[[#This Row],[running ttl ppga]]^2.37)</f>
        <v>0.65476824047453386</v>
      </c>
      <c r="AB543" s="5">
        <f>Table1[[#This Row],[pyth ratio]]+Table1[[#This Row],[win/loss ratio]]</f>
        <v>1.2976253833316767</v>
      </c>
    </row>
    <row r="544" spans="1:28" x14ac:dyDescent="0.25">
      <c r="A544" s="1">
        <v>3102</v>
      </c>
      <c r="B544" s="7">
        <f t="shared" si="20"/>
        <v>15</v>
      </c>
      <c r="C544" s="5">
        <v>2017</v>
      </c>
      <c r="D544" s="5">
        <v>16</v>
      </c>
      <c r="E544" t="s">
        <v>42</v>
      </c>
      <c r="F544" t="s">
        <v>45</v>
      </c>
      <c r="G544" s="5">
        <v>0</v>
      </c>
      <c r="H544">
        <v>33</v>
      </c>
      <c r="I544">
        <v>16</v>
      </c>
      <c r="J544">
        <v>17</v>
      </c>
      <c r="K544">
        <f>IF(Table1[[#This Row],[net]]&gt;0,1,0)</f>
        <v>1</v>
      </c>
      <c r="L544">
        <v>-3</v>
      </c>
      <c r="M544">
        <f>IF(Table1[[#This Row],[team]]=E543,SUM(Table1[[#This Row],[win/loss]],M543),Table1[[#This Row],[win/loss]])</f>
        <v>10</v>
      </c>
      <c r="N544">
        <f>IF(Table1[[#This Row],[team]]=E543,SUM(Table1[[#This Row],[win/loss]],M543),Table1[[#This Row],[win/loss]])/B544</f>
        <v>0.66666666666666663</v>
      </c>
      <c r="O544">
        <f t="shared" si="19"/>
        <v>14</v>
      </c>
      <c r="P544">
        <f>IF(Table1[[#This Row],[difference]]&gt;0,SQRT(Table1[[#This Row],[difference]]),-SQRT(ABS(Table1[[#This Row],[difference]])))</f>
        <v>3.7416573867739413</v>
      </c>
      <c r="Q544">
        <f>IF(Table1[[#This Row],[line]]&gt;0,SQRT(Table1[[#This Row],[line]]),-SQRT(ABS(Table1[[#This Row],[line]])))</f>
        <v>-1.7320508075688772</v>
      </c>
      <c r="R544">
        <f>Table1[[#This Row],[difference]]-Table1[[#This Row],[sqrt(line)]]</f>
        <v>15.732050807568877</v>
      </c>
      <c r="S544">
        <f>IF(Table1[[#This Row],[difference]]&gt;0,1,-1)</f>
        <v>1</v>
      </c>
      <c r="T544">
        <f>IF(Table1[[#This Row],[team]]=E543,SUM(H544,T543),Table1[[#This Row],[ppg]])</f>
        <v>502</v>
      </c>
      <c r="U544">
        <f>IF(Table1[[#This Row],[team]]=E543,SUM(I544,U543),Table1[[#This Row],[ppga]])</f>
        <v>374</v>
      </c>
      <c r="V544">
        <f>IF(Table1[[#This Row],[team]]=E543,SUM(Table1[[#This Row],[difference]],V543),Table1[[#This Row],[difference]])</f>
        <v>104</v>
      </c>
      <c r="W544">
        <f>IF(Table1[[#This Row],[team]]=E543,SUM(Table1[[#This Row],[sqrt(dif)]],W543),Table1[[#This Row],[sqrt(dif)]])</f>
        <v>23.908020909632807</v>
      </c>
      <c r="X544">
        <f>IF(Table1[[#This Row],[team]]=E543,SUM(Table1[[#This Row],[f1]],X543),Table1[[#This Row],[f1]])</f>
        <v>112.58597597973899</v>
      </c>
      <c r="Y544">
        <f>IF(Table1[[#This Row],[ATS]]=S543,SUM(Table1[[#This Row],[ATS]],Y543),Table1[[#This Row],[ATS]])</f>
        <v>3</v>
      </c>
      <c r="Z544">
        <f>IF(Table1[[#This Row],[ATS]]&gt;0,Table1[[#This Row],[ATS streak (not real)]]-1,Table1[[#This Row],[ATS streak (not real)]]+1)</f>
        <v>2</v>
      </c>
      <c r="AA544" s="5">
        <f>Table1[[#This Row],[running ttl ppg]]^2.37/(Table1[[#This Row],[running ttl ppg]]^2.37+Table1[[#This Row],[running ttl ppga]]^2.37)</f>
        <v>0.66765456880522933</v>
      </c>
      <c r="AB544" s="5">
        <f>Table1[[#This Row],[pyth ratio]]+Table1[[#This Row],[win/loss ratio]]</f>
        <v>1.3343212354718959</v>
      </c>
    </row>
    <row r="545" spans="1:28" x14ac:dyDescent="0.25">
      <c r="A545" s="1">
        <v>3103</v>
      </c>
      <c r="B545" s="7">
        <f t="shared" si="20"/>
        <v>16</v>
      </c>
      <c r="C545" s="5">
        <v>2017</v>
      </c>
      <c r="D545" s="5">
        <v>17</v>
      </c>
      <c r="E545" t="s">
        <v>42</v>
      </c>
      <c r="F545" t="s">
        <v>64</v>
      </c>
      <c r="G545" s="5">
        <v>1</v>
      </c>
      <c r="H545">
        <v>38</v>
      </c>
      <c r="I545">
        <v>32</v>
      </c>
      <c r="J545">
        <v>6</v>
      </c>
      <c r="K545">
        <f>IF(Table1[[#This Row],[net]]&gt;0,1,0)</f>
        <v>1</v>
      </c>
      <c r="L545">
        <v>-7.5</v>
      </c>
      <c r="M545">
        <f>IF(Table1[[#This Row],[team]]=E544,SUM(Table1[[#This Row],[win/loss]],M544),Table1[[#This Row],[win/loss]])</f>
        <v>11</v>
      </c>
      <c r="N545">
        <f>IF(Table1[[#This Row],[team]]=E544,SUM(Table1[[#This Row],[win/loss]],M544),Table1[[#This Row],[win/loss]])/B545</f>
        <v>0.6875</v>
      </c>
      <c r="O545">
        <f t="shared" si="19"/>
        <v>-1.5</v>
      </c>
      <c r="P545">
        <f>IF(Table1[[#This Row],[difference]]&gt;0,SQRT(Table1[[#This Row],[difference]]),-SQRT(ABS(Table1[[#This Row],[difference]])))</f>
        <v>-1.2247448713915889</v>
      </c>
      <c r="Q545">
        <f>IF(Table1[[#This Row],[line]]&gt;0,SQRT(Table1[[#This Row],[line]]),-SQRT(ABS(Table1[[#This Row],[line]])))</f>
        <v>-2.7386127875258306</v>
      </c>
      <c r="R545">
        <f>Table1[[#This Row],[difference]]-Table1[[#This Row],[sqrt(line)]]</f>
        <v>1.2386127875258306</v>
      </c>
      <c r="S545">
        <f>IF(Table1[[#This Row],[difference]]&gt;0,1,-1)</f>
        <v>-1</v>
      </c>
      <c r="T545">
        <f>IF(Table1[[#This Row],[team]]=E544,SUM(H545,T544),Table1[[#This Row],[ppg]])</f>
        <v>540</v>
      </c>
      <c r="U545">
        <f>IF(Table1[[#This Row],[team]]=E544,SUM(I545,U544),Table1[[#This Row],[ppga]])</f>
        <v>406</v>
      </c>
      <c r="V545">
        <f>IF(Table1[[#This Row],[team]]=E544,SUM(Table1[[#This Row],[difference]],V544),Table1[[#This Row],[difference]])</f>
        <v>102.5</v>
      </c>
      <c r="W545">
        <f>IF(Table1[[#This Row],[team]]=E544,SUM(Table1[[#This Row],[sqrt(dif)]],W544),Table1[[#This Row],[sqrt(dif)]])</f>
        <v>22.683276038241218</v>
      </c>
      <c r="X545">
        <f>IF(Table1[[#This Row],[team]]=E544,SUM(Table1[[#This Row],[f1]],X544),Table1[[#This Row],[f1]])</f>
        <v>113.82458876726481</v>
      </c>
      <c r="Y545">
        <f>IF(Table1[[#This Row],[ATS]]=S544,SUM(Table1[[#This Row],[ATS]],Y544),Table1[[#This Row],[ATS]])</f>
        <v>-1</v>
      </c>
      <c r="Z545">
        <f>IF(Table1[[#This Row],[ATS]]&gt;0,Table1[[#This Row],[ATS streak (not real)]]-1,Table1[[#This Row],[ATS streak (not real)]]+1)</f>
        <v>0</v>
      </c>
      <c r="AA545" s="5">
        <f>Table1[[#This Row],[running ttl ppg]]^2.37/(Table1[[#This Row],[running ttl ppg]]^2.37+Table1[[#This Row],[running ttl ppga]]^2.37)</f>
        <v>0.66283683410040051</v>
      </c>
      <c r="AB545" s="5">
        <f>Table1[[#This Row],[pyth ratio]]+Table1[[#This Row],[win/loss ratio]]</f>
        <v>1.3503368341004005</v>
      </c>
    </row>
    <row r="546" spans="1:28" x14ac:dyDescent="0.25">
      <c r="A546" s="1">
        <v>3104</v>
      </c>
      <c r="B546" s="7">
        <f t="shared" si="20"/>
        <v>1</v>
      </c>
      <c r="C546" s="5">
        <v>2017</v>
      </c>
      <c r="D546" s="5">
        <v>1</v>
      </c>
      <c r="E546" t="s">
        <v>43</v>
      </c>
      <c r="F546" t="s">
        <v>44</v>
      </c>
      <c r="G546" s="5">
        <v>1</v>
      </c>
      <c r="H546">
        <v>13</v>
      </c>
      <c r="I546">
        <v>7</v>
      </c>
      <c r="J546">
        <v>6</v>
      </c>
      <c r="K546">
        <f>IF(Table1[[#This Row],[net]]&gt;0,1,0)</f>
        <v>1</v>
      </c>
      <c r="L546">
        <v>-3</v>
      </c>
      <c r="M546">
        <f>IF(Table1[[#This Row],[team]]=E545,SUM(Table1[[#This Row],[win/loss]],M545),Table1[[#This Row],[win/loss]])</f>
        <v>1</v>
      </c>
      <c r="N546">
        <f>IF(Table1[[#This Row],[team]]=E545,SUM(Table1[[#This Row],[win/loss]],M545),Table1[[#This Row],[win/loss]])/B546</f>
        <v>1</v>
      </c>
      <c r="O546">
        <f t="shared" si="19"/>
        <v>3</v>
      </c>
      <c r="P546">
        <f>IF(Table1[[#This Row],[difference]]&gt;0,SQRT(Table1[[#This Row],[difference]]),-SQRT(ABS(Table1[[#This Row],[difference]])))</f>
        <v>1.7320508075688772</v>
      </c>
      <c r="Q546">
        <f>IF(Table1[[#This Row],[line]]&gt;0,SQRT(Table1[[#This Row],[line]]),-SQRT(ABS(Table1[[#This Row],[line]])))</f>
        <v>-1.7320508075688772</v>
      </c>
      <c r="R546">
        <f>Table1[[#This Row],[difference]]-Table1[[#This Row],[sqrt(line)]]</f>
        <v>4.7320508075688767</v>
      </c>
      <c r="S546">
        <f>IF(Table1[[#This Row],[difference]]&gt;0,1,-1)</f>
        <v>1</v>
      </c>
      <c r="T546">
        <f>IF(Table1[[#This Row],[team]]=E545,SUM(H546,T545),Table1[[#This Row],[ppg]])</f>
        <v>13</v>
      </c>
      <c r="U546">
        <f>IF(Table1[[#This Row],[team]]=E545,SUM(I546,U545),Table1[[#This Row],[ppga]])</f>
        <v>7</v>
      </c>
      <c r="V546">
        <f>IF(Table1[[#This Row],[team]]=E545,SUM(Table1[[#This Row],[difference]],V545),Table1[[#This Row],[difference]])</f>
        <v>3</v>
      </c>
      <c r="W546">
        <f>IF(Table1[[#This Row],[team]]=E545,SUM(Table1[[#This Row],[sqrt(dif)]],W545),Table1[[#This Row],[sqrt(dif)]])</f>
        <v>1.7320508075688772</v>
      </c>
      <c r="X546">
        <f>IF(Table1[[#This Row],[team]]=E545,SUM(Table1[[#This Row],[f1]],X545),Table1[[#This Row],[f1]])</f>
        <v>4.7320508075688767</v>
      </c>
      <c r="Y546">
        <f>IF(Table1[[#This Row],[ATS]]=S545,SUM(Table1[[#This Row],[ATS]],Y545),Table1[[#This Row],[ATS]])</f>
        <v>1</v>
      </c>
      <c r="Z546">
        <f>IF(Table1[[#This Row],[ATS]]&gt;0,Table1[[#This Row],[ATS streak (not real)]]-1,Table1[[#This Row],[ATS streak (not real)]]+1)</f>
        <v>0</v>
      </c>
      <c r="AA546" s="5">
        <f>Table1[[#This Row],[running ttl ppg]]^2.37/(Table1[[#This Row],[running ttl ppg]]^2.37+Table1[[#This Row],[running ttl ppga]]^2.37)</f>
        <v>0.81261969071758433</v>
      </c>
      <c r="AB546" s="5">
        <f>Table1[[#This Row],[pyth ratio]]+Table1[[#This Row],[win/loss ratio]]</f>
        <v>1.8126196907175842</v>
      </c>
    </row>
    <row r="547" spans="1:28" x14ac:dyDescent="0.25">
      <c r="A547" s="1">
        <v>3105</v>
      </c>
      <c r="B547" s="7">
        <f t="shared" si="20"/>
        <v>2</v>
      </c>
      <c r="C547" s="5">
        <v>2017</v>
      </c>
      <c r="D547" s="5">
        <v>2</v>
      </c>
      <c r="E547" t="s">
        <v>43</v>
      </c>
      <c r="F547" t="s">
        <v>48</v>
      </c>
      <c r="G547" s="5">
        <v>0</v>
      </c>
      <c r="H547">
        <v>25</v>
      </c>
      <c r="I547">
        <v>20</v>
      </c>
      <c r="J547">
        <v>5</v>
      </c>
      <c r="K547">
        <f>IF(Table1[[#This Row],[net]]&gt;0,1,0)</f>
        <v>1</v>
      </c>
      <c r="L547">
        <v>-4.5</v>
      </c>
      <c r="M547">
        <f>IF(Table1[[#This Row],[team]]=E546,SUM(Table1[[#This Row],[win/loss]],M546),Table1[[#This Row],[win/loss]])</f>
        <v>2</v>
      </c>
      <c r="N547">
        <f>IF(Table1[[#This Row],[team]]=E546,SUM(Table1[[#This Row],[win/loss]],M546),Table1[[#This Row],[win/loss]])/B547</f>
        <v>1</v>
      </c>
      <c r="O547">
        <f t="shared" si="19"/>
        <v>0.5</v>
      </c>
      <c r="P547">
        <f>IF(Table1[[#This Row],[difference]]&gt;0,SQRT(Table1[[#This Row],[difference]]),-SQRT(ABS(Table1[[#This Row],[difference]])))</f>
        <v>0.70710678118654757</v>
      </c>
      <c r="Q547">
        <f>IF(Table1[[#This Row],[line]]&gt;0,SQRT(Table1[[#This Row],[line]]),-SQRT(ABS(Table1[[#This Row],[line]])))</f>
        <v>-2.1213203435596424</v>
      </c>
      <c r="R547">
        <f>Table1[[#This Row],[difference]]-Table1[[#This Row],[sqrt(line)]]</f>
        <v>2.6213203435596424</v>
      </c>
      <c r="S547">
        <f>IF(Table1[[#This Row],[difference]]&gt;0,1,-1)</f>
        <v>1</v>
      </c>
      <c r="T547">
        <f>IF(Table1[[#This Row],[team]]=E546,SUM(H547,T546),Table1[[#This Row],[ppg]])</f>
        <v>38</v>
      </c>
      <c r="U547">
        <f>IF(Table1[[#This Row],[team]]=E546,SUM(I547,U546),Table1[[#This Row],[ppga]])</f>
        <v>27</v>
      </c>
      <c r="V547">
        <f>IF(Table1[[#This Row],[team]]=E546,SUM(Table1[[#This Row],[difference]],V546),Table1[[#This Row],[difference]])</f>
        <v>3.5</v>
      </c>
      <c r="W547">
        <f>IF(Table1[[#This Row],[team]]=E546,SUM(Table1[[#This Row],[sqrt(dif)]],W546),Table1[[#This Row],[sqrt(dif)]])</f>
        <v>2.4391575887554247</v>
      </c>
      <c r="X547">
        <f>IF(Table1[[#This Row],[team]]=E546,SUM(Table1[[#This Row],[f1]],X546),Table1[[#This Row],[f1]])</f>
        <v>7.3533711511285187</v>
      </c>
      <c r="Y547">
        <f>IF(Table1[[#This Row],[ATS]]=S546,SUM(Table1[[#This Row],[ATS]],Y546),Table1[[#This Row],[ATS]])</f>
        <v>2</v>
      </c>
      <c r="Z547">
        <f>IF(Table1[[#This Row],[ATS]]&gt;0,Table1[[#This Row],[ATS streak (not real)]]-1,Table1[[#This Row],[ATS streak (not real)]]+1)</f>
        <v>1</v>
      </c>
      <c r="AA547" s="5">
        <f>Table1[[#This Row],[running ttl ppg]]^2.37/(Table1[[#This Row],[running ttl ppg]]^2.37+Table1[[#This Row],[running ttl ppga]]^2.37)</f>
        <v>0.69209796005647251</v>
      </c>
      <c r="AB547" s="5">
        <f>Table1[[#This Row],[pyth ratio]]+Table1[[#This Row],[win/loss ratio]]</f>
        <v>1.6920979600564725</v>
      </c>
    </row>
    <row r="548" spans="1:28" x14ac:dyDescent="0.25">
      <c r="A548" s="1">
        <v>3106</v>
      </c>
      <c r="B548" s="7">
        <f t="shared" si="20"/>
        <v>3</v>
      </c>
      <c r="C548" s="5">
        <v>2017</v>
      </c>
      <c r="D548" s="5">
        <v>3</v>
      </c>
      <c r="E548" t="s">
        <v>43</v>
      </c>
      <c r="F548" t="s">
        <v>55</v>
      </c>
      <c r="G548" s="5">
        <v>0</v>
      </c>
      <c r="H548">
        <v>19</v>
      </c>
      <c r="I548">
        <v>17</v>
      </c>
      <c r="J548">
        <v>2</v>
      </c>
      <c r="K548">
        <f>IF(Table1[[#This Row],[net]]&gt;0,1,0)</f>
        <v>1</v>
      </c>
      <c r="L548">
        <v>-2.5</v>
      </c>
      <c r="M548">
        <f>IF(Table1[[#This Row],[team]]=E547,SUM(Table1[[#This Row],[win/loss]],M547),Table1[[#This Row],[win/loss]])</f>
        <v>3</v>
      </c>
      <c r="N548">
        <f>IF(Table1[[#This Row],[team]]=E547,SUM(Table1[[#This Row],[win/loss]],M547),Table1[[#This Row],[win/loss]])/B548</f>
        <v>1</v>
      </c>
      <c r="O548">
        <f t="shared" si="19"/>
        <v>-0.5</v>
      </c>
      <c r="P548">
        <f>IF(Table1[[#This Row],[difference]]&gt;0,SQRT(Table1[[#This Row],[difference]]),-SQRT(ABS(Table1[[#This Row],[difference]])))</f>
        <v>-0.70710678118654757</v>
      </c>
      <c r="Q548">
        <f>IF(Table1[[#This Row],[line]]&gt;0,SQRT(Table1[[#This Row],[line]]),-SQRT(ABS(Table1[[#This Row],[line]])))</f>
        <v>-1.5811388300841898</v>
      </c>
      <c r="R548">
        <f>Table1[[#This Row],[difference]]-Table1[[#This Row],[sqrt(line)]]</f>
        <v>1.0811388300841898</v>
      </c>
      <c r="S548">
        <f>IF(Table1[[#This Row],[difference]]&gt;0,1,-1)</f>
        <v>-1</v>
      </c>
      <c r="T548">
        <f>IF(Table1[[#This Row],[team]]=E547,SUM(H548,T547),Table1[[#This Row],[ppg]])</f>
        <v>57</v>
      </c>
      <c r="U548">
        <f>IF(Table1[[#This Row],[team]]=E547,SUM(I548,U547),Table1[[#This Row],[ppga]])</f>
        <v>44</v>
      </c>
      <c r="V548">
        <f>IF(Table1[[#This Row],[team]]=E547,SUM(Table1[[#This Row],[difference]],V547),Table1[[#This Row],[difference]])</f>
        <v>3</v>
      </c>
      <c r="W548">
        <f>IF(Table1[[#This Row],[team]]=E547,SUM(Table1[[#This Row],[sqrt(dif)]],W547),Table1[[#This Row],[sqrt(dif)]])</f>
        <v>1.7320508075688772</v>
      </c>
      <c r="X548">
        <f>IF(Table1[[#This Row],[team]]=E547,SUM(Table1[[#This Row],[f1]],X547),Table1[[#This Row],[f1]])</f>
        <v>8.4345099812127078</v>
      </c>
      <c r="Y548">
        <f>IF(Table1[[#This Row],[ATS]]=S547,SUM(Table1[[#This Row],[ATS]],Y547),Table1[[#This Row],[ATS]])</f>
        <v>-1</v>
      </c>
      <c r="Z548">
        <f>IF(Table1[[#This Row],[ATS]]&gt;0,Table1[[#This Row],[ATS streak (not real)]]-1,Table1[[#This Row],[ATS streak (not real)]]+1)</f>
        <v>0</v>
      </c>
      <c r="AA548" s="5">
        <f>Table1[[#This Row],[running ttl ppg]]^2.37/(Table1[[#This Row],[running ttl ppg]]^2.37+Table1[[#This Row],[running ttl ppga]]^2.37)</f>
        <v>0.64873925764029072</v>
      </c>
      <c r="AB548" s="5">
        <f>Table1[[#This Row],[pyth ratio]]+Table1[[#This Row],[win/loss ratio]]</f>
        <v>1.6487392576402908</v>
      </c>
    </row>
    <row r="549" spans="1:28" x14ac:dyDescent="0.25">
      <c r="A549" s="1">
        <v>3107</v>
      </c>
      <c r="B549" s="7">
        <f t="shared" si="20"/>
        <v>4</v>
      </c>
      <c r="C549" s="5">
        <v>2017</v>
      </c>
      <c r="D549" s="5">
        <v>4</v>
      </c>
      <c r="E549" t="s">
        <v>43</v>
      </c>
      <c r="F549" t="s">
        <v>65</v>
      </c>
      <c r="G549" s="5">
        <v>1</v>
      </c>
      <c r="H549">
        <v>27</v>
      </c>
      <c r="I549">
        <v>28</v>
      </c>
      <c r="J549">
        <v>-1</v>
      </c>
      <c r="K549">
        <f>IF(Table1[[#This Row],[net]]&gt;0,1,0)</f>
        <v>0</v>
      </c>
      <c r="L549">
        <v>-3.5</v>
      </c>
      <c r="M549">
        <f>IF(Table1[[#This Row],[team]]=E548,SUM(Table1[[#This Row],[win/loss]],M548),Table1[[#This Row],[win/loss]])</f>
        <v>3</v>
      </c>
      <c r="N549">
        <f>IF(Table1[[#This Row],[team]]=E548,SUM(Table1[[#This Row],[win/loss]],M548),Table1[[#This Row],[win/loss]])/B549</f>
        <v>0.75</v>
      </c>
      <c r="O549">
        <f t="shared" si="19"/>
        <v>-4.5</v>
      </c>
      <c r="P549">
        <f>IF(Table1[[#This Row],[difference]]&gt;0,SQRT(Table1[[#This Row],[difference]]),-SQRT(ABS(Table1[[#This Row],[difference]])))</f>
        <v>-2.1213203435596424</v>
      </c>
      <c r="Q549">
        <f>IF(Table1[[#This Row],[line]]&gt;0,SQRT(Table1[[#This Row],[line]]),-SQRT(ABS(Table1[[#This Row],[line]])))</f>
        <v>-1.8708286933869707</v>
      </c>
      <c r="R549">
        <f>Table1[[#This Row],[difference]]-Table1[[#This Row],[sqrt(line)]]</f>
        <v>-2.6291713066130296</v>
      </c>
      <c r="S549">
        <f>IF(Table1[[#This Row],[difference]]&gt;0,1,-1)</f>
        <v>-1</v>
      </c>
      <c r="T549">
        <f>IF(Table1[[#This Row],[team]]=E548,SUM(H549,T548),Table1[[#This Row],[ppg]])</f>
        <v>84</v>
      </c>
      <c r="U549">
        <f>IF(Table1[[#This Row],[team]]=E548,SUM(I549,U548),Table1[[#This Row],[ppga]])</f>
        <v>72</v>
      </c>
      <c r="V549">
        <f>IF(Table1[[#This Row],[team]]=E548,SUM(Table1[[#This Row],[difference]],V548),Table1[[#This Row],[difference]])</f>
        <v>-1.5</v>
      </c>
      <c r="W549">
        <f>IF(Table1[[#This Row],[team]]=E548,SUM(Table1[[#This Row],[sqrt(dif)]],W548),Table1[[#This Row],[sqrt(dif)]])</f>
        <v>-0.38926953599076519</v>
      </c>
      <c r="X549">
        <f>IF(Table1[[#This Row],[team]]=E548,SUM(Table1[[#This Row],[f1]],X548),Table1[[#This Row],[f1]])</f>
        <v>5.8053386745996782</v>
      </c>
      <c r="Y549">
        <f>IF(Table1[[#This Row],[ATS]]=S548,SUM(Table1[[#This Row],[ATS]],Y548),Table1[[#This Row],[ATS]])</f>
        <v>-2</v>
      </c>
      <c r="Z549">
        <f>IF(Table1[[#This Row],[ATS]]&gt;0,Table1[[#This Row],[ATS streak (not real)]]-1,Table1[[#This Row],[ATS streak (not real)]]+1)</f>
        <v>-1</v>
      </c>
      <c r="AA549" s="5">
        <f>Table1[[#This Row],[running ttl ppg]]^2.37/(Table1[[#This Row],[running ttl ppg]]^2.37+Table1[[#This Row],[running ttl ppga]]^2.37)</f>
        <v>0.59033178143953124</v>
      </c>
      <c r="AB549" s="5">
        <f>Table1[[#This Row],[pyth ratio]]+Table1[[#This Row],[win/loss ratio]]</f>
        <v>1.3403317814395312</v>
      </c>
    </row>
    <row r="550" spans="1:28" x14ac:dyDescent="0.25">
      <c r="A550" s="1">
        <v>3108</v>
      </c>
      <c r="B550" s="7">
        <f t="shared" si="20"/>
        <v>5</v>
      </c>
      <c r="C550" s="5">
        <v>2017</v>
      </c>
      <c r="D550" s="5">
        <v>5</v>
      </c>
      <c r="E550" t="s">
        <v>43</v>
      </c>
      <c r="F550" t="s">
        <v>72</v>
      </c>
      <c r="G550" s="5">
        <v>1</v>
      </c>
      <c r="H550">
        <v>10</v>
      </c>
      <c r="I550">
        <v>16</v>
      </c>
      <c r="J550">
        <v>-6</v>
      </c>
      <c r="K550">
        <f>IF(Table1[[#This Row],[net]]&gt;0,1,0)</f>
        <v>0</v>
      </c>
      <c r="L550">
        <v>-3.5</v>
      </c>
      <c r="M550">
        <f>IF(Table1[[#This Row],[team]]=E549,SUM(Table1[[#This Row],[win/loss]],M549),Table1[[#This Row],[win/loss]])</f>
        <v>3</v>
      </c>
      <c r="N550">
        <f>IF(Table1[[#This Row],[team]]=E549,SUM(Table1[[#This Row],[win/loss]],M549),Table1[[#This Row],[win/loss]])/B550</f>
        <v>0.6</v>
      </c>
      <c r="O550">
        <f t="shared" si="19"/>
        <v>-9.5</v>
      </c>
      <c r="P550">
        <f>IF(Table1[[#This Row],[difference]]&gt;0,SQRT(Table1[[#This Row],[difference]]),-SQRT(ABS(Table1[[#This Row],[difference]])))</f>
        <v>-3.082207001484488</v>
      </c>
      <c r="Q550">
        <f>IF(Table1[[#This Row],[line]]&gt;0,SQRT(Table1[[#This Row],[line]]),-SQRT(ABS(Table1[[#This Row],[line]])))</f>
        <v>-1.8708286933869707</v>
      </c>
      <c r="R550">
        <f>Table1[[#This Row],[difference]]-Table1[[#This Row],[sqrt(line)]]</f>
        <v>-7.6291713066130296</v>
      </c>
      <c r="S550">
        <f>IF(Table1[[#This Row],[difference]]&gt;0,1,-1)</f>
        <v>-1</v>
      </c>
      <c r="T550">
        <f>IF(Table1[[#This Row],[team]]=E549,SUM(H550,T549),Table1[[#This Row],[ppg]])</f>
        <v>94</v>
      </c>
      <c r="U550">
        <f>IF(Table1[[#This Row],[team]]=E549,SUM(I550,U549),Table1[[#This Row],[ppga]])</f>
        <v>88</v>
      </c>
      <c r="V550">
        <f>IF(Table1[[#This Row],[team]]=E549,SUM(Table1[[#This Row],[difference]],V549),Table1[[#This Row],[difference]])</f>
        <v>-11</v>
      </c>
      <c r="W550">
        <f>IF(Table1[[#This Row],[team]]=E549,SUM(Table1[[#This Row],[sqrt(dif)]],W549),Table1[[#This Row],[sqrt(dif)]])</f>
        <v>-3.4714765374752532</v>
      </c>
      <c r="X550">
        <f>IF(Table1[[#This Row],[team]]=E549,SUM(Table1[[#This Row],[f1]],X549),Table1[[#This Row],[f1]])</f>
        <v>-1.8238326320133513</v>
      </c>
      <c r="Y550">
        <f>IF(Table1[[#This Row],[ATS]]=S549,SUM(Table1[[#This Row],[ATS]],Y549),Table1[[#This Row],[ATS]])</f>
        <v>-3</v>
      </c>
      <c r="Z550">
        <f>IF(Table1[[#This Row],[ATS]]&gt;0,Table1[[#This Row],[ATS streak (not real)]]-1,Table1[[#This Row],[ATS streak (not real)]]+1)</f>
        <v>-2</v>
      </c>
      <c r="AA550" s="5">
        <f>Table1[[#This Row],[running ttl ppg]]^2.37/(Table1[[#This Row],[running ttl ppg]]^2.37+Table1[[#This Row],[running ttl ppga]]^2.37)</f>
        <v>0.53900070959487134</v>
      </c>
      <c r="AB550" s="5">
        <f>Table1[[#This Row],[pyth ratio]]+Table1[[#This Row],[win/loss ratio]]</f>
        <v>1.1390007095948713</v>
      </c>
    </row>
    <row r="551" spans="1:28" x14ac:dyDescent="0.25">
      <c r="A551" s="1">
        <v>3109</v>
      </c>
      <c r="B551" s="7">
        <f t="shared" si="20"/>
        <v>6</v>
      </c>
      <c r="C551" s="5">
        <v>2017</v>
      </c>
      <c r="D551" s="5">
        <v>6</v>
      </c>
      <c r="E551" t="s">
        <v>43</v>
      </c>
      <c r="F551" t="s">
        <v>61</v>
      </c>
      <c r="G551" s="5">
        <v>0</v>
      </c>
      <c r="H551">
        <v>23</v>
      </c>
      <c r="I551">
        <v>27</v>
      </c>
      <c r="J551">
        <v>-4</v>
      </c>
      <c r="K551">
        <f>IF(Table1[[#This Row],[net]]&gt;0,1,0)</f>
        <v>0</v>
      </c>
      <c r="L551">
        <v>3.5</v>
      </c>
      <c r="M551">
        <f>IF(Table1[[#This Row],[team]]=E550,SUM(Table1[[#This Row],[win/loss]],M550),Table1[[#This Row],[win/loss]])</f>
        <v>3</v>
      </c>
      <c r="N551">
        <f>IF(Table1[[#This Row],[team]]=E550,SUM(Table1[[#This Row],[win/loss]],M550),Table1[[#This Row],[win/loss]])/B551</f>
        <v>0.5</v>
      </c>
      <c r="O551">
        <f t="shared" si="19"/>
        <v>-0.5</v>
      </c>
      <c r="P551">
        <f>IF(Table1[[#This Row],[difference]]&gt;0,SQRT(Table1[[#This Row],[difference]]),-SQRT(ABS(Table1[[#This Row],[difference]])))</f>
        <v>-0.70710678118654757</v>
      </c>
      <c r="Q551">
        <f>IF(Table1[[#This Row],[line]]&gt;0,SQRT(Table1[[#This Row],[line]]),-SQRT(ABS(Table1[[#This Row],[line]])))</f>
        <v>1.8708286933869707</v>
      </c>
      <c r="R551">
        <f>Table1[[#This Row],[difference]]-Table1[[#This Row],[sqrt(line)]]</f>
        <v>-2.3708286933869704</v>
      </c>
      <c r="S551">
        <f>IF(Table1[[#This Row],[difference]]&gt;0,1,-1)</f>
        <v>-1</v>
      </c>
      <c r="T551">
        <f>IF(Table1[[#This Row],[team]]=E550,SUM(H551,T550),Table1[[#This Row],[ppg]])</f>
        <v>117</v>
      </c>
      <c r="U551">
        <f>IF(Table1[[#This Row],[team]]=E550,SUM(I551,U550),Table1[[#This Row],[ppga]])</f>
        <v>115</v>
      </c>
      <c r="V551">
        <f>IF(Table1[[#This Row],[team]]=E550,SUM(Table1[[#This Row],[difference]],V550),Table1[[#This Row],[difference]])</f>
        <v>-11.5</v>
      </c>
      <c r="W551">
        <f>IF(Table1[[#This Row],[team]]=E550,SUM(Table1[[#This Row],[sqrt(dif)]],W550),Table1[[#This Row],[sqrt(dif)]])</f>
        <v>-4.1785833186618007</v>
      </c>
      <c r="X551">
        <f>IF(Table1[[#This Row],[team]]=E550,SUM(Table1[[#This Row],[f1]],X550),Table1[[#This Row],[f1]])</f>
        <v>-4.1946613254003218</v>
      </c>
      <c r="Y551">
        <f>IF(Table1[[#This Row],[ATS]]=S550,SUM(Table1[[#This Row],[ATS]],Y550),Table1[[#This Row],[ATS]])</f>
        <v>-4</v>
      </c>
      <c r="Z551">
        <f>IF(Table1[[#This Row],[ATS]]&gt;0,Table1[[#This Row],[ATS streak (not real)]]-1,Table1[[#This Row],[ATS streak (not real)]]+1)</f>
        <v>-3</v>
      </c>
      <c r="AA551" s="5">
        <f>Table1[[#This Row],[running ttl ppg]]^2.37/(Table1[[#This Row],[running ttl ppg]]^2.37+Table1[[#This Row],[running ttl ppga]]^2.37)</f>
        <v>0.51021434903264307</v>
      </c>
      <c r="AB551" s="5">
        <f>Table1[[#This Row],[pyth ratio]]+Table1[[#This Row],[win/loss ratio]]</f>
        <v>1.0102143490326432</v>
      </c>
    </row>
    <row r="552" spans="1:28" x14ac:dyDescent="0.25">
      <c r="A552" s="1">
        <v>3110</v>
      </c>
      <c r="B552" s="7">
        <f t="shared" si="20"/>
        <v>7</v>
      </c>
      <c r="C552" s="5">
        <v>2017</v>
      </c>
      <c r="D552" s="5">
        <v>7</v>
      </c>
      <c r="E552" t="s">
        <v>43</v>
      </c>
      <c r="F552" t="s">
        <v>62</v>
      </c>
      <c r="G552" s="5">
        <v>0</v>
      </c>
      <c r="H552">
        <v>16</v>
      </c>
      <c r="I552">
        <v>24</v>
      </c>
      <c r="J552">
        <v>-8</v>
      </c>
      <c r="K552">
        <f>IF(Table1[[#This Row],[net]]&gt;0,1,0)</f>
        <v>0</v>
      </c>
      <c r="L552">
        <v>2.5</v>
      </c>
      <c r="M552">
        <f>IF(Table1[[#This Row],[team]]=E551,SUM(Table1[[#This Row],[win/loss]],M551),Table1[[#This Row],[win/loss]])</f>
        <v>3</v>
      </c>
      <c r="N552">
        <f>IF(Table1[[#This Row],[team]]=E551,SUM(Table1[[#This Row],[win/loss]],M551),Table1[[#This Row],[win/loss]])/B552</f>
        <v>0.42857142857142855</v>
      </c>
      <c r="O552">
        <f t="shared" si="19"/>
        <v>-5.5</v>
      </c>
      <c r="P552">
        <f>IF(Table1[[#This Row],[difference]]&gt;0,SQRT(Table1[[#This Row],[difference]]),-SQRT(ABS(Table1[[#This Row],[difference]])))</f>
        <v>-2.3452078799117149</v>
      </c>
      <c r="Q552">
        <f>IF(Table1[[#This Row],[line]]&gt;0,SQRT(Table1[[#This Row],[line]]),-SQRT(ABS(Table1[[#This Row],[line]])))</f>
        <v>1.5811388300841898</v>
      </c>
      <c r="R552">
        <f>Table1[[#This Row],[difference]]-Table1[[#This Row],[sqrt(line)]]</f>
        <v>-7.08113883008419</v>
      </c>
      <c r="S552">
        <f>IF(Table1[[#This Row],[difference]]&gt;0,1,-1)</f>
        <v>-1</v>
      </c>
      <c r="T552">
        <f>IF(Table1[[#This Row],[team]]=E551,SUM(H552,T551),Table1[[#This Row],[ppg]])</f>
        <v>133</v>
      </c>
      <c r="U552">
        <f>IF(Table1[[#This Row],[team]]=E551,SUM(I552,U551),Table1[[#This Row],[ppga]])</f>
        <v>139</v>
      </c>
      <c r="V552">
        <f>IF(Table1[[#This Row],[team]]=E551,SUM(Table1[[#This Row],[difference]],V551),Table1[[#This Row],[difference]])</f>
        <v>-17</v>
      </c>
      <c r="W552">
        <f>IF(Table1[[#This Row],[team]]=E551,SUM(Table1[[#This Row],[sqrt(dif)]],W551),Table1[[#This Row],[sqrt(dif)]])</f>
        <v>-6.523791198573516</v>
      </c>
      <c r="X552">
        <f>IF(Table1[[#This Row],[team]]=E551,SUM(Table1[[#This Row],[f1]],X551),Table1[[#This Row],[f1]])</f>
        <v>-11.275800155484511</v>
      </c>
      <c r="Y552">
        <f>IF(Table1[[#This Row],[ATS]]=S551,SUM(Table1[[#This Row],[ATS]],Y551),Table1[[#This Row],[ATS]])</f>
        <v>-5</v>
      </c>
      <c r="Z552">
        <f>IF(Table1[[#This Row],[ATS]]&gt;0,Table1[[#This Row],[ATS streak (not real)]]-1,Table1[[#This Row],[ATS streak (not real)]]+1)</f>
        <v>-4</v>
      </c>
      <c r="AA552" s="5">
        <f>Table1[[#This Row],[running ttl ppg]]^2.37/(Table1[[#This Row],[running ttl ppg]]^2.37+Table1[[#This Row],[running ttl ppga]]^2.37)</f>
        <v>0.4738798531218914</v>
      </c>
      <c r="AB552" s="5">
        <f>Table1[[#This Row],[pyth ratio]]+Table1[[#This Row],[win/loss ratio]]</f>
        <v>0.9024512816933199</v>
      </c>
    </row>
    <row r="553" spans="1:28" x14ac:dyDescent="0.25">
      <c r="A553" s="1">
        <v>3111</v>
      </c>
      <c r="B553" s="7">
        <f t="shared" si="20"/>
        <v>8</v>
      </c>
      <c r="C553" s="5">
        <v>2017</v>
      </c>
      <c r="D553" s="5">
        <v>9</v>
      </c>
      <c r="E553" t="s">
        <v>43</v>
      </c>
      <c r="F553" t="s">
        <v>67</v>
      </c>
      <c r="G553" s="5">
        <v>1</v>
      </c>
      <c r="H553">
        <v>21</v>
      </c>
      <c r="I553">
        <v>14</v>
      </c>
      <c r="J553">
        <v>7</v>
      </c>
      <c r="K553">
        <f>IF(Table1[[#This Row],[net]]&gt;0,1,0)</f>
        <v>1</v>
      </c>
      <c r="L553">
        <v>3</v>
      </c>
      <c r="M553">
        <f>IF(Table1[[#This Row],[team]]=E552,SUM(Table1[[#This Row],[win/loss]],M552),Table1[[#This Row],[win/loss]])</f>
        <v>4</v>
      </c>
      <c r="N553">
        <f>IF(Table1[[#This Row],[team]]=E552,SUM(Table1[[#This Row],[win/loss]],M552),Table1[[#This Row],[win/loss]])/B553</f>
        <v>0.5</v>
      </c>
      <c r="O553">
        <f t="shared" si="19"/>
        <v>10</v>
      </c>
      <c r="P553">
        <f>IF(Table1[[#This Row],[difference]]&gt;0,SQRT(Table1[[#This Row],[difference]]),-SQRT(ABS(Table1[[#This Row],[difference]])))</f>
        <v>3.1622776601683795</v>
      </c>
      <c r="Q553">
        <f>IF(Table1[[#This Row],[line]]&gt;0,SQRT(Table1[[#This Row],[line]]),-SQRT(ABS(Table1[[#This Row],[line]])))</f>
        <v>1.7320508075688772</v>
      </c>
      <c r="R553">
        <f>Table1[[#This Row],[difference]]-Table1[[#This Row],[sqrt(line)]]</f>
        <v>8.2679491924311233</v>
      </c>
      <c r="S553">
        <f>IF(Table1[[#This Row],[difference]]&gt;0,1,-1)</f>
        <v>1</v>
      </c>
      <c r="T553">
        <f>IF(Table1[[#This Row],[team]]=E552,SUM(H553,T552),Table1[[#This Row],[ppg]])</f>
        <v>154</v>
      </c>
      <c r="U553">
        <f>IF(Table1[[#This Row],[team]]=E552,SUM(I553,U552),Table1[[#This Row],[ppga]])</f>
        <v>153</v>
      </c>
      <c r="V553">
        <f>IF(Table1[[#This Row],[team]]=E552,SUM(Table1[[#This Row],[difference]],V552),Table1[[#This Row],[difference]])</f>
        <v>-7</v>
      </c>
      <c r="W553">
        <f>IF(Table1[[#This Row],[team]]=E552,SUM(Table1[[#This Row],[sqrt(dif)]],W552),Table1[[#This Row],[sqrt(dif)]])</f>
        <v>-3.3615135384051364</v>
      </c>
      <c r="X553">
        <f>IF(Table1[[#This Row],[team]]=E552,SUM(Table1[[#This Row],[f1]],X552),Table1[[#This Row],[f1]])</f>
        <v>-3.0078509630533876</v>
      </c>
      <c r="Y553">
        <f>IF(Table1[[#This Row],[ATS]]=S552,SUM(Table1[[#This Row],[ATS]],Y552),Table1[[#This Row],[ATS]])</f>
        <v>1</v>
      </c>
      <c r="Z553">
        <f>IF(Table1[[#This Row],[ATS]]&gt;0,Table1[[#This Row],[ATS streak (not real)]]-1,Table1[[#This Row],[ATS streak (not real)]]+1)</f>
        <v>0</v>
      </c>
      <c r="AA553" s="5">
        <f>Table1[[#This Row],[running ttl ppg]]^2.37/(Table1[[#This Row],[running ttl ppg]]^2.37+Table1[[#This Row],[running ttl ppga]]^2.37)</f>
        <v>0.50385987182668013</v>
      </c>
      <c r="AB553" s="5">
        <f>Table1[[#This Row],[pyth ratio]]+Table1[[#This Row],[win/loss ratio]]</f>
        <v>1.00385987182668</v>
      </c>
    </row>
    <row r="554" spans="1:28" x14ac:dyDescent="0.25">
      <c r="A554" s="1">
        <v>3112</v>
      </c>
      <c r="B554" s="7">
        <f t="shared" si="20"/>
        <v>9</v>
      </c>
      <c r="C554" s="5">
        <v>2017</v>
      </c>
      <c r="D554" s="5">
        <v>10</v>
      </c>
      <c r="E554" t="s">
        <v>43</v>
      </c>
      <c r="F554" t="s">
        <v>48</v>
      </c>
      <c r="G554" s="5">
        <v>1</v>
      </c>
      <c r="H554">
        <v>28</v>
      </c>
      <c r="I554">
        <v>7</v>
      </c>
      <c r="J554">
        <v>21</v>
      </c>
      <c r="K554">
        <f>IF(Table1[[#This Row],[net]]&gt;0,1,0)</f>
        <v>1</v>
      </c>
      <c r="L554">
        <v>-7.5</v>
      </c>
      <c r="M554">
        <f>IF(Table1[[#This Row],[team]]=E553,SUM(Table1[[#This Row],[win/loss]],M553),Table1[[#This Row],[win/loss]])</f>
        <v>5</v>
      </c>
      <c r="N554">
        <f>IF(Table1[[#This Row],[team]]=E553,SUM(Table1[[#This Row],[win/loss]],M553),Table1[[#This Row],[win/loss]])/B554</f>
        <v>0.55555555555555558</v>
      </c>
      <c r="O554">
        <f t="shared" si="19"/>
        <v>13.5</v>
      </c>
      <c r="P554">
        <f>IF(Table1[[#This Row],[difference]]&gt;0,SQRT(Table1[[#This Row],[difference]]),-SQRT(ABS(Table1[[#This Row],[difference]])))</f>
        <v>3.6742346141747673</v>
      </c>
      <c r="Q554">
        <f>IF(Table1[[#This Row],[line]]&gt;0,SQRT(Table1[[#This Row],[line]]),-SQRT(ABS(Table1[[#This Row],[line]])))</f>
        <v>-2.7386127875258306</v>
      </c>
      <c r="R554">
        <f>Table1[[#This Row],[difference]]-Table1[[#This Row],[sqrt(line)]]</f>
        <v>16.238612787525831</v>
      </c>
      <c r="S554">
        <f>IF(Table1[[#This Row],[difference]]&gt;0,1,-1)</f>
        <v>1</v>
      </c>
      <c r="T554">
        <f>IF(Table1[[#This Row],[team]]=E553,SUM(H554,T553),Table1[[#This Row],[ppg]])</f>
        <v>182</v>
      </c>
      <c r="U554">
        <f>IF(Table1[[#This Row],[team]]=E553,SUM(I554,U553),Table1[[#This Row],[ppga]])</f>
        <v>160</v>
      </c>
      <c r="V554">
        <f>IF(Table1[[#This Row],[team]]=E553,SUM(Table1[[#This Row],[difference]],V553),Table1[[#This Row],[difference]])</f>
        <v>6.5</v>
      </c>
      <c r="W554">
        <f>IF(Table1[[#This Row],[team]]=E553,SUM(Table1[[#This Row],[sqrt(dif)]],W553),Table1[[#This Row],[sqrt(dif)]])</f>
        <v>0.31272107576963082</v>
      </c>
      <c r="X554">
        <f>IF(Table1[[#This Row],[team]]=E553,SUM(Table1[[#This Row],[f1]],X553),Table1[[#This Row],[f1]])</f>
        <v>13.230761824472443</v>
      </c>
      <c r="Y554">
        <f>IF(Table1[[#This Row],[ATS]]=S553,SUM(Table1[[#This Row],[ATS]],Y553),Table1[[#This Row],[ATS]])</f>
        <v>2</v>
      </c>
      <c r="Z554">
        <f>IF(Table1[[#This Row],[ATS]]&gt;0,Table1[[#This Row],[ATS streak (not real)]]-1,Table1[[#This Row],[ATS streak (not real)]]+1)</f>
        <v>1</v>
      </c>
      <c r="AA554" s="5">
        <f>Table1[[#This Row],[running ttl ppg]]^2.37/(Table1[[#This Row],[running ttl ppg]]^2.37+Table1[[#This Row],[running ttl ppga]]^2.37)</f>
        <v>0.5757459139033041</v>
      </c>
      <c r="AB554" s="5">
        <f>Table1[[#This Row],[pyth ratio]]+Table1[[#This Row],[win/loss ratio]]</f>
        <v>1.1313014694588597</v>
      </c>
    </row>
    <row r="555" spans="1:28" x14ac:dyDescent="0.25">
      <c r="A555" s="1">
        <v>3113</v>
      </c>
      <c r="B555" s="7">
        <f t="shared" si="20"/>
        <v>10</v>
      </c>
      <c r="C555" s="5">
        <v>2017</v>
      </c>
      <c r="D555" s="5">
        <v>11</v>
      </c>
      <c r="E555" t="s">
        <v>43</v>
      </c>
      <c r="F555" t="s">
        <v>49</v>
      </c>
      <c r="G555" s="5">
        <v>0</v>
      </c>
      <c r="H555">
        <v>17</v>
      </c>
      <c r="I555">
        <v>27</v>
      </c>
      <c r="J555">
        <v>-10</v>
      </c>
      <c r="K555">
        <f>IF(Table1[[#This Row],[net]]&gt;0,1,0)</f>
        <v>0</v>
      </c>
      <c r="L555">
        <v>7</v>
      </c>
      <c r="M555">
        <f>IF(Table1[[#This Row],[team]]=E554,SUM(Table1[[#This Row],[win/loss]],M554),Table1[[#This Row],[win/loss]])</f>
        <v>5</v>
      </c>
      <c r="N555">
        <f>IF(Table1[[#This Row],[team]]=E554,SUM(Table1[[#This Row],[win/loss]],M554),Table1[[#This Row],[win/loss]])/B555</f>
        <v>0.5</v>
      </c>
      <c r="O555">
        <f t="shared" si="19"/>
        <v>-3</v>
      </c>
      <c r="P555">
        <f>IF(Table1[[#This Row],[difference]]&gt;0,SQRT(Table1[[#This Row],[difference]]),-SQRT(ABS(Table1[[#This Row],[difference]])))</f>
        <v>-1.7320508075688772</v>
      </c>
      <c r="Q555">
        <f>IF(Table1[[#This Row],[line]]&gt;0,SQRT(Table1[[#This Row],[line]]),-SQRT(ABS(Table1[[#This Row],[line]])))</f>
        <v>2.6457513110645907</v>
      </c>
      <c r="R555">
        <f>Table1[[#This Row],[difference]]-Table1[[#This Row],[sqrt(line)]]</f>
        <v>-5.6457513110645907</v>
      </c>
      <c r="S555">
        <f>IF(Table1[[#This Row],[difference]]&gt;0,1,-1)</f>
        <v>-1</v>
      </c>
      <c r="T555">
        <f>IF(Table1[[#This Row],[team]]=E554,SUM(H555,T554),Table1[[#This Row],[ppg]])</f>
        <v>199</v>
      </c>
      <c r="U555">
        <f>IF(Table1[[#This Row],[team]]=E554,SUM(I555,U554),Table1[[#This Row],[ppga]])</f>
        <v>187</v>
      </c>
      <c r="V555">
        <f>IF(Table1[[#This Row],[team]]=E554,SUM(Table1[[#This Row],[difference]],V554),Table1[[#This Row],[difference]])</f>
        <v>3.5</v>
      </c>
      <c r="W555">
        <f>IF(Table1[[#This Row],[team]]=E554,SUM(Table1[[#This Row],[sqrt(dif)]],W554),Table1[[#This Row],[sqrt(dif)]])</f>
        <v>-1.4193297317992464</v>
      </c>
      <c r="X555">
        <f>IF(Table1[[#This Row],[team]]=E554,SUM(Table1[[#This Row],[f1]],X554),Table1[[#This Row],[f1]])</f>
        <v>7.5850105134078527</v>
      </c>
      <c r="Y555">
        <f>IF(Table1[[#This Row],[ATS]]=S554,SUM(Table1[[#This Row],[ATS]],Y554),Table1[[#This Row],[ATS]])</f>
        <v>-1</v>
      </c>
      <c r="Z555">
        <f>IF(Table1[[#This Row],[ATS]]&gt;0,Table1[[#This Row],[ATS streak (not real)]]-1,Table1[[#This Row],[ATS streak (not real)]]+1)</f>
        <v>0</v>
      </c>
      <c r="AA555" s="5">
        <f>Table1[[#This Row],[running ttl ppg]]^2.37/(Table1[[#This Row],[running ttl ppg]]^2.37+Table1[[#This Row],[running ttl ppga]]^2.37)</f>
        <v>0.53678467176296929</v>
      </c>
      <c r="AB555" s="5">
        <f>Table1[[#This Row],[pyth ratio]]+Table1[[#This Row],[win/loss ratio]]</f>
        <v>1.0367846717629692</v>
      </c>
    </row>
    <row r="556" spans="1:28" x14ac:dyDescent="0.25">
      <c r="A556" s="1">
        <v>3114</v>
      </c>
      <c r="B556" s="7">
        <f t="shared" si="20"/>
        <v>11</v>
      </c>
      <c r="C556" s="5">
        <v>2017</v>
      </c>
      <c r="D556" s="5">
        <v>12</v>
      </c>
      <c r="E556" t="s">
        <v>43</v>
      </c>
      <c r="F556" t="s">
        <v>47</v>
      </c>
      <c r="G556" s="5">
        <v>1</v>
      </c>
      <c r="H556">
        <v>19</v>
      </c>
      <c r="I556">
        <v>14</v>
      </c>
      <c r="J556">
        <v>5</v>
      </c>
      <c r="K556">
        <f>IF(Table1[[#This Row],[net]]&gt;0,1,0)</f>
        <v>1</v>
      </c>
      <c r="L556">
        <v>-3.5</v>
      </c>
      <c r="M556">
        <f>IF(Table1[[#This Row],[team]]=E555,SUM(Table1[[#This Row],[win/loss]],M555),Table1[[#This Row],[win/loss]])</f>
        <v>6</v>
      </c>
      <c r="N556">
        <f>IF(Table1[[#This Row],[team]]=E555,SUM(Table1[[#This Row],[win/loss]],M555),Table1[[#This Row],[win/loss]])/B556</f>
        <v>0.54545454545454541</v>
      </c>
      <c r="O556">
        <f t="shared" si="19"/>
        <v>1.5</v>
      </c>
      <c r="P556">
        <f>IF(Table1[[#This Row],[difference]]&gt;0,SQRT(Table1[[#This Row],[difference]]),-SQRT(ABS(Table1[[#This Row],[difference]])))</f>
        <v>1.2247448713915889</v>
      </c>
      <c r="Q556">
        <f>IF(Table1[[#This Row],[line]]&gt;0,SQRT(Table1[[#This Row],[line]]),-SQRT(ABS(Table1[[#This Row],[line]])))</f>
        <v>-1.8708286933869707</v>
      </c>
      <c r="R556">
        <f>Table1[[#This Row],[difference]]-Table1[[#This Row],[sqrt(line)]]</f>
        <v>3.3708286933869704</v>
      </c>
      <c r="S556">
        <f>IF(Table1[[#This Row],[difference]]&gt;0,1,-1)</f>
        <v>1</v>
      </c>
      <c r="T556">
        <f>IF(Table1[[#This Row],[team]]=E555,SUM(H556,T555),Table1[[#This Row],[ppg]])</f>
        <v>218</v>
      </c>
      <c r="U556">
        <f>IF(Table1[[#This Row],[team]]=E555,SUM(I556,U555),Table1[[#This Row],[ppga]])</f>
        <v>201</v>
      </c>
      <c r="V556">
        <f>IF(Table1[[#This Row],[team]]=E555,SUM(Table1[[#This Row],[difference]],V555),Table1[[#This Row],[difference]])</f>
        <v>5</v>
      </c>
      <c r="W556">
        <f>IF(Table1[[#This Row],[team]]=E555,SUM(Table1[[#This Row],[sqrt(dif)]],W555),Table1[[#This Row],[sqrt(dif)]])</f>
        <v>-0.19458486040765743</v>
      </c>
      <c r="X556">
        <f>IF(Table1[[#This Row],[team]]=E555,SUM(Table1[[#This Row],[f1]],X555),Table1[[#This Row],[f1]])</f>
        <v>10.955839206794824</v>
      </c>
      <c r="Y556">
        <f>IF(Table1[[#This Row],[ATS]]=S555,SUM(Table1[[#This Row],[ATS]],Y555),Table1[[#This Row],[ATS]])</f>
        <v>1</v>
      </c>
      <c r="Z556">
        <f>IF(Table1[[#This Row],[ATS]]&gt;0,Table1[[#This Row],[ATS streak (not real)]]-1,Table1[[#This Row],[ATS streak (not real)]]+1)</f>
        <v>0</v>
      </c>
      <c r="AA556" s="5">
        <f>Table1[[#This Row],[running ttl ppg]]^2.37/(Table1[[#This Row],[running ttl ppg]]^2.37+Table1[[#This Row],[running ttl ppga]]^2.37)</f>
        <v>0.54795728684784428</v>
      </c>
      <c r="AB556" s="5">
        <f>Table1[[#This Row],[pyth ratio]]+Table1[[#This Row],[win/loss ratio]]</f>
        <v>1.0934118323023898</v>
      </c>
    </row>
    <row r="557" spans="1:28" x14ac:dyDescent="0.25">
      <c r="A557" s="1">
        <v>3115</v>
      </c>
      <c r="B557" s="7">
        <f t="shared" si="20"/>
        <v>12</v>
      </c>
      <c r="C557" s="5">
        <v>2017</v>
      </c>
      <c r="D557" s="5">
        <v>13</v>
      </c>
      <c r="E557" t="s">
        <v>43</v>
      </c>
      <c r="F557" t="s">
        <v>59</v>
      </c>
      <c r="G557" s="5">
        <v>1</v>
      </c>
      <c r="H557">
        <v>38</v>
      </c>
      <c r="I557">
        <v>6</v>
      </c>
      <c r="J557">
        <v>32</v>
      </c>
      <c r="K557">
        <f>IF(Table1[[#This Row],[net]]&gt;0,1,0)</f>
        <v>1</v>
      </c>
      <c r="L557">
        <v>-3.5</v>
      </c>
      <c r="M557">
        <f>IF(Table1[[#This Row],[team]]=E556,SUM(Table1[[#This Row],[win/loss]],M556),Table1[[#This Row],[win/loss]])</f>
        <v>7</v>
      </c>
      <c r="N557">
        <f>IF(Table1[[#This Row],[team]]=E556,SUM(Table1[[#This Row],[win/loss]],M556),Table1[[#This Row],[win/loss]])/B557</f>
        <v>0.58333333333333337</v>
      </c>
      <c r="O557">
        <f t="shared" si="19"/>
        <v>28.5</v>
      </c>
      <c r="P557">
        <f>IF(Table1[[#This Row],[difference]]&gt;0,SQRT(Table1[[#This Row],[difference]]),-SQRT(ABS(Table1[[#This Row],[difference]])))</f>
        <v>5.3385391260156556</v>
      </c>
      <c r="Q557">
        <f>IF(Table1[[#This Row],[line]]&gt;0,SQRT(Table1[[#This Row],[line]]),-SQRT(ABS(Table1[[#This Row],[line]])))</f>
        <v>-1.8708286933869707</v>
      </c>
      <c r="R557">
        <f>Table1[[#This Row],[difference]]-Table1[[#This Row],[sqrt(line)]]</f>
        <v>30.370828693386972</v>
      </c>
      <c r="S557">
        <f>IF(Table1[[#This Row],[difference]]&gt;0,1,-1)</f>
        <v>1</v>
      </c>
      <c r="T557">
        <f>IF(Table1[[#This Row],[team]]=E556,SUM(H557,T556),Table1[[#This Row],[ppg]])</f>
        <v>256</v>
      </c>
      <c r="U557">
        <f>IF(Table1[[#This Row],[team]]=E556,SUM(I557,U556),Table1[[#This Row],[ppga]])</f>
        <v>207</v>
      </c>
      <c r="V557">
        <f>IF(Table1[[#This Row],[team]]=E556,SUM(Table1[[#This Row],[difference]],V556),Table1[[#This Row],[difference]])</f>
        <v>33.5</v>
      </c>
      <c r="W557">
        <f>IF(Table1[[#This Row],[team]]=E556,SUM(Table1[[#This Row],[sqrt(dif)]],W556),Table1[[#This Row],[sqrt(dif)]])</f>
        <v>5.1439542656079986</v>
      </c>
      <c r="X557">
        <f>IF(Table1[[#This Row],[team]]=E556,SUM(Table1[[#This Row],[f1]],X556),Table1[[#This Row],[f1]])</f>
        <v>41.326667900181796</v>
      </c>
      <c r="Y557">
        <f>IF(Table1[[#This Row],[ATS]]=S556,SUM(Table1[[#This Row],[ATS]],Y556),Table1[[#This Row],[ATS]])</f>
        <v>2</v>
      </c>
      <c r="Z557">
        <f>IF(Table1[[#This Row],[ATS]]&gt;0,Table1[[#This Row],[ATS streak (not real)]]-1,Table1[[#This Row],[ATS streak (not real)]]+1)</f>
        <v>1</v>
      </c>
      <c r="AA557" s="5">
        <f>Table1[[#This Row],[running ttl ppg]]^2.37/(Table1[[#This Row],[running ttl ppg]]^2.37+Table1[[#This Row],[running ttl ppga]]^2.37)</f>
        <v>0.62328783138846311</v>
      </c>
      <c r="AB557" s="5">
        <f>Table1[[#This Row],[pyth ratio]]+Table1[[#This Row],[win/loss ratio]]</f>
        <v>1.2066211647217964</v>
      </c>
    </row>
    <row r="558" spans="1:28" x14ac:dyDescent="0.25">
      <c r="A558" s="1">
        <v>3116</v>
      </c>
      <c r="B558" s="7">
        <f t="shared" si="20"/>
        <v>13</v>
      </c>
      <c r="C558" s="5">
        <v>2017</v>
      </c>
      <c r="D558" s="5">
        <v>14</v>
      </c>
      <c r="E558" t="s">
        <v>43</v>
      </c>
      <c r="F558" t="s">
        <v>63</v>
      </c>
      <c r="G558" s="5">
        <v>0</v>
      </c>
      <c r="H558">
        <v>23</v>
      </c>
      <c r="I558">
        <v>30</v>
      </c>
      <c r="J558">
        <v>-7</v>
      </c>
      <c r="K558">
        <f>IF(Table1[[#This Row],[net]]&gt;0,1,0)</f>
        <v>0</v>
      </c>
      <c r="L558">
        <v>6</v>
      </c>
      <c r="M558">
        <f>IF(Table1[[#This Row],[team]]=E557,SUM(Table1[[#This Row],[win/loss]],M557),Table1[[#This Row],[win/loss]])</f>
        <v>7</v>
      </c>
      <c r="N558">
        <f>IF(Table1[[#This Row],[team]]=E557,SUM(Table1[[#This Row],[win/loss]],M557),Table1[[#This Row],[win/loss]])/B558</f>
        <v>0.53846153846153844</v>
      </c>
      <c r="O558">
        <f t="shared" si="19"/>
        <v>-1</v>
      </c>
      <c r="P558">
        <f>IF(Table1[[#This Row],[difference]]&gt;0,SQRT(Table1[[#This Row],[difference]]),-SQRT(ABS(Table1[[#This Row],[difference]])))</f>
        <v>-1</v>
      </c>
      <c r="Q558">
        <f>IF(Table1[[#This Row],[line]]&gt;0,SQRT(Table1[[#This Row],[line]]),-SQRT(ABS(Table1[[#This Row],[line]])))</f>
        <v>2.4494897427831779</v>
      </c>
      <c r="R558">
        <f>Table1[[#This Row],[difference]]-Table1[[#This Row],[sqrt(line)]]</f>
        <v>-3.4494897427831779</v>
      </c>
      <c r="S558">
        <f>IF(Table1[[#This Row],[difference]]&gt;0,1,-1)</f>
        <v>-1</v>
      </c>
      <c r="T558">
        <f>IF(Table1[[#This Row],[team]]=E557,SUM(H558,T557),Table1[[#This Row],[ppg]])</f>
        <v>279</v>
      </c>
      <c r="U558">
        <f>IF(Table1[[#This Row],[team]]=E557,SUM(I558,U557),Table1[[#This Row],[ppga]])</f>
        <v>237</v>
      </c>
      <c r="V558">
        <f>IF(Table1[[#This Row],[team]]=E557,SUM(Table1[[#This Row],[difference]],V557),Table1[[#This Row],[difference]])</f>
        <v>32.5</v>
      </c>
      <c r="W558">
        <f>IF(Table1[[#This Row],[team]]=E557,SUM(Table1[[#This Row],[sqrt(dif)]],W557),Table1[[#This Row],[sqrt(dif)]])</f>
        <v>4.1439542656079986</v>
      </c>
      <c r="X558">
        <f>IF(Table1[[#This Row],[team]]=E557,SUM(Table1[[#This Row],[f1]],X557),Table1[[#This Row],[f1]])</f>
        <v>37.877178157398617</v>
      </c>
      <c r="Y558">
        <f>IF(Table1[[#This Row],[ATS]]=S557,SUM(Table1[[#This Row],[ATS]],Y557),Table1[[#This Row],[ATS]])</f>
        <v>-1</v>
      </c>
      <c r="Z558">
        <f>IF(Table1[[#This Row],[ATS]]&gt;0,Table1[[#This Row],[ATS streak (not real)]]-1,Table1[[#This Row],[ATS streak (not real)]]+1)</f>
        <v>0</v>
      </c>
      <c r="AA558" s="5">
        <f>Table1[[#This Row],[running ttl ppg]]^2.37/(Table1[[#This Row],[running ttl ppg]]^2.37+Table1[[#This Row],[running ttl ppga]]^2.37)</f>
        <v>0.5954806659107662</v>
      </c>
      <c r="AB558" s="5">
        <f>Table1[[#This Row],[pyth ratio]]+Table1[[#This Row],[win/loss ratio]]</f>
        <v>1.1339422043723046</v>
      </c>
    </row>
    <row r="559" spans="1:28" x14ac:dyDescent="0.25">
      <c r="A559" s="1">
        <v>3117</v>
      </c>
      <c r="B559" s="7">
        <f t="shared" si="20"/>
        <v>14</v>
      </c>
      <c r="C559" s="5">
        <v>2017</v>
      </c>
      <c r="D559" s="5">
        <v>15</v>
      </c>
      <c r="E559" t="s">
        <v>43</v>
      </c>
      <c r="F559" t="s">
        <v>66</v>
      </c>
      <c r="G559" s="5">
        <v>1</v>
      </c>
      <c r="H559">
        <v>27</v>
      </c>
      <c r="I559">
        <v>26</v>
      </c>
      <c r="J559">
        <v>1</v>
      </c>
      <c r="K559">
        <f>IF(Table1[[#This Row],[net]]&gt;0,1,0)</f>
        <v>1</v>
      </c>
      <c r="L559">
        <v>-5</v>
      </c>
      <c r="M559">
        <f>IF(Table1[[#This Row],[team]]=E558,SUM(Table1[[#This Row],[win/loss]],M558),Table1[[#This Row],[win/loss]])</f>
        <v>8</v>
      </c>
      <c r="N559">
        <f>IF(Table1[[#This Row],[team]]=E558,SUM(Table1[[#This Row],[win/loss]],M558),Table1[[#This Row],[win/loss]])/B559</f>
        <v>0.5714285714285714</v>
      </c>
      <c r="O559">
        <f t="shared" si="19"/>
        <v>-4</v>
      </c>
      <c r="P559">
        <f>IF(Table1[[#This Row],[difference]]&gt;0,SQRT(Table1[[#This Row],[difference]]),-SQRT(ABS(Table1[[#This Row],[difference]])))</f>
        <v>-2</v>
      </c>
      <c r="Q559">
        <f>IF(Table1[[#This Row],[line]]&gt;0,SQRT(Table1[[#This Row],[line]]),-SQRT(ABS(Table1[[#This Row],[line]])))</f>
        <v>-2.2360679774997898</v>
      </c>
      <c r="R559">
        <f>Table1[[#This Row],[difference]]-Table1[[#This Row],[sqrt(line)]]</f>
        <v>-1.7639320225002102</v>
      </c>
      <c r="S559">
        <f>IF(Table1[[#This Row],[difference]]&gt;0,1,-1)</f>
        <v>-1</v>
      </c>
      <c r="T559">
        <f>IF(Table1[[#This Row],[team]]=E558,SUM(H559,T558),Table1[[#This Row],[ppg]])</f>
        <v>306</v>
      </c>
      <c r="U559">
        <f>IF(Table1[[#This Row],[team]]=E558,SUM(I559,U558),Table1[[#This Row],[ppga]])</f>
        <v>263</v>
      </c>
      <c r="V559">
        <f>IF(Table1[[#This Row],[team]]=E558,SUM(Table1[[#This Row],[difference]],V558),Table1[[#This Row],[difference]])</f>
        <v>28.5</v>
      </c>
      <c r="W559">
        <f>IF(Table1[[#This Row],[team]]=E558,SUM(Table1[[#This Row],[sqrt(dif)]],W558),Table1[[#This Row],[sqrt(dif)]])</f>
        <v>2.1439542656079986</v>
      </c>
      <c r="X559">
        <f>IF(Table1[[#This Row],[team]]=E558,SUM(Table1[[#This Row],[f1]],X558),Table1[[#This Row],[f1]])</f>
        <v>36.113246134898404</v>
      </c>
      <c r="Y559">
        <f>IF(Table1[[#This Row],[ATS]]=S558,SUM(Table1[[#This Row],[ATS]],Y558),Table1[[#This Row],[ATS]])</f>
        <v>-2</v>
      </c>
      <c r="Z559">
        <f>IF(Table1[[#This Row],[ATS]]&gt;0,Table1[[#This Row],[ATS streak (not real)]]-1,Table1[[#This Row],[ATS streak (not real)]]+1)</f>
        <v>-1</v>
      </c>
      <c r="AA559" s="5">
        <f>Table1[[#This Row],[running ttl ppg]]^2.37/(Table1[[#This Row],[running ttl ppg]]^2.37+Table1[[#This Row],[running ttl ppga]]^2.37)</f>
        <v>0.58877210378154643</v>
      </c>
      <c r="AB559" s="5">
        <f>Table1[[#This Row],[pyth ratio]]+Table1[[#This Row],[win/loss ratio]]</f>
        <v>1.1602006752101177</v>
      </c>
    </row>
    <row r="560" spans="1:28" x14ac:dyDescent="0.25">
      <c r="A560" s="1">
        <v>3118</v>
      </c>
      <c r="B560" s="7">
        <f t="shared" si="20"/>
        <v>15</v>
      </c>
      <c r="C560" s="5">
        <v>2017</v>
      </c>
      <c r="D560" s="5">
        <v>16</v>
      </c>
      <c r="E560" t="s">
        <v>43</v>
      </c>
      <c r="F560" t="s">
        <v>67</v>
      </c>
      <c r="G560" s="5">
        <v>0</v>
      </c>
      <c r="H560">
        <v>27</v>
      </c>
      <c r="I560">
        <v>31</v>
      </c>
      <c r="J560">
        <v>-4</v>
      </c>
      <c r="K560">
        <f>IF(Table1[[#This Row],[net]]&gt;0,1,0)</f>
        <v>0</v>
      </c>
      <c r="L560">
        <v>5.5</v>
      </c>
      <c r="M560">
        <f>IF(Table1[[#This Row],[team]]=E559,SUM(Table1[[#This Row],[win/loss]],M559),Table1[[#This Row],[win/loss]])</f>
        <v>8</v>
      </c>
      <c r="N560">
        <f>IF(Table1[[#This Row],[team]]=E559,SUM(Table1[[#This Row],[win/loss]],M559),Table1[[#This Row],[win/loss]])/B560</f>
        <v>0.53333333333333333</v>
      </c>
      <c r="O560">
        <f t="shared" si="19"/>
        <v>1.5</v>
      </c>
      <c r="P560">
        <f>IF(Table1[[#This Row],[difference]]&gt;0,SQRT(Table1[[#This Row],[difference]]),-SQRT(ABS(Table1[[#This Row],[difference]])))</f>
        <v>1.2247448713915889</v>
      </c>
      <c r="Q560">
        <f>IF(Table1[[#This Row],[line]]&gt;0,SQRT(Table1[[#This Row],[line]]),-SQRT(ABS(Table1[[#This Row],[line]])))</f>
        <v>2.3452078799117149</v>
      </c>
      <c r="R560">
        <f>Table1[[#This Row],[difference]]-Table1[[#This Row],[sqrt(line)]]</f>
        <v>-0.84520787991171487</v>
      </c>
      <c r="S560">
        <f>IF(Table1[[#This Row],[difference]]&gt;0,1,-1)</f>
        <v>1</v>
      </c>
      <c r="T560">
        <f>IF(Table1[[#This Row],[team]]=E559,SUM(H560,T559),Table1[[#This Row],[ppg]])</f>
        <v>333</v>
      </c>
      <c r="U560">
        <f>IF(Table1[[#This Row],[team]]=E559,SUM(I560,U559),Table1[[#This Row],[ppga]])</f>
        <v>294</v>
      </c>
      <c r="V560">
        <f>IF(Table1[[#This Row],[team]]=E559,SUM(Table1[[#This Row],[difference]],V559),Table1[[#This Row],[difference]])</f>
        <v>30</v>
      </c>
      <c r="W560">
        <f>IF(Table1[[#This Row],[team]]=E559,SUM(Table1[[#This Row],[sqrt(dif)]],W559),Table1[[#This Row],[sqrt(dif)]])</f>
        <v>3.3686991369995876</v>
      </c>
      <c r="X560">
        <f>IF(Table1[[#This Row],[team]]=E559,SUM(Table1[[#This Row],[f1]],X559),Table1[[#This Row],[f1]])</f>
        <v>35.268038254986692</v>
      </c>
      <c r="Y560">
        <f>IF(Table1[[#This Row],[ATS]]=S559,SUM(Table1[[#This Row],[ATS]],Y559),Table1[[#This Row],[ATS]])</f>
        <v>1</v>
      </c>
      <c r="Z560">
        <f>IF(Table1[[#This Row],[ATS]]&gt;0,Table1[[#This Row],[ATS streak (not real)]]-1,Table1[[#This Row],[ATS streak (not real)]]+1)</f>
        <v>0</v>
      </c>
      <c r="AA560" s="5">
        <f>Table1[[#This Row],[running ttl ppg]]^2.37/(Table1[[#This Row],[running ttl ppg]]^2.37+Table1[[#This Row],[running ttl ppga]]^2.37)</f>
        <v>0.57327203960645534</v>
      </c>
      <c r="AB560" s="5">
        <f>Table1[[#This Row],[pyth ratio]]+Table1[[#This Row],[win/loss ratio]]</f>
        <v>1.1066053729397887</v>
      </c>
    </row>
    <row r="561" spans="1:28" x14ac:dyDescent="0.25">
      <c r="A561" s="1">
        <v>3119</v>
      </c>
      <c r="B561" s="7">
        <f t="shared" si="20"/>
        <v>16</v>
      </c>
      <c r="C561" s="5">
        <v>2017</v>
      </c>
      <c r="D561" s="5">
        <v>17</v>
      </c>
      <c r="E561" t="s">
        <v>43</v>
      </c>
      <c r="F561" t="s">
        <v>47</v>
      </c>
      <c r="G561" s="5">
        <v>0</v>
      </c>
      <c r="H561">
        <v>10</v>
      </c>
      <c r="I561">
        <v>27</v>
      </c>
      <c r="J561">
        <v>-17</v>
      </c>
      <c r="K561">
        <f>IF(Table1[[#This Row],[net]]&gt;0,1,0)</f>
        <v>0</v>
      </c>
      <c r="L561">
        <v>-2.5</v>
      </c>
      <c r="M561">
        <f>IF(Table1[[#This Row],[team]]=E560,SUM(Table1[[#This Row],[win/loss]],M560),Table1[[#This Row],[win/loss]])</f>
        <v>8</v>
      </c>
      <c r="N561">
        <f>IF(Table1[[#This Row],[team]]=E560,SUM(Table1[[#This Row],[win/loss]],M560),Table1[[#This Row],[win/loss]])/B561</f>
        <v>0.5</v>
      </c>
      <c r="O561">
        <f t="shared" si="19"/>
        <v>-19.5</v>
      </c>
      <c r="P561">
        <f>IF(Table1[[#This Row],[difference]]&gt;0,SQRT(Table1[[#This Row],[difference]]),-SQRT(ABS(Table1[[#This Row],[difference]])))</f>
        <v>-4.4158804331639239</v>
      </c>
      <c r="Q561">
        <f>IF(Table1[[#This Row],[line]]&gt;0,SQRT(Table1[[#This Row],[line]]),-SQRT(ABS(Table1[[#This Row],[line]])))</f>
        <v>-1.5811388300841898</v>
      </c>
      <c r="R561">
        <f>Table1[[#This Row],[difference]]-Table1[[#This Row],[sqrt(line)]]</f>
        <v>-17.918861169915811</v>
      </c>
      <c r="S561">
        <f>IF(Table1[[#This Row],[difference]]&gt;0,1,-1)</f>
        <v>-1</v>
      </c>
      <c r="T561">
        <f>IF(Table1[[#This Row],[team]]=E560,SUM(H561,T560),Table1[[#This Row],[ppg]])</f>
        <v>343</v>
      </c>
      <c r="U561">
        <f>IF(Table1[[#This Row],[team]]=E560,SUM(I561,U560),Table1[[#This Row],[ppga]])</f>
        <v>321</v>
      </c>
      <c r="V561">
        <f>IF(Table1[[#This Row],[team]]=E560,SUM(Table1[[#This Row],[difference]],V560),Table1[[#This Row],[difference]])</f>
        <v>10.5</v>
      </c>
      <c r="W561">
        <f>IF(Table1[[#This Row],[team]]=E560,SUM(Table1[[#This Row],[sqrt(dif)]],W560),Table1[[#This Row],[sqrt(dif)]])</f>
        <v>-1.0471812961643363</v>
      </c>
      <c r="X561">
        <f>IF(Table1[[#This Row],[team]]=E560,SUM(Table1[[#This Row],[f1]],X560),Table1[[#This Row],[f1]])</f>
        <v>17.349177085070881</v>
      </c>
      <c r="Y561">
        <f>IF(Table1[[#This Row],[ATS]]=S560,SUM(Table1[[#This Row],[ATS]],Y560),Table1[[#This Row],[ATS]])</f>
        <v>-1</v>
      </c>
      <c r="Z561">
        <f>IF(Table1[[#This Row],[ATS]]&gt;0,Table1[[#This Row],[ATS streak (not real)]]-1,Table1[[#This Row],[ATS streak (not real)]]+1)</f>
        <v>0</v>
      </c>
      <c r="AA561" s="5">
        <f>Table1[[#This Row],[running ttl ppg]]^2.37/(Table1[[#This Row],[running ttl ppg]]^2.37+Table1[[#This Row],[running ttl ppga]]^2.37)</f>
        <v>0.5391958376766266</v>
      </c>
      <c r="AB561" s="5">
        <f>Table1[[#This Row],[pyth ratio]]+Table1[[#This Row],[win/loss ratio]]</f>
        <v>1.0391958376766266</v>
      </c>
    </row>
    <row r="562" spans="1:28" x14ac:dyDescent="0.25">
      <c r="A562" s="1">
        <v>3120</v>
      </c>
      <c r="B562" s="7">
        <f t="shared" si="20"/>
        <v>1</v>
      </c>
      <c r="C562" s="5">
        <v>2017</v>
      </c>
      <c r="D562" s="5">
        <v>1</v>
      </c>
      <c r="E562" t="s">
        <v>44</v>
      </c>
      <c r="F562" t="s">
        <v>43</v>
      </c>
      <c r="G562" s="5">
        <v>0</v>
      </c>
      <c r="H562">
        <v>7</v>
      </c>
      <c r="I562">
        <v>13</v>
      </c>
      <c r="J562">
        <v>-6</v>
      </c>
      <c r="K562">
        <f>IF(Table1[[#This Row],[net]]&gt;0,1,0)</f>
        <v>0</v>
      </c>
      <c r="L562">
        <v>3</v>
      </c>
      <c r="M562">
        <f>IF(Table1[[#This Row],[team]]=E561,SUM(Table1[[#This Row],[win/loss]],M561),Table1[[#This Row],[win/loss]])</f>
        <v>0</v>
      </c>
      <c r="N562">
        <f>IF(Table1[[#This Row],[team]]=E561,SUM(Table1[[#This Row],[win/loss]],M561),Table1[[#This Row],[win/loss]])/B562</f>
        <v>0</v>
      </c>
      <c r="O562">
        <f t="shared" si="19"/>
        <v>-3</v>
      </c>
      <c r="P562">
        <f>IF(Table1[[#This Row],[difference]]&gt;0,SQRT(Table1[[#This Row],[difference]]),-SQRT(ABS(Table1[[#This Row],[difference]])))</f>
        <v>-1.7320508075688772</v>
      </c>
      <c r="Q562">
        <f>IF(Table1[[#This Row],[line]]&gt;0,SQRT(Table1[[#This Row],[line]]),-SQRT(ABS(Table1[[#This Row],[line]])))</f>
        <v>1.7320508075688772</v>
      </c>
      <c r="R562">
        <f>Table1[[#This Row],[difference]]-Table1[[#This Row],[sqrt(line)]]</f>
        <v>-4.7320508075688767</v>
      </c>
      <c r="S562">
        <f>IF(Table1[[#This Row],[difference]]&gt;0,1,-1)</f>
        <v>-1</v>
      </c>
      <c r="T562">
        <f>IF(Table1[[#This Row],[team]]=E561,SUM(H562,T561),Table1[[#This Row],[ppg]])</f>
        <v>7</v>
      </c>
      <c r="U562">
        <f>IF(Table1[[#This Row],[team]]=E561,SUM(I562,U561),Table1[[#This Row],[ppga]])</f>
        <v>13</v>
      </c>
      <c r="V562">
        <f>IF(Table1[[#This Row],[team]]=E561,SUM(Table1[[#This Row],[difference]],V561),Table1[[#This Row],[difference]])</f>
        <v>-3</v>
      </c>
      <c r="W562">
        <f>IF(Table1[[#This Row],[team]]=E561,SUM(Table1[[#This Row],[sqrt(dif)]],W561),Table1[[#This Row],[sqrt(dif)]])</f>
        <v>-1.7320508075688772</v>
      </c>
      <c r="X562">
        <f>IF(Table1[[#This Row],[team]]=E561,SUM(Table1[[#This Row],[f1]],X561),Table1[[#This Row],[f1]])</f>
        <v>-4.7320508075688767</v>
      </c>
      <c r="Y562">
        <f>IF(Table1[[#This Row],[ATS]]=S561,SUM(Table1[[#This Row],[ATS]],Y561),Table1[[#This Row],[ATS]])</f>
        <v>-2</v>
      </c>
      <c r="Z562">
        <f>IF(Table1[[#This Row],[ATS]]&gt;0,Table1[[#This Row],[ATS streak (not real)]]-1,Table1[[#This Row],[ATS streak (not real)]]+1)</f>
        <v>-1</v>
      </c>
      <c r="AA562" s="5">
        <f>Table1[[#This Row],[running ttl ppg]]^2.37/(Table1[[#This Row],[running ttl ppg]]^2.37+Table1[[#This Row],[running ttl ppga]]^2.37)</f>
        <v>0.18738030928241575</v>
      </c>
      <c r="AB562" s="5">
        <f>Table1[[#This Row],[pyth ratio]]+Table1[[#This Row],[win/loss ratio]]</f>
        <v>0.18738030928241575</v>
      </c>
    </row>
    <row r="563" spans="1:28" x14ac:dyDescent="0.25">
      <c r="A563" s="1">
        <v>3121</v>
      </c>
      <c r="B563" s="7">
        <f t="shared" si="20"/>
        <v>2</v>
      </c>
      <c r="C563" s="5">
        <v>2017</v>
      </c>
      <c r="D563" s="5">
        <v>2</v>
      </c>
      <c r="E563" t="s">
        <v>44</v>
      </c>
      <c r="F563" t="s">
        <v>62</v>
      </c>
      <c r="G563" s="5">
        <v>1</v>
      </c>
      <c r="H563">
        <v>31</v>
      </c>
      <c r="I563">
        <v>37</v>
      </c>
      <c r="J563">
        <v>-6</v>
      </c>
      <c r="K563">
        <f>IF(Table1[[#This Row],[net]]&gt;0,1,0)</f>
        <v>0</v>
      </c>
      <c r="L563">
        <v>-1</v>
      </c>
      <c r="M563">
        <f>IF(Table1[[#This Row],[team]]=E562,SUM(Table1[[#This Row],[win/loss]],M562),Table1[[#This Row],[win/loss]])</f>
        <v>0</v>
      </c>
      <c r="N563">
        <f>IF(Table1[[#This Row],[team]]=E562,SUM(Table1[[#This Row],[win/loss]],M562),Table1[[#This Row],[win/loss]])/B563</f>
        <v>0</v>
      </c>
      <c r="O563">
        <f t="shared" si="19"/>
        <v>-7</v>
      </c>
      <c r="P563">
        <f>IF(Table1[[#This Row],[difference]]&gt;0,SQRT(Table1[[#This Row],[difference]]),-SQRT(ABS(Table1[[#This Row],[difference]])))</f>
        <v>-2.6457513110645907</v>
      </c>
      <c r="Q563">
        <f>IF(Table1[[#This Row],[line]]&gt;0,SQRT(Table1[[#This Row],[line]]),-SQRT(ABS(Table1[[#This Row],[line]])))</f>
        <v>-1</v>
      </c>
      <c r="R563">
        <f>Table1[[#This Row],[difference]]-Table1[[#This Row],[sqrt(line)]]</f>
        <v>-6</v>
      </c>
      <c r="S563">
        <f>IF(Table1[[#This Row],[difference]]&gt;0,1,-1)</f>
        <v>-1</v>
      </c>
      <c r="T563">
        <f>IF(Table1[[#This Row],[team]]=E562,SUM(H563,T562),Table1[[#This Row],[ppg]])</f>
        <v>38</v>
      </c>
      <c r="U563">
        <f>IF(Table1[[#This Row],[team]]=E562,SUM(I563,U562),Table1[[#This Row],[ppga]])</f>
        <v>50</v>
      </c>
      <c r="V563">
        <f>IF(Table1[[#This Row],[team]]=E562,SUM(Table1[[#This Row],[difference]],V562),Table1[[#This Row],[difference]])</f>
        <v>-10</v>
      </c>
      <c r="W563">
        <f>IF(Table1[[#This Row],[team]]=E562,SUM(Table1[[#This Row],[sqrt(dif)]],W562),Table1[[#This Row],[sqrt(dif)]])</f>
        <v>-4.3778021186334684</v>
      </c>
      <c r="X563">
        <f>IF(Table1[[#This Row],[team]]=E562,SUM(Table1[[#This Row],[f1]],X562),Table1[[#This Row],[f1]])</f>
        <v>-10.732050807568877</v>
      </c>
      <c r="Y563">
        <f>IF(Table1[[#This Row],[ATS]]=S562,SUM(Table1[[#This Row],[ATS]],Y562),Table1[[#This Row],[ATS]])</f>
        <v>-3</v>
      </c>
      <c r="Z563">
        <f>IF(Table1[[#This Row],[ATS]]&gt;0,Table1[[#This Row],[ATS streak (not real)]]-1,Table1[[#This Row],[ATS streak (not real)]]+1)</f>
        <v>-2</v>
      </c>
      <c r="AA563" s="5">
        <f>Table1[[#This Row],[running ttl ppg]]^2.37/(Table1[[#This Row],[running ttl ppg]]^2.37+Table1[[#This Row],[running ttl ppga]]^2.37)</f>
        <v>0.34289595104583659</v>
      </c>
      <c r="AB563" s="5">
        <f>Table1[[#This Row],[pyth ratio]]+Table1[[#This Row],[win/loss ratio]]</f>
        <v>0.34289595104583659</v>
      </c>
    </row>
    <row r="564" spans="1:28" x14ac:dyDescent="0.25">
      <c r="A564" s="1">
        <v>3122</v>
      </c>
      <c r="B564" s="7">
        <f t="shared" si="20"/>
        <v>3</v>
      </c>
      <c r="C564" s="5">
        <v>2017</v>
      </c>
      <c r="D564" s="5">
        <v>3</v>
      </c>
      <c r="E564" t="s">
        <v>44</v>
      </c>
      <c r="F564" t="s">
        <v>41</v>
      </c>
      <c r="G564" s="5">
        <v>1</v>
      </c>
      <c r="H564">
        <v>33</v>
      </c>
      <c r="I564">
        <v>18</v>
      </c>
      <c r="J564">
        <v>15</v>
      </c>
      <c r="K564">
        <f>IF(Table1[[#This Row],[net]]&gt;0,1,0)</f>
        <v>1</v>
      </c>
      <c r="L564">
        <v>4.5</v>
      </c>
      <c r="M564">
        <f>IF(Table1[[#This Row],[team]]=E563,SUM(Table1[[#This Row],[win/loss]],M563),Table1[[#This Row],[win/loss]])</f>
        <v>1</v>
      </c>
      <c r="N564">
        <f>IF(Table1[[#This Row],[team]]=E563,SUM(Table1[[#This Row],[win/loss]],M563),Table1[[#This Row],[win/loss]])/B564</f>
        <v>0.33333333333333331</v>
      </c>
      <c r="O564">
        <f t="shared" si="19"/>
        <v>19.5</v>
      </c>
      <c r="P564">
        <f>IF(Table1[[#This Row],[difference]]&gt;0,SQRT(Table1[[#This Row],[difference]]),-SQRT(ABS(Table1[[#This Row],[difference]])))</f>
        <v>4.4158804331639239</v>
      </c>
      <c r="Q564">
        <f>IF(Table1[[#This Row],[line]]&gt;0,SQRT(Table1[[#This Row],[line]]),-SQRT(ABS(Table1[[#This Row],[line]])))</f>
        <v>2.1213203435596424</v>
      </c>
      <c r="R564">
        <f>Table1[[#This Row],[difference]]-Table1[[#This Row],[sqrt(line)]]</f>
        <v>17.378679656440358</v>
      </c>
      <c r="S564">
        <f>IF(Table1[[#This Row],[difference]]&gt;0,1,-1)</f>
        <v>1</v>
      </c>
      <c r="T564">
        <f>IF(Table1[[#This Row],[team]]=E563,SUM(H564,T563),Table1[[#This Row],[ppg]])</f>
        <v>71</v>
      </c>
      <c r="U564">
        <f>IF(Table1[[#This Row],[team]]=E563,SUM(I564,U563),Table1[[#This Row],[ppga]])</f>
        <v>68</v>
      </c>
      <c r="V564">
        <f>IF(Table1[[#This Row],[team]]=E563,SUM(Table1[[#This Row],[difference]],V563),Table1[[#This Row],[difference]])</f>
        <v>9.5</v>
      </c>
      <c r="W564">
        <f>IF(Table1[[#This Row],[team]]=E563,SUM(Table1[[#This Row],[sqrt(dif)]],W563),Table1[[#This Row],[sqrt(dif)]])</f>
        <v>3.8078314530455515E-2</v>
      </c>
      <c r="X564">
        <f>IF(Table1[[#This Row],[team]]=E563,SUM(Table1[[#This Row],[f1]],X563),Table1[[#This Row],[f1]])</f>
        <v>6.6466288488714813</v>
      </c>
      <c r="Y564">
        <f>IF(Table1[[#This Row],[ATS]]=S563,SUM(Table1[[#This Row],[ATS]],Y563),Table1[[#This Row],[ATS]])</f>
        <v>1</v>
      </c>
      <c r="Z564">
        <f>IF(Table1[[#This Row],[ATS]]&gt;0,Table1[[#This Row],[ATS streak (not real)]]-1,Table1[[#This Row],[ATS streak (not real)]]+1)</f>
        <v>0</v>
      </c>
      <c r="AA564" s="5">
        <f>Table1[[#This Row],[running ttl ppg]]^2.37/(Table1[[#This Row],[running ttl ppg]]^2.37+Table1[[#This Row],[running ttl ppga]]^2.37)</f>
        <v>0.52555721921215093</v>
      </c>
      <c r="AB564" s="5">
        <f>Table1[[#This Row],[pyth ratio]]+Table1[[#This Row],[win/loss ratio]]</f>
        <v>0.85889055254548419</v>
      </c>
    </row>
    <row r="565" spans="1:28" x14ac:dyDescent="0.25">
      <c r="A565" s="1">
        <v>3123</v>
      </c>
      <c r="B565" s="7">
        <f t="shared" si="20"/>
        <v>4</v>
      </c>
      <c r="C565" s="5">
        <v>2017</v>
      </c>
      <c r="D565" s="5">
        <v>4</v>
      </c>
      <c r="E565" t="s">
        <v>44</v>
      </c>
      <c r="F565" t="s">
        <v>63</v>
      </c>
      <c r="G565" s="5">
        <v>0</v>
      </c>
      <c r="H565">
        <v>16</v>
      </c>
      <c r="I565">
        <v>0</v>
      </c>
      <c r="J565">
        <v>16</v>
      </c>
      <c r="K565">
        <f>IF(Table1[[#This Row],[net]]&gt;0,1,0)</f>
        <v>1</v>
      </c>
      <c r="L565">
        <v>3.5</v>
      </c>
      <c r="M565">
        <f>IF(Table1[[#This Row],[team]]=E564,SUM(Table1[[#This Row],[win/loss]],M564),Table1[[#This Row],[win/loss]])</f>
        <v>2</v>
      </c>
      <c r="N565">
        <f>IF(Table1[[#This Row],[team]]=E564,SUM(Table1[[#This Row],[win/loss]],M564),Table1[[#This Row],[win/loss]])/B565</f>
        <v>0.5</v>
      </c>
      <c r="O565">
        <f t="shared" si="19"/>
        <v>19.5</v>
      </c>
      <c r="P565">
        <f>IF(Table1[[#This Row],[difference]]&gt;0,SQRT(Table1[[#This Row],[difference]]),-SQRT(ABS(Table1[[#This Row],[difference]])))</f>
        <v>4.4158804331639239</v>
      </c>
      <c r="Q565">
        <f>IF(Table1[[#This Row],[line]]&gt;0,SQRT(Table1[[#This Row],[line]]),-SQRT(ABS(Table1[[#This Row],[line]])))</f>
        <v>1.8708286933869707</v>
      </c>
      <c r="R565">
        <f>Table1[[#This Row],[difference]]-Table1[[#This Row],[sqrt(line)]]</f>
        <v>17.629171306613028</v>
      </c>
      <c r="S565">
        <f>IF(Table1[[#This Row],[difference]]&gt;0,1,-1)</f>
        <v>1</v>
      </c>
      <c r="T565">
        <f>IF(Table1[[#This Row],[team]]=E564,SUM(H565,T564),Table1[[#This Row],[ppg]])</f>
        <v>87</v>
      </c>
      <c r="U565">
        <f>IF(Table1[[#This Row],[team]]=E564,SUM(I565,U564),Table1[[#This Row],[ppga]])</f>
        <v>68</v>
      </c>
      <c r="V565">
        <f>IF(Table1[[#This Row],[team]]=E564,SUM(Table1[[#This Row],[difference]],V564),Table1[[#This Row],[difference]])</f>
        <v>29</v>
      </c>
      <c r="W565">
        <f>IF(Table1[[#This Row],[team]]=E564,SUM(Table1[[#This Row],[sqrt(dif)]],W564),Table1[[#This Row],[sqrt(dif)]])</f>
        <v>4.4539587476943794</v>
      </c>
      <c r="X565">
        <f>IF(Table1[[#This Row],[team]]=E564,SUM(Table1[[#This Row],[f1]],X564),Table1[[#This Row],[f1]])</f>
        <v>24.275800155484511</v>
      </c>
      <c r="Y565">
        <f>IF(Table1[[#This Row],[ATS]]=S564,SUM(Table1[[#This Row],[ATS]],Y564),Table1[[#This Row],[ATS]])</f>
        <v>2</v>
      </c>
      <c r="Z565">
        <f>IF(Table1[[#This Row],[ATS]]&gt;0,Table1[[#This Row],[ATS streak (not real)]]-1,Table1[[#This Row],[ATS streak (not real)]]+1)</f>
        <v>1</v>
      </c>
      <c r="AA565" s="5">
        <f>Table1[[#This Row],[running ttl ppg]]^2.37/(Table1[[#This Row],[running ttl ppg]]^2.37+Table1[[#This Row],[running ttl ppga]]^2.37)</f>
        <v>0.64198015632664307</v>
      </c>
      <c r="AB565" s="5">
        <f>Table1[[#This Row],[pyth ratio]]+Table1[[#This Row],[win/loss ratio]]</f>
        <v>1.141980156326643</v>
      </c>
    </row>
    <row r="566" spans="1:28" x14ac:dyDescent="0.25">
      <c r="A566" s="1">
        <v>3124</v>
      </c>
      <c r="B566" s="7">
        <f t="shared" si="20"/>
        <v>5</v>
      </c>
      <c r="C566" s="5">
        <v>2017</v>
      </c>
      <c r="D566" s="5">
        <v>5</v>
      </c>
      <c r="E566" t="s">
        <v>44</v>
      </c>
      <c r="F566" t="s">
        <v>58</v>
      </c>
      <c r="G566" s="5">
        <v>0</v>
      </c>
      <c r="H566">
        <v>30</v>
      </c>
      <c r="I566">
        <v>19</v>
      </c>
      <c r="J566">
        <v>11</v>
      </c>
      <c r="K566">
        <f>IF(Table1[[#This Row],[net]]&gt;0,1,0)</f>
        <v>1</v>
      </c>
      <c r="L566">
        <v>-2.5</v>
      </c>
      <c r="M566">
        <f>IF(Table1[[#This Row],[team]]=E565,SUM(Table1[[#This Row],[win/loss]],M565),Table1[[#This Row],[win/loss]])</f>
        <v>3</v>
      </c>
      <c r="N566">
        <f>IF(Table1[[#This Row],[team]]=E565,SUM(Table1[[#This Row],[win/loss]],M565),Table1[[#This Row],[win/loss]])/B566</f>
        <v>0.6</v>
      </c>
      <c r="O566">
        <f t="shared" si="19"/>
        <v>8.5</v>
      </c>
      <c r="P566">
        <f>IF(Table1[[#This Row],[difference]]&gt;0,SQRT(Table1[[#This Row],[difference]]),-SQRT(ABS(Table1[[#This Row],[difference]])))</f>
        <v>2.9154759474226504</v>
      </c>
      <c r="Q566">
        <f>IF(Table1[[#This Row],[line]]&gt;0,SQRT(Table1[[#This Row],[line]]),-SQRT(ABS(Table1[[#This Row],[line]])))</f>
        <v>-1.5811388300841898</v>
      </c>
      <c r="R566">
        <f>Table1[[#This Row],[difference]]-Table1[[#This Row],[sqrt(line)]]</f>
        <v>10.081138830084189</v>
      </c>
      <c r="S566">
        <f>IF(Table1[[#This Row],[difference]]&gt;0,1,-1)</f>
        <v>1</v>
      </c>
      <c r="T566">
        <f>IF(Table1[[#This Row],[team]]=E565,SUM(H566,T565),Table1[[#This Row],[ppg]])</f>
        <v>117</v>
      </c>
      <c r="U566">
        <f>IF(Table1[[#This Row],[team]]=E565,SUM(I566,U565),Table1[[#This Row],[ppga]])</f>
        <v>87</v>
      </c>
      <c r="V566">
        <f>IF(Table1[[#This Row],[team]]=E565,SUM(Table1[[#This Row],[difference]],V565),Table1[[#This Row],[difference]])</f>
        <v>37.5</v>
      </c>
      <c r="W566">
        <f>IF(Table1[[#This Row],[team]]=E565,SUM(Table1[[#This Row],[sqrt(dif)]],W565),Table1[[#This Row],[sqrt(dif)]])</f>
        <v>7.3694346951170298</v>
      </c>
      <c r="X566">
        <f>IF(Table1[[#This Row],[team]]=E565,SUM(Table1[[#This Row],[f1]],X565),Table1[[#This Row],[f1]])</f>
        <v>34.356938985568704</v>
      </c>
      <c r="Y566">
        <f>IF(Table1[[#This Row],[ATS]]=S565,SUM(Table1[[#This Row],[ATS]],Y565),Table1[[#This Row],[ATS]])</f>
        <v>3</v>
      </c>
      <c r="Z566">
        <f>IF(Table1[[#This Row],[ATS]]&gt;0,Table1[[#This Row],[ATS streak (not real)]]-1,Table1[[#This Row],[ATS streak (not real)]]+1)</f>
        <v>2</v>
      </c>
      <c r="AA566" s="5">
        <f>Table1[[#This Row],[running ttl ppg]]^2.37/(Table1[[#This Row],[running ttl ppg]]^2.37+Table1[[#This Row],[running ttl ppga]]^2.37)</f>
        <v>0.66866427886695445</v>
      </c>
      <c r="AB566" s="5">
        <f>Table1[[#This Row],[pyth ratio]]+Table1[[#This Row],[win/loss ratio]]</f>
        <v>1.2686642788669544</v>
      </c>
    </row>
    <row r="567" spans="1:28" x14ac:dyDescent="0.25">
      <c r="A567" s="1">
        <v>3125</v>
      </c>
      <c r="B567" s="7">
        <f t="shared" si="20"/>
        <v>6</v>
      </c>
      <c r="C567" s="5">
        <v>2017</v>
      </c>
      <c r="D567" s="5">
        <v>6</v>
      </c>
      <c r="E567" t="s">
        <v>44</v>
      </c>
      <c r="F567" t="s">
        <v>68</v>
      </c>
      <c r="G567" s="5">
        <v>1</v>
      </c>
      <c r="H567">
        <v>45</v>
      </c>
      <c r="I567">
        <v>16</v>
      </c>
      <c r="J567">
        <v>29</v>
      </c>
      <c r="K567">
        <f>IF(Table1[[#This Row],[net]]&gt;0,1,0)</f>
        <v>1</v>
      </c>
      <c r="L567">
        <v>-7.5</v>
      </c>
      <c r="M567">
        <f>IF(Table1[[#This Row],[team]]=E566,SUM(Table1[[#This Row],[win/loss]],M566),Table1[[#This Row],[win/loss]])</f>
        <v>4</v>
      </c>
      <c r="N567">
        <f>IF(Table1[[#This Row],[team]]=E566,SUM(Table1[[#This Row],[win/loss]],M566),Table1[[#This Row],[win/loss]])/B567</f>
        <v>0.66666666666666663</v>
      </c>
      <c r="O567">
        <f t="shared" si="19"/>
        <v>21.5</v>
      </c>
      <c r="P567">
        <f>IF(Table1[[#This Row],[difference]]&gt;0,SQRT(Table1[[#This Row],[difference]]),-SQRT(ABS(Table1[[#This Row],[difference]])))</f>
        <v>4.636809247747852</v>
      </c>
      <c r="Q567">
        <f>IF(Table1[[#This Row],[line]]&gt;0,SQRT(Table1[[#This Row],[line]]),-SQRT(ABS(Table1[[#This Row],[line]])))</f>
        <v>-2.7386127875258306</v>
      </c>
      <c r="R567">
        <f>Table1[[#This Row],[difference]]-Table1[[#This Row],[sqrt(line)]]</f>
        <v>24.238612787525831</v>
      </c>
      <c r="S567">
        <f>IF(Table1[[#This Row],[difference]]&gt;0,1,-1)</f>
        <v>1</v>
      </c>
      <c r="T567">
        <f>IF(Table1[[#This Row],[team]]=E566,SUM(H567,T566),Table1[[#This Row],[ppg]])</f>
        <v>162</v>
      </c>
      <c r="U567">
        <f>IF(Table1[[#This Row],[team]]=E566,SUM(I567,U566),Table1[[#This Row],[ppga]])</f>
        <v>103</v>
      </c>
      <c r="V567">
        <f>IF(Table1[[#This Row],[team]]=E566,SUM(Table1[[#This Row],[difference]],V566),Table1[[#This Row],[difference]])</f>
        <v>59</v>
      </c>
      <c r="W567">
        <f>IF(Table1[[#This Row],[team]]=E566,SUM(Table1[[#This Row],[sqrt(dif)]],W566),Table1[[#This Row],[sqrt(dif)]])</f>
        <v>12.006243942864881</v>
      </c>
      <c r="X567">
        <f>IF(Table1[[#This Row],[team]]=E566,SUM(Table1[[#This Row],[f1]],X566),Table1[[#This Row],[f1]])</f>
        <v>58.595551773094535</v>
      </c>
      <c r="Y567">
        <f>IF(Table1[[#This Row],[ATS]]=S566,SUM(Table1[[#This Row],[ATS]],Y566),Table1[[#This Row],[ATS]])</f>
        <v>4</v>
      </c>
      <c r="Z567">
        <f>IF(Table1[[#This Row],[ATS]]&gt;0,Table1[[#This Row],[ATS streak (not real)]]-1,Table1[[#This Row],[ATS streak (not real)]]+1)</f>
        <v>3</v>
      </c>
      <c r="AA567" s="5">
        <f>Table1[[#This Row],[running ttl ppg]]^2.37/(Table1[[#This Row],[running ttl ppg]]^2.37+Table1[[#This Row],[running ttl ppga]]^2.37)</f>
        <v>0.7452231448096851</v>
      </c>
      <c r="AB567" s="5">
        <f>Table1[[#This Row],[pyth ratio]]+Table1[[#This Row],[win/loss ratio]]</f>
        <v>1.4118898114763518</v>
      </c>
    </row>
    <row r="568" spans="1:28" x14ac:dyDescent="0.25">
      <c r="A568" s="1">
        <v>3126</v>
      </c>
      <c r="B568" s="7">
        <f t="shared" si="20"/>
        <v>7</v>
      </c>
      <c r="C568" s="5">
        <v>2017</v>
      </c>
      <c r="D568" s="5">
        <v>7</v>
      </c>
      <c r="E568" t="s">
        <v>44</v>
      </c>
      <c r="F568" t="s">
        <v>59</v>
      </c>
      <c r="G568" s="5">
        <v>0</v>
      </c>
      <c r="H568">
        <v>25</v>
      </c>
      <c r="I568">
        <v>28</v>
      </c>
      <c r="J568">
        <v>-3</v>
      </c>
      <c r="K568">
        <f>IF(Table1[[#This Row],[net]]&gt;0,1,0)</f>
        <v>0</v>
      </c>
      <c r="L568">
        <v>-2.5</v>
      </c>
      <c r="M568">
        <f>IF(Table1[[#This Row],[team]]=E567,SUM(Table1[[#This Row],[win/loss]],M567),Table1[[#This Row],[win/loss]])</f>
        <v>4</v>
      </c>
      <c r="N568">
        <f>IF(Table1[[#This Row],[team]]=E567,SUM(Table1[[#This Row],[win/loss]],M567),Table1[[#This Row],[win/loss]])/B568</f>
        <v>0.5714285714285714</v>
      </c>
      <c r="O568">
        <f t="shared" si="19"/>
        <v>-5.5</v>
      </c>
      <c r="P568">
        <f>IF(Table1[[#This Row],[difference]]&gt;0,SQRT(Table1[[#This Row],[difference]]),-SQRT(ABS(Table1[[#This Row],[difference]])))</f>
        <v>-2.3452078799117149</v>
      </c>
      <c r="Q568">
        <f>IF(Table1[[#This Row],[line]]&gt;0,SQRT(Table1[[#This Row],[line]]),-SQRT(ABS(Table1[[#This Row],[line]])))</f>
        <v>-1.5811388300841898</v>
      </c>
      <c r="R568">
        <f>Table1[[#This Row],[difference]]-Table1[[#This Row],[sqrt(line)]]</f>
        <v>-3.91886116991581</v>
      </c>
      <c r="S568">
        <f>IF(Table1[[#This Row],[difference]]&gt;0,1,-1)</f>
        <v>-1</v>
      </c>
      <c r="T568">
        <f>IF(Table1[[#This Row],[team]]=E567,SUM(H568,T567),Table1[[#This Row],[ppg]])</f>
        <v>187</v>
      </c>
      <c r="U568">
        <f>IF(Table1[[#This Row],[team]]=E567,SUM(I568,U567),Table1[[#This Row],[ppga]])</f>
        <v>131</v>
      </c>
      <c r="V568">
        <f>IF(Table1[[#This Row],[team]]=E567,SUM(Table1[[#This Row],[difference]],V567),Table1[[#This Row],[difference]])</f>
        <v>53.5</v>
      </c>
      <c r="W568">
        <f>IF(Table1[[#This Row],[team]]=E567,SUM(Table1[[#This Row],[sqrt(dif)]],W567),Table1[[#This Row],[sqrt(dif)]])</f>
        <v>9.6610360629531655</v>
      </c>
      <c r="X568">
        <f>IF(Table1[[#This Row],[team]]=E567,SUM(Table1[[#This Row],[f1]],X567),Table1[[#This Row],[f1]])</f>
        <v>54.676690603178727</v>
      </c>
      <c r="Y568">
        <f>IF(Table1[[#This Row],[ATS]]=S567,SUM(Table1[[#This Row],[ATS]],Y567),Table1[[#This Row],[ATS]])</f>
        <v>-1</v>
      </c>
      <c r="Z568">
        <f>IF(Table1[[#This Row],[ATS]]&gt;0,Table1[[#This Row],[ATS streak (not real)]]-1,Table1[[#This Row],[ATS streak (not real)]]+1)</f>
        <v>0</v>
      </c>
      <c r="AA568" s="5">
        <f>Table1[[#This Row],[running ttl ppg]]^2.37/(Table1[[#This Row],[running ttl ppg]]^2.37+Table1[[#This Row],[running ttl ppga]]^2.37)</f>
        <v>0.69920389798005922</v>
      </c>
      <c r="AB568" s="5">
        <f>Table1[[#This Row],[pyth ratio]]+Table1[[#This Row],[win/loss ratio]]</f>
        <v>1.2706324694086306</v>
      </c>
    </row>
    <row r="569" spans="1:28" x14ac:dyDescent="0.25">
      <c r="A569" s="1">
        <v>3127</v>
      </c>
      <c r="B569" s="7">
        <f t="shared" si="20"/>
        <v>8</v>
      </c>
      <c r="C569" s="5">
        <v>2017</v>
      </c>
      <c r="D569" s="5">
        <v>8</v>
      </c>
      <c r="E569" t="s">
        <v>44</v>
      </c>
      <c r="F569" t="s">
        <v>63</v>
      </c>
      <c r="G569" s="5">
        <v>1</v>
      </c>
      <c r="H569">
        <v>25</v>
      </c>
      <c r="I569">
        <v>41</v>
      </c>
      <c r="J569">
        <v>-16</v>
      </c>
      <c r="K569">
        <f>IF(Table1[[#This Row],[net]]&gt;0,1,0)</f>
        <v>0</v>
      </c>
      <c r="L569">
        <v>5.5</v>
      </c>
      <c r="M569">
        <f>IF(Table1[[#This Row],[team]]=E568,SUM(Table1[[#This Row],[win/loss]],M568),Table1[[#This Row],[win/loss]])</f>
        <v>4</v>
      </c>
      <c r="N569">
        <f>IF(Table1[[#This Row],[team]]=E568,SUM(Table1[[#This Row],[win/loss]],M568),Table1[[#This Row],[win/loss]])/B569</f>
        <v>0.5</v>
      </c>
      <c r="O569">
        <f t="shared" si="19"/>
        <v>-10.5</v>
      </c>
      <c r="P569">
        <f>IF(Table1[[#This Row],[difference]]&gt;0,SQRT(Table1[[#This Row],[difference]]),-SQRT(ABS(Table1[[#This Row],[difference]])))</f>
        <v>-3.2403703492039302</v>
      </c>
      <c r="Q569">
        <f>IF(Table1[[#This Row],[line]]&gt;0,SQRT(Table1[[#This Row],[line]]),-SQRT(ABS(Table1[[#This Row],[line]])))</f>
        <v>2.3452078799117149</v>
      </c>
      <c r="R569">
        <f>Table1[[#This Row],[difference]]-Table1[[#This Row],[sqrt(line)]]</f>
        <v>-12.845207879911715</v>
      </c>
      <c r="S569">
        <f>IF(Table1[[#This Row],[difference]]&gt;0,1,-1)</f>
        <v>-1</v>
      </c>
      <c r="T569">
        <f>IF(Table1[[#This Row],[team]]=E568,SUM(H569,T568),Table1[[#This Row],[ppg]])</f>
        <v>212</v>
      </c>
      <c r="U569">
        <f>IF(Table1[[#This Row],[team]]=E568,SUM(I569,U568),Table1[[#This Row],[ppga]])</f>
        <v>172</v>
      </c>
      <c r="V569">
        <f>IF(Table1[[#This Row],[team]]=E568,SUM(Table1[[#This Row],[difference]],V568),Table1[[#This Row],[difference]])</f>
        <v>43</v>
      </c>
      <c r="W569">
        <f>IF(Table1[[#This Row],[team]]=E568,SUM(Table1[[#This Row],[sqrt(dif)]],W568),Table1[[#This Row],[sqrt(dif)]])</f>
        <v>6.4206657137492353</v>
      </c>
      <c r="X569">
        <f>IF(Table1[[#This Row],[team]]=E568,SUM(Table1[[#This Row],[f1]],X568),Table1[[#This Row],[f1]])</f>
        <v>41.831482723267015</v>
      </c>
      <c r="Y569">
        <f>IF(Table1[[#This Row],[ATS]]=S568,SUM(Table1[[#This Row],[ATS]],Y568),Table1[[#This Row],[ATS]])</f>
        <v>-2</v>
      </c>
      <c r="Z569">
        <f>IF(Table1[[#This Row],[ATS]]&gt;0,Table1[[#This Row],[ATS streak (not real)]]-1,Table1[[#This Row],[ATS streak (not real)]]+1)</f>
        <v>-1</v>
      </c>
      <c r="AA569" s="5">
        <f>Table1[[#This Row],[running ttl ppg]]^2.37/(Table1[[#This Row],[running ttl ppg]]^2.37+Table1[[#This Row],[running ttl ppga]]^2.37)</f>
        <v>0.62141242240094607</v>
      </c>
      <c r="AB569" s="5">
        <f>Table1[[#This Row],[pyth ratio]]+Table1[[#This Row],[win/loss ratio]]</f>
        <v>1.1214124224009461</v>
      </c>
    </row>
    <row r="570" spans="1:28" x14ac:dyDescent="0.25">
      <c r="A570" s="1">
        <v>3128</v>
      </c>
      <c r="B570" s="7">
        <f t="shared" si="20"/>
        <v>9</v>
      </c>
      <c r="C570" s="5">
        <v>2017</v>
      </c>
      <c r="D570" s="5">
        <v>9</v>
      </c>
      <c r="E570" t="s">
        <v>44</v>
      </c>
      <c r="F570" t="s">
        <v>69</v>
      </c>
      <c r="G570" s="5">
        <v>0</v>
      </c>
      <c r="H570">
        <v>25</v>
      </c>
      <c r="I570">
        <v>31</v>
      </c>
      <c r="J570">
        <v>-6</v>
      </c>
      <c r="K570">
        <f>IF(Table1[[#This Row],[net]]&gt;0,1,0)</f>
        <v>0</v>
      </c>
      <c r="L570">
        <v>6</v>
      </c>
      <c r="M570">
        <f>IF(Table1[[#This Row],[team]]=E569,SUM(Table1[[#This Row],[win/loss]],M569),Table1[[#This Row],[win/loss]])</f>
        <v>4</v>
      </c>
      <c r="N570">
        <f>IF(Table1[[#This Row],[team]]=E569,SUM(Table1[[#This Row],[win/loss]],M569),Table1[[#This Row],[win/loss]])/B570</f>
        <v>0.44444444444444442</v>
      </c>
      <c r="O570">
        <f t="shared" si="19"/>
        <v>0</v>
      </c>
      <c r="P570">
        <f>IF(Table1[[#This Row],[difference]]&gt;0,SQRT(Table1[[#This Row],[difference]]),-SQRT(ABS(Table1[[#This Row],[difference]])))</f>
        <v>0</v>
      </c>
      <c r="Q570">
        <f>IF(Table1[[#This Row],[line]]&gt;0,SQRT(Table1[[#This Row],[line]]),-SQRT(ABS(Table1[[#This Row],[line]])))</f>
        <v>2.4494897427831779</v>
      </c>
      <c r="R570">
        <f>Table1[[#This Row],[difference]]-Table1[[#This Row],[sqrt(line)]]</f>
        <v>-2.4494897427831779</v>
      </c>
      <c r="S570">
        <f>IF(Table1[[#This Row],[difference]]&gt;0,1,-1)</f>
        <v>-1</v>
      </c>
      <c r="T570">
        <f>IF(Table1[[#This Row],[team]]=E569,SUM(H570,T569),Table1[[#This Row],[ppg]])</f>
        <v>237</v>
      </c>
      <c r="U570">
        <f>IF(Table1[[#This Row],[team]]=E569,SUM(I570,U569),Table1[[#This Row],[ppga]])</f>
        <v>203</v>
      </c>
      <c r="V570">
        <f>IF(Table1[[#This Row],[team]]=E569,SUM(Table1[[#This Row],[difference]],V569),Table1[[#This Row],[difference]])</f>
        <v>43</v>
      </c>
      <c r="W570">
        <f>IF(Table1[[#This Row],[team]]=E569,SUM(Table1[[#This Row],[sqrt(dif)]],W569),Table1[[#This Row],[sqrt(dif)]])</f>
        <v>6.4206657137492353</v>
      </c>
      <c r="X570">
        <f>IF(Table1[[#This Row],[team]]=E569,SUM(Table1[[#This Row],[f1]],X569),Table1[[#This Row],[f1]])</f>
        <v>39.381992980483837</v>
      </c>
      <c r="Y570">
        <f>IF(Table1[[#This Row],[ATS]]=S569,SUM(Table1[[#This Row],[ATS]],Y569),Table1[[#This Row],[ATS]])</f>
        <v>-3</v>
      </c>
      <c r="Z570">
        <f>IF(Table1[[#This Row],[ATS]]&gt;0,Table1[[#This Row],[ATS streak (not real)]]-1,Table1[[#This Row],[ATS streak (not real)]]+1)</f>
        <v>-2</v>
      </c>
      <c r="AA570" s="5">
        <f>Table1[[#This Row],[running ttl ppg]]^2.37/(Table1[[#This Row],[running ttl ppg]]^2.37+Table1[[#This Row],[running ttl ppga]]^2.37)</f>
        <v>0.59073492937029337</v>
      </c>
      <c r="AB570" s="5">
        <f>Table1[[#This Row],[pyth ratio]]+Table1[[#This Row],[win/loss ratio]]</f>
        <v>1.0351793738147377</v>
      </c>
    </row>
    <row r="571" spans="1:28" x14ac:dyDescent="0.25">
      <c r="A571" s="1">
        <v>3129</v>
      </c>
      <c r="B571" s="7">
        <f t="shared" si="20"/>
        <v>10</v>
      </c>
      <c r="C571" s="5">
        <v>2017</v>
      </c>
      <c r="D571" s="5">
        <v>11</v>
      </c>
      <c r="E571" t="s">
        <v>44</v>
      </c>
      <c r="F571" t="s">
        <v>47</v>
      </c>
      <c r="G571" s="5">
        <v>0</v>
      </c>
      <c r="H571">
        <v>16</v>
      </c>
      <c r="I571">
        <v>12</v>
      </c>
      <c r="J571">
        <v>4</v>
      </c>
      <c r="K571">
        <f>IF(Table1[[#This Row],[net]]&gt;0,1,0)</f>
        <v>1</v>
      </c>
      <c r="L571">
        <v>2.5</v>
      </c>
      <c r="M571">
        <f>IF(Table1[[#This Row],[team]]=E570,SUM(Table1[[#This Row],[win/loss]],M570),Table1[[#This Row],[win/loss]])</f>
        <v>5</v>
      </c>
      <c r="N571">
        <f>IF(Table1[[#This Row],[team]]=E570,SUM(Table1[[#This Row],[win/loss]],M570),Table1[[#This Row],[win/loss]])/B571</f>
        <v>0.5</v>
      </c>
      <c r="O571">
        <f t="shared" si="19"/>
        <v>6.5</v>
      </c>
      <c r="P571">
        <f>IF(Table1[[#This Row],[difference]]&gt;0,SQRT(Table1[[#This Row],[difference]]),-SQRT(ABS(Table1[[#This Row],[difference]])))</f>
        <v>2.5495097567963922</v>
      </c>
      <c r="Q571">
        <f>IF(Table1[[#This Row],[line]]&gt;0,SQRT(Table1[[#This Row],[line]]),-SQRT(ABS(Table1[[#This Row],[line]])))</f>
        <v>1.5811388300841898</v>
      </c>
      <c r="R571">
        <f>Table1[[#This Row],[difference]]-Table1[[#This Row],[sqrt(line)]]</f>
        <v>4.91886116991581</v>
      </c>
      <c r="S571">
        <f>IF(Table1[[#This Row],[difference]]&gt;0,1,-1)</f>
        <v>1</v>
      </c>
      <c r="T571">
        <f>IF(Table1[[#This Row],[team]]=E570,SUM(H571,T570),Table1[[#This Row],[ppg]])</f>
        <v>253</v>
      </c>
      <c r="U571">
        <f>IF(Table1[[#This Row],[team]]=E570,SUM(I571,U570),Table1[[#This Row],[ppga]])</f>
        <v>215</v>
      </c>
      <c r="V571">
        <f>IF(Table1[[#This Row],[team]]=E570,SUM(Table1[[#This Row],[difference]],V570),Table1[[#This Row],[difference]])</f>
        <v>49.5</v>
      </c>
      <c r="W571">
        <f>IF(Table1[[#This Row],[team]]=E570,SUM(Table1[[#This Row],[sqrt(dif)]],W570),Table1[[#This Row],[sqrt(dif)]])</f>
        <v>8.9701754705456267</v>
      </c>
      <c r="X571">
        <f>IF(Table1[[#This Row],[team]]=E570,SUM(Table1[[#This Row],[f1]],X570),Table1[[#This Row],[f1]])</f>
        <v>44.300854150399644</v>
      </c>
      <c r="Y571">
        <f>IF(Table1[[#This Row],[ATS]]=S570,SUM(Table1[[#This Row],[ATS]],Y570),Table1[[#This Row],[ATS]])</f>
        <v>1</v>
      </c>
      <c r="Z571">
        <f>IF(Table1[[#This Row],[ATS]]&gt;0,Table1[[#This Row],[ATS streak (not real)]]-1,Table1[[#This Row],[ATS streak (not real)]]+1)</f>
        <v>0</v>
      </c>
      <c r="AA571" s="5">
        <f>Table1[[#This Row],[running ttl ppg]]^2.37/(Table1[[#This Row],[running ttl ppg]]^2.37+Table1[[#This Row],[running ttl ppga]]^2.37)</f>
        <v>0.5952521849238539</v>
      </c>
      <c r="AB571" s="5">
        <f>Table1[[#This Row],[pyth ratio]]+Table1[[#This Row],[win/loss ratio]]</f>
        <v>1.0952521849238539</v>
      </c>
    </row>
    <row r="572" spans="1:28" x14ac:dyDescent="0.25">
      <c r="A572" s="1">
        <v>3130</v>
      </c>
      <c r="B572" s="7">
        <f t="shared" si="20"/>
        <v>11</v>
      </c>
      <c r="C572" s="5">
        <v>2017</v>
      </c>
      <c r="D572" s="5">
        <v>12</v>
      </c>
      <c r="E572" t="s">
        <v>44</v>
      </c>
      <c r="F572" t="s">
        <v>55</v>
      </c>
      <c r="G572" s="5">
        <v>1</v>
      </c>
      <c r="H572">
        <v>28</v>
      </c>
      <c r="I572">
        <v>21</v>
      </c>
      <c r="J572">
        <v>7</v>
      </c>
      <c r="K572">
        <f>IF(Table1[[#This Row],[net]]&gt;0,1,0)</f>
        <v>1</v>
      </c>
      <c r="L572">
        <v>-8.5</v>
      </c>
      <c r="M572">
        <f>IF(Table1[[#This Row],[team]]=E571,SUM(Table1[[#This Row],[win/loss]],M571),Table1[[#This Row],[win/loss]])</f>
        <v>6</v>
      </c>
      <c r="N572">
        <f>IF(Table1[[#This Row],[team]]=E571,SUM(Table1[[#This Row],[win/loss]],M571),Table1[[#This Row],[win/loss]])/B572</f>
        <v>0.54545454545454541</v>
      </c>
      <c r="O572">
        <f t="shared" si="19"/>
        <v>-1.5</v>
      </c>
      <c r="P572">
        <f>IF(Table1[[#This Row],[difference]]&gt;0,SQRT(Table1[[#This Row],[difference]]),-SQRT(ABS(Table1[[#This Row],[difference]])))</f>
        <v>-1.2247448713915889</v>
      </c>
      <c r="Q572">
        <f>IF(Table1[[#This Row],[line]]&gt;0,SQRT(Table1[[#This Row],[line]]),-SQRT(ABS(Table1[[#This Row],[line]])))</f>
        <v>-2.9154759474226504</v>
      </c>
      <c r="R572">
        <f>Table1[[#This Row],[difference]]-Table1[[#This Row],[sqrt(line)]]</f>
        <v>1.4154759474226504</v>
      </c>
      <c r="S572">
        <f>IF(Table1[[#This Row],[difference]]&gt;0,1,-1)</f>
        <v>-1</v>
      </c>
      <c r="T572">
        <f>IF(Table1[[#This Row],[team]]=E571,SUM(H572,T571),Table1[[#This Row],[ppg]])</f>
        <v>281</v>
      </c>
      <c r="U572">
        <f>IF(Table1[[#This Row],[team]]=E571,SUM(I572,U571),Table1[[#This Row],[ppga]])</f>
        <v>236</v>
      </c>
      <c r="V572">
        <f>IF(Table1[[#This Row],[team]]=E571,SUM(Table1[[#This Row],[difference]],V571),Table1[[#This Row],[difference]])</f>
        <v>48</v>
      </c>
      <c r="W572">
        <f>IF(Table1[[#This Row],[team]]=E571,SUM(Table1[[#This Row],[sqrt(dif)]],W571),Table1[[#This Row],[sqrt(dif)]])</f>
        <v>7.7454305991540373</v>
      </c>
      <c r="X572">
        <f>IF(Table1[[#This Row],[team]]=E571,SUM(Table1[[#This Row],[f1]],X571),Table1[[#This Row],[f1]])</f>
        <v>45.716330097822294</v>
      </c>
      <c r="Y572">
        <f>IF(Table1[[#This Row],[ATS]]=S571,SUM(Table1[[#This Row],[ATS]],Y571),Table1[[#This Row],[ATS]])</f>
        <v>-1</v>
      </c>
      <c r="Z572">
        <f>IF(Table1[[#This Row],[ATS]]&gt;0,Table1[[#This Row],[ATS streak (not real)]]-1,Table1[[#This Row],[ATS streak (not real)]]+1)</f>
        <v>0</v>
      </c>
      <c r="AA572" s="5">
        <f>Table1[[#This Row],[running ttl ppg]]^2.37/(Table1[[#This Row],[running ttl ppg]]^2.37+Table1[[#This Row],[running ttl ppga]]^2.37)</f>
        <v>0.60195537401060673</v>
      </c>
      <c r="AB572" s="5">
        <f>Table1[[#This Row],[pyth ratio]]+Table1[[#This Row],[win/loss ratio]]</f>
        <v>1.1474099194651521</v>
      </c>
    </row>
    <row r="573" spans="1:28" x14ac:dyDescent="0.25">
      <c r="A573" s="1">
        <v>3131</v>
      </c>
      <c r="B573" s="7">
        <f t="shared" si="20"/>
        <v>12</v>
      </c>
      <c r="C573" s="5">
        <v>2017</v>
      </c>
      <c r="D573" s="5">
        <v>13</v>
      </c>
      <c r="E573" t="s">
        <v>44</v>
      </c>
      <c r="F573" t="s">
        <v>65</v>
      </c>
      <c r="G573" s="5">
        <v>0</v>
      </c>
      <c r="H573">
        <v>24</v>
      </c>
      <c r="I573">
        <v>38</v>
      </c>
      <c r="J573">
        <v>-14</v>
      </c>
      <c r="K573">
        <f>IF(Table1[[#This Row],[net]]&gt;0,1,0)</f>
        <v>0</v>
      </c>
      <c r="L573">
        <v>3</v>
      </c>
      <c r="M573">
        <f>IF(Table1[[#This Row],[team]]=E572,SUM(Table1[[#This Row],[win/loss]],M572),Table1[[#This Row],[win/loss]])</f>
        <v>6</v>
      </c>
      <c r="N573">
        <f>IF(Table1[[#This Row],[team]]=E572,SUM(Table1[[#This Row],[win/loss]],M572),Table1[[#This Row],[win/loss]])/B573</f>
        <v>0.5</v>
      </c>
      <c r="O573">
        <f t="shared" si="19"/>
        <v>-11</v>
      </c>
      <c r="P573">
        <f>IF(Table1[[#This Row],[difference]]&gt;0,SQRT(Table1[[#This Row],[difference]]),-SQRT(ABS(Table1[[#This Row],[difference]])))</f>
        <v>-3.3166247903553998</v>
      </c>
      <c r="Q573">
        <f>IF(Table1[[#This Row],[line]]&gt;0,SQRT(Table1[[#This Row],[line]]),-SQRT(ABS(Table1[[#This Row],[line]])))</f>
        <v>1.7320508075688772</v>
      </c>
      <c r="R573">
        <f>Table1[[#This Row],[difference]]-Table1[[#This Row],[sqrt(line)]]</f>
        <v>-12.732050807568877</v>
      </c>
      <c r="S573">
        <f>IF(Table1[[#This Row],[difference]]&gt;0,1,-1)</f>
        <v>-1</v>
      </c>
      <c r="T573">
        <f>IF(Table1[[#This Row],[team]]=E572,SUM(H573,T572),Table1[[#This Row],[ppg]])</f>
        <v>305</v>
      </c>
      <c r="U573">
        <f>IF(Table1[[#This Row],[team]]=E572,SUM(I573,U572),Table1[[#This Row],[ppga]])</f>
        <v>274</v>
      </c>
      <c r="V573">
        <f>IF(Table1[[#This Row],[team]]=E572,SUM(Table1[[#This Row],[difference]],V572),Table1[[#This Row],[difference]])</f>
        <v>37</v>
      </c>
      <c r="W573">
        <f>IF(Table1[[#This Row],[team]]=E572,SUM(Table1[[#This Row],[sqrt(dif)]],W572),Table1[[#This Row],[sqrt(dif)]])</f>
        <v>4.4288058087986375</v>
      </c>
      <c r="X573">
        <f>IF(Table1[[#This Row],[team]]=E572,SUM(Table1[[#This Row],[f1]],X572),Table1[[#This Row],[f1]])</f>
        <v>32.984279290253419</v>
      </c>
      <c r="Y573">
        <f>IF(Table1[[#This Row],[ATS]]=S572,SUM(Table1[[#This Row],[ATS]],Y572),Table1[[#This Row],[ATS]])</f>
        <v>-2</v>
      </c>
      <c r="Z573">
        <f>IF(Table1[[#This Row],[ATS]]&gt;0,Table1[[#This Row],[ATS streak (not real)]]-1,Table1[[#This Row],[ATS streak (not real)]]+1)</f>
        <v>-1</v>
      </c>
      <c r="AA573" s="5">
        <f>Table1[[#This Row],[running ttl ppg]]^2.37/(Table1[[#This Row],[running ttl ppg]]^2.37+Table1[[#This Row],[running ttl ppga]]^2.37)</f>
        <v>0.5631670147778699</v>
      </c>
      <c r="AB573" s="5">
        <f>Table1[[#This Row],[pyth ratio]]+Table1[[#This Row],[win/loss ratio]]</f>
        <v>1.06316701477787</v>
      </c>
    </row>
    <row r="574" spans="1:28" x14ac:dyDescent="0.25">
      <c r="A574" s="1">
        <v>3132</v>
      </c>
      <c r="B574" s="7">
        <f t="shared" si="20"/>
        <v>13</v>
      </c>
      <c r="C574" s="5">
        <v>2017</v>
      </c>
      <c r="D574" s="5">
        <v>14</v>
      </c>
      <c r="E574" t="s">
        <v>44</v>
      </c>
      <c r="F574" t="s">
        <v>67</v>
      </c>
      <c r="G574" s="5">
        <v>1</v>
      </c>
      <c r="H574">
        <v>20</v>
      </c>
      <c r="I574">
        <v>27</v>
      </c>
      <c r="J574">
        <v>-7</v>
      </c>
      <c r="K574">
        <f>IF(Table1[[#This Row],[net]]&gt;0,1,0)</f>
        <v>0</v>
      </c>
      <c r="L574">
        <v>1.5</v>
      </c>
      <c r="M574">
        <f>IF(Table1[[#This Row],[team]]=E573,SUM(Table1[[#This Row],[win/loss]],M573),Table1[[#This Row],[win/loss]])</f>
        <v>6</v>
      </c>
      <c r="N574">
        <f>IF(Table1[[#This Row],[team]]=E573,SUM(Table1[[#This Row],[win/loss]],M573),Table1[[#This Row],[win/loss]])/B574</f>
        <v>0.46153846153846156</v>
      </c>
      <c r="O574">
        <f t="shared" si="19"/>
        <v>-5.5</v>
      </c>
      <c r="P574">
        <f>IF(Table1[[#This Row],[difference]]&gt;0,SQRT(Table1[[#This Row],[difference]]),-SQRT(ABS(Table1[[#This Row],[difference]])))</f>
        <v>-2.3452078799117149</v>
      </c>
      <c r="Q574">
        <f>IF(Table1[[#This Row],[line]]&gt;0,SQRT(Table1[[#This Row],[line]]),-SQRT(ABS(Table1[[#This Row],[line]])))</f>
        <v>1.2247448713915889</v>
      </c>
      <c r="R574">
        <f>Table1[[#This Row],[difference]]-Table1[[#This Row],[sqrt(line)]]</f>
        <v>-6.7247448713915894</v>
      </c>
      <c r="S574">
        <f>IF(Table1[[#This Row],[difference]]&gt;0,1,-1)</f>
        <v>-1</v>
      </c>
      <c r="T574">
        <f>IF(Table1[[#This Row],[team]]=E573,SUM(H574,T573),Table1[[#This Row],[ppg]])</f>
        <v>325</v>
      </c>
      <c r="U574">
        <f>IF(Table1[[#This Row],[team]]=E573,SUM(I574,U573),Table1[[#This Row],[ppga]])</f>
        <v>301</v>
      </c>
      <c r="V574">
        <f>IF(Table1[[#This Row],[team]]=E573,SUM(Table1[[#This Row],[difference]],V573),Table1[[#This Row],[difference]])</f>
        <v>31.5</v>
      </c>
      <c r="W574">
        <f>IF(Table1[[#This Row],[team]]=E573,SUM(Table1[[#This Row],[sqrt(dif)]],W573),Table1[[#This Row],[sqrt(dif)]])</f>
        <v>2.0835979288869226</v>
      </c>
      <c r="X574">
        <f>IF(Table1[[#This Row],[team]]=E573,SUM(Table1[[#This Row],[f1]],X573),Table1[[#This Row],[f1]])</f>
        <v>26.259534418861829</v>
      </c>
      <c r="Y574">
        <f>IF(Table1[[#This Row],[ATS]]=S573,SUM(Table1[[#This Row],[ATS]],Y573),Table1[[#This Row],[ATS]])</f>
        <v>-3</v>
      </c>
      <c r="Z574">
        <f>IF(Table1[[#This Row],[ATS]]&gt;0,Table1[[#This Row],[ATS streak (not real)]]-1,Table1[[#This Row],[ATS streak (not real)]]+1)</f>
        <v>-2</v>
      </c>
      <c r="AA574" s="5">
        <f>Table1[[#This Row],[running ttl ppg]]^2.37/(Table1[[#This Row],[running ttl ppg]]^2.37+Table1[[#This Row],[running ttl ppga]]^2.37)</f>
        <v>0.545328789964445</v>
      </c>
      <c r="AB574" s="5">
        <f>Table1[[#This Row],[pyth ratio]]+Table1[[#This Row],[win/loss ratio]]</f>
        <v>1.0068672515029067</v>
      </c>
    </row>
    <row r="575" spans="1:28" x14ac:dyDescent="0.25">
      <c r="A575" s="1">
        <v>3133</v>
      </c>
      <c r="B575" s="7">
        <f t="shared" si="20"/>
        <v>14</v>
      </c>
      <c r="C575" s="5">
        <v>2017</v>
      </c>
      <c r="D575" s="5">
        <v>15</v>
      </c>
      <c r="E575" t="s">
        <v>44</v>
      </c>
      <c r="F575" t="s">
        <v>48</v>
      </c>
      <c r="G575" s="5">
        <v>1</v>
      </c>
      <c r="H575">
        <v>33</v>
      </c>
      <c r="I575">
        <v>13</v>
      </c>
      <c r="J575">
        <v>20</v>
      </c>
      <c r="K575">
        <f>IF(Table1[[#This Row],[net]]&gt;0,1,0)</f>
        <v>1</v>
      </c>
      <c r="L575">
        <v>-10.5</v>
      </c>
      <c r="M575">
        <f>IF(Table1[[#This Row],[team]]=E574,SUM(Table1[[#This Row],[win/loss]],M574),Table1[[#This Row],[win/loss]])</f>
        <v>7</v>
      </c>
      <c r="N575">
        <f>IF(Table1[[#This Row],[team]]=E574,SUM(Table1[[#This Row],[win/loss]],M574),Table1[[#This Row],[win/loss]])/B575</f>
        <v>0.5</v>
      </c>
      <c r="O575">
        <f t="shared" si="19"/>
        <v>9.5</v>
      </c>
      <c r="P575">
        <f>IF(Table1[[#This Row],[difference]]&gt;0,SQRT(Table1[[#This Row],[difference]]),-SQRT(ABS(Table1[[#This Row],[difference]])))</f>
        <v>3.082207001484488</v>
      </c>
      <c r="Q575">
        <f>IF(Table1[[#This Row],[line]]&gt;0,SQRT(Table1[[#This Row],[line]]),-SQRT(ABS(Table1[[#This Row],[line]])))</f>
        <v>-3.2403703492039302</v>
      </c>
      <c r="R575">
        <f>Table1[[#This Row],[difference]]-Table1[[#This Row],[sqrt(line)]]</f>
        <v>12.74037034920393</v>
      </c>
      <c r="S575">
        <f>IF(Table1[[#This Row],[difference]]&gt;0,1,-1)</f>
        <v>1</v>
      </c>
      <c r="T575">
        <f>IF(Table1[[#This Row],[team]]=E574,SUM(H575,T574),Table1[[#This Row],[ppg]])</f>
        <v>358</v>
      </c>
      <c r="U575">
        <f>IF(Table1[[#This Row],[team]]=E574,SUM(I575,U574),Table1[[#This Row],[ppga]])</f>
        <v>314</v>
      </c>
      <c r="V575">
        <f>IF(Table1[[#This Row],[team]]=E574,SUM(Table1[[#This Row],[difference]],V574),Table1[[#This Row],[difference]])</f>
        <v>41</v>
      </c>
      <c r="W575">
        <f>IF(Table1[[#This Row],[team]]=E574,SUM(Table1[[#This Row],[sqrt(dif)]],W574),Table1[[#This Row],[sqrt(dif)]])</f>
        <v>5.1658049303714106</v>
      </c>
      <c r="X575">
        <f>IF(Table1[[#This Row],[team]]=E574,SUM(Table1[[#This Row],[f1]],X574),Table1[[#This Row],[f1]])</f>
        <v>38.999904768065761</v>
      </c>
      <c r="Y575">
        <f>IF(Table1[[#This Row],[ATS]]=S574,SUM(Table1[[#This Row],[ATS]],Y574),Table1[[#This Row],[ATS]])</f>
        <v>1</v>
      </c>
      <c r="Z575">
        <f>IF(Table1[[#This Row],[ATS]]&gt;0,Table1[[#This Row],[ATS streak (not real)]]-1,Table1[[#This Row],[ATS streak (not real)]]+1)</f>
        <v>0</v>
      </c>
      <c r="AA575" s="5">
        <f>Table1[[#This Row],[running ttl ppg]]^2.37/(Table1[[#This Row],[running ttl ppg]]^2.37+Table1[[#This Row],[running ttl ppga]]^2.37)</f>
        <v>0.57708095962715156</v>
      </c>
      <c r="AB575" s="5">
        <f>Table1[[#This Row],[pyth ratio]]+Table1[[#This Row],[win/loss ratio]]</f>
        <v>1.0770809596271516</v>
      </c>
    </row>
    <row r="576" spans="1:28" x14ac:dyDescent="0.25">
      <c r="A576" s="1">
        <v>3134</v>
      </c>
      <c r="B576" s="7">
        <f t="shared" si="20"/>
        <v>15</v>
      </c>
      <c r="C576" s="5">
        <v>2017</v>
      </c>
      <c r="D576" s="5">
        <v>16</v>
      </c>
      <c r="E576" t="s">
        <v>44</v>
      </c>
      <c r="F576" t="s">
        <v>59</v>
      </c>
      <c r="G576" s="5">
        <v>1</v>
      </c>
      <c r="H576">
        <v>31</v>
      </c>
      <c r="I576">
        <v>34</v>
      </c>
      <c r="J576">
        <v>-3</v>
      </c>
      <c r="K576">
        <f>IF(Table1[[#This Row],[net]]&gt;0,1,0)</f>
        <v>0</v>
      </c>
      <c r="L576">
        <v>-4.5</v>
      </c>
      <c r="M576">
        <f>IF(Table1[[#This Row],[team]]=E575,SUM(Table1[[#This Row],[win/loss]],M575),Table1[[#This Row],[win/loss]])</f>
        <v>7</v>
      </c>
      <c r="N576">
        <f>IF(Table1[[#This Row],[team]]=E575,SUM(Table1[[#This Row],[win/loss]],M575),Table1[[#This Row],[win/loss]])/B576</f>
        <v>0.46666666666666667</v>
      </c>
      <c r="O576">
        <f t="shared" si="19"/>
        <v>-7.5</v>
      </c>
      <c r="P576">
        <f>IF(Table1[[#This Row],[difference]]&gt;0,SQRT(Table1[[#This Row],[difference]]),-SQRT(ABS(Table1[[#This Row],[difference]])))</f>
        <v>-2.7386127875258306</v>
      </c>
      <c r="Q576">
        <f>IF(Table1[[#This Row],[line]]&gt;0,SQRT(Table1[[#This Row],[line]]),-SQRT(ABS(Table1[[#This Row],[line]])))</f>
        <v>-2.1213203435596424</v>
      </c>
      <c r="R576">
        <f>Table1[[#This Row],[difference]]-Table1[[#This Row],[sqrt(line)]]</f>
        <v>-5.3786796564403581</v>
      </c>
      <c r="S576">
        <f>IF(Table1[[#This Row],[difference]]&gt;0,1,-1)</f>
        <v>-1</v>
      </c>
      <c r="T576">
        <f>IF(Table1[[#This Row],[team]]=E575,SUM(H576,T575),Table1[[#This Row],[ppg]])</f>
        <v>389</v>
      </c>
      <c r="U576">
        <f>IF(Table1[[#This Row],[team]]=E575,SUM(I576,U575),Table1[[#This Row],[ppga]])</f>
        <v>348</v>
      </c>
      <c r="V576">
        <f>IF(Table1[[#This Row],[team]]=E575,SUM(Table1[[#This Row],[difference]],V575),Table1[[#This Row],[difference]])</f>
        <v>33.5</v>
      </c>
      <c r="W576">
        <f>IF(Table1[[#This Row],[team]]=E575,SUM(Table1[[#This Row],[sqrt(dif)]],W575),Table1[[#This Row],[sqrt(dif)]])</f>
        <v>2.42719214284558</v>
      </c>
      <c r="X576">
        <f>IF(Table1[[#This Row],[team]]=E575,SUM(Table1[[#This Row],[f1]],X575),Table1[[#This Row],[f1]])</f>
        <v>33.621225111625407</v>
      </c>
      <c r="Y576">
        <f>IF(Table1[[#This Row],[ATS]]=S575,SUM(Table1[[#This Row],[ATS]],Y575),Table1[[#This Row],[ATS]])</f>
        <v>-1</v>
      </c>
      <c r="Z576">
        <f>IF(Table1[[#This Row],[ATS]]&gt;0,Table1[[#This Row],[ATS streak (not real)]]-1,Table1[[#This Row],[ATS streak (not real)]]+1)</f>
        <v>0</v>
      </c>
      <c r="AA576" s="5">
        <f>Table1[[#This Row],[running ttl ppg]]^2.37/(Table1[[#This Row],[running ttl ppg]]^2.37+Table1[[#This Row],[running ttl ppga]]^2.37)</f>
        <v>0.56561027533638775</v>
      </c>
      <c r="AB576" s="5">
        <f>Table1[[#This Row],[pyth ratio]]+Table1[[#This Row],[win/loss ratio]]</f>
        <v>1.0322769420030544</v>
      </c>
    </row>
    <row r="577" spans="1:28" x14ac:dyDescent="0.25">
      <c r="A577" s="1">
        <v>3135</v>
      </c>
      <c r="B577" s="7">
        <f t="shared" si="20"/>
        <v>16</v>
      </c>
      <c r="C577" s="5">
        <v>2017</v>
      </c>
      <c r="D577" s="5">
        <v>17</v>
      </c>
      <c r="E577" t="s">
        <v>44</v>
      </c>
      <c r="F577" t="s">
        <v>62</v>
      </c>
      <c r="G577" s="5">
        <v>0</v>
      </c>
      <c r="H577">
        <v>10</v>
      </c>
      <c r="I577">
        <v>30</v>
      </c>
      <c r="J577">
        <v>-20</v>
      </c>
      <c r="K577">
        <f>IF(Table1[[#This Row],[net]]&gt;0,1,0)</f>
        <v>0</v>
      </c>
      <c r="L577">
        <v>-3.5</v>
      </c>
      <c r="M577">
        <f>IF(Table1[[#This Row],[team]]=E576,SUM(Table1[[#This Row],[win/loss]],M576),Table1[[#This Row],[win/loss]])</f>
        <v>7</v>
      </c>
      <c r="N577">
        <f>IF(Table1[[#This Row],[team]]=E576,SUM(Table1[[#This Row],[win/loss]],M576),Table1[[#This Row],[win/loss]])/B577</f>
        <v>0.4375</v>
      </c>
      <c r="O577">
        <f t="shared" si="19"/>
        <v>-23.5</v>
      </c>
      <c r="P577">
        <f>IF(Table1[[#This Row],[difference]]&gt;0,SQRT(Table1[[#This Row],[difference]]),-SQRT(ABS(Table1[[#This Row],[difference]])))</f>
        <v>-4.8476798574163293</v>
      </c>
      <c r="Q577">
        <f>IF(Table1[[#This Row],[line]]&gt;0,SQRT(Table1[[#This Row],[line]]),-SQRT(ABS(Table1[[#This Row],[line]])))</f>
        <v>-1.8708286933869707</v>
      </c>
      <c r="R577">
        <f>Table1[[#This Row],[difference]]-Table1[[#This Row],[sqrt(line)]]</f>
        <v>-21.629171306613028</v>
      </c>
      <c r="S577">
        <f>IF(Table1[[#This Row],[difference]]&gt;0,1,-1)</f>
        <v>-1</v>
      </c>
      <c r="T577">
        <f>IF(Table1[[#This Row],[team]]=E576,SUM(H577,T576),Table1[[#This Row],[ppg]])</f>
        <v>399</v>
      </c>
      <c r="U577">
        <f>IF(Table1[[#This Row],[team]]=E576,SUM(I577,U576),Table1[[#This Row],[ppga]])</f>
        <v>378</v>
      </c>
      <c r="V577">
        <f>IF(Table1[[#This Row],[team]]=E576,SUM(Table1[[#This Row],[difference]],V576),Table1[[#This Row],[difference]])</f>
        <v>10</v>
      </c>
      <c r="W577">
        <f>IF(Table1[[#This Row],[team]]=E576,SUM(Table1[[#This Row],[sqrt(dif)]],W576),Table1[[#This Row],[sqrt(dif)]])</f>
        <v>-2.4204877145707493</v>
      </c>
      <c r="X577">
        <f>IF(Table1[[#This Row],[team]]=E576,SUM(Table1[[#This Row],[f1]],X576),Table1[[#This Row],[f1]])</f>
        <v>11.992053805012379</v>
      </c>
      <c r="Y577">
        <f>IF(Table1[[#This Row],[ATS]]=S576,SUM(Table1[[#This Row],[ATS]],Y576),Table1[[#This Row],[ATS]])</f>
        <v>-2</v>
      </c>
      <c r="Z577">
        <f>IF(Table1[[#This Row],[ATS]]&gt;0,Table1[[#This Row],[ATS streak (not real)]]-1,Table1[[#This Row],[ATS streak (not real)]]+1)</f>
        <v>-1</v>
      </c>
      <c r="AA577" s="5">
        <f>Table1[[#This Row],[running ttl ppg]]^2.37/(Table1[[#This Row],[running ttl ppg]]^2.37+Table1[[#This Row],[running ttl ppga]]^2.37)</f>
        <v>0.53199106697649345</v>
      </c>
      <c r="AB577" s="5">
        <f>Table1[[#This Row],[pyth ratio]]+Table1[[#This Row],[win/loss ratio]]</f>
        <v>0.96949106697649345</v>
      </c>
    </row>
    <row r="578" spans="1:28" x14ac:dyDescent="0.25">
      <c r="A578" s="1">
        <v>3136</v>
      </c>
      <c r="B578" s="7">
        <f t="shared" si="20"/>
        <v>1</v>
      </c>
      <c r="C578" s="5">
        <v>2017</v>
      </c>
      <c r="D578" s="5">
        <v>1</v>
      </c>
      <c r="E578" t="s">
        <v>45</v>
      </c>
      <c r="F578" t="s">
        <v>50</v>
      </c>
      <c r="G578" s="5">
        <v>0</v>
      </c>
      <c r="H578">
        <v>20</v>
      </c>
      <c r="I578">
        <v>21</v>
      </c>
      <c r="J578">
        <v>-1</v>
      </c>
      <c r="K578">
        <f>IF(Table1[[#This Row],[net]]&gt;0,1,0)</f>
        <v>0</v>
      </c>
      <c r="L578">
        <v>-3</v>
      </c>
      <c r="M578">
        <f>IF(Table1[[#This Row],[team]]=E577,SUM(Table1[[#This Row],[win/loss]],M577),Table1[[#This Row],[win/loss]])</f>
        <v>0</v>
      </c>
      <c r="N578">
        <f>IF(Table1[[#This Row],[team]]=E577,SUM(Table1[[#This Row],[win/loss]],M577),Table1[[#This Row],[win/loss]])/B578</f>
        <v>0</v>
      </c>
      <c r="O578">
        <f t="shared" si="19"/>
        <v>-4</v>
      </c>
      <c r="P578">
        <f>IF(Table1[[#This Row],[difference]]&gt;0,SQRT(Table1[[#This Row],[difference]]),-SQRT(ABS(Table1[[#This Row],[difference]])))</f>
        <v>-2</v>
      </c>
      <c r="Q578">
        <f>IF(Table1[[#This Row],[line]]&gt;0,SQRT(Table1[[#This Row],[line]]),-SQRT(ABS(Table1[[#This Row],[line]])))</f>
        <v>-1.7320508075688772</v>
      </c>
      <c r="R578">
        <f>Table1[[#This Row],[difference]]-Table1[[#This Row],[sqrt(line)]]</f>
        <v>-2.2679491924311228</v>
      </c>
      <c r="S578">
        <f>IF(Table1[[#This Row],[difference]]&gt;0,1,-1)</f>
        <v>-1</v>
      </c>
      <c r="T578">
        <f>IF(Table1[[#This Row],[team]]=E577,SUM(H578,T577),Table1[[#This Row],[ppg]])</f>
        <v>20</v>
      </c>
      <c r="U578">
        <f>IF(Table1[[#This Row],[team]]=E577,SUM(I578,U577),Table1[[#This Row],[ppga]])</f>
        <v>21</v>
      </c>
      <c r="V578">
        <f>IF(Table1[[#This Row],[team]]=E577,SUM(Table1[[#This Row],[difference]],V577),Table1[[#This Row],[difference]])</f>
        <v>-4</v>
      </c>
      <c r="W578">
        <f>IF(Table1[[#This Row],[team]]=E577,SUM(Table1[[#This Row],[sqrt(dif)]],W577),Table1[[#This Row],[sqrt(dif)]])</f>
        <v>-2</v>
      </c>
      <c r="X578">
        <f>IF(Table1[[#This Row],[team]]=E577,SUM(Table1[[#This Row],[f1]],X577),Table1[[#This Row],[f1]])</f>
        <v>-2.2679491924311228</v>
      </c>
      <c r="Y578">
        <f>IF(Table1[[#This Row],[ATS]]=S577,SUM(Table1[[#This Row],[ATS]],Y577),Table1[[#This Row],[ATS]])</f>
        <v>-3</v>
      </c>
      <c r="Z578">
        <f>IF(Table1[[#This Row],[ATS]]&gt;0,Table1[[#This Row],[ATS streak (not real)]]-1,Table1[[#This Row],[ATS streak (not real)]]+1)</f>
        <v>-2</v>
      </c>
      <c r="AA578" s="5">
        <f>Table1[[#This Row],[running ttl ppg]]^2.37/(Table1[[#This Row],[running ttl ppg]]^2.37+Table1[[#This Row],[running ttl ppga]]^2.37)</f>
        <v>0.47112399545439476</v>
      </c>
      <c r="AB578" s="5">
        <f>Table1[[#This Row],[pyth ratio]]+Table1[[#This Row],[win/loss ratio]]</f>
        <v>0.47112399545439476</v>
      </c>
    </row>
    <row r="579" spans="1:28" x14ac:dyDescent="0.25">
      <c r="A579" s="1">
        <v>3137</v>
      </c>
      <c r="B579" s="7">
        <f t="shared" si="20"/>
        <v>2</v>
      </c>
      <c r="C579" s="5">
        <v>2017</v>
      </c>
      <c r="D579" s="5">
        <v>2</v>
      </c>
      <c r="E579" t="s">
        <v>45</v>
      </c>
      <c r="F579" t="s">
        <v>68</v>
      </c>
      <c r="G579" s="5">
        <v>1</v>
      </c>
      <c r="H579">
        <v>46</v>
      </c>
      <c r="I579">
        <v>27</v>
      </c>
      <c r="J579">
        <v>19</v>
      </c>
      <c r="K579">
        <f>IF(Table1[[#This Row],[net]]&gt;0,1,0)</f>
        <v>1</v>
      </c>
      <c r="L579">
        <v>-12.5</v>
      </c>
      <c r="M579">
        <f>IF(Table1[[#This Row],[team]]=E578,SUM(Table1[[#This Row],[win/loss]],M578),Table1[[#This Row],[win/loss]])</f>
        <v>1</v>
      </c>
      <c r="N579">
        <f>IF(Table1[[#This Row],[team]]=E578,SUM(Table1[[#This Row],[win/loss]],M578),Table1[[#This Row],[win/loss]])/B579</f>
        <v>0.5</v>
      </c>
      <c r="O579">
        <f t="shared" ref="O579:O642" si="21">J579+L579</f>
        <v>6.5</v>
      </c>
      <c r="P579">
        <f>IF(Table1[[#This Row],[difference]]&gt;0,SQRT(Table1[[#This Row],[difference]]),-SQRT(ABS(Table1[[#This Row],[difference]])))</f>
        <v>2.5495097567963922</v>
      </c>
      <c r="Q579">
        <f>IF(Table1[[#This Row],[line]]&gt;0,SQRT(Table1[[#This Row],[line]]),-SQRT(ABS(Table1[[#This Row],[line]])))</f>
        <v>-3.5355339059327378</v>
      </c>
      <c r="R579">
        <f>Table1[[#This Row],[difference]]-Table1[[#This Row],[sqrt(line)]]</f>
        <v>10.035533905932738</v>
      </c>
      <c r="S579">
        <f>IF(Table1[[#This Row],[difference]]&gt;0,1,-1)</f>
        <v>1</v>
      </c>
      <c r="T579">
        <f>IF(Table1[[#This Row],[team]]=E578,SUM(H579,T578),Table1[[#This Row],[ppg]])</f>
        <v>66</v>
      </c>
      <c r="U579">
        <f>IF(Table1[[#This Row],[team]]=E578,SUM(I579,U578),Table1[[#This Row],[ppga]])</f>
        <v>48</v>
      </c>
      <c r="V579">
        <f>IF(Table1[[#This Row],[team]]=E578,SUM(Table1[[#This Row],[difference]],V578),Table1[[#This Row],[difference]])</f>
        <v>2.5</v>
      </c>
      <c r="W579">
        <f>IF(Table1[[#This Row],[team]]=E578,SUM(Table1[[#This Row],[sqrt(dif)]],W578),Table1[[#This Row],[sqrt(dif)]])</f>
        <v>0.54950975679639225</v>
      </c>
      <c r="X579">
        <f>IF(Table1[[#This Row],[team]]=E578,SUM(Table1[[#This Row],[f1]],X578),Table1[[#This Row],[f1]])</f>
        <v>7.7675847135016145</v>
      </c>
      <c r="Y579">
        <f>IF(Table1[[#This Row],[ATS]]=S578,SUM(Table1[[#This Row],[ATS]],Y578),Table1[[#This Row],[ATS]])</f>
        <v>1</v>
      </c>
      <c r="Z579">
        <f>IF(Table1[[#This Row],[ATS]]&gt;0,Table1[[#This Row],[ATS streak (not real)]]-1,Table1[[#This Row],[ATS streak (not real)]]+1)</f>
        <v>0</v>
      </c>
      <c r="AA579" s="5">
        <f>Table1[[#This Row],[running ttl ppg]]^2.37/(Table1[[#This Row],[running ttl ppg]]^2.37+Table1[[#This Row],[running ttl ppga]]^2.37)</f>
        <v>0.68020963001162638</v>
      </c>
      <c r="AB579" s="5">
        <f>Table1[[#This Row],[pyth ratio]]+Table1[[#This Row],[win/loss ratio]]</f>
        <v>1.1802096300116265</v>
      </c>
    </row>
    <row r="580" spans="1:28" x14ac:dyDescent="0.25">
      <c r="A580" s="1">
        <v>3138</v>
      </c>
      <c r="B580" s="7">
        <f t="shared" si="20"/>
        <v>3</v>
      </c>
      <c r="C580" s="5">
        <v>2017</v>
      </c>
      <c r="D580" s="5">
        <v>3</v>
      </c>
      <c r="E580" t="s">
        <v>45</v>
      </c>
      <c r="F580" t="s">
        <v>60</v>
      </c>
      <c r="G580" s="5">
        <v>1</v>
      </c>
      <c r="H580">
        <v>10</v>
      </c>
      <c r="I580">
        <v>22</v>
      </c>
      <c r="J580">
        <v>-12</v>
      </c>
      <c r="K580">
        <f>IF(Table1[[#This Row],[net]]&gt;0,1,0)</f>
        <v>0</v>
      </c>
      <c r="L580">
        <v>-6</v>
      </c>
      <c r="M580">
        <f>IF(Table1[[#This Row],[team]]=E579,SUM(Table1[[#This Row],[win/loss]],M579),Table1[[#This Row],[win/loss]])</f>
        <v>1</v>
      </c>
      <c r="N580">
        <f>IF(Table1[[#This Row],[team]]=E579,SUM(Table1[[#This Row],[win/loss]],M579),Table1[[#This Row],[win/loss]])/B580</f>
        <v>0.33333333333333331</v>
      </c>
      <c r="O580">
        <f t="shared" si="21"/>
        <v>-18</v>
      </c>
      <c r="P580">
        <f>IF(Table1[[#This Row],[difference]]&gt;0,SQRT(Table1[[#This Row],[difference]]),-SQRT(ABS(Table1[[#This Row],[difference]])))</f>
        <v>-4.2426406871192848</v>
      </c>
      <c r="Q580">
        <f>IF(Table1[[#This Row],[line]]&gt;0,SQRT(Table1[[#This Row],[line]]),-SQRT(ABS(Table1[[#This Row],[line]])))</f>
        <v>-2.4494897427831779</v>
      </c>
      <c r="R580">
        <f>Table1[[#This Row],[difference]]-Table1[[#This Row],[sqrt(line)]]</f>
        <v>-15.550510257216821</v>
      </c>
      <c r="S580">
        <f>IF(Table1[[#This Row],[difference]]&gt;0,1,-1)</f>
        <v>-1</v>
      </c>
      <c r="T580">
        <f>IF(Table1[[#This Row],[team]]=E579,SUM(H580,T579),Table1[[#This Row],[ppg]])</f>
        <v>76</v>
      </c>
      <c r="U580">
        <f>IF(Table1[[#This Row],[team]]=E579,SUM(I580,U579),Table1[[#This Row],[ppga]])</f>
        <v>70</v>
      </c>
      <c r="V580">
        <f>IF(Table1[[#This Row],[team]]=E579,SUM(Table1[[#This Row],[difference]],V579),Table1[[#This Row],[difference]])</f>
        <v>-15.5</v>
      </c>
      <c r="W580">
        <f>IF(Table1[[#This Row],[team]]=E579,SUM(Table1[[#This Row],[sqrt(dif)]],W579),Table1[[#This Row],[sqrt(dif)]])</f>
        <v>-3.6931309303228925</v>
      </c>
      <c r="X580">
        <f>IF(Table1[[#This Row],[team]]=E579,SUM(Table1[[#This Row],[f1]],X579),Table1[[#This Row],[f1]])</f>
        <v>-7.7829255437152067</v>
      </c>
      <c r="Y580">
        <f>IF(Table1[[#This Row],[ATS]]=S579,SUM(Table1[[#This Row],[ATS]],Y579),Table1[[#This Row],[ATS]])</f>
        <v>-1</v>
      </c>
      <c r="Z580">
        <f>IF(Table1[[#This Row],[ATS]]&gt;0,Table1[[#This Row],[ATS streak (not real)]]-1,Table1[[#This Row],[ATS streak (not real)]]+1)</f>
        <v>0</v>
      </c>
      <c r="AA580" s="5">
        <f>Table1[[#This Row],[running ttl ppg]]^2.37/(Table1[[#This Row],[running ttl ppg]]^2.37+Table1[[#This Row],[running ttl ppga]]^2.37)</f>
        <v>0.5485724076986529</v>
      </c>
      <c r="AB580" s="5">
        <f>Table1[[#This Row],[pyth ratio]]+Table1[[#This Row],[win/loss ratio]]</f>
        <v>0.88190574103198616</v>
      </c>
    </row>
    <row r="581" spans="1:28" x14ac:dyDescent="0.25">
      <c r="A581" s="1">
        <v>3139</v>
      </c>
      <c r="B581" s="7">
        <f t="shared" si="20"/>
        <v>4</v>
      </c>
      <c r="C581" s="5">
        <v>2017</v>
      </c>
      <c r="D581" s="5">
        <v>4</v>
      </c>
      <c r="E581" t="s">
        <v>45</v>
      </c>
      <c r="F581" t="s">
        <v>42</v>
      </c>
      <c r="G581" s="5">
        <v>0</v>
      </c>
      <c r="H581">
        <v>33</v>
      </c>
      <c r="I581">
        <v>48</v>
      </c>
      <c r="J581">
        <v>-15</v>
      </c>
      <c r="K581">
        <f>IF(Table1[[#This Row],[net]]&gt;0,1,0)</f>
        <v>0</v>
      </c>
      <c r="L581">
        <v>-3</v>
      </c>
      <c r="M581">
        <f>IF(Table1[[#This Row],[team]]=E580,SUM(Table1[[#This Row],[win/loss]],M580),Table1[[#This Row],[win/loss]])</f>
        <v>1</v>
      </c>
      <c r="N581">
        <f>IF(Table1[[#This Row],[team]]=E580,SUM(Table1[[#This Row],[win/loss]],M580),Table1[[#This Row],[win/loss]])/B581</f>
        <v>0.25</v>
      </c>
      <c r="O581">
        <f t="shared" si="21"/>
        <v>-18</v>
      </c>
      <c r="P581">
        <f>IF(Table1[[#This Row],[difference]]&gt;0,SQRT(Table1[[#This Row],[difference]]),-SQRT(ABS(Table1[[#This Row],[difference]])))</f>
        <v>-4.2426406871192848</v>
      </c>
      <c r="Q581">
        <f>IF(Table1[[#This Row],[line]]&gt;0,SQRT(Table1[[#This Row],[line]]),-SQRT(ABS(Table1[[#This Row],[line]])))</f>
        <v>-1.7320508075688772</v>
      </c>
      <c r="R581">
        <f>Table1[[#This Row],[difference]]-Table1[[#This Row],[sqrt(line)]]</f>
        <v>-16.267949192431121</v>
      </c>
      <c r="S581">
        <f>IF(Table1[[#This Row],[difference]]&gt;0,1,-1)</f>
        <v>-1</v>
      </c>
      <c r="T581">
        <f>IF(Table1[[#This Row],[team]]=E580,SUM(H581,T580),Table1[[#This Row],[ppg]])</f>
        <v>109</v>
      </c>
      <c r="U581">
        <f>IF(Table1[[#This Row],[team]]=E580,SUM(I581,U580),Table1[[#This Row],[ppga]])</f>
        <v>118</v>
      </c>
      <c r="V581">
        <f>IF(Table1[[#This Row],[team]]=E580,SUM(Table1[[#This Row],[difference]],V580),Table1[[#This Row],[difference]])</f>
        <v>-33.5</v>
      </c>
      <c r="W581">
        <f>IF(Table1[[#This Row],[team]]=E580,SUM(Table1[[#This Row],[sqrt(dif)]],W580),Table1[[#This Row],[sqrt(dif)]])</f>
        <v>-7.9357716174421773</v>
      </c>
      <c r="X581">
        <f>IF(Table1[[#This Row],[team]]=E580,SUM(Table1[[#This Row],[f1]],X580),Table1[[#This Row],[f1]])</f>
        <v>-24.050874736146326</v>
      </c>
      <c r="Y581">
        <f>IF(Table1[[#This Row],[ATS]]=S580,SUM(Table1[[#This Row],[ATS]],Y580),Table1[[#This Row],[ATS]])</f>
        <v>-2</v>
      </c>
      <c r="Z581">
        <f>IF(Table1[[#This Row],[ATS]]&gt;0,Table1[[#This Row],[ATS streak (not real)]]-1,Table1[[#This Row],[ATS streak (not real)]]+1)</f>
        <v>-1</v>
      </c>
      <c r="AA581" s="5">
        <f>Table1[[#This Row],[running ttl ppg]]^2.37/(Table1[[#This Row],[running ttl ppg]]^2.37+Table1[[#This Row],[running ttl ppga]]^2.37)</f>
        <v>0.45313098503812793</v>
      </c>
      <c r="AB581" s="5">
        <f>Table1[[#This Row],[pyth ratio]]+Table1[[#This Row],[win/loss ratio]]</f>
        <v>0.70313098503812799</v>
      </c>
    </row>
    <row r="582" spans="1:28" x14ac:dyDescent="0.25">
      <c r="A582" s="1">
        <v>3140</v>
      </c>
      <c r="B582" s="7">
        <f t="shared" si="20"/>
        <v>5</v>
      </c>
      <c r="C582" s="5">
        <v>2017</v>
      </c>
      <c r="D582" s="5">
        <v>5</v>
      </c>
      <c r="E582" t="s">
        <v>45</v>
      </c>
      <c r="F582" t="s">
        <v>70</v>
      </c>
      <c r="G582" s="5">
        <v>1</v>
      </c>
      <c r="H582">
        <v>14</v>
      </c>
      <c r="I582">
        <v>17</v>
      </c>
      <c r="J582">
        <v>-3</v>
      </c>
      <c r="K582">
        <f>IF(Table1[[#This Row],[net]]&gt;0,1,0)</f>
        <v>0</v>
      </c>
      <c r="L582">
        <v>-5.5</v>
      </c>
      <c r="M582">
        <f>IF(Table1[[#This Row],[team]]=E581,SUM(Table1[[#This Row],[win/loss]],M581),Table1[[#This Row],[win/loss]])</f>
        <v>1</v>
      </c>
      <c r="N582">
        <f>IF(Table1[[#This Row],[team]]=E581,SUM(Table1[[#This Row],[win/loss]],M581),Table1[[#This Row],[win/loss]])/B582</f>
        <v>0.2</v>
      </c>
      <c r="O582">
        <f t="shared" si="21"/>
        <v>-8.5</v>
      </c>
      <c r="P582">
        <f>IF(Table1[[#This Row],[difference]]&gt;0,SQRT(Table1[[#This Row],[difference]]),-SQRT(ABS(Table1[[#This Row],[difference]])))</f>
        <v>-2.9154759474226504</v>
      </c>
      <c r="Q582">
        <f>IF(Table1[[#This Row],[line]]&gt;0,SQRT(Table1[[#This Row],[line]]),-SQRT(ABS(Table1[[#This Row],[line]])))</f>
        <v>-2.3452078799117149</v>
      </c>
      <c r="R582">
        <f>Table1[[#This Row],[difference]]-Table1[[#This Row],[sqrt(line)]]</f>
        <v>-6.1547921200882847</v>
      </c>
      <c r="S582">
        <f>IF(Table1[[#This Row],[difference]]&gt;0,1,-1)</f>
        <v>-1</v>
      </c>
      <c r="T582">
        <f>IF(Table1[[#This Row],[team]]=E581,SUM(H582,T581),Table1[[#This Row],[ppg]])</f>
        <v>123</v>
      </c>
      <c r="U582">
        <f>IF(Table1[[#This Row],[team]]=E581,SUM(I582,U581),Table1[[#This Row],[ppga]])</f>
        <v>135</v>
      </c>
      <c r="V582">
        <f>IF(Table1[[#This Row],[team]]=E581,SUM(Table1[[#This Row],[difference]],V581),Table1[[#This Row],[difference]])</f>
        <v>-42</v>
      </c>
      <c r="W582">
        <f>IF(Table1[[#This Row],[team]]=E581,SUM(Table1[[#This Row],[sqrt(dif)]],W581),Table1[[#This Row],[sqrt(dif)]])</f>
        <v>-10.851247564864828</v>
      </c>
      <c r="X582">
        <f>IF(Table1[[#This Row],[team]]=E581,SUM(Table1[[#This Row],[f1]],X581),Table1[[#This Row],[f1]])</f>
        <v>-30.205666856234611</v>
      </c>
      <c r="Y582">
        <f>IF(Table1[[#This Row],[ATS]]=S581,SUM(Table1[[#This Row],[ATS]],Y581),Table1[[#This Row],[ATS]])</f>
        <v>-3</v>
      </c>
      <c r="Z582">
        <f>IF(Table1[[#This Row],[ATS]]&gt;0,Table1[[#This Row],[ATS streak (not real)]]-1,Table1[[#This Row],[ATS streak (not real)]]+1)</f>
        <v>-2</v>
      </c>
      <c r="AA582" s="5">
        <f>Table1[[#This Row],[running ttl ppg]]^2.37/(Table1[[#This Row],[running ttl ppg]]^2.37+Table1[[#This Row],[running ttl ppga]]^2.37)</f>
        <v>0.44506656788987764</v>
      </c>
      <c r="AB582" s="5">
        <f>Table1[[#This Row],[pyth ratio]]+Table1[[#This Row],[win/loss ratio]]</f>
        <v>0.64506656788987771</v>
      </c>
    </row>
    <row r="583" spans="1:28" x14ac:dyDescent="0.25">
      <c r="A583" s="1">
        <v>3141</v>
      </c>
      <c r="B583" s="7">
        <f t="shared" si="20"/>
        <v>6</v>
      </c>
      <c r="C583" s="5">
        <v>2017</v>
      </c>
      <c r="D583" s="5">
        <v>6</v>
      </c>
      <c r="E583" t="s">
        <v>45</v>
      </c>
      <c r="F583" t="s">
        <v>64</v>
      </c>
      <c r="G583" s="5">
        <v>0</v>
      </c>
      <c r="H583">
        <v>38</v>
      </c>
      <c r="I583">
        <v>41</v>
      </c>
      <c r="J583">
        <v>-3</v>
      </c>
      <c r="K583">
        <f>IF(Table1[[#This Row],[net]]&gt;0,1,0)</f>
        <v>0</v>
      </c>
      <c r="L583">
        <v>-2.5</v>
      </c>
      <c r="M583">
        <f>IF(Table1[[#This Row],[team]]=E582,SUM(Table1[[#This Row],[win/loss]],M582),Table1[[#This Row],[win/loss]])</f>
        <v>1</v>
      </c>
      <c r="N583">
        <f>IF(Table1[[#This Row],[team]]=E582,SUM(Table1[[#This Row],[win/loss]],M582),Table1[[#This Row],[win/loss]])/B583</f>
        <v>0.16666666666666666</v>
      </c>
      <c r="O583">
        <f t="shared" si="21"/>
        <v>-5.5</v>
      </c>
      <c r="P583">
        <f>IF(Table1[[#This Row],[difference]]&gt;0,SQRT(Table1[[#This Row],[difference]]),-SQRT(ABS(Table1[[#This Row],[difference]])))</f>
        <v>-2.3452078799117149</v>
      </c>
      <c r="Q583">
        <f>IF(Table1[[#This Row],[line]]&gt;0,SQRT(Table1[[#This Row],[line]]),-SQRT(ABS(Table1[[#This Row],[line]])))</f>
        <v>-1.5811388300841898</v>
      </c>
      <c r="R583">
        <f>Table1[[#This Row],[difference]]-Table1[[#This Row],[sqrt(line)]]</f>
        <v>-3.91886116991581</v>
      </c>
      <c r="S583">
        <f>IF(Table1[[#This Row],[difference]]&gt;0,1,-1)</f>
        <v>-1</v>
      </c>
      <c r="T583">
        <f>IF(Table1[[#This Row],[team]]=E582,SUM(H583,T582),Table1[[#This Row],[ppg]])</f>
        <v>161</v>
      </c>
      <c r="U583">
        <f>IF(Table1[[#This Row],[team]]=E582,SUM(I583,U582),Table1[[#This Row],[ppga]])</f>
        <v>176</v>
      </c>
      <c r="V583">
        <f>IF(Table1[[#This Row],[team]]=E582,SUM(Table1[[#This Row],[difference]],V582),Table1[[#This Row],[difference]])</f>
        <v>-47.5</v>
      </c>
      <c r="W583">
        <f>IF(Table1[[#This Row],[team]]=E582,SUM(Table1[[#This Row],[sqrt(dif)]],W582),Table1[[#This Row],[sqrt(dif)]])</f>
        <v>-13.196455444776543</v>
      </c>
      <c r="X583">
        <f>IF(Table1[[#This Row],[team]]=E582,SUM(Table1[[#This Row],[f1]],X582),Table1[[#This Row],[f1]])</f>
        <v>-34.124528026150422</v>
      </c>
      <c r="Y583">
        <f>IF(Table1[[#This Row],[ATS]]=S582,SUM(Table1[[#This Row],[ATS]],Y582),Table1[[#This Row],[ATS]])</f>
        <v>-4</v>
      </c>
      <c r="Z583">
        <f>IF(Table1[[#This Row],[ATS]]&gt;0,Table1[[#This Row],[ATS streak (not real)]]-1,Table1[[#This Row],[ATS streak (not real)]]+1)</f>
        <v>-3</v>
      </c>
      <c r="AA583" s="5">
        <f>Table1[[#This Row],[running ttl ppg]]^2.37/(Table1[[#This Row],[running ttl ppg]]^2.37+Table1[[#This Row],[running ttl ppga]]^2.37)</f>
        <v>0.44741548679211701</v>
      </c>
      <c r="AB583" s="5">
        <f>Table1[[#This Row],[pyth ratio]]+Table1[[#This Row],[win/loss ratio]]</f>
        <v>0.6140821534587837</v>
      </c>
    </row>
    <row r="584" spans="1:28" x14ac:dyDescent="0.25">
      <c r="A584" s="1">
        <v>3142</v>
      </c>
      <c r="B584" s="7">
        <f t="shared" si="20"/>
        <v>7</v>
      </c>
      <c r="C584" s="5">
        <v>2017</v>
      </c>
      <c r="D584" s="5">
        <v>8</v>
      </c>
      <c r="E584" t="s">
        <v>45</v>
      </c>
      <c r="F584" t="s">
        <v>41</v>
      </c>
      <c r="G584" s="5">
        <v>1</v>
      </c>
      <c r="H584">
        <v>30</v>
      </c>
      <c r="I584">
        <v>20</v>
      </c>
      <c r="J584">
        <v>10</v>
      </c>
      <c r="K584">
        <f>IF(Table1[[#This Row],[net]]&gt;0,1,0)</f>
        <v>1</v>
      </c>
      <c r="L584">
        <v>-2.5</v>
      </c>
      <c r="M584">
        <f>IF(Table1[[#This Row],[team]]=E583,SUM(Table1[[#This Row],[win/loss]],M583),Table1[[#This Row],[win/loss]])</f>
        <v>2</v>
      </c>
      <c r="N584">
        <f>IF(Table1[[#This Row],[team]]=E583,SUM(Table1[[#This Row],[win/loss]],M583),Table1[[#This Row],[win/loss]])/B584</f>
        <v>0.2857142857142857</v>
      </c>
      <c r="O584">
        <f t="shared" si="21"/>
        <v>7.5</v>
      </c>
      <c r="P584">
        <f>IF(Table1[[#This Row],[difference]]&gt;0,SQRT(Table1[[#This Row],[difference]]),-SQRT(ABS(Table1[[#This Row],[difference]])))</f>
        <v>2.7386127875258306</v>
      </c>
      <c r="Q584">
        <f>IF(Table1[[#This Row],[line]]&gt;0,SQRT(Table1[[#This Row],[line]]),-SQRT(ABS(Table1[[#This Row],[line]])))</f>
        <v>-1.5811388300841898</v>
      </c>
      <c r="R584">
        <f>Table1[[#This Row],[difference]]-Table1[[#This Row],[sqrt(line)]]</f>
        <v>9.0811388300841891</v>
      </c>
      <c r="S584">
        <f>IF(Table1[[#This Row],[difference]]&gt;0,1,-1)</f>
        <v>1</v>
      </c>
      <c r="T584">
        <f>IF(Table1[[#This Row],[team]]=E583,SUM(H584,T583),Table1[[#This Row],[ppg]])</f>
        <v>191</v>
      </c>
      <c r="U584">
        <f>IF(Table1[[#This Row],[team]]=E583,SUM(I584,U583),Table1[[#This Row],[ppga]])</f>
        <v>196</v>
      </c>
      <c r="V584">
        <f>IF(Table1[[#This Row],[team]]=E583,SUM(Table1[[#This Row],[difference]],V583),Table1[[#This Row],[difference]])</f>
        <v>-40</v>
      </c>
      <c r="W584">
        <f>IF(Table1[[#This Row],[team]]=E583,SUM(Table1[[#This Row],[sqrt(dif)]],W583),Table1[[#This Row],[sqrt(dif)]])</f>
        <v>-10.457842657250712</v>
      </c>
      <c r="X584">
        <f>IF(Table1[[#This Row],[team]]=E583,SUM(Table1[[#This Row],[f1]],X583),Table1[[#This Row],[f1]])</f>
        <v>-25.043389196066233</v>
      </c>
      <c r="Y584">
        <f>IF(Table1[[#This Row],[ATS]]=S583,SUM(Table1[[#This Row],[ATS]],Y583),Table1[[#This Row],[ATS]])</f>
        <v>1</v>
      </c>
      <c r="Z584">
        <f>IF(Table1[[#This Row],[ATS]]&gt;0,Table1[[#This Row],[ATS streak (not real)]]-1,Table1[[#This Row],[ATS streak (not real)]]+1)</f>
        <v>0</v>
      </c>
      <c r="AA584" s="5">
        <f>Table1[[#This Row],[running ttl ppg]]^2.37/(Table1[[#This Row],[running ttl ppg]]^2.37+Table1[[#This Row],[running ttl ppga]]^2.37)</f>
        <v>0.48469385440645635</v>
      </c>
      <c r="AB584" s="5">
        <f>Table1[[#This Row],[pyth ratio]]+Table1[[#This Row],[win/loss ratio]]</f>
        <v>0.7704081401207421</v>
      </c>
    </row>
    <row r="585" spans="1:28" x14ac:dyDescent="0.25">
      <c r="A585" s="1">
        <v>3143</v>
      </c>
      <c r="B585" s="7">
        <f t="shared" si="20"/>
        <v>8</v>
      </c>
      <c r="C585" s="5">
        <v>2017</v>
      </c>
      <c r="D585" s="5">
        <v>9</v>
      </c>
      <c r="E585" t="s">
        <v>45</v>
      </c>
      <c r="F585" t="s">
        <v>58</v>
      </c>
      <c r="G585" s="5">
        <v>0</v>
      </c>
      <c r="H585">
        <v>13</v>
      </c>
      <c r="I585">
        <v>10</v>
      </c>
      <c r="J585">
        <v>3</v>
      </c>
      <c r="K585">
        <f>IF(Table1[[#This Row],[net]]&gt;0,1,0)</f>
        <v>1</v>
      </c>
      <c r="L585">
        <v>-3</v>
      </c>
      <c r="M585">
        <f>IF(Table1[[#This Row],[team]]=E584,SUM(Table1[[#This Row],[win/loss]],M584),Table1[[#This Row],[win/loss]])</f>
        <v>3</v>
      </c>
      <c r="N585">
        <f>IF(Table1[[#This Row],[team]]=E584,SUM(Table1[[#This Row],[win/loss]],M584),Table1[[#This Row],[win/loss]])/B585</f>
        <v>0.375</v>
      </c>
      <c r="O585">
        <f t="shared" si="21"/>
        <v>0</v>
      </c>
      <c r="P585">
        <f>IF(Table1[[#This Row],[difference]]&gt;0,SQRT(Table1[[#This Row],[difference]]),-SQRT(ABS(Table1[[#This Row],[difference]])))</f>
        <v>0</v>
      </c>
      <c r="Q585">
        <f>IF(Table1[[#This Row],[line]]&gt;0,SQRT(Table1[[#This Row],[line]]),-SQRT(ABS(Table1[[#This Row],[line]])))</f>
        <v>-1.7320508075688772</v>
      </c>
      <c r="R585">
        <f>Table1[[#This Row],[difference]]-Table1[[#This Row],[sqrt(line)]]</f>
        <v>1.7320508075688772</v>
      </c>
      <c r="S585">
        <f>IF(Table1[[#This Row],[difference]]&gt;0,1,-1)</f>
        <v>-1</v>
      </c>
      <c r="T585">
        <f>IF(Table1[[#This Row],[team]]=E584,SUM(H585,T584),Table1[[#This Row],[ppg]])</f>
        <v>204</v>
      </c>
      <c r="U585">
        <f>IF(Table1[[#This Row],[team]]=E584,SUM(I585,U584),Table1[[#This Row],[ppga]])</f>
        <v>206</v>
      </c>
      <c r="V585">
        <f>IF(Table1[[#This Row],[team]]=E584,SUM(Table1[[#This Row],[difference]],V584),Table1[[#This Row],[difference]])</f>
        <v>-40</v>
      </c>
      <c r="W585">
        <f>IF(Table1[[#This Row],[team]]=E584,SUM(Table1[[#This Row],[sqrt(dif)]],W584),Table1[[#This Row],[sqrt(dif)]])</f>
        <v>-10.457842657250712</v>
      </c>
      <c r="X585">
        <f>IF(Table1[[#This Row],[team]]=E584,SUM(Table1[[#This Row],[f1]],X584),Table1[[#This Row],[f1]])</f>
        <v>-23.311338388497354</v>
      </c>
      <c r="Y585">
        <f>IF(Table1[[#This Row],[ATS]]=S584,SUM(Table1[[#This Row],[ATS]],Y584),Table1[[#This Row],[ATS]])</f>
        <v>-1</v>
      </c>
      <c r="Z585">
        <f>IF(Table1[[#This Row],[ATS]]&gt;0,Table1[[#This Row],[ATS streak (not real)]]-1,Table1[[#This Row],[ATS streak (not real)]]+1)</f>
        <v>0</v>
      </c>
      <c r="AA585" s="5">
        <f>Table1[[#This Row],[running ttl ppg]]^2.37/(Table1[[#This Row],[running ttl ppg]]^2.37+Table1[[#This Row],[running ttl ppga]]^2.37)</f>
        <v>0.49421972386982677</v>
      </c>
      <c r="AB585" s="5">
        <f>Table1[[#This Row],[pyth ratio]]+Table1[[#This Row],[win/loss ratio]]</f>
        <v>0.86921972386982671</v>
      </c>
    </row>
    <row r="586" spans="1:28" x14ac:dyDescent="0.25">
      <c r="A586" s="1">
        <v>3144</v>
      </c>
      <c r="B586" s="7">
        <f t="shared" si="20"/>
        <v>9</v>
      </c>
      <c r="C586" s="5">
        <v>2017</v>
      </c>
      <c r="D586" s="5">
        <v>10</v>
      </c>
      <c r="E586" t="s">
        <v>45</v>
      </c>
      <c r="F586" t="s">
        <v>56</v>
      </c>
      <c r="G586" s="5">
        <v>1</v>
      </c>
      <c r="H586">
        <v>17</v>
      </c>
      <c r="I586">
        <v>20</v>
      </c>
      <c r="J586">
        <v>-3</v>
      </c>
      <c r="K586">
        <f>IF(Table1[[#This Row],[net]]&gt;0,1,0)</f>
        <v>0</v>
      </c>
      <c r="L586">
        <v>-3</v>
      </c>
      <c r="M586">
        <f>IF(Table1[[#This Row],[team]]=E585,SUM(Table1[[#This Row],[win/loss]],M585),Table1[[#This Row],[win/loss]])</f>
        <v>3</v>
      </c>
      <c r="N586">
        <f>IF(Table1[[#This Row],[team]]=E585,SUM(Table1[[#This Row],[win/loss]],M585),Table1[[#This Row],[win/loss]])/B586</f>
        <v>0.33333333333333331</v>
      </c>
      <c r="O586">
        <f t="shared" si="21"/>
        <v>-6</v>
      </c>
      <c r="P586">
        <f>IF(Table1[[#This Row],[difference]]&gt;0,SQRT(Table1[[#This Row],[difference]]),-SQRT(ABS(Table1[[#This Row],[difference]])))</f>
        <v>-2.4494897427831779</v>
      </c>
      <c r="Q586">
        <f>IF(Table1[[#This Row],[line]]&gt;0,SQRT(Table1[[#This Row],[line]]),-SQRT(ABS(Table1[[#This Row],[line]])))</f>
        <v>-1.7320508075688772</v>
      </c>
      <c r="R586">
        <f>Table1[[#This Row],[difference]]-Table1[[#This Row],[sqrt(line)]]</f>
        <v>-4.2679491924311233</v>
      </c>
      <c r="S586">
        <f>IF(Table1[[#This Row],[difference]]&gt;0,1,-1)</f>
        <v>-1</v>
      </c>
      <c r="T586">
        <f>IF(Table1[[#This Row],[team]]=E585,SUM(H586,T585),Table1[[#This Row],[ppg]])</f>
        <v>221</v>
      </c>
      <c r="U586">
        <f>IF(Table1[[#This Row],[team]]=E585,SUM(I586,U585),Table1[[#This Row],[ppga]])</f>
        <v>226</v>
      </c>
      <c r="V586">
        <f>IF(Table1[[#This Row],[team]]=E585,SUM(Table1[[#This Row],[difference]],V585),Table1[[#This Row],[difference]])</f>
        <v>-46</v>
      </c>
      <c r="W586">
        <f>IF(Table1[[#This Row],[team]]=E585,SUM(Table1[[#This Row],[sqrt(dif)]],W585),Table1[[#This Row],[sqrt(dif)]])</f>
        <v>-12.907332400033891</v>
      </c>
      <c r="X586">
        <f>IF(Table1[[#This Row],[team]]=E585,SUM(Table1[[#This Row],[f1]],X585),Table1[[#This Row],[f1]])</f>
        <v>-27.579287580928479</v>
      </c>
      <c r="Y586">
        <f>IF(Table1[[#This Row],[ATS]]=S585,SUM(Table1[[#This Row],[ATS]],Y585),Table1[[#This Row],[ATS]])</f>
        <v>-2</v>
      </c>
      <c r="Z586">
        <f>IF(Table1[[#This Row],[ATS]]&gt;0,Table1[[#This Row],[ATS streak (not real)]]-1,Table1[[#This Row],[ATS streak (not real)]]+1)</f>
        <v>-1</v>
      </c>
      <c r="AA586" s="5">
        <f>Table1[[#This Row],[running ttl ppg]]^2.37/(Table1[[#This Row],[running ttl ppg]]^2.37+Table1[[#This Row],[running ttl ppga]]^2.37)</f>
        <v>0.48674751823649226</v>
      </c>
      <c r="AB586" s="5">
        <f>Table1[[#This Row],[pyth ratio]]+Table1[[#This Row],[win/loss ratio]]</f>
        <v>0.82008085156982558</v>
      </c>
    </row>
    <row r="587" spans="1:28" x14ac:dyDescent="0.25">
      <c r="A587" s="1">
        <v>3145</v>
      </c>
      <c r="B587" s="7">
        <f t="shared" si="20"/>
        <v>10</v>
      </c>
      <c r="C587" s="5">
        <v>2017</v>
      </c>
      <c r="D587" s="5">
        <v>11</v>
      </c>
      <c r="E587" t="s">
        <v>45</v>
      </c>
      <c r="F587" t="s">
        <v>64</v>
      </c>
      <c r="G587" s="5">
        <v>1</v>
      </c>
      <c r="H587">
        <v>23</v>
      </c>
      <c r="I587">
        <v>20</v>
      </c>
      <c r="J587">
        <v>3</v>
      </c>
      <c r="K587">
        <f>IF(Table1[[#This Row],[net]]&gt;0,1,0)</f>
        <v>1</v>
      </c>
      <c r="L587">
        <v>-3</v>
      </c>
      <c r="M587">
        <f>IF(Table1[[#This Row],[team]]=E586,SUM(Table1[[#This Row],[win/loss]],M586),Table1[[#This Row],[win/loss]])</f>
        <v>4</v>
      </c>
      <c r="N587">
        <f>IF(Table1[[#This Row],[team]]=E586,SUM(Table1[[#This Row],[win/loss]],M586),Table1[[#This Row],[win/loss]])/B587</f>
        <v>0.4</v>
      </c>
      <c r="O587">
        <f t="shared" si="21"/>
        <v>0</v>
      </c>
      <c r="P587">
        <f>IF(Table1[[#This Row],[difference]]&gt;0,SQRT(Table1[[#This Row],[difference]]),-SQRT(ABS(Table1[[#This Row],[difference]])))</f>
        <v>0</v>
      </c>
      <c r="Q587">
        <f>IF(Table1[[#This Row],[line]]&gt;0,SQRT(Table1[[#This Row],[line]]),-SQRT(ABS(Table1[[#This Row],[line]])))</f>
        <v>-1.7320508075688772</v>
      </c>
      <c r="R587">
        <f>Table1[[#This Row],[difference]]-Table1[[#This Row],[sqrt(line)]]</f>
        <v>1.7320508075688772</v>
      </c>
      <c r="S587">
        <f>IF(Table1[[#This Row],[difference]]&gt;0,1,-1)</f>
        <v>-1</v>
      </c>
      <c r="T587">
        <f>IF(Table1[[#This Row],[team]]=E586,SUM(H587,T586),Table1[[#This Row],[ppg]])</f>
        <v>244</v>
      </c>
      <c r="U587">
        <f>IF(Table1[[#This Row],[team]]=E586,SUM(I587,U586),Table1[[#This Row],[ppga]])</f>
        <v>246</v>
      </c>
      <c r="V587">
        <f>IF(Table1[[#This Row],[team]]=E586,SUM(Table1[[#This Row],[difference]],V586),Table1[[#This Row],[difference]])</f>
        <v>-46</v>
      </c>
      <c r="W587">
        <f>IF(Table1[[#This Row],[team]]=E586,SUM(Table1[[#This Row],[sqrt(dif)]],W586),Table1[[#This Row],[sqrt(dif)]])</f>
        <v>-12.907332400033891</v>
      </c>
      <c r="X587">
        <f>IF(Table1[[#This Row],[team]]=E586,SUM(Table1[[#This Row],[f1]],X586),Table1[[#This Row],[f1]])</f>
        <v>-25.847236773359601</v>
      </c>
      <c r="Y587">
        <f>IF(Table1[[#This Row],[ATS]]=S586,SUM(Table1[[#This Row],[ATS]],Y586),Table1[[#This Row],[ATS]])</f>
        <v>-3</v>
      </c>
      <c r="Z587">
        <f>IF(Table1[[#This Row],[ATS]]&gt;0,Table1[[#This Row],[ATS streak (not real)]]-1,Table1[[#This Row],[ATS streak (not real)]]+1)</f>
        <v>-2</v>
      </c>
      <c r="AA587" s="5">
        <f>Table1[[#This Row],[running ttl ppg]]^2.37/(Table1[[#This Row],[running ttl ppg]]^2.37+Table1[[#This Row],[running ttl ppga]]^2.37)</f>
        <v>0.49516338931060833</v>
      </c>
      <c r="AB587" s="5">
        <f>Table1[[#This Row],[pyth ratio]]+Table1[[#This Row],[win/loss ratio]]</f>
        <v>0.89516338931060835</v>
      </c>
    </row>
    <row r="588" spans="1:28" x14ac:dyDescent="0.25">
      <c r="A588" s="1">
        <v>3146</v>
      </c>
      <c r="B588" s="7">
        <f t="shared" si="20"/>
        <v>11</v>
      </c>
      <c r="C588" s="5">
        <v>2017</v>
      </c>
      <c r="D588" s="5">
        <v>12</v>
      </c>
      <c r="E588" t="s">
        <v>45</v>
      </c>
      <c r="F588" t="s">
        <v>65</v>
      </c>
      <c r="G588" s="5">
        <v>0</v>
      </c>
      <c r="H588">
        <v>32</v>
      </c>
      <c r="I588">
        <v>35</v>
      </c>
      <c r="J588">
        <v>-3</v>
      </c>
      <c r="K588">
        <f>IF(Table1[[#This Row],[net]]&gt;0,1,0)</f>
        <v>0</v>
      </c>
      <c r="L588">
        <v>3.5</v>
      </c>
      <c r="M588">
        <f>IF(Table1[[#This Row],[team]]=E587,SUM(Table1[[#This Row],[win/loss]],M587),Table1[[#This Row],[win/loss]])</f>
        <v>4</v>
      </c>
      <c r="N588">
        <f>IF(Table1[[#This Row],[team]]=E587,SUM(Table1[[#This Row],[win/loss]],M587),Table1[[#This Row],[win/loss]])/B588</f>
        <v>0.36363636363636365</v>
      </c>
      <c r="O588">
        <f t="shared" si="21"/>
        <v>0.5</v>
      </c>
      <c r="P588">
        <f>IF(Table1[[#This Row],[difference]]&gt;0,SQRT(Table1[[#This Row],[difference]]),-SQRT(ABS(Table1[[#This Row],[difference]])))</f>
        <v>0.70710678118654757</v>
      </c>
      <c r="Q588">
        <f>IF(Table1[[#This Row],[line]]&gt;0,SQRT(Table1[[#This Row],[line]]),-SQRT(ABS(Table1[[#This Row],[line]])))</f>
        <v>1.8708286933869707</v>
      </c>
      <c r="R588">
        <f>Table1[[#This Row],[difference]]-Table1[[#This Row],[sqrt(line)]]</f>
        <v>-1.3708286933869707</v>
      </c>
      <c r="S588">
        <f>IF(Table1[[#This Row],[difference]]&gt;0,1,-1)</f>
        <v>1</v>
      </c>
      <c r="T588">
        <f>IF(Table1[[#This Row],[team]]=E587,SUM(H588,T587),Table1[[#This Row],[ppg]])</f>
        <v>276</v>
      </c>
      <c r="U588">
        <f>IF(Table1[[#This Row],[team]]=E587,SUM(I588,U587),Table1[[#This Row],[ppga]])</f>
        <v>281</v>
      </c>
      <c r="V588">
        <f>IF(Table1[[#This Row],[team]]=E587,SUM(Table1[[#This Row],[difference]],V587),Table1[[#This Row],[difference]])</f>
        <v>-45.5</v>
      </c>
      <c r="W588">
        <f>IF(Table1[[#This Row],[team]]=E587,SUM(Table1[[#This Row],[sqrt(dif)]],W587),Table1[[#This Row],[sqrt(dif)]])</f>
        <v>-12.200225618847343</v>
      </c>
      <c r="X588">
        <f>IF(Table1[[#This Row],[team]]=E587,SUM(Table1[[#This Row],[f1]],X587),Table1[[#This Row],[f1]])</f>
        <v>-27.218065466746573</v>
      </c>
      <c r="Y588">
        <f>IF(Table1[[#This Row],[ATS]]=S587,SUM(Table1[[#This Row],[ATS]],Y587),Table1[[#This Row],[ATS]])</f>
        <v>1</v>
      </c>
      <c r="Z588">
        <f>IF(Table1[[#This Row],[ATS]]&gt;0,Table1[[#This Row],[ATS streak (not real)]]-1,Table1[[#This Row],[ATS streak (not real)]]+1)</f>
        <v>0</v>
      </c>
      <c r="AA588" s="5">
        <f>Table1[[#This Row],[running ttl ppg]]^2.37/(Table1[[#This Row],[running ttl ppg]]^2.37+Table1[[#This Row],[running ttl ppga]]^2.37)</f>
        <v>0.4893639760598853</v>
      </c>
      <c r="AB588" s="5">
        <f>Table1[[#This Row],[pyth ratio]]+Table1[[#This Row],[win/loss ratio]]</f>
        <v>0.85300033969624889</v>
      </c>
    </row>
    <row r="589" spans="1:28" x14ac:dyDescent="0.25">
      <c r="A589" s="1">
        <v>3147</v>
      </c>
      <c r="B589" s="7">
        <f t="shared" si="20"/>
        <v>12</v>
      </c>
      <c r="C589" s="5">
        <v>2017</v>
      </c>
      <c r="D589" s="5">
        <v>13</v>
      </c>
      <c r="E589" t="s">
        <v>45</v>
      </c>
      <c r="F589" t="s">
        <v>69</v>
      </c>
      <c r="G589" s="5">
        <v>0</v>
      </c>
      <c r="H589">
        <v>7</v>
      </c>
      <c r="I589">
        <v>40</v>
      </c>
      <c r="J589">
        <v>-33</v>
      </c>
      <c r="K589">
        <f>IF(Table1[[#This Row],[net]]&gt;0,1,0)</f>
        <v>0</v>
      </c>
      <c r="L589">
        <v>9</v>
      </c>
      <c r="M589">
        <f>IF(Table1[[#This Row],[team]]=E588,SUM(Table1[[#This Row],[win/loss]],M588),Table1[[#This Row],[win/loss]])</f>
        <v>4</v>
      </c>
      <c r="N589">
        <f>IF(Table1[[#This Row],[team]]=E588,SUM(Table1[[#This Row],[win/loss]],M588),Table1[[#This Row],[win/loss]])/B589</f>
        <v>0.33333333333333331</v>
      </c>
      <c r="O589">
        <f t="shared" si="21"/>
        <v>-24</v>
      </c>
      <c r="P589">
        <f>IF(Table1[[#This Row],[difference]]&gt;0,SQRT(Table1[[#This Row],[difference]]),-SQRT(ABS(Table1[[#This Row],[difference]])))</f>
        <v>-4.8989794855663558</v>
      </c>
      <c r="Q589">
        <f>IF(Table1[[#This Row],[line]]&gt;0,SQRT(Table1[[#This Row],[line]]),-SQRT(ABS(Table1[[#This Row],[line]])))</f>
        <v>3</v>
      </c>
      <c r="R589">
        <f>Table1[[#This Row],[difference]]-Table1[[#This Row],[sqrt(line)]]</f>
        <v>-27</v>
      </c>
      <c r="S589">
        <f>IF(Table1[[#This Row],[difference]]&gt;0,1,-1)</f>
        <v>-1</v>
      </c>
      <c r="T589">
        <f>IF(Table1[[#This Row],[team]]=E588,SUM(H589,T588),Table1[[#This Row],[ppg]])</f>
        <v>283</v>
      </c>
      <c r="U589">
        <f>IF(Table1[[#This Row],[team]]=E588,SUM(I589,U588),Table1[[#This Row],[ppga]])</f>
        <v>321</v>
      </c>
      <c r="V589">
        <f>IF(Table1[[#This Row],[team]]=E588,SUM(Table1[[#This Row],[difference]],V588),Table1[[#This Row],[difference]])</f>
        <v>-69.5</v>
      </c>
      <c r="W589">
        <f>IF(Table1[[#This Row],[team]]=E588,SUM(Table1[[#This Row],[sqrt(dif)]],W588),Table1[[#This Row],[sqrt(dif)]])</f>
        <v>-17.099205104413699</v>
      </c>
      <c r="X589">
        <f>IF(Table1[[#This Row],[team]]=E588,SUM(Table1[[#This Row],[f1]],X588),Table1[[#This Row],[f1]])</f>
        <v>-54.218065466746573</v>
      </c>
      <c r="Y589">
        <f>IF(Table1[[#This Row],[ATS]]=S588,SUM(Table1[[#This Row],[ATS]],Y588),Table1[[#This Row],[ATS]])</f>
        <v>-1</v>
      </c>
      <c r="Z589">
        <f>IF(Table1[[#This Row],[ATS]]&gt;0,Table1[[#This Row],[ATS streak (not real)]]-1,Table1[[#This Row],[ATS streak (not real)]]+1)</f>
        <v>0</v>
      </c>
      <c r="AA589" s="5">
        <f>Table1[[#This Row],[running ttl ppg]]^2.37/(Table1[[#This Row],[running ttl ppg]]^2.37+Table1[[#This Row],[running ttl ppga]]^2.37)</f>
        <v>0.425898216511996</v>
      </c>
      <c r="AB589" s="5">
        <f>Table1[[#This Row],[pyth ratio]]+Table1[[#This Row],[win/loss ratio]]</f>
        <v>0.75923154984532926</v>
      </c>
    </row>
    <row r="590" spans="1:28" x14ac:dyDescent="0.25">
      <c r="A590" s="1">
        <v>3148</v>
      </c>
      <c r="B590" s="7">
        <f t="shared" si="20"/>
        <v>13</v>
      </c>
      <c r="C590" s="5">
        <v>2017</v>
      </c>
      <c r="D590" s="5">
        <v>14</v>
      </c>
      <c r="E590" t="s">
        <v>45</v>
      </c>
      <c r="F590" t="s">
        <v>57</v>
      </c>
      <c r="G590" s="5">
        <v>1</v>
      </c>
      <c r="H590">
        <v>28</v>
      </c>
      <c r="I590">
        <v>16</v>
      </c>
      <c r="J590">
        <v>12</v>
      </c>
      <c r="K590">
        <f>IF(Table1[[#This Row],[net]]&gt;0,1,0)</f>
        <v>1</v>
      </c>
      <c r="L590">
        <v>-1</v>
      </c>
      <c r="M590">
        <f>IF(Table1[[#This Row],[team]]=E589,SUM(Table1[[#This Row],[win/loss]],M589),Table1[[#This Row],[win/loss]])</f>
        <v>5</v>
      </c>
      <c r="N590">
        <f>IF(Table1[[#This Row],[team]]=E589,SUM(Table1[[#This Row],[win/loss]],M589),Table1[[#This Row],[win/loss]])/B590</f>
        <v>0.38461538461538464</v>
      </c>
      <c r="O590">
        <f t="shared" si="21"/>
        <v>11</v>
      </c>
      <c r="P590">
        <f>IF(Table1[[#This Row],[difference]]&gt;0,SQRT(Table1[[#This Row],[difference]]),-SQRT(ABS(Table1[[#This Row],[difference]])))</f>
        <v>3.3166247903553998</v>
      </c>
      <c r="Q590">
        <f>IF(Table1[[#This Row],[line]]&gt;0,SQRT(Table1[[#This Row],[line]]),-SQRT(ABS(Table1[[#This Row],[line]])))</f>
        <v>-1</v>
      </c>
      <c r="R590">
        <f>Table1[[#This Row],[difference]]-Table1[[#This Row],[sqrt(line)]]</f>
        <v>12</v>
      </c>
      <c r="S590">
        <f>IF(Table1[[#This Row],[difference]]&gt;0,1,-1)</f>
        <v>1</v>
      </c>
      <c r="T590">
        <f>IF(Table1[[#This Row],[team]]=E589,SUM(H590,T589),Table1[[#This Row],[ppg]])</f>
        <v>311</v>
      </c>
      <c r="U590">
        <f>IF(Table1[[#This Row],[team]]=E589,SUM(I590,U589),Table1[[#This Row],[ppga]])</f>
        <v>337</v>
      </c>
      <c r="V590">
        <f>IF(Table1[[#This Row],[team]]=E589,SUM(Table1[[#This Row],[difference]],V589),Table1[[#This Row],[difference]])</f>
        <v>-58.5</v>
      </c>
      <c r="W590">
        <f>IF(Table1[[#This Row],[team]]=E589,SUM(Table1[[#This Row],[sqrt(dif)]],W589),Table1[[#This Row],[sqrt(dif)]])</f>
        <v>-13.782580314058299</v>
      </c>
      <c r="X590">
        <f>IF(Table1[[#This Row],[team]]=E589,SUM(Table1[[#This Row],[f1]],X589),Table1[[#This Row],[f1]])</f>
        <v>-42.218065466746573</v>
      </c>
      <c r="Y590">
        <f>IF(Table1[[#This Row],[ATS]]=S589,SUM(Table1[[#This Row],[ATS]],Y589),Table1[[#This Row],[ATS]])</f>
        <v>1</v>
      </c>
      <c r="Z590">
        <f>IF(Table1[[#This Row],[ATS]]&gt;0,Table1[[#This Row],[ATS streak (not real)]]-1,Table1[[#This Row],[ATS streak (not real)]]+1)</f>
        <v>0</v>
      </c>
      <c r="AA590" s="5">
        <f>Table1[[#This Row],[running ttl ppg]]^2.37/(Table1[[#This Row],[running ttl ppg]]^2.37+Table1[[#This Row],[running ttl ppga]]^2.37)</f>
        <v>0.45257119149551861</v>
      </c>
      <c r="AB590" s="5">
        <f>Table1[[#This Row],[pyth ratio]]+Table1[[#This Row],[win/loss ratio]]</f>
        <v>0.83718657611090319</v>
      </c>
    </row>
    <row r="591" spans="1:28" x14ac:dyDescent="0.25">
      <c r="A591" s="1">
        <v>3149</v>
      </c>
      <c r="B591" s="7">
        <f t="shared" si="20"/>
        <v>14</v>
      </c>
      <c r="C591" s="5">
        <v>2017</v>
      </c>
      <c r="D591" s="5">
        <v>15</v>
      </c>
      <c r="E591" t="s">
        <v>45</v>
      </c>
      <c r="F591" t="s">
        <v>72</v>
      </c>
      <c r="G591" s="5">
        <v>0</v>
      </c>
      <c r="H591">
        <v>26</v>
      </c>
      <c r="I591">
        <v>15</v>
      </c>
      <c r="J591">
        <v>11</v>
      </c>
      <c r="K591">
        <f>IF(Table1[[#This Row],[net]]&gt;0,1,0)</f>
        <v>1</v>
      </c>
      <c r="L591">
        <v>7</v>
      </c>
      <c r="M591">
        <f>IF(Table1[[#This Row],[team]]=E590,SUM(Table1[[#This Row],[win/loss]],M590),Table1[[#This Row],[win/loss]])</f>
        <v>6</v>
      </c>
      <c r="N591">
        <f>IF(Table1[[#This Row],[team]]=E590,SUM(Table1[[#This Row],[win/loss]],M590),Table1[[#This Row],[win/loss]])/B591</f>
        <v>0.42857142857142855</v>
      </c>
      <c r="O591">
        <f t="shared" si="21"/>
        <v>18</v>
      </c>
      <c r="P591">
        <f>IF(Table1[[#This Row],[difference]]&gt;0,SQRT(Table1[[#This Row],[difference]]),-SQRT(ABS(Table1[[#This Row],[difference]])))</f>
        <v>4.2426406871192848</v>
      </c>
      <c r="Q591">
        <f>IF(Table1[[#This Row],[line]]&gt;0,SQRT(Table1[[#This Row],[line]]),-SQRT(ABS(Table1[[#This Row],[line]])))</f>
        <v>2.6457513110645907</v>
      </c>
      <c r="R591">
        <f>Table1[[#This Row],[difference]]-Table1[[#This Row],[sqrt(line)]]</f>
        <v>15.35424868893541</v>
      </c>
      <c r="S591">
        <f>IF(Table1[[#This Row],[difference]]&gt;0,1,-1)</f>
        <v>1</v>
      </c>
      <c r="T591">
        <f>IF(Table1[[#This Row],[team]]=E590,SUM(H591,T590),Table1[[#This Row],[ppg]])</f>
        <v>337</v>
      </c>
      <c r="U591">
        <f>IF(Table1[[#This Row],[team]]=E590,SUM(I591,U590),Table1[[#This Row],[ppga]])</f>
        <v>352</v>
      </c>
      <c r="V591">
        <f>IF(Table1[[#This Row],[team]]=E590,SUM(Table1[[#This Row],[difference]],V590),Table1[[#This Row],[difference]])</f>
        <v>-40.5</v>
      </c>
      <c r="W591">
        <f>IF(Table1[[#This Row],[team]]=E590,SUM(Table1[[#This Row],[sqrt(dif)]],W590),Table1[[#This Row],[sqrt(dif)]])</f>
        <v>-9.5399396269390131</v>
      </c>
      <c r="X591">
        <f>IF(Table1[[#This Row],[team]]=E590,SUM(Table1[[#This Row],[f1]],X590),Table1[[#This Row],[f1]])</f>
        <v>-26.863816777811163</v>
      </c>
      <c r="Y591">
        <f>IF(Table1[[#This Row],[ATS]]=S590,SUM(Table1[[#This Row],[ATS]],Y590),Table1[[#This Row],[ATS]])</f>
        <v>2</v>
      </c>
      <c r="Z591">
        <f>IF(Table1[[#This Row],[ATS]]&gt;0,Table1[[#This Row],[ATS streak (not real)]]-1,Table1[[#This Row],[ATS streak (not real)]]+1)</f>
        <v>1</v>
      </c>
      <c r="AA591" s="5">
        <f>Table1[[#This Row],[running ttl ppg]]^2.37/(Table1[[#This Row],[running ttl ppg]]^2.37+Table1[[#This Row],[running ttl ppga]]^2.37)</f>
        <v>0.47422054455465706</v>
      </c>
      <c r="AB591" s="5">
        <f>Table1[[#This Row],[pyth ratio]]+Table1[[#This Row],[win/loss ratio]]</f>
        <v>0.90279197312608561</v>
      </c>
    </row>
    <row r="592" spans="1:28" x14ac:dyDescent="0.25">
      <c r="A592" s="1">
        <v>3150</v>
      </c>
      <c r="B592" s="7">
        <f t="shared" si="20"/>
        <v>15</v>
      </c>
      <c r="C592" s="5">
        <v>2017</v>
      </c>
      <c r="D592" s="5">
        <v>16</v>
      </c>
      <c r="E592" t="s">
        <v>45</v>
      </c>
      <c r="F592" t="s">
        <v>42</v>
      </c>
      <c r="G592" s="5">
        <v>1</v>
      </c>
      <c r="H592">
        <v>16</v>
      </c>
      <c r="I592">
        <v>33</v>
      </c>
      <c r="J592">
        <v>-17</v>
      </c>
      <c r="K592">
        <f>IF(Table1[[#This Row],[net]]&gt;0,1,0)</f>
        <v>0</v>
      </c>
      <c r="L592">
        <v>3</v>
      </c>
      <c r="M592">
        <f>IF(Table1[[#This Row],[team]]=E591,SUM(Table1[[#This Row],[win/loss]],M591),Table1[[#This Row],[win/loss]])</f>
        <v>6</v>
      </c>
      <c r="N592">
        <f>IF(Table1[[#This Row],[team]]=E591,SUM(Table1[[#This Row],[win/loss]],M591),Table1[[#This Row],[win/loss]])/B592</f>
        <v>0.4</v>
      </c>
      <c r="O592">
        <f t="shared" si="21"/>
        <v>-14</v>
      </c>
      <c r="P592">
        <f>IF(Table1[[#This Row],[difference]]&gt;0,SQRT(Table1[[#This Row],[difference]]),-SQRT(ABS(Table1[[#This Row],[difference]])))</f>
        <v>-3.7416573867739413</v>
      </c>
      <c r="Q592">
        <f>IF(Table1[[#This Row],[line]]&gt;0,SQRT(Table1[[#This Row],[line]]),-SQRT(ABS(Table1[[#This Row],[line]])))</f>
        <v>1.7320508075688772</v>
      </c>
      <c r="R592">
        <f>Table1[[#This Row],[difference]]-Table1[[#This Row],[sqrt(line)]]</f>
        <v>-15.732050807568877</v>
      </c>
      <c r="S592">
        <f>IF(Table1[[#This Row],[difference]]&gt;0,1,-1)</f>
        <v>-1</v>
      </c>
      <c r="T592">
        <f>IF(Table1[[#This Row],[team]]=E591,SUM(H592,T591),Table1[[#This Row],[ppg]])</f>
        <v>353</v>
      </c>
      <c r="U592">
        <f>IF(Table1[[#This Row],[team]]=E591,SUM(I592,U591),Table1[[#This Row],[ppga]])</f>
        <v>385</v>
      </c>
      <c r="V592">
        <f>IF(Table1[[#This Row],[team]]=E591,SUM(Table1[[#This Row],[difference]],V591),Table1[[#This Row],[difference]])</f>
        <v>-54.5</v>
      </c>
      <c r="W592">
        <f>IF(Table1[[#This Row],[team]]=E591,SUM(Table1[[#This Row],[sqrt(dif)]],W591),Table1[[#This Row],[sqrt(dif)]])</f>
        <v>-13.281597013712954</v>
      </c>
      <c r="X592">
        <f>IF(Table1[[#This Row],[team]]=E591,SUM(Table1[[#This Row],[f1]],X591),Table1[[#This Row],[f1]])</f>
        <v>-42.595867585380041</v>
      </c>
      <c r="Y592">
        <f>IF(Table1[[#This Row],[ATS]]=S591,SUM(Table1[[#This Row],[ATS]],Y591),Table1[[#This Row],[ATS]])</f>
        <v>-1</v>
      </c>
      <c r="Z592">
        <f>IF(Table1[[#This Row],[ATS]]&gt;0,Table1[[#This Row],[ATS streak (not real)]]-1,Table1[[#This Row],[ATS streak (not real)]]+1)</f>
        <v>0</v>
      </c>
      <c r="AA592" s="5">
        <f>Table1[[#This Row],[running ttl ppg]]^2.37/(Table1[[#This Row],[running ttl ppg]]^2.37+Table1[[#This Row],[running ttl ppga]]^2.37)</f>
        <v>0.44876609902508602</v>
      </c>
      <c r="AB592" s="5">
        <f>Table1[[#This Row],[pyth ratio]]+Table1[[#This Row],[win/loss ratio]]</f>
        <v>0.84876609902508604</v>
      </c>
    </row>
    <row r="593" spans="1:28" x14ac:dyDescent="0.25">
      <c r="A593" s="1">
        <v>3151</v>
      </c>
      <c r="B593" s="7">
        <f t="shared" si="20"/>
        <v>16</v>
      </c>
      <c r="C593" s="5">
        <v>2017</v>
      </c>
      <c r="D593" s="5">
        <v>17</v>
      </c>
      <c r="E593" t="s">
        <v>45</v>
      </c>
      <c r="F593" t="s">
        <v>70</v>
      </c>
      <c r="G593" s="5">
        <v>0</v>
      </c>
      <c r="H593">
        <v>16</v>
      </c>
      <c r="I593">
        <v>17</v>
      </c>
      <c r="J593">
        <v>-1</v>
      </c>
      <c r="K593">
        <f>IF(Table1[[#This Row],[net]]&gt;0,1,0)</f>
        <v>0</v>
      </c>
      <c r="L593">
        <v>3</v>
      </c>
      <c r="M593">
        <f>IF(Table1[[#This Row],[team]]=E592,SUM(Table1[[#This Row],[win/loss]],M592),Table1[[#This Row],[win/loss]])</f>
        <v>6</v>
      </c>
      <c r="N593">
        <f>IF(Table1[[#This Row],[team]]=E592,SUM(Table1[[#This Row],[win/loss]],M592),Table1[[#This Row],[win/loss]])/B593</f>
        <v>0.375</v>
      </c>
      <c r="O593">
        <f t="shared" si="21"/>
        <v>2</v>
      </c>
      <c r="P593">
        <f>IF(Table1[[#This Row],[difference]]&gt;0,SQRT(Table1[[#This Row],[difference]]),-SQRT(ABS(Table1[[#This Row],[difference]])))</f>
        <v>1.4142135623730951</v>
      </c>
      <c r="Q593">
        <f>IF(Table1[[#This Row],[line]]&gt;0,SQRT(Table1[[#This Row],[line]]),-SQRT(ABS(Table1[[#This Row],[line]])))</f>
        <v>1.7320508075688772</v>
      </c>
      <c r="R593">
        <f>Table1[[#This Row],[difference]]-Table1[[#This Row],[sqrt(line)]]</f>
        <v>0.26794919243112281</v>
      </c>
      <c r="S593">
        <f>IF(Table1[[#This Row],[difference]]&gt;0,1,-1)</f>
        <v>1</v>
      </c>
      <c r="T593">
        <f>IF(Table1[[#This Row],[team]]=E592,SUM(H593,T592),Table1[[#This Row],[ppg]])</f>
        <v>369</v>
      </c>
      <c r="U593">
        <f>IF(Table1[[#This Row],[team]]=E592,SUM(I593,U592),Table1[[#This Row],[ppga]])</f>
        <v>402</v>
      </c>
      <c r="V593">
        <f>IF(Table1[[#This Row],[team]]=E592,SUM(Table1[[#This Row],[difference]],V592),Table1[[#This Row],[difference]])</f>
        <v>-52.5</v>
      </c>
      <c r="W593">
        <f>IF(Table1[[#This Row],[team]]=E592,SUM(Table1[[#This Row],[sqrt(dif)]],W592),Table1[[#This Row],[sqrt(dif)]])</f>
        <v>-11.867383451339858</v>
      </c>
      <c r="X593">
        <f>IF(Table1[[#This Row],[team]]=E592,SUM(Table1[[#This Row],[f1]],X592),Table1[[#This Row],[f1]])</f>
        <v>-42.327918392948916</v>
      </c>
      <c r="Y593">
        <f>IF(Table1[[#This Row],[ATS]]=S592,SUM(Table1[[#This Row],[ATS]],Y592),Table1[[#This Row],[ATS]])</f>
        <v>1</v>
      </c>
      <c r="Z593">
        <f>IF(Table1[[#This Row],[ATS]]&gt;0,Table1[[#This Row],[ATS streak (not real)]]-1,Table1[[#This Row],[ATS streak (not real)]]+1)</f>
        <v>0</v>
      </c>
      <c r="AA593" s="5">
        <f>Table1[[#This Row],[running ttl ppg]]^2.37/(Table1[[#This Row],[running ttl ppg]]^2.37+Table1[[#This Row],[running ttl ppga]]^2.37)</f>
        <v>0.4494227223160438</v>
      </c>
      <c r="AB593" s="5">
        <f>Table1[[#This Row],[pyth ratio]]+Table1[[#This Row],[win/loss ratio]]</f>
        <v>0.82442272231604385</v>
      </c>
    </row>
    <row r="594" spans="1:28" x14ac:dyDescent="0.25">
      <c r="A594" s="1">
        <v>3152</v>
      </c>
      <c r="B594" s="7">
        <f t="shared" si="20"/>
        <v>1</v>
      </c>
      <c r="C594" s="5">
        <v>2017</v>
      </c>
      <c r="D594" s="5">
        <v>1</v>
      </c>
      <c r="E594" t="s">
        <v>46</v>
      </c>
      <c r="F594" t="s">
        <v>53</v>
      </c>
      <c r="G594" s="5">
        <v>0</v>
      </c>
      <c r="H594">
        <v>14</v>
      </c>
      <c r="I594">
        <v>23</v>
      </c>
      <c r="J594">
        <v>-9</v>
      </c>
      <c r="K594">
        <f>IF(Table1[[#This Row],[net]]&gt;0,1,0)</f>
        <v>0</v>
      </c>
      <c r="L594">
        <v>4.5</v>
      </c>
      <c r="M594">
        <f>IF(Table1[[#This Row],[team]]=E593,SUM(Table1[[#This Row],[win/loss]],M593),Table1[[#This Row],[win/loss]])</f>
        <v>0</v>
      </c>
      <c r="N594">
        <f>IF(Table1[[#This Row],[team]]=E593,SUM(Table1[[#This Row],[win/loss]],M593),Table1[[#This Row],[win/loss]])/B594</f>
        <v>0</v>
      </c>
      <c r="O594">
        <f t="shared" si="21"/>
        <v>-4.5</v>
      </c>
      <c r="P594">
        <f>IF(Table1[[#This Row],[difference]]&gt;0,SQRT(Table1[[#This Row],[difference]]),-SQRT(ABS(Table1[[#This Row],[difference]])))</f>
        <v>-2.1213203435596424</v>
      </c>
      <c r="Q594">
        <f>IF(Table1[[#This Row],[line]]&gt;0,SQRT(Table1[[#This Row],[line]]),-SQRT(ABS(Table1[[#This Row],[line]])))</f>
        <v>2.1213203435596424</v>
      </c>
      <c r="R594">
        <f>Table1[[#This Row],[difference]]-Table1[[#This Row],[sqrt(line)]]</f>
        <v>-6.6213203435596419</v>
      </c>
      <c r="S594">
        <f>IF(Table1[[#This Row],[difference]]&gt;0,1,-1)</f>
        <v>-1</v>
      </c>
      <c r="T594">
        <f>IF(Table1[[#This Row],[team]]=E593,SUM(H594,T593),Table1[[#This Row],[ppg]])</f>
        <v>14</v>
      </c>
      <c r="U594">
        <f>IF(Table1[[#This Row],[team]]=E593,SUM(I594,U593),Table1[[#This Row],[ppga]])</f>
        <v>23</v>
      </c>
      <c r="V594">
        <f>IF(Table1[[#This Row],[team]]=E593,SUM(Table1[[#This Row],[difference]],V593),Table1[[#This Row],[difference]])</f>
        <v>-4.5</v>
      </c>
      <c r="W594">
        <f>IF(Table1[[#This Row],[team]]=E593,SUM(Table1[[#This Row],[sqrt(dif)]],W593),Table1[[#This Row],[sqrt(dif)]])</f>
        <v>-2.1213203435596424</v>
      </c>
      <c r="X594">
        <f>IF(Table1[[#This Row],[team]]=E593,SUM(Table1[[#This Row],[f1]],X593),Table1[[#This Row],[f1]])</f>
        <v>-6.6213203435596419</v>
      </c>
      <c r="Y594">
        <f>IF(Table1[[#This Row],[ATS]]=S593,SUM(Table1[[#This Row],[ATS]],Y593),Table1[[#This Row],[ATS]])</f>
        <v>-1</v>
      </c>
      <c r="Z594">
        <f>IF(Table1[[#This Row],[ATS]]&gt;0,Table1[[#This Row],[ATS streak (not real)]]-1,Table1[[#This Row],[ATS streak (not real)]]+1)</f>
        <v>0</v>
      </c>
      <c r="AA594" s="5">
        <f>Table1[[#This Row],[running ttl ppg]]^2.37/(Table1[[#This Row],[running ttl ppg]]^2.37+Table1[[#This Row],[running ttl ppga]]^2.37)</f>
        <v>0.23567210592339943</v>
      </c>
      <c r="AB594" s="5">
        <f>Table1[[#This Row],[pyth ratio]]+Table1[[#This Row],[win/loss ratio]]</f>
        <v>0.23567210592339943</v>
      </c>
    </row>
    <row r="595" spans="1:28" x14ac:dyDescent="0.25">
      <c r="A595" s="1">
        <v>3153</v>
      </c>
      <c r="B595" s="7">
        <f t="shared" ref="B595:B658" si="22">IF(B594=16,1,B594+1)</f>
        <v>2</v>
      </c>
      <c r="C595" s="5">
        <v>2017</v>
      </c>
      <c r="D595" s="5">
        <v>2</v>
      </c>
      <c r="E595" t="s">
        <v>46</v>
      </c>
      <c r="F595" t="s">
        <v>66</v>
      </c>
      <c r="G595" s="5">
        <v>1</v>
      </c>
      <c r="H595">
        <v>14</v>
      </c>
      <c r="I595">
        <v>29</v>
      </c>
      <c r="J595">
        <v>-15</v>
      </c>
      <c r="K595">
        <f>IF(Table1[[#This Row],[net]]&gt;0,1,0)</f>
        <v>0</v>
      </c>
      <c r="L595">
        <v>-3</v>
      </c>
      <c r="M595">
        <f>IF(Table1[[#This Row],[team]]=E594,SUM(Table1[[#This Row],[win/loss]],M594),Table1[[#This Row],[win/loss]])</f>
        <v>0</v>
      </c>
      <c r="N595">
        <f>IF(Table1[[#This Row],[team]]=E594,SUM(Table1[[#This Row],[win/loss]],M594),Table1[[#This Row],[win/loss]])/B595</f>
        <v>0</v>
      </c>
      <c r="O595">
        <f t="shared" si="21"/>
        <v>-18</v>
      </c>
      <c r="P595">
        <f>IF(Table1[[#This Row],[difference]]&gt;0,SQRT(Table1[[#This Row],[difference]]),-SQRT(ABS(Table1[[#This Row],[difference]])))</f>
        <v>-4.2426406871192848</v>
      </c>
      <c r="Q595">
        <f>IF(Table1[[#This Row],[line]]&gt;0,SQRT(Table1[[#This Row],[line]]),-SQRT(ABS(Table1[[#This Row],[line]])))</f>
        <v>-1.7320508075688772</v>
      </c>
      <c r="R595">
        <f>Table1[[#This Row],[difference]]-Table1[[#This Row],[sqrt(line)]]</f>
        <v>-16.267949192431121</v>
      </c>
      <c r="S595">
        <f>IF(Table1[[#This Row],[difference]]&gt;0,1,-1)</f>
        <v>-1</v>
      </c>
      <c r="T595">
        <f>IF(Table1[[#This Row],[team]]=E594,SUM(H595,T594),Table1[[#This Row],[ppg]])</f>
        <v>28</v>
      </c>
      <c r="U595">
        <f>IF(Table1[[#This Row],[team]]=E594,SUM(I595,U594),Table1[[#This Row],[ppga]])</f>
        <v>52</v>
      </c>
      <c r="V595">
        <f>IF(Table1[[#This Row],[team]]=E594,SUM(Table1[[#This Row],[difference]],V594),Table1[[#This Row],[difference]])</f>
        <v>-22.5</v>
      </c>
      <c r="W595">
        <f>IF(Table1[[#This Row],[team]]=E594,SUM(Table1[[#This Row],[sqrt(dif)]],W594),Table1[[#This Row],[sqrt(dif)]])</f>
        <v>-6.3639610306789276</v>
      </c>
      <c r="X595">
        <f>IF(Table1[[#This Row],[team]]=E594,SUM(Table1[[#This Row],[f1]],X594),Table1[[#This Row],[f1]])</f>
        <v>-22.889269535990763</v>
      </c>
      <c r="Y595">
        <f>IF(Table1[[#This Row],[ATS]]=S594,SUM(Table1[[#This Row],[ATS]],Y594),Table1[[#This Row],[ATS]])</f>
        <v>-2</v>
      </c>
      <c r="Z595">
        <f>IF(Table1[[#This Row],[ATS]]&gt;0,Table1[[#This Row],[ATS streak (not real)]]-1,Table1[[#This Row],[ATS streak (not real)]]+1)</f>
        <v>-1</v>
      </c>
      <c r="AA595" s="5">
        <f>Table1[[#This Row],[running ttl ppg]]^2.37/(Table1[[#This Row],[running ttl ppg]]^2.37+Table1[[#This Row],[running ttl ppga]]^2.37)</f>
        <v>0.18738030928241586</v>
      </c>
      <c r="AB595" s="5">
        <f>Table1[[#This Row],[pyth ratio]]+Table1[[#This Row],[win/loss ratio]]</f>
        <v>0.18738030928241586</v>
      </c>
    </row>
    <row r="596" spans="1:28" x14ac:dyDescent="0.25">
      <c r="A596" s="1">
        <v>3154</v>
      </c>
      <c r="B596" s="7">
        <f t="shared" si="22"/>
        <v>3</v>
      </c>
      <c r="C596" s="5">
        <v>2017</v>
      </c>
      <c r="D596" s="5">
        <v>3</v>
      </c>
      <c r="E596" t="s">
        <v>46</v>
      </c>
      <c r="F596" t="s">
        <v>49</v>
      </c>
      <c r="G596" s="5">
        <v>0</v>
      </c>
      <c r="H596">
        <v>17</v>
      </c>
      <c r="I596">
        <v>31</v>
      </c>
      <c r="J596">
        <v>-14</v>
      </c>
      <c r="K596">
        <f>IF(Table1[[#This Row],[net]]&gt;0,1,0)</f>
        <v>0</v>
      </c>
      <c r="L596">
        <v>6.5</v>
      </c>
      <c r="M596">
        <f>IF(Table1[[#This Row],[team]]=E595,SUM(Table1[[#This Row],[win/loss]],M595),Table1[[#This Row],[win/loss]])</f>
        <v>0</v>
      </c>
      <c r="N596">
        <f>IF(Table1[[#This Row],[team]]=E595,SUM(Table1[[#This Row],[win/loss]],M595),Table1[[#This Row],[win/loss]])/B596</f>
        <v>0</v>
      </c>
      <c r="O596">
        <f t="shared" si="21"/>
        <v>-7.5</v>
      </c>
      <c r="P596">
        <f>IF(Table1[[#This Row],[difference]]&gt;0,SQRT(Table1[[#This Row],[difference]]),-SQRT(ABS(Table1[[#This Row],[difference]])))</f>
        <v>-2.7386127875258306</v>
      </c>
      <c r="Q596">
        <f>IF(Table1[[#This Row],[line]]&gt;0,SQRT(Table1[[#This Row],[line]]),-SQRT(ABS(Table1[[#This Row],[line]])))</f>
        <v>2.5495097567963922</v>
      </c>
      <c r="R596">
        <f>Table1[[#This Row],[difference]]-Table1[[#This Row],[sqrt(line)]]</f>
        <v>-10.049509756796393</v>
      </c>
      <c r="S596">
        <f>IF(Table1[[#This Row],[difference]]&gt;0,1,-1)</f>
        <v>-1</v>
      </c>
      <c r="T596">
        <f>IF(Table1[[#This Row],[team]]=E595,SUM(H596,T595),Table1[[#This Row],[ppg]])</f>
        <v>45</v>
      </c>
      <c r="U596">
        <f>IF(Table1[[#This Row],[team]]=E595,SUM(I596,U595),Table1[[#This Row],[ppga]])</f>
        <v>83</v>
      </c>
      <c r="V596">
        <f>IF(Table1[[#This Row],[team]]=E595,SUM(Table1[[#This Row],[difference]],V595),Table1[[#This Row],[difference]])</f>
        <v>-30</v>
      </c>
      <c r="W596">
        <f>IF(Table1[[#This Row],[team]]=E595,SUM(Table1[[#This Row],[sqrt(dif)]],W595),Table1[[#This Row],[sqrt(dif)]])</f>
        <v>-9.1025738182047586</v>
      </c>
      <c r="X596">
        <f>IF(Table1[[#This Row],[team]]=E595,SUM(Table1[[#This Row],[f1]],X595),Table1[[#This Row],[f1]])</f>
        <v>-32.93877929278716</v>
      </c>
      <c r="Y596">
        <f>IF(Table1[[#This Row],[ATS]]=S595,SUM(Table1[[#This Row],[ATS]],Y595),Table1[[#This Row],[ATS]])</f>
        <v>-3</v>
      </c>
      <c r="Z596">
        <f>IF(Table1[[#This Row],[ATS]]&gt;0,Table1[[#This Row],[ATS streak (not real)]]-1,Table1[[#This Row],[ATS streak (not real)]]+1)</f>
        <v>-2</v>
      </c>
      <c r="AA596" s="5">
        <f>Table1[[#This Row],[running ttl ppg]]^2.37/(Table1[[#This Row],[running ttl ppg]]^2.37+Table1[[#This Row],[running ttl ppga]]^2.37)</f>
        <v>0.1898689173351423</v>
      </c>
      <c r="AB596" s="5">
        <f>Table1[[#This Row],[pyth ratio]]+Table1[[#This Row],[win/loss ratio]]</f>
        <v>0.1898689173351423</v>
      </c>
    </row>
    <row r="597" spans="1:28" x14ac:dyDescent="0.25">
      <c r="A597" s="1">
        <v>3155</v>
      </c>
      <c r="B597" s="7">
        <f t="shared" si="22"/>
        <v>4</v>
      </c>
      <c r="C597" s="5">
        <v>2017</v>
      </c>
      <c r="D597" s="5">
        <v>4</v>
      </c>
      <c r="E597" t="s">
        <v>46</v>
      </c>
      <c r="F597" t="s">
        <v>51</v>
      </c>
      <c r="G597" s="5">
        <v>1</v>
      </c>
      <c r="H597">
        <v>17</v>
      </c>
      <c r="I597">
        <v>14</v>
      </c>
      <c r="J597">
        <v>3</v>
      </c>
      <c r="K597">
        <f>IF(Table1[[#This Row],[net]]&gt;0,1,0)</f>
        <v>1</v>
      </c>
      <c r="L597">
        <v>3</v>
      </c>
      <c r="M597">
        <f>IF(Table1[[#This Row],[team]]=E596,SUM(Table1[[#This Row],[win/loss]],M596),Table1[[#This Row],[win/loss]])</f>
        <v>1</v>
      </c>
      <c r="N597">
        <f>IF(Table1[[#This Row],[team]]=E596,SUM(Table1[[#This Row],[win/loss]],M596),Table1[[#This Row],[win/loss]])/B597</f>
        <v>0.25</v>
      </c>
      <c r="O597">
        <f t="shared" si="21"/>
        <v>6</v>
      </c>
      <c r="P597">
        <f>IF(Table1[[#This Row],[difference]]&gt;0,SQRT(Table1[[#This Row],[difference]]),-SQRT(ABS(Table1[[#This Row],[difference]])))</f>
        <v>2.4494897427831779</v>
      </c>
      <c r="Q597">
        <f>IF(Table1[[#This Row],[line]]&gt;0,SQRT(Table1[[#This Row],[line]]),-SQRT(ABS(Table1[[#This Row],[line]])))</f>
        <v>1.7320508075688772</v>
      </c>
      <c r="R597">
        <f>Table1[[#This Row],[difference]]-Table1[[#This Row],[sqrt(line)]]</f>
        <v>4.2679491924311233</v>
      </c>
      <c r="S597">
        <f>IF(Table1[[#This Row],[difference]]&gt;0,1,-1)</f>
        <v>1</v>
      </c>
      <c r="T597">
        <f>IF(Table1[[#This Row],[team]]=E596,SUM(H597,T596),Table1[[#This Row],[ppg]])</f>
        <v>62</v>
      </c>
      <c r="U597">
        <f>IF(Table1[[#This Row],[team]]=E596,SUM(I597,U596),Table1[[#This Row],[ppga]])</f>
        <v>97</v>
      </c>
      <c r="V597">
        <f>IF(Table1[[#This Row],[team]]=E596,SUM(Table1[[#This Row],[difference]],V596),Table1[[#This Row],[difference]])</f>
        <v>-24</v>
      </c>
      <c r="W597">
        <f>IF(Table1[[#This Row],[team]]=E596,SUM(Table1[[#This Row],[sqrt(dif)]],W596),Table1[[#This Row],[sqrt(dif)]])</f>
        <v>-6.6530840754215808</v>
      </c>
      <c r="X597">
        <f>IF(Table1[[#This Row],[team]]=E596,SUM(Table1[[#This Row],[f1]],X596),Table1[[#This Row],[f1]])</f>
        <v>-28.670830100356035</v>
      </c>
      <c r="Y597">
        <f>IF(Table1[[#This Row],[ATS]]=S596,SUM(Table1[[#This Row],[ATS]],Y596),Table1[[#This Row],[ATS]])</f>
        <v>1</v>
      </c>
      <c r="Z597">
        <f>IF(Table1[[#This Row],[ATS]]&gt;0,Table1[[#This Row],[ATS streak (not real)]]-1,Table1[[#This Row],[ATS streak (not real)]]+1)</f>
        <v>0</v>
      </c>
      <c r="AA597" s="5">
        <f>Table1[[#This Row],[running ttl ppg]]^2.37/(Table1[[#This Row],[running ttl ppg]]^2.37+Table1[[#This Row],[running ttl ppga]]^2.37)</f>
        <v>0.25716490804692821</v>
      </c>
      <c r="AB597" s="5">
        <f>Table1[[#This Row],[pyth ratio]]+Table1[[#This Row],[win/loss ratio]]</f>
        <v>0.50716490804692826</v>
      </c>
    </row>
    <row r="598" spans="1:28" x14ac:dyDescent="0.25">
      <c r="A598" s="1">
        <v>3156</v>
      </c>
      <c r="B598" s="7">
        <f t="shared" si="22"/>
        <v>5</v>
      </c>
      <c r="C598" s="5">
        <v>2017</v>
      </c>
      <c r="D598" s="5">
        <v>5</v>
      </c>
      <c r="E598" t="s">
        <v>46</v>
      </c>
      <c r="F598" t="s">
        <v>54</v>
      </c>
      <c r="G598" s="5">
        <v>0</v>
      </c>
      <c r="H598">
        <v>23</v>
      </c>
      <c r="I598">
        <v>29</v>
      </c>
      <c r="J598">
        <v>-6</v>
      </c>
      <c r="K598">
        <f>IF(Table1[[#This Row],[net]]&gt;0,1,0)</f>
        <v>0</v>
      </c>
      <c r="L598">
        <v>3.5</v>
      </c>
      <c r="M598">
        <f>IF(Table1[[#This Row],[team]]=E597,SUM(Table1[[#This Row],[win/loss]],M597),Table1[[#This Row],[win/loss]])</f>
        <v>1</v>
      </c>
      <c r="N598">
        <f>IF(Table1[[#This Row],[team]]=E597,SUM(Table1[[#This Row],[win/loss]],M597),Table1[[#This Row],[win/loss]])/B598</f>
        <v>0.2</v>
      </c>
      <c r="O598">
        <f t="shared" si="21"/>
        <v>-2.5</v>
      </c>
      <c r="P598">
        <f>IF(Table1[[#This Row],[difference]]&gt;0,SQRT(Table1[[#This Row],[difference]]),-SQRT(ABS(Table1[[#This Row],[difference]])))</f>
        <v>-1.5811388300841898</v>
      </c>
      <c r="Q598">
        <f>IF(Table1[[#This Row],[line]]&gt;0,SQRT(Table1[[#This Row],[line]]),-SQRT(ABS(Table1[[#This Row],[line]])))</f>
        <v>1.8708286933869707</v>
      </c>
      <c r="R598">
        <f>Table1[[#This Row],[difference]]-Table1[[#This Row],[sqrt(line)]]</f>
        <v>-4.3708286933869704</v>
      </c>
      <c r="S598">
        <f>IF(Table1[[#This Row],[difference]]&gt;0,1,-1)</f>
        <v>-1</v>
      </c>
      <c r="T598">
        <f>IF(Table1[[#This Row],[team]]=E597,SUM(H598,T597),Table1[[#This Row],[ppg]])</f>
        <v>85</v>
      </c>
      <c r="U598">
        <f>IF(Table1[[#This Row],[team]]=E597,SUM(I598,U597),Table1[[#This Row],[ppga]])</f>
        <v>126</v>
      </c>
      <c r="V598">
        <f>IF(Table1[[#This Row],[team]]=E597,SUM(Table1[[#This Row],[difference]],V597),Table1[[#This Row],[difference]])</f>
        <v>-26.5</v>
      </c>
      <c r="W598">
        <f>IF(Table1[[#This Row],[team]]=E597,SUM(Table1[[#This Row],[sqrt(dif)]],W597),Table1[[#This Row],[sqrt(dif)]])</f>
        <v>-8.2342229055057707</v>
      </c>
      <c r="X598">
        <f>IF(Table1[[#This Row],[team]]=E597,SUM(Table1[[#This Row],[f1]],X597),Table1[[#This Row],[f1]])</f>
        <v>-33.041658793743004</v>
      </c>
      <c r="Y598">
        <f>IF(Table1[[#This Row],[ATS]]=S597,SUM(Table1[[#This Row],[ATS]],Y597),Table1[[#This Row],[ATS]])</f>
        <v>-1</v>
      </c>
      <c r="Z598">
        <f>IF(Table1[[#This Row],[ATS]]&gt;0,Table1[[#This Row],[ATS streak (not real)]]-1,Table1[[#This Row],[ATS streak (not real)]]+1)</f>
        <v>0</v>
      </c>
      <c r="AA598" s="5">
        <f>Table1[[#This Row],[running ttl ppg]]^2.37/(Table1[[#This Row],[running ttl ppg]]^2.37+Table1[[#This Row],[running ttl ppga]]^2.37)</f>
        <v>0.28233579744072324</v>
      </c>
      <c r="AB598" s="5">
        <f>Table1[[#This Row],[pyth ratio]]+Table1[[#This Row],[win/loss ratio]]</f>
        <v>0.48233579744072325</v>
      </c>
    </row>
    <row r="599" spans="1:28" x14ac:dyDescent="0.25">
      <c r="A599" s="1">
        <v>3157</v>
      </c>
      <c r="B599" s="7">
        <f t="shared" si="22"/>
        <v>6</v>
      </c>
      <c r="C599" s="5">
        <v>2017</v>
      </c>
      <c r="D599" s="5">
        <v>6</v>
      </c>
      <c r="E599" t="s">
        <v>46</v>
      </c>
      <c r="F599" t="s">
        <v>55</v>
      </c>
      <c r="G599" s="5">
        <v>1</v>
      </c>
      <c r="H599">
        <v>16</v>
      </c>
      <c r="I599">
        <v>17</v>
      </c>
      <c r="J599">
        <v>-1</v>
      </c>
      <c r="K599">
        <f>IF(Table1[[#This Row],[net]]&gt;0,1,0)</f>
        <v>0</v>
      </c>
      <c r="L599">
        <v>-2.5</v>
      </c>
      <c r="M599">
        <f>IF(Table1[[#This Row],[team]]=E598,SUM(Table1[[#This Row],[win/loss]],M598),Table1[[#This Row],[win/loss]])</f>
        <v>1</v>
      </c>
      <c r="N599">
        <f>IF(Table1[[#This Row],[team]]=E598,SUM(Table1[[#This Row],[win/loss]],M598),Table1[[#This Row],[win/loss]])/B599</f>
        <v>0.16666666666666666</v>
      </c>
      <c r="O599">
        <f t="shared" si="21"/>
        <v>-3.5</v>
      </c>
      <c r="P599">
        <f>IF(Table1[[#This Row],[difference]]&gt;0,SQRT(Table1[[#This Row],[difference]]),-SQRT(ABS(Table1[[#This Row],[difference]])))</f>
        <v>-1.8708286933869707</v>
      </c>
      <c r="Q599">
        <f>IF(Table1[[#This Row],[line]]&gt;0,SQRT(Table1[[#This Row],[line]]),-SQRT(ABS(Table1[[#This Row],[line]])))</f>
        <v>-1.5811388300841898</v>
      </c>
      <c r="R599">
        <f>Table1[[#This Row],[difference]]-Table1[[#This Row],[sqrt(line)]]</f>
        <v>-1.9188611699158102</v>
      </c>
      <c r="S599">
        <f>IF(Table1[[#This Row],[difference]]&gt;0,1,-1)</f>
        <v>-1</v>
      </c>
      <c r="T599">
        <f>IF(Table1[[#This Row],[team]]=E598,SUM(H599,T598),Table1[[#This Row],[ppg]])</f>
        <v>101</v>
      </c>
      <c r="U599">
        <f>IF(Table1[[#This Row],[team]]=E598,SUM(I599,U598),Table1[[#This Row],[ppga]])</f>
        <v>143</v>
      </c>
      <c r="V599">
        <f>IF(Table1[[#This Row],[team]]=E598,SUM(Table1[[#This Row],[difference]],V598),Table1[[#This Row],[difference]])</f>
        <v>-30</v>
      </c>
      <c r="W599">
        <f>IF(Table1[[#This Row],[team]]=E598,SUM(Table1[[#This Row],[sqrt(dif)]],W598),Table1[[#This Row],[sqrt(dif)]])</f>
        <v>-10.105051598892741</v>
      </c>
      <c r="X599">
        <f>IF(Table1[[#This Row],[team]]=E598,SUM(Table1[[#This Row],[f1]],X598),Table1[[#This Row],[f1]])</f>
        <v>-34.960519963658811</v>
      </c>
      <c r="Y599">
        <f>IF(Table1[[#This Row],[ATS]]=S598,SUM(Table1[[#This Row],[ATS]],Y598),Table1[[#This Row],[ATS]])</f>
        <v>-2</v>
      </c>
      <c r="Z599">
        <f>IF(Table1[[#This Row],[ATS]]&gt;0,Table1[[#This Row],[ATS streak (not real)]]-1,Table1[[#This Row],[ATS streak (not real)]]+1)</f>
        <v>-1</v>
      </c>
      <c r="AA599" s="5">
        <f>Table1[[#This Row],[running ttl ppg]]^2.37/(Table1[[#This Row],[running ttl ppg]]^2.37+Table1[[#This Row],[running ttl ppga]]^2.37)</f>
        <v>0.30489273431276048</v>
      </c>
      <c r="AB599" s="5">
        <f>Table1[[#This Row],[pyth ratio]]+Table1[[#This Row],[win/loss ratio]]</f>
        <v>0.47155940097942717</v>
      </c>
    </row>
    <row r="600" spans="1:28" x14ac:dyDescent="0.25">
      <c r="A600" s="1">
        <v>3158</v>
      </c>
      <c r="B600" s="7">
        <f t="shared" si="22"/>
        <v>7</v>
      </c>
      <c r="C600" s="5">
        <v>2017</v>
      </c>
      <c r="D600" s="5">
        <v>7</v>
      </c>
      <c r="E600" t="s">
        <v>46</v>
      </c>
      <c r="F600" t="s">
        <v>52</v>
      </c>
      <c r="G600" s="5">
        <v>0</v>
      </c>
      <c r="H600">
        <v>10</v>
      </c>
      <c r="I600">
        <v>26</v>
      </c>
      <c r="J600">
        <v>-16</v>
      </c>
      <c r="K600">
        <f>IF(Table1[[#This Row],[net]]&gt;0,1,0)</f>
        <v>0</v>
      </c>
      <c r="L600">
        <v>7.5</v>
      </c>
      <c r="M600">
        <f>IF(Table1[[#This Row],[team]]=E599,SUM(Table1[[#This Row],[win/loss]],M599),Table1[[#This Row],[win/loss]])</f>
        <v>1</v>
      </c>
      <c r="N600">
        <f>IF(Table1[[#This Row],[team]]=E599,SUM(Table1[[#This Row],[win/loss]],M599),Table1[[#This Row],[win/loss]])/B600</f>
        <v>0.14285714285714285</v>
      </c>
      <c r="O600">
        <f t="shared" si="21"/>
        <v>-8.5</v>
      </c>
      <c r="P600">
        <f>IF(Table1[[#This Row],[difference]]&gt;0,SQRT(Table1[[#This Row],[difference]]),-SQRT(ABS(Table1[[#This Row],[difference]])))</f>
        <v>-2.9154759474226504</v>
      </c>
      <c r="Q600">
        <f>IF(Table1[[#This Row],[line]]&gt;0,SQRT(Table1[[#This Row],[line]]),-SQRT(ABS(Table1[[#This Row],[line]])))</f>
        <v>2.7386127875258306</v>
      </c>
      <c r="R600">
        <f>Table1[[#This Row],[difference]]-Table1[[#This Row],[sqrt(line)]]</f>
        <v>-11.238612787525831</v>
      </c>
      <c r="S600">
        <f>IF(Table1[[#This Row],[difference]]&gt;0,1,-1)</f>
        <v>-1</v>
      </c>
      <c r="T600">
        <f>IF(Table1[[#This Row],[team]]=E599,SUM(H600,T599),Table1[[#This Row],[ppg]])</f>
        <v>111</v>
      </c>
      <c r="U600">
        <f>IF(Table1[[#This Row],[team]]=E599,SUM(I600,U599),Table1[[#This Row],[ppga]])</f>
        <v>169</v>
      </c>
      <c r="V600">
        <f>IF(Table1[[#This Row],[team]]=E599,SUM(Table1[[#This Row],[difference]],V599),Table1[[#This Row],[difference]])</f>
        <v>-38.5</v>
      </c>
      <c r="W600">
        <f>IF(Table1[[#This Row],[team]]=E599,SUM(Table1[[#This Row],[sqrt(dif)]],W599),Table1[[#This Row],[sqrt(dif)]])</f>
        <v>-13.020527546315392</v>
      </c>
      <c r="X600">
        <f>IF(Table1[[#This Row],[team]]=E599,SUM(Table1[[#This Row],[f1]],X599),Table1[[#This Row],[f1]])</f>
        <v>-46.199132751184642</v>
      </c>
      <c r="Y600">
        <f>IF(Table1[[#This Row],[ATS]]=S599,SUM(Table1[[#This Row],[ATS]],Y599),Table1[[#This Row],[ATS]])</f>
        <v>-3</v>
      </c>
      <c r="Z600">
        <f>IF(Table1[[#This Row],[ATS]]&gt;0,Table1[[#This Row],[ATS streak (not real)]]-1,Table1[[#This Row],[ATS streak (not real)]]+1)</f>
        <v>-2</v>
      </c>
      <c r="AA600" s="5">
        <f>Table1[[#This Row],[running ttl ppg]]^2.37/(Table1[[#This Row],[running ttl ppg]]^2.37+Table1[[#This Row],[running ttl ppga]]^2.37)</f>
        <v>0.269674750469514</v>
      </c>
      <c r="AB600" s="5">
        <f>Table1[[#This Row],[pyth ratio]]+Table1[[#This Row],[win/loss ratio]]</f>
        <v>0.41253189332665685</v>
      </c>
    </row>
    <row r="601" spans="1:28" x14ac:dyDescent="0.25">
      <c r="A601" s="1">
        <v>3159</v>
      </c>
      <c r="B601" s="7">
        <f t="shared" si="22"/>
        <v>8</v>
      </c>
      <c r="C601" s="5">
        <v>2017</v>
      </c>
      <c r="D601" s="5">
        <v>8</v>
      </c>
      <c r="E601" t="s">
        <v>46</v>
      </c>
      <c r="F601" t="s">
        <v>60</v>
      </c>
      <c r="G601" s="5">
        <v>1</v>
      </c>
      <c r="H601">
        <v>20</v>
      </c>
      <c r="I601">
        <v>10</v>
      </c>
      <c r="J601">
        <v>10</v>
      </c>
      <c r="K601">
        <f>IF(Table1[[#This Row],[net]]&gt;0,1,0)</f>
        <v>1</v>
      </c>
      <c r="L601">
        <v>5</v>
      </c>
      <c r="M601">
        <f>IF(Table1[[#This Row],[team]]=E600,SUM(Table1[[#This Row],[win/loss]],M600),Table1[[#This Row],[win/loss]])</f>
        <v>2</v>
      </c>
      <c r="N601">
        <f>IF(Table1[[#This Row],[team]]=E600,SUM(Table1[[#This Row],[win/loss]],M600),Table1[[#This Row],[win/loss]])/B601</f>
        <v>0.25</v>
      </c>
      <c r="O601">
        <f t="shared" si="21"/>
        <v>15</v>
      </c>
      <c r="P601">
        <f>IF(Table1[[#This Row],[difference]]&gt;0,SQRT(Table1[[#This Row],[difference]]),-SQRT(ABS(Table1[[#This Row],[difference]])))</f>
        <v>3.872983346207417</v>
      </c>
      <c r="Q601">
        <f>IF(Table1[[#This Row],[line]]&gt;0,SQRT(Table1[[#This Row],[line]]),-SQRT(ABS(Table1[[#This Row],[line]])))</f>
        <v>2.2360679774997898</v>
      </c>
      <c r="R601">
        <f>Table1[[#This Row],[difference]]-Table1[[#This Row],[sqrt(line)]]</f>
        <v>12.76393202250021</v>
      </c>
      <c r="S601">
        <f>IF(Table1[[#This Row],[difference]]&gt;0,1,-1)</f>
        <v>1</v>
      </c>
      <c r="T601">
        <f>IF(Table1[[#This Row],[team]]=E600,SUM(H601,T600),Table1[[#This Row],[ppg]])</f>
        <v>131</v>
      </c>
      <c r="U601">
        <f>IF(Table1[[#This Row],[team]]=E600,SUM(I601,U600),Table1[[#This Row],[ppga]])</f>
        <v>179</v>
      </c>
      <c r="V601">
        <f>IF(Table1[[#This Row],[team]]=E600,SUM(Table1[[#This Row],[difference]],V600),Table1[[#This Row],[difference]])</f>
        <v>-23.5</v>
      </c>
      <c r="W601">
        <f>IF(Table1[[#This Row],[team]]=E600,SUM(Table1[[#This Row],[sqrt(dif)]],W600),Table1[[#This Row],[sqrt(dif)]])</f>
        <v>-9.1475442001079763</v>
      </c>
      <c r="X601">
        <f>IF(Table1[[#This Row],[team]]=E600,SUM(Table1[[#This Row],[f1]],X600),Table1[[#This Row],[f1]])</f>
        <v>-33.435200728684435</v>
      </c>
      <c r="Y601">
        <f>IF(Table1[[#This Row],[ATS]]=S600,SUM(Table1[[#This Row],[ATS]],Y600),Table1[[#This Row],[ATS]])</f>
        <v>1</v>
      </c>
      <c r="Z601">
        <f>IF(Table1[[#This Row],[ATS]]&gt;0,Table1[[#This Row],[ATS streak (not real)]]-1,Table1[[#This Row],[ATS streak (not real)]]+1)</f>
        <v>0</v>
      </c>
      <c r="AA601" s="5">
        <f>Table1[[#This Row],[running ttl ppg]]^2.37/(Table1[[#This Row],[running ttl ppg]]^2.37+Table1[[#This Row],[running ttl ppga]]^2.37)</f>
        <v>0.32302891900559344</v>
      </c>
      <c r="AB601" s="5">
        <f>Table1[[#This Row],[pyth ratio]]+Table1[[#This Row],[win/loss ratio]]</f>
        <v>0.5730289190055935</v>
      </c>
    </row>
    <row r="602" spans="1:28" x14ac:dyDescent="0.25">
      <c r="A602" s="1">
        <v>3160</v>
      </c>
      <c r="B602" s="7">
        <f t="shared" si="22"/>
        <v>9</v>
      </c>
      <c r="C602" s="5">
        <v>2017</v>
      </c>
      <c r="D602" s="5">
        <v>10</v>
      </c>
      <c r="E602" t="s">
        <v>46</v>
      </c>
      <c r="F602" t="s">
        <v>70</v>
      </c>
      <c r="G602" s="5">
        <v>0</v>
      </c>
      <c r="H602">
        <v>10</v>
      </c>
      <c r="I602">
        <v>36</v>
      </c>
      <c r="J602">
        <v>-26</v>
      </c>
      <c r="K602">
        <f>IF(Table1[[#This Row],[net]]&gt;0,1,0)</f>
        <v>0</v>
      </c>
      <c r="L602">
        <v>-2.5</v>
      </c>
      <c r="M602">
        <f>IF(Table1[[#This Row],[team]]=E601,SUM(Table1[[#This Row],[win/loss]],M601),Table1[[#This Row],[win/loss]])</f>
        <v>2</v>
      </c>
      <c r="N602">
        <f>IF(Table1[[#This Row],[team]]=E601,SUM(Table1[[#This Row],[win/loss]],M601),Table1[[#This Row],[win/loss]])/B602</f>
        <v>0.22222222222222221</v>
      </c>
      <c r="O602">
        <f t="shared" si="21"/>
        <v>-28.5</v>
      </c>
      <c r="P602">
        <f>IF(Table1[[#This Row],[difference]]&gt;0,SQRT(Table1[[#This Row],[difference]]),-SQRT(ABS(Table1[[#This Row],[difference]])))</f>
        <v>-5.3385391260156556</v>
      </c>
      <c r="Q602">
        <f>IF(Table1[[#This Row],[line]]&gt;0,SQRT(Table1[[#This Row],[line]]),-SQRT(ABS(Table1[[#This Row],[line]])))</f>
        <v>-1.5811388300841898</v>
      </c>
      <c r="R602">
        <f>Table1[[#This Row],[difference]]-Table1[[#This Row],[sqrt(line)]]</f>
        <v>-26.918861169915811</v>
      </c>
      <c r="S602">
        <f>IF(Table1[[#This Row],[difference]]&gt;0,1,-1)</f>
        <v>-1</v>
      </c>
      <c r="T602">
        <f>IF(Table1[[#This Row],[team]]=E601,SUM(H602,T601),Table1[[#This Row],[ppg]])</f>
        <v>141</v>
      </c>
      <c r="U602">
        <f>IF(Table1[[#This Row],[team]]=E601,SUM(I602,U601),Table1[[#This Row],[ppga]])</f>
        <v>215</v>
      </c>
      <c r="V602">
        <f>IF(Table1[[#This Row],[team]]=E601,SUM(Table1[[#This Row],[difference]],V601),Table1[[#This Row],[difference]])</f>
        <v>-52</v>
      </c>
      <c r="W602">
        <f>IF(Table1[[#This Row],[team]]=E601,SUM(Table1[[#This Row],[sqrt(dif)]],W601),Table1[[#This Row],[sqrt(dif)]])</f>
        <v>-14.486083326123632</v>
      </c>
      <c r="X602">
        <f>IF(Table1[[#This Row],[team]]=E601,SUM(Table1[[#This Row],[f1]],X601),Table1[[#This Row],[f1]])</f>
        <v>-60.35406189860025</v>
      </c>
      <c r="Y602">
        <f>IF(Table1[[#This Row],[ATS]]=S601,SUM(Table1[[#This Row],[ATS]],Y601),Table1[[#This Row],[ATS]])</f>
        <v>-1</v>
      </c>
      <c r="Z602">
        <f>IF(Table1[[#This Row],[ATS]]&gt;0,Table1[[#This Row],[ATS streak (not real)]]-1,Table1[[#This Row],[ATS streak (not real)]]+1)</f>
        <v>0</v>
      </c>
      <c r="AA602" s="5">
        <f>Table1[[#This Row],[running ttl ppg]]^2.37/(Table1[[#This Row],[running ttl ppg]]^2.37+Table1[[#This Row],[running ttl ppga]]^2.37)</f>
        <v>0.2689706808925727</v>
      </c>
      <c r="AB602" s="5">
        <f>Table1[[#This Row],[pyth ratio]]+Table1[[#This Row],[win/loss ratio]]</f>
        <v>0.49119290311479491</v>
      </c>
    </row>
    <row r="603" spans="1:28" x14ac:dyDescent="0.25">
      <c r="A603" s="1">
        <v>3161</v>
      </c>
      <c r="B603" s="7">
        <f t="shared" si="22"/>
        <v>10</v>
      </c>
      <c r="C603" s="5">
        <v>2017</v>
      </c>
      <c r="D603" s="5">
        <v>11</v>
      </c>
      <c r="E603" t="s">
        <v>46</v>
      </c>
      <c r="F603" t="s">
        <v>61</v>
      </c>
      <c r="G603" s="5">
        <v>0</v>
      </c>
      <c r="H603">
        <v>16</v>
      </c>
      <c r="I603">
        <v>22</v>
      </c>
      <c r="J603">
        <v>-6</v>
      </c>
      <c r="K603">
        <f>IF(Table1[[#This Row],[net]]&gt;0,1,0)</f>
        <v>0</v>
      </c>
      <c r="L603">
        <v>7</v>
      </c>
      <c r="M603">
        <f>IF(Table1[[#This Row],[team]]=E602,SUM(Table1[[#This Row],[win/loss]],M602),Table1[[#This Row],[win/loss]])</f>
        <v>2</v>
      </c>
      <c r="N603">
        <f>IF(Table1[[#This Row],[team]]=E602,SUM(Table1[[#This Row],[win/loss]],M602),Table1[[#This Row],[win/loss]])/B603</f>
        <v>0.2</v>
      </c>
      <c r="O603">
        <f t="shared" si="21"/>
        <v>1</v>
      </c>
      <c r="P603">
        <f>IF(Table1[[#This Row],[difference]]&gt;0,SQRT(Table1[[#This Row],[difference]]),-SQRT(ABS(Table1[[#This Row],[difference]])))</f>
        <v>1</v>
      </c>
      <c r="Q603">
        <f>IF(Table1[[#This Row],[line]]&gt;0,SQRT(Table1[[#This Row],[line]]),-SQRT(ABS(Table1[[#This Row],[line]])))</f>
        <v>2.6457513110645907</v>
      </c>
      <c r="R603">
        <f>Table1[[#This Row],[difference]]-Table1[[#This Row],[sqrt(line)]]</f>
        <v>-1.6457513110645907</v>
      </c>
      <c r="S603">
        <f>IF(Table1[[#This Row],[difference]]&gt;0,1,-1)</f>
        <v>1</v>
      </c>
      <c r="T603">
        <f>IF(Table1[[#This Row],[team]]=E602,SUM(H603,T602),Table1[[#This Row],[ppg]])</f>
        <v>157</v>
      </c>
      <c r="U603">
        <f>IF(Table1[[#This Row],[team]]=E602,SUM(I603,U602),Table1[[#This Row],[ppga]])</f>
        <v>237</v>
      </c>
      <c r="V603">
        <f>IF(Table1[[#This Row],[team]]=E602,SUM(Table1[[#This Row],[difference]],V602),Table1[[#This Row],[difference]])</f>
        <v>-51</v>
      </c>
      <c r="W603">
        <f>IF(Table1[[#This Row],[team]]=E602,SUM(Table1[[#This Row],[sqrt(dif)]],W602),Table1[[#This Row],[sqrt(dif)]])</f>
        <v>-13.486083326123632</v>
      </c>
      <c r="X603">
        <f>IF(Table1[[#This Row],[team]]=E602,SUM(Table1[[#This Row],[f1]],X602),Table1[[#This Row],[f1]])</f>
        <v>-61.999813209664843</v>
      </c>
      <c r="Y603">
        <f>IF(Table1[[#This Row],[ATS]]=S602,SUM(Table1[[#This Row],[ATS]],Y602),Table1[[#This Row],[ATS]])</f>
        <v>1</v>
      </c>
      <c r="Z603">
        <f>IF(Table1[[#This Row],[ATS]]&gt;0,Table1[[#This Row],[ATS streak (not real)]]-1,Table1[[#This Row],[ATS streak (not real)]]+1)</f>
        <v>0</v>
      </c>
      <c r="AA603" s="5">
        <f>Table1[[#This Row],[running ttl ppg]]^2.37/(Table1[[#This Row],[running ttl ppg]]^2.37+Table1[[#This Row],[running ttl ppga]]^2.37)</f>
        <v>0.27368619650590226</v>
      </c>
      <c r="AB603" s="5">
        <f>Table1[[#This Row],[pyth ratio]]+Table1[[#This Row],[win/loss ratio]]</f>
        <v>0.47368619650590227</v>
      </c>
    </row>
    <row r="604" spans="1:28" x14ac:dyDescent="0.25">
      <c r="A604" s="1">
        <v>3162</v>
      </c>
      <c r="B604" s="7">
        <f t="shared" si="22"/>
        <v>11</v>
      </c>
      <c r="C604" s="5">
        <v>2017</v>
      </c>
      <c r="D604" s="5">
        <v>12</v>
      </c>
      <c r="E604" t="s">
        <v>46</v>
      </c>
      <c r="F604" t="s">
        <v>71</v>
      </c>
      <c r="G604" s="5">
        <v>1</v>
      </c>
      <c r="H604">
        <v>21</v>
      </c>
      <c r="I604">
        <v>27</v>
      </c>
      <c r="J604">
        <v>-6</v>
      </c>
      <c r="K604">
        <f>IF(Table1[[#This Row],[net]]&gt;0,1,0)</f>
        <v>0</v>
      </c>
      <c r="L604">
        <v>6.5</v>
      </c>
      <c r="M604">
        <f>IF(Table1[[#This Row],[team]]=E603,SUM(Table1[[#This Row],[win/loss]],M603),Table1[[#This Row],[win/loss]])</f>
        <v>2</v>
      </c>
      <c r="N604">
        <f>IF(Table1[[#This Row],[team]]=E603,SUM(Table1[[#This Row],[win/loss]],M603),Table1[[#This Row],[win/loss]])/B604</f>
        <v>0.18181818181818182</v>
      </c>
      <c r="O604">
        <f t="shared" si="21"/>
        <v>0.5</v>
      </c>
      <c r="P604">
        <f>IF(Table1[[#This Row],[difference]]&gt;0,SQRT(Table1[[#This Row],[difference]]),-SQRT(ABS(Table1[[#This Row],[difference]])))</f>
        <v>0.70710678118654757</v>
      </c>
      <c r="Q604">
        <f>IF(Table1[[#This Row],[line]]&gt;0,SQRT(Table1[[#This Row],[line]]),-SQRT(ABS(Table1[[#This Row],[line]])))</f>
        <v>2.5495097567963922</v>
      </c>
      <c r="R604">
        <f>Table1[[#This Row],[difference]]-Table1[[#This Row],[sqrt(line)]]</f>
        <v>-2.0495097567963922</v>
      </c>
      <c r="S604">
        <f>IF(Table1[[#This Row],[difference]]&gt;0,1,-1)</f>
        <v>1</v>
      </c>
      <c r="T604">
        <f>IF(Table1[[#This Row],[team]]=E603,SUM(H604,T603),Table1[[#This Row],[ppg]])</f>
        <v>178</v>
      </c>
      <c r="U604">
        <f>IF(Table1[[#This Row],[team]]=E603,SUM(I604,U603),Table1[[#This Row],[ppga]])</f>
        <v>264</v>
      </c>
      <c r="V604">
        <f>IF(Table1[[#This Row],[team]]=E603,SUM(Table1[[#This Row],[difference]],V603),Table1[[#This Row],[difference]])</f>
        <v>-50.5</v>
      </c>
      <c r="W604">
        <f>IF(Table1[[#This Row],[team]]=E603,SUM(Table1[[#This Row],[sqrt(dif)]],W603),Table1[[#This Row],[sqrt(dif)]])</f>
        <v>-12.778976544937084</v>
      </c>
      <c r="X604">
        <f>IF(Table1[[#This Row],[team]]=E603,SUM(Table1[[#This Row],[f1]],X603),Table1[[#This Row],[f1]])</f>
        <v>-64.049322966461233</v>
      </c>
      <c r="Y604">
        <f>IF(Table1[[#This Row],[ATS]]=S603,SUM(Table1[[#This Row],[ATS]],Y603),Table1[[#This Row],[ATS]])</f>
        <v>2</v>
      </c>
      <c r="Z604">
        <f>IF(Table1[[#This Row],[ATS]]&gt;0,Table1[[#This Row],[ATS streak (not real)]]-1,Table1[[#This Row],[ATS streak (not real)]]+1)</f>
        <v>1</v>
      </c>
      <c r="AA604" s="5">
        <f>Table1[[#This Row],[running ttl ppg]]^2.37/(Table1[[#This Row],[running ttl ppg]]^2.37+Table1[[#This Row],[running ttl ppga]]^2.37)</f>
        <v>0.28207900026839705</v>
      </c>
      <c r="AB604" s="5">
        <f>Table1[[#This Row],[pyth ratio]]+Table1[[#This Row],[win/loss ratio]]</f>
        <v>0.46389718208657887</v>
      </c>
    </row>
    <row r="605" spans="1:28" x14ac:dyDescent="0.25">
      <c r="A605" s="1">
        <v>3163</v>
      </c>
      <c r="B605" s="7">
        <f t="shared" si="22"/>
        <v>12</v>
      </c>
      <c r="C605" s="5">
        <v>2017</v>
      </c>
      <c r="D605" s="5">
        <v>13</v>
      </c>
      <c r="E605" t="s">
        <v>46</v>
      </c>
      <c r="F605" t="s">
        <v>68</v>
      </c>
      <c r="G605" s="5">
        <v>1</v>
      </c>
      <c r="H605">
        <v>26</v>
      </c>
      <c r="I605">
        <v>6</v>
      </c>
      <c r="J605">
        <v>20</v>
      </c>
      <c r="K605">
        <f>IF(Table1[[#This Row],[net]]&gt;0,1,0)</f>
        <v>1</v>
      </c>
      <c r="L605">
        <v>1</v>
      </c>
      <c r="M605">
        <f>IF(Table1[[#This Row],[team]]=E604,SUM(Table1[[#This Row],[win/loss]],M604),Table1[[#This Row],[win/loss]])</f>
        <v>3</v>
      </c>
      <c r="N605">
        <f>IF(Table1[[#This Row],[team]]=E604,SUM(Table1[[#This Row],[win/loss]],M604),Table1[[#This Row],[win/loss]])/B605</f>
        <v>0.25</v>
      </c>
      <c r="O605">
        <f t="shared" si="21"/>
        <v>21</v>
      </c>
      <c r="P605">
        <f>IF(Table1[[#This Row],[difference]]&gt;0,SQRT(Table1[[#This Row],[difference]]),-SQRT(ABS(Table1[[#This Row],[difference]])))</f>
        <v>4.5825756949558398</v>
      </c>
      <c r="Q605">
        <f>IF(Table1[[#This Row],[line]]&gt;0,SQRT(Table1[[#This Row],[line]]),-SQRT(ABS(Table1[[#This Row],[line]])))</f>
        <v>1</v>
      </c>
      <c r="R605">
        <f>Table1[[#This Row],[difference]]-Table1[[#This Row],[sqrt(line)]]</f>
        <v>20</v>
      </c>
      <c r="S605">
        <f>IF(Table1[[#This Row],[difference]]&gt;0,1,-1)</f>
        <v>1</v>
      </c>
      <c r="T605">
        <f>IF(Table1[[#This Row],[team]]=E604,SUM(H605,T604),Table1[[#This Row],[ppg]])</f>
        <v>204</v>
      </c>
      <c r="U605">
        <f>IF(Table1[[#This Row],[team]]=E604,SUM(I605,U604),Table1[[#This Row],[ppga]])</f>
        <v>270</v>
      </c>
      <c r="V605">
        <f>IF(Table1[[#This Row],[team]]=E604,SUM(Table1[[#This Row],[difference]],V604),Table1[[#This Row],[difference]])</f>
        <v>-29.5</v>
      </c>
      <c r="W605">
        <f>IF(Table1[[#This Row],[team]]=E604,SUM(Table1[[#This Row],[sqrt(dif)]],W604),Table1[[#This Row],[sqrt(dif)]])</f>
        <v>-8.1964008499812451</v>
      </c>
      <c r="X605">
        <f>IF(Table1[[#This Row],[team]]=E604,SUM(Table1[[#This Row],[f1]],X604),Table1[[#This Row],[f1]])</f>
        <v>-44.049322966461233</v>
      </c>
      <c r="Y605">
        <f>IF(Table1[[#This Row],[ATS]]=S604,SUM(Table1[[#This Row],[ATS]],Y604),Table1[[#This Row],[ATS]])</f>
        <v>3</v>
      </c>
      <c r="Z605">
        <f>IF(Table1[[#This Row],[ATS]]&gt;0,Table1[[#This Row],[ATS streak (not real)]]-1,Table1[[#This Row],[ATS streak (not real)]]+1)</f>
        <v>2</v>
      </c>
      <c r="AA605" s="5">
        <f>Table1[[#This Row],[running ttl ppg]]^2.37/(Table1[[#This Row],[running ttl ppg]]^2.37+Table1[[#This Row],[running ttl ppga]]^2.37)</f>
        <v>0.33977082633672645</v>
      </c>
      <c r="AB605" s="5">
        <f>Table1[[#This Row],[pyth ratio]]+Table1[[#This Row],[win/loss ratio]]</f>
        <v>0.58977082633672651</v>
      </c>
    </row>
    <row r="606" spans="1:28" x14ac:dyDescent="0.25">
      <c r="A606" s="1">
        <v>3164</v>
      </c>
      <c r="B606" s="7">
        <f t="shared" si="22"/>
        <v>13</v>
      </c>
      <c r="C606" s="5">
        <v>2017</v>
      </c>
      <c r="D606" s="5">
        <v>14</v>
      </c>
      <c r="E606" t="s">
        <v>46</v>
      </c>
      <c r="F606" t="s">
        <v>51</v>
      </c>
      <c r="G606" s="5">
        <v>0</v>
      </c>
      <c r="H606">
        <v>17</v>
      </c>
      <c r="I606">
        <v>20</v>
      </c>
      <c r="J606">
        <v>-3</v>
      </c>
      <c r="K606">
        <f>IF(Table1[[#This Row],[net]]&gt;0,1,0)</f>
        <v>0</v>
      </c>
      <c r="L606">
        <v>7.5</v>
      </c>
      <c r="M606">
        <f>IF(Table1[[#This Row],[team]]=E605,SUM(Table1[[#This Row],[win/loss]],M605),Table1[[#This Row],[win/loss]])</f>
        <v>3</v>
      </c>
      <c r="N606">
        <f>IF(Table1[[#This Row],[team]]=E605,SUM(Table1[[#This Row],[win/loss]],M605),Table1[[#This Row],[win/loss]])/B606</f>
        <v>0.23076923076923078</v>
      </c>
      <c r="O606">
        <f t="shared" si="21"/>
        <v>4.5</v>
      </c>
      <c r="P606">
        <f>IF(Table1[[#This Row],[difference]]&gt;0,SQRT(Table1[[#This Row],[difference]]),-SQRT(ABS(Table1[[#This Row],[difference]])))</f>
        <v>2.1213203435596424</v>
      </c>
      <c r="Q606">
        <f>IF(Table1[[#This Row],[line]]&gt;0,SQRT(Table1[[#This Row],[line]]),-SQRT(ABS(Table1[[#This Row],[line]])))</f>
        <v>2.7386127875258306</v>
      </c>
      <c r="R606">
        <f>Table1[[#This Row],[difference]]-Table1[[#This Row],[sqrt(line)]]</f>
        <v>1.7613872124741694</v>
      </c>
      <c r="S606">
        <f>IF(Table1[[#This Row],[difference]]&gt;0,1,-1)</f>
        <v>1</v>
      </c>
      <c r="T606">
        <f>IF(Table1[[#This Row],[team]]=E605,SUM(H606,T605),Table1[[#This Row],[ppg]])</f>
        <v>221</v>
      </c>
      <c r="U606">
        <f>IF(Table1[[#This Row],[team]]=E605,SUM(I606,U605),Table1[[#This Row],[ppga]])</f>
        <v>290</v>
      </c>
      <c r="V606">
        <f>IF(Table1[[#This Row],[team]]=E605,SUM(Table1[[#This Row],[difference]],V605),Table1[[#This Row],[difference]])</f>
        <v>-25</v>
      </c>
      <c r="W606">
        <f>IF(Table1[[#This Row],[team]]=E605,SUM(Table1[[#This Row],[sqrt(dif)]],W605),Table1[[#This Row],[sqrt(dif)]])</f>
        <v>-6.0750805064216031</v>
      </c>
      <c r="X606">
        <f>IF(Table1[[#This Row],[team]]=E605,SUM(Table1[[#This Row],[f1]],X605),Table1[[#This Row],[f1]])</f>
        <v>-42.287935753987064</v>
      </c>
      <c r="Y606">
        <f>IF(Table1[[#This Row],[ATS]]=S605,SUM(Table1[[#This Row],[ATS]],Y605),Table1[[#This Row],[ATS]])</f>
        <v>4</v>
      </c>
      <c r="Z606">
        <f>IF(Table1[[#This Row],[ATS]]&gt;0,Table1[[#This Row],[ATS streak (not real)]]-1,Table1[[#This Row],[ATS streak (not real)]]+1)</f>
        <v>3</v>
      </c>
      <c r="AA606" s="5">
        <f>Table1[[#This Row],[running ttl ppg]]^2.37/(Table1[[#This Row],[running ttl ppg]]^2.37+Table1[[#This Row],[running ttl ppga]]^2.37)</f>
        <v>0.34434917437541102</v>
      </c>
      <c r="AB606" s="5">
        <f>Table1[[#This Row],[pyth ratio]]+Table1[[#This Row],[win/loss ratio]]</f>
        <v>0.57511840514464185</v>
      </c>
    </row>
    <row r="607" spans="1:28" x14ac:dyDescent="0.25">
      <c r="A607" s="1">
        <v>3165</v>
      </c>
      <c r="B607" s="7">
        <f t="shared" si="22"/>
        <v>14</v>
      </c>
      <c r="C607" s="5">
        <v>2017</v>
      </c>
      <c r="D607" s="5">
        <v>15</v>
      </c>
      <c r="E607" t="s">
        <v>46</v>
      </c>
      <c r="F607" t="s">
        <v>52</v>
      </c>
      <c r="G607" s="5">
        <v>1</v>
      </c>
      <c r="H607">
        <v>27</v>
      </c>
      <c r="I607">
        <v>30</v>
      </c>
      <c r="J607">
        <v>-3</v>
      </c>
      <c r="K607">
        <f>IF(Table1[[#This Row],[net]]&gt;0,1,0)</f>
        <v>0</v>
      </c>
      <c r="L607">
        <v>4.5</v>
      </c>
      <c r="M607">
        <f>IF(Table1[[#This Row],[team]]=E606,SUM(Table1[[#This Row],[win/loss]],M606),Table1[[#This Row],[win/loss]])</f>
        <v>3</v>
      </c>
      <c r="N607">
        <f>IF(Table1[[#This Row],[team]]=E606,SUM(Table1[[#This Row],[win/loss]],M606),Table1[[#This Row],[win/loss]])/B607</f>
        <v>0.21428571428571427</v>
      </c>
      <c r="O607">
        <f t="shared" si="21"/>
        <v>1.5</v>
      </c>
      <c r="P607">
        <f>IF(Table1[[#This Row],[difference]]&gt;0,SQRT(Table1[[#This Row],[difference]]),-SQRT(ABS(Table1[[#This Row],[difference]])))</f>
        <v>1.2247448713915889</v>
      </c>
      <c r="Q607">
        <f>IF(Table1[[#This Row],[line]]&gt;0,SQRT(Table1[[#This Row],[line]]),-SQRT(ABS(Table1[[#This Row],[line]])))</f>
        <v>2.1213203435596424</v>
      </c>
      <c r="R607">
        <f>Table1[[#This Row],[difference]]-Table1[[#This Row],[sqrt(line)]]</f>
        <v>-0.62132034355964239</v>
      </c>
      <c r="S607">
        <f>IF(Table1[[#This Row],[difference]]&gt;0,1,-1)</f>
        <v>1</v>
      </c>
      <c r="T607">
        <f>IF(Table1[[#This Row],[team]]=E606,SUM(H607,T606),Table1[[#This Row],[ppg]])</f>
        <v>248</v>
      </c>
      <c r="U607">
        <f>IF(Table1[[#This Row],[team]]=E606,SUM(I607,U606),Table1[[#This Row],[ppga]])</f>
        <v>320</v>
      </c>
      <c r="V607">
        <f>IF(Table1[[#This Row],[team]]=E606,SUM(Table1[[#This Row],[difference]],V606),Table1[[#This Row],[difference]])</f>
        <v>-23.5</v>
      </c>
      <c r="W607">
        <f>IF(Table1[[#This Row],[team]]=E606,SUM(Table1[[#This Row],[sqrt(dif)]],W606),Table1[[#This Row],[sqrt(dif)]])</f>
        <v>-4.8503356350300137</v>
      </c>
      <c r="X607">
        <f>IF(Table1[[#This Row],[team]]=E606,SUM(Table1[[#This Row],[f1]],X606),Table1[[#This Row],[f1]])</f>
        <v>-42.909256097546709</v>
      </c>
      <c r="Y607">
        <f>IF(Table1[[#This Row],[ATS]]=S606,SUM(Table1[[#This Row],[ATS]],Y606),Table1[[#This Row],[ATS]])</f>
        <v>5</v>
      </c>
      <c r="Z607">
        <f>IF(Table1[[#This Row],[ATS]]&gt;0,Table1[[#This Row],[ATS streak (not real)]]-1,Table1[[#This Row],[ATS streak (not real)]]+1)</f>
        <v>4</v>
      </c>
      <c r="AA607" s="5">
        <f>Table1[[#This Row],[running ttl ppg]]^2.37/(Table1[[#This Row],[running ttl ppg]]^2.37+Table1[[#This Row],[running ttl ppga]]^2.37)</f>
        <v>0.35340746627151726</v>
      </c>
      <c r="AB607" s="5">
        <f>Table1[[#This Row],[pyth ratio]]+Table1[[#This Row],[win/loss ratio]]</f>
        <v>0.5676931805572315</v>
      </c>
    </row>
    <row r="608" spans="1:28" x14ac:dyDescent="0.25">
      <c r="A608" s="1">
        <v>3166</v>
      </c>
      <c r="B608" s="7">
        <f t="shared" si="22"/>
        <v>15</v>
      </c>
      <c r="C608" s="5">
        <v>2017</v>
      </c>
      <c r="D608" s="5">
        <v>16</v>
      </c>
      <c r="E608" t="s">
        <v>46</v>
      </c>
      <c r="F608" t="s">
        <v>72</v>
      </c>
      <c r="G608" s="5">
        <v>1</v>
      </c>
      <c r="H608">
        <v>21</v>
      </c>
      <c r="I608">
        <v>41</v>
      </c>
      <c r="J608">
        <v>-20</v>
      </c>
      <c r="K608">
        <f>IF(Table1[[#This Row],[net]]&gt;0,1,0)</f>
        <v>0</v>
      </c>
      <c r="L608">
        <v>3</v>
      </c>
      <c r="M608">
        <f>IF(Table1[[#This Row],[team]]=E607,SUM(Table1[[#This Row],[win/loss]],M607),Table1[[#This Row],[win/loss]])</f>
        <v>3</v>
      </c>
      <c r="N608">
        <f>IF(Table1[[#This Row],[team]]=E607,SUM(Table1[[#This Row],[win/loss]],M607),Table1[[#This Row],[win/loss]])/B608</f>
        <v>0.2</v>
      </c>
      <c r="O608">
        <f t="shared" si="21"/>
        <v>-17</v>
      </c>
      <c r="P608">
        <f>IF(Table1[[#This Row],[difference]]&gt;0,SQRT(Table1[[#This Row],[difference]]),-SQRT(ABS(Table1[[#This Row],[difference]])))</f>
        <v>-4.1231056256176606</v>
      </c>
      <c r="Q608">
        <f>IF(Table1[[#This Row],[line]]&gt;0,SQRT(Table1[[#This Row],[line]]),-SQRT(ABS(Table1[[#This Row],[line]])))</f>
        <v>1.7320508075688772</v>
      </c>
      <c r="R608">
        <f>Table1[[#This Row],[difference]]-Table1[[#This Row],[sqrt(line)]]</f>
        <v>-18.732050807568879</v>
      </c>
      <c r="S608">
        <f>IF(Table1[[#This Row],[difference]]&gt;0,1,-1)</f>
        <v>-1</v>
      </c>
      <c r="T608">
        <f>IF(Table1[[#This Row],[team]]=E607,SUM(H608,T607),Table1[[#This Row],[ppg]])</f>
        <v>269</v>
      </c>
      <c r="U608">
        <f>IF(Table1[[#This Row],[team]]=E607,SUM(I608,U607),Table1[[#This Row],[ppga]])</f>
        <v>361</v>
      </c>
      <c r="V608">
        <f>IF(Table1[[#This Row],[team]]=E607,SUM(Table1[[#This Row],[difference]],V607),Table1[[#This Row],[difference]])</f>
        <v>-40.5</v>
      </c>
      <c r="W608">
        <f>IF(Table1[[#This Row],[team]]=E607,SUM(Table1[[#This Row],[sqrt(dif)]],W607),Table1[[#This Row],[sqrt(dif)]])</f>
        <v>-8.9734412606476752</v>
      </c>
      <c r="X608">
        <f>IF(Table1[[#This Row],[team]]=E607,SUM(Table1[[#This Row],[f1]],X607),Table1[[#This Row],[f1]])</f>
        <v>-61.641306905115584</v>
      </c>
      <c r="Y608">
        <f>IF(Table1[[#This Row],[ATS]]=S607,SUM(Table1[[#This Row],[ATS]],Y607),Table1[[#This Row],[ATS]])</f>
        <v>-1</v>
      </c>
      <c r="Z608">
        <f>IF(Table1[[#This Row],[ATS]]&gt;0,Table1[[#This Row],[ATS streak (not real)]]-1,Table1[[#This Row],[ATS streak (not real)]]+1)</f>
        <v>0</v>
      </c>
      <c r="AA608" s="5">
        <f>Table1[[#This Row],[running ttl ppg]]^2.37/(Table1[[#This Row],[running ttl ppg]]^2.37+Table1[[#This Row],[running ttl ppga]]^2.37)</f>
        <v>0.33243891026653699</v>
      </c>
      <c r="AB608" s="5">
        <f>Table1[[#This Row],[pyth ratio]]+Table1[[#This Row],[win/loss ratio]]</f>
        <v>0.532438910266537</v>
      </c>
    </row>
    <row r="609" spans="1:28" x14ac:dyDescent="0.25">
      <c r="A609" s="1">
        <v>3167</v>
      </c>
      <c r="B609" s="7">
        <f t="shared" si="22"/>
        <v>16</v>
      </c>
      <c r="C609" s="5">
        <v>2017</v>
      </c>
      <c r="D609" s="5">
        <v>17</v>
      </c>
      <c r="E609" t="s">
        <v>46</v>
      </c>
      <c r="F609" t="s">
        <v>60</v>
      </c>
      <c r="G609" s="5">
        <v>0</v>
      </c>
      <c r="H609">
        <v>10</v>
      </c>
      <c r="I609">
        <v>38</v>
      </c>
      <c r="J609">
        <v>-28</v>
      </c>
      <c r="K609">
        <f>IF(Table1[[#This Row],[net]]&gt;0,1,0)</f>
        <v>0</v>
      </c>
      <c r="L609">
        <v>6</v>
      </c>
      <c r="M609">
        <f>IF(Table1[[#This Row],[team]]=E608,SUM(Table1[[#This Row],[win/loss]],M608),Table1[[#This Row],[win/loss]])</f>
        <v>3</v>
      </c>
      <c r="N609">
        <f>IF(Table1[[#This Row],[team]]=E608,SUM(Table1[[#This Row],[win/loss]],M608),Table1[[#This Row],[win/loss]])/B609</f>
        <v>0.1875</v>
      </c>
      <c r="O609">
        <f t="shared" si="21"/>
        <v>-22</v>
      </c>
      <c r="P609">
        <f>IF(Table1[[#This Row],[difference]]&gt;0,SQRT(Table1[[#This Row],[difference]]),-SQRT(ABS(Table1[[#This Row],[difference]])))</f>
        <v>-4.6904157598234297</v>
      </c>
      <c r="Q609">
        <f>IF(Table1[[#This Row],[line]]&gt;0,SQRT(Table1[[#This Row],[line]]),-SQRT(ABS(Table1[[#This Row],[line]])))</f>
        <v>2.4494897427831779</v>
      </c>
      <c r="R609">
        <f>Table1[[#This Row],[difference]]-Table1[[#This Row],[sqrt(line)]]</f>
        <v>-24.449489742783179</v>
      </c>
      <c r="S609">
        <f>IF(Table1[[#This Row],[difference]]&gt;0,1,-1)</f>
        <v>-1</v>
      </c>
      <c r="T609">
        <f>IF(Table1[[#This Row],[team]]=E608,SUM(H609,T608),Table1[[#This Row],[ppg]])</f>
        <v>279</v>
      </c>
      <c r="U609">
        <f>IF(Table1[[#This Row],[team]]=E608,SUM(I609,U608),Table1[[#This Row],[ppga]])</f>
        <v>399</v>
      </c>
      <c r="V609">
        <f>IF(Table1[[#This Row],[team]]=E608,SUM(Table1[[#This Row],[difference]],V608),Table1[[#This Row],[difference]])</f>
        <v>-62.5</v>
      </c>
      <c r="W609">
        <f>IF(Table1[[#This Row],[team]]=E608,SUM(Table1[[#This Row],[sqrt(dif)]],W608),Table1[[#This Row],[sqrt(dif)]])</f>
        <v>-13.663857020471106</v>
      </c>
      <c r="X609">
        <f>IF(Table1[[#This Row],[team]]=E608,SUM(Table1[[#This Row],[f1]],X608),Table1[[#This Row],[f1]])</f>
        <v>-86.09079664789877</v>
      </c>
      <c r="Y609">
        <f>IF(Table1[[#This Row],[ATS]]=S608,SUM(Table1[[#This Row],[ATS]],Y608),Table1[[#This Row],[ATS]])</f>
        <v>-2</v>
      </c>
      <c r="Z609">
        <f>IF(Table1[[#This Row],[ATS]]&gt;0,Table1[[#This Row],[ATS streak (not real)]]-1,Table1[[#This Row],[ATS streak (not real)]]+1)</f>
        <v>-1</v>
      </c>
      <c r="AA609" s="5">
        <f>Table1[[#This Row],[running ttl ppg]]^2.37/(Table1[[#This Row],[running ttl ppg]]^2.37+Table1[[#This Row],[running ttl ppga]]^2.37)</f>
        <v>0.29988057089659187</v>
      </c>
      <c r="AB609" s="5">
        <f>Table1[[#This Row],[pyth ratio]]+Table1[[#This Row],[win/loss ratio]]</f>
        <v>0.48738057089659187</v>
      </c>
    </row>
    <row r="610" spans="1:28" x14ac:dyDescent="0.25">
      <c r="A610" s="1">
        <v>3168</v>
      </c>
      <c r="B610" s="7">
        <f t="shared" si="22"/>
        <v>1</v>
      </c>
      <c r="C610" s="5">
        <v>2017</v>
      </c>
      <c r="D610" s="5">
        <v>1</v>
      </c>
      <c r="E610" t="s">
        <v>47</v>
      </c>
      <c r="F610" t="s">
        <v>62</v>
      </c>
      <c r="G610" s="5">
        <v>0</v>
      </c>
      <c r="H610">
        <v>23</v>
      </c>
      <c r="I610">
        <v>22</v>
      </c>
      <c r="J610">
        <v>1</v>
      </c>
      <c r="K610">
        <f>IF(Table1[[#This Row],[net]]&gt;0,1,0)</f>
        <v>1</v>
      </c>
      <c r="L610">
        <v>-1</v>
      </c>
      <c r="M610">
        <f>IF(Table1[[#This Row],[team]]=E609,SUM(Table1[[#This Row],[win/loss]],M609),Table1[[#This Row],[win/loss]])</f>
        <v>1</v>
      </c>
      <c r="N610">
        <f>IF(Table1[[#This Row],[team]]=E609,SUM(Table1[[#This Row],[win/loss]],M609),Table1[[#This Row],[win/loss]])/B610</f>
        <v>1</v>
      </c>
      <c r="O610">
        <f t="shared" si="21"/>
        <v>0</v>
      </c>
      <c r="P610">
        <f>IF(Table1[[#This Row],[difference]]&gt;0,SQRT(Table1[[#This Row],[difference]]),-SQRT(ABS(Table1[[#This Row],[difference]])))</f>
        <v>0</v>
      </c>
      <c r="Q610">
        <f>IF(Table1[[#This Row],[line]]&gt;0,SQRT(Table1[[#This Row],[line]]),-SQRT(ABS(Table1[[#This Row],[line]])))</f>
        <v>-1</v>
      </c>
      <c r="R610">
        <f>Table1[[#This Row],[difference]]-Table1[[#This Row],[sqrt(line)]]</f>
        <v>1</v>
      </c>
      <c r="S610">
        <f>IF(Table1[[#This Row],[difference]]&gt;0,1,-1)</f>
        <v>-1</v>
      </c>
      <c r="T610">
        <f>IF(Table1[[#This Row],[team]]=E609,SUM(H610,T609),Table1[[#This Row],[ppg]])</f>
        <v>23</v>
      </c>
      <c r="U610">
        <f>IF(Table1[[#This Row],[team]]=E609,SUM(I610,U609),Table1[[#This Row],[ppga]])</f>
        <v>22</v>
      </c>
      <c r="V610">
        <f>IF(Table1[[#This Row],[team]]=E609,SUM(Table1[[#This Row],[difference]],V609),Table1[[#This Row],[difference]])</f>
        <v>0</v>
      </c>
      <c r="W610">
        <f>IF(Table1[[#This Row],[team]]=E609,SUM(Table1[[#This Row],[sqrt(dif)]],W609),Table1[[#This Row],[sqrt(dif)]])</f>
        <v>0</v>
      </c>
      <c r="X610">
        <f>IF(Table1[[#This Row],[team]]=E609,SUM(Table1[[#This Row],[f1]],X609),Table1[[#This Row],[f1]])</f>
        <v>1</v>
      </c>
      <c r="Y610">
        <f>IF(Table1[[#This Row],[ATS]]=S609,SUM(Table1[[#This Row],[ATS]],Y609),Table1[[#This Row],[ATS]])</f>
        <v>-3</v>
      </c>
      <c r="Z610">
        <f>IF(Table1[[#This Row],[ATS]]&gt;0,Table1[[#This Row],[ATS streak (not real)]]-1,Table1[[#This Row],[ATS streak (not real)]]+1)</f>
        <v>-2</v>
      </c>
      <c r="AA610" s="5">
        <f>Table1[[#This Row],[running ttl ppg]]^2.37/(Table1[[#This Row],[running ttl ppg]]^2.37+Table1[[#This Row],[running ttl ppga]]^2.37)</f>
        <v>0.52631333669508362</v>
      </c>
      <c r="AB610" s="5">
        <f>Table1[[#This Row],[pyth ratio]]+Table1[[#This Row],[win/loss ratio]]</f>
        <v>1.5263133366950836</v>
      </c>
    </row>
    <row r="611" spans="1:28" x14ac:dyDescent="0.25">
      <c r="A611" s="1">
        <v>3169</v>
      </c>
      <c r="B611" s="7">
        <f t="shared" si="22"/>
        <v>2</v>
      </c>
      <c r="C611" s="5">
        <v>2017</v>
      </c>
      <c r="D611" s="5">
        <v>2</v>
      </c>
      <c r="E611" t="s">
        <v>47</v>
      </c>
      <c r="F611" t="s">
        <v>67</v>
      </c>
      <c r="G611" s="5">
        <v>0</v>
      </c>
      <c r="H611">
        <v>16</v>
      </c>
      <c r="I611">
        <v>24</v>
      </c>
      <c r="J611">
        <v>-8</v>
      </c>
      <c r="K611">
        <f>IF(Table1[[#This Row],[net]]&gt;0,1,0)</f>
        <v>0</v>
      </c>
      <c r="L611">
        <v>3</v>
      </c>
      <c r="M611">
        <f>IF(Table1[[#This Row],[team]]=E610,SUM(Table1[[#This Row],[win/loss]],M610),Table1[[#This Row],[win/loss]])</f>
        <v>1</v>
      </c>
      <c r="N611">
        <f>IF(Table1[[#This Row],[team]]=E610,SUM(Table1[[#This Row],[win/loss]],M610),Table1[[#This Row],[win/loss]])/B611</f>
        <v>0.5</v>
      </c>
      <c r="O611">
        <f t="shared" si="21"/>
        <v>-5</v>
      </c>
      <c r="P611">
        <f>IF(Table1[[#This Row],[difference]]&gt;0,SQRT(Table1[[#This Row],[difference]]),-SQRT(ABS(Table1[[#This Row],[difference]])))</f>
        <v>-2.2360679774997898</v>
      </c>
      <c r="Q611">
        <f>IF(Table1[[#This Row],[line]]&gt;0,SQRT(Table1[[#This Row],[line]]),-SQRT(ABS(Table1[[#This Row],[line]])))</f>
        <v>1.7320508075688772</v>
      </c>
      <c r="R611">
        <f>Table1[[#This Row],[difference]]-Table1[[#This Row],[sqrt(line)]]</f>
        <v>-6.7320508075688767</v>
      </c>
      <c r="S611">
        <f>IF(Table1[[#This Row],[difference]]&gt;0,1,-1)</f>
        <v>-1</v>
      </c>
      <c r="T611">
        <f>IF(Table1[[#This Row],[team]]=E610,SUM(H611,T610),Table1[[#This Row],[ppg]])</f>
        <v>39</v>
      </c>
      <c r="U611">
        <f>IF(Table1[[#This Row],[team]]=E610,SUM(I611,U610),Table1[[#This Row],[ppga]])</f>
        <v>46</v>
      </c>
      <c r="V611">
        <f>IF(Table1[[#This Row],[team]]=E610,SUM(Table1[[#This Row],[difference]],V610),Table1[[#This Row],[difference]])</f>
        <v>-5</v>
      </c>
      <c r="W611">
        <f>IF(Table1[[#This Row],[team]]=E610,SUM(Table1[[#This Row],[sqrt(dif)]],W610),Table1[[#This Row],[sqrt(dif)]])</f>
        <v>-2.2360679774997898</v>
      </c>
      <c r="X611">
        <f>IF(Table1[[#This Row],[team]]=E610,SUM(Table1[[#This Row],[f1]],X610),Table1[[#This Row],[f1]])</f>
        <v>-5.7320508075688767</v>
      </c>
      <c r="Y611">
        <f>IF(Table1[[#This Row],[ATS]]=S610,SUM(Table1[[#This Row],[ATS]],Y610),Table1[[#This Row],[ATS]])</f>
        <v>-4</v>
      </c>
      <c r="Z611">
        <f>IF(Table1[[#This Row],[ATS]]&gt;0,Table1[[#This Row],[ATS streak (not real)]]-1,Table1[[#This Row],[ATS streak (not real)]]+1)</f>
        <v>-3</v>
      </c>
      <c r="AA611" s="5">
        <f>Table1[[#This Row],[running ttl ppg]]^2.37/(Table1[[#This Row],[running ttl ppg]]^2.37+Table1[[#This Row],[running ttl ppga]]^2.37)</f>
        <v>0.40341907028202423</v>
      </c>
      <c r="AB611" s="5">
        <f>Table1[[#This Row],[pyth ratio]]+Table1[[#This Row],[win/loss ratio]]</f>
        <v>0.90341907028202417</v>
      </c>
    </row>
    <row r="612" spans="1:28" x14ac:dyDescent="0.25">
      <c r="A612" s="1">
        <v>3170</v>
      </c>
      <c r="B612" s="7">
        <f t="shared" si="22"/>
        <v>3</v>
      </c>
      <c r="C612" s="5">
        <v>2017</v>
      </c>
      <c r="D612" s="5">
        <v>3</v>
      </c>
      <c r="E612" t="s">
        <v>47</v>
      </c>
      <c r="F612" t="s">
        <v>50</v>
      </c>
      <c r="G612" s="5">
        <v>1</v>
      </c>
      <c r="H612">
        <v>17</v>
      </c>
      <c r="I612">
        <v>29</v>
      </c>
      <c r="J612">
        <v>-12</v>
      </c>
      <c r="K612">
        <f>IF(Table1[[#This Row],[net]]&gt;0,1,0)</f>
        <v>0</v>
      </c>
      <c r="L612">
        <v>-3.5</v>
      </c>
      <c r="M612">
        <f>IF(Table1[[#This Row],[team]]=E611,SUM(Table1[[#This Row],[win/loss]],M611),Table1[[#This Row],[win/loss]])</f>
        <v>1</v>
      </c>
      <c r="N612">
        <f>IF(Table1[[#This Row],[team]]=E611,SUM(Table1[[#This Row],[win/loss]],M611),Table1[[#This Row],[win/loss]])/B612</f>
        <v>0.33333333333333331</v>
      </c>
      <c r="O612">
        <f t="shared" si="21"/>
        <v>-15.5</v>
      </c>
      <c r="P612">
        <f>IF(Table1[[#This Row],[difference]]&gt;0,SQRT(Table1[[#This Row],[difference]]),-SQRT(ABS(Table1[[#This Row],[difference]])))</f>
        <v>-3.9370039370059056</v>
      </c>
      <c r="Q612">
        <f>IF(Table1[[#This Row],[line]]&gt;0,SQRT(Table1[[#This Row],[line]]),-SQRT(ABS(Table1[[#This Row],[line]])))</f>
        <v>-1.8708286933869707</v>
      </c>
      <c r="R612">
        <f>Table1[[#This Row],[difference]]-Table1[[#This Row],[sqrt(line)]]</f>
        <v>-13.62917130661303</v>
      </c>
      <c r="S612">
        <f>IF(Table1[[#This Row],[difference]]&gt;0,1,-1)</f>
        <v>-1</v>
      </c>
      <c r="T612">
        <f>IF(Table1[[#This Row],[team]]=E611,SUM(H612,T611),Table1[[#This Row],[ppg]])</f>
        <v>56</v>
      </c>
      <c r="U612">
        <f>IF(Table1[[#This Row],[team]]=E611,SUM(I612,U611),Table1[[#This Row],[ppga]])</f>
        <v>75</v>
      </c>
      <c r="V612">
        <f>IF(Table1[[#This Row],[team]]=E611,SUM(Table1[[#This Row],[difference]],V611),Table1[[#This Row],[difference]])</f>
        <v>-20.5</v>
      </c>
      <c r="W612">
        <f>IF(Table1[[#This Row],[team]]=E611,SUM(Table1[[#This Row],[sqrt(dif)]],W611),Table1[[#This Row],[sqrt(dif)]])</f>
        <v>-6.1730719145056954</v>
      </c>
      <c r="X612">
        <f>IF(Table1[[#This Row],[team]]=E611,SUM(Table1[[#This Row],[f1]],X611),Table1[[#This Row],[f1]])</f>
        <v>-19.361222114181906</v>
      </c>
      <c r="Y612">
        <f>IF(Table1[[#This Row],[ATS]]=S611,SUM(Table1[[#This Row],[ATS]],Y611),Table1[[#This Row],[ATS]])</f>
        <v>-5</v>
      </c>
      <c r="Z612">
        <f>IF(Table1[[#This Row],[ATS]]&gt;0,Table1[[#This Row],[ATS streak (not real)]]-1,Table1[[#This Row],[ATS streak (not real)]]+1)</f>
        <v>-4</v>
      </c>
      <c r="AA612" s="5">
        <f>Table1[[#This Row],[running ttl ppg]]^2.37/(Table1[[#This Row],[running ttl ppg]]^2.37+Table1[[#This Row],[running ttl ppga]]^2.37)</f>
        <v>0.33350754686669437</v>
      </c>
      <c r="AB612" s="5">
        <f>Table1[[#This Row],[pyth ratio]]+Table1[[#This Row],[win/loss ratio]]</f>
        <v>0.66684088020002763</v>
      </c>
    </row>
    <row r="613" spans="1:28" x14ac:dyDescent="0.25">
      <c r="A613" s="1">
        <v>3171</v>
      </c>
      <c r="B613" s="7">
        <f t="shared" si="22"/>
        <v>4</v>
      </c>
      <c r="C613" s="5">
        <v>2017</v>
      </c>
      <c r="D613" s="5">
        <v>4</v>
      </c>
      <c r="E613" t="s">
        <v>47</v>
      </c>
      <c r="F613" t="s">
        <v>59</v>
      </c>
      <c r="G613" s="5">
        <v>1</v>
      </c>
      <c r="H613">
        <v>22</v>
      </c>
      <c r="I613">
        <v>7</v>
      </c>
      <c r="J613">
        <v>15</v>
      </c>
      <c r="K613">
        <f>IF(Table1[[#This Row],[net]]&gt;0,1,0)</f>
        <v>1</v>
      </c>
      <c r="L613">
        <v>-7.5</v>
      </c>
      <c r="M613">
        <f>IF(Table1[[#This Row],[team]]=E612,SUM(Table1[[#This Row],[win/loss]],M612),Table1[[#This Row],[win/loss]])</f>
        <v>2</v>
      </c>
      <c r="N613">
        <f>IF(Table1[[#This Row],[team]]=E612,SUM(Table1[[#This Row],[win/loss]],M612),Table1[[#This Row],[win/loss]])/B613</f>
        <v>0.5</v>
      </c>
      <c r="O613">
        <f t="shared" si="21"/>
        <v>7.5</v>
      </c>
      <c r="P613">
        <f>IF(Table1[[#This Row],[difference]]&gt;0,SQRT(Table1[[#This Row],[difference]]),-SQRT(ABS(Table1[[#This Row],[difference]])))</f>
        <v>2.7386127875258306</v>
      </c>
      <c r="Q613">
        <f>IF(Table1[[#This Row],[line]]&gt;0,SQRT(Table1[[#This Row],[line]]),-SQRT(ABS(Table1[[#This Row],[line]])))</f>
        <v>-2.7386127875258306</v>
      </c>
      <c r="R613">
        <f>Table1[[#This Row],[difference]]-Table1[[#This Row],[sqrt(line)]]</f>
        <v>10.238612787525831</v>
      </c>
      <c r="S613">
        <f>IF(Table1[[#This Row],[difference]]&gt;0,1,-1)</f>
        <v>1</v>
      </c>
      <c r="T613">
        <f>IF(Table1[[#This Row],[team]]=E612,SUM(H613,T612),Table1[[#This Row],[ppg]])</f>
        <v>78</v>
      </c>
      <c r="U613">
        <f>IF(Table1[[#This Row],[team]]=E612,SUM(I613,U612),Table1[[#This Row],[ppga]])</f>
        <v>82</v>
      </c>
      <c r="V613">
        <f>IF(Table1[[#This Row],[team]]=E612,SUM(Table1[[#This Row],[difference]],V612),Table1[[#This Row],[difference]])</f>
        <v>-13</v>
      </c>
      <c r="W613">
        <f>IF(Table1[[#This Row],[team]]=E612,SUM(Table1[[#This Row],[sqrt(dif)]],W612),Table1[[#This Row],[sqrt(dif)]])</f>
        <v>-3.4344591269798648</v>
      </c>
      <c r="X613">
        <f>IF(Table1[[#This Row],[team]]=E612,SUM(Table1[[#This Row],[f1]],X612),Table1[[#This Row],[f1]])</f>
        <v>-9.1226093266560753</v>
      </c>
      <c r="Y613">
        <f>IF(Table1[[#This Row],[ATS]]=S612,SUM(Table1[[#This Row],[ATS]],Y612),Table1[[#This Row],[ATS]])</f>
        <v>1</v>
      </c>
      <c r="Z613">
        <f>IF(Table1[[#This Row],[ATS]]&gt;0,Table1[[#This Row],[ATS streak (not real)]]-1,Table1[[#This Row],[ATS streak (not real)]]+1)</f>
        <v>0</v>
      </c>
      <c r="AA613" s="5">
        <f>Table1[[#This Row],[running ttl ppg]]^2.37/(Table1[[#This Row],[running ttl ppg]]^2.37+Table1[[#This Row],[running ttl ppga]]^2.37)</f>
        <v>0.47040346563203123</v>
      </c>
      <c r="AB613" s="5">
        <f>Table1[[#This Row],[pyth ratio]]+Table1[[#This Row],[win/loss ratio]]</f>
        <v>0.97040346563203128</v>
      </c>
    </row>
    <row r="614" spans="1:28" x14ac:dyDescent="0.25">
      <c r="A614" s="1">
        <v>3172</v>
      </c>
      <c r="B614" s="7">
        <f t="shared" si="22"/>
        <v>5</v>
      </c>
      <c r="C614" s="5">
        <v>2017</v>
      </c>
      <c r="D614" s="5">
        <v>5</v>
      </c>
      <c r="E614" t="s">
        <v>47</v>
      </c>
      <c r="F614" t="s">
        <v>49</v>
      </c>
      <c r="G614" s="5">
        <v>0</v>
      </c>
      <c r="H614">
        <v>14</v>
      </c>
      <c r="I614">
        <v>28</v>
      </c>
      <c r="J614">
        <v>-14</v>
      </c>
      <c r="K614">
        <f>IF(Table1[[#This Row],[net]]&gt;0,1,0)</f>
        <v>0</v>
      </c>
      <c r="L614">
        <v>-2.5</v>
      </c>
      <c r="M614">
        <f>IF(Table1[[#This Row],[team]]=E613,SUM(Table1[[#This Row],[win/loss]],M613),Table1[[#This Row],[win/loss]])</f>
        <v>2</v>
      </c>
      <c r="N614">
        <f>IF(Table1[[#This Row],[team]]=E613,SUM(Table1[[#This Row],[win/loss]],M613),Table1[[#This Row],[win/loss]])/B614</f>
        <v>0.4</v>
      </c>
      <c r="O614">
        <f t="shared" si="21"/>
        <v>-16.5</v>
      </c>
      <c r="P614">
        <f>IF(Table1[[#This Row],[difference]]&gt;0,SQRT(Table1[[#This Row],[difference]]),-SQRT(ABS(Table1[[#This Row],[difference]])))</f>
        <v>-4.0620192023179804</v>
      </c>
      <c r="Q614">
        <f>IF(Table1[[#This Row],[line]]&gt;0,SQRT(Table1[[#This Row],[line]]),-SQRT(ABS(Table1[[#This Row],[line]])))</f>
        <v>-1.5811388300841898</v>
      </c>
      <c r="R614">
        <f>Table1[[#This Row],[difference]]-Table1[[#This Row],[sqrt(line)]]</f>
        <v>-14.918861169915811</v>
      </c>
      <c r="S614">
        <f>IF(Table1[[#This Row],[difference]]&gt;0,1,-1)</f>
        <v>-1</v>
      </c>
      <c r="T614">
        <f>IF(Table1[[#This Row],[team]]=E613,SUM(H614,T613),Table1[[#This Row],[ppg]])</f>
        <v>92</v>
      </c>
      <c r="U614">
        <f>IF(Table1[[#This Row],[team]]=E613,SUM(I614,U613),Table1[[#This Row],[ppga]])</f>
        <v>110</v>
      </c>
      <c r="V614">
        <f>IF(Table1[[#This Row],[team]]=E613,SUM(Table1[[#This Row],[difference]],V613),Table1[[#This Row],[difference]])</f>
        <v>-29.5</v>
      </c>
      <c r="W614">
        <f>IF(Table1[[#This Row],[team]]=E613,SUM(Table1[[#This Row],[sqrt(dif)]],W613),Table1[[#This Row],[sqrt(dif)]])</f>
        <v>-7.4964783292978456</v>
      </c>
      <c r="X614">
        <f>IF(Table1[[#This Row],[team]]=E613,SUM(Table1[[#This Row],[f1]],X613),Table1[[#This Row],[f1]])</f>
        <v>-24.041470496571886</v>
      </c>
      <c r="Y614">
        <f>IF(Table1[[#This Row],[ATS]]=S613,SUM(Table1[[#This Row],[ATS]],Y613),Table1[[#This Row],[ATS]])</f>
        <v>-1</v>
      </c>
      <c r="Z614">
        <f>IF(Table1[[#This Row],[ATS]]&gt;0,Table1[[#This Row],[ATS streak (not real)]]-1,Table1[[#This Row],[ATS streak (not real)]]+1)</f>
        <v>0</v>
      </c>
      <c r="AA614" s="5">
        <f>Table1[[#This Row],[running ttl ppg]]^2.37/(Table1[[#This Row],[running ttl ppg]]^2.37+Table1[[#This Row],[running ttl ppga]]^2.37)</f>
        <v>0.39567964511865888</v>
      </c>
      <c r="AB614" s="5">
        <f>Table1[[#This Row],[pyth ratio]]+Table1[[#This Row],[win/loss ratio]]</f>
        <v>0.79567964511865896</v>
      </c>
    </row>
    <row r="615" spans="1:28" x14ac:dyDescent="0.25">
      <c r="A615" s="1">
        <v>3173</v>
      </c>
      <c r="B615" s="7">
        <f t="shared" si="22"/>
        <v>6</v>
      </c>
      <c r="C615" s="5">
        <v>2017</v>
      </c>
      <c r="D615" s="5">
        <v>6</v>
      </c>
      <c r="E615" t="s">
        <v>47</v>
      </c>
      <c r="F615" t="s">
        <v>63</v>
      </c>
      <c r="G615" s="5">
        <v>0</v>
      </c>
      <c r="H615">
        <v>17</v>
      </c>
      <c r="I615">
        <v>35</v>
      </c>
      <c r="J615">
        <v>-18</v>
      </c>
      <c r="K615">
        <f>IF(Table1[[#This Row],[net]]&gt;0,1,0)</f>
        <v>0</v>
      </c>
      <c r="L615">
        <v>7.5</v>
      </c>
      <c r="M615">
        <f>IF(Table1[[#This Row],[team]]=E614,SUM(Table1[[#This Row],[win/loss]],M614),Table1[[#This Row],[win/loss]])</f>
        <v>2</v>
      </c>
      <c r="N615">
        <f>IF(Table1[[#This Row],[team]]=E614,SUM(Table1[[#This Row],[win/loss]],M614),Table1[[#This Row],[win/loss]])/B615</f>
        <v>0.33333333333333331</v>
      </c>
      <c r="O615">
        <f t="shared" si="21"/>
        <v>-10.5</v>
      </c>
      <c r="P615">
        <f>IF(Table1[[#This Row],[difference]]&gt;0,SQRT(Table1[[#This Row],[difference]]),-SQRT(ABS(Table1[[#This Row],[difference]])))</f>
        <v>-3.2403703492039302</v>
      </c>
      <c r="Q615">
        <f>IF(Table1[[#This Row],[line]]&gt;0,SQRT(Table1[[#This Row],[line]]),-SQRT(ABS(Table1[[#This Row],[line]])))</f>
        <v>2.7386127875258306</v>
      </c>
      <c r="R615">
        <f>Table1[[#This Row],[difference]]-Table1[[#This Row],[sqrt(line)]]</f>
        <v>-13.238612787525831</v>
      </c>
      <c r="S615">
        <f>IF(Table1[[#This Row],[difference]]&gt;0,1,-1)</f>
        <v>-1</v>
      </c>
      <c r="T615">
        <f>IF(Table1[[#This Row],[team]]=E614,SUM(H615,T614),Table1[[#This Row],[ppg]])</f>
        <v>109</v>
      </c>
      <c r="U615">
        <f>IF(Table1[[#This Row],[team]]=E614,SUM(I615,U614),Table1[[#This Row],[ppga]])</f>
        <v>145</v>
      </c>
      <c r="V615">
        <f>IF(Table1[[#This Row],[team]]=E614,SUM(Table1[[#This Row],[difference]],V614),Table1[[#This Row],[difference]])</f>
        <v>-40</v>
      </c>
      <c r="W615">
        <f>IF(Table1[[#This Row],[team]]=E614,SUM(Table1[[#This Row],[sqrt(dif)]],W614),Table1[[#This Row],[sqrt(dif)]])</f>
        <v>-10.736848678501776</v>
      </c>
      <c r="X615">
        <f>IF(Table1[[#This Row],[team]]=E614,SUM(Table1[[#This Row],[f1]],X614),Table1[[#This Row],[f1]])</f>
        <v>-37.280083284097714</v>
      </c>
      <c r="Y615">
        <f>IF(Table1[[#This Row],[ATS]]=S614,SUM(Table1[[#This Row],[ATS]],Y614),Table1[[#This Row],[ATS]])</f>
        <v>-2</v>
      </c>
      <c r="Z615">
        <f>IF(Table1[[#This Row],[ATS]]&gt;0,Table1[[#This Row],[ATS streak (not real)]]-1,Table1[[#This Row],[ATS streak (not real)]]+1)</f>
        <v>-1</v>
      </c>
      <c r="AA615" s="5">
        <f>Table1[[#This Row],[running ttl ppg]]^2.37/(Table1[[#This Row],[running ttl ppg]]^2.37+Table1[[#This Row],[running ttl ppga]]^2.37)</f>
        <v>0.33707319346372083</v>
      </c>
      <c r="AB615" s="5">
        <f>Table1[[#This Row],[pyth ratio]]+Table1[[#This Row],[win/loss ratio]]</f>
        <v>0.67040652679705415</v>
      </c>
    </row>
    <row r="616" spans="1:28" x14ac:dyDescent="0.25">
      <c r="A616" s="1">
        <v>3174</v>
      </c>
      <c r="B616" s="7">
        <f t="shared" si="22"/>
        <v>7</v>
      </c>
      <c r="C616" s="5">
        <v>2017</v>
      </c>
      <c r="D616" s="5">
        <v>7</v>
      </c>
      <c r="E616" t="s">
        <v>47</v>
      </c>
      <c r="F616" t="s">
        <v>48</v>
      </c>
      <c r="G616" s="5">
        <v>1</v>
      </c>
      <c r="H616">
        <v>31</v>
      </c>
      <c r="I616">
        <v>17</v>
      </c>
      <c r="J616">
        <v>14</v>
      </c>
      <c r="K616">
        <f>IF(Table1[[#This Row],[net]]&gt;0,1,0)</f>
        <v>1</v>
      </c>
      <c r="L616">
        <v>-11</v>
      </c>
      <c r="M616">
        <f>IF(Table1[[#This Row],[team]]=E615,SUM(Table1[[#This Row],[win/loss]],M615),Table1[[#This Row],[win/loss]])</f>
        <v>3</v>
      </c>
      <c r="N616">
        <f>IF(Table1[[#This Row],[team]]=E615,SUM(Table1[[#This Row],[win/loss]],M615),Table1[[#This Row],[win/loss]])/B616</f>
        <v>0.42857142857142855</v>
      </c>
      <c r="O616">
        <f t="shared" si="21"/>
        <v>3</v>
      </c>
      <c r="P616">
        <f>IF(Table1[[#This Row],[difference]]&gt;0,SQRT(Table1[[#This Row],[difference]]),-SQRT(ABS(Table1[[#This Row],[difference]])))</f>
        <v>1.7320508075688772</v>
      </c>
      <c r="Q616">
        <f>IF(Table1[[#This Row],[line]]&gt;0,SQRT(Table1[[#This Row],[line]]),-SQRT(ABS(Table1[[#This Row],[line]])))</f>
        <v>-3.3166247903553998</v>
      </c>
      <c r="R616">
        <f>Table1[[#This Row],[difference]]-Table1[[#This Row],[sqrt(line)]]</f>
        <v>6.3166247903553998</v>
      </c>
      <c r="S616">
        <f>IF(Table1[[#This Row],[difference]]&gt;0,1,-1)</f>
        <v>1</v>
      </c>
      <c r="T616">
        <f>IF(Table1[[#This Row],[team]]=E615,SUM(H616,T615),Table1[[#This Row],[ppg]])</f>
        <v>140</v>
      </c>
      <c r="U616">
        <f>IF(Table1[[#This Row],[team]]=E615,SUM(I616,U615),Table1[[#This Row],[ppga]])</f>
        <v>162</v>
      </c>
      <c r="V616">
        <f>IF(Table1[[#This Row],[team]]=E615,SUM(Table1[[#This Row],[difference]],V615),Table1[[#This Row],[difference]])</f>
        <v>-37</v>
      </c>
      <c r="W616">
        <f>IF(Table1[[#This Row],[team]]=E615,SUM(Table1[[#This Row],[sqrt(dif)]],W615),Table1[[#This Row],[sqrt(dif)]])</f>
        <v>-9.0047978709328991</v>
      </c>
      <c r="X616">
        <f>IF(Table1[[#This Row],[team]]=E615,SUM(Table1[[#This Row],[f1]],X615),Table1[[#This Row],[f1]])</f>
        <v>-30.963458493742316</v>
      </c>
      <c r="Y616">
        <f>IF(Table1[[#This Row],[ATS]]=S615,SUM(Table1[[#This Row],[ATS]],Y615),Table1[[#This Row],[ATS]])</f>
        <v>1</v>
      </c>
      <c r="Z616">
        <f>IF(Table1[[#This Row],[ATS]]&gt;0,Table1[[#This Row],[ATS streak (not real)]]-1,Table1[[#This Row],[ATS streak (not real)]]+1)</f>
        <v>0</v>
      </c>
      <c r="AA616" s="5">
        <f>Table1[[#This Row],[running ttl ppg]]^2.37/(Table1[[#This Row],[running ttl ppg]]^2.37+Table1[[#This Row],[running ttl ppga]]^2.37)</f>
        <v>0.41437439797289727</v>
      </c>
      <c r="AB616" s="5">
        <f>Table1[[#This Row],[pyth ratio]]+Table1[[#This Row],[win/loss ratio]]</f>
        <v>0.84294582654432582</v>
      </c>
    </row>
    <row r="617" spans="1:28" x14ac:dyDescent="0.25">
      <c r="A617" s="1">
        <v>3175</v>
      </c>
      <c r="B617" s="7">
        <f t="shared" si="22"/>
        <v>8</v>
      </c>
      <c r="C617" s="5">
        <v>2017</v>
      </c>
      <c r="D617" s="5">
        <v>8</v>
      </c>
      <c r="E617" t="s">
        <v>47</v>
      </c>
      <c r="F617" t="s">
        <v>72</v>
      </c>
      <c r="G617" s="5">
        <v>1</v>
      </c>
      <c r="H617">
        <v>27</v>
      </c>
      <c r="I617">
        <v>27</v>
      </c>
      <c r="J617">
        <v>0</v>
      </c>
      <c r="K617">
        <f>IF(Table1[[#This Row],[net]]&gt;0,1,0)</f>
        <v>0</v>
      </c>
      <c r="L617">
        <v>-3</v>
      </c>
      <c r="M617">
        <f>IF(Table1[[#This Row],[team]]=E616,SUM(Table1[[#This Row],[win/loss]],M616),Table1[[#This Row],[win/loss]])</f>
        <v>3</v>
      </c>
      <c r="N617">
        <f>IF(Table1[[#This Row],[team]]=E616,SUM(Table1[[#This Row],[win/loss]],M616),Table1[[#This Row],[win/loss]])/B617</f>
        <v>0.375</v>
      </c>
      <c r="O617">
        <f t="shared" si="21"/>
        <v>-3</v>
      </c>
      <c r="P617">
        <f>IF(Table1[[#This Row],[difference]]&gt;0,SQRT(Table1[[#This Row],[difference]]),-SQRT(ABS(Table1[[#This Row],[difference]])))</f>
        <v>-1.7320508075688772</v>
      </c>
      <c r="Q617">
        <f>IF(Table1[[#This Row],[line]]&gt;0,SQRT(Table1[[#This Row],[line]]),-SQRT(ABS(Table1[[#This Row],[line]])))</f>
        <v>-1.7320508075688772</v>
      </c>
      <c r="R617">
        <f>Table1[[#This Row],[difference]]-Table1[[#This Row],[sqrt(line)]]</f>
        <v>-1.2679491924311228</v>
      </c>
      <c r="S617">
        <f>IF(Table1[[#This Row],[difference]]&gt;0,1,-1)</f>
        <v>-1</v>
      </c>
      <c r="T617">
        <f>IF(Table1[[#This Row],[team]]=E616,SUM(H617,T616),Table1[[#This Row],[ppg]])</f>
        <v>167</v>
      </c>
      <c r="U617">
        <f>IF(Table1[[#This Row],[team]]=E616,SUM(I617,U616),Table1[[#This Row],[ppga]])</f>
        <v>189</v>
      </c>
      <c r="V617">
        <f>IF(Table1[[#This Row],[team]]=E616,SUM(Table1[[#This Row],[difference]],V616),Table1[[#This Row],[difference]])</f>
        <v>-40</v>
      </c>
      <c r="W617">
        <f>IF(Table1[[#This Row],[team]]=E616,SUM(Table1[[#This Row],[sqrt(dif)]],W616),Table1[[#This Row],[sqrt(dif)]])</f>
        <v>-10.736848678501776</v>
      </c>
      <c r="X617">
        <f>IF(Table1[[#This Row],[team]]=E616,SUM(Table1[[#This Row],[f1]],X616),Table1[[#This Row],[f1]])</f>
        <v>-32.231407686173441</v>
      </c>
      <c r="Y617">
        <f>IF(Table1[[#This Row],[ATS]]=S616,SUM(Table1[[#This Row],[ATS]],Y616),Table1[[#This Row],[ATS]])</f>
        <v>-1</v>
      </c>
      <c r="Z617">
        <f>IF(Table1[[#This Row],[ATS]]&gt;0,Table1[[#This Row],[ATS streak (not real)]]-1,Table1[[#This Row],[ATS streak (not real)]]+1)</f>
        <v>0</v>
      </c>
      <c r="AA617" s="5">
        <f>Table1[[#This Row],[running ttl ppg]]^2.37/(Table1[[#This Row],[running ttl ppg]]^2.37+Table1[[#This Row],[running ttl ppga]]^2.37)</f>
        <v>0.42719736647453843</v>
      </c>
      <c r="AB617" s="5">
        <f>Table1[[#This Row],[pyth ratio]]+Table1[[#This Row],[win/loss ratio]]</f>
        <v>0.80219736647453843</v>
      </c>
    </row>
    <row r="618" spans="1:28" x14ac:dyDescent="0.25">
      <c r="A618" s="1">
        <v>3176</v>
      </c>
      <c r="B618" s="7">
        <f t="shared" si="22"/>
        <v>9</v>
      </c>
      <c r="C618" s="5">
        <v>2017</v>
      </c>
      <c r="D618" s="5">
        <v>10</v>
      </c>
      <c r="E618" t="s">
        <v>47</v>
      </c>
      <c r="F618" t="s">
        <v>61</v>
      </c>
      <c r="G618" s="5">
        <v>0</v>
      </c>
      <c r="H618">
        <v>20</v>
      </c>
      <c r="I618">
        <v>21</v>
      </c>
      <c r="J618">
        <v>-1</v>
      </c>
      <c r="K618">
        <f>IF(Table1[[#This Row],[net]]&gt;0,1,0)</f>
        <v>0</v>
      </c>
      <c r="L618">
        <v>-1</v>
      </c>
      <c r="M618">
        <f>IF(Table1[[#This Row],[team]]=E617,SUM(Table1[[#This Row],[win/loss]],M617),Table1[[#This Row],[win/loss]])</f>
        <v>3</v>
      </c>
      <c r="N618">
        <f>IF(Table1[[#This Row],[team]]=E617,SUM(Table1[[#This Row],[win/loss]],M617),Table1[[#This Row],[win/loss]])/B618</f>
        <v>0.33333333333333331</v>
      </c>
      <c r="O618">
        <f t="shared" si="21"/>
        <v>-2</v>
      </c>
      <c r="P618">
        <f>IF(Table1[[#This Row],[difference]]&gt;0,SQRT(Table1[[#This Row],[difference]]),-SQRT(ABS(Table1[[#This Row],[difference]])))</f>
        <v>-1.4142135623730951</v>
      </c>
      <c r="Q618">
        <f>IF(Table1[[#This Row],[line]]&gt;0,SQRT(Table1[[#This Row],[line]]),-SQRT(ABS(Table1[[#This Row],[line]])))</f>
        <v>-1</v>
      </c>
      <c r="R618">
        <f>Table1[[#This Row],[difference]]-Table1[[#This Row],[sqrt(line)]]</f>
        <v>-1</v>
      </c>
      <c r="S618">
        <f>IF(Table1[[#This Row],[difference]]&gt;0,1,-1)</f>
        <v>-1</v>
      </c>
      <c r="T618">
        <f>IF(Table1[[#This Row],[team]]=E617,SUM(H618,T617),Table1[[#This Row],[ppg]])</f>
        <v>187</v>
      </c>
      <c r="U618">
        <f>IF(Table1[[#This Row],[team]]=E617,SUM(I618,U617),Table1[[#This Row],[ppga]])</f>
        <v>210</v>
      </c>
      <c r="V618">
        <f>IF(Table1[[#This Row],[team]]=E617,SUM(Table1[[#This Row],[difference]],V617),Table1[[#This Row],[difference]])</f>
        <v>-42</v>
      </c>
      <c r="W618">
        <f>IF(Table1[[#This Row],[team]]=E617,SUM(Table1[[#This Row],[sqrt(dif)]],W617),Table1[[#This Row],[sqrt(dif)]])</f>
        <v>-12.151062240874872</v>
      </c>
      <c r="X618">
        <f>IF(Table1[[#This Row],[team]]=E617,SUM(Table1[[#This Row],[f1]],X617),Table1[[#This Row],[f1]])</f>
        <v>-33.231407686173441</v>
      </c>
      <c r="Y618">
        <f>IF(Table1[[#This Row],[ATS]]=S617,SUM(Table1[[#This Row],[ATS]],Y617),Table1[[#This Row],[ATS]])</f>
        <v>-2</v>
      </c>
      <c r="Z618">
        <f>IF(Table1[[#This Row],[ATS]]&gt;0,Table1[[#This Row],[ATS streak (not real)]]-1,Table1[[#This Row],[ATS streak (not real)]]+1)</f>
        <v>-1</v>
      </c>
      <c r="AA618" s="5">
        <f>Table1[[#This Row],[running ttl ppg]]^2.37/(Table1[[#This Row],[running ttl ppg]]^2.37+Table1[[#This Row],[running ttl ppga]]^2.37)</f>
        <v>0.43170027474752676</v>
      </c>
      <c r="AB618" s="5">
        <f>Table1[[#This Row],[pyth ratio]]+Table1[[#This Row],[win/loss ratio]]</f>
        <v>0.76503360808086007</v>
      </c>
    </row>
    <row r="619" spans="1:28" x14ac:dyDescent="0.25">
      <c r="A619" s="1">
        <v>3177</v>
      </c>
      <c r="B619" s="7">
        <f t="shared" si="22"/>
        <v>10</v>
      </c>
      <c r="C619" s="5">
        <v>2017</v>
      </c>
      <c r="D619" s="5">
        <v>11</v>
      </c>
      <c r="E619" t="s">
        <v>47</v>
      </c>
      <c r="F619" t="s">
        <v>44</v>
      </c>
      <c r="G619" s="5">
        <v>1</v>
      </c>
      <c r="H619">
        <v>12</v>
      </c>
      <c r="I619">
        <v>16</v>
      </c>
      <c r="J619">
        <v>-4</v>
      </c>
      <c r="K619">
        <f>IF(Table1[[#This Row],[net]]&gt;0,1,0)</f>
        <v>0</v>
      </c>
      <c r="L619">
        <v>-2.5</v>
      </c>
      <c r="M619">
        <f>IF(Table1[[#This Row],[team]]=E618,SUM(Table1[[#This Row],[win/loss]],M618),Table1[[#This Row],[win/loss]])</f>
        <v>3</v>
      </c>
      <c r="N619">
        <f>IF(Table1[[#This Row],[team]]=E618,SUM(Table1[[#This Row],[win/loss]],M618),Table1[[#This Row],[win/loss]])/B619</f>
        <v>0.3</v>
      </c>
      <c r="O619">
        <f t="shared" si="21"/>
        <v>-6.5</v>
      </c>
      <c r="P619">
        <f>IF(Table1[[#This Row],[difference]]&gt;0,SQRT(Table1[[#This Row],[difference]]),-SQRT(ABS(Table1[[#This Row],[difference]])))</f>
        <v>-2.5495097567963922</v>
      </c>
      <c r="Q619">
        <f>IF(Table1[[#This Row],[line]]&gt;0,SQRT(Table1[[#This Row],[line]]),-SQRT(ABS(Table1[[#This Row],[line]])))</f>
        <v>-1.5811388300841898</v>
      </c>
      <c r="R619">
        <f>Table1[[#This Row],[difference]]-Table1[[#This Row],[sqrt(line)]]</f>
        <v>-4.91886116991581</v>
      </c>
      <c r="S619">
        <f>IF(Table1[[#This Row],[difference]]&gt;0,1,-1)</f>
        <v>-1</v>
      </c>
      <c r="T619">
        <f>IF(Table1[[#This Row],[team]]=E618,SUM(H619,T618),Table1[[#This Row],[ppg]])</f>
        <v>199</v>
      </c>
      <c r="U619">
        <f>IF(Table1[[#This Row],[team]]=E618,SUM(I619,U618),Table1[[#This Row],[ppga]])</f>
        <v>226</v>
      </c>
      <c r="V619">
        <f>IF(Table1[[#This Row],[team]]=E618,SUM(Table1[[#This Row],[difference]],V618),Table1[[#This Row],[difference]])</f>
        <v>-48.5</v>
      </c>
      <c r="W619">
        <f>IF(Table1[[#This Row],[team]]=E618,SUM(Table1[[#This Row],[sqrt(dif)]],W618),Table1[[#This Row],[sqrt(dif)]])</f>
        <v>-14.700571997671265</v>
      </c>
      <c r="X619">
        <f>IF(Table1[[#This Row],[team]]=E618,SUM(Table1[[#This Row],[f1]],X618),Table1[[#This Row],[f1]])</f>
        <v>-38.150268856089248</v>
      </c>
      <c r="Y619">
        <f>IF(Table1[[#This Row],[ATS]]=S618,SUM(Table1[[#This Row],[ATS]],Y618),Table1[[#This Row],[ATS]])</f>
        <v>-3</v>
      </c>
      <c r="Z619">
        <f>IF(Table1[[#This Row],[ATS]]&gt;0,Table1[[#This Row],[ATS streak (not real)]]-1,Table1[[#This Row],[ATS streak (not real)]]+1)</f>
        <v>-2</v>
      </c>
      <c r="AA619" s="5">
        <f>Table1[[#This Row],[running ttl ppg]]^2.37/(Table1[[#This Row],[running ttl ppg]]^2.37+Table1[[#This Row],[running ttl ppga]]^2.37)</f>
        <v>0.42518215708330759</v>
      </c>
      <c r="AB619" s="5">
        <f>Table1[[#This Row],[pyth ratio]]+Table1[[#This Row],[win/loss ratio]]</f>
        <v>0.72518215708330758</v>
      </c>
    </row>
    <row r="620" spans="1:28" x14ac:dyDescent="0.25">
      <c r="A620" s="1">
        <v>3178</v>
      </c>
      <c r="B620" s="7">
        <f t="shared" si="22"/>
        <v>11</v>
      </c>
      <c r="C620" s="5">
        <v>2017</v>
      </c>
      <c r="D620" s="5">
        <v>12</v>
      </c>
      <c r="E620" t="s">
        <v>47</v>
      </c>
      <c r="F620" t="s">
        <v>43</v>
      </c>
      <c r="G620" s="5">
        <v>0</v>
      </c>
      <c r="H620">
        <v>14</v>
      </c>
      <c r="I620">
        <v>19</v>
      </c>
      <c r="J620">
        <v>-5</v>
      </c>
      <c r="K620">
        <f>IF(Table1[[#This Row],[net]]&gt;0,1,0)</f>
        <v>0</v>
      </c>
      <c r="L620">
        <v>3.5</v>
      </c>
      <c r="M620">
        <f>IF(Table1[[#This Row],[team]]=E619,SUM(Table1[[#This Row],[win/loss]],M619),Table1[[#This Row],[win/loss]])</f>
        <v>3</v>
      </c>
      <c r="N620">
        <f>IF(Table1[[#This Row],[team]]=E619,SUM(Table1[[#This Row],[win/loss]],M619),Table1[[#This Row],[win/loss]])/B620</f>
        <v>0.27272727272727271</v>
      </c>
      <c r="O620">
        <f t="shared" si="21"/>
        <v>-1.5</v>
      </c>
      <c r="P620">
        <f>IF(Table1[[#This Row],[difference]]&gt;0,SQRT(Table1[[#This Row],[difference]]),-SQRT(ABS(Table1[[#This Row],[difference]])))</f>
        <v>-1.2247448713915889</v>
      </c>
      <c r="Q620">
        <f>IF(Table1[[#This Row],[line]]&gt;0,SQRT(Table1[[#This Row],[line]]),-SQRT(ABS(Table1[[#This Row],[line]])))</f>
        <v>1.8708286933869707</v>
      </c>
      <c r="R620">
        <f>Table1[[#This Row],[difference]]-Table1[[#This Row],[sqrt(line)]]</f>
        <v>-3.3708286933869704</v>
      </c>
      <c r="S620">
        <f>IF(Table1[[#This Row],[difference]]&gt;0,1,-1)</f>
        <v>-1</v>
      </c>
      <c r="T620">
        <f>IF(Table1[[#This Row],[team]]=E619,SUM(H620,T619),Table1[[#This Row],[ppg]])</f>
        <v>213</v>
      </c>
      <c r="U620">
        <f>IF(Table1[[#This Row],[team]]=E619,SUM(I620,U619),Table1[[#This Row],[ppga]])</f>
        <v>245</v>
      </c>
      <c r="V620">
        <f>IF(Table1[[#This Row],[team]]=E619,SUM(Table1[[#This Row],[difference]],V619),Table1[[#This Row],[difference]])</f>
        <v>-50</v>
      </c>
      <c r="W620">
        <f>IF(Table1[[#This Row],[team]]=E619,SUM(Table1[[#This Row],[sqrt(dif)]],W619),Table1[[#This Row],[sqrt(dif)]])</f>
        <v>-15.925316869062854</v>
      </c>
      <c r="X620">
        <f>IF(Table1[[#This Row],[team]]=E619,SUM(Table1[[#This Row],[f1]],X619),Table1[[#This Row],[f1]])</f>
        <v>-41.521097549476217</v>
      </c>
      <c r="Y620">
        <f>IF(Table1[[#This Row],[ATS]]=S619,SUM(Table1[[#This Row],[ATS]],Y619),Table1[[#This Row],[ATS]])</f>
        <v>-4</v>
      </c>
      <c r="Z620">
        <f>IF(Table1[[#This Row],[ATS]]&gt;0,Table1[[#This Row],[ATS streak (not real)]]-1,Table1[[#This Row],[ATS streak (not real)]]+1)</f>
        <v>-3</v>
      </c>
      <c r="AA620" s="5">
        <f>Table1[[#This Row],[running ttl ppg]]^2.37/(Table1[[#This Row],[running ttl ppg]]^2.37+Table1[[#This Row],[running ttl ppga]]^2.37)</f>
        <v>0.41782229484585459</v>
      </c>
      <c r="AB620" s="5">
        <f>Table1[[#This Row],[pyth ratio]]+Table1[[#This Row],[win/loss ratio]]</f>
        <v>0.69054956757312724</v>
      </c>
    </row>
    <row r="621" spans="1:28" x14ac:dyDescent="0.25">
      <c r="A621" s="1">
        <v>3179</v>
      </c>
      <c r="B621" s="7">
        <f t="shared" si="22"/>
        <v>12</v>
      </c>
      <c r="C621" s="5">
        <v>2017</v>
      </c>
      <c r="D621" s="5">
        <v>13</v>
      </c>
      <c r="E621" t="s">
        <v>47</v>
      </c>
      <c r="F621" t="s">
        <v>66</v>
      </c>
      <c r="G621" s="5">
        <v>1</v>
      </c>
      <c r="H621">
        <v>32</v>
      </c>
      <c r="I621">
        <v>14</v>
      </c>
      <c r="J621">
        <v>18</v>
      </c>
      <c r="K621">
        <f>IF(Table1[[#This Row],[net]]&gt;0,1,0)</f>
        <v>1</v>
      </c>
      <c r="L621">
        <v>-1.5</v>
      </c>
      <c r="M621">
        <f>IF(Table1[[#This Row],[team]]=E620,SUM(Table1[[#This Row],[win/loss]],M620),Table1[[#This Row],[win/loss]])</f>
        <v>4</v>
      </c>
      <c r="N621">
        <f>IF(Table1[[#This Row],[team]]=E620,SUM(Table1[[#This Row],[win/loss]],M620),Table1[[#This Row],[win/loss]])/B621</f>
        <v>0.33333333333333331</v>
      </c>
      <c r="O621">
        <f t="shared" si="21"/>
        <v>16.5</v>
      </c>
      <c r="P621">
        <f>IF(Table1[[#This Row],[difference]]&gt;0,SQRT(Table1[[#This Row],[difference]]),-SQRT(ABS(Table1[[#This Row],[difference]])))</f>
        <v>4.0620192023179804</v>
      </c>
      <c r="Q621">
        <f>IF(Table1[[#This Row],[line]]&gt;0,SQRT(Table1[[#This Row],[line]]),-SQRT(ABS(Table1[[#This Row],[line]])))</f>
        <v>-1.2247448713915889</v>
      </c>
      <c r="R621">
        <f>Table1[[#This Row],[difference]]-Table1[[#This Row],[sqrt(line)]]</f>
        <v>17.724744871391589</v>
      </c>
      <c r="S621">
        <f>IF(Table1[[#This Row],[difference]]&gt;0,1,-1)</f>
        <v>1</v>
      </c>
      <c r="T621">
        <f>IF(Table1[[#This Row],[team]]=E620,SUM(H621,T620),Table1[[#This Row],[ppg]])</f>
        <v>245</v>
      </c>
      <c r="U621">
        <f>IF(Table1[[#This Row],[team]]=E620,SUM(I621,U620),Table1[[#This Row],[ppga]])</f>
        <v>259</v>
      </c>
      <c r="V621">
        <f>IF(Table1[[#This Row],[team]]=E620,SUM(Table1[[#This Row],[difference]],V620),Table1[[#This Row],[difference]])</f>
        <v>-33.5</v>
      </c>
      <c r="W621">
        <f>IF(Table1[[#This Row],[team]]=E620,SUM(Table1[[#This Row],[sqrt(dif)]],W620),Table1[[#This Row],[sqrt(dif)]])</f>
        <v>-11.863297666744874</v>
      </c>
      <c r="X621">
        <f>IF(Table1[[#This Row],[team]]=E620,SUM(Table1[[#This Row],[f1]],X620),Table1[[#This Row],[f1]])</f>
        <v>-23.796352678084627</v>
      </c>
      <c r="Y621">
        <f>IF(Table1[[#This Row],[ATS]]=S620,SUM(Table1[[#This Row],[ATS]],Y620),Table1[[#This Row],[ATS]])</f>
        <v>1</v>
      </c>
      <c r="Z621">
        <f>IF(Table1[[#This Row],[ATS]]&gt;0,Table1[[#This Row],[ATS streak (not real)]]-1,Table1[[#This Row],[ATS streak (not real)]]+1)</f>
        <v>0</v>
      </c>
      <c r="AA621" s="5">
        <f>Table1[[#This Row],[running ttl ppg]]^2.37/(Table1[[#This Row],[running ttl ppg]]^2.37+Table1[[#This Row],[running ttl ppga]]^2.37)</f>
        <v>0.46712237142445789</v>
      </c>
      <c r="AB621" s="5">
        <f>Table1[[#This Row],[pyth ratio]]+Table1[[#This Row],[win/loss ratio]]</f>
        <v>0.80045570475779115</v>
      </c>
    </row>
    <row r="622" spans="1:28" x14ac:dyDescent="0.25">
      <c r="A622" s="1">
        <v>3180</v>
      </c>
      <c r="B622" s="7">
        <f t="shared" si="22"/>
        <v>13</v>
      </c>
      <c r="C622" s="5">
        <v>2017</v>
      </c>
      <c r="D622" s="5">
        <v>14</v>
      </c>
      <c r="E622" t="s">
        <v>47</v>
      </c>
      <c r="F622" t="s">
        <v>48</v>
      </c>
      <c r="G622" s="5">
        <v>0</v>
      </c>
      <c r="H622">
        <v>23</v>
      </c>
      <c r="I622">
        <v>10</v>
      </c>
      <c r="J622">
        <v>13</v>
      </c>
      <c r="K622">
        <f>IF(Table1[[#This Row],[net]]&gt;0,1,0)</f>
        <v>1</v>
      </c>
      <c r="L622">
        <v>-4.5</v>
      </c>
      <c r="M622">
        <f>IF(Table1[[#This Row],[team]]=E621,SUM(Table1[[#This Row],[win/loss]],M621),Table1[[#This Row],[win/loss]])</f>
        <v>5</v>
      </c>
      <c r="N622">
        <f>IF(Table1[[#This Row],[team]]=E621,SUM(Table1[[#This Row],[win/loss]],M621),Table1[[#This Row],[win/loss]])/B622</f>
        <v>0.38461538461538464</v>
      </c>
      <c r="O622">
        <f t="shared" si="21"/>
        <v>8.5</v>
      </c>
      <c r="P622">
        <f>IF(Table1[[#This Row],[difference]]&gt;0,SQRT(Table1[[#This Row],[difference]]),-SQRT(ABS(Table1[[#This Row],[difference]])))</f>
        <v>2.9154759474226504</v>
      </c>
      <c r="Q622">
        <f>IF(Table1[[#This Row],[line]]&gt;0,SQRT(Table1[[#This Row],[line]]),-SQRT(ABS(Table1[[#This Row],[line]])))</f>
        <v>-2.1213203435596424</v>
      </c>
      <c r="R622">
        <f>Table1[[#This Row],[difference]]-Table1[[#This Row],[sqrt(line)]]</f>
        <v>10.621320343559642</v>
      </c>
      <c r="S622">
        <f>IF(Table1[[#This Row],[difference]]&gt;0,1,-1)</f>
        <v>1</v>
      </c>
      <c r="T622">
        <f>IF(Table1[[#This Row],[team]]=E621,SUM(H622,T621),Table1[[#This Row],[ppg]])</f>
        <v>268</v>
      </c>
      <c r="U622">
        <f>IF(Table1[[#This Row],[team]]=E621,SUM(I622,U621),Table1[[#This Row],[ppga]])</f>
        <v>269</v>
      </c>
      <c r="V622">
        <f>IF(Table1[[#This Row],[team]]=E621,SUM(Table1[[#This Row],[difference]],V621),Table1[[#This Row],[difference]])</f>
        <v>-25</v>
      </c>
      <c r="W622">
        <f>IF(Table1[[#This Row],[team]]=E621,SUM(Table1[[#This Row],[sqrt(dif)]],W621),Table1[[#This Row],[sqrt(dif)]])</f>
        <v>-8.9478217193222243</v>
      </c>
      <c r="X622">
        <f>IF(Table1[[#This Row],[team]]=E621,SUM(Table1[[#This Row],[f1]],X621),Table1[[#This Row],[f1]])</f>
        <v>-13.175032334524985</v>
      </c>
      <c r="Y622">
        <f>IF(Table1[[#This Row],[ATS]]=S621,SUM(Table1[[#This Row],[ATS]],Y621),Table1[[#This Row],[ATS]])</f>
        <v>2</v>
      </c>
      <c r="Z622">
        <f>IF(Table1[[#This Row],[ATS]]&gt;0,Table1[[#This Row],[ATS streak (not real)]]-1,Table1[[#This Row],[ATS streak (not real)]]+1)</f>
        <v>1</v>
      </c>
      <c r="AA622" s="5">
        <f>Table1[[#This Row],[running ttl ppg]]^2.37/(Table1[[#This Row],[running ttl ppg]]^2.37+Table1[[#This Row],[running ttl ppga]]^2.37)</f>
        <v>0.49779330786604764</v>
      </c>
      <c r="AB622" s="5">
        <f>Table1[[#This Row],[pyth ratio]]+Table1[[#This Row],[win/loss ratio]]</f>
        <v>0.88240869248143228</v>
      </c>
    </row>
    <row r="623" spans="1:28" x14ac:dyDescent="0.25">
      <c r="A623" s="1">
        <v>3181</v>
      </c>
      <c r="B623" s="7">
        <f t="shared" si="22"/>
        <v>14</v>
      </c>
      <c r="C623" s="5">
        <v>2017</v>
      </c>
      <c r="D623" s="5">
        <v>15</v>
      </c>
      <c r="E623" t="s">
        <v>47</v>
      </c>
      <c r="F623" t="s">
        <v>67</v>
      </c>
      <c r="G623" s="5">
        <v>1</v>
      </c>
      <c r="H623">
        <v>20</v>
      </c>
      <c r="I623">
        <v>24</v>
      </c>
      <c r="J623">
        <v>-4</v>
      </c>
      <c r="K623">
        <f>IF(Table1[[#This Row],[net]]&gt;0,1,0)</f>
        <v>0</v>
      </c>
      <c r="L623">
        <v>3</v>
      </c>
      <c r="M623">
        <f>IF(Table1[[#This Row],[team]]=E622,SUM(Table1[[#This Row],[win/loss]],M622),Table1[[#This Row],[win/loss]])</f>
        <v>5</v>
      </c>
      <c r="N623">
        <f>IF(Table1[[#This Row],[team]]=E622,SUM(Table1[[#This Row],[win/loss]],M622),Table1[[#This Row],[win/loss]])/B623</f>
        <v>0.35714285714285715</v>
      </c>
      <c r="O623">
        <f t="shared" si="21"/>
        <v>-1</v>
      </c>
      <c r="P623">
        <f>IF(Table1[[#This Row],[difference]]&gt;0,SQRT(Table1[[#This Row],[difference]]),-SQRT(ABS(Table1[[#This Row],[difference]])))</f>
        <v>-1</v>
      </c>
      <c r="Q623">
        <f>IF(Table1[[#This Row],[line]]&gt;0,SQRT(Table1[[#This Row],[line]]),-SQRT(ABS(Table1[[#This Row],[line]])))</f>
        <v>1.7320508075688772</v>
      </c>
      <c r="R623">
        <f>Table1[[#This Row],[difference]]-Table1[[#This Row],[sqrt(line)]]</f>
        <v>-2.7320508075688772</v>
      </c>
      <c r="S623">
        <f>IF(Table1[[#This Row],[difference]]&gt;0,1,-1)</f>
        <v>-1</v>
      </c>
      <c r="T623">
        <f>IF(Table1[[#This Row],[team]]=E622,SUM(H623,T622),Table1[[#This Row],[ppg]])</f>
        <v>288</v>
      </c>
      <c r="U623">
        <f>IF(Table1[[#This Row],[team]]=E622,SUM(I623,U622),Table1[[#This Row],[ppga]])</f>
        <v>293</v>
      </c>
      <c r="V623">
        <f>IF(Table1[[#This Row],[team]]=E622,SUM(Table1[[#This Row],[difference]],V622),Table1[[#This Row],[difference]])</f>
        <v>-26</v>
      </c>
      <c r="W623">
        <f>IF(Table1[[#This Row],[team]]=E622,SUM(Table1[[#This Row],[sqrt(dif)]],W622),Table1[[#This Row],[sqrt(dif)]])</f>
        <v>-9.9478217193222243</v>
      </c>
      <c r="X623">
        <f>IF(Table1[[#This Row],[team]]=E622,SUM(Table1[[#This Row],[f1]],X622),Table1[[#This Row],[f1]])</f>
        <v>-15.907083142093862</v>
      </c>
      <c r="Y623">
        <f>IF(Table1[[#This Row],[ATS]]=S622,SUM(Table1[[#This Row],[ATS]],Y622),Table1[[#This Row],[ATS]])</f>
        <v>-1</v>
      </c>
      <c r="Z623">
        <f>IF(Table1[[#This Row],[ATS]]&gt;0,Table1[[#This Row],[ATS streak (not real)]]-1,Table1[[#This Row],[ATS streak (not real)]]+1)</f>
        <v>0</v>
      </c>
      <c r="AA623" s="5">
        <f>Table1[[#This Row],[running ttl ppg]]^2.37/(Table1[[#This Row],[running ttl ppg]]^2.37+Table1[[#This Row],[running ttl ppga]]^2.37)</f>
        <v>0.48980322759201789</v>
      </c>
      <c r="AB623" s="5">
        <f>Table1[[#This Row],[pyth ratio]]+Table1[[#This Row],[win/loss ratio]]</f>
        <v>0.84694608473487509</v>
      </c>
    </row>
    <row r="624" spans="1:28" x14ac:dyDescent="0.25">
      <c r="A624" s="1">
        <v>3182</v>
      </c>
      <c r="B624" s="7">
        <f t="shared" si="22"/>
        <v>15</v>
      </c>
      <c r="C624" s="5">
        <v>2017</v>
      </c>
      <c r="D624" s="5">
        <v>16</v>
      </c>
      <c r="E624" t="s">
        <v>47</v>
      </c>
      <c r="F624" t="s">
        <v>53</v>
      </c>
      <c r="G624" s="5">
        <v>0</v>
      </c>
      <c r="H624">
        <v>10</v>
      </c>
      <c r="I624">
        <v>12</v>
      </c>
      <c r="J624">
        <v>-2</v>
      </c>
      <c r="K624">
        <f>IF(Table1[[#This Row],[net]]&gt;0,1,0)</f>
        <v>0</v>
      </c>
      <c r="L624">
        <v>3</v>
      </c>
      <c r="M624">
        <f>IF(Table1[[#This Row],[team]]=E623,SUM(Table1[[#This Row],[win/loss]],M623),Table1[[#This Row],[win/loss]])</f>
        <v>5</v>
      </c>
      <c r="N624">
        <f>IF(Table1[[#This Row],[team]]=E623,SUM(Table1[[#This Row],[win/loss]],M623),Table1[[#This Row],[win/loss]])/B624</f>
        <v>0.33333333333333331</v>
      </c>
      <c r="O624">
        <f t="shared" si="21"/>
        <v>1</v>
      </c>
      <c r="P624">
        <f>IF(Table1[[#This Row],[difference]]&gt;0,SQRT(Table1[[#This Row],[difference]]),-SQRT(ABS(Table1[[#This Row],[difference]])))</f>
        <v>1</v>
      </c>
      <c r="Q624">
        <f>IF(Table1[[#This Row],[line]]&gt;0,SQRT(Table1[[#This Row],[line]]),-SQRT(ABS(Table1[[#This Row],[line]])))</f>
        <v>1.7320508075688772</v>
      </c>
      <c r="R624">
        <f>Table1[[#This Row],[difference]]-Table1[[#This Row],[sqrt(line)]]</f>
        <v>-0.73205080756887719</v>
      </c>
      <c r="S624">
        <f>IF(Table1[[#This Row],[difference]]&gt;0,1,-1)</f>
        <v>1</v>
      </c>
      <c r="T624">
        <f>IF(Table1[[#This Row],[team]]=E623,SUM(H624,T623),Table1[[#This Row],[ppg]])</f>
        <v>298</v>
      </c>
      <c r="U624">
        <f>IF(Table1[[#This Row],[team]]=E623,SUM(I624,U623),Table1[[#This Row],[ppga]])</f>
        <v>305</v>
      </c>
      <c r="V624">
        <f>IF(Table1[[#This Row],[team]]=E623,SUM(Table1[[#This Row],[difference]],V623),Table1[[#This Row],[difference]])</f>
        <v>-25</v>
      </c>
      <c r="W624">
        <f>IF(Table1[[#This Row],[team]]=E623,SUM(Table1[[#This Row],[sqrt(dif)]],W623),Table1[[#This Row],[sqrt(dif)]])</f>
        <v>-8.9478217193222243</v>
      </c>
      <c r="X624">
        <f>IF(Table1[[#This Row],[team]]=E623,SUM(Table1[[#This Row],[f1]],X623),Table1[[#This Row],[f1]])</f>
        <v>-16.639133949662739</v>
      </c>
      <c r="Y624">
        <f>IF(Table1[[#This Row],[ATS]]=S623,SUM(Table1[[#This Row],[ATS]],Y623),Table1[[#This Row],[ATS]])</f>
        <v>1</v>
      </c>
      <c r="Z624">
        <f>IF(Table1[[#This Row],[ATS]]&gt;0,Table1[[#This Row],[ATS streak (not real)]]-1,Table1[[#This Row],[ATS streak (not real)]]+1)</f>
        <v>0</v>
      </c>
      <c r="AA624" s="5">
        <f>Table1[[#This Row],[running ttl ppg]]^2.37/(Table1[[#This Row],[running ttl ppg]]^2.37+Table1[[#This Row],[running ttl ppga]]^2.37)</f>
        <v>0.4862466333825633</v>
      </c>
      <c r="AB624" s="5">
        <f>Table1[[#This Row],[pyth ratio]]+Table1[[#This Row],[win/loss ratio]]</f>
        <v>0.81957996671589661</v>
      </c>
    </row>
    <row r="625" spans="1:28" x14ac:dyDescent="0.25">
      <c r="A625" s="1">
        <v>3183</v>
      </c>
      <c r="B625" s="7">
        <f t="shared" si="22"/>
        <v>16</v>
      </c>
      <c r="C625" s="5">
        <v>2017</v>
      </c>
      <c r="D625" s="5">
        <v>17</v>
      </c>
      <c r="E625" t="s">
        <v>47</v>
      </c>
      <c r="F625" t="s">
        <v>43</v>
      </c>
      <c r="G625" s="5">
        <v>1</v>
      </c>
      <c r="H625">
        <v>27</v>
      </c>
      <c r="I625">
        <v>10</v>
      </c>
      <c r="J625">
        <v>17</v>
      </c>
      <c r="K625">
        <f>IF(Table1[[#This Row],[net]]&gt;0,1,0)</f>
        <v>1</v>
      </c>
      <c r="L625">
        <v>2.5</v>
      </c>
      <c r="M625">
        <f>IF(Table1[[#This Row],[team]]=E624,SUM(Table1[[#This Row],[win/loss]],M624),Table1[[#This Row],[win/loss]])</f>
        <v>6</v>
      </c>
      <c r="N625">
        <f>IF(Table1[[#This Row],[team]]=E624,SUM(Table1[[#This Row],[win/loss]],M624),Table1[[#This Row],[win/loss]])/B625</f>
        <v>0.375</v>
      </c>
      <c r="O625">
        <f t="shared" si="21"/>
        <v>19.5</v>
      </c>
      <c r="P625">
        <f>IF(Table1[[#This Row],[difference]]&gt;0,SQRT(Table1[[#This Row],[difference]]),-SQRT(ABS(Table1[[#This Row],[difference]])))</f>
        <v>4.4158804331639239</v>
      </c>
      <c r="Q625">
        <f>IF(Table1[[#This Row],[line]]&gt;0,SQRT(Table1[[#This Row],[line]]),-SQRT(ABS(Table1[[#This Row],[line]])))</f>
        <v>1.5811388300841898</v>
      </c>
      <c r="R625">
        <f>Table1[[#This Row],[difference]]-Table1[[#This Row],[sqrt(line)]]</f>
        <v>17.918861169915811</v>
      </c>
      <c r="S625">
        <f>IF(Table1[[#This Row],[difference]]&gt;0,1,-1)</f>
        <v>1</v>
      </c>
      <c r="T625">
        <f>IF(Table1[[#This Row],[team]]=E624,SUM(H625,T624),Table1[[#This Row],[ppg]])</f>
        <v>325</v>
      </c>
      <c r="U625">
        <f>IF(Table1[[#This Row],[team]]=E624,SUM(I625,U624),Table1[[#This Row],[ppga]])</f>
        <v>315</v>
      </c>
      <c r="V625">
        <f>IF(Table1[[#This Row],[team]]=E624,SUM(Table1[[#This Row],[difference]],V624),Table1[[#This Row],[difference]])</f>
        <v>-5.5</v>
      </c>
      <c r="W625">
        <f>IF(Table1[[#This Row],[team]]=E624,SUM(Table1[[#This Row],[sqrt(dif)]],W624),Table1[[#This Row],[sqrt(dif)]])</f>
        <v>-4.5319412861583004</v>
      </c>
      <c r="X625">
        <f>IF(Table1[[#This Row],[team]]=E624,SUM(Table1[[#This Row],[f1]],X624),Table1[[#This Row],[f1]])</f>
        <v>1.2797272202530721</v>
      </c>
      <c r="Y625">
        <f>IF(Table1[[#This Row],[ATS]]=S624,SUM(Table1[[#This Row],[ATS]],Y624),Table1[[#This Row],[ATS]])</f>
        <v>2</v>
      </c>
      <c r="Z625">
        <f>IF(Table1[[#This Row],[ATS]]&gt;0,Table1[[#This Row],[ATS streak (not real)]]-1,Table1[[#This Row],[ATS streak (not real)]]+1)</f>
        <v>1</v>
      </c>
      <c r="AA625" s="5">
        <f>Table1[[#This Row],[running ttl ppg]]^2.37/(Table1[[#This Row],[running ttl ppg]]^2.37+Table1[[#This Row],[running ttl ppga]]^2.37)</f>
        <v>0.51850867102584375</v>
      </c>
      <c r="AB625" s="5">
        <f>Table1[[#This Row],[pyth ratio]]+Table1[[#This Row],[win/loss ratio]]</f>
        <v>0.89350867102584375</v>
      </c>
    </row>
    <row r="626" spans="1:28" x14ac:dyDescent="0.25">
      <c r="A626" s="1">
        <v>3184</v>
      </c>
      <c r="B626" s="7">
        <f t="shared" si="22"/>
        <v>1</v>
      </c>
      <c r="C626" s="5">
        <v>2017</v>
      </c>
      <c r="D626" s="5">
        <v>1</v>
      </c>
      <c r="E626" t="s">
        <v>48</v>
      </c>
      <c r="F626" t="s">
        <v>66</v>
      </c>
      <c r="G626" s="5">
        <v>0</v>
      </c>
      <c r="H626">
        <v>10</v>
      </c>
      <c r="I626">
        <v>29</v>
      </c>
      <c r="J626">
        <v>-19</v>
      </c>
      <c r="K626">
        <f>IF(Table1[[#This Row],[net]]&gt;0,1,0)</f>
        <v>0</v>
      </c>
      <c r="L626">
        <v>4</v>
      </c>
      <c r="M626">
        <f>IF(Table1[[#This Row],[team]]=E625,SUM(Table1[[#This Row],[win/loss]],M625),Table1[[#This Row],[win/loss]])</f>
        <v>0</v>
      </c>
      <c r="N626">
        <f>IF(Table1[[#This Row],[team]]=E625,SUM(Table1[[#This Row],[win/loss]],M625),Table1[[#This Row],[win/loss]])/B626</f>
        <v>0</v>
      </c>
      <c r="O626">
        <f t="shared" si="21"/>
        <v>-15</v>
      </c>
      <c r="P626">
        <f>IF(Table1[[#This Row],[difference]]&gt;0,SQRT(Table1[[#This Row],[difference]]),-SQRT(ABS(Table1[[#This Row],[difference]])))</f>
        <v>-3.872983346207417</v>
      </c>
      <c r="Q626">
        <f>IF(Table1[[#This Row],[line]]&gt;0,SQRT(Table1[[#This Row],[line]]),-SQRT(ABS(Table1[[#This Row],[line]])))</f>
        <v>2</v>
      </c>
      <c r="R626">
        <f>Table1[[#This Row],[difference]]-Table1[[#This Row],[sqrt(line)]]</f>
        <v>-17</v>
      </c>
      <c r="S626">
        <f>IF(Table1[[#This Row],[difference]]&gt;0,1,-1)</f>
        <v>-1</v>
      </c>
      <c r="T626">
        <f>IF(Table1[[#This Row],[team]]=E625,SUM(H626,T625),Table1[[#This Row],[ppg]])</f>
        <v>10</v>
      </c>
      <c r="U626">
        <f>IF(Table1[[#This Row],[team]]=E625,SUM(I626,U625),Table1[[#This Row],[ppga]])</f>
        <v>29</v>
      </c>
      <c r="V626">
        <f>IF(Table1[[#This Row],[team]]=E625,SUM(Table1[[#This Row],[difference]],V625),Table1[[#This Row],[difference]])</f>
        <v>-15</v>
      </c>
      <c r="W626">
        <f>IF(Table1[[#This Row],[team]]=E625,SUM(Table1[[#This Row],[sqrt(dif)]],W625),Table1[[#This Row],[sqrt(dif)]])</f>
        <v>-3.872983346207417</v>
      </c>
      <c r="X626">
        <f>IF(Table1[[#This Row],[team]]=E625,SUM(Table1[[#This Row],[f1]],X625),Table1[[#This Row],[f1]])</f>
        <v>-17</v>
      </c>
      <c r="Y626">
        <f>IF(Table1[[#This Row],[ATS]]=S625,SUM(Table1[[#This Row],[ATS]],Y625),Table1[[#This Row],[ATS]])</f>
        <v>-1</v>
      </c>
      <c r="Z626">
        <f>IF(Table1[[#This Row],[ATS]]&gt;0,Table1[[#This Row],[ATS streak (not real)]]-1,Table1[[#This Row],[ATS streak (not real)]]+1)</f>
        <v>0</v>
      </c>
      <c r="AA626" s="5">
        <f>Table1[[#This Row],[running ttl ppg]]^2.37/(Table1[[#This Row],[running ttl ppg]]^2.37+Table1[[#This Row],[running ttl ppga]]^2.37)</f>
        <v>7.4236390920151926E-2</v>
      </c>
      <c r="AB626" s="5">
        <f>Table1[[#This Row],[pyth ratio]]+Table1[[#This Row],[win/loss ratio]]</f>
        <v>7.4236390920151926E-2</v>
      </c>
    </row>
    <row r="627" spans="1:28" x14ac:dyDescent="0.25">
      <c r="A627" s="1">
        <v>3185</v>
      </c>
      <c r="B627" s="7">
        <f t="shared" si="22"/>
        <v>2</v>
      </c>
      <c r="C627" s="5">
        <v>2017</v>
      </c>
      <c r="D627" s="5">
        <v>2</v>
      </c>
      <c r="E627" t="s">
        <v>48</v>
      </c>
      <c r="F627" t="s">
        <v>43</v>
      </c>
      <c r="G627" s="5">
        <v>1</v>
      </c>
      <c r="H627">
        <v>20</v>
      </c>
      <c r="I627">
        <v>25</v>
      </c>
      <c r="J627">
        <v>-5</v>
      </c>
      <c r="K627">
        <f>IF(Table1[[#This Row],[net]]&gt;0,1,0)</f>
        <v>0</v>
      </c>
      <c r="L627">
        <v>4.5</v>
      </c>
      <c r="M627">
        <f>IF(Table1[[#This Row],[team]]=E626,SUM(Table1[[#This Row],[win/loss]],M626),Table1[[#This Row],[win/loss]])</f>
        <v>0</v>
      </c>
      <c r="N627">
        <f>IF(Table1[[#This Row],[team]]=E626,SUM(Table1[[#This Row],[win/loss]],M626),Table1[[#This Row],[win/loss]])/B627</f>
        <v>0</v>
      </c>
      <c r="O627">
        <f t="shared" si="21"/>
        <v>-0.5</v>
      </c>
      <c r="P627">
        <f>IF(Table1[[#This Row],[difference]]&gt;0,SQRT(Table1[[#This Row],[difference]]),-SQRT(ABS(Table1[[#This Row],[difference]])))</f>
        <v>-0.70710678118654757</v>
      </c>
      <c r="Q627">
        <f>IF(Table1[[#This Row],[line]]&gt;0,SQRT(Table1[[#This Row],[line]]),-SQRT(ABS(Table1[[#This Row],[line]])))</f>
        <v>2.1213203435596424</v>
      </c>
      <c r="R627">
        <f>Table1[[#This Row],[difference]]-Table1[[#This Row],[sqrt(line)]]</f>
        <v>-2.6213203435596424</v>
      </c>
      <c r="S627">
        <f>IF(Table1[[#This Row],[difference]]&gt;0,1,-1)</f>
        <v>-1</v>
      </c>
      <c r="T627">
        <f>IF(Table1[[#This Row],[team]]=E626,SUM(H627,T626),Table1[[#This Row],[ppg]])</f>
        <v>30</v>
      </c>
      <c r="U627">
        <f>IF(Table1[[#This Row],[team]]=E626,SUM(I627,U626),Table1[[#This Row],[ppga]])</f>
        <v>54</v>
      </c>
      <c r="V627">
        <f>IF(Table1[[#This Row],[team]]=E626,SUM(Table1[[#This Row],[difference]],V626),Table1[[#This Row],[difference]])</f>
        <v>-15.5</v>
      </c>
      <c r="W627">
        <f>IF(Table1[[#This Row],[team]]=E626,SUM(Table1[[#This Row],[sqrt(dif)]],W626),Table1[[#This Row],[sqrt(dif)]])</f>
        <v>-4.5800901273939649</v>
      </c>
      <c r="X627">
        <f>IF(Table1[[#This Row],[team]]=E626,SUM(Table1[[#This Row],[f1]],X626),Table1[[#This Row],[f1]])</f>
        <v>-19.621320343559642</v>
      </c>
      <c r="Y627">
        <f>IF(Table1[[#This Row],[ATS]]=S626,SUM(Table1[[#This Row],[ATS]],Y626),Table1[[#This Row],[ATS]])</f>
        <v>-2</v>
      </c>
      <c r="Z627">
        <f>IF(Table1[[#This Row],[ATS]]&gt;0,Table1[[#This Row],[ATS streak (not real)]]-1,Table1[[#This Row],[ATS streak (not real)]]+1)</f>
        <v>-1</v>
      </c>
      <c r="AA627" s="5">
        <f>Table1[[#This Row],[running ttl ppg]]^2.37/(Table1[[#This Row],[running ttl ppg]]^2.37+Table1[[#This Row],[running ttl ppga]]^2.37)</f>
        <v>0.19892058761843007</v>
      </c>
      <c r="AB627" s="5">
        <f>Table1[[#This Row],[pyth ratio]]+Table1[[#This Row],[win/loss ratio]]</f>
        <v>0.19892058761843007</v>
      </c>
    </row>
    <row r="628" spans="1:28" x14ac:dyDescent="0.25">
      <c r="A628" s="1">
        <v>3186</v>
      </c>
      <c r="B628" s="7">
        <f t="shared" si="22"/>
        <v>3</v>
      </c>
      <c r="C628" s="5">
        <v>2017</v>
      </c>
      <c r="D628" s="5">
        <v>3</v>
      </c>
      <c r="E628" t="s">
        <v>48</v>
      </c>
      <c r="F628" t="s">
        <v>59</v>
      </c>
      <c r="G628" s="5">
        <v>0</v>
      </c>
      <c r="H628">
        <v>24</v>
      </c>
      <c r="I628">
        <v>30</v>
      </c>
      <c r="J628">
        <v>-6</v>
      </c>
      <c r="K628">
        <f>IF(Table1[[#This Row],[net]]&gt;0,1,0)</f>
        <v>0</v>
      </c>
      <c r="L628">
        <v>9.5</v>
      </c>
      <c r="M628">
        <f>IF(Table1[[#This Row],[team]]=E627,SUM(Table1[[#This Row],[win/loss]],M627),Table1[[#This Row],[win/loss]])</f>
        <v>0</v>
      </c>
      <c r="N628">
        <f>IF(Table1[[#This Row],[team]]=E627,SUM(Table1[[#This Row],[win/loss]],M627),Table1[[#This Row],[win/loss]])/B628</f>
        <v>0</v>
      </c>
      <c r="O628">
        <f t="shared" si="21"/>
        <v>3.5</v>
      </c>
      <c r="P628">
        <f>IF(Table1[[#This Row],[difference]]&gt;0,SQRT(Table1[[#This Row],[difference]]),-SQRT(ABS(Table1[[#This Row],[difference]])))</f>
        <v>1.8708286933869707</v>
      </c>
      <c r="Q628">
        <f>IF(Table1[[#This Row],[line]]&gt;0,SQRT(Table1[[#This Row],[line]]),-SQRT(ABS(Table1[[#This Row],[line]])))</f>
        <v>3.082207001484488</v>
      </c>
      <c r="R628">
        <f>Table1[[#This Row],[difference]]-Table1[[#This Row],[sqrt(line)]]</f>
        <v>0.41779299851551199</v>
      </c>
      <c r="S628">
        <f>IF(Table1[[#This Row],[difference]]&gt;0,1,-1)</f>
        <v>1</v>
      </c>
      <c r="T628">
        <f>IF(Table1[[#This Row],[team]]=E627,SUM(H628,T627),Table1[[#This Row],[ppg]])</f>
        <v>54</v>
      </c>
      <c r="U628">
        <f>IF(Table1[[#This Row],[team]]=E627,SUM(I628,U627),Table1[[#This Row],[ppga]])</f>
        <v>84</v>
      </c>
      <c r="V628">
        <f>IF(Table1[[#This Row],[team]]=E627,SUM(Table1[[#This Row],[difference]],V627),Table1[[#This Row],[difference]])</f>
        <v>-12</v>
      </c>
      <c r="W628">
        <f>IF(Table1[[#This Row],[team]]=E627,SUM(Table1[[#This Row],[sqrt(dif)]],W627),Table1[[#This Row],[sqrt(dif)]])</f>
        <v>-2.7092614340069945</v>
      </c>
      <c r="X628">
        <f>IF(Table1[[#This Row],[team]]=E627,SUM(Table1[[#This Row],[f1]],X627),Table1[[#This Row],[f1]])</f>
        <v>-19.20352734504413</v>
      </c>
      <c r="Y628">
        <f>IF(Table1[[#This Row],[ATS]]=S627,SUM(Table1[[#This Row],[ATS]],Y627),Table1[[#This Row],[ATS]])</f>
        <v>1</v>
      </c>
      <c r="Z628">
        <f>IF(Table1[[#This Row],[ATS]]&gt;0,Table1[[#This Row],[ATS streak (not real)]]-1,Table1[[#This Row],[ATS streak (not real)]]+1)</f>
        <v>0</v>
      </c>
      <c r="AA628" s="5">
        <f>Table1[[#This Row],[running ttl ppg]]^2.37/(Table1[[#This Row],[running ttl ppg]]^2.37+Table1[[#This Row],[running ttl ppga]]^2.37)</f>
        <v>0.25977398073804703</v>
      </c>
      <c r="AB628" s="5">
        <f>Table1[[#This Row],[pyth ratio]]+Table1[[#This Row],[win/loss ratio]]</f>
        <v>0.25977398073804703</v>
      </c>
    </row>
    <row r="629" spans="1:28" x14ac:dyDescent="0.25">
      <c r="A629" s="1">
        <v>3187</v>
      </c>
      <c r="B629" s="7">
        <f t="shared" si="22"/>
        <v>4</v>
      </c>
      <c r="C629" s="5">
        <v>2017</v>
      </c>
      <c r="D629" s="5">
        <v>4</v>
      </c>
      <c r="E629" t="s">
        <v>48</v>
      </c>
      <c r="F629" t="s">
        <v>72</v>
      </c>
      <c r="G629" s="5">
        <v>0</v>
      </c>
      <c r="H629">
        <v>20</v>
      </c>
      <c r="I629">
        <v>31</v>
      </c>
      <c r="J629">
        <v>-11</v>
      </c>
      <c r="K629">
        <f>IF(Table1[[#This Row],[net]]&gt;0,1,0)</f>
        <v>0</v>
      </c>
      <c r="L629">
        <v>7.5</v>
      </c>
      <c r="M629">
        <f>IF(Table1[[#This Row],[team]]=E628,SUM(Table1[[#This Row],[win/loss]],M628),Table1[[#This Row],[win/loss]])</f>
        <v>0</v>
      </c>
      <c r="N629">
        <f>IF(Table1[[#This Row],[team]]=E628,SUM(Table1[[#This Row],[win/loss]],M628),Table1[[#This Row],[win/loss]])/B629</f>
        <v>0</v>
      </c>
      <c r="O629">
        <f t="shared" si="21"/>
        <v>-3.5</v>
      </c>
      <c r="P629">
        <f>IF(Table1[[#This Row],[difference]]&gt;0,SQRT(Table1[[#This Row],[difference]]),-SQRT(ABS(Table1[[#This Row],[difference]])))</f>
        <v>-1.8708286933869707</v>
      </c>
      <c r="Q629">
        <f>IF(Table1[[#This Row],[line]]&gt;0,SQRT(Table1[[#This Row],[line]]),-SQRT(ABS(Table1[[#This Row],[line]])))</f>
        <v>2.7386127875258306</v>
      </c>
      <c r="R629">
        <f>Table1[[#This Row],[difference]]-Table1[[#This Row],[sqrt(line)]]</f>
        <v>-6.238612787525831</v>
      </c>
      <c r="S629">
        <f>IF(Table1[[#This Row],[difference]]&gt;0,1,-1)</f>
        <v>-1</v>
      </c>
      <c r="T629">
        <f>IF(Table1[[#This Row],[team]]=E628,SUM(H629,T628),Table1[[#This Row],[ppg]])</f>
        <v>74</v>
      </c>
      <c r="U629">
        <f>IF(Table1[[#This Row],[team]]=E628,SUM(I629,U628),Table1[[#This Row],[ppga]])</f>
        <v>115</v>
      </c>
      <c r="V629">
        <f>IF(Table1[[#This Row],[team]]=E628,SUM(Table1[[#This Row],[difference]],V628),Table1[[#This Row],[difference]])</f>
        <v>-15.5</v>
      </c>
      <c r="W629">
        <f>IF(Table1[[#This Row],[team]]=E628,SUM(Table1[[#This Row],[sqrt(dif)]],W628),Table1[[#This Row],[sqrt(dif)]])</f>
        <v>-4.5800901273939649</v>
      </c>
      <c r="X629">
        <f>IF(Table1[[#This Row],[team]]=E628,SUM(Table1[[#This Row],[f1]],X628),Table1[[#This Row],[f1]])</f>
        <v>-25.442140132569961</v>
      </c>
      <c r="Y629">
        <f>IF(Table1[[#This Row],[ATS]]=S628,SUM(Table1[[#This Row],[ATS]],Y628),Table1[[#This Row],[ATS]])</f>
        <v>-1</v>
      </c>
      <c r="Z629">
        <f>IF(Table1[[#This Row],[ATS]]&gt;0,Table1[[#This Row],[ATS streak (not real)]]-1,Table1[[#This Row],[ATS streak (not real)]]+1)</f>
        <v>0</v>
      </c>
      <c r="AA629" s="5">
        <f>Table1[[#This Row],[running ttl ppg]]^2.37/(Table1[[#This Row],[running ttl ppg]]^2.37+Table1[[#This Row],[running ttl ppga]]^2.37)</f>
        <v>0.26021432965368935</v>
      </c>
      <c r="AB629" s="5">
        <f>Table1[[#This Row],[pyth ratio]]+Table1[[#This Row],[win/loss ratio]]</f>
        <v>0.26021432965368935</v>
      </c>
    </row>
    <row r="630" spans="1:28" x14ac:dyDescent="0.25">
      <c r="A630" s="1">
        <v>3188</v>
      </c>
      <c r="B630" s="7">
        <f t="shared" si="22"/>
        <v>5</v>
      </c>
      <c r="C630" s="5">
        <v>2017</v>
      </c>
      <c r="D630" s="5">
        <v>5</v>
      </c>
      <c r="E630" t="s">
        <v>48</v>
      </c>
      <c r="F630" t="s">
        <v>63</v>
      </c>
      <c r="G630" s="5">
        <v>1</v>
      </c>
      <c r="H630">
        <v>13</v>
      </c>
      <c r="I630">
        <v>33</v>
      </c>
      <c r="J630">
        <v>-20</v>
      </c>
      <c r="K630">
        <f>IF(Table1[[#This Row],[net]]&gt;0,1,0)</f>
        <v>0</v>
      </c>
      <c r="L630">
        <v>10</v>
      </c>
      <c r="M630">
        <f>IF(Table1[[#This Row],[team]]=E629,SUM(Table1[[#This Row],[win/loss]],M629),Table1[[#This Row],[win/loss]])</f>
        <v>0</v>
      </c>
      <c r="N630">
        <f>IF(Table1[[#This Row],[team]]=E629,SUM(Table1[[#This Row],[win/loss]],M629),Table1[[#This Row],[win/loss]])/B630</f>
        <v>0</v>
      </c>
      <c r="O630">
        <f t="shared" si="21"/>
        <v>-10</v>
      </c>
      <c r="P630">
        <f>IF(Table1[[#This Row],[difference]]&gt;0,SQRT(Table1[[#This Row],[difference]]),-SQRT(ABS(Table1[[#This Row],[difference]])))</f>
        <v>-3.1622776601683795</v>
      </c>
      <c r="Q630">
        <f>IF(Table1[[#This Row],[line]]&gt;0,SQRT(Table1[[#This Row],[line]]),-SQRT(ABS(Table1[[#This Row],[line]])))</f>
        <v>3.1622776601683795</v>
      </c>
      <c r="R630">
        <f>Table1[[#This Row],[difference]]-Table1[[#This Row],[sqrt(line)]]</f>
        <v>-13.16227766016838</v>
      </c>
      <c r="S630">
        <f>IF(Table1[[#This Row],[difference]]&gt;0,1,-1)</f>
        <v>-1</v>
      </c>
      <c r="T630">
        <f>IF(Table1[[#This Row],[team]]=E629,SUM(H630,T629),Table1[[#This Row],[ppg]])</f>
        <v>87</v>
      </c>
      <c r="U630">
        <f>IF(Table1[[#This Row],[team]]=E629,SUM(I630,U629),Table1[[#This Row],[ppga]])</f>
        <v>148</v>
      </c>
      <c r="V630">
        <f>IF(Table1[[#This Row],[team]]=E629,SUM(Table1[[#This Row],[difference]],V629),Table1[[#This Row],[difference]])</f>
        <v>-25.5</v>
      </c>
      <c r="W630">
        <f>IF(Table1[[#This Row],[team]]=E629,SUM(Table1[[#This Row],[sqrt(dif)]],W629),Table1[[#This Row],[sqrt(dif)]])</f>
        <v>-7.742367787562344</v>
      </c>
      <c r="X630">
        <f>IF(Table1[[#This Row],[team]]=E629,SUM(Table1[[#This Row],[f1]],X629),Table1[[#This Row],[f1]])</f>
        <v>-38.604417792738339</v>
      </c>
      <c r="Y630">
        <f>IF(Table1[[#This Row],[ATS]]=S629,SUM(Table1[[#This Row],[ATS]],Y629),Table1[[#This Row],[ATS]])</f>
        <v>-2</v>
      </c>
      <c r="Z630">
        <f>IF(Table1[[#This Row],[ATS]]&gt;0,Table1[[#This Row],[ATS streak (not real)]]-1,Table1[[#This Row],[ATS streak (not real)]]+1)</f>
        <v>-1</v>
      </c>
      <c r="AA630" s="5">
        <f>Table1[[#This Row],[running ttl ppg]]^2.37/(Table1[[#This Row],[running ttl ppg]]^2.37+Table1[[#This Row],[running ttl ppga]]^2.37)</f>
        <v>0.22111321474606258</v>
      </c>
      <c r="AB630" s="5">
        <f>Table1[[#This Row],[pyth ratio]]+Table1[[#This Row],[win/loss ratio]]</f>
        <v>0.22111321474606258</v>
      </c>
    </row>
    <row r="631" spans="1:28" x14ac:dyDescent="0.25">
      <c r="A631" s="1">
        <v>3189</v>
      </c>
      <c r="B631" s="7">
        <f t="shared" si="22"/>
        <v>6</v>
      </c>
      <c r="C631" s="5">
        <v>2017</v>
      </c>
      <c r="D631" s="5">
        <v>6</v>
      </c>
      <c r="E631" t="s">
        <v>48</v>
      </c>
      <c r="F631" t="s">
        <v>71</v>
      </c>
      <c r="G631" s="5">
        <v>0</v>
      </c>
      <c r="H631">
        <v>26</v>
      </c>
      <c r="I631">
        <v>28</v>
      </c>
      <c r="J631">
        <v>-2</v>
      </c>
      <c r="K631">
        <f>IF(Table1[[#This Row],[net]]&gt;0,1,0)</f>
        <v>0</v>
      </c>
      <c r="L631">
        <v>7.5</v>
      </c>
      <c r="M631">
        <f>IF(Table1[[#This Row],[team]]=E630,SUM(Table1[[#This Row],[win/loss]],M630),Table1[[#This Row],[win/loss]])</f>
        <v>0</v>
      </c>
      <c r="N631">
        <f>IF(Table1[[#This Row],[team]]=E630,SUM(Table1[[#This Row],[win/loss]],M630),Table1[[#This Row],[win/loss]])/B631</f>
        <v>0</v>
      </c>
      <c r="O631">
        <f t="shared" si="21"/>
        <v>5.5</v>
      </c>
      <c r="P631">
        <f>IF(Table1[[#This Row],[difference]]&gt;0,SQRT(Table1[[#This Row],[difference]]),-SQRT(ABS(Table1[[#This Row],[difference]])))</f>
        <v>2.3452078799117149</v>
      </c>
      <c r="Q631">
        <f>IF(Table1[[#This Row],[line]]&gt;0,SQRT(Table1[[#This Row],[line]]),-SQRT(ABS(Table1[[#This Row],[line]])))</f>
        <v>2.7386127875258306</v>
      </c>
      <c r="R631">
        <f>Table1[[#This Row],[difference]]-Table1[[#This Row],[sqrt(line)]]</f>
        <v>2.7613872124741694</v>
      </c>
      <c r="S631">
        <f>IF(Table1[[#This Row],[difference]]&gt;0,1,-1)</f>
        <v>1</v>
      </c>
      <c r="T631">
        <f>IF(Table1[[#This Row],[team]]=E630,SUM(H631,T630),Table1[[#This Row],[ppg]])</f>
        <v>113</v>
      </c>
      <c r="U631">
        <f>IF(Table1[[#This Row],[team]]=E630,SUM(I631,U630),Table1[[#This Row],[ppga]])</f>
        <v>176</v>
      </c>
      <c r="V631">
        <f>IF(Table1[[#This Row],[team]]=E630,SUM(Table1[[#This Row],[difference]],V630),Table1[[#This Row],[difference]])</f>
        <v>-20</v>
      </c>
      <c r="W631">
        <f>IF(Table1[[#This Row],[team]]=E630,SUM(Table1[[#This Row],[sqrt(dif)]],W630),Table1[[#This Row],[sqrt(dif)]])</f>
        <v>-5.3971599076506287</v>
      </c>
      <c r="X631">
        <f>IF(Table1[[#This Row],[team]]=E630,SUM(Table1[[#This Row],[f1]],X630),Table1[[#This Row],[f1]])</f>
        <v>-35.84303058026417</v>
      </c>
      <c r="Y631">
        <f>IF(Table1[[#This Row],[ATS]]=S630,SUM(Table1[[#This Row],[ATS]],Y630),Table1[[#This Row],[ATS]])</f>
        <v>1</v>
      </c>
      <c r="Z631">
        <f>IF(Table1[[#This Row],[ATS]]&gt;0,Table1[[#This Row],[ATS streak (not real)]]-1,Table1[[#This Row],[ATS streak (not real)]]+1)</f>
        <v>0</v>
      </c>
      <c r="AA631" s="5">
        <f>Table1[[#This Row],[running ttl ppg]]^2.37/(Table1[[#This Row],[running ttl ppg]]^2.37+Table1[[#This Row],[running ttl ppga]]^2.37)</f>
        <v>0.25919861383616766</v>
      </c>
      <c r="AB631" s="5">
        <f>Table1[[#This Row],[pyth ratio]]+Table1[[#This Row],[win/loss ratio]]</f>
        <v>0.25919861383616766</v>
      </c>
    </row>
    <row r="632" spans="1:28" x14ac:dyDescent="0.25">
      <c r="A632" s="1">
        <v>3190</v>
      </c>
      <c r="B632" s="7">
        <f t="shared" si="22"/>
        <v>7</v>
      </c>
      <c r="C632" s="5">
        <v>2017</v>
      </c>
      <c r="D632" s="5">
        <v>7</v>
      </c>
      <c r="E632" t="s">
        <v>48</v>
      </c>
      <c r="F632" t="s">
        <v>47</v>
      </c>
      <c r="G632" s="5">
        <v>0</v>
      </c>
      <c r="H632">
        <v>17</v>
      </c>
      <c r="I632">
        <v>31</v>
      </c>
      <c r="J632">
        <v>-14</v>
      </c>
      <c r="K632">
        <f>IF(Table1[[#This Row],[net]]&gt;0,1,0)</f>
        <v>0</v>
      </c>
      <c r="L632">
        <v>11</v>
      </c>
      <c r="M632">
        <f>IF(Table1[[#This Row],[team]]=E631,SUM(Table1[[#This Row],[win/loss]],M631),Table1[[#This Row],[win/loss]])</f>
        <v>0</v>
      </c>
      <c r="N632">
        <f>IF(Table1[[#This Row],[team]]=E631,SUM(Table1[[#This Row],[win/loss]],M631),Table1[[#This Row],[win/loss]])/B632</f>
        <v>0</v>
      </c>
      <c r="O632">
        <f t="shared" si="21"/>
        <v>-3</v>
      </c>
      <c r="P632">
        <f>IF(Table1[[#This Row],[difference]]&gt;0,SQRT(Table1[[#This Row],[difference]]),-SQRT(ABS(Table1[[#This Row],[difference]])))</f>
        <v>-1.7320508075688772</v>
      </c>
      <c r="Q632">
        <f>IF(Table1[[#This Row],[line]]&gt;0,SQRT(Table1[[#This Row],[line]]),-SQRT(ABS(Table1[[#This Row],[line]])))</f>
        <v>3.3166247903553998</v>
      </c>
      <c r="R632">
        <f>Table1[[#This Row],[difference]]-Table1[[#This Row],[sqrt(line)]]</f>
        <v>-6.3166247903553998</v>
      </c>
      <c r="S632">
        <f>IF(Table1[[#This Row],[difference]]&gt;0,1,-1)</f>
        <v>-1</v>
      </c>
      <c r="T632">
        <f>IF(Table1[[#This Row],[team]]=E631,SUM(H632,T631),Table1[[#This Row],[ppg]])</f>
        <v>130</v>
      </c>
      <c r="U632">
        <f>IF(Table1[[#This Row],[team]]=E631,SUM(I632,U631),Table1[[#This Row],[ppga]])</f>
        <v>207</v>
      </c>
      <c r="V632">
        <f>IF(Table1[[#This Row],[team]]=E631,SUM(Table1[[#This Row],[difference]],V631),Table1[[#This Row],[difference]])</f>
        <v>-23</v>
      </c>
      <c r="W632">
        <f>IF(Table1[[#This Row],[team]]=E631,SUM(Table1[[#This Row],[sqrt(dif)]],W631),Table1[[#This Row],[sqrt(dif)]])</f>
        <v>-7.1292107152195054</v>
      </c>
      <c r="X632">
        <f>IF(Table1[[#This Row],[team]]=E631,SUM(Table1[[#This Row],[f1]],X631),Table1[[#This Row],[f1]])</f>
        <v>-42.159655370619568</v>
      </c>
      <c r="Y632">
        <f>IF(Table1[[#This Row],[ATS]]=S631,SUM(Table1[[#This Row],[ATS]],Y631),Table1[[#This Row],[ATS]])</f>
        <v>-1</v>
      </c>
      <c r="Z632">
        <f>IF(Table1[[#This Row],[ATS]]&gt;0,Table1[[#This Row],[ATS streak (not real)]]-1,Table1[[#This Row],[ATS streak (not real)]]+1)</f>
        <v>0</v>
      </c>
      <c r="AA632" s="5">
        <f>Table1[[#This Row],[running ttl ppg]]^2.37/(Table1[[#This Row],[running ttl ppg]]^2.37+Table1[[#This Row],[running ttl ppga]]^2.37)</f>
        <v>0.24927421572878344</v>
      </c>
      <c r="AB632" s="5">
        <f>Table1[[#This Row],[pyth ratio]]+Table1[[#This Row],[win/loss ratio]]</f>
        <v>0.24927421572878344</v>
      </c>
    </row>
    <row r="633" spans="1:28" x14ac:dyDescent="0.25">
      <c r="A633" s="1">
        <v>3191</v>
      </c>
      <c r="B633" s="7">
        <f t="shared" si="22"/>
        <v>8</v>
      </c>
      <c r="C633" s="5">
        <v>2017</v>
      </c>
      <c r="D633" s="5">
        <v>8</v>
      </c>
      <c r="E633" t="s">
        <v>48</v>
      </c>
      <c r="F633" t="s">
        <v>62</v>
      </c>
      <c r="G633" s="5">
        <v>1</v>
      </c>
      <c r="H633">
        <v>28</v>
      </c>
      <c r="I633">
        <v>31</v>
      </c>
      <c r="J633">
        <v>-3</v>
      </c>
      <c r="K633">
        <f>IF(Table1[[#This Row],[net]]&gt;0,1,0)</f>
        <v>0</v>
      </c>
      <c r="L633">
        <v>2.5</v>
      </c>
      <c r="M633">
        <f>IF(Table1[[#This Row],[team]]=E632,SUM(Table1[[#This Row],[win/loss]],M632),Table1[[#This Row],[win/loss]])</f>
        <v>0</v>
      </c>
      <c r="N633">
        <f>IF(Table1[[#This Row],[team]]=E632,SUM(Table1[[#This Row],[win/loss]],M632),Table1[[#This Row],[win/loss]])/B633</f>
        <v>0</v>
      </c>
      <c r="O633">
        <f t="shared" si="21"/>
        <v>-0.5</v>
      </c>
      <c r="P633">
        <f>IF(Table1[[#This Row],[difference]]&gt;0,SQRT(Table1[[#This Row],[difference]]),-SQRT(ABS(Table1[[#This Row],[difference]])))</f>
        <v>-0.70710678118654757</v>
      </c>
      <c r="Q633">
        <f>IF(Table1[[#This Row],[line]]&gt;0,SQRT(Table1[[#This Row],[line]]),-SQRT(ABS(Table1[[#This Row],[line]])))</f>
        <v>1.5811388300841898</v>
      </c>
      <c r="R633">
        <f>Table1[[#This Row],[difference]]-Table1[[#This Row],[sqrt(line)]]</f>
        <v>-2.08113883008419</v>
      </c>
      <c r="S633">
        <f>IF(Table1[[#This Row],[difference]]&gt;0,1,-1)</f>
        <v>-1</v>
      </c>
      <c r="T633">
        <f>IF(Table1[[#This Row],[team]]=E632,SUM(H633,T632),Table1[[#This Row],[ppg]])</f>
        <v>158</v>
      </c>
      <c r="U633">
        <f>IF(Table1[[#This Row],[team]]=E632,SUM(I633,U632),Table1[[#This Row],[ppga]])</f>
        <v>238</v>
      </c>
      <c r="V633">
        <f>IF(Table1[[#This Row],[team]]=E632,SUM(Table1[[#This Row],[difference]],V632),Table1[[#This Row],[difference]])</f>
        <v>-23.5</v>
      </c>
      <c r="W633">
        <f>IF(Table1[[#This Row],[team]]=E632,SUM(Table1[[#This Row],[sqrt(dif)]],W632),Table1[[#This Row],[sqrt(dif)]])</f>
        <v>-7.8363174964060534</v>
      </c>
      <c r="X633">
        <f>IF(Table1[[#This Row],[team]]=E632,SUM(Table1[[#This Row],[f1]],X632),Table1[[#This Row],[f1]])</f>
        <v>-44.24079420070376</v>
      </c>
      <c r="Y633">
        <f>IF(Table1[[#This Row],[ATS]]=S632,SUM(Table1[[#This Row],[ATS]],Y632),Table1[[#This Row],[ATS]])</f>
        <v>-2</v>
      </c>
      <c r="Z633">
        <f>IF(Table1[[#This Row],[ATS]]&gt;0,Table1[[#This Row],[ATS streak (not real)]]-1,Table1[[#This Row],[ATS streak (not real)]]+1)</f>
        <v>-1</v>
      </c>
      <c r="AA633" s="5">
        <f>Table1[[#This Row],[running ttl ppg]]^2.37/(Table1[[#This Row],[running ttl ppg]]^2.37+Table1[[#This Row],[running ttl ppga]]^2.37)</f>
        <v>0.27469491959889764</v>
      </c>
      <c r="AB633" s="5">
        <f>Table1[[#This Row],[pyth ratio]]+Table1[[#This Row],[win/loss ratio]]</f>
        <v>0.27469491959889764</v>
      </c>
    </row>
    <row r="634" spans="1:28" x14ac:dyDescent="0.25">
      <c r="A634" s="1">
        <v>3192</v>
      </c>
      <c r="B634" s="7">
        <f t="shared" si="22"/>
        <v>9</v>
      </c>
      <c r="C634" s="5">
        <v>2017</v>
      </c>
      <c r="D634" s="5">
        <v>9</v>
      </c>
      <c r="E634" t="s">
        <v>48</v>
      </c>
      <c r="F634" t="s">
        <v>49</v>
      </c>
      <c r="G634" s="5">
        <v>1</v>
      </c>
      <c r="H634">
        <v>10</v>
      </c>
      <c r="I634">
        <v>35</v>
      </c>
      <c r="J634">
        <v>-25</v>
      </c>
      <c r="K634">
        <f>IF(Table1[[#This Row],[net]]&gt;0,1,0)</f>
        <v>0</v>
      </c>
      <c r="L634">
        <v>7</v>
      </c>
      <c r="M634">
        <f>IF(Table1[[#This Row],[team]]=E633,SUM(Table1[[#This Row],[win/loss]],M633),Table1[[#This Row],[win/loss]])</f>
        <v>0</v>
      </c>
      <c r="N634">
        <f>IF(Table1[[#This Row],[team]]=E633,SUM(Table1[[#This Row],[win/loss]],M633),Table1[[#This Row],[win/loss]])/B634</f>
        <v>0</v>
      </c>
      <c r="O634">
        <f t="shared" si="21"/>
        <v>-18</v>
      </c>
      <c r="P634">
        <f>IF(Table1[[#This Row],[difference]]&gt;0,SQRT(Table1[[#This Row],[difference]]),-SQRT(ABS(Table1[[#This Row],[difference]])))</f>
        <v>-4.2426406871192848</v>
      </c>
      <c r="Q634">
        <f>IF(Table1[[#This Row],[line]]&gt;0,SQRT(Table1[[#This Row],[line]]),-SQRT(ABS(Table1[[#This Row],[line]])))</f>
        <v>2.6457513110645907</v>
      </c>
      <c r="R634">
        <f>Table1[[#This Row],[difference]]-Table1[[#This Row],[sqrt(line)]]</f>
        <v>-20.64575131106459</v>
      </c>
      <c r="S634">
        <f>IF(Table1[[#This Row],[difference]]&gt;0,1,-1)</f>
        <v>-1</v>
      </c>
      <c r="T634">
        <f>IF(Table1[[#This Row],[team]]=E633,SUM(H634,T633),Table1[[#This Row],[ppg]])</f>
        <v>168</v>
      </c>
      <c r="U634">
        <f>IF(Table1[[#This Row],[team]]=E633,SUM(I634,U633),Table1[[#This Row],[ppga]])</f>
        <v>273</v>
      </c>
      <c r="V634">
        <f>IF(Table1[[#This Row],[team]]=E633,SUM(Table1[[#This Row],[difference]],V633),Table1[[#This Row],[difference]])</f>
        <v>-41.5</v>
      </c>
      <c r="W634">
        <f>IF(Table1[[#This Row],[team]]=E633,SUM(Table1[[#This Row],[sqrt(dif)]],W633),Table1[[#This Row],[sqrt(dif)]])</f>
        <v>-12.078958183525337</v>
      </c>
      <c r="X634">
        <f>IF(Table1[[#This Row],[team]]=E633,SUM(Table1[[#This Row],[f1]],X633),Table1[[#This Row],[f1]])</f>
        <v>-64.886545511768347</v>
      </c>
      <c r="Y634">
        <f>IF(Table1[[#This Row],[ATS]]=S633,SUM(Table1[[#This Row],[ATS]],Y633),Table1[[#This Row],[ATS]])</f>
        <v>-3</v>
      </c>
      <c r="Z634">
        <f>IF(Table1[[#This Row],[ATS]]&gt;0,Table1[[#This Row],[ATS streak (not real)]]-1,Table1[[#This Row],[ATS streak (not real)]]+1)</f>
        <v>-2</v>
      </c>
      <c r="AA634" s="5">
        <f>Table1[[#This Row],[running ttl ppg]]^2.37/(Table1[[#This Row],[running ttl ppg]]^2.37+Table1[[#This Row],[running ttl ppga]]^2.37)</f>
        <v>0.24036973457774496</v>
      </c>
      <c r="AB634" s="5">
        <f>Table1[[#This Row],[pyth ratio]]+Table1[[#This Row],[win/loss ratio]]</f>
        <v>0.24036973457774496</v>
      </c>
    </row>
    <row r="635" spans="1:28" x14ac:dyDescent="0.25">
      <c r="A635" s="1">
        <v>3193</v>
      </c>
      <c r="B635" s="7">
        <f t="shared" si="22"/>
        <v>10</v>
      </c>
      <c r="C635" s="5">
        <v>2017</v>
      </c>
      <c r="D635" s="5">
        <v>10</v>
      </c>
      <c r="E635" t="s">
        <v>48</v>
      </c>
      <c r="F635" t="s">
        <v>43</v>
      </c>
      <c r="G635" s="5">
        <v>0</v>
      </c>
      <c r="H635">
        <v>7</v>
      </c>
      <c r="I635">
        <v>28</v>
      </c>
      <c r="J635">
        <v>-21</v>
      </c>
      <c r="K635">
        <f>IF(Table1[[#This Row],[net]]&gt;0,1,0)</f>
        <v>0</v>
      </c>
      <c r="L635">
        <v>7.5</v>
      </c>
      <c r="M635">
        <f>IF(Table1[[#This Row],[team]]=E634,SUM(Table1[[#This Row],[win/loss]],M634),Table1[[#This Row],[win/loss]])</f>
        <v>0</v>
      </c>
      <c r="N635">
        <f>IF(Table1[[#This Row],[team]]=E634,SUM(Table1[[#This Row],[win/loss]],M634),Table1[[#This Row],[win/loss]])/B635</f>
        <v>0</v>
      </c>
      <c r="O635">
        <f t="shared" si="21"/>
        <v>-13.5</v>
      </c>
      <c r="P635">
        <f>IF(Table1[[#This Row],[difference]]&gt;0,SQRT(Table1[[#This Row],[difference]]),-SQRT(ABS(Table1[[#This Row],[difference]])))</f>
        <v>-3.6742346141747673</v>
      </c>
      <c r="Q635">
        <f>IF(Table1[[#This Row],[line]]&gt;0,SQRT(Table1[[#This Row],[line]]),-SQRT(ABS(Table1[[#This Row],[line]])))</f>
        <v>2.7386127875258306</v>
      </c>
      <c r="R635">
        <f>Table1[[#This Row],[difference]]-Table1[[#This Row],[sqrt(line)]]</f>
        <v>-16.238612787525831</v>
      </c>
      <c r="S635">
        <f>IF(Table1[[#This Row],[difference]]&gt;0,1,-1)</f>
        <v>-1</v>
      </c>
      <c r="T635">
        <f>IF(Table1[[#This Row],[team]]=E634,SUM(H635,T634),Table1[[#This Row],[ppg]])</f>
        <v>175</v>
      </c>
      <c r="U635">
        <f>IF(Table1[[#This Row],[team]]=E634,SUM(I635,U634),Table1[[#This Row],[ppga]])</f>
        <v>301</v>
      </c>
      <c r="V635">
        <f>IF(Table1[[#This Row],[team]]=E634,SUM(Table1[[#This Row],[difference]],V634),Table1[[#This Row],[difference]])</f>
        <v>-55</v>
      </c>
      <c r="W635">
        <f>IF(Table1[[#This Row],[team]]=E634,SUM(Table1[[#This Row],[sqrt(dif)]],W634),Table1[[#This Row],[sqrt(dif)]])</f>
        <v>-15.753192797700105</v>
      </c>
      <c r="X635">
        <f>IF(Table1[[#This Row],[team]]=E634,SUM(Table1[[#This Row],[f1]],X634),Table1[[#This Row],[f1]])</f>
        <v>-81.125158299294185</v>
      </c>
      <c r="Y635">
        <f>IF(Table1[[#This Row],[ATS]]=S634,SUM(Table1[[#This Row],[ATS]],Y634),Table1[[#This Row],[ATS]])</f>
        <v>-4</v>
      </c>
      <c r="Z635">
        <f>IF(Table1[[#This Row],[ATS]]&gt;0,Table1[[#This Row],[ATS streak (not real)]]-1,Table1[[#This Row],[ATS streak (not real)]]+1)</f>
        <v>-3</v>
      </c>
      <c r="AA635" s="5">
        <f>Table1[[#This Row],[running ttl ppg]]^2.37/(Table1[[#This Row],[running ttl ppg]]^2.37+Table1[[#This Row],[running ttl ppga]]^2.37)</f>
        <v>0.21664794264652132</v>
      </c>
      <c r="AB635" s="5">
        <f>Table1[[#This Row],[pyth ratio]]+Table1[[#This Row],[win/loss ratio]]</f>
        <v>0.21664794264652132</v>
      </c>
    </row>
    <row r="636" spans="1:28" x14ac:dyDescent="0.25">
      <c r="A636" s="1">
        <v>3194</v>
      </c>
      <c r="B636" s="7">
        <f t="shared" si="22"/>
        <v>11</v>
      </c>
      <c r="C636" s="5">
        <v>2017</v>
      </c>
      <c r="D636" s="5">
        <v>11</v>
      </c>
      <c r="E636" t="s">
        <v>48</v>
      </c>
      <c r="F636" t="s">
        <v>67</v>
      </c>
      <c r="G636" s="5">
        <v>1</v>
      </c>
      <c r="H636">
        <v>9</v>
      </c>
      <c r="I636">
        <v>24</v>
      </c>
      <c r="J636">
        <v>-15</v>
      </c>
      <c r="K636">
        <f>IF(Table1[[#This Row],[net]]&gt;0,1,0)</f>
        <v>0</v>
      </c>
      <c r="L636">
        <v>8</v>
      </c>
      <c r="M636">
        <f>IF(Table1[[#This Row],[team]]=E635,SUM(Table1[[#This Row],[win/loss]],M635),Table1[[#This Row],[win/loss]])</f>
        <v>0</v>
      </c>
      <c r="N636">
        <f>IF(Table1[[#This Row],[team]]=E635,SUM(Table1[[#This Row],[win/loss]],M635),Table1[[#This Row],[win/loss]])/B636</f>
        <v>0</v>
      </c>
      <c r="O636">
        <f t="shared" si="21"/>
        <v>-7</v>
      </c>
      <c r="P636">
        <f>IF(Table1[[#This Row],[difference]]&gt;0,SQRT(Table1[[#This Row],[difference]]),-SQRT(ABS(Table1[[#This Row],[difference]])))</f>
        <v>-2.6457513110645907</v>
      </c>
      <c r="Q636">
        <f>IF(Table1[[#This Row],[line]]&gt;0,SQRT(Table1[[#This Row],[line]]),-SQRT(ABS(Table1[[#This Row],[line]])))</f>
        <v>2.8284271247461903</v>
      </c>
      <c r="R636">
        <f>Table1[[#This Row],[difference]]-Table1[[#This Row],[sqrt(line)]]</f>
        <v>-9.8284271247461898</v>
      </c>
      <c r="S636">
        <f>IF(Table1[[#This Row],[difference]]&gt;0,1,-1)</f>
        <v>-1</v>
      </c>
      <c r="T636">
        <f>IF(Table1[[#This Row],[team]]=E635,SUM(H636,T635),Table1[[#This Row],[ppg]])</f>
        <v>184</v>
      </c>
      <c r="U636">
        <f>IF(Table1[[#This Row],[team]]=E635,SUM(I636,U635),Table1[[#This Row],[ppga]])</f>
        <v>325</v>
      </c>
      <c r="V636">
        <f>IF(Table1[[#This Row],[team]]=E635,SUM(Table1[[#This Row],[difference]],V635),Table1[[#This Row],[difference]])</f>
        <v>-62</v>
      </c>
      <c r="W636">
        <f>IF(Table1[[#This Row],[team]]=E635,SUM(Table1[[#This Row],[sqrt(dif)]],W635),Table1[[#This Row],[sqrt(dif)]])</f>
        <v>-18.398944108764695</v>
      </c>
      <c r="X636">
        <f>IF(Table1[[#This Row],[team]]=E635,SUM(Table1[[#This Row],[f1]],X635),Table1[[#This Row],[f1]])</f>
        <v>-90.953585424040369</v>
      </c>
      <c r="Y636">
        <f>IF(Table1[[#This Row],[ATS]]=S635,SUM(Table1[[#This Row],[ATS]],Y635),Table1[[#This Row],[ATS]])</f>
        <v>-5</v>
      </c>
      <c r="Z636">
        <f>IF(Table1[[#This Row],[ATS]]&gt;0,Table1[[#This Row],[ATS streak (not real)]]-1,Table1[[#This Row],[ATS streak (not real)]]+1)</f>
        <v>-4</v>
      </c>
      <c r="AA636" s="5">
        <f>Table1[[#This Row],[running ttl ppg]]^2.37/(Table1[[#This Row],[running ttl ppg]]^2.37+Table1[[#This Row],[running ttl ppga]]^2.37)</f>
        <v>0.20615368723601729</v>
      </c>
      <c r="AB636" s="5">
        <f>Table1[[#This Row],[pyth ratio]]+Table1[[#This Row],[win/loss ratio]]</f>
        <v>0.20615368723601729</v>
      </c>
    </row>
    <row r="637" spans="1:28" x14ac:dyDescent="0.25">
      <c r="A637" s="1">
        <v>3195</v>
      </c>
      <c r="B637" s="7">
        <f t="shared" si="22"/>
        <v>12</v>
      </c>
      <c r="C637" s="5">
        <v>2017</v>
      </c>
      <c r="D637" s="5">
        <v>12</v>
      </c>
      <c r="E637" t="s">
        <v>48</v>
      </c>
      <c r="F637" t="s">
        <v>61</v>
      </c>
      <c r="G637" s="5">
        <v>1</v>
      </c>
      <c r="H637">
        <v>13</v>
      </c>
      <c r="I637">
        <v>27</v>
      </c>
      <c r="J637">
        <v>-14</v>
      </c>
      <c r="K637">
        <f>IF(Table1[[#This Row],[net]]&gt;0,1,0)</f>
        <v>0</v>
      </c>
      <c r="L637">
        <v>6.5</v>
      </c>
      <c r="M637">
        <f>IF(Table1[[#This Row],[team]]=E636,SUM(Table1[[#This Row],[win/loss]],M636),Table1[[#This Row],[win/loss]])</f>
        <v>0</v>
      </c>
      <c r="N637">
        <f>IF(Table1[[#This Row],[team]]=E636,SUM(Table1[[#This Row],[win/loss]],M636),Table1[[#This Row],[win/loss]])/B637</f>
        <v>0</v>
      </c>
      <c r="O637">
        <f t="shared" si="21"/>
        <v>-7.5</v>
      </c>
      <c r="P637">
        <f>IF(Table1[[#This Row],[difference]]&gt;0,SQRT(Table1[[#This Row],[difference]]),-SQRT(ABS(Table1[[#This Row],[difference]])))</f>
        <v>-2.7386127875258306</v>
      </c>
      <c r="Q637">
        <f>IF(Table1[[#This Row],[line]]&gt;0,SQRT(Table1[[#This Row],[line]]),-SQRT(ABS(Table1[[#This Row],[line]])))</f>
        <v>2.5495097567963922</v>
      </c>
      <c r="R637">
        <f>Table1[[#This Row],[difference]]-Table1[[#This Row],[sqrt(line)]]</f>
        <v>-10.049509756796393</v>
      </c>
      <c r="S637">
        <f>IF(Table1[[#This Row],[difference]]&gt;0,1,-1)</f>
        <v>-1</v>
      </c>
      <c r="T637">
        <f>IF(Table1[[#This Row],[team]]=E636,SUM(H637,T636),Table1[[#This Row],[ppg]])</f>
        <v>197</v>
      </c>
      <c r="U637">
        <f>IF(Table1[[#This Row],[team]]=E636,SUM(I637,U636),Table1[[#This Row],[ppga]])</f>
        <v>352</v>
      </c>
      <c r="V637">
        <f>IF(Table1[[#This Row],[team]]=E636,SUM(Table1[[#This Row],[difference]],V636),Table1[[#This Row],[difference]])</f>
        <v>-69.5</v>
      </c>
      <c r="W637">
        <f>IF(Table1[[#This Row],[team]]=E636,SUM(Table1[[#This Row],[sqrt(dif)]],W636),Table1[[#This Row],[sqrt(dif)]])</f>
        <v>-21.137556896290526</v>
      </c>
      <c r="X637">
        <f>IF(Table1[[#This Row],[team]]=E636,SUM(Table1[[#This Row],[f1]],X636),Table1[[#This Row],[f1]])</f>
        <v>-101.00309518083677</v>
      </c>
      <c r="Y637">
        <f>IF(Table1[[#This Row],[ATS]]=S636,SUM(Table1[[#This Row],[ATS]],Y636),Table1[[#This Row],[ATS]])</f>
        <v>-6</v>
      </c>
      <c r="Z637">
        <f>IF(Table1[[#This Row],[ATS]]&gt;0,Table1[[#This Row],[ATS streak (not real)]]-1,Table1[[#This Row],[ATS streak (not real)]]+1)</f>
        <v>-5</v>
      </c>
      <c r="AA637" s="5">
        <f>Table1[[#This Row],[running ttl ppg]]^2.37/(Table1[[#This Row],[running ttl ppg]]^2.37+Table1[[#This Row],[running ttl ppga]]^2.37)</f>
        <v>0.20171448752218424</v>
      </c>
      <c r="AB637" s="5">
        <f>Table1[[#This Row],[pyth ratio]]+Table1[[#This Row],[win/loss ratio]]</f>
        <v>0.20171448752218424</v>
      </c>
    </row>
    <row r="638" spans="1:28" x14ac:dyDescent="0.25">
      <c r="A638" s="1">
        <v>3196</v>
      </c>
      <c r="B638" s="7">
        <f t="shared" si="22"/>
        <v>13</v>
      </c>
      <c r="C638" s="5">
        <v>2017</v>
      </c>
      <c r="D638" s="5">
        <v>14</v>
      </c>
      <c r="E638" t="s">
        <v>48</v>
      </c>
      <c r="F638" t="s">
        <v>47</v>
      </c>
      <c r="G638" s="5">
        <v>1</v>
      </c>
      <c r="H638">
        <v>10</v>
      </c>
      <c r="I638">
        <v>23</v>
      </c>
      <c r="J638">
        <v>-13</v>
      </c>
      <c r="K638">
        <f>IF(Table1[[#This Row],[net]]&gt;0,1,0)</f>
        <v>0</v>
      </c>
      <c r="L638">
        <v>4.5</v>
      </c>
      <c r="M638">
        <f>IF(Table1[[#This Row],[team]]=E637,SUM(Table1[[#This Row],[win/loss]],M637),Table1[[#This Row],[win/loss]])</f>
        <v>0</v>
      </c>
      <c r="N638">
        <f>IF(Table1[[#This Row],[team]]=E637,SUM(Table1[[#This Row],[win/loss]],M637),Table1[[#This Row],[win/loss]])/B638</f>
        <v>0</v>
      </c>
      <c r="O638">
        <f t="shared" si="21"/>
        <v>-8.5</v>
      </c>
      <c r="P638">
        <f>IF(Table1[[#This Row],[difference]]&gt;0,SQRT(Table1[[#This Row],[difference]]),-SQRT(ABS(Table1[[#This Row],[difference]])))</f>
        <v>-2.9154759474226504</v>
      </c>
      <c r="Q638">
        <f>IF(Table1[[#This Row],[line]]&gt;0,SQRT(Table1[[#This Row],[line]]),-SQRT(ABS(Table1[[#This Row],[line]])))</f>
        <v>2.1213203435596424</v>
      </c>
      <c r="R638">
        <f>Table1[[#This Row],[difference]]-Table1[[#This Row],[sqrt(line)]]</f>
        <v>-10.621320343559642</v>
      </c>
      <c r="S638">
        <f>IF(Table1[[#This Row],[difference]]&gt;0,1,-1)</f>
        <v>-1</v>
      </c>
      <c r="T638">
        <f>IF(Table1[[#This Row],[team]]=E637,SUM(H638,T637),Table1[[#This Row],[ppg]])</f>
        <v>207</v>
      </c>
      <c r="U638">
        <f>IF(Table1[[#This Row],[team]]=E637,SUM(I638,U637),Table1[[#This Row],[ppga]])</f>
        <v>375</v>
      </c>
      <c r="V638">
        <f>IF(Table1[[#This Row],[team]]=E637,SUM(Table1[[#This Row],[difference]],V637),Table1[[#This Row],[difference]])</f>
        <v>-78</v>
      </c>
      <c r="W638">
        <f>IF(Table1[[#This Row],[team]]=E637,SUM(Table1[[#This Row],[sqrt(dif)]],W637),Table1[[#This Row],[sqrt(dif)]])</f>
        <v>-24.053032843713176</v>
      </c>
      <c r="X638">
        <f>IF(Table1[[#This Row],[team]]=E637,SUM(Table1[[#This Row],[f1]],X637),Table1[[#This Row],[f1]])</f>
        <v>-111.62441552439641</v>
      </c>
      <c r="Y638">
        <f>IF(Table1[[#This Row],[ATS]]=S637,SUM(Table1[[#This Row],[ATS]],Y637),Table1[[#This Row],[ATS]])</f>
        <v>-7</v>
      </c>
      <c r="Z638">
        <f>IF(Table1[[#This Row],[ATS]]&gt;0,Table1[[#This Row],[ATS streak (not real)]]-1,Table1[[#This Row],[ATS streak (not real)]]+1)</f>
        <v>-6</v>
      </c>
      <c r="AA638" s="5">
        <f>Table1[[#This Row],[running ttl ppg]]^2.37/(Table1[[#This Row],[running ttl ppg]]^2.37+Table1[[#This Row],[running ttl ppga]]^2.37)</f>
        <v>0.19650688594811028</v>
      </c>
      <c r="AB638" s="5">
        <f>Table1[[#This Row],[pyth ratio]]+Table1[[#This Row],[win/loss ratio]]</f>
        <v>0.19650688594811028</v>
      </c>
    </row>
    <row r="639" spans="1:28" x14ac:dyDescent="0.25">
      <c r="A639" s="1">
        <v>3197</v>
      </c>
      <c r="B639" s="7">
        <f t="shared" si="22"/>
        <v>14</v>
      </c>
      <c r="C639" s="5">
        <v>2017</v>
      </c>
      <c r="D639" s="5">
        <v>15</v>
      </c>
      <c r="E639" t="s">
        <v>48</v>
      </c>
      <c r="F639" t="s">
        <v>44</v>
      </c>
      <c r="G639" s="5">
        <v>0</v>
      </c>
      <c r="H639">
        <v>13</v>
      </c>
      <c r="I639">
        <v>33</v>
      </c>
      <c r="J639">
        <v>-20</v>
      </c>
      <c r="K639">
        <f>IF(Table1[[#This Row],[net]]&gt;0,1,0)</f>
        <v>0</v>
      </c>
      <c r="L639">
        <v>10.5</v>
      </c>
      <c r="M639">
        <f>IF(Table1[[#This Row],[team]]=E638,SUM(Table1[[#This Row],[win/loss]],M638),Table1[[#This Row],[win/loss]])</f>
        <v>0</v>
      </c>
      <c r="N639">
        <f>IF(Table1[[#This Row],[team]]=E638,SUM(Table1[[#This Row],[win/loss]],M638),Table1[[#This Row],[win/loss]])/B639</f>
        <v>0</v>
      </c>
      <c r="O639">
        <f t="shared" si="21"/>
        <v>-9.5</v>
      </c>
      <c r="P639">
        <f>IF(Table1[[#This Row],[difference]]&gt;0,SQRT(Table1[[#This Row],[difference]]),-SQRT(ABS(Table1[[#This Row],[difference]])))</f>
        <v>-3.082207001484488</v>
      </c>
      <c r="Q639">
        <f>IF(Table1[[#This Row],[line]]&gt;0,SQRT(Table1[[#This Row],[line]]),-SQRT(ABS(Table1[[#This Row],[line]])))</f>
        <v>3.2403703492039302</v>
      </c>
      <c r="R639">
        <f>Table1[[#This Row],[difference]]-Table1[[#This Row],[sqrt(line)]]</f>
        <v>-12.74037034920393</v>
      </c>
      <c r="S639">
        <f>IF(Table1[[#This Row],[difference]]&gt;0,1,-1)</f>
        <v>-1</v>
      </c>
      <c r="T639">
        <f>IF(Table1[[#This Row],[team]]=E638,SUM(H639,T638),Table1[[#This Row],[ppg]])</f>
        <v>220</v>
      </c>
      <c r="U639">
        <f>IF(Table1[[#This Row],[team]]=E638,SUM(I639,U638),Table1[[#This Row],[ppga]])</f>
        <v>408</v>
      </c>
      <c r="V639">
        <f>IF(Table1[[#This Row],[team]]=E638,SUM(Table1[[#This Row],[difference]],V638),Table1[[#This Row],[difference]])</f>
        <v>-87.5</v>
      </c>
      <c r="W639">
        <f>IF(Table1[[#This Row],[team]]=E638,SUM(Table1[[#This Row],[sqrt(dif)]],W638),Table1[[#This Row],[sqrt(dif)]])</f>
        <v>-27.135239845197663</v>
      </c>
      <c r="X639">
        <f>IF(Table1[[#This Row],[team]]=E638,SUM(Table1[[#This Row],[f1]],X638),Table1[[#This Row],[f1]])</f>
        <v>-124.36478587360034</v>
      </c>
      <c r="Y639">
        <f>IF(Table1[[#This Row],[ATS]]=S638,SUM(Table1[[#This Row],[ATS]],Y638),Table1[[#This Row],[ATS]])</f>
        <v>-8</v>
      </c>
      <c r="Z639">
        <f>IF(Table1[[#This Row],[ATS]]&gt;0,Table1[[#This Row],[ATS streak (not real)]]-1,Table1[[#This Row],[ATS streak (not real)]]+1)</f>
        <v>-7</v>
      </c>
      <c r="AA639" s="5">
        <f>Table1[[#This Row],[running ttl ppg]]^2.37/(Table1[[#This Row],[running ttl ppg]]^2.37+Table1[[#This Row],[running ttl ppga]]^2.37)</f>
        <v>0.18788590997290111</v>
      </c>
      <c r="AB639" s="5">
        <f>Table1[[#This Row],[pyth ratio]]+Table1[[#This Row],[win/loss ratio]]</f>
        <v>0.18788590997290111</v>
      </c>
    </row>
    <row r="640" spans="1:28" x14ac:dyDescent="0.25">
      <c r="A640" s="1">
        <v>3198</v>
      </c>
      <c r="B640" s="7">
        <f t="shared" si="22"/>
        <v>15</v>
      </c>
      <c r="C640" s="5">
        <v>2017</v>
      </c>
      <c r="D640" s="5">
        <v>16</v>
      </c>
      <c r="E640" t="s">
        <v>48</v>
      </c>
      <c r="F640" t="s">
        <v>57</v>
      </c>
      <c r="G640" s="5">
        <v>1</v>
      </c>
      <c r="H640">
        <v>20</v>
      </c>
      <c r="I640">
        <v>17</v>
      </c>
      <c r="J640">
        <v>3</v>
      </c>
      <c r="K640">
        <f>IF(Table1[[#This Row],[net]]&gt;0,1,0)</f>
        <v>1</v>
      </c>
      <c r="L640">
        <v>4.5</v>
      </c>
      <c r="M640">
        <f>IF(Table1[[#This Row],[team]]=E639,SUM(Table1[[#This Row],[win/loss]],M639),Table1[[#This Row],[win/loss]])</f>
        <v>1</v>
      </c>
      <c r="N640">
        <f>IF(Table1[[#This Row],[team]]=E639,SUM(Table1[[#This Row],[win/loss]],M639),Table1[[#This Row],[win/loss]])/B640</f>
        <v>6.6666666666666666E-2</v>
      </c>
      <c r="O640">
        <f t="shared" si="21"/>
        <v>7.5</v>
      </c>
      <c r="P640">
        <f>IF(Table1[[#This Row],[difference]]&gt;0,SQRT(Table1[[#This Row],[difference]]),-SQRT(ABS(Table1[[#This Row],[difference]])))</f>
        <v>2.7386127875258306</v>
      </c>
      <c r="Q640">
        <f>IF(Table1[[#This Row],[line]]&gt;0,SQRT(Table1[[#This Row],[line]]),-SQRT(ABS(Table1[[#This Row],[line]])))</f>
        <v>2.1213203435596424</v>
      </c>
      <c r="R640">
        <f>Table1[[#This Row],[difference]]-Table1[[#This Row],[sqrt(line)]]</f>
        <v>5.3786796564403581</v>
      </c>
      <c r="S640">
        <f>IF(Table1[[#This Row],[difference]]&gt;0,1,-1)</f>
        <v>1</v>
      </c>
      <c r="T640">
        <f>IF(Table1[[#This Row],[team]]=E639,SUM(H640,T639),Table1[[#This Row],[ppg]])</f>
        <v>240</v>
      </c>
      <c r="U640">
        <f>IF(Table1[[#This Row],[team]]=E639,SUM(I640,U639),Table1[[#This Row],[ppga]])</f>
        <v>425</v>
      </c>
      <c r="V640">
        <f>IF(Table1[[#This Row],[team]]=E639,SUM(Table1[[#This Row],[difference]],V639),Table1[[#This Row],[difference]])</f>
        <v>-80</v>
      </c>
      <c r="W640">
        <f>IF(Table1[[#This Row],[team]]=E639,SUM(Table1[[#This Row],[sqrt(dif)]],W639),Table1[[#This Row],[sqrt(dif)]])</f>
        <v>-24.396627057671832</v>
      </c>
      <c r="X640">
        <f>IF(Table1[[#This Row],[team]]=E639,SUM(Table1[[#This Row],[f1]],X639),Table1[[#This Row],[f1]])</f>
        <v>-118.98610621715999</v>
      </c>
      <c r="Y640">
        <f>IF(Table1[[#This Row],[ATS]]=S639,SUM(Table1[[#This Row],[ATS]],Y639),Table1[[#This Row],[ATS]])</f>
        <v>1</v>
      </c>
      <c r="Z640">
        <f>IF(Table1[[#This Row],[ATS]]&gt;0,Table1[[#This Row],[ATS streak (not real)]]-1,Table1[[#This Row],[ATS streak (not real)]]+1)</f>
        <v>0</v>
      </c>
      <c r="AA640" s="5">
        <f>Table1[[#This Row],[running ttl ppg]]^2.37/(Table1[[#This Row],[running ttl ppg]]^2.37+Table1[[#This Row],[running ttl ppga]]^2.37)</f>
        <v>0.20516221644556848</v>
      </c>
      <c r="AB640" s="5">
        <f>Table1[[#This Row],[pyth ratio]]+Table1[[#This Row],[win/loss ratio]]</f>
        <v>0.27182888311223513</v>
      </c>
    </row>
    <row r="641" spans="1:28" x14ac:dyDescent="0.25">
      <c r="A641" s="1">
        <v>3199</v>
      </c>
      <c r="B641" s="7">
        <f t="shared" si="22"/>
        <v>16</v>
      </c>
      <c r="C641" s="5">
        <v>2017</v>
      </c>
      <c r="D641" s="5">
        <v>17</v>
      </c>
      <c r="E641" t="s">
        <v>48</v>
      </c>
      <c r="F641" t="s">
        <v>67</v>
      </c>
      <c r="G641" s="5">
        <v>0</v>
      </c>
      <c r="H641">
        <v>24</v>
      </c>
      <c r="I641">
        <v>27</v>
      </c>
      <c r="J641">
        <v>-3</v>
      </c>
      <c r="K641">
        <f>IF(Table1[[#This Row],[net]]&gt;0,1,0)</f>
        <v>0</v>
      </c>
      <c r="L641">
        <v>3</v>
      </c>
      <c r="M641">
        <f>IF(Table1[[#This Row],[team]]=E640,SUM(Table1[[#This Row],[win/loss]],M640),Table1[[#This Row],[win/loss]])</f>
        <v>1</v>
      </c>
      <c r="N641">
        <f>IF(Table1[[#This Row],[team]]=E640,SUM(Table1[[#This Row],[win/loss]],M640),Table1[[#This Row],[win/loss]])/B641</f>
        <v>6.25E-2</v>
      </c>
      <c r="O641">
        <f t="shared" si="21"/>
        <v>0</v>
      </c>
      <c r="P641">
        <f>IF(Table1[[#This Row],[difference]]&gt;0,SQRT(Table1[[#This Row],[difference]]),-SQRT(ABS(Table1[[#This Row],[difference]])))</f>
        <v>0</v>
      </c>
      <c r="Q641">
        <f>IF(Table1[[#This Row],[line]]&gt;0,SQRT(Table1[[#This Row],[line]]),-SQRT(ABS(Table1[[#This Row],[line]])))</f>
        <v>1.7320508075688772</v>
      </c>
      <c r="R641">
        <f>Table1[[#This Row],[difference]]-Table1[[#This Row],[sqrt(line)]]</f>
        <v>-1.7320508075688772</v>
      </c>
      <c r="S641">
        <f>IF(Table1[[#This Row],[difference]]&gt;0,1,-1)</f>
        <v>-1</v>
      </c>
      <c r="T641">
        <f>IF(Table1[[#This Row],[team]]=E640,SUM(H641,T640),Table1[[#This Row],[ppg]])</f>
        <v>264</v>
      </c>
      <c r="U641">
        <f>IF(Table1[[#This Row],[team]]=E640,SUM(I641,U640),Table1[[#This Row],[ppga]])</f>
        <v>452</v>
      </c>
      <c r="V641">
        <f>IF(Table1[[#This Row],[team]]=E640,SUM(Table1[[#This Row],[difference]],V640),Table1[[#This Row],[difference]])</f>
        <v>-80</v>
      </c>
      <c r="W641">
        <f>IF(Table1[[#This Row],[team]]=E640,SUM(Table1[[#This Row],[sqrt(dif)]],W640),Table1[[#This Row],[sqrt(dif)]])</f>
        <v>-24.396627057671832</v>
      </c>
      <c r="X641">
        <f>IF(Table1[[#This Row],[team]]=E640,SUM(Table1[[#This Row],[f1]],X640),Table1[[#This Row],[f1]])</f>
        <v>-120.71815702472887</v>
      </c>
      <c r="Y641">
        <f>IF(Table1[[#This Row],[ATS]]=S640,SUM(Table1[[#This Row],[ATS]],Y640),Table1[[#This Row],[ATS]])</f>
        <v>-1</v>
      </c>
      <c r="Z641">
        <f>IF(Table1[[#This Row],[ATS]]&gt;0,Table1[[#This Row],[ATS streak (not real)]]-1,Table1[[#This Row],[ATS streak (not real)]]+1)</f>
        <v>0</v>
      </c>
      <c r="AA641" s="5">
        <f>Table1[[#This Row],[running ttl ppg]]^2.37/(Table1[[#This Row],[running ttl ppg]]^2.37+Table1[[#This Row],[running ttl ppga]]^2.37)</f>
        <v>0.21850029772998936</v>
      </c>
      <c r="AB641" s="5">
        <f>Table1[[#This Row],[pyth ratio]]+Table1[[#This Row],[win/loss ratio]]</f>
        <v>0.28100029772998936</v>
      </c>
    </row>
    <row r="642" spans="1:28" x14ac:dyDescent="0.25">
      <c r="A642" s="1">
        <v>3200</v>
      </c>
      <c r="B642" s="7">
        <f t="shared" si="22"/>
        <v>1</v>
      </c>
      <c r="C642" s="5">
        <v>2017</v>
      </c>
      <c r="D642" s="5">
        <v>1</v>
      </c>
      <c r="E642" t="s">
        <v>49</v>
      </c>
      <c r="F642" t="s">
        <v>61</v>
      </c>
      <c r="G642" s="5">
        <v>1</v>
      </c>
      <c r="H642">
        <v>19</v>
      </c>
      <c r="I642">
        <v>20</v>
      </c>
      <c r="J642">
        <v>-1</v>
      </c>
      <c r="K642">
        <f>IF(Table1[[#This Row],[net]]&gt;0,1,0)</f>
        <v>0</v>
      </c>
      <c r="L642">
        <v>1</v>
      </c>
      <c r="M642">
        <f>IF(Table1[[#This Row],[team]]=E641,SUM(Table1[[#This Row],[win/loss]],M641),Table1[[#This Row],[win/loss]])</f>
        <v>0</v>
      </c>
      <c r="N642">
        <f>IF(Table1[[#This Row],[team]]=E641,SUM(Table1[[#This Row],[win/loss]],M641),Table1[[#This Row],[win/loss]])/B642</f>
        <v>0</v>
      </c>
      <c r="O642">
        <f t="shared" si="21"/>
        <v>0</v>
      </c>
      <c r="P642">
        <f>IF(Table1[[#This Row],[difference]]&gt;0,SQRT(Table1[[#This Row],[difference]]),-SQRT(ABS(Table1[[#This Row],[difference]])))</f>
        <v>0</v>
      </c>
      <c r="Q642">
        <f>IF(Table1[[#This Row],[line]]&gt;0,SQRT(Table1[[#This Row],[line]]),-SQRT(ABS(Table1[[#This Row],[line]])))</f>
        <v>1</v>
      </c>
      <c r="R642">
        <f>Table1[[#This Row],[difference]]-Table1[[#This Row],[sqrt(line)]]</f>
        <v>-1</v>
      </c>
      <c r="S642">
        <f>IF(Table1[[#This Row],[difference]]&gt;0,1,-1)</f>
        <v>-1</v>
      </c>
      <c r="T642">
        <f>IF(Table1[[#This Row],[team]]=E641,SUM(H642,T641),Table1[[#This Row],[ppg]])</f>
        <v>19</v>
      </c>
      <c r="U642">
        <f>IF(Table1[[#This Row],[team]]=E641,SUM(I642,U641),Table1[[#This Row],[ppga]])</f>
        <v>20</v>
      </c>
      <c r="V642">
        <f>IF(Table1[[#This Row],[team]]=E641,SUM(Table1[[#This Row],[difference]],V641),Table1[[#This Row],[difference]])</f>
        <v>0</v>
      </c>
      <c r="W642">
        <f>IF(Table1[[#This Row],[team]]=E641,SUM(Table1[[#This Row],[sqrt(dif)]],W641),Table1[[#This Row],[sqrt(dif)]])</f>
        <v>0</v>
      </c>
      <c r="X642">
        <f>IF(Table1[[#This Row],[team]]=E641,SUM(Table1[[#This Row],[f1]],X641),Table1[[#This Row],[f1]])</f>
        <v>-1</v>
      </c>
      <c r="Y642">
        <f>IF(Table1[[#This Row],[ATS]]=S641,SUM(Table1[[#This Row],[ATS]],Y641),Table1[[#This Row],[ATS]])</f>
        <v>-2</v>
      </c>
      <c r="Z642">
        <f>IF(Table1[[#This Row],[ATS]]&gt;0,Table1[[#This Row],[ATS streak (not real)]]-1,Table1[[#This Row],[ATS streak (not real)]]+1)</f>
        <v>-1</v>
      </c>
      <c r="AA642" s="5">
        <f>Table1[[#This Row],[running ttl ppg]]^2.37/(Table1[[#This Row],[running ttl ppg]]^2.37+Table1[[#This Row],[running ttl ppga]]^2.37)</f>
        <v>0.46964609489650455</v>
      </c>
      <c r="AB642" s="5">
        <f>Table1[[#This Row],[pyth ratio]]+Table1[[#This Row],[win/loss ratio]]</f>
        <v>0.46964609489650455</v>
      </c>
    </row>
    <row r="643" spans="1:28" x14ac:dyDescent="0.25">
      <c r="A643" s="1">
        <v>3201</v>
      </c>
      <c r="B643" s="7">
        <f t="shared" si="22"/>
        <v>2</v>
      </c>
      <c r="C643" s="5">
        <v>2017</v>
      </c>
      <c r="D643" s="5">
        <v>2</v>
      </c>
      <c r="E643" t="s">
        <v>49</v>
      </c>
      <c r="F643" t="s">
        <v>72</v>
      </c>
      <c r="G643" s="5">
        <v>0</v>
      </c>
      <c r="H643">
        <v>27</v>
      </c>
      <c r="I643">
        <v>23</v>
      </c>
      <c r="J643">
        <v>4</v>
      </c>
      <c r="K643">
        <f>IF(Table1[[#This Row],[net]]&gt;0,1,0)</f>
        <v>1</v>
      </c>
      <c r="L643">
        <v>3</v>
      </c>
      <c r="M643">
        <f>IF(Table1[[#This Row],[team]]=E642,SUM(Table1[[#This Row],[win/loss]],M642),Table1[[#This Row],[win/loss]])</f>
        <v>1</v>
      </c>
      <c r="N643">
        <f>IF(Table1[[#This Row],[team]]=E642,SUM(Table1[[#This Row],[win/loss]],M642),Table1[[#This Row],[win/loss]])/B643</f>
        <v>0.5</v>
      </c>
      <c r="O643">
        <f t="shared" ref="O643:O706" si="23">J643+L643</f>
        <v>7</v>
      </c>
      <c r="P643">
        <f>IF(Table1[[#This Row],[difference]]&gt;0,SQRT(Table1[[#This Row],[difference]]),-SQRT(ABS(Table1[[#This Row],[difference]])))</f>
        <v>2.6457513110645907</v>
      </c>
      <c r="Q643">
        <f>IF(Table1[[#This Row],[line]]&gt;0,SQRT(Table1[[#This Row],[line]]),-SQRT(ABS(Table1[[#This Row],[line]])))</f>
        <v>1.7320508075688772</v>
      </c>
      <c r="R643">
        <f>Table1[[#This Row],[difference]]-Table1[[#This Row],[sqrt(line)]]</f>
        <v>5.2679491924311233</v>
      </c>
      <c r="S643">
        <f>IF(Table1[[#This Row],[difference]]&gt;0,1,-1)</f>
        <v>1</v>
      </c>
      <c r="T643">
        <f>IF(Table1[[#This Row],[team]]=E642,SUM(H643,T642),Table1[[#This Row],[ppg]])</f>
        <v>46</v>
      </c>
      <c r="U643">
        <f>IF(Table1[[#This Row],[team]]=E642,SUM(I643,U642),Table1[[#This Row],[ppga]])</f>
        <v>43</v>
      </c>
      <c r="V643">
        <f>IF(Table1[[#This Row],[team]]=E642,SUM(Table1[[#This Row],[difference]],V642),Table1[[#This Row],[difference]])</f>
        <v>7</v>
      </c>
      <c r="W643">
        <f>IF(Table1[[#This Row],[team]]=E642,SUM(Table1[[#This Row],[sqrt(dif)]],W642),Table1[[#This Row],[sqrt(dif)]])</f>
        <v>2.6457513110645907</v>
      </c>
      <c r="X643">
        <f>IF(Table1[[#This Row],[team]]=E642,SUM(Table1[[#This Row],[f1]],X642),Table1[[#This Row],[f1]])</f>
        <v>4.2679491924311233</v>
      </c>
      <c r="Y643">
        <f>IF(Table1[[#This Row],[ATS]]=S642,SUM(Table1[[#This Row],[ATS]],Y642),Table1[[#This Row],[ATS]])</f>
        <v>1</v>
      </c>
      <c r="Z643">
        <f>IF(Table1[[#This Row],[ATS]]&gt;0,Table1[[#This Row],[ATS streak (not real)]]-1,Table1[[#This Row],[ATS streak (not real)]]+1)</f>
        <v>0</v>
      </c>
      <c r="AA643" s="5">
        <f>Table1[[#This Row],[running ttl ppg]]^2.37/(Table1[[#This Row],[running ttl ppg]]^2.37+Table1[[#This Row],[running ttl ppga]]^2.37)</f>
        <v>0.53987410470637365</v>
      </c>
      <c r="AB643" s="5">
        <f>Table1[[#This Row],[pyth ratio]]+Table1[[#This Row],[win/loss ratio]]</f>
        <v>1.0398741047063735</v>
      </c>
    </row>
    <row r="644" spans="1:28" x14ac:dyDescent="0.25">
      <c r="A644" s="1">
        <v>3202</v>
      </c>
      <c r="B644" s="7">
        <f t="shared" si="22"/>
        <v>3</v>
      </c>
      <c r="C644" s="5">
        <v>2017</v>
      </c>
      <c r="D644" s="5">
        <v>3</v>
      </c>
      <c r="E644" t="s">
        <v>49</v>
      </c>
      <c r="F644" t="s">
        <v>46</v>
      </c>
      <c r="G644" s="5">
        <v>1</v>
      </c>
      <c r="H644">
        <v>31</v>
      </c>
      <c r="I644">
        <v>17</v>
      </c>
      <c r="J644">
        <v>14</v>
      </c>
      <c r="K644">
        <f>IF(Table1[[#This Row],[net]]&gt;0,1,0)</f>
        <v>1</v>
      </c>
      <c r="L644">
        <v>-6.5</v>
      </c>
      <c r="M644">
        <f>IF(Table1[[#This Row],[team]]=E643,SUM(Table1[[#This Row],[win/loss]],M643),Table1[[#This Row],[win/loss]])</f>
        <v>2</v>
      </c>
      <c r="N644">
        <f>IF(Table1[[#This Row],[team]]=E643,SUM(Table1[[#This Row],[win/loss]],M643),Table1[[#This Row],[win/loss]])/B644</f>
        <v>0.66666666666666663</v>
      </c>
      <c r="O644">
        <f t="shared" si="23"/>
        <v>7.5</v>
      </c>
      <c r="P644">
        <f>IF(Table1[[#This Row],[difference]]&gt;0,SQRT(Table1[[#This Row],[difference]]),-SQRT(ABS(Table1[[#This Row],[difference]])))</f>
        <v>2.7386127875258306</v>
      </c>
      <c r="Q644">
        <f>IF(Table1[[#This Row],[line]]&gt;0,SQRT(Table1[[#This Row],[line]]),-SQRT(ABS(Table1[[#This Row],[line]])))</f>
        <v>-2.5495097567963922</v>
      </c>
      <c r="R644">
        <f>Table1[[#This Row],[difference]]-Table1[[#This Row],[sqrt(line)]]</f>
        <v>10.049509756796393</v>
      </c>
      <c r="S644">
        <f>IF(Table1[[#This Row],[difference]]&gt;0,1,-1)</f>
        <v>1</v>
      </c>
      <c r="T644">
        <f>IF(Table1[[#This Row],[team]]=E643,SUM(H644,T643),Table1[[#This Row],[ppg]])</f>
        <v>77</v>
      </c>
      <c r="U644">
        <f>IF(Table1[[#This Row],[team]]=E643,SUM(I644,U643),Table1[[#This Row],[ppga]])</f>
        <v>60</v>
      </c>
      <c r="V644">
        <f>IF(Table1[[#This Row],[team]]=E643,SUM(Table1[[#This Row],[difference]],V643),Table1[[#This Row],[difference]])</f>
        <v>14.5</v>
      </c>
      <c r="W644">
        <f>IF(Table1[[#This Row],[team]]=E643,SUM(Table1[[#This Row],[sqrt(dif)]],W643),Table1[[#This Row],[sqrt(dif)]])</f>
        <v>5.3843640985904209</v>
      </c>
      <c r="X644">
        <f>IF(Table1[[#This Row],[team]]=E643,SUM(Table1[[#This Row],[f1]],X643),Table1[[#This Row],[f1]])</f>
        <v>14.317458949227516</v>
      </c>
      <c r="Y644">
        <f>IF(Table1[[#This Row],[ATS]]=S643,SUM(Table1[[#This Row],[ATS]],Y643),Table1[[#This Row],[ATS]])</f>
        <v>2</v>
      </c>
      <c r="Z644">
        <f>IF(Table1[[#This Row],[ATS]]&gt;0,Table1[[#This Row],[ATS streak (not real)]]-1,Table1[[#This Row],[ATS streak (not real)]]+1)</f>
        <v>1</v>
      </c>
      <c r="AA644" s="5">
        <f>Table1[[#This Row],[running ttl ppg]]^2.37/(Table1[[#This Row],[running ttl ppg]]^2.37+Table1[[#This Row],[running ttl ppga]]^2.37)</f>
        <v>0.64364553452538853</v>
      </c>
      <c r="AB644" s="5">
        <f>Table1[[#This Row],[pyth ratio]]+Table1[[#This Row],[win/loss ratio]]</f>
        <v>1.3103122011920552</v>
      </c>
    </row>
    <row r="645" spans="1:28" x14ac:dyDescent="0.25">
      <c r="A645" s="1">
        <v>3203</v>
      </c>
      <c r="B645" s="7">
        <f t="shared" si="22"/>
        <v>4</v>
      </c>
      <c r="C645" s="5">
        <v>2017</v>
      </c>
      <c r="D645" s="5">
        <v>4</v>
      </c>
      <c r="E645" t="s">
        <v>49</v>
      </c>
      <c r="F645" t="s">
        <v>68</v>
      </c>
      <c r="G645" s="5">
        <v>0</v>
      </c>
      <c r="H645">
        <v>24</v>
      </c>
      <c r="I645">
        <v>17</v>
      </c>
      <c r="J645">
        <v>7</v>
      </c>
      <c r="K645">
        <f>IF(Table1[[#This Row],[net]]&gt;0,1,0)</f>
        <v>1</v>
      </c>
      <c r="L645">
        <v>-1.5</v>
      </c>
      <c r="M645">
        <f>IF(Table1[[#This Row],[team]]=E644,SUM(Table1[[#This Row],[win/loss]],M644),Table1[[#This Row],[win/loss]])</f>
        <v>3</v>
      </c>
      <c r="N645">
        <f>IF(Table1[[#This Row],[team]]=E644,SUM(Table1[[#This Row],[win/loss]],M644),Table1[[#This Row],[win/loss]])/B645</f>
        <v>0.75</v>
      </c>
      <c r="O645">
        <f t="shared" si="23"/>
        <v>5.5</v>
      </c>
      <c r="P645">
        <f>IF(Table1[[#This Row],[difference]]&gt;0,SQRT(Table1[[#This Row],[difference]]),-SQRT(ABS(Table1[[#This Row],[difference]])))</f>
        <v>2.3452078799117149</v>
      </c>
      <c r="Q645">
        <f>IF(Table1[[#This Row],[line]]&gt;0,SQRT(Table1[[#This Row],[line]]),-SQRT(ABS(Table1[[#This Row],[line]])))</f>
        <v>-1.2247448713915889</v>
      </c>
      <c r="R645">
        <f>Table1[[#This Row],[difference]]-Table1[[#This Row],[sqrt(line)]]</f>
        <v>6.7247448713915894</v>
      </c>
      <c r="S645">
        <f>IF(Table1[[#This Row],[difference]]&gt;0,1,-1)</f>
        <v>1</v>
      </c>
      <c r="T645">
        <f>IF(Table1[[#This Row],[team]]=E644,SUM(H645,T644),Table1[[#This Row],[ppg]])</f>
        <v>101</v>
      </c>
      <c r="U645">
        <f>IF(Table1[[#This Row],[team]]=E644,SUM(I645,U644),Table1[[#This Row],[ppga]])</f>
        <v>77</v>
      </c>
      <c r="V645">
        <f>IF(Table1[[#This Row],[team]]=E644,SUM(Table1[[#This Row],[difference]],V644),Table1[[#This Row],[difference]])</f>
        <v>20</v>
      </c>
      <c r="W645">
        <f>IF(Table1[[#This Row],[team]]=E644,SUM(Table1[[#This Row],[sqrt(dif)]],W644),Table1[[#This Row],[sqrt(dif)]])</f>
        <v>7.7295719785021362</v>
      </c>
      <c r="X645">
        <f>IF(Table1[[#This Row],[team]]=E644,SUM(Table1[[#This Row],[f1]],X644),Table1[[#This Row],[f1]])</f>
        <v>21.042203820619108</v>
      </c>
      <c r="Y645">
        <f>IF(Table1[[#This Row],[ATS]]=S644,SUM(Table1[[#This Row],[ATS]],Y644),Table1[[#This Row],[ATS]])</f>
        <v>3</v>
      </c>
      <c r="Z645">
        <f>IF(Table1[[#This Row],[ATS]]&gt;0,Table1[[#This Row],[ATS streak (not real)]]-1,Table1[[#This Row],[ATS streak (not real)]]+1)</f>
        <v>2</v>
      </c>
      <c r="AA645" s="5">
        <f>Table1[[#This Row],[running ttl ppg]]^2.37/(Table1[[#This Row],[running ttl ppg]]^2.37+Table1[[#This Row],[running ttl ppga]]^2.37)</f>
        <v>0.65543508800547312</v>
      </c>
      <c r="AB645" s="5">
        <f>Table1[[#This Row],[pyth ratio]]+Table1[[#This Row],[win/loss ratio]]</f>
        <v>1.4054350880054731</v>
      </c>
    </row>
    <row r="646" spans="1:28" x14ac:dyDescent="0.25">
      <c r="A646" s="1">
        <v>3204</v>
      </c>
      <c r="B646" s="7">
        <f t="shared" si="22"/>
        <v>5</v>
      </c>
      <c r="C646" s="5">
        <v>2017</v>
      </c>
      <c r="D646" s="5">
        <v>5</v>
      </c>
      <c r="E646" t="s">
        <v>49</v>
      </c>
      <c r="F646" t="s">
        <v>47</v>
      </c>
      <c r="G646" s="5">
        <v>1</v>
      </c>
      <c r="H646">
        <v>28</v>
      </c>
      <c r="I646">
        <v>14</v>
      </c>
      <c r="J646">
        <v>14</v>
      </c>
      <c r="K646">
        <f>IF(Table1[[#This Row],[net]]&gt;0,1,0)</f>
        <v>1</v>
      </c>
      <c r="L646">
        <v>2.5</v>
      </c>
      <c r="M646">
        <f>IF(Table1[[#This Row],[team]]=E645,SUM(Table1[[#This Row],[win/loss]],M645),Table1[[#This Row],[win/loss]])</f>
        <v>4</v>
      </c>
      <c r="N646">
        <f>IF(Table1[[#This Row],[team]]=E645,SUM(Table1[[#This Row],[win/loss]],M645),Table1[[#This Row],[win/loss]])/B646</f>
        <v>0.8</v>
      </c>
      <c r="O646">
        <f t="shared" si="23"/>
        <v>16.5</v>
      </c>
      <c r="P646">
        <f>IF(Table1[[#This Row],[difference]]&gt;0,SQRT(Table1[[#This Row],[difference]]),-SQRT(ABS(Table1[[#This Row],[difference]])))</f>
        <v>4.0620192023179804</v>
      </c>
      <c r="Q646">
        <f>IF(Table1[[#This Row],[line]]&gt;0,SQRT(Table1[[#This Row],[line]]),-SQRT(ABS(Table1[[#This Row],[line]])))</f>
        <v>1.5811388300841898</v>
      </c>
      <c r="R646">
        <f>Table1[[#This Row],[difference]]-Table1[[#This Row],[sqrt(line)]]</f>
        <v>14.918861169915811</v>
      </c>
      <c r="S646">
        <f>IF(Table1[[#This Row],[difference]]&gt;0,1,-1)</f>
        <v>1</v>
      </c>
      <c r="T646">
        <f>IF(Table1[[#This Row],[team]]=E645,SUM(H646,T645),Table1[[#This Row],[ppg]])</f>
        <v>129</v>
      </c>
      <c r="U646">
        <f>IF(Table1[[#This Row],[team]]=E645,SUM(I646,U645),Table1[[#This Row],[ppga]])</f>
        <v>91</v>
      </c>
      <c r="V646">
        <f>IF(Table1[[#This Row],[team]]=E645,SUM(Table1[[#This Row],[difference]],V645),Table1[[#This Row],[difference]])</f>
        <v>36.5</v>
      </c>
      <c r="W646">
        <f>IF(Table1[[#This Row],[team]]=E645,SUM(Table1[[#This Row],[sqrt(dif)]],W645),Table1[[#This Row],[sqrt(dif)]])</f>
        <v>11.791591180820117</v>
      </c>
      <c r="X646">
        <f>IF(Table1[[#This Row],[team]]=E645,SUM(Table1[[#This Row],[f1]],X645),Table1[[#This Row],[f1]])</f>
        <v>35.961064990534922</v>
      </c>
      <c r="Y646">
        <f>IF(Table1[[#This Row],[ATS]]=S645,SUM(Table1[[#This Row],[ATS]],Y645),Table1[[#This Row],[ATS]])</f>
        <v>4</v>
      </c>
      <c r="Z646">
        <f>IF(Table1[[#This Row],[ATS]]&gt;0,Table1[[#This Row],[ATS streak (not real)]]-1,Table1[[#This Row],[ATS streak (not real)]]+1)</f>
        <v>3</v>
      </c>
      <c r="AA646" s="5">
        <f>Table1[[#This Row],[running ttl ppg]]^2.37/(Table1[[#This Row],[running ttl ppg]]^2.37+Table1[[#This Row],[running ttl ppga]]^2.37)</f>
        <v>0.69572411054249839</v>
      </c>
      <c r="AB646" s="5">
        <f>Table1[[#This Row],[pyth ratio]]+Table1[[#This Row],[win/loss ratio]]</f>
        <v>1.4957241105424983</v>
      </c>
    </row>
    <row r="647" spans="1:28" x14ac:dyDescent="0.25">
      <c r="A647" s="1">
        <v>3205</v>
      </c>
      <c r="B647" s="7">
        <f t="shared" si="22"/>
        <v>6</v>
      </c>
      <c r="C647" s="5">
        <v>2017</v>
      </c>
      <c r="D647" s="5">
        <v>6</v>
      </c>
      <c r="E647" t="s">
        <v>49</v>
      </c>
      <c r="F647" t="s">
        <v>52</v>
      </c>
      <c r="G647" s="5">
        <v>0</v>
      </c>
      <c r="H647">
        <v>30</v>
      </c>
      <c r="I647">
        <v>16</v>
      </c>
      <c r="J647">
        <v>14</v>
      </c>
      <c r="K647">
        <f>IF(Table1[[#This Row],[net]]&gt;0,1,0)</f>
        <v>1</v>
      </c>
      <c r="L647">
        <v>5.5</v>
      </c>
      <c r="M647">
        <f>IF(Table1[[#This Row],[team]]=E646,SUM(Table1[[#This Row],[win/loss]],M646),Table1[[#This Row],[win/loss]])</f>
        <v>5</v>
      </c>
      <c r="N647">
        <f>IF(Table1[[#This Row],[team]]=E646,SUM(Table1[[#This Row],[win/loss]],M646),Table1[[#This Row],[win/loss]])/B647</f>
        <v>0.83333333333333337</v>
      </c>
      <c r="O647">
        <f t="shared" si="23"/>
        <v>19.5</v>
      </c>
      <c r="P647">
        <f>IF(Table1[[#This Row],[difference]]&gt;0,SQRT(Table1[[#This Row],[difference]]),-SQRT(ABS(Table1[[#This Row],[difference]])))</f>
        <v>4.4158804331639239</v>
      </c>
      <c r="Q647">
        <f>IF(Table1[[#This Row],[line]]&gt;0,SQRT(Table1[[#This Row],[line]]),-SQRT(ABS(Table1[[#This Row],[line]])))</f>
        <v>2.3452078799117149</v>
      </c>
      <c r="R647">
        <f>Table1[[#This Row],[difference]]-Table1[[#This Row],[sqrt(line)]]</f>
        <v>17.154792120088285</v>
      </c>
      <c r="S647">
        <f>IF(Table1[[#This Row],[difference]]&gt;0,1,-1)</f>
        <v>1</v>
      </c>
      <c r="T647">
        <f>IF(Table1[[#This Row],[team]]=E646,SUM(H647,T646),Table1[[#This Row],[ppg]])</f>
        <v>159</v>
      </c>
      <c r="U647">
        <f>IF(Table1[[#This Row],[team]]=E646,SUM(I647,U646),Table1[[#This Row],[ppga]])</f>
        <v>107</v>
      </c>
      <c r="V647">
        <f>IF(Table1[[#This Row],[team]]=E646,SUM(Table1[[#This Row],[difference]],V646),Table1[[#This Row],[difference]])</f>
        <v>56</v>
      </c>
      <c r="W647">
        <f>IF(Table1[[#This Row],[team]]=E646,SUM(Table1[[#This Row],[sqrt(dif)]],W646),Table1[[#This Row],[sqrt(dif)]])</f>
        <v>16.20747161398404</v>
      </c>
      <c r="X647">
        <f>IF(Table1[[#This Row],[team]]=E646,SUM(Table1[[#This Row],[f1]],X646),Table1[[#This Row],[f1]])</f>
        <v>53.11585711062321</v>
      </c>
      <c r="Y647">
        <f>IF(Table1[[#This Row],[ATS]]=S646,SUM(Table1[[#This Row],[ATS]],Y646),Table1[[#This Row],[ATS]])</f>
        <v>5</v>
      </c>
      <c r="Z647">
        <f>IF(Table1[[#This Row],[ATS]]&gt;0,Table1[[#This Row],[ATS streak (not real)]]-1,Table1[[#This Row],[ATS streak (not real)]]+1)</f>
        <v>4</v>
      </c>
      <c r="AA647" s="5">
        <f>Table1[[#This Row],[running ttl ppg]]^2.37/(Table1[[#This Row],[running ttl ppg]]^2.37+Table1[[#This Row],[running ttl ppga]]^2.37)</f>
        <v>0.71883671010380368</v>
      </c>
      <c r="AB647" s="5">
        <f>Table1[[#This Row],[pyth ratio]]+Table1[[#This Row],[win/loss ratio]]</f>
        <v>1.552170043437137</v>
      </c>
    </row>
    <row r="648" spans="1:28" x14ac:dyDescent="0.25">
      <c r="A648" s="1">
        <v>3206</v>
      </c>
      <c r="B648" s="7">
        <f t="shared" si="22"/>
        <v>7</v>
      </c>
      <c r="C648" s="5">
        <v>2017</v>
      </c>
      <c r="D648" s="5">
        <v>8</v>
      </c>
      <c r="E648" t="s">
        <v>49</v>
      </c>
      <c r="F648" t="s">
        <v>66</v>
      </c>
      <c r="G648" s="5">
        <v>1</v>
      </c>
      <c r="H648">
        <v>29</v>
      </c>
      <c r="I648">
        <v>23</v>
      </c>
      <c r="J648">
        <v>6</v>
      </c>
      <c r="K648">
        <f>IF(Table1[[#This Row],[net]]&gt;0,1,0)</f>
        <v>1</v>
      </c>
      <c r="L648">
        <v>-5</v>
      </c>
      <c r="M648">
        <f>IF(Table1[[#This Row],[team]]=E647,SUM(Table1[[#This Row],[win/loss]],M647),Table1[[#This Row],[win/loss]])</f>
        <v>6</v>
      </c>
      <c r="N648">
        <f>IF(Table1[[#This Row],[team]]=E647,SUM(Table1[[#This Row],[win/loss]],M647),Table1[[#This Row],[win/loss]])/B648</f>
        <v>0.8571428571428571</v>
      </c>
      <c r="O648">
        <f t="shared" si="23"/>
        <v>1</v>
      </c>
      <c r="P648">
        <f>IF(Table1[[#This Row],[difference]]&gt;0,SQRT(Table1[[#This Row],[difference]]),-SQRT(ABS(Table1[[#This Row],[difference]])))</f>
        <v>1</v>
      </c>
      <c r="Q648">
        <f>IF(Table1[[#This Row],[line]]&gt;0,SQRT(Table1[[#This Row],[line]]),-SQRT(ABS(Table1[[#This Row],[line]])))</f>
        <v>-2.2360679774997898</v>
      </c>
      <c r="R648">
        <f>Table1[[#This Row],[difference]]-Table1[[#This Row],[sqrt(line)]]</f>
        <v>3.2360679774997898</v>
      </c>
      <c r="S648">
        <f>IF(Table1[[#This Row],[difference]]&gt;0,1,-1)</f>
        <v>1</v>
      </c>
      <c r="T648">
        <f>IF(Table1[[#This Row],[team]]=E647,SUM(H648,T647),Table1[[#This Row],[ppg]])</f>
        <v>188</v>
      </c>
      <c r="U648">
        <f>IF(Table1[[#This Row],[team]]=E647,SUM(I648,U647),Table1[[#This Row],[ppga]])</f>
        <v>130</v>
      </c>
      <c r="V648">
        <f>IF(Table1[[#This Row],[team]]=E647,SUM(Table1[[#This Row],[difference]],V647),Table1[[#This Row],[difference]])</f>
        <v>57</v>
      </c>
      <c r="W648">
        <f>IF(Table1[[#This Row],[team]]=E647,SUM(Table1[[#This Row],[sqrt(dif)]],W647),Table1[[#This Row],[sqrt(dif)]])</f>
        <v>17.20747161398404</v>
      </c>
      <c r="X648">
        <f>IF(Table1[[#This Row],[team]]=E647,SUM(Table1[[#This Row],[f1]],X647),Table1[[#This Row],[f1]])</f>
        <v>56.351925088122996</v>
      </c>
      <c r="Y648">
        <f>IF(Table1[[#This Row],[ATS]]=S647,SUM(Table1[[#This Row],[ATS]],Y647),Table1[[#This Row],[ATS]])</f>
        <v>6</v>
      </c>
      <c r="Z648">
        <f>IF(Table1[[#This Row],[ATS]]&gt;0,Table1[[#This Row],[ATS streak (not real)]]-1,Table1[[#This Row],[ATS streak (not real)]]+1)</f>
        <v>5</v>
      </c>
      <c r="AA648" s="5">
        <f>Table1[[#This Row],[running ttl ppg]]^2.37/(Table1[[#This Row],[running ttl ppg]]^2.37+Table1[[#This Row],[running ttl ppga]]^2.37)</f>
        <v>0.70564189432278412</v>
      </c>
      <c r="AB648" s="5">
        <f>Table1[[#This Row],[pyth ratio]]+Table1[[#This Row],[win/loss ratio]]</f>
        <v>1.5627847514656412</v>
      </c>
    </row>
    <row r="649" spans="1:28" x14ac:dyDescent="0.25">
      <c r="A649" s="1">
        <v>3207</v>
      </c>
      <c r="B649" s="7">
        <f t="shared" si="22"/>
        <v>8</v>
      </c>
      <c r="C649" s="5">
        <v>2017</v>
      </c>
      <c r="D649" s="5">
        <v>9</v>
      </c>
      <c r="E649" t="s">
        <v>49</v>
      </c>
      <c r="F649" t="s">
        <v>48</v>
      </c>
      <c r="G649" s="5">
        <v>0</v>
      </c>
      <c r="H649">
        <v>35</v>
      </c>
      <c r="I649">
        <v>10</v>
      </c>
      <c r="J649">
        <v>25</v>
      </c>
      <c r="K649">
        <f>IF(Table1[[#This Row],[net]]&gt;0,1,0)</f>
        <v>1</v>
      </c>
      <c r="L649">
        <v>-7</v>
      </c>
      <c r="M649">
        <f>IF(Table1[[#This Row],[team]]=E648,SUM(Table1[[#This Row],[win/loss]],M648),Table1[[#This Row],[win/loss]])</f>
        <v>7</v>
      </c>
      <c r="N649">
        <f>IF(Table1[[#This Row],[team]]=E648,SUM(Table1[[#This Row],[win/loss]],M648),Table1[[#This Row],[win/loss]])/B649</f>
        <v>0.875</v>
      </c>
      <c r="O649">
        <f t="shared" si="23"/>
        <v>18</v>
      </c>
      <c r="P649">
        <f>IF(Table1[[#This Row],[difference]]&gt;0,SQRT(Table1[[#This Row],[difference]]),-SQRT(ABS(Table1[[#This Row],[difference]])))</f>
        <v>4.2426406871192848</v>
      </c>
      <c r="Q649">
        <f>IF(Table1[[#This Row],[line]]&gt;0,SQRT(Table1[[#This Row],[line]]),-SQRT(ABS(Table1[[#This Row],[line]])))</f>
        <v>-2.6457513110645907</v>
      </c>
      <c r="R649">
        <f>Table1[[#This Row],[difference]]-Table1[[#This Row],[sqrt(line)]]</f>
        <v>20.64575131106459</v>
      </c>
      <c r="S649">
        <f>IF(Table1[[#This Row],[difference]]&gt;0,1,-1)</f>
        <v>1</v>
      </c>
      <c r="T649">
        <f>IF(Table1[[#This Row],[team]]=E648,SUM(H649,T648),Table1[[#This Row],[ppg]])</f>
        <v>223</v>
      </c>
      <c r="U649">
        <f>IF(Table1[[#This Row],[team]]=E648,SUM(I649,U648),Table1[[#This Row],[ppga]])</f>
        <v>140</v>
      </c>
      <c r="V649">
        <f>IF(Table1[[#This Row],[team]]=E648,SUM(Table1[[#This Row],[difference]],V648),Table1[[#This Row],[difference]])</f>
        <v>75</v>
      </c>
      <c r="W649">
        <f>IF(Table1[[#This Row],[team]]=E648,SUM(Table1[[#This Row],[sqrt(dif)]],W648),Table1[[#This Row],[sqrt(dif)]])</f>
        <v>21.450112301103324</v>
      </c>
      <c r="X649">
        <f>IF(Table1[[#This Row],[team]]=E648,SUM(Table1[[#This Row],[f1]],X648),Table1[[#This Row],[f1]])</f>
        <v>76.997676399187583</v>
      </c>
      <c r="Y649">
        <f>IF(Table1[[#This Row],[ATS]]=S648,SUM(Table1[[#This Row],[ATS]],Y648),Table1[[#This Row],[ATS]])</f>
        <v>7</v>
      </c>
      <c r="Z649">
        <f>IF(Table1[[#This Row],[ATS]]&gt;0,Table1[[#This Row],[ATS streak (not real)]]-1,Table1[[#This Row],[ATS streak (not real)]]+1)</f>
        <v>6</v>
      </c>
      <c r="AA649" s="5">
        <f>Table1[[#This Row],[running ttl ppg]]^2.37/(Table1[[#This Row],[running ttl ppg]]^2.37+Table1[[#This Row],[running ttl ppga]]^2.37)</f>
        <v>0.75087876780442819</v>
      </c>
      <c r="AB649" s="5">
        <f>Table1[[#This Row],[pyth ratio]]+Table1[[#This Row],[win/loss ratio]]</f>
        <v>1.6258787678044282</v>
      </c>
    </row>
    <row r="650" spans="1:28" x14ac:dyDescent="0.25">
      <c r="A650" s="1">
        <v>3208</v>
      </c>
      <c r="B650" s="7">
        <f t="shared" si="22"/>
        <v>9</v>
      </c>
      <c r="C650" s="5">
        <v>2017</v>
      </c>
      <c r="D650" s="5">
        <v>10</v>
      </c>
      <c r="E650" t="s">
        <v>49</v>
      </c>
      <c r="F650" t="s">
        <v>67</v>
      </c>
      <c r="G650" s="5">
        <v>0</v>
      </c>
      <c r="H650">
        <v>35</v>
      </c>
      <c r="I650">
        <v>30</v>
      </c>
      <c r="J650">
        <v>5</v>
      </c>
      <c r="K650">
        <f>IF(Table1[[#This Row],[net]]&gt;0,1,0)</f>
        <v>1</v>
      </c>
      <c r="L650">
        <v>3</v>
      </c>
      <c r="M650">
        <f>IF(Table1[[#This Row],[team]]=E649,SUM(Table1[[#This Row],[win/loss]],M649),Table1[[#This Row],[win/loss]])</f>
        <v>8</v>
      </c>
      <c r="N650">
        <f>IF(Table1[[#This Row],[team]]=E649,SUM(Table1[[#This Row],[win/loss]],M649),Table1[[#This Row],[win/loss]])/B650</f>
        <v>0.88888888888888884</v>
      </c>
      <c r="O650">
        <f t="shared" si="23"/>
        <v>8</v>
      </c>
      <c r="P650">
        <f>IF(Table1[[#This Row],[difference]]&gt;0,SQRT(Table1[[#This Row],[difference]]),-SQRT(ABS(Table1[[#This Row],[difference]])))</f>
        <v>2.8284271247461903</v>
      </c>
      <c r="Q650">
        <f>IF(Table1[[#This Row],[line]]&gt;0,SQRT(Table1[[#This Row],[line]]),-SQRT(ABS(Table1[[#This Row],[line]])))</f>
        <v>1.7320508075688772</v>
      </c>
      <c r="R650">
        <f>Table1[[#This Row],[difference]]-Table1[[#This Row],[sqrt(line)]]</f>
        <v>6.2679491924311233</v>
      </c>
      <c r="S650">
        <f>IF(Table1[[#This Row],[difference]]&gt;0,1,-1)</f>
        <v>1</v>
      </c>
      <c r="T650">
        <f>IF(Table1[[#This Row],[team]]=E649,SUM(H650,T649),Table1[[#This Row],[ppg]])</f>
        <v>258</v>
      </c>
      <c r="U650">
        <f>IF(Table1[[#This Row],[team]]=E649,SUM(I650,U649),Table1[[#This Row],[ppga]])</f>
        <v>170</v>
      </c>
      <c r="V650">
        <f>IF(Table1[[#This Row],[team]]=E649,SUM(Table1[[#This Row],[difference]],V649),Table1[[#This Row],[difference]])</f>
        <v>83</v>
      </c>
      <c r="W650">
        <f>IF(Table1[[#This Row],[team]]=E649,SUM(Table1[[#This Row],[sqrt(dif)]],W649),Table1[[#This Row],[sqrt(dif)]])</f>
        <v>24.278539425849516</v>
      </c>
      <c r="X650">
        <f>IF(Table1[[#This Row],[team]]=E649,SUM(Table1[[#This Row],[f1]],X649),Table1[[#This Row],[f1]])</f>
        <v>83.265625591618701</v>
      </c>
      <c r="Y650">
        <f>IF(Table1[[#This Row],[ATS]]=S649,SUM(Table1[[#This Row],[ATS]],Y649),Table1[[#This Row],[ATS]])</f>
        <v>8</v>
      </c>
      <c r="Z650">
        <f>IF(Table1[[#This Row],[ATS]]&gt;0,Table1[[#This Row],[ATS streak (not real)]]-1,Table1[[#This Row],[ATS streak (not real)]]+1)</f>
        <v>7</v>
      </c>
      <c r="AA650" s="5">
        <f>Table1[[#This Row],[running ttl ppg]]^2.37/(Table1[[#This Row],[running ttl ppg]]^2.37+Table1[[#This Row],[running ttl ppga]]^2.37)</f>
        <v>0.7288255219764973</v>
      </c>
      <c r="AB650" s="5">
        <f>Table1[[#This Row],[pyth ratio]]+Table1[[#This Row],[win/loss ratio]]</f>
        <v>1.617714410865386</v>
      </c>
    </row>
    <row r="651" spans="1:28" x14ac:dyDescent="0.25">
      <c r="A651" s="1">
        <v>3209</v>
      </c>
      <c r="B651" s="7">
        <f t="shared" si="22"/>
        <v>10</v>
      </c>
      <c r="C651" s="5">
        <v>2017</v>
      </c>
      <c r="D651" s="5">
        <v>11</v>
      </c>
      <c r="E651" t="s">
        <v>49</v>
      </c>
      <c r="F651" t="s">
        <v>43</v>
      </c>
      <c r="G651" s="5">
        <v>1</v>
      </c>
      <c r="H651">
        <v>27</v>
      </c>
      <c r="I651">
        <v>17</v>
      </c>
      <c r="J651">
        <v>10</v>
      </c>
      <c r="K651">
        <f>IF(Table1[[#This Row],[net]]&gt;0,1,0)</f>
        <v>1</v>
      </c>
      <c r="L651">
        <v>-7</v>
      </c>
      <c r="M651">
        <f>IF(Table1[[#This Row],[team]]=E650,SUM(Table1[[#This Row],[win/loss]],M650),Table1[[#This Row],[win/loss]])</f>
        <v>9</v>
      </c>
      <c r="N651">
        <f>IF(Table1[[#This Row],[team]]=E650,SUM(Table1[[#This Row],[win/loss]],M650),Table1[[#This Row],[win/loss]])/B651</f>
        <v>0.9</v>
      </c>
      <c r="O651">
        <f t="shared" si="23"/>
        <v>3</v>
      </c>
      <c r="P651">
        <f>IF(Table1[[#This Row],[difference]]&gt;0,SQRT(Table1[[#This Row],[difference]]),-SQRT(ABS(Table1[[#This Row],[difference]])))</f>
        <v>1.7320508075688772</v>
      </c>
      <c r="Q651">
        <f>IF(Table1[[#This Row],[line]]&gt;0,SQRT(Table1[[#This Row],[line]]),-SQRT(ABS(Table1[[#This Row],[line]])))</f>
        <v>-2.6457513110645907</v>
      </c>
      <c r="R651">
        <f>Table1[[#This Row],[difference]]-Table1[[#This Row],[sqrt(line)]]</f>
        <v>5.6457513110645907</v>
      </c>
      <c r="S651">
        <f>IF(Table1[[#This Row],[difference]]&gt;0,1,-1)</f>
        <v>1</v>
      </c>
      <c r="T651">
        <f>IF(Table1[[#This Row],[team]]=E650,SUM(H651,T650),Table1[[#This Row],[ppg]])</f>
        <v>285</v>
      </c>
      <c r="U651">
        <f>IF(Table1[[#This Row],[team]]=E650,SUM(I651,U650),Table1[[#This Row],[ppga]])</f>
        <v>187</v>
      </c>
      <c r="V651">
        <f>IF(Table1[[#This Row],[team]]=E650,SUM(Table1[[#This Row],[difference]],V650),Table1[[#This Row],[difference]])</f>
        <v>86</v>
      </c>
      <c r="W651">
        <f>IF(Table1[[#This Row],[team]]=E650,SUM(Table1[[#This Row],[sqrt(dif)]],W650),Table1[[#This Row],[sqrt(dif)]])</f>
        <v>26.010590233418394</v>
      </c>
      <c r="X651">
        <f>IF(Table1[[#This Row],[team]]=E650,SUM(Table1[[#This Row],[f1]],X650),Table1[[#This Row],[f1]])</f>
        <v>88.911376902683287</v>
      </c>
      <c r="Y651">
        <f>IF(Table1[[#This Row],[ATS]]=S650,SUM(Table1[[#This Row],[ATS]],Y650),Table1[[#This Row],[ATS]])</f>
        <v>9</v>
      </c>
      <c r="Z651">
        <f>IF(Table1[[#This Row],[ATS]]&gt;0,Table1[[#This Row],[ATS streak (not real)]]-1,Table1[[#This Row],[ATS streak (not real)]]+1)</f>
        <v>8</v>
      </c>
      <c r="AA651" s="5">
        <f>Table1[[#This Row],[running ttl ppg]]^2.37/(Table1[[#This Row],[running ttl ppg]]^2.37+Table1[[#This Row],[running ttl ppga]]^2.37)</f>
        <v>0.73079738514852799</v>
      </c>
      <c r="AB651" s="5">
        <f>Table1[[#This Row],[pyth ratio]]+Table1[[#This Row],[win/loss ratio]]</f>
        <v>1.630797385148528</v>
      </c>
    </row>
    <row r="652" spans="1:28" x14ac:dyDescent="0.25">
      <c r="A652" s="1">
        <v>3210</v>
      </c>
      <c r="B652" s="7">
        <f t="shared" si="22"/>
        <v>11</v>
      </c>
      <c r="C652" s="5">
        <v>2017</v>
      </c>
      <c r="D652" s="5">
        <v>12</v>
      </c>
      <c r="E652" t="s">
        <v>49</v>
      </c>
      <c r="F652" t="s">
        <v>72</v>
      </c>
      <c r="G652" s="5">
        <v>1</v>
      </c>
      <c r="H652">
        <v>31</v>
      </c>
      <c r="I652">
        <v>26</v>
      </c>
      <c r="J652">
        <v>5</v>
      </c>
      <c r="K652">
        <f>IF(Table1[[#This Row],[net]]&gt;0,1,0)</f>
        <v>1</v>
      </c>
      <c r="L652">
        <v>-5.5</v>
      </c>
      <c r="M652">
        <f>IF(Table1[[#This Row],[team]]=E651,SUM(Table1[[#This Row],[win/loss]],M651),Table1[[#This Row],[win/loss]])</f>
        <v>10</v>
      </c>
      <c r="N652">
        <f>IF(Table1[[#This Row],[team]]=E651,SUM(Table1[[#This Row],[win/loss]],M651),Table1[[#This Row],[win/loss]])/B652</f>
        <v>0.90909090909090906</v>
      </c>
      <c r="O652">
        <f t="shared" si="23"/>
        <v>-0.5</v>
      </c>
      <c r="P652">
        <f>IF(Table1[[#This Row],[difference]]&gt;0,SQRT(Table1[[#This Row],[difference]]),-SQRT(ABS(Table1[[#This Row],[difference]])))</f>
        <v>-0.70710678118654757</v>
      </c>
      <c r="Q652">
        <f>IF(Table1[[#This Row],[line]]&gt;0,SQRT(Table1[[#This Row],[line]]),-SQRT(ABS(Table1[[#This Row],[line]])))</f>
        <v>-2.3452078799117149</v>
      </c>
      <c r="R652">
        <f>Table1[[#This Row],[difference]]-Table1[[#This Row],[sqrt(line)]]</f>
        <v>1.8452078799117149</v>
      </c>
      <c r="S652">
        <f>IF(Table1[[#This Row],[difference]]&gt;0,1,-1)</f>
        <v>-1</v>
      </c>
      <c r="T652">
        <f>IF(Table1[[#This Row],[team]]=E651,SUM(H652,T651),Table1[[#This Row],[ppg]])</f>
        <v>316</v>
      </c>
      <c r="U652">
        <f>IF(Table1[[#This Row],[team]]=E651,SUM(I652,U651),Table1[[#This Row],[ppga]])</f>
        <v>213</v>
      </c>
      <c r="V652">
        <f>IF(Table1[[#This Row],[team]]=E651,SUM(Table1[[#This Row],[difference]],V651),Table1[[#This Row],[difference]])</f>
        <v>85.5</v>
      </c>
      <c r="W652">
        <f>IF(Table1[[#This Row],[team]]=E651,SUM(Table1[[#This Row],[sqrt(dif)]],W651),Table1[[#This Row],[sqrt(dif)]])</f>
        <v>25.303483452231848</v>
      </c>
      <c r="X652">
        <f>IF(Table1[[#This Row],[team]]=E651,SUM(Table1[[#This Row],[f1]],X651),Table1[[#This Row],[f1]])</f>
        <v>90.756584782594999</v>
      </c>
      <c r="Y652">
        <f>IF(Table1[[#This Row],[ATS]]=S651,SUM(Table1[[#This Row],[ATS]],Y651),Table1[[#This Row],[ATS]])</f>
        <v>-1</v>
      </c>
      <c r="Z652">
        <f>IF(Table1[[#This Row],[ATS]]&gt;0,Table1[[#This Row],[ATS streak (not real)]]-1,Table1[[#This Row],[ATS streak (not real)]]+1)</f>
        <v>0</v>
      </c>
      <c r="AA652" s="5">
        <f>Table1[[#This Row],[running ttl ppg]]^2.37/(Table1[[#This Row],[running ttl ppg]]^2.37+Table1[[#This Row],[running ttl ppga]]^2.37)</f>
        <v>0.71805752297834058</v>
      </c>
      <c r="AB652" s="5">
        <f>Table1[[#This Row],[pyth ratio]]+Table1[[#This Row],[win/loss ratio]]</f>
        <v>1.6271484320692498</v>
      </c>
    </row>
    <row r="653" spans="1:28" x14ac:dyDescent="0.25">
      <c r="A653" s="1">
        <v>3211</v>
      </c>
      <c r="B653" s="7">
        <f t="shared" si="22"/>
        <v>12</v>
      </c>
      <c r="C653" s="5">
        <v>2017</v>
      </c>
      <c r="D653" s="5">
        <v>13</v>
      </c>
      <c r="E653" t="s">
        <v>49</v>
      </c>
      <c r="F653" t="s">
        <v>60</v>
      </c>
      <c r="G653" s="5">
        <v>0</v>
      </c>
      <c r="H653">
        <v>17</v>
      </c>
      <c r="I653">
        <v>15</v>
      </c>
      <c r="J653">
        <v>2</v>
      </c>
      <c r="K653">
        <f>IF(Table1[[#This Row],[net]]&gt;0,1,0)</f>
        <v>1</v>
      </c>
      <c r="L653">
        <v>-3</v>
      </c>
      <c r="M653">
        <f>IF(Table1[[#This Row],[team]]=E652,SUM(Table1[[#This Row],[win/loss]],M652),Table1[[#This Row],[win/loss]])</f>
        <v>11</v>
      </c>
      <c r="N653">
        <f>IF(Table1[[#This Row],[team]]=E652,SUM(Table1[[#This Row],[win/loss]],M652),Table1[[#This Row],[win/loss]])/B653</f>
        <v>0.91666666666666663</v>
      </c>
      <c r="O653">
        <f t="shared" si="23"/>
        <v>-1</v>
      </c>
      <c r="P653">
        <f>IF(Table1[[#This Row],[difference]]&gt;0,SQRT(Table1[[#This Row],[difference]]),-SQRT(ABS(Table1[[#This Row],[difference]])))</f>
        <v>-1</v>
      </c>
      <c r="Q653">
        <f>IF(Table1[[#This Row],[line]]&gt;0,SQRT(Table1[[#This Row],[line]]),-SQRT(ABS(Table1[[#This Row],[line]])))</f>
        <v>-1.7320508075688772</v>
      </c>
      <c r="R653">
        <f>Table1[[#This Row],[difference]]-Table1[[#This Row],[sqrt(line)]]</f>
        <v>0.73205080756887719</v>
      </c>
      <c r="S653">
        <f>IF(Table1[[#This Row],[difference]]&gt;0,1,-1)</f>
        <v>-1</v>
      </c>
      <c r="T653">
        <f>IF(Table1[[#This Row],[team]]=E652,SUM(H653,T652),Table1[[#This Row],[ppg]])</f>
        <v>333</v>
      </c>
      <c r="U653">
        <f>IF(Table1[[#This Row],[team]]=E652,SUM(I653,U652),Table1[[#This Row],[ppga]])</f>
        <v>228</v>
      </c>
      <c r="V653">
        <f>IF(Table1[[#This Row],[team]]=E652,SUM(Table1[[#This Row],[difference]],V652),Table1[[#This Row],[difference]])</f>
        <v>84.5</v>
      </c>
      <c r="W653">
        <f>IF(Table1[[#This Row],[team]]=E652,SUM(Table1[[#This Row],[sqrt(dif)]],W652),Table1[[#This Row],[sqrt(dif)]])</f>
        <v>24.303483452231848</v>
      </c>
      <c r="X653">
        <f>IF(Table1[[#This Row],[team]]=E652,SUM(Table1[[#This Row],[f1]],X652),Table1[[#This Row],[f1]])</f>
        <v>91.488635590163881</v>
      </c>
      <c r="Y653">
        <f>IF(Table1[[#This Row],[ATS]]=S652,SUM(Table1[[#This Row],[ATS]],Y652),Table1[[#This Row],[ATS]])</f>
        <v>-2</v>
      </c>
      <c r="Z653">
        <f>IF(Table1[[#This Row],[ATS]]&gt;0,Table1[[#This Row],[ATS streak (not real)]]-1,Table1[[#This Row],[ATS streak (not real)]]+1)</f>
        <v>-1</v>
      </c>
      <c r="AA653" s="5">
        <f>Table1[[#This Row],[running ttl ppg]]^2.37/(Table1[[#This Row],[running ttl ppg]]^2.37+Table1[[#This Row],[running ttl ppga]]^2.37)</f>
        <v>0.71048661149285164</v>
      </c>
      <c r="AB653" s="5">
        <f>Table1[[#This Row],[pyth ratio]]+Table1[[#This Row],[win/loss ratio]]</f>
        <v>1.6271532781595184</v>
      </c>
    </row>
    <row r="654" spans="1:28" x14ac:dyDescent="0.25">
      <c r="A654" s="1">
        <v>3212</v>
      </c>
      <c r="B654" s="7">
        <f t="shared" si="22"/>
        <v>13</v>
      </c>
      <c r="C654" s="5">
        <v>2017</v>
      </c>
      <c r="D654" s="5">
        <v>14</v>
      </c>
      <c r="E654" t="s">
        <v>49</v>
      </c>
      <c r="F654" t="s">
        <v>61</v>
      </c>
      <c r="G654" s="5">
        <v>0</v>
      </c>
      <c r="H654">
        <v>7</v>
      </c>
      <c r="I654">
        <v>10</v>
      </c>
      <c r="J654">
        <v>-3</v>
      </c>
      <c r="K654">
        <f>IF(Table1[[#This Row],[net]]&gt;0,1,0)</f>
        <v>0</v>
      </c>
      <c r="L654">
        <v>-3.5</v>
      </c>
      <c r="M654">
        <f>IF(Table1[[#This Row],[team]]=E653,SUM(Table1[[#This Row],[win/loss]],M653),Table1[[#This Row],[win/loss]])</f>
        <v>11</v>
      </c>
      <c r="N654">
        <f>IF(Table1[[#This Row],[team]]=E653,SUM(Table1[[#This Row],[win/loss]],M653),Table1[[#This Row],[win/loss]])/B654</f>
        <v>0.84615384615384615</v>
      </c>
      <c r="O654">
        <f t="shared" si="23"/>
        <v>-6.5</v>
      </c>
      <c r="P654">
        <f>IF(Table1[[#This Row],[difference]]&gt;0,SQRT(Table1[[#This Row],[difference]]),-SQRT(ABS(Table1[[#This Row],[difference]])))</f>
        <v>-2.5495097567963922</v>
      </c>
      <c r="Q654">
        <f>IF(Table1[[#This Row],[line]]&gt;0,SQRT(Table1[[#This Row],[line]]),-SQRT(ABS(Table1[[#This Row],[line]])))</f>
        <v>-1.8708286933869707</v>
      </c>
      <c r="R654">
        <f>Table1[[#This Row],[difference]]-Table1[[#This Row],[sqrt(line)]]</f>
        <v>-4.6291713066130296</v>
      </c>
      <c r="S654">
        <f>IF(Table1[[#This Row],[difference]]&gt;0,1,-1)</f>
        <v>-1</v>
      </c>
      <c r="T654">
        <f>IF(Table1[[#This Row],[team]]=E653,SUM(H654,T653),Table1[[#This Row],[ppg]])</f>
        <v>340</v>
      </c>
      <c r="U654">
        <f>IF(Table1[[#This Row],[team]]=E653,SUM(I654,U653),Table1[[#This Row],[ppga]])</f>
        <v>238</v>
      </c>
      <c r="V654">
        <f>IF(Table1[[#This Row],[team]]=E653,SUM(Table1[[#This Row],[difference]],V653),Table1[[#This Row],[difference]])</f>
        <v>78</v>
      </c>
      <c r="W654">
        <f>IF(Table1[[#This Row],[team]]=E653,SUM(Table1[[#This Row],[sqrt(dif)]],W653),Table1[[#This Row],[sqrt(dif)]])</f>
        <v>21.753973695435455</v>
      </c>
      <c r="X654">
        <f>IF(Table1[[#This Row],[team]]=E653,SUM(Table1[[#This Row],[f1]],X653),Table1[[#This Row],[f1]])</f>
        <v>86.859464283550849</v>
      </c>
      <c r="Y654">
        <f>IF(Table1[[#This Row],[ATS]]=S653,SUM(Table1[[#This Row],[ATS]],Y653),Table1[[#This Row],[ATS]])</f>
        <v>-3</v>
      </c>
      <c r="Z654">
        <f>IF(Table1[[#This Row],[ATS]]&gt;0,Table1[[#This Row],[ATS streak (not real)]]-1,Table1[[#This Row],[ATS streak (not real)]]+1)</f>
        <v>-2</v>
      </c>
      <c r="AA654" s="5">
        <f>Table1[[#This Row],[running ttl ppg]]^2.37/(Table1[[#This Row],[running ttl ppg]]^2.37+Table1[[#This Row],[running ttl ppga]]^2.37)</f>
        <v>0.69958440462277816</v>
      </c>
      <c r="AB654" s="5">
        <f>Table1[[#This Row],[pyth ratio]]+Table1[[#This Row],[win/loss ratio]]</f>
        <v>1.5457382507766244</v>
      </c>
    </row>
    <row r="655" spans="1:28" x14ac:dyDescent="0.25">
      <c r="A655" s="1">
        <v>3213</v>
      </c>
      <c r="B655" s="7">
        <f t="shared" si="22"/>
        <v>14</v>
      </c>
      <c r="C655" s="5">
        <v>2017</v>
      </c>
      <c r="D655" s="5">
        <v>15</v>
      </c>
      <c r="E655" t="s">
        <v>49</v>
      </c>
      <c r="F655" t="s">
        <v>70</v>
      </c>
      <c r="G655" s="5">
        <v>1</v>
      </c>
      <c r="H655">
        <v>26</v>
      </c>
      <c r="I655">
        <v>20</v>
      </c>
      <c r="J655">
        <v>6</v>
      </c>
      <c r="K655">
        <f>IF(Table1[[#This Row],[net]]&gt;0,1,0)</f>
        <v>1</v>
      </c>
      <c r="L655">
        <v>-6.5</v>
      </c>
      <c r="M655">
        <f>IF(Table1[[#This Row],[team]]=E654,SUM(Table1[[#This Row],[win/loss]],M654),Table1[[#This Row],[win/loss]])</f>
        <v>12</v>
      </c>
      <c r="N655">
        <f>IF(Table1[[#This Row],[team]]=E654,SUM(Table1[[#This Row],[win/loss]],M654),Table1[[#This Row],[win/loss]])/B655</f>
        <v>0.8571428571428571</v>
      </c>
      <c r="O655">
        <f t="shared" si="23"/>
        <v>-0.5</v>
      </c>
      <c r="P655">
        <f>IF(Table1[[#This Row],[difference]]&gt;0,SQRT(Table1[[#This Row],[difference]]),-SQRT(ABS(Table1[[#This Row],[difference]])))</f>
        <v>-0.70710678118654757</v>
      </c>
      <c r="Q655">
        <f>IF(Table1[[#This Row],[line]]&gt;0,SQRT(Table1[[#This Row],[line]]),-SQRT(ABS(Table1[[#This Row],[line]])))</f>
        <v>-2.5495097567963922</v>
      </c>
      <c r="R655">
        <f>Table1[[#This Row],[difference]]-Table1[[#This Row],[sqrt(line)]]</f>
        <v>2.0495097567963922</v>
      </c>
      <c r="S655">
        <f>IF(Table1[[#This Row],[difference]]&gt;0,1,-1)</f>
        <v>-1</v>
      </c>
      <c r="T655">
        <f>IF(Table1[[#This Row],[team]]=E654,SUM(H655,T654),Table1[[#This Row],[ppg]])</f>
        <v>366</v>
      </c>
      <c r="U655">
        <f>IF(Table1[[#This Row],[team]]=E654,SUM(I655,U654),Table1[[#This Row],[ppga]])</f>
        <v>258</v>
      </c>
      <c r="V655">
        <f>IF(Table1[[#This Row],[team]]=E654,SUM(Table1[[#This Row],[difference]],V654),Table1[[#This Row],[difference]])</f>
        <v>77.5</v>
      </c>
      <c r="W655">
        <f>IF(Table1[[#This Row],[team]]=E654,SUM(Table1[[#This Row],[sqrt(dif)]],W654),Table1[[#This Row],[sqrt(dif)]])</f>
        <v>21.046866914248909</v>
      </c>
      <c r="X655">
        <f>IF(Table1[[#This Row],[team]]=E654,SUM(Table1[[#This Row],[f1]],X654),Table1[[#This Row],[f1]])</f>
        <v>88.908974040347246</v>
      </c>
      <c r="Y655">
        <f>IF(Table1[[#This Row],[ATS]]=S654,SUM(Table1[[#This Row],[ATS]],Y654),Table1[[#This Row],[ATS]])</f>
        <v>-4</v>
      </c>
      <c r="Z655">
        <f>IF(Table1[[#This Row],[ATS]]&gt;0,Table1[[#This Row],[ATS streak (not real)]]-1,Table1[[#This Row],[ATS streak (not real)]]+1)</f>
        <v>-3</v>
      </c>
      <c r="AA655" s="5">
        <f>Table1[[#This Row],[running ttl ppg]]^2.37/(Table1[[#This Row],[running ttl ppg]]^2.37+Table1[[#This Row],[running ttl ppga]]^2.37)</f>
        <v>0.69608564768925485</v>
      </c>
      <c r="AB655" s="5">
        <f>Table1[[#This Row],[pyth ratio]]+Table1[[#This Row],[win/loss ratio]]</f>
        <v>1.5532285048321119</v>
      </c>
    </row>
    <row r="656" spans="1:28" x14ac:dyDescent="0.25">
      <c r="A656" s="1">
        <v>3214</v>
      </c>
      <c r="B656" s="7">
        <f t="shared" si="22"/>
        <v>15</v>
      </c>
      <c r="C656" s="5">
        <v>2017</v>
      </c>
      <c r="D656" s="5">
        <v>16</v>
      </c>
      <c r="E656" t="s">
        <v>49</v>
      </c>
      <c r="F656" t="s">
        <v>51</v>
      </c>
      <c r="G656" s="5">
        <v>1</v>
      </c>
      <c r="H656">
        <v>42</v>
      </c>
      <c r="I656">
        <v>21</v>
      </c>
      <c r="J656">
        <v>21</v>
      </c>
      <c r="K656">
        <f>IF(Table1[[#This Row],[net]]&gt;0,1,0)</f>
        <v>1</v>
      </c>
      <c r="L656">
        <v>-6.5</v>
      </c>
      <c r="M656">
        <f>IF(Table1[[#This Row],[team]]=E655,SUM(Table1[[#This Row],[win/loss]],M655),Table1[[#This Row],[win/loss]])</f>
        <v>13</v>
      </c>
      <c r="N656">
        <f>IF(Table1[[#This Row],[team]]=E655,SUM(Table1[[#This Row],[win/loss]],M655),Table1[[#This Row],[win/loss]])/B656</f>
        <v>0.8666666666666667</v>
      </c>
      <c r="O656">
        <f t="shared" si="23"/>
        <v>14.5</v>
      </c>
      <c r="P656">
        <f>IF(Table1[[#This Row],[difference]]&gt;0,SQRT(Table1[[#This Row],[difference]]),-SQRT(ABS(Table1[[#This Row],[difference]])))</f>
        <v>3.8078865529319543</v>
      </c>
      <c r="Q656">
        <f>IF(Table1[[#This Row],[line]]&gt;0,SQRT(Table1[[#This Row],[line]]),-SQRT(ABS(Table1[[#This Row],[line]])))</f>
        <v>-2.5495097567963922</v>
      </c>
      <c r="R656">
        <f>Table1[[#This Row],[difference]]-Table1[[#This Row],[sqrt(line)]]</f>
        <v>17.049509756796393</v>
      </c>
      <c r="S656">
        <f>IF(Table1[[#This Row],[difference]]&gt;0,1,-1)</f>
        <v>1</v>
      </c>
      <c r="T656">
        <f>IF(Table1[[#This Row],[team]]=E655,SUM(H656,T655),Table1[[#This Row],[ppg]])</f>
        <v>408</v>
      </c>
      <c r="U656">
        <f>IF(Table1[[#This Row],[team]]=E655,SUM(I656,U655),Table1[[#This Row],[ppga]])</f>
        <v>279</v>
      </c>
      <c r="V656">
        <f>IF(Table1[[#This Row],[team]]=E655,SUM(Table1[[#This Row],[difference]],V655),Table1[[#This Row],[difference]])</f>
        <v>92</v>
      </c>
      <c r="W656">
        <f>IF(Table1[[#This Row],[team]]=E655,SUM(Table1[[#This Row],[sqrt(dif)]],W655),Table1[[#This Row],[sqrt(dif)]])</f>
        <v>24.854753467180863</v>
      </c>
      <c r="X656">
        <f>IF(Table1[[#This Row],[team]]=E655,SUM(Table1[[#This Row],[f1]],X655),Table1[[#This Row],[f1]])</f>
        <v>105.95848379714364</v>
      </c>
      <c r="Y656">
        <f>IF(Table1[[#This Row],[ATS]]=S655,SUM(Table1[[#This Row],[ATS]],Y655),Table1[[#This Row],[ATS]])</f>
        <v>1</v>
      </c>
      <c r="Z656">
        <f>IF(Table1[[#This Row],[ATS]]&gt;0,Table1[[#This Row],[ATS streak (not real)]]-1,Table1[[#This Row],[ATS streak (not real)]]+1)</f>
        <v>0</v>
      </c>
      <c r="AA656" s="5">
        <f>Table1[[#This Row],[running ttl ppg]]^2.37/(Table1[[#This Row],[running ttl ppg]]^2.37+Table1[[#This Row],[running ttl ppga]]^2.37)</f>
        <v>0.71109975779077483</v>
      </c>
      <c r="AB656" s="5">
        <f>Table1[[#This Row],[pyth ratio]]+Table1[[#This Row],[win/loss ratio]]</f>
        <v>1.5777664244574416</v>
      </c>
    </row>
    <row r="657" spans="1:28" x14ac:dyDescent="0.25">
      <c r="A657" s="1">
        <v>3215</v>
      </c>
      <c r="B657" s="7">
        <f t="shared" si="22"/>
        <v>16</v>
      </c>
      <c r="C657" s="5">
        <v>2017</v>
      </c>
      <c r="D657" s="5">
        <v>17</v>
      </c>
      <c r="E657" t="s">
        <v>49</v>
      </c>
      <c r="F657" t="s">
        <v>66</v>
      </c>
      <c r="G657" s="5">
        <v>0</v>
      </c>
      <c r="H657">
        <v>13</v>
      </c>
      <c r="I657">
        <v>27</v>
      </c>
      <c r="J657">
        <v>-14</v>
      </c>
      <c r="K657">
        <f>IF(Table1[[#This Row],[net]]&gt;0,1,0)</f>
        <v>0</v>
      </c>
      <c r="L657">
        <v>6.5</v>
      </c>
      <c r="M657">
        <f>IF(Table1[[#This Row],[team]]=E656,SUM(Table1[[#This Row],[win/loss]],M656),Table1[[#This Row],[win/loss]])</f>
        <v>13</v>
      </c>
      <c r="N657">
        <f>IF(Table1[[#This Row],[team]]=E656,SUM(Table1[[#This Row],[win/loss]],M656),Table1[[#This Row],[win/loss]])/B657</f>
        <v>0.8125</v>
      </c>
      <c r="O657">
        <f t="shared" si="23"/>
        <v>-7.5</v>
      </c>
      <c r="P657">
        <f>IF(Table1[[#This Row],[difference]]&gt;0,SQRT(Table1[[#This Row],[difference]]),-SQRT(ABS(Table1[[#This Row],[difference]])))</f>
        <v>-2.7386127875258306</v>
      </c>
      <c r="Q657">
        <f>IF(Table1[[#This Row],[line]]&gt;0,SQRT(Table1[[#This Row],[line]]),-SQRT(ABS(Table1[[#This Row],[line]])))</f>
        <v>2.5495097567963922</v>
      </c>
      <c r="R657">
        <f>Table1[[#This Row],[difference]]-Table1[[#This Row],[sqrt(line)]]</f>
        <v>-10.049509756796393</v>
      </c>
      <c r="S657">
        <f>IF(Table1[[#This Row],[difference]]&gt;0,1,-1)</f>
        <v>-1</v>
      </c>
      <c r="T657">
        <f>IF(Table1[[#This Row],[team]]=E656,SUM(H657,T656),Table1[[#This Row],[ppg]])</f>
        <v>421</v>
      </c>
      <c r="U657">
        <f>IF(Table1[[#This Row],[team]]=E656,SUM(I657,U656),Table1[[#This Row],[ppga]])</f>
        <v>306</v>
      </c>
      <c r="V657">
        <f>IF(Table1[[#This Row],[team]]=E656,SUM(Table1[[#This Row],[difference]],V656),Table1[[#This Row],[difference]])</f>
        <v>84.5</v>
      </c>
      <c r="W657">
        <f>IF(Table1[[#This Row],[team]]=E656,SUM(Table1[[#This Row],[sqrt(dif)]],W656),Table1[[#This Row],[sqrt(dif)]])</f>
        <v>22.116140679655032</v>
      </c>
      <c r="X657">
        <f>IF(Table1[[#This Row],[team]]=E656,SUM(Table1[[#This Row],[f1]],X656),Table1[[#This Row],[f1]])</f>
        <v>95.908974040347246</v>
      </c>
      <c r="Y657">
        <f>IF(Table1[[#This Row],[ATS]]=S656,SUM(Table1[[#This Row],[ATS]],Y656),Table1[[#This Row],[ATS]])</f>
        <v>-1</v>
      </c>
      <c r="Z657">
        <f>IF(Table1[[#This Row],[ATS]]&gt;0,Table1[[#This Row],[ATS streak (not real)]]-1,Table1[[#This Row],[ATS streak (not real)]]+1)</f>
        <v>0</v>
      </c>
      <c r="AA657" s="5">
        <f>Table1[[#This Row],[running ttl ppg]]^2.37/(Table1[[#This Row],[running ttl ppg]]^2.37+Table1[[#This Row],[running ttl ppga]]^2.37)</f>
        <v>0.68051577923300999</v>
      </c>
      <c r="AB657" s="5">
        <f>Table1[[#This Row],[pyth ratio]]+Table1[[#This Row],[win/loss ratio]]</f>
        <v>1.4930157792330099</v>
      </c>
    </row>
    <row r="658" spans="1:28" x14ac:dyDescent="0.25">
      <c r="A658" s="1">
        <v>3216</v>
      </c>
      <c r="B658" s="7">
        <f t="shared" si="22"/>
        <v>1</v>
      </c>
      <c r="C658" s="5">
        <v>2017</v>
      </c>
      <c r="D658" s="5">
        <v>1</v>
      </c>
      <c r="E658" t="s">
        <v>50</v>
      </c>
      <c r="F658" t="s">
        <v>45</v>
      </c>
      <c r="G658" s="5">
        <v>1</v>
      </c>
      <c r="H658">
        <v>21</v>
      </c>
      <c r="I658">
        <v>20</v>
      </c>
      <c r="J658">
        <v>1</v>
      </c>
      <c r="K658">
        <f>IF(Table1[[#This Row],[net]]&gt;0,1,0)</f>
        <v>1</v>
      </c>
      <c r="L658">
        <v>3</v>
      </c>
      <c r="M658">
        <f>IF(Table1[[#This Row],[team]]=E657,SUM(Table1[[#This Row],[win/loss]],M657),Table1[[#This Row],[win/loss]])</f>
        <v>1</v>
      </c>
      <c r="N658">
        <f>IF(Table1[[#This Row],[team]]=E657,SUM(Table1[[#This Row],[win/loss]],M657),Table1[[#This Row],[win/loss]])/B658</f>
        <v>1</v>
      </c>
      <c r="O658">
        <f t="shared" si="23"/>
        <v>4</v>
      </c>
      <c r="P658">
        <f>IF(Table1[[#This Row],[difference]]&gt;0,SQRT(Table1[[#This Row],[difference]]),-SQRT(ABS(Table1[[#This Row],[difference]])))</f>
        <v>2</v>
      </c>
      <c r="Q658">
        <f>IF(Table1[[#This Row],[line]]&gt;0,SQRT(Table1[[#This Row],[line]]),-SQRT(ABS(Table1[[#This Row],[line]])))</f>
        <v>1.7320508075688772</v>
      </c>
      <c r="R658">
        <f>Table1[[#This Row],[difference]]-Table1[[#This Row],[sqrt(line)]]</f>
        <v>2.2679491924311228</v>
      </c>
      <c r="S658">
        <f>IF(Table1[[#This Row],[difference]]&gt;0,1,-1)</f>
        <v>1</v>
      </c>
      <c r="T658">
        <f>IF(Table1[[#This Row],[team]]=E657,SUM(H658,T657),Table1[[#This Row],[ppg]])</f>
        <v>21</v>
      </c>
      <c r="U658">
        <f>IF(Table1[[#This Row],[team]]=E657,SUM(I658,U657),Table1[[#This Row],[ppga]])</f>
        <v>20</v>
      </c>
      <c r="V658">
        <f>IF(Table1[[#This Row],[team]]=E657,SUM(Table1[[#This Row],[difference]],V657),Table1[[#This Row],[difference]])</f>
        <v>4</v>
      </c>
      <c r="W658">
        <f>IF(Table1[[#This Row],[team]]=E657,SUM(Table1[[#This Row],[sqrt(dif)]],W657),Table1[[#This Row],[sqrt(dif)]])</f>
        <v>2</v>
      </c>
      <c r="X658">
        <f>IF(Table1[[#This Row],[team]]=E657,SUM(Table1[[#This Row],[f1]],X657),Table1[[#This Row],[f1]])</f>
        <v>2.2679491924311228</v>
      </c>
      <c r="Y658">
        <f>IF(Table1[[#This Row],[ATS]]=S657,SUM(Table1[[#This Row],[ATS]],Y657),Table1[[#This Row],[ATS]])</f>
        <v>1</v>
      </c>
      <c r="Z658">
        <f>IF(Table1[[#This Row],[ATS]]&gt;0,Table1[[#This Row],[ATS streak (not real)]]-1,Table1[[#This Row],[ATS streak (not real)]]+1)</f>
        <v>0</v>
      </c>
      <c r="AA658" s="5">
        <f>Table1[[#This Row],[running ttl ppg]]^2.37/(Table1[[#This Row],[running ttl ppg]]^2.37+Table1[[#This Row],[running ttl ppga]]^2.37)</f>
        <v>0.52887600454560535</v>
      </c>
      <c r="AB658" s="5">
        <f>Table1[[#This Row],[pyth ratio]]+Table1[[#This Row],[win/loss ratio]]</f>
        <v>1.5288760045456053</v>
      </c>
    </row>
    <row r="659" spans="1:28" x14ac:dyDescent="0.25">
      <c r="A659" s="1">
        <v>3217</v>
      </c>
      <c r="B659" s="7">
        <f t="shared" ref="B659:B722" si="24">IF(B658=16,1,B658+1)</f>
        <v>2</v>
      </c>
      <c r="C659" s="5">
        <v>2017</v>
      </c>
      <c r="D659" s="5">
        <v>2</v>
      </c>
      <c r="E659" t="s">
        <v>50</v>
      </c>
      <c r="F659" t="s">
        <v>54</v>
      </c>
      <c r="G659" s="5">
        <v>1</v>
      </c>
      <c r="H659">
        <v>34</v>
      </c>
      <c r="I659">
        <v>20</v>
      </c>
      <c r="J659">
        <v>14</v>
      </c>
      <c r="K659">
        <f>IF(Table1[[#This Row],[net]]&gt;0,1,0)</f>
        <v>1</v>
      </c>
      <c r="L659">
        <v>-6.5</v>
      </c>
      <c r="M659">
        <f>IF(Table1[[#This Row],[team]]=E658,SUM(Table1[[#This Row],[win/loss]],M658),Table1[[#This Row],[win/loss]])</f>
        <v>2</v>
      </c>
      <c r="N659">
        <f>IF(Table1[[#This Row],[team]]=E658,SUM(Table1[[#This Row],[win/loss]],M658),Table1[[#This Row],[win/loss]])/B659</f>
        <v>1</v>
      </c>
      <c r="O659">
        <f t="shared" si="23"/>
        <v>7.5</v>
      </c>
      <c r="P659">
        <f>IF(Table1[[#This Row],[difference]]&gt;0,SQRT(Table1[[#This Row],[difference]]),-SQRT(ABS(Table1[[#This Row],[difference]])))</f>
        <v>2.7386127875258306</v>
      </c>
      <c r="Q659">
        <f>IF(Table1[[#This Row],[line]]&gt;0,SQRT(Table1[[#This Row],[line]]),-SQRT(ABS(Table1[[#This Row],[line]])))</f>
        <v>-2.5495097567963922</v>
      </c>
      <c r="R659">
        <f>Table1[[#This Row],[difference]]-Table1[[#This Row],[sqrt(line)]]</f>
        <v>10.049509756796393</v>
      </c>
      <c r="S659">
        <f>IF(Table1[[#This Row],[difference]]&gt;0,1,-1)</f>
        <v>1</v>
      </c>
      <c r="T659">
        <f>IF(Table1[[#This Row],[team]]=E658,SUM(H659,T658),Table1[[#This Row],[ppg]])</f>
        <v>55</v>
      </c>
      <c r="U659">
        <f>IF(Table1[[#This Row],[team]]=E658,SUM(I659,U658),Table1[[#This Row],[ppga]])</f>
        <v>40</v>
      </c>
      <c r="V659">
        <f>IF(Table1[[#This Row],[team]]=E658,SUM(Table1[[#This Row],[difference]],V658),Table1[[#This Row],[difference]])</f>
        <v>11.5</v>
      </c>
      <c r="W659">
        <f>IF(Table1[[#This Row],[team]]=E658,SUM(Table1[[#This Row],[sqrt(dif)]],W658),Table1[[#This Row],[sqrt(dif)]])</f>
        <v>4.738612787525831</v>
      </c>
      <c r="X659">
        <f>IF(Table1[[#This Row],[team]]=E658,SUM(Table1[[#This Row],[f1]],X658),Table1[[#This Row],[f1]])</f>
        <v>12.317458949227516</v>
      </c>
      <c r="Y659">
        <f>IF(Table1[[#This Row],[ATS]]=S658,SUM(Table1[[#This Row],[ATS]],Y658),Table1[[#This Row],[ATS]])</f>
        <v>2</v>
      </c>
      <c r="Z659">
        <f>IF(Table1[[#This Row],[ATS]]&gt;0,Table1[[#This Row],[ATS streak (not real)]]-1,Table1[[#This Row],[ATS streak (not real)]]+1)</f>
        <v>1</v>
      </c>
      <c r="AA659" s="5">
        <f>Table1[[#This Row],[running ttl ppg]]^2.37/(Table1[[#This Row],[running ttl ppg]]^2.37+Table1[[#This Row],[running ttl ppga]]^2.37)</f>
        <v>0.68020963001162627</v>
      </c>
      <c r="AB659" s="5">
        <f>Table1[[#This Row],[pyth ratio]]+Table1[[#This Row],[win/loss ratio]]</f>
        <v>1.6802096300116263</v>
      </c>
    </row>
    <row r="660" spans="1:28" x14ac:dyDescent="0.25">
      <c r="A660" s="1">
        <v>3218</v>
      </c>
      <c r="B660" s="7">
        <f t="shared" si="24"/>
        <v>3</v>
      </c>
      <c r="C660" s="5">
        <v>2017</v>
      </c>
      <c r="D660" s="5">
        <v>3</v>
      </c>
      <c r="E660" t="s">
        <v>50</v>
      </c>
      <c r="F660" t="s">
        <v>47</v>
      </c>
      <c r="G660" s="5">
        <v>0</v>
      </c>
      <c r="H660">
        <v>29</v>
      </c>
      <c r="I660">
        <v>17</v>
      </c>
      <c r="J660">
        <v>12</v>
      </c>
      <c r="K660">
        <f>IF(Table1[[#This Row],[net]]&gt;0,1,0)</f>
        <v>1</v>
      </c>
      <c r="L660">
        <v>3.5</v>
      </c>
      <c r="M660">
        <f>IF(Table1[[#This Row],[team]]=E659,SUM(Table1[[#This Row],[win/loss]],M659),Table1[[#This Row],[win/loss]])</f>
        <v>3</v>
      </c>
      <c r="N660">
        <f>IF(Table1[[#This Row],[team]]=E659,SUM(Table1[[#This Row],[win/loss]],M659),Table1[[#This Row],[win/loss]])/B660</f>
        <v>1</v>
      </c>
      <c r="O660">
        <f t="shared" si="23"/>
        <v>15.5</v>
      </c>
      <c r="P660">
        <f>IF(Table1[[#This Row],[difference]]&gt;0,SQRT(Table1[[#This Row],[difference]]),-SQRT(ABS(Table1[[#This Row],[difference]])))</f>
        <v>3.9370039370059056</v>
      </c>
      <c r="Q660">
        <f>IF(Table1[[#This Row],[line]]&gt;0,SQRT(Table1[[#This Row],[line]]),-SQRT(ABS(Table1[[#This Row],[line]])))</f>
        <v>1.8708286933869707</v>
      </c>
      <c r="R660">
        <f>Table1[[#This Row],[difference]]-Table1[[#This Row],[sqrt(line)]]</f>
        <v>13.62917130661303</v>
      </c>
      <c r="S660">
        <f>IF(Table1[[#This Row],[difference]]&gt;0,1,-1)</f>
        <v>1</v>
      </c>
      <c r="T660">
        <f>IF(Table1[[#This Row],[team]]=E659,SUM(H660,T659),Table1[[#This Row],[ppg]])</f>
        <v>84</v>
      </c>
      <c r="U660">
        <f>IF(Table1[[#This Row],[team]]=E659,SUM(I660,U659),Table1[[#This Row],[ppga]])</f>
        <v>57</v>
      </c>
      <c r="V660">
        <f>IF(Table1[[#This Row],[team]]=E659,SUM(Table1[[#This Row],[difference]],V659),Table1[[#This Row],[difference]])</f>
        <v>27</v>
      </c>
      <c r="W660">
        <f>IF(Table1[[#This Row],[team]]=E659,SUM(Table1[[#This Row],[sqrt(dif)]],W659),Table1[[#This Row],[sqrt(dif)]])</f>
        <v>8.6756167245317357</v>
      </c>
      <c r="X660">
        <f>IF(Table1[[#This Row],[team]]=E659,SUM(Table1[[#This Row],[f1]],X659),Table1[[#This Row],[f1]])</f>
        <v>25.946630255840546</v>
      </c>
      <c r="Y660">
        <f>IF(Table1[[#This Row],[ATS]]=S659,SUM(Table1[[#This Row],[ATS]],Y659),Table1[[#This Row],[ATS]])</f>
        <v>3</v>
      </c>
      <c r="Z660">
        <f>IF(Table1[[#This Row],[ATS]]&gt;0,Table1[[#This Row],[ATS streak (not real)]]-1,Table1[[#This Row],[ATS streak (not real)]]+1)</f>
        <v>2</v>
      </c>
      <c r="AA660" s="5">
        <f>Table1[[#This Row],[running ttl ppg]]^2.37/(Table1[[#This Row],[running ttl ppg]]^2.37+Table1[[#This Row],[running ttl ppga]]^2.37)</f>
        <v>0.71483918326081053</v>
      </c>
      <c r="AB660" s="5">
        <f>Table1[[#This Row],[pyth ratio]]+Table1[[#This Row],[win/loss ratio]]</f>
        <v>1.7148391832608105</v>
      </c>
    </row>
    <row r="661" spans="1:28" x14ac:dyDescent="0.25">
      <c r="A661" s="1">
        <v>3219</v>
      </c>
      <c r="B661" s="7">
        <f t="shared" si="24"/>
        <v>4</v>
      </c>
      <c r="C661" s="5">
        <v>2017</v>
      </c>
      <c r="D661" s="5">
        <v>4</v>
      </c>
      <c r="E661" t="s">
        <v>50</v>
      </c>
      <c r="F661" t="s">
        <v>70</v>
      </c>
      <c r="G661" s="5">
        <v>0</v>
      </c>
      <c r="H661">
        <v>27</v>
      </c>
      <c r="I661">
        <v>7</v>
      </c>
      <c r="J661">
        <v>20</v>
      </c>
      <c r="K661">
        <f>IF(Table1[[#This Row],[net]]&gt;0,1,0)</f>
        <v>1</v>
      </c>
      <c r="L661">
        <v>-3.5</v>
      </c>
      <c r="M661">
        <f>IF(Table1[[#This Row],[team]]=E660,SUM(Table1[[#This Row],[win/loss]],M660),Table1[[#This Row],[win/loss]])</f>
        <v>4</v>
      </c>
      <c r="N661">
        <f>IF(Table1[[#This Row],[team]]=E660,SUM(Table1[[#This Row],[win/loss]],M660),Table1[[#This Row],[win/loss]])/B661</f>
        <v>1</v>
      </c>
      <c r="O661">
        <f t="shared" si="23"/>
        <v>16.5</v>
      </c>
      <c r="P661">
        <f>IF(Table1[[#This Row],[difference]]&gt;0,SQRT(Table1[[#This Row],[difference]]),-SQRT(ABS(Table1[[#This Row],[difference]])))</f>
        <v>4.0620192023179804</v>
      </c>
      <c r="Q661">
        <f>IF(Table1[[#This Row],[line]]&gt;0,SQRT(Table1[[#This Row],[line]]),-SQRT(ABS(Table1[[#This Row],[line]])))</f>
        <v>-1.8708286933869707</v>
      </c>
      <c r="R661">
        <f>Table1[[#This Row],[difference]]-Table1[[#This Row],[sqrt(line)]]</f>
        <v>18.370828693386972</v>
      </c>
      <c r="S661">
        <f>IF(Table1[[#This Row],[difference]]&gt;0,1,-1)</f>
        <v>1</v>
      </c>
      <c r="T661">
        <f>IF(Table1[[#This Row],[team]]=E660,SUM(H661,T660),Table1[[#This Row],[ppg]])</f>
        <v>111</v>
      </c>
      <c r="U661">
        <f>IF(Table1[[#This Row],[team]]=E660,SUM(I661,U660),Table1[[#This Row],[ppga]])</f>
        <v>64</v>
      </c>
      <c r="V661">
        <f>IF(Table1[[#This Row],[team]]=E660,SUM(Table1[[#This Row],[difference]],V660),Table1[[#This Row],[difference]])</f>
        <v>43.5</v>
      </c>
      <c r="W661">
        <f>IF(Table1[[#This Row],[team]]=E660,SUM(Table1[[#This Row],[sqrt(dif)]],W660),Table1[[#This Row],[sqrt(dif)]])</f>
        <v>12.737635926849716</v>
      </c>
      <c r="X661">
        <f>IF(Table1[[#This Row],[team]]=E660,SUM(Table1[[#This Row],[f1]],X660),Table1[[#This Row],[f1]])</f>
        <v>44.317458949227515</v>
      </c>
      <c r="Y661">
        <f>IF(Table1[[#This Row],[ATS]]=S660,SUM(Table1[[#This Row],[ATS]],Y660),Table1[[#This Row],[ATS]])</f>
        <v>4</v>
      </c>
      <c r="Z661">
        <f>IF(Table1[[#This Row],[ATS]]&gt;0,Table1[[#This Row],[ATS streak (not real)]]-1,Table1[[#This Row],[ATS streak (not real)]]+1)</f>
        <v>3</v>
      </c>
      <c r="AA661" s="5">
        <f>Table1[[#This Row],[running ttl ppg]]^2.37/(Table1[[#This Row],[running ttl ppg]]^2.37+Table1[[#This Row],[running ttl ppga]]^2.37)</f>
        <v>0.78668092246181354</v>
      </c>
      <c r="AB661" s="5">
        <f>Table1[[#This Row],[pyth ratio]]+Table1[[#This Row],[win/loss ratio]]</f>
        <v>1.7866809224618136</v>
      </c>
    </row>
    <row r="662" spans="1:28" x14ac:dyDescent="0.25">
      <c r="A662" s="1">
        <v>3220</v>
      </c>
      <c r="B662" s="7">
        <f t="shared" si="24"/>
        <v>5</v>
      </c>
      <c r="C662" s="5">
        <v>2017</v>
      </c>
      <c r="D662" s="5">
        <v>5</v>
      </c>
      <c r="E662" t="s">
        <v>50</v>
      </c>
      <c r="F662" t="s">
        <v>42</v>
      </c>
      <c r="G662" s="5">
        <v>1</v>
      </c>
      <c r="H662">
        <v>16</v>
      </c>
      <c r="I662">
        <v>23</v>
      </c>
      <c r="J662">
        <v>-7</v>
      </c>
      <c r="K662">
        <f>IF(Table1[[#This Row],[net]]&gt;0,1,0)</f>
        <v>0</v>
      </c>
      <c r="L662">
        <v>-3.5</v>
      </c>
      <c r="M662">
        <f>IF(Table1[[#This Row],[team]]=E661,SUM(Table1[[#This Row],[win/loss]],M661),Table1[[#This Row],[win/loss]])</f>
        <v>4</v>
      </c>
      <c r="N662">
        <f>IF(Table1[[#This Row],[team]]=E661,SUM(Table1[[#This Row],[win/loss]],M661),Table1[[#This Row],[win/loss]])/B662</f>
        <v>0.8</v>
      </c>
      <c r="O662">
        <f t="shared" si="23"/>
        <v>-10.5</v>
      </c>
      <c r="P662">
        <f>IF(Table1[[#This Row],[difference]]&gt;0,SQRT(Table1[[#This Row],[difference]]),-SQRT(ABS(Table1[[#This Row],[difference]])))</f>
        <v>-3.2403703492039302</v>
      </c>
      <c r="Q662">
        <f>IF(Table1[[#This Row],[line]]&gt;0,SQRT(Table1[[#This Row],[line]]),-SQRT(ABS(Table1[[#This Row],[line]])))</f>
        <v>-1.8708286933869707</v>
      </c>
      <c r="R662">
        <f>Table1[[#This Row],[difference]]-Table1[[#This Row],[sqrt(line)]]</f>
        <v>-8.6291713066130296</v>
      </c>
      <c r="S662">
        <f>IF(Table1[[#This Row],[difference]]&gt;0,1,-1)</f>
        <v>-1</v>
      </c>
      <c r="T662">
        <f>IF(Table1[[#This Row],[team]]=E661,SUM(H662,T661),Table1[[#This Row],[ppg]])</f>
        <v>127</v>
      </c>
      <c r="U662">
        <f>IF(Table1[[#This Row],[team]]=E661,SUM(I662,U661),Table1[[#This Row],[ppga]])</f>
        <v>87</v>
      </c>
      <c r="V662">
        <f>IF(Table1[[#This Row],[team]]=E661,SUM(Table1[[#This Row],[difference]],V661),Table1[[#This Row],[difference]])</f>
        <v>33</v>
      </c>
      <c r="W662">
        <f>IF(Table1[[#This Row],[team]]=E661,SUM(Table1[[#This Row],[sqrt(dif)]],W661),Table1[[#This Row],[sqrt(dif)]])</f>
        <v>9.4972655776457859</v>
      </c>
      <c r="X662">
        <f>IF(Table1[[#This Row],[team]]=E661,SUM(Table1[[#This Row],[f1]],X661),Table1[[#This Row],[f1]])</f>
        <v>35.688287642614483</v>
      </c>
      <c r="Y662">
        <f>IF(Table1[[#This Row],[ATS]]=S661,SUM(Table1[[#This Row],[ATS]],Y661),Table1[[#This Row],[ATS]])</f>
        <v>-1</v>
      </c>
      <c r="Z662">
        <f>IF(Table1[[#This Row],[ATS]]&gt;0,Table1[[#This Row],[ATS streak (not real)]]-1,Table1[[#This Row],[ATS streak (not real)]]+1)</f>
        <v>0</v>
      </c>
      <c r="AA662" s="5">
        <f>Table1[[#This Row],[running ttl ppg]]^2.37/(Table1[[#This Row],[running ttl ppg]]^2.37+Table1[[#This Row],[running ttl ppga]]^2.37)</f>
        <v>0.71023407433691821</v>
      </c>
      <c r="AB662" s="5">
        <f>Table1[[#This Row],[pyth ratio]]+Table1[[#This Row],[win/loss ratio]]</f>
        <v>1.5102340743369183</v>
      </c>
    </row>
    <row r="663" spans="1:28" x14ac:dyDescent="0.25">
      <c r="A663" s="1">
        <v>3221</v>
      </c>
      <c r="B663" s="7">
        <f t="shared" si="24"/>
        <v>6</v>
      </c>
      <c r="C663" s="5">
        <v>2017</v>
      </c>
      <c r="D663" s="5">
        <v>6</v>
      </c>
      <c r="E663" t="s">
        <v>50</v>
      </c>
      <c r="F663" t="s">
        <v>57</v>
      </c>
      <c r="G663" s="5">
        <v>0</v>
      </c>
      <c r="H663">
        <v>13</v>
      </c>
      <c r="I663">
        <v>21</v>
      </c>
      <c r="J663">
        <v>-8</v>
      </c>
      <c r="K663">
        <f>IF(Table1[[#This Row],[net]]&gt;0,1,0)</f>
        <v>0</v>
      </c>
      <c r="L663">
        <v>-3</v>
      </c>
      <c r="M663">
        <f>IF(Table1[[#This Row],[team]]=E662,SUM(Table1[[#This Row],[win/loss]],M662),Table1[[#This Row],[win/loss]])</f>
        <v>4</v>
      </c>
      <c r="N663">
        <f>IF(Table1[[#This Row],[team]]=E662,SUM(Table1[[#This Row],[win/loss]],M662),Table1[[#This Row],[win/loss]])/B663</f>
        <v>0.66666666666666663</v>
      </c>
      <c r="O663">
        <f t="shared" si="23"/>
        <v>-11</v>
      </c>
      <c r="P663">
        <f>IF(Table1[[#This Row],[difference]]&gt;0,SQRT(Table1[[#This Row],[difference]]),-SQRT(ABS(Table1[[#This Row],[difference]])))</f>
        <v>-3.3166247903553998</v>
      </c>
      <c r="Q663">
        <f>IF(Table1[[#This Row],[line]]&gt;0,SQRT(Table1[[#This Row],[line]]),-SQRT(ABS(Table1[[#This Row],[line]])))</f>
        <v>-1.7320508075688772</v>
      </c>
      <c r="R663">
        <f>Table1[[#This Row],[difference]]-Table1[[#This Row],[sqrt(line)]]</f>
        <v>-9.2679491924311233</v>
      </c>
      <c r="S663">
        <f>IF(Table1[[#This Row],[difference]]&gt;0,1,-1)</f>
        <v>-1</v>
      </c>
      <c r="T663">
        <f>IF(Table1[[#This Row],[team]]=E662,SUM(H663,T662),Table1[[#This Row],[ppg]])</f>
        <v>140</v>
      </c>
      <c r="U663">
        <f>IF(Table1[[#This Row],[team]]=E662,SUM(I663,U662),Table1[[#This Row],[ppga]])</f>
        <v>108</v>
      </c>
      <c r="V663">
        <f>IF(Table1[[#This Row],[team]]=E662,SUM(Table1[[#This Row],[difference]],V662),Table1[[#This Row],[difference]])</f>
        <v>22</v>
      </c>
      <c r="W663">
        <f>IF(Table1[[#This Row],[team]]=E662,SUM(Table1[[#This Row],[sqrt(dif)]],W662),Table1[[#This Row],[sqrt(dif)]])</f>
        <v>6.1806407872903861</v>
      </c>
      <c r="X663">
        <f>IF(Table1[[#This Row],[team]]=E662,SUM(Table1[[#This Row],[f1]],X662),Table1[[#This Row],[f1]])</f>
        <v>26.420338450183358</v>
      </c>
      <c r="Y663">
        <f>IF(Table1[[#This Row],[ATS]]=S662,SUM(Table1[[#This Row],[ATS]],Y662),Table1[[#This Row],[ATS]])</f>
        <v>-2</v>
      </c>
      <c r="Z663">
        <f>IF(Table1[[#This Row],[ATS]]&gt;0,Table1[[#This Row],[ATS streak (not real)]]-1,Table1[[#This Row],[ATS streak (not real)]]+1)</f>
        <v>-1</v>
      </c>
      <c r="AA663" s="5">
        <f>Table1[[#This Row],[running ttl ppg]]^2.37/(Table1[[#This Row],[running ttl ppg]]^2.37+Table1[[#This Row],[running ttl ppga]]^2.37)</f>
        <v>0.64908998443321098</v>
      </c>
      <c r="AB663" s="5">
        <f>Table1[[#This Row],[pyth ratio]]+Table1[[#This Row],[win/loss ratio]]</f>
        <v>1.3157566510998775</v>
      </c>
    </row>
    <row r="664" spans="1:28" x14ac:dyDescent="0.25">
      <c r="A664" s="1">
        <v>3222</v>
      </c>
      <c r="B664" s="7">
        <f t="shared" si="24"/>
        <v>7</v>
      </c>
      <c r="C664" s="5">
        <v>2017</v>
      </c>
      <c r="D664" s="5">
        <v>7</v>
      </c>
      <c r="E664" t="s">
        <v>50</v>
      </c>
      <c r="F664" t="s">
        <v>53</v>
      </c>
      <c r="G664" s="5">
        <v>1</v>
      </c>
      <c r="H664">
        <v>27</v>
      </c>
      <c r="I664">
        <v>9</v>
      </c>
      <c r="J664">
        <v>18</v>
      </c>
      <c r="K664">
        <f>IF(Table1[[#This Row],[net]]&gt;0,1,0)</f>
        <v>1</v>
      </c>
      <c r="L664">
        <v>-8.5</v>
      </c>
      <c r="M664">
        <f>IF(Table1[[#This Row],[team]]=E663,SUM(Table1[[#This Row],[win/loss]],M663),Table1[[#This Row],[win/loss]])</f>
        <v>5</v>
      </c>
      <c r="N664">
        <f>IF(Table1[[#This Row],[team]]=E663,SUM(Table1[[#This Row],[win/loss]],M663),Table1[[#This Row],[win/loss]])/B664</f>
        <v>0.7142857142857143</v>
      </c>
      <c r="O664">
        <f t="shared" si="23"/>
        <v>9.5</v>
      </c>
      <c r="P664">
        <f>IF(Table1[[#This Row],[difference]]&gt;0,SQRT(Table1[[#This Row],[difference]]),-SQRT(ABS(Table1[[#This Row],[difference]])))</f>
        <v>3.082207001484488</v>
      </c>
      <c r="Q664">
        <f>IF(Table1[[#This Row],[line]]&gt;0,SQRT(Table1[[#This Row],[line]]),-SQRT(ABS(Table1[[#This Row],[line]])))</f>
        <v>-2.9154759474226504</v>
      </c>
      <c r="R664">
        <f>Table1[[#This Row],[difference]]-Table1[[#This Row],[sqrt(line)]]</f>
        <v>12.415475947422649</v>
      </c>
      <c r="S664">
        <f>IF(Table1[[#This Row],[difference]]&gt;0,1,-1)</f>
        <v>1</v>
      </c>
      <c r="T664">
        <f>IF(Table1[[#This Row],[team]]=E663,SUM(H664,T663),Table1[[#This Row],[ppg]])</f>
        <v>167</v>
      </c>
      <c r="U664">
        <f>IF(Table1[[#This Row],[team]]=E663,SUM(I664,U663),Table1[[#This Row],[ppga]])</f>
        <v>117</v>
      </c>
      <c r="V664">
        <f>IF(Table1[[#This Row],[team]]=E663,SUM(Table1[[#This Row],[difference]],V663),Table1[[#This Row],[difference]])</f>
        <v>31.5</v>
      </c>
      <c r="W664">
        <f>IF(Table1[[#This Row],[team]]=E663,SUM(Table1[[#This Row],[sqrt(dif)]],W663),Table1[[#This Row],[sqrt(dif)]])</f>
        <v>9.2628477887748737</v>
      </c>
      <c r="X664">
        <f>IF(Table1[[#This Row],[team]]=E663,SUM(Table1[[#This Row],[f1]],X663),Table1[[#This Row],[f1]])</f>
        <v>38.835814397606008</v>
      </c>
      <c r="Y664">
        <f>IF(Table1[[#This Row],[ATS]]=S663,SUM(Table1[[#This Row],[ATS]],Y663),Table1[[#This Row],[ATS]])</f>
        <v>1</v>
      </c>
      <c r="Z664">
        <f>IF(Table1[[#This Row],[ATS]]&gt;0,Table1[[#This Row],[ATS streak (not real)]]-1,Table1[[#This Row],[ATS streak (not real)]]+1)</f>
        <v>0</v>
      </c>
      <c r="AA664" s="5">
        <f>Table1[[#This Row],[running ttl ppg]]^2.37/(Table1[[#This Row],[running ttl ppg]]^2.37+Table1[[#This Row],[running ttl ppga]]^2.37)</f>
        <v>0.69915832939841649</v>
      </c>
      <c r="AB664" s="5">
        <f>Table1[[#This Row],[pyth ratio]]+Table1[[#This Row],[win/loss ratio]]</f>
        <v>1.4134440436841307</v>
      </c>
    </row>
    <row r="665" spans="1:28" x14ac:dyDescent="0.25">
      <c r="A665" s="1">
        <v>3223</v>
      </c>
      <c r="B665" s="7">
        <f t="shared" si="24"/>
        <v>8</v>
      </c>
      <c r="C665" s="5">
        <v>2017</v>
      </c>
      <c r="D665" s="5">
        <v>8</v>
      </c>
      <c r="E665" t="s">
        <v>50</v>
      </c>
      <c r="F665" t="s">
        <v>57</v>
      </c>
      <c r="G665" s="5">
        <v>1</v>
      </c>
      <c r="H665">
        <v>27</v>
      </c>
      <c r="I665">
        <v>19</v>
      </c>
      <c r="J665">
        <v>8</v>
      </c>
      <c r="K665">
        <f>IF(Table1[[#This Row],[net]]&gt;0,1,0)</f>
        <v>1</v>
      </c>
      <c r="L665">
        <v>-3.5</v>
      </c>
      <c r="M665">
        <f>IF(Table1[[#This Row],[team]]=E664,SUM(Table1[[#This Row],[win/loss]],M664),Table1[[#This Row],[win/loss]])</f>
        <v>6</v>
      </c>
      <c r="N665">
        <f>IF(Table1[[#This Row],[team]]=E664,SUM(Table1[[#This Row],[win/loss]],M664),Table1[[#This Row],[win/loss]])/B665</f>
        <v>0.75</v>
      </c>
      <c r="O665">
        <f t="shared" si="23"/>
        <v>4.5</v>
      </c>
      <c r="P665">
        <f>IF(Table1[[#This Row],[difference]]&gt;0,SQRT(Table1[[#This Row],[difference]]),-SQRT(ABS(Table1[[#This Row],[difference]])))</f>
        <v>2.1213203435596424</v>
      </c>
      <c r="Q665">
        <f>IF(Table1[[#This Row],[line]]&gt;0,SQRT(Table1[[#This Row],[line]]),-SQRT(ABS(Table1[[#This Row],[line]])))</f>
        <v>-1.8708286933869707</v>
      </c>
      <c r="R665">
        <f>Table1[[#This Row],[difference]]-Table1[[#This Row],[sqrt(line)]]</f>
        <v>6.3708286933869704</v>
      </c>
      <c r="S665">
        <f>IF(Table1[[#This Row],[difference]]&gt;0,1,-1)</f>
        <v>1</v>
      </c>
      <c r="T665">
        <f>IF(Table1[[#This Row],[team]]=E664,SUM(H665,T664),Table1[[#This Row],[ppg]])</f>
        <v>194</v>
      </c>
      <c r="U665">
        <f>IF(Table1[[#This Row],[team]]=E664,SUM(I665,U664),Table1[[#This Row],[ppga]])</f>
        <v>136</v>
      </c>
      <c r="V665">
        <f>IF(Table1[[#This Row],[team]]=E664,SUM(Table1[[#This Row],[difference]],V664),Table1[[#This Row],[difference]])</f>
        <v>36</v>
      </c>
      <c r="W665">
        <f>IF(Table1[[#This Row],[team]]=E664,SUM(Table1[[#This Row],[sqrt(dif)]],W664),Table1[[#This Row],[sqrt(dif)]])</f>
        <v>11.384168132334516</v>
      </c>
      <c r="X665">
        <f>IF(Table1[[#This Row],[team]]=E664,SUM(Table1[[#This Row],[f1]],X664),Table1[[#This Row],[f1]])</f>
        <v>45.206643090992976</v>
      </c>
      <c r="Y665">
        <f>IF(Table1[[#This Row],[ATS]]=S664,SUM(Table1[[#This Row],[ATS]],Y664),Table1[[#This Row],[ATS]])</f>
        <v>2</v>
      </c>
      <c r="Z665">
        <f>IF(Table1[[#This Row],[ATS]]&gt;0,Table1[[#This Row],[ATS streak (not real)]]-1,Table1[[#This Row],[ATS streak (not real)]]+1)</f>
        <v>1</v>
      </c>
      <c r="AA665" s="5">
        <f>Table1[[#This Row],[running ttl ppg]]^2.37/(Table1[[#This Row],[running ttl ppg]]^2.37+Table1[[#This Row],[running ttl ppga]]^2.37)</f>
        <v>0.69885086505695204</v>
      </c>
      <c r="AB665" s="5">
        <f>Table1[[#This Row],[pyth ratio]]+Table1[[#This Row],[win/loss ratio]]</f>
        <v>1.448850865056952</v>
      </c>
    </row>
    <row r="666" spans="1:28" x14ac:dyDescent="0.25">
      <c r="A666" s="1">
        <v>3224</v>
      </c>
      <c r="B666" s="7">
        <f t="shared" si="24"/>
        <v>9</v>
      </c>
      <c r="C666" s="5">
        <v>2017</v>
      </c>
      <c r="D666" s="5">
        <v>9</v>
      </c>
      <c r="E666" t="s">
        <v>50</v>
      </c>
      <c r="F666" t="s">
        <v>65</v>
      </c>
      <c r="G666" s="5">
        <v>0</v>
      </c>
      <c r="H666">
        <v>20</v>
      </c>
      <c r="I666">
        <v>30</v>
      </c>
      <c r="J666">
        <v>-10</v>
      </c>
      <c r="K666">
        <f>IF(Table1[[#This Row],[net]]&gt;0,1,0)</f>
        <v>0</v>
      </c>
      <c r="L666">
        <v>1</v>
      </c>
      <c r="M666">
        <f>IF(Table1[[#This Row],[team]]=E665,SUM(Table1[[#This Row],[win/loss]],M665),Table1[[#This Row],[win/loss]])</f>
        <v>6</v>
      </c>
      <c r="N666">
        <f>IF(Table1[[#This Row],[team]]=E665,SUM(Table1[[#This Row],[win/loss]],M665),Table1[[#This Row],[win/loss]])/B666</f>
        <v>0.66666666666666663</v>
      </c>
      <c r="O666">
        <f t="shared" si="23"/>
        <v>-9</v>
      </c>
      <c r="P666">
        <f>IF(Table1[[#This Row],[difference]]&gt;0,SQRT(Table1[[#This Row],[difference]]),-SQRT(ABS(Table1[[#This Row],[difference]])))</f>
        <v>-3</v>
      </c>
      <c r="Q666">
        <f>IF(Table1[[#This Row],[line]]&gt;0,SQRT(Table1[[#This Row],[line]]),-SQRT(ABS(Table1[[#This Row],[line]])))</f>
        <v>1</v>
      </c>
      <c r="R666">
        <f>Table1[[#This Row],[difference]]-Table1[[#This Row],[sqrt(line)]]</f>
        <v>-10</v>
      </c>
      <c r="S666">
        <f>IF(Table1[[#This Row],[difference]]&gt;0,1,-1)</f>
        <v>-1</v>
      </c>
      <c r="T666">
        <f>IF(Table1[[#This Row],[team]]=E665,SUM(H666,T665),Table1[[#This Row],[ppg]])</f>
        <v>214</v>
      </c>
      <c r="U666">
        <f>IF(Table1[[#This Row],[team]]=E665,SUM(I666,U665),Table1[[#This Row],[ppga]])</f>
        <v>166</v>
      </c>
      <c r="V666">
        <f>IF(Table1[[#This Row],[team]]=E665,SUM(Table1[[#This Row],[difference]],V665),Table1[[#This Row],[difference]])</f>
        <v>27</v>
      </c>
      <c r="W666">
        <f>IF(Table1[[#This Row],[team]]=E665,SUM(Table1[[#This Row],[sqrt(dif)]],W665),Table1[[#This Row],[sqrt(dif)]])</f>
        <v>8.3841681323345156</v>
      </c>
      <c r="X666">
        <f>IF(Table1[[#This Row],[team]]=E665,SUM(Table1[[#This Row],[f1]],X665),Table1[[#This Row],[f1]])</f>
        <v>35.206643090992976</v>
      </c>
      <c r="Y666">
        <f>IF(Table1[[#This Row],[ATS]]=S665,SUM(Table1[[#This Row],[ATS]],Y665),Table1[[#This Row],[ATS]])</f>
        <v>-1</v>
      </c>
      <c r="Z666">
        <f>IF(Table1[[#This Row],[ATS]]&gt;0,Table1[[#This Row],[ATS streak (not real)]]-1,Table1[[#This Row],[ATS streak (not real)]]+1)</f>
        <v>0</v>
      </c>
      <c r="AA666" s="5">
        <f>Table1[[#This Row],[running ttl ppg]]^2.37/(Table1[[#This Row],[running ttl ppg]]^2.37+Table1[[#This Row],[running ttl ppga]]^2.37)</f>
        <v>0.64610278820790112</v>
      </c>
      <c r="AB666" s="5">
        <f>Table1[[#This Row],[pyth ratio]]+Table1[[#This Row],[win/loss ratio]]</f>
        <v>1.3127694548745676</v>
      </c>
    </row>
    <row r="667" spans="1:28" x14ac:dyDescent="0.25">
      <c r="A667" s="1">
        <v>3225</v>
      </c>
      <c r="B667" s="7">
        <f t="shared" si="24"/>
        <v>10</v>
      </c>
      <c r="C667" s="5">
        <v>2017</v>
      </c>
      <c r="D667" s="5">
        <v>10</v>
      </c>
      <c r="E667" t="s">
        <v>50</v>
      </c>
      <c r="F667" t="s">
        <v>64</v>
      </c>
      <c r="G667" s="5">
        <v>0</v>
      </c>
      <c r="H667">
        <v>25</v>
      </c>
      <c r="I667">
        <v>23</v>
      </c>
      <c r="J667">
        <v>2</v>
      </c>
      <c r="K667">
        <f>IF(Table1[[#This Row],[net]]&gt;0,1,0)</f>
        <v>1</v>
      </c>
      <c r="L667">
        <v>3</v>
      </c>
      <c r="M667">
        <f>IF(Table1[[#This Row],[team]]=E666,SUM(Table1[[#This Row],[win/loss]],M666),Table1[[#This Row],[win/loss]])</f>
        <v>7</v>
      </c>
      <c r="N667">
        <f>IF(Table1[[#This Row],[team]]=E666,SUM(Table1[[#This Row],[win/loss]],M666),Table1[[#This Row],[win/loss]])/B667</f>
        <v>0.7</v>
      </c>
      <c r="O667">
        <f t="shared" si="23"/>
        <v>5</v>
      </c>
      <c r="P667">
        <f>IF(Table1[[#This Row],[difference]]&gt;0,SQRT(Table1[[#This Row],[difference]]),-SQRT(ABS(Table1[[#This Row],[difference]])))</f>
        <v>2.2360679774997898</v>
      </c>
      <c r="Q667">
        <f>IF(Table1[[#This Row],[line]]&gt;0,SQRT(Table1[[#This Row],[line]]),-SQRT(ABS(Table1[[#This Row],[line]])))</f>
        <v>1.7320508075688772</v>
      </c>
      <c r="R667">
        <f>Table1[[#This Row],[difference]]-Table1[[#This Row],[sqrt(line)]]</f>
        <v>3.2679491924311228</v>
      </c>
      <c r="S667">
        <f>IF(Table1[[#This Row],[difference]]&gt;0,1,-1)</f>
        <v>1</v>
      </c>
      <c r="T667">
        <f>IF(Table1[[#This Row],[team]]=E666,SUM(H667,T666),Table1[[#This Row],[ppg]])</f>
        <v>239</v>
      </c>
      <c r="U667">
        <f>IF(Table1[[#This Row],[team]]=E666,SUM(I667,U666),Table1[[#This Row],[ppga]])</f>
        <v>189</v>
      </c>
      <c r="V667">
        <f>IF(Table1[[#This Row],[team]]=E666,SUM(Table1[[#This Row],[difference]],V666),Table1[[#This Row],[difference]])</f>
        <v>32</v>
      </c>
      <c r="W667">
        <f>IF(Table1[[#This Row],[team]]=E666,SUM(Table1[[#This Row],[sqrt(dif)]],W666),Table1[[#This Row],[sqrt(dif)]])</f>
        <v>10.620236109834305</v>
      </c>
      <c r="X667">
        <f>IF(Table1[[#This Row],[team]]=E666,SUM(Table1[[#This Row],[f1]],X666),Table1[[#This Row],[f1]])</f>
        <v>38.474592283424101</v>
      </c>
      <c r="Y667">
        <f>IF(Table1[[#This Row],[ATS]]=S666,SUM(Table1[[#This Row],[ATS]],Y666),Table1[[#This Row],[ATS]])</f>
        <v>1</v>
      </c>
      <c r="Z667">
        <f>IF(Table1[[#This Row],[ATS]]&gt;0,Table1[[#This Row],[ATS streak (not real)]]-1,Table1[[#This Row],[ATS streak (not real)]]+1)</f>
        <v>0</v>
      </c>
      <c r="AA667" s="5">
        <f>Table1[[#This Row],[running ttl ppg]]^2.37/(Table1[[#This Row],[running ttl ppg]]^2.37+Table1[[#This Row],[running ttl ppga]]^2.37)</f>
        <v>0.63559094925028736</v>
      </c>
      <c r="AB667" s="5">
        <f>Table1[[#This Row],[pyth ratio]]+Table1[[#This Row],[win/loss ratio]]</f>
        <v>1.3355909492502873</v>
      </c>
    </row>
    <row r="668" spans="1:28" x14ac:dyDescent="0.25">
      <c r="A668" s="1">
        <v>3226</v>
      </c>
      <c r="B668" s="7">
        <f t="shared" si="24"/>
        <v>11</v>
      </c>
      <c r="C668" s="5">
        <v>2017</v>
      </c>
      <c r="D668" s="5">
        <v>12</v>
      </c>
      <c r="E668" t="s">
        <v>50</v>
      </c>
      <c r="F668" t="s">
        <v>56</v>
      </c>
      <c r="G668" s="5">
        <v>1</v>
      </c>
      <c r="H668">
        <v>27</v>
      </c>
      <c r="I668">
        <v>30</v>
      </c>
      <c r="J668">
        <v>-3</v>
      </c>
      <c r="K668">
        <f>IF(Table1[[#This Row],[net]]&gt;0,1,0)</f>
        <v>0</v>
      </c>
      <c r="L668">
        <v>-3.5</v>
      </c>
      <c r="M668">
        <f>IF(Table1[[#This Row],[team]]=E667,SUM(Table1[[#This Row],[win/loss]],M667),Table1[[#This Row],[win/loss]])</f>
        <v>7</v>
      </c>
      <c r="N668">
        <f>IF(Table1[[#This Row],[team]]=E667,SUM(Table1[[#This Row],[win/loss]],M667),Table1[[#This Row],[win/loss]])/B668</f>
        <v>0.63636363636363635</v>
      </c>
      <c r="O668">
        <f t="shared" si="23"/>
        <v>-6.5</v>
      </c>
      <c r="P668">
        <f>IF(Table1[[#This Row],[difference]]&gt;0,SQRT(Table1[[#This Row],[difference]]),-SQRT(ABS(Table1[[#This Row],[difference]])))</f>
        <v>-2.5495097567963922</v>
      </c>
      <c r="Q668">
        <f>IF(Table1[[#This Row],[line]]&gt;0,SQRT(Table1[[#This Row],[line]]),-SQRT(ABS(Table1[[#This Row],[line]])))</f>
        <v>-1.8708286933869707</v>
      </c>
      <c r="R668">
        <f>Table1[[#This Row],[difference]]-Table1[[#This Row],[sqrt(line)]]</f>
        <v>-4.6291713066130296</v>
      </c>
      <c r="S668">
        <f>IF(Table1[[#This Row],[difference]]&gt;0,1,-1)</f>
        <v>-1</v>
      </c>
      <c r="T668">
        <f>IF(Table1[[#This Row],[team]]=E667,SUM(H668,T667),Table1[[#This Row],[ppg]])</f>
        <v>266</v>
      </c>
      <c r="U668">
        <f>IF(Table1[[#This Row],[team]]=E667,SUM(I668,U667),Table1[[#This Row],[ppga]])</f>
        <v>219</v>
      </c>
      <c r="V668">
        <f>IF(Table1[[#This Row],[team]]=E667,SUM(Table1[[#This Row],[difference]],V667),Table1[[#This Row],[difference]])</f>
        <v>25.5</v>
      </c>
      <c r="W668">
        <f>IF(Table1[[#This Row],[team]]=E667,SUM(Table1[[#This Row],[sqrt(dif)]],W667),Table1[[#This Row],[sqrt(dif)]])</f>
        <v>8.0707263530379123</v>
      </c>
      <c r="X668">
        <f>IF(Table1[[#This Row],[team]]=E667,SUM(Table1[[#This Row],[f1]],X667),Table1[[#This Row],[f1]])</f>
        <v>33.84542097681107</v>
      </c>
      <c r="Y668">
        <f>IF(Table1[[#This Row],[ATS]]=S667,SUM(Table1[[#This Row],[ATS]],Y667),Table1[[#This Row],[ATS]])</f>
        <v>-1</v>
      </c>
      <c r="Z668">
        <f>IF(Table1[[#This Row],[ATS]]&gt;0,Table1[[#This Row],[ATS streak (not real)]]-1,Table1[[#This Row],[ATS streak (not real)]]+1)</f>
        <v>0</v>
      </c>
      <c r="AA668" s="5">
        <f>Table1[[#This Row],[running ttl ppg]]^2.37/(Table1[[#This Row],[running ttl ppg]]^2.37+Table1[[#This Row],[running ttl ppga]]^2.37)</f>
        <v>0.6132006804214476</v>
      </c>
      <c r="AB668" s="5">
        <f>Table1[[#This Row],[pyth ratio]]+Table1[[#This Row],[win/loss ratio]]</f>
        <v>1.2495643167850838</v>
      </c>
    </row>
    <row r="669" spans="1:28" x14ac:dyDescent="0.25">
      <c r="A669" s="1">
        <v>3227</v>
      </c>
      <c r="B669" s="7">
        <f t="shared" si="24"/>
        <v>12</v>
      </c>
      <c r="C669" s="5">
        <v>2017</v>
      </c>
      <c r="D669" s="5">
        <v>13</v>
      </c>
      <c r="E669" t="s">
        <v>50</v>
      </c>
      <c r="F669" t="s">
        <v>55</v>
      </c>
      <c r="G669" s="5">
        <v>0</v>
      </c>
      <c r="H669">
        <v>20</v>
      </c>
      <c r="I669">
        <v>10</v>
      </c>
      <c r="J669">
        <v>10</v>
      </c>
      <c r="K669">
        <f>IF(Table1[[#This Row],[net]]&gt;0,1,0)</f>
        <v>1</v>
      </c>
      <c r="L669">
        <v>-3.5</v>
      </c>
      <c r="M669">
        <f>IF(Table1[[#This Row],[team]]=E668,SUM(Table1[[#This Row],[win/loss]],M668),Table1[[#This Row],[win/loss]])</f>
        <v>8</v>
      </c>
      <c r="N669">
        <f>IF(Table1[[#This Row],[team]]=E668,SUM(Table1[[#This Row],[win/loss]],M668),Table1[[#This Row],[win/loss]])/B669</f>
        <v>0.66666666666666663</v>
      </c>
      <c r="O669">
        <f t="shared" si="23"/>
        <v>6.5</v>
      </c>
      <c r="P669">
        <f>IF(Table1[[#This Row],[difference]]&gt;0,SQRT(Table1[[#This Row],[difference]]),-SQRT(ABS(Table1[[#This Row],[difference]])))</f>
        <v>2.5495097567963922</v>
      </c>
      <c r="Q669">
        <f>IF(Table1[[#This Row],[line]]&gt;0,SQRT(Table1[[#This Row],[line]]),-SQRT(ABS(Table1[[#This Row],[line]])))</f>
        <v>-1.8708286933869707</v>
      </c>
      <c r="R669">
        <f>Table1[[#This Row],[difference]]-Table1[[#This Row],[sqrt(line)]]</f>
        <v>8.3708286933869704</v>
      </c>
      <c r="S669">
        <f>IF(Table1[[#This Row],[difference]]&gt;0,1,-1)</f>
        <v>1</v>
      </c>
      <c r="T669">
        <f>IF(Table1[[#This Row],[team]]=E668,SUM(H669,T668),Table1[[#This Row],[ppg]])</f>
        <v>286</v>
      </c>
      <c r="U669">
        <f>IF(Table1[[#This Row],[team]]=E668,SUM(I669,U668),Table1[[#This Row],[ppga]])</f>
        <v>229</v>
      </c>
      <c r="V669">
        <f>IF(Table1[[#This Row],[team]]=E668,SUM(Table1[[#This Row],[difference]],V668),Table1[[#This Row],[difference]])</f>
        <v>32</v>
      </c>
      <c r="W669">
        <f>IF(Table1[[#This Row],[team]]=E668,SUM(Table1[[#This Row],[sqrt(dif)]],W668),Table1[[#This Row],[sqrt(dif)]])</f>
        <v>10.620236109834305</v>
      </c>
      <c r="X669">
        <f>IF(Table1[[#This Row],[team]]=E668,SUM(Table1[[#This Row],[f1]],X668),Table1[[#This Row],[f1]])</f>
        <v>42.216249670198039</v>
      </c>
      <c r="Y669">
        <f>IF(Table1[[#This Row],[ATS]]=S668,SUM(Table1[[#This Row],[ATS]],Y668),Table1[[#This Row],[ATS]])</f>
        <v>1</v>
      </c>
      <c r="Z669">
        <f>IF(Table1[[#This Row],[ATS]]&gt;0,Table1[[#This Row],[ATS streak (not real)]]-1,Table1[[#This Row],[ATS streak (not real)]]+1)</f>
        <v>0</v>
      </c>
      <c r="AA669" s="5">
        <f>Table1[[#This Row],[running ttl ppg]]^2.37/(Table1[[#This Row],[running ttl ppg]]^2.37+Table1[[#This Row],[running ttl ppga]]^2.37)</f>
        <v>0.6287316555151905</v>
      </c>
      <c r="AB669" s="5">
        <f>Table1[[#This Row],[pyth ratio]]+Table1[[#This Row],[win/loss ratio]]</f>
        <v>1.2953983221818572</v>
      </c>
    </row>
    <row r="670" spans="1:28" x14ac:dyDescent="0.25">
      <c r="A670" s="1">
        <v>3228</v>
      </c>
      <c r="B670" s="7">
        <f t="shared" si="24"/>
        <v>13</v>
      </c>
      <c r="C670" s="5">
        <v>2017</v>
      </c>
      <c r="D670" s="5">
        <v>14</v>
      </c>
      <c r="E670" t="s">
        <v>50</v>
      </c>
      <c r="F670" t="s">
        <v>71</v>
      </c>
      <c r="G670" s="5">
        <v>0</v>
      </c>
      <c r="H670">
        <v>10</v>
      </c>
      <c r="I670">
        <v>13</v>
      </c>
      <c r="J670">
        <v>-3</v>
      </c>
      <c r="K670">
        <f>IF(Table1[[#This Row],[net]]&gt;0,1,0)</f>
        <v>0</v>
      </c>
      <c r="L670">
        <v>2</v>
      </c>
      <c r="M670">
        <f>IF(Table1[[#This Row],[team]]=E669,SUM(Table1[[#This Row],[win/loss]],M669),Table1[[#This Row],[win/loss]])</f>
        <v>8</v>
      </c>
      <c r="N670">
        <f>IF(Table1[[#This Row],[team]]=E669,SUM(Table1[[#This Row],[win/loss]],M669),Table1[[#This Row],[win/loss]])/B670</f>
        <v>0.61538461538461542</v>
      </c>
      <c r="O670">
        <f t="shared" si="23"/>
        <v>-1</v>
      </c>
      <c r="P670">
        <f>IF(Table1[[#This Row],[difference]]&gt;0,SQRT(Table1[[#This Row],[difference]]),-SQRT(ABS(Table1[[#This Row],[difference]])))</f>
        <v>-1</v>
      </c>
      <c r="Q670">
        <f>IF(Table1[[#This Row],[line]]&gt;0,SQRT(Table1[[#This Row],[line]]),-SQRT(ABS(Table1[[#This Row],[line]])))</f>
        <v>1.4142135623730951</v>
      </c>
      <c r="R670">
        <f>Table1[[#This Row],[difference]]-Table1[[#This Row],[sqrt(line)]]</f>
        <v>-2.4142135623730949</v>
      </c>
      <c r="S670">
        <f>IF(Table1[[#This Row],[difference]]&gt;0,1,-1)</f>
        <v>-1</v>
      </c>
      <c r="T670">
        <f>IF(Table1[[#This Row],[team]]=E669,SUM(H670,T669),Table1[[#This Row],[ppg]])</f>
        <v>296</v>
      </c>
      <c r="U670">
        <f>IF(Table1[[#This Row],[team]]=E669,SUM(I670,U669),Table1[[#This Row],[ppga]])</f>
        <v>242</v>
      </c>
      <c r="V670">
        <f>IF(Table1[[#This Row],[team]]=E669,SUM(Table1[[#This Row],[difference]],V669),Table1[[#This Row],[difference]])</f>
        <v>31</v>
      </c>
      <c r="W670">
        <f>IF(Table1[[#This Row],[team]]=E669,SUM(Table1[[#This Row],[sqrt(dif)]],W669),Table1[[#This Row],[sqrt(dif)]])</f>
        <v>9.6202361098343054</v>
      </c>
      <c r="X670">
        <f>IF(Table1[[#This Row],[team]]=E669,SUM(Table1[[#This Row],[f1]],X669),Table1[[#This Row],[f1]])</f>
        <v>39.802036107824946</v>
      </c>
      <c r="Y670">
        <f>IF(Table1[[#This Row],[ATS]]=S669,SUM(Table1[[#This Row],[ATS]],Y669),Table1[[#This Row],[ATS]])</f>
        <v>-1</v>
      </c>
      <c r="Z670">
        <f>IF(Table1[[#This Row],[ATS]]&gt;0,Table1[[#This Row],[ATS streak (not real)]]-1,Table1[[#This Row],[ATS streak (not real)]]+1)</f>
        <v>0</v>
      </c>
      <c r="AA670" s="5">
        <f>Table1[[#This Row],[running ttl ppg]]^2.37/(Table1[[#This Row],[running ttl ppg]]^2.37+Table1[[#This Row],[running ttl ppga]]^2.37)</f>
        <v>0.61712652740208662</v>
      </c>
      <c r="AB670" s="5">
        <f>Table1[[#This Row],[pyth ratio]]+Table1[[#This Row],[win/loss ratio]]</f>
        <v>1.2325111427867022</v>
      </c>
    </row>
    <row r="671" spans="1:28" x14ac:dyDescent="0.25">
      <c r="A671" s="1">
        <v>3229</v>
      </c>
      <c r="B671" s="7">
        <f t="shared" si="24"/>
        <v>14</v>
      </c>
      <c r="C671" s="5">
        <v>2017</v>
      </c>
      <c r="D671" s="5">
        <v>15</v>
      </c>
      <c r="E671" t="s">
        <v>50</v>
      </c>
      <c r="F671" t="s">
        <v>63</v>
      </c>
      <c r="G671" s="5">
        <v>1</v>
      </c>
      <c r="H671">
        <v>3</v>
      </c>
      <c r="I671">
        <v>16</v>
      </c>
      <c r="J671">
        <v>-13</v>
      </c>
      <c r="K671">
        <f>IF(Table1[[#This Row],[net]]&gt;0,1,0)</f>
        <v>0</v>
      </c>
      <c r="L671">
        <v>3</v>
      </c>
      <c r="M671">
        <f>IF(Table1[[#This Row],[team]]=E670,SUM(Table1[[#This Row],[win/loss]],M670),Table1[[#This Row],[win/loss]])</f>
        <v>8</v>
      </c>
      <c r="N671">
        <f>IF(Table1[[#This Row],[team]]=E670,SUM(Table1[[#This Row],[win/loss]],M670),Table1[[#This Row],[win/loss]])/B671</f>
        <v>0.5714285714285714</v>
      </c>
      <c r="O671">
        <f t="shared" si="23"/>
        <v>-10</v>
      </c>
      <c r="P671">
        <f>IF(Table1[[#This Row],[difference]]&gt;0,SQRT(Table1[[#This Row],[difference]]),-SQRT(ABS(Table1[[#This Row],[difference]])))</f>
        <v>-3.1622776601683795</v>
      </c>
      <c r="Q671">
        <f>IF(Table1[[#This Row],[line]]&gt;0,SQRT(Table1[[#This Row],[line]]),-SQRT(ABS(Table1[[#This Row],[line]])))</f>
        <v>1.7320508075688772</v>
      </c>
      <c r="R671">
        <f>Table1[[#This Row],[difference]]-Table1[[#This Row],[sqrt(line)]]</f>
        <v>-11.732050807568877</v>
      </c>
      <c r="S671">
        <f>IF(Table1[[#This Row],[difference]]&gt;0,1,-1)</f>
        <v>-1</v>
      </c>
      <c r="T671">
        <f>IF(Table1[[#This Row],[team]]=E670,SUM(H671,T670),Table1[[#This Row],[ppg]])</f>
        <v>299</v>
      </c>
      <c r="U671">
        <f>IF(Table1[[#This Row],[team]]=E670,SUM(I671,U670),Table1[[#This Row],[ppga]])</f>
        <v>258</v>
      </c>
      <c r="V671">
        <f>IF(Table1[[#This Row],[team]]=E670,SUM(Table1[[#This Row],[difference]],V670),Table1[[#This Row],[difference]])</f>
        <v>21</v>
      </c>
      <c r="W671">
        <f>IF(Table1[[#This Row],[team]]=E670,SUM(Table1[[#This Row],[sqrt(dif)]],W670),Table1[[#This Row],[sqrt(dif)]])</f>
        <v>6.4579584496659255</v>
      </c>
      <c r="X671">
        <f>IF(Table1[[#This Row],[team]]=E670,SUM(Table1[[#This Row],[f1]],X670),Table1[[#This Row],[f1]])</f>
        <v>28.069985300256072</v>
      </c>
      <c r="Y671">
        <f>IF(Table1[[#This Row],[ATS]]=S670,SUM(Table1[[#This Row],[ATS]],Y670),Table1[[#This Row],[ATS]])</f>
        <v>-2</v>
      </c>
      <c r="Z671">
        <f>IF(Table1[[#This Row],[ATS]]&gt;0,Table1[[#This Row],[ATS streak (not real)]]-1,Table1[[#This Row],[ATS streak (not real)]]+1)</f>
        <v>-1</v>
      </c>
      <c r="AA671" s="5">
        <f>Table1[[#This Row],[running ttl ppg]]^2.37/(Table1[[#This Row],[running ttl ppg]]^2.37+Table1[[#This Row],[running ttl ppga]]^2.37)</f>
        <v>0.58650531089631075</v>
      </c>
      <c r="AB671" s="5">
        <f>Table1[[#This Row],[pyth ratio]]+Table1[[#This Row],[win/loss ratio]]</f>
        <v>1.1579338823248821</v>
      </c>
    </row>
    <row r="672" spans="1:28" x14ac:dyDescent="0.25">
      <c r="A672" s="1">
        <v>3230</v>
      </c>
      <c r="B672" s="7">
        <f t="shared" si="24"/>
        <v>15</v>
      </c>
      <c r="C672" s="5">
        <v>2017</v>
      </c>
      <c r="D672" s="5">
        <v>16</v>
      </c>
      <c r="E672" t="s">
        <v>50</v>
      </c>
      <c r="F672" t="s">
        <v>56</v>
      </c>
      <c r="G672" s="5">
        <v>0</v>
      </c>
      <c r="H672">
        <v>10</v>
      </c>
      <c r="I672">
        <v>33</v>
      </c>
      <c r="J672">
        <v>-23</v>
      </c>
      <c r="K672">
        <f>IF(Table1[[#This Row],[net]]&gt;0,1,0)</f>
        <v>0</v>
      </c>
      <c r="L672">
        <v>3.5</v>
      </c>
      <c r="M672">
        <f>IF(Table1[[#This Row],[team]]=E671,SUM(Table1[[#This Row],[win/loss]],M671),Table1[[#This Row],[win/loss]])</f>
        <v>8</v>
      </c>
      <c r="N672">
        <f>IF(Table1[[#This Row],[team]]=E671,SUM(Table1[[#This Row],[win/loss]],M671),Table1[[#This Row],[win/loss]])/B672</f>
        <v>0.53333333333333333</v>
      </c>
      <c r="O672">
        <f t="shared" si="23"/>
        <v>-19.5</v>
      </c>
      <c r="P672">
        <f>IF(Table1[[#This Row],[difference]]&gt;0,SQRT(Table1[[#This Row],[difference]]),-SQRT(ABS(Table1[[#This Row],[difference]])))</f>
        <v>-4.4158804331639239</v>
      </c>
      <c r="Q672">
        <f>IF(Table1[[#This Row],[line]]&gt;0,SQRT(Table1[[#This Row],[line]]),-SQRT(ABS(Table1[[#This Row],[line]])))</f>
        <v>1.8708286933869707</v>
      </c>
      <c r="R672">
        <f>Table1[[#This Row],[difference]]-Table1[[#This Row],[sqrt(line)]]</f>
        <v>-21.370828693386972</v>
      </c>
      <c r="S672">
        <f>IF(Table1[[#This Row],[difference]]&gt;0,1,-1)</f>
        <v>-1</v>
      </c>
      <c r="T672">
        <f>IF(Table1[[#This Row],[team]]=E671,SUM(H672,T671),Table1[[#This Row],[ppg]])</f>
        <v>309</v>
      </c>
      <c r="U672">
        <f>IF(Table1[[#This Row],[team]]=E671,SUM(I672,U671),Table1[[#This Row],[ppga]])</f>
        <v>291</v>
      </c>
      <c r="V672">
        <f>IF(Table1[[#This Row],[team]]=E671,SUM(Table1[[#This Row],[difference]],V671),Table1[[#This Row],[difference]])</f>
        <v>1.5</v>
      </c>
      <c r="W672">
        <f>IF(Table1[[#This Row],[team]]=E671,SUM(Table1[[#This Row],[sqrt(dif)]],W671),Table1[[#This Row],[sqrt(dif)]])</f>
        <v>2.0420780165020016</v>
      </c>
      <c r="X672">
        <f>IF(Table1[[#This Row],[team]]=E671,SUM(Table1[[#This Row],[f1]],X671),Table1[[#This Row],[f1]])</f>
        <v>6.6991566068690993</v>
      </c>
      <c r="Y672">
        <f>IF(Table1[[#This Row],[ATS]]=S671,SUM(Table1[[#This Row],[ATS]],Y671),Table1[[#This Row],[ATS]])</f>
        <v>-3</v>
      </c>
      <c r="Z672">
        <f>IF(Table1[[#This Row],[ATS]]&gt;0,Table1[[#This Row],[ATS streak (not real)]]-1,Table1[[#This Row],[ATS streak (not real)]]+1)</f>
        <v>-2</v>
      </c>
      <c r="AA672" s="5">
        <f>Table1[[#This Row],[running ttl ppg]]^2.37/(Table1[[#This Row],[running ttl ppg]]^2.37+Table1[[#This Row],[running ttl ppga]]^2.37)</f>
        <v>0.53550083363060463</v>
      </c>
      <c r="AB672" s="5">
        <f>Table1[[#This Row],[pyth ratio]]+Table1[[#This Row],[win/loss ratio]]</f>
        <v>1.0688341669639381</v>
      </c>
    </row>
    <row r="673" spans="1:28" x14ac:dyDescent="0.25">
      <c r="A673" s="1">
        <v>3231</v>
      </c>
      <c r="B673" s="7">
        <f t="shared" si="24"/>
        <v>16</v>
      </c>
      <c r="C673" s="5">
        <v>2017</v>
      </c>
      <c r="D673" s="5">
        <v>17</v>
      </c>
      <c r="E673" t="s">
        <v>50</v>
      </c>
      <c r="F673" t="s">
        <v>65</v>
      </c>
      <c r="G673" s="5">
        <v>1</v>
      </c>
      <c r="H673">
        <v>24</v>
      </c>
      <c r="I673">
        <v>6</v>
      </c>
      <c r="J673">
        <v>18</v>
      </c>
      <c r="K673">
        <f>IF(Table1[[#This Row],[net]]&gt;0,1,0)</f>
        <v>1</v>
      </c>
      <c r="L673">
        <v>-1</v>
      </c>
      <c r="M673">
        <f>IF(Table1[[#This Row],[team]]=E672,SUM(Table1[[#This Row],[win/loss]],M672),Table1[[#This Row],[win/loss]])</f>
        <v>9</v>
      </c>
      <c r="N673">
        <f>IF(Table1[[#This Row],[team]]=E672,SUM(Table1[[#This Row],[win/loss]],M672),Table1[[#This Row],[win/loss]])/B673</f>
        <v>0.5625</v>
      </c>
      <c r="O673">
        <f t="shared" si="23"/>
        <v>17</v>
      </c>
      <c r="P673">
        <f>IF(Table1[[#This Row],[difference]]&gt;0,SQRT(Table1[[#This Row],[difference]]),-SQRT(ABS(Table1[[#This Row],[difference]])))</f>
        <v>4.1231056256176606</v>
      </c>
      <c r="Q673">
        <f>IF(Table1[[#This Row],[line]]&gt;0,SQRT(Table1[[#This Row],[line]]),-SQRT(ABS(Table1[[#This Row],[line]])))</f>
        <v>-1</v>
      </c>
      <c r="R673">
        <f>Table1[[#This Row],[difference]]-Table1[[#This Row],[sqrt(line)]]</f>
        <v>18</v>
      </c>
      <c r="S673">
        <f>IF(Table1[[#This Row],[difference]]&gt;0,1,-1)</f>
        <v>1</v>
      </c>
      <c r="T673">
        <f>IF(Table1[[#This Row],[team]]=E672,SUM(H673,T672),Table1[[#This Row],[ppg]])</f>
        <v>333</v>
      </c>
      <c r="U673">
        <f>IF(Table1[[#This Row],[team]]=E672,SUM(I673,U672),Table1[[#This Row],[ppga]])</f>
        <v>297</v>
      </c>
      <c r="V673">
        <f>IF(Table1[[#This Row],[team]]=E672,SUM(Table1[[#This Row],[difference]],V672),Table1[[#This Row],[difference]])</f>
        <v>18.5</v>
      </c>
      <c r="W673">
        <f>IF(Table1[[#This Row],[team]]=E672,SUM(Table1[[#This Row],[sqrt(dif)]],W672),Table1[[#This Row],[sqrt(dif)]])</f>
        <v>6.1651836421196622</v>
      </c>
      <c r="X673">
        <f>IF(Table1[[#This Row],[team]]=E672,SUM(Table1[[#This Row],[f1]],X672),Table1[[#This Row],[f1]])</f>
        <v>24.699156606869099</v>
      </c>
      <c r="Y673">
        <f>IF(Table1[[#This Row],[ATS]]=S672,SUM(Table1[[#This Row],[ATS]],Y672),Table1[[#This Row],[ATS]])</f>
        <v>1</v>
      </c>
      <c r="Z673">
        <f>IF(Table1[[#This Row],[ATS]]&gt;0,Table1[[#This Row],[ATS streak (not real)]]-1,Table1[[#This Row],[ATS streak (not real)]]+1)</f>
        <v>0</v>
      </c>
      <c r="AA673" s="5">
        <f>Table1[[#This Row],[running ttl ppg]]^2.37/(Table1[[#This Row],[running ttl ppg]]^2.37+Table1[[#This Row],[running ttl ppga]]^2.37)</f>
        <v>0.56737582805384612</v>
      </c>
      <c r="AB673" s="5">
        <f>Table1[[#This Row],[pyth ratio]]+Table1[[#This Row],[win/loss ratio]]</f>
        <v>1.1298758280538461</v>
      </c>
    </row>
    <row r="674" spans="1:28" x14ac:dyDescent="0.25">
      <c r="A674" s="1">
        <v>3232</v>
      </c>
      <c r="B674" s="7">
        <f t="shared" si="24"/>
        <v>1</v>
      </c>
      <c r="C674" s="5">
        <v>2017</v>
      </c>
      <c r="D674" s="5">
        <v>1</v>
      </c>
      <c r="E674" t="s">
        <v>51</v>
      </c>
      <c r="F674" t="s">
        <v>54</v>
      </c>
      <c r="G674" s="5">
        <v>0</v>
      </c>
      <c r="H674">
        <v>39</v>
      </c>
      <c r="I674">
        <v>35</v>
      </c>
      <c r="J674">
        <v>4</v>
      </c>
      <c r="K674">
        <f>IF(Table1[[#This Row],[net]]&gt;0,1,0)</f>
        <v>1</v>
      </c>
      <c r="L674">
        <v>2.5</v>
      </c>
      <c r="M674">
        <f>IF(Table1[[#This Row],[team]]=E673,SUM(Table1[[#This Row],[win/loss]],M673),Table1[[#This Row],[win/loss]])</f>
        <v>1</v>
      </c>
      <c r="N674">
        <f>IF(Table1[[#This Row],[team]]=E673,SUM(Table1[[#This Row],[win/loss]],M673),Table1[[#This Row],[win/loss]])/B674</f>
        <v>1</v>
      </c>
      <c r="O674">
        <f t="shared" si="23"/>
        <v>6.5</v>
      </c>
      <c r="P674">
        <f>IF(Table1[[#This Row],[difference]]&gt;0,SQRT(Table1[[#This Row],[difference]]),-SQRT(ABS(Table1[[#This Row],[difference]])))</f>
        <v>2.5495097567963922</v>
      </c>
      <c r="Q674">
        <f>IF(Table1[[#This Row],[line]]&gt;0,SQRT(Table1[[#This Row],[line]]),-SQRT(ABS(Table1[[#This Row],[line]])))</f>
        <v>1.5811388300841898</v>
      </c>
      <c r="R674">
        <f>Table1[[#This Row],[difference]]-Table1[[#This Row],[sqrt(line)]]</f>
        <v>4.91886116991581</v>
      </c>
      <c r="S674">
        <f>IF(Table1[[#This Row],[difference]]&gt;0,1,-1)</f>
        <v>1</v>
      </c>
      <c r="T674">
        <f>IF(Table1[[#This Row],[team]]=E673,SUM(H674,T673),Table1[[#This Row],[ppg]])</f>
        <v>39</v>
      </c>
      <c r="U674">
        <f>IF(Table1[[#This Row],[team]]=E673,SUM(I674,U673),Table1[[#This Row],[ppga]])</f>
        <v>35</v>
      </c>
      <c r="V674">
        <f>IF(Table1[[#This Row],[team]]=E673,SUM(Table1[[#This Row],[difference]],V673),Table1[[#This Row],[difference]])</f>
        <v>6.5</v>
      </c>
      <c r="W674">
        <f>IF(Table1[[#This Row],[team]]=E673,SUM(Table1[[#This Row],[sqrt(dif)]],W673),Table1[[#This Row],[sqrt(dif)]])</f>
        <v>2.5495097567963922</v>
      </c>
      <c r="X674">
        <f>IF(Table1[[#This Row],[team]]=E673,SUM(Table1[[#This Row],[f1]],X673),Table1[[#This Row],[f1]])</f>
        <v>4.91886116991581</v>
      </c>
      <c r="Y674">
        <f>IF(Table1[[#This Row],[ATS]]=S673,SUM(Table1[[#This Row],[ATS]],Y673),Table1[[#This Row],[ATS]])</f>
        <v>2</v>
      </c>
      <c r="Z674">
        <f>IF(Table1[[#This Row],[ATS]]&gt;0,Table1[[#This Row],[ATS streak (not real)]]-1,Table1[[#This Row],[ATS streak (not real)]]+1)</f>
        <v>1</v>
      </c>
      <c r="AA674" s="5">
        <f>Table1[[#This Row],[running ttl ppg]]^2.37/(Table1[[#This Row],[running ttl ppg]]^2.37+Table1[[#This Row],[running ttl ppga]]^2.37)</f>
        <v>0.56376740684830307</v>
      </c>
      <c r="AB674" s="5">
        <f>Table1[[#This Row],[pyth ratio]]+Table1[[#This Row],[win/loss ratio]]</f>
        <v>1.563767406848303</v>
      </c>
    </row>
    <row r="675" spans="1:28" x14ac:dyDescent="0.25">
      <c r="A675" s="1">
        <v>3233</v>
      </c>
      <c r="B675" s="7">
        <f t="shared" si="24"/>
        <v>2</v>
      </c>
      <c r="C675" s="5">
        <v>2017</v>
      </c>
      <c r="D675" s="5">
        <v>2</v>
      </c>
      <c r="E675" t="s">
        <v>51</v>
      </c>
      <c r="F675" t="s">
        <v>71</v>
      </c>
      <c r="G675" s="5">
        <v>1</v>
      </c>
      <c r="H675">
        <v>15</v>
      </c>
      <c r="I675">
        <v>16</v>
      </c>
      <c r="J675">
        <v>-1</v>
      </c>
      <c r="K675">
        <f>IF(Table1[[#This Row],[net]]&gt;0,1,0)</f>
        <v>0</v>
      </c>
      <c r="L675">
        <v>-6</v>
      </c>
      <c r="M675">
        <f>IF(Table1[[#This Row],[team]]=E674,SUM(Table1[[#This Row],[win/loss]],M674),Table1[[#This Row],[win/loss]])</f>
        <v>1</v>
      </c>
      <c r="N675">
        <f>IF(Table1[[#This Row],[team]]=E674,SUM(Table1[[#This Row],[win/loss]],M674),Table1[[#This Row],[win/loss]])/B675</f>
        <v>0.5</v>
      </c>
      <c r="O675">
        <f t="shared" si="23"/>
        <v>-7</v>
      </c>
      <c r="P675">
        <f>IF(Table1[[#This Row],[difference]]&gt;0,SQRT(Table1[[#This Row],[difference]]),-SQRT(ABS(Table1[[#This Row],[difference]])))</f>
        <v>-2.6457513110645907</v>
      </c>
      <c r="Q675">
        <f>IF(Table1[[#This Row],[line]]&gt;0,SQRT(Table1[[#This Row],[line]]),-SQRT(ABS(Table1[[#This Row],[line]])))</f>
        <v>-2.4494897427831779</v>
      </c>
      <c r="R675">
        <f>Table1[[#This Row],[difference]]-Table1[[#This Row],[sqrt(line)]]</f>
        <v>-4.5505102572168221</v>
      </c>
      <c r="S675">
        <f>IF(Table1[[#This Row],[difference]]&gt;0,1,-1)</f>
        <v>-1</v>
      </c>
      <c r="T675">
        <f>IF(Table1[[#This Row],[team]]=E674,SUM(H675,T674),Table1[[#This Row],[ppg]])</f>
        <v>54</v>
      </c>
      <c r="U675">
        <f>IF(Table1[[#This Row],[team]]=E674,SUM(I675,U674),Table1[[#This Row],[ppga]])</f>
        <v>51</v>
      </c>
      <c r="V675">
        <f>IF(Table1[[#This Row],[team]]=E674,SUM(Table1[[#This Row],[difference]],V674),Table1[[#This Row],[difference]])</f>
        <v>-0.5</v>
      </c>
      <c r="W675">
        <f>IF(Table1[[#This Row],[team]]=E674,SUM(Table1[[#This Row],[sqrt(dif)]],W674),Table1[[#This Row],[sqrt(dif)]])</f>
        <v>-9.624155426819847E-2</v>
      </c>
      <c r="X675">
        <f>IF(Table1[[#This Row],[team]]=E674,SUM(Table1[[#This Row],[f1]],X674),Table1[[#This Row],[f1]])</f>
        <v>0.3683509126989879</v>
      </c>
      <c r="Y675">
        <f>IF(Table1[[#This Row],[ATS]]=S674,SUM(Table1[[#This Row],[ATS]],Y674),Table1[[#This Row],[ATS]])</f>
        <v>-1</v>
      </c>
      <c r="Z675">
        <f>IF(Table1[[#This Row],[ATS]]&gt;0,Table1[[#This Row],[ATS streak (not real)]]-1,Table1[[#This Row],[ATS streak (not real)]]+1)</f>
        <v>0</v>
      </c>
      <c r="AA675" s="5">
        <f>Table1[[#This Row],[running ttl ppg]]^2.37/(Table1[[#This Row],[running ttl ppg]]^2.37+Table1[[#This Row],[running ttl ppga]]^2.37)</f>
        <v>0.53381466525428023</v>
      </c>
      <c r="AB675" s="5">
        <f>Table1[[#This Row],[pyth ratio]]+Table1[[#This Row],[win/loss ratio]]</f>
        <v>1.0338146652542801</v>
      </c>
    </row>
    <row r="676" spans="1:28" x14ac:dyDescent="0.25">
      <c r="A676" s="1">
        <v>3234</v>
      </c>
      <c r="B676" s="7">
        <f t="shared" si="24"/>
        <v>3</v>
      </c>
      <c r="C676" s="5">
        <v>2017</v>
      </c>
      <c r="D676" s="5">
        <v>3</v>
      </c>
      <c r="E676" t="s">
        <v>51</v>
      </c>
      <c r="F676" t="s">
        <v>52</v>
      </c>
      <c r="G676" s="5">
        <v>0</v>
      </c>
      <c r="H676">
        <v>27</v>
      </c>
      <c r="I676">
        <v>34</v>
      </c>
      <c r="J676">
        <v>-7</v>
      </c>
      <c r="K676">
        <f>IF(Table1[[#This Row],[net]]&gt;0,1,0)</f>
        <v>0</v>
      </c>
      <c r="L676">
        <v>6.5</v>
      </c>
      <c r="M676">
        <f>IF(Table1[[#This Row],[team]]=E675,SUM(Table1[[#This Row],[win/loss]],M675),Table1[[#This Row],[win/loss]])</f>
        <v>1</v>
      </c>
      <c r="N676">
        <f>IF(Table1[[#This Row],[team]]=E675,SUM(Table1[[#This Row],[win/loss]],M675),Table1[[#This Row],[win/loss]])/B676</f>
        <v>0.33333333333333331</v>
      </c>
      <c r="O676">
        <f t="shared" si="23"/>
        <v>-0.5</v>
      </c>
      <c r="P676">
        <f>IF(Table1[[#This Row],[difference]]&gt;0,SQRT(Table1[[#This Row],[difference]]),-SQRT(ABS(Table1[[#This Row],[difference]])))</f>
        <v>-0.70710678118654757</v>
      </c>
      <c r="Q676">
        <f>IF(Table1[[#This Row],[line]]&gt;0,SQRT(Table1[[#This Row],[line]]),-SQRT(ABS(Table1[[#This Row],[line]])))</f>
        <v>2.5495097567963922</v>
      </c>
      <c r="R676">
        <f>Table1[[#This Row],[difference]]-Table1[[#This Row],[sqrt(line)]]</f>
        <v>-3.0495097567963922</v>
      </c>
      <c r="S676">
        <f>IF(Table1[[#This Row],[difference]]&gt;0,1,-1)</f>
        <v>-1</v>
      </c>
      <c r="T676">
        <f>IF(Table1[[#This Row],[team]]=E675,SUM(H676,T675),Table1[[#This Row],[ppg]])</f>
        <v>81</v>
      </c>
      <c r="U676">
        <f>IF(Table1[[#This Row],[team]]=E675,SUM(I676,U675),Table1[[#This Row],[ppga]])</f>
        <v>85</v>
      </c>
      <c r="V676">
        <f>IF(Table1[[#This Row],[team]]=E675,SUM(Table1[[#This Row],[difference]],V675),Table1[[#This Row],[difference]])</f>
        <v>-1</v>
      </c>
      <c r="W676">
        <f>IF(Table1[[#This Row],[team]]=E675,SUM(Table1[[#This Row],[sqrt(dif)]],W675),Table1[[#This Row],[sqrt(dif)]])</f>
        <v>-0.80334833545474604</v>
      </c>
      <c r="X676">
        <f>IF(Table1[[#This Row],[team]]=E675,SUM(Table1[[#This Row],[f1]],X675),Table1[[#This Row],[f1]])</f>
        <v>-2.6811588440974043</v>
      </c>
      <c r="Y676">
        <f>IF(Table1[[#This Row],[ATS]]=S675,SUM(Table1[[#This Row],[ATS]],Y675),Table1[[#This Row],[ATS]])</f>
        <v>-2</v>
      </c>
      <c r="Z676">
        <f>IF(Table1[[#This Row],[ATS]]&gt;0,Table1[[#This Row],[ATS streak (not real)]]-1,Table1[[#This Row],[ATS streak (not real)]]+1)</f>
        <v>-1</v>
      </c>
      <c r="AA676" s="5">
        <f>Table1[[#This Row],[running ttl ppg]]^2.37/(Table1[[#This Row],[running ttl ppg]]^2.37+Table1[[#This Row],[running ttl ppga]]^2.37)</f>
        <v>0.47147127421112439</v>
      </c>
      <c r="AB676" s="5">
        <f>Table1[[#This Row],[pyth ratio]]+Table1[[#This Row],[win/loss ratio]]</f>
        <v>0.80480460754445771</v>
      </c>
    </row>
    <row r="677" spans="1:28" x14ac:dyDescent="0.25">
      <c r="A677" s="1">
        <v>3235</v>
      </c>
      <c r="B677" s="7">
        <f t="shared" si="24"/>
        <v>4</v>
      </c>
      <c r="C677" s="5">
        <v>2017</v>
      </c>
      <c r="D677" s="5">
        <v>4</v>
      </c>
      <c r="E677" t="s">
        <v>51</v>
      </c>
      <c r="F677" t="s">
        <v>46</v>
      </c>
      <c r="G677" s="5">
        <v>0</v>
      </c>
      <c r="H677">
        <v>14</v>
      </c>
      <c r="I677">
        <v>17</v>
      </c>
      <c r="J677">
        <v>-3</v>
      </c>
      <c r="K677">
        <f>IF(Table1[[#This Row],[net]]&gt;0,1,0)</f>
        <v>0</v>
      </c>
      <c r="L677">
        <v>-3</v>
      </c>
      <c r="M677">
        <f>IF(Table1[[#This Row],[team]]=E676,SUM(Table1[[#This Row],[win/loss]],M676),Table1[[#This Row],[win/loss]])</f>
        <v>1</v>
      </c>
      <c r="N677">
        <f>IF(Table1[[#This Row],[team]]=E676,SUM(Table1[[#This Row],[win/loss]],M676),Table1[[#This Row],[win/loss]])/B677</f>
        <v>0.25</v>
      </c>
      <c r="O677">
        <f t="shared" si="23"/>
        <v>-6</v>
      </c>
      <c r="P677">
        <f>IF(Table1[[#This Row],[difference]]&gt;0,SQRT(Table1[[#This Row],[difference]]),-SQRT(ABS(Table1[[#This Row],[difference]])))</f>
        <v>-2.4494897427831779</v>
      </c>
      <c r="Q677">
        <f>IF(Table1[[#This Row],[line]]&gt;0,SQRT(Table1[[#This Row],[line]]),-SQRT(ABS(Table1[[#This Row],[line]])))</f>
        <v>-1.7320508075688772</v>
      </c>
      <c r="R677">
        <f>Table1[[#This Row],[difference]]-Table1[[#This Row],[sqrt(line)]]</f>
        <v>-4.2679491924311233</v>
      </c>
      <c r="S677">
        <f>IF(Table1[[#This Row],[difference]]&gt;0,1,-1)</f>
        <v>-1</v>
      </c>
      <c r="T677">
        <f>IF(Table1[[#This Row],[team]]=E676,SUM(H677,T676),Table1[[#This Row],[ppg]])</f>
        <v>95</v>
      </c>
      <c r="U677">
        <f>IF(Table1[[#This Row],[team]]=E676,SUM(I677,U676),Table1[[#This Row],[ppga]])</f>
        <v>102</v>
      </c>
      <c r="V677">
        <f>IF(Table1[[#This Row],[team]]=E676,SUM(Table1[[#This Row],[difference]],V676),Table1[[#This Row],[difference]])</f>
        <v>-7</v>
      </c>
      <c r="W677">
        <f>IF(Table1[[#This Row],[team]]=E676,SUM(Table1[[#This Row],[sqrt(dif)]],W676),Table1[[#This Row],[sqrt(dif)]])</f>
        <v>-3.2528380782379238</v>
      </c>
      <c r="X677">
        <f>IF(Table1[[#This Row],[team]]=E676,SUM(Table1[[#This Row],[f1]],X676),Table1[[#This Row],[f1]])</f>
        <v>-6.9491080365285276</v>
      </c>
      <c r="Y677">
        <f>IF(Table1[[#This Row],[ATS]]=S676,SUM(Table1[[#This Row],[ATS]],Y676),Table1[[#This Row],[ATS]])</f>
        <v>-3</v>
      </c>
      <c r="Z677">
        <f>IF(Table1[[#This Row],[ATS]]&gt;0,Table1[[#This Row],[ATS streak (not real)]]-1,Table1[[#This Row],[ATS streak (not real)]]+1)</f>
        <v>-2</v>
      </c>
      <c r="AA677" s="5">
        <f>Table1[[#This Row],[running ttl ppg]]^2.37/(Table1[[#This Row],[running ttl ppg]]^2.37+Table1[[#This Row],[running ttl ppga]]^2.37)</f>
        <v>0.45797504815121831</v>
      </c>
      <c r="AB677" s="5">
        <f>Table1[[#This Row],[pyth ratio]]+Table1[[#This Row],[win/loss ratio]]</f>
        <v>0.70797504815121837</v>
      </c>
    </row>
    <row r="678" spans="1:28" x14ac:dyDescent="0.25">
      <c r="A678" s="1">
        <v>3236</v>
      </c>
      <c r="B678" s="7">
        <f t="shared" si="24"/>
        <v>5</v>
      </c>
      <c r="C678" s="5">
        <v>2017</v>
      </c>
      <c r="D678" s="5">
        <v>5</v>
      </c>
      <c r="E678" t="s">
        <v>51</v>
      </c>
      <c r="F678" t="s">
        <v>66</v>
      </c>
      <c r="G678" s="5">
        <v>1</v>
      </c>
      <c r="H678">
        <v>24</v>
      </c>
      <c r="I678">
        <v>23</v>
      </c>
      <c r="J678">
        <v>1</v>
      </c>
      <c r="K678">
        <f>IF(Table1[[#This Row],[net]]&gt;0,1,0)</f>
        <v>1</v>
      </c>
      <c r="L678">
        <v>3.5</v>
      </c>
      <c r="M678">
        <f>IF(Table1[[#This Row],[team]]=E677,SUM(Table1[[#This Row],[win/loss]],M677),Table1[[#This Row],[win/loss]])</f>
        <v>2</v>
      </c>
      <c r="N678">
        <f>IF(Table1[[#This Row],[team]]=E677,SUM(Table1[[#This Row],[win/loss]],M677),Table1[[#This Row],[win/loss]])/B678</f>
        <v>0.4</v>
      </c>
      <c r="O678">
        <f t="shared" si="23"/>
        <v>4.5</v>
      </c>
      <c r="P678">
        <f>IF(Table1[[#This Row],[difference]]&gt;0,SQRT(Table1[[#This Row],[difference]]),-SQRT(ABS(Table1[[#This Row],[difference]])))</f>
        <v>2.1213203435596424</v>
      </c>
      <c r="Q678">
        <f>IF(Table1[[#This Row],[line]]&gt;0,SQRT(Table1[[#This Row],[line]]),-SQRT(ABS(Table1[[#This Row],[line]])))</f>
        <v>1.8708286933869707</v>
      </c>
      <c r="R678">
        <f>Table1[[#This Row],[difference]]-Table1[[#This Row],[sqrt(line)]]</f>
        <v>2.6291713066130296</v>
      </c>
      <c r="S678">
        <f>IF(Table1[[#This Row],[difference]]&gt;0,1,-1)</f>
        <v>1</v>
      </c>
      <c r="T678">
        <f>IF(Table1[[#This Row],[team]]=E677,SUM(H678,T677),Table1[[#This Row],[ppg]])</f>
        <v>119</v>
      </c>
      <c r="U678">
        <f>IF(Table1[[#This Row],[team]]=E677,SUM(I678,U677),Table1[[#This Row],[ppga]])</f>
        <v>125</v>
      </c>
      <c r="V678">
        <f>IF(Table1[[#This Row],[team]]=E677,SUM(Table1[[#This Row],[difference]],V677),Table1[[#This Row],[difference]])</f>
        <v>-2.5</v>
      </c>
      <c r="W678">
        <f>IF(Table1[[#This Row],[team]]=E677,SUM(Table1[[#This Row],[sqrt(dif)]],W677),Table1[[#This Row],[sqrt(dif)]])</f>
        <v>-1.1315177346782814</v>
      </c>
      <c r="X678">
        <f>IF(Table1[[#This Row],[team]]=E677,SUM(Table1[[#This Row],[f1]],X677),Table1[[#This Row],[f1]])</f>
        <v>-4.319936729915498</v>
      </c>
      <c r="Y678">
        <f>IF(Table1[[#This Row],[ATS]]=S677,SUM(Table1[[#This Row],[ATS]],Y677),Table1[[#This Row],[ATS]])</f>
        <v>1</v>
      </c>
      <c r="Z678">
        <f>IF(Table1[[#This Row],[ATS]]&gt;0,Table1[[#This Row],[ATS streak (not real)]]-1,Table1[[#This Row],[ATS streak (not real)]]+1)</f>
        <v>0</v>
      </c>
      <c r="AA678" s="5">
        <f>Table1[[#This Row],[running ttl ppg]]^2.37/(Table1[[#This Row],[running ttl ppg]]^2.37+Table1[[#This Row],[running ttl ppga]]^2.37)</f>
        <v>0.47088774515091214</v>
      </c>
      <c r="AB678" s="5">
        <f>Table1[[#This Row],[pyth ratio]]+Table1[[#This Row],[win/loss ratio]]</f>
        <v>0.87088774515091216</v>
      </c>
    </row>
    <row r="679" spans="1:28" x14ac:dyDescent="0.25">
      <c r="A679" s="1">
        <v>3237</v>
      </c>
      <c r="B679" s="7">
        <f t="shared" si="24"/>
        <v>6</v>
      </c>
      <c r="C679" s="5">
        <v>2017</v>
      </c>
      <c r="D679" s="5">
        <v>6</v>
      </c>
      <c r="E679" t="s">
        <v>51</v>
      </c>
      <c r="F679" t="s">
        <v>58</v>
      </c>
      <c r="G679" s="5">
        <v>1</v>
      </c>
      <c r="H679">
        <v>31</v>
      </c>
      <c r="I679">
        <v>28</v>
      </c>
      <c r="J679">
        <v>3</v>
      </c>
      <c r="K679">
        <f>IF(Table1[[#This Row],[net]]&gt;0,1,0)</f>
        <v>1</v>
      </c>
      <c r="L679">
        <v>-2.5</v>
      </c>
      <c r="M679">
        <f>IF(Table1[[#This Row],[team]]=E678,SUM(Table1[[#This Row],[win/loss]],M678),Table1[[#This Row],[win/loss]])</f>
        <v>3</v>
      </c>
      <c r="N679">
        <f>IF(Table1[[#This Row],[team]]=E678,SUM(Table1[[#This Row],[win/loss]],M678),Table1[[#This Row],[win/loss]])/B679</f>
        <v>0.5</v>
      </c>
      <c r="O679">
        <f t="shared" si="23"/>
        <v>0.5</v>
      </c>
      <c r="P679">
        <f>IF(Table1[[#This Row],[difference]]&gt;0,SQRT(Table1[[#This Row],[difference]]),-SQRT(ABS(Table1[[#This Row],[difference]])))</f>
        <v>0.70710678118654757</v>
      </c>
      <c r="Q679">
        <f>IF(Table1[[#This Row],[line]]&gt;0,SQRT(Table1[[#This Row],[line]]),-SQRT(ABS(Table1[[#This Row],[line]])))</f>
        <v>-1.5811388300841898</v>
      </c>
      <c r="R679">
        <f>Table1[[#This Row],[difference]]-Table1[[#This Row],[sqrt(line)]]</f>
        <v>2.08113883008419</v>
      </c>
      <c r="S679">
        <f>IF(Table1[[#This Row],[difference]]&gt;0,1,-1)</f>
        <v>1</v>
      </c>
      <c r="T679">
        <f>IF(Table1[[#This Row],[team]]=E678,SUM(H679,T678),Table1[[#This Row],[ppg]])</f>
        <v>150</v>
      </c>
      <c r="U679">
        <f>IF(Table1[[#This Row],[team]]=E678,SUM(I679,U678),Table1[[#This Row],[ppga]])</f>
        <v>153</v>
      </c>
      <c r="V679">
        <f>IF(Table1[[#This Row],[team]]=E678,SUM(Table1[[#This Row],[difference]],V678),Table1[[#This Row],[difference]])</f>
        <v>-2</v>
      </c>
      <c r="W679">
        <f>IF(Table1[[#This Row],[team]]=E678,SUM(Table1[[#This Row],[sqrt(dif)]],W678),Table1[[#This Row],[sqrt(dif)]])</f>
        <v>-0.42441095349173386</v>
      </c>
      <c r="X679">
        <f>IF(Table1[[#This Row],[team]]=E678,SUM(Table1[[#This Row],[f1]],X678),Table1[[#This Row],[f1]])</f>
        <v>-2.2387978998313081</v>
      </c>
      <c r="Y679">
        <f>IF(Table1[[#This Row],[ATS]]=S678,SUM(Table1[[#This Row],[ATS]],Y678),Table1[[#This Row],[ATS]])</f>
        <v>2</v>
      </c>
      <c r="Z679">
        <f>IF(Table1[[#This Row],[ATS]]&gt;0,Table1[[#This Row],[ATS streak (not real)]]-1,Table1[[#This Row],[ATS streak (not real)]]+1)</f>
        <v>1</v>
      </c>
      <c r="AA679" s="5">
        <f>Table1[[#This Row],[running ttl ppg]]^2.37/(Table1[[#This Row],[running ttl ppg]]^2.37+Table1[[#This Row],[running ttl ppga]]^2.37)</f>
        <v>0.48826909648845274</v>
      </c>
      <c r="AB679" s="5">
        <f>Table1[[#This Row],[pyth ratio]]+Table1[[#This Row],[win/loss ratio]]</f>
        <v>0.98826909648845274</v>
      </c>
    </row>
    <row r="680" spans="1:28" x14ac:dyDescent="0.25">
      <c r="A680" s="1">
        <v>3238</v>
      </c>
      <c r="B680" s="7">
        <f t="shared" si="24"/>
        <v>7</v>
      </c>
      <c r="C680" s="5">
        <v>2017</v>
      </c>
      <c r="D680" s="5">
        <v>7</v>
      </c>
      <c r="E680" t="s">
        <v>51</v>
      </c>
      <c r="F680" t="s">
        <v>72</v>
      </c>
      <c r="G680" s="5">
        <v>1</v>
      </c>
      <c r="H680">
        <v>20</v>
      </c>
      <c r="I680">
        <v>17</v>
      </c>
      <c r="J680">
        <v>3</v>
      </c>
      <c r="K680">
        <f>IF(Table1[[#This Row],[net]]&gt;0,1,0)</f>
        <v>1</v>
      </c>
      <c r="L680">
        <v>1</v>
      </c>
      <c r="M680">
        <f>IF(Table1[[#This Row],[team]]=E679,SUM(Table1[[#This Row],[win/loss]],M679),Table1[[#This Row],[win/loss]])</f>
        <v>4</v>
      </c>
      <c r="N680">
        <f>IF(Table1[[#This Row],[team]]=E679,SUM(Table1[[#This Row],[win/loss]],M679),Table1[[#This Row],[win/loss]])/B680</f>
        <v>0.5714285714285714</v>
      </c>
      <c r="O680">
        <f t="shared" si="23"/>
        <v>4</v>
      </c>
      <c r="P680">
        <f>IF(Table1[[#This Row],[difference]]&gt;0,SQRT(Table1[[#This Row],[difference]]),-SQRT(ABS(Table1[[#This Row],[difference]])))</f>
        <v>2</v>
      </c>
      <c r="Q680">
        <f>IF(Table1[[#This Row],[line]]&gt;0,SQRT(Table1[[#This Row],[line]]),-SQRT(ABS(Table1[[#This Row],[line]])))</f>
        <v>1</v>
      </c>
      <c r="R680">
        <f>Table1[[#This Row],[difference]]-Table1[[#This Row],[sqrt(line)]]</f>
        <v>3</v>
      </c>
      <c r="S680">
        <f>IF(Table1[[#This Row],[difference]]&gt;0,1,-1)</f>
        <v>1</v>
      </c>
      <c r="T680">
        <f>IF(Table1[[#This Row],[team]]=E679,SUM(H680,T679),Table1[[#This Row],[ppg]])</f>
        <v>170</v>
      </c>
      <c r="U680">
        <f>IF(Table1[[#This Row],[team]]=E679,SUM(I680,U679),Table1[[#This Row],[ppga]])</f>
        <v>170</v>
      </c>
      <c r="V680">
        <f>IF(Table1[[#This Row],[team]]=E679,SUM(Table1[[#This Row],[difference]],V679),Table1[[#This Row],[difference]])</f>
        <v>2</v>
      </c>
      <c r="W680">
        <f>IF(Table1[[#This Row],[team]]=E679,SUM(Table1[[#This Row],[sqrt(dif)]],W679),Table1[[#This Row],[sqrt(dif)]])</f>
        <v>1.575589046508266</v>
      </c>
      <c r="X680">
        <f>IF(Table1[[#This Row],[team]]=E679,SUM(Table1[[#This Row],[f1]],X679),Table1[[#This Row],[f1]])</f>
        <v>0.76120210016869194</v>
      </c>
      <c r="Y680">
        <f>IF(Table1[[#This Row],[ATS]]=S679,SUM(Table1[[#This Row],[ATS]],Y679),Table1[[#This Row],[ATS]])</f>
        <v>3</v>
      </c>
      <c r="Z680">
        <f>IF(Table1[[#This Row],[ATS]]&gt;0,Table1[[#This Row],[ATS streak (not real)]]-1,Table1[[#This Row],[ATS streak (not real)]]+1)</f>
        <v>2</v>
      </c>
      <c r="AA680" s="5">
        <f>Table1[[#This Row],[running ttl ppg]]^2.37/(Table1[[#This Row],[running ttl ppg]]^2.37+Table1[[#This Row],[running ttl ppga]]^2.37)</f>
        <v>0.5</v>
      </c>
      <c r="AB680" s="5">
        <f>Table1[[#This Row],[pyth ratio]]+Table1[[#This Row],[win/loss ratio]]</f>
        <v>1.0714285714285714</v>
      </c>
    </row>
    <row r="681" spans="1:28" x14ac:dyDescent="0.25">
      <c r="A681" s="1">
        <v>3239</v>
      </c>
      <c r="B681" s="7">
        <f t="shared" si="24"/>
        <v>8</v>
      </c>
      <c r="C681" s="5">
        <v>2017</v>
      </c>
      <c r="D681" s="5">
        <v>8</v>
      </c>
      <c r="E681" t="s">
        <v>51</v>
      </c>
      <c r="F681" t="s">
        <v>53</v>
      </c>
      <c r="G681" s="5">
        <v>0</v>
      </c>
      <c r="H681">
        <v>13</v>
      </c>
      <c r="I681">
        <v>20</v>
      </c>
      <c r="J681">
        <v>-7</v>
      </c>
      <c r="K681">
        <f>IF(Table1[[#This Row],[net]]&gt;0,1,0)</f>
        <v>0</v>
      </c>
      <c r="L681">
        <v>1</v>
      </c>
      <c r="M681">
        <f>IF(Table1[[#This Row],[team]]=E680,SUM(Table1[[#This Row],[win/loss]],M680),Table1[[#This Row],[win/loss]])</f>
        <v>4</v>
      </c>
      <c r="N681">
        <f>IF(Table1[[#This Row],[team]]=E680,SUM(Table1[[#This Row],[win/loss]],M680),Table1[[#This Row],[win/loss]])/B681</f>
        <v>0.5</v>
      </c>
      <c r="O681">
        <f t="shared" si="23"/>
        <v>-6</v>
      </c>
      <c r="P681">
        <f>IF(Table1[[#This Row],[difference]]&gt;0,SQRT(Table1[[#This Row],[difference]]),-SQRT(ABS(Table1[[#This Row],[difference]])))</f>
        <v>-2.4494897427831779</v>
      </c>
      <c r="Q681">
        <f>IF(Table1[[#This Row],[line]]&gt;0,SQRT(Table1[[#This Row],[line]]),-SQRT(ABS(Table1[[#This Row],[line]])))</f>
        <v>1</v>
      </c>
      <c r="R681">
        <f>Table1[[#This Row],[difference]]-Table1[[#This Row],[sqrt(line)]]</f>
        <v>-7</v>
      </c>
      <c r="S681">
        <f>IF(Table1[[#This Row],[difference]]&gt;0,1,-1)</f>
        <v>-1</v>
      </c>
      <c r="T681">
        <f>IF(Table1[[#This Row],[team]]=E680,SUM(H681,T680),Table1[[#This Row],[ppg]])</f>
        <v>183</v>
      </c>
      <c r="U681">
        <f>IF(Table1[[#This Row],[team]]=E680,SUM(I681,U680),Table1[[#This Row],[ppga]])</f>
        <v>190</v>
      </c>
      <c r="V681">
        <f>IF(Table1[[#This Row],[team]]=E680,SUM(Table1[[#This Row],[difference]],V680),Table1[[#This Row],[difference]])</f>
        <v>-4</v>
      </c>
      <c r="W681">
        <f>IF(Table1[[#This Row],[team]]=E680,SUM(Table1[[#This Row],[sqrt(dif)]],W680),Table1[[#This Row],[sqrt(dif)]])</f>
        <v>-0.87390069627491185</v>
      </c>
      <c r="X681">
        <f>IF(Table1[[#This Row],[team]]=E680,SUM(Table1[[#This Row],[f1]],X680),Table1[[#This Row],[f1]])</f>
        <v>-6.2387978998313081</v>
      </c>
      <c r="Y681">
        <f>IF(Table1[[#This Row],[ATS]]=S680,SUM(Table1[[#This Row],[ATS]],Y680),Table1[[#This Row],[ATS]])</f>
        <v>-1</v>
      </c>
      <c r="Z681">
        <f>IF(Table1[[#This Row],[ATS]]&gt;0,Table1[[#This Row],[ATS streak (not real)]]-1,Table1[[#This Row],[ATS streak (not real)]]+1)</f>
        <v>0</v>
      </c>
      <c r="AA681" s="5">
        <f>Table1[[#This Row],[running ttl ppg]]^2.37/(Table1[[#This Row],[running ttl ppg]]^2.37+Table1[[#This Row],[running ttl ppga]]^2.37)</f>
        <v>0.47777344067111527</v>
      </c>
      <c r="AB681" s="5">
        <f>Table1[[#This Row],[pyth ratio]]+Table1[[#This Row],[win/loss ratio]]</f>
        <v>0.97777344067111527</v>
      </c>
    </row>
    <row r="682" spans="1:28" x14ac:dyDescent="0.25">
      <c r="A682" s="1">
        <v>3240</v>
      </c>
      <c r="B682" s="7">
        <f t="shared" si="24"/>
        <v>9</v>
      </c>
      <c r="C682" s="5">
        <v>2017</v>
      </c>
      <c r="D682" s="5">
        <v>9</v>
      </c>
      <c r="E682" t="s">
        <v>51</v>
      </c>
      <c r="F682" t="s">
        <v>60</v>
      </c>
      <c r="G682" s="5">
        <v>0</v>
      </c>
      <c r="H682">
        <v>22</v>
      </c>
      <c r="I682">
        <v>16</v>
      </c>
      <c r="J682">
        <v>6</v>
      </c>
      <c r="K682">
        <f>IF(Table1[[#This Row],[net]]&gt;0,1,0)</f>
        <v>1</v>
      </c>
      <c r="L682">
        <v>5</v>
      </c>
      <c r="M682">
        <f>IF(Table1[[#This Row],[team]]=E681,SUM(Table1[[#This Row],[win/loss]],M681),Table1[[#This Row],[win/loss]])</f>
        <v>5</v>
      </c>
      <c r="N682">
        <f>IF(Table1[[#This Row],[team]]=E681,SUM(Table1[[#This Row],[win/loss]],M681),Table1[[#This Row],[win/loss]])/B682</f>
        <v>0.55555555555555558</v>
      </c>
      <c r="O682">
        <f t="shared" si="23"/>
        <v>11</v>
      </c>
      <c r="P682">
        <f>IF(Table1[[#This Row],[difference]]&gt;0,SQRT(Table1[[#This Row],[difference]]),-SQRT(ABS(Table1[[#This Row],[difference]])))</f>
        <v>3.3166247903553998</v>
      </c>
      <c r="Q682">
        <f>IF(Table1[[#This Row],[line]]&gt;0,SQRT(Table1[[#This Row],[line]]),-SQRT(ABS(Table1[[#This Row],[line]])))</f>
        <v>2.2360679774997898</v>
      </c>
      <c r="R682">
        <f>Table1[[#This Row],[difference]]-Table1[[#This Row],[sqrt(line)]]</f>
        <v>8.7639320225002102</v>
      </c>
      <c r="S682">
        <f>IF(Table1[[#This Row],[difference]]&gt;0,1,-1)</f>
        <v>1</v>
      </c>
      <c r="T682">
        <f>IF(Table1[[#This Row],[team]]=E681,SUM(H682,T681),Table1[[#This Row],[ppg]])</f>
        <v>205</v>
      </c>
      <c r="U682">
        <f>IF(Table1[[#This Row],[team]]=E681,SUM(I682,U681),Table1[[#This Row],[ppga]])</f>
        <v>206</v>
      </c>
      <c r="V682">
        <f>IF(Table1[[#This Row],[team]]=E681,SUM(Table1[[#This Row],[difference]],V681),Table1[[#This Row],[difference]])</f>
        <v>7</v>
      </c>
      <c r="W682">
        <f>IF(Table1[[#This Row],[team]]=E681,SUM(Table1[[#This Row],[sqrt(dif)]],W681),Table1[[#This Row],[sqrt(dif)]])</f>
        <v>2.442724094080488</v>
      </c>
      <c r="X682">
        <f>IF(Table1[[#This Row],[team]]=E681,SUM(Table1[[#This Row],[f1]],X681),Table1[[#This Row],[f1]])</f>
        <v>2.5251341226689021</v>
      </c>
      <c r="Y682">
        <f>IF(Table1[[#This Row],[ATS]]=S681,SUM(Table1[[#This Row],[ATS]],Y681),Table1[[#This Row],[ATS]])</f>
        <v>1</v>
      </c>
      <c r="Z682">
        <f>IF(Table1[[#This Row],[ATS]]&gt;0,Table1[[#This Row],[ATS streak (not real)]]-1,Table1[[#This Row],[ATS streak (not real)]]+1)</f>
        <v>0</v>
      </c>
      <c r="AA682" s="5">
        <f>Table1[[#This Row],[running ttl ppg]]^2.37/(Table1[[#This Row],[running ttl ppg]]^2.37+Table1[[#This Row],[running ttl ppga]]^2.37)</f>
        <v>0.4971168145886149</v>
      </c>
      <c r="AB682" s="5">
        <f>Table1[[#This Row],[pyth ratio]]+Table1[[#This Row],[win/loss ratio]]</f>
        <v>1.0526723701441705</v>
      </c>
    </row>
    <row r="683" spans="1:28" x14ac:dyDescent="0.25">
      <c r="A683" s="1">
        <v>3241</v>
      </c>
      <c r="B683" s="7">
        <f t="shared" si="24"/>
        <v>10</v>
      </c>
      <c r="C683" s="5">
        <v>2017</v>
      </c>
      <c r="D683" s="5">
        <v>11</v>
      </c>
      <c r="E683" t="s">
        <v>51</v>
      </c>
      <c r="F683" t="s">
        <v>55</v>
      </c>
      <c r="G683" s="5">
        <v>1</v>
      </c>
      <c r="H683">
        <v>26</v>
      </c>
      <c r="I683">
        <v>19</v>
      </c>
      <c r="J683">
        <v>7</v>
      </c>
      <c r="K683">
        <f>IF(Table1[[#This Row],[net]]&gt;0,1,0)</f>
        <v>1</v>
      </c>
      <c r="L683">
        <v>-5.5</v>
      </c>
      <c r="M683">
        <f>IF(Table1[[#This Row],[team]]=E682,SUM(Table1[[#This Row],[win/loss]],M682),Table1[[#This Row],[win/loss]])</f>
        <v>6</v>
      </c>
      <c r="N683">
        <f>IF(Table1[[#This Row],[team]]=E682,SUM(Table1[[#This Row],[win/loss]],M682),Table1[[#This Row],[win/loss]])/B683</f>
        <v>0.6</v>
      </c>
      <c r="O683">
        <f t="shared" si="23"/>
        <v>1.5</v>
      </c>
      <c r="P683">
        <f>IF(Table1[[#This Row],[difference]]&gt;0,SQRT(Table1[[#This Row],[difference]]),-SQRT(ABS(Table1[[#This Row],[difference]])))</f>
        <v>1.2247448713915889</v>
      </c>
      <c r="Q683">
        <f>IF(Table1[[#This Row],[line]]&gt;0,SQRT(Table1[[#This Row],[line]]),-SQRT(ABS(Table1[[#This Row],[line]])))</f>
        <v>-2.3452078799117149</v>
      </c>
      <c r="R683">
        <f>Table1[[#This Row],[difference]]-Table1[[#This Row],[sqrt(line)]]</f>
        <v>3.8452078799117149</v>
      </c>
      <c r="S683">
        <f>IF(Table1[[#This Row],[difference]]&gt;0,1,-1)</f>
        <v>1</v>
      </c>
      <c r="T683">
        <f>IF(Table1[[#This Row],[team]]=E682,SUM(H683,T682),Table1[[#This Row],[ppg]])</f>
        <v>231</v>
      </c>
      <c r="U683">
        <f>IF(Table1[[#This Row],[team]]=E682,SUM(I683,U682),Table1[[#This Row],[ppga]])</f>
        <v>225</v>
      </c>
      <c r="V683">
        <f>IF(Table1[[#This Row],[team]]=E682,SUM(Table1[[#This Row],[difference]],V682),Table1[[#This Row],[difference]])</f>
        <v>8.5</v>
      </c>
      <c r="W683">
        <f>IF(Table1[[#This Row],[team]]=E682,SUM(Table1[[#This Row],[sqrt(dif)]],W682),Table1[[#This Row],[sqrt(dif)]])</f>
        <v>3.6674689654720769</v>
      </c>
      <c r="X683">
        <f>IF(Table1[[#This Row],[team]]=E682,SUM(Table1[[#This Row],[f1]],X682),Table1[[#This Row],[f1]])</f>
        <v>6.3703420025806174</v>
      </c>
      <c r="Y683">
        <f>IF(Table1[[#This Row],[ATS]]=S682,SUM(Table1[[#This Row],[ATS]],Y682),Table1[[#This Row],[ATS]])</f>
        <v>2</v>
      </c>
      <c r="Z683">
        <f>IF(Table1[[#This Row],[ATS]]&gt;0,Table1[[#This Row],[ATS streak (not real)]]-1,Table1[[#This Row],[ATS streak (not real)]]+1)</f>
        <v>1</v>
      </c>
      <c r="AA683" s="5">
        <f>Table1[[#This Row],[running ttl ppg]]^2.37/(Table1[[#This Row],[running ttl ppg]]^2.37+Table1[[#This Row],[running ttl ppga]]^2.37)</f>
        <v>0.51558795206181962</v>
      </c>
      <c r="AB683" s="5">
        <f>Table1[[#This Row],[pyth ratio]]+Table1[[#This Row],[win/loss ratio]]</f>
        <v>1.1155879520618197</v>
      </c>
    </row>
    <row r="684" spans="1:28" x14ac:dyDescent="0.25">
      <c r="A684" s="1">
        <v>3242</v>
      </c>
      <c r="B684" s="7">
        <f t="shared" si="24"/>
        <v>11</v>
      </c>
      <c r="C684" s="5">
        <v>2017</v>
      </c>
      <c r="D684" s="5">
        <v>12</v>
      </c>
      <c r="E684" t="s">
        <v>51</v>
      </c>
      <c r="F684" t="s">
        <v>60</v>
      </c>
      <c r="G684" s="5">
        <v>1</v>
      </c>
      <c r="H684">
        <v>16</v>
      </c>
      <c r="I684">
        <v>13</v>
      </c>
      <c r="J684">
        <v>3</v>
      </c>
      <c r="K684">
        <f>IF(Table1[[#This Row],[net]]&gt;0,1,0)</f>
        <v>1</v>
      </c>
      <c r="L684">
        <v>-2</v>
      </c>
      <c r="M684">
        <f>IF(Table1[[#This Row],[team]]=E683,SUM(Table1[[#This Row],[win/loss]],M683),Table1[[#This Row],[win/loss]])</f>
        <v>7</v>
      </c>
      <c r="N684">
        <f>IF(Table1[[#This Row],[team]]=E683,SUM(Table1[[#This Row],[win/loss]],M683),Table1[[#This Row],[win/loss]])/B684</f>
        <v>0.63636363636363635</v>
      </c>
      <c r="O684">
        <f t="shared" si="23"/>
        <v>1</v>
      </c>
      <c r="P684">
        <f>IF(Table1[[#This Row],[difference]]&gt;0,SQRT(Table1[[#This Row],[difference]]),-SQRT(ABS(Table1[[#This Row],[difference]])))</f>
        <v>1</v>
      </c>
      <c r="Q684">
        <f>IF(Table1[[#This Row],[line]]&gt;0,SQRT(Table1[[#This Row],[line]]),-SQRT(ABS(Table1[[#This Row],[line]])))</f>
        <v>-1.4142135623730951</v>
      </c>
      <c r="R684">
        <f>Table1[[#This Row],[difference]]-Table1[[#This Row],[sqrt(line)]]</f>
        <v>2.4142135623730949</v>
      </c>
      <c r="S684">
        <f>IF(Table1[[#This Row],[difference]]&gt;0,1,-1)</f>
        <v>1</v>
      </c>
      <c r="T684">
        <f>IF(Table1[[#This Row],[team]]=E683,SUM(H684,T683),Table1[[#This Row],[ppg]])</f>
        <v>247</v>
      </c>
      <c r="U684">
        <f>IF(Table1[[#This Row],[team]]=E683,SUM(I684,U683),Table1[[#This Row],[ppga]])</f>
        <v>238</v>
      </c>
      <c r="V684">
        <f>IF(Table1[[#This Row],[team]]=E683,SUM(Table1[[#This Row],[difference]],V683),Table1[[#This Row],[difference]])</f>
        <v>9.5</v>
      </c>
      <c r="W684">
        <f>IF(Table1[[#This Row],[team]]=E683,SUM(Table1[[#This Row],[sqrt(dif)]],W683),Table1[[#This Row],[sqrt(dif)]])</f>
        <v>4.6674689654720769</v>
      </c>
      <c r="X684">
        <f>IF(Table1[[#This Row],[team]]=E683,SUM(Table1[[#This Row],[f1]],X683),Table1[[#This Row],[f1]])</f>
        <v>8.7845555649537133</v>
      </c>
      <c r="Y684">
        <f>IF(Table1[[#This Row],[ATS]]=S683,SUM(Table1[[#This Row],[ATS]],Y683),Table1[[#This Row],[ATS]])</f>
        <v>3</v>
      </c>
      <c r="Z684">
        <f>IF(Table1[[#This Row],[ATS]]&gt;0,Table1[[#This Row],[ATS streak (not real)]]-1,Table1[[#This Row],[ATS streak (not real)]]+1)</f>
        <v>2</v>
      </c>
      <c r="AA684" s="5">
        <f>Table1[[#This Row],[running ttl ppg]]^2.37/(Table1[[#This Row],[running ttl ppg]]^2.37+Table1[[#This Row],[running ttl ppga]]^2.37)</f>
        <v>0.52197804400062719</v>
      </c>
      <c r="AB684" s="5">
        <f>Table1[[#This Row],[pyth ratio]]+Table1[[#This Row],[win/loss ratio]]</f>
        <v>1.1583416803642637</v>
      </c>
    </row>
    <row r="685" spans="1:28" x14ac:dyDescent="0.25">
      <c r="A685" s="1">
        <v>3243</v>
      </c>
      <c r="B685" s="7">
        <f t="shared" si="24"/>
        <v>12</v>
      </c>
      <c r="C685" s="5">
        <v>2017</v>
      </c>
      <c r="D685" s="5">
        <v>13</v>
      </c>
      <c r="E685" t="s">
        <v>51</v>
      </c>
      <c r="F685" t="s">
        <v>64</v>
      </c>
      <c r="G685" s="5">
        <v>0</v>
      </c>
      <c r="H685">
        <v>28</v>
      </c>
      <c r="I685">
        <v>13</v>
      </c>
      <c r="J685">
        <v>15</v>
      </c>
      <c r="K685">
        <f>IF(Table1[[#This Row],[net]]&gt;0,1,0)</f>
        <v>1</v>
      </c>
      <c r="L685">
        <v>6.5</v>
      </c>
      <c r="M685">
        <f>IF(Table1[[#This Row],[team]]=E684,SUM(Table1[[#This Row],[win/loss]],M684),Table1[[#This Row],[win/loss]])</f>
        <v>8</v>
      </c>
      <c r="N685">
        <f>IF(Table1[[#This Row],[team]]=E684,SUM(Table1[[#This Row],[win/loss]],M684),Table1[[#This Row],[win/loss]])/B685</f>
        <v>0.66666666666666663</v>
      </c>
      <c r="O685">
        <f t="shared" si="23"/>
        <v>21.5</v>
      </c>
      <c r="P685">
        <f>IF(Table1[[#This Row],[difference]]&gt;0,SQRT(Table1[[#This Row],[difference]]),-SQRT(ABS(Table1[[#This Row],[difference]])))</f>
        <v>4.636809247747852</v>
      </c>
      <c r="Q685">
        <f>IF(Table1[[#This Row],[line]]&gt;0,SQRT(Table1[[#This Row],[line]]),-SQRT(ABS(Table1[[#This Row],[line]])))</f>
        <v>2.5495097567963922</v>
      </c>
      <c r="R685">
        <f>Table1[[#This Row],[difference]]-Table1[[#This Row],[sqrt(line)]]</f>
        <v>18.950490243203607</v>
      </c>
      <c r="S685">
        <f>IF(Table1[[#This Row],[difference]]&gt;0,1,-1)</f>
        <v>1</v>
      </c>
      <c r="T685">
        <f>IF(Table1[[#This Row],[team]]=E684,SUM(H685,T684),Table1[[#This Row],[ppg]])</f>
        <v>275</v>
      </c>
      <c r="U685">
        <f>IF(Table1[[#This Row],[team]]=E684,SUM(I685,U684),Table1[[#This Row],[ppga]])</f>
        <v>251</v>
      </c>
      <c r="V685">
        <f>IF(Table1[[#This Row],[team]]=E684,SUM(Table1[[#This Row],[difference]],V684),Table1[[#This Row],[difference]])</f>
        <v>31</v>
      </c>
      <c r="W685">
        <f>IF(Table1[[#This Row],[team]]=E684,SUM(Table1[[#This Row],[sqrt(dif)]],W684),Table1[[#This Row],[sqrt(dif)]])</f>
        <v>9.3042782132199289</v>
      </c>
      <c r="X685">
        <f>IF(Table1[[#This Row],[team]]=E684,SUM(Table1[[#This Row],[f1]],X684),Table1[[#This Row],[f1]])</f>
        <v>27.73504580815732</v>
      </c>
      <c r="Y685">
        <f>IF(Table1[[#This Row],[ATS]]=S684,SUM(Table1[[#This Row],[ATS]],Y684),Table1[[#This Row],[ATS]])</f>
        <v>4</v>
      </c>
      <c r="Z685">
        <f>IF(Table1[[#This Row],[ATS]]&gt;0,Table1[[#This Row],[ATS streak (not real)]]-1,Table1[[#This Row],[ATS streak (not real)]]+1)</f>
        <v>3</v>
      </c>
      <c r="AA685" s="5">
        <f>Table1[[#This Row],[running ttl ppg]]^2.37/(Table1[[#This Row],[running ttl ppg]]^2.37+Table1[[#This Row],[running ttl ppga]]^2.37)</f>
        <v>0.55389580255312665</v>
      </c>
      <c r="AB685" s="5">
        <f>Table1[[#This Row],[pyth ratio]]+Table1[[#This Row],[win/loss ratio]]</f>
        <v>1.2205624692197934</v>
      </c>
    </row>
    <row r="686" spans="1:28" x14ac:dyDescent="0.25">
      <c r="A686" s="1">
        <v>3244</v>
      </c>
      <c r="B686" s="7">
        <f t="shared" si="24"/>
        <v>13</v>
      </c>
      <c r="C686" s="5">
        <v>2017</v>
      </c>
      <c r="D686" s="5">
        <v>14</v>
      </c>
      <c r="E686" t="s">
        <v>51</v>
      </c>
      <c r="F686" t="s">
        <v>46</v>
      </c>
      <c r="G686" s="5">
        <v>1</v>
      </c>
      <c r="H686">
        <v>20</v>
      </c>
      <c r="I686">
        <v>17</v>
      </c>
      <c r="J686">
        <v>3</v>
      </c>
      <c r="K686">
        <f>IF(Table1[[#This Row],[net]]&gt;0,1,0)</f>
        <v>1</v>
      </c>
      <c r="L686">
        <v>-7.5</v>
      </c>
      <c r="M686">
        <f>IF(Table1[[#This Row],[team]]=E685,SUM(Table1[[#This Row],[win/loss]],M685),Table1[[#This Row],[win/loss]])</f>
        <v>9</v>
      </c>
      <c r="N686">
        <f>IF(Table1[[#This Row],[team]]=E685,SUM(Table1[[#This Row],[win/loss]],M685),Table1[[#This Row],[win/loss]])/B686</f>
        <v>0.69230769230769229</v>
      </c>
      <c r="O686">
        <f t="shared" si="23"/>
        <v>-4.5</v>
      </c>
      <c r="P686">
        <f>IF(Table1[[#This Row],[difference]]&gt;0,SQRT(Table1[[#This Row],[difference]]),-SQRT(ABS(Table1[[#This Row],[difference]])))</f>
        <v>-2.1213203435596424</v>
      </c>
      <c r="Q686">
        <f>IF(Table1[[#This Row],[line]]&gt;0,SQRT(Table1[[#This Row],[line]]),-SQRT(ABS(Table1[[#This Row],[line]])))</f>
        <v>-2.7386127875258306</v>
      </c>
      <c r="R686">
        <f>Table1[[#This Row],[difference]]-Table1[[#This Row],[sqrt(line)]]</f>
        <v>-1.7613872124741694</v>
      </c>
      <c r="S686">
        <f>IF(Table1[[#This Row],[difference]]&gt;0,1,-1)</f>
        <v>-1</v>
      </c>
      <c r="T686">
        <f>IF(Table1[[#This Row],[team]]=E685,SUM(H686,T685),Table1[[#This Row],[ppg]])</f>
        <v>295</v>
      </c>
      <c r="U686">
        <f>IF(Table1[[#This Row],[team]]=E685,SUM(I686,U685),Table1[[#This Row],[ppga]])</f>
        <v>268</v>
      </c>
      <c r="V686">
        <f>IF(Table1[[#This Row],[team]]=E685,SUM(Table1[[#This Row],[difference]],V685),Table1[[#This Row],[difference]])</f>
        <v>26.5</v>
      </c>
      <c r="W686">
        <f>IF(Table1[[#This Row],[team]]=E685,SUM(Table1[[#This Row],[sqrt(dif)]],W685),Table1[[#This Row],[sqrt(dif)]])</f>
        <v>7.1829578696602869</v>
      </c>
      <c r="X686">
        <f>IF(Table1[[#This Row],[team]]=E685,SUM(Table1[[#This Row],[f1]],X685),Table1[[#This Row],[f1]])</f>
        <v>25.973658595683151</v>
      </c>
      <c r="Y686">
        <f>IF(Table1[[#This Row],[ATS]]=S685,SUM(Table1[[#This Row],[ATS]],Y685),Table1[[#This Row],[ATS]])</f>
        <v>-1</v>
      </c>
      <c r="Z686">
        <f>IF(Table1[[#This Row],[ATS]]&gt;0,Table1[[#This Row],[ATS streak (not real)]]-1,Table1[[#This Row],[ATS streak (not real)]]+1)</f>
        <v>0</v>
      </c>
      <c r="AA686" s="5">
        <f>Table1[[#This Row],[running ttl ppg]]^2.37/(Table1[[#This Row],[running ttl ppg]]^2.37+Table1[[#This Row],[running ttl ppga]]^2.37)</f>
        <v>0.55662909681117134</v>
      </c>
      <c r="AB686" s="5">
        <f>Table1[[#This Row],[pyth ratio]]+Table1[[#This Row],[win/loss ratio]]</f>
        <v>1.2489367891188636</v>
      </c>
    </row>
    <row r="687" spans="1:28" x14ac:dyDescent="0.25">
      <c r="A687" s="1">
        <v>3245</v>
      </c>
      <c r="B687" s="7">
        <f t="shared" si="24"/>
        <v>14</v>
      </c>
      <c r="C687" s="5">
        <v>2017</v>
      </c>
      <c r="D687" s="5">
        <v>15</v>
      </c>
      <c r="E687" t="s">
        <v>51</v>
      </c>
      <c r="F687" t="s">
        <v>61</v>
      </c>
      <c r="G687" s="5">
        <v>0</v>
      </c>
      <c r="H687">
        <v>6</v>
      </c>
      <c r="I687">
        <v>17</v>
      </c>
      <c r="J687">
        <v>-11</v>
      </c>
      <c r="K687">
        <f>IF(Table1[[#This Row],[net]]&gt;0,1,0)</f>
        <v>0</v>
      </c>
      <c r="L687">
        <v>4</v>
      </c>
      <c r="M687">
        <f>IF(Table1[[#This Row],[team]]=E686,SUM(Table1[[#This Row],[win/loss]],M686),Table1[[#This Row],[win/loss]])</f>
        <v>9</v>
      </c>
      <c r="N687">
        <f>IF(Table1[[#This Row],[team]]=E686,SUM(Table1[[#This Row],[win/loss]],M686),Table1[[#This Row],[win/loss]])/B687</f>
        <v>0.6428571428571429</v>
      </c>
      <c r="O687">
        <f t="shared" si="23"/>
        <v>-7</v>
      </c>
      <c r="P687">
        <f>IF(Table1[[#This Row],[difference]]&gt;0,SQRT(Table1[[#This Row],[difference]]),-SQRT(ABS(Table1[[#This Row],[difference]])))</f>
        <v>-2.6457513110645907</v>
      </c>
      <c r="Q687">
        <f>IF(Table1[[#This Row],[line]]&gt;0,SQRT(Table1[[#This Row],[line]]),-SQRT(ABS(Table1[[#This Row],[line]])))</f>
        <v>2</v>
      </c>
      <c r="R687">
        <f>Table1[[#This Row],[difference]]-Table1[[#This Row],[sqrt(line)]]</f>
        <v>-9</v>
      </c>
      <c r="S687">
        <f>IF(Table1[[#This Row],[difference]]&gt;0,1,-1)</f>
        <v>-1</v>
      </c>
      <c r="T687">
        <f>IF(Table1[[#This Row],[team]]=E686,SUM(H687,T686),Table1[[#This Row],[ppg]])</f>
        <v>301</v>
      </c>
      <c r="U687">
        <f>IF(Table1[[#This Row],[team]]=E686,SUM(I687,U686),Table1[[#This Row],[ppga]])</f>
        <v>285</v>
      </c>
      <c r="V687">
        <f>IF(Table1[[#This Row],[team]]=E686,SUM(Table1[[#This Row],[difference]],V686),Table1[[#This Row],[difference]])</f>
        <v>19.5</v>
      </c>
      <c r="W687">
        <f>IF(Table1[[#This Row],[team]]=E686,SUM(Table1[[#This Row],[sqrt(dif)]],W686),Table1[[#This Row],[sqrt(dif)]])</f>
        <v>4.5372065585956962</v>
      </c>
      <c r="X687">
        <f>IF(Table1[[#This Row],[team]]=E686,SUM(Table1[[#This Row],[f1]],X686),Table1[[#This Row],[f1]])</f>
        <v>16.973658595683151</v>
      </c>
      <c r="Y687">
        <f>IF(Table1[[#This Row],[ATS]]=S686,SUM(Table1[[#This Row],[ATS]],Y686),Table1[[#This Row],[ATS]])</f>
        <v>-2</v>
      </c>
      <c r="Z687">
        <f>IF(Table1[[#This Row],[ATS]]&gt;0,Table1[[#This Row],[ATS streak (not real)]]-1,Table1[[#This Row],[ATS streak (not real)]]+1)</f>
        <v>-1</v>
      </c>
      <c r="AA687" s="5">
        <f>Table1[[#This Row],[running ttl ppg]]^2.37/(Table1[[#This Row],[running ttl ppg]]^2.37+Table1[[#This Row],[running ttl ppga]]^2.37)</f>
        <v>0.53231787374859219</v>
      </c>
      <c r="AB687" s="5">
        <f>Table1[[#This Row],[pyth ratio]]+Table1[[#This Row],[win/loss ratio]]</f>
        <v>1.1751750166057351</v>
      </c>
    </row>
    <row r="688" spans="1:28" x14ac:dyDescent="0.25">
      <c r="A688" s="1">
        <v>3246</v>
      </c>
      <c r="B688" s="7">
        <f t="shared" si="24"/>
        <v>15</v>
      </c>
      <c r="C688" s="5">
        <v>2017</v>
      </c>
      <c r="D688" s="5">
        <v>16</v>
      </c>
      <c r="E688" t="s">
        <v>51</v>
      </c>
      <c r="F688" t="s">
        <v>49</v>
      </c>
      <c r="G688" s="5">
        <v>0</v>
      </c>
      <c r="H688">
        <v>21</v>
      </c>
      <c r="I688">
        <v>42</v>
      </c>
      <c r="J688">
        <v>-21</v>
      </c>
      <c r="K688">
        <f>IF(Table1[[#This Row],[net]]&gt;0,1,0)</f>
        <v>0</v>
      </c>
      <c r="L688">
        <v>6.5</v>
      </c>
      <c r="M688">
        <f>IF(Table1[[#This Row],[team]]=E687,SUM(Table1[[#This Row],[win/loss]],M687),Table1[[#This Row],[win/loss]])</f>
        <v>9</v>
      </c>
      <c r="N688">
        <f>IF(Table1[[#This Row],[team]]=E687,SUM(Table1[[#This Row],[win/loss]],M687),Table1[[#This Row],[win/loss]])/B688</f>
        <v>0.6</v>
      </c>
      <c r="O688">
        <f t="shared" si="23"/>
        <v>-14.5</v>
      </c>
      <c r="P688">
        <f>IF(Table1[[#This Row],[difference]]&gt;0,SQRT(Table1[[#This Row],[difference]]),-SQRT(ABS(Table1[[#This Row],[difference]])))</f>
        <v>-3.8078865529319543</v>
      </c>
      <c r="Q688">
        <f>IF(Table1[[#This Row],[line]]&gt;0,SQRT(Table1[[#This Row],[line]]),-SQRT(ABS(Table1[[#This Row],[line]])))</f>
        <v>2.5495097567963922</v>
      </c>
      <c r="R688">
        <f>Table1[[#This Row],[difference]]-Table1[[#This Row],[sqrt(line)]]</f>
        <v>-17.049509756796393</v>
      </c>
      <c r="S688">
        <f>IF(Table1[[#This Row],[difference]]&gt;0,1,-1)</f>
        <v>-1</v>
      </c>
      <c r="T688">
        <f>IF(Table1[[#This Row],[team]]=E687,SUM(H688,T687),Table1[[#This Row],[ppg]])</f>
        <v>322</v>
      </c>
      <c r="U688">
        <f>IF(Table1[[#This Row],[team]]=E687,SUM(I688,U687),Table1[[#This Row],[ppga]])</f>
        <v>327</v>
      </c>
      <c r="V688">
        <f>IF(Table1[[#This Row],[team]]=E687,SUM(Table1[[#This Row],[difference]],V687),Table1[[#This Row],[difference]])</f>
        <v>5</v>
      </c>
      <c r="W688">
        <f>IF(Table1[[#This Row],[team]]=E687,SUM(Table1[[#This Row],[sqrt(dif)]],W687),Table1[[#This Row],[sqrt(dif)]])</f>
        <v>0.72932000566374189</v>
      </c>
      <c r="X688">
        <f>IF(Table1[[#This Row],[team]]=E687,SUM(Table1[[#This Row],[f1]],X687),Table1[[#This Row],[f1]])</f>
        <v>-7.5851161113241972E-2</v>
      </c>
      <c r="Y688">
        <f>IF(Table1[[#This Row],[ATS]]=S687,SUM(Table1[[#This Row],[ATS]],Y687),Table1[[#This Row],[ATS]])</f>
        <v>-3</v>
      </c>
      <c r="Z688">
        <f>IF(Table1[[#This Row],[ATS]]&gt;0,Table1[[#This Row],[ATS streak (not real)]]-1,Table1[[#This Row],[ATS streak (not real)]]+1)</f>
        <v>-2</v>
      </c>
      <c r="AA688" s="5">
        <f>Table1[[#This Row],[running ttl ppg]]^2.37/(Table1[[#This Row],[running ttl ppg]]^2.37+Table1[[#This Row],[running ttl ppga]]^2.37)</f>
        <v>0.49087140394462275</v>
      </c>
      <c r="AB688" s="5">
        <f>Table1[[#This Row],[pyth ratio]]+Table1[[#This Row],[win/loss ratio]]</f>
        <v>1.0908714039446228</v>
      </c>
    </row>
    <row r="689" spans="1:28" x14ac:dyDescent="0.25">
      <c r="A689" s="1">
        <v>3247</v>
      </c>
      <c r="B689" s="7">
        <f t="shared" si="24"/>
        <v>16</v>
      </c>
      <c r="C689" s="5">
        <v>2017</v>
      </c>
      <c r="D689" s="5">
        <v>17</v>
      </c>
      <c r="E689" t="s">
        <v>51</v>
      </c>
      <c r="F689" t="s">
        <v>52</v>
      </c>
      <c r="G689" s="5">
        <v>1</v>
      </c>
      <c r="H689">
        <v>24</v>
      </c>
      <c r="I689">
        <v>31</v>
      </c>
      <c r="J689">
        <v>-7</v>
      </c>
      <c r="K689">
        <f>IF(Table1[[#This Row],[net]]&gt;0,1,0)</f>
        <v>0</v>
      </c>
      <c r="L689">
        <v>3.5</v>
      </c>
      <c r="M689">
        <f>IF(Table1[[#This Row],[team]]=E688,SUM(Table1[[#This Row],[win/loss]],M688),Table1[[#This Row],[win/loss]])</f>
        <v>9</v>
      </c>
      <c r="N689">
        <f>IF(Table1[[#This Row],[team]]=E688,SUM(Table1[[#This Row],[win/loss]],M688),Table1[[#This Row],[win/loss]])/B689</f>
        <v>0.5625</v>
      </c>
      <c r="O689">
        <f t="shared" si="23"/>
        <v>-3.5</v>
      </c>
      <c r="P689">
        <f>IF(Table1[[#This Row],[difference]]&gt;0,SQRT(Table1[[#This Row],[difference]]),-SQRT(ABS(Table1[[#This Row],[difference]])))</f>
        <v>-1.8708286933869707</v>
      </c>
      <c r="Q689">
        <f>IF(Table1[[#This Row],[line]]&gt;0,SQRT(Table1[[#This Row],[line]]),-SQRT(ABS(Table1[[#This Row],[line]])))</f>
        <v>1.8708286933869707</v>
      </c>
      <c r="R689">
        <f>Table1[[#This Row],[difference]]-Table1[[#This Row],[sqrt(line)]]</f>
        <v>-5.3708286933869704</v>
      </c>
      <c r="S689">
        <f>IF(Table1[[#This Row],[difference]]&gt;0,1,-1)</f>
        <v>-1</v>
      </c>
      <c r="T689">
        <f>IF(Table1[[#This Row],[team]]=E688,SUM(H689,T688),Table1[[#This Row],[ppg]])</f>
        <v>346</v>
      </c>
      <c r="U689">
        <f>IF(Table1[[#This Row],[team]]=E688,SUM(I689,U688),Table1[[#This Row],[ppga]])</f>
        <v>358</v>
      </c>
      <c r="V689">
        <f>IF(Table1[[#This Row],[team]]=E688,SUM(Table1[[#This Row],[difference]],V688),Table1[[#This Row],[difference]])</f>
        <v>1.5</v>
      </c>
      <c r="W689">
        <f>IF(Table1[[#This Row],[team]]=E688,SUM(Table1[[#This Row],[sqrt(dif)]],W688),Table1[[#This Row],[sqrt(dif)]])</f>
        <v>-1.1415086877232288</v>
      </c>
      <c r="X689">
        <f>IF(Table1[[#This Row],[team]]=E688,SUM(Table1[[#This Row],[f1]],X688),Table1[[#This Row],[f1]])</f>
        <v>-5.4466798545002124</v>
      </c>
      <c r="Y689">
        <f>IF(Table1[[#This Row],[ATS]]=S688,SUM(Table1[[#This Row],[ATS]],Y688),Table1[[#This Row],[ATS]])</f>
        <v>-4</v>
      </c>
      <c r="Z689">
        <f>IF(Table1[[#This Row],[ATS]]&gt;0,Table1[[#This Row],[ATS streak (not real)]]-1,Table1[[#This Row],[ATS streak (not real)]]+1)</f>
        <v>-3</v>
      </c>
      <c r="AA689" s="5">
        <f>Table1[[#This Row],[running ttl ppg]]^2.37/(Table1[[#This Row],[running ttl ppg]]^2.37+Table1[[#This Row],[running ttl ppga]]^2.37)</f>
        <v>0.47981016382379205</v>
      </c>
      <c r="AB689" s="5">
        <f>Table1[[#This Row],[pyth ratio]]+Table1[[#This Row],[win/loss ratio]]</f>
        <v>1.0423101638237919</v>
      </c>
    </row>
    <row r="690" spans="1:28" x14ac:dyDescent="0.25">
      <c r="A690" s="1">
        <v>3248</v>
      </c>
      <c r="B690" s="7">
        <f t="shared" si="24"/>
        <v>1</v>
      </c>
      <c r="C690" s="5">
        <v>2017</v>
      </c>
      <c r="D690" s="5">
        <v>1</v>
      </c>
      <c r="E690" t="s">
        <v>52</v>
      </c>
      <c r="F690" t="s">
        <v>55</v>
      </c>
      <c r="G690" s="5">
        <v>0</v>
      </c>
      <c r="H690">
        <v>27</v>
      </c>
      <c r="I690">
        <v>23</v>
      </c>
      <c r="J690">
        <v>4</v>
      </c>
      <c r="K690">
        <f>IF(Table1[[#This Row],[net]]&gt;0,1,0)</f>
        <v>1</v>
      </c>
      <c r="L690">
        <v>-4.5</v>
      </c>
      <c r="M690">
        <f>IF(Table1[[#This Row],[team]]=E689,SUM(Table1[[#This Row],[win/loss]],M689),Table1[[#This Row],[win/loss]])</f>
        <v>1</v>
      </c>
      <c r="N690">
        <f>IF(Table1[[#This Row],[team]]=E689,SUM(Table1[[#This Row],[win/loss]],M689),Table1[[#This Row],[win/loss]])/B690</f>
        <v>1</v>
      </c>
      <c r="O690">
        <f t="shared" si="23"/>
        <v>-0.5</v>
      </c>
      <c r="P690">
        <f>IF(Table1[[#This Row],[difference]]&gt;0,SQRT(Table1[[#This Row],[difference]]),-SQRT(ABS(Table1[[#This Row],[difference]])))</f>
        <v>-0.70710678118654757</v>
      </c>
      <c r="Q690">
        <f>IF(Table1[[#This Row],[line]]&gt;0,SQRT(Table1[[#This Row],[line]]),-SQRT(ABS(Table1[[#This Row],[line]])))</f>
        <v>-2.1213203435596424</v>
      </c>
      <c r="R690">
        <f>Table1[[#This Row],[difference]]-Table1[[#This Row],[sqrt(line)]]</f>
        <v>1.6213203435596424</v>
      </c>
      <c r="S690">
        <f>IF(Table1[[#This Row],[difference]]&gt;0,1,-1)</f>
        <v>-1</v>
      </c>
      <c r="T690">
        <f>IF(Table1[[#This Row],[team]]=E689,SUM(H690,T689),Table1[[#This Row],[ppg]])</f>
        <v>27</v>
      </c>
      <c r="U690">
        <f>IF(Table1[[#This Row],[team]]=E689,SUM(I690,U689),Table1[[#This Row],[ppga]])</f>
        <v>23</v>
      </c>
      <c r="V690">
        <f>IF(Table1[[#This Row],[team]]=E689,SUM(Table1[[#This Row],[difference]],V689),Table1[[#This Row],[difference]])</f>
        <v>-0.5</v>
      </c>
      <c r="W690">
        <f>IF(Table1[[#This Row],[team]]=E689,SUM(Table1[[#This Row],[sqrt(dif)]],W689),Table1[[#This Row],[sqrt(dif)]])</f>
        <v>-0.70710678118654757</v>
      </c>
      <c r="X690">
        <f>IF(Table1[[#This Row],[team]]=E689,SUM(Table1[[#This Row],[f1]],X689),Table1[[#This Row],[f1]])</f>
        <v>1.6213203435596424</v>
      </c>
      <c r="Y690">
        <f>IF(Table1[[#This Row],[ATS]]=S689,SUM(Table1[[#This Row],[ATS]],Y689),Table1[[#This Row],[ATS]])</f>
        <v>-5</v>
      </c>
      <c r="Z690">
        <f>IF(Table1[[#This Row],[ATS]]&gt;0,Table1[[#This Row],[ATS streak (not real)]]-1,Table1[[#This Row],[ATS streak (not real)]]+1)</f>
        <v>-4</v>
      </c>
      <c r="AA690" s="5">
        <f>Table1[[#This Row],[running ttl ppg]]^2.37/(Table1[[#This Row],[running ttl ppg]]^2.37+Table1[[#This Row],[running ttl ppga]]^2.37)</f>
        <v>0.59387601664351997</v>
      </c>
      <c r="AB690" s="5">
        <f>Table1[[#This Row],[pyth ratio]]+Table1[[#This Row],[win/loss ratio]]</f>
        <v>1.59387601664352</v>
      </c>
    </row>
    <row r="691" spans="1:28" x14ac:dyDescent="0.25">
      <c r="A691" s="1">
        <v>3249</v>
      </c>
      <c r="B691" s="7">
        <f t="shared" si="24"/>
        <v>2</v>
      </c>
      <c r="C691" s="5">
        <v>2017</v>
      </c>
      <c r="D691" s="5">
        <v>2</v>
      </c>
      <c r="E691" t="s">
        <v>52</v>
      </c>
      <c r="F691" t="s">
        <v>60</v>
      </c>
      <c r="G691" s="5">
        <v>0</v>
      </c>
      <c r="H691">
        <v>14</v>
      </c>
      <c r="I691">
        <v>17</v>
      </c>
      <c r="J691">
        <v>-3</v>
      </c>
      <c r="K691">
        <f>IF(Table1[[#This Row],[net]]&gt;0,1,0)</f>
        <v>0</v>
      </c>
      <c r="L691">
        <v>-1</v>
      </c>
      <c r="M691">
        <f>IF(Table1[[#This Row],[team]]=E690,SUM(Table1[[#This Row],[win/loss]],M690),Table1[[#This Row],[win/loss]])</f>
        <v>1</v>
      </c>
      <c r="N691">
        <f>IF(Table1[[#This Row],[team]]=E690,SUM(Table1[[#This Row],[win/loss]],M690),Table1[[#This Row],[win/loss]])/B691</f>
        <v>0.5</v>
      </c>
      <c r="O691">
        <f t="shared" si="23"/>
        <v>-4</v>
      </c>
      <c r="P691">
        <f>IF(Table1[[#This Row],[difference]]&gt;0,SQRT(Table1[[#This Row],[difference]]),-SQRT(ABS(Table1[[#This Row],[difference]])))</f>
        <v>-2</v>
      </c>
      <c r="Q691">
        <f>IF(Table1[[#This Row],[line]]&gt;0,SQRT(Table1[[#This Row],[line]]),-SQRT(ABS(Table1[[#This Row],[line]])))</f>
        <v>-1</v>
      </c>
      <c r="R691">
        <f>Table1[[#This Row],[difference]]-Table1[[#This Row],[sqrt(line)]]</f>
        <v>-3</v>
      </c>
      <c r="S691">
        <f>IF(Table1[[#This Row],[difference]]&gt;0,1,-1)</f>
        <v>-1</v>
      </c>
      <c r="T691">
        <f>IF(Table1[[#This Row],[team]]=E690,SUM(H691,T690),Table1[[#This Row],[ppg]])</f>
        <v>41</v>
      </c>
      <c r="U691">
        <f>IF(Table1[[#This Row],[team]]=E690,SUM(I691,U690),Table1[[#This Row],[ppga]])</f>
        <v>40</v>
      </c>
      <c r="V691">
        <f>IF(Table1[[#This Row],[team]]=E690,SUM(Table1[[#This Row],[difference]],V690),Table1[[#This Row],[difference]])</f>
        <v>-4.5</v>
      </c>
      <c r="W691">
        <f>IF(Table1[[#This Row],[team]]=E690,SUM(Table1[[#This Row],[sqrt(dif)]],W690),Table1[[#This Row],[sqrt(dif)]])</f>
        <v>-2.7071067811865475</v>
      </c>
      <c r="X691">
        <f>IF(Table1[[#This Row],[team]]=E690,SUM(Table1[[#This Row],[f1]],X690),Table1[[#This Row],[f1]])</f>
        <v>-1.3786796564403576</v>
      </c>
      <c r="Y691">
        <f>IF(Table1[[#This Row],[ATS]]=S690,SUM(Table1[[#This Row],[ATS]],Y690),Table1[[#This Row],[ATS]])</f>
        <v>-6</v>
      </c>
      <c r="Z691">
        <f>IF(Table1[[#This Row],[ATS]]&gt;0,Table1[[#This Row],[ATS streak (not real)]]-1,Table1[[#This Row],[ATS streak (not real)]]+1)</f>
        <v>-5</v>
      </c>
      <c r="AA691" s="5">
        <f>Table1[[#This Row],[running ttl ppg]]^2.37/(Table1[[#This Row],[running ttl ppg]]^2.37+Table1[[#This Row],[running ttl ppga]]^2.37)</f>
        <v>0.51462619892351902</v>
      </c>
      <c r="AB691" s="5">
        <f>Table1[[#This Row],[pyth ratio]]+Table1[[#This Row],[win/loss ratio]]</f>
        <v>1.014626198923519</v>
      </c>
    </row>
    <row r="692" spans="1:28" x14ac:dyDescent="0.25">
      <c r="A692" s="1">
        <v>3250</v>
      </c>
      <c r="B692" s="7">
        <f t="shared" si="24"/>
        <v>3</v>
      </c>
      <c r="C692" s="5">
        <v>2017</v>
      </c>
      <c r="D692" s="5">
        <v>3</v>
      </c>
      <c r="E692" t="s">
        <v>52</v>
      </c>
      <c r="F692" t="s">
        <v>51</v>
      </c>
      <c r="G692" s="5">
        <v>1</v>
      </c>
      <c r="H692">
        <v>34</v>
      </c>
      <c r="I692">
        <v>27</v>
      </c>
      <c r="J692">
        <v>7</v>
      </c>
      <c r="K692">
        <f>IF(Table1[[#This Row],[net]]&gt;0,1,0)</f>
        <v>1</v>
      </c>
      <c r="L692">
        <v>-6.5</v>
      </c>
      <c r="M692">
        <f>IF(Table1[[#This Row],[team]]=E691,SUM(Table1[[#This Row],[win/loss]],M691),Table1[[#This Row],[win/loss]])</f>
        <v>2</v>
      </c>
      <c r="N692">
        <f>IF(Table1[[#This Row],[team]]=E691,SUM(Table1[[#This Row],[win/loss]],M691),Table1[[#This Row],[win/loss]])/B692</f>
        <v>0.66666666666666663</v>
      </c>
      <c r="O692">
        <f t="shared" si="23"/>
        <v>0.5</v>
      </c>
      <c r="P692">
        <f>IF(Table1[[#This Row],[difference]]&gt;0,SQRT(Table1[[#This Row],[difference]]),-SQRT(ABS(Table1[[#This Row],[difference]])))</f>
        <v>0.70710678118654757</v>
      </c>
      <c r="Q692">
        <f>IF(Table1[[#This Row],[line]]&gt;0,SQRT(Table1[[#This Row],[line]]),-SQRT(ABS(Table1[[#This Row],[line]])))</f>
        <v>-2.5495097567963922</v>
      </c>
      <c r="R692">
        <f>Table1[[#This Row],[difference]]-Table1[[#This Row],[sqrt(line)]]</f>
        <v>3.0495097567963922</v>
      </c>
      <c r="S692">
        <f>IF(Table1[[#This Row],[difference]]&gt;0,1,-1)</f>
        <v>1</v>
      </c>
      <c r="T692">
        <f>IF(Table1[[#This Row],[team]]=E691,SUM(H692,T691),Table1[[#This Row],[ppg]])</f>
        <v>75</v>
      </c>
      <c r="U692">
        <f>IF(Table1[[#This Row],[team]]=E691,SUM(I692,U691),Table1[[#This Row],[ppga]])</f>
        <v>67</v>
      </c>
      <c r="V692">
        <f>IF(Table1[[#This Row],[team]]=E691,SUM(Table1[[#This Row],[difference]],V691),Table1[[#This Row],[difference]])</f>
        <v>-4</v>
      </c>
      <c r="W692">
        <f>IF(Table1[[#This Row],[team]]=E691,SUM(Table1[[#This Row],[sqrt(dif)]],W691),Table1[[#This Row],[sqrt(dif)]])</f>
        <v>-2</v>
      </c>
      <c r="X692">
        <f>IF(Table1[[#This Row],[team]]=E691,SUM(Table1[[#This Row],[f1]],X691),Table1[[#This Row],[f1]])</f>
        <v>1.6708301003560346</v>
      </c>
      <c r="Y692">
        <f>IF(Table1[[#This Row],[ATS]]=S691,SUM(Table1[[#This Row],[ATS]],Y691),Table1[[#This Row],[ATS]])</f>
        <v>1</v>
      </c>
      <c r="Z692">
        <f>IF(Table1[[#This Row],[ATS]]&gt;0,Table1[[#This Row],[ATS streak (not real)]]-1,Table1[[#This Row],[ATS streak (not real)]]+1)</f>
        <v>0</v>
      </c>
      <c r="AA692" s="5">
        <f>Table1[[#This Row],[running ttl ppg]]^2.37/(Table1[[#This Row],[running ttl ppg]]^2.37+Table1[[#This Row],[running ttl ppga]]^2.37)</f>
        <v>0.56643615773785461</v>
      </c>
      <c r="AB692" s="5">
        <f>Table1[[#This Row],[pyth ratio]]+Table1[[#This Row],[win/loss ratio]]</f>
        <v>1.2331028244045212</v>
      </c>
    </row>
    <row r="693" spans="1:28" x14ac:dyDescent="0.25">
      <c r="A693" s="1">
        <v>3251</v>
      </c>
      <c r="B693" s="7">
        <f t="shared" si="24"/>
        <v>4</v>
      </c>
      <c r="C693" s="5">
        <v>2017</v>
      </c>
      <c r="D693" s="5">
        <v>5</v>
      </c>
      <c r="E693" t="s">
        <v>52</v>
      </c>
      <c r="F693" t="s">
        <v>61</v>
      </c>
      <c r="G693" s="5">
        <v>1</v>
      </c>
      <c r="H693">
        <v>23</v>
      </c>
      <c r="I693">
        <v>16</v>
      </c>
      <c r="J693">
        <v>7</v>
      </c>
      <c r="K693">
        <f>IF(Table1[[#This Row],[net]]&gt;0,1,0)</f>
        <v>1</v>
      </c>
      <c r="L693">
        <v>-7</v>
      </c>
      <c r="M693">
        <f>IF(Table1[[#This Row],[team]]=E692,SUM(Table1[[#This Row],[win/loss]],M692),Table1[[#This Row],[win/loss]])</f>
        <v>3</v>
      </c>
      <c r="N693">
        <f>IF(Table1[[#This Row],[team]]=E692,SUM(Table1[[#This Row],[win/loss]],M692),Table1[[#This Row],[win/loss]])/B693</f>
        <v>0.75</v>
      </c>
      <c r="O693">
        <f t="shared" si="23"/>
        <v>0</v>
      </c>
      <c r="P693">
        <f>IF(Table1[[#This Row],[difference]]&gt;0,SQRT(Table1[[#This Row],[difference]]),-SQRT(ABS(Table1[[#This Row],[difference]])))</f>
        <v>0</v>
      </c>
      <c r="Q693">
        <f>IF(Table1[[#This Row],[line]]&gt;0,SQRT(Table1[[#This Row],[line]]),-SQRT(ABS(Table1[[#This Row],[line]])))</f>
        <v>-2.6457513110645907</v>
      </c>
      <c r="R693">
        <f>Table1[[#This Row],[difference]]-Table1[[#This Row],[sqrt(line)]]</f>
        <v>2.6457513110645907</v>
      </c>
      <c r="S693">
        <f>IF(Table1[[#This Row],[difference]]&gt;0,1,-1)</f>
        <v>-1</v>
      </c>
      <c r="T693">
        <f>IF(Table1[[#This Row],[team]]=E692,SUM(H693,T692),Table1[[#This Row],[ppg]])</f>
        <v>98</v>
      </c>
      <c r="U693">
        <f>IF(Table1[[#This Row],[team]]=E692,SUM(I693,U692),Table1[[#This Row],[ppga]])</f>
        <v>83</v>
      </c>
      <c r="V693">
        <f>IF(Table1[[#This Row],[team]]=E692,SUM(Table1[[#This Row],[difference]],V692),Table1[[#This Row],[difference]])</f>
        <v>-4</v>
      </c>
      <c r="W693">
        <f>IF(Table1[[#This Row],[team]]=E692,SUM(Table1[[#This Row],[sqrt(dif)]],W692),Table1[[#This Row],[sqrt(dif)]])</f>
        <v>-2</v>
      </c>
      <c r="X693">
        <f>IF(Table1[[#This Row],[team]]=E692,SUM(Table1[[#This Row],[f1]],X692),Table1[[#This Row],[f1]])</f>
        <v>4.3165814114206249</v>
      </c>
      <c r="Y693">
        <f>IF(Table1[[#This Row],[ATS]]=S692,SUM(Table1[[#This Row],[ATS]],Y692),Table1[[#This Row],[ATS]])</f>
        <v>-1</v>
      </c>
      <c r="Z693">
        <f>IF(Table1[[#This Row],[ATS]]&gt;0,Table1[[#This Row],[ATS streak (not real)]]-1,Table1[[#This Row],[ATS streak (not real)]]+1)</f>
        <v>0</v>
      </c>
      <c r="AA693" s="5">
        <f>Table1[[#This Row],[running ttl ppg]]^2.37/(Table1[[#This Row],[running ttl ppg]]^2.37+Table1[[#This Row],[running ttl ppga]]^2.37)</f>
        <v>0.59717805643311062</v>
      </c>
      <c r="AB693" s="5">
        <f>Table1[[#This Row],[pyth ratio]]+Table1[[#This Row],[win/loss ratio]]</f>
        <v>1.3471780564331106</v>
      </c>
    </row>
    <row r="694" spans="1:28" x14ac:dyDescent="0.25">
      <c r="A694" s="1">
        <v>3252</v>
      </c>
      <c r="B694" s="7">
        <f t="shared" si="24"/>
        <v>5</v>
      </c>
      <c r="C694" s="5">
        <v>2017</v>
      </c>
      <c r="D694" s="5">
        <v>6</v>
      </c>
      <c r="E694" t="s">
        <v>52</v>
      </c>
      <c r="F694" t="s">
        <v>49</v>
      </c>
      <c r="G694" s="5">
        <v>1</v>
      </c>
      <c r="H694">
        <v>16</v>
      </c>
      <c r="I694">
        <v>30</v>
      </c>
      <c r="J694">
        <v>-14</v>
      </c>
      <c r="K694">
        <f>IF(Table1[[#This Row],[net]]&gt;0,1,0)</f>
        <v>0</v>
      </c>
      <c r="L694">
        <v>-5.5</v>
      </c>
      <c r="M694">
        <f>IF(Table1[[#This Row],[team]]=E693,SUM(Table1[[#This Row],[win/loss]],M693),Table1[[#This Row],[win/loss]])</f>
        <v>3</v>
      </c>
      <c r="N694">
        <f>IF(Table1[[#This Row],[team]]=E693,SUM(Table1[[#This Row],[win/loss]],M693),Table1[[#This Row],[win/loss]])/B694</f>
        <v>0.6</v>
      </c>
      <c r="O694">
        <f t="shared" si="23"/>
        <v>-19.5</v>
      </c>
      <c r="P694">
        <f>IF(Table1[[#This Row],[difference]]&gt;0,SQRT(Table1[[#This Row],[difference]]),-SQRT(ABS(Table1[[#This Row],[difference]])))</f>
        <v>-4.4158804331639239</v>
      </c>
      <c r="Q694">
        <f>IF(Table1[[#This Row],[line]]&gt;0,SQRT(Table1[[#This Row],[line]]),-SQRT(ABS(Table1[[#This Row],[line]])))</f>
        <v>-2.3452078799117149</v>
      </c>
      <c r="R694">
        <f>Table1[[#This Row],[difference]]-Table1[[#This Row],[sqrt(line)]]</f>
        <v>-17.154792120088285</v>
      </c>
      <c r="S694">
        <f>IF(Table1[[#This Row],[difference]]&gt;0,1,-1)</f>
        <v>-1</v>
      </c>
      <c r="T694">
        <f>IF(Table1[[#This Row],[team]]=E693,SUM(H694,T693),Table1[[#This Row],[ppg]])</f>
        <v>114</v>
      </c>
      <c r="U694">
        <f>IF(Table1[[#This Row],[team]]=E693,SUM(I694,U693),Table1[[#This Row],[ppga]])</f>
        <v>113</v>
      </c>
      <c r="V694">
        <f>IF(Table1[[#This Row],[team]]=E693,SUM(Table1[[#This Row],[difference]],V693),Table1[[#This Row],[difference]])</f>
        <v>-23.5</v>
      </c>
      <c r="W694">
        <f>IF(Table1[[#This Row],[team]]=E693,SUM(Table1[[#This Row],[sqrt(dif)]],W693),Table1[[#This Row],[sqrt(dif)]])</f>
        <v>-6.4158804331639239</v>
      </c>
      <c r="X694">
        <f>IF(Table1[[#This Row],[team]]=E693,SUM(Table1[[#This Row],[f1]],X693),Table1[[#This Row],[f1]])</f>
        <v>-12.83821070866766</v>
      </c>
      <c r="Y694">
        <f>IF(Table1[[#This Row],[ATS]]=S693,SUM(Table1[[#This Row],[ATS]],Y693),Table1[[#This Row],[ATS]])</f>
        <v>-2</v>
      </c>
      <c r="Z694">
        <f>IF(Table1[[#This Row],[ATS]]&gt;0,Table1[[#This Row],[ATS streak (not real)]]-1,Table1[[#This Row],[ATS streak (not real)]]+1)</f>
        <v>-1</v>
      </c>
      <c r="AA694" s="5">
        <f>Table1[[#This Row],[running ttl ppg]]^2.37/(Table1[[#This Row],[running ttl ppg]]^2.37+Table1[[#This Row],[running ttl ppga]]^2.37)</f>
        <v>0.50522010841359155</v>
      </c>
      <c r="AB694" s="5">
        <f>Table1[[#This Row],[pyth ratio]]+Table1[[#This Row],[win/loss ratio]]</f>
        <v>1.1052201084135915</v>
      </c>
    </row>
    <row r="695" spans="1:28" x14ac:dyDescent="0.25">
      <c r="A695" s="1">
        <v>3253</v>
      </c>
      <c r="B695" s="7">
        <f t="shared" si="24"/>
        <v>6</v>
      </c>
      <c r="C695" s="5">
        <v>2017</v>
      </c>
      <c r="D695" s="5">
        <v>7</v>
      </c>
      <c r="E695" t="s">
        <v>52</v>
      </c>
      <c r="F695" t="s">
        <v>46</v>
      </c>
      <c r="G695" s="5">
        <v>1</v>
      </c>
      <c r="H695">
        <v>26</v>
      </c>
      <c r="I695">
        <v>10</v>
      </c>
      <c r="J695">
        <v>16</v>
      </c>
      <c r="K695">
        <f>IF(Table1[[#This Row],[net]]&gt;0,1,0)</f>
        <v>1</v>
      </c>
      <c r="L695">
        <v>-7.5</v>
      </c>
      <c r="M695">
        <f>IF(Table1[[#This Row],[team]]=E694,SUM(Table1[[#This Row],[win/loss]],M694),Table1[[#This Row],[win/loss]])</f>
        <v>4</v>
      </c>
      <c r="N695">
        <f>IF(Table1[[#This Row],[team]]=E694,SUM(Table1[[#This Row],[win/loss]],M694),Table1[[#This Row],[win/loss]])/B695</f>
        <v>0.66666666666666663</v>
      </c>
      <c r="O695">
        <f t="shared" si="23"/>
        <v>8.5</v>
      </c>
      <c r="P695">
        <f>IF(Table1[[#This Row],[difference]]&gt;0,SQRT(Table1[[#This Row],[difference]]),-SQRT(ABS(Table1[[#This Row],[difference]])))</f>
        <v>2.9154759474226504</v>
      </c>
      <c r="Q695">
        <f>IF(Table1[[#This Row],[line]]&gt;0,SQRT(Table1[[#This Row],[line]]),-SQRT(ABS(Table1[[#This Row],[line]])))</f>
        <v>-2.7386127875258306</v>
      </c>
      <c r="R695">
        <f>Table1[[#This Row],[difference]]-Table1[[#This Row],[sqrt(line)]]</f>
        <v>11.238612787525831</v>
      </c>
      <c r="S695">
        <f>IF(Table1[[#This Row],[difference]]&gt;0,1,-1)</f>
        <v>1</v>
      </c>
      <c r="T695">
        <f>IF(Table1[[#This Row],[team]]=E694,SUM(H695,T694),Table1[[#This Row],[ppg]])</f>
        <v>140</v>
      </c>
      <c r="U695">
        <f>IF(Table1[[#This Row],[team]]=E694,SUM(I695,U694),Table1[[#This Row],[ppga]])</f>
        <v>123</v>
      </c>
      <c r="V695">
        <f>IF(Table1[[#This Row],[team]]=E694,SUM(Table1[[#This Row],[difference]],V694),Table1[[#This Row],[difference]])</f>
        <v>-15</v>
      </c>
      <c r="W695">
        <f>IF(Table1[[#This Row],[team]]=E694,SUM(Table1[[#This Row],[sqrt(dif)]],W694),Table1[[#This Row],[sqrt(dif)]])</f>
        <v>-3.5004044857412735</v>
      </c>
      <c r="X695">
        <f>IF(Table1[[#This Row],[team]]=E694,SUM(Table1[[#This Row],[f1]],X694),Table1[[#This Row],[f1]])</f>
        <v>-1.5995979211418287</v>
      </c>
      <c r="Y695">
        <f>IF(Table1[[#This Row],[ATS]]=S694,SUM(Table1[[#This Row],[ATS]],Y694),Table1[[#This Row],[ATS]])</f>
        <v>1</v>
      </c>
      <c r="Z695">
        <f>IF(Table1[[#This Row],[ATS]]&gt;0,Table1[[#This Row],[ATS streak (not real)]]-1,Table1[[#This Row],[ATS streak (not real)]]+1)</f>
        <v>0</v>
      </c>
      <c r="AA695" s="5">
        <f>Table1[[#This Row],[running ttl ppg]]^2.37/(Table1[[#This Row],[running ttl ppg]]^2.37+Table1[[#This Row],[running ttl ppga]]^2.37)</f>
        <v>0.57610780024708319</v>
      </c>
      <c r="AB695" s="5">
        <f>Table1[[#This Row],[pyth ratio]]+Table1[[#This Row],[win/loss ratio]]</f>
        <v>1.2427744669137497</v>
      </c>
    </row>
    <row r="696" spans="1:28" x14ac:dyDescent="0.25">
      <c r="A696" s="1">
        <v>3254</v>
      </c>
      <c r="B696" s="7">
        <f t="shared" si="24"/>
        <v>7</v>
      </c>
      <c r="C696" s="5">
        <v>2017</v>
      </c>
      <c r="D696" s="5">
        <v>8</v>
      </c>
      <c r="E696" t="s">
        <v>52</v>
      </c>
      <c r="F696" t="s">
        <v>42</v>
      </c>
      <c r="G696" s="5">
        <v>0</v>
      </c>
      <c r="H696">
        <v>32</v>
      </c>
      <c r="I696">
        <v>33</v>
      </c>
      <c r="J696">
        <v>-1</v>
      </c>
      <c r="K696">
        <f>IF(Table1[[#This Row],[net]]&gt;0,1,0)</f>
        <v>0</v>
      </c>
      <c r="L696">
        <v>3</v>
      </c>
      <c r="M696">
        <f>IF(Table1[[#This Row],[team]]=E695,SUM(Table1[[#This Row],[win/loss]],M695),Table1[[#This Row],[win/loss]])</f>
        <v>4</v>
      </c>
      <c r="N696">
        <f>IF(Table1[[#This Row],[team]]=E695,SUM(Table1[[#This Row],[win/loss]],M695),Table1[[#This Row],[win/loss]])/B696</f>
        <v>0.5714285714285714</v>
      </c>
      <c r="O696">
        <f t="shared" si="23"/>
        <v>2</v>
      </c>
      <c r="P696">
        <f>IF(Table1[[#This Row],[difference]]&gt;0,SQRT(Table1[[#This Row],[difference]]),-SQRT(ABS(Table1[[#This Row],[difference]])))</f>
        <v>1.4142135623730951</v>
      </c>
      <c r="Q696">
        <f>IF(Table1[[#This Row],[line]]&gt;0,SQRT(Table1[[#This Row],[line]]),-SQRT(ABS(Table1[[#This Row],[line]])))</f>
        <v>1.7320508075688772</v>
      </c>
      <c r="R696">
        <f>Table1[[#This Row],[difference]]-Table1[[#This Row],[sqrt(line)]]</f>
        <v>0.26794919243112281</v>
      </c>
      <c r="S696">
        <f>IF(Table1[[#This Row],[difference]]&gt;0,1,-1)</f>
        <v>1</v>
      </c>
      <c r="T696">
        <f>IF(Table1[[#This Row],[team]]=E695,SUM(H696,T695),Table1[[#This Row],[ppg]])</f>
        <v>172</v>
      </c>
      <c r="U696">
        <f>IF(Table1[[#This Row],[team]]=E695,SUM(I696,U695),Table1[[#This Row],[ppga]])</f>
        <v>156</v>
      </c>
      <c r="V696">
        <f>IF(Table1[[#This Row],[team]]=E695,SUM(Table1[[#This Row],[difference]],V695),Table1[[#This Row],[difference]])</f>
        <v>-13</v>
      </c>
      <c r="W696">
        <f>IF(Table1[[#This Row],[team]]=E695,SUM(Table1[[#This Row],[sqrt(dif)]],W695),Table1[[#This Row],[sqrt(dif)]])</f>
        <v>-2.0861909233681786</v>
      </c>
      <c r="X696">
        <f>IF(Table1[[#This Row],[team]]=E695,SUM(Table1[[#This Row],[f1]],X695),Table1[[#This Row],[f1]])</f>
        <v>-1.3316487287107059</v>
      </c>
      <c r="Y696">
        <f>IF(Table1[[#This Row],[ATS]]=S695,SUM(Table1[[#This Row],[ATS]],Y695),Table1[[#This Row],[ATS]])</f>
        <v>2</v>
      </c>
      <c r="Z696">
        <f>IF(Table1[[#This Row],[ATS]]&gt;0,Table1[[#This Row],[ATS streak (not real)]]-1,Table1[[#This Row],[ATS streak (not real)]]+1)</f>
        <v>1</v>
      </c>
      <c r="AA696" s="5">
        <f>Table1[[#This Row],[running ttl ppg]]^2.37/(Table1[[#This Row],[running ttl ppg]]^2.37+Table1[[#This Row],[running ttl ppga]]^2.37)</f>
        <v>0.55759402130919133</v>
      </c>
      <c r="AB696" s="5">
        <f>Table1[[#This Row],[pyth ratio]]+Table1[[#This Row],[win/loss ratio]]</f>
        <v>1.1290225927377628</v>
      </c>
    </row>
    <row r="697" spans="1:28" x14ac:dyDescent="0.25">
      <c r="A697" s="1">
        <v>3255</v>
      </c>
      <c r="B697" s="7">
        <f t="shared" si="24"/>
        <v>8</v>
      </c>
      <c r="C697" s="5">
        <v>2017</v>
      </c>
      <c r="D697" s="5">
        <v>9</v>
      </c>
      <c r="E697" t="s">
        <v>52</v>
      </c>
      <c r="F697" t="s">
        <v>54</v>
      </c>
      <c r="G697" s="5">
        <v>1</v>
      </c>
      <c r="H697">
        <v>26</v>
      </c>
      <c r="I697">
        <v>31</v>
      </c>
      <c r="J697">
        <v>-5</v>
      </c>
      <c r="K697">
        <f>IF(Table1[[#This Row],[net]]&gt;0,1,0)</f>
        <v>0</v>
      </c>
      <c r="L697">
        <v>-7</v>
      </c>
      <c r="M697">
        <f>IF(Table1[[#This Row],[team]]=E696,SUM(Table1[[#This Row],[win/loss]],M696),Table1[[#This Row],[win/loss]])</f>
        <v>4</v>
      </c>
      <c r="N697">
        <f>IF(Table1[[#This Row],[team]]=E696,SUM(Table1[[#This Row],[win/loss]],M696),Table1[[#This Row],[win/loss]])/B697</f>
        <v>0.5</v>
      </c>
      <c r="O697">
        <f t="shared" si="23"/>
        <v>-12</v>
      </c>
      <c r="P697">
        <f>IF(Table1[[#This Row],[difference]]&gt;0,SQRT(Table1[[#This Row],[difference]]),-SQRT(ABS(Table1[[#This Row],[difference]])))</f>
        <v>-3.4641016151377544</v>
      </c>
      <c r="Q697">
        <f>IF(Table1[[#This Row],[line]]&gt;0,SQRT(Table1[[#This Row],[line]]),-SQRT(ABS(Table1[[#This Row],[line]])))</f>
        <v>-2.6457513110645907</v>
      </c>
      <c r="R697">
        <f>Table1[[#This Row],[difference]]-Table1[[#This Row],[sqrt(line)]]</f>
        <v>-9.3542486889354102</v>
      </c>
      <c r="S697">
        <f>IF(Table1[[#This Row],[difference]]&gt;0,1,-1)</f>
        <v>-1</v>
      </c>
      <c r="T697">
        <f>IF(Table1[[#This Row],[team]]=E696,SUM(H697,T696),Table1[[#This Row],[ppg]])</f>
        <v>198</v>
      </c>
      <c r="U697">
        <f>IF(Table1[[#This Row],[team]]=E696,SUM(I697,U696),Table1[[#This Row],[ppga]])</f>
        <v>187</v>
      </c>
      <c r="V697">
        <f>IF(Table1[[#This Row],[team]]=E696,SUM(Table1[[#This Row],[difference]],V696),Table1[[#This Row],[difference]])</f>
        <v>-25</v>
      </c>
      <c r="W697">
        <f>IF(Table1[[#This Row],[team]]=E696,SUM(Table1[[#This Row],[sqrt(dif)]],W696),Table1[[#This Row],[sqrt(dif)]])</f>
        <v>-5.550292538505933</v>
      </c>
      <c r="X697">
        <f>IF(Table1[[#This Row],[team]]=E696,SUM(Table1[[#This Row],[f1]],X696),Table1[[#This Row],[f1]])</f>
        <v>-10.685897417646116</v>
      </c>
      <c r="Y697">
        <f>IF(Table1[[#This Row],[ATS]]=S696,SUM(Table1[[#This Row],[ATS]],Y696),Table1[[#This Row],[ATS]])</f>
        <v>-1</v>
      </c>
      <c r="Z697">
        <f>IF(Table1[[#This Row],[ATS]]&gt;0,Table1[[#This Row],[ATS streak (not real)]]-1,Table1[[#This Row],[ATS streak (not real)]]+1)</f>
        <v>0</v>
      </c>
      <c r="AA697" s="5">
        <f>Table1[[#This Row],[running ttl ppg]]^2.37/(Table1[[#This Row],[running ttl ppg]]^2.37+Table1[[#This Row],[running ttl ppga]]^2.37)</f>
        <v>0.53381466525427979</v>
      </c>
      <c r="AB697" s="5">
        <f>Table1[[#This Row],[pyth ratio]]+Table1[[#This Row],[win/loss ratio]]</f>
        <v>1.0338146652542797</v>
      </c>
    </row>
    <row r="698" spans="1:28" x14ac:dyDescent="0.25">
      <c r="A698" s="1">
        <v>3256</v>
      </c>
      <c r="B698" s="7">
        <f t="shared" si="24"/>
        <v>9</v>
      </c>
      <c r="C698" s="5">
        <v>2017</v>
      </c>
      <c r="D698" s="5">
        <v>10</v>
      </c>
      <c r="E698" t="s">
        <v>52</v>
      </c>
      <c r="F698" t="s">
        <v>71</v>
      </c>
      <c r="G698" s="5">
        <v>0</v>
      </c>
      <c r="H698">
        <v>25</v>
      </c>
      <c r="I698">
        <v>47</v>
      </c>
      <c r="J698">
        <v>-22</v>
      </c>
      <c r="K698">
        <f>IF(Table1[[#This Row],[net]]&gt;0,1,0)</f>
        <v>0</v>
      </c>
      <c r="L698">
        <v>-3</v>
      </c>
      <c r="M698">
        <f>IF(Table1[[#This Row],[team]]=E697,SUM(Table1[[#This Row],[win/loss]],M697),Table1[[#This Row],[win/loss]])</f>
        <v>4</v>
      </c>
      <c r="N698">
        <f>IF(Table1[[#This Row],[team]]=E697,SUM(Table1[[#This Row],[win/loss]],M697),Table1[[#This Row],[win/loss]])/B698</f>
        <v>0.44444444444444442</v>
      </c>
      <c r="O698">
        <f t="shared" si="23"/>
        <v>-25</v>
      </c>
      <c r="P698">
        <f>IF(Table1[[#This Row],[difference]]&gt;0,SQRT(Table1[[#This Row],[difference]]),-SQRT(ABS(Table1[[#This Row],[difference]])))</f>
        <v>-5</v>
      </c>
      <c r="Q698">
        <f>IF(Table1[[#This Row],[line]]&gt;0,SQRT(Table1[[#This Row],[line]]),-SQRT(ABS(Table1[[#This Row],[line]])))</f>
        <v>-1.7320508075688772</v>
      </c>
      <c r="R698">
        <f>Table1[[#This Row],[difference]]-Table1[[#This Row],[sqrt(line)]]</f>
        <v>-23.267949192431121</v>
      </c>
      <c r="S698">
        <f>IF(Table1[[#This Row],[difference]]&gt;0,1,-1)</f>
        <v>-1</v>
      </c>
      <c r="T698">
        <f>IF(Table1[[#This Row],[team]]=E697,SUM(H698,T697),Table1[[#This Row],[ppg]])</f>
        <v>223</v>
      </c>
      <c r="U698">
        <f>IF(Table1[[#This Row],[team]]=E697,SUM(I698,U697),Table1[[#This Row],[ppga]])</f>
        <v>234</v>
      </c>
      <c r="V698">
        <f>IF(Table1[[#This Row],[team]]=E697,SUM(Table1[[#This Row],[difference]],V697),Table1[[#This Row],[difference]])</f>
        <v>-50</v>
      </c>
      <c r="W698">
        <f>IF(Table1[[#This Row],[team]]=E697,SUM(Table1[[#This Row],[sqrt(dif)]],W697),Table1[[#This Row],[sqrt(dif)]])</f>
        <v>-10.550292538505932</v>
      </c>
      <c r="X698">
        <f>IF(Table1[[#This Row],[team]]=E697,SUM(Table1[[#This Row],[f1]],X697),Table1[[#This Row],[f1]])</f>
        <v>-33.953846610077235</v>
      </c>
      <c r="Y698">
        <f>IF(Table1[[#This Row],[ATS]]=S697,SUM(Table1[[#This Row],[ATS]],Y697),Table1[[#This Row],[ATS]])</f>
        <v>-2</v>
      </c>
      <c r="Z698">
        <f>IF(Table1[[#This Row],[ATS]]&gt;0,Table1[[#This Row],[ATS streak (not real)]]-1,Table1[[#This Row],[ATS streak (not real)]]+1)</f>
        <v>-1</v>
      </c>
      <c r="AA698" s="5">
        <f>Table1[[#This Row],[running ttl ppg]]^2.37/(Table1[[#This Row],[running ttl ppg]]^2.37+Table1[[#This Row],[running ttl ppga]]^2.37)</f>
        <v>0.47150243162445588</v>
      </c>
      <c r="AB698" s="5">
        <f>Table1[[#This Row],[pyth ratio]]+Table1[[#This Row],[win/loss ratio]]</f>
        <v>0.91594687606890024</v>
      </c>
    </row>
    <row r="699" spans="1:28" x14ac:dyDescent="0.25">
      <c r="A699" s="1">
        <v>3257</v>
      </c>
      <c r="B699" s="7">
        <f t="shared" si="24"/>
        <v>10</v>
      </c>
      <c r="C699" s="5">
        <v>2017</v>
      </c>
      <c r="D699" s="5">
        <v>11</v>
      </c>
      <c r="E699" t="s">
        <v>52</v>
      </c>
      <c r="F699" t="s">
        <v>72</v>
      </c>
      <c r="G699" s="5">
        <v>0</v>
      </c>
      <c r="H699">
        <v>24</v>
      </c>
      <c r="I699">
        <v>42</v>
      </c>
      <c r="J699">
        <v>-18</v>
      </c>
      <c r="K699">
        <f>IF(Table1[[#This Row],[net]]&gt;0,1,0)</f>
        <v>0</v>
      </c>
      <c r="L699">
        <v>3</v>
      </c>
      <c r="M699">
        <f>IF(Table1[[#This Row],[team]]=E698,SUM(Table1[[#This Row],[win/loss]],M698),Table1[[#This Row],[win/loss]])</f>
        <v>4</v>
      </c>
      <c r="N699">
        <f>IF(Table1[[#This Row],[team]]=E698,SUM(Table1[[#This Row],[win/loss]],M698),Table1[[#This Row],[win/loss]])/B699</f>
        <v>0.4</v>
      </c>
      <c r="O699">
        <f t="shared" si="23"/>
        <v>-15</v>
      </c>
      <c r="P699">
        <f>IF(Table1[[#This Row],[difference]]&gt;0,SQRT(Table1[[#This Row],[difference]]),-SQRT(ABS(Table1[[#This Row],[difference]])))</f>
        <v>-3.872983346207417</v>
      </c>
      <c r="Q699">
        <f>IF(Table1[[#This Row],[line]]&gt;0,SQRT(Table1[[#This Row],[line]]),-SQRT(ABS(Table1[[#This Row],[line]])))</f>
        <v>1.7320508075688772</v>
      </c>
      <c r="R699">
        <f>Table1[[#This Row],[difference]]-Table1[[#This Row],[sqrt(line)]]</f>
        <v>-16.732050807568879</v>
      </c>
      <c r="S699">
        <f>IF(Table1[[#This Row],[difference]]&gt;0,1,-1)</f>
        <v>-1</v>
      </c>
      <c r="T699">
        <f>IF(Table1[[#This Row],[team]]=E698,SUM(H699,T698),Table1[[#This Row],[ppg]])</f>
        <v>247</v>
      </c>
      <c r="U699">
        <f>IF(Table1[[#This Row],[team]]=E698,SUM(I699,U698),Table1[[#This Row],[ppga]])</f>
        <v>276</v>
      </c>
      <c r="V699">
        <f>IF(Table1[[#This Row],[team]]=E698,SUM(Table1[[#This Row],[difference]],V698),Table1[[#This Row],[difference]])</f>
        <v>-65</v>
      </c>
      <c r="W699">
        <f>IF(Table1[[#This Row],[team]]=E698,SUM(Table1[[#This Row],[sqrt(dif)]],W698),Table1[[#This Row],[sqrt(dif)]])</f>
        <v>-14.423275884713348</v>
      </c>
      <c r="X699">
        <f>IF(Table1[[#This Row],[team]]=E698,SUM(Table1[[#This Row],[f1]],X698),Table1[[#This Row],[f1]])</f>
        <v>-50.685897417646117</v>
      </c>
      <c r="Y699">
        <f>IF(Table1[[#This Row],[ATS]]=S698,SUM(Table1[[#This Row],[ATS]],Y698),Table1[[#This Row],[ATS]])</f>
        <v>-3</v>
      </c>
      <c r="Z699">
        <f>IF(Table1[[#This Row],[ATS]]&gt;0,Table1[[#This Row],[ATS streak (not real)]]-1,Table1[[#This Row],[ATS streak (not real)]]+1)</f>
        <v>-2</v>
      </c>
      <c r="AA699" s="5">
        <f>Table1[[#This Row],[running ttl ppg]]^2.37/(Table1[[#This Row],[running ttl ppg]]^2.37+Table1[[#This Row],[running ttl ppga]]^2.37)</f>
        <v>0.43460188801136329</v>
      </c>
      <c r="AB699" s="5">
        <f>Table1[[#This Row],[pyth ratio]]+Table1[[#This Row],[win/loss ratio]]</f>
        <v>0.83460188801136326</v>
      </c>
    </row>
    <row r="700" spans="1:28" x14ac:dyDescent="0.25">
      <c r="A700" s="1">
        <v>3258</v>
      </c>
      <c r="B700" s="7">
        <f t="shared" si="24"/>
        <v>11</v>
      </c>
      <c r="C700" s="5">
        <v>2017</v>
      </c>
      <c r="D700" s="5">
        <v>12</v>
      </c>
      <c r="E700" t="s">
        <v>52</v>
      </c>
      <c r="F700" t="s">
        <v>66</v>
      </c>
      <c r="G700" s="5">
        <v>0</v>
      </c>
      <c r="H700">
        <v>27</v>
      </c>
      <c r="I700">
        <v>13</v>
      </c>
      <c r="J700">
        <v>14</v>
      </c>
      <c r="K700">
        <f>IF(Table1[[#This Row],[net]]&gt;0,1,0)</f>
        <v>1</v>
      </c>
      <c r="L700">
        <v>4</v>
      </c>
      <c r="M700">
        <f>IF(Table1[[#This Row],[team]]=E699,SUM(Table1[[#This Row],[win/loss]],M699),Table1[[#This Row],[win/loss]])</f>
        <v>5</v>
      </c>
      <c r="N700">
        <f>IF(Table1[[#This Row],[team]]=E699,SUM(Table1[[#This Row],[win/loss]],M699),Table1[[#This Row],[win/loss]])/B700</f>
        <v>0.45454545454545453</v>
      </c>
      <c r="O700">
        <f t="shared" si="23"/>
        <v>18</v>
      </c>
      <c r="P700">
        <f>IF(Table1[[#This Row],[difference]]&gt;0,SQRT(Table1[[#This Row],[difference]]),-SQRT(ABS(Table1[[#This Row],[difference]])))</f>
        <v>4.2426406871192848</v>
      </c>
      <c r="Q700">
        <f>IF(Table1[[#This Row],[line]]&gt;0,SQRT(Table1[[#This Row],[line]]),-SQRT(ABS(Table1[[#This Row],[line]])))</f>
        <v>2</v>
      </c>
      <c r="R700">
        <f>Table1[[#This Row],[difference]]-Table1[[#This Row],[sqrt(line)]]</f>
        <v>16</v>
      </c>
      <c r="S700">
        <f>IF(Table1[[#This Row],[difference]]&gt;0,1,-1)</f>
        <v>1</v>
      </c>
      <c r="T700">
        <f>IF(Table1[[#This Row],[team]]=E699,SUM(H700,T699),Table1[[#This Row],[ppg]])</f>
        <v>274</v>
      </c>
      <c r="U700">
        <f>IF(Table1[[#This Row],[team]]=E699,SUM(I700,U699),Table1[[#This Row],[ppga]])</f>
        <v>289</v>
      </c>
      <c r="V700">
        <f>IF(Table1[[#This Row],[team]]=E699,SUM(Table1[[#This Row],[difference]],V699),Table1[[#This Row],[difference]])</f>
        <v>-47</v>
      </c>
      <c r="W700">
        <f>IF(Table1[[#This Row],[team]]=E699,SUM(Table1[[#This Row],[sqrt(dif)]],W699),Table1[[#This Row],[sqrt(dif)]])</f>
        <v>-10.180635197594064</v>
      </c>
      <c r="X700">
        <f>IF(Table1[[#This Row],[team]]=E699,SUM(Table1[[#This Row],[f1]],X699),Table1[[#This Row],[f1]])</f>
        <v>-34.685897417646117</v>
      </c>
      <c r="Y700">
        <f>IF(Table1[[#This Row],[ATS]]=S699,SUM(Table1[[#This Row],[ATS]],Y699),Table1[[#This Row],[ATS]])</f>
        <v>1</v>
      </c>
      <c r="Z700">
        <f>IF(Table1[[#This Row],[ATS]]&gt;0,Table1[[#This Row],[ATS streak (not real)]]-1,Table1[[#This Row],[ATS streak (not real)]]+1)</f>
        <v>0</v>
      </c>
      <c r="AA700" s="5">
        <f>Table1[[#This Row],[running ttl ppg]]^2.37/(Table1[[#This Row],[running ttl ppg]]^2.37+Table1[[#This Row],[running ttl ppga]]^2.37)</f>
        <v>0.46846251390790844</v>
      </c>
      <c r="AB700" s="5">
        <f>Table1[[#This Row],[pyth ratio]]+Table1[[#This Row],[win/loss ratio]]</f>
        <v>0.92300796845336297</v>
      </c>
    </row>
    <row r="701" spans="1:28" x14ac:dyDescent="0.25">
      <c r="A701" s="1">
        <v>3259</v>
      </c>
      <c r="B701" s="7">
        <f t="shared" si="24"/>
        <v>12</v>
      </c>
      <c r="C701" s="5">
        <v>2017</v>
      </c>
      <c r="D701" s="5">
        <v>13</v>
      </c>
      <c r="E701" t="s">
        <v>52</v>
      </c>
      <c r="F701" t="s">
        <v>53</v>
      </c>
      <c r="G701" s="5">
        <v>1</v>
      </c>
      <c r="H701">
        <v>21</v>
      </c>
      <c r="I701">
        <v>13</v>
      </c>
      <c r="J701">
        <v>8</v>
      </c>
      <c r="K701">
        <f>IF(Table1[[#This Row],[net]]&gt;0,1,0)</f>
        <v>1</v>
      </c>
      <c r="L701">
        <v>-7</v>
      </c>
      <c r="M701">
        <f>IF(Table1[[#This Row],[team]]=E700,SUM(Table1[[#This Row],[win/loss]],M700),Table1[[#This Row],[win/loss]])</f>
        <v>6</v>
      </c>
      <c r="N701">
        <f>IF(Table1[[#This Row],[team]]=E700,SUM(Table1[[#This Row],[win/loss]],M700),Table1[[#This Row],[win/loss]])/B701</f>
        <v>0.5</v>
      </c>
      <c r="O701">
        <f t="shared" si="23"/>
        <v>1</v>
      </c>
      <c r="P701">
        <f>IF(Table1[[#This Row],[difference]]&gt;0,SQRT(Table1[[#This Row],[difference]]),-SQRT(ABS(Table1[[#This Row],[difference]])))</f>
        <v>1</v>
      </c>
      <c r="Q701">
        <f>IF(Table1[[#This Row],[line]]&gt;0,SQRT(Table1[[#This Row],[line]]),-SQRT(ABS(Table1[[#This Row],[line]])))</f>
        <v>-2.6457513110645907</v>
      </c>
      <c r="R701">
        <f>Table1[[#This Row],[difference]]-Table1[[#This Row],[sqrt(line)]]</f>
        <v>3.6457513110645907</v>
      </c>
      <c r="S701">
        <f>IF(Table1[[#This Row],[difference]]&gt;0,1,-1)</f>
        <v>1</v>
      </c>
      <c r="T701">
        <f>IF(Table1[[#This Row],[team]]=E700,SUM(H701,T700),Table1[[#This Row],[ppg]])</f>
        <v>295</v>
      </c>
      <c r="U701">
        <f>IF(Table1[[#This Row],[team]]=E700,SUM(I701,U700),Table1[[#This Row],[ppga]])</f>
        <v>302</v>
      </c>
      <c r="V701">
        <f>IF(Table1[[#This Row],[team]]=E700,SUM(Table1[[#This Row],[difference]],V700),Table1[[#This Row],[difference]])</f>
        <v>-46</v>
      </c>
      <c r="W701">
        <f>IF(Table1[[#This Row],[team]]=E700,SUM(Table1[[#This Row],[sqrt(dif)]],W700),Table1[[#This Row],[sqrt(dif)]])</f>
        <v>-9.1806351975940643</v>
      </c>
      <c r="X701">
        <f>IF(Table1[[#This Row],[team]]=E700,SUM(Table1[[#This Row],[f1]],X700),Table1[[#This Row],[f1]])</f>
        <v>-31.040146106581528</v>
      </c>
      <c r="Y701">
        <f>IF(Table1[[#This Row],[ATS]]=S700,SUM(Table1[[#This Row],[ATS]],Y700),Table1[[#This Row],[ATS]])</f>
        <v>2</v>
      </c>
      <c r="Z701">
        <f>IF(Table1[[#This Row],[ATS]]&gt;0,Table1[[#This Row],[ATS streak (not real)]]-1,Table1[[#This Row],[ATS streak (not real)]]+1)</f>
        <v>1</v>
      </c>
      <c r="AA701" s="5">
        <f>Table1[[#This Row],[running ttl ppg]]^2.37/(Table1[[#This Row],[running ttl ppg]]^2.37+Table1[[#This Row],[running ttl ppga]]^2.37)</f>
        <v>0.48610846677889125</v>
      </c>
      <c r="AB701" s="5">
        <f>Table1[[#This Row],[pyth ratio]]+Table1[[#This Row],[win/loss ratio]]</f>
        <v>0.9861084667788913</v>
      </c>
    </row>
    <row r="702" spans="1:28" x14ac:dyDescent="0.25">
      <c r="A702" s="1">
        <v>3260</v>
      </c>
      <c r="B702" s="7">
        <f t="shared" si="24"/>
        <v>13</v>
      </c>
      <c r="C702" s="5">
        <v>2017</v>
      </c>
      <c r="D702" s="5">
        <v>14</v>
      </c>
      <c r="E702" t="s">
        <v>52</v>
      </c>
      <c r="F702" t="s">
        <v>69</v>
      </c>
      <c r="G702" s="5">
        <v>1</v>
      </c>
      <c r="H702">
        <v>38</v>
      </c>
      <c r="I702">
        <v>10</v>
      </c>
      <c r="J702">
        <v>28</v>
      </c>
      <c r="K702">
        <f>IF(Table1[[#This Row],[net]]&gt;0,1,0)</f>
        <v>1</v>
      </c>
      <c r="L702">
        <v>3</v>
      </c>
      <c r="M702">
        <f>IF(Table1[[#This Row],[team]]=E701,SUM(Table1[[#This Row],[win/loss]],M701),Table1[[#This Row],[win/loss]])</f>
        <v>7</v>
      </c>
      <c r="N702">
        <f>IF(Table1[[#This Row],[team]]=E701,SUM(Table1[[#This Row],[win/loss]],M701),Table1[[#This Row],[win/loss]])/B702</f>
        <v>0.53846153846153844</v>
      </c>
      <c r="O702">
        <f t="shared" si="23"/>
        <v>31</v>
      </c>
      <c r="P702">
        <f>IF(Table1[[#This Row],[difference]]&gt;0,SQRT(Table1[[#This Row],[difference]]),-SQRT(ABS(Table1[[#This Row],[difference]])))</f>
        <v>5.5677643628300215</v>
      </c>
      <c r="Q702">
        <f>IF(Table1[[#This Row],[line]]&gt;0,SQRT(Table1[[#This Row],[line]]),-SQRT(ABS(Table1[[#This Row],[line]])))</f>
        <v>1.7320508075688772</v>
      </c>
      <c r="R702">
        <f>Table1[[#This Row],[difference]]-Table1[[#This Row],[sqrt(line)]]</f>
        <v>29.267949192431121</v>
      </c>
      <c r="S702">
        <f>IF(Table1[[#This Row],[difference]]&gt;0,1,-1)</f>
        <v>1</v>
      </c>
      <c r="T702">
        <f>IF(Table1[[#This Row],[team]]=E701,SUM(H702,T701),Table1[[#This Row],[ppg]])</f>
        <v>333</v>
      </c>
      <c r="U702">
        <f>IF(Table1[[#This Row],[team]]=E701,SUM(I702,U701),Table1[[#This Row],[ppga]])</f>
        <v>312</v>
      </c>
      <c r="V702">
        <f>IF(Table1[[#This Row],[team]]=E701,SUM(Table1[[#This Row],[difference]],V701),Table1[[#This Row],[difference]])</f>
        <v>-15</v>
      </c>
      <c r="W702">
        <f>IF(Table1[[#This Row],[team]]=E701,SUM(Table1[[#This Row],[sqrt(dif)]],W701),Table1[[#This Row],[sqrt(dif)]])</f>
        <v>-3.6128708347640428</v>
      </c>
      <c r="X702">
        <f>IF(Table1[[#This Row],[team]]=E701,SUM(Table1[[#This Row],[f1]],X701),Table1[[#This Row],[f1]])</f>
        <v>-1.7721969141504061</v>
      </c>
      <c r="Y702">
        <f>IF(Table1[[#This Row],[ATS]]=S701,SUM(Table1[[#This Row],[ATS]],Y701),Table1[[#This Row],[ATS]])</f>
        <v>3</v>
      </c>
      <c r="Z702">
        <f>IF(Table1[[#This Row],[ATS]]&gt;0,Table1[[#This Row],[ATS streak (not real)]]-1,Table1[[#This Row],[ATS streak (not real)]]+1)</f>
        <v>2</v>
      </c>
      <c r="AA702" s="5">
        <f>Table1[[#This Row],[running ttl ppg]]^2.37/(Table1[[#This Row],[running ttl ppg]]^2.37+Table1[[#This Row],[running ttl ppga]]^2.37)</f>
        <v>0.53851856509025686</v>
      </c>
      <c r="AB702" s="5">
        <f>Table1[[#This Row],[pyth ratio]]+Table1[[#This Row],[win/loss ratio]]</f>
        <v>1.0769801035517954</v>
      </c>
    </row>
    <row r="703" spans="1:28" x14ac:dyDescent="0.25">
      <c r="A703" s="1">
        <v>3261</v>
      </c>
      <c r="B703" s="7">
        <f t="shared" si="24"/>
        <v>14</v>
      </c>
      <c r="C703" s="5">
        <v>2017</v>
      </c>
      <c r="D703" s="5">
        <v>15</v>
      </c>
      <c r="E703" t="s">
        <v>52</v>
      </c>
      <c r="F703" t="s">
        <v>46</v>
      </c>
      <c r="G703" s="5">
        <v>0</v>
      </c>
      <c r="H703">
        <v>30</v>
      </c>
      <c r="I703">
        <v>27</v>
      </c>
      <c r="J703">
        <v>3</v>
      </c>
      <c r="K703">
        <f>IF(Table1[[#This Row],[net]]&gt;0,1,0)</f>
        <v>1</v>
      </c>
      <c r="L703">
        <v>-4.5</v>
      </c>
      <c r="M703">
        <f>IF(Table1[[#This Row],[team]]=E702,SUM(Table1[[#This Row],[win/loss]],M702),Table1[[#This Row],[win/loss]])</f>
        <v>8</v>
      </c>
      <c r="N703">
        <f>IF(Table1[[#This Row],[team]]=E702,SUM(Table1[[#This Row],[win/loss]],M702),Table1[[#This Row],[win/loss]])/B703</f>
        <v>0.5714285714285714</v>
      </c>
      <c r="O703">
        <f t="shared" si="23"/>
        <v>-1.5</v>
      </c>
      <c r="P703">
        <f>IF(Table1[[#This Row],[difference]]&gt;0,SQRT(Table1[[#This Row],[difference]]),-SQRT(ABS(Table1[[#This Row],[difference]])))</f>
        <v>-1.2247448713915889</v>
      </c>
      <c r="Q703">
        <f>IF(Table1[[#This Row],[line]]&gt;0,SQRT(Table1[[#This Row],[line]]),-SQRT(ABS(Table1[[#This Row],[line]])))</f>
        <v>-2.1213203435596424</v>
      </c>
      <c r="R703">
        <f>Table1[[#This Row],[difference]]-Table1[[#This Row],[sqrt(line)]]</f>
        <v>0.62132034355964239</v>
      </c>
      <c r="S703">
        <f>IF(Table1[[#This Row],[difference]]&gt;0,1,-1)</f>
        <v>-1</v>
      </c>
      <c r="T703">
        <f>IF(Table1[[#This Row],[team]]=E702,SUM(H703,T702),Table1[[#This Row],[ppg]])</f>
        <v>363</v>
      </c>
      <c r="U703">
        <f>IF(Table1[[#This Row],[team]]=E702,SUM(I703,U702),Table1[[#This Row],[ppga]])</f>
        <v>339</v>
      </c>
      <c r="V703">
        <f>IF(Table1[[#This Row],[team]]=E702,SUM(Table1[[#This Row],[difference]],V702),Table1[[#This Row],[difference]])</f>
        <v>-16.5</v>
      </c>
      <c r="W703">
        <f>IF(Table1[[#This Row],[team]]=E702,SUM(Table1[[#This Row],[sqrt(dif)]],W702),Table1[[#This Row],[sqrt(dif)]])</f>
        <v>-4.8376157061556313</v>
      </c>
      <c r="X703">
        <f>IF(Table1[[#This Row],[team]]=E702,SUM(Table1[[#This Row],[f1]],X702),Table1[[#This Row],[f1]])</f>
        <v>-1.1508765705907638</v>
      </c>
      <c r="Y703">
        <f>IF(Table1[[#This Row],[ATS]]=S702,SUM(Table1[[#This Row],[ATS]],Y702),Table1[[#This Row],[ATS]])</f>
        <v>-1</v>
      </c>
      <c r="Z703">
        <f>IF(Table1[[#This Row],[ATS]]&gt;0,Table1[[#This Row],[ATS streak (not real)]]-1,Table1[[#This Row],[ATS streak (not real)]]+1)</f>
        <v>0</v>
      </c>
      <c r="AA703" s="5">
        <f>Table1[[#This Row],[running ttl ppg]]^2.37/(Table1[[#This Row],[running ttl ppg]]^2.37+Table1[[#This Row],[running ttl ppga]]^2.37)</f>
        <v>0.54044008695479084</v>
      </c>
      <c r="AB703" s="5">
        <f>Table1[[#This Row],[pyth ratio]]+Table1[[#This Row],[win/loss ratio]]</f>
        <v>1.1118686583833624</v>
      </c>
    </row>
    <row r="704" spans="1:28" x14ac:dyDescent="0.25">
      <c r="A704" s="1">
        <v>3262</v>
      </c>
      <c r="B704" s="7">
        <f t="shared" si="24"/>
        <v>15</v>
      </c>
      <c r="C704" s="5">
        <v>2017</v>
      </c>
      <c r="D704" s="5">
        <v>16</v>
      </c>
      <c r="E704" t="s">
        <v>52</v>
      </c>
      <c r="F704" t="s">
        <v>60</v>
      </c>
      <c r="G704" s="5">
        <v>1</v>
      </c>
      <c r="H704">
        <v>38</v>
      </c>
      <c r="I704">
        <v>25</v>
      </c>
      <c r="J704">
        <v>13</v>
      </c>
      <c r="K704">
        <f>IF(Table1[[#This Row],[net]]&gt;0,1,0)</f>
        <v>1</v>
      </c>
      <c r="L704">
        <v>-6.5</v>
      </c>
      <c r="M704">
        <f>IF(Table1[[#This Row],[team]]=E703,SUM(Table1[[#This Row],[win/loss]],M703),Table1[[#This Row],[win/loss]])</f>
        <v>9</v>
      </c>
      <c r="N704">
        <f>IF(Table1[[#This Row],[team]]=E703,SUM(Table1[[#This Row],[win/loss]],M703),Table1[[#This Row],[win/loss]])/B704</f>
        <v>0.6</v>
      </c>
      <c r="O704">
        <f t="shared" si="23"/>
        <v>6.5</v>
      </c>
      <c r="P704">
        <f>IF(Table1[[#This Row],[difference]]&gt;0,SQRT(Table1[[#This Row],[difference]]),-SQRT(ABS(Table1[[#This Row],[difference]])))</f>
        <v>2.5495097567963922</v>
      </c>
      <c r="Q704">
        <f>IF(Table1[[#This Row],[line]]&gt;0,SQRT(Table1[[#This Row],[line]]),-SQRT(ABS(Table1[[#This Row],[line]])))</f>
        <v>-2.5495097567963922</v>
      </c>
      <c r="R704">
        <f>Table1[[#This Row],[difference]]-Table1[[#This Row],[sqrt(line)]]</f>
        <v>9.0495097567963931</v>
      </c>
      <c r="S704">
        <f>IF(Table1[[#This Row],[difference]]&gt;0,1,-1)</f>
        <v>1</v>
      </c>
      <c r="T704">
        <f>IF(Table1[[#This Row],[team]]=E703,SUM(H704,T703),Table1[[#This Row],[ppg]])</f>
        <v>401</v>
      </c>
      <c r="U704">
        <f>IF(Table1[[#This Row],[team]]=E703,SUM(I704,U703),Table1[[#This Row],[ppga]])</f>
        <v>364</v>
      </c>
      <c r="V704">
        <f>IF(Table1[[#This Row],[team]]=E703,SUM(Table1[[#This Row],[difference]],V703),Table1[[#This Row],[difference]])</f>
        <v>-10</v>
      </c>
      <c r="W704">
        <f>IF(Table1[[#This Row],[team]]=E703,SUM(Table1[[#This Row],[sqrt(dif)]],W703),Table1[[#This Row],[sqrt(dif)]])</f>
        <v>-2.2881059493592391</v>
      </c>
      <c r="X704">
        <f>IF(Table1[[#This Row],[team]]=E703,SUM(Table1[[#This Row],[f1]],X703),Table1[[#This Row],[f1]])</f>
        <v>7.8986331862056289</v>
      </c>
      <c r="Y704">
        <f>IF(Table1[[#This Row],[ATS]]=S703,SUM(Table1[[#This Row],[ATS]],Y703),Table1[[#This Row],[ATS]])</f>
        <v>1</v>
      </c>
      <c r="Z704">
        <f>IF(Table1[[#This Row],[ATS]]&gt;0,Table1[[#This Row],[ATS streak (not real)]]-1,Table1[[#This Row],[ATS streak (not real)]]+1)</f>
        <v>0</v>
      </c>
      <c r="AA704" s="5">
        <f>Table1[[#This Row],[running ttl ppg]]^2.37/(Table1[[#This Row],[running ttl ppg]]^2.37+Table1[[#This Row],[running ttl ppga]]^2.37)</f>
        <v>0.5571081844156246</v>
      </c>
      <c r="AB704" s="5">
        <f>Table1[[#This Row],[pyth ratio]]+Table1[[#This Row],[win/loss ratio]]</f>
        <v>1.1571081844156246</v>
      </c>
    </row>
    <row r="705" spans="1:28" x14ac:dyDescent="0.25">
      <c r="A705" s="1">
        <v>3263</v>
      </c>
      <c r="B705" s="7">
        <f t="shared" si="24"/>
        <v>16</v>
      </c>
      <c r="C705" s="5">
        <v>2017</v>
      </c>
      <c r="D705" s="5">
        <v>17</v>
      </c>
      <c r="E705" t="s">
        <v>52</v>
      </c>
      <c r="F705" t="s">
        <v>51</v>
      </c>
      <c r="G705" s="5">
        <v>0</v>
      </c>
      <c r="H705">
        <v>31</v>
      </c>
      <c r="I705">
        <v>24</v>
      </c>
      <c r="J705">
        <v>7</v>
      </c>
      <c r="K705">
        <f>IF(Table1[[#This Row],[net]]&gt;0,1,0)</f>
        <v>1</v>
      </c>
      <c r="L705">
        <v>-3.5</v>
      </c>
      <c r="M705">
        <f>IF(Table1[[#This Row],[team]]=E704,SUM(Table1[[#This Row],[win/loss]],M704),Table1[[#This Row],[win/loss]])</f>
        <v>10</v>
      </c>
      <c r="N705">
        <f>IF(Table1[[#This Row],[team]]=E704,SUM(Table1[[#This Row],[win/loss]],M704),Table1[[#This Row],[win/loss]])/B705</f>
        <v>0.625</v>
      </c>
      <c r="O705">
        <f t="shared" si="23"/>
        <v>3.5</v>
      </c>
      <c r="P705">
        <f>IF(Table1[[#This Row],[difference]]&gt;0,SQRT(Table1[[#This Row],[difference]]),-SQRT(ABS(Table1[[#This Row],[difference]])))</f>
        <v>1.8708286933869707</v>
      </c>
      <c r="Q705">
        <f>IF(Table1[[#This Row],[line]]&gt;0,SQRT(Table1[[#This Row],[line]]),-SQRT(ABS(Table1[[#This Row],[line]])))</f>
        <v>-1.8708286933869707</v>
      </c>
      <c r="R705">
        <f>Table1[[#This Row],[difference]]-Table1[[#This Row],[sqrt(line)]]</f>
        <v>5.3708286933869704</v>
      </c>
      <c r="S705">
        <f>IF(Table1[[#This Row],[difference]]&gt;0,1,-1)</f>
        <v>1</v>
      </c>
      <c r="T705">
        <f>IF(Table1[[#This Row],[team]]=E704,SUM(H705,T704),Table1[[#This Row],[ppg]])</f>
        <v>432</v>
      </c>
      <c r="U705">
        <f>IF(Table1[[#This Row],[team]]=E704,SUM(I705,U704),Table1[[#This Row],[ppga]])</f>
        <v>388</v>
      </c>
      <c r="V705">
        <f>IF(Table1[[#This Row],[team]]=E704,SUM(Table1[[#This Row],[difference]],V704),Table1[[#This Row],[difference]])</f>
        <v>-6.5</v>
      </c>
      <c r="W705">
        <f>IF(Table1[[#This Row],[team]]=E704,SUM(Table1[[#This Row],[sqrt(dif)]],W704),Table1[[#This Row],[sqrt(dif)]])</f>
        <v>-0.41727725597226839</v>
      </c>
      <c r="X705">
        <f>IF(Table1[[#This Row],[team]]=E704,SUM(Table1[[#This Row],[f1]],X704),Table1[[#This Row],[f1]])</f>
        <v>13.269461879592599</v>
      </c>
      <c r="Y705">
        <f>IF(Table1[[#This Row],[ATS]]=S704,SUM(Table1[[#This Row],[ATS]],Y704),Table1[[#This Row],[ATS]])</f>
        <v>2</v>
      </c>
      <c r="Z705">
        <f>IF(Table1[[#This Row],[ATS]]&gt;0,Table1[[#This Row],[ATS streak (not real)]]-1,Table1[[#This Row],[ATS streak (not real)]]+1)</f>
        <v>1</v>
      </c>
      <c r="AA705" s="5">
        <f>Table1[[#This Row],[running ttl ppg]]^2.37/(Table1[[#This Row],[running ttl ppg]]^2.37+Table1[[#This Row],[running ttl ppga]]^2.37)</f>
        <v>0.56330494539545983</v>
      </c>
      <c r="AB705" s="5">
        <f>Table1[[#This Row],[pyth ratio]]+Table1[[#This Row],[win/loss ratio]]</f>
        <v>1.1883049453954597</v>
      </c>
    </row>
    <row r="706" spans="1:28" x14ac:dyDescent="0.25">
      <c r="A706" s="1">
        <v>3264</v>
      </c>
      <c r="B706" s="7">
        <f t="shared" si="24"/>
        <v>1</v>
      </c>
      <c r="C706" s="5">
        <v>2017</v>
      </c>
      <c r="D706" s="5">
        <v>1</v>
      </c>
      <c r="E706" t="s">
        <v>53</v>
      </c>
      <c r="F706" t="s">
        <v>46</v>
      </c>
      <c r="G706" s="5">
        <v>1</v>
      </c>
      <c r="H706">
        <v>23</v>
      </c>
      <c r="I706">
        <v>14</v>
      </c>
      <c r="J706">
        <v>9</v>
      </c>
      <c r="K706">
        <f>IF(Table1[[#This Row],[net]]&gt;0,1,0)</f>
        <v>1</v>
      </c>
      <c r="L706">
        <v>-4.5</v>
      </c>
      <c r="M706">
        <f>IF(Table1[[#This Row],[team]]=E705,SUM(Table1[[#This Row],[win/loss]],M705),Table1[[#This Row],[win/loss]])</f>
        <v>1</v>
      </c>
      <c r="N706">
        <f>IF(Table1[[#This Row],[team]]=E705,SUM(Table1[[#This Row],[win/loss]],M705),Table1[[#This Row],[win/loss]])/B706</f>
        <v>1</v>
      </c>
      <c r="O706">
        <f t="shared" si="23"/>
        <v>4.5</v>
      </c>
      <c r="P706">
        <f>IF(Table1[[#This Row],[difference]]&gt;0,SQRT(Table1[[#This Row],[difference]]),-SQRT(ABS(Table1[[#This Row],[difference]])))</f>
        <v>2.1213203435596424</v>
      </c>
      <c r="Q706">
        <f>IF(Table1[[#This Row],[line]]&gt;0,SQRT(Table1[[#This Row],[line]]),-SQRT(ABS(Table1[[#This Row],[line]])))</f>
        <v>-2.1213203435596424</v>
      </c>
      <c r="R706">
        <f>Table1[[#This Row],[difference]]-Table1[[#This Row],[sqrt(line)]]</f>
        <v>6.6213203435596419</v>
      </c>
      <c r="S706">
        <f>IF(Table1[[#This Row],[difference]]&gt;0,1,-1)</f>
        <v>1</v>
      </c>
      <c r="T706">
        <f>IF(Table1[[#This Row],[team]]=E705,SUM(H706,T705),Table1[[#This Row],[ppg]])</f>
        <v>23</v>
      </c>
      <c r="U706">
        <f>IF(Table1[[#This Row],[team]]=E705,SUM(I706,U705),Table1[[#This Row],[ppga]])</f>
        <v>14</v>
      </c>
      <c r="V706">
        <f>IF(Table1[[#This Row],[team]]=E705,SUM(Table1[[#This Row],[difference]],V705),Table1[[#This Row],[difference]])</f>
        <v>4.5</v>
      </c>
      <c r="W706">
        <f>IF(Table1[[#This Row],[team]]=E705,SUM(Table1[[#This Row],[sqrt(dif)]],W705),Table1[[#This Row],[sqrt(dif)]])</f>
        <v>2.1213203435596424</v>
      </c>
      <c r="X706">
        <f>IF(Table1[[#This Row],[team]]=E705,SUM(Table1[[#This Row],[f1]],X705),Table1[[#This Row],[f1]])</f>
        <v>6.6213203435596419</v>
      </c>
      <c r="Y706">
        <f>IF(Table1[[#This Row],[ATS]]=S705,SUM(Table1[[#This Row],[ATS]],Y705),Table1[[#This Row],[ATS]])</f>
        <v>3</v>
      </c>
      <c r="Z706">
        <f>IF(Table1[[#This Row],[ATS]]&gt;0,Table1[[#This Row],[ATS streak (not real)]]-1,Table1[[#This Row],[ATS streak (not real)]]+1)</f>
        <v>2</v>
      </c>
      <c r="AA706" s="5">
        <f>Table1[[#This Row],[running ttl ppg]]^2.37/(Table1[[#This Row],[running ttl ppg]]^2.37+Table1[[#This Row],[running ttl ppga]]^2.37)</f>
        <v>0.76432789407660062</v>
      </c>
      <c r="AB706" s="5">
        <f>Table1[[#This Row],[pyth ratio]]+Table1[[#This Row],[win/loss ratio]]</f>
        <v>1.7643278940766005</v>
      </c>
    </row>
    <row r="707" spans="1:28" x14ac:dyDescent="0.25">
      <c r="A707" s="1">
        <v>3265</v>
      </c>
      <c r="B707" s="7">
        <f t="shared" si="24"/>
        <v>2</v>
      </c>
      <c r="C707" s="5">
        <v>2017</v>
      </c>
      <c r="D707" s="5">
        <v>2</v>
      </c>
      <c r="E707" t="s">
        <v>53</v>
      </c>
      <c r="F707" t="s">
        <v>56</v>
      </c>
      <c r="G707" s="5">
        <v>1</v>
      </c>
      <c r="H707">
        <v>19</v>
      </c>
      <c r="I707">
        <v>12</v>
      </c>
      <c r="J707">
        <v>7</v>
      </c>
      <c r="K707">
        <f>IF(Table1[[#This Row],[net]]&gt;0,1,0)</f>
        <v>1</v>
      </c>
      <c r="L707">
        <v>0</v>
      </c>
      <c r="M707">
        <f>IF(Table1[[#This Row],[team]]=E706,SUM(Table1[[#This Row],[win/loss]],M706),Table1[[#This Row],[win/loss]])</f>
        <v>2</v>
      </c>
      <c r="N707">
        <f>IF(Table1[[#This Row],[team]]=E706,SUM(Table1[[#This Row],[win/loss]],M706),Table1[[#This Row],[win/loss]])/B707</f>
        <v>1</v>
      </c>
      <c r="O707">
        <f t="shared" ref="O707:O770" si="25">J707+L707</f>
        <v>7</v>
      </c>
      <c r="P707">
        <f>IF(Table1[[#This Row],[difference]]&gt;0,SQRT(Table1[[#This Row],[difference]]),-SQRT(ABS(Table1[[#This Row],[difference]])))</f>
        <v>2.6457513110645907</v>
      </c>
      <c r="Q707">
        <f>IF(Table1[[#This Row],[line]]&gt;0,SQRT(Table1[[#This Row],[line]]),-SQRT(ABS(Table1[[#This Row],[line]])))</f>
        <v>0</v>
      </c>
      <c r="R707">
        <f>Table1[[#This Row],[difference]]-Table1[[#This Row],[sqrt(line)]]</f>
        <v>7</v>
      </c>
      <c r="S707">
        <f>IF(Table1[[#This Row],[difference]]&gt;0,1,-1)</f>
        <v>1</v>
      </c>
      <c r="T707">
        <f>IF(Table1[[#This Row],[team]]=E706,SUM(H707,T706),Table1[[#This Row],[ppg]])</f>
        <v>42</v>
      </c>
      <c r="U707">
        <f>IF(Table1[[#This Row],[team]]=E706,SUM(I707,U706),Table1[[#This Row],[ppga]])</f>
        <v>26</v>
      </c>
      <c r="V707">
        <f>IF(Table1[[#This Row],[team]]=E706,SUM(Table1[[#This Row],[difference]],V706),Table1[[#This Row],[difference]])</f>
        <v>11.5</v>
      </c>
      <c r="W707">
        <f>IF(Table1[[#This Row],[team]]=E706,SUM(Table1[[#This Row],[sqrt(dif)]],W706),Table1[[#This Row],[sqrt(dif)]])</f>
        <v>4.7670716546242335</v>
      </c>
      <c r="X707">
        <f>IF(Table1[[#This Row],[team]]=E706,SUM(Table1[[#This Row],[f1]],X706),Table1[[#This Row],[f1]])</f>
        <v>13.621320343559642</v>
      </c>
      <c r="Y707">
        <f>IF(Table1[[#This Row],[ATS]]=S706,SUM(Table1[[#This Row],[ATS]],Y706),Table1[[#This Row],[ATS]])</f>
        <v>4</v>
      </c>
      <c r="Z707">
        <f>IF(Table1[[#This Row],[ATS]]&gt;0,Table1[[#This Row],[ATS streak (not real)]]-1,Table1[[#This Row],[ATS streak (not real)]]+1)</f>
        <v>3</v>
      </c>
      <c r="AA707" s="5">
        <f>Table1[[#This Row],[running ttl ppg]]^2.37/(Table1[[#This Row],[running ttl ppg]]^2.37+Table1[[#This Row],[running ttl ppga]]^2.37)</f>
        <v>0.75705267787208708</v>
      </c>
      <c r="AB707" s="5">
        <f>Table1[[#This Row],[pyth ratio]]+Table1[[#This Row],[win/loss ratio]]</f>
        <v>1.7570526778720872</v>
      </c>
    </row>
    <row r="708" spans="1:28" x14ac:dyDescent="0.25">
      <c r="A708" s="1">
        <v>3266</v>
      </c>
      <c r="B708" s="7">
        <f t="shared" si="24"/>
        <v>3</v>
      </c>
      <c r="C708" s="5">
        <v>2017</v>
      </c>
      <c r="D708" s="5">
        <v>3</v>
      </c>
      <c r="E708" t="s">
        <v>53</v>
      </c>
      <c r="F708" t="s">
        <v>63</v>
      </c>
      <c r="G708" s="5">
        <v>0</v>
      </c>
      <c r="H708">
        <v>0</v>
      </c>
      <c r="I708">
        <v>27</v>
      </c>
      <c r="J708">
        <v>-27</v>
      </c>
      <c r="K708">
        <f>IF(Table1[[#This Row],[net]]&gt;0,1,0)</f>
        <v>0</v>
      </c>
      <c r="L708">
        <v>1</v>
      </c>
      <c r="M708">
        <f>IF(Table1[[#This Row],[team]]=E707,SUM(Table1[[#This Row],[win/loss]],M707),Table1[[#This Row],[win/loss]])</f>
        <v>2</v>
      </c>
      <c r="N708">
        <f>IF(Table1[[#This Row],[team]]=E707,SUM(Table1[[#This Row],[win/loss]],M707),Table1[[#This Row],[win/loss]])/B708</f>
        <v>0.66666666666666663</v>
      </c>
      <c r="O708">
        <f t="shared" si="25"/>
        <v>-26</v>
      </c>
      <c r="P708">
        <f>IF(Table1[[#This Row],[difference]]&gt;0,SQRT(Table1[[#This Row],[difference]]),-SQRT(ABS(Table1[[#This Row],[difference]])))</f>
        <v>-5.0990195135927845</v>
      </c>
      <c r="Q708">
        <f>IF(Table1[[#This Row],[line]]&gt;0,SQRT(Table1[[#This Row],[line]]),-SQRT(ABS(Table1[[#This Row],[line]])))</f>
        <v>1</v>
      </c>
      <c r="R708">
        <f>Table1[[#This Row],[difference]]-Table1[[#This Row],[sqrt(line)]]</f>
        <v>-27</v>
      </c>
      <c r="S708">
        <f>IF(Table1[[#This Row],[difference]]&gt;0,1,-1)</f>
        <v>-1</v>
      </c>
      <c r="T708">
        <f>IF(Table1[[#This Row],[team]]=E707,SUM(H708,T707),Table1[[#This Row],[ppg]])</f>
        <v>42</v>
      </c>
      <c r="U708">
        <f>IF(Table1[[#This Row],[team]]=E707,SUM(I708,U707),Table1[[#This Row],[ppga]])</f>
        <v>53</v>
      </c>
      <c r="V708">
        <f>IF(Table1[[#This Row],[team]]=E707,SUM(Table1[[#This Row],[difference]],V707),Table1[[#This Row],[difference]])</f>
        <v>-14.5</v>
      </c>
      <c r="W708">
        <f>IF(Table1[[#This Row],[team]]=E707,SUM(Table1[[#This Row],[sqrt(dif)]],W707),Table1[[#This Row],[sqrt(dif)]])</f>
        <v>-0.33194785896855095</v>
      </c>
      <c r="X708">
        <f>IF(Table1[[#This Row],[team]]=E707,SUM(Table1[[#This Row],[f1]],X707),Table1[[#This Row],[f1]])</f>
        <v>-13.378679656440358</v>
      </c>
      <c r="Y708">
        <f>IF(Table1[[#This Row],[ATS]]=S707,SUM(Table1[[#This Row],[ATS]],Y707),Table1[[#This Row],[ATS]])</f>
        <v>-1</v>
      </c>
      <c r="Z708">
        <f>IF(Table1[[#This Row],[ATS]]&gt;0,Table1[[#This Row],[ATS streak (not real)]]-1,Table1[[#This Row],[ATS streak (not real)]]+1)</f>
        <v>0</v>
      </c>
      <c r="AA708" s="5">
        <f>Table1[[#This Row],[running ttl ppg]]^2.37/(Table1[[#This Row],[running ttl ppg]]^2.37+Table1[[#This Row],[running ttl ppga]]^2.37)</f>
        <v>0.36555940994466218</v>
      </c>
      <c r="AB708" s="5">
        <f>Table1[[#This Row],[pyth ratio]]+Table1[[#This Row],[win/loss ratio]]</f>
        <v>1.0322260766113289</v>
      </c>
    </row>
    <row r="709" spans="1:28" x14ac:dyDescent="0.25">
      <c r="A709" s="1">
        <v>3267</v>
      </c>
      <c r="B709" s="7">
        <f t="shared" si="24"/>
        <v>4</v>
      </c>
      <c r="C709" s="5">
        <v>2017</v>
      </c>
      <c r="D709" s="5">
        <v>4</v>
      </c>
      <c r="E709" t="s">
        <v>53</v>
      </c>
      <c r="F709" t="s">
        <v>71</v>
      </c>
      <c r="G709" s="5">
        <v>1</v>
      </c>
      <c r="H709">
        <v>27</v>
      </c>
      <c r="I709">
        <v>20</v>
      </c>
      <c r="J709">
        <v>7</v>
      </c>
      <c r="K709">
        <f>IF(Table1[[#This Row],[net]]&gt;0,1,0)</f>
        <v>1</v>
      </c>
      <c r="L709">
        <v>-3.5</v>
      </c>
      <c r="M709">
        <f>IF(Table1[[#This Row],[team]]=E708,SUM(Table1[[#This Row],[win/loss]],M708),Table1[[#This Row],[win/loss]])</f>
        <v>3</v>
      </c>
      <c r="N709">
        <f>IF(Table1[[#This Row],[team]]=E708,SUM(Table1[[#This Row],[win/loss]],M708),Table1[[#This Row],[win/loss]])/B709</f>
        <v>0.75</v>
      </c>
      <c r="O709">
        <f t="shared" si="25"/>
        <v>3.5</v>
      </c>
      <c r="P709">
        <f>IF(Table1[[#This Row],[difference]]&gt;0,SQRT(Table1[[#This Row],[difference]]),-SQRT(ABS(Table1[[#This Row],[difference]])))</f>
        <v>1.8708286933869707</v>
      </c>
      <c r="Q709">
        <f>IF(Table1[[#This Row],[line]]&gt;0,SQRT(Table1[[#This Row],[line]]),-SQRT(ABS(Table1[[#This Row],[line]])))</f>
        <v>-1.8708286933869707</v>
      </c>
      <c r="R709">
        <f>Table1[[#This Row],[difference]]-Table1[[#This Row],[sqrt(line)]]</f>
        <v>5.3708286933869704</v>
      </c>
      <c r="S709">
        <f>IF(Table1[[#This Row],[difference]]&gt;0,1,-1)</f>
        <v>1</v>
      </c>
      <c r="T709">
        <f>IF(Table1[[#This Row],[team]]=E708,SUM(H709,T708),Table1[[#This Row],[ppg]])</f>
        <v>69</v>
      </c>
      <c r="U709">
        <f>IF(Table1[[#This Row],[team]]=E708,SUM(I709,U708),Table1[[#This Row],[ppga]])</f>
        <v>73</v>
      </c>
      <c r="V709">
        <f>IF(Table1[[#This Row],[team]]=E708,SUM(Table1[[#This Row],[difference]],V708),Table1[[#This Row],[difference]])</f>
        <v>-11</v>
      </c>
      <c r="W709">
        <f>IF(Table1[[#This Row],[team]]=E708,SUM(Table1[[#This Row],[sqrt(dif)]],W708),Table1[[#This Row],[sqrt(dif)]])</f>
        <v>1.5388808344184197</v>
      </c>
      <c r="X709">
        <f>IF(Table1[[#This Row],[team]]=E708,SUM(Table1[[#This Row],[f1]],X708),Table1[[#This Row],[f1]])</f>
        <v>-8.0078509630533876</v>
      </c>
      <c r="Y709">
        <f>IF(Table1[[#This Row],[ATS]]=S708,SUM(Table1[[#This Row],[ATS]],Y708),Table1[[#This Row],[ATS]])</f>
        <v>1</v>
      </c>
      <c r="Z709">
        <f>IF(Table1[[#This Row],[ATS]]&gt;0,Table1[[#This Row],[ATS streak (not real)]]-1,Table1[[#This Row],[ATS streak (not real)]]+1)</f>
        <v>0</v>
      </c>
      <c r="AA709" s="5">
        <f>Table1[[#This Row],[running ttl ppg]]^2.37/(Table1[[#This Row],[running ttl ppg]]^2.37+Table1[[#This Row],[running ttl ppga]]^2.37)</f>
        <v>0.46666042777368943</v>
      </c>
      <c r="AB709" s="5">
        <f>Table1[[#This Row],[pyth ratio]]+Table1[[#This Row],[win/loss ratio]]</f>
        <v>1.2166604277736894</v>
      </c>
    </row>
    <row r="710" spans="1:28" x14ac:dyDescent="0.25">
      <c r="A710" s="1">
        <v>3268</v>
      </c>
      <c r="B710" s="7">
        <f t="shared" si="24"/>
        <v>5</v>
      </c>
      <c r="C710" s="5">
        <v>2017</v>
      </c>
      <c r="D710" s="5">
        <v>5</v>
      </c>
      <c r="E710" t="s">
        <v>53</v>
      </c>
      <c r="F710" t="s">
        <v>60</v>
      </c>
      <c r="G710" s="5">
        <v>0</v>
      </c>
      <c r="H710">
        <v>13</v>
      </c>
      <c r="I710">
        <v>31</v>
      </c>
      <c r="J710">
        <v>-18</v>
      </c>
      <c r="K710">
        <f>IF(Table1[[#This Row],[net]]&gt;0,1,0)</f>
        <v>0</v>
      </c>
      <c r="L710">
        <v>6</v>
      </c>
      <c r="M710">
        <f>IF(Table1[[#This Row],[team]]=E709,SUM(Table1[[#This Row],[win/loss]],M709),Table1[[#This Row],[win/loss]])</f>
        <v>3</v>
      </c>
      <c r="N710">
        <f>IF(Table1[[#This Row],[team]]=E709,SUM(Table1[[#This Row],[win/loss]],M709),Table1[[#This Row],[win/loss]])/B710</f>
        <v>0.6</v>
      </c>
      <c r="O710">
        <f t="shared" si="25"/>
        <v>-12</v>
      </c>
      <c r="P710">
        <f>IF(Table1[[#This Row],[difference]]&gt;0,SQRT(Table1[[#This Row],[difference]]),-SQRT(ABS(Table1[[#This Row],[difference]])))</f>
        <v>-3.4641016151377544</v>
      </c>
      <c r="Q710">
        <f>IF(Table1[[#This Row],[line]]&gt;0,SQRT(Table1[[#This Row],[line]]),-SQRT(ABS(Table1[[#This Row],[line]])))</f>
        <v>2.4494897427831779</v>
      </c>
      <c r="R710">
        <f>Table1[[#This Row],[difference]]-Table1[[#This Row],[sqrt(line)]]</f>
        <v>-14.449489742783179</v>
      </c>
      <c r="S710">
        <f>IF(Table1[[#This Row],[difference]]&gt;0,1,-1)</f>
        <v>-1</v>
      </c>
      <c r="T710">
        <f>IF(Table1[[#This Row],[team]]=E709,SUM(H710,T709),Table1[[#This Row],[ppg]])</f>
        <v>82</v>
      </c>
      <c r="U710">
        <f>IF(Table1[[#This Row],[team]]=E709,SUM(I710,U709),Table1[[#This Row],[ppga]])</f>
        <v>104</v>
      </c>
      <c r="V710">
        <f>IF(Table1[[#This Row],[team]]=E709,SUM(Table1[[#This Row],[difference]],V709),Table1[[#This Row],[difference]])</f>
        <v>-23</v>
      </c>
      <c r="W710">
        <f>IF(Table1[[#This Row],[team]]=E709,SUM(Table1[[#This Row],[sqrt(dif)]],W709),Table1[[#This Row],[sqrt(dif)]])</f>
        <v>-1.9252207807193347</v>
      </c>
      <c r="X710">
        <f>IF(Table1[[#This Row],[team]]=E709,SUM(Table1[[#This Row],[f1]],X709),Table1[[#This Row],[f1]])</f>
        <v>-22.457340705836565</v>
      </c>
      <c r="Y710">
        <f>IF(Table1[[#This Row],[ATS]]=S709,SUM(Table1[[#This Row],[ATS]],Y709),Table1[[#This Row],[ATS]])</f>
        <v>-1</v>
      </c>
      <c r="Z710">
        <f>IF(Table1[[#This Row],[ATS]]&gt;0,Table1[[#This Row],[ATS streak (not real)]]-1,Table1[[#This Row],[ATS streak (not real)]]+1)</f>
        <v>0</v>
      </c>
      <c r="AA710" s="5">
        <f>Table1[[#This Row],[running ttl ppg]]^2.37/(Table1[[#This Row],[running ttl ppg]]^2.37+Table1[[#This Row],[running ttl ppga]]^2.37)</f>
        <v>0.3627884516385112</v>
      </c>
      <c r="AB710" s="5">
        <f>Table1[[#This Row],[pyth ratio]]+Table1[[#This Row],[win/loss ratio]]</f>
        <v>0.96278845163851123</v>
      </c>
    </row>
    <row r="711" spans="1:28" x14ac:dyDescent="0.25">
      <c r="A711" s="1">
        <v>3269</v>
      </c>
      <c r="B711" s="7">
        <f t="shared" si="24"/>
        <v>6</v>
      </c>
      <c r="C711" s="5">
        <v>2017</v>
      </c>
      <c r="D711" s="5">
        <v>6</v>
      </c>
      <c r="E711" t="s">
        <v>53</v>
      </c>
      <c r="F711" t="s">
        <v>54</v>
      </c>
      <c r="G711" s="5">
        <v>1</v>
      </c>
      <c r="H711">
        <v>26</v>
      </c>
      <c r="I711">
        <v>23</v>
      </c>
      <c r="J711">
        <v>3</v>
      </c>
      <c r="K711">
        <f>IF(Table1[[#This Row],[net]]&gt;0,1,0)</f>
        <v>1</v>
      </c>
      <c r="L711">
        <v>-3</v>
      </c>
      <c r="M711">
        <f>IF(Table1[[#This Row],[team]]=E710,SUM(Table1[[#This Row],[win/loss]],M710),Table1[[#This Row],[win/loss]])</f>
        <v>4</v>
      </c>
      <c r="N711">
        <f>IF(Table1[[#This Row],[team]]=E710,SUM(Table1[[#This Row],[win/loss]],M710),Table1[[#This Row],[win/loss]])/B711</f>
        <v>0.66666666666666663</v>
      </c>
      <c r="O711">
        <f t="shared" si="25"/>
        <v>0</v>
      </c>
      <c r="P711">
        <f>IF(Table1[[#This Row],[difference]]&gt;0,SQRT(Table1[[#This Row],[difference]]),-SQRT(ABS(Table1[[#This Row],[difference]])))</f>
        <v>0</v>
      </c>
      <c r="Q711">
        <f>IF(Table1[[#This Row],[line]]&gt;0,SQRT(Table1[[#This Row],[line]]),-SQRT(ABS(Table1[[#This Row],[line]])))</f>
        <v>-1.7320508075688772</v>
      </c>
      <c r="R711">
        <f>Table1[[#This Row],[difference]]-Table1[[#This Row],[sqrt(line)]]</f>
        <v>1.7320508075688772</v>
      </c>
      <c r="S711">
        <f>IF(Table1[[#This Row],[difference]]&gt;0,1,-1)</f>
        <v>-1</v>
      </c>
      <c r="T711">
        <f>IF(Table1[[#This Row],[team]]=E710,SUM(H711,T710),Table1[[#This Row],[ppg]])</f>
        <v>108</v>
      </c>
      <c r="U711">
        <f>IF(Table1[[#This Row],[team]]=E710,SUM(I711,U710),Table1[[#This Row],[ppga]])</f>
        <v>127</v>
      </c>
      <c r="V711">
        <f>IF(Table1[[#This Row],[team]]=E710,SUM(Table1[[#This Row],[difference]],V710),Table1[[#This Row],[difference]])</f>
        <v>-23</v>
      </c>
      <c r="W711">
        <f>IF(Table1[[#This Row],[team]]=E710,SUM(Table1[[#This Row],[sqrt(dif)]],W710),Table1[[#This Row],[sqrt(dif)]])</f>
        <v>-1.9252207807193347</v>
      </c>
      <c r="X711">
        <f>IF(Table1[[#This Row],[team]]=E710,SUM(Table1[[#This Row],[f1]],X710),Table1[[#This Row],[f1]])</f>
        <v>-20.725289898267686</v>
      </c>
      <c r="Y711">
        <f>IF(Table1[[#This Row],[ATS]]=S710,SUM(Table1[[#This Row],[ATS]],Y710),Table1[[#This Row],[ATS]])</f>
        <v>-2</v>
      </c>
      <c r="Z711">
        <f>IF(Table1[[#This Row],[ATS]]&gt;0,Table1[[#This Row],[ATS streak (not real)]]-1,Table1[[#This Row],[ATS streak (not real)]]+1)</f>
        <v>-1</v>
      </c>
      <c r="AA711" s="5">
        <f>Table1[[#This Row],[running ttl ppg]]^2.37/(Table1[[#This Row],[running ttl ppg]]^2.37+Table1[[#This Row],[running ttl ppga]]^2.37)</f>
        <v>0.40514506363015729</v>
      </c>
      <c r="AB711" s="5">
        <f>Table1[[#This Row],[pyth ratio]]+Table1[[#This Row],[win/loss ratio]]</f>
        <v>1.071811730296824</v>
      </c>
    </row>
    <row r="712" spans="1:28" x14ac:dyDescent="0.25">
      <c r="A712" s="1">
        <v>3270</v>
      </c>
      <c r="B712" s="7">
        <f t="shared" si="24"/>
        <v>7</v>
      </c>
      <c r="C712" s="5">
        <v>2017</v>
      </c>
      <c r="D712" s="5">
        <v>7</v>
      </c>
      <c r="E712" t="s">
        <v>53</v>
      </c>
      <c r="F712" t="s">
        <v>50</v>
      </c>
      <c r="G712" s="5">
        <v>0</v>
      </c>
      <c r="H712">
        <v>9</v>
      </c>
      <c r="I712">
        <v>27</v>
      </c>
      <c r="J712">
        <v>-18</v>
      </c>
      <c r="K712">
        <f>IF(Table1[[#This Row],[net]]&gt;0,1,0)</f>
        <v>0</v>
      </c>
      <c r="L712">
        <v>8.5</v>
      </c>
      <c r="M712">
        <f>IF(Table1[[#This Row],[team]]=E711,SUM(Table1[[#This Row],[win/loss]],M711),Table1[[#This Row],[win/loss]])</f>
        <v>4</v>
      </c>
      <c r="N712">
        <f>IF(Table1[[#This Row],[team]]=E711,SUM(Table1[[#This Row],[win/loss]],M711),Table1[[#This Row],[win/loss]])/B712</f>
        <v>0.5714285714285714</v>
      </c>
      <c r="O712">
        <f t="shared" si="25"/>
        <v>-9.5</v>
      </c>
      <c r="P712">
        <f>IF(Table1[[#This Row],[difference]]&gt;0,SQRT(Table1[[#This Row],[difference]]),-SQRT(ABS(Table1[[#This Row],[difference]])))</f>
        <v>-3.082207001484488</v>
      </c>
      <c r="Q712">
        <f>IF(Table1[[#This Row],[line]]&gt;0,SQRT(Table1[[#This Row],[line]]),-SQRT(ABS(Table1[[#This Row],[line]])))</f>
        <v>2.9154759474226504</v>
      </c>
      <c r="R712">
        <f>Table1[[#This Row],[difference]]-Table1[[#This Row],[sqrt(line)]]</f>
        <v>-12.415475947422649</v>
      </c>
      <c r="S712">
        <f>IF(Table1[[#This Row],[difference]]&gt;0,1,-1)</f>
        <v>-1</v>
      </c>
      <c r="T712">
        <f>IF(Table1[[#This Row],[team]]=E711,SUM(H712,T711),Table1[[#This Row],[ppg]])</f>
        <v>117</v>
      </c>
      <c r="U712">
        <f>IF(Table1[[#This Row],[team]]=E711,SUM(I712,U711),Table1[[#This Row],[ppga]])</f>
        <v>154</v>
      </c>
      <c r="V712">
        <f>IF(Table1[[#This Row],[team]]=E711,SUM(Table1[[#This Row],[difference]],V711),Table1[[#This Row],[difference]])</f>
        <v>-32.5</v>
      </c>
      <c r="W712">
        <f>IF(Table1[[#This Row],[team]]=E711,SUM(Table1[[#This Row],[sqrt(dif)]],W711),Table1[[#This Row],[sqrt(dif)]])</f>
        <v>-5.0074277822038225</v>
      </c>
      <c r="X712">
        <f>IF(Table1[[#This Row],[team]]=E711,SUM(Table1[[#This Row],[f1]],X711),Table1[[#This Row],[f1]])</f>
        <v>-33.140765845690339</v>
      </c>
      <c r="Y712">
        <f>IF(Table1[[#This Row],[ATS]]=S711,SUM(Table1[[#This Row],[ATS]],Y711),Table1[[#This Row],[ATS]])</f>
        <v>-3</v>
      </c>
      <c r="Z712">
        <f>IF(Table1[[#This Row],[ATS]]&gt;0,Table1[[#This Row],[ATS streak (not real)]]-1,Table1[[#This Row],[ATS streak (not real)]]+1)</f>
        <v>-2</v>
      </c>
      <c r="AA712" s="5">
        <f>Table1[[#This Row],[running ttl ppg]]^2.37/(Table1[[#This Row],[running ttl ppg]]^2.37+Table1[[#This Row],[running ttl ppga]]^2.37)</f>
        <v>0.34271343987386582</v>
      </c>
      <c r="AB712" s="5">
        <f>Table1[[#This Row],[pyth ratio]]+Table1[[#This Row],[win/loss ratio]]</f>
        <v>0.91414201130243722</v>
      </c>
    </row>
    <row r="713" spans="1:28" x14ac:dyDescent="0.25">
      <c r="A713" s="1">
        <v>3271</v>
      </c>
      <c r="B713" s="7">
        <f t="shared" si="24"/>
        <v>8</v>
      </c>
      <c r="C713" s="5">
        <v>2017</v>
      </c>
      <c r="D713" s="5">
        <v>8</v>
      </c>
      <c r="E713" t="s">
        <v>53</v>
      </c>
      <c r="F713" t="s">
        <v>51</v>
      </c>
      <c r="G713" s="5">
        <v>1</v>
      </c>
      <c r="H713">
        <v>20</v>
      </c>
      <c r="I713">
        <v>13</v>
      </c>
      <c r="J713">
        <v>7</v>
      </c>
      <c r="K713">
        <f>IF(Table1[[#This Row],[net]]&gt;0,1,0)</f>
        <v>1</v>
      </c>
      <c r="L713">
        <v>-1</v>
      </c>
      <c r="M713">
        <f>IF(Table1[[#This Row],[team]]=E712,SUM(Table1[[#This Row],[win/loss]],M712),Table1[[#This Row],[win/loss]])</f>
        <v>5</v>
      </c>
      <c r="N713">
        <f>IF(Table1[[#This Row],[team]]=E712,SUM(Table1[[#This Row],[win/loss]],M712),Table1[[#This Row],[win/loss]])/B713</f>
        <v>0.625</v>
      </c>
      <c r="O713">
        <f t="shared" si="25"/>
        <v>6</v>
      </c>
      <c r="P713">
        <f>IF(Table1[[#This Row],[difference]]&gt;0,SQRT(Table1[[#This Row],[difference]]),-SQRT(ABS(Table1[[#This Row],[difference]])))</f>
        <v>2.4494897427831779</v>
      </c>
      <c r="Q713">
        <f>IF(Table1[[#This Row],[line]]&gt;0,SQRT(Table1[[#This Row],[line]]),-SQRT(ABS(Table1[[#This Row],[line]])))</f>
        <v>-1</v>
      </c>
      <c r="R713">
        <f>Table1[[#This Row],[difference]]-Table1[[#This Row],[sqrt(line)]]</f>
        <v>7</v>
      </c>
      <c r="S713">
        <f>IF(Table1[[#This Row],[difference]]&gt;0,1,-1)</f>
        <v>1</v>
      </c>
      <c r="T713">
        <f>IF(Table1[[#This Row],[team]]=E712,SUM(H713,T712),Table1[[#This Row],[ppg]])</f>
        <v>137</v>
      </c>
      <c r="U713">
        <f>IF(Table1[[#This Row],[team]]=E712,SUM(I713,U712),Table1[[#This Row],[ppga]])</f>
        <v>167</v>
      </c>
      <c r="V713">
        <f>IF(Table1[[#This Row],[team]]=E712,SUM(Table1[[#This Row],[difference]],V712),Table1[[#This Row],[difference]])</f>
        <v>-26.5</v>
      </c>
      <c r="W713">
        <f>IF(Table1[[#This Row],[team]]=E712,SUM(Table1[[#This Row],[sqrt(dif)]],W712),Table1[[#This Row],[sqrt(dif)]])</f>
        <v>-2.5579380394206446</v>
      </c>
      <c r="X713">
        <f>IF(Table1[[#This Row],[team]]=E712,SUM(Table1[[#This Row],[f1]],X712),Table1[[#This Row],[f1]])</f>
        <v>-26.140765845690339</v>
      </c>
      <c r="Y713">
        <f>IF(Table1[[#This Row],[ATS]]=S712,SUM(Table1[[#This Row],[ATS]],Y712),Table1[[#This Row],[ATS]])</f>
        <v>1</v>
      </c>
      <c r="Z713">
        <f>IF(Table1[[#This Row],[ATS]]&gt;0,Table1[[#This Row],[ATS streak (not real)]]-1,Table1[[#This Row],[ATS streak (not real)]]+1)</f>
        <v>0</v>
      </c>
      <c r="AA713" s="5">
        <f>Table1[[#This Row],[running ttl ppg]]^2.37/(Table1[[#This Row],[running ttl ppg]]^2.37+Table1[[#This Row],[running ttl ppga]]^2.37)</f>
        <v>0.38478417672845788</v>
      </c>
      <c r="AB713" s="5">
        <f>Table1[[#This Row],[pyth ratio]]+Table1[[#This Row],[win/loss ratio]]</f>
        <v>1.0097841767284579</v>
      </c>
    </row>
    <row r="714" spans="1:28" x14ac:dyDescent="0.25">
      <c r="A714" s="1">
        <v>3272</v>
      </c>
      <c r="B714" s="7">
        <f t="shared" si="24"/>
        <v>9</v>
      </c>
      <c r="C714" s="5">
        <v>2017</v>
      </c>
      <c r="D714" s="5">
        <v>10</v>
      </c>
      <c r="E714" t="s">
        <v>53</v>
      </c>
      <c r="F714" t="s">
        <v>55</v>
      </c>
      <c r="G714" s="5">
        <v>0</v>
      </c>
      <c r="H714">
        <v>24</v>
      </c>
      <c r="I714">
        <v>21</v>
      </c>
      <c r="J714">
        <v>3</v>
      </c>
      <c r="K714">
        <f>IF(Table1[[#This Row],[net]]&gt;0,1,0)</f>
        <v>1</v>
      </c>
      <c r="L714">
        <v>2.5</v>
      </c>
      <c r="M714">
        <f>IF(Table1[[#This Row],[team]]=E713,SUM(Table1[[#This Row],[win/loss]],M713),Table1[[#This Row],[win/loss]])</f>
        <v>6</v>
      </c>
      <c r="N714">
        <f>IF(Table1[[#This Row],[team]]=E713,SUM(Table1[[#This Row],[win/loss]],M713),Table1[[#This Row],[win/loss]])/B714</f>
        <v>0.66666666666666663</v>
      </c>
      <c r="O714">
        <f t="shared" si="25"/>
        <v>5.5</v>
      </c>
      <c r="P714">
        <f>IF(Table1[[#This Row],[difference]]&gt;0,SQRT(Table1[[#This Row],[difference]]),-SQRT(ABS(Table1[[#This Row],[difference]])))</f>
        <v>2.3452078799117149</v>
      </c>
      <c r="Q714">
        <f>IF(Table1[[#This Row],[line]]&gt;0,SQRT(Table1[[#This Row],[line]]),-SQRT(ABS(Table1[[#This Row],[line]])))</f>
        <v>1.5811388300841898</v>
      </c>
      <c r="R714">
        <f>Table1[[#This Row],[difference]]-Table1[[#This Row],[sqrt(line)]]</f>
        <v>3.91886116991581</v>
      </c>
      <c r="S714">
        <f>IF(Table1[[#This Row],[difference]]&gt;0,1,-1)</f>
        <v>1</v>
      </c>
      <c r="T714">
        <f>IF(Table1[[#This Row],[team]]=E713,SUM(H714,T713),Table1[[#This Row],[ppg]])</f>
        <v>161</v>
      </c>
      <c r="U714">
        <f>IF(Table1[[#This Row],[team]]=E713,SUM(I714,U713),Table1[[#This Row],[ppga]])</f>
        <v>188</v>
      </c>
      <c r="V714">
        <f>IF(Table1[[#This Row],[team]]=E713,SUM(Table1[[#This Row],[difference]],V713),Table1[[#This Row],[difference]])</f>
        <v>-21</v>
      </c>
      <c r="W714">
        <f>IF(Table1[[#This Row],[team]]=E713,SUM(Table1[[#This Row],[sqrt(dif)]],W713),Table1[[#This Row],[sqrt(dif)]])</f>
        <v>-0.21273015950892971</v>
      </c>
      <c r="X714">
        <f>IF(Table1[[#This Row],[team]]=E713,SUM(Table1[[#This Row],[f1]],X713),Table1[[#This Row],[f1]])</f>
        <v>-22.221904675774528</v>
      </c>
      <c r="Y714">
        <f>IF(Table1[[#This Row],[ATS]]=S713,SUM(Table1[[#This Row],[ATS]],Y713),Table1[[#This Row],[ATS]])</f>
        <v>2</v>
      </c>
      <c r="Z714">
        <f>IF(Table1[[#This Row],[ATS]]&gt;0,Table1[[#This Row],[ATS streak (not real)]]-1,Table1[[#This Row],[ATS streak (not real)]]+1)</f>
        <v>1</v>
      </c>
      <c r="AA714" s="5">
        <f>Table1[[#This Row],[running ttl ppg]]^2.37/(Table1[[#This Row],[running ttl ppg]]^2.37+Table1[[#This Row],[running ttl ppga]]^2.37)</f>
        <v>0.40915996825600753</v>
      </c>
      <c r="AB714" s="5">
        <f>Table1[[#This Row],[pyth ratio]]+Table1[[#This Row],[win/loss ratio]]</f>
        <v>1.0758266349226742</v>
      </c>
    </row>
    <row r="715" spans="1:28" x14ac:dyDescent="0.25">
      <c r="A715" s="1">
        <v>3273</v>
      </c>
      <c r="B715" s="7">
        <f t="shared" si="24"/>
        <v>10</v>
      </c>
      <c r="C715" s="5">
        <v>2017</v>
      </c>
      <c r="D715" s="5">
        <v>11</v>
      </c>
      <c r="E715" t="s">
        <v>53</v>
      </c>
      <c r="F715" t="s">
        <v>65</v>
      </c>
      <c r="G715" s="5">
        <v>0</v>
      </c>
      <c r="H715">
        <v>20</v>
      </c>
      <c r="I715">
        <v>27</v>
      </c>
      <c r="J715">
        <v>-7</v>
      </c>
      <c r="K715">
        <f>IF(Table1[[#This Row],[net]]&gt;0,1,0)</f>
        <v>0</v>
      </c>
      <c r="L715">
        <v>6.5</v>
      </c>
      <c r="M715">
        <f>IF(Table1[[#This Row],[team]]=E714,SUM(Table1[[#This Row],[win/loss]],M714),Table1[[#This Row],[win/loss]])</f>
        <v>6</v>
      </c>
      <c r="N715">
        <f>IF(Table1[[#This Row],[team]]=E714,SUM(Table1[[#This Row],[win/loss]],M714),Table1[[#This Row],[win/loss]])/B715</f>
        <v>0.6</v>
      </c>
      <c r="O715">
        <f t="shared" si="25"/>
        <v>-0.5</v>
      </c>
      <c r="P715">
        <f>IF(Table1[[#This Row],[difference]]&gt;0,SQRT(Table1[[#This Row],[difference]]),-SQRT(ABS(Table1[[#This Row],[difference]])))</f>
        <v>-0.70710678118654757</v>
      </c>
      <c r="Q715">
        <f>IF(Table1[[#This Row],[line]]&gt;0,SQRT(Table1[[#This Row],[line]]),-SQRT(ABS(Table1[[#This Row],[line]])))</f>
        <v>2.5495097567963922</v>
      </c>
      <c r="R715">
        <f>Table1[[#This Row],[difference]]-Table1[[#This Row],[sqrt(line)]]</f>
        <v>-3.0495097567963922</v>
      </c>
      <c r="S715">
        <f>IF(Table1[[#This Row],[difference]]&gt;0,1,-1)</f>
        <v>-1</v>
      </c>
      <c r="T715">
        <f>IF(Table1[[#This Row],[team]]=E714,SUM(H715,T714),Table1[[#This Row],[ppg]])</f>
        <v>181</v>
      </c>
      <c r="U715">
        <f>IF(Table1[[#This Row],[team]]=E714,SUM(I715,U714),Table1[[#This Row],[ppga]])</f>
        <v>215</v>
      </c>
      <c r="V715">
        <f>IF(Table1[[#This Row],[team]]=E714,SUM(Table1[[#This Row],[difference]],V714),Table1[[#This Row],[difference]])</f>
        <v>-21.5</v>
      </c>
      <c r="W715">
        <f>IF(Table1[[#This Row],[team]]=E714,SUM(Table1[[#This Row],[sqrt(dif)]],W714),Table1[[#This Row],[sqrt(dif)]])</f>
        <v>-0.91983694069547728</v>
      </c>
      <c r="X715">
        <f>IF(Table1[[#This Row],[team]]=E714,SUM(Table1[[#This Row],[f1]],X714),Table1[[#This Row],[f1]])</f>
        <v>-25.271414432570921</v>
      </c>
      <c r="Y715">
        <f>IF(Table1[[#This Row],[ATS]]=S714,SUM(Table1[[#This Row],[ATS]],Y714),Table1[[#This Row],[ATS]])</f>
        <v>-1</v>
      </c>
      <c r="Z715">
        <f>IF(Table1[[#This Row],[ATS]]&gt;0,Table1[[#This Row],[ATS streak (not real)]]-1,Table1[[#This Row],[ATS streak (not real)]]+1)</f>
        <v>0</v>
      </c>
      <c r="AA715" s="5">
        <f>Table1[[#This Row],[running ttl ppg]]^2.37/(Table1[[#This Row],[running ttl ppg]]^2.37+Table1[[#This Row],[running ttl ppga]]^2.37)</f>
        <v>0.39939797829729895</v>
      </c>
      <c r="AB715" s="5">
        <f>Table1[[#This Row],[pyth ratio]]+Table1[[#This Row],[win/loss ratio]]</f>
        <v>0.99939797829729893</v>
      </c>
    </row>
    <row r="716" spans="1:28" x14ac:dyDescent="0.25">
      <c r="A716" s="1">
        <v>3274</v>
      </c>
      <c r="B716" s="7">
        <f t="shared" si="24"/>
        <v>11</v>
      </c>
      <c r="C716" s="5">
        <v>2017</v>
      </c>
      <c r="D716" s="5">
        <v>12</v>
      </c>
      <c r="E716" t="s">
        <v>53</v>
      </c>
      <c r="F716" t="s">
        <v>57</v>
      </c>
      <c r="G716" s="5">
        <v>1</v>
      </c>
      <c r="H716">
        <v>13</v>
      </c>
      <c r="I716">
        <v>21</v>
      </c>
      <c r="J716">
        <v>-8</v>
      </c>
      <c r="K716">
        <f>IF(Table1[[#This Row],[net]]&gt;0,1,0)</f>
        <v>0</v>
      </c>
      <c r="L716">
        <v>2.5</v>
      </c>
      <c r="M716">
        <f>IF(Table1[[#This Row],[team]]=E715,SUM(Table1[[#This Row],[win/loss]],M715),Table1[[#This Row],[win/loss]])</f>
        <v>6</v>
      </c>
      <c r="N716">
        <f>IF(Table1[[#This Row],[team]]=E715,SUM(Table1[[#This Row],[win/loss]],M715),Table1[[#This Row],[win/loss]])/B716</f>
        <v>0.54545454545454541</v>
      </c>
      <c r="O716">
        <f t="shared" si="25"/>
        <v>-5.5</v>
      </c>
      <c r="P716">
        <f>IF(Table1[[#This Row],[difference]]&gt;0,SQRT(Table1[[#This Row],[difference]]),-SQRT(ABS(Table1[[#This Row],[difference]])))</f>
        <v>-2.3452078799117149</v>
      </c>
      <c r="Q716">
        <f>IF(Table1[[#This Row],[line]]&gt;0,SQRT(Table1[[#This Row],[line]]),-SQRT(ABS(Table1[[#This Row],[line]])))</f>
        <v>1.5811388300841898</v>
      </c>
      <c r="R716">
        <f>Table1[[#This Row],[difference]]-Table1[[#This Row],[sqrt(line)]]</f>
        <v>-7.08113883008419</v>
      </c>
      <c r="S716">
        <f>IF(Table1[[#This Row],[difference]]&gt;0,1,-1)</f>
        <v>-1</v>
      </c>
      <c r="T716">
        <f>IF(Table1[[#This Row],[team]]=E715,SUM(H716,T715),Table1[[#This Row],[ppg]])</f>
        <v>194</v>
      </c>
      <c r="U716">
        <f>IF(Table1[[#This Row],[team]]=E715,SUM(I716,U715),Table1[[#This Row],[ppga]])</f>
        <v>236</v>
      </c>
      <c r="V716">
        <f>IF(Table1[[#This Row],[team]]=E715,SUM(Table1[[#This Row],[difference]],V715),Table1[[#This Row],[difference]])</f>
        <v>-27</v>
      </c>
      <c r="W716">
        <f>IF(Table1[[#This Row],[team]]=E715,SUM(Table1[[#This Row],[sqrt(dif)]],W715),Table1[[#This Row],[sqrt(dif)]])</f>
        <v>-3.265044820607192</v>
      </c>
      <c r="X716">
        <f>IF(Table1[[#This Row],[team]]=E715,SUM(Table1[[#This Row],[f1]],X715),Table1[[#This Row],[f1]])</f>
        <v>-32.352553262655114</v>
      </c>
      <c r="Y716">
        <f>IF(Table1[[#This Row],[ATS]]=S715,SUM(Table1[[#This Row],[ATS]],Y715),Table1[[#This Row],[ATS]])</f>
        <v>-2</v>
      </c>
      <c r="Z716">
        <f>IF(Table1[[#This Row],[ATS]]&gt;0,Table1[[#This Row],[ATS streak (not real)]]-1,Table1[[#This Row],[ATS streak (not real)]]+1)</f>
        <v>-1</v>
      </c>
      <c r="AA716" s="5">
        <f>Table1[[#This Row],[running ttl ppg]]^2.37/(Table1[[#This Row],[running ttl ppg]]^2.37+Table1[[#This Row],[running ttl ppga]]^2.37)</f>
        <v>0.38592890543904801</v>
      </c>
      <c r="AB716" s="5">
        <f>Table1[[#This Row],[pyth ratio]]+Table1[[#This Row],[win/loss ratio]]</f>
        <v>0.93138345089359342</v>
      </c>
    </row>
    <row r="717" spans="1:28" x14ac:dyDescent="0.25">
      <c r="A717" s="1">
        <v>3275</v>
      </c>
      <c r="B717" s="7">
        <f t="shared" si="24"/>
        <v>12</v>
      </c>
      <c r="C717" s="5">
        <v>2017</v>
      </c>
      <c r="D717" s="5">
        <v>13</v>
      </c>
      <c r="E717" t="s">
        <v>53</v>
      </c>
      <c r="F717" t="s">
        <v>52</v>
      </c>
      <c r="G717" s="5">
        <v>0</v>
      </c>
      <c r="H717">
        <v>13</v>
      </c>
      <c r="I717">
        <v>21</v>
      </c>
      <c r="J717">
        <v>-8</v>
      </c>
      <c r="K717">
        <f>IF(Table1[[#This Row],[net]]&gt;0,1,0)</f>
        <v>0</v>
      </c>
      <c r="L717">
        <v>7</v>
      </c>
      <c r="M717">
        <f>IF(Table1[[#This Row],[team]]=E716,SUM(Table1[[#This Row],[win/loss]],M716),Table1[[#This Row],[win/loss]])</f>
        <v>6</v>
      </c>
      <c r="N717">
        <f>IF(Table1[[#This Row],[team]]=E716,SUM(Table1[[#This Row],[win/loss]],M716),Table1[[#This Row],[win/loss]])/B717</f>
        <v>0.5</v>
      </c>
      <c r="O717">
        <f t="shared" si="25"/>
        <v>-1</v>
      </c>
      <c r="P717">
        <f>IF(Table1[[#This Row],[difference]]&gt;0,SQRT(Table1[[#This Row],[difference]]),-SQRT(ABS(Table1[[#This Row],[difference]])))</f>
        <v>-1</v>
      </c>
      <c r="Q717">
        <f>IF(Table1[[#This Row],[line]]&gt;0,SQRT(Table1[[#This Row],[line]]),-SQRT(ABS(Table1[[#This Row],[line]])))</f>
        <v>2.6457513110645907</v>
      </c>
      <c r="R717">
        <f>Table1[[#This Row],[difference]]-Table1[[#This Row],[sqrt(line)]]</f>
        <v>-3.6457513110645907</v>
      </c>
      <c r="S717">
        <f>IF(Table1[[#This Row],[difference]]&gt;0,1,-1)</f>
        <v>-1</v>
      </c>
      <c r="T717">
        <f>IF(Table1[[#This Row],[team]]=E716,SUM(H717,T716),Table1[[#This Row],[ppg]])</f>
        <v>207</v>
      </c>
      <c r="U717">
        <f>IF(Table1[[#This Row],[team]]=E716,SUM(I717,U716),Table1[[#This Row],[ppga]])</f>
        <v>257</v>
      </c>
      <c r="V717">
        <f>IF(Table1[[#This Row],[team]]=E716,SUM(Table1[[#This Row],[difference]],V716),Table1[[#This Row],[difference]])</f>
        <v>-28</v>
      </c>
      <c r="W717">
        <f>IF(Table1[[#This Row],[team]]=E716,SUM(Table1[[#This Row],[sqrt(dif)]],W716),Table1[[#This Row],[sqrt(dif)]])</f>
        <v>-4.2650448206071925</v>
      </c>
      <c r="X717">
        <f>IF(Table1[[#This Row],[team]]=E716,SUM(Table1[[#This Row],[f1]],X716),Table1[[#This Row],[f1]])</f>
        <v>-35.998304573719707</v>
      </c>
      <c r="Y717">
        <f>IF(Table1[[#This Row],[ATS]]=S716,SUM(Table1[[#This Row],[ATS]],Y716),Table1[[#This Row],[ATS]])</f>
        <v>-3</v>
      </c>
      <c r="Z717">
        <f>IF(Table1[[#This Row],[ATS]]&gt;0,Table1[[#This Row],[ATS streak (not real)]]-1,Table1[[#This Row],[ATS streak (not real)]]+1)</f>
        <v>-2</v>
      </c>
      <c r="AA717" s="5">
        <f>Table1[[#This Row],[running ttl ppg]]^2.37/(Table1[[#This Row],[running ttl ppg]]^2.37+Table1[[#This Row],[running ttl ppga]]^2.37)</f>
        <v>0.37454515174446784</v>
      </c>
      <c r="AB717" s="5">
        <f>Table1[[#This Row],[pyth ratio]]+Table1[[#This Row],[win/loss ratio]]</f>
        <v>0.87454515174446779</v>
      </c>
    </row>
    <row r="718" spans="1:28" x14ac:dyDescent="0.25">
      <c r="A718" s="1">
        <v>3276</v>
      </c>
      <c r="B718" s="7">
        <f t="shared" si="24"/>
        <v>13</v>
      </c>
      <c r="C718" s="5">
        <v>2017</v>
      </c>
      <c r="D718" s="5">
        <v>14</v>
      </c>
      <c r="E718" t="s">
        <v>53</v>
      </c>
      <c r="F718" t="s">
        <v>54</v>
      </c>
      <c r="G718" s="5">
        <v>0</v>
      </c>
      <c r="H718">
        <v>22</v>
      </c>
      <c r="I718">
        <v>17</v>
      </c>
      <c r="J718">
        <v>5</v>
      </c>
      <c r="K718">
        <f>IF(Table1[[#This Row],[net]]&gt;0,1,0)</f>
        <v>1</v>
      </c>
      <c r="L718">
        <v>6.5</v>
      </c>
      <c r="M718">
        <f>IF(Table1[[#This Row],[team]]=E717,SUM(Table1[[#This Row],[win/loss]],M717),Table1[[#This Row],[win/loss]])</f>
        <v>7</v>
      </c>
      <c r="N718">
        <f>IF(Table1[[#This Row],[team]]=E717,SUM(Table1[[#This Row],[win/loss]],M717),Table1[[#This Row],[win/loss]])/B718</f>
        <v>0.53846153846153844</v>
      </c>
      <c r="O718">
        <f t="shared" si="25"/>
        <v>11.5</v>
      </c>
      <c r="P718">
        <f>IF(Table1[[#This Row],[difference]]&gt;0,SQRT(Table1[[#This Row],[difference]]),-SQRT(ABS(Table1[[#This Row],[difference]])))</f>
        <v>3.3911649915626341</v>
      </c>
      <c r="Q718">
        <f>IF(Table1[[#This Row],[line]]&gt;0,SQRT(Table1[[#This Row],[line]]),-SQRT(ABS(Table1[[#This Row],[line]])))</f>
        <v>2.5495097567963922</v>
      </c>
      <c r="R718">
        <f>Table1[[#This Row],[difference]]-Table1[[#This Row],[sqrt(line)]]</f>
        <v>8.9504902432036069</v>
      </c>
      <c r="S718">
        <f>IF(Table1[[#This Row],[difference]]&gt;0,1,-1)</f>
        <v>1</v>
      </c>
      <c r="T718">
        <f>IF(Table1[[#This Row],[team]]=E717,SUM(H718,T717),Table1[[#This Row],[ppg]])</f>
        <v>229</v>
      </c>
      <c r="U718">
        <f>IF(Table1[[#This Row],[team]]=E717,SUM(I718,U717),Table1[[#This Row],[ppga]])</f>
        <v>274</v>
      </c>
      <c r="V718">
        <f>IF(Table1[[#This Row],[team]]=E717,SUM(Table1[[#This Row],[difference]],V717),Table1[[#This Row],[difference]])</f>
        <v>-16.5</v>
      </c>
      <c r="W718">
        <f>IF(Table1[[#This Row],[team]]=E717,SUM(Table1[[#This Row],[sqrt(dif)]],W717),Table1[[#This Row],[sqrt(dif)]])</f>
        <v>-0.87387982904455841</v>
      </c>
      <c r="X718">
        <f>IF(Table1[[#This Row],[team]]=E717,SUM(Table1[[#This Row],[f1]],X717),Table1[[#This Row],[f1]])</f>
        <v>-27.047814330516101</v>
      </c>
      <c r="Y718">
        <f>IF(Table1[[#This Row],[ATS]]=S717,SUM(Table1[[#This Row],[ATS]],Y717),Table1[[#This Row],[ATS]])</f>
        <v>1</v>
      </c>
      <c r="Z718">
        <f>IF(Table1[[#This Row],[ATS]]&gt;0,Table1[[#This Row],[ATS streak (not real)]]-1,Table1[[#This Row],[ATS streak (not real)]]+1)</f>
        <v>0</v>
      </c>
      <c r="AA718" s="5">
        <f>Table1[[#This Row],[running ttl ppg]]^2.37/(Table1[[#This Row],[running ttl ppg]]^2.37+Table1[[#This Row],[running ttl ppga]]^2.37)</f>
        <v>0.39527490924570541</v>
      </c>
      <c r="AB718" s="5">
        <f>Table1[[#This Row],[pyth ratio]]+Table1[[#This Row],[win/loss ratio]]</f>
        <v>0.93373644770724384</v>
      </c>
    </row>
    <row r="719" spans="1:28" x14ac:dyDescent="0.25">
      <c r="A719" s="1">
        <v>3277</v>
      </c>
      <c r="B719" s="7">
        <f t="shared" si="24"/>
        <v>14</v>
      </c>
      <c r="C719" s="5">
        <v>2017</v>
      </c>
      <c r="D719" s="5">
        <v>15</v>
      </c>
      <c r="E719" t="s">
        <v>53</v>
      </c>
      <c r="F719" t="s">
        <v>55</v>
      </c>
      <c r="G719" s="5">
        <v>1</v>
      </c>
      <c r="H719">
        <v>21</v>
      </c>
      <c r="I719">
        <v>20</v>
      </c>
      <c r="J719">
        <v>1</v>
      </c>
      <c r="K719">
        <f>IF(Table1[[#This Row],[net]]&gt;0,1,0)</f>
        <v>1</v>
      </c>
      <c r="L719">
        <v>-3.5</v>
      </c>
      <c r="M719">
        <f>IF(Table1[[#This Row],[team]]=E718,SUM(Table1[[#This Row],[win/loss]],M718),Table1[[#This Row],[win/loss]])</f>
        <v>8</v>
      </c>
      <c r="N719">
        <f>IF(Table1[[#This Row],[team]]=E718,SUM(Table1[[#This Row],[win/loss]],M718),Table1[[#This Row],[win/loss]])/B719</f>
        <v>0.5714285714285714</v>
      </c>
      <c r="O719">
        <f t="shared" si="25"/>
        <v>-2.5</v>
      </c>
      <c r="P719">
        <f>IF(Table1[[#This Row],[difference]]&gt;0,SQRT(Table1[[#This Row],[difference]]),-SQRT(ABS(Table1[[#This Row],[difference]])))</f>
        <v>-1.5811388300841898</v>
      </c>
      <c r="Q719">
        <f>IF(Table1[[#This Row],[line]]&gt;0,SQRT(Table1[[#This Row],[line]]),-SQRT(ABS(Table1[[#This Row],[line]])))</f>
        <v>-1.8708286933869707</v>
      </c>
      <c r="R719">
        <f>Table1[[#This Row],[difference]]-Table1[[#This Row],[sqrt(line)]]</f>
        <v>-0.62917130661302934</v>
      </c>
      <c r="S719">
        <f>IF(Table1[[#This Row],[difference]]&gt;0,1,-1)</f>
        <v>-1</v>
      </c>
      <c r="T719">
        <f>IF(Table1[[#This Row],[team]]=E718,SUM(H719,T718),Table1[[#This Row],[ppg]])</f>
        <v>250</v>
      </c>
      <c r="U719">
        <f>IF(Table1[[#This Row],[team]]=E718,SUM(I719,U718),Table1[[#This Row],[ppga]])</f>
        <v>294</v>
      </c>
      <c r="V719">
        <f>IF(Table1[[#This Row],[team]]=E718,SUM(Table1[[#This Row],[difference]],V718),Table1[[#This Row],[difference]])</f>
        <v>-19</v>
      </c>
      <c r="W719">
        <f>IF(Table1[[#This Row],[team]]=E718,SUM(Table1[[#This Row],[sqrt(dif)]],W718),Table1[[#This Row],[sqrt(dif)]])</f>
        <v>-2.4550186591287479</v>
      </c>
      <c r="X719">
        <f>IF(Table1[[#This Row],[team]]=E718,SUM(Table1[[#This Row],[f1]],X718),Table1[[#This Row],[f1]])</f>
        <v>-27.676985637129128</v>
      </c>
      <c r="Y719">
        <f>IF(Table1[[#This Row],[ATS]]=S718,SUM(Table1[[#This Row],[ATS]],Y718),Table1[[#This Row],[ATS]])</f>
        <v>-1</v>
      </c>
      <c r="Z719">
        <f>IF(Table1[[#This Row],[ATS]]&gt;0,Table1[[#This Row],[ATS streak (not real)]]-1,Table1[[#This Row],[ATS streak (not real)]]+1)</f>
        <v>0</v>
      </c>
      <c r="AA719" s="5">
        <f>Table1[[#This Row],[running ttl ppg]]^2.37/(Table1[[#This Row],[running ttl ppg]]^2.37+Table1[[#This Row],[running ttl ppga]]^2.37)</f>
        <v>0.40510908568090565</v>
      </c>
      <c r="AB719" s="5">
        <f>Table1[[#This Row],[pyth ratio]]+Table1[[#This Row],[win/loss ratio]]</f>
        <v>0.97653765710947704</v>
      </c>
    </row>
    <row r="720" spans="1:28" x14ac:dyDescent="0.25">
      <c r="A720" s="1">
        <v>3278</v>
      </c>
      <c r="B720" s="7">
        <f t="shared" si="24"/>
        <v>15</v>
      </c>
      <c r="C720" s="5">
        <v>2017</v>
      </c>
      <c r="D720" s="5">
        <v>16</v>
      </c>
      <c r="E720" t="s">
        <v>53</v>
      </c>
      <c r="F720" t="s">
        <v>47</v>
      </c>
      <c r="G720" s="5">
        <v>1</v>
      </c>
      <c r="H720">
        <v>12</v>
      </c>
      <c r="I720">
        <v>10</v>
      </c>
      <c r="J720">
        <v>2</v>
      </c>
      <c r="K720">
        <f>IF(Table1[[#This Row],[net]]&gt;0,1,0)</f>
        <v>1</v>
      </c>
      <c r="L720">
        <v>-3</v>
      </c>
      <c r="M720">
        <f>IF(Table1[[#This Row],[team]]=E719,SUM(Table1[[#This Row],[win/loss]],M719),Table1[[#This Row],[win/loss]])</f>
        <v>9</v>
      </c>
      <c r="N720">
        <f>IF(Table1[[#This Row],[team]]=E719,SUM(Table1[[#This Row],[win/loss]],M719),Table1[[#This Row],[win/loss]])/B720</f>
        <v>0.6</v>
      </c>
      <c r="O720">
        <f t="shared" si="25"/>
        <v>-1</v>
      </c>
      <c r="P720">
        <f>IF(Table1[[#This Row],[difference]]&gt;0,SQRT(Table1[[#This Row],[difference]]),-SQRT(ABS(Table1[[#This Row],[difference]])))</f>
        <v>-1</v>
      </c>
      <c r="Q720">
        <f>IF(Table1[[#This Row],[line]]&gt;0,SQRT(Table1[[#This Row],[line]]),-SQRT(ABS(Table1[[#This Row],[line]])))</f>
        <v>-1.7320508075688772</v>
      </c>
      <c r="R720">
        <f>Table1[[#This Row],[difference]]-Table1[[#This Row],[sqrt(line)]]</f>
        <v>0.73205080756887719</v>
      </c>
      <c r="S720">
        <f>IF(Table1[[#This Row],[difference]]&gt;0,1,-1)</f>
        <v>-1</v>
      </c>
      <c r="T720">
        <f>IF(Table1[[#This Row],[team]]=E719,SUM(H720,T719),Table1[[#This Row],[ppg]])</f>
        <v>262</v>
      </c>
      <c r="U720">
        <f>IF(Table1[[#This Row],[team]]=E719,SUM(I720,U719),Table1[[#This Row],[ppga]])</f>
        <v>304</v>
      </c>
      <c r="V720">
        <f>IF(Table1[[#This Row],[team]]=E719,SUM(Table1[[#This Row],[difference]],V719),Table1[[#This Row],[difference]])</f>
        <v>-20</v>
      </c>
      <c r="W720">
        <f>IF(Table1[[#This Row],[team]]=E719,SUM(Table1[[#This Row],[sqrt(dif)]],W719),Table1[[#This Row],[sqrt(dif)]])</f>
        <v>-3.4550186591287479</v>
      </c>
      <c r="X720">
        <f>IF(Table1[[#This Row],[team]]=E719,SUM(Table1[[#This Row],[f1]],X719),Table1[[#This Row],[f1]])</f>
        <v>-26.94493482956025</v>
      </c>
      <c r="Y720">
        <f>IF(Table1[[#This Row],[ATS]]=S719,SUM(Table1[[#This Row],[ATS]],Y719),Table1[[#This Row],[ATS]])</f>
        <v>-2</v>
      </c>
      <c r="Z720">
        <f>IF(Table1[[#This Row],[ATS]]&gt;0,Table1[[#This Row],[ATS streak (not real)]]-1,Table1[[#This Row],[ATS streak (not real)]]+1)</f>
        <v>-1</v>
      </c>
      <c r="AA720" s="5">
        <f>Table1[[#This Row],[running ttl ppg]]^2.37/(Table1[[#This Row],[running ttl ppg]]^2.37+Table1[[#This Row],[running ttl ppga]]^2.37)</f>
        <v>0.41280559565729369</v>
      </c>
      <c r="AB720" s="5">
        <f>Table1[[#This Row],[pyth ratio]]+Table1[[#This Row],[win/loss ratio]]</f>
        <v>1.0128055956572937</v>
      </c>
    </row>
    <row r="721" spans="1:28" x14ac:dyDescent="0.25">
      <c r="A721" s="1">
        <v>3279</v>
      </c>
      <c r="B721" s="7">
        <f t="shared" si="24"/>
        <v>16</v>
      </c>
      <c r="C721" s="5">
        <v>2017</v>
      </c>
      <c r="D721" s="5">
        <v>17</v>
      </c>
      <c r="E721" t="s">
        <v>53</v>
      </c>
      <c r="F721" t="s">
        <v>71</v>
      </c>
      <c r="G721" s="5">
        <v>0</v>
      </c>
      <c r="H721">
        <v>17</v>
      </c>
      <c r="I721">
        <v>24</v>
      </c>
      <c r="J721">
        <v>-7</v>
      </c>
      <c r="K721">
        <f>IF(Table1[[#This Row],[net]]&gt;0,1,0)</f>
        <v>0</v>
      </c>
      <c r="L721">
        <v>3</v>
      </c>
      <c r="M721">
        <f>IF(Table1[[#This Row],[team]]=E720,SUM(Table1[[#This Row],[win/loss]],M720),Table1[[#This Row],[win/loss]])</f>
        <v>9</v>
      </c>
      <c r="N721">
        <f>IF(Table1[[#This Row],[team]]=E720,SUM(Table1[[#This Row],[win/loss]],M720),Table1[[#This Row],[win/loss]])/B721</f>
        <v>0.5625</v>
      </c>
      <c r="O721">
        <f t="shared" si="25"/>
        <v>-4</v>
      </c>
      <c r="P721">
        <f>IF(Table1[[#This Row],[difference]]&gt;0,SQRT(Table1[[#This Row],[difference]]),-SQRT(ABS(Table1[[#This Row],[difference]])))</f>
        <v>-2</v>
      </c>
      <c r="Q721">
        <f>IF(Table1[[#This Row],[line]]&gt;0,SQRT(Table1[[#This Row],[line]]),-SQRT(ABS(Table1[[#This Row],[line]])))</f>
        <v>1.7320508075688772</v>
      </c>
      <c r="R721">
        <f>Table1[[#This Row],[difference]]-Table1[[#This Row],[sqrt(line)]]</f>
        <v>-5.7320508075688767</v>
      </c>
      <c r="S721">
        <f>IF(Table1[[#This Row],[difference]]&gt;0,1,-1)</f>
        <v>-1</v>
      </c>
      <c r="T721">
        <f>IF(Table1[[#This Row],[team]]=E720,SUM(H721,T720),Table1[[#This Row],[ppg]])</f>
        <v>279</v>
      </c>
      <c r="U721">
        <f>IF(Table1[[#This Row],[team]]=E720,SUM(I721,U720),Table1[[#This Row],[ppga]])</f>
        <v>328</v>
      </c>
      <c r="V721">
        <f>IF(Table1[[#This Row],[team]]=E720,SUM(Table1[[#This Row],[difference]],V720),Table1[[#This Row],[difference]])</f>
        <v>-24</v>
      </c>
      <c r="W721">
        <f>IF(Table1[[#This Row],[team]]=E720,SUM(Table1[[#This Row],[sqrt(dif)]],W720),Table1[[#This Row],[sqrt(dif)]])</f>
        <v>-5.4550186591287479</v>
      </c>
      <c r="X721">
        <f>IF(Table1[[#This Row],[team]]=E720,SUM(Table1[[#This Row],[f1]],X720),Table1[[#This Row],[f1]])</f>
        <v>-32.676985637129128</v>
      </c>
      <c r="Y721">
        <f>IF(Table1[[#This Row],[ATS]]=S720,SUM(Table1[[#This Row],[ATS]],Y720),Table1[[#This Row],[ATS]])</f>
        <v>-3</v>
      </c>
      <c r="Z721">
        <f>IF(Table1[[#This Row],[ATS]]&gt;0,Table1[[#This Row],[ATS streak (not real)]]-1,Table1[[#This Row],[ATS streak (not real)]]+1)</f>
        <v>-2</v>
      </c>
      <c r="AA721" s="5">
        <f>Table1[[#This Row],[running ttl ppg]]^2.37/(Table1[[#This Row],[running ttl ppg]]^2.37+Table1[[#This Row],[running ttl ppga]]^2.37)</f>
        <v>0.4052901693404985</v>
      </c>
      <c r="AB721" s="5">
        <f>Table1[[#This Row],[pyth ratio]]+Table1[[#This Row],[win/loss ratio]]</f>
        <v>0.96779016934049844</v>
      </c>
    </row>
    <row r="722" spans="1:28" x14ac:dyDescent="0.25">
      <c r="A722" s="1">
        <v>3280</v>
      </c>
      <c r="B722" s="7">
        <f t="shared" si="24"/>
        <v>1</v>
      </c>
      <c r="C722" s="5">
        <v>2017</v>
      </c>
      <c r="D722" s="5">
        <v>1</v>
      </c>
      <c r="E722" t="s">
        <v>54</v>
      </c>
      <c r="F722" t="s">
        <v>51</v>
      </c>
      <c r="G722" s="5">
        <v>1</v>
      </c>
      <c r="H722">
        <v>35</v>
      </c>
      <c r="I722">
        <v>39</v>
      </c>
      <c r="J722">
        <v>-4</v>
      </c>
      <c r="K722">
        <f>IF(Table1[[#This Row],[net]]&gt;0,1,0)</f>
        <v>0</v>
      </c>
      <c r="L722">
        <v>-2.5</v>
      </c>
      <c r="M722">
        <f>IF(Table1[[#This Row],[team]]=E721,SUM(Table1[[#This Row],[win/loss]],M721),Table1[[#This Row],[win/loss]])</f>
        <v>0</v>
      </c>
      <c r="N722">
        <f>IF(Table1[[#This Row],[team]]=E721,SUM(Table1[[#This Row],[win/loss]],M721),Table1[[#This Row],[win/loss]])/B722</f>
        <v>0</v>
      </c>
      <c r="O722">
        <f t="shared" si="25"/>
        <v>-6.5</v>
      </c>
      <c r="P722">
        <f>IF(Table1[[#This Row],[difference]]&gt;0,SQRT(Table1[[#This Row],[difference]]),-SQRT(ABS(Table1[[#This Row],[difference]])))</f>
        <v>-2.5495097567963922</v>
      </c>
      <c r="Q722">
        <f>IF(Table1[[#This Row],[line]]&gt;0,SQRT(Table1[[#This Row],[line]]),-SQRT(ABS(Table1[[#This Row],[line]])))</f>
        <v>-1.5811388300841898</v>
      </c>
      <c r="R722">
        <f>Table1[[#This Row],[difference]]-Table1[[#This Row],[sqrt(line)]]</f>
        <v>-4.91886116991581</v>
      </c>
      <c r="S722">
        <f>IF(Table1[[#This Row],[difference]]&gt;0,1,-1)</f>
        <v>-1</v>
      </c>
      <c r="T722">
        <f>IF(Table1[[#This Row],[team]]=E721,SUM(H722,T721),Table1[[#This Row],[ppg]])</f>
        <v>35</v>
      </c>
      <c r="U722">
        <f>IF(Table1[[#This Row],[team]]=E721,SUM(I722,U721),Table1[[#This Row],[ppga]])</f>
        <v>39</v>
      </c>
      <c r="V722">
        <f>IF(Table1[[#This Row],[team]]=E721,SUM(Table1[[#This Row],[difference]],V721),Table1[[#This Row],[difference]])</f>
        <v>-6.5</v>
      </c>
      <c r="W722">
        <f>IF(Table1[[#This Row],[team]]=E721,SUM(Table1[[#This Row],[sqrt(dif)]],W721),Table1[[#This Row],[sqrt(dif)]])</f>
        <v>-2.5495097567963922</v>
      </c>
      <c r="X722">
        <f>IF(Table1[[#This Row],[team]]=E721,SUM(Table1[[#This Row],[f1]],X721),Table1[[#This Row],[f1]])</f>
        <v>-4.91886116991581</v>
      </c>
      <c r="Y722">
        <f>IF(Table1[[#This Row],[ATS]]=S721,SUM(Table1[[#This Row],[ATS]],Y721),Table1[[#This Row],[ATS]])</f>
        <v>-4</v>
      </c>
      <c r="Z722">
        <f>IF(Table1[[#This Row],[ATS]]&gt;0,Table1[[#This Row],[ATS streak (not real)]]-1,Table1[[#This Row],[ATS streak (not real)]]+1)</f>
        <v>-3</v>
      </c>
      <c r="AA722" s="5">
        <f>Table1[[#This Row],[running ttl ppg]]^2.37/(Table1[[#This Row],[running ttl ppg]]^2.37+Table1[[#This Row],[running ttl ppga]]^2.37)</f>
        <v>0.43623259315169705</v>
      </c>
      <c r="AB722" s="5">
        <f>Table1[[#This Row],[pyth ratio]]+Table1[[#This Row],[win/loss ratio]]</f>
        <v>0.43623259315169705</v>
      </c>
    </row>
    <row r="723" spans="1:28" x14ac:dyDescent="0.25">
      <c r="A723" s="1">
        <v>3281</v>
      </c>
      <c r="B723" s="7">
        <f t="shared" ref="B723:B786" si="26">IF(B722=16,1,B722+1)</f>
        <v>2</v>
      </c>
      <c r="C723" s="5">
        <v>2017</v>
      </c>
      <c r="D723" s="5">
        <v>2</v>
      </c>
      <c r="E723" t="s">
        <v>54</v>
      </c>
      <c r="F723" t="s">
        <v>50</v>
      </c>
      <c r="G723" s="5">
        <v>0</v>
      </c>
      <c r="H723">
        <v>20</v>
      </c>
      <c r="I723">
        <v>34</v>
      </c>
      <c r="J723">
        <v>-14</v>
      </c>
      <c r="K723">
        <f>IF(Table1[[#This Row],[net]]&gt;0,1,0)</f>
        <v>0</v>
      </c>
      <c r="L723">
        <v>6.5</v>
      </c>
      <c r="M723">
        <f>IF(Table1[[#This Row],[team]]=E722,SUM(Table1[[#This Row],[win/loss]],M722),Table1[[#This Row],[win/loss]])</f>
        <v>0</v>
      </c>
      <c r="N723">
        <f>IF(Table1[[#This Row],[team]]=E722,SUM(Table1[[#This Row],[win/loss]],M722),Table1[[#This Row],[win/loss]])/B723</f>
        <v>0</v>
      </c>
      <c r="O723">
        <f t="shared" si="25"/>
        <v>-7.5</v>
      </c>
      <c r="P723">
        <f>IF(Table1[[#This Row],[difference]]&gt;0,SQRT(Table1[[#This Row],[difference]]),-SQRT(ABS(Table1[[#This Row],[difference]])))</f>
        <v>-2.7386127875258306</v>
      </c>
      <c r="Q723">
        <f>IF(Table1[[#This Row],[line]]&gt;0,SQRT(Table1[[#This Row],[line]]),-SQRT(ABS(Table1[[#This Row],[line]])))</f>
        <v>2.5495097567963922</v>
      </c>
      <c r="R723">
        <f>Table1[[#This Row],[difference]]-Table1[[#This Row],[sqrt(line)]]</f>
        <v>-10.049509756796393</v>
      </c>
      <c r="S723">
        <f>IF(Table1[[#This Row],[difference]]&gt;0,1,-1)</f>
        <v>-1</v>
      </c>
      <c r="T723">
        <f>IF(Table1[[#This Row],[team]]=E722,SUM(H723,T722),Table1[[#This Row],[ppg]])</f>
        <v>55</v>
      </c>
      <c r="U723">
        <f>IF(Table1[[#This Row],[team]]=E722,SUM(I723,U722),Table1[[#This Row],[ppga]])</f>
        <v>73</v>
      </c>
      <c r="V723">
        <f>IF(Table1[[#This Row],[team]]=E722,SUM(Table1[[#This Row],[difference]],V722),Table1[[#This Row],[difference]])</f>
        <v>-14</v>
      </c>
      <c r="W723">
        <f>IF(Table1[[#This Row],[team]]=E722,SUM(Table1[[#This Row],[sqrt(dif)]],W722),Table1[[#This Row],[sqrt(dif)]])</f>
        <v>-5.2881225443222224</v>
      </c>
      <c r="X723">
        <f>IF(Table1[[#This Row],[team]]=E722,SUM(Table1[[#This Row],[f1]],X722),Table1[[#This Row],[f1]])</f>
        <v>-14.968370926712204</v>
      </c>
      <c r="Y723">
        <f>IF(Table1[[#This Row],[ATS]]=S722,SUM(Table1[[#This Row],[ATS]],Y722),Table1[[#This Row],[ATS]])</f>
        <v>-5</v>
      </c>
      <c r="Z723">
        <f>IF(Table1[[#This Row],[ATS]]&gt;0,Table1[[#This Row],[ATS streak (not real)]]-1,Table1[[#This Row],[ATS streak (not real)]]+1)</f>
        <v>-4</v>
      </c>
      <c r="AA723" s="5">
        <f>Table1[[#This Row],[running ttl ppg]]^2.37/(Table1[[#This Row],[running ttl ppg]]^2.37+Table1[[#This Row],[running ttl ppga]]^2.37)</f>
        <v>0.33827089494196477</v>
      </c>
      <c r="AB723" s="5">
        <f>Table1[[#This Row],[pyth ratio]]+Table1[[#This Row],[win/loss ratio]]</f>
        <v>0.33827089494196477</v>
      </c>
    </row>
    <row r="724" spans="1:28" x14ac:dyDescent="0.25">
      <c r="A724" s="1">
        <v>3282</v>
      </c>
      <c r="B724" s="7">
        <f t="shared" si="26"/>
        <v>3</v>
      </c>
      <c r="C724" s="5">
        <v>2017</v>
      </c>
      <c r="D724" s="5">
        <v>3</v>
      </c>
      <c r="E724" t="s">
        <v>54</v>
      </c>
      <c r="F724" t="s">
        <v>57</v>
      </c>
      <c r="G724" s="5">
        <v>1</v>
      </c>
      <c r="H724">
        <v>26</v>
      </c>
      <c r="I724">
        <v>22</v>
      </c>
      <c r="J724">
        <v>4</v>
      </c>
      <c r="K724">
        <f>IF(Table1[[#This Row],[net]]&gt;0,1,0)</f>
        <v>1</v>
      </c>
      <c r="L724">
        <v>-1.5</v>
      </c>
      <c r="M724">
        <f>IF(Table1[[#This Row],[team]]=E723,SUM(Table1[[#This Row],[win/loss]],M723),Table1[[#This Row],[win/loss]])</f>
        <v>1</v>
      </c>
      <c r="N724">
        <f>IF(Table1[[#This Row],[team]]=E723,SUM(Table1[[#This Row],[win/loss]],M723),Table1[[#This Row],[win/loss]])/B724</f>
        <v>0.33333333333333331</v>
      </c>
      <c r="O724">
        <f t="shared" si="25"/>
        <v>2.5</v>
      </c>
      <c r="P724">
        <f>IF(Table1[[#This Row],[difference]]&gt;0,SQRT(Table1[[#This Row],[difference]]),-SQRT(ABS(Table1[[#This Row],[difference]])))</f>
        <v>1.5811388300841898</v>
      </c>
      <c r="Q724">
        <f>IF(Table1[[#This Row],[line]]&gt;0,SQRT(Table1[[#This Row],[line]]),-SQRT(ABS(Table1[[#This Row],[line]])))</f>
        <v>-1.2247448713915889</v>
      </c>
      <c r="R724">
        <f>Table1[[#This Row],[difference]]-Table1[[#This Row],[sqrt(line)]]</f>
        <v>3.7247448713915889</v>
      </c>
      <c r="S724">
        <f>IF(Table1[[#This Row],[difference]]&gt;0,1,-1)</f>
        <v>1</v>
      </c>
      <c r="T724">
        <f>IF(Table1[[#This Row],[team]]=E723,SUM(H724,T723),Table1[[#This Row],[ppg]])</f>
        <v>81</v>
      </c>
      <c r="U724">
        <f>IF(Table1[[#This Row],[team]]=E723,SUM(I724,U723),Table1[[#This Row],[ppga]])</f>
        <v>95</v>
      </c>
      <c r="V724">
        <f>IF(Table1[[#This Row],[team]]=E723,SUM(Table1[[#This Row],[difference]],V723),Table1[[#This Row],[difference]])</f>
        <v>-11.5</v>
      </c>
      <c r="W724">
        <f>IF(Table1[[#This Row],[team]]=E723,SUM(Table1[[#This Row],[sqrt(dif)]],W723),Table1[[#This Row],[sqrt(dif)]])</f>
        <v>-3.7069837142380324</v>
      </c>
      <c r="X724">
        <f>IF(Table1[[#This Row],[team]]=E723,SUM(Table1[[#This Row],[f1]],X723),Table1[[#This Row],[f1]])</f>
        <v>-11.243626055320615</v>
      </c>
      <c r="Y724">
        <f>IF(Table1[[#This Row],[ATS]]=S723,SUM(Table1[[#This Row],[ATS]],Y723),Table1[[#This Row],[ATS]])</f>
        <v>1</v>
      </c>
      <c r="Z724">
        <f>IF(Table1[[#This Row],[ATS]]&gt;0,Table1[[#This Row],[ATS streak (not real)]]-1,Table1[[#This Row],[ATS streak (not real)]]+1)</f>
        <v>0</v>
      </c>
      <c r="AA724" s="5">
        <f>Table1[[#This Row],[running ttl ppg]]^2.37/(Table1[[#This Row],[running ttl ppg]]^2.37+Table1[[#This Row],[running ttl ppga]]^2.37)</f>
        <v>0.40664706668700756</v>
      </c>
      <c r="AB724" s="5">
        <f>Table1[[#This Row],[pyth ratio]]+Table1[[#This Row],[win/loss ratio]]</f>
        <v>0.73998040002034093</v>
      </c>
    </row>
    <row r="725" spans="1:28" x14ac:dyDescent="0.25">
      <c r="A725" s="1">
        <v>3283</v>
      </c>
      <c r="B725" s="7">
        <f t="shared" si="26"/>
        <v>4</v>
      </c>
      <c r="C725" s="5">
        <v>2017</v>
      </c>
      <c r="D725" s="5">
        <v>4</v>
      </c>
      <c r="E725" t="s">
        <v>54</v>
      </c>
      <c r="F725" t="s">
        <v>55</v>
      </c>
      <c r="G725" s="5">
        <v>0</v>
      </c>
      <c r="H725">
        <v>27</v>
      </c>
      <c r="I725">
        <v>30</v>
      </c>
      <c r="J725">
        <v>-3</v>
      </c>
      <c r="K725">
        <f>IF(Table1[[#This Row],[net]]&gt;0,1,0)</f>
        <v>0</v>
      </c>
      <c r="L725">
        <v>-1</v>
      </c>
      <c r="M725">
        <f>IF(Table1[[#This Row],[team]]=E724,SUM(Table1[[#This Row],[win/loss]],M724),Table1[[#This Row],[win/loss]])</f>
        <v>1</v>
      </c>
      <c r="N725">
        <f>IF(Table1[[#This Row],[team]]=E724,SUM(Table1[[#This Row],[win/loss]],M724),Table1[[#This Row],[win/loss]])/B725</f>
        <v>0.25</v>
      </c>
      <c r="O725">
        <f t="shared" si="25"/>
        <v>-4</v>
      </c>
      <c r="P725">
        <f>IF(Table1[[#This Row],[difference]]&gt;0,SQRT(Table1[[#This Row],[difference]]),-SQRT(ABS(Table1[[#This Row],[difference]])))</f>
        <v>-2</v>
      </c>
      <c r="Q725">
        <f>IF(Table1[[#This Row],[line]]&gt;0,SQRT(Table1[[#This Row],[line]]),-SQRT(ABS(Table1[[#This Row],[line]])))</f>
        <v>-1</v>
      </c>
      <c r="R725">
        <f>Table1[[#This Row],[difference]]-Table1[[#This Row],[sqrt(line)]]</f>
        <v>-3</v>
      </c>
      <c r="S725">
        <f>IF(Table1[[#This Row],[difference]]&gt;0,1,-1)</f>
        <v>-1</v>
      </c>
      <c r="T725">
        <f>IF(Table1[[#This Row],[team]]=E724,SUM(H725,T724),Table1[[#This Row],[ppg]])</f>
        <v>108</v>
      </c>
      <c r="U725">
        <f>IF(Table1[[#This Row],[team]]=E724,SUM(I725,U724),Table1[[#This Row],[ppga]])</f>
        <v>125</v>
      </c>
      <c r="V725">
        <f>IF(Table1[[#This Row],[team]]=E724,SUM(Table1[[#This Row],[difference]],V724),Table1[[#This Row],[difference]])</f>
        <v>-15.5</v>
      </c>
      <c r="W725">
        <f>IF(Table1[[#This Row],[team]]=E724,SUM(Table1[[#This Row],[sqrt(dif)]],W724),Table1[[#This Row],[sqrt(dif)]])</f>
        <v>-5.7069837142380324</v>
      </c>
      <c r="X725">
        <f>IF(Table1[[#This Row],[team]]=E724,SUM(Table1[[#This Row],[f1]],X724),Table1[[#This Row],[f1]])</f>
        <v>-14.243626055320615</v>
      </c>
      <c r="Y725">
        <f>IF(Table1[[#This Row],[ATS]]=S724,SUM(Table1[[#This Row],[ATS]],Y724),Table1[[#This Row],[ATS]])</f>
        <v>-1</v>
      </c>
      <c r="Z725">
        <f>IF(Table1[[#This Row],[ATS]]&gt;0,Table1[[#This Row],[ATS streak (not real)]]-1,Table1[[#This Row],[ATS streak (not real)]]+1)</f>
        <v>0</v>
      </c>
      <c r="AA725" s="5">
        <f>Table1[[#This Row],[running ttl ppg]]^2.37/(Table1[[#This Row],[running ttl ppg]]^2.37+Table1[[#This Row],[running ttl ppga]]^2.37)</f>
        <v>0.41424293218775338</v>
      </c>
      <c r="AB725" s="5">
        <f>Table1[[#This Row],[pyth ratio]]+Table1[[#This Row],[win/loss ratio]]</f>
        <v>0.66424293218775343</v>
      </c>
    </row>
    <row r="726" spans="1:28" x14ac:dyDescent="0.25">
      <c r="A726" s="1">
        <v>3284</v>
      </c>
      <c r="B726" s="7">
        <f t="shared" si="26"/>
        <v>5</v>
      </c>
      <c r="C726" s="5">
        <v>2017</v>
      </c>
      <c r="D726" s="5">
        <v>5</v>
      </c>
      <c r="E726" t="s">
        <v>54</v>
      </c>
      <c r="F726" t="s">
        <v>46</v>
      </c>
      <c r="G726" s="5">
        <v>1</v>
      </c>
      <c r="H726">
        <v>29</v>
      </c>
      <c r="I726">
        <v>23</v>
      </c>
      <c r="J726">
        <v>6</v>
      </c>
      <c r="K726">
        <f>IF(Table1[[#This Row],[net]]&gt;0,1,0)</f>
        <v>1</v>
      </c>
      <c r="L726">
        <v>-3.5</v>
      </c>
      <c r="M726">
        <f>IF(Table1[[#This Row],[team]]=E725,SUM(Table1[[#This Row],[win/loss]],M725),Table1[[#This Row],[win/loss]])</f>
        <v>2</v>
      </c>
      <c r="N726">
        <f>IF(Table1[[#This Row],[team]]=E725,SUM(Table1[[#This Row],[win/loss]],M725),Table1[[#This Row],[win/loss]])/B726</f>
        <v>0.4</v>
      </c>
      <c r="O726">
        <f t="shared" si="25"/>
        <v>2.5</v>
      </c>
      <c r="P726">
        <f>IF(Table1[[#This Row],[difference]]&gt;0,SQRT(Table1[[#This Row],[difference]]),-SQRT(ABS(Table1[[#This Row],[difference]])))</f>
        <v>1.5811388300841898</v>
      </c>
      <c r="Q726">
        <f>IF(Table1[[#This Row],[line]]&gt;0,SQRT(Table1[[#This Row],[line]]),-SQRT(ABS(Table1[[#This Row],[line]])))</f>
        <v>-1.8708286933869707</v>
      </c>
      <c r="R726">
        <f>Table1[[#This Row],[difference]]-Table1[[#This Row],[sqrt(line)]]</f>
        <v>4.3708286933869704</v>
      </c>
      <c r="S726">
        <f>IF(Table1[[#This Row],[difference]]&gt;0,1,-1)</f>
        <v>1</v>
      </c>
      <c r="T726">
        <f>IF(Table1[[#This Row],[team]]=E725,SUM(H726,T725),Table1[[#This Row],[ppg]])</f>
        <v>137</v>
      </c>
      <c r="U726">
        <f>IF(Table1[[#This Row],[team]]=E725,SUM(I726,U725),Table1[[#This Row],[ppga]])</f>
        <v>148</v>
      </c>
      <c r="V726">
        <f>IF(Table1[[#This Row],[team]]=E725,SUM(Table1[[#This Row],[difference]],V725),Table1[[#This Row],[difference]])</f>
        <v>-13</v>
      </c>
      <c r="W726">
        <f>IF(Table1[[#This Row],[team]]=E725,SUM(Table1[[#This Row],[sqrt(dif)]],W725),Table1[[#This Row],[sqrt(dif)]])</f>
        <v>-4.1258448841538424</v>
      </c>
      <c r="X726">
        <f>IF(Table1[[#This Row],[team]]=E725,SUM(Table1[[#This Row],[f1]],X725),Table1[[#This Row],[f1]])</f>
        <v>-9.8727973619336442</v>
      </c>
      <c r="Y726">
        <f>IF(Table1[[#This Row],[ATS]]=S725,SUM(Table1[[#This Row],[ATS]],Y725),Table1[[#This Row],[ATS]])</f>
        <v>1</v>
      </c>
      <c r="Z726">
        <f>IF(Table1[[#This Row],[ATS]]&gt;0,Table1[[#This Row],[ATS streak (not real)]]-1,Table1[[#This Row],[ATS streak (not real)]]+1)</f>
        <v>0</v>
      </c>
      <c r="AA726" s="5">
        <f>Table1[[#This Row],[running ttl ppg]]^2.37/(Table1[[#This Row],[running ttl ppg]]^2.37+Table1[[#This Row],[running ttl ppga]]^2.37)</f>
        <v>0.45436775675194385</v>
      </c>
      <c r="AB726" s="5">
        <f>Table1[[#This Row],[pyth ratio]]+Table1[[#This Row],[win/loss ratio]]</f>
        <v>0.85436775675194387</v>
      </c>
    </row>
    <row r="727" spans="1:28" x14ac:dyDescent="0.25">
      <c r="A727" s="1">
        <v>3285</v>
      </c>
      <c r="B727" s="7">
        <f t="shared" si="26"/>
        <v>6</v>
      </c>
      <c r="C727" s="5">
        <v>2017</v>
      </c>
      <c r="D727" s="5">
        <v>6</v>
      </c>
      <c r="E727" t="s">
        <v>54</v>
      </c>
      <c r="F727" t="s">
        <v>53</v>
      </c>
      <c r="G727" s="5">
        <v>0</v>
      </c>
      <c r="H727">
        <v>23</v>
      </c>
      <c r="I727">
        <v>26</v>
      </c>
      <c r="J727">
        <v>-3</v>
      </c>
      <c r="K727">
        <f>IF(Table1[[#This Row],[net]]&gt;0,1,0)</f>
        <v>0</v>
      </c>
      <c r="L727">
        <v>3</v>
      </c>
      <c r="M727">
        <f>IF(Table1[[#This Row],[team]]=E726,SUM(Table1[[#This Row],[win/loss]],M726),Table1[[#This Row],[win/loss]])</f>
        <v>2</v>
      </c>
      <c r="N727">
        <f>IF(Table1[[#This Row],[team]]=E726,SUM(Table1[[#This Row],[win/loss]],M726),Table1[[#This Row],[win/loss]])/B727</f>
        <v>0.33333333333333331</v>
      </c>
      <c r="O727">
        <f t="shared" si="25"/>
        <v>0</v>
      </c>
      <c r="P727">
        <f>IF(Table1[[#This Row],[difference]]&gt;0,SQRT(Table1[[#This Row],[difference]]),-SQRT(ABS(Table1[[#This Row],[difference]])))</f>
        <v>0</v>
      </c>
      <c r="Q727">
        <f>IF(Table1[[#This Row],[line]]&gt;0,SQRT(Table1[[#This Row],[line]]),-SQRT(ABS(Table1[[#This Row],[line]])))</f>
        <v>1.7320508075688772</v>
      </c>
      <c r="R727">
        <f>Table1[[#This Row],[difference]]-Table1[[#This Row],[sqrt(line)]]</f>
        <v>-1.7320508075688772</v>
      </c>
      <c r="S727">
        <f>IF(Table1[[#This Row],[difference]]&gt;0,1,-1)</f>
        <v>-1</v>
      </c>
      <c r="T727">
        <f>IF(Table1[[#This Row],[team]]=E726,SUM(H727,T726),Table1[[#This Row],[ppg]])</f>
        <v>160</v>
      </c>
      <c r="U727">
        <f>IF(Table1[[#This Row],[team]]=E726,SUM(I727,U726),Table1[[#This Row],[ppga]])</f>
        <v>174</v>
      </c>
      <c r="V727">
        <f>IF(Table1[[#This Row],[team]]=E726,SUM(Table1[[#This Row],[difference]],V726),Table1[[#This Row],[difference]])</f>
        <v>-13</v>
      </c>
      <c r="W727">
        <f>IF(Table1[[#This Row],[team]]=E726,SUM(Table1[[#This Row],[sqrt(dif)]],W726),Table1[[#This Row],[sqrt(dif)]])</f>
        <v>-4.1258448841538424</v>
      </c>
      <c r="X727">
        <f>IF(Table1[[#This Row],[team]]=E726,SUM(Table1[[#This Row],[f1]],X726),Table1[[#This Row],[f1]])</f>
        <v>-11.604848169502521</v>
      </c>
      <c r="Y727">
        <f>IF(Table1[[#This Row],[ATS]]=S726,SUM(Table1[[#This Row],[ATS]],Y726),Table1[[#This Row],[ATS]])</f>
        <v>-1</v>
      </c>
      <c r="Z727">
        <f>IF(Table1[[#This Row],[ATS]]&gt;0,Table1[[#This Row],[ATS streak (not real)]]-1,Table1[[#This Row],[ATS streak (not real)]]+1)</f>
        <v>0</v>
      </c>
      <c r="AA727" s="5">
        <f>Table1[[#This Row],[running ttl ppg]]^2.37/(Table1[[#This Row],[running ttl ppg]]^2.37+Table1[[#This Row],[running ttl ppga]]^2.37)</f>
        <v>0.45046325887694261</v>
      </c>
      <c r="AB727" s="5">
        <f>Table1[[#This Row],[pyth ratio]]+Table1[[#This Row],[win/loss ratio]]</f>
        <v>0.78379659221027587</v>
      </c>
    </row>
    <row r="728" spans="1:28" x14ac:dyDescent="0.25">
      <c r="A728" s="1">
        <v>3286</v>
      </c>
      <c r="B728" s="7">
        <f t="shared" si="26"/>
        <v>7</v>
      </c>
      <c r="C728" s="5">
        <v>2017</v>
      </c>
      <c r="D728" s="5">
        <v>7</v>
      </c>
      <c r="E728" t="s">
        <v>54</v>
      </c>
      <c r="F728" t="s">
        <v>71</v>
      </c>
      <c r="G728" s="5">
        <v>0</v>
      </c>
      <c r="H728">
        <v>34</v>
      </c>
      <c r="I728">
        <v>26</v>
      </c>
      <c r="J728">
        <v>8</v>
      </c>
      <c r="K728">
        <f>IF(Table1[[#This Row],[net]]&gt;0,1,0)</f>
        <v>1</v>
      </c>
      <c r="L728">
        <v>3.5</v>
      </c>
      <c r="M728">
        <f>IF(Table1[[#This Row],[team]]=E727,SUM(Table1[[#This Row],[win/loss]],M727),Table1[[#This Row],[win/loss]])</f>
        <v>3</v>
      </c>
      <c r="N728">
        <f>IF(Table1[[#This Row],[team]]=E727,SUM(Table1[[#This Row],[win/loss]],M727),Table1[[#This Row],[win/loss]])/B728</f>
        <v>0.42857142857142855</v>
      </c>
      <c r="O728">
        <f t="shared" si="25"/>
        <v>11.5</v>
      </c>
      <c r="P728">
        <f>IF(Table1[[#This Row],[difference]]&gt;0,SQRT(Table1[[#This Row],[difference]]),-SQRT(ABS(Table1[[#This Row],[difference]])))</f>
        <v>3.3911649915626341</v>
      </c>
      <c r="Q728">
        <f>IF(Table1[[#This Row],[line]]&gt;0,SQRT(Table1[[#This Row],[line]]),-SQRT(ABS(Table1[[#This Row],[line]])))</f>
        <v>1.8708286933869707</v>
      </c>
      <c r="R728">
        <f>Table1[[#This Row],[difference]]-Table1[[#This Row],[sqrt(line)]]</f>
        <v>9.6291713066130296</v>
      </c>
      <c r="S728">
        <f>IF(Table1[[#This Row],[difference]]&gt;0,1,-1)</f>
        <v>1</v>
      </c>
      <c r="T728">
        <f>IF(Table1[[#This Row],[team]]=E727,SUM(H728,T727),Table1[[#This Row],[ppg]])</f>
        <v>194</v>
      </c>
      <c r="U728">
        <f>IF(Table1[[#This Row],[team]]=E727,SUM(I728,U727),Table1[[#This Row],[ppga]])</f>
        <v>200</v>
      </c>
      <c r="V728">
        <f>IF(Table1[[#This Row],[team]]=E727,SUM(Table1[[#This Row],[difference]],V727),Table1[[#This Row],[difference]])</f>
        <v>-1.5</v>
      </c>
      <c r="W728">
        <f>IF(Table1[[#This Row],[team]]=E727,SUM(Table1[[#This Row],[sqrt(dif)]],W727),Table1[[#This Row],[sqrt(dif)]])</f>
        <v>-0.73467989259120836</v>
      </c>
      <c r="X728">
        <f>IF(Table1[[#This Row],[team]]=E727,SUM(Table1[[#This Row],[f1]],X727),Table1[[#This Row],[f1]])</f>
        <v>-1.9756768628894914</v>
      </c>
      <c r="Y728">
        <f>IF(Table1[[#This Row],[ATS]]=S727,SUM(Table1[[#This Row],[ATS]],Y727),Table1[[#This Row],[ATS]])</f>
        <v>1</v>
      </c>
      <c r="Z728">
        <f>IF(Table1[[#This Row],[ATS]]&gt;0,Table1[[#This Row],[ATS streak (not real)]]-1,Table1[[#This Row],[ATS streak (not real)]]+1)</f>
        <v>0</v>
      </c>
      <c r="AA728" s="5">
        <f>Table1[[#This Row],[running ttl ppg]]^2.37/(Table1[[#This Row],[running ttl ppg]]^2.37+Table1[[#This Row],[running ttl ppga]]^2.37)</f>
        <v>0.48196075265936572</v>
      </c>
      <c r="AB728" s="5">
        <f>Table1[[#This Row],[pyth ratio]]+Table1[[#This Row],[win/loss ratio]]</f>
        <v>0.91053218123079427</v>
      </c>
    </row>
    <row r="729" spans="1:28" x14ac:dyDescent="0.25">
      <c r="A729" s="1">
        <v>3287</v>
      </c>
      <c r="B729" s="7">
        <f t="shared" si="26"/>
        <v>8</v>
      </c>
      <c r="C729" s="5">
        <v>2017</v>
      </c>
      <c r="D729" s="5">
        <v>8</v>
      </c>
      <c r="E729" t="s">
        <v>54</v>
      </c>
      <c r="F729" t="s">
        <v>56</v>
      </c>
      <c r="G729" s="5">
        <v>1</v>
      </c>
      <c r="H729">
        <v>14</v>
      </c>
      <c r="I729">
        <v>30</v>
      </c>
      <c r="J729">
        <v>-16</v>
      </c>
      <c r="K729">
        <f>IF(Table1[[#This Row],[net]]&gt;0,1,0)</f>
        <v>0</v>
      </c>
      <c r="L729">
        <v>2.5</v>
      </c>
      <c r="M729">
        <f>IF(Table1[[#This Row],[team]]=E728,SUM(Table1[[#This Row],[win/loss]],M728),Table1[[#This Row],[win/loss]])</f>
        <v>3</v>
      </c>
      <c r="N729">
        <f>IF(Table1[[#This Row],[team]]=E728,SUM(Table1[[#This Row],[win/loss]],M728),Table1[[#This Row],[win/loss]])/B729</f>
        <v>0.375</v>
      </c>
      <c r="O729">
        <f t="shared" si="25"/>
        <v>-13.5</v>
      </c>
      <c r="P729">
        <f>IF(Table1[[#This Row],[difference]]&gt;0,SQRT(Table1[[#This Row],[difference]]),-SQRT(ABS(Table1[[#This Row],[difference]])))</f>
        <v>-3.6742346141747673</v>
      </c>
      <c r="Q729">
        <f>IF(Table1[[#This Row],[line]]&gt;0,SQRT(Table1[[#This Row],[line]]),-SQRT(ABS(Table1[[#This Row],[line]])))</f>
        <v>1.5811388300841898</v>
      </c>
      <c r="R729">
        <f>Table1[[#This Row],[difference]]-Table1[[#This Row],[sqrt(line)]]</f>
        <v>-15.081138830084189</v>
      </c>
      <c r="S729">
        <f>IF(Table1[[#This Row],[difference]]&gt;0,1,-1)</f>
        <v>-1</v>
      </c>
      <c r="T729">
        <f>IF(Table1[[#This Row],[team]]=E728,SUM(H729,T728),Table1[[#This Row],[ppg]])</f>
        <v>208</v>
      </c>
      <c r="U729">
        <f>IF(Table1[[#This Row],[team]]=E728,SUM(I729,U728),Table1[[#This Row],[ppga]])</f>
        <v>230</v>
      </c>
      <c r="V729">
        <f>IF(Table1[[#This Row],[team]]=E728,SUM(Table1[[#This Row],[difference]],V728),Table1[[#This Row],[difference]])</f>
        <v>-15</v>
      </c>
      <c r="W729">
        <f>IF(Table1[[#This Row],[team]]=E728,SUM(Table1[[#This Row],[sqrt(dif)]],W728),Table1[[#This Row],[sqrt(dif)]])</f>
        <v>-4.4089145067659761</v>
      </c>
      <c r="X729">
        <f>IF(Table1[[#This Row],[team]]=E728,SUM(Table1[[#This Row],[f1]],X728),Table1[[#This Row],[f1]])</f>
        <v>-17.056815692973679</v>
      </c>
      <c r="Y729">
        <f>IF(Table1[[#This Row],[ATS]]=S728,SUM(Table1[[#This Row],[ATS]],Y728),Table1[[#This Row],[ATS]])</f>
        <v>-1</v>
      </c>
      <c r="Z729">
        <f>IF(Table1[[#This Row],[ATS]]&gt;0,Table1[[#This Row],[ATS streak (not real)]]-1,Table1[[#This Row],[ATS streak (not real)]]+1)</f>
        <v>0</v>
      </c>
      <c r="AA729" s="5">
        <f>Table1[[#This Row],[running ttl ppg]]^2.37/(Table1[[#This Row],[running ttl ppg]]^2.37+Table1[[#This Row],[running ttl ppga]]^2.37)</f>
        <v>0.44070959235280377</v>
      </c>
      <c r="AB729" s="5">
        <f>Table1[[#This Row],[pyth ratio]]+Table1[[#This Row],[win/loss ratio]]</f>
        <v>0.81570959235280371</v>
      </c>
    </row>
    <row r="730" spans="1:28" x14ac:dyDescent="0.25">
      <c r="A730" s="1">
        <v>3288</v>
      </c>
      <c r="B730" s="7">
        <f t="shared" si="26"/>
        <v>9</v>
      </c>
      <c r="C730" s="5">
        <v>2017</v>
      </c>
      <c r="D730" s="5">
        <v>9</v>
      </c>
      <c r="E730" t="s">
        <v>54</v>
      </c>
      <c r="F730" t="s">
        <v>52</v>
      </c>
      <c r="G730" s="5">
        <v>0</v>
      </c>
      <c r="H730">
        <v>31</v>
      </c>
      <c r="I730">
        <v>26</v>
      </c>
      <c r="J730">
        <v>5</v>
      </c>
      <c r="K730">
        <f>IF(Table1[[#This Row],[net]]&gt;0,1,0)</f>
        <v>1</v>
      </c>
      <c r="L730">
        <v>7</v>
      </c>
      <c r="M730">
        <f>IF(Table1[[#This Row],[team]]=E729,SUM(Table1[[#This Row],[win/loss]],M729),Table1[[#This Row],[win/loss]])</f>
        <v>4</v>
      </c>
      <c r="N730">
        <f>IF(Table1[[#This Row],[team]]=E729,SUM(Table1[[#This Row],[win/loss]],M729),Table1[[#This Row],[win/loss]])/B730</f>
        <v>0.44444444444444442</v>
      </c>
      <c r="O730">
        <f t="shared" si="25"/>
        <v>12</v>
      </c>
      <c r="P730">
        <f>IF(Table1[[#This Row],[difference]]&gt;0,SQRT(Table1[[#This Row],[difference]]),-SQRT(ABS(Table1[[#This Row],[difference]])))</f>
        <v>3.4641016151377544</v>
      </c>
      <c r="Q730">
        <f>IF(Table1[[#This Row],[line]]&gt;0,SQRT(Table1[[#This Row],[line]]),-SQRT(ABS(Table1[[#This Row],[line]])))</f>
        <v>2.6457513110645907</v>
      </c>
      <c r="R730">
        <f>Table1[[#This Row],[difference]]-Table1[[#This Row],[sqrt(line)]]</f>
        <v>9.3542486889354102</v>
      </c>
      <c r="S730">
        <f>IF(Table1[[#This Row],[difference]]&gt;0,1,-1)</f>
        <v>1</v>
      </c>
      <c r="T730">
        <f>IF(Table1[[#This Row],[team]]=E729,SUM(H730,T729),Table1[[#This Row],[ppg]])</f>
        <v>239</v>
      </c>
      <c r="U730">
        <f>IF(Table1[[#This Row],[team]]=E729,SUM(I730,U729),Table1[[#This Row],[ppga]])</f>
        <v>256</v>
      </c>
      <c r="V730">
        <f>IF(Table1[[#This Row],[team]]=E729,SUM(Table1[[#This Row],[difference]],V729),Table1[[#This Row],[difference]])</f>
        <v>-3</v>
      </c>
      <c r="W730">
        <f>IF(Table1[[#This Row],[team]]=E729,SUM(Table1[[#This Row],[sqrt(dif)]],W729),Table1[[#This Row],[sqrt(dif)]])</f>
        <v>-0.94481289162822168</v>
      </c>
      <c r="X730">
        <f>IF(Table1[[#This Row],[team]]=E729,SUM(Table1[[#This Row],[f1]],X729),Table1[[#This Row],[f1]])</f>
        <v>-7.7025670040382685</v>
      </c>
      <c r="Y730">
        <f>IF(Table1[[#This Row],[ATS]]=S729,SUM(Table1[[#This Row],[ATS]],Y729),Table1[[#This Row],[ATS]])</f>
        <v>1</v>
      </c>
      <c r="Z730">
        <f>IF(Table1[[#This Row],[ATS]]&gt;0,Table1[[#This Row],[ATS streak (not real)]]-1,Table1[[#This Row],[ATS streak (not real)]]+1)</f>
        <v>0</v>
      </c>
      <c r="AA730" s="5">
        <f>Table1[[#This Row],[running ttl ppg]]^2.37/(Table1[[#This Row],[running ttl ppg]]^2.37+Table1[[#This Row],[running ttl ppga]]^2.37)</f>
        <v>0.4593767589068522</v>
      </c>
      <c r="AB730" s="5">
        <f>Table1[[#This Row],[pyth ratio]]+Table1[[#This Row],[win/loss ratio]]</f>
        <v>0.90382120335129668</v>
      </c>
    </row>
    <row r="731" spans="1:28" x14ac:dyDescent="0.25">
      <c r="A731" s="1">
        <v>3289</v>
      </c>
      <c r="B731" s="7">
        <f t="shared" si="26"/>
        <v>10</v>
      </c>
      <c r="C731" s="5">
        <v>2017</v>
      </c>
      <c r="D731" s="5">
        <v>11</v>
      </c>
      <c r="E731" t="s">
        <v>54</v>
      </c>
      <c r="F731" t="s">
        <v>71</v>
      </c>
      <c r="G731" s="5">
        <v>1</v>
      </c>
      <c r="H731">
        <v>24</v>
      </c>
      <c r="I731">
        <v>17</v>
      </c>
      <c r="J731">
        <v>7</v>
      </c>
      <c r="K731">
        <f>IF(Table1[[#This Row],[net]]&gt;0,1,0)</f>
        <v>1</v>
      </c>
      <c r="L731">
        <v>-3</v>
      </c>
      <c r="M731">
        <f>IF(Table1[[#This Row],[team]]=E730,SUM(Table1[[#This Row],[win/loss]],M730),Table1[[#This Row],[win/loss]])</f>
        <v>5</v>
      </c>
      <c r="N731">
        <f>IF(Table1[[#This Row],[team]]=E730,SUM(Table1[[#This Row],[win/loss]],M730),Table1[[#This Row],[win/loss]])/B731</f>
        <v>0.5</v>
      </c>
      <c r="O731">
        <f t="shared" si="25"/>
        <v>4</v>
      </c>
      <c r="P731">
        <f>IF(Table1[[#This Row],[difference]]&gt;0,SQRT(Table1[[#This Row],[difference]]),-SQRT(ABS(Table1[[#This Row],[difference]])))</f>
        <v>2</v>
      </c>
      <c r="Q731">
        <f>IF(Table1[[#This Row],[line]]&gt;0,SQRT(Table1[[#This Row],[line]]),-SQRT(ABS(Table1[[#This Row],[line]])))</f>
        <v>-1.7320508075688772</v>
      </c>
      <c r="R731">
        <f>Table1[[#This Row],[difference]]-Table1[[#This Row],[sqrt(line)]]</f>
        <v>5.7320508075688767</v>
      </c>
      <c r="S731">
        <f>IF(Table1[[#This Row],[difference]]&gt;0,1,-1)</f>
        <v>1</v>
      </c>
      <c r="T731">
        <f>IF(Table1[[#This Row],[team]]=E730,SUM(H731,T730),Table1[[#This Row],[ppg]])</f>
        <v>263</v>
      </c>
      <c r="U731">
        <f>IF(Table1[[#This Row],[team]]=E730,SUM(I731,U730),Table1[[#This Row],[ppga]])</f>
        <v>273</v>
      </c>
      <c r="V731">
        <f>IF(Table1[[#This Row],[team]]=E730,SUM(Table1[[#This Row],[difference]],V730),Table1[[#This Row],[difference]])</f>
        <v>1</v>
      </c>
      <c r="W731">
        <f>IF(Table1[[#This Row],[team]]=E730,SUM(Table1[[#This Row],[sqrt(dif)]],W730),Table1[[#This Row],[sqrt(dif)]])</f>
        <v>1.0551871083717783</v>
      </c>
      <c r="X731">
        <f>IF(Table1[[#This Row],[team]]=E730,SUM(Table1[[#This Row],[f1]],X730),Table1[[#This Row],[f1]])</f>
        <v>-1.9705161964693918</v>
      </c>
      <c r="Y731">
        <f>IF(Table1[[#This Row],[ATS]]=S730,SUM(Table1[[#This Row],[ATS]],Y730),Table1[[#This Row],[ATS]])</f>
        <v>2</v>
      </c>
      <c r="Z731">
        <f>IF(Table1[[#This Row],[ATS]]&gt;0,Table1[[#This Row],[ATS streak (not real)]]-1,Table1[[#This Row],[ATS streak (not real)]]+1)</f>
        <v>1</v>
      </c>
      <c r="AA731" s="5">
        <f>Table1[[#This Row],[running ttl ppg]]^2.37/(Table1[[#This Row],[running ttl ppg]]^2.37+Table1[[#This Row],[running ttl ppga]]^2.37)</f>
        <v>0.47790362702772593</v>
      </c>
      <c r="AB731" s="5">
        <f>Table1[[#This Row],[pyth ratio]]+Table1[[#This Row],[win/loss ratio]]</f>
        <v>0.97790362702772593</v>
      </c>
    </row>
    <row r="732" spans="1:28" x14ac:dyDescent="0.25">
      <c r="A732" s="1">
        <v>3290</v>
      </c>
      <c r="B732" s="7">
        <f t="shared" si="26"/>
        <v>11</v>
      </c>
      <c r="C732" s="5">
        <v>2017</v>
      </c>
      <c r="D732" s="5">
        <v>12</v>
      </c>
      <c r="E732" t="s">
        <v>54</v>
      </c>
      <c r="F732" t="s">
        <v>67</v>
      </c>
      <c r="G732" s="5">
        <v>1</v>
      </c>
      <c r="H732">
        <v>7</v>
      </c>
      <c r="I732">
        <v>28</v>
      </c>
      <c r="J732">
        <v>-21</v>
      </c>
      <c r="K732">
        <f>IF(Table1[[#This Row],[net]]&gt;0,1,0)</f>
        <v>0</v>
      </c>
      <c r="L732">
        <v>8</v>
      </c>
      <c r="M732">
        <f>IF(Table1[[#This Row],[team]]=E731,SUM(Table1[[#This Row],[win/loss]],M731),Table1[[#This Row],[win/loss]])</f>
        <v>5</v>
      </c>
      <c r="N732">
        <f>IF(Table1[[#This Row],[team]]=E731,SUM(Table1[[#This Row],[win/loss]],M731),Table1[[#This Row],[win/loss]])/B732</f>
        <v>0.45454545454545453</v>
      </c>
      <c r="O732">
        <f t="shared" si="25"/>
        <v>-13</v>
      </c>
      <c r="P732">
        <f>IF(Table1[[#This Row],[difference]]&gt;0,SQRT(Table1[[#This Row],[difference]]),-SQRT(ABS(Table1[[#This Row],[difference]])))</f>
        <v>-3.6055512754639891</v>
      </c>
      <c r="Q732">
        <f>IF(Table1[[#This Row],[line]]&gt;0,SQRT(Table1[[#This Row],[line]]),-SQRT(ABS(Table1[[#This Row],[line]])))</f>
        <v>2.8284271247461903</v>
      </c>
      <c r="R732">
        <f>Table1[[#This Row],[difference]]-Table1[[#This Row],[sqrt(line)]]</f>
        <v>-15.82842712474619</v>
      </c>
      <c r="S732">
        <f>IF(Table1[[#This Row],[difference]]&gt;0,1,-1)</f>
        <v>-1</v>
      </c>
      <c r="T732">
        <f>IF(Table1[[#This Row],[team]]=E731,SUM(H732,T731),Table1[[#This Row],[ppg]])</f>
        <v>270</v>
      </c>
      <c r="U732">
        <f>IF(Table1[[#This Row],[team]]=E731,SUM(I732,U731),Table1[[#This Row],[ppga]])</f>
        <v>301</v>
      </c>
      <c r="V732">
        <f>IF(Table1[[#This Row],[team]]=E731,SUM(Table1[[#This Row],[difference]],V731),Table1[[#This Row],[difference]])</f>
        <v>-12</v>
      </c>
      <c r="W732">
        <f>IF(Table1[[#This Row],[team]]=E731,SUM(Table1[[#This Row],[sqrt(dif)]],W731),Table1[[#This Row],[sqrt(dif)]])</f>
        <v>-2.5503641670922108</v>
      </c>
      <c r="X732">
        <f>IF(Table1[[#This Row],[team]]=E731,SUM(Table1[[#This Row],[f1]],X731),Table1[[#This Row],[f1]])</f>
        <v>-17.798943321215582</v>
      </c>
      <c r="Y732">
        <f>IF(Table1[[#This Row],[ATS]]=S731,SUM(Table1[[#This Row],[ATS]],Y731),Table1[[#This Row],[ATS]])</f>
        <v>-1</v>
      </c>
      <c r="Z732">
        <f>IF(Table1[[#This Row],[ATS]]&gt;0,Table1[[#This Row],[ATS streak (not real)]]-1,Table1[[#This Row],[ATS streak (not real)]]+1)</f>
        <v>0</v>
      </c>
      <c r="AA732" s="5">
        <f>Table1[[#This Row],[running ttl ppg]]^2.37/(Table1[[#This Row],[running ttl ppg]]^2.37+Table1[[#This Row],[running ttl ppga]]^2.37)</f>
        <v>0.43595591570247305</v>
      </c>
      <c r="AB732" s="5">
        <f>Table1[[#This Row],[pyth ratio]]+Table1[[#This Row],[win/loss ratio]]</f>
        <v>0.89050137024792764</v>
      </c>
    </row>
    <row r="733" spans="1:28" x14ac:dyDescent="0.25">
      <c r="A733" s="1">
        <v>3291</v>
      </c>
      <c r="B733" s="7">
        <f t="shared" si="26"/>
        <v>12</v>
      </c>
      <c r="C733" s="5">
        <v>2017</v>
      </c>
      <c r="D733" s="5">
        <v>13</v>
      </c>
      <c r="E733" t="s">
        <v>54</v>
      </c>
      <c r="F733" t="s">
        <v>62</v>
      </c>
      <c r="G733" s="5">
        <v>0</v>
      </c>
      <c r="H733">
        <v>41</v>
      </c>
      <c r="I733">
        <v>10</v>
      </c>
      <c r="J733">
        <v>31</v>
      </c>
      <c r="K733">
        <f>IF(Table1[[#This Row],[net]]&gt;0,1,0)</f>
        <v>1</v>
      </c>
      <c r="L733">
        <v>1.5</v>
      </c>
      <c r="M733">
        <f>IF(Table1[[#This Row],[team]]=E732,SUM(Table1[[#This Row],[win/loss]],M732),Table1[[#This Row],[win/loss]])</f>
        <v>6</v>
      </c>
      <c r="N733">
        <f>IF(Table1[[#This Row],[team]]=E732,SUM(Table1[[#This Row],[win/loss]],M732),Table1[[#This Row],[win/loss]])/B733</f>
        <v>0.5</v>
      </c>
      <c r="O733">
        <f t="shared" si="25"/>
        <v>32.5</v>
      </c>
      <c r="P733">
        <f>IF(Table1[[#This Row],[difference]]&gt;0,SQRT(Table1[[#This Row],[difference]]),-SQRT(ABS(Table1[[#This Row],[difference]])))</f>
        <v>5.7008771254956896</v>
      </c>
      <c r="Q733">
        <f>IF(Table1[[#This Row],[line]]&gt;0,SQRT(Table1[[#This Row],[line]]),-SQRT(ABS(Table1[[#This Row],[line]])))</f>
        <v>1.2247448713915889</v>
      </c>
      <c r="R733">
        <f>Table1[[#This Row],[difference]]-Table1[[#This Row],[sqrt(line)]]</f>
        <v>31.275255128608411</v>
      </c>
      <c r="S733">
        <f>IF(Table1[[#This Row],[difference]]&gt;0,1,-1)</f>
        <v>1</v>
      </c>
      <c r="T733">
        <f>IF(Table1[[#This Row],[team]]=E732,SUM(H733,T732),Table1[[#This Row],[ppg]])</f>
        <v>311</v>
      </c>
      <c r="U733">
        <f>IF(Table1[[#This Row],[team]]=E732,SUM(I733,U732),Table1[[#This Row],[ppga]])</f>
        <v>311</v>
      </c>
      <c r="V733">
        <f>IF(Table1[[#This Row],[team]]=E732,SUM(Table1[[#This Row],[difference]],V732),Table1[[#This Row],[difference]])</f>
        <v>20.5</v>
      </c>
      <c r="W733">
        <f>IF(Table1[[#This Row],[team]]=E732,SUM(Table1[[#This Row],[sqrt(dif)]],W732),Table1[[#This Row],[sqrt(dif)]])</f>
        <v>3.1505129584034788</v>
      </c>
      <c r="X733">
        <f>IF(Table1[[#This Row],[team]]=E732,SUM(Table1[[#This Row],[f1]],X732),Table1[[#This Row],[f1]])</f>
        <v>13.476311807392829</v>
      </c>
      <c r="Y733">
        <f>IF(Table1[[#This Row],[ATS]]=S732,SUM(Table1[[#This Row],[ATS]],Y732),Table1[[#This Row],[ATS]])</f>
        <v>1</v>
      </c>
      <c r="Z733">
        <f>IF(Table1[[#This Row],[ATS]]&gt;0,Table1[[#This Row],[ATS streak (not real)]]-1,Table1[[#This Row],[ATS streak (not real)]]+1)</f>
        <v>0</v>
      </c>
      <c r="AA733" s="5">
        <f>Table1[[#This Row],[running ttl ppg]]^2.37/(Table1[[#This Row],[running ttl ppg]]^2.37+Table1[[#This Row],[running ttl ppga]]^2.37)</f>
        <v>0.5</v>
      </c>
      <c r="AB733" s="5">
        <f>Table1[[#This Row],[pyth ratio]]+Table1[[#This Row],[win/loss ratio]]</f>
        <v>1</v>
      </c>
    </row>
    <row r="734" spans="1:28" x14ac:dyDescent="0.25">
      <c r="A734" s="1">
        <v>3292</v>
      </c>
      <c r="B734" s="7">
        <f t="shared" si="26"/>
        <v>13</v>
      </c>
      <c r="C734" s="5">
        <v>2017</v>
      </c>
      <c r="D734" s="5">
        <v>14</v>
      </c>
      <c r="E734" t="s">
        <v>54</v>
      </c>
      <c r="F734" t="s">
        <v>53</v>
      </c>
      <c r="G734" s="5">
        <v>1</v>
      </c>
      <c r="H734">
        <v>17</v>
      </c>
      <c r="I734">
        <v>22</v>
      </c>
      <c r="J734">
        <v>-5</v>
      </c>
      <c r="K734">
        <f>IF(Table1[[#This Row],[net]]&gt;0,1,0)</f>
        <v>0</v>
      </c>
      <c r="L734">
        <v>-6.5</v>
      </c>
      <c r="M734">
        <f>IF(Table1[[#This Row],[team]]=E733,SUM(Table1[[#This Row],[win/loss]],M733),Table1[[#This Row],[win/loss]])</f>
        <v>6</v>
      </c>
      <c r="N734">
        <f>IF(Table1[[#This Row],[team]]=E733,SUM(Table1[[#This Row],[win/loss]],M733),Table1[[#This Row],[win/loss]])/B734</f>
        <v>0.46153846153846156</v>
      </c>
      <c r="O734">
        <f t="shared" si="25"/>
        <v>-11.5</v>
      </c>
      <c r="P734">
        <f>IF(Table1[[#This Row],[difference]]&gt;0,SQRT(Table1[[#This Row],[difference]]),-SQRT(ABS(Table1[[#This Row],[difference]])))</f>
        <v>-3.3911649915626341</v>
      </c>
      <c r="Q734">
        <f>IF(Table1[[#This Row],[line]]&gt;0,SQRT(Table1[[#This Row],[line]]),-SQRT(ABS(Table1[[#This Row],[line]])))</f>
        <v>-2.5495097567963922</v>
      </c>
      <c r="R734">
        <f>Table1[[#This Row],[difference]]-Table1[[#This Row],[sqrt(line)]]</f>
        <v>-8.9504902432036069</v>
      </c>
      <c r="S734">
        <f>IF(Table1[[#This Row],[difference]]&gt;0,1,-1)</f>
        <v>-1</v>
      </c>
      <c r="T734">
        <f>IF(Table1[[#This Row],[team]]=E733,SUM(H734,T733),Table1[[#This Row],[ppg]])</f>
        <v>328</v>
      </c>
      <c r="U734">
        <f>IF(Table1[[#This Row],[team]]=E733,SUM(I734,U733),Table1[[#This Row],[ppga]])</f>
        <v>333</v>
      </c>
      <c r="V734">
        <f>IF(Table1[[#This Row],[team]]=E733,SUM(Table1[[#This Row],[difference]],V733),Table1[[#This Row],[difference]])</f>
        <v>9</v>
      </c>
      <c r="W734">
        <f>IF(Table1[[#This Row],[team]]=E733,SUM(Table1[[#This Row],[sqrt(dif)]],W733),Table1[[#This Row],[sqrt(dif)]])</f>
        <v>-0.24065203315915529</v>
      </c>
      <c r="X734">
        <f>IF(Table1[[#This Row],[team]]=E733,SUM(Table1[[#This Row],[f1]],X733),Table1[[#This Row],[f1]])</f>
        <v>4.5258215641892221</v>
      </c>
      <c r="Y734">
        <f>IF(Table1[[#This Row],[ATS]]=S733,SUM(Table1[[#This Row],[ATS]],Y733),Table1[[#This Row],[ATS]])</f>
        <v>-1</v>
      </c>
      <c r="Z734">
        <f>IF(Table1[[#This Row],[ATS]]&gt;0,Table1[[#This Row],[ATS streak (not real)]]-1,Table1[[#This Row],[ATS streak (not real)]]+1)</f>
        <v>0</v>
      </c>
      <c r="AA734" s="5">
        <f>Table1[[#This Row],[running ttl ppg]]^2.37/(Table1[[#This Row],[running ttl ppg]]^2.37+Table1[[#This Row],[running ttl ppga]]^2.37)</f>
        <v>0.49103709786909655</v>
      </c>
      <c r="AB734" s="5">
        <f>Table1[[#This Row],[pyth ratio]]+Table1[[#This Row],[win/loss ratio]]</f>
        <v>0.95257555940755811</v>
      </c>
    </row>
    <row r="735" spans="1:28" x14ac:dyDescent="0.25">
      <c r="A735" s="1">
        <v>3293</v>
      </c>
      <c r="B735" s="7">
        <f t="shared" si="26"/>
        <v>14</v>
      </c>
      <c r="C735" s="5">
        <v>2017</v>
      </c>
      <c r="D735" s="5">
        <v>15</v>
      </c>
      <c r="E735" t="s">
        <v>54</v>
      </c>
      <c r="F735" t="s">
        <v>60</v>
      </c>
      <c r="G735" s="5">
        <v>0</v>
      </c>
      <c r="H735">
        <v>34</v>
      </c>
      <c r="I735">
        <v>6</v>
      </c>
      <c r="J735">
        <v>28</v>
      </c>
      <c r="K735">
        <f>IF(Table1[[#This Row],[net]]&gt;0,1,0)</f>
        <v>1</v>
      </c>
      <c r="L735">
        <v>5</v>
      </c>
      <c r="M735">
        <f>IF(Table1[[#This Row],[team]]=E734,SUM(Table1[[#This Row],[win/loss]],M734),Table1[[#This Row],[win/loss]])</f>
        <v>7</v>
      </c>
      <c r="N735">
        <f>IF(Table1[[#This Row],[team]]=E734,SUM(Table1[[#This Row],[win/loss]],M734),Table1[[#This Row],[win/loss]])/B735</f>
        <v>0.5</v>
      </c>
      <c r="O735">
        <f t="shared" si="25"/>
        <v>33</v>
      </c>
      <c r="P735">
        <f>IF(Table1[[#This Row],[difference]]&gt;0,SQRT(Table1[[#This Row],[difference]]),-SQRT(ABS(Table1[[#This Row],[difference]])))</f>
        <v>5.7445626465380286</v>
      </c>
      <c r="Q735">
        <f>IF(Table1[[#This Row],[line]]&gt;0,SQRT(Table1[[#This Row],[line]]),-SQRT(ABS(Table1[[#This Row],[line]])))</f>
        <v>2.2360679774997898</v>
      </c>
      <c r="R735">
        <f>Table1[[#This Row],[difference]]-Table1[[#This Row],[sqrt(line)]]</f>
        <v>30.76393202250021</v>
      </c>
      <c r="S735">
        <f>IF(Table1[[#This Row],[difference]]&gt;0,1,-1)</f>
        <v>1</v>
      </c>
      <c r="T735">
        <f>IF(Table1[[#This Row],[team]]=E734,SUM(H735,T734),Table1[[#This Row],[ppg]])</f>
        <v>362</v>
      </c>
      <c r="U735">
        <f>IF(Table1[[#This Row],[team]]=E734,SUM(I735,U734),Table1[[#This Row],[ppga]])</f>
        <v>339</v>
      </c>
      <c r="V735">
        <f>IF(Table1[[#This Row],[team]]=E734,SUM(Table1[[#This Row],[difference]],V734),Table1[[#This Row],[difference]])</f>
        <v>42</v>
      </c>
      <c r="W735">
        <f>IF(Table1[[#This Row],[team]]=E734,SUM(Table1[[#This Row],[sqrt(dif)]],W734),Table1[[#This Row],[sqrt(dif)]])</f>
        <v>5.5039106133788733</v>
      </c>
      <c r="X735">
        <f>IF(Table1[[#This Row],[team]]=E734,SUM(Table1[[#This Row],[f1]],X734),Table1[[#This Row],[f1]])</f>
        <v>35.289753586689429</v>
      </c>
      <c r="Y735">
        <f>IF(Table1[[#This Row],[ATS]]=S734,SUM(Table1[[#This Row],[ATS]],Y734),Table1[[#This Row],[ATS]])</f>
        <v>1</v>
      </c>
      <c r="Z735">
        <f>IF(Table1[[#This Row],[ATS]]&gt;0,Table1[[#This Row],[ATS streak (not real)]]-1,Table1[[#This Row],[ATS streak (not real)]]+1)</f>
        <v>0</v>
      </c>
      <c r="AA735" s="5">
        <f>Table1[[#This Row],[running ttl ppg]]^2.37/(Table1[[#This Row],[running ttl ppg]]^2.37+Table1[[#This Row],[running ttl ppga]]^2.37)</f>
        <v>0.53881587165463674</v>
      </c>
      <c r="AB735" s="5">
        <f>Table1[[#This Row],[pyth ratio]]+Table1[[#This Row],[win/loss ratio]]</f>
        <v>1.0388158716546367</v>
      </c>
    </row>
    <row r="736" spans="1:28" x14ac:dyDescent="0.25">
      <c r="A736" s="1">
        <v>3294</v>
      </c>
      <c r="B736" s="7">
        <f t="shared" si="26"/>
        <v>15</v>
      </c>
      <c r="C736" s="5">
        <v>2017</v>
      </c>
      <c r="D736" s="5">
        <v>16</v>
      </c>
      <c r="E736" t="s">
        <v>54</v>
      </c>
      <c r="F736" t="s">
        <v>65</v>
      </c>
      <c r="G736" s="5">
        <v>0</v>
      </c>
      <c r="H736">
        <v>25</v>
      </c>
      <c r="I736">
        <v>33</v>
      </c>
      <c r="J736">
        <v>-8</v>
      </c>
      <c r="K736">
        <f>IF(Table1[[#This Row],[net]]&gt;0,1,0)</f>
        <v>0</v>
      </c>
      <c r="L736">
        <v>3.5</v>
      </c>
      <c r="M736">
        <f>IF(Table1[[#This Row],[team]]=E735,SUM(Table1[[#This Row],[win/loss]],M735),Table1[[#This Row],[win/loss]])</f>
        <v>7</v>
      </c>
      <c r="N736">
        <f>IF(Table1[[#This Row],[team]]=E735,SUM(Table1[[#This Row],[win/loss]],M735),Table1[[#This Row],[win/loss]])/B736</f>
        <v>0.46666666666666667</v>
      </c>
      <c r="O736">
        <f t="shared" si="25"/>
        <v>-4.5</v>
      </c>
      <c r="P736">
        <f>IF(Table1[[#This Row],[difference]]&gt;0,SQRT(Table1[[#This Row],[difference]]),-SQRT(ABS(Table1[[#This Row],[difference]])))</f>
        <v>-2.1213203435596424</v>
      </c>
      <c r="Q736">
        <f>IF(Table1[[#This Row],[line]]&gt;0,SQRT(Table1[[#This Row],[line]]),-SQRT(ABS(Table1[[#This Row],[line]])))</f>
        <v>1.8708286933869707</v>
      </c>
      <c r="R736">
        <f>Table1[[#This Row],[difference]]-Table1[[#This Row],[sqrt(line)]]</f>
        <v>-6.3708286933869704</v>
      </c>
      <c r="S736">
        <f>IF(Table1[[#This Row],[difference]]&gt;0,1,-1)</f>
        <v>-1</v>
      </c>
      <c r="T736">
        <f>IF(Table1[[#This Row],[team]]=E735,SUM(H736,T735),Table1[[#This Row],[ppg]])</f>
        <v>387</v>
      </c>
      <c r="U736">
        <f>IF(Table1[[#This Row],[team]]=E735,SUM(I736,U735),Table1[[#This Row],[ppga]])</f>
        <v>372</v>
      </c>
      <c r="V736">
        <f>IF(Table1[[#This Row],[team]]=E735,SUM(Table1[[#This Row],[difference]],V735),Table1[[#This Row],[difference]])</f>
        <v>37.5</v>
      </c>
      <c r="W736">
        <f>IF(Table1[[#This Row],[team]]=E735,SUM(Table1[[#This Row],[sqrt(dif)]],W735),Table1[[#This Row],[sqrt(dif)]])</f>
        <v>3.3825902698192309</v>
      </c>
      <c r="X736">
        <f>IF(Table1[[#This Row],[team]]=E735,SUM(Table1[[#This Row],[f1]],X735),Table1[[#This Row],[f1]])</f>
        <v>28.91892489330246</v>
      </c>
      <c r="Y736">
        <f>IF(Table1[[#This Row],[ATS]]=S735,SUM(Table1[[#This Row],[ATS]],Y735),Table1[[#This Row],[ATS]])</f>
        <v>-1</v>
      </c>
      <c r="Z736">
        <f>IF(Table1[[#This Row],[ATS]]&gt;0,Table1[[#This Row],[ATS streak (not real)]]-1,Table1[[#This Row],[ATS streak (not real)]]+1)</f>
        <v>0</v>
      </c>
      <c r="AA736" s="5">
        <f>Table1[[#This Row],[running ttl ppg]]^2.37/(Table1[[#This Row],[running ttl ppg]]^2.37+Table1[[#This Row],[running ttl ppga]]^2.37)</f>
        <v>0.52340490483684277</v>
      </c>
      <c r="AB736" s="5">
        <f>Table1[[#This Row],[pyth ratio]]+Table1[[#This Row],[win/loss ratio]]</f>
        <v>0.99007157150350944</v>
      </c>
    </row>
    <row r="737" spans="1:28" x14ac:dyDescent="0.25">
      <c r="A737" s="1">
        <v>3295</v>
      </c>
      <c r="B737" s="7">
        <f t="shared" si="26"/>
        <v>16</v>
      </c>
      <c r="C737" s="5">
        <v>2017</v>
      </c>
      <c r="D737" s="5">
        <v>17</v>
      </c>
      <c r="E737" t="s">
        <v>54</v>
      </c>
      <c r="F737" t="s">
        <v>55</v>
      </c>
      <c r="G737" s="5">
        <v>1</v>
      </c>
      <c r="H737">
        <v>24</v>
      </c>
      <c r="I737">
        <v>20</v>
      </c>
      <c r="J737">
        <v>4</v>
      </c>
      <c r="K737">
        <f>IF(Table1[[#This Row],[net]]&gt;0,1,0)</f>
        <v>1</v>
      </c>
      <c r="L737">
        <v>-6</v>
      </c>
      <c r="M737">
        <f>IF(Table1[[#This Row],[team]]=E736,SUM(Table1[[#This Row],[win/loss]],M736),Table1[[#This Row],[win/loss]])</f>
        <v>8</v>
      </c>
      <c r="N737">
        <f>IF(Table1[[#This Row],[team]]=E736,SUM(Table1[[#This Row],[win/loss]],M736),Table1[[#This Row],[win/loss]])/B737</f>
        <v>0.5</v>
      </c>
      <c r="O737">
        <f t="shared" si="25"/>
        <v>-2</v>
      </c>
      <c r="P737">
        <f>IF(Table1[[#This Row],[difference]]&gt;0,SQRT(Table1[[#This Row],[difference]]),-SQRT(ABS(Table1[[#This Row],[difference]])))</f>
        <v>-1.4142135623730951</v>
      </c>
      <c r="Q737">
        <f>IF(Table1[[#This Row],[line]]&gt;0,SQRT(Table1[[#This Row],[line]]),-SQRT(ABS(Table1[[#This Row],[line]])))</f>
        <v>-2.4494897427831779</v>
      </c>
      <c r="R737">
        <f>Table1[[#This Row],[difference]]-Table1[[#This Row],[sqrt(line)]]</f>
        <v>0.44948974278317788</v>
      </c>
      <c r="S737">
        <f>IF(Table1[[#This Row],[difference]]&gt;0,1,-1)</f>
        <v>-1</v>
      </c>
      <c r="T737">
        <f>IF(Table1[[#This Row],[team]]=E736,SUM(H737,T736),Table1[[#This Row],[ppg]])</f>
        <v>411</v>
      </c>
      <c r="U737">
        <f>IF(Table1[[#This Row],[team]]=E736,SUM(I737,U736),Table1[[#This Row],[ppga]])</f>
        <v>392</v>
      </c>
      <c r="V737">
        <f>IF(Table1[[#This Row],[team]]=E736,SUM(Table1[[#This Row],[difference]],V736),Table1[[#This Row],[difference]])</f>
        <v>35.5</v>
      </c>
      <c r="W737">
        <f>IF(Table1[[#This Row],[team]]=E736,SUM(Table1[[#This Row],[sqrt(dif)]],W736),Table1[[#This Row],[sqrt(dif)]])</f>
        <v>1.9683767074461358</v>
      </c>
      <c r="X737">
        <f>IF(Table1[[#This Row],[team]]=E736,SUM(Table1[[#This Row],[f1]],X736),Table1[[#This Row],[f1]])</f>
        <v>29.368414636085639</v>
      </c>
      <c r="Y737">
        <f>IF(Table1[[#This Row],[ATS]]=S736,SUM(Table1[[#This Row],[ATS]],Y736),Table1[[#This Row],[ATS]])</f>
        <v>-2</v>
      </c>
      <c r="Z737">
        <f>IF(Table1[[#This Row],[ATS]]&gt;0,Table1[[#This Row],[ATS streak (not real)]]-1,Table1[[#This Row],[ATS streak (not real)]]+1)</f>
        <v>-1</v>
      </c>
      <c r="AA737" s="5">
        <f>Table1[[#This Row],[running ttl ppg]]^2.37/(Table1[[#This Row],[running ttl ppg]]^2.37+Table1[[#This Row],[running ttl ppga]]^2.37)</f>
        <v>0.52801446944048003</v>
      </c>
      <c r="AB737" s="5">
        <f>Table1[[#This Row],[pyth ratio]]+Table1[[#This Row],[win/loss ratio]]</f>
        <v>1.02801446944048</v>
      </c>
    </row>
    <row r="738" spans="1:28" x14ac:dyDescent="0.25">
      <c r="A738" s="1">
        <v>3296</v>
      </c>
      <c r="B738" s="7">
        <f t="shared" si="26"/>
        <v>1</v>
      </c>
      <c r="C738" s="5">
        <v>2017</v>
      </c>
      <c r="D738" s="5">
        <v>1</v>
      </c>
      <c r="E738" t="s">
        <v>55</v>
      </c>
      <c r="F738" t="s">
        <v>52</v>
      </c>
      <c r="G738" s="5">
        <v>1</v>
      </c>
      <c r="H738">
        <v>23</v>
      </c>
      <c r="I738">
        <v>27</v>
      </c>
      <c r="J738">
        <v>-4</v>
      </c>
      <c r="K738">
        <f>IF(Table1[[#This Row],[net]]&gt;0,1,0)</f>
        <v>0</v>
      </c>
      <c r="L738">
        <v>4.5</v>
      </c>
      <c r="M738">
        <f>IF(Table1[[#This Row],[team]]=E737,SUM(Table1[[#This Row],[win/loss]],M737),Table1[[#This Row],[win/loss]])</f>
        <v>0</v>
      </c>
      <c r="N738">
        <f>IF(Table1[[#This Row],[team]]=E737,SUM(Table1[[#This Row],[win/loss]],M737),Table1[[#This Row],[win/loss]])/B738</f>
        <v>0</v>
      </c>
      <c r="O738">
        <f t="shared" si="25"/>
        <v>0.5</v>
      </c>
      <c r="P738">
        <f>IF(Table1[[#This Row],[difference]]&gt;0,SQRT(Table1[[#This Row],[difference]]),-SQRT(ABS(Table1[[#This Row],[difference]])))</f>
        <v>0.70710678118654757</v>
      </c>
      <c r="Q738">
        <f>IF(Table1[[#This Row],[line]]&gt;0,SQRT(Table1[[#This Row],[line]]),-SQRT(ABS(Table1[[#This Row],[line]])))</f>
        <v>2.1213203435596424</v>
      </c>
      <c r="R738">
        <f>Table1[[#This Row],[difference]]-Table1[[#This Row],[sqrt(line)]]</f>
        <v>-1.6213203435596424</v>
      </c>
      <c r="S738">
        <f>IF(Table1[[#This Row],[difference]]&gt;0,1,-1)</f>
        <v>1</v>
      </c>
      <c r="T738">
        <f>IF(Table1[[#This Row],[team]]=E737,SUM(H738,T737),Table1[[#This Row],[ppg]])</f>
        <v>23</v>
      </c>
      <c r="U738">
        <f>IF(Table1[[#This Row],[team]]=E737,SUM(I738,U737),Table1[[#This Row],[ppga]])</f>
        <v>27</v>
      </c>
      <c r="V738">
        <f>IF(Table1[[#This Row],[team]]=E737,SUM(Table1[[#This Row],[difference]],V737),Table1[[#This Row],[difference]])</f>
        <v>0.5</v>
      </c>
      <c r="W738">
        <f>IF(Table1[[#This Row],[team]]=E737,SUM(Table1[[#This Row],[sqrt(dif)]],W737),Table1[[#This Row],[sqrt(dif)]])</f>
        <v>0.70710678118654757</v>
      </c>
      <c r="X738">
        <f>IF(Table1[[#This Row],[team]]=E737,SUM(Table1[[#This Row],[f1]],X737),Table1[[#This Row],[f1]])</f>
        <v>-1.6213203435596424</v>
      </c>
      <c r="Y738">
        <f>IF(Table1[[#This Row],[ATS]]=S737,SUM(Table1[[#This Row],[ATS]],Y737),Table1[[#This Row],[ATS]])</f>
        <v>1</v>
      </c>
      <c r="Z738">
        <f>IF(Table1[[#This Row],[ATS]]&gt;0,Table1[[#This Row],[ATS streak (not real)]]-1,Table1[[#This Row],[ATS streak (not real)]]+1)</f>
        <v>0</v>
      </c>
      <c r="AA738" s="5">
        <f>Table1[[#This Row],[running ttl ppg]]^2.37/(Table1[[#This Row],[running ttl ppg]]^2.37+Table1[[#This Row],[running ttl ppga]]^2.37)</f>
        <v>0.40612398335648003</v>
      </c>
      <c r="AB738" s="5">
        <f>Table1[[#This Row],[pyth ratio]]+Table1[[#This Row],[win/loss ratio]]</f>
        <v>0.40612398335648003</v>
      </c>
    </row>
    <row r="739" spans="1:28" x14ac:dyDescent="0.25">
      <c r="A739" s="1">
        <v>3297</v>
      </c>
      <c r="B739" s="7">
        <f t="shared" si="26"/>
        <v>2</v>
      </c>
      <c r="C739" s="5">
        <v>2017</v>
      </c>
      <c r="D739" s="5">
        <v>2</v>
      </c>
      <c r="E739" t="s">
        <v>55</v>
      </c>
      <c r="F739" t="s">
        <v>57</v>
      </c>
      <c r="G739" s="5">
        <v>0</v>
      </c>
      <c r="H739">
        <v>14</v>
      </c>
      <c r="I739">
        <v>38</v>
      </c>
      <c r="J739">
        <v>-24</v>
      </c>
      <c r="K739">
        <f>IF(Table1[[#This Row],[net]]&gt;0,1,0)</f>
        <v>0</v>
      </c>
      <c r="L739">
        <v>3</v>
      </c>
      <c r="M739">
        <f>IF(Table1[[#This Row],[team]]=E738,SUM(Table1[[#This Row],[win/loss]],M738),Table1[[#This Row],[win/loss]])</f>
        <v>0</v>
      </c>
      <c r="N739">
        <f>IF(Table1[[#This Row],[team]]=E738,SUM(Table1[[#This Row],[win/loss]],M738),Table1[[#This Row],[win/loss]])/B739</f>
        <v>0</v>
      </c>
      <c r="O739">
        <f t="shared" si="25"/>
        <v>-21</v>
      </c>
      <c r="P739">
        <f>IF(Table1[[#This Row],[difference]]&gt;0,SQRT(Table1[[#This Row],[difference]]),-SQRT(ABS(Table1[[#This Row],[difference]])))</f>
        <v>-4.5825756949558398</v>
      </c>
      <c r="Q739">
        <f>IF(Table1[[#This Row],[line]]&gt;0,SQRT(Table1[[#This Row],[line]]),-SQRT(ABS(Table1[[#This Row],[line]])))</f>
        <v>1.7320508075688772</v>
      </c>
      <c r="R739">
        <f>Table1[[#This Row],[difference]]-Table1[[#This Row],[sqrt(line)]]</f>
        <v>-22.732050807568879</v>
      </c>
      <c r="S739">
        <f>IF(Table1[[#This Row],[difference]]&gt;0,1,-1)</f>
        <v>-1</v>
      </c>
      <c r="T739">
        <f>IF(Table1[[#This Row],[team]]=E738,SUM(H739,T738),Table1[[#This Row],[ppg]])</f>
        <v>37</v>
      </c>
      <c r="U739">
        <f>IF(Table1[[#This Row],[team]]=E738,SUM(I739,U738),Table1[[#This Row],[ppga]])</f>
        <v>65</v>
      </c>
      <c r="V739">
        <f>IF(Table1[[#This Row],[team]]=E738,SUM(Table1[[#This Row],[difference]],V738),Table1[[#This Row],[difference]])</f>
        <v>-20.5</v>
      </c>
      <c r="W739">
        <f>IF(Table1[[#This Row],[team]]=E738,SUM(Table1[[#This Row],[sqrt(dif)]],W738),Table1[[#This Row],[sqrt(dif)]])</f>
        <v>-3.8754689137692924</v>
      </c>
      <c r="X739">
        <f>IF(Table1[[#This Row],[team]]=E738,SUM(Table1[[#This Row],[f1]],X738),Table1[[#This Row],[f1]])</f>
        <v>-24.35337115112852</v>
      </c>
      <c r="Y739">
        <f>IF(Table1[[#This Row],[ATS]]=S738,SUM(Table1[[#This Row],[ATS]],Y738),Table1[[#This Row],[ATS]])</f>
        <v>-1</v>
      </c>
      <c r="Z739">
        <f>IF(Table1[[#This Row],[ATS]]&gt;0,Table1[[#This Row],[ATS streak (not real)]]-1,Table1[[#This Row],[ATS streak (not real)]]+1)</f>
        <v>0</v>
      </c>
      <c r="AA739" s="5">
        <f>Table1[[#This Row],[running ttl ppg]]^2.37/(Table1[[#This Row],[running ttl ppg]]^2.37+Table1[[#This Row],[running ttl ppga]]^2.37)</f>
        <v>0.20826385498731081</v>
      </c>
      <c r="AB739" s="5">
        <f>Table1[[#This Row],[pyth ratio]]+Table1[[#This Row],[win/loss ratio]]</f>
        <v>0.20826385498731081</v>
      </c>
    </row>
    <row r="740" spans="1:28" x14ac:dyDescent="0.25">
      <c r="A740" s="1">
        <v>3298</v>
      </c>
      <c r="B740" s="7">
        <f t="shared" si="26"/>
        <v>3</v>
      </c>
      <c r="C740" s="5">
        <v>2017</v>
      </c>
      <c r="D740" s="5">
        <v>3</v>
      </c>
      <c r="E740" t="s">
        <v>55</v>
      </c>
      <c r="F740" t="s">
        <v>43</v>
      </c>
      <c r="G740" s="5">
        <v>1</v>
      </c>
      <c r="H740">
        <v>17</v>
      </c>
      <c r="I740">
        <v>19</v>
      </c>
      <c r="J740">
        <v>-2</v>
      </c>
      <c r="K740">
        <f>IF(Table1[[#This Row],[net]]&gt;0,1,0)</f>
        <v>0</v>
      </c>
      <c r="L740">
        <v>2.5</v>
      </c>
      <c r="M740">
        <f>IF(Table1[[#This Row],[team]]=E739,SUM(Table1[[#This Row],[win/loss]],M739),Table1[[#This Row],[win/loss]])</f>
        <v>0</v>
      </c>
      <c r="N740">
        <f>IF(Table1[[#This Row],[team]]=E739,SUM(Table1[[#This Row],[win/loss]],M739),Table1[[#This Row],[win/loss]])/B740</f>
        <v>0</v>
      </c>
      <c r="O740">
        <f t="shared" si="25"/>
        <v>0.5</v>
      </c>
      <c r="P740">
        <f>IF(Table1[[#This Row],[difference]]&gt;0,SQRT(Table1[[#This Row],[difference]]),-SQRT(ABS(Table1[[#This Row],[difference]])))</f>
        <v>0.70710678118654757</v>
      </c>
      <c r="Q740">
        <f>IF(Table1[[#This Row],[line]]&gt;0,SQRT(Table1[[#This Row],[line]]),-SQRT(ABS(Table1[[#This Row],[line]])))</f>
        <v>1.5811388300841898</v>
      </c>
      <c r="R740">
        <f>Table1[[#This Row],[difference]]-Table1[[#This Row],[sqrt(line)]]</f>
        <v>-1.0811388300841898</v>
      </c>
      <c r="S740">
        <f>IF(Table1[[#This Row],[difference]]&gt;0,1,-1)</f>
        <v>1</v>
      </c>
      <c r="T740">
        <f>IF(Table1[[#This Row],[team]]=E739,SUM(H740,T739),Table1[[#This Row],[ppg]])</f>
        <v>54</v>
      </c>
      <c r="U740">
        <f>IF(Table1[[#This Row],[team]]=E739,SUM(I740,U739),Table1[[#This Row],[ppga]])</f>
        <v>84</v>
      </c>
      <c r="V740">
        <f>IF(Table1[[#This Row],[team]]=E739,SUM(Table1[[#This Row],[difference]],V739),Table1[[#This Row],[difference]])</f>
        <v>-20</v>
      </c>
      <c r="W740">
        <f>IF(Table1[[#This Row],[team]]=E739,SUM(Table1[[#This Row],[sqrt(dif)]],W739),Table1[[#This Row],[sqrt(dif)]])</f>
        <v>-3.1683621325827449</v>
      </c>
      <c r="X740">
        <f>IF(Table1[[#This Row],[team]]=E739,SUM(Table1[[#This Row],[f1]],X739),Table1[[#This Row],[f1]])</f>
        <v>-25.43450998121271</v>
      </c>
      <c r="Y740">
        <f>IF(Table1[[#This Row],[ATS]]=S739,SUM(Table1[[#This Row],[ATS]],Y739),Table1[[#This Row],[ATS]])</f>
        <v>1</v>
      </c>
      <c r="Z740">
        <f>IF(Table1[[#This Row],[ATS]]&gt;0,Table1[[#This Row],[ATS streak (not real)]]-1,Table1[[#This Row],[ATS streak (not real)]]+1)</f>
        <v>0</v>
      </c>
      <c r="AA740" s="5">
        <f>Table1[[#This Row],[running ttl ppg]]^2.37/(Table1[[#This Row],[running ttl ppg]]^2.37+Table1[[#This Row],[running ttl ppga]]^2.37)</f>
        <v>0.25977398073804703</v>
      </c>
      <c r="AB740" s="5">
        <f>Table1[[#This Row],[pyth ratio]]+Table1[[#This Row],[win/loss ratio]]</f>
        <v>0.25977398073804703</v>
      </c>
    </row>
    <row r="741" spans="1:28" x14ac:dyDescent="0.25">
      <c r="A741" s="1">
        <v>3299</v>
      </c>
      <c r="B741" s="7">
        <f t="shared" si="26"/>
        <v>4</v>
      </c>
      <c r="C741" s="5">
        <v>2017</v>
      </c>
      <c r="D741" s="5">
        <v>4</v>
      </c>
      <c r="E741" t="s">
        <v>55</v>
      </c>
      <c r="F741" t="s">
        <v>54</v>
      </c>
      <c r="G741" s="5">
        <v>1</v>
      </c>
      <c r="H741">
        <v>30</v>
      </c>
      <c r="I741">
        <v>27</v>
      </c>
      <c r="J741">
        <v>3</v>
      </c>
      <c r="K741">
        <f>IF(Table1[[#This Row],[net]]&gt;0,1,0)</f>
        <v>1</v>
      </c>
      <c r="L741">
        <v>1</v>
      </c>
      <c r="M741">
        <f>IF(Table1[[#This Row],[team]]=E740,SUM(Table1[[#This Row],[win/loss]],M740),Table1[[#This Row],[win/loss]])</f>
        <v>1</v>
      </c>
      <c r="N741">
        <f>IF(Table1[[#This Row],[team]]=E740,SUM(Table1[[#This Row],[win/loss]],M740),Table1[[#This Row],[win/loss]])/B741</f>
        <v>0.25</v>
      </c>
      <c r="O741">
        <f t="shared" si="25"/>
        <v>4</v>
      </c>
      <c r="P741">
        <f>IF(Table1[[#This Row],[difference]]&gt;0,SQRT(Table1[[#This Row],[difference]]),-SQRT(ABS(Table1[[#This Row],[difference]])))</f>
        <v>2</v>
      </c>
      <c r="Q741">
        <f>IF(Table1[[#This Row],[line]]&gt;0,SQRT(Table1[[#This Row],[line]]),-SQRT(ABS(Table1[[#This Row],[line]])))</f>
        <v>1</v>
      </c>
      <c r="R741">
        <f>Table1[[#This Row],[difference]]-Table1[[#This Row],[sqrt(line)]]</f>
        <v>3</v>
      </c>
      <c r="S741">
        <f>IF(Table1[[#This Row],[difference]]&gt;0,1,-1)</f>
        <v>1</v>
      </c>
      <c r="T741">
        <f>IF(Table1[[#This Row],[team]]=E740,SUM(H741,T740),Table1[[#This Row],[ppg]])</f>
        <v>84</v>
      </c>
      <c r="U741">
        <f>IF(Table1[[#This Row],[team]]=E740,SUM(I741,U740),Table1[[#This Row],[ppga]])</f>
        <v>111</v>
      </c>
      <c r="V741">
        <f>IF(Table1[[#This Row],[team]]=E740,SUM(Table1[[#This Row],[difference]],V740),Table1[[#This Row],[difference]])</f>
        <v>-16</v>
      </c>
      <c r="W741">
        <f>IF(Table1[[#This Row],[team]]=E740,SUM(Table1[[#This Row],[sqrt(dif)]],W740),Table1[[#This Row],[sqrt(dif)]])</f>
        <v>-1.1683621325827449</v>
      </c>
      <c r="X741">
        <f>IF(Table1[[#This Row],[team]]=E740,SUM(Table1[[#This Row],[f1]],X740),Table1[[#This Row],[f1]])</f>
        <v>-22.43450998121271</v>
      </c>
      <c r="Y741">
        <f>IF(Table1[[#This Row],[ATS]]=S740,SUM(Table1[[#This Row],[ATS]],Y740),Table1[[#This Row],[ATS]])</f>
        <v>2</v>
      </c>
      <c r="Z741">
        <f>IF(Table1[[#This Row],[ATS]]&gt;0,Table1[[#This Row],[ATS streak (not real)]]-1,Table1[[#This Row],[ATS streak (not real)]]+1)</f>
        <v>1</v>
      </c>
      <c r="AA741" s="5">
        <f>Table1[[#This Row],[running ttl ppg]]^2.37/(Table1[[#This Row],[running ttl ppg]]^2.37+Table1[[#This Row],[running ttl ppga]]^2.37)</f>
        <v>0.34061590094357069</v>
      </c>
      <c r="AB741" s="5">
        <f>Table1[[#This Row],[pyth ratio]]+Table1[[#This Row],[win/loss ratio]]</f>
        <v>0.59061590094357075</v>
      </c>
    </row>
    <row r="742" spans="1:28" x14ac:dyDescent="0.25">
      <c r="A742" s="1">
        <v>3300</v>
      </c>
      <c r="B742" s="7">
        <f t="shared" si="26"/>
        <v>5</v>
      </c>
      <c r="C742" s="5">
        <v>2017</v>
      </c>
      <c r="D742" s="5">
        <v>6</v>
      </c>
      <c r="E742" t="s">
        <v>55</v>
      </c>
      <c r="F742" t="s">
        <v>46</v>
      </c>
      <c r="G742" s="5">
        <v>0</v>
      </c>
      <c r="H742">
        <v>17</v>
      </c>
      <c r="I742">
        <v>16</v>
      </c>
      <c r="J742">
        <v>1</v>
      </c>
      <c r="K742">
        <f>IF(Table1[[#This Row],[net]]&gt;0,1,0)</f>
        <v>1</v>
      </c>
      <c r="L742">
        <v>2.5</v>
      </c>
      <c r="M742">
        <f>IF(Table1[[#This Row],[team]]=E741,SUM(Table1[[#This Row],[win/loss]],M741),Table1[[#This Row],[win/loss]])</f>
        <v>2</v>
      </c>
      <c r="N742">
        <f>IF(Table1[[#This Row],[team]]=E741,SUM(Table1[[#This Row],[win/loss]],M741),Table1[[#This Row],[win/loss]])/B742</f>
        <v>0.4</v>
      </c>
      <c r="O742">
        <f t="shared" si="25"/>
        <v>3.5</v>
      </c>
      <c r="P742">
        <f>IF(Table1[[#This Row],[difference]]&gt;0,SQRT(Table1[[#This Row],[difference]]),-SQRT(ABS(Table1[[#This Row],[difference]])))</f>
        <v>1.8708286933869707</v>
      </c>
      <c r="Q742">
        <f>IF(Table1[[#This Row],[line]]&gt;0,SQRT(Table1[[#This Row],[line]]),-SQRT(ABS(Table1[[#This Row],[line]])))</f>
        <v>1.5811388300841898</v>
      </c>
      <c r="R742">
        <f>Table1[[#This Row],[difference]]-Table1[[#This Row],[sqrt(line)]]</f>
        <v>1.9188611699158102</v>
      </c>
      <c r="S742">
        <f>IF(Table1[[#This Row],[difference]]&gt;0,1,-1)</f>
        <v>1</v>
      </c>
      <c r="T742">
        <f>IF(Table1[[#This Row],[team]]=E741,SUM(H742,T741),Table1[[#This Row],[ppg]])</f>
        <v>101</v>
      </c>
      <c r="U742">
        <f>IF(Table1[[#This Row],[team]]=E741,SUM(I742,U741),Table1[[#This Row],[ppga]])</f>
        <v>127</v>
      </c>
      <c r="V742">
        <f>IF(Table1[[#This Row],[team]]=E741,SUM(Table1[[#This Row],[difference]],V741),Table1[[#This Row],[difference]])</f>
        <v>-12.5</v>
      </c>
      <c r="W742">
        <f>IF(Table1[[#This Row],[team]]=E741,SUM(Table1[[#This Row],[sqrt(dif)]],W741),Table1[[#This Row],[sqrt(dif)]])</f>
        <v>0.70246656080422576</v>
      </c>
      <c r="X742">
        <f>IF(Table1[[#This Row],[team]]=E741,SUM(Table1[[#This Row],[f1]],X741),Table1[[#This Row],[f1]])</f>
        <v>-20.515648811296899</v>
      </c>
      <c r="Y742">
        <f>IF(Table1[[#This Row],[ATS]]=S741,SUM(Table1[[#This Row],[ATS]],Y741),Table1[[#This Row],[ATS]])</f>
        <v>3</v>
      </c>
      <c r="Z742">
        <f>IF(Table1[[#This Row],[ATS]]&gt;0,Table1[[#This Row],[ATS streak (not real)]]-1,Table1[[#This Row],[ATS streak (not real)]]+1)</f>
        <v>2</v>
      </c>
      <c r="AA742" s="5">
        <f>Table1[[#This Row],[running ttl ppg]]^2.37/(Table1[[#This Row],[running ttl ppg]]^2.37+Table1[[#This Row],[running ttl ppga]]^2.37)</f>
        <v>0.36751606943821896</v>
      </c>
      <c r="AB742" s="5">
        <f>Table1[[#This Row],[pyth ratio]]+Table1[[#This Row],[win/loss ratio]]</f>
        <v>0.76751606943821904</v>
      </c>
    </row>
    <row r="743" spans="1:28" x14ac:dyDescent="0.25">
      <c r="A743" s="1">
        <v>3301</v>
      </c>
      <c r="B743" s="7">
        <f t="shared" si="26"/>
        <v>6</v>
      </c>
      <c r="C743" s="5">
        <v>2017</v>
      </c>
      <c r="D743" s="5">
        <v>7</v>
      </c>
      <c r="E743" t="s">
        <v>55</v>
      </c>
      <c r="F743" t="s">
        <v>65</v>
      </c>
      <c r="G743" s="5">
        <v>1</v>
      </c>
      <c r="H743">
        <v>16</v>
      </c>
      <c r="I743">
        <v>33</v>
      </c>
      <c r="J743">
        <v>-17</v>
      </c>
      <c r="K743">
        <f>IF(Table1[[#This Row],[net]]&gt;0,1,0)</f>
        <v>0</v>
      </c>
      <c r="L743">
        <v>-2</v>
      </c>
      <c r="M743">
        <f>IF(Table1[[#This Row],[team]]=E742,SUM(Table1[[#This Row],[win/loss]],M742),Table1[[#This Row],[win/loss]])</f>
        <v>2</v>
      </c>
      <c r="N743">
        <f>IF(Table1[[#This Row],[team]]=E742,SUM(Table1[[#This Row],[win/loss]],M742),Table1[[#This Row],[win/loss]])/B743</f>
        <v>0.33333333333333331</v>
      </c>
      <c r="O743">
        <f t="shared" si="25"/>
        <v>-19</v>
      </c>
      <c r="P743">
        <f>IF(Table1[[#This Row],[difference]]&gt;0,SQRT(Table1[[#This Row],[difference]]),-SQRT(ABS(Table1[[#This Row],[difference]])))</f>
        <v>-4.358898943540674</v>
      </c>
      <c r="Q743">
        <f>IF(Table1[[#This Row],[line]]&gt;0,SQRT(Table1[[#This Row],[line]]),-SQRT(ABS(Table1[[#This Row],[line]])))</f>
        <v>-1.4142135623730951</v>
      </c>
      <c r="R743">
        <f>Table1[[#This Row],[difference]]-Table1[[#This Row],[sqrt(line)]]</f>
        <v>-17.585786437626904</v>
      </c>
      <c r="S743">
        <f>IF(Table1[[#This Row],[difference]]&gt;0,1,-1)</f>
        <v>-1</v>
      </c>
      <c r="T743">
        <f>IF(Table1[[#This Row],[team]]=E742,SUM(H743,T742),Table1[[#This Row],[ppg]])</f>
        <v>117</v>
      </c>
      <c r="U743">
        <f>IF(Table1[[#This Row],[team]]=E742,SUM(I743,U742),Table1[[#This Row],[ppga]])</f>
        <v>160</v>
      </c>
      <c r="V743">
        <f>IF(Table1[[#This Row],[team]]=E742,SUM(Table1[[#This Row],[difference]],V742),Table1[[#This Row],[difference]])</f>
        <v>-31.5</v>
      </c>
      <c r="W743">
        <f>IF(Table1[[#This Row],[team]]=E742,SUM(Table1[[#This Row],[sqrt(dif)]],W742),Table1[[#This Row],[sqrt(dif)]])</f>
        <v>-3.6564323827364484</v>
      </c>
      <c r="X743">
        <f>IF(Table1[[#This Row],[team]]=E742,SUM(Table1[[#This Row],[f1]],X742),Table1[[#This Row],[f1]])</f>
        <v>-38.101435248923806</v>
      </c>
      <c r="Y743">
        <f>IF(Table1[[#This Row],[ATS]]=S742,SUM(Table1[[#This Row],[ATS]],Y742),Table1[[#This Row],[ATS]])</f>
        <v>-1</v>
      </c>
      <c r="Z743">
        <f>IF(Table1[[#This Row],[ATS]]&gt;0,Table1[[#This Row],[ATS streak (not real)]]-1,Table1[[#This Row],[ATS streak (not real)]]+1)</f>
        <v>0</v>
      </c>
      <c r="AA743" s="5">
        <f>Table1[[#This Row],[running ttl ppg]]^2.37/(Table1[[#This Row],[running ttl ppg]]^2.37+Table1[[#This Row],[running ttl ppga]]^2.37)</f>
        <v>0.32260853538710554</v>
      </c>
      <c r="AB743" s="5">
        <f>Table1[[#This Row],[pyth ratio]]+Table1[[#This Row],[win/loss ratio]]</f>
        <v>0.6559418687204388</v>
      </c>
    </row>
    <row r="744" spans="1:28" x14ac:dyDescent="0.25">
      <c r="A744" s="1">
        <v>3302</v>
      </c>
      <c r="B744" s="7">
        <f t="shared" si="26"/>
        <v>7</v>
      </c>
      <c r="C744" s="5">
        <v>2017</v>
      </c>
      <c r="D744" s="5">
        <v>8</v>
      </c>
      <c r="E744" t="s">
        <v>55</v>
      </c>
      <c r="F744" t="s">
        <v>71</v>
      </c>
      <c r="G744" s="5">
        <v>0</v>
      </c>
      <c r="H744">
        <v>22</v>
      </c>
      <c r="I744">
        <v>36</v>
      </c>
      <c r="J744">
        <v>-14</v>
      </c>
      <c r="K744">
        <f>IF(Table1[[#This Row],[net]]&gt;0,1,0)</f>
        <v>0</v>
      </c>
      <c r="L744">
        <v>3</v>
      </c>
      <c r="M744">
        <f>IF(Table1[[#This Row],[team]]=E743,SUM(Table1[[#This Row],[win/loss]],M743),Table1[[#This Row],[win/loss]])</f>
        <v>2</v>
      </c>
      <c r="N744">
        <f>IF(Table1[[#This Row],[team]]=E743,SUM(Table1[[#This Row],[win/loss]],M743),Table1[[#This Row],[win/loss]])/B744</f>
        <v>0.2857142857142857</v>
      </c>
      <c r="O744">
        <f t="shared" si="25"/>
        <v>-11</v>
      </c>
      <c r="P744">
        <f>IF(Table1[[#This Row],[difference]]&gt;0,SQRT(Table1[[#This Row],[difference]]),-SQRT(ABS(Table1[[#This Row],[difference]])))</f>
        <v>-3.3166247903553998</v>
      </c>
      <c r="Q744">
        <f>IF(Table1[[#This Row],[line]]&gt;0,SQRT(Table1[[#This Row],[line]]),-SQRT(ABS(Table1[[#This Row],[line]])))</f>
        <v>1.7320508075688772</v>
      </c>
      <c r="R744">
        <f>Table1[[#This Row],[difference]]-Table1[[#This Row],[sqrt(line)]]</f>
        <v>-12.732050807568877</v>
      </c>
      <c r="S744">
        <f>IF(Table1[[#This Row],[difference]]&gt;0,1,-1)</f>
        <v>-1</v>
      </c>
      <c r="T744">
        <f>IF(Table1[[#This Row],[team]]=E743,SUM(H744,T743),Table1[[#This Row],[ppg]])</f>
        <v>139</v>
      </c>
      <c r="U744">
        <f>IF(Table1[[#This Row],[team]]=E743,SUM(I744,U743),Table1[[#This Row],[ppga]])</f>
        <v>196</v>
      </c>
      <c r="V744">
        <f>IF(Table1[[#This Row],[team]]=E743,SUM(Table1[[#This Row],[difference]],V743),Table1[[#This Row],[difference]])</f>
        <v>-42.5</v>
      </c>
      <c r="W744">
        <f>IF(Table1[[#This Row],[team]]=E743,SUM(Table1[[#This Row],[sqrt(dif)]],W743),Table1[[#This Row],[sqrt(dif)]])</f>
        <v>-6.9730571730918482</v>
      </c>
      <c r="X744">
        <f>IF(Table1[[#This Row],[team]]=E743,SUM(Table1[[#This Row],[f1]],X743),Table1[[#This Row],[f1]])</f>
        <v>-50.833486056492681</v>
      </c>
      <c r="Y744">
        <f>IF(Table1[[#This Row],[ATS]]=S743,SUM(Table1[[#This Row],[ATS]],Y743),Table1[[#This Row],[ATS]])</f>
        <v>-2</v>
      </c>
      <c r="Z744">
        <f>IF(Table1[[#This Row],[ATS]]&gt;0,Table1[[#This Row],[ATS streak (not real)]]-1,Table1[[#This Row],[ATS streak (not real)]]+1)</f>
        <v>-1</v>
      </c>
      <c r="AA744" s="5">
        <f>Table1[[#This Row],[running ttl ppg]]^2.37/(Table1[[#This Row],[running ttl ppg]]^2.37+Table1[[#This Row],[running ttl ppga]]^2.37)</f>
        <v>0.3069476084604007</v>
      </c>
      <c r="AB744" s="5">
        <f>Table1[[#This Row],[pyth ratio]]+Table1[[#This Row],[win/loss ratio]]</f>
        <v>0.5926618941746864</v>
      </c>
    </row>
    <row r="745" spans="1:28" x14ac:dyDescent="0.25">
      <c r="A745" s="1">
        <v>3303</v>
      </c>
      <c r="B745" s="7">
        <f t="shared" si="26"/>
        <v>8</v>
      </c>
      <c r="C745" s="5">
        <v>2017</v>
      </c>
      <c r="D745" s="5">
        <v>9</v>
      </c>
      <c r="E745" t="s">
        <v>55</v>
      </c>
      <c r="F745" t="s">
        <v>56</v>
      </c>
      <c r="G745" s="5">
        <v>0</v>
      </c>
      <c r="H745">
        <v>14</v>
      </c>
      <c r="I745">
        <v>19</v>
      </c>
      <c r="J745">
        <v>-5</v>
      </c>
      <c r="K745">
        <f>IF(Table1[[#This Row],[net]]&gt;0,1,0)</f>
        <v>0</v>
      </c>
      <c r="L745">
        <v>7</v>
      </c>
      <c r="M745">
        <f>IF(Table1[[#This Row],[team]]=E744,SUM(Table1[[#This Row],[win/loss]],M744),Table1[[#This Row],[win/loss]])</f>
        <v>2</v>
      </c>
      <c r="N745">
        <f>IF(Table1[[#This Row],[team]]=E744,SUM(Table1[[#This Row],[win/loss]],M744),Table1[[#This Row],[win/loss]])/B745</f>
        <v>0.25</v>
      </c>
      <c r="O745">
        <f t="shared" si="25"/>
        <v>2</v>
      </c>
      <c r="P745">
        <f>IF(Table1[[#This Row],[difference]]&gt;0,SQRT(Table1[[#This Row],[difference]]),-SQRT(ABS(Table1[[#This Row],[difference]])))</f>
        <v>1.4142135623730951</v>
      </c>
      <c r="Q745">
        <f>IF(Table1[[#This Row],[line]]&gt;0,SQRT(Table1[[#This Row],[line]]),-SQRT(ABS(Table1[[#This Row],[line]])))</f>
        <v>2.6457513110645907</v>
      </c>
      <c r="R745">
        <f>Table1[[#This Row],[difference]]-Table1[[#This Row],[sqrt(line)]]</f>
        <v>-0.64575131106459072</v>
      </c>
      <c r="S745">
        <f>IF(Table1[[#This Row],[difference]]&gt;0,1,-1)</f>
        <v>1</v>
      </c>
      <c r="T745">
        <f>IF(Table1[[#This Row],[team]]=E744,SUM(H745,T744),Table1[[#This Row],[ppg]])</f>
        <v>153</v>
      </c>
      <c r="U745">
        <f>IF(Table1[[#This Row],[team]]=E744,SUM(I745,U744),Table1[[#This Row],[ppga]])</f>
        <v>215</v>
      </c>
      <c r="V745">
        <f>IF(Table1[[#This Row],[team]]=E744,SUM(Table1[[#This Row],[difference]],V744),Table1[[#This Row],[difference]])</f>
        <v>-40.5</v>
      </c>
      <c r="W745">
        <f>IF(Table1[[#This Row],[team]]=E744,SUM(Table1[[#This Row],[sqrt(dif)]],W744),Table1[[#This Row],[sqrt(dif)]])</f>
        <v>-5.5588436107187533</v>
      </c>
      <c r="X745">
        <f>IF(Table1[[#This Row],[team]]=E744,SUM(Table1[[#This Row],[f1]],X744),Table1[[#This Row],[f1]])</f>
        <v>-51.479237367557275</v>
      </c>
      <c r="Y745">
        <f>IF(Table1[[#This Row],[ATS]]=S744,SUM(Table1[[#This Row],[ATS]],Y744),Table1[[#This Row],[ATS]])</f>
        <v>1</v>
      </c>
      <c r="Z745">
        <f>IF(Table1[[#This Row],[ATS]]&gt;0,Table1[[#This Row],[ATS streak (not real)]]-1,Table1[[#This Row],[ATS streak (not real)]]+1)</f>
        <v>0</v>
      </c>
      <c r="AA745" s="5">
        <f>Table1[[#This Row],[running ttl ppg]]^2.37/(Table1[[#This Row],[running ttl ppg]]^2.37+Table1[[#This Row],[running ttl ppga]]^2.37)</f>
        <v>0.30868499755453349</v>
      </c>
      <c r="AB745" s="5">
        <f>Table1[[#This Row],[pyth ratio]]+Table1[[#This Row],[win/loss ratio]]</f>
        <v>0.55868499755453349</v>
      </c>
    </row>
    <row r="746" spans="1:28" x14ac:dyDescent="0.25">
      <c r="A746" s="1">
        <v>3304</v>
      </c>
      <c r="B746" s="7">
        <f t="shared" si="26"/>
        <v>9</v>
      </c>
      <c r="C746" s="5">
        <v>2017</v>
      </c>
      <c r="D746" s="5">
        <v>10</v>
      </c>
      <c r="E746" t="s">
        <v>55</v>
      </c>
      <c r="F746" t="s">
        <v>53</v>
      </c>
      <c r="G746" s="5">
        <v>1</v>
      </c>
      <c r="H746">
        <v>21</v>
      </c>
      <c r="I746">
        <v>24</v>
      </c>
      <c r="J746">
        <v>-3</v>
      </c>
      <c r="K746">
        <f>IF(Table1[[#This Row],[net]]&gt;0,1,0)</f>
        <v>0</v>
      </c>
      <c r="L746">
        <v>-2.5</v>
      </c>
      <c r="M746">
        <f>IF(Table1[[#This Row],[team]]=E745,SUM(Table1[[#This Row],[win/loss]],M745),Table1[[#This Row],[win/loss]])</f>
        <v>2</v>
      </c>
      <c r="N746">
        <f>IF(Table1[[#This Row],[team]]=E745,SUM(Table1[[#This Row],[win/loss]],M745),Table1[[#This Row],[win/loss]])/B746</f>
        <v>0.22222222222222221</v>
      </c>
      <c r="O746">
        <f t="shared" si="25"/>
        <v>-5.5</v>
      </c>
      <c r="P746">
        <f>IF(Table1[[#This Row],[difference]]&gt;0,SQRT(Table1[[#This Row],[difference]]),-SQRT(ABS(Table1[[#This Row],[difference]])))</f>
        <v>-2.3452078799117149</v>
      </c>
      <c r="Q746">
        <f>IF(Table1[[#This Row],[line]]&gt;0,SQRT(Table1[[#This Row],[line]]),-SQRT(ABS(Table1[[#This Row],[line]])))</f>
        <v>-1.5811388300841898</v>
      </c>
      <c r="R746">
        <f>Table1[[#This Row],[difference]]-Table1[[#This Row],[sqrt(line)]]</f>
        <v>-3.91886116991581</v>
      </c>
      <c r="S746">
        <f>IF(Table1[[#This Row],[difference]]&gt;0,1,-1)</f>
        <v>-1</v>
      </c>
      <c r="T746">
        <f>IF(Table1[[#This Row],[team]]=E745,SUM(H746,T745),Table1[[#This Row],[ppg]])</f>
        <v>174</v>
      </c>
      <c r="U746">
        <f>IF(Table1[[#This Row],[team]]=E745,SUM(I746,U745),Table1[[#This Row],[ppga]])</f>
        <v>239</v>
      </c>
      <c r="V746">
        <f>IF(Table1[[#This Row],[team]]=E745,SUM(Table1[[#This Row],[difference]],V745),Table1[[#This Row],[difference]])</f>
        <v>-46</v>
      </c>
      <c r="W746">
        <f>IF(Table1[[#This Row],[team]]=E745,SUM(Table1[[#This Row],[sqrt(dif)]],W745),Table1[[#This Row],[sqrt(dif)]])</f>
        <v>-7.9040514906304686</v>
      </c>
      <c r="X746">
        <f>IF(Table1[[#This Row],[team]]=E745,SUM(Table1[[#This Row],[f1]],X745),Table1[[#This Row],[f1]])</f>
        <v>-55.398098537473082</v>
      </c>
      <c r="Y746">
        <f>IF(Table1[[#This Row],[ATS]]=S745,SUM(Table1[[#This Row],[ATS]],Y745),Table1[[#This Row],[ATS]])</f>
        <v>-1</v>
      </c>
      <c r="Z746">
        <f>IF(Table1[[#This Row],[ATS]]&gt;0,Table1[[#This Row],[ATS streak (not real)]]-1,Table1[[#This Row],[ATS streak (not real)]]+1)</f>
        <v>0</v>
      </c>
      <c r="AA746" s="5">
        <f>Table1[[#This Row],[running ttl ppg]]^2.37/(Table1[[#This Row],[running ttl ppg]]^2.37+Table1[[#This Row],[running ttl ppga]]^2.37)</f>
        <v>0.32032958914301846</v>
      </c>
      <c r="AB746" s="5">
        <f>Table1[[#This Row],[pyth ratio]]+Table1[[#This Row],[win/loss ratio]]</f>
        <v>0.54255181136524067</v>
      </c>
    </row>
    <row r="747" spans="1:28" x14ac:dyDescent="0.25">
      <c r="A747" s="1">
        <v>3305</v>
      </c>
      <c r="B747" s="7">
        <f t="shared" si="26"/>
        <v>10</v>
      </c>
      <c r="C747" s="5">
        <v>2017</v>
      </c>
      <c r="D747" s="5">
        <v>11</v>
      </c>
      <c r="E747" t="s">
        <v>55</v>
      </c>
      <c r="F747" t="s">
        <v>51</v>
      </c>
      <c r="G747" s="5">
        <v>0</v>
      </c>
      <c r="H747">
        <v>19</v>
      </c>
      <c r="I747">
        <v>26</v>
      </c>
      <c r="J747">
        <v>-7</v>
      </c>
      <c r="K747">
        <f>IF(Table1[[#This Row],[net]]&gt;0,1,0)</f>
        <v>0</v>
      </c>
      <c r="L747">
        <v>5.5</v>
      </c>
      <c r="M747">
        <f>IF(Table1[[#This Row],[team]]=E746,SUM(Table1[[#This Row],[win/loss]],M746),Table1[[#This Row],[win/loss]])</f>
        <v>2</v>
      </c>
      <c r="N747">
        <f>IF(Table1[[#This Row],[team]]=E746,SUM(Table1[[#This Row],[win/loss]],M746),Table1[[#This Row],[win/loss]])/B747</f>
        <v>0.2</v>
      </c>
      <c r="O747">
        <f t="shared" si="25"/>
        <v>-1.5</v>
      </c>
      <c r="P747">
        <f>IF(Table1[[#This Row],[difference]]&gt;0,SQRT(Table1[[#This Row],[difference]]),-SQRT(ABS(Table1[[#This Row],[difference]])))</f>
        <v>-1.2247448713915889</v>
      </c>
      <c r="Q747">
        <f>IF(Table1[[#This Row],[line]]&gt;0,SQRT(Table1[[#This Row],[line]]),-SQRT(ABS(Table1[[#This Row],[line]])))</f>
        <v>2.3452078799117149</v>
      </c>
      <c r="R747">
        <f>Table1[[#This Row],[difference]]-Table1[[#This Row],[sqrt(line)]]</f>
        <v>-3.8452078799117149</v>
      </c>
      <c r="S747">
        <f>IF(Table1[[#This Row],[difference]]&gt;0,1,-1)</f>
        <v>-1</v>
      </c>
      <c r="T747">
        <f>IF(Table1[[#This Row],[team]]=E746,SUM(H747,T746),Table1[[#This Row],[ppg]])</f>
        <v>193</v>
      </c>
      <c r="U747">
        <f>IF(Table1[[#This Row],[team]]=E746,SUM(I747,U746),Table1[[#This Row],[ppga]])</f>
        <v>265</v>
      </c>
      <c r="V747">
        <f>IF(Table1[[#This Row],[team]]=E746,SUM(Table1[[#This Row],[difference]],V746),Table1[[#This Row],[difference]])</f>
        <v>-47.5</v>
      </c>
      <c r="W747">
        <f>IF(Table1[[#This Row],[team]]=E746,SUM(Table1[[#This Row],[sqrt(dif)]],W746),Table1[[#This Row],[sqrt(dif)]])</f>
        <v>-9.128796362022058</v>
      </c>
      <c r="X747">
        <f>IF(Table1[[#This Row],[team]]=E746,SUM(Table1[[#This Row],[f1]],X746),Table1[[#This Row],[f1]])</f>
        <v>-59.243306417384794</v>
      </c>
      <c r="Y747">
        <f>IF(Table1[[#This Row],[ATS]]=S746,SUM(Table1[[#This Row],[ATS]],Y746),Table1[[#This Row],[ATS]])</f>
        <v>-2</v>
      </c>
      <c r="Z747">
        <f>IF(Table1[[#This Row],[ATS]]&gt;0,Table1[[#This Row],[ATS streak (not real)]]-1,Table1[[#This Row],[ATS streak (not real)]]+1)</f>
        <v>-1</v>
      </c>
      <c r="AA747" s="5">
        <f>Table1[[#This Row],[running ttl ppg]]^2.37/(Table1[[#This Row],[running ttl ppg]]^2.37+Table1[[#This Row],[running ttl ppga]]^2.37)</f>
        <v>0.32051982205906088</v>
      </c>
      <c r="AB747" s="5">
        <f>Table1[[#This Row],[pyth ratio]]+Table1[[#This Row],[win/loss ratio]]</f>
        <v>0.52051982205906089</v>
      </c>
    </row>
    <row r="748" spans="1:28" x14ac:dyDescent="0.25">
      <c r="A748" s="1">
        <v>3306</v>
      </c>
      <c r="B748" s="7">
        <f t="shared" si="26"/>
        <v>11</v>
      </c>
      <c r="C748" s="5">
        <v>2017</v>
      </c>
      <c r="D748" s="5">
        <v>12</v>
      </c>
      <c r="E748" t="s">
        <v>55</v>
      </c>
      <c r="F748" t="s">
        <v>44</v>
      </c>
      <c r="G748" s="5">
        <v>0</v>
      </c>
      <c r="H748">
        <v>21</v>
      </c>
      <c r="I748">
        <v>28</v>
      </c>
      <c r="J748">
        <v>-7</v>
      </c>
      <c r="K748">
        <f>IF(Table1[[#This Row],[net]]&gt;0,1,0)</f>
        <v>0</v>
      </c>
      <c r="L748">
        <v>8.5</v>
      </c>
      <c r="M748">
        <f>IF(Table1[[#This Row],[team]]=E747,SUM(Table1[[#This Row],[win/loss]],M747),Table1[[#This Row],[win/loss]])</f>
        <v>2</v>
      </c>
      <c r="N748">
        <f>IF(Table1[[#This Row],[team]]=E747,SUM(Table1[[#This Row],[win/loss]],M747),Table1[[#This Row],[win/loss]])/B748</f>
        <v>0.18181818181818182</v>
      </c>
      <c r="O748">
        <f t="shared" si="25"/>
        <v>1.5</v>
      </c>
      <c r="P748">
        <f>IF(Table1[[#This Row],[difference]]&gt;0,SQRT(Table1[[#This Row],[difference]]),-SQRT(ABS(Table1[[#This Row],[difference]])))</f>
        <v>1.2247448713915889</v>
      </c>
      <c r="Q748">
        <f>IF(Table1[[#This Row],[line]]&gt;0,SQRT(Table1[[#This Row],[line]]),-SQRT(ABS(Table1[[#This Row],[line]])))</f>
        <v>2.9154759474226504</v>
      </c>
      <c r="R748">
        <f>Table1[[#This Row],[difference]]-Table1[[#This Row],[sqrt(line)]]</f>
        <v>-1.4154759474226504</v>
      </c>
      <c r="S748">
        <f>IF(Table1[[#This Row],[difference]]&gt;0,1,-1)</f>
        <v>1</v>
      </c>
      <c r="T748">
        <f>IF(Table1[[#This Row],[team]]=E747,SUM(H748,T747),Table1[[#This Row],[ppg]])</f>
        <v>214</v>
      </c>
      <c r="U748">
        <f>IF(Table1[[#This Row],[team]]=E747,SUM(I748,U747),Table1[[#This Row],[ppga]])</f>
        <v>293</v>
      </c>
      <c r="V748">
        <f>IF(Table1[[#This Row],[team]]=E747,SUM(Table1[[#This Row],[difference]],V747),Table1[[#This Row],[difference]])</f>
        <v>-46</v>
      </c>
      <c r="W748">
        <f>IF(Table1[[#This Row],[team]]=E747,SUM(Table1[[#This Row],[sqrt(dif)]],W747),Table1[[#This Row],[sqrt(dif)]])</f>
        <v>-7.9040514906304686</v>
      </c>
      <c r="X748">
        <f>IF(Table1[[#This Row],[team]]=E747,SUM(Table1[[#This Row],[f1]],X747),Table1[[#This Row],[f1]])</f>
        <v>-60.658782364807443</v>
      </c>
      <c r="Y748">
        <f>IF(Table1[[#This Row],[ATS]]=S747,SUM(Table1[[#This Row],[ATS]],Y747),Table1[[#This Row],[ATS]])</f>
        <v>1</v>
      </c>
      <c r="Z748">
        <f>IF(Table1[[#This Row],[ATS]]&gt;0,Table1[[#This Row],[ATS streak (not real)]]-1,Table1[[#This Row],[ATS streak (not real)]]+1)</f>
        <v>0</v>
      </c>
      <c r="AA748" s="5">
        <f>Table1[[#This Row],[running ttl ppg]]^2.37/(Table1[[#This Row],[running ttl ppg]]^2.37+Table1[[#This Row],[running ttl ppga]]^2.37)</f>
        <v>0.32198904382805288</v>
      </c>
      <c r="AB748" s="5">
        <f>Table1[[#This Row],[pyth ratio]]+Table1[[#This Row],[win/loss ratio]]</f>
        <v>0.5038072256462347</v>
      </c>
    </row>
    <row r="749" spans="1:28" x14ac:dyDescent="0.25">
      <c r="A749" s="1">
        <v>3307</v>
      </c>
      <c r="B749" s="7">
        <f t="shared" si="26"/>
        <v>12</v>
      </c>
      <c r="C749" s="5">
        <v>2017</v>
      </c>
      <c r="D749" s="5">
        <v>13</v>
      </c>
      <c r="E749" t="s">
        <v>55</v>
      </c>
      <c r="F749" t="s">
        <v>50</v>
      </c>
      <c r="G749" s="5">
        <v>1</v>
      </c>
      <c r="H749">
        <v>10</v>
      </c>
      <c r="I749">
        <v>20</v>
      </c>
      <c r="J749">
        <v>-10</v>
      </c>
      <c r="K749">
        <f>IF(Table1[[#This Row],[net]]&gt;0,1,0)</f>
        <v>0</v>
      </c>
      <c r="L749">
        <v>3.5</v>
      </c>
      <c r="M749">
        <f>IF(Table1[[#This Row],[team]]=E748,SUM(Table1[[#This Row],[win/loss]],M748),Table1[[#This Row],[win/loss]])</f>
        <v>2</v>
      </c>
      <c r="N749">
        <f>IF(Table1[[#This Row],[team]]=E748,SUM(Table1[[#This Row],[win/loss]],M748),Table1[[#This Row],[win/loss]])/B749</f>
        <v>0.16666666666666666</v>
      </c>
      <c r="O749">
        <f t="shared" si="25"/>
        <v>-6.5</v>
      </c>
      <c r="P749">
        <f>IF(Table1[[#This Row],[difference]]&gt;0,SQRT(Table1[[#This Row],[difference]]),-SQRT(ABS(Table1[[#This Row],[difference]])))</f>
        <v>-2.5495097567963922</v>
      </c>
      <c r="Q749">
        <f>IF(Table1[[#This Row],[line]]&gt;0,SQRT(Table1[[#This Row],[line]]),-SQRT(ABS(Table1[[#This Row],[line]])))</f>
        <v>1.8708286933869707</v>
      </c>
      <c r="R749">
        <f>Table1[[#This Row],[difference]]-Table1[[#This Row],[sqrt(line)]]</f>
        <v>-8.3708286933869704</v>
      </c>
      <c r="S749">
        <f>IF(Table1[[#This Row],[difference]]&gt;0,1,-1)</f>
        <v>-1</v>
      </c>
      <c r="T749">
        <f>IF(Table1[[#This Row],[team]]=E748,SUM(H749,T748),Table1[[#This Row],[ppg]])</f>
        <v>224</v>
      </c>
      <c r="U749">
        <f>IF(Table1[[#This Row],[team]]=E748,SUM(I749,U748),Table1[[#This Row],[ppga]])</f>
        <v>313</v>
      </c>
      <c r="V749">
        <f>IF(Table1[[#This Row],[team]]=E748,SUM(Table1[[#This Row],[difference]],V748),Table1[[#This Row],[difference]])</f>
        <v>-52.5</v>
      </c>
      <c r="W749">
        <f>IF(Table1[[#This Row],[team]]=E748,SUM(Table1[[#This Row],[sqrt(dif)]],W748),Table1[[#This Row],[sqrt(dif)]])</f>
        <v>-10.453561247426862</v>
      </c>
      <c r="X749">
        <f>IF(Table1[[#This Row],[team]]=E748,SUM(Table1[[#This Row],[f1]],X748),Table1[[#This Row],[f1]])</f>
        <v>-69.029611058194419</v>
      </c>
      <c r="Y749">
        <f>IF(Table1[[#This Row],[ATS]]=S748,SUM(Table1[[#This Row],[ATS]],Y748),Table1[[#This Row],[ATS]])</f>
        <v>-1</v>
      </c>
      <c r="Z749">
        <f>IF(Table1[[#This Row],[ATS]]&gt;0,Table1[[#This Row],[ATS streak (not real)]]-1,Table1[[#This Row],[ATS streak (not real)]]+1)</f>
        <v>0</v>
      </c>
      <c r="AA749" s="5">
        <f>Table1[[#This Row],[running ttl ppg]]^2.37/(Table1[[#This Row],[running ttl ppg]]^2.37+Table1[[#This Row],[running ttl ppga]]^2.37)</f>
        <v>0.31154623281629201</v>
      </c>
      <c r="AB749" s="5">
        <f>Table1[[#This Row],[pyth ratio]]+Table1[[#This Row],[win/loss ratio]]</f>
        <v>0.47821289948295864</v>
      </c>
    </row>
    <row r="750" spans="1:28" x14ac:dyDescent="0.25">
      <c r="A750" s="1">
        <v>3308</v>
      </c>
      <c r="B750" s="7">
        <f t="shared" si="26"/>
        <v>13</v>
      </c>
      <c r="C750" s="5">
        <v>2017</v>
      </c>
      <c r="D750" s="5">
        <v>14</v>
      </c>
      <c r="E750" t="s">
        <v>55</v>
      </c>
      <c r="F750" t="s">
        <v>60</v>
      </c>
      <c r="G750" s="5">
        <v>1</v>
      </c>
      <c r="H750">
        <v>16</v>
      </c>
      <c r="I750">
        <v>25</v>
      </c>
      <c r="J750">
        <v>-9</v>
      </c>
      <c r="K750">
        <f>IF(Table1[[#This Row],[net]]&gt;0,1,0)</f>
        <v>0</v>
      </c>
      <c r="L750">
        <v>3</v>
      </c>
      <c r="M750">
        <f>IF(Table1[[#This Row],[team]]=E749,SUM(Table1[[#This Row],[win/loss]],M749),Table1[[#This Row],[win/loss]])</f>
        <v>2</v>
      </c>
      <c r="N750">
        <f>IF(Table1[[#This Row],[team]]=E749,SUM(Table1[[#This Row],[win/loss]],M749),Table1[[#This Row],[win/loss]])/B750</f>
        <v>0.15384615384615385</v>
      </c>
      <c r="O750">
        <f t="shared" si="25"/>
        <v>-6</v>
      </c>
      <c r="P750">
        <f>IF(Table1[[#This Row],[difference]]&gt;0,SQRT(Table1[[#This Row],[difference]]),-SQRT(ABS(Table1[[#This Row],[difference]])))</f>
        <v>-2.4494897427831779</v>
      </c>
      <c r="Q750">
        <f>IF(Table1[[#This Row],[line]]&gt;0,SQRT(Table1[[#This Row],[line]]),-SQRT(ABS(Table1[[#This Row],[line]])))</f>
        <v>1.7320508075688772</v>
      </c>
      <c r="R750">
        <f>Table1[[#This Row],[difference]]-Table1[[#This Row],[sqrt(line)]]</f>
        <v>-7.7320508075688767</v>
      </c>
      <c r="S750">
        <f>IF(Table1[[#This Row],[difference]]&gt;0,1,-1)</f>
        <v>-1</v>
      </c>
      <c r="T750">
        <f>IF(Table1[[#This Row],[team]]=E749,SUM(H750,T749),Table1[[#This Row],[ppg]])</f>
        <v>240</v>
      </c>
      <c r="U750">
        <f>IF(Table1[[#This Row],[team]]=E749,SUM(I750,U749),Table1[[#This Row],[ppga]])</f>
        <v>338</v>
      </c>
      <c r="V750">
        <f>IF(Table1[[#This Row],[team]]=E749,SUM(Table1[[#This Row],[difference]],V749),Table1[[#This Row],[difference]])</f>
        <v>-58.5</v>
      </c>
      <c r="W750">
        <f>IF(Table1[[#This Row],[team]]=E749,SUM(Table1[[#This Row],[sqrt(dif)]],W749),Table1[[#This Row],[sqrt(dif)]])</f>
        <v>-12.903050990210041</v>
      </c>
      <c r="X750">
        <f>IF(Table1[[#This Row],[team]]=E749,SUM(Table1[[#This Row],[f1]],X749),Table1[[#This Row],[f1]])</f>
        <v>-76.761661865763301</v>
      </c>
      <c r="Y750">
        <f>IF(Table1[[#This Row],[ATS]]=S749,SUM(Table1[[#This Row],[ATS]],Y749),Table1[[#This Row],[ATS]])</f>
        <v>-2</v>
      </c>
      <c r="Z750">
        <f>IF(Table1[[#This Row],[ATS]]&gt;0,Table1[[#This Row],[ATS streak (not real)]]-1,Table1[[#This Row],[ATS streak (not real)]]+1)</f>
        <v>-1</v>
      </c>
      <c r="AA750" s="5">
        <f>Table1[[#This Row],[running ttl ppg]]^2.37/(Table1[[#This Row],[running ttl ppg]]^2.37+Table1[[#This Row],[running ttl ppga]]^2.37)</f>
        <v>0.30756998345837661</v>
      </c>
      <c r="AB750" s="5">
        <f>Table1[[#This Row],[pyth ratio]]+Table1[[#This Row],[win/loss ratio]]</f>
        <v>0.46141613730453046</v>
      </c>
    </row>
    <row r="751" spans="1:28" x14ac:dyDescent="0.25">
      <c r="A751" s="1">
        <v>3309</v>
      </c>
      <c r="B751" s="7">
        <f t="shared" si="26"/>
        <v>14</v>
      </c>
      <c r="C751" s="5">
        <v>2017</v>
      </c>
      <c r="D751" s="5">
        <v>15</v>
      </c>
      <c r="E751" t="s">
        <v>55</v>
      </c>
      <c r="F751" t="s">
        <v>53</v>
      </c>
      <c r="G751" s="5">
        <v>0</v>
      </c>
      <c r="H751">
        <v>20</v>
      </c>
      <c r="I751">
        <v>21</v>
      </c>
      <c r="J751">
        <v>-1</v>
      </c>
      <c r="K751">
        <f>IF(Table1[[#This Row],[net]]&gt;0,1,0)</f>
        <v>0</v>
      </c>
      <c r="L751">
        <v>3.5</v>
      </c>
      <c r="M751">
        <f>IF(Table1[[#This Row],[team]]=E750,SUM(Table1[[#This Row],[win/loss]],M750),Table1[[#This Row],[win/loss]])</f>
        <v>2</v>
      </c>
      <c r="N751">
        <f>IF(Table1[[#This Row],[team]]=E750,SUM(Table1[[#This Row],[win/loss]],M750),Table1[[#This Row],[win/loss]])/B751</f>
        <v>0.14285714285714285</v>
      </c>
      <c r="O751">
        <f t="shared" si="25"/>
        <v>2.5</v>
      </c>
      <c r="P751">
        <f>IF(Table1[[#This Row],[difference]]&gt;0,SQRT(Table1[[#This Row],[difference]]),-SQRT(ABS(Table1[[#This Row],[difference]])))</f>
        <v>1.5811388300841898</v>
      </c>
      <c r="Q751">
        <f>IF(Table1[[#This Row],[line]]&gt;0,SQRT(Table1[[#This Row],[line]]),-SQRT(ABS(Table1[[#This Row],[line]])))</f>
        <v>1.8708286933869707</v>
      </c>
      <c r="R751">
        <f>Table1[[#This Row],[difference]]-Table1[[#This Row],[sqrt(line)]]</f>
        <v>0.62917130661302934</v>
      </c>
      <c r="S751">
        <f>IF(Table1[[#This Row],[difference]]&gt;0,1,-1)</f>
        <v>1</v>
      </c>
      <c r="T751">
        <f>IF(Table1[[#This Row],[team]]=E750,SUM(H751,T750),Table1[[#This Row],[ppg]])</f>
        <v>260</v>
      </c>
      <c r="U751">
        <f>IF(Table1[[#This Row],[team]]=E750,SUM(I751,U750),Table1[[#This Row],[ppga]])</f>
        <v>359</v>
      </c>
      <c r="V751">
        <f>IF(Table1[[#This Row],[team]]=E750,SUM(Table1[[#This Row],[difference]],V750),Table1[[#This Row],[difference]])</f>
        <v>-56</v>
      </c>
      <c r="W751">
        <f>IF(Table1[[#This Row],[team]]=E750,SUM(Table1[[#This Row],[sqrt(dif)]],W750),Table1[[#This Row],[sqrt(dif)]])</f>
        <v>-11.321912160125851</v>
      </c>
      <c r="X751">
        <f>IF(Table1[[#This Row],[team]]=E750,SUM(Table1[[#This Row],[f1]],X750),Table1[[#This Row],[f1]])</f>
        <v>-76.13249055915027</v>
      </c>
      <c r="Y751">
        <f>IF(Table1[[#This Row],[ATS]]=S750,SUM(Table1[[#This Row],[ATS]],Y750),Table1[[#This Row],[ATS]])</f>
        <v>1</v>
      </c>
      <c r="Z751">
        <f>IF(Table1[[#This Row],[ATS]]&gt;0,Table1[[#This Row],[ATS streak (not real)]]-1,Table1[[#This Row],[ATS streak (not real)]]+1)</f>
        <v>0</v>
      </c>
      <c r="AA751" s="5">
        <f>Table1[[#This Row],[running ttl ppg]]^2.37/(Table1[[#This Row],[running ttl ppg]]^2.37+Table1[[#This Row],[running ttl ppga]]^2.37)</f>
        <v>0.31763569038602291</v>
      </c>
      <c r="AB751" s="5">
        <f>Table1[[#This Row],[pyth ratio]]+Table1[[#This Row],[win/loss ratio]]</f>
        <v>0.46049283324316576</v>
      </c>
    </row>
    <row r="752" spans="1:28" x14ac:dyDescent="0.25">
      <c r="A752" s="1">
        <v>3310</v>
      </c>
      <c r="B752" s="7">
        <f t="shared" si="26"/>
        <v>15</v>
      </c>
      <c r="C752" s="5">
        <v>2017</v>
      </c>
      <c r="D752" s="5">
        <v>16</v>
      </c>
      <c r="E752" t="s">
        <v>55</v>
      </c>
      <c r="F752" t="s">
        <v>71</v>
      </c>
      <c r="G752" s="5">
        <v>1</v>
      </c>
      <c r="H752">
        <v>38</v>
      </c>
      <c r="I752">
        <v>17</v>
      </c>
      <c r="J752">
        <v>21</v>
      </c>
      <c r="K752">
        <f>IF(Table1[[#This Row],[net]]&gt;0,1,0)</f>
        <v>1</v>
      </c>
      <c r="L752">
        <v>4.5</v>
      </c>
      <c r="M752">
        <f>IF(Table1[[#This Row],[team]]=E751,SUM(Table1[[#This Row],[win/loss]],M751),Table1[[#This Row],[win/loss]])</f>
        <v>3</v>
      </c>
      <c r="N752">
        <f>IF(Table1[[#This Row],[team]]=E751,SUM(Table1[[#This Row],[win/loss]],M751),Table1[[#This Row],[win/loss]])/B752</f>
        <v>0.2</v>
      </c>
      <c r="O752">
        <f t="shared" si="25"/>
        <v>25.5</v>
      </c>
      <c r="P752">
        <f>IF(Table1[[#This Row],[difference]]&gt;0,SQRT(Table1[[#This Row],[difference]]),-SQRT(ABS(Table1[[#This Row],[difference]])))</f>
        <v>5.0497524691810387</v>
      </c>
      <c r="Q752">
        <f>IF(Table1[[#This Row],[line]]&gt;0,SQRT(Table1[[#This Row],[line]]),-SQRT(ABS(Table1[[#This Row],[line]])))</f>
        <v>2.1213203435596424</v>
      </c>
      <c r="R752">
        <f>Table1[[#This Row],[difference]]-Table1[[#This Row],[sqrt(line)]]</f>
        <v>23.378679656440358</v>
      </c>
      <c r="S752">
        <f>IF(Table1[[#This Row],[difference]]&gt;0,1,-1)</f>
        <v>1</v>
      </c>
      <c r="T752">
        <f>IF(Table1[[#This Row],[team]]=E751,SUM(H752,T751),Table1[[#This Row],[ppg]])</f>
        <v>298</v>
      </c>
      <c r="U752">
        <f>IF(Table1[[#This Row],[team]]=E751,SUM(I752,U751),Table1[[#This Row],[ppga]])</f>
        <v>376</v>
      </c>
      <c r="V752">
        <f>IF(Table1[[#This Row],[team]]=E751,SUM(Table1[[#This Row],[difference]],V751),Table1[[#This Row],[difference]])</f>
        <v>-30.5</v>
      </c>
      <c r="W752">
        <f>IF(Table1[[#This Row],[team]]=E751,SUM(Table1[[#This Row],[sqrt(dif)]],W751),Table1[[#This Row],[sqrt(dif)]])</f>
        <v>-6.2721596909448127</v>
      </c>
      <c r="X752">
        <f>IF(Table1[[#This Row],[team]]=E751,SUM(Table1[[#This Row],[f1]],X751),Table1[[#This Row],[f1]])</f>
        <v>-52.753810902709915</v>
      </c>
      <c r="Y752">
        <f>IF(Table1[[#This Row],[ATS]]=S751,SUM(Table1[[#This Row],[ATS]],Y751),Table1[[#This Row],[ATS]])</f>
        <v>2</v>
      </c>
      <c r="Z752">
        <f>IF(Table1[[#This Row],[ATS]]&gt;0,Table1[[#This Row],[ATS streak (not real)]]-1,Table1[[#This Row],[ATS streak (not real)]]+1)</f>
        <v>1</v>
      </c>
      <c r="AA752" s="5">
        <f>Table1[[#This Row],[running ttl ppg]]^2.37/(Table1[[#This Row],[running ttl ppg]]^2.37+Table1[[#This Row],[running ttl ppga]]^2.37)</f>
        <v>0.36562902131061292</v>
      </c>
      <c r="AB752" s="5">
        <f>Table1[[#This Row],[pyth ratio]]+Table1[[#This Row],[win/loss ratio]]</f>
        <v>0.56562902131061299</v>
      </c>
    </row>
    <row r="753" spans="1:28" x14ac:dyDescent="0.25">
      <c r="A753" s="1">
        <v>3311</v>
      </c>
      <c r="B753" s="7">
        <f t="shared" si="26"/>
        <v>16</v>
      </c>
      <c r="C753" s="5">
        <v>2017</v>
      </c>
      <c r="D753" s="5">
        <v>17</v>
      </c>
      <c r="E753" t="s">
        <v>55</v>
      </c>
      <c r="F753" t="s">
        <v>54</v>
      </c>
      <c r="G753" s="5">
        <v>0</v>
      </c>
      <c r="H753">
        <v>20</v>
      </c>
      <c r="I753">
        <v>24</v>
      </c>
      <c r="J753">
        <v>-4</v>
      </c>
      <c r="K753">
        <f>IF(Table1[[#This Row],[net]]&gt;0,1,0)</f>
        <v>0</v>
      </c>
      <c r="L753">
        <v>6</v>
      </c>
      <c r="M753">
        <f>IF(Table1[[#This Row],[team]]=E752,SUM(Table1[[#This Row],[win/loss]],M752),Table1[[#This Row],[win/loss]])</f>
        <v>3</v>
      </c>
      <c r="N753">
        <f>IF(Table1[[#This Row],[team]]=E752,SUM(Table1[[#This Row],[win/loss]],M752),Table1[[#This Row],[win/loss]])/B753</f>
        <v>0.1875</v>
      </c>
      <c r="O753">
        <f t="shared" si="25"/>
        <v>2</v>
      </c>
      <c r="P753">
        <f>IF(Table1[[#This Row],[difference]]&gt;0,SQRT(Table1[[#This Row],[difference]]),-SQRT(ABS(Table1[[#This Row],[difference]])))</f>
        <v>1.4142135623730951</v>
      </c>
      <c r="Q753">
        <f>IF(Table1[[#This Row],[line]]&gt;0,SQRT(Table1[[#This Row],[line]]),-SQRT(ABS(Table1[[#This Row],[line]])))</f>
        <v>2.4494897427831779</v>
      </c>
      <c r="R753">
        <f>Table1[[#This Row],[difference]]-Table1[[#This Row],[sqrt(line)]]</f>
        <v>-0.44948974278317788</v>
      </c>
      <c r="S753">
        <f>IF(Table1[[#This Row],[difference]]&gt;0,1,-1)</f>
        <v>1</v>
      </c>
      <c r="T753">
        <f>IF(Table1[[#This Row],[team]]=E752,SUM(H753,T752),Table1[[#This Row],[ppg]])</f>
        <v>318</v>
      </c>
      <c r="U753">
        <f>IF(Table1[[#This Row],[team]]=E752,SUM(I753,U752),Table1[[#This Row],[ppga]])</f>
        <v>400</v>
      </c>
      <c r="V753">
        <f>IF(Table1[[#This Row],[team]]=E752,SUM(Table1[[#This Row],[difference]],V752),Table1[[#This Row],[difference]])</f>
        <v>-28.5</v>
      </c>
      <c r="W753">
        <f>IF(Table1[[#This Row],[team]]=E752,SUM(Table1[[#This Row],[sqrt(dif)]],W752),Table1[[#This Row],[sqrt(dif)]])</f>
        <v>-4.8579461285717178</v>
      </c>
      <c r="X753">
        <f>IF(Table1[[#This Row],[team]]=E752,SUM(Table1[[#This Row],[f1]],X752),Table1[[#This Row],[f1]])</f>
        <v>-53.203300645493094</v>
      </c>
      <c r="Y753">
        <f>IF(Table1[[#This Row],[ATS]]=S752,SUM(Table1[[#This Row],[ATS]],Y752),Table1[[#This Row],[ATS]])</f>
        <v>3</v>
      </c>
      <c r="Z753">
        <f>IF(Table1[[#This Row],[ATS]]&gt;0,Table1[[#This Row],[ATS streak (not real)]]-1,Table1[[#This Row],[ATS streak (not real)]]+1)</f>
        <v>2</v>
      </c>
      <c r="AA753" s="5">
        <f>Table1[[#This Row],[running ttl ppg]]^2.37/(Table1[[#This Row],[running ttl ppg]]^2.37+Table1[[#This Row],[running ttl ppga]]^2.37)</f>
        <v>0.36732515058323334</v>
      </c>
      <c r="AB753" s="5">
        <f>Table1[[#This Row],[pyth ratio]]+Table1[[#This Row],[win/loss ratio]]</f>
        <v>0.55482515058323334</v>
      </c>
    </row>
    <row r="754" spans="1:28" x14ac:dyDescent="0.25">
      <c r="A754" s="1">
        <v>3312</v>
      </c>
      <c r="B754" s="7">
        <f t="shared" si="26"/>
        <v>1</v>
      </c>
      <c r="C754" s="5">
        <v>2017</v>
      </c>
      <c r="D754" s="5">
        <v>1</v>
      </c>
      <c r="E754" t="s">
        <v>56</v>
      </c>
      <c r="F754" t="s">
        <v>57</v>
      </c>
      <c r="G754" s="5">
        <v>1</v>
      </c>
      <c r="H754">
        <v>33</v>
      </c>
      <c r="I754">
        <v>27</v>
      </c>
      <c r="J754">
        <v>6</v>
      </c>
      <c r="K754">
        <f>IF(Table1[[#This Row],[net]]&gt;0,1,0)</f>
        <v>1</v>
      </c>
      <c r="L754">
        <v>-6.5</v>
      </c>
      <c r="M754">
        <f>IF(Table1[[#This Row],[team]]=E753,SUM(Table1[[#This Row],[win/loss]],M753),Table1[[#This Row],[win/loss]])</f>
        <v>1</v>
      </c>
      <c r="N754">
        <f>IF(Table1[[#This Row],[team]]=E753,SUM(Table1[[#This Row],[win/loss]],M753),Table1[[#This Row],[win/loss]])/B754</f>
        <v>1</v>
      </c>
      <c r="O754">
        <f t="shared" si="25"/>
        <v>-0.5</v>
      </c>
      <c r="P754">
        <f>IF(Table1[[#This Row],[difference]]&gt;0,SQRT(Table1[[#This Row],[difference]]),-SQRT(ABS(Table1[[#This Row],[difference]])))</f>
        <v>-0.70710678118654757</v>
      </c>
      <c r="Q754">
        <f>IF(Table1[[#This Row],[line]]&gt;0,SQRT(Table1[[#This Row],[line]]),-SQRT(ABS(Table1[[#This Row],[line]])))</f>
        <v>-2.5495097567963922</v>
      </c>
      <c r="R754">
        <f>Table1[[#This Row],[difference]]-Table1[[#This Row],[sqrt(line)]]</f>
        <v>2.0495097567963922</v>
      </c>
      <c r="S754">
        <f>IF(Table1[[#This Row],[difference]]&gt;0,1,-1)</f>
        <v>-1</v>
      </c>
      <c r="T754">
        <f>IF(Table1[[#This Row],[team]]=E753,SUM(H754,T753),Table1[[#This Row],[ppg]])</f>
        <v>33</v>
      </c>
      <c r="U754">
        <f>IF(Table1[[#This Row],[team]]=E753,SUM(I754,U753),Table1[[#This Row],[ppga]])</f>
        <v>27</v>
      </c>
      <c r="V754">
        <f>IF(Table1[[#This Row],[team]]=E753,SUM(Table1[[#This Row],[difference]],V753),Table1[[#This Row],[difference]])</f>
        <v>-0.5</v>
      </c>
      <c r="W754">
        <f>IF(Table1[[#This Row],[team]]=E753,SUM(Table1[[#This Row],[sqrt(dif)]],W753),Table1[[#This Row],[sqrt(dif)]])</f>
        <v>-0.70710678118654757</v>
      </c>
      <c r="X754">
        <f>IF(Table1[[#This Row],[team]]=E753,SUM(Table1[[#This Row],[f1]],X753),Table1[[#This Row],[f1]])</f>
        <v>2.0495097567963922</v>
      </c>
      <c r="Y754">
        <f>IF(Table1[[#This Row],[ATS]]=S753,SUM(Table1[[#This Row],[ATS]],Y753),Table1[[#This Row],[ATS]])</f>
        <v>-1</v>
      </c>
      <c r="Z754">
        <f>IF(Table1[[#This Row],[ATS]]&gt;0,Table1[[#This Row],[ATS streak (not real)]]-1,Table1[[#This Row],[ATS streak (not real)]]+1)</f>
        <v>0</v>
      </c>
      <c r="AA754" s="5">
        <f>Table1[[#This Row],[running ttl ppg]]^2.37/(Table1[[#This Row],[running ttl ppg]]^2.37+Table1[[#This Row],[running ttl ppga]]^2.37)</f>
        <v>0.61670587136694144</v>
      </c>
      <c r="AB754" s="5">
        <f>Table1[[#This Row],[pyth ratio]]+Table1[[#This Row],[win/loss ratio]]</f>
        <v>1.6167058713669413</v>
      </c>
    </row>
    <row r="755" spans="1:28" x14ac:dyDescent="0.25">
      <c r="A755" s="1">
        <v>3313</v>
      </c>
      <c r="B755" s="7">
        <f t="shared" si="26"/>
        <v>2</v>
      </c>
      <c r="C755" s="5">
        <v>2017</v>
      </c>
      <c r="D755" s="5">
        <v>2</v>
      </c>
      <c r="E755" t="s">
        <v>56</v>
      </c>
      <c r="F755" t="s">
        <v>53</v>
      </c>
      <c r="G755" s="5">
        <v>0</v>
      </c>
      <c r="H755">
        <v>12</v>
      </c>
      <c r="I755">
        <v>19</v>
      </c>
      <c r="J755">
        <v>-7</v>
      </c>
      <c r="K755">
        <f>IF(Table1[[#This Row],[net]]&gt;0,1,0)</f>
        <v>0</v>
      </c>
      <c r="L755">
        <v>0</v>
      </c>
      <c r="M755">
        <f>IF(Table1[[#This Row],[team]]=E754,SUM(Table1[[#This Row],[win/loss]],M754),Table1[[#This Row],[win/loss]])</f>
        <v>1</v>
      </c>
      <c r="N755">
        <f>IF(Table1[[#This Row],[team]]=E754,SUM(Table1[[#This Row],[win/loss]],M754),Table1[[#This Row],[win/loss]])/B755</f>
        <v>0.5</v>
      </c>
      <c r="O755">
        <f t="shared" si="25"/>
        <v>-7</v>
      </c>
      <c r="P755">
        <f>IF(Table1[[#This Row],[difference]]&gt;0,SQRT(Table1[[#This Row],[difference]]),-SQRT(ABS(Table1[[#This Row],[difference]])))</f>
        <v>-2.6457513110645907</v>
      </c>
      <c r="Q755">
        <f>IF(Table1[[#This Row],[line]]&gt;0,SQRT(Table1[[#This Row],[line]]),-SQRT(ABS(Table1[[#This Row],[line]])))</f>
        <v>0</v>
      </c>
      <c r="R755">
        <f>Table1[[#This Row],[difference]]-Table1[[#This Row],[sqrt(line)]]</f>
        <v>-7</v>
      </c>
      <c r="S755">
        <f>IF(Table1[[#This Row],[difference]]&gt;0,1,-1)</f>
        <v>-1</v>
      </c>
      <c r="T755">
        <f>IF(Table1[[#This Row],[team]]=E754,SUM(H755,T754),Table1[[#This Row],[ppg]])</f>
        <v>45</v>
      </c>
      <c r="U755">
        <f>IF(Table1[[#This Row],[team]]=E754,SUM(I755,U754),Table1[[#This Row],[ppga]])</f>
        <v>46</v>
      </c>
      <c r="V755">
        <f>IF(Table1[[#This Row],[team]]=E754,SUM(Table1[[#This Row],[difference]],V754),Table1[[#This Row],[difference]])</f>
        <v>-7.5</v>
      </c>
      <c r="W755">
        <f>IF(Table1[[#This Row],[team]]=E754,SUM(Table1[[#This Row],[sqrt(dif)]],W754),Table1[[#This Row],[sqrt(dif)]])</f>
        <v>-3.3528580922511382</v>
      </c>
      <c r="X755">
        <f>IF(Table1[[#This Row],[team]]=E754,SUM(Table1[[#This Row],[f1]],X754),Table1[[#This Row],[f1]])</f>
        <v>-4.9504902432036078</v>
      </c>
      <c r="Y755">
        <f>IF(Table1[[#This Row],[ATS]]=S754,SUM(Table1[[#This Row],[ATS]],Y754),Table1[[#This Row],[ATS]])</f>
        <v>-2</v>
      </c>
      <c r="Z755">
        <f>IF(Table1[[#This Row],[ATS]]&gt;0,Table1[[#This Row],[ATS streak (not real)]]-1,Table1[[#This Row],[ATS streak (not real)]]+1)</f>
        <v>-1</v>
      </c>
      <c r="AA755" s="5">
        <f>Table1[[#This Row],[running ttl ppg]]^2.37/(Table1[[#This Row],[running ttl ppg]]^2.37+Table1[[#This Row],[running ttl ppga]]^2.37)</f>
        <v>0.48698044154156078</v>
      </c>
      <c r="AB755" s="5">
        <f>Table1[[#This Row],[pyth ratio]]+Table1[[#This Row],[win/loss ratio]]</f>
        <v>0.98698044154156084</v>
      </c>
    </row>
    <row r="756" spans="1:28" x14ac:dyDescent="0.25">
      <c r="A756" s="1">
        <v>3314</v>
      </c>
      <c r="B756" s="7">
        <f t="shared" si="26"/>
        <v>3</v>
      </c>
      <c r="C756" s="5">
        <v>2017</v>
      </c>
      <c r="D756" s="5">
        <v>3</v>
      </c>
      <c r="E756" t="s">
        <v>56</v>
      </c>
      <c r="F756" t="s">
        <v>62</v>
      </c>
      <c r="G756" s="5">
        <v>1</v>
      </c>
      <c r="H756">
        <v>24</v>
      </c>
      <c r="I756">
        <v>3</v>
      </c>
      <c r="J756">
        <v>21</v>
      </c>
      <c r="K756">
        <f>IF(Table1[[#This Row],[net]]&gt;0,1,0)</f>
        <v>1</v>
      </c>
      <c r="L756">
        <v>-3</v>
      </c>
      <c r="M756">
        <f>IF(Table1[[#This Row],[team]]=E755,SUM(Table1[[#This Row],[win/loss]],M755),Table1[[#This Row],[win/loss]])</f>
        <v>2</v>
      </c>
      <c r="N756">
        <f>IF(Table1[[#This Row],[team]]=E755,SUM(Table1[[#This Row],[win/loss]],M755),Table1[[#This Row],[win/loss]])/B756</f>
        <v>0.66666666666666663</v>
      </c>
      <c r="O756">
        <f t="shared" si="25"/>
        <v>18</v>
      </c>
      <c r="P756">
        <f>IF(Table1[[#This Row],[difference]]&gt;0,SQRT(Table1[[#This Row],[difference]]),-SQRT(ABS(Table1[[#This Row],[difference]])))</f>
        <v>4.2426406871192848</v>
      </c>
      <c r="Q756">
        <f>IF(Table1[[#This Row],[line]]&gt;0,SQRT(Table1[[#This Row],[line]]),-SQRT(ABS(Table1[[#This Row],[line]])))</f>
        <v>-1.7320508075688772</v>
      </c>
      <c r="R756">
        <f>Table1[[#This Row],[difference]]-Table1[[#This Row],[sqrt(line)]]</f>
        <v>19.732050807568879</v>
      </c>
      <c r="S756">
        <f>IF(Table1[[#This Row],[difference]]&gt;0,1,-1)</f>
        <v>1</v>
      </c>
      <c r="T756">
        <f>IF(Table1[[#This Row],[team]]=E755,SUM(H756,T755),Table1[[#This Row],[ppg]])</f>
        <v>69</v>
      </c>
      <c r="U756">
        <f>IF(Table1[[#This Row],[team]]=E755,SUM(I756,U755),Table1[[#This Row],[ppga]])</f>
        <v>49</v>
      </c>
      <c r="V756">
        <f>IF(Table1[[#This Row],[team]]=E755,SUM(Table1[[#This Row],[difference]],V755),Table1[[#This Row],[difference]])</f>
        <v>10.5</v>
      </c>
      <c r="W756">
        <f>IF(Table1[[#This Row],[team]]=E755,SUM(Table1[[#This Row],[sqrt(dif)]],W755),Table1[[#This Row],[sqrt(dif)]])</f>
        <v>0.88978259486814659</v>
      </c>
      <c r="X756">
        <f>IF(Table1[[#This Row],[team]]=E755,SUM(Table1[[#This Row],[f1]],X755),Table1[[#This Row],[f1]])</f>
        <v>14.781560564365272</v>
      </c>
      <c r="Y756">
        <f>IF(Table1[[#This Row],[ATS]]=S755,SUM(Table1[[#This Row],[ATS]],Y755),Table1[[#This Row],[ATS]])</f>
        <v>1</v>
      </c>
      <c r="Z756">
        <f>IF(Table1[[#This Row],[ATS]]&gt;0,Table1[[#This Row],[ATS streak (not real)]]-1,Table1[[#This Row],[ATS streak (not real)]]+1)</f>
        <v>0</v>
      </c>
      <c r="AA756" s="5">
        <f>Table1[[#This Row],[running ttl ppg]]^2.37/(Table1[[#This Row],[running ttl ppg]]^2.37+Table1[[#This Row],[running ttl ppga]]^2.37)</f>
        <v>0.69236905786398006</v>
      </c>
      <c r="AB756" s="5">
        <f>Table1[[#This Row],[pyth ratio]]+Table1[[#This Row],[win/loss ratio]]</f>
        <v>1.3590357245306466</v>
      </c>
    </row>
    <row r="757" spans="1:28" x14ac:dyDescent="0.25">
      <c r="A757" s="1">
        <v>3315</v>
      </c>
      <c r="B757" s="7">
        <f t="shared" si="26"/>
        <v>4</v>
      </c>
      <c r="C757" s="5">
        <v>2017</v>
      </c>
      <c r="D757" s="5">
        <v>4</v>
      </c>
      <c r="E757" t="s">
        <v>56</v>
      </c>
      <c r="F757" t="s">
        <v>67</v>
      </c>
      <c r="G757" s="5">
        <v>0</v>
      </c>
      <c r="H757">
        <v>14</v>
      </c>
      <c r="I757">
        <v>43</v>
      </c>
      <c r="J757">
        <v>-29</v>
      </c>
      <c r="K757">
        <f>IF(Table1[[#This Row],[net]]&gt;0,1,0)</f>
        <v>0</v>
      </c>
      <c r="L757">
        <v>3.5</v>
      </c>
      <c r="M757">
        <f>IF(Table1[[#This Row],[team]]=E756,SUM(Table1[[#This Row],[win/loss]],M756),Table1[[#This Row],[win/loss]])</f>
        <v>2</v>
      </c>
      <c r="N757">
        <f>IF(Table1[[#This Row],[team]]=E756,SUM(Table1[[#This Row],[win/loss]],M756),Table1[[#This Row],[win/loss]])/B757</f>
        <v>0.5</v>
      </c>
      <c r="O757">
        <f t="shared" si="25"/>
        <v>-25.5</v>
      </c>
      <c r="P757">
        <f>IF(Table1[[#This Row],[difference]]&gt;0,SQRT(Table1[[#This Row],[difference]]),-SQRT(ABS(Table1[[#This Row],[difference]])))</f>
        <v>-5.0497524691810387</v>
      </c>
      <c r="Q757">
        <f>IF(Table1[[#This Row],[line]]&gt;0,SQRT(Table1[[#This Row],[line]]),-SQRT(ABS(Table1[[#This Row],[line]])))</f>
        <v>1.8708286933869707</v>
      </c>
      <c r="R757">
        <f>Table1[[#This Row],[difference]]-Table1[[#This Row],[sqrt(line)]]</f>
        <v>-27.370828693386972</v>
      </c>
      <c r="S757">
        <f>IF(Table1[[#This Row],[difference]]&gt;0,1,-1)</f>
        <v>-1</v>
      </c>
      <c r="T757">
        <f>IF(Table1[[#This Row],[team]]=E756,SUM(H757,T756),Table1[[#This Row],[ppg]])</f>
        <v>83</v>
      </c>
      <c r="U757">
        <f>IF(Table1[[#This Row],[team]]=E756,SUM(I757,U756),Table1[[#This Row],[ppga]])</f>
        <v>92</v>
      </c>
      <c r="V757">
        <f>IF(Table1[[#This Row],[team]]=E756,SUM(Table1[[#This Row],[difference]],V756),Table1[[#This Row],[difference]])</f>
        <v>-15</v>
      </c>
      <c r="W757">
        <f>IF(Table1[[#This Row],[team]]=E756,SUM(Table1[[#This Row],[sqrt(dif)]],W756),Table1[[#This Row],[sqrt(dif)]])</f>
        <v>-4.1599698743128926</v>
      </c>
      <c r="X757">
        <f>IF(Table1[[#This Row],[team]]=E756,SUM(Table1[[#This Row],[f1]],X756),Table1[[#This Row],[f1]])</f>
        <v>-12.589268129021701</v>
      </c>
      <c r="Y757">
        <f>IF(Table1[[#This Row],[ATS]]=S756,SUM(Table1[[#This Row],[ATS]],Y756),Table1[[#This Row],[ATS]])</f>
        <v>-1</v>
      </c>
      <c r="Z757">
        <f>IF(Table1[[#This Row],[ATS]]&gt;0,Table1[[#This Row],[ATS streak (not real)]]-1,Table1[[#This Row],[ATS streak (not real)]]+1)</f>
        <v>0</v>
      </c>
      <c r="AA757" s="5">
        <f>Table1[[#This Row],[running ttl ppg]]^2.37/(Table1[[#This Row],[running ttl ppg]]^2.37+Table1[[#This Row],[running ttl ppga]]^2.37)</f>
        <v>0.43930412948855629</v>
      </c>
      <c r="AB757" s="5">
        <f>Table1[[#This Row],[pyth ratio]]+Table1[[#This Row],[win/loss ratio]]</f>
        <v>0.93930412948855624</v>
      </c>
    </row>
    <row r="758" spans="1:28" x14ac:dyDescent="0.25">
      <c r="A758" s="1">
        <v>3316</v>
      </c>
      <c r="B758" s="7">
        <f t="shared" si="26"/>
        <v>5</v>
      </c>
      <c r="C758" s="5">
        <v>2017</v>
      </c>
      <c r="D758" s="5">
        <v>6</v>
      </c>
      <c r="E758" t="s">
        <v>56</v>
      </c>
      <c r="F758" t="s">
        <v>65</v>
      </c>
      <c r="G758" s="5">
        <v>0</v>
      </c>
      <c r="H758">
        <v>26</v>
      </c>
      <c r="I758">
        <v>10</v>
      </c>
      <c r="J758">
        <v>16</v>
      </c>
      <c r="K758">
        <f>IF(Table1[[#This Row],[net]]&gt;0,1,0)</f>
        <v>1</v>
      </c>
      <c r="L758">
        <v>-2</v>
      </c>
      <c r="M758">
        <f>IF(Table1[[#This Row],[team]]=E757,SUM(Table1[[#This Row],[win/loss]],M757),Table1[[#This Row],[win/loss]])</f>
        <v>3</v>
      </c>
      <c r="N758">
        <f>IF(Table1[[#This Row],[team]]=E757,SUM(Table1[[#This Row],[win/loss]],M757),Table1[[#This Row],[win/loss]])/B758</f>
        <v>0.6</v>
      </c>
      <c r="O758">
        <f t="shared" si="25"/>
        <v>14</v>
      </c>
      <c r="P758">
        <f>IF(Table1[[#This Row],[difference]]&gt;0,SQRT(Table1[[#This Row],[difference]]),-SQRT(ABS(Table1[[#This Row],[difference]])))</f>
        <v>3.7416573867739413</v>
      </c>
      <c r="Q758">
        <f>IF(Table1[[#This Row],[line]]&gt;0,SQRT(Table1[[#This Row],[line]]),-SQRT(ABS(Table1[[#This Row],[line]])))</f>
        <v>-1.4142135623730951</v>
      </c>
      <c r="R758">
        <f>Table1[[#This Row],[difference]]-Table1[[#This Row],[sqrt(line)]]</f>
        <v>15.414213562373096</v>
      </c>
      <c r="S758">
        <f>IF(Table1[[#This Row],[difference]]&gt;0,1,-1)</f>
        <v>1</v>
      </c>
      <c r="T758">
        <f>IF(Table1[[#This Row],[team]]=E757,SUM(H758,T757),Table1[[#This Row],[ppg]])</f>
        <v>109</v>
      </c>
      <c r="U758">
        <f>IF(Table1[[#This Row],[team]]=E757,SUM(I758,U757),Table1[[#This Row],[ppga]])</f>
        <v>102</v>
      </c>
      <c r="V758">
        <f>IF(Table1[[#This Row],[team]]=E757,SUM(Table1[[#This Row],[difference]],V757),Table1[[#This Row],[difference]])</f>
        <v>-1</v>
      </c>
      <c r="W758">
        <f>IF(Table1[[#This Row],[team]]=E757,SUM(Table1[[#This Row],[sqrt(dif)]],W757),Table1[[#This Row],[sqrt(dif)]])</f>
        <v>-0.41831248753895123</v>
      </c>
      <c r="X758">
        <f>IF(Table1[[#This Row],[team]]=E757,SUM(Table1[[#This Row],[f1]],X757),Table1[[#This Row],[f1]])</f>
        <v>2.8249454333513953</v>
      </c>
      <c r="Y758">
        <f>IF(Table1[[#This Row],[ATS]]=S757,SUM(Table1[[#This Row],[ATS]],Y757),Table1[[#This Row],[ATS]])</f>
        <v>1</v>
      </c>
      <c r="Z758">
        <f>IF(Table1[[#This Row],[ATS]]&gt;0,Table1[[#This Row],[ATS streak (not real)]]-1,Table1[[#This Row],[ATS streak (not real)]]+1)</f>
        <v>0</v>
      </c>
      <c r="AA758" s="5">
        <f>Table1[[#This Row],[running ttl ppg]]^2.37/(Table1[[#This Row],[running ttl ppg]]^2.37+Table1[[#This Row],[running ttl ppga]]^2.37)</f>
        <v>0.53924632893017865</v>
      </c>
      <c r="AB758" s="5">
        <f>Table1[[#This Row],[pyth ratio]]+Table1[[#This Row],[win/loss ratio]]</f>
        <v>1.1392463289301786</v>
      </c>
    </row>
    <row r="759" spans="1:28" x14ac:dyDescent="0.25">
      <c r="A759" s="1">
        <v>3317</v>
      </c>
      <c r="B759" s="7">
        <f t="shared" si="26"/>
        <v>6</v>
      </c>
      <c r="C759" s="5">
        <v>2017</v>
      </c>
      <c r="D759" s="5">
        <v>7</v>
      </c>
      <c r="E759" t="s">
        <v>56</v>
      </c>
      <c r="F759" t="s">
        <v>64</v>
      </c>
      <c r="G759" s="5">
        <v>1</v>
      </c>
      <c r="H759">
        <v>27</v>
      </c>
      <c r="I759">
        <v>21</v>
      </c>
      <c r="J759">
        <v>6</v>
      </c>
      <c r="K759">
        <f>IF(Table1[[#This Row],[net]]&gt;0,1,0)</f>
        <v>1</v>
      </c>
      <c r="L759">
        <v>-6.5</v>
      </c>
      <c r="M759">
        <f>IF(Table1[[#This Row],[team]]=E758,SUM(Table1[[#This Row],[win/loss]],M758),Table1[[#This Row],[win/loss]])</f>
        <v>4</v>
      </c>
      <c r="N759">
        <f>IF(Table1[[#This Row],[team]]=E758,SUM(Table1[[#This Row],[win/loss]],M758),Table1[[#This Row],[win/loss]])/B759</f>
        <v>0.66666666666666663</v>
      </c>
      <c r="O759">
        <f t="shared" si="25"/>
        <v>-0.5</v>
      </c>
      <c r="P759">
        <f>IF(Table1[[#This Row],[difference]]&gt;0,SQRT(Table1[[#This Row],[difference]]),-SQRT(ABS(Table1[[#This Row],[difference]])))</f>
        <v>-0.70710678118654757</v>
      </c>
      <c r="Q759">
        <f>IF(Table1[[#This Row],[line]]&gt;0,SQRT(Table1[[#This Row],[line]]),-SQRT(ABS(Table1[[#This Row],[line]])))</f>
        <v>-2.5495097567963922</v>
      </c>
      <c r="R759">
        <f>Table1[[#This Row],[difference]]-Table1[[#This Row],[sqrt(line)]]</f>
        <v>2.0495097567963922</v>
      </c>
      <c r="S759">
        <f>IF(Table1[[#This Row],[difference]]&gt;0,1,-1)</f>
        <v>-1</v>
      </c>
      <c r="T759">
        <f>IF(Table1[[#This Row],[team]]=E758,SUM(H759,T758),Table1[[#This Row],[ppg]])</f>
        <v>136</v>
      </c>
      <c r="U759">
        <f>IF(Table1[[#This Row],[team]]=E758,SUM(I759,U758),Table1[[#This Row],[ppga]])</f>
        <v>123</v>
      </c>
      <c r="V759">
        <f>IF(Table1[[#This Row],[team]]=E758,SUM(Table1[[#This Row],[difference]],V758),Table1[[#This Row],[difference]])</f>
        <v>-1.5</v>
      </c>
      <c r="W759">
        <f>IF(Table1[[#This Row],[team]]=E758,SUM(Table1[[#This Row],[sqrt(dif)]],W758),Table1[[#This Row],[sqrt(dif)]])</f>
        <v>-1.1254192687254987</v>
      </c>
      <c r="X759">
        <f>IF(Table1[[#This Row],[team]]=E758,SUM(Table1[[#This Row],[f1]],X758),Table1[[#This Row],[f1]])</f>
        <v>4.8744551901477875</v>
      </c>
      <c r="Y759">
        <f>IF(Table1[[#This Row],[ATS]]=S758,SUM(Table1[[#This Row],[ATS]],Y758),Table1[[#This Row],[ATS]])</f>
        <v>-1</v>
      </c>
      <c r="Z759">
        <f>IF(Table1[[#This Row],[ATS]]&gt;0,Table1[[#This Row],[ATS streak (not real)]]-1,Table1[[#This Row],[ATS streak (not real)]]+1)</f>
        <v>0</v>
      </c>
      <c r="AA759" s="5">
        <f>Table1[[#This Row],[running ttl ppg]]^2.37/(Table1[[#This Row],[running ttl ppg]]^2.37+Table1[[#This Row],[running ttl ppga]]^2.37)</f>
        <v>0.55924910718291254</v>
      </c>
      <c r="AB759" s="5">
        <f>Table1[[#This Row],[pyth ratio]]+Table1[[#This Row],[win/loss ratio]]</f>
        <v>1.2259157738495792</v>
      </c>
    </row>
    <row r="760" spans="1:28" x14ac:dyDescent="0.25">
      <c r="A760" s="1">
        <v>3318</v>
      </c>
      <c r="B760" s="7">
        <f t="shared" si="26"/>
        <v>7</v>
      </c>
      <c r="C760" s="5">
        <v>2017</v>
      </c>
      <c r="D760" s="5">
        <v>8</v>
      </c>
      <c r="E760" t="s">
        <v>56</v>
      </c>
      <c r="F760" t="s">
        <v>54</v>
      </c>
      <c r="G760" s="5">
        <v>0</v>
      </c>
      <c r="H760">
        <v>30</v>
      </c>
      <c r="I760">
        <v>14</v>
      </c>
      <c r="J760">
        <v>16</v>
      </c>
      <c r="K760">
        <f>IF(Table1[[#This Row],[net]]&gt;0,1,0)</f>
        <v>1</v>
      </c>
      <c r="L760">
        <v>-2.5</v>
      </c>
      <c r="M760">
        <f>IF(Table1[[#This Row],[team]]=E759,SUM(Table1[[#This Row],[win/loss]],M759),Table1[[#This Row],[win/loss]])</f>
        <v>5</v>
      </c>
      <c r="N760">
        <f>IF(Table1[[#This Row],[team]]=E759,SUM(Table1[[#This Row],[win/loss]],M759),Table1[[#This Row],[win/loss]])/B760</f>
        <v>0.7142857142857143</v>
      </c>
      <c r="O760">
        <f t="shared" si="25"/>
        <v>13.5</v>
      </c>
      <c r="P760">
        <f>IF(Table1[[#This Row],[difference]]&gt;0,SQRT(Table1[[#This Row],[difference]]),-SQRT(ABS(Table1[[#This Row],[difference]])))</f>
        <v>3.6742346141747673</v>
      </c>
      <c r="Q760">
        <f>IF(Table1[[#This Row],[line]]&gt;0,SQRT(Table1[[#This Row],[line]]),-SQRT(ABS(Table1[[#This Row],[line]])))</f>
        <v>-1.5811388300841898</v>
      </c>
      <c r="R760">
        <f>Table1[[#This Row],[difference]]-Table1[[#This Row],[sqrt(line)]]</f>
        <v>15.081138830084189</v>
      </c>
      <c r="S760">
        <f>IF(Table1[[#This Row],[difference]]&gt;0,1,-1)</f>
        <v>1</v>
      </c>
      <c r="T760">
        <f>IF(Table1[[#This Row],[team]]=E759,SUM(H760,T759),Table1[[#This Row],[ppg]])</f>
        <v>166</v>
      </c>
      <c r="U760">
        <f>IF(Table1[[#This Row],[team]]=E759,SUM(I760,U759),Table1[[#This Row],[ppga]])</f>
        <v>137</v>
      </c>
      <c r="V760">
        <f>IF(Table1[[#This Row],[team]]=E759,SUM(Table1[[#This Row],[difference]],V759),Table1[[#This Row],[difference]])</f>
        <v>12</v>
      </c>
      <c r="W760">
        <f>IF(Table1[[#This Row],[team]]=E759,SUM(Table1[[#This Row],[sqrt(dif)]],W759),Table1[[#This Row],[sqrt(dif)]])</f>
        <v>2.5488153454492686</v>
      </c>
      <c r="X760">
        <f>IF(Table1[[#This Row],[team]]=E759,SUM(Table1[[#This Row],[f1]],X759),Table1[[#This Row],[f1]])</f>
        <v>19.955594020231977</v>
      </c>
      <c r="Y760">
        <f>IF(Table1[[#This Row],[ATS]]=S759,SUM(Table1[[#This Row],[ATS]],Y759),Table1[[#This Row],[ATS]])</f>
        <v>1</v>
      </c>
      <c r="Z760">
        <f>IF(Table1[[#This Row],[ATS]]&gt;0,Table1[[#This Row],[ATS streak (not real)]]-1,Table1[[#This Row],[ATS streak (not real)]]+1)</f>
        <v>0</v>
      </c>
      <c r="AA760" s="5">
        <f>Table1[[#This Row],[running ttl ppg]]^2.37/(Table1[[#This Row],[running ttl ppg]]^2.37+Table1[[#This Row],[running ttl ppga]]^2.37)</f>
        <v>0.61184073136174111</v>
      </c>
      <c r="AB760" s="5">
        <f>Table1[[#This Row],[pyth ratio]]+Table1[[#This Row],[win/loss ratio]]</f>
        <v>1.3261264456474553</v>
      </c>
    </row>
    <row r="761" spans="1:28" x14ac:dyDescent="0.25">
      <c r="A761" s="1">
        <v>3319</v>
      </c>
      <c r="B761" s="7">
        <f t="shared" si="26"/>
        <v>8</v>
      </c>
      <c r="C761" s="5">
        <v>2017</v>
      </c>
      <c r="D761" s="5">
        <v>9</v>
      </c>
      <c r="E761" t="s">
        <v>56</v>
      </c>
      <c r="F761" t="s">
        <v>55</v>
      </c>
      <c r="G761" s="5">
        <v>1</v>
      </c>
      <c r="H761">
        <v>19</v>
      </c>
      <c r="I761">
        <v>14</v>
      </c>
      <c r="J761">
        <v>5</v>
      </c>
      <c r="K761">
        <f>IF(Table1[[#This Row],[net]]&gt;0,1,0)</f>
        <v>1</v>
      </c>
      <c r="L761">
        <v>-7</v>
      </c>
      <c r="M761">
        <f>IF(Table1[[#This Row],[team]]=E760,SUM(Table1[[#This Row],[win/loss]],M760),Table1[[#This Row],[win/loss]])</f>
        <v>6</v>
      </c>
      <c r="N761">
        <f>IF(Table1[[#This Row],[team]]=E760,SUM(Table1[[#This Row],[win/loss]],M760),Table1[[#This Row],[win/loss]])/B761</f>
        <v>0.75</v>
      </c>
      <c r="O761">
        <f t="shared" si="25"/>
        <v>-2</v>
      </c>
      <c r="P761">
        <f>IF(Table1[[#This Row],[difference]]&gt;0,SQRT(Table1[[#This Row],[difference]]),-SQRT(ABS(Table1[[#This Row],[difference]])))</f>
        <v>-1.4142135623730951</v>
      </c>
      <c r="Q761">
        <f>IF(Table1[[#This Row],[line]]&gt;0,SQRT(Table1[[#This Row],[line]]),-SQRT(ABS(Table1[[#This Row],[line]])))</f>
        <v>-2.6457513110645907</v>
      </c>
      <c r="R761">
        <f>Table1[[#This Row],[difference]]-Table1[[#This Row],[sqrt(line)]]</f>
        <v>0.64575131106459072</v>
      </c>
      <c r="S761">
        <f>IF(Table1[[#This Row],[difference]]&gt;0,1,-1)</f>
        <v>-1</v>
      </c>
      <c r="T761">
        <f>IF(Table1[[#This Row],[team]]=E760,SUM(H761,T760),Table1[[#This Row],[ppg]])</f>
        <v>185</v>
      </c>
      <c r="U761">
        <f>IF(Table1[[#This Row],[team]]=E760,SUM(I761,U760),Table1[[#This Row],[ppga]])</f>
        <v>151</v>
      </c>
      <c r="V761">
        <f>IF(Table1[[#This Row],[team]]=E760,SUM(Table1[[#This Row],[difference]],V760),Table1[[#This Row],[difference]])</f>
        <v>10</v>
      </c>
      <c r="W761">
        <f>IF(Table1[[#This Row],[team]]=E760,SUM(Table1[[#This Row],[sqrt(dif)]],W760),Table1[[#This Row],[sqrt(dif)]])</f>
        <v>1.1346017830761734</v>
      </c>
      <c r="X761">
        <f>IF(Table1[[#This Row],[team]]=E760,SUM(Table1[[#This Row],[f1]],X760),Table1[[#This Row],[f1]])</f>
        <v>20.601345331296567</v>
      </c>
      <c r="Y761">
        <f>IF(Table1[[#This Row],[ATS]]=S760,SUM(Table1[[#This Row],[ATS]],Y760),Table1[[#This Row],[ATS]])</f>
        <v>-1</v>
      </c>
      <c r="Z761">
        <f>IF(Table1[[#This Row],[ATS]]&gt;0,Table1[[#This Row],[ATS streak (not real)]]-1,Table1[[#This Row],[ATS streak (not real)]]+1)</f>
        <v>0</v>
      </c>
      <c r="AA761" s="5">
        <f>Table1[[#This Row],[running ttl ppg]]^2.37/(Table1[[#This Row],[running ttl ppg]]^2.37+Table1[[#This Row],[running ttl ppga]]^2.37)</f>
        <v>0.61805246494102095</v>
      </c>
      <c r="AB761" s="5">
        <f>Table1[[#This Row],[pyth ratio]]+Table1[[#This Row],[win/loss ratio]]</f>
        <v>1.3680524649410208</v>
      </c>
    </row>
    <row r="762" spans="1:28" x14ac:dyDescent="0.25">
      <c r="A762" s="1">
        <v>3320</v>
      </c>
      <c r="B762" s="7">
        <f t="shared" si="26"/>
        <v>9</v>
      </c>
      <c r="C762" s="5">
        <v>2017</v>
      </c>
      <c r="D762" s="5">
        <v>10</v>
      </c>
      <c r="E762" t="s">
        <v>56</v>
      </c>
      <c r="F762" t="s">
        <v>45</v>
      </c>
      <c r="G762" s="5">
        <v>0</v>
      </c>
      <c r="H762">
        <v>20</v>
      </c>
      <c r="I762">
        <v>17</v>
      </c>
      <c r="J762">
        <v>3</v>
      </c>
      <c r="K762">
        <f>IF(Table1[[#This Row],[net]]&gt;0,1,0)</f>
        <v>1</v>
      </c>
      <c r="L762">
        <v>3</v>
      </c>
      <c r="M762">
        <f>IF(Table1[[#This Row],[team]]=E761,SUM(Table1[[#This Row],[win/loss]],M761),Table1[[#This Row],[win/loss]])</f>
        <v>7</v>
      </c>
      <c r="N762">
        <f>IF(Table1[[#This Row],[team]]=E761,SUM(Table1[[#This Row],[win/loss]],M761),Table1[[#This Row],[win/loss]])/B762</f>
        <v>0.77777777777777779</v>
      </c>
      <c r="O762">
        <f t="shared" si="25"/>
        <v>6</v>
      </c>
      <c r="P762">
        <f>IF(Table1[[#This Row],[difference]]&gt;0,SQRT(Table1[[#This Row],[difference]]),-SQRT(ABS(Table1[[#This Row],[difference]])))</f>
        <v>2.4494897427831779</v>
      </c>
      <c r="Q762">
        <f>IF(Table1[[#This Row],[line]]&gt;0,SQRT(Table1[[#This Row],[line]]),-SQRT(ABS(Table1[[#This Row],[line]])))</f>
        <v>1.7320508075688772</v>
      </c>
      <c r="R762">
        <f>Table1[[#This Row],[difference]]-Table1[[#This Row],[sqrt(line)]]</f>
        <v>4.2679491924311233</v>
      </c>
      <c r="S762">
        <f>IF(Table1[[#This Row],[difference]]&gt;0,1,-1)</f>
        <v>1</v>
      </c>
      <c r="T762">
        <f>IF(Table1[[#This Row],[team]]=E761,SUM(H762,T761),Table1[[#This Row],[ppg]])</f>
        <v>205</v>
      </c>
      <c r="U762">
        <f>IF(Table1[[#This Row],[team]]=E761,SUM(I762,U761),Table1[[#This Row],[ppga]])</f>
        <v>168</v>
      </c>
      <c r="V762">
        <f>IF(Table1[[#This Row],[team]]=E761,SUM(Table1[[#This Row],[difference]],V761),Table1[[#This Row],[difference]])</f>
        <v>16</v>
      </c>
      <c r="W762">
        <f>IF(Table1[[#This Row],[team]]=E761,SUM(Table1[[#This Row],[sqrt(dif)]],W761),Table1[[#This Row],[sqrt(dif)]])</f>
        <v>3.5840915258593515</v>
      </c>
      <c r="X762">
        <f>IF(Table1[[#This Row],[team]]=E761,SUM(Table1[[#This Row],[f1]],X761),Table1[[#This Row],[f1]])</f>
        <v>24.869294523727689</v>
      </c>
      <c r="Y762">
        <f>IF(Table1[[#This Row],[ATS]]=S761,SUM(Table1[[#This Row],[ATS]],Y761),Table1[[#This Row],[ATS]])</f>
        <v>1</v>
      </c>
      <c r="Z762">
        <f>IF(Table1[[#This Row],[ATS]]&gt;0,Table1[[#This Row],[ATS streak (not real)]]-1,Table1[[#This Row],[ATS streak (not real)]]+1)</f>
        <v>0</v>
      </c>
      <c r="AA762" s="5">
        <f>Table1[[#This Row],[running ttl ppg]]^2.37/(Table1[[#This Row],[running ttl ppg]]^2.37+Table1[[#This Row],[running ttl ppga]]^2.37)</f>
        <v>0.61579527627713981</v>
      </c>
      <c r="AB762" s="5">
        <f>Table1[[#This Row],[pyth ratio]]+Table1[[#This Row],[win/loss ratio]]</f>
        <v>1.3935730540549176</v>
      </c>
    </row>
    <row r="763" spans="1:28" x14ac:dyDescent="0.25">
      <c r="A763" s="1">
        <v>3321</v>
      </c>
      <c r="B763" s="7">
        <f t="shared" si="26"/>
        <v>10</v>
      </c>
      <c r="C763" s="5">
        <v>2017</v>
      </c>
      <c r="D763" s="5">
        <v>11</v>
      </c>
      <c r="E763" t="s">
        <v>56</v>
      </c>
      <c r="F763" t="s">
        <v>70</v>
      </c>
      <c r="G763" s="5">
        <v>1</v>
      </c>
      <c r="H763">
        <v>17</v>
      </c>
      <c r="I763">
        <v>19</v>
      </c>
      <c r="J763">
        <v>-2</v>
      </c>
      <c r="K763">
        <f>IF(Table1[[#This Row],[net]]&gt;0,1,0)</f>
        <v>0</v>
      </c>
      <c r="L763">
        <v>-7</v>
      </c>
      <c r="M763">
        <f>IF(Table1[[#This Row],[team]]=E762,SUM(Table1[[#This Row],[win/loss]],M762),Table1[[#This Row],[win/loss]])</f>
        <v>7</v>
      </c>
      <c r="N763">
        <f>IF(Table1[[#This Row],[team]]=E762,SUM(Table1[[#This Row],[win/loss]],M762),Table1[[#This Row],[win/loss]])/B763</f>
        <v>0.7</v>
      </c>
      <c r="O763">
        <f t="shared" si="25"/>
        <v>-9</v>
      </c>
      <c r="P763">
        <f>IF(Table1[[#This Row],[difference]]&gt;0,SQRT(Table1[[#This Row],[difference]]),-SQRT(ABS(Table1[[#This Row],[difference]])))</f>
        <v>-3</v>
      </c>
      <c r="Q763">
        <f>IF(Table1[[#This Row],[line]]&gt;0,SQRT(Table1[[#This Row],[line]]),-SQRT(ABS(Table1[[#This Row],[line]])))</f>
        <v>-2.6457513110645907</v>
      </c>
      <c r="R763">
        <f>Table1[[#This Row],[difference]]-Table1[[#This Row],[sqrt(line)]]</f>
        <v>-6.3542486889354093</v>
      </c>
      <c r="S763">
        <f>IF(Table1[[#This Row],[difference]]&gt;0,1,-1)</f>
        <v>-1</v>
      </c>
      <c r="T763">
        <f>IF(Table1[[#This Row],[team]]=E762,SUM(H763,T762),Table1[[#This Row],[ppg]])</f>
        <v>222</v>
      </c>
      <c r="U763">
        <f>IF(Table1[[#This Row],[team]]=E762,SUM(I763,U762),Table1[[#This Row],[ppga]])</f>
        <v>187</v>
      </c>
      <c r="V763">
        <f>IF(Table1[[#This Row],[team]]=E762,SUM(Table1[[#This Row],[difference]],V762),Table1[[#This Row],[difference]])</f>
        <v>7</v>
      </c>
      <c r="W763">
        <f>IF(Table1[[#This Row],[team]]=E762,SUM(Table1[[#This Row],[sqrt(dif)]],W762),Table1[[#This Row],[sqrt(dif)]])</f>
        <v>0.58409152585935153</v>
      </c>
      <c r="X763">
        <f>IF(Table1[[#This Row],[team]]=E762,SUM(Table1[[#This Row],[f1]],X762),Table1[[#This Row],[f1]])</f>
        <v>18.515045834792279</v>
      </c>
      <c r="Y763">
        <f>IF(Table1[[#This Row],[ATS]]=S762,SUM(Table1[[#This Row],[ATS]],Y762),Table1[[#This Row],[ATS]])</f>
        <v>-1</v>
      </c>
      <c r="Z763">
        <f>IF(Table1[[#This Row],[ATS]]&gt;0,Table1[[#This Row],[ATS streak (not real)]]-1,Table1[[#This Row],[ATS streak (not real)]]+1)</f>
        <v>0</v>
      </c>
      <c r="AA763" s="5">
        <f>Table1[[#This Row],[running ttl ppg]]^2.37/(Table1[[#This Row],[running ttl ppg]]^2.37+Table1[[#This Row],[running ttl ppga]]^2.37)</f>
        <v>0.60027665567079869</v>
      </c>
      <c r="AB763" s="5">
        <f>Table1[[#This Row],[pyth ratio]]+Table1[[#This Row],[win/loss ratio]]</f>
        <v>1.3002766556707988</v>
      </c>
    </row>
    <row r="764" spans="1:28" x14ac:dyDescent="0.25">
      <c r="A764" s="1">
        <v>3322</v>
      </c>
      <c r="B764" s="7">
        <f t="shared" si="26"/>
        <v>11</v>
      </c>
      <c r="C764" s="5">
        <v>2017</v>
      </c>
      <c r="D764" s="5">
        <v>12</v>
      </c>
      <c r="E764" t="s">
        <v>56</v>
      </c>
      <c r="F764" t="s">
        <v>50</v>
      </c>
      <c r="G764" s="5">
        <v>0</v>
      </c>
      <c r="H764">
        <v>30</v>
      </c>
      <c r="I764">
        <v>27</v>
      </c>
      <c r="J764">
        <v>3</v>
      </c>
      <c r="K764">
        <f>IF(Table1[[#This Row],[net]]&gt;0,1,0)</f>
        <v>1</v>
      </c>
      <c r="L764">
        <v>3.5</v>
      </c>
      <c r="M764">
        <f>IF(Table1[[#This Row],[team]]=E763,SUM(Table1[[#This Row],[win/loss]],M763),Table1[[#This Row],[win/loss]])</f>
        <v>8</v>
      </c>
      <c r="N764">
        <f>IF(Table1[[#This Row],[team]]=E763,SUM(Table1[[#This Row],[win/loss]],M763),Table1[[#This Row],[win/loss]])/B764</f>
        <v>0.72727272727272729</v>
      </c>
      <c r="O764">
        <f t="shared" si="25"/>
        <v>6.5</v>
      </c>
      <c r="P764">
        <f>IF(Table1[[#This Row],[difference]]&gt;0,SQRT(Table1[[#This Row],[difference]]),-SQRT(ABS(Table1[[#This Row],[difference]])))</f>
        <v>2.5495097567963922</v>
      </c>
      <c r="Q764">
        <f>IF(Table1[[#This Row],[line]]&gt;0,SQRT(Table1[[#This Row],[line]]),-SQRT(ABS(Table1[[#This Row],[line]])))</f>
        <v>1.8708286933869707</v>
      </c>
      <c r="R764">
        <f>Table1[[#This Row],[difference]]-Table1[[#This Row],[sqrt(line)]]</f>
        <v>4.6291713066130296</v>
      </c>
      <c r="S764">
        <f>IF(Table1[[#This Row],[difference]]&gt;0,1,-1)</f>
        <v>1</v>
      </c>
      <c r="T764">
        <f>IF(Table1[[#This Row],[team]]=E763,SUM(H764,T763),Table1[[#This Row],[ppg]])</f>
        <v>252</v>
      </c>
      <c r="U764">
        <f>IF(Table1[[#This Row],[team]]=E763,SUM(I764,U763),Table1[[#This Row],[ppga]])</f>
        <v>214</v>
      </c>
      <c r="V764">
        <f>IF(Table1[[#This Row],[team]]=E763,SUM(Table1[[#This Row],[difference]],V763),Table1[[#This Row],[difference]])</f>
        <v>13.5</v>
      </c>
      <c r="W764">
        <f>IF(Table1[[#This Row],[team]]=E763,SUM(Table1[[#This Row],[sqrt(dif)]],W763),Table1[[#This Row],[sqrt(dif)]])</f>
        <v>3.1336012826557438</v>
      </c>
      <c r="X764">
        <f>IF(Table1[[#This Row],[team]]=E763,SUM(Table1[[#This Row],[f1]],X763),Table1[[#This Row],[f1]])</f>
        <v>23.144217141405306</v>
      </c>
      <c r="Y764">
        <f>IF(Table1[[#This Row],[ATS]]=S763,SUM(Table1[[#This Row],[ATS]],Y763),Table1[[#This Row],[ATS]])</f>
        <v>1</v>
      </c>
      <c r="Z764">
        <f>IF(Table1[[#This Row],[ATS]]&gt;0,Table1[[#This Row],[ATS streak (not real)]]-1,Table1[[#This Row],[ATS streak (not real)]]+1)</f>
        <v>0</v>
      </c>
      <c r="AA764" s="5">
        <f>Table1[[#This Row],[running ttl ppg]]^2.37/(Table1[[#This Row],[running ttl ppg]]^2.37+Table1[[#This Row],[running ttl ppga]]^2.37)</f>
        <v>0.59565273970132737</v>
      </c>
      <c r="AB764" s="5">
        <f>Table1[[#This Row],[pyth ratio]]+Table1[[#This Row],[win/loss ratio]]</f>
        <v>1.3229254669740547</v>
      </c>
    </row>
    <row r="765" spans="1:28" x14ac:dyDescent="0.25">
      <c r="A765" s="1">
        <v>3323</v>
      </c>
      <c r="B765" s="7">
        <f t="shared" si="26"/>
        <v>12</v>
      </c>
      <c r="C765" s="5">
        <v>2017</v>
      </c>
      <c r="D765" s="5">
        <v>13</v>
      </c>
      <c r="E765" t="s">
        <v>56</v>
      </c>
      <c r="F765" t="s">
        <v>42</v>
      </c>
      <c r="G765" s="5">
        <v>0</v>
      </c>
      <c r="H765">
        <v>29</v>
      </c>
      <c r="I765">
        <v>28</v>
      </c>
      <c r="J765">
        <v>1</v>
      </c>
      <c r="K765">
        <f>IF(Table1[[#This Row],[net]]&gt;0,1,0)</f>
        <v>1</v>
      </c>
      <c r="L765">
        <v>4.5</v>
      </c>
      <c r="M765">
        <f>IF(Table1[[#This Row],[team]]=E764,SUM(Table1[[#This Row],[win/loss]],M764),Table1[[#This Row],[win/loss]])</f>
        <v>9</v>
      </c>
      <c r="N765">
        <f>IF(Table1[[#This Row],[team]]=E764,SUM(Table1[[#This Row],[win/loss]],M764),Table1[[#This Row],[win/loss]])/B765</f>
        <v>0.75</v>
      </c>
      <c r="O765">
        <f t="shared" si="25"/>
        <v>5.5</v>
      </c>
      <c r="P765">
        <f>IF(Table1[[#This Row],[difference]]&gt;0,SQRT(Table1[[#This Row],[difference]]),-SQRT(ABS(Table1[[#This Row],[difference]])))</f>
        <v>2.3452078799117149</v>
      </c>
      <c r="Q765">
        <f>IF(Table1[[#This Row],[line]]&gt;0,SQRT(Table1[[#This Row],[line]]),-SQRT(ABS(Table1[[#This Row],[line]])))</f>
        <v>2.1213203435596424</v>
      </c>
      <c r="R765">
        <f>Table1[[#This Row],[difference]]-Table1[[#This Row],[sqrt(line)]]</f>
        <v>3.3786796564403576</v>
      </c>
      <c r="S765">
        <f>IF(Table1[[#This Row],[difference]]&gt;0,1,-1)</f>
        <v>1</v>
      </c>
      <c r="T765">
        <f>IF(Table1[[#This Row],[team]]=E764,SUM(H765,T764),Table1[[#This Row],[ppg]])</f>
        <v>281</v>
      </c>
      <c r="U765">
        <f>IF(Table1[[#This Row],[team]]=E764,SUM(I765,U764),Table1[[#This Row],[ppga]])</f>
        <v>242</v>
      </c>
      <c r="V765">
        <f>IF(Table1[[#This Row],[team]]=E764,SUM(Table1[[#This Row],[difference]],V764),Table1[[#This Row],[difference]])</f>
        <v>19</v>
      </c>
      <c r="W765">
        <f>IF(Table1[[#This Row],[team]]=E764,SUM(Table1[[#This Row],[sqrt(dif)]],W764),Table1[[#This Row],[sqrt(dif)]])</f>
        <v>5.4788091625674582</v>
      </c>
      <c r="X765">
        <f>IF(Table1[[#This Row],[team]]=E764,SUM(Table1[[#This Row],[f1]],X764),Table1[[#This Row],[f1]])</f>
        <v>26.522896797845664</v>
      </c>
      <c r="Y765">
        <f>IF(Table1[[#This Row],[ATS]]=S764,SUM(Table1[[#This Row],[ATS]],Y764),Table1[[#This Row],[ATS]])</f>
        <v>2</v>
      </c>
      <c r="Z765">
        <f>IF(Table1[[#This Row],[ATS]]&gt;0,Table1[[#This Row],[ATS streak (not real)]]-1,Table1[[#This Row],[ATS streak (not real)]]+1)</f>
        <v>1</v>
      </c>
      <c r="AA765" s="5">
        <f>Table1[[#This Row],[running ttl ppg]]^2.37/(Table1[[#This Row],[running ttl ppg]]^2.37+Table1[[#This Row],[running ttl ppga]]^2.37)</f>
        <v>0.58761586335352656</v>
      </c>
      <c r="AB765" s="5">
        <f>Table1[[#This Row],[pyth ratio]]+Table1[[#This Row],[win/loss ratio]]</f>
        <v>1.3376158633535264</v>
      </c>
    </row>
    <row r="766" spans="1:28" x14ac:dyDescent="0.25">
      <c r="A766" s="1">
        <v>3324</v>
      </c>
      <c r="B766" s="7">
        <f t="shared" si="26"/>
        <v>13</v>
      </c>
      <c r="C766" s="5">
        <v>2017</v>
      </c>
      <c r="D766" s="5">
        <v>14</v>
      </c>
      <c r="E766" t="s">
        <v>56</v>
      </c>
      <c r="F766" t="s">
        <v>65</v>
      </c>
      <c r="G766" s="5">
        <v>1</v>
      </c>
      <c r="H766">
        <v>21</v>
      </c>
      <c r="I766">
        <v>13</v>
      </c>
      <c r="J766">
        <v>8</v>
      </c>
      <c r="K766">
        <f>IF(Table1[[#This Row],[net]]&gt;0,1,0)</f>
        <v>1</v>
      </c>
      <c r="L766">
        <v>-3.5</v>
      </c>
      <c r="M766">
        <f>IF(Table1[[#This Row],[team]]=E765,SUM(Table1[[#This Row],[win/loss]],M765),Table1[[#This Row],[win/loss]])</f>
        <v>10</v>
      </c>
      <c r="N766">
        <f>IF(Table1[[#This Row],[team]]=E765,SUM(Table1[[#This Row],[win/loss]],M765),Table1[[#This Row],[win/loss]])/B766</f>
        <v>0.76923076923076927</v>
      </c>
      <c r="O766">
        <f t="shared" si="25"/>
        <v>4.5</v>
      </c>
      <c r="P766">
        <f>IF(Table1[[#This Row],[difference]]&gt;0,SQRT(Table1[[#This Row],[difference]]),-SQRT(ABS(Table1[[#This Row],[difference]])))</f>
        <v>2.1213203435596424</v>
      </c>
      <c r="Q766">
        <f>IF(Table1[[#This Row],[line]]&gt;0,SQRT(Table1[[#This Row],[line]]),-SQRT(ABS(Table1[[#This Row],[line]])))</f>
        <v>-1.8708286933869707</v>
      </c>
      <c r="R766">
        <f>Table1[[#This Row],[difference]]-Table1[[#This Row],[sqrt(line)]]</f>
        <v>6.3708286933869704</v>
      </c>
      <c r="S766">
        <f>IF(Table1[[#This Row],[difference]]&gt;0,1,-1)</f>
        <v>1</v>
      </c>
      <c r="T766">
        <f>IF(Table1[[#This Row],[team]]=E765,SUM(H766,T765),Table1[[#This Row],[ppg]])</f>
        <v>302</v>
      </c>
      <c r="U766">
        <f>IF(Table1[[#This Row],[team]]=E765,SUM(I766,U765),Table1[[#This Row],[ppga]])</f>
        <v>255</v>
      </c>
      <c r="V766">
        <f>IF(Table1[[#This Row],[team]]=E765,SUM(Table1[[#This Row],[difference]],V765),Table1[[#This Row],[difference]])</f>
        <v>23.5</v>
      </c>
      <c r="W766">
        <f>IF(Table1[[#This Row],[team]]=E765,SUM(Table1[[#This Row],[sqrt(dif)]],W765),Table1[[#This Row],[sqrt(dif)]])</f>
        <v>7.6001295061271001</v>
      </c>
      <c r="X766">
        <f>IF(Table1[[#This Row],[team]]=E765,SUM(Table1[[#This Row],[f1]],X765),Table1[[#This Row],[f1]])</f>
        <v>32.893725491232637</v>
      </c>
      <c r="Y766">
        <f>IF(Table1[[#This Row],[ATS]]=S765,SUM(Table1[[#This Row],[ATS]],Y765),Table1[[#This Row],[ATS]])</f>
        <v>3</v>
      </c>
      <c r="Z766">
        <f>IF(Table1[[#This Row],[ATS]]&gt;0,Table1[[#This Row],[ATS streak (not real)]]-1,Table1[[#This Row],[ATS streak (not real)]]+1)</f>
        <v>2</v>
      </c>
      <c r="AA766" s="5">
        <f>Table1[[#This Row],[running ttl ppg]]^2.37/(Table1[[#This Row],[running ttl ppg]]^2.37+Table1[[#This Row],[running ttl ppga]]^2.37)</f>
        <v>0.5989080623544667</v>
      </c>
      <c r="AB766" s="5">
        <f>Table1[[#This Row],[pyth ratio]]+Table1[[#This Row],[win/loss ratio]]</f>
        <v>1.3681388315852359</v>
      </c>
    </row>
    <row r="767" spans="1:28" x14ac:dyDescent="0.25">
      <c r="A767" s="1">
        <v>3325</v>
      </c>
      <c r="B767" s="7">
        <f t="shared" si="26"/>
        <v>14</v>
      </c>
      <c r="C767" s="5">
        <v>2017</v>
      </c>
      <c r="D767" s="5">
        <v>15</v>
      </c>
      <c r="E767" t="s">
        <v>56</v>
      </c>
      <c r="F767" t="s">
        <v>71</v>
      </c>
      <c r="G767" s="5">
        <v>1</v>
      </c>
      <c r="H767">
        <v>17</v>
      </c>
      <c r="I767">
        <v>19</v>
      </c>
      <c r="J767">
        <v>-2</v>
      </c>
      <c r="K767">
        <f>IF(Table1[[#This Row],[net]]&gt;0,1,0)</f>
        <v>0</v>
      </c>
      <c r="L767">
        <v>-6</v>
      </c>
      <c r="M767">
        <f>IF(Table1[[#This Row],[team]]=E766,SUM(Table1[[#This Row],[win/loss]],M766),Table1[[#This Row],[win/loss]])</f>
        <v>10</v>
      </c>
      <c r="N767">
        <f>IF(Table1[[#This Row],[team]]=E766,SUM(Table1[[#This Row],[win/loss]],M766),Table1[[#This Row],[win/loss]])/B767</f>
        <v>0.7142857142857143</v>
      </c>
      <c r="O767">
        <f t="shared" si="25"/>
        <v>-8</v>
      </c>
      <c r="P767">
        <f>IF(Table1[[#This Row],[difference]]&gt;0,SQRT(Table1[[#This Row],[difference]]),-SQRT(ABS(Table1[[#This Row],[difference]])))</f>
        <v>-2.8284271247461903</v>
      </c>
      <c r="Q767">
        <f>IF(Table1[[#This Row],[line]]&gt;0,SQRT(Table1[[#This Row],[line]]),-SQRT(ABS(Table1[[#This Row],[line]])))</f>
        <v>-2.4494897427831779</v>
      </c>
      <c r="R767">
        <f>Table1[[#This Row],[difference]]-Table1[[#This Row],[sqrt(line)]]</f>
        <v>-5.5505102572168221</v>
      </c>
      <c r="S767">
        <f>IF(Table1[[#This Row],[difference]]&gt;0,1,-1)</f>
        <v>-1</v>
      </c>
      <c r="T767">
        <f>IF(Table1[[#This Row],[team]]=E766,SUM(H767,T766),Table1[[#This Row],[ppg]])</f>
        <v>319</v>
      </c>
      <c r="U767">
        <f>IF(Table1[[#This Row],[team]]=E766,SUM(I767,U766),Table1[[#This Row],[ppga]])</f>
        <v>274</v>
      </c>
      <c r="V767">
        <f>IF(Table1[[#This Row],[team]]=E766,SUM(Table1[[#This Row],[difference]],V766),Table1[[#This Row],[difference]])</f>
        <v>15.5</v>
      </c>
      <c r="W767">
        <f>IF(Table1[[#This Row],[team]]=E766,SUM(Table1[[#This Row],[sqrt(dif)]],W766),Table1[[#This Row],[sqrt(dif)]])</f>
        <v>4.7717023813809103</v>
      </c>
      <c r="X767">
        <f>IF(Table1[[#This Row],[team]]=E766,SUM(Table1[[#This Row],[f1]],X766),Table1[[#This Row],[f1]])</f>
        <v>27.343215234015815</v>
      </c>
      <c r="Y767">
        <f>IF(Table1[[#This Row],[ATS]]=S766,SUM(Table1[[#This Row],[ATS]],Y766),Table1[[#This Row],[ATS]])</f>
        <v>-1</v>
      </c>
      <c r="Z767">
        <f>IF(Table1[[#This Row],[ATS]]&gt;0,Table1[[#This Row],[ATS streak (not real)]]-1,Table1[[#This Row],[ATS streak (not real)]]+1)</f>
        <v>0</v>
      </c>
      <c r="AA767" s="5">
        <f>Table1[[#This Row],[running ttl ppg]]^2.37/(Table1[[#This Row],[running ttl ppg]]^2.37+Table1[[#This Row],[running ttl ppga]]^2.37)</f>
        <v>0.58913466969661121</v>
      </c>
      <c r="AB767" s="5">
        <f>Table1[[#This Row],[pyth ratio]]+Table1[[#This Row],[win/loss ratio]]</f>
        <v>1.3034203839823255</v>
      </c>
    </row>
    <row r="768" spans="1:28" x14ac:dyDescent="0.25">
      <c r="A768" s="1">
        <v>3326</v>
      </c>
      <c r="B768" s="7">
        <f t="shared" si="26"/>
        <v>15</v>
      </c>
      <c r="C768" s="5">
        <v>2017</v>
      </c>
      <c r="D768" s="5">
        <v>16</v>
      </c>
      <c r="E768" t="s">
        <v>56</v>
      </c>
      <c r="F768" t="s">
        <v>50</v>
      </c>
      <c r="G768" s="5">
        <v>1</v>
      </c>
      <c r="H768">
        <v>33</v>
      </c>
      <c r="I768">
        <v>10</v>
      </c>
      <c r="J768">
        <v>23</v>
      </c>
      <c r="K768">
        <f>IF(Table1[[#This Row],[net]]&gt;0,1,0)</f>
        <v>1</v>
      </c>
      <c r="L768">
        <v>-3.5</v>
      </c>
      <c r="M768">
        <f>IF(Table1[[#This Row],[team]]=E767,SUM(Table1[[#This Row],[win/loss]],M767),Table1[[#This Row],[win/loss]])</f>
        <v>11</v>
      </c>
      <c r="N768">
        <f>IF(Table1[[#This Row],[team]]=E767,SUM(Table1[[#This Row],[win/loss]],M767),Table1[[#This Row],[win/loss]])/B768</f>
        <v>0.73333333333333328</v>
      </c>
      <c r="O768">
        <f t="shared" si="25"/>
        <v>19.5</v>
      </c>
      <c r="P768">
        <f>IF(Table1[[#This Row],[difference]]&gt;0,SQRT(Table1[[#This Row],[difference]]),-SQRT(ABS(Table1[[#This Row],[difference]])))</f>
        <v>4.4158804331639239</v>
      </c>
      <c r="Q768">
        <f>IF(Table1[[#This Row],[line]]&gt;0,SQRT(Table1[[#This Row],[line]]),-SQRT(ABS(Table1[[#This Row],[line]])))</f>
        <v>-1.8708286933869707</v>
      </c>
      <c r="R768">
        <f>Table1[[#This Row],[difference]]-Table1[[#This Row],[sqrt(line)]]</f>
        <v>21.370828693386972</v>
      </c>
      <c r="S768">
        <f>IF(Table1[[#This Row],[difference]]&gt;0,1,-1)</f>
        <v>1</v>
      </c>
      <c r="T768">
        <f>IF(Table1[[#This Row],[team]]=E767,SUM(H768,T767),Table1[[#This Row],[ppg]])</f>
        <v>352</v>
      </c>
      <c r="U768">
        <f>IF(Table1[[#This Row],[team]]=E767,SUM(I768,U767),Table1[[#This Row],[ppga]])</f>
        <v>284</v>
      </c>
      <c r="V768">
        <f>IF(Table1[[#This Row],[team]]=E767,SUM(Table1[[#This Row],[difference]],V767),Table1[[#This Row],[difference]])</f>
        <v>35</v>
      </c>
      <c r="W768">
        <f>IF(Table1[[#This Row],[team]]=E767,SUM(Table1[[#This Row],[sqrt(dif)]],W767),Table1[[#This Row],[sqrt(dif)]])</f>
        <v>9.1875828145448342</v>
      </c>
      <c r="X768">
        <f>IF(Table1[[#This Row],[team]]=E767,SUM(Table1[[#This Row],[f1]],X767),Table1[[#This Row],[f1]])</f>
        <v>48.714043927402784</v>
      </c>
      <c r="Y768">
        <f>IF(Table1[[#This Row],[ATS]]=S767,SUM(Table1[[#This Row],[ATS]],Y767),Table1[[#This Row],[ATS]])</f>
        <v>1</v>
      </c>
      <c r="Z768">
        <f>IF(Table1[[#This Row],[ATS]]&gt;0,Table1[[#This Row],[ATS streak (not real)]]-1,Table1[[#This Row],[ATS streak (not real)]]+1)</f>
        <v>0</v>
      </c>
      <c r="AA768" s="5">
        <f>Table1[[#This Row],[running ttl ppg]]^2.37/(Table1[[#This Row],[running ttl ppg]]^2.37+Table1[[#This Row],[running ttl ppga]]^2.37)</f>
        <v>0.62451033748109674</v>
      </c>
      <c r="AB768" s="5">
        <f>Table1[[#This Row],[pyth ratio]]+Table1[[#This Row],[win/loss ratio]]</f>
        <v>1.3578436708144301</v>
      </c>
    </row>
    <row r="769" spans="1:28" x14ac:dyDescent="0.25">
      <c r="A769" s="1">
        <v>3327</v>
      </c>
      <c r="B769" s="7">
        <f t="shared" si="26"/>
        <v>16</v>
      </c>
      <c r="C769" s="5">
        <v>2017</v>
      </c>
      <c r="D769" s="5">
        <v>17</v>
      </c>
      <c r="E769" t="s">
        <v>56</v>
      </c>
      <c r="F769" t="s">
        <v>57</v>
      </c>
      <c r="G769" s="5">
        <v>0</v>
      </c>
      <c r="H769">
        <v>37</v>
      </c>
      <c r="I769">
        <v>27</v>
      </c>
      <c r="J769">
        <v>10</v>
      </c>
      <c r="K769">
        <f>IF(Table1[[#This Row],[net]]&gt;0,1,0)</f>
        <v>1</v>
      </c>
      <c r="L769">
        <v>-5.5</v>
      </c>
      <c r="M769">
        <f>IF(Table1[[#This Row],[team]]=E768,SUM(Table1[[#This Row],[win/loss]],M768),Table1[[#This Row],[win/loss]])</f>
        <v>12</v>
      </c>
      <c r="N769">
        <f>IF(Table1[[#This Row],[team]]=E768,SUM(Table1[[#This Row],[win/loss]],M768),Table1[[#This Row],[win/loss]])/B769</f>
        <v>0.75</v>
      </c>
      <c r="O769">
        <f t="shared" si="25"/>
        <v>4.5</v>
      </c>
      <c r="P769">
        <f>IF(Table1[[#This Row],[difference]]&gt;0,SQRT(Table1[[#This Row],[difference]]),-SQRT(ABS(Table1[[#This Row],[difference]])))</f>
        <v>2.1213203435596424</v>
      </c>
      <c r="Q769">
        <f>IF(Table1[[#This Row],[line]]&gt;0,SQRT(Table1[[#This Row],[line]]),-SQRT(ABS(Table1[[#This Row],[line]])))</f>
        <v>-2.3452078799117149</v>
      </c>
      <c r="R769">
        <f>Table1[[#This Row],[difference]]-Table1[[#This Row],[sqrt(line)]]</f>
        <v>6.8452078799117153</v>
      </c>
      <c r="S769">
        <f>IF(Table1[[#This Row],[difference]]&gt;0,1,-1)</f>
        <v>1</v>
      </c>
      <c r="T769">
        <f>IF(Table1[[#This Row],[team]]=E768,SUM(H769,T768),Table1[[#This Row],[ppg]])</f>
        <v>389</v>
      </c>
      <c r="U769">
        <f>IF(Table1[[#This Row],[team]]=E768,SUM(I769,U768),Table1[[#This Row],[ppga]])</f>
        <v>311</v>
      </c>
      <c r="V769">
        <f>IF(Table1[[#This Row],[team]]=E768,SUM(Table1[[#This Row],[difference]],V768),Table1[[#This Row],[difference]])</f>
        <v>39.5</v>
      </c>
      <c r="W769">
        <f>IF(Table1[[#This Row],[team]]=E768,SUM(Table1[[#This Row],[sqrt(dif)]],W768),Table1[[#This Row],[sqrt(dif)]])</f>
        <v>11.308903158104476</v>
      </c>
      <c r="X769">
        <f>IF(Table1[[#This Row],[team]]=E768,SUM(Table1[[#This Row],[f1]],X768),Table1[[#This Row],[f1]])</f>
        <v>55.559251807314496</v>
      </c>
      <c r="Y769">
        <f>IF(Table1[[#This Row],[ATS]]=S768,SUM(Table1[[#This Row],[ATS]],Y768),Table1[[#This Row],[ATS]])</f>
        <v>2</v>
      </c>
      <c r="Z769">
        <f>IF(Table1[[#This Row],[ATS]]&gt;0,Table1[[#This Row],[ATS streak (not real)]]-1,Table1[[#This Row],[ATS streak (not real)]]+1)</f>
        <v>1</v>
      </c>
      <c r="AA769" s="5">
        <f>Table1[[#This Row],[running ttl ppg]]^2.37/(Table1[[#This Row],[running ttl ppg]]^2.37+Table1[[#This Row],[running ttl ppga]]^2.37)</f>
        <v>0.62957030057634678</v>
      </c>
      <c r="AB769" s="5">
        <f>Table1[[#This Row],[pyth ratio]]+Table1[[#This Row],[win/loss ratio]]</f>
        <v>1.3795703005763467</v>
      </c>
    </row>
    <row r="770" spans="1:28" x14ac:dyDescent="0.25">
      <c r="A770" s="1">
        <v>3328</v>
      </c>
      <c r="B770" s="7">
        <f t="shared" si="26"/>
        <v>1</v>
      </c>
      <c r="C770" s="5">
        <v>2017</v>
      </c>
      <c r="D770" s="5">
        <v>1</v>
      </c>
      <c r="E770" t="s">
        <v>57</v>
      </c>
      <c r="F770" t="s">
        <v>56</v>
      </c>
      <c r="G770" s="5">
        <v>0</v>
      </c>
      <c r="H770">
        <v>27</v>
      </c>
      <c r="I770">
        <v>33</v>
      </c>
      <c r="J770">
        <v>-6</v>
      </c>
      <c r="K770">
        <f>IF(Table1[[#This Row],[net]]&gt;0,1,0)</f>
        <v>0</v>
      </c>
      <c r="L770">
        <v>6.5</v>
      </c>
      <c r="M770">
        <f>IF(Table1[[#This Row],[team]]=E769,SUM(Table1[[#This Row],[win/loss]],M769),Table1[[#This Row],[win/loss]])</f>
        <v>0</v>
      </c>
      <c r="N770">
        <f>IF(Table1[[#This Row],[team]]=E769,SUM(Table1[[#This Row],[win/loss]],M769),Table1[[#This Row],[win/loss]])/B770</f>
        <v>0</v>
      </c>
      <c r="O770">
        <f t="shared" si="25"/>
        <v>0.5</v>
      </c>
      <c r="P770">
        <f>IF(Table1[[#This Row],[difference]]&gt;0,SQRT(Table1[[#This Row],[difference]]),-SQRT(ABS(Table1[[#This Row],[difference]])))</f>
        <v>0.70710678118654757</v>
      </c>
      <c r="Q770">
        <f>IF(Table1[[#This Row],[line]]&gt;0,SQRT(Table1[[#This Row],[line]]),-SQRT(ABS(Table1[[#This Row],[line]])))</f>
        <v>2.5495097567963922</v>
      </c>
      <c r="R770">
        <f>Table1[[#This Row],[difference]]-Table1[[#This Row],[sqrt(line)]]</f>
        <v>-2.0495097567963922</v>
      </c>
      <c r="S770">
        <f>IF(Table1[[#This Row],[difference]]&gt;0,1,-1)</f>
        <v>1</v>
      </c>
      <c r="T770">
        <f>IF(Table1[[#This Row],[team]]=E769,SUM(H770,T769),Table1[[#This Row],[ppg]])</f>
        <v>27</v>
      </c>
      <c r="U770">
        <f>IF(Table1[[#This Row],[team]]=E769,SUM(I770,U769),Table1[[#This Row],[ppga]])</f>
        <v>33</v>
      </c>
      <c r="V770">
        <f>IF(Table1[[#This Row],[team]]=E769,SUM(Table1[[#This Row],[difference]],V769),Table1[[#This Row],[difference]])</f>
        <v>0.5</v>
      </c>
      <c r="W770">
        <f>IF(Table1[[#This Row],[team]]=E769,SUM(Table1[[#This Row],[sqrt(dif)]],W769),Table1[[#This Row],[sqrt(dif)]])</f>
        <v>0.70710678118654757</v>
      </c>
      <c r="X770">
        <f>IF(Table1[[#This Row],[team]]=E769,SUM(Table1[[#This Row],[f1]],X769),Table1[[#This Row],[f1]])</f>
        <v>-2.0495097567963922</v>
      </c>
      <c r="Y770">
        <f>IF(Table1[[#This Row],[ATS]]=S769,SUM(Table1[[#This Row],[ATS]],Y769),Table1[[#This Row],[ATS]])</f>
        <v>3</v>
      </c>
      <c r="Z770">
        <f>IF(Table1[[#This Row],[ATS]]&gt;0,Table1[[#This Row],[ATS streak (not real)]]-1,Table1[[#This Row],[ATS streak (not real)]]+1)</f>
        <v>2</v>
      </c>
      <c r="AA770" s="5">
        <f>Table1[[#This Row],[running ttl ppg]]^2.37/(Table1[[#This Row],[running ttl ppg]]^2.37+Table1[[#This Row],[running ttl ppga]]^2.37)</f>
        <v>0.38329412863305862</v>
      </c>
      <c r="AB770" s="5">
        <f>Table1[[#This Row],[pyth ratio]]+Table1[[#This Row],[win/loss ratio]]</f>
        <v>0.38329412863305862</v>
      </c>
    </row>
    <row r="771" spans="1:28" x14ac:dyDescent="0.25">
      <c r="A771" s="1">
        <v>3329</v>
      </c>
      <c r="B771" s="7">
        <f t="shared" si="26"/>
        <v>2</v>
      </c>
      <c r="C771" s="5">
        <v>2017</v>
      </c>
      <c r="D771" s="5">
        <v>2</v>
      </c>
      <c r="E771" t="s">
        <v>57</v>
      </c>
      <c r="F771" t="s">
        <v>55</v>
      </c>
      <c r="G771" s="5">
        <v>1</v>
      </c>
      <c r="H771">
        <v>38</v>
      </c>
      <c r="I771">
        <v>14</v>
      </c>
      <c r="J771">
        <v>24</v>
      </c>
      <c r="K771">
        <f>IF(Table1[[#This Row],[net]]&gt;0,1,0)</f>
        <v>1</v>
      </c>
      <c r="L771">
        <v>-3</v>
      </c>
      <c r="M771">
        <f>IF(Table1[[#This Row],[team]]=E770,SUM(Table1[[#This Row],[win/loss]],M770),Table1[[#This Row],[win/loss]])</f>
        <v>1</v>
      </c>
      <c r="N771">
        <f>IF(Table1[[#This Row],[team]]=E770,SUM(Table1[[#This Row],[win/loss]],M770),Table1[[#This Row],[win/loss]])/B771</f>
        <v>0.5</v>
      </c>
      <c r="O771">
        <f t="shared" ref="O771:O834" si="27">J771+L771</f>
        <v>21</v>
      </c>
      <c r="P771">
        <f>IF(Table1[[#This Row],[difference]]&gt;0,SQRT(Table1[[#This Row],[difference]]),-SQRT(ABS(Table1[[#This Row],[difference]])))</f>
        <v>4.5825756949558398</v>
      </c>
      <c r="Q771">
        <f>IF(Table1[[#This Row],[line]]&gt;0,SQRT(Table1[[#This Row],[line]]),-SQRT(ABS(Table1[[#This Row],[line]])))</f>
        <v>-1.7320508075688772</v>
      </c>
      <c r="R771">
        <f>Table1[[#This Row],[difference]]-Table1[[#This Row],[sqrt(line)]]</f>
        <v>22.732050807568879</v>
      </c>
      <c r="S771">
        <f>IF(Table1[[#This Row],[difference]]&gt;0,1,-1)</f>
        <v>1</v>
      </c>
      <c r="T771">
        <f>IF(Table1[[#This Row],[team]]=E770,SUM(H771,T770),Table1[[#This Row],[ppg]])</f>
        <v>65</v>
      </c>
      <c r="U771">
        <f>IF(Table1[[#This Row],[team]]=E770,SUM(I771,U770),Table1[[#This Row],[ppga]])</f>
        <v>47</v>
      </c>
      <c r="V771">
        <f>IF(Table1[[#This Row],[team]]=E770,SUM(Table1[[#This Row],[difference]],V770),Table1[[#This Row],[difference]])</f>
        <v>21.5</v>
      </c>
      <c r="W771">
        <f>IF(Table1[[#This Row],[team]]=E770,SUM(Table1[[#This Row],[sqrt(dif)]],W770),Table1[[#This Row],[sqrt(dif)]])</f>
        <v>5.2896824761423877</v>
      </c>
      <c r="X771">
        <f>IF(Table1[[#This Row],[team]]=E770,SUM(Table1[[#This Row],[f1]],X770),Table1[[#This Row],[f1]])</f>
        <v>20.682541050772485</v>
      </c>
      <c r="Y771">
        <f>IF(Table1[[#This Row],[ATS]]=S770,SUM(Table1[[#This Row],[ATS]],Y770),Table1[[#This Row],[ATS]])</f>
        <v>4</v>
      </c>
      <c r="Z771">
        <f>IF(Table1[[#This Row],[ATS]]&gt;0,Table1[[#This Row],[ATS streak (not real)]]-1,Table1[[#This Row],[ATS streak (not real)]]+1)</f>
        <v>3</v>
      </c>
      <c r="AA771" s="5">
        <f>Table1[[#This Row],[running ttl ppg]]^2.37/(Table1[[#This Row],[running ttl ppg]]^2.37+Table1[[#This Row],[running ttl ppga]]^2.37)</f>
        <v>0.68318507232975056</v>
      </c>
      <c r="AB771" s="5">
        <f>Table1[[#This Row],[pyth ratio]]+Table1[[#This Row],[win/loss ratio]]</f>
        <v>1.1831850723297506</v>
      </c>
    </row>
    <row r="772" spans="1:28" x14ac:dyDescent="0.25">
      <c r="A772" s="1">
        <v>3330</v>
      </c>
      <c r="B772" s="7">
        <f t="shared" si="26"/>
        <v>3</v>
      </c>
      <c r="C772" s="5">
        <v>2017</v>
      </c>
      <c r="D772" s="5">
        <v>3</v>
      </c>
      <c r="E772" t="s">
        <v>57</v>
      </c>
      <c r="F772" t="s">
        <v>54</v>
      </c>
      <c r="G772" s="5">
        <v>0</v>
      </c>
      <c r="H772">
        <v>22</v>
      </c>
      <c r="I772">
        <v>26</v>
      </c>
      <c r="J772">
        <v>-4</v>
      </c>
      <c r="K772">
        <f>IF(Table1[[#This Row],[net]]&gt;0,1,0)</f>
        <v>0</v>
      </c>
      <c r="L772">
        <v>1.5</v>
      </c>
      <c r="M772">
        <f>IF(Table1[[#This Row],[team]]=E771,SUM(Table1[[#This Row],[win/loss]],M771),Table1[[#This Row],[win/loss]])</f>
        <v>1</v>
      </c>
      <c r="N772">
        <f>IF(Table1[[#This Row],[team]]=E771,SUM(Table1[[#This Row],[win/loss]],M771),Table1[[#This Row],[win/loss]])/B772</f>
        <v>0.33333333333333331</v>
      </c>
      <c r="O772">
        <f t="shared" si="27"/>
        <v>-2.5</v>
      </c>
      <c r="P772">
        <f>IF(Table1[[#This Row],[difference]]&gt;0,SQRT(Table1[[#This Row],[difference]]),-SQRT(ABS(Table1[[#This Row],[difference]])))</f>
        <v>-1.5811388300841898</v>
      </c>
      <c r="Q772">
        <f>IF(Table1[[#This Row],[line]]&gt;0,SQRT(Table1[[#This Row],[line]]),-SQRT(ABS(Table1[[#This Row],[line]])))</f>
        <v>1.2247448713915889</v>
      </c>
      <c r="R772">
        <f>Table1[[#This Row],[difference]]-Table1[[#This Row],[sqrt(line)]]</f>
        <v>-3.7247448713915889</v>
      </c>
      <c r="S772">
        <f>IF(Table1[[#This Row],[difference]]&gt;0,1,-1)</f>
        <v>-1</v>
      </c>
      <c r="T772">
        <f>IF(Table1[[#This Row],[team]]=E771,SUM(H772,T771),Table1[[#This Row],[ppg]])</f>
        <v>87</v>
      </c>
      <c r="U772">
        <f>IF(Table1[[#This Row],[team]]=E771,SUM(I772,U771),Table1[[#This Row],[ppga]])</f>
        <v>73</v>
      </c>
      <c r="V772">
        <f>IF(Table1[[#This Row],[team]]=E771,SUM(Table1[[#This Row],[difference]],V771),Table1[[#This Row],[difference]])</f>
        <v>19</v>
      </c>
      <c r="W772">
        <f>IF(Table1[[#This Row],[team]]=E771,SUM(Table1[[#This Row],[sqrt(dif)]],W771),Table1[[#This Row],[sqrt(dif)]])</f>
        <v>3.7085436460581978</v>
      </c>
      <c r="X772">
        <f>IF(Table1[[#This Row],[team]]=E771,SUM(Table1[[#This Row],[f1]],X771),Table1[[#This Row],[f1]])</f>
        <v>16.957796179380896</v>
      </c>
      <c r="Y772">
        <f>IF(Table1[[#This Row],[ATS]]=S771,SUM(Table1[[#This Row],[ATS]],Y771),Table1[[#This Row],[ATS]])</f>
        <v>-1</v>
      </c>
      <c r="Z772">
        <f>IF(Table1[[#This Row],[ATS]]&gt;0,Table1[[#This Row],[ATS streak (not real)]]-1,Table1[[#This Row],[ATS streak (not real)]]+1)</f>
        <v>0</v>
      </c>
      <c r="AA772" s="5">
        <f>Table1[[#This Row],[running ttl ppg]]^2.37/(Table1[[#This Row],[running ttl ppg]]^2.37+Table1[[#This Row],[running ttl ppga]]^2.37)</f>
        <v>0.60248099228482854</v>
      </c>
      <c r="AB772" s="5">
        <f>Table1[[#This Row],[pyth ratio]]+Table1[[#This Row],[win/loss ratio]]</f>
        <v>0.93581432561816191</v>
      </c>
    </row>
    <row r="773" spans="1:28" x14ac:dyDescent="0.25">
      <c r="A773" s="1">
        <v>3331</v>
      </c>
      <c r="B773" s="7">
        <f t="shared" si="26"/>
        <v>4</v>
      </c>
      <c r="C773" s="5">
        <v>2017</v>
      </c>
      <c r="D773" s="5">
        <v>4</v>
      </c>
      <c r="E773" t="s">
        <v>57</v>
      </c>
      <c r="F773" t="s">
        <v>64</v>
      </c>
      <c r="G773" s="5">
        <v>1</v>
      </c>
      <c r="H773">
        <v>34</v>
      </c>
      <c r="I773">
        <v>35</v>
      </c>
      <c r="J773">
        <v>-1</v>
      </c>
      <c r="K773">
        <f>IF(Table1[[#This Row],[net]]&gt;0,1,0)</f>
        <v>0</v>
      </c>
      <c r="L773">
        <v>-3.5</v>
      </c>
      <c r="M773">
        <f>IF(Table1[[#This Row],[team]]=E772,SUM(Table1[[#This Row],[win/loss]],M772),Table1[[#This Row],[win/loss]])</f>
        <v>1</v>
      </c>
      <c r="N773">
        <f>IF(Table1[[#This Row],[team]]=E772,SUM(Table1[[#This Row],[win/loss]],M772),Table1[[#This Row],[win/loss]])/B773</f>
        <v>0.25</v>
      </c>
      <c r="O773">
        <f t="shared" si="27"/>
        <v>-4.5</v>
      </c>
      <c r="P773">
        <f>IF(Table1[[#This Row],[difference]]&gt;0,SQRT(Table1[[#This Row],[difference]]),-SQRT(ABS(Table1[[#This Row],[difference]])))</f>
        <v>-2.1213203435596424</v>
      </c>
      <c r="Q773">
        <f>IF(Table1[[#This Row],[line]]&gt;0,SQRT(Table1[[#This Row],[line]]),-SQRT(ABS(Table1[[#This Row],[line]])))</f>
        <v>-1.8708286933869707</v>
      </c>
      <c r="R773">
        <f>Table1[[#This Row],[difference]]-Table1[[#This Row],[sqrt(line)]]</f>
        <v>-2.6291713066130296</v>
      </c>
      <c r="S773">
        <f>IF(Table1[[#This Row],[difference]]&gt;0,1,-1)</f>
        <v>-1</v>
      </c>
      <c r="T773">
        <f>IF(Table1[[#This Row],[team]]=E772,SUM(H773,T772),Table1[[#This Row],[ppg]])</f>
        <v>121</v>
      </c>
      <c r="U773">
        <f>IF(Table1[[#This Row],[team]]=E772,SUM(I773,U772),Table1[[#This Row],[ppga]])</f>
        <v>108</v>
      </c>
      <c r="V773">
        <f>IF(Table1[[#This Row],[team]]=E772,SUM(Table1[[#This Row],[difference]],V772),Table1[[#This Row],[difference]])</f>
        <v>14.5</v>
      </c>
      <c r="W773">
        <f>IF(Table1[[#This Row],[team]]=E772,SUM(Table1[[#This Row],[sqrt(dif)]],W772),Table1[[#This Row],[sqrt(dif)]])</f>
        <v>1.5872233024985554</v>
      </c>
      <c r="X773">
        <f>IF(Table1[[#This Row],[team]]=E772,SUM(Table1[[#This Row],[f1]],X772),Table1[[#This Row],[f1]])</f>
        <v>14.328624872767866</v>
      </c>
      <c r="Y773">
        <f>IF(Table1[[#This Row],[ATS]]=S772,SUM(Table1[[#This Row],[ATS]],Y772),Table1[[#This Row],[ATS]])</f>
        <v>-2</v>
      </c>
      <c r="Z773">
        <f>IF(Table1[[#This Row],[ATS]]&gt;0,Table1[[#This Row],[ATS streak (not real)]]-1,Table1[[#This Row],[ATS streak (not real)]]+1)</f>
        <v>-1</v>
      </c>
      <c r="AA773" s="5">
        <f>Table1[[#This Row],[running ttl ppg]]^2.37/(Table1[[#This Row],[running ttl ppg]]^2.37+Table1[[#This Row],[running ttl ppga]]^2.37)</f>
        <v>0.56693886896451084</v>
      </c>
      <c r="AB773" s="5">
        <f>Table1[[#This Row],[pyth ratio]]+Table1[[#This Row],[win/loss ratio]]</f>
        <v>0.81693886896451084</v>
      </c>
    </row>
    <row r="774" spans="1:28" x14ac:dyDescent="0.25">
      <c r="A774" s="1">
        <v>3332</v>
      </c>
      <c r="B774" s="7">
        <f t="shared" si="26"/>
        <v>5</v>
      </c>
      <c r="C774" s="5">
        <v>2017</v>
      </c>
      <c r="D774" s="5">
        <v>5</v>
      </c>
      <c r="E774" t="s">
        <v>57</v>
      </c>
      <c r="F774" t="s">
        <v>65</v>
      </c>
      <c r="G774" s="5">
        <v>0</v>
      </c>
      <c r="H774">
        <v>31</v>
      </c>
      <c r="I774">
        <v>34</v>
      </c>
      <c r="J774">
        <v>-3</v>
      </c>
      <c r="K774">
        <f>IF(Table1[[#This Row],[net]]&gt;0,1,0)</f>
        <v>0</v>
      </c>
      <c r="L774">
        <v>3.5</v>
      </c>
      <c r="M774">
        <f>IF(Table1[[#This Row],[team]]=E773,SUM(Table1[[#This Row],[win/loss]],M773),Table1[[#This Row],[win/loss]])</f>
        <v>1</v>
      </c>
      <c r="N774">
        <f>IF(Table1[[#This Row],[team]]=E773,SUM(Table1[[#This Row],[win/loss]],M773),Table1[[#This Row],[win/loss]])/B774</f>
        <v>0.2</v>
      </c>
      <c r="O774">
        <f t="shared" si="27"/>
        <v>0.5</v>
      </c>
      <c r="P774">
        <f>IF(Table1[[#This Row],[difference]]&gt;0,SQRT(Table1[[#This Row],[difference]]),-SQRT(ABS(Table1[[#This Row],[difference]])))</f>
        <v>0.70710678118654757</v>
      </c>
      <c r="Q774">
        <f>IF(Table1[[#This Row],[line]]&gt;0,SQRT(Table1[[#This Row],[line]]),-SQRT(ABS(Table1[[#This Row],[line]])))</f>
        <v>1.8708286933869707</v>
      </c>
      <c r="R774">
        <f>Table1[[#This Row],[difference]]-Table1[[#This Row],[sqrt(line)]]</f>
        <v>-1.3708286933869707</v>
      </c>
      <c r="S774">
        <f>IF(Table1[[#This Row],[difference]]&gt;0,1,-1)</f>
        <v>1</v>
      </c>
      <c r="T774">
        <f>IF(Table1[[#This Row],[team]]=E773,SUM(H774,T773),Table1[[#This Row],[ppg]])</f>
        <v>152</v>
      </c>
      <c r="U774">
        <f>IF(Table1[[#This Row],[team]]=E773,SUM(I774,U773),Table1[[#This Row],[ppga]])</f>
        <v>142</v>
      </c>
      <c r="V774">
        <f>IF(Table1[[#This Row],[team]]=E773,SUM(Table1[[#This Row],[difference]],V773),Table1[[#This Row],[difference]])</f>
        <v>15</v>
      </c>
      <c r="W774">
        <f>IF(Table1[[#This Row],[team]]=E773,SUM(Table1[[#This Row],[sqrt(dif)]],W773),Table1[[#This Row],[sqrt(dif)]])</f>
        <v>2.2943300836851028</v>
      </c>
      <c r="X774">
        <f>IF(Table1[[#This Row],[team]]=E773,SUM(Table1[[#This Row],[f1]],X773),Table1[[#This Row],[f1]])</f>
        <v>12.957796179380896</v>
      </c>
      <c r="Y774">
        <f>IF(Table1[[#This Row],[ATS]]=S773,SUM(Table1[[#This Row],[ATS]],Y773),Table1[[#This Row],[ATS]])</f>
        <v>1</v>
      </c>
      <c r="Z774">
        <f>IF(Table1[[#This Row],[ATS]]&gt;0,Table1[[#This Row],[ATS streak (not real)]]-1,Table1[[#This Row],[ATS streak (not real)]]+1)</f>
        <v>0</v>
      </c>
      <c r="AA774" s="5">
        <f>Table1[[#This Row],[running ttl ppg]]^2.37/(Table1[[#This Row],[running ttl ppg]]^2.37+Table1[[#This Row],[running ttl ppga]]^2.37)</f>
        <v>0.54023449508887911</v>
      </c>
      <c r="AB774" s="5">
        <f>Table1[[#This Row],[pyth ratio]]+Table1[[#This Row],[win/loss ratio]]</f>
        <v>0.74023449508887906</v>
      </c>
    </row>
    <row r="775" spans="1:28" x14ac:dyDescent="0.25">
      <c r="A775" s="1">
        <v>3333</v>
      </c>
      <c r="B775" s="7">
        <f t="shared" si="26"/>
        <v>6</v>
      </c>
      <c r="C775" s="5">
        <v>2017</v>
      </c>
      <c r="D775" s="5">
        <v>6</v>
      </c>
      <c r="E775" t="s">
        <v>57</v>
      </c>
      <c r="F775" t="s">
        <v>50</v>
      </c>
      <c r="G775" s="5">
        <v>1</v>
      </c>
      <c r="H775">
        <v>21</v>
      </c>
      <c r="I775">
        <v>13</v>
      </c>
      <c r="J775">
        <v>8</v>
      </c>
      <c r="K775">
        <f>IF(Table1[[#This Row],[net]]&gt;0,1,0)</f>
        <v>1</v>
      </c>
      <c r="L775">
        <v>3</v>
      </c>
      <c r="M775">
        <f>IF(Table1[[#This Row],[team]]=E774,SUM(Table1[[#This Row],[win/loss]],M774),Table1[[#This Row],[win/loss]])</f>
        <v>2</v>
      </c>
      <c r="N775">
        <f>IF(Table1[[#This Row],[team]]=E774,SUM(Table1[[#This Row],[win/loss]],M774),Table1[[#This Row],[win/loss]])/B775</f>
        <v>0.33333333333333331</v>
      </c>
      <c r="O775">
        <f t="shared" si="27"/>
        <v>11</v>
      </c>
      <c r="P775">
        <f>IF(Table1[[#This Row],[difference]]&gt;0,SQRT(Table1[[#This Row],[difference]]),-SQRT(ABS(Table1[[#This Row],[difference]])))</f>
        <v>3.3166247903553998</v>
      </c>
      <c r="Q775">
        <f>IF(Table1[[#This Row],[line]]&gt;0,SQRT(Table1[[#This Row],[line]]),-SQRT(ABS(Table1[[#This Row],[line]])))</f>
        <v>1.7320508075688772</v>
      </c>
      <c r="R775">
        <f>Table1[[#This Row],[difference]]-Table1[[#This Row],[sqrt(line)]]</f>
        <v>9.2679491924311233</v>
      </c>
      <c r="S775">
        <f>IF(Table1[[#This Row],[difference]]&gt;0,1,-1)</f>
        <v>1</v>
      </c>
      <c r="T775">
        <f>IF(Table1[[#This Row],[team]]=E774,SUM(H775,T774),Table1[[#This Row],[ppg]])</f>
        <v>173</v>
      </c>
      <c r="U775">
        <f>IF(Table1[[#This Row],[team]]=E774,SUM(I775,U774),Table1[[#This Row],[ppga]])</f>
        <v>155</v>
      </c>
      <c r="V775">
        <f>IF(Table1[[#This Row],[team]]=E774,SUM(Table1[[#This Row],[difference]],V774),Table1[[#This Row],[difference]])</f>
        <v>26</v>
      </c>
      <c r="W775">
        <f>IF(Table1[[#This Row],[team]]=E774,SUM(Table1[[#This Row],[sqrt(dif)]],W774),Table1[[#This Row],[sqrt(dif)]])</f>
        <v>5.6109548740405026</v>
      </c>
      <c r="X775">
        <f>IF(Table1[[#This Row],[team]]=E774,SUM(Table1[[#This Row],[f1]],X774),Table1[[#This Row],[f1]])</f>
        <v>22.225745371812017</v>
      </c>
      <c r="Y775">
        <f>IF(Table1[[#This Row],[ATS]]=S774,SUM(Table1[[#This Row],[ATS]],Y774),Table1[[#This Row],[ATS]])</f>
        <v>2</v>
      </c>
      <c r="Z775">
        <f>IF(Table1[[#This Row],[ATS]]&gt;0,Table1[[#This Row],[ATS streak (not real)]]-1,Table1[[#This Row],[ATS streak (not real)]]+1)</f>
        <v>1</v>
      </c>
      <c r="AA775" s="5">
        <f>Table1[[#This Row],[running ttl ppg]]^2.37/(Table1[[#This Row],[running ttl ppg]]^2.37+Table1[[#This Row],[running ttl ppga]]^2.37)</f>
        <v>0.56473057500751767</v>
      </c>
      <c r="AB775" s="5">
        <f>Table1[[#This Row],[pyth ratio]]+Table1[[#This Row],[win/loss ratio]]</f>
        <v>0.89806390834085104</v>
      </c>
    </row>
    <row r="776" spans="1:28" x14ac:dyDescent="0.25">
      <c r="A776" s="1">
        <v>3334</v>
      </c>
      <c r="B776" s="7">
        <f t="shared" si="26"/>
        <v>7</v>
      </c>
      <c r="C776" s="5">
        <v>2017</v>
      </c>
      <c r="D776" s="5">
        <v>7</v>
      </c>
      <c r="E776" t="s">
        <v>57</v>
      </c>
      <c r="F776" t="s">
        <v>42</v>
      </c>
      <c r="G776" s="5">
        <v>0</v>
      </c>
      <c r="H776">
        <v>33</v>
      </c>
      <c r="I776">
        <v>30</v>
      </c>
      <c r="J776">
        <v>3</v>
      </c>
      <c r="K776">
        <f>IF(Table1[[#This Row],[net]]&gt;0,1,0)</f>
        <v>1</v>
      </c>
      <c r="L776">
        <v>4.5</v>
      </c>
      <c r="M776">
        <f>IF(Table1[[#This Row],[team]]=E775,SUM(Table1[[#This Row],[win/loss]],M775),Table1[[#This Row],[win/loss]])</f>
        <v>3</v>
      </c>
      <c r="N776">
        <f>IF(Table1[[#This Row],[team]]=E775,SUM(Table1[[#This Row],[win/loss]],M775),Table1[[#This Row],[win/loss]])/B776</f>
        <v>0.42857142857142855</v>
      </c>
      <c r="O776">
        <f t="shared" si="27"/>
        <v>7.5</v>
      </c>
      <c r="P776">
        <f>IF(Table1[[#This Row],[difference]]&gt;0,SQRT(Table1[[#This Row],[difference]]),-SQRT(ABS(Table1[[#This Row],[difference]])))</f>
        <v>2.7386127875258306</v>
      </c>
      <c r="Q776">
        <f>IF(Table1[[#This Row],[line]]&gt;0,SQRT(Table1[[#This Row],[line]]),-SQRT(ABS(Table1[[#This Row],[line]])))</f>
        <v>2.1213203435596424</v>
      </c>
      <c r="R776">
        <f>Table1[[#This Row],[difference]]-Table1[[#This Row],[sqrt(line)]]</f>
        <v>5.3786796564403581</v>
      </c>
      <c r="S776">
        <f>IF(Table1[[#This Row],[difference]]&gt;0,1,-1)</f>
        <v>1</v>
      </c>
      <c r="T776">
        <f>IF(Table1[[#This Row],[team]]=E775,SUM(H776,T775),Table1[[#This Row],[ppg]])</f>
        <v>206</v>
      </c>
      <c r="U776">
        <f>IF(Table1[[#This Row],[team]]=E775,SUM(I776,U775),Table1[[#This Row],[ppga]])</f>
        <v>185</v>
      </c>
      <c r="V776">
        <f>IF(Table1[[#This Row],[team]]=E775,SUM(Table1[[#This Row],[difference]],V775),Table1[[#This Row],[difference]])</f>
        <v>33.5</v>
      </c>
      <c r="W776">
        <f>IF(Table1[[#This Row],[team]]=E775,SUM(Table1[[#This Row],[sqrt(dif)]],W775),Table1[[#This Row],[sqrt(dif)]])</f>
        <v>8.3495676615663328</v>
      </c>
      <c r="X776">
        <f>IF(Table1[[#This Row],[team]]=E775,SUM(Table1[[#This Row],[f1]],X775),Table1[[#This Row],[f1]])</f>
        <v>27.604425028252376</v>
      </c>
      <c r="Y776">
        <f>IF(Table1[[#This Row],[ATS]]=S775,SUM(Table1[[#This Row],[ATS]],Y775),Table1[[#This Row],[ATS]])</f>
        <v>3</v>
      </c>
      <c r="Z776">
        <f>IF(Table1[[#This Row],[ATS]]&gt;0,Table1[[#This Row],[ATS streak (not real)]]-1,Table1[[#This Row],[ATS streak (not real)]]+1)</f>
        <v>2</v>
      </c>
      <c r="AA776" s="5">
        <f>Table1[[#This Row],[running ttl ppg]]^2.37/(Table1[[#This Row],[running ttl ppg]]^2.37+Table1[[#This Row],[running ttl ppga]]^2.37)</f>
        <v>0.56336330017544523</v>
      </c>
      <c r="AB776" s="5">
        <f>Table1[[#This Row],[pyth ratio]]+Table1[[#This Row],[win/loss ratio]]</f>
        <v>0.99193472874687383</v>
      </c>
    </row>
    <row r="777" spans="1:28" x14ac:dyDescent="0.25">
      <c r="A777" s="1">
        <v>3335</v>
      </c>
      <c r="B777" s="7">
        <f t="shared" si="26"/>
        <v>8</v>
      </c>
      <c r="C777" s="5">
        <v>2017</v>
      </c>
      <c r="D777" s="5">
        <v>8</v>
      </c>
      <c r="E777" t="s">
        <v>57</v>
      </c>
      <c r="F777" t="s">
        <v>50</v>
      </c>
      <c r="G777" s="5">
        <v>0</v>
      </c>
      <c r="H777">
        <v>19</v>
      </c>
      <c r="I777">
        <v>27</v>
      </c>
      <c r="J777">
        <v>-8</v>
      </c>
      <c r="K777">
        <f>IF(Table1[[#This Row],[net]]&gt;0,1,0)</f>
        <v>0</v>
      </c>
      <c r="L777">
        <v>3.5</v>
      </c>
      <c r="M777">
        <f>IF(Table1[[#This Row],[team]]=E776,SUM(Table1[[#This Row],[win/loss]],M776),Table1[[#This Row],[win/loss]])</f>
        <v>3</v>
      </c>
      <c r="N777">
        <f>IF(Table1[[#This Row],[team]]=E776,SUM(Table1[[#This Row],[win/loss]],M776),Table1[[#This Row],[win/loss]])/B777</f>
        <v>0.375</v>
      </c>
      <c r="O777">
        <f t="shared" si="27"/>
        <v>-4.5</v>
      </c>
      <c r="P777">
        <f>IF(Table1[[#This Row],[difference]]&gt;0,SQRT(Table1[[#This Row],[difference]]),-SQRT(ABS(Table1[[#This Row],[difference]])))</f>
        <v>-2.1213203435596424</v>
      </c>
      <c r="Q777">
        <f>IF(Table1[[#This Row],[line]]&gt;0,SQRT(Table1[[#This Row],[line]]),-SQRT(ABS(Table1[[#This Row],[line]])))</f>
        <v>1.8708286933869707</v>
      </c>
      <c r="R777">
        <f>Table1[[#This Row],[difference]]-Table1[[#This Row],[sqrt(line)]]</f>
        <v>-6.3708286933869704</v>
      </c>
      <c r="S777">
        <f>IF(Table1[[#This Row],[difference]]&gt;0,1,-1)</f>
        <v>-1</v>
      </c>
      <c r="T777">
        <f>IF(Table1[[#This Row],[team]]=E776,SUM(H777,T776),Table1[[#This Row],[ppg]])</f>
        <v>225</v>
      </c>
      <c r="U777">
        <f>IF(Table1[[#This Row],[team]]=E776,SUM(I777,U776),Table1[[#This Row],[ppga]])</f>
        <v>212</v>
      </c>
      <c r="V777">
        <f>IF(Table1[[#This Row],[team]]=E776,SUM(Table1[[#This Row],[difference]],V776),Table1[[#This Row],[difference]])</f>
        <v>29</v>
      </c>
      <c r="W777">
        <f>IF(Table1[[#This Row],[team]]=E776,SUM(Table1[[#This Row],[sqrt(dif)]],W776),Table1[[#This Row],[sqrt(dif)]])</f>
        <v>6.2282473180066908</v>
      </c>
      <c r="X777">
        <f>IF(Table1[[#This Row],[team]]=E776,SUM(Table1[[#This Row],[f1]],X776),Table1[[#This Row],[f1]])</f>
        <v>21.233596334865403</v>
      </c>
      <c r="Y777">
        <f>IF(Table1[[#This Row],[ATS]]=S776,SUM(Table1[[#This Row],[ATS]],Y776),Table1[[#This Row],[ATS]])</f>
        <v>-1</v>
      </c>
      <c r="Z777">
        <f>IF(Table1[[#This Row],[ATS]]&gt;0,Table1[[#This Row],[ATS streak (not real)]]-1,Table1[[#This Row],[ATS streak (not real)]]+1)</f>
        <v>0</v>
      </c>
      <c r="AA777" s="5">
        <f>Table1[[#This Row],[running ttl ppg]]^2.37/(Table1[[#This Row],[running ttl ppg]]^2.37+Table1[[#This Row],[running ttl ppga]]^2.37)</f>
        <v>0.53520377593449686</v>
      </c>
      <c r="AB777" s="5">
        <f>Table1[[#This Row],[pyth ratio]]+Table1[[#This Row],[win/loss ratio]]</f>
        <v>0.91020377593449686</v>
      </c>
    </row>
    <row r="778" spans="1:28" x14ac:dyDescent="0.25">
      <c r="A778" s="1">
        <v>3336</v>
      </c>
      <c r="B778" s="7">
        <f t="shared" si="26"/>
        <v>9</v>
      </c>
      <c r="C778" s="5">
        <v>2017</v>
      </c>
      <c r="D778" s="5">
        <v>9</v>
      </c>
      <c r="E778" t="s">
        <v>57</v>
      </c>
      <c r="F778" t="s">
        <v>71</v>
      </c>
      <c r="G778" s="5">
        <v>1</v>
      </c>
      <c r="H778">
        <v>43</v>
      </c>
      <c r="I778">
        <v>35</v>
      </c>
      <c r="J778">
        <v>8</v>
      </c>
      <c r="K778">
        <f>IF(Table1[[#This Row],[net]]&gt;0,1,0)</f>
        <v>1</v>
      </c>
      <c r="L778">
        <v>-3.5</v>
      </c>
      <c r="M778">
        <f>IF(Table1[[#This Row],[team]]=E777,SUM(Table1[[#This Row],[win/loss]],M777),Table1[[#This Row],[win/loss]])</f>
        <v>4</v>
      </c>
      <c r="N778">
        <f>IF(Table1[[#This Row],[team]]=E777,SUM(Table1[[#This Row],[win/loss]],M777),Table1[[#This Row],[win/loss]])/B778</f>
        <v>0.44444444444444442</v>
      </c>
      <c r="O778">
        <f t="shared" si="27"/>
        <v>4.5</v>
      </c>
      <c r="P778">
        <f>IF(Table1[[#This Row],[difference]]&gt;0,SQRT(Table1[[#This Row],[difference]]),-SQRT(ABS(Table1[[#This Row],[difference]])))</f>
        <v>2.1213203435596424</v>
      </c>
      <c r="Q778">
        <f>IF(Table1[[#This Row],[line]]&gt;0,SQRT(Table1[[#This Row],[line]]),-SQRT(ABS(Table1[[#This Row],[line]])))</f>
        <v>-1.8708286933869707</v>
      </c>
      <c r="R778">
        <f>Table1[[#This Row],[difference]]-Table1[[#This Row],[sqrt(line)]]</f>
        <v>6.3708286933869704</v>
      </c>
      <c r="S778">
        <f>IF(Table1[[#This Row],[difference]]&gt;0,1,-1)</f>
        <v>1</v>
      </c>
      <c r="T778">
        <f>IF(Table1[[#This Row],[team]]=E777,SUM(H778,T777),Table1[[#This Row],[ppg]])</f>
        <v>268</v>
      </c>
      <c r="U778">
        <f>IF(Table1[[#This Row],[team]]=E777,SUM(I778,U777),Table1[[#This Row],[ppga]])</f>
        <v>247</v>
      </c>
      <c r="V778">
        <f>IF(Table1[[#This Row],[team]]=E777,SUM(Table1[[#This Row],[difference]],V777),Table1[[#This Row],[difference]])</f>
        <v>33.5</v>
      </c>
      <c r="W778">
        <f>IF(Table1[[#This Row],[team]]=E777,SUM(Table1[[#This Row],[sqrt(dif)]],W777),Table1[[#This Row],[sqrt(dif)]])</f>
        <v>8.3495676615663328</v>
      </c>
      <c r="X778">
        <f>IF(Table1[[#This Row],[team]]=E777,SUM(Table1[[#This Row],[f1]],X777),Table1[[#This Row],[f1]])</f>
        <v>27.604425028252372</v>
      </c>
      <c r="Y778">
        <f>IF(Table1[[#This Row],[ATS]]=S777,SUM(Table1[[#This Row],[ATS]],Y777),Table1[[#This Row],[ATS]])</f>
        <v>1</v>
      </c>
      <c r="Z778">
        <f>IF(Table1[[#This Row],[ATS]]&gt;0,Table1[[#This Row],[ATS streak (not real)]]-1,Table1[[#This Row],[ATS streak (not real)]]+1)</f>
        <v>0</v>
      </c>
      <c r="AA778" s="5">
        <f>Table1[[#This Row],[running ttl ppg]]^2.37/(Table1[[#This Row],[running ttl ppg]]^2.37+Table1[[#This Row],[running ttl ppga]]^2.37)</f>
        <v>0.54819707894015268</v>
      </c>
      <c r="AB778" s="5">
        <f>Table1[[#This Row],[pyth ratio]]+Table1[[#This Row],[win/loss ratio]]</f>
        <v>0.9926415233845971</v>
      </c>
    </row>
    <row r="779" spans="1:28" x14ac:dyDescent="0.25">
      <c r="A779" s="1">
        <v>3337</v>
      </c>
      <c r="B779" s="7">
        <f t="shared" si="26"/>
        <v>10</v>
      </c>
      <c r="C779" s="5">
        <v>2017</v>
      </c>
      <c r="D779" s="5">
        <v>10</v>
      </c>
      <c r="E779" t="s">
        <v>57</v>
      </c>
      <c r="F779" t="s">
        <v>59</v>
      </c>
      <c r="G779" s="5">
        <v>1</v>
      </c>
      <c r="H779">
        <v>24</v>
      </c>
      <c r="I779">
        <v>31</v>
      </c>
      <c r="J779">
        <v>-7</v>
      </c>
      <c r="K779">
        <f>IF(Table1[[#This Row],[net]]&gt;0,1,0)</f>
        <v>0</v>
      </c>
      <c r="L779">
        <v>-4</v>
      </c>
      <c r="M779">
        <f>IF(Table1[[#This Row],[team]]=E778,SUM(Table1[[#This Row],[win/loss]],M778),Table1[[#This Row],[win/loss]])</f>
        <v>4</v>
      </c>
      <c r="N779">
        <f>IF(Table1[[#This Row],[team]]=E778,SUM(Table1[[#This Row],[win/loss]],M778),Table1[[#This Row],[win/loss]])/B779</f>
        <v>0.4</v>
      </c>
      <c r="O779">
        <f t="shared" si="27"/>
        <v>-11</v>
      </c>
      <c r="P779">
        <f>IF(Table1[[#This Row],[difference]]&gt;0,SQRT(Table1[[#This Row],[difference]]),-SQRT(ABS(Table1[[#This Row],[difference]])))</f>
        <v>-3.3166247903553998</v>
      </c>
      <c r="Q779">
        <f>IF(Table1[[#This Row],[line]]&gt;0,SQRT(Table1[[#This Row],[line]]),-SQRT(ABS(Table1[[#This Row],[line]])))</f>
        <v>-2</v>
      </c>
      <c r="R779">
        <f>Table1[[#This Row],[difference]]-Table1[[#This Row],[sqrt(line)]]</f>
        <v>-9</v>
      </c>
      <c r="S779">
        <f>IF(Table1[[#This Row],[difference]]&gt;0,1,-1)</f>
        <v>-1</v>
      </c>
      <c r="T779">
        <f>IF(Table1[[#This Row],[team]]=E778,SUM(H779,T778),Table1[[#This Row],[ppg]])</f>
        <v>292</v>
      </c>
      <c r="U779">
        <f>IF(Table1[[#This Row],[team]]=E778,SUM(I779,U778),Table1[[#This Row],[ppga]])</f>
        <v>278</v>
      </c>
      <c r="V779">
        <f>IF(Table1[[#This Row],[team]]=E778,SUM(Table1[[#This Row],[difference]],V778),Table1[[#This Row],[difference]])</f>
        <v>22.5</v>
      </c>
      <c r="W779">
        <f>IF(Table1[[#This Row],[team]]=E778,SUM(Table1[[#This Row],[sqrt(dif)]],W778),Table1[[#This Row],[sqrt(dif)]])</f>
        <v>5.032942871210933</v>
      </c>
      <c r="X779">
        <f>IF(Table1[[#This Row],[team]]=E778,SUM(Table1[[#This Row],[f1]],X778),Table1[[#This Row],[f1]])</f>
        <v>18.604425028252372</v>
      </c>
      <c r="Y779">
        <f>IF(Table1[[#This Row],[ATS]]=S778,SUM(Table1[[#This Row],[ATS]],Y778),Table1[[#This Row],[ATS]])</f>
        <v>-1</v>
      </c>
      <c r="Z779">
        <f>IF(Table1[[#This Row],[ATS]]&gt;0,Table1[[#This Row],[ATS streak (not real)]]-1,Table1[[#This Row],[ATS streak (not real)]]+1)</f>
        <v>0</v>
      </c>
      <c r="AA779" s="5">
        <f>Table1[[#This Row],[running ttl ppg]]^2.37/(Table1[[#This Row],[running ttl ppg]]^2.37+Table1[[#This Row],[running ttl ppga]]^2.37)</f>
        <v>0.52907826862135476</v>
      </c>
      <c r="AB779" s="5">
        <f>Table1[[#This Row],[pyth ratio]]+Table1[[#This Row],[win/loss ratio]]</f>
        <v>0.92907826862135479</v>
      </c>
    </row>
    <row r="780" spans="1:28" x14ac:dyDescent="0.25">
      <c r="A780" s="1">
        <v>3338</v>
      </c>
      <c r="B780" s="7">
        <f t="shared" si="26"/>
        <v>11</v>
      </c>
      <c r="C780" s="5">
        <v>2017</v>
      </c>
      <c r="D780" s="5">
        <v>12</v>
      </c>
      <c r="E780" t="s">
        <v>57</v>
      </c>
      <c r="F780" t="s">
        <v>53</v>
      </c>
      <c r="G780" s="5">
        <v>0</v>
      </c>
      <c r="H780">
        <v>21</v>
      </c>
      <c r="I780">
        <v>13</v>
      </c>
      <c r="J780">
        <v>8</v>
      </c>
      <c r="K780">
        <f>IF(Table1[[#This Row],[net]]&gt;0,1,0)</f>
        <v>1</v>
      </c>
      <c r="L780">
        <v>-2.5</v>
      </c>
      <c r="M780">
        <f>IF(Table1[[#This Row],[team]]=E779,SUM(Table1[[#This Row],[win/loss]],M779),Table1[[#This Row],[win/loss]])</f>
        <v>5</v>
      </c>
      <c r="N780">
        <f>IF(Table1[[#This Row],[team]]=E779,SUM(Table1[[#This Row],[win/loss]],M779),Table1[[#This Row],[win/loss]])/B780</f>
        <v>0.45454545454545453</v>
      </c>
      <c r="O780">
        <f t="shared" si="27"/>
        <v>5.5</v>
      </c>
      <c r="P780">
        <f>IF(Table1[[#This Row],[difference]]&gt;0,SQRT(Table1[[#This Row],[difference]]),-SQRT(ABS(Table1[[#This Row],[difference]])))</f>
        <v>2.3452078799117149</v>
      </c>
      <c r="Q780">
        <f>IF(Table1[[#This Row],[line]]&gt;0,SQRT(Table1[[#This Row],[line]]),-SQRT(ABS(Table1[[#This Row],[line]])))</f>
        <v>-1.5811388300841898</v>
      </c>
      <c r="R780">
        <f>Table1[[#This Row],[difference]]-Table1[[#This Row],[sqrt(line)]]</f>
        <v>7.08113883008419</v>
      </c>
      <c r="S780">
        <f>IF(Table1[[#This Row],[difference]]&gt;0,1,-1)</f>
        <v>1</v>
      </c>
      <c r="T780">
        <f>IF(Table1[[#This Row],[team]]=E779,SUM(H780,T779),Table1[[#This Row],[ppg]])</f>
        <v>313</v>
      </c>
      <c r="U780">
        <f>IF(Table1[[#This Row],[team]]=E779,SUM(I780,U779),Table1[[#This Row],[ppga]])</f>
        <v>291</v>
      </c>
      <c r="V780">
        <f>IF(Table1[[#This Row],[team]]=E779,SUM(Table1[[#This Row],[difference]],V779),Table1[[#This Row],[difference]])</f>
        <v>28</v>
      </c>
      <c r="W780">
        <f>IF(Table1[[#This Row],[team]]=E779,SUM(Table1[[#This Row],[sqrt(dif)]],W779),Table1[[#This Row],[sqrt(dif)]])</f>
        <v>7.3781507511226483</v>
      </c>
      <c r="X780">
        <f>IF(Table1[[#This Row],[team]]=E779,SUM(Table1[[#This Row],[f1]],X779),Table1[[#This Row],[f1]])</f>
        <v>25.685563858336561</v>
      </c>
      <c r="Y780">
        <f>IF(Table1[[#This Row],[ATS]]=S779,SUM(Table1[[#This Row],[ATS]],Y779),Table1[[#This Row],[ATS]])</f>
        <v>1</v>
      </c>
      <c r="Z780">
        <f>IF(Table1[[#This Row],[ATS]]&gt;0,Table1[[#This Row],[ATS streak (not real)]]-1,Table1[[#This Row],[ATS streak (not real)]]+1)</f>
        <v>0</v>
      </c>
      <c r="AA780" s="5">
        <f>Table1[[#This Row],[running ttl ppg]]^2.37/(Table1[[#This Row],[running ttl ppg]]^2.37+Table1[[#This Row],[running ttl ppga]]^2.37)</f>
        <v>0.54307431762258074</v>
      </c>
      <c r="AB780" s="5">
        <f>Table1[[#This Row],[pyth ratio]]+Table1[[#This Row],[win/loss ratio]]</f>
        <v>0.99761977216803532</v>
      </c>
    </row>
    <row r="781" spans="1:28" x14ac:dyDescent="0.25">
      <c r="A781" s="1">
        <v>3339</v>
      </c>
      <c r="B781" s="7">
        <f t="shared" si="26"/>
        <v>12</v>
      </c>
      <c r="C781" s="5">
        <v>2017</v>
      </c>
      <c r="D781" s="5">
        <v>13</v>
      </c>
      <c r="E781" t="s">
        <v>57</v>
      </c>
      <c r="F781" t="s">
        <v>70</v>
      </c>
      <c r="G781" s="5">
        <v>1</v>
      </c>
      <c r="H781">
        <v>21</v>
      </c>
      <c r="I781">
        <v>28</v>
      </c>
      <c r="J781">
        <v>-7</v>
      </c>
      <c r="K781">
        <f>IF(Table1[[#This Row],[net]]&gt;0,1,0)</f>
        <v>0</v>
      </c>
      <c r="L781">
        <v>-3</v>
      </c>
      <c r="M781">
        <f>IF(Table1[[#This Row],[team]]=E780,SUM(Table1[[#This Row],[win/loss]],M780),Table1[[#This Row],[win/loss]])</f>
        <v>5</v>
      </c>
      <c r="N781">
        <f>IF(Table1[[#This Row],[team]]=E780,SUM(Table1[[#This Row],[win/loss]],M780),Table1[[#This Row],[win/loss]])/B781</f>
        <v>0.41666666666666669</v>
      </c>
      <c r="O781">
        <f t="shared" si="27"/>
        <v>-10</v>
      </c>
      <c r="P781">
        <f>IF(Table1[[#This Row],[difference]]&gt;0,SQRT(Table1[[#This Row],[difference]]),-SQRT(ABS(Table1[[#This Row],[difference]])))</f>
        <v>-3.1622776601683795</v>
      </c>
      <c r="Q781">
        <f>IF(Table1[[#This Row],[line]]&gt;0,SQRT(Table1[[#This Row],[line]]),-SQRT(ABS(Table1[[#This Row],[line]])))</f>
        <v>-1.7320508075688772</v>
      </c>
      <c r="R781">
        <f>Table1[[#This Row],[difference]]-Table1[[#This Row],[sqrt(line)]]</f>
        <v>-8.2679491924311233</v>
      </c>
      <c r="S781">
        <f>IF(Table1[[#This Row],[difference]]&gt;0,1,-1)</f>
        <v>-1</v>
      </c>
      <c r="T781">
        <f>IF(Table1[[#This Row],[team]]=E780,SUM(H781,T780),Table1[[#This Row],[ppg]])</f>
        <v>334</v>
      </c>
      <c r="U781">
        <f>IF(Table1[[#This Row],[team]]=E780,SUM(I781,U780),Table1[[#This Row],[ppga]])</f>
        <v>319</v>
      </c>
      <c r="V781">
        <f>IF(Table1[[#This Row],[team]]=E780,SUM(Table1[[#This Row],[difference]],V780),Table1[[#This Row],[difference]])</f>
        <v>18</v>
      </c>
      <c r="W781">
        <f>IF(Table1[[#This Row],[team]]=E780,SUM(Table1[[#This Row],[sqrt(dif)]],W780),Table1[[#This Row],[sqrt(dif)]])</f>
        <v>4.2158730909542683</v>
      </c>
      <c r="X781">
        <f>IF(Table1[[#This Row],[team]]=E780,SUM(Table1[[#This Row],[f1]],X780),Table1[[#This Row],[f1]])</f>
        <v>17.41761466590544</v>
      </c>
      <c r="Y781">
        <f>IF(Table1[[#This Row],[ATS]]=S780,SUM(Table1[[#This Row],[ATS]],Y780),Table1[[#This Row],[ATS]])</f>
        <v>-1</v>
      </c>
      <c r="Z781">
        <f>IF(Table1[[#This Row],[ATS]]&gt;0,Table1[[#This Row],[ATS streak (not real)]]-1,Table1[[#This Row],[ATS streak (not real)]]+1)</f>
        <v>0</v>
      </c>
      <c r="AA781" s="5">
        <f>Table1[[#This Row],[running ttl ppg]]^2.37/(Table1[[#This Row],[running ttl ppg]]^2.37+Table1[[#This Row],[running ttl ppga]]^2.37)</f>
        <v>0.52719843530853383</v>
      </c>
      <c r="AB781" s="5">
        <f>Table1[[#This Row],[pyth ratio]]+Table1[[#This Row],[win/loss ratio]]</f>
        <v>0.94386510197520046</v>
      </c>
    </row>
    <row r="782" spans="1:28" x14ac:dyDescent="0.25">
      <c r="A782" s="1">
        <v>3340</v>
      </c>
      <c r="B782" s="7">
        <f t="shared" si="26"/>
        <v>13</v>
      </c>
      <c r="C782" s="5">
        <v>2017</v>
      </c>
      <c r="D782" s="5">
        <v>14</v>
      </c>
      <c r="E782" t="s">
        <v>57</v>
      </c>
      <c r="F782" t="s">
        <v>45</v>
      </c>
      <c r="G782" s="5">
        <v>0</v>
      </c>
      <c r="H782">
        <v>16</v>
      </c>
      <c r="I782">
        <v>28</v>
      </c>
      <c r="J782">
        <v>-12</v>
      </c>
      <c r="K782">
        <f>IF(Table1[[#This Row],[net]]&gt;0,1,0)</f>
        <v>0</v>
      </c>
      <c r="L782">
        <v>1</v>
      </c>
      <c r="M782">
        <f>IF(Table1[[#This Row],[team]]=E781,SUM(Table1[[#This Row],[win/loss]],M781),Table1[[#This Row],[win/loss]])</f>
        <v>5</v>
      </c>
      <c r="N782">
        <f>IF(Table1[[#This Row],[team]]=E781,SUM(Table1[[#This Row],[win/loss]],M781),Table1[[#This Row],[win/loss]])/B782</f>
        <v>0.38461538461538464</v>
      </c>
      <c r="O782">
        <f t="shared" si="27"/>
        <v>-11</v>
      </c>
      <c r="P782">
        <f>IF(Table1[[#This Row],[difference]]&gt;0,SQRT(Table1[[#This Row],[difference]]),-SQRT(ABS(Table1[[#This Row],[difference]])))</f>
        <v>-3.3166247903553998</v>
      </c>
      <c r="Q782">
        <f>IF(Table1[[#This Row],[line]]&gt;0,SQRT(Table1[[#This Row],[line]]),-SQRT(ABS(Table1[[#This Row],[line]])))</f>
        <v>1</v>
      </c>
      <c r="R782">
        <f>Table1[[#This Row],[difference]]-Table1[[#This Row],[sqrt(line)]]</f>
        <v>-12</v>
      </c>
      <c r="S782">
        <f>IF(Table1[[#This Row],[difference]]&gt;0,1,-1)</f>
        <v>-1</v>
      </c>
      <c r="T782">
        <f>IF(Table1[[#This Row],[team]]=E781,SUM(H782,T781),Table1[[#This Row],[ppg]])</f>
        <v>350</v>
      </c>
      <c r="U782">
        <f>IF(Table1[[#This Row],[team]]=E781,SUM(I782,U781),Table1[[#This Row],[ppga]])</f>
        <v>347</v>
      </c>
      <c r="V782">
        <f>IF(Table1[[#This Row],[team]]=E781,SUM(Table1[[#This Row],[difference]],V781),Table1[[#This Row],[difference]])</f>
        <v>7</v>
      </c>
      <c r="W782">
        <f>IF(Table1[[#This Row],[team]]=E781,SUM(Table1[[#This Row],[sqrt(dif)]],W781),Table1[[#This Row],[sqrt(dif)]])</f>
        <v>0.89924830059886851</v>
      </c>
      <c r="X782">
        <f>IF(Table1[[#This Row],[team]]=E781,SUM(Table1[[#This Row],[f1]],X781),Table1[[#This Row],[f1]])</f>
        <v>5.4176146659054396</v>
      </c>
      <c r="Y782">
        <f>IF(Table1[[#This Row],[ATS]]=S781,SUM(Table1[[#This Row],[ATS]],Y781),Table1[[#This Row],[ATS]])</f>
        <v>-2</v>
      </c>
      <c r="Z782">
        <f>IF(Table1[[#This Row],[ATS]]&gt;0,Table1[[#This Row],[ATS streak (not real)]]-1,Table1[[#This Row],[ATS streak (not real)]]+1)</f>
        <v>-1</v>
      </c>
      <c r="AA782" s="5">
        <f>Table1[[#This Row],[running ttl ppg]]^2.37/(Table1[[#This Row],[running ttl ppg]]^2.37+Table1[[#This Row],[running ttl ppga]]^2.37)</f>
        <v>0.50510028500423743</v>
      </c>
      <c r="AB782" s="5">
        <f>Table1[[#This Row],[pyth ratio]]+Table1[[#This Row],[win/loss ratio]]</f>
        <v>0.88971566961962201</v>
      </c>
    </row>
    <row r="783" spans="1:28" x14ac:dyDescent="0.25">
      <c r="A783" s="1">
        <v>3341</v>
      </c>
      <c r="B783" s="7">
        <f t="shared" si="26"/>
        <v>14</v>
      </c>
      <c r="C783" s="5">
        <v>2017</v>
      </c>
      <c r="D783" s="5">
        <v>15</v>
      </c>
      <c r="E783" t="s">
        <v>57</v>
      </c>
      <c r="F783" t="s">
        <v>65</v>
      </c>
      <c r="G783" s="5">
        <v>1</v>
      </c>
      <c r="H783">
        <v>16</v>
      </c>
      <c r="I783">
        <v>19</v>
      </c>
      <c r="J783">
        <v>-3</v>
      </c>
      <c r="K783">
        <f>IF(Table1[[#This Row],[net]]&gt;0,1,0)</f>
        <v>0</v>
      </c>
      <c r="L783">
        <v>2.5</v>
      </c>
      <c r="M783">
        <f>IF(Table1[[#This Row],[team]]=E782,SUM(Table1[[#This Row],[win/loss]],M782),Table1[[#This Row],[win/loss]])</f>
        <v>5</v>
      </c>
      <c r="N783">
        <f>IF(Table1[[#This Row],[team]]=E782,SUM(Table1[[#This Row],[win/loss]],M782),Table1[[#This Row],[win/loss]])/B783</f>
        <v>0.35714285714285715</v>
      </c>
      <c r="O783">
        <f t="shared" si="27"/>
        <v>-0.5</v>
      </c>
      <c r="P783">
        <f>IF(Table1[[#This Row],[difference]]&gt;0,SQRT(Table1[[#This Row],[difference]]),-SQRT(ABS(Table1[[#This Row],[difference]])))</f>
        <v>-0.70710678118654757</v>
      </c>
      <c r="Q783">
        <f>IF(Table1[[#This Row],[line]]&gt;0,SQRT(Table1[[#This Row],[line]]),-SQRT(ABS(Table1[[#This Row],[line]])))</f>
        <v>1.5811388300841898</v>
      </c>
      <c r="R783">
        <f>Table1[[#This Row],[difference]]-Table1[[#This Row],[sqrt(line)]]</f>
        <v>-2.08113883008419</v>
      </c>
      <c r="S783">
        <f>IF(Table1[[#This Row],[difference]]&gt;0,1,-1)</f>
        <v>-1</v>
      </c>
      <c r="T783">
        <f>IF(Table1[[#This Row],[team]]=E782,SUM(H783,T782),Table1[[#This Row],[ppg]])</f>
        <v>366</v>
      </c>
      <c r="U783">
        <f>IF(Table1[[#This Row],[team]]=E782,SUM(I783,U782),Table1[[#This Row],[ppga]])</f>
        <v>366</v>
      </c>
      <c r="V783">
        <f>IF(Table1[[#This Row],[team]]=E782,SUM(Table1[[#This Row],[difference]],V782),Table1[[#This Row],[difference]])</f>
        <v>6.5</v>
      </c>
      <c r="W783">
        <f>IF(Table1[[#This Row],[team]]=E782,SUM(Table1[[#This Row],[sqrt(dif)]],W782),Table1[[#This Row],[sqrt(dif)]])</f>
        <v>0.19214151941232094</v>
      </c>
      <c r="X783">
        <f>IF(Table1[[#This Row],[team]]=E782,SUM(Table1[[#This Row],[f1]],X782),Table1[[#This Row],[f1]])</f>
        <v>3.3364758358212496</v>
      </c>
      <c r="Y783">
        <f>IF(Table1[[#This Row],[ATS]]=S782,SUM(Table1[[#This Row],[ATS]],Y782),Table1[[#This Row],[ATS]])</f>
        <v>-3</v>
      </c>
      <c r="Z783">
        <f>IF(Table1[[#This Row],[ATS]]&gt;0,Table1[[#This Row],[ATS streak (not real)]]-1,Table1[[#This Row],[ATS streak (not real)]]+1)</f>
        <v>-2</v>
      </c>
      <c r="AA783" s="5">
        <f>Table1[[#This Row],[running ttl ppg]]^2.37/(Table1[[#This Row],[running ttl ppg]]^2.37+Table1[[#This Row],[running ttl ppga]]^2.37)</f>
        <v>0.5</v>
      </c>
      <c r="AB783" s="5">
        <f>Table1[[#This Row],[pyth ratio]]+Table1[[#This Row],[win/loss ratio]]</f>
        <v>0.85714285714285721</v>
      </c>
    </row>
    <row r="784" spans="1:28" x14ac:dyDescent="0.25">
      <c r="A784" s="1">
        <v>3342</v>
      </c>
      <c r="B784" s="7">
        <f t="shared" si="26"/>
        <v>15</v>
      </c>
      <c r="C784" s="5">
        <v>2017</v>
      </c>
      <c r="D784" s="5">
        <v>16</v>
      </c>
      <c r="E784" t="s">
        <v>57</v>
      </c>
      <c r="F784" t="s">
        <v>48</v>
      </c>
      <c r="G784" s="5">
        <v>0</v>
      </c>
      <c r="H784">
        <v>17</v>
      </c>
      <c r="I784">
        <v>20</v>
      </c>
      <c r="J784">
        <v>-3</v>
      </c>
      <c r="K784">
        <f>IF(Table1[[#This Row],[net]]&gt;0,1,0)</f>
        <v>0</v>
      </c>
      <c r="L784">
        <v>-4.5</v>
      </c>
      <c r="M784">
        <f>IF(Table1[[#This Row],[team]]=E783,SUM(Table1[[#This Row],[win/loss]],M783),Table1[[#This Row],[win/loss]])</f>
        <v>5</v>
      </c>
      <c r="N784">
        <f>IF(Table1[[#This Row],[team]]=E783,SUM(Table1[[#This Row],[win/loss]],M783),Table1[[#This Row],[win/loss]])/B784</f>
        <v>0.33333333333333331</v>
      </c>
      <c r="O784">
        <f t="shared" si="27"/>
        <v>-7.5</v>
      </c>
      <c r="P784">
        <f>IF(Table1[[#This Row],[difference]]&gt;0,SQRT(Table1[[#This Row],[difference]]),-SQRT(ABS(Table1[[#This Row],[difference]])))</f>
        <v>-2.7386127875258306</v>
      </c>
      <c r="Q784">
        <f>IF(Table1[[#This Row],[line]]&gt;0,SQRT(Table1[[#This Row],[line]]),-SQRT(ABS(Table1[[#This Row],[line]])))</f>
        <v>-2.1213203435596424</v>
      </c>
      <c r="R784">
        <f>Table1[[#This Row],[difference]]-Table1[[#This Row],[sqrt(line)]]</f>
        <v>-5.3786796564403581</v>
      </c>
      <c r="S784">
        <f>IF(Table1[[#This Row],[difference]]&gt;0,1,-1)</f>
        <v>-1</v>
      </c>
      <c r="T784">
        <f>IF(Table1[[#This Row],[team]]=E783,SUM(H784,T783),Table1[[#This Row],[ppg]])</f>
        <v>383</v>
      </c>
      <c r="U784">
        <f>IF(Table1[[#This Row],[team]]=E783,SUM(I784,U783),Table1[[#This Row],[ppga]])</f>
        <v>386</v>
      </c>
      <c r="V784">
        <f>IF(Table1[[#This Row],[team]]=E783,SUM(Table1[[#This Row],[difference]],V783),Table1[[#This Row],[difference]])</f>
        <v>-1</v>
      </c>
      <c r="W784">
        <f>IF(Table1[[#This Row],[team]]=E783,SUM(Table1[[#This Row],[sqrt(dif)]],W783),Table1[[#This Row],[sqrt(dif)]])</f>
        <v>-2.5464712681135095</v>
      </c>
      <c r="X784">
        <f>IF(Table1[[#This Row],[team]]=E783,SUM(Table1[[#This Row],[f1]],X783),Table1[[#This Row],[f1]])</f>
        <v>-2.0422038206191084</v>
      </c>
      <c r="Y784">
        <f>IF(Table1[[#This Row],[ATS]]=S783,SUM(Table1[[#This Row],[ATS]],Y783),Table1[[#This Row],[ATS]])</f>
        <v>-4</v>
      </c>
      <c r="Z784">
        <f>IF(Table1[[#This Row],[ATS]]&gt;0,Table1[[#This Row],[ATS streak (not real)]]-1,Table1[[#This Row],[ATS streak (not real)]]+1)</f>
        <v>-3</v>
      </c>
      <c r="AA784" s="5">
        <f>Table1[[#This Row],[running ttl ppg]]^2.37/(Table1[[#This Row],[running ttl ppg]]^2.37+Table1[[#This Row],[running ttl ppga]]^2.37)</f>
        <v>0.49537722140725216</v>
      </c>
      <c r="AB784" s="5">
        <f>Table1[[#This Row],[pyth ratio]]+Table1[[#This Row],[win/loss ratio]]</f>
        <v>0.82871055474058553</v>
      </c>
    </row>
    <row r="785" spans="1:28" x14ac:dyDescent="0.25">
      <c r="A785" s="1">
        <v>3343</v>
      </c>
      <c r="B785" s="7">
        <f t="shared" si="26"/>
        <v>16</v>
      </c>
      <c r="C785" s="5">
        <v>2017</v>
      </c>
      <c r="D785" s="5">
        <v>17</v>
      </c>
      <c r="E785" t="s">
        <v>57</v>
      </c>
      <c r="F785" t="s">
        <v>56</v>
      </c>
      <c r="G785" s="5">
        <v>1</v>
      </c>
      <c r="H785">
        <v>27</v>
      </c>
      <c r="I785">
        <v>37</v>
      </c>
      <c r="J785">
        <v>-10</v>
      </c>
      <c r="K785">
        <f>IF(Table1[[#This Row],[net]]&gt;0,1,0)</f>
        <v>0</v>
      </c>
      <c r="L785">
        <v>5.5</v>
      </c>
      <c r="M785">
        <f>IF(Table1[[#This Row],[team]]=E784,SUM(Table1[[#This Row],[win/loss]],M784),Table1[[#This Row],[win/loss]])</f>
        <v>5</v>
      </c>
      <c r="N785">
        <f>IF(Table1[[#This Row],[team]]=E784,SUM(Table1[[#This Row],[win/loss]],M784),Table1[[#This Row],[win/loss]])/B785</f>
        <v>0.3125</v>
      </c>
      <c r="O785">
        <f t="shared" si="27"/>
        <v>-4.5</v>
      </c>
      <c r="P785">
        <f>IF(Table1[[#This Row],[difference]]&gt;0,SQRT(Table1[[#This Row],[difference]]),-SQRT(ABS(Table1[[#This Row],[difference]])))</f>
        <v>-2.1213203435596424</v>
      </c>
      <c r="Q785">
        <f>IF(Table1[[#This Row],[line]]&gt;0,SQRT(Table1[[#This Row],[line]]),-SQRT(ABS(Table1[[#This Row],[line]])))</f>
        <v>2.3452078799117149</v>
      </c>
      <c r="R785">
        <f>Table1[[#This Row],[difference]]-Table1[[#This Row],[sqrt(line)]]</f>
        <v>-6.8452078799117153</v>
      </c>
      <c r="S785">
        <f>IF(Table1[[#This Row],[difference]]&gt;0,1,-1)</f>
        <v>-1</v>
      </c>
      <c r="T785">
        <f>IF(Table1[[#This Row],[team]]=E784,SUM(H785,T784),Table1[[#This Row],[ppg]])</f>
        <v>410</v>
      </c>
      <c r="U785">
        <f>IF(Table1[[#This Row],[team]]=E784,SUM(I785,U784),Table1[[#This Row],[ppga]])</f>
        <v>423</v>
      </c>
      <c r="V785">
        <f>IF(Table1[[#This Row],[team]]=E784,SUM(Table1[[#This Row],[difference]],V784),Table1[[#This Row],[difference]])</f>
        <v>-5.5</v>
      </c>
      <c r="W785">
        <f>IF(Table1[[#This Row],[team]]=E784,SUM(Table1[[#This Row],[sqrt(dif)]],W784),Table1[[#This Row],[sqrt(dif)]])</f>
        <v>-4.6677916116731524</v>
      </c>
      <c r="X785">
        <f>IF(Table1[[#This Row],[team]]=E784,SUM(Table1[[#This Row],[f1]],X784),Table1[[#This Row],[f1]])</f>
        <v>-8.8874117005308229</v>
      </c>
      <c r="Y785">
        <f>IF(Table1[[#This Row],[ATS]]=S784,SUM(Table1[[#This Row],[ATS]],Y784),Table1[[#This Row],[ATS]])</f>
        <v>-5</v>
      </c>
      <c r="Z785">
        <f>IF(Table1[[#This Row],[ATS]]&gt;0,Table1[[#This Row],[ATS streak (not real)]]-1,Table1[[#This Row],[ATS streak (not real)]]+1)</f>
        <v>-4</v>
      </c>
      <c r="AA785" s="5">
        <f>Table1[[#This Row],[running ttl ppg]]^2.37/(Table1[[#This Row],[running ttl ppg]]^2.37+Table1[[#This Row],[running ttl ppga]]^2.37)</f>
        <v>0.48151353160762311</v>
      </c>
      <c r="AB785" s="5">
        <f>Table1[[#This Row],[pyth ratio]]+Table1[[#This Row],[win/loss ratio]]</f>
        <v>0.79401353160762311</v>
      </c>
    </row>
    <row r="786" spans="1:28" x14ac:dyDescent="0.25">
      <c r="A786" s="1">
        <v>3344</v>
      </c>
      <c r="B786" s="7">
        <f t="shared" si="26"/>
        <v>1</v>
      </c>
      <c r="C786" s="5">
        <v>2017</v>
      </c>
      <c r="D786" s="5">
        <v>1</v>
      </c>
      <c r="E786" t="s">
        <v>58</v>
      </c>
      <c r="F786" t="s">
        <v>68</v>
      </c>
      <c r="G786" s="5">
        <v>0</v>
      </c>
      <c r="H786">
        <v>0</v>
      </c>
      <c r="I786">
        <v>28</v>
      </c>
      <c r="J786">
        <v>-28</v>
      </c>
      <c r="K786">
        <f>IF(Table1[[#This Row],[net]]&gt;0,1,0)</f>
        <v>0</v>
      </c>
      <c r="L786">
        <v>-2.5</v>
      </c>
      <c r="M786">
        <f>IF(Table1[[#This Row],[team]]=E785,SUM(Table1[[#This Row],[win/loss]],M785),Table1[[#This Row],[win/loss]])</f>
        <v>0</v>
      </c>
      <c r="N786">
        <f>IF(Table1[[#This Row],[team]]=E785,SUM(Table1[[#This Row],[win/loss]],M785),Table1[[#This Row],[win/loss]])/B786</f>
        <v>0</v>
      </c>
      <c r="O786">
        <f t="shared" si="27"/>
        <v>-30.5</v>
      </c>
      <c r="P786">
        <f>IF(Table1[[#This Row],[difference]]&gt;0,SQRT(Table1[[#This Row],[difference]]),-SQRT(ABS(Table1[[#This Row],[difference]])))</f>
        <v>-5.5226805085936306</v>
      </c>
      <c r="Q786">
        <f>IF(Table1[[#This Row],[line]]&gt;0,SQRT(Table1[[#This Row],[line]]),-SQRT(ABS(Table1[[#This Row],[line]])))</f>
        <v>-1.5811388300841898</v>
      </c>
      <c r="R786">
        <f>Table1[[#This Row],[difference]]-Table1[[#This Row],[sqrt(line)]]</f>
        <v>-28.918861169915811</v>
      </c>
      <c r="S786">
        <f>IF(Table1[[#This Row],[difference]]&gt;0,1,-1)</f>
        <v>-1</v>
      </c>
      <c r="T786">
        <f>IF(Table1[[#This Row],[team]]=E785,SUM(H786,T785),Table1[[#This Row],[ppg]])</f>
        <v>0</v>
      </c>
      <c r="U786">
        <f>IF(Table1[[#This Row],[team]]=E785,SUM(I786,U785),Table1[[#This Row],[ppga]])</f>
        <v>28</v>
      </c>
      <c r="V786">
        <f>IF(Table1[[#This Row],[team]]=E785,SUM(Table1[[#This Row],[difference]],V785),Table1[[#This Row],[difference]])</f>
        <v>-30.5</v>
      </c>
      <c r="W786">
        <f>IF(Table1[[#This Row],[team]]=E785,SUM(Table1[[#This Row],[sqrt(dif)]],W785),Table1[[#This Row],[sqrt(dif)]])</f>
        <v>-5.5226805085936306</v>
      </c>
      <c r="X786">
        <f>IF(Table1[[#This Row],[team]]=E785,SUM(Table1[[#This Row],[f1]],X785),Table1[[#This Row],[f1]])</f>
        <v>-28.918861169915811</v>
      </c>
      <c r="Y786">
        <f>IF(Table1[[#This Row],[ATS]]=S785,SUM(Table1[[#This Row],[ATS]],Y785),Table1[[#This Row],[ATS]])</f>
        <v>-6</v>
      </c>
      <c r="Z786">
        <f>IF(Table1[[#This Row],[ATS]]&gt;0,Table1[[#This Row],[ATS streak (not real)]]-1,Table1[[#This Row],[ATS streak (not real)]]+1)</f>
        <v>-5</v>
      </c>
      <c r="AA786" s="5">
        <f>Table1[[#This Row],[running ttl ppg]]^2.37/(Table1[[#This Row],[running ttl ppg]]^2.37+Table1[[#This Row],[running ttl ppga]]^2.37)</f>
        <v>0</v>
      </c>
      <c r="AB786" s="5">
        <f>Table1[[#This Row],[pyth ratio]]+Table1[[#This Row],[win/loss ratio]]</f>
        <v>0</v>
      </c>
    </row>
    <row r="787" spans="1:28" x14ac:dyDescent="0.25">
      <c r="A787" s="1">
        <v>3345</v>
      </c>
      <c r="B787" s="7">
        <f t="shared" ref="B787:B850" si="28">IF(B786=16,1,B786+1)</f>
        <v>2</v>
      </c>
      <c r="C787" s="5">
        <v>2017</v>
      </c>
      <c r="D787" s="5">
        <v>2</v>
      </c>
      <c r="E787" t="s">
        <v>58</v>
      </c>
      <c r="F787" t="s">
        <v>69</v>
      </c>
      <c r="G787" s="5">
        <v>1</v>
      </c>
      <c r="H787">
        <v>9</v>
      </c>
      <c r="I787">
        <v>3</v>
      </c>
      <c r="J787">
        <v>6</v>
      </c>
      <c r="K787">
        <f>IF(Table1[[#This Row],[net]]&gt;0,1,0)</f>
        <v>1</v>
      </c>
      <c r="L787">
        <v>5.5</v>
      </c>
      <c r="M787">
        <f>IF(Table1[[#This Row],[team]]=E786,SUM(Table1[[#This Row],[win/loss]],M786),Table1[[#This Row],[win/loss]])</f>
        <v>1</v>
      </c>
      <c r="N787">
        <f>IF(Table1[[#This Row],[team]]=E786,SUM(Table1[[#This Row],[win/loss]],M786),Table1[[#This Row],[win/loss]])/B787</f>
        <v>0.5</v>
      </c>
      <c r="O787">
        <f t="shared" si="27"/>
        <v>11.5</v>
      </c>
      <c r="P787">
        <f>IF(Table1[[#This Row],[difference]]&gt;0,SQRT(Table1[[#This Row],[difference]]),-SQRT(ABS(Table1[[#This Row],[difference]])))</f>
        <v>3.3911649915626341</v>
      </c>
      <c r="Q787">
        <f>IF(Table1[[#This Row],[line]]&gt;0,SQRT(Table1[[#This Row],[line]]),-SQRT(ABS(Table1[[#This Row],[line]])))</f>
        <v>2.3452078799117149</v>
      </c>
      <c r="R787">
        <f>Table1[[#This Row],[difference]]-Table1[[#This Row],[sqrt(line)]]</f>
        <v>9.1547921200882847</v>
      </c>
      <c r="S787">
        <f>IF(Table1[[#This Row],[difference]]&gt;0,1,-1)</f>
        <v>1</v>
      </c>
      <c r="T787">
        <f>IF(Table1[[#This Row],[team]]=E786,SUM(H787,T786),Table1[[#This Row],[ppg]])</f>
        <v>9</v>
      </c>
      <c r="U787">
        <f>IF(Table1[[#This Row],[team]]=E786,SUM(I787,U786),Table1[[#This Row],[ppga]])</f>
        <v>31</v>
      </c>
      <c r="V787">
        <f>IF(Table1[[#This Row],[team]]=E786,SUM(Table1[[#This Row],[difference]],V786),Table1[[#This Row],[difference]])</f>
        <v>-19</v>
      </c>
      <c r="W787">
        <f>IF(Table1[[#This Row],[team]]=E786,SUM(Table1[[#This Row],[sqrt(dif)]],W786),Table1[[#This Row],[sqrt(dif)]])</f>
        <v>-2.1315155170309965</v>
      </c>
      <c r="X787">
        <f>IF(Table1[[#This Row],[team]]=E786,SUM(Table1[[#This Row],[f1]],X786),Table1[[#This Row],[f1]])</f>
        <v>-19.764069049827526</v>
      </c>
      <c r="Y787">
        <f>IF(Table1[[#This Row],[ATS]]=S786,SUM(Table1[[#This Row],[ATS]],Y786),Table1[[#This Row],[ATS]])</f>
        <v>1</v>
      </c>
      <c r="Z787">
        <f>IF(Table1[[#This Row],[ATS]]&gt;0,Table1[[#This Row],[ATS streak (not real)]]-1,Table1[[#This Row],[ATS streak (not real)]]+1)</f>
        <v>0</v>
      </c>
      <c r="AA787" s="5">
        <f>Table1[[#This Row],[running ttl ppg]]^2.37/(Table1[[#This Row],[running ttl ppg]]^2.37+Table1[[#This Row],[running ttl ppga]]^2.37)</f>
        <v>5.0636099730027084E-2</v>
      </c>
      <c r="AB787" s="5">
        <f>Table1[[#This Row],[pyth ratio]]+Table1[[#This Row],[win/loss ratio]]</f>
        <v>0.55063609973002703</v>
      </c>
    </row>
    <row r="788" spans="1:28" x14ac:dyDescent="0.25">
      <c r="A788" s="1">
        <v>3346</v>
      </c>
      <c r="B788" s="7">
        <f t="shared" si="28"/>
        <v>3</v>
      </c>
      <c r="C788" s="5">
        <v>2017</v>
      </c>
      <c r="D788" s="5">
        <v>3</v>
      </c>
      <c r="E788" t="s">
        <v>58</v>
      </c>
      <c r="F788" t="s">
        <v>70</v>
      </c>
      <c r="G788" s="5">
        <v>0</v>
      </c>
      <c r="H788">
        <v>37</v>
      </c>
      <c r="I788">
        <v>32</v>
      </c>
      <c r="J788">
        <v>5</v>
      </c>
      <c r="K788">
        <f>IF(Table1[[#This Row],[net]]&gt;0,1,0)</f>
        <v>1</v>
      </c>
      <c r="L788">
        <v>3.5</v>
      </c>
      <c r="M788">
        <f>IF(Table1[[#This Row],[team]]=E787,SUM(Table1[[#This Row],[win/loss]],M787),Table1[[#This Row],[win/loss]])</f>
        <v>2</v>
      </c>
      <c r="N788">
        <f>IF(Table1[[#This Row],[team]]=E787,SUM(Table1[[#This Row],[win/loss]],M787),Table1[[#This Row],[win/loss]])/B788</f>
        <v>0.66666666666666663</v>
      </c>
      <c r="O788">
        <f t="shared" si="27"/>
        <v>8.5</v>
      </c>
      <c r="P788">
        <f>IF(Table1[[#This Row],[difference]]&gt;0,SQRT(Table1[[#This Row],[difference]]),-SQRT(ABS(Table1[[#This Row],[difference]])))</f>
        <v>2.9154759474226504</v>
      </c>
      <c r="Q788">
        <f>IF(Table1[[#This Row],[line]]&gt;0,SQRT(Table1[[#This Row],[line]]),-SQRT(ABS(Table1[[#This Row],[line]])))</f>
        <v>1.8708286933869707</v>
      </c>
      <c r="R788">
        <f>Table1[[#This Row],[difference]]-Table1[[#This Row],[sqrt(line)]]</f>
        <v>6.6291713066130296</v>
      </c>
      <c r="S788">
        <f>IF(Table1[[#This Row],[difference]]&gt;0,1,-1)</f>
        <v>1</v>
      </c>
      <c r="T788">
        <f>IF(Table1[[#This Row],[team]]=E787,SUM(H788,T787),Table1[[#This Row],[ppg]])</f>
        <v>46</v>
      </c>
      <c r="U788">
        <f>IF(Table1[[#This Row],[team]]=E787,SUM(I788,U787),Table1[[#This Row],[ppga]])</f>
        <v>63</v>
      </c>
      <c r="V788">
        <f>IF(Table1[[#This Row],[team]]=E787,SUM(Table1[[#This Row],[difference]],V787),Table1[[#This Row],[difference]])</f>
        <v>-10.5</v>
      </c>
      <c r="W788">
        <f>IF(Table1[[#This Row],[team]]=E787,SUM(Table1[[#This Row],[sqrt(dif)]],W787),Table1[[#This Row],[sqrt(dif)]])</f>
        <v>0.78396043039165386</v>
      </c>
      <c r="X788">
        <f>IF(Table1[[#This Row],[team]]=E787,SUM(Table1[[#This Row],[f1]],X787),Table1[[#This Row],[f1]])</f>
        <v>-13.134897743214497</v>
      </c>
      <c r="Y788">
        <f>IF(Table1[[#This Row],[ATS]]=S787,SUM(Table1[[#This Row],[ATS]],Y787),Table1[[#This Row],[ATS]])</f>
        <v>2</v>
      </c>
      <c r="Z788">
        <f>IF(Table1[[#This Row],[ATS]]&gt;0,Table1[[#This Row],[ATS streak (not real)]]-1,Table1[[#This Row],[ATS streak (not real)]]+1)</f>
        <v>1</v>
      </c>
      <c r="AA788" s="5">
        <f>Table1[[#This Row],[running ttl ppg]]^2.37/(Table1[[#This Row],[running ttl ppg]]^2.37+Table1[[#This Row],[running ttl ppga]]^2.37)</f>
        <v>0.32183553199014248</v>
      </c>
      <c r="AB788" s="5">
        <f>Table1[[#This Row],[pyth ratio]]+Table1[[#This Row],[win/loss ratio]]</f>
        <v>0.98850219865680911</v>
      </c>
    </row>
    <row r="789" spans="1:28" x14ac:dyDescent="0.25">
      <c r="A789" s="1">
        <v>3347</v>
      </c>
      <c r="B789" s="7">
        <f t="shared" si="28"/>
        <v>4</v>
      </c>
      <c r="C789" s="5">
        <v>2017</v>
      </c>
      <c r="D789" s="5">
        <v>4</v>
      </c>
      <c r="E789" t="s">
        <v>58</v>
      </c>
      <c r="F789" t="s">
        <v>41</v>
      </c>
      <c r="G789" s="5">
        <v>0</v>
      </c>
      <c r="H789">
        <v>17</v>
      </c>
      <c r="I789">
        <v>13</v>
      </c>
      <c r="J789">
        <v>4</v>
      </c>
      <c r="K789">
        <f>IF(Table1[[#This Row],[net]]&gt;0,1,0)</f>
        <v>1</v>
      </c>
      <c r="L789">
        <v>10</v>
      </c>
      <c r="M789">
        <f>IF(Table1[[#This Row],[team]]=E788,SUM(Table1[[#This Row],[win/loss]],M788),Table1[[#This Row],[win/loss]])</f>
        <v>3</v>
      </c>
      <c r="N789">
        <f>IF(Table1[[#This Row],[team]]=E788,SUM(Table1[[#This Row],[win/loss]],M788),Table1[[#This Row],[win/loss]])/B789</f>
        <v>0.75</v>
      </c>
      <c r="O789">
        <f t="shared" si="27"/>
        <v>14</v>
      </c>
      <c r="P789">
        <f>IF(Table1[[#This Row],[difference]]&gt;0,SQRT(Table1[[#This Row],[difference]]),-SQRT(ABS(Table1[[#This Row],[difference]])))</f>
        <v>3.7416573867739413</v>
      </c>
      <c r="Q789">
        <f>IF(Table1[[#This Row],[line]]&gt;0,SQRT(Table1[[#This Row],[line]]),-SQRT(ABS(Table1[[#This Row],[line]])))</f>
        <v>3.1622776601683795</v>
      </c>
      <c r="R789">
        <f>Table1[[#This Row],[difference]]-Table1[[#This Row],[sqrt(line)]]</f>
        <v>10.83772233983162</v>
      </c>
      <c r="S789">
        <f>IF(Table1[[#This Row],[difference]]&gt;0,1,-1)</f>
        <v>1</v>
      </c>
      <c r="T789">
        <f>IF(Table1[[#This Row],[team]]=E788,SUM(H789,T788),Table1[[#This Row],[ppg]])</f>
        <v>63</v>
      </c>
      <c r="U789">
        <f>IF(Table1[[#This Row],[team]]=E788,SUM(I789,U788),Table1[[#This Row],[ppga]])</f>
        <v>76</v>
      </c>
      <c r="V789">
        <f>IF(Table1[[#This Row],[team]]=E788,SUM(Table1[[#This Row],[difference]],V788),Table1[[#This Row],[difference]])</f>
        <v>3.5</v>
      </c>
      <c r="W789">
        <f>IF(Table1[[#This Row],[team]]=E788,SUM(Table1[[#This Row],[sqrt(dif)]],W788),Table1[[#This Row],[sqrt(dif)]])</f>
        <v>4.5256178171655952</v>
      </c>
      <c r="X789">
        <f>IF(Table1[[#This Row],[team]]=E788,SUM(Table1[[#This Row],[f1]],X788),Table1[[#This Row],[f1]])</f>
        <v>-2.2971754033828766</v>
      </c>
      <c r="Y789">
        <f>IF(Table1[[#This Row],[ATS]]=S788,SUM(Table1[[#This Row],[ATS]],Y788),Table1[[#This Row],[ATS]])</f>
        <v>3</v>
      </c>
      <c r="Z789">
        <f>IF(Table1[[#This Row],[ATS]]&gt;0,Table1[[#This Row],[ATS streak (not real)]]-1,Table1[[#This Row],[ATS streak (not real)]]+1)</f>
        <v>2</v>
      </c>
      <c r="AA789" s="5">
        <f>Table1[[#This Row],[running ttl ppg]]^2.37/(Table1[[#This Row],[running ttl ppg]]^2.37+Table1[[#This Row],[running ttl ppga]]^2.37)</f>
        <v>0.39064335432287417</v>
      </c>
      <c r="AB789" s="5">
        <f>Table1[[#This Row],[pyth ratio]]+Table1[[#This Row],[win/loss ratio]]</f>
        <v>1.1406433543228742</v>
      </c>
    </row>
    <row r="790" spans="1:28" x14ac:dyDescent="0.25">
      <c r="A790" s="1">
        <v>3348</v>
      </c>
      <c r="B790" s="7">
        <f t="shared" si="28"/>
        <v>5</v>
      </c>
      <c r="C790" s="5">
        <v>2017</v>
      </c>
      <c r="D790" s="5">
        <v>5</v>
      </c>
      <c r="E790" t="s">
        <v>58</v>
      </c>
      <c r="F790" t="s">
        <v>44</v>
      </c>
      <c r="G790" s="5">
        <v>1</v>
      </c>
      <c r="H790">
        <v>19</v>
      </c>
      <c r="I790">
        <v>30</v>
      </c>
      <c r="J790">
        <v>-11</v>
      </c>
      <c r="K790">
        <f>IF(Table1[[#This Row],[net]]&gt;0,1,0)</f>
        <v>0</v>
      </c>
      <c r="L790">
        <v>2.5</v>
      </c>
      <c r="M790">
        <f>IF(Table1[[#This Row],[team]]=E789,SUM(Table1[[#This Row],[win/loss]],M789),Table1[[#This Row],[win/loss]])</f>
        <v>3</v>
      </c>
      <c r="N790">
        <f>IF(Table1[[#This Row],[team]]=E789,SUM(Table1[[#This Row],[win/loss]],M789),Table1[[#This Row],[win/loss]])/B790</f>
        <v>0.6</v>
      </c>
      <c r="O790">
        <f t="shared" si="27"/>
        <v>-8.5</v>
      </c>
      <c r="P790">
        <f>IF(Table1[[#This Row],[difference]]&gt;0,SQRT(Table1[[#This Row],[difference]]),-SQRT(ABS(Table1[[#This Row],[difference]])))</f>
        <v>-2.9154759474226504</v>
      </c>
      <c r="Q790">
        <f>IF(Table1[[#This Row],[line]]&gt;0,SQRT(Table1[[#This Row],[line]]),-SQRT(ABS(Table1[[#This Row],[line]])))</f>
        <v>1.5811388300841898</v>
      </c>
      <c r="R790">
        <f>Table1[[#This Row],[difference]]-Table1[[#This Row],[sqrt(line)]]</f>
        <v>-10.081138830084189</v>
      </c>
      <c r="S790">
        <f>IF(Table1[[#This Row],[difference]]&gt;0,1,-1)</f>
        <v>-1</v>
      </c>
      <c r="T790">
        <f>IF(Table1[[#This Row],[team]]=E789,SUM(H790,T789),Table1[[#This Row],[ppg]])</f>
        <v>82</v>
      </c>
      <c r="U790">
        <f>IF(Table1[[#This Row],[team]]=E789,SUM(I790,U789),Table1[[#This Row],[ppga]])</f>
        <v>106</v>
      </c>
      <c r="V790">
        <f>IF(Table1[[#This Row],[team]]=E789,SUM(Table1[[#This Row],[difference]],V789),Table1[[#This Row],[difference]])</f>
        <v>-5</v>
      </c>
      <c r="W790">
        <f>IF(Table1[[#This Row],[team]]=E789,SUM(Table1[[#This Row],[sqrt(dif)]],W789),Table1[[#This Row],[sqrt(dif)]])</f>
        <v>1.6101418697429448</v>
      </c>
      <c r="X790">
        <f>IF(Table1[[#This Row],[team]]=E789,SUM(Table1[[#This Row],[f1]],X789),Table1[[#This Row],[f1]])</f>
        <v>-12.378314233467066</v>
      </c>
      <c r="Y790">
        <f>IF(Table1[[#This Row],[ATS]]=S789,SUM(Table1[[#This Row],[ATS]],Y789),Table1[[#This Row],[ATS]])</f>
        <v>-1</v>
      </c>
      <c r="Z790">
        <f>IF(Table1[[#This Row],[ATS]]&gt;0,Table1[[#This Row],[ATS streak (not real)]]-1,Table1[[#This Row],[ATS streak (not real)]]+1)</f>
        <v>0</v>
      </c>
      <c r="AA790" s="5">
        <f>Table1[[#This Row],[running ttl ppg]]^2.37/(Table1[[#This Row],[running ttl ppg]]^2.37+Table1[[#This Row],[running ttl ppga]]^2.37)</f>
        <v>0.35241832370099224</v>
      </c>
      <c r="AB790" s="5">
        <f>Table1[[#This Row],[pyth ratio]]+Table1[[#This Row],[win/loss ratio]]</f>
        <v>0.95241832370099222</v>
      </c>
    </row>
    <row r="791" spans="1:28" x14ac:dyDescent="0.25">
      <c r="A791" s="1">
        <v>3349</v>
      </c>
      <c r="B791" s="7">
        <f t="shared" si="28"/>
        <v>6</v>
      </c>
      <c r="C791" s="5">
        <v>2017</v>
      </c>
      <c r="D791" s="5">
        <v>6</v>
      </c>
      <c r="E791" t="s">
        <v>58</v>
      </c>
      <c r="F791" t="s">
        <v>51</v>
      </c>
      <c r="G791" s="5">
        <v>0</v>
      </c>
      <c r="H791">
        <v>28</v>
      </c>
      <c r="I791">
        <v>31</v>
      </c>
      <c r="J791">
        <v>-3</v>
      </c>
      <c r="K791">
        <f>IF(Table1[[#This Row],[net]]&gt;0,1,0)</f>
        <v>0</v>
      </c>
      <c r="L791">
        <v>2.5</v>
      </c>
      <c r="M791">
        <f>IF(Table1[[#This Row],[team]]=E790,SUM(Table1[[#This Row],[win/loss]],M790),Table1[[#This Row],[win/loss]])</f>
        <v>3</v>
      </c>
      <c r="N791">
        <f>IF(Table1[[#This Row],[team]]=E790,SUM(Table1[[#This Row],[win/loss]],M790),Table1[[#This Row],[win/loss]])/B791</f>
        <v>0.5</v>
      </c>
      <c r="O791">
        <f t="shared" si="27"/>
        <v>-0.5</v>
      </c>
      <c r="P791">
        <f>IF(Table1[[#This Row],[difference]]&gt;0,SQRT(Table1[[#This Row],[difference]]),-SQRT(ABS(Table1[[#This Row],[difference]])))</f>
        <v>-0.70710678118654757</v>
      </c>
      <c r="Q791">
        <f>IF(Table1[[#This Row],[line]]&gt;0,SQRT(Table1[[#This Row],[line]]),-SQRT(ABS(Table1[[#This Row],[line]])))</f>
        <v>1.5811388300841898</v>
      </c>
      <c r="R791">
        <f>Table1[[#This Row],[difference]]-Table1[[#This Row],[sqrt(line)]]</f>
        <v>-2.08113883008419</v>
      </c>
      <c r="S791">
        <f>IF(Table1[[#This Row],[difference]]&gt;0,1,-1)</f>
        <v>-1</v>
      </c>
      <c r="T791">
        <f>IF(Table1[[#This Row],[team]]=E790,SUM(H791,T790),Table1[[#This Row],[ppg]])</f>
        <v>110</v>
      </c>
      <c r="U791">
        <f>IF(Table1[[#This Row],[team]]=E790,SUM(I791,U790),Table1[[#This Row],[ppga]])</f>
        <v>137</v>
      </c>
      <c r="V791">
        <f>IF(Table1[[#This Row],[team]]=E790,SUM(Table1[[#This Row],[difference]],V790),Table1[[#This Row],[difference]])</f>
        <v>-5.5</v>
      </c>
      <c r="W791">
        <f>IF(Table1[[#This Row],[team]]=E790,SUM(Table1[[#This Row],[sqrt(dif)]],W790),Table1[[#This Row],[sqrt(dif)]])</f>
        <v>0.90303508855639725</v>
      </c>
      <c r="X791">
        <f>IF(Table1[[#This Row],[team]]=E790,SUM(Table1[[#This Row],[f1]],X790),Table1[[#This Row],[f1]])</f>
        <v>-14.459453063551255</v>
      </c>
      <c r="Y791">
        <f>IF(Table1[[#This Row],[ATS]]=S790,SUM(Table1[[#This Row],[ATS]],Y790),Table1[[#This Row],[ATS]])</f>
        <v>-2</v>
      </c>
      <c r="Z791">
        <f>IF(Table1[[#This Row],[ATS]]&gt;0,Table1[[#This Row],[ATS streak (not real)]]-1,Table1[[#This Row],[ATS streak (not real)]]+1)</f>
        <v>-1</v>
      </c>
      <c r="AA791" s="5">
        <f>Table1[[#This Row],[running ttl ppg]]^2.37/(Table1[[#This Row],[running ttl ppg]]^2.37+Table1[[#This Row],[running ttl ppga]]^2.37)</f>
        <v>0.37280165052399328</v>
      </c>
      <c r="AB791" s="5">
        <f>Table1[[#This Row],[pyth ratio]]+Table1[[#This Row],[win/loss ratio]]</f>
        <v>0.87280165052399328</v>
      </c>
    </row>
    <row r="792" spans="1:28" x14ac:dyDescent="0.25">
      <c r="A792" s="1">
        <v>3350</v>
      </c>
      <c r="B792" s="7">
        <f t="shared" si="28"/>
        <v>7</v>
      </c>
      <c r="C792" s="5">
        <v>2017</v>
      </c>
      <c r="D792" s="5">
        <v>7</v>
      </c>
      <c r="E792" t="s">
        <v>58</v>
      </c>
      <c r="F792" t="s">
        <v>61</v>
      </c>
      <c r="G792" s="5">
        <v>1</v>
      </c>
      <c r="H792">
        <v>10</v>
      </c>
      <c r="I792">
        <v>17</v>
      </c>
      <c r="J792">
        <v>-7</v>
      </c>
      <c r="K792">
        <f>IF(Table1[[#This Row],[net]]&gt;0,1,0)</f>
        <v>0</v>
      </c>
      <c r="L792">
        <v>3</v>
      </c>
      <c r="M792">
        <f>IF(Table1[[#This Row],[team]]=E791,SUM(Table1[[#This Row],[win/loss]],M791),Table1[[#This Row],[win/loss]])</f>
        <v>3</v>
      </c>
      <c r="N792">
        <f>IF(Table1[[#This Row],[team]]=E791,SUM(Table1[[#This Row],[win/loss]],M791),Table1[[#This Row],[win/loss]])/B792</f>
        <v>0.42857142857142855</v>
      </c>
      <c r="O792">
        <f t="shared" si="27"/>
        <v>-4</v>
      </c>
      <c r="P792">
        <f>IF(Table1[[#This Row],[difference]]&gt;0,SQRT(Table1[[#This Row],[difference]]),-SQRT(ABS(Table1[[#This Row],[difference]])))</f>
        <v>-2</v>
      </c>
      <c r="Q792">
        <f>IF(Table1[[#This Row],[line]]&gt;0,SQRT(Table1[[#This Row],[line]]),-SQRT(ABS(Table1[[#This Row],[line]])))</f>
        <v>1.7320508075688772</v>
      </c>
      <c r="R792">
        <f>Table1[[#This Row],[difference]]-Table1[[#This Row],[sqrt(line)]]</f>
        <v>-5.7320508075688767</v>
      </c>
      <c r="S792">
        <f>IF(Table1[[#This Row],[difference]]&gt;0,1,-1)</f>
        <v>-1</v>
      </c>
      <c r="T792">
        <f>IF(Table1[[#This Row],[team]]=E791,SUM(H792,T791),Table1[[#This Row],[ppg]])</f>
        <v>120</v>
      </c>
      <c r="U792">
        <f>IF(Table1[[#This Row],[team]]=E791,SUM(I792,U791),Table1[[#This Row],[ppga]])</f>
        <v>154</v>
      </c>
      <c r="V792">
        <f>IF(Table1[[#This Row],[team]]=E791,SUM(Table1[[#This Row],[difference]],V791),Table1[[#This Row],[difference]])</f>
        <v>-9.5</v>
      </c>
      <c r="W792">
        <f>IF(Table1[[#This Row],[team]]=E791,SUM(Table1[[#This Row],[sqrt(dif)]],W791),Table1[[#This Row],[sqrt(dif)]])</f>
        <v>-1.0969649114436026</v>
      </c>
      <c r="X792">
        <f>IF(Table1[[#This Row],[team]]=E791,SUM(Table1[[#This Row],[f1]],X791),Table1[[#This Row],[f1]])</f>
        <v>-20.191503871120133</v>
      </c>
      <c r="Y792">
        <f>IF(Table1[[#This Row],[ATS]]=S791,SUM(Table1[[#This Row],[ATS]],Y791),Table1[[#This Row],[ATS]])</f>
        <v>-3</v>
      </c>
      <c r="Z792">
        <f>IF(Table1[[#This Row],[ATS]]&gt;0,Table1[[#This Row],[ATS streak (not real)]]-1,Table1[[#This Row],[ATS streak (not real)]]+1)</f>
        <v>-2</v>
      </c>
      <c r="AA792" s="5">
        <f>Table1[[#This Row],[running ttl ppg]]^2.37/(Table1[[#This Row],[running ttl ppg]]^2.37+Table1[[#This Row],[running ttl ppga]]^2.37)</f>
        <v>0.35635446547461141</v>
      </c>
      <c r="AB792" s="5">
        <f>Table1[[#This Row],[pyth ratio]]+Table1[[#This Row],[win/loss ratio]]</f>
        <v>0.78492589404603996</v>
      </c>
    </row>
    <row r="793" spans="1:28" x14ac:dyDescent="0.25">
      <c r="A793" s="1">
        <v>3351</v>
      </c>
      <c r="B793" s="7">
        <f t="shared" si="28"/>
        <v>8</v>
      </c>
      <c r="C793" s="5">
        <v>2017</v>
      </c>
      <c r="D793" s="5">
        <v>9</v>
      </c>
      <c r="E793" t="s">
        <v>58</v>
      </c>
      <c r="F793" t="s">
        <v>45</v>
      </c>
      <c r="G793" s="5">
        <v>1</v>
      </c>
      <c r="H793">
        <v>10</v>
      </c>
      <c r="I793">
        <v>13</v>
      </c>
      <c r="J793">
        <v>-3</v>
      </c>
      <c r="K793">
        <f>IF(Table1[[#This Row],[net]]&gt;0,1,0)</f>
        <v>0</v>
      </c>
      <c r="L793">
        <v>3</v>
      </c>
      <c r="M793">
        <f>IF(Table1[[#This Row],[team]]=E792,SUM(Table1[[#This Row],[win/loss]],M792),Table1[[#This Row],[win/loss]])</f>
        <v>3</v>
      </c>
      <c r="N793">
        <f>IF(Table1[[#This Row],[team]]=E792,SUM(Table1[[#This Row],[win/loss]],M792),Table1[[#This Row],[win/loss]])/B793</f>
        <v>0.375</v>
      </c>
      <c r="O793">
        <f t="shared" si="27"/>
        <v>0</v>
      </c>
      <c r="P793">
        <f>IF(Table1[[#This Row],[difference]]&gt;0,SQRT(Table1[[#This Row],[difference]]),-SQRT(ABS(Table1[[#This Row],[difference]])))</f>
        <v>0</v>
      </c>
      <c r="Q793">
        <f>IF(Table1[[#This Row],[line]]&gt;0,SQRT(Table1[[#This Row],[line]]),-SQRT(ABS(Table1[[#This Row],[line]])))</f>
        <v>1.7320508075688772</v>
      </c>
      <c r="R793">
        <f>Table1[[#This Row],[difference]]-Table1[[#This Row],[sqrt(line)]]</f>
        <v>-1.7320508075688772</v>
      </c>
      <c r="S793">
        <f>IF(Table1[[#This Row],[difference]]&gt;0,1,-1)</f>
        <v>-1</v>
      </c>
      <c r="T793">
        <f>IF(Table1[[#This Row],[team]]=E792,SUM(H793,T792),Table1[[#This Row],[ppg]])</f>
        <v>130</v>
      </c>
      <c r="U793">
        <f>IF(Table1[[#This Row],[team]]=E792,SUM(I793,U792),Table1[[#This Row],[ppga]])</f>
        <v>167</v>
      </c>
      <c r="V793">
        <f>IF(Table1[[#This Row],[team]]=E792,SUM(Table1[[#This Row],[difference]],V792),Table1[[#This Row],[difference]])</f>
        <v>-9.5</v>
      </c>
      <c r="W793">
        <f>IF(Table1[[#This Row],[team]]=E792,SUM(Table1[[#This Row],[sqrt(dif)]],W792),Table1[[#This Row],[sqrt(dif)]])</f>
        <v>-1.0969649114436026</v>
      </c>
      <c r="X793">
        <f>IF(Table1[[#This Row],[team]]=E792,SUM(Table1[[#This Row],[f1]],X792),Table1[[#This Row],[f1]])</f>
        <v>-21.923554678689012</v>
      </c>
      <c r="Y793">
        <f>IF(Table1[[#This Row],[ATS]]=S792,SUM(Table1[[#This Row],[ATS]],Y792),Table1[[#This Row],[ATS]])</f>
        <v>-4</v>
      </c>
      <c r="Z793">
        <f>IF(Table1[[#This Row],[ATS]]&gt;0,Table1[[#This Row],[ATS streak (not real)]]-1,Table1[[#This Row],[ATS streak (not real)]]+1)</f>
        <v>-3</v>
      </c>
      <c r="AA793" s="5">
        <f>Table1[[#This Row],[running ttl ppg]]^2.37/(Table1[[#This Row],[running ttl ppg]]^2.37+Table1[[#This Row],[running ttl ppga]]^2.37)</f>
        <v>0.35581186697681949</v>
      </c>
      <c r="AB793" s="5">
        <f>Table1[[#This Row],[pyth ratio]]+Table1[[#This Row],[win/loss ratio]]</f>
        <v>0.73081186697681955</v>
      </c>
    </row>
    <row r="794" spans="1:28" x14ac:dyDescent="0.25">
      <c r="A794" s="1">
        <v>3352</v>
      </c>
      <c r="B794" s="7">
        <f t="shared" si="28"/>
        <v>9</v>
      </c>
      <c r="C794" s="5">
        <v>2017</v>
      </c>
      <c r="D794" s="5">
        <v>10</v>
      </c>
      <c r="E794" t="s">
        <v>58</v>
      </c>
      <c r="F794" t="s">
        <v>62</v>
      </c>
      <c r="G794" s="5">
        <v>0</v>
      </c>
      <c r="H794">
        <v>9</v>
      </c>
      <c r="I794">
        <v>6</v>
      </c>
      <c r="J794">
        <v>3</v>
      </c>
      <c r="K794">
        <f>IF(Table1[[#This Row],[net]]&gt;0,1,0)</f>
        <v>1</v>
      </c>
      <c r="L794">
        <v>-1.5</v>
      </c>
      <c r="M794">
        <f>IF(Table1[[#This Row],[team]]=E793,SUM(Table1[[#This Row],[win/loss]],M793),Table1[[#This Row],[win/loss]])</f>
        <v>4</v>
      </c>
      <c r="N794">
        <f>IF(Table1[[#This Row],[team]]=E793,SUM(Table1[[#This Row],[win/loss]],M793),Table1[[#This Row],[win/loss]])/B794</f>
        <v>0.44444444444444442</v>
      </c>
      <c r="O794">
        <f t="shared" si="27"/>
        <v>1.5</v>
      </c>
      <c r="P794">
        <f>IF(Table1[[#This Row],[difference]]&gt;0,SQRT(Table1[[#This Row],[difference]]),-SQRT(ABS(Table1[[#This Row],[difference]])))</f>
        <v>1.2247448713915889</v>
      </c>
      <c r="Q794">
        <f>IF(Table1[[#This Row],[line]]&gt;0,SQRT(Table1[[#This Row],[line]]),-SQRT(ABS(Table1[[#This Row],[line]])))</f>
        <v>-1.2247448713915889</v>
      </c>
      <c r="R794">
        <f>Table1[[#This Row],[difference]]-Table1[[#This Row],[sqrt(line)]]</f>
        <v>2.7247448713915889</v>
      </c>
      <c r="S794">
        <f>IF(Table1[[#This Row],[difference]]&gt;0,1,-1)</f>
        <v>1</v>
      </c>
      <c r="T794">
        <f>IF(Table1[[#This Row],[team]]=E793,SUM(H794,T793),Table1[[#This Row],[ppg]])</f>
        <v>139</v>
      </c>
      <c r="U794">
        <f>IF(Table1[[#This Row],[team]]=E793,SUM(I794,U793),Table1[[#This Row],[ppga]])</f>
        <v>173</v>
      </c>
      <c r="V794">
        <f>IF(Table1[[#This Row],[team]]=E793,SUM(Table1[[#This Row],[difference]],V793),Table1[[#This Row],[difference]])</f>
        <v>-8</v>
      </c>
      <c r="W794">
        <f>IF(Table1[[#This Row],[team]]=E793,SUM(Table1[[#This Row],[sqrt(dif)]],W793),Table1[[#This Row],[sqrt(dif)]])</f>
        <v>0.1277799599479863</v>
      </c>
      <c r="X794">
        <f>IF(Table1[[#This Row],[team]]=E793,SUM(Table1[[#This Row],[f1]],X793),Table1[[#This Row],[f1]])</f>
        <v>-19.198809807297422</v>
      </c>
      <c r="Y794">
        <f>IF(Table1[[#This Row],[ATS]]=S793,SUM(Table1[[#This Row],[ATS]],Y793),Table1[[#This Row],[ATS]])</f>
        <v>1</v>
      </c>
      <c r="Z794">
        <f>IF(Table1[[#This Row],[ATS]]&gt;0,Table1[[#This Row],[ATS streak (not real)]]-1,Table1[[#This Row],[ATS streak (not real)]]+1)</f>
        <v>0</v>
      </c>
      <c r="AA794" s="5">
        <f>Table1[[#This Row],[running ttl ppg]]^2.37/(Table1[[#This Row],[running ttl ppg]]^2.37+Table1[[#This Row],[running ttl ppga]]^2.37)</f>
        <v>0.37318015992145454</v>
      </c>
      <c r="AB794" s="5">
        <f>Table1[[#This Row],[pyth ratio]]+Table1[[#This Row],[win/loss ratio]]</f>
        <v>0.81762460436589901</v>
      </c>
    </row>
    <row r="795" spans="1:28" x14ac:dyDescent="0.25">
      <c r="A795" s="1">
        <v>3353</v>
      </c>
      <c r="B795" s="7">
        <f t="shared" si="28"/>
        <v>10</v>
      </c>
      <c r="C795" s="5">
        <v>2017</v>
      </c>
      <c r="D795" s="5">
        <v>11</v>
      </c>
      <c r="E795" t="s">
        <v>58</v>
      </c>
      <c r="F795" t="s">
        <v>59</v>
      </c>
      <c r="G795" s="5">
        <v>1</v>
      </c>
      <c r="H795">
        <v>10</v>
      </c>
      <c r="I795">
        <v>14</v>
      </c>
      <c r="J795">
        <v>-4</v>
      </c>
      <c r="K795">
        <f>IF(Table1[[#This Row],[net]]&gt;0,1,0)</f>
        <v>0</v>
      </c>
      <c r="L795">
        <v>0</v>
      </c>
      <c r="M795">
        <f>IF(Table1[[#This Row],[team]]=E794,SUM(Table1[[#This Row],[win/loss]],M794),Table1[[#This Row],[win/loss]])</f>
        <v>4</v>
      </c>
      <c r="N795">
        <f>IF(Table1[[#This Row],[team]]=E794,SUM(Table1[[#This Row],[win/loss]],M794),Table1[[#This Row],[win/loss]])/B795</f>
        <v>0.4</v>
      </c>
      <c r="O795">
        <f t="shared" si="27"/>
        <v>-4</v>
      </c>
      <c r="P795">
        <f>IF(Table1[[#This Row],[difference]]&gt;0,SQRT(Table1[[#This Row],[difference]]),-SQRT(ABS(Table1[[#This Row],[difference]])))</f>
        <v>-2</v>
      </c>
      <c r="Q795">
        <f>IF(Table1[[#This Row],[line]]&gt;0,SQRT(Table1[[#This Row],[line]]),-SQRT(ABS(Table1[[#This Row],[line]])))</f>
        <v>0</v>
      </c>
      <c r="R795">
        <f>Table1[[#This Row],[difference]]-Table1[[#This Row],[sqrt(line)]]</f>
        <v>-4</v>
      </c>
      <c r="S795">
        <f>IF(Table1[[#This Row],[difference]]&gt;0,1,-1)</f>
        <v>-1</v>
      </c>
      <c r="T795">
        <f>IF(Table1[[#This Row],[team]]=E794,SUM(H795,T794),Table1[[#This Row],[ppg]])</f>
        <v>149</v>
      </c>
      <c r="U795">
        <f>IF(Table1[[#This Row],[team]]=E794,SUM(I795,U794),Table1[[#This Row],[ppga]])</f>
        <v>187</v>
      </c>
      <c r="V795">
        <f>IF(Table1[[#This Row],[team]]=E794,SUM(Table1[[#This Row],[difference]],V794),Table1[[#This Row],[difference]])</f>
        <v>-12</v>
      </c>
      <c r="W795">
        <f>IF(Table1[[#This Row],[team]]=E794,SUM(Table1[[#This Row],[sqrt(dif)]],W794),Table1[[#This Row],[sqrt(dif)]])</f>
        <v>-1.8722200400520137</v>
      </c>
      <c r="X795">
        <f>IF(Table1[[#This Row],[team]]=E794,SUM(Table1[[#This Row],[f1]],X794),Table1[[#This Row],[f1]])</f>
        <v>-23.198809807297422</v>
      </c>
      <c r="Y795">
        <f>IF(Table1[[#This Row],[ATS]]=S794,SUM(Table1[[#This Row],[ATS]],Y794),Table1[[#This Row],[ATS]])</f>
        <v>-1</v>
      </c>
      <c r="Z795">
        <f>IF(Table1[[#This Row],[ATS]]&gt;0,Table1[[#This Row],[ATS streak (not real)]]-1,Table1[[#This Row],[ATS streak (not real)]]+1)</f>
        <v>0</v>
      </c>
      <c r="AA795" s="5">
        <f>Table1[[#This Row],[running ttl ppg]]^2.37/(Table1[[#This Row],[running ttl ppg]]^2.37+Table1[[#This Row],[running ttl ppga]]^2.37)</f>
        <v>0.36856575478694753</v>
      </c>
      <c r="AB795" s="5">
        <f>Table1[[#This Row],[pyth ratio]]+Table1[[#This Row],[win/loss ratio]]</f>
        <v>0.76856575478694755</v>
      </c>
    </row>
    <row r="796" spans="1:28" x14ac:dyDescent="0.25">
      <c r="A796" s="1">
        <v>3354</v>
      </c>
      <c r="B796" s="7">
        <f t="shared" si="28"/>
        <v>11</v>
      </c>
      <c r="C796" s="5">
        <v>2017</v>
      </c>
      <c r="D796" s="5">
        <v>12</v>
      </c>
      <c r="E796" t="s">
        <v>58</v>
      </c>
      <c r="F796" t="s">
        <v>64</v>
      </c>
      <c r="G796" s="5">
        <v>0</v>
      </c>
      <c r="H796">
        <v>21</v>
      </c>
      <c r="I796">
        <v>49</v>
      </c>
      <c r="J796">
        <v>-28</v>
      </c>
      <c r="K796">
        <f>IF(Table1[[#This Row],[net]]&gt;0,1,0)</f>
        <v>0</v>
      </c>
      <c r="L796">
        <v>7.5</v>
      </c>
      <c r="M796">
        <f>IF(Table1[[#This Row],[team]]=E795,SUM(Table1[[#This Row],[win/loss]],M795),Table1[[#This Row],[win/loss]])</f>
        <v>4</v>
      </c>
      <c r="N796">
        <f>IF(Table1[[#This Row],[team]]=E795,SUM(Table1[[#This Row],[win/loss]],M795),Table1[[#This Row],[win/loss]])/B796</f>
        <v>0.36363636363636365</v>
      </c>
      <c r="O796">
        <f t="shared" si="27"/>
        <v>-20.5</v>
      </c>
      <c r="P796">
        <f>IF(Table1[[#This Row],[difference]]&gt;0,SQRT(Table1[[#This Row],[difference]]),-SQRT(ABS(Table1[[#This Row],[difference]])))</f>
        <v>-4.5276925690687087</v>
      </c>
      <c r="Q796">
        <f>IF(Table1[[#This Row],[line]]&gt;0,SQRT(Table1[[#This Row],[line]]),-SQRT(ABS(Table1[[#This Row],[line]])))</f>
        <v>2.7386127875258306</v>
      </c>
      <c r="R796">
        <f>Table1[[#This Row],[difference]]-Table1[[#This Row],[sqrt(line)]]</f>
        <v>-23.238612787525831</v>
      </c>
      <c r="S796">
        <f>IF(Table1[[#This Row],[difference]]&gt;0,1,-1)</f>
        <v>-1</v>
      </c>
      <c r="T796">
        <f>IF(Table1[[#This Row],[team]]=E795,SUM(H796,T795),Table1[[#This Row],[ppg]])</f>
        <v>170</v>
      </c>
      <c r="U796">
        <f>IF(Table1[[#This Row],[team]]=E795,SUM(I796,U795),Table1[[#This Row],[ppga]])</f>
        <v>236</v>
      </c>
      <c r="V796">
        <f>IF(Table1[[#This Row],[team]]=E795,SUM(Table1[[#This Row],[difference]],V795),Table1[[#This Row],[difference]])</f>
        <v>-32.5</v>
      </c>
      <c r="W796">
        <f>IF(Table1[[#This Row],[team]]=E795,SUM(Table1[[#This Row],[sqrt(dif)]],W795),Table1[[#This Row],[sqrt(dif)]])</f>
        <v>-6.3999126091207224</v>
      </c>
      <c r="X796">
        <f>IF(Table1[[#This Row],[team]]=E795,SUM(Table1[[#This Row],[f1]],X795),Table1[[#This Row],[f1]])</f>
        <v>-46.437422594823254</v>
      </c>
      <c r="Y796">
        <f>IF(Table1[[#This Row],[ATS]]=S795,SUM(Table1[[#This Row],[ATS]],Y795),Table1[[#This Row],[ATS]])</f>
        <v>-2</v>
      </c>
      <c r="Z796">
        <f>IF(Table1[[#This Row],[ATS]]&gt;0,Table1[[#This Row],[ATS streak (not real)]]-1,Table1[[#This Row],[ATS streak (not real)]]+1)</f>
        <v>-1</v>
      </c>
      <c r="AA796" s="5">
        <f>Table1[[#This Row],[running ttl ppg]]^2.37/(Table1[[#This Row],[running ttl ppg]]^2.37+Table1[[#This Row],[running ttl ppga]]^2.37)</f>
        <v>0.3148720847768729</v>
      </c>
      <c r="AB796" s="5">
        <f>Table1[[#This Row],[pyth ratio]]+Table1[[#This Row],[win/loss ratio]]</f>
        <v>0.67850844841323654</v>
      </c>
    </row>
    <row r="797" spans="1:28" x14ac:dyDescent="0.25">
      <c r="A797" s="1">
        <v>3355</v>
      </c>
      <c r="B797" s="7">
        <f t="shared" si="28"/>
        <v>12</v>
      </c>
      <c r="C797" s="5">
        <v>2017</v>
      </c>
      <c r="D797" s="5">
        <v>13</v>
      </c>
      <c r="E797" t="s">
        <v>58</v>
      </c>
      <c r="F797" t="s">
        <v>63</v>
      </c>
      <c r="G797" s="5">
        <v>0</v>
      </c>
      <c r="H797">
        <v>10</v>
      </c>
      <c r="I797">
        <v>26</v>
      </c>
      <c r="J797">
        <v>-16</v>
      </c>
      <c r="K797">
        <f>IF(Table1[[#This Row],[net]]&gt;0,1,0)</f>
        <v>0</v>
      </c>
      <c r="L797">
        <v>13</v>
      </c>
      <c r="M797">
        <f>IF(Table1[[#This Row],[team]]=E796,SUM(Table1[[#This Row],[win/loss]],M796),Table1[[#This Row],[win/loss]])</f>
        <v>4</v>
      </c>
      <c r="N797">
        <f>IF(Table1[[#This Row],[team]]=E796,SUM(Table1[[#This Row],[win/loss]],M796),Table1[[#This Row],[win/loss]])/B797</f>
        <v>0.33333333333333331</v>
      </c>
      <c r="O797">
        <f t="shared" si="27"/>
        <v>-3</v>
      </c>
      <c r="P797">
        <f>IF(Table1[[#This Row],[difference]]&gt;0,SQRT(Table1[[#This Row],[difference]]),-SQRT(ABS(Table1[[#This Row],[difference]])))</f>
        <v>-1.7320508075688772</v>
      </c>
      <c r="Q797">
        <f>IF(Table1[[#This Row],[line]]&gt;0,SQRT(Table1[[#This Row],[line]]),-SQRT(ABS(Table1[[#This Row],[line]])))</f>
        <v>3.6055512754639891</v>
      </c>
      <c r="R797">
        <f>Table1[[#This Row],[difference]]-Table1[[#This Row],[sqrt(line)]]</f>
        <v>-6.6055512754639896</v>
      </c>
      <c r="S797">
        <f>IF(Table1[[#This Row],[difference]]&gt;0,1,-1)</f>
        <v>-1</v>
      </c>
      <c r="T797">
        <f>IF(Table1[[#This Row],[team]]=E796,SUM(H797,T796),Table1[[#This Row],[ppg]])</f>
        <v>180</v>
      </c>
      <c r="U797">
        <f>IF(Table1[[#This Row],[team]]=E796,SUM(I797,U796),Table1[[#This Row],[ppga]])</f>
        <v>262</v>
      </c>
      <c r="V797">
        <f>IF(Table1[[#This Row],[team]]=E796,SUM(Table1[[#This Row],[difference]],V796),Table1[[#This Row],[difference]])</f>
        <v>-35.5</v>
      </c>
      <c r="W797">
        <f>IF(Table1[[#This Row],[team]]=E796,SUM(Table1[[#This Row],[sqrt(dif)]],W796),Table1[[#This Row],[sqrt(dif)]])</f>
        <v>-8.1319634166895991</v>
      </c>
      <c r="X797">
        <f>IF(Table1[[#This Row],[team]]=E796,SUM(Table1[[#This Row],[f1]],X796),Table1[[#This Row],[f1]])</f>
        <v>-53.042973870287241</v>
      </c>
      <c r="Y797">
        <f>IF(Table1[[#This Row],[ATS]]=S796,SUM(Table1[[#This Row],[ATS]],Y796),Table1[[#This Row],[ATS]])</f>
        <v>-3</v>
      </c>
      <c r="Z797">
        <f>IF(Table1[[#This Row],[ATS]]&gt;0,Table1[[#This Row],[ATS streak (not real)]]-1,Table1[[#This Row],[ATS streak (not real)]]+1)</f>
        <v>-2</v>
      </c>
      <c r="AA797" s="5">
        <f>Table1[[#This Row],[running ttl ppg]]^2.37/(Table1[[#This Row],[running ttl ppg]]^2.37+Table1[[#This Row],[running ttl ppga]]^2.37)</f>
        <v>0.2911781931557374</v>
      </c>
      <c r="AB797" s="5">
        <f>Table1[[#This Row],[pyth ratio]]+Table1[[#This Row],[win/loss ratio]]</f>
        <v>0.62451152648907071</v>
      </c>
    </row>
    <row r="798" spans="1:28" x14ac:dyDescent="0.25">
      <c r="A798" s="1">
        <v>3356</v>
      </c>
      <c r="B798" s="7">
        <f t="shared" si="28"/>
        <v>13</v>
      </c>
      <c r="C798" s="5">
        <v>2017</v>
      </c>
      <c r="D798" s="5">
        <v>14</v>
      </c>
      <c r="E798" t="s">
        <v>58</v>
      </c>
      <c r="F798" t="s">
        <v>42</v>
      </c>
      <c r="G798" s="5">
        <v>1</v>
      </c>
      <c r="H798">
        <v>14</v>
      </c>
      <c r="I798">
        <v>42</v>
      </c>
      <c r="J798">
        <v>-28</v>
      </c>
      <c r="K798">
        <f>IF(Table1[[#This Row],[net]]&gt;0,1,0)</f>
        <v>0</v>
      </c>
      <c r="L798">
        <v>5</v>
      </c>
      <c r="M798">
        <f>IF(Table1[[#This Row],[team]]=E797,SUM(Table1[[#This Row],[win/loss]],M797),Table1[[#This Row],[win/loss]])</f>
        <v>4</v>
      </c>
      <c r="N798">
        <f>IF(Table1[[#This Row],[team]]=E797,SUM(Table1[[#This Row],[win/loss]],M797),Table1[[#This Row],[win/loss]])/B798</f>
        <v>0.30769230769230771</v>
      </c>
      <c r="O798">
        <f t="shared" si="27"/>
        <v>-23</v>
      </c>
      <c r="P798">
        <f>IF(Table1[[#This Row],[difference]]&gt;0,SQRT(Table1[[#This Row],[difference]]),-SQRT(ABS(Table1[[#This Row],[difference]])))</f>
        <v>-4.7958315233127191</v>
      </c>
      <c r="Q798">
        <f>IF(Table1[[#This Row],[line]]&gt;0,SQRT(Table1[[#This Row],[line]]),-SQRT(ABS(Table1[[#This Row],[line]])))</f>
        <v>2.2360679774997898</v>
      </c>
      <c r="R798">
        <f>Table1[[#This Row],[difference]]-Table1[[#This Row],[sqrt(line)]]</f>
        <v>-25.23606797749979</v>
      </c>
      <c r="S798">
        <f>IF(Table1[[#This Row],[difference]]&gt;0,1,-1)</f>
        <v>-1</v>
      </c>
      <c r="T798">
        <f>IF(Table1[[#This Row],[team]]=E797,SUM(H798,T797),Table1[[#This Row],[ppg]])</f>
        <v>194</v>
      </c>
      <c r="U798">
        <f>IF(Table1[[#This Row],[team]]=E797,SUM(I798,U797),Table1[[#This Row],[ppga]])</f>
        <v>304</v>
      </c>
      <c r="V798">
        <f>IF(Table1[[#This Row],[team]]=E797,SUM(Table1[[#This Row],[difference]],V797),Table1[[#This Row],[difference]])</f>
        <v>-58.5</v>
      </c>
      <c r="W798">
        <f>IF(Table1[[#This Row],[team]]=E797,SUM(Table1[[#This Row],[sqrt(dif)]],W797),Table1[[#This Row],[sqrt(dif)]])</f>
        <v>-12.927794940002318</v>
      </c>
      <c r="X798">
        <f>IF(Table1[[#This Row],[team]]=E797,SUM(Table1[[#This Row],[f1]],X797),Table1[[#This Row],[f1]])</f>
        <v>-78.279041847787028</v>
      </c>
      <c r="Y798">
        <f>IF(Table1[[#This Row],[ATS]]=S797,SUM(Table1[[#This Row],[ATS]],Y797),Table1[[#This Row],[ATS]])</f>
        <v>-4</v>
      </c>
      <c r="Z798">
        <f>IF(Table1[[#This Row],[ATS]]&gt;0,Table1[[#This Row],[ATS streak (not real)]]-1,Table1[[#This Row],[ATS streak (not real)]]+1)</f>
        <v>-3</v>
      </c>
      <c r="AA798" s="5">
        <f>Table1[[#This Row],[running ttl ppg]]^2.37/(Table1[[#This Row],[running ttl ppg]]^2.37+Table1[[#This Row],[running ttl ppga]]^2.37)</f>
        <v>0.25644437181914637</v>
      </c>
      <c r="AB798" s="5">
        <f>Table1[[#This Row],[pyth ratio]]+Table1[[#This Row],[win/loss ratio]]</f>
        <v>0.56413667951145408</v>
      </c>
    </row>
    <row r="799" spans="1:28" x14ac:dyDescent="0.25">
      <c r="A799" s="1">
        <v>3357</v>
      </c>
      <c r="B799" s="7">
        <f t="shared" si="28"/>
        <v>14</v>
      </c>
      <c r="C799" s="5">
        <v>2017</v>
      </c>
      <c r="D799" s="5">
        <v>15</v>
      </c>
      <c r="E799" t="s">
        <v>58</v>
      </c>
      <c r="F799" t="s">
        <v>69</v>
      </c>
      <c r="G799" s="5">
        <v>0</v>
      </c>
      <c r="H799">
        <v>3</v>
      </c>
      <c r="I799">
        <v>24</v>
      </c>
      <c r="J799">
        <v>-21</v>
      </c>
      <c r="K799">
        <f>IF(Table1[[#This Row],[net]]&gt;0,1,0)</f>
        <v>0</v>
      </c>
      <c r="L799">
        <v>15</v>
      </c>
      <c r="M799">
        <f>IF(Table1[[#This Row],[team]]=E798,SUM(Table1[[#This Row],[win/loss]],M798),Table1[[#This Row],[win/loss]])</f>
        <v>4</v>
      </c>
      <c r="N799">
        <f>IF(Table1[[#This Row],[team]]=E798,SUM(Table1[[#This Row],[win/loss]],M798),Table1[[#This Row],[win/loss]])/B799</f>
        <v>0.2857142857142857</v>
      </c>
      <c r="O799">
        <f t="shared" si="27"/>
        <v>-6</v>
      </c>
      <c r="P799">
        <f>IF(Table1[[#This Row],[difference]]&gt;0,SQRT(Table1[[#This Row],[difference]]),-SQRT(ABS(Table1[[#This Row],[difference]])))</f>
        <v>-2.4494897427831779</v>
      </c>
      <c r="Q799">
        <f>IF(Table1[[#This Row],[line]]&gt;0,SQRT(Table1[[#This Row],[line]]),-SQRT(ABS(Table1[[#This Row],[line]])))</f>
        <v>3.872983346207417</v>
      </c>
      <c r="R799">
        <f>Table1[[#This Row],[difference]]-Table1[[#This Row],[sqrt(line)]]</f>
        <v>-9.8729833462074161</v>
      </c>
      <c r="S799">
        <f>IF(Table1[[#This Row],[difference]]&gt;0,1,-1)</f>
        <v>-1</v>
      </c>
      <c r="T799">
        <f>IF(Table1[[#This Row],[team]]=E798,SUM(H799,T798),Table1[[#This Row],[ppg]])</f>
        <v>197</v>
      </c>
      <c r="U799">
        <f>IF(Table1[[#This Row],[team]]=E798,SUM(I799,U798),Table1[[#This Row],[ppga]])</f>
        <v>328</v>
      </c>
      <c r="V799">
        <f>IF(Table1[[#This Row],[team]]=E798,SUM(Table1[[#This Row],[difference]],V798),Table1[[#This Row],[difference]])</f>
        <v>-64.5</v>
      </c>
      <c r="W799">
        <f>IF(Table1[[#This Row],[team]]=E798,SUM(Table1[[#This Row],[sqrt(dif)]],W798),Table1[[#This Row],[sqrt(dif)]])</f>
        <v>-15.377284682785497</v>
      </c>
      <c r="X799">
        <f>IF(Table1[[#This Row],[team]]=E798,SUM(Table1[[#This Row],[f1]],X798),Table1[[#This Row],[f1]])</f>
        <v>-88.152025193994447</v>
      </c>
      <c r="Y799">
        <f>IF(Table1[[#This Row],[ATS]]=S798,SUM(Table1[[#This Row],[ATS]],Y798),Table1[[#This Row],[ATS]])</f>
        <v>-5</v>
      </c>
      <c r="Z799">
        <f>IF(Table1[[#This Row],[ATS]]&gt;0,Table1[[#This Row],[ATS streak (not real)]]-1,Table1[[#This Row],[ATS streak (not real)]]+1)</f>
        <v>-4</v>
      </c>
      <c r="AA799" s="5">
        <f>Table1[[#This Row],[running ttl ppg]]^2.37/(Table1[[#This Row],[running ttl ppg]]^2.37+Table1[[#This Row],[running ttl ppga]]^2.37)</f>
        <v>0.23001094339756506</v>
      </c>
      <c r="AB799" s="5">
        <f>Table1[[#This Row],[pyth ratio]]+Table1[[#This Row],[win/loss ratio]]</f>
        <v>0.51572522911185081</v>
      </c>
    </row>
    <row r="800" spans="1:28" x14ac:dyDescent="0.25">
      <c r="A800" s="1">
        <v>3358</v>
      </c>
      <c r="B800" s="7">
        <f t="shared" si="28"/>
        <v>15</v>
      </c>
      <c r="C800" s="5">
        <v>2017</v>
      </c>
      <c r="D800" s="5">
        <v>16</v>
      </c>
      <c r="E800" t="s">
        <v>58</v>
      </c>
      <c r="F800" t="s">
        <v>68</v>
      </c>
      <c r="G800" s="5">
        <v>1</v>
      </c>
      <c r="H800">
        <v>21</v>
      </c>
      <c r="I800">
        <v>22</v>
      </c>
      <c r="J800">
        <v>-1</v>
      </c>
      <c r="K800">
        <f>IF(Table1[[#This Row],[net]]&gt;0,1,0)</f>
        <v>0</v>
      </c>
      <c r="L800">
        <v>-5.5</v>
      </c>
      <c r="M800">
        <f>IF(Table1[[#This Row],[team]]=E799,SUM(Table1[[#This Row],[win/loss]],M799),Table1[[#This Row],[win/loss]])</f>
        <v>4</v>
      </c>
      <c r="N800">
        <f>IF(Table1[[#This Row],[team]]=E799,SUM(Table1[[#This Row],[win/loss]],M799),Table1[[#This Row],[win/loss]])/B800</f>
        <v>0.26666666666666666</v>
      </c>
      <c r="O800">
        <f t="shared" si="27"/>
        <v>-6.5</v>
      </c>
      <c r="P800">
        <f>IF(Table1[[#This Row],[difference]]&gt;0,SQRT(Table1[[#This Row],[difference]]),-SQRT(ABS(Table1[[#This Row],[difference]])))</f>
        <v>-2.5495097567963922</v>
      </c>
      <c r="Q800">
        <f>IF(Table1[[#This Row],[line]]&gt;0,SQRT(Table1[[#This Row],[line]]),-SQRT(ABS(Table1[[#This Row],[line]])))</f>
        <v>-2.3452078799117149</v>
      </c>
      <c r="R800">
        <f>Table1[[#This Row],[difference]]-Table1[[#This Row],[sqrt(line)]]</f>
        <v>-4.1547921200882847</v>
      </c>
      <c r="S800">
        <f>IF(Table1[[#This Row],[difference]]&gt;0,1,-1)</f>
        <v>-1</v>
      </c>
      <c r="T800">
        <f>IF(Table1[[#This Row],[team]]=E799,SUM(H800,T799),Table1[[#This Row],[ppg]])</f>
        <v>218</v>
      </c>
      <c r="U800">
        <f>IF(Table1[[#This Row],[team]]=E799,SUM(I800,U799),Table1[[#This Row],[ppga]])</f>
        <v>350</v>
      </c>
      <c r="V800">
        <f>IF(Table1[[#This Row],[team]]=E799,SUM(Table1[[#This Row],[difference]],V799),Table1[[#This Row],[difference]])</f>
        <v>-71</v>
      </c>
      <c r="W800">
        <f>IF(Table1[[#This Row],[team]]=E799,SUM(Table1[[#This Row],[sqrt(dif)]],W799),Table1[[#This Row],[sqrt(dif)]])</f>
        <v>-17.92679443958189</v>
      </c>
      <c r="X800">
        <f>IF(Table1[[#This Row],[team]]=E799,SUM(Table1[[#This Row],[f1]],X799),Table1[[#This Row],[f1]])</f>
        <v>-92.306817314082735</v>
      </c>
      <c r="Y800">
        <f>IF(Table1[[#This Row],[ATS]]=S799,SUM(Table1[[#This Row],[ATS]],Y799),Table1[[#This Row],[ATS]])</f>
        <v>-6</v>
      </c>
      <c r="Z800">
        <f>IF(Table1[[#This Row],[ATS]]&gt;0,Table1[[#This Row],[ATS streak (not real)]]-1,Table1[[#This Row],[ATS streak (not real)]]+1)</f>
        <v>-5</v>
      </c>
      <c r="AA800" s="5">
        <f>Table1[[#This Row],[running ttl ppg]]^2.37/(Table1[[#This Row],[running ttl ppg]]^2.37+Table1[[#This Row],[running ttl ppga]]^2.37)</f>
        <v>0.24563154682762034</v>
      </c>
      <c r="AB800" s="5">
        <f>Table1[[#This Row],[pyth ratio]]+Table1[[#This Row],[win/loss ratio]]</f>
        <v>0.51229821349428706</v>
      </c>
    </row>
    <row r="801" spans="1:28" x14ac:dyDescent="0.25">
      <c r="A801" s="1">
        <v>3359</v>
      </c>
      <c r="B801" s="7">
        <f t="shared" si="28"/>
        <v>16</v>
      </c>
      <c r="C801" s="5">
        <v>2017</v>
      </c>
      <c r="D801" s="5">
        <v>17</v>
      </c>
      <c r="E801" t="s">
        <v>58</v>
      </c>
      <c r="F801" t="s">
        <v>41</v>
      </c>
      <c r="G801" s="5">
        <v>1</v>
      </c>
      <c r="H801">
        <v>6</v>
      </c>
      <c r="I801">
        <v>44</v>
      </c>
      <c r="J801">
        <v>-38</v>
      </c>
      <c r="K801">
        <f>IF(Table1[[#This Row],[net]]&gt;0,1,0)</f>
        <v>0</v>
      </c>
      <c r="L801">
        <v>7</v>
      </c>
      <c r="M801">
        <f>IF(Table1[[#This Row],[team]]=E800,SUM(Table1[[#This Row],[win/loss]],M800),Table1[[#This Row],[win/loss]])</f>
        <v>4</v>
      </c>
      <c r="N801">
        <f>IF(Table1[[#This Row],[team]]=E800,SUM(Table1[[#This Row],[win/loss]],M800),Table1[[#This Row],[win/loss]])/B801</f>
        <v>0.25</v>
      </c>
      <c r="O801">
        <f t="shared" si="27"/>
        <v>-31</v>
      </c>
      <c r="P801">
        <f>IF(Table1[[#This Row],[difference]]&gt;0,SQRT(Table1[[#This Row],[difference]]),-SQRT(ABS(Table1[[#This Row],[difference]])))</f>
        <v>-5.5677643628300215</v>
      </c>
      <c r="Q801">
        <f>IF(Table1[[#This Row],[line]]&gt;0,SQRT(Table1[[#This Row],[line]]),-SQRT(ABS(Table1[[#This Row],[line]])))</f>
        <v>2.6457513110645907</v>
      </c>
      <c r="R801">
        <f>Table1[[#This Row],[difference]]-Table1[[#This Row],[sqrt(line)]]</f>
        <v>-33.645751311064593</v>
      </c>
      <c r="S801">
        <f>IF(Table1[[#This Row],[difference]]&gt;0,1,-1)</f>
        <v>-1</v>
      </c>
      <c r="T801">
        <f>IF(Table1[[#This Row],[team]]=E800,SUM(H801,T800),Table1[[#This Row],[ppg]])</f>
        <v>224</v>
      </c>
      <c r="U801">
        <f>IF(Table1[[#This Row],[team]]=E800,SUM(I801,U800),Table1[[#This Row],[ppga]])</f>
        <v>394</v>
      </c>
      <c r="V801">
        <f>IF(Table1[[#This Row],[team]]=E800,SUM(Table1[[#This Row],[difference]],V800),Table1[[#This Row],[difference]])</f>
        <v>-102</v>
      </c>
      <c r="W801">
        <f>IF(Table1[[#This Row],[team]]=E800,SUM(Table1[[#This Row],[sqrt(dif)]],W800),Table1[[#This Row],[sqrt(dif)]])</f>
        <v>-23.494558802411913</v>
      </c>
      <c r="X801">
        <f>IF(Table1[[#This Row],[team]]=E800,SUM(Table1[[#This Row],[f1]],X800),Table1[[#This Row],[f1]])</f>
        <v>-125.95256862514734</v>
      </c>
      <c r="Y801">
        <f>IF(Table1[[#This Row],[ATS]]=S800,SUM(Table1[[#This Row],[ATS]],Y800),Table1[[#This Row],[ATS]])</f>
        <v>-7</v>
      </c>
      <c r="Z801">
        <f>IF(Table1[[#This Row],[ATS]]&gt;0,Table1[[#This Row],[ATS streak (not real)]]-1,Table1[[#This Row],[ATS streak (not real)]]+1)</f>
        <v>-6</v>
      </c>
      <c r="AA801" s="5">
        <f>Table1[[#This Row],[running ttl ppg]]^2.37/(Table1[[#This Row],[running ttl ppg]]^2.37+Table1[[#This Row],[running ttl ppga]]^2.37)</f>
        <v>0.20778144710702118</v>
      </c>
      <c r="AB801" s="5">
        <f>Table1[[#This Row],[pyth ratio]]+Table1[[#This Row],[win/loss ratio]]</f>
        <v>0.45778144710702118</v>
      </c>
    </row>
    <row r="802" spans="1:28" x14ac:dyDescent="0.25">
      <c r="A802" s="1">
        <v>3360</v>
      </c>
      <c r="B802" s="7">
        <f t="shared" si="28"/>
        <v>1</v>
      </c>
      <c r="C802" s="5">
        <v>2017</v>
      </c>
      <c r="D802" s="5">
        <v>1</v>
      </c>
      <c r="E802" t="s">
        <v>59</v>
      </c>
      <c r="F802" t="s">
        <v>69</v>
      </c>
      <c r="G802" s="5">
        <v>0</v>
      </c>
      <c r="H802">
        <v>10</v>
      </c>
      <c r="I802">
        <v>12</v>
      </c>
      <c r="J802">
        <v>-2</v>
      </c>
      <c r="K802">
        <f>IF(Table1[[#This Row],[net]]&gt;0,1,0)</f>
        <v>0</v>
      </c>
      <c r="L802">
        <v>10.5</v>
      </c>
      <c r="M802">
        <f>IF(Table1[[#This Row],[team]]=E801,SUM(Table1[[#This Row],[win/loss]],M801),Table1[[#This Row],[win/loss]])</f>
        <v>0</v>
      </c>
      <c r="N802">
        <f>IF(Table1[[#This Row],[team]]=E801,SUM(Table1[[#This Row],[win/loss]],M801),Table1[[#This Row],[win/loss]])/B802</f>
        <v>0</v>
      </c>
      <c r="O802">
        <f t="shared" si="27"/>
        <v>8.5</v>
      </c>
      <c r="P802">
        <f>IF(Table1[[#This Row],[difference]]&gt;0,SQRT(Table1[[#This Row],[difference]]),-SQRT(ABS(Table1[[#This Row],[difference]])))</f>
        <v>2.9154759474226504</v>
      </c>
      <c r="Q802">
        <f>IF(Table1[[#This Row],[line]]&gt;0,SQRT(Table1[[#This Row],[line]]),-SQRT(ABS(Table1[[#This Row],[line]])))</f>
        <v>3.2403703492039302</v>
      </c>
      <c r="R802">
        <f>Table1[[#This Row],[difference]]-Table1[[#This Row],[sqrt(line)]]</f>
        <v>5.2596296507960698</v>
      </c>
      <c r="S802">
        <f>IF(Table1[[#This Row],[difference]]&gt;0,1,-1)</f>
        <v>1</v>
      </c>
      <c r="T802">
        <f>IF(Table1[[#This Row],[team]]=E801,SUM(H802,T801),Table1[[#This Row],[ppg]])</f>
        <v>10</v>
      </c>
      <c r="U802">
        <f>IF(Table1[[#This Row],[team]]=E801,SUM(I802,U801),Table1[[#This Row],[ppga]])</f>
        <v>12</v>
      </c>
      <c r="V802">
        <f>IF(Table1[[#This Row],[team]]=E801,SUM(Table1[[#This Row],[difference]],V801),Table1[[#This Row],[difference]])</f>
        <v>8.5</v>
      </c>
      <c r="W802">
        <f>IF(Table1[[#This Row],[team]]=E801,SUM(Table1[[#This Row],[sqrt(dif)]],W801),Table1[[#This Row],[sqrt(dif)]])</f>
        <v>2.9154759474226504</v>
      </c>
      <c r="X802">
        <f>IF(Table1[[#This Row],[team]]=E801,SUM(Table1[[#This Row],[f1]],X801),Table1[[#This Row],[f1]])</f>
        <v>5.2596296507960698</v>
      </c>
      <c r="Y802">
        <f>IF(Table1[[#This Row],[ATS]]=S801,SUM(Table1[[#This Row],[ATS]],Y801),Table1[[#This Row],[ATS]])</f>
        <v>1</v>
      </c>
      <c r="Z802">
        <f>IF(Table1[[#This Row],[ATS]]&gt;0,Table1[[#This Row],[ATS streak (not real)]]-1,Table1[[#This Row],[ATS streak (not real)]]+1)</f>
        <v>0</v>
      </c>
      <c r="AA802" s="5">
        <f>Table1[[#This Row],[running ttl ppg]]^2.37/(Table1[[#This Row],[running ttl ppg]]^2.37+Table1[[#This Row],[running ttl ppga]]^2.37)</f>
        <v>0.39362448385534038</v>
      </c>
      <c r="AB802" s="5">
        <f>Table1[[#This Row],[pyth ratio]]+Table1[[#This Row],[win/loss ratio]]</f>
        <v>0.39362448385534038</v>
      </c>
    </row>
    <row r="803" spans="1:28" x14ac:dyDescent="0.25">
      <c r="A803" s="1">
        <v>3361</v>
      </c>
      <c r="B803" s="7">
        <f t="shared" si="28"/>
        <v>2</v>
      </c>
      <c r="C803" s="5">
        <v>2017</v>
      </c>
      <c r="D803" s="5">
        <v>2</v>
      </c>
      <c r="E803" t="s">
        <v>59</v>
      </c>
      <c r="F803" t="s">
        <v>63</v>
      </c>
      <c r="G803" s="5">
        <v>0</v>
      </c>
      <c r="H803">
        <v>24</v>
      </c>
      <c r="I803">
        <v>31</v>
      </c>
      <c r="J803">
        <v>-7</v>
      </c>
      <c r="K803">
        <f>IF(Table1[[#This Row],[net]]&gt;0,1,0)</f>
        <v>0</v>
      </c>
      <c r="L803">
        <v>6</v>
      </c>
      <c r="M803">
        <f>IF(Table1[[#This Row],[team]]=E802,SUM(Table1[[#This Row],[win/loss]],M802),Table1[[#This Row],[win/loss]])</f>
        <v>0</v>
      </c>
      <c r="N803">
        <f>IF(Table1[[#This Row],[team]]=E802,SUM(Table1[[#This Row],[win/loss]],M802),Table1[[#This Row],[win/loss]])/B803</f>
        <v>0</v>
      </c>
      <c r="O803">
        <f t="shared" si="27"/>
        <v>-1</v>
      </c>
      <c r="P803">
        <f>IF(Table1[[#This Row],[difference]]&gt;0,SQRT(Table1[[#This Row],[difference]]),-SQRT(ABS(Table1[[#This Row],[difference]])))</f>
        <v>-1</v>
      </c>
      <c r="Q803">
        <f>IF(Table1[[#This Row],[line]]&gt;0,SQRT(Table1[[#This Row],[line]]),-SQRT(ABS(Table1[[#This Row],[line]])))</f>
        <v>2.4494897427831779</v>
      </c>
      <c r="R803">
        <f>Table1[[#This Row],[difference]]-Table1[[#This Row],[sqrt(line)]]</f>
        <v>-3.4494897427831779</v>
      </c>
      <c r="S803">
        <f>IF(Table1[[#This Row],[difference]]&gt;0,1,-1)</f>
        <v>-1</v>
      </c>
      <c r="T803">
        <f>IF(Table1[[#This Row],[team]]=E802,SUM(H803,T802),Table1[[#This Row],[ppg]])</f>
        <v>34</v>
      </c>
      <c r="U803">
        <f>IF(Table1[[#This Row],[team]]=E802,SUM(I803,U802),Table1[[#This Row],[ppga]])</f>
        <v>43</v>
      </c>
      <c r="V803">
        <f>IF(Table1[[#This Row],[team]]=E802,SUM(Table1[[#This Row],[difference]],V802),Table1[[#This Row],[difference]])</f>
        <v>7.5</v>
      </c>
      <c r="W803">
        <f>IF(Table1[[#This Row],[team]]=E802,SUM(Table1[[#This Row],[sqrt(dif)]],W802),Table1[[#This Row],[sqrt(dif)]])</f>
        <v>1.9154759474226504</v>
      </c>
      <c r="X803">
        <f>IF(Table1[[#This Row],[team]]=E802,SUM(Table1[[#This Row],[f1]],X802),Table1[[#This Row],[f1]])</f>
        <v>1.8101399080128919</v>
      </c>
      <c r="Y803">
        <f>IF(Table1[[#This Row],[ATS]]=S802,SUM(Table1[[#This Row],[ATS]],Y802),Table1[[#This Row],[ATS]])</f>
        <v>-1</v>
      </c>
      <c r="Z803">
        <f>IF(Table1[[#This Row],[ATS]]&gt;0,Table1[[#This Row],[ATS streak (not real)]]-1,Table1[[#This Row],[ATS streak (not real)]]+1)</f>
        <v>0</v>
      </c>
      <c r="AA803" s="5">
        <f>Table1[[#This Row],[running ttl ppg]]^2.37/(Table1[[#This Row],[running ttl ppg]]^2.37+Table1[[#This Row],[running ttl ppga]]^2.37)</f>
        <v>0.36434150555005274</v>
      </c>
      <c r="AB803" s="5">
        <f>Table1[[#This Row],[pyth ratio]]+Table1[[#This Row],[win/loss ratio]]</f>
        <v>0.36434150555005274</v>
      </c>
    </row>
    <row r="804" spans="1:28" x14ac:dyDescent="0.25">
      <c r="A804" s="1">
        <v>3362</v>
      </c>
      <c r="B804" s="7">
        <f t="shared" si="28"/>
        <v>3</v>
      </c>
      <c r="C804" s="5">
        <v>2017</v>
      </c>
      <c r="D804" s="5">
        <v>3</v>
      </c>
      <c r="E804" t="s">
        <v>59</v>
      </c>
      <c r="F804" t="s">
        <v>48</v>
      </c>
      <c r="G804" s="5">
        <v>1</v>
      </c>
      <c r="H804">
        <v>30</v>
      </c>
      <c r="I804">
        <v>24</v>
      </c>
      <c r="J804">
        <v>6</v>
      </c>
      <c r="K804">
        <f>IF(Table1[[#This Row],[net]]&gt;0,1,0)</f>
        <v>1</v>
      </c>
      <c r="L804">
        <v>-9.5</v>
      </c>
      <c r="M804">
        <f>IF(Table1[[#This Row],[team]]=E803,SUM(Table1[[#This Row],[win/loss]],M803),Table1[[#This Row],[win/loss]])</f>
        <v>1</v>
      </c>
      <c r="N804">
        <f>IF(Table1[[#This Row],[team]]=E803,SUM(Table1[[#This Row],[win/loss]],M803),Table1[[#This Row],[win/loss]])/B804</f>
        <v>0.33333333333333331</v>
      </c>
      <c r="O804">
        <f t="shared" si="27"/>
        <v>-3.5</v>
      </c>
      <c r="P804">
        <f>IF(Table1[[#This Row],[difference]]&gt;0,SQRT(Table1[[#This Row],[difference]]),-SQRT(ABS(Table1[[#This Row],[difference]])))</f>
        <v>-1.8708286933869707</v>
      </c>
      <c r="Q804">
        <f>IF(Table1[[#This Row],[line]]&gt;0,SQRT(Table1[[#This Row],[line]]),-SQRT(ABS(Table1[[#This Row],[line]])))</f>
        <v>-3.082207001484488</v>
      </c>
      <c r="R804">
        <f>Table1[[#This Row],[difference]]-Table1[[#This Row],[sqrt(line)]]</f>
        <v>-0.41779299851551199</v>
      </c>
      <c r="S804">
        <f>IF(Table1[[#This Row],[difference]]&gt;0,1,-1)</f>
        <v>-1</v>
      </c>
      <c r="T804">
        <f>IF(Table1[[#This Row],[team]]=E803,SUM(H804,T803),Table1[[#This Row],[ppg]])</f>
        <v>64</v>
      </c>
      <c r="U804">
        <f>IF(Table1[[#This Row],[team]]=E803,SUM(I804,U803),Table1[[#This Row],[ppga]])</f>
        <v>67</v>
      </c>
      <c r="V804">
        <f>IF(Table1[[#This Row],[team]]=E803,SUM(Table1[[#This Row],[difference]],V803),Table1[[#This Row],[difference]])</f>
        <v>4</v>
      </c>
      <c r="W804">
        <f>IF(Table1[[#This Row],[team]]=E803,SUM(Table1[[#This Row],[sqrt(dif)]],W803),Table1[[#This Row],[sqrt(dif)]])</f>
        <v>4.4647254035679707E-2</v>
      </c>
      <c r="X804">
        <f>IF(Table1[[#This Row],[team]]=E803,SUM(Table1[[#This Row],[f1]],X803),Table1[[#This Row],[f1]])</f>
        <v>1.3923469094973799</v>
      </c>
      <c r="Y804">
        <f>IF(Table1[[#This Row],[ATS]]=S803,SUM(Table1[[#This Row],[ATS]],Y803),Table1[[#This Row],[ATS]])</f>
        <v>-2</v>
      </c>
      <c r="Z804">
        <f>IF(Table1[[#This Row],[ATS]]&gt;0,Table1[[#This Row],[ATS streak (not real)]]-1,Table1[[#This Row],[ATS streak (not real)]]+1)</f>
        <v>-1</v>
      </c>
      <c r="AA804" s="5">
        <f>Table1[[#This Row],[running ttl ppg]]^2.37/(Table1[[#This Row],[running ttl ppg]]^2.37+Table1[[#This Row],[running ttl ppga]]^2.37)</f>
        <v>0.47288447920939353</v>
      </c>
      <c r="AB804" s="5">
        <f>Table1[[#This Row],[pyth ratio]]+Table1[[#This Row],[win/loss ratio]]</f>
        <v>0.80621781254272684</v>
      </c>
    </row>
    <row r="805" spans="1:28" x14ac:dyDescent="0.25">
      <c r="A805" s="1">
        <v>3363</v>
      </c>
      <c r="B805" s="7">
        <f t="shared" si="28"/>
        <v>4</v>
      </c>
      <c r="C805" s="5">
        <v>2017</v>
      </c>
      <c r="D805" s="5">
        <v>4</v>
      </c>
      <c r="E805" t="s">
        <v>59</v>
      </c>
      <c r="F805" t="s">
        <v>47</v>
      </c>
      <c r="G805" s="5">
        <v>0</v>
      </c>
      <c r="H805">
        <v>7</v>
      </c>
      <c r="I805">
        <v>22</v>
      </c>
      <c r="J805">
        <v>-15</v>
      </c>
      <c r="K805">
        <f>IF(Table1[[#This Row],[net]]&gt;0,1,0)</f>
        <v>0</v>
      </c>
      <c r="L805">
        <v>7.5</v>
      </c>
      <c r="M805">
        <f>IF(Table1[[#This Row],[team]]=E804,SUM(Table1[[#This Row],[win/loss]],M804),Table1[[#This Row],[win/loss]])</f>
        <v>1</v>
      </c>
      <c r="N805">
        <f>IF(Table1[[#This Row],[team]]=E804,SUM(Table1[[#This Row],[win/loss]],M804),Table1[[#This Row],[win/loss]])/B805</f>
        <v>0.25</v>
      </c>
      <c r="O805">
        <f t="shared" si="27"/>
        <v>-7.5</v>
      </c>
      <c r="P805">
        <f>IF(Table1[[#This Row],[difference]]&gt;0,SQRT(Table1[[#This Row],[difference]]),-SQRT(ABS(Table1[[#This Row],[difference]])))</f>
        <v>-2.7386127875258306</v>
      </c>
      <c r="Q805">
        <f>IF(Table1[[#This Row],[line]]&gt;0,SQRT(Table1[[#This Row],[line]]),-SQRT(ABS(Table1[[#This Row],[line]])))</f>
        <v>2.7386127875258306</v>
      </c>
      <c r="R805">
        <f>Table1[[#This Row],[difference]]-Table1[[#This Row],[sqrt(line)]]</f>
        <v>-10.238612787525831</v>
      </c>
      <c r="S805">
        <f>IF(Table1[[#This Row],[difference]]&gt;0,1,-1)</f>
        <v>-1</v>
      </c>
      <c r="T805">
        <f>IF(Table1[[#This Row],[team]]=E804,SUM(H805,T804),Table1[[#This Row],[ppg]])</f>
        <v>71</v>
      </c>
      <c r="U805">
        <f>IF(Table1[[#This Row],[team]]=E804,SUM(I805,U804),Table1[[#This Row],[ppga]])</f>
        <v>89</v>
      </c>
      <c r="V805">
        <f>IF(Table1[[#This Row],[team]]=E804,SUM(Table1[[#This Row],[difference]],V804),Table1[[#This Row],[difference]])</f>
        <v>-3.5</v>
      </c>
      <c r="W805">
        <f>IF(Table1[[#This Row],[team]]=E804,SUM(Table1[[#This Row],[sqrt(dif)]],W804),Table1[[#This Row],[sqrt(dif)]])</f>
        <v>-2.6939655334901511</v>
      </c>
      <c r="X805">
        <f>IF(Table1[[#This Row],[team]]=E804,SUM(Table1[[#This Row],[f1]],X804),Table1[[#This Row],[f1]])</f>
        <v>-8.8462658780284507</v>
      </c>
      <c r="Y805">
        <f>IF(Table1[[#This Row],[ATS]]=S804,SUM(Table1[[#This Row],[ATS]],Y804),Table1[[#This Row],[ATS]])</f>
        <v>-3</v>
      </c>
      <c r="Z805">
        <f>IF(Table1[[#This Row],[ATS]]&gt;0,Table1[[#This Row],[ATS streak (not real)]]-1,Table1[[#This Row],[ATS streak (not real)]]+1)</f>
        <v>-2</v>
      </c>
      <c r="AA805" s="5">
        <f>Table1[[#This Row],[running ttl ppg]]^2.37/(Table1[[#This Row],[running ttl ppg]]^2.37+Table1[[#This Row],[running ttl ppga]]^2.37)</f>
        <v>0.36923108333739096</v>
      </c>
      <c r="AB805" s="5">
        <f>Table1[[#This Row],[pyth ratio]]+Table1[[#This Row],[win/loss ratio]]</f>
        <v>0.61923108333739096</v>
      </c>
    </row>
    <row r="806" spans="1:28" x14ac:dyDescent="0.25">
      <c r="A806" s="1">
        <v>3364</v>
      </c>
      <c r="B806" s="7">
        <f t="shared" si="28"/>
        <v>5</v>
      </c>
      <c r="C806" s="5">
        <v>2017</v>
      </c>
      <c r="D806" s="5">
        <v>5</v>
      </c>
      <c r="E806" t="s">
        <v>59</v>
      </c>
      <c r="F806" t="s">
        <v>71</v>
      </c>
      <c r="G806" s="5">
        <v>1</v>
      </c>
      <c r="H806">
        <v>17</v>
      </c>
      <c r="I806">
        <v>30</v>
      </c>
      <c r="J806">
        <v>-13</v>
      </c>
      <c r="K806">
        <f>IF(Table1[[#This Row],[net]]&gt;0,1,0)</f>
        <v>0</v>
      </c>
      <c r="L806">
        <v>-2.5</v>
      </c>
      <c r="M806">
        <f>IF(Table1[[#This Row],[team]]=E805,SUM(Table1[[#This Row],[win/loss]],M805),Table1[[#This Row],[win/loss]])</f>
        <v>1</v>
      </c>
      <c r="N806">
        <f>IF(Table1[[#This Row],[team]]=E805,SUM(Table1[[#This Row],[win/loss]],M805),Table1[[#This Row],[win/loss]])/B806</f>
        <v>0.2</v>
      </c>
      <c r="O806">
        <f t="shared" si="27"/>
        <v>-15.5</v>
      </c>
      <c r="P806">
        <f>IF(Table1[[#This Row],[difference]]&gt;0,SQRT(Table1[[#This Row],[difference]]),-SQRT(ABS(Table1[[#This Row],[difference]])))</f>
        <v>-3.9370039370059056</v>
      </c>
      <c r="Q806">
        <f>IF(Table1[[#This Row],[line]]&gt;0,SQRT(Table1[[#This Row],[line]]),-SQRT(ABS(Table1[[#This Row],[line]])))</f>
        <v>-1.5811388300841898</v>
      </c>
      <c r="R806">
        <f>Table1[[#This Row],[difference]]-Table1[[#This Row],[sqrt(line)]]</f>
        <v>-13.918861169915811</v>
      </c>
      <c r="S806">
        <f>IF(Table1[[#This Row],[difference]]&gt;0,1,-1)</f>
        <v>-1</v>
      </c>
      <c r="T806">
        <f>IF(Table1[[#This Row],[team]]=E805,SUM(H806,T805),Table1[[#This Row],[ppg]])</f>
        <v>88</v>
      </c>
      <c r="U806">
        <f>IF(Table1[[#This Row],[team]]=E805,SUM(I806,U805),Table1[[#This Row],[ppga]])</f>
        <v>119</v>
      </c>
      <c r="V806">
        <f>IF(Table1[[#This Row],[team]]=E805,SUM(Table1[[#This Row],[difference]],V805),Table1[[#This Row],[difference]])</f>
        <v>-19</v>
      </c>
      <c r="W806">
        <f>IF(Table1[[#This Row],[team]]=E805,SUM(Table1[[#This Row],[sqrt(dif)]],W805),Table1[[#This Row],[sqrt(dif)]])</f>
        <v>-6.6309694704960567</v>
      </c>
      <c r="X806">
        <f>IF(Table1[[#This Row],[team]]=E805,SUM(Table1[[#This Row],[f1]],X805),Table1[[#This Row],[f1]])</f>
        <v>-22.765127047944262</v>
      </c>
      <c r="Y806">
        <f>IF(Table1[[#This Row],[ATS]]=S805,SUM(Table1[[#This Row],[ATS]],Y805),Table1[[#This Row],[ATS]])</f>
        <v>-4</v>
      </c>
      <c r="Z806">
        <f>IF(Table1[[#This Row],[ATS]]&gt;0,Table1[[#This Row],[ATS streak (not real)]]-1,Table1[[#This Row],[ATS streak (not real)]]+1)</f>
        <v>-3</v>
      </c>
      <c r="AA806" s="5">
        <f>Table1[[#This Row],[running ttl ppg]]^2.37/(Table1[[#This Row],[running ttl ppg]]^2.37+Table1[[#This Row],[running ttl ppga]]^2.37)</f>
        <v>0.3284432562339652</v>
      </c>
      <c r="AB806" s="5">
        <f>Table1[[#This Row],[pyth ratio]]+Table1[[#This Row],[win/loss ratio]]</f>
        <v>0.52844325623396515</v>
      </c>
    </row>
    <row r="807" spans="1:28" x14ac:dyDescent="0.25">
      <c r="A807" s="1">
        <v>3365</v>
      </c>
      <c r="B807" s="7">
        <f t="shared" si="28"/>
        <v>6</v>
      </c>
      <c r="C807" s="5">
        <v>2017</v>
      </c>
      <c r="D807" s="5">
        <v>6</v>
      </c>
      <c r="E807" t="s">
        <v>59</v>
      </c>
      <c r="F807" t="s">
        <v>67</v>
      </c>
      <c r="G807" s="5">
        <v>1</v>
      </c>
      <c r="H807">
        <v>30</v>
      </c>
      <c r="I807">
        <v>15</v>
      </c>
      <c r="J807">
        <v>15</v>
      </c>
      <c r="K807">
        <f>IF(Table1[[#This Row],[net]]&gt;0,1,0)</f>
        <v>1</v>
      </c>
      <c r="L807">
        <v>7.5</v>
      </c>
      <c r="M807">
        <f>IF(Table1[[#This Row],[team]]=E806,SUM(Table1[[#This Row],[win/loss]],M806),Table1[[#This Row],[win/loss]])</f>
        <v>2</v>
      </c>
      <c r="N807">
        <f>IF(Table1[[#This Row],[team]]=E806,SUM(Table1[[#This Row],[win/loss]],M806),Table1[[#This Row],[win/loss]])/B807</f>
        <v>0.33333333333333331</v>
      </c>
      <c r="O807">
        <f t="shared" si="27"/>
        <v>22.5</v>
      </c>
      <c r="P807">
        <f>IF(Table1[[#This Row],[difference]]&gt;0,SQRT(Table1[[#This Row],[difference]]),-SQRT(ABS(Table1[[#This Row],[difference]])))</f>
        <v>4.7434164902525691</v>
      </c>
      <c r="Q807">
        <f>IF(Table1[[#This Row],[line]]&gt;0,SQRT(Table1[[#This Row],[line]]),-SQRT(ABS(Table1[[#This Row],[line]])))</f>
        <v>2.7386127875258306</v>
      </c>
      <c r="R807">
        <f>Table1[[#This Row],[difference]]-Table1[[#This Row],[sqrt(line)]]</f>
        <v>19.761387212474169</v>
      </c>
      <c r="S807">
        <f>IF(Table1[[#This Row],[difference]]&gt;0,1,-1)</f>
        <v>1</v>
      </c>
      <c r="T807">
        <f>IF(Table1[[#This Row],[team]]=E806,SUM(H807,T806),Table1[[#This Row],[ppg]])</f>
        <v>118</v>
      </c>
      <c r="U807">
        <f>IF(Table1[[#This Row],[team]]=E806,SUM(I807,U806),Table1[[#This Row],[ppga]])</f>
        <v>134</v>
      </c>
      <c r="V807">
        <f>IF(Table1[[#This Row],[team]]=E806,SUM(Table1[[#This Row],[difference]],V806),Table1[[#This Row],[difference]])</f>
        <v>3.5</v>
      </c>
      <c r="W807">
        <f>IF(Table1[[#This Row],[team]]=E806,SUM(Table1[[#This Row],[sqrt(dif)]],W806),Table1[[#This Row],[sqrt(dif)]])</f>
        <v>-1.8875529802434876</v>
      </c>
      <c r="X807">
        <f>IF(Table1[[#This Row],[team]]=E806,SUM(Table1[[#This Row],[f1]],X806),Table1[[#This Row],[f1]])</f>
        <v>-3.0037398354700926</v>
      </c>
      <c r="Y807">
        <f>IF(Table1[[#This Row],[ATS]]=S806,SUM(Table1[[#This Row],[ATS]],Y806),Table1[[#This Row],[ATS]])</f>
        <v>1</v>
      </c>
      <c r="Z807">
        <f>IF(Table1[[#This Row],[ATS]]&gt;0,Table1[[#This Row],[ATS streak (not real)]]-1,Table1[[#This Row],[ATS streak (not real)]]+1)</f>
        <v>0</v>
      </c>
      <c r="AA807" s="5">
        <f>Table1[[#This Row],[running ttl ppg]]^2.37/(Table1[[#This Row],[running ttl ppg]]^2.37+Table1[[#This Row],[running ttl ppga]]^2.37)</f>
        <v>0.42522559962503487</v>
      </c>
      <c r="AB807" s="5">
        <f>Table1[[#This Row],[pyth ratio]]+Table1[[#This Row],[win/loss ratio]]</f>
        <v>0.75855893295836818</v>
      </c>
    </row>
    <row r="808" spans="1:28" x14ac:dyDescent="0.25">
      <c r="A808" s="1">
        <v>3366</v>
      </c>
      <c r="B808" s="7">
        <f t="shared" si="28"/>
        <v>7</v>
      </c>
      <c r="C808" s="5">
        <v>2017</v>
      </c>
      <c r="D808" s="5">
        <v>7</v>
      </c>
      <c r="E808" t="s">
        <v>59</v>
      </c>
      <c r="F808" t="s">
        <v>44</v>
      </c>
      <c r="G808" s="5">
        <v>1</v>
      </c>
      <c r="H808">
        <v>28</v>
      </c>
      <c r="I808">
        <v>25</v>
      </c>
      <c r="J808">
        <v>3</v>
      </c>
      <c r="K808">
        <f>IF(Table1[[#This Row],[net]]&gt;0,1,0)</f>
        <v>1</v>
      </c>
      <c r="L808">
        <v>2.5</v>
      </c>
      <c r="M808">
        <f>IF(Table1[[#This Row],[team]]=E807,SUM(Table1[[#This Row],[win/loss]],M807),Table1[[#This Row],[win/loss]])</f>
        <v>3</v>
      </c>
      <c r="N808">
        <f>IF(Table1[[#This Row],[team]]=E807,SUM(Table1[[#This Row],[win/loss]],M807),Table1[[#This Row],[win/loss]])/B808</f>
        <v>0.42857142857142855</v>
      </c>
      <c r="O808">
        <f t="shared" si="27"/>
        <v>5.5</v>
      </c>
      <c r="P808">
        <f>IF(Table1[[#This Row],[difference]]&gt;0,SQRT(Table1[[#This Row],[difference]]),-SQRT(ABS(Table1[[#This Row],[difference]])))</f>
        <v>2.3452078799117149</v>
      </c>
      <c r="Q808">
        <f>IF(Table1[[#This Row],[line]]&gt;0,SQRT(Table1[[#This Row],[line]]),-SQRT(ABS(Table1[[#This Row],[line]])))</f>
        <v>1.5811388300841898</v>
      </c>
      <c r="R808">
        <f>Table1[[#This Row],[difference]]-Table1[[#This Row],[sqrt(line)]]</f>
        <v>3.91886116991581</v>
      </c>
      <c r="S808">
        <f>IF(Table1[[#This Row],[difference]]&gt;0,1,-1)</f>
        <v>1</v>
      </c>
      <c r="T808">
        <f>IF(Table1[[#This Row],[team]]=E807,SUM(H808,T807),Table1[[#This Row],[ppg]])</f>
        <v>146</v>
      </c>
      <c r="U808">
        <f>IF(Table1[[#This Row],[team]]=E807,SUM(I808,U807),Table1[[#This Row],[ppga]])</f>
        <v>159</v>
      </c>
      <c r="V808">
        <f>IF(Table1[[#This Row],[team]]=E807,SUM(Table1[[#This Row],[difference]],V807),Table1[[#This Row],[difference]])</f>
        <v>9</v>
      </c>
      <c r="W808">
        <f>IF(Table1[[#This Row],[team]]=E807,SUM(Table1[[#This Row],[sqrt(dif)]],W807),Table1[[#This Row],[sqrt(dif)]])</f>
        <v>0.45765489966822726</v>
      </c>
      <c r="X808">
        <f>IF(Table1[[#This Row],[team]]=E807,SUM(Table1[[#This Row],[f1]],X807),Table1[[#This Row],[f1]])</f>
        <v>0.91512133444571742</v>
      </c>
      <c r="Y808">
        <f>IF(Table1[[#This Row],[ATS]]=S807,SUM(Table1[[#This Row],[ATS]],Y807),Table1[[#This Row],[ATS]])</f>
        <v>2</v>
      </c>
      <c r="Z808">
        <f>IF(Table1[[#This Row],[ATS]]&gt;0,Table1[[#This Row],[ATS streak (not real)]]-1,Table1[[#This Row],[ATS streak (not real)]]+1)</f>
        <v>1</v>
      </c>
      <c r="AA808" s="5">
        <f>Table1[[#This Row],[running ttl ppg]]^2.37/(Table1[[#This Row],[running ttl ppg]]^2.37+Table1[[#This Row],[running ttl ppga]]^2.37)</f>
        <v>0.44963259617743689</v>
      </c>
      <c r="AB808" s="5">
        <f>Table1[[#This Row],[pyth ratio]]+Table1[[#This Row],[win/loss ratio]]</f>
        <v>0.87820402474886539</v>
      </c>
    </row>
    <row r="809" spans="1:28" x14ac:dyDescent="0.25">
      <c r="A809" s="1">
        <v>3367</v>
      </c>
      <c r="B809" s="7">
        <f t="shared" si="28"/>
        <v>8</v>
      </c>
      <c r="C809" s="5">
        <v>2017</v>
      </c>
      <c r="D809" s="5">
        <v>9</v>
      </c>
      <c r="E809" t="s">
        <v>59</v>
      </c>
      <c r="F809" t="s">
        <v>62</v>
      </c>
      <c r="G809" s="5">
        <v>1</v>
      </c>
      <c r="H809">
        <v>27</v>
      </c>
      <c r="I809">
        <v>23</v>
      </c>
      <c r="J809">
        <v>4</v>
      </c>
      <c r="K809">
        <f>IF(Table1[[#This Row],[net]]&gt;0,1,0)</f>
        <v>1</v>
      </c>
      <c r="L809">
        <v>-3.5</v>
      </c>
      <c r="M809">
        <f>IF(Table1[[#This Row],[team]]=E808,SUM(Table1[[#This Row],[win/loss]],M808),Table1[[#This Row],[win/loss]])</f>
        <v>4</v>
      </c>
      <c r="N809">
        <f>IF(Table1[[#This Row],[team]]=E808,SUM(Table1[[#This Row],[win/loss]],M808),Table1[[#This Row],[win/loss]])/B809</f>
        <v>0.5</v>
      </c>
      <c r="O809">
        <f t="shared" si="27"/>
        <v>0.5</v>
      </c>
      <c r="P809">
        <f>IF(Table1[[#This Row],[difference]]&gt;0,SQRT(Table1[[#This Row],[difference]]),-SQRT(ABS(Table1[[#This Row],[difference]])))</f>
        <v>0.70710678118654757</v>
      </c>
      <c r="Q809">
        <f>IF(Table1[[#This Row],[line]]&gt;0,SQRT(Table1[[#This Row],[line]]),-SQRT(ABS(Table1[[#This Row],[line]])))</f>
        <v>-1.8708286933869707</v>
      </c>
      <c r="R809">
        <f>Table1[[#This Row],[difference]]-Table1[[#This Row],[sqrt(line)]]</f>
        <v>2.3708286933869704</v>
      </c>
      <c r="S809">
        <f>IF(Table1[[#This Row],[difference]]&gt;0,1,-1)</f>
        <v>1</v>
      </c>
      <c r="T809">
        <f>IF(Table1[[#This Row],[team]]=E808,SUM(H809,T808),Table1[[#This Row],[ppg]])</f>
        <v>173</v>
      </c>
      <c r="U809">
        <f>IF(Table1[[#This Row],[team]]=E808,SUM(I809,U808),Table1[[#This Row],[ppga]])</f>
        <v>182</v>
      </c>
      <c r="V809">
        <f>IF(Table1[[#This Row],[team]]=E808,SUM(Table1[[#This Row],[difference]],V808),Table1[[#This Row],[difference]])</f>
        <v>9.5</v>
      </c>
      <c r="W809">
        <f>IF(Table1[[#This Row],[team]]=E808,SUM(Table1[[#This Row],[sqrt(dif)]],W808),Table1[[#This Row],[sqrt(dif)]])</f>
        <v>1.1647616808547747</v>
      </c>
      <c r="X809">
        <f>IF(Table1[[#This Row],[team]]=E808,SUM(Table1[[#This Row],[f1]],X808),Table1[[#This Row],[f1]])</f>
        <v>3.2859500278326879</v>
      </c>
      <c r="Y809">
        <f>IF(Table1[[#This Row],[ATS]]=S808,SUM(Table1[[#This Row],[ATS]],Y808),Table1[[#This Row],[ATS]])</f>
        <v>3</v>
      </c>
      <c r="Z809">
        <f>IF(Table1[[#This Row],[ATS]]&gt;0,Table1[[#This Row],[ATS streak (not real)]]-1,Table1[[#This Row],[ATS streak (not real)]]+1)</f>
        <v>2</v>
      </c>
      <c r="AA809" s="5">
        <f>Table1[[#This Row],[running ttl ppg]]^2.37/(Table1[[#This Row],[running ttl ppg]]^2.37+Table1[[#This Row],[running ttl ppga]]^2.37)</f>
        <v>0.46998743103829094</v>
      </c>
      <c r="AB809" s="5">
        <f>Table1[[#This Row],[pyth ratio]]+Table1[[#This Row],[win/loss ratio]]</f>
        <v>0.96998743103829099</v>
      </c>
    </row>
    <row r="810" spans="1:28" x14ac:dyDescent="0.25">
      <c r="A810" s="1">
        <v>3368</v>
      </c>
      <c r="B810" s="7">
        <f t="shared" si="28"/>
        <v>9</v>
      </c>
      <c r="C810" s="5">
        <v>2017</v>
      </c>
      <c r="D810" s="5">
        <v>10</v>
      </c>
      <c r="E810" t="s">
        <v>59</v>
      </c>
      <c r="F810" t="s">
        <v>57</v>
      </c>
      <c r="G810" s="5">
        <v>0</v>
      </c>
      <c r="H810">
        <v>31</v>
      </c>
      <c r="I810">
        <v>24</v>
      </c>
      <c r="J810">
        <v>7</v>
      </c>
      <c r="K810">
        <f>IF(Table1[[#This Row],[net]]&gt;0,1,0)</f>
        <v>1</v>
      </c>
      <c r="L810">
        <v>4</v>
      </c>
      <c r="M810">
        <f>IF(Table1[[#This Row],[team]]=E809,SUM(Table1[[#This Row],[win/loss]],M809),Table1[[#This Row],[win/loss]])</f>
        <v>5</v>
      </c>
      <c r="N810">
        <f>IF(Table1[[#This Row],[team]]=E809,SUM(Table1[[#This Row],[win/loss]],M809),Table1[[#This Row],[win/loss]])/B810</f>
        <v>0.55555555555555558</v>
      </c>
      <c r="O810">
        <f t="shared" si="27"/>
        <v>11</v>
      </c>
      <c r="P810">
        <f>IF(Table1[[#This Row],[difference]]&gt;0,SQRT(Table1[[#This Row],[difference]]),-SQRT(ABS(Table1[[#This Row],[difference]])))</f>
        <v>3.3166247903553998</v>
      </c>
      <c r="Q810">
        <f>IF(Table1[[#This Row],[line]]&gt;0,SQRT(Table1[[#This Row],[line]]),-SQRT(ABS(Table1[[#This Row],[line]])))</f>
        <v>2</v>
      </c>
      <c r="R810">
        <f>Table1[[#This Row],[difference]]-Table1[[#This Row],[sqrt(line)]]</f>
        <v>9</v>
      </c>
      <c r="S810">
        <f>IF(Table1[[#This Row],[difference]]&gt;0,1,-1)</f>
        <v>1</v>
      </c>
      <c r="T810">
        <f>IF(Table1[[#This Row],[team]]=E809,SUM(H810,T809),Table1[[#This Row],[ppg]])</f>
        <v>204</v>
      </c>
      <c r="U810">
        <f>IF(Table1[[#This Row],[team]]=E809,SUM(I810,U809),Table1[[#This Row],[ppga]])</f>
        <v>206</v>
      </c>
      <c r="V810">
        <f>IF(Table1[[#This Row],[team]]=E809,SUM(Table1[[#This Row],[difference]],V809),Table1[[#This Row],[difference]])</f>
        <v>20.5</v>
      </c>
      <c r="W810">
        <f>IF(Table1[[#This Row],[team]]=E809,SUM(Table1[[#This Row],[sqrt(dif)]],W809),Table1[[#This Row],[sqrt(dif)]])</f>
        <v>4.4813864712101745</v>
      </c>
      <c r="X810">
        <f>IF(Table1[[#This Row],[team]]=E809,SUM(Table1[[#This Row],[f1]],X809),Table1[[#This Row],[f1]])</f>
        <v>12.285950027832687</v>
      </c>
      <c r="Y810">
        <f>IF(Table1[[#This Row],[ATS]]=S809,SUM(Table1[[#This Row],[ATS]],Y809),Table1[[#This Row],[ATS]])</f>
        <v>4</v>
      </c>
      <c r="Z810">
        <f>IF(Table1[[#This Row],[ATS]]&gt;0,Table1[[#This Row],[ATS streak (not real)]]-1,Table1[[#This Row],[ATS streak (not real)]]+1)</f>
        <v>3</v>
      </c>
      <c r="AA810" s="5">
        <f>Table1[[#This Row],[running ttl ppg]]^2.37/(Table1[[#This Row],[running ttl ppg]]^2.37+Table1[[#This Row],[running ttl ppga]]^2.37)</f>
        <v>0.49421972386982677</v>
      </c>
      <c r="AB810" s="5">
        <f>Table1[[#This Row],[pyth ratio]]+Table1[[#This Row],[win/loss ratio]]</f>
        <v>1.0497752794253823</v>
      </c>
    </row>
    <row r="811" spans="1:28" x14ac:dyDescent="0.25">
      <c r="A811" s="1">
        <v>3369</v>
      </c>
      <c r="B811" s="7">
        <f t="shared" si="28"/>
        <v>10</v>
      </c>
      <c r="C811" s="5">
        <v>2017</v>
      </c>
      <c r="D811" s="5">
        <v>11</v>
      </c>
      <c r="E811" t="s">
        <v>59</v>
      </c>
      <c r="F811" t="s">
        <v>58</v>
      </c>
      <c r="G811" s="5">
        <v>0</v>
      </c>
      <c r="H811">
        <v>14</v>
      </c>
      <c r="I811">
        <v>10</v>
      </c>
      <c r="J811">
        <v>4</v>
      </c>
      <c r="K811">
        <f>IF(Table1[[#This Row],[net]]&gt;0,1,0)</f>
        <v>1</v>
      </c>
      <c r="L811">
        <v>0</v>
      </c>
      <c r="M811">
        <f>IF(Table1[[#This Row],[team]]=E810,SUM(Table1[[#This Row],[win/loss]],M810),Table1[[#This Row],[win/loss]])</f>
        <v>6</v>
      </c>
      <c r="N811">
        <f>IF(Table1[[#This Row],[team]]=E810,SUM(Table1[[#This Row],[win/loss]],M810),Table1[[#This Row],[win/loss]])/B811</f>
        <v>0.6</v>
      </c>
      <c r="O811">
        <f t="shared" si="27"/>
        <v>4</v>
      </c>
      <c r="P811">
        <f>IF(Table1[[#This Row],[difference]]&gt;0,SQRT(Table1[[#This Row],[difference]]),-SQRT(ABS(Table1[[#This Row],[difference]])))</f>
        <v>2</v>
      </c>
      <c r="Q811">
        <f>IF(Table1[[#This Row],[line]]&gt;0,SQRT(Table1[[#This Row],[line]]),-SQRT(ABS(Table1[[#This Row],[line]])))</f>
        <v>0</v>
      </c>
      <c r="R811">
        <f>Table1[[#This Row],[difference]]-Table1[[#This Row],[sqrt(line)]]</f>
        <v>4</v>
      </c>
      <c r="S811">
        <f>IF(Table1[[#This Row],[difference]]&gt;0,1,-1)</f>
        <v>1</v>
      </c>
      <c r="T811">
        <f>IF(Table1[[#This Row],[team]]=E810,SUM(H811,T810),Table1[[#This Row],[ppg]])</f>
        <v>218</v>
      </c>
      <c r="U811">
        <f>IF(Table1[[#This Row],[team]]=E810,SUM(I811,U810),Table1[[#This Row],[ppga]])</f>
        <v>216</v>
      </c>
      <c r="V811">
        <f>IF(Table1[[#This Row],[team]]=E810,SUM(Table1[[#This Row],[difference]],V810),Table1[[#This Row],[difference]])</f>
        <v>24.5</v>
      </c>
      <c r="W811">
        <f>IF(Table1[[#This Row],[team]]=E810,SUM(Table1[[#This Row],[sqrt(dif)]],W810),Table1[[#This Row],[sqrt(dif)]])</f>
        <v>6.4813864712101745</v>
      </c>
      <c r="X811">
        <f>IF(Table1[[#This Row],[team]]=E810,SUM(Table1[[#This Row],[f1]],X810),Table1[[#This Row],[f1]])</f>
        <v>16.285950027832687</v>
      </c>
      <c r="Y811">
        <f>IF(Table1[[#This Row],[ATS]]=S810,SUM(Table1[[#This Row],[ATS]],Y810),Table1[[#This Row],[ATS]])</f>
        <v>5</v>
      </c>
      <c r="Z811">
        <f>IF(Table1[[#This Row],[ATS]]&gt;0,Table1[[#This Row],[ATS streak (not real)]]-1,Table1[[#This Row],[ATS streak (not real)]]+1)</f>
        <v>4</v>
      </c>
      <c r="AA811" s="5">
        <f>Table1[[#This Row],[running ttl ppg]]^2.37/(Table1[[#This Row],[running ttl ppg]]^2.37+Table1[[#This Row],[running ttl ppga]]^2.37)</f>
        <v>0.5054606510280385</v>
      </c>
      <c r="AB811" s="5">
        <f>Table1[[#This Row],[pyth ratio]]+Table1[[#This Row],[win/loss ratio]]</f>
        <v>1.1054606510280385</v>
      </c>
    </row>
    <row r="812" spans="1:28" x14ac:dyDescent="0.25">
      <c r="A812" s="1">
        <v>3370</v>
      </c>
      <c r="B812" s="7">
        <f t="shared" si="28"/>
        <v>11</v>
      </c>
      <c r="C812" s="5">
        <v>2017</v>
      </c>
      <c r="D812" s="5">
        <v>12</v>
      </c>
      <c r="E812" t="s">
        <v>59</v>
      </c>
      <c r="F812" t="s">
        <v>68</v>
      </c>
      <c r="G812" s="5">
        <v>1</v>
      </c>
      <c r="H812">
        <v>31</v>
      </c>
      <c r="I812">
        <v>24</v>
      </c>
      <c r="J812">
        <v>7</v>
      </c>
      <c r="K812">
        <f>IF(Table1[[#This Row],[net]]&gt;0,1,0)</f>
        <v>1</v>
      </c>
      <c r="L812">
        <v>-7</v>
      </c>
      <c r="M812">
        <f>IF(Table1[[#This Row],[team]]=E811,SUM(Table1[[#This Row],[win/loss]],M811),Table1[[#This Row],[win/loss]])</f>
        <v>7</v>
      </c>
      <c r="N812">
        <f>IF(Table1[[#This Row],[team]]=E811,SUM(Table1[[#This Row],[win/loss]],M811),Table1[[#This Row],[win/loss]])/B812</f>
        <v>0.63636363636363635</v>
      </c>
      <c r="O812">
        <f t="shared" si="27"/>
        <v>0</v>
      </c>
      <c r="P812">
        <f>IF(Table1[[#This Row],[difference]]&gt;0,SQRT(Table1[[#This Row],[difference]]),-SQRT(ABS(Table1[[#This Row],[difference]])))</f>
        <v>0</v>
      </c>
      <c r="Q812">
        <f>IF(Table1[[#This Row],[line]]&gt;0,SQRT(Table1[[#This Row],[line]]),-SQRT(ABS(Table1[[#This Row],[line]])))</f>
        <v>-2.6457513110645907</v>
      </c>
      <c r="R812">
        <f>Table1[[#This Row],[difference]]-Table1[[#This Row],[sqrt(line)]]</f>
        <v>2.6457513110645907</v>
      </c>
      <c r="S812">
        <f>IF(Table1[[#This Row],[difference]]&gt;0,1,-1)</f>
        <v>-1</v>
      </c>
      <c r="T812">
        <f>IF(Table1[[#This Row],[team]]=E811,SUM(H812,T811),Table1[[#This Row],[ppg]])</f>
        <v>249</v>
      </c>
      <c r="U812">
        <f>IF(Table1[[#This Row],[team]]=E811,SUM(I812,U811),Table1[[#This Row],[ppga]])</f>
        <v>240</v>
      </c>
      <c r="V812">
        <f>IF(Table1[[#This Row],[team]]=E811,SUM(Table1[[#This Row],[difference]],V811),Table1[[#This Row],[difference]])</f>
        <v>24.5</v>
      </c>
      <c r="W812">
        <f>IF(Table1[[#This Row],[team]]=E811,SUM(Table1[[#This Row],[sqrt(dif)]],W811),Table1[[#This Row],[sqrt(dif)]])</f>
        <v>6.4813864712101745</v>
      </c>
      <c r="X812">
        <f>IF(Table1[[#This Row],[team]]=E811,SUM(Table1[[#This Row],[f1]],X811),Table1[[#This Row],[f1]])</f>
        <v>18.931701338897277</v>
      </c>
      <c r="Y812">
        <f>IF(Table1[[#This Row],[ATS]]=S811,SUM(Table1[[#This Row],[ATS]],Y811),Table1[[#This Row],[ATS]])</f>
        <v>-1</v>
      </c>
      <c r="Z812">
        <f>IF(Table1[[#This Row],[ATS]]&gt;0,Table1[[#This Row],[ATS streak (not real)]]-1,Table1[[#This Row],[ATS streak (not real)]]+1)</f>
        <v>0</v>
      </c>
      <c r="AA812" s="5">
        <f>Table1[[#This Row],[running ttl ppg]]^2.37/(Table1[[#This Row],[running ttl ppg]]^2.37+Table1[[#This Row],[running ttl ppga]]^2.37)</f>
        <v>0.52179845260254187</v>
      </c>
      <c r="AB812" s="5">
        <f>Table1[[#This Row],[pyth ratio]]+Table1[[#This Row],[win/loss ratio]]</f>
        <v>1.1581620889661783</v>
      </c>
    </row>
    <row r="813" spans="1:28" x14ac:dyDescent="0.25">
      <c r="A813" s="1">
        <v>3371</v>
      </c>
      <c r="B813" s="7">
        <f t="shared" si="28"/>
        <v>12</v>
      </c>
      <c r="C813" s="5">
        <v>2017</v>
      </c>
      <c r="D813" s="5">
        <v>13</v>
      </c>
      <c r="E813" t="s">
        <v>59</v>
      </c>
      <c r="F813" t="s">
        <v>43</v>
      </c>
      <c r="G813" s="5">
        <v>0</v>
      </c>
      <c r="H813">
        <v>6</v>
      </c>
      <c r="I813">
        <v>38</v>
      </c>
      <c r="J813">
        <v>-32</v>
      </c>
      <c r="K813">
        <f>IF(Table1[[#This Row],[net]]&gt;0,1,0)</f>
        <v>0</v>
      </c>
      <c r="L813">
        <v>3.5</v>
      </c>
      <c r="M813">
        <f>IF(Table1[[#This Row],[team]]=E812,SUM(Table1[[#This Row],[win/loss]],M812),Table1[[#This Row],[win/loss]])</f>
        <v>7</v>
      </c>
      <c r="N813">
        <f>IF(Table1[[#This Row],[team]]=E812,SUM(Table1[[#This Row],[win/loss]],M812),Table1[[#This Row],[win/loss]])/B813</f>
        <v>0.58333333333333337</v>
      </c>
      <c r="O813">
        <f t="shared" si="27"/>
        <v>-28.5</v>
      </c>
      <c r="P813">
        <f>IF(Table1[[#This Row],[difference]]&gt;0,SQRT(Table1[[#This Row],[difference]]),-SQRT(ABS(Table1[[#This Row],[difference]])))</f>
        <v>-5.3385391260156556</v>
      </c>
      <c r="Q813">
        <f>IF(Table1[[#This Row],[line]]&gt;0,SQRT(Table1[[#This Row],[line]]),-SQRT(ABS(Table1[[#This Row],[line]])))</f>
        <v>1.8708286933869707</v>
      </c>
      <c r="R813">
        <f>Table1[[#This Row],[difference]]-Table1[[#This Row],[sqrt(line)]]</f>
        <v>-30.370828693386972</v>
      </c>
      <c r="S813">
        <f>IF(Table1[[#This Row],[difference]]&gt;0,1,-1)</f>
        <v>-1</v>
      </c>
      <c r="T813">
        <f>IF(Table1[[#This Row],[team]]=E812,SUM(H813,T812),Table1[[#This Row],[ppg]])</f>
        <v>255</v>
      </c>
      <c r="U813">
        <f>IF(Table1[[#This Row],[team]]=E812,SUM(I813,U812),Table1[[#This Row],[ppga]])</f>
        <v>278</v>
      </c>
      <c r="V813">
        <f>IF(Table1[[#This Row],[team]]=E812,SUM(Table1[[#This Row],[difference]],V812),Table1[[#This Row],[difference]])</f>
        <v>-4</v>
      </c>
      <c r="W813">
        <f>IF(Table1[[#This Row],[team]]=E812,SUM(Table1[[#This Row],[sqrt(dif)]],W812),Table1[[#This Row],[sqrt(dif)]])</f>
        <v>1.1428473451945189</v>
      </c>
      <c r="X813">
        <f>IF(Table1[[#This Row],[team]]=E812,SUM(Table1[[#This Row],[f1]],X812),Table1[[#This Row],[f1]])</f>
        <v>-11.439127354489695</v>
      </c>
      <c r="Y813">
        <f>IF(Table1[[#This Row],[ATS]]=S812,SUM(Table1[[#This Row],[ATS]],Y812),Table1[[#This Row],[ATS]])</f>
        <v>-2</v>
      </c>
      <c r="Z813">
        <f>IF(Table1[[#This Row],[ATS]]&gt;0,Table1[[#This Row],[ATS streak (not real)]]-1,Table1[[#This Row],[ATS streak (not real)]]+1)</f>
        <v>-1</v>
      </c>
      <c r="AA813" s="5">
        <f>Table1[[#This Row],[running ttl ppg]]^2.37/(Table1[[#This Row],[running ttl ppg]]^2.37+Table1[[#This Row],[running ttl ppga]]^2.37)</f>
        <v>0.44901100531943949</v>
      </c>
      <c r="AB813" s="5">
        <f>Table1[[#This Row],[pyth ratio]]+Table1[[#This Row],[win/loss ratio]]</f>
        <v>1.0323443386527729</v>
      </c>
    </row>
    <row r="814" spans="1:28" x14ac:dyDescent="0.25">
      <c r="A814" s="1">
        <v>3372</v>
      </c>
      <c r="B814" s="7">
        <f t="shared" si="28"/>
        <v>13</v>
      </c>
      <c r="C814" s="5">
        <v>2017</v>
      </c>
      <c r="D814" s="5">
        <v>14</v>
      </c>
      <c r="E814" t="s">
        <v>59</v>
      </c>
      <c r="F814" t="s">
        <v>41</v>
      </c>
      <c r="G814" s="5">
        <v>1</v>
      </c>
      <c r="H814">
        <v>26</v>
      </c>
      <c r="I814">
        <v>23</v>
      </c>
      <c r="J814">
        <v>3</v>
      </c>
      <c r="K814">
        <f>IF(Table1[[#This Row],[net]]&gt;0,1,0)</f>
        <v>1</v>
      </c>
      <c r="L814">
        <v>2</v>
      </c>
      <c r="M814">
        <f>IF(Table1[[#This Row],[team]]=E813,SUM(Table1[[#This Row],[win/loss]],M813),Table1[[#This Row],[win/loss]])</f>
        <v>8</v>
      </c>
      <c r="N814">
        <f>IF(Table1[[#This Row],[team]]=E813,SUM(Table1[[#This Row],[win/loss]],M813),Table1[[#This Row],[win/loss]])/B814</f>
        <v>0.61538461538461542</v>
      </c>
      <c r="O814">
        <f t="shared" si="27"/>
        <v>5</v>
      </c>
      <c r="P814">
        <f>IF(Table1[[#This Row],[difference]]&gt;0,SQRT(Table1[[#This Row],[difference]]),-SQRT(ABS(Table1[[#This Row],[difference]])))</f>
        <v>2.2360679774997898</v>
      </c>
      <c r="Q814">
        <f>IF(Table1[[#This Row],[line]]&gt;0,SQRT(Table1[[#This Row],[line]]),-SQRT(ABS(Table1[[#This Row],[line]])))</f>
        <v>1.4142135623730951</v>
      </c>
      <c r="R814">
        <f>Table1[[#This Row],[difference]]-Table1[[#This Row],[sqrt(line)]]</f>
        <v>3.5857864376269051</v>
      </c>
      <c r="S814">
        <f>IF(Table1[[#This Row],[difference]]&gt;0,1,-1)</f>
        <v>1</v>
      </c>
      <c r="T814">
        <f>IF(Table1[[#This Row],[team]]=E813,SUM(H814,T813),Table1[[#This Row],[ppg]])</f>
        <v>281</v>
      </c>
      <c r="U814">
        <f>IF(Table1[[#This Row],[team]]=E813,SUM(I814,U813),Table1[[#This Row],[ppga]])</f>
        <v>301</v>
      </c>
      <c r="V814">
        <f>IF(Table1[[#This Row],[team]]=E813,SUM(Table1[[#This Row],[difference]],V813),Table1[[#This Row],[difference]])</f>
        <v>1</v>
      </c>
      <c r="W814">
        <f>IF(Table1[[#This Row],[team]]=E813,SUM(Table1[[#This Row],[sqrt(dif)]],W813),Table1[[#This Row],[sqrt(dif)]])</f>
        <v>3.3789153226943087</v>
      </c>
      <c r="X814">
        <f>IF(Table1[[#This Row],[team]]=E813,SUM(Table1[[#This Row],[f1]],X813),Table1[[#This Row],[f1]])</f>
        <v>-7.8533409168627903</v>
      </c>
      <c r="Y814">
        <f>IF(Table1[[#This Row],[ATS]]=S813,SUM(Table1[[#This Row],[ATS]],Y813),Table1[[#This Row],[ATS]])</f>
        <v>1</v>
      </c>
      <c r="Z814">
        <f>IF(Table1[[#This Row],[ATS]]&gt;0,Table1[[#This Row],[ATS streak (not real)]]-1,Table1[[#This Row],[ATS streak (not real)]]+1)</f>
        <v>0</v>
      </c>
      <c r="AA814" s="5">
        <f>Table1[[#This Row],[running ttl ppg]]^2.37/(Table1[[#This Row],[running ttl ppg]]^2.37+Table1[[#This Row],[running ttl ppga]]^2.37)</f>
        <v>0.45935221316022518</v>
      </c>
      <c r="AB814" s="5">
        <f>Table1[[#This Row],[pyth ratio]]+Table1[[#This Row],[win/loss ratio]]</f>
        <v>1.0747368285448406</v>
      </c>
    </row>
    <row r="815" spans="1:28" x14ac:dyDescent="0.25">
      <c r="A815" s="1">
        <v>3373</v>
      </c>
      <c r="B815" s="7">
        <f t="shared" si="28"/>
        <v>14</v>
      </c>
      <c r="C815" s="5">
        <v>2017</v>
      </c>
      <c r="D815" s="5">
        <v>15</v>
      </c>
      <c r="E815" t="s">
        <v>59</v>
      </c>
      <c r="F815" t="s">
        <v>62</v>
      </c>
      <c r="G815" s="5">
        <v>0</v>
      </c>
      <c r="H815">
        <v>34</v>
      </c>
      <c r="I815">
        <v>13</v>
      </c>
      <c r="J815">
        <v>21</v>
      </c>
      <c r="K815">
        <f>IF(Table1[[#This Row],[net]]&gt;0,1,0)</f>
        <v>1</v>
      </c>
      <c r="L815">
        <v>-2.5</v>
      </c>
      <c r="M815">
        <f>IF(Table1[[#This Row],[team]]=E814,SUM(Table1[[#This Row],[win/loss]],M814),Table1[[#This Row],[win/loss]])</f>
        <v>9</v>
      </c>
      <c r="N815">
        <f>IF(Table1[[#This Row],[team]]=E814,SUM(Table1[[#This Row],[win/loss]],M814),Table1[[#This Row],[win/loss]])/B815</f>
        <v>0.6428571428571429</v>
      </c>
      <c r="O815">
        <f t="shared" si="27"/>
        <v>18.5</v>
      </c>
      <c r="P815">
        <f>IF(Table1[[#This Row],[difference]]&gt;0,SQRT(Table1[[#This Row],[difference]]),-SQRT(ABS(Table1[[#This Row],[difference]])))</f>
        <v>4.3011626335213133</v>
      </c>
      <c r="Q815">
        <f>IF(Table1[[#This Row],[line]]&gt;0,SQRT(Table1[[#This Row],[line]]),-SQRT(ABS(Table1[[#This Row],[line]])))</f>
        <v>-1.5811388300841898</v>
      </c>
      <c r="R815">
        <f>Table1[[#This Row],[difference]]-Table1[[#This Row],[sqrt(line)]]</f>
        <v>20.081138830084189</v>
      </c>
      <c r="S815">
        <f>IF(Table1[[#This Row],[difference]]&gt;0,1,-1)</f>
        <v>1</v>
      </c>
      <c r="T815">
        <f>IF(Table1[[#This Row],[team]]=E814,SUM(H815,T814),Table1[[#This Row],[ppg]])</f>
        <v>315</v>
      </c>
      <c r="U815">
        <f>IF(Table1[[#This Row],[team]]=E814,SUM(I815,U814),Table1[[#This Row],[ppga]])</f>
        <v>314</v>
      </c>
      <c r="V815">
        <f>IF(Table1[[#This Row],[team]]=E814,SUM(Table1[[#This Row],[difference]],V814),Table1[[#This Row],[difference]])</f>
        <v>19.5</v>
      </c>
      <c r="W815">
        <f>IF(Table1[[#This Row],[team]]=E814,SUM(Table1[[#This Row],[sqrt(dif)]],W814),Table1[[#This Row],[sqrt(dif)]])</f>
        <v>7.6800779562156221</v>
      </c>
      <c r="X815">
        <f>IF(Table1[[#This Row],[team]]=E814,SUM(Table1[[#This Row],[f1]],X814),Table1[[#This Row],[f1]])</f>
        <v>12.227797913221398</v>
      </c>
      <c r="Y815">
        <f>IF(Table1[[#This Row],[ATS]]=S814,SUM(Table1[[#This Row],[ATS]],Y814),Table1[[#This Row],[ATS]])</f>
        <v>2</v>
      </c>
      <c r="Z815">
        <f>IF(Table1[[#This Row],[ATS]]&gt;0,Table1[[#This Row],[ATS streak (not real)]]-1,Table1[[#This Row],[ATS streak (not real)]]+1)</f>
        <v>1</v>
      </c>
      <c r="AA815" s="5">
        <f>Table1[[#This Row],[running ttl ppg]]^2.37/(Table1[[#This Row],[running ttl ppg]]^2.37+Table1[[#This Row],[running ttl ppga]]^2.37)</f>
        <v>0.5018839354381549</v>
      </c>
      <c r="AB815" s="5">
        <f>Table1[[#This Row],[pyth ratio]]+Table1[[#This Row],[win/loss ratio]]</f>
        <v>1.1447410782952978</v>
      </c>
    </row>
    <row r="816" spans="1:28" x14ac:dyDescent="0.25">
      <c r="A816" s="1">
        <v>3374</v>
      </c>
      <c r="B816" s="7">
        <f t="shared" si="28"/>
        <v>15</v>
      </c>
      <c r="C816" s="5">
        <v>2017</v>
      </c>
      <c r="D816" s="5">
        <v>16</v>
      </c>
      <c r="E816" t="s">
        <v>59</v>
      </c>
      <c r="F816" t="s">
        <v>44</v>
      </c>
      <c r="G816" s="5">
        <v>0</v>
      </c>
      <c r="H816">
        <v>34</v>
      </c>
      <c r="I816">
        <v>31</v>
      </c>
      <c r="J816">
        <v>3</v>
      </c>
      <c r="K816">
        <f>IF(Table1[[#This Row],[net]]&gt;0,1,0)</f>
        <v>1</v>
      </c>
      <c r="L816">
        <v>4.5</v>
      </c>
      <c r="M816">
        <f>IF(Table1[[#This Row],[team]]=E815,SUM(Table1[[#This Row],[win/loss]],M815),Table1[[#This Row],[win/loss]])</f>
        <v>10</v>
      </c>
      <c r="N816">
        <f>IF(Table1[[#This Row],[team]]=E815,SUM(Table1[[#This Row],[win/loss]],M815),Table1[[#This Row],[win/loss]])/B816</f>
        <v>0.66666666666666663</v>
      </c>
      <c r="O816">
        <f t="shared" si="27"/>
        <v>7.5</v>
      </c>
      <c r="P816">
        <f>IF(Table1[[#This Row],[difference]]&gt;0,SQRT(Table1[[#This Row],[difference]]),-SQRT(ABS(Table1[[#This Row],[difference]])))</f>
        <v>2.7386127875258306</v>
      </c>
      <c r="Q816">
        <f>IF(Table1[[#This Row],[line]]&gt;0,SQRT(Table1[[#This Row],[line]]),-SQRT(ABS(Table1[[#This Row],[line]])))</f>
        <v>2.1213203435596424</v>
      </c>
      <c r="R816">
        <f>Table1[[#This Row],[difference]]-Table1[[#This Row],[sqrt(line)]]</f>
        <v>5.3786796564403581</v>
      </c>
      <c r="S816">
        <f>IF(Table1[[#This Row],[difference]]&gt;0,1,-1)</f>
        <v>1</v>
      </c>
      <c r="T816">
        <f>IF(Table1[[#This Row],[team]]=E815,SUM(H816,T815),Table1[[#This Row],[ppg]])</f>
        <v>349</v>
      </c>
      <c r="U816">
        <f>IF(Table1[[#This Row],[team]]=E815,SUM(I816,U815),Table1[[#This Row],[ppga]])</f>
        <v>345</v>
      </c>
      <c r="V816">
        <f>IF(Table1[[#This Row],[team]]=E815,SUM(Table1[[#This Row],[difference]],V815),Table1[[#This Row],[difference]])</f>
        <v>27</v>
      </c>
      <c r="W816">
        <f>IF(Table1[[#This Row],[team]]=E815,SUM(Table1[[#This Row],[sqrt(dif)]],W815),Table1[[#This Row],[sqrt(dif)]])</f>
        <v>10.418690743741452</v>
      </c>
      <c r="X816">
        <f>IF(Table1[[#This Row],[team]]=E815,SUM(Table1[[#This Row],[f1]],X815),Table1[[#This Row],[f1]])</f>
        <v>17.606477569661756</v>
      </c>
      <c r="Y816">
        <f>IF(Table1[[#This Row],[ATS]]=S815,SUM(Table1[[#This Row],[ATS]],Y815),Table1[[#This Row],[ATS]])</f>
        <v>3</v>
      </c>
      <c r="Z816">
        <f>IF(Table1[[#This Row],[ATS]]&gt;0,Table1[[#This Row],[ATS streak (not real)]]-1,Table1[[#This Row],[ATS streak (not real)]]+1)</f>
        <v>2</v>
      </c>
      <c r="AA816" s="5">
        <f>Table1[[#This Row],[running ttl ppg]]^2.37/(Table1[[#This Row],[running ttl ppg]]^2.37+Table1[[#This Row],[running ttl ppga]]^2.37)</f>
        <v>0.50682962202084536</v>
      </c>
      <c r="AB816" s="5">
        <f>Table1[[#This Row],[pyth ratio]]+Table1[[#This Row],[win/loss ratio]]</f>
        <v>1.173496288687512</v>
      </c>
    </row>
    <row r="817" spans="1:28" x14ac:dyDescent="0.25">
      <c r="A817" s="1">
        <v>3375</v>
      </c>
      <c r="B817" s="7">
        <f t="shared" si="28"/>
        <v>16</v>
      </c>
      <c r="C817" s="5">
        <v>2017</v>
      </c>
      <c r="D817" s="5">
        <v>17</v>
      </c>
      <c r="E817" t="s">
        <v>59</v>
      </c>
      <c r="F817" t="s">
        <v>63</v>
      </c>
      <c r="G817" s="5">
        <v>1</v>
      </c>
      <c r="H817">
        <v>14</v>
      </c>
      <c r="I817">
        <v>35</v>
      </c>
      <c r="J817">
        <v>-21</v>
      </c>
      <c r="K817">
        <f>IF(Table1[[#This Row],[net]]&gt;0,1,0)</f>
        <v>0</v>
      </c>
      <c r="L817">
        <v>7.5</v>
      </c>
      <c r="M817">
        <f>IF(Table1[[#This Row],[team]]=E816,SUM(Table1[[#This Row],[win/loss]],M816),Table1[[#This Row],[win/loss]])</f>
        <v>10</v>
      </c>
      <c r="N817">
        <f>IF(Table1[[#This Row],[team]]=E816,SUM(Table1[[#This Row],[win/loss]],M816),Table1[[#This Row],[win/loss]])/B817</f>
        <v>0.625</v>
      </c>
      <c r="O817">
        <f t="shared" si="27"/>
        <v>-13.5</v>
      </c>
      <c r="P817">
        <f>IF(Table1[[#This Row],[difference]]&gt;0,SQRT(Table1[[#This Row],[difference]]),-SQRT(ABS(Table1[[#This Row],[difference]])))</f>
        <v>-3.6742346141747673</v>
      </c>
      <c r="Q817">
        <f>IF(Table1[[#This Row],[line]]&gt;0,SQRT(Table1[[#This Row],[line]]),-SQRT(ABS(Table1[[#This Row],[line]])))</f>
        <v>2.7386127875258306</v>
      </c>
      <c r="R817">
        <f>Table1[[#This Row],[difference]]-Table1[[#This Row],[sqrt(line)]]</f>
        <v>-16.238612787525831</v>
      </c>
      <c r="S817">
        <f>IF(Table1[[#This Row],[difference]]&gt;0,1,-1)</f>
        <v>-1</v>
      </c>
      <c r="T817">
        <f>IF(Table1[[#This Row],[team]]=E816,SUM(H817,T816),Table1[[#This Row],[ppg]])</f>
        <v>363</v>
      </c>
      <c r="U817">
        <f>IF(Table1[[#This Row],[team]]=E816,SUM(I817,U816),Table1[[#This Row],[ppga]])</f>
        <v>380</v>
      </c>
      <c r="V817">
        <f>IF(Table1[[#This Row],[team]]=E816,SUM(Table1[[#This Row],[difference]],V816),Table1[[#This Row],[difference]])</f>
        <v>13.5</v>
      </c>
      <c r="W817">
        <f>IF(Table1[[#This Row],[team]]=E816,SUM(Table1[[#This Row],[sqrt(dif)]],W816),Table1[[#This Row],[sqrt(dif)]])</f>
        <v>6.7444561295666849</v>
      </c>
      <c r="X817">
        <f>IF(Table1[[#This Row],[team]]=E816,SUM(Table1[[#This Row],[f1]],X816),Table1[[#This Row],[f1]])</f>
        <v>1.3678647821359249</v>
      </c>
      <c r="Y817">
        <f>IF(Table1[[#This Row],[ATS]]=S816,SUM(Table1[[#This Row],[ATS]],Y816),Table1[[#This Row],[ATS]])</f>
        <v>-1</v>
      </c>
      <c r="Z817">
        <f>IF(Table1[[#This Row],[ATS]]&gt;0,Table1[[#This Row],[ATS streak (not real)]]-1,Table1[[#This Row],[ATS streak (not real)]]+1)</f>
        <v>0</v>
      </c>
      <c r="AA817" s="5">
        <f>Table1[[#This Row],[running ttl ppg]]^2.37/(Table1[[#This Row],[running ttl ppg]]^2.37+Table1[[#This Row],[running ttl ppga]]^2.37)</f>
        <v>0.47290876978790286</v>
      </c>
      <c r="AB817" s="5">
        <f>Table1[[#This Row],[pyth ratio]]+Table1[[#This Row],[win/loss ratio]]</f>
        <v>1.0979087697879029</v>
      </c>
    </row>
    <row r="818" spans="1:28" x14ac:dyDescent="0.25">
      <c r="A818" s="1">
        <v>3376</v>
      </c>
      <c r="B818" s="7">
        <f t="shared" si="28"/>
        <v>1</v>
      </c>
      <c r="C818" s="5">
        <v>2017</v>
      </c>
      <c r="D818" s="5">
        <v>1</v>
      </c>
      <c r="E818" t="s">
        <v>60</v>
      </c>
      <c r="F818" t="s">
        <v>71</v>
      </c>
      <c r="G818" s="5">
        <v>0</v>
      </c>
      <c r="H818">
        <v>25</v>
      </c>
      <c r="I818">
        <v>16</v>
      </c>
      <c r="J818">
        <v>9</v>
      </c>
      <c r="K818">
        <f>IF(Table1[[#This Row],[net]]&gt;0,1,0)</f>
        <v>1</v>
      </c>
      <c r="L818">
        <v>-2.5</v>
      </c>
      <c r="M818">
        <f>IF(Table1[[#This Row],[team]]=E817,SUM(Table1[[#This Row],[win/loss]],M817),Table1[[#This Row],[win/loss]])</f>
        <v>1</v>
      </c>
      <c r="N818">
        <f>IF(Table1[[#This Row],[team]]=E817,SUM(Table1[[#This Row],[win/loss]],M817),Table1[[#This Row],[win/loss]])/B818</f>
        <v>1</v>
      </c>
      <c r="O818">
        <f t="shared" si="27"/>
        <v>6.5</v>
      </c>
      <c r="P818">
        <f>IF(Table1[[#This Row],[difference]]&gt;0,SQRT(Table1[[#This Row],[difference]]),-SQRT(ABS(Table1[[#This Row],[difference]])))</f>
        <v>2.5495097567963922</v>
      </c>
      <c r="Q818">
        <f>IF(Table1[[#This Row],[line]]&gt;0,SQRT(Table1[[#This Row],[line]]),-SQRT(ABS(Table1[[#This Row],[line]])))</f>
        <v>-1.5811388300841898</v>
      </c>
      <c r="R818">
        <f>Table1[[#This Row],[difference]]-Table1[[#This Row],[sqrt(line)]]</f>
        <v>8.0811388300841891</v>
      </c>
      <c r="S818">
        <f>IF(Table1[[#This Row],[difference]]&gt;0,1,-1)</f>
        <v>1</v>
      </c>
      <c r="T818">
        <f>IF(Table1[[#This Row],[team]]=E817,SUM(H818,T817),Table1[[#This Row],[ppg]])</f>
        <v>25</v>
      </c>
      <c r="U818">
        <f>IF(Table1[[#This Row],[team]]=E817,SUM(I818,U817),Table1[[#This Row],[ppga]])</f>
        <v>16</v>
      </c>
      <c r="V818">
        <f>IF(Table1[[#This Row],[team]]=E817,SUM(Table1[[#This Row],[difference]],V817),Table1[[#This Row],[difference]])</f>
        <v>6.5</v>
      </c>
      <c r="W818">
        <f>IF(Table1[[#This Row],[team]]=E817,SUM(Table1[[#This Row],[sqrt(dif)]],W817),Table1[[#This Row],[sqrt(dif)]])</f>
        <v>2.5495097567963922</v>
      </c>
      <c r="X818">
        <f>IF(Table1[[#This Row],[team]]=E817,SUM(Table1[[#This Row],[f1]],X817),Table1[[#This Row],[f1]])</f>
        <v>8.0811388300841891</v>
      </c>
      <c r="Y818">
        <f>IF(Table1[[#This Row],[ATS]]=S817,SUM(Table1[[#This Row],[ATS]],Y817),Table1[[#This Row],[ATS]])</f>
        <v>1</v>
      </c>
      <c r="Z818">
        <f>IF(Table1[[#This Row],[ATS]]&gt;0,Table1[[#This Row],[ATS streak (not real)]]-1,Table1[[#This Row],[ATS streak (not real)]]+1)</f>
        <v>0</v>
      </c>
      <c r="AA818" s="5">
        <f>Table1[[#This Row],[running ttl ppg]]^2.37/(Table1[[#This Row],[running ttl ppg]]^2.37+Table1[[#This Row],[running ttl ppga]]^2.37)</f>
        <v>0.74225084991235757</v>
      </c>
      <c r="AB818" s="5">
        <f>Table1[[#This Row],[pyth ratio]]+Table1[[#This Row],[win/loss ratio]]</f>
        <v>1.7422508499123577</v>
      </c>
    </row>
    <row r="819" spans="1:28" x14ac:dyDescent="0.25">
      <c r="A819" s="1">
        <v>3377</v>
      </c>
      <c r="B819" s="7">
        <f t="shared" si="28"/>
        <v>2</v>
      </c>
      <c r="C819" s="5">
        <v>2017</v>
      </c>
      <c r="D819" s="5">
        <v>2</v>
      </c>
      <c r="E819" t="s">
        <v>60</v>
      </c>
      <c r="F819" t="s">
        <v>52</v>
      </c>
      <c r="G819" s="5">
        <v>1</v>
      </c>
      <c r="H819">
        <v>17</v>
      </c>
      <c r="I819">
        <v>14</v>
      </c>
      <c r="J819">
        <v>3</v>
      </c>
      <c r="K819">
        <f>IF(Table1[[#This Row],[net]]&gt;0,1,0)</f>
        <v>1</v>
      </c>
      <c r="L819">
        <v>1</v>
      </c>
      <c r="M819">
        <f>IF(Table1[[#This Row],[team]]=E818,SUM(Table1[[#This Row],[win/loss]],M818),Table1[[#This Row],[win/loss]])</f>
        <v>2</v>
      </c>
      <c r="N819">
        <f>IF(Table1[[#This Row],[team]]=E818,SUM(Table1[[#This Row],[win/loss]],M818),Table1[[#This Row],[win/loss]])/B819</f>
        <v>1</v>
      </c>
      <c r="O819">
        <f t="shared" si="27"/>
        <v>4</v>
      </c>
      <c r="P819">
        <f>IF(Table1[[#This Row],[difference]]&gt;0,SQRT(Table1[[#This Row],[difference]]),-SQRT(ABS(Table1[[#This Row],[difference]])))</f>
        <v>2</v>
      </c>
      <c r="Q819">
        <f>IF(Table1[[#This Row],[line]]&gt;0,SQRT(Table1[[#This Row],[line]]),-SQRT(ABS(Table1[[#This Row],[line]])))</f>
        <v>1</v>
      </c>
      <c r="R819">
        <f>Table1[[#This Row],[difference]]-Table1[[#This Row],[sqrt(line)]]</f>
        <v>3</v>
      </c>
      <c r="S819">
        <f>IF(Table1[[#This Row],[difference]]&gt;0,1,-1)</f>
        <v>1</v>
      </c>
      <c r="T819">
        <f>IF(Table1[[#This Row],[team]]=E818,SUM(H819,T818),Table1[[#This Row],[ppg]])</f>
        <v>42</v>
      </c>
      <c r="U819">
        <f>IF(Table1[[#This Row],[team]]=E818,SUM(I819,U818),Table1[[#This Row],[ppga]])</f>
        <v>30</v>
      </c>
      <c r="V819">
        <f>IF(Table1[[#This Row],[team]]=E818,SUM(Table1[[#This Row],[difference]],V818),Table1[[#This Row],[difference]])</f>
        <v>10.5</v>
      </c>
      <c r="W819">
        <f>IF(Table1[[#This Row],[team]]=E818,SUM(Table1[[#This Row],[sqrt(dif)]],W818),Table1[[#This Row],[sqrt(dif)]])</f>
        <v>4.5495097567963922</v>
      </c>
      <c r="X819">
        <f>IF(Table1[[#This Row],[team]]=E818,SUM(Table1[[#This Row],[f1]],X818),Table1[[#This Row],[f1]])</f>
        <v>11.081138830084189</v>
      </c>
      <c r="Y819">
        <f>IF(Table1[[#This Row],[ATS]]=S818,SUM(Table1[[#This Row],[ATS]],Y818),Table1[[#This Row],[ATS]])</f>
        <v>2</v>
      </c>
      <c r="Z819">
        <f>IF(Table1[[#This Row],[ATS]]&gt;0,Table1[[#This Row],[ATS streak (not real)]]-1,Table1[[#This Row],[ATS streak (not real)]]+1)</f>
        <v>1</v>
      </c>
      <c r="AA819" s="5">
        <f>Table1[[#This Row],[running ttl ppg]]^2.37/(Table1[[#This Row],[running ttl ppg]]^2.37+Table1[[#This Row],[running ttl ppga]]^2.37)</f>
        <v>0.68942643502870293</v>
      </c>
      <c r="AB819" s="5">
        <f>Table1[[#This Row],[pyth ratio]]+Table1[[#This Row],[win/loss ratio]]</f>
        <v>1.6894264350287029</v>
      </c>
    </row>
    <row r="820" spans="1:28" x14ac:dyDescent="0.25">
      <c r="A820" s="1">
        <v>3378</v>
      </c>
      <c r="B820" s="7">
        <f t="shared" si="28"/>
        <v>3</v>
      </c>
      <c r="C820" s="5">
        <v>2017</v>
      </c>
      <c r="D820" s="5">
        <v>3</v>
      </c>
      <c r="E820" t="s">
        <v>60</v>
      </c>
      <c r="F820" t="s">
        <v>45</v>
      </c>
      <c r="G820" s="5">
        <v>0</v>
      </c>
      <c r="H820">
        <v>22</v>
      </c>
      <c r="I820">
        <v>10</v>
      </c>
      <c r="J820">
        <v>12</v>
      </c>
      <c r="K820">
        <f>IF(Table1[[#This Row],[net]]&gt;0,1,0)</f>
        <v>1</v>
      </c>
      <c r="L820">
        <v>6</v>
      </c>
      <c r="M820">
        <f>IF(Table1[[#This Row],[team]]=E819,SUM(Table1[[#This Row],[win/loss]],M819),Table1[[#This Row],[win/loss]])</f>
        <v>3</v>
      </c>
      <c r="N820">
        <f>IF(Table1[[#This Row],[team]]=E819,SUM(Table1[[#This Row],[win/loss]],M819),Table1[[#This Row],[win/loss]])/B820</f>
        <v>1</v>
      </c>
      <c r="O820">
        <f t="shared" si="27"/>
        <v>18</v>
      </c>
      <c r="P820">
        <f>IF(Table1[[#This Row],[difference]]&gt;0,SQRT(Table1[[#This Row],[difference]]),-SQRT(ABS(Table1[[#This Row],[difference]])))</f>
        <v>4.2426406871192848</v>
      </c>
      <c r="Q820">
        <f>IF(Table1[[#This Row],[line]]&gt;0,SQRT(Table1[[#This Row],[line]]),-SQRT(ABS(Table1[[#This Row],[line]])))</f>
        <v>2.4494897427831779</v>
      </c>
      <c r="R820">
        <f>Table1[[#This Row],[difference]]-Table1[[#This Row],[sqrt(line)]]</f>
        <v>15.550510257216821</v>
      </c>
      <c r="S820">
        <f>IF(Table1[[#This Row],[difference]]&gt;0,1,-1)</f>
        <v>1</v>
      </c>
      <c r="T820">
        <f>IF(Table1[[#This Row],[team]]=E819,SUM(H820,T819),Table1[[#This Row],[ppg]])</f>
        <v>64</v>
      </c>
      <c r="U820">
        <f>IF(Table1[[#This Row],[team]]=E819,SUM(I820,U819),Table1[[#This Row],[ppga]])</f>
        <v>40</v>
      </c>
      <c r="V820">
        <f>IF(Table1[[#This Row],[team]]=E819,SUM(Table1[[#This Row],[difference]],V819),Table1[[#This Row],[difference]])</f>
        <v>28.5</v>
      </c>
      <c r="W820">
        <f>IF(Table1[[#This Row],[team]]=E819,SUM(Table1[[#This Row],[sqrt(dif)]],W819),Table1[[#This Row],[sqrt(dif)]])</f>
        <v>8.792150443915677</v>
      </c>
      <c r="X820">
        <f>IF(Table1[[#This Row],[team]]=E819,SUM(Table1[[#This Row],[f1]],X819),Table1[[#This Row],[f1]])</f>
        <v>26.63164908730101</v>
      </c>
      <c r="Y820">
        <f>IF(Table1[[#This Row],[ATS]]=S819,SUM(Table1[[#This Row],[ATS]],Y819),Table1[[#This Row],[ATS]])</f>
        <v>3</v>
      </c>
      <c r="Z820">
        <f>IF(Table1[[#This Row],[ATS]]&gt;0,Table1[[#This Row],[ATS streak (not real)]]-1,Table1[[#This Row],[ATS streak (not real)]]+1)</f>
        <v>2</v>
      </c>
      <c r="AA820" s="5">
        <f>Table1[[#This Row],[running ttl ppg]]^2.37/(Table1[[#This Row],[running ttl ppg]]^2.37+Table1[[#This Row],[running ttl ppga]]^2.37)</f>
        <v>0.75285707722681972</v>
      </c>
      <c r="AB820" s="5">
        <f>Table1[[#This Row],[pyth ratio]]+Table1[[#This Row],[win/loss ratio]]</f>
        <v>1.7528570772268197</v>
      </c>
    </row>
    <row r="821" spans="1:28" x14ac:dyDescent="0.25">
      <c r="A821" s="1">
        <v>3379</v>
      </c>
      <c r="B821" s="7">
        <f t="shared" si="28"/>
        <v>4</v>
      </c>
      <c r="C821" s="5">
        <v>2017</v>
      </c>
      <c r="D821" s="5">
        <v>4</v>
      </c>
      <c r="E821" t="s">
        <v>60</v>
      </c>
      <c r="F821" t="s">
        <v>61</v>
      </c>
      <c r="G821" s="5">
        <v>1</v>
      </c>
      <c r="H821">
        <v>24</v>
      </c>
      <c r="I821">
        <v>10</v>
      </c>
      <c r="J821">
        <v>14</v>
      </c>
      <c r="K821">
        <f>IF(Table1[[#This Row],[net]]&gt;0,1,0)</f>
        <v>1</v>
      </c>
      <c r="L821">
        <v>-3.5</v>
      </c>
      <c r="M821">
        <f>IF(Table1[[#This Row],[team]]=E820,SUM(Table1[[#This Row],[win/loss]],M820),Table1[[#This Row],[win/loss]])</f>
        <v>4</v>
      </c>
      <c r="N821">
        <f>IF(Table1[[#This Row],[team]]=E820,SUM(Table1[[#This Row],[win/loss]],M820),Table1[[#This Row],[win/loss]])/B821</f>
        <v>1</v>
      </c>
      <c r="O821">
        <f t="shared" si="27"/>
        <v>10.5</v>
      </c>
      <c r="P821">
        <f>IF(Table1[[#This Row],[difference]]&gt;0,SQRT(Table1[[#This Row],[difference]]),-SQRT(ABS(Table1[[#This Row],[difference]])))</f>
        <v>3.2403703492039302</v>
      </c>
      <c r="Q821">
        <f>IF(Table1[[#This Row],[line]]&gt;0,SQRT(Table1[[#This Row],[line]]),-SQRT(ABS(Table1[[#This Row],[line]])))</f>
        <v>-1.8708286933869707</v>
      </c>
      <c r="R821">
        <f>Table1[[#This Row],[difference]]-Table1[[#This Row],[sqrt(line)]]</f>
        <v>12.37082869338697</v>
      </c>
      <c r="S821">
        <f>IF(Table1[[#This Row],[difference]]&gt;0,1,-1)</f>
        <v>1</v>
      </c>
      <c r="T821">
        <f>IF(Table1[[#This Row],[team]]=E820,SUM(H821,T820),Table1[[#This Row],[ppg]])</f>
        <v>88</v>
      </c>
      <c r="U821">
        <f>IF(Table1[[#This Row],[team]]=E820,SUM(I821,U820),Table1[[#This Row],[ppga]])</f>
        <v>50</v>
      </c>
      <c r="V821">
        <f>IF(Table1[[#This Row],[team]]=E820,SUM(Table1[[#This Row],[difference]],V820),Table1[[#This Row],[difference]])</f>
        <v>39</v>
      </c>
      <c r="W821">
        <f>IF(Table1[[#This Row],[team]]=E820,SUM(Table1[[#This Row],[sqrt(dif)]],W820),Table1[[#This Row],[sqrt(dif)]])</f>
        <v>12.032520793119607</v>
      </c>
      <c r="X821">
        <f>IF(Table1[[#This Row],[team]]=E820,SUM(Table1[[#This Row],[f1]],X820),Table1[[#This Row],[f1]])</f>
        <v>39.002477780687983</v>
      </c>
      <c r="Y821">
        <f>IF(Table1[[#This Row],[ATS]]=S820,SUM(Table1[[#This Row],[ATS]],Y820),Table1[[#This Row],[ATS]])</f>
        <v>4</v>
      </c>
      <c r="Z821">
        <f>IF(Table1[[#This Row],[ATS]]&gt;0,Table1[[#This Row],[ATS streak (not real)]]-1,Table1[[#This Row],[ATS streak (not real)]]+1)</f>
        <v>3</v>
      </c>
      <c r="AA821" s="5">
        <f>Table1[[#This Row],[running ttl ppg]]^2.37/(Table1[[#This Row],[running ttl ppg]]^2.37+Table1[[#This Row],[running ttl ppga]]^2.37)</f>
        <v>0.79245601794818354</v>
      </c>
      <c r="AB821" s="5">
        <f>Table1[[#This Row],[pyth ratio]]+Table1[[#This Row],[win/loss ratio]]</f>
        <v>1.7924560179481834</v>
      </c>
    </row>
    <row r="822" spans="1:28" x14ac:dyDescent="0.25">
      <c r="A822" s="1">
        <v>3380</v>
      </c>
      <c r="B822" s="7">
        <f t="shared" si="28"/>
        <v>5</v>
      </c>
      <c r="C822" s="5">
        <v>2017</v>
      </c>
      <c r="D822" s="5">
        <v>5</v>
      </c>
      <c r="E822" t="s">
        <v>60</v>
      </c>
      <c r="F822" t="s">
        <v>53</v>
      </c>
      <c r="G822" s="5">
        <v>1</v>
      </c>
      <c r="H822">
        <v>31</v>
      </c>
      <c r="I822">
        <v>13</v>
      </c>
      <c r="J822">
        <v>18</v>
      </c>
      <c r="K822">
        <f>IF(Table1[[#This Row],[net]]&gt;0,1,0)</f>
        <v>1</v>
      </c>
      <c r="L822">
        <v>-6</v>
      </c>
      <c r="M822">
        <f>IF(Table1[[#This Row],[team]]=E821,SUM(Table1[[#This Row],[win/loss]],M821),Table1[[#This Row],[win/loss]])</f>
        <v>5</v>
      </c>
      <c r="N822">
        <f>IF(Table1[[#This Row],[team]]=E821,SUM(Table1[[#This Row],[win/loss]],M821),Table1[[#This Row],[win/loss]])/B822</f>
        <v>1</v>
      </c>
      <c r="O822">
        <f t="shared" si="27"/>
        <v>12</v>
      </c>
      <c r="P822">
        <f>IF(Table1[[#This Row],[difference]]&gt;0,SQRT(Table1[[#This Row],[difference]]),-SQRT(ABS(Table1[[#This Row],[difference]])))</f>
        <v>3.4641016151377544</v>
      </c>
      <c r="Q822">
        <f>IF(Table1[[#This Row],[line]]&gt;0,SQRT(Table1[[#This Row],[line]]),-SQRT(ABS(Table1[[#This Row],[line]])))</f>
        <v>-2.4494897427831779</v>
      </c>
      <c r="R822">
        <f>Table1[[#This Row],[difference]]-Table1[[#This Row],[sqrt(line)]]</f>
        <v>14.449489742783179</v>
      </c>
      <c r="S822">
        <f>IF(Table1[[#This Row],[difference]]&gt;0,1,-1)</f>
        <v>1</v>
      </c>
      <c r="T822">
        <f>IF(Table1[[#This Row],[team]]=E821,SUM(H822,T821),Table1[[#This Row],[ppg]])</f>
        <v>119</v>
      </c>
      <c r="U822">
        <f>IF(Table1[[#This Row],[team]]=E821,SUM(I822,U821),Table1[[#This Row],[ppga]])</f>
        <v>63</v>
      </c>
      <c r="V822">
        <f>IF(Table1[[#This Row],[team]]=E821,SUM(Table1[[#This Row],[difference]],V821),Table1[[#This Row],[difference]])</f>
        <v>51</v>
      </c>
      <c r="W822">
        <f>IF(Table1[[#This Row],[team]]=E821,SUM(Table1[[#This Row],[sqrt(dif)]],W821),Table1[[#This Row],[sqrt(dif)]])</f>
        <v>15.496622408257362</v>
      </c>
      <c r="X822">
        <f>IF(Table1[[#This Row],[team]]=E821,SUM(Table1[[#This Row],[f1]],X821),Table1[[#This Row],[f1]])</f>
        <v>53.451967523471161</v>
      </c>
      <c r="Y822">
        <f>IF(Table1[[#This Row],[ATS]]=S821,SUM(Table1[[#This Row],[ATS]],Y821),Table1[[#This Row],[ATS]])</f>
        <v>5</v>
      </c>
      <c r="Z822">
        <f>IF(Table1[[#This Row],[ATS]]&gt;0,Table1[[#This Row],[ATS streak (not real)]]-1,Table1[[#This Row],[ATS streak (not real)]]+1)</f>
        <v>4</v>
      </c>
      <c r="AA822" s="5">
        <f>Table1[[#This Row],[running ttl ppg]]^2.37/(Table1[[#This Row],[running ttl ppg]]^2.37+Table1[[#This Row],[running ttl ppga]]^2.37)</f>
        <v>0.81865973902954559</v>
      </c>
      <c r="AB822" s="5">
        <f>Table1[[#This Row],[pyth ratio]]+Table1[[#This Row],[win/loss ratio]]</f>
        <v>1.8186597390295456</v>
      </c>
    </row>
    <row r="823" spans="1:28" x14ac:dyDescent="0.25">
      <c r="A823" s="1">
        <v>3381</v>
      </c>
      <c r="B823" s="7">
        <f t="shared" si="28"/>
        <v>6</v>
      </c>
      <c r="C823" s="5">
        <v>2017</v>
      </c>
      <c r="D823" s="5">
        <v>7</v>
      </c>
      <c r="E823" t="s">
        <v>60</v>
      </c>
      <c r="F823" t="s">
        <v>66</v>
      </c>
      <c r="G823" s="5">
        <v>0</v>
      </c>
      <c r="H823">
        <v>10</v>
      </c>
      <c r="I823">
        <v>21</v>
      </c>
      <c r="J823">
        <v>-11</v>
      </c>
      <c r="K823">
        <f>IF(Table1[[#This Row],[net]]&gt;0,1,0)</f>
        <v>0</v>
      </c>
      <c r="L823">
        <v>-3</v>
      </c>
      <c r="M823">
        <f>IF(Table1[[#This Row],[team]]=E822,SUM(Table1[[#This Row],[win/loss]],M822),Table1[[#This Row],[win/loss]])</f>
        <v>5</v>
      </c>
      <c r="N823">
        <f>IF(Table1[[#This Row],[team]]=E822,SUM(Table1[[#This Row],[win/loss]],M822),Table1[[#This Row],[win/loss]])/B823</f>
        <v>0.83333333333333337</v>
      </c>
      <c r="O823">
        <f t="shared" si="27"/>
        <v>-14</v>
      </c>
      <c r="P823">
        <f>IF(Table1[[#This Row],[difference]]&gt;0,SQRT(Table1[[#This Row],[difference]]),-SQRT(ABS(Table1[[#This Row],[difference]])))</f>
        <v>-3.7416573867739413</v>
      </c>
      <c r="Q823">
        <f>IF(Table1[[#This Row],[line]]&gt;0,SQRT(Table1[[#This Row],[line]]),-SQRT(ABS(Table1[[#This Row],[line]])))</f>
        <v>-1.7320508075688772</v>
      </c>
      <c r="R823">
        <f>Table1[[#This Row],[difference]]-Table1[[#This Row],[sqrt(line)]]</f>
        <v>-12.267949192431123</v>
      </c>
      <c r="S823">
        <f>IF(Table1[[#This Row],[difference]]&gt;0,1,-1)</f>
        <v>-1</v>
      </c>
      <c r="T823">
        <f>IF(Table1[[#This Row],[team]]=E822,SUM(H823,T822),Table1[[#This Row],[ppg]])</f>
        <v>129</v>
      </c>
      <c r="U823">
        <f>IF(Table1[[#This Row],[team]]=E822,SUM(I823,U822),Table1[[#This Row],[ppga]])</f>
        <v>84</v>
      </c>
      <c r="V823">
        <f>IF(Table1[[#This Row],[team]]=E822,SUM(Table1[[#This Row],[difference]],V822),Table1[[#This Row],[difference]])</f>
        <v>37</v>
      </c>
      <c r="W823">
        <f>IF(Table1[[#This Row],[team]]=E822,SUM(Table1[[#This Row],[sqrt(dif)]],W822),Table1[[#This Row],[sqrt(dif)]])</f>
        <v>11.754965021483422</v>
      </c>
      <c r="X823">
        <f>IF(Table1[[#This Row],[team]]=E822,SUM(Table1[[#This Row],[f1]],X822),Table1[[#This Row],[f1]])</f>
        <v>41.184018331040036</v>
      </c>
      <c r="Y823">
        <f>IF(Table1[[#This Row],[ATS]]=S822,SUM(Table1[[#This Row],[ATS]],Y822),Table1[[#This Row],[ATS]])</f>
        <v>-1</v>
      </c>
      <c r="Z823">
        <f>IF(Table1[[#This Row],[ATS]]&gt;0,Table1[[#This Row],[ATS streak (not real)]]-1,Table1[[#This Row],[ATS streak (not real)]]+1)</f>
        <v>0</v>
      </c>
      <c r="AA823" s="5">
        <f>Table1[[#This Row],[running ttl ppg]]^2.37/(Table1[[#This Row],[running ttl ppg]]^2.37+Table1[[#This Row],[running ttl ppga]]^2.37)</f>
        <v>0.7343331220660464</v>
      </c>
      <c r="AB823" s="5">
        <f>Table1[[#This Row],[pyth ratio]]+Table1[[#This Row],[win/loss ratio]]</f>
        <v>1.5676664553993798</v>
      </c>
    </row>
    <row r="824" spans="1:28" x14ac:dyDescent="0.25">
      <c r="A824" s="1">
        <v>3382</v>
      </c>
      <c r="B824" s="7">
        <f t="shared" si="28"/>
        <v>7</v>
      </c>
      <c r="C824" s="5">
        <v>2017</v>
      </c>
      <c r="D824" s="5">
        <v>8</v>
      </c>
      <c r="E824" t="s">
        <v>60</v>
      </c>
      <c r="F824" t="s">
        <v>46</v>
      </c>
      <c r="G824" s="5">
        <v>0</v>
      </c>
      <c r="H824">
        <v>10</v>
      </c>
      <c r="I824">
        <v>20</v>
      </c>
      <c r="J824">
        <v>-10</v>
      </c>
      <c r="K824">
        <f>IF(Table1[[#This Row],[net]]&gt;0,1,0)</f>
        <v>0</v>
      </c>
      <c r="L824">
        <v>-5</v>
      </c>
      <c r="M824">
        <f>IF(Table1[[#This Row],[team]]=E823,SUM(Table1[[#This Row],[win/loss]],M823),Table1[[#This Row],[win/loss]])</f>
        <v>5</v>
      </c>
      <c r="N824">
        <f>IF(Table1[[#This Row],[team]]=E823,SUM(Table1[[#This Row],[win/loss]],M823),Table1[[#This Row],[win/loss]])/B824</f>
        <v>0.7142857142857143</v>
      </c>
      <c r="O824">
        <f t="shared" si="27"/>
        <v>-15</v>
      </c>
      <c r="P824">
        <f>IF(Table1[[#This Row],[difference]]&gt;0,SQRT(Table1[[#This Row],[difference]]),-SQRT(ABS(Table1[[#This Row],[difference]])))</f>
        <v>-3.872983346207417</v>
      </c>
      <c r="Q824">
        <f>IF(Table1[[#This Row],[line]]&gt;0,SQRT(Table1[[#This Row],[line]]),-SQRT(ABS(Table1[[#This Row],[line]])))</f>
        <v>-2.2360679774997898</v>
      </c>
      <c r="R824">
        <f>Table1[[#This Row],[difference]]-Table1[[#This Row],[sqrt(line)]]</f>
        <v>-12.76393202250021</v>
      </c>
      <c r="S824">
        <f>IF(Table1[[#This Row],[difference]]&gt;0,1,-1)</f>
        <v>-1</v>
      </c>
      <c r="T824">
        <f>IF(Table1[[#This Row],[team]]=E823,SUM(H824,T823),Table1[[#This Row],[ppg]])</f>
        <v>139</v>
      </c>
      <c r="U824">
        <f>IF(Table1[[#This Row],[team]]=E823,SUM(I824,U823),Table1[[#This Row],[ppga]])</f>
        <v>104</v>
      </c>
      <c r="V824">
        <f>IF(Table1[[#This Row],[team]]=E823,SUM(Table1[[#This Row],[difference]],V823),Table1[[#This Row],[difference]])</f>
        <v>22</v>
      </c>
      <c r="W824">
        <f>IF(Table1[[#This Row],[team]]=E823,SUM(Table1[[#This Row],[sqrt(dif)]],W823),Table1[[#This Row],[sqrt(dif)]])</f>
        <v>7.8819816752760046</v>
      </c>
      <c r="X824">
        <f>IF(Table1[[#This Row],[team]]=E823,SUM(Table1[[#This Row],[f1]],X823),Table1[[#This Row],[f1]])</f>
        <v>28.420086308539826</v>
      </c>
      <c r="Y824">
        <f>IF(Table1[[#This Row],[ATS]]=S823,SUM(Table1[[#This Row],[ATS]],Y823),Table1[[#This Row],[ATS]])</f>
        <v>-2</v>
      </c>
      <c r="Z824">
        <f>IF(Table1[[#This Row],[ATS]]&gt;0,Table1[[#This Row],[ATS streak (not real)]]-1,Table1[[#This Row],[ATS streak (not real)]]+1)</f>
        <v>-1</v>
      </c>
      <c r="AA824" s="5">
        <f>Table1[[#This Row],[running ttl ppg]]^2.37/(Table1[[#This Row],[running ttl ppg]]^2.37+Table1[[#This Row],[running ttl ppga]]^2.37)</f>
        <v>0.6654098441976255</v>
      </c>
      <c r="AB824" s="5">
        <f>Table1[[#This Row],[pyth ratio]]+Table1[[#This Row],[win/loss ratio]]</f>
        <v>1.3796955584833399</v>
      </c>
    </row>
    <row r="825" spans="1:28" x14ac:dyDescent="0.25">
      <c r="A825" s="1">
        <v>3383</v>
      </c>
      <c r="B825" s="7">
        <f t="shared" si="28"/>
        <v>8</v>
      </c>
      <c r="C825" s="5">
        <v>2017</v>
      </c>
      <c r="D825" s="5">
        <v>9</v>
      </c>
      <c r="E825" t="s">
        <v>60</v>
      </c>
      <c r="F825" t="s">
        <v>51</v>
      </c>
      <c r="G825" s="5">
        <v>1</v>
      </c>
      <c r="H825">
        <v>16</v>
      </c>
      <c r="I825">
        <v>22</v>
      </c>
      <c r="J825">
        <v>-6</v>
      </c>
      <c r="K825">
        <f>IF(Table1[[#This Row],[net]]&gt;0,1,0)</f>
        <v>0</v>
      </c>
      <c r="L825">
        <v>-5</v>
      </c>
      <c r="M825">
        <f>IF(Table1[[#This Row],[team]]=E824,SUM(Table1[[#This Row],[win/loss]],M824),Table1[[#This Row],[win/loss]])</f>
        <v>5</v>
      </c>
      <c r="N825">
        <f>IF(Table1[[#This Row],[team]]=E824,SUM(Table1[[#This Row],[win/loss]],M824),Table1[[#This Row],[win/loss]])/B825</f>
        <v>0.625</v>
      </c>
      <c r="O825">
        <f t="shared" si="27"/>
        <v>-11</v>
      </c>
      <c r="P825">
        <f>IF(Table1[[#This Row],[difference]]&gt;0,SQRT(Table1[[#This Row],[difference]]),-SQRT(ABS(Table1[[#This Row],[difference]])))</f>
        <v>-3.3166247903553998</v>
      </c>
      <c r="Q825">
        <f>IF(Table1[[#This Row],[line]]&gt;0,SQRT(Table1[[#This Row],[line]]),-SQRT(ABS(Table1[[#This Row],[line]])))</f>
        <v>-2.2360679774997898</v>
      </c>
      <c r="R825">
        <f>Table1[[#This Row],[difference]]-Table1[[#This Row],[sqrt(line)]]</f>
        <v>-8.7639320225002102</v>
      </c>
      <c r="S825">
        <f>IF(Table1[[#This Row],[difference]]&gt;0,1,-1)</f>
        <v>-1</v>
      </c>
      <c r="T825">
        <f>IF(Table1[[#This Row],[team]]=E824,SUM(H825,T824),Table1[[#This Row],[ppg]])</f>
        <v>155</v>
      </c>
      <c r="U825">
        <f>IF(Table1[[#This Row],[team]]=E824,SUM(I825,U824),Table1[[#This Row],[ppga]])</f>
        <v>126</v>
      </c>
      <c r="V825">
        <f>IF(Table1[[#This Row],[team]]=E824,SUM(Table1[[#This Row],[difference]],V824),Table1[[#This Row],[difference]])</f>
        <v>11</v>
      </c>
      <c r="W825">
        <f>IF(Table1[[#This Row],[team]]=E824,SUM(Table1[[#This Row],[sqrt(dif)]],W824),Table1[[#This Row],[sqrt(dif)]])</f>
        <v>4.5653568849206048</v>
      </c>
      <c r="X825">
        <f>IF(Table1[[#This Row],[team]]=E824,SUM(Table1[[#This Row],[f1]],X824),Table1[[#This Row],[f1]])</f>
        <v>19.656154286039616</v>
      </c>
      <c r="Y825">
        <f>IF(Table1[[#This Row],[ATS]]=S824,SUM(Table1[[#This Row],[ATS]],Y824),Table1[[#This Row],[ATS]])</f>
        <v>-3</v>
      </c>
      <c r="Z825">
        <f>IF(Table1[[#This Row],[ATS]]&gt;0,Table1[[#This Row],[ATS streak (not real)]]-1,Table1[[#This Row],[ATS streak (not real)]]+1)</f>
        <v>-2</v>
      </c>
      <c r="AA825" s="5">
        <f>Table1[[#This Row],[running ttl ppg]]^2.37/(Table1[[#This Row],[running ttl ppg]]^2.37+Table1[[#This Row],[running ttl ppga]]^2.37)</f>
        <v>0.62032535257476729</v>
      </c>
      <c r="AB825" s="5">
        <f>Table1[[#This Row],[pyth ratio]]+Table1[[#This Row],[win/loss ratio]]</f>
        <v>1.2453253525747674</v>
      </c>
    </row>
    <row r="826" spans="1:28" x14ac:dyDescent="0.25">
      <c r="A826" s="1">
        <v>3384</v>
      </c>
      <c r="B826" s="7">
        <f t="shared" si="28"/>
        <v>9</v>
      </c>
      <c r="C826" s="5">
        <v>2017</v>
      </c>
      <c r="D826" s="5">
        <v>10</v>
      </c>
      <c r="E826" t="s">
        <v>60</v>
      </c>
      <c r="F826" t="s">
        <v>72</v>
      </c>
      <c r="G826" s="5">
        <v>0</v>
      </c>
      <c r="H826">
        <v>20</v>
      </c>
      <c r="I826">
        <v>26</v>
      </c>
      <c r="J826">
        <v>-6</v>
      </c>
      <c r="K826">
        <f>IF(Table1[[#This Row],[net]]&gt;0,1,0)</f>
        <v>0</v>
      </c>
      <c r="L826">
        <v>2.5</v>
      </c>
      <c r="M826">
        <f>IF(Table1[[#This Row],[team]]=E825,SUM(Table1[[#This Row],[win/loss]],M825),Table1[[#This Row],[win/loss]])</f>
        <v>5</v>
      </c>
      <c r="N826">
        <f>IF(Table1[[#This Row],[team]]=E825,SUM(Table1[[#This Row],[win/loss]],M825),Table1[[#This Row],[win/loss]])/B826</f>
        <v>0.55555555555555558</v>
      </c>
      <c r="O826">
        <f t="shared" si="27"/>
        <v>-3.5</v>
      </c>
      <c r="P826">
        <f>IF(Table1[[#This Row],[difference]]&gt;0,SQRT(Table1[[#This Row],[difference]]),-SQRT(ABS(Table1[[#This Row],[difference]])))</f>
        <v>-1.8708286933869707</v>
      </c>
      <c r="Q826">
        <f>IF(Table1[[#This Row],[line]]&gt;0,SQRT(Table1[[#This Row],[line]]),-SQRT(ABS(Table1[[#This Row],[line]])))</f>
        <v>1.5811388300841898</v>
      </c>
      <c r="R826">
        <f>Table1[[#This Row],[difference]]-Table1[[#This Row],[sqrt(line)]]</f>
        <v>-5.08113883008419</v>
      </c>
      <c r="S826">
        <f>IF(Table1[[#This Row],[difference]]&gt;0,1,-1)</f>
        <v>-1</v>
      </c>
      <c r="T826">
        <f>IF(Table1[[#This Row],[team]]=E825,SUM(H826,T825),Table1[[#This Row],[ppg]])</f>
        <v>175</v>
      </c>
      <c r="U826">
        <f>IF(Table1[[#This Row],[team]]=E825,SUM(I826,U825),Table1[[#This Row],[ppga]])</f>
        <v>152</v>
      </c>
      <c r="V826">
        <f>IF(Table1[[#This Row],[team]]=E825,SUM(Table1[[#This Row],[difference]],V825),Table1[[#This Row],[difference]])</f>
        <v>7.5</v>
      </c>
      <c r="W826">
        <f>IF(Table1[[#This Row],[team]]=E825,SUM(Table1[[#This Row],[sqrt(dif)]],W825),Table1[[#This Row],[sqrt(dif)]])</f>
        <v>2.6945281915336343</v>
      </c>
      <c r="X826">
        <f>IF(Table1[[#This Row],[team]]=E825,SUM(Table1[[#This Row],[f1]],X825),Table1[[#This Row],[f1]])</f>
        <v>14.575015455955427</v>
      </c>
      <c r="Y826">
        <f>IF(Table1[[#This Row],[ATS]]=S825,SUM(Table1[[#This Row],[ATS]],Y825),Table1[[#This Row],[ATS]])</f>
        <v>-4</v>
      </c>
      <c r="Z826">
        <f>IF(Table1[[#This Row],[ATS]]&gt;0,Table1[[#This Row],[ATS streak (not real)]]-1,Table1[[#This Row],[ATS streak (not real)]]+1)</f>
        <v>-3</v>
      </c>
      <c r="AA826" s="5">
        <f>Table1[[#This Row],[running ttl ppg]]^2.37/(Table1[[#This Row],[running ttl ppg]]^2.37+Table1[[#This Row],[running ttl ppga]]^2.37)</f>
        <v>0.58271916999463036</v>
      </c>
      <c r="AB826" s="5">
        <f>Table1[[#This Row],[pyth ratio]]+Table1[[#This Row],[win/loss ratio]]</f>
        <v>1.1382747255501859</v>
      </c>
    </row>
    <row r="827" spans="1:28" x14ac:dyDescent="0.25">
      <c r="A827" s="1">
        <v>3385</v>
      </c>
      <c r="B827" s="7">
        <f t="shared" si="28"/>
        <v>10</v>
      </c>
      <c r="C827" s="5">
        <v>2017</v>
      </c>
      <c r="D827" s="5">
        <v>11</v>
      </c>
      <c r="E827" t="s">
        <v>60</v>
      </c>
      <c r="F827" t="s">
        <v>41</v>
      </c>
      <c r="G827" s="5">
        <v>1</v>
      </c>
      <c r="H827">
        <v>30</v>
      </c>
      <c r="I827">
        <v>24</v>
      </c>
      <c r="J827">
        <v>6</v>
      </c>
      <c r="K827">
        <f>IF(Table1[[#This Row],[net]]&gt;0,1,0)</f>
        <v>1</v>
      </c>
      <c r="L827">
        <v>-1</v>
      </c>
      <c r="M827">
        <f>IF(Table1[[#This Row],[team]]=E826,SUM(Table1[[#This Row],[win/loss]],M826),Table1[[#This Row],[win/loss]])</f>
        <v>6</v>
      </c>
      <c r="N827">
        <f>IF(Table1[[#This Row],[team]]=E826,SUM(Table1[[#This Row],[win/loss]],M826),Table1[[#This Row],[win/loss]])/B827</f>
        <v>0.6</v>
      </c>
      <c r="O827">
        <f t="shared" si="27"/>
        <v>5</v>
      </c>
      <c r="P827">
        <f>IF(Table1[[#This Row],[difference]]&gt;0,SQRT(Table1[[#This Row],[difference]]),-SQRT(ABS(Table1[[#This Row],[difference]])))</f>
        <v>2.2360679774997898</v>
      </c>
      <c r="Q827">
        <f>IF(Table1[[#This Row],[line]]&gt;0,SQRT(Table1[[#This Row],[line]]),-SQRT(ABS(Table1[[#This Row],[line]])))</f>
        <v>-1</v>
      </c>
      <c r="R827">
        <f>Table1[[#This Row],[difference]]-Table1[[#This Row],[sqrt(line)]]</f>
        <v>6</v>
      </c>
      <c r="S827">
        <f>IF(Table1[[#This Row],[difference]]&gt;0,1,-1)</f>
        <v>1</v>
      </c>
      <c r="T827">
        <f>IF(Table1[[#This Row],[team]]=E826,SUM(H827,T826),Table1[[#This Row],[ppg]])</f>
        <v>205</v>
      </c>
      <c r="U827">
        <f>IF(Table1[[#This Row],[team]]=E826,SUM(I827,U826),Table1[[#This Row],[ppga]])</f>
        <v>176</v>
      </c>
      <c r="V827">
        <f>IF(Table1[[#This Row],[team]]=E826,SUM(Table1[[#This Row],[difference]],V826),Table1[[#This Row],[difference]])</f>
        <v>12.5</v>
      </c>
      <c r="W827">
        <f>IF(Table1[[#This Row],[team]]=E826,SUM(Table1[[#This Row],[sqrt(dif)]],W826),Table1[[#This Row],[sqrt(dif)]])</f>
        <v>4.9305961690334241</v>
      </c>
      <c r="X827">
        <f>IF(Table1[[#This Row],[team]]=E826,SUM(Table1[[#This Row],[f1]],X826),Table1[[#This Row],[f1]])</f>
        <v>20.575015455955427</v>
      </c>
      <c r="Y827">
        <f>IF(Table1[[#This Row],[ATS]]=S826,SUM(Table1[[#This Row],[ATS]],Y826),Table1[[#This Row],[ATS]])</f>
        <v>1</v>
      </c>
      <c r="Z827">
        <f>IF(Table1[[#This Row],[ATS]]&gt;0,Table1[[#This Row],[ATS streak (not real)]]-1,Table1[[#This Row],[ATS streak (not real)]]+1)</f>
        <v>0</v>
      </c>
      <c r="AA827" s="5">
        <f>Table1[[#This Row],[running ttl ppg]]^2.37/(Table1[[#This Row],[running ttl ppg]]^2.37+Table1[[#This Row],[running ttl ppga]]^2.37)</f>
        <v>0.58940024602466556</v>
      </c>
      <c r="AB827" s="5">
        <f>Table1[[#This Row],[pyth ratio]]+Table1[[#This Row],[win/loss ratio]]</f>
        <v>1.1894002460246655</v>
      </c>
    </row>
    <row r="828" spans="1:28" x14ac:dyDescent="0.25">
      <c r="A828" s="1">
        <v>3386</v>
      </c>
      <c r="B828" s="7">
        <f t="shared" si="28"/>
        <v>11</v>
      </c>
      <c r="C828" s="5">
        <v>2017</v>
      </c>
      <c r="D828" s="5">
        <v>12</v>
      </c>
      <c r="E828" t="s">
        <v>60</v>
      </c>
      <c r="F828" t="s">
        <v>51</v>
      </c>
      <c r="G828" s="5">
        <v>0</v>
      </c>
      <c r="H828">
        <v>13</v>
      </c>
      <c r="I828">
        <v>16</v>
      </c>
      <c r="J828">
        <v>-3</v>
      </c>
      <c r="K828">
        <f>IF(Table1[[#This Row],[net]]&gt;0,1,0)</f>
        <v>0</v>
      </c>
      <c r="L828">
        <v>2</v>
      </c>
      <c r="M828">
        <f>IF(Table1[[#This Row],[team]]=E827,SUM(Table1[[#This Row],[win/loss]],M827),Table1[[#This Row],[win/loss]])</f>
        <v>6</v>
      </c>
      <c r="N828">
        <f>IF(Table1[[#This Row],[team]]=E827,SUM(Table1[[#This Row],[win/loss]],M827),Table1[[#This Row],[win/loss]])/B828</f>
        <v>0.54545454545454541</v>
      </c>
      <c r="O828">
        <f t="shared" si="27"/>
        <v>-1</v>
      </c>
      <c r="P828">
        <f>IF(Table1[[#This Row],[difference]]&gt;0,SQRT(Table1[[#This Row],[difference]]),-SQRT(ABS(Table1[[#This Row],[difference]])))</f>
        <v>-1</v>
      </c>
      <c r="Q828">
        <f>IF(Table1[[#This Row],[line]]&gt;0,SQRT(Table1[[#This Row],[line]]),-SQRT(ABS(Table1[[#This Row],[line]])))</f>
        <v>1.4142135623730951</v>
      </c>
      <c r="R828">
        <f>Table1[[#This Row],[difference]]-Table1[[#This Row],[sqrt(line)]]</f>
        <v>-2.4142135623730949</v>
      </c>
      <c r="S828">
        <f>IF(Table1[[#This Row],[difference]]&gt;0,1,-1)</f>
        <v>-1</v>
      </c>
      <c r="T828">
        <f>IF(Table1[[#This Row],[team]]=E827,SUM(H828,T827),Table1[[#This Row],[ppg]])</f>
        <v>218</v>
      </c>
      <c r="U828">
        <f>IF(Table1[[#This Row],[team]]=E827,SUM(I828,U827),Table1[[#This Row],[ppga]])</f>
        <v>192</v>
      </c>
      <c r="V828">
        <f>IF(Table1[[#This Row],[team]]=E827,SUM(Table1[[#This Row],[difference]],V827),Table1[[#This Row],[difference]])</f>
        <v>11.5</v>
      </c>
      <c r="W828">
        <f>IF(Table1[[#This Row],[team]]=E827,SUM(Table1[[#This Row],[sqrt(dif)]],W827),Table1[[#This Row],[sqrt(dif)]])</f>
        <v>3.9305961690334241</v>
      </c>
      <c r="X828">
        <f>IF(Table1[[#This Row],[team]]=E827,SUM(Table1[[#This Row],[f1]],X827),Table1[[#This Row],[f1]])</f>
        <v>18.160801893582331</v>
      </c>
      <c r="Y828">
        <f>IF(Table1[[#This Row],[ATS]]=S827,SUM(Table1[[#This Row],[ATS]],Y827),Table1[[#This Row],[ATS]])</f>
        <v>-1</v>
      </c>
      <c r="Z828">
        <f>IF(Table1[[#This Row],[ATS]]&gt;0,Table1[[#This Row],[ATS streak (not real)]]-1,Table1[[#This Row],[ATS streak (not real)]]+1)</f>
        <v>0</v>
      </c>
      <c r="AA828" s="5">
        <f>Table1[[#This Row],[running ttl ppg]]^2.37/(Table1[[#This Row],[running ttl ppg]]^2.37+Table1[[#This Row],[running ttl ppga]]^2.37)</f>
        <v>0.57468433354982695</v>
      </c>
      <c r="AB828" s="5">
        <f>Table1[[#This Row],[pyth ratio]]+Table1[[#This Row],[win/loss ratio]]</f>
        <v>1.1201388790043723</v>
      </c>
    </row>
    <row r="829" spans="1:28" x14ac:dyDescent="0.25">
      <c r="A829" s="1">
        <v>3387</v>
      </c>
      <c r="B829" s="7">
        <f t="shared" si="28"/>
        <v>12</v>
      </c>
      <c r="C829" s="5">
        <v>2017</v>
      </c>
      <c r="D829" s="5">
        <v>13</v>
      </c>
      <c r="E829" t="s">
        <v>60</v>
      </c>
      <c r="F829" t="s">
        <v>49</v>
      </c>
      <c r="G829" s="5">
        <v>1</v>
      </c>
      <c r="H829">
        <v>15</v>
      </c>
      <c r="I829">
        <v>17</v>
      </c>
      <c r="J829">
        <v>-2</v>
      </c>
      <c r="K829">
        <f>IF(Table1[[#This Row],[net]]&gt;0,1,0)</f>
        <v>0</v>
      </c>
      <c r="L829">
        <v>3</v>
      </c>
      <c r="M829">
        <f>IF(Table1[[#This Row],[team]]=E828,SUM(Table1[[#This Row],[win/loss]],M828),Table1[[#This Row],[win/loss]])</f>
        <v>6</v>
      </c>
      <c r="N829">
        <f>IF(Table1[[#This Row],[team]]=E828,SUM(Table1[[#This Row],[win/loss]],M828),Table1[[#This Row],[win/loss]])/B829</f>
        <v>0.5</v>
      </c>
      <c r="O829">
        <f t="shared" si="27"/>
        <v>1</v>
      </c>
      <c r="P829">
        <f>IF(Table1[[#This Row],[difference]]&gt;0,SQRT(Table1[[#This Row],[difference]]),-SQRT(ABS(Table1[[#This Row],[difference]])))</f>
        <v>1</v>
      </c>
      <c r="Q829">
        <f>IF(Table1[[#This Row],[line]]&gt;0,SQRT(Table1[[#This Row],[line]]),-SQRT(ABS(Table1[[#This Row],[line]])))</f>
        <v>1.7320508075688772</v>
      </c>
      <c r="R829">
        <f>Table1[[#This Row],[difference]]-Table1[[#This Row],[sqrt(line)]]</f>
        <v>-0.73205080756887719</v>
      </c>
      <c r="S829">
        <f>IF(Table1[[#This Row],[difference]]&gt;0,1,-1)</f>
        <v>1</v>
      </c>
      <c r="T829">
        <f>IF(Table1[[#This Row],[team]]=E828,SUM(H829,T828),Table1[[#This Row],[ppg]])</f>
        <v>233</v>
      </c>
      <c r="U829">
        <f>IF(Table1[[#This Row],[team]]=E828,SUM(I829,U828),Table1[[#This Row],[ppga]])</f>
        <v>209</v>
      </c>
      <c r="V829">
        <f>IF(Table1[[#This Row],[team]]=E828,SUM(Table1[[#This Row],[difference]],V828),Table1[[#This Row],[difference]])</f>
        <v>12.5</v>
      </c>
      <c r="W829">
        <f>IF(Table1[[#This Row],[team]]=E828,SUM(Table1[[#This Row],[sqrt(dif)]],W828),Table1[[#This Row],[sqrt(dif)]])</f>
        <v>4.9305961690334241</v>
      </c>
      <c r="X829">
        <f>IF(Table1[[#This Row],[team]]=E828,SUM(Table1[[#This Row],[f1]],X828),Table1[[#This Row],[f1]])</f>
        <v>17.428751086013452</v>
      </c>
      <c r="Y829">
        <f>IF(Table1[[#This Row],[ATS]]=S828,SUM(Table1[[#This Row],[ATS]],Y828),Table1[[#This Row],[ATS]])</f>
        <v>1</v>
      </c>
      <c r="Z829">
        <f>IF(Table1[[#This Row],[ATS]]&gt;0,Table1[[#This Row],[ATS streak (not real)]]-1,Table1[[#This Row],[ATS streak (not real)]]+1)</f>
        <v>0</v>
      </c>
      <c r="AA829" s="5">
        <f>Table1[[#This Row],[running ttl ppg]]^2.37/(Table1[[#This Row],[running ttl ppg]]^2.37+Table1[[#This Row],[running ttl ppga]]^2.37)</f>
        <v>0.56405334804458951</v>
      </c>
      <c r="AB829" s="5">
        <f>Table1[[#This Row],[pyth ratio]]+Table1[[#This Row],[win/loss ratio]]</f>
        <v>1.0640533480445895</v>
      </c>
    </row>
    <row r="830" spans="1:28" x14ac:dyDescent="0.25">
      <c r="A830" s="1">
        <v>3388</v>
      </c>
      <c r="B830" s="7">
        <f t="shared" si="28"/>
        <v>13</v>
      </c>
      <c r="C830" s="5">
        <v>2017</v>
      </c>
      <c r="D830" s="5">
        <v>14</v>
      </c>
      <c r="E830" t="s">
        <v>60</v>
      </c>
      <c r="F830" t="s">
        <v>55</v>
      </c>
      <c r="G830" s="5">
        <v>0</v>
      </c>
      <c r="H830">
        <v>25</v>
      </c>
      <c r="I830">
        <v>16</v>
      </c>
      <c r="J830">
        <v>9</v>
      </c>
      <c r="K830">
        <f>IF(Table1[[#This Row],[net]]&gt;0,1,0)</f>
        <v>1</v>
      </c>
      <c r="L830">
        <v>-3</v>
      </c>
      <c r="M830">
        <f>IF(Table1[[#This Row],[team]]=E829,SUM(Table1[[#This Row],[win/loss]],M829),Table1[[#This Row],[win/loss]])</f>
        <v>7</v>
      </c>
      <c r="N830">
        <f>IF(Table1[[#This Row],[team]]=E829,SUM(Table1[[#This Row],[win/loss]],M829),Table1[[#This Row],[win/loss]])/B830</f>
        <v>0.53846153846153844</v>
      </c>
      <c r="O830">
        <f t="shared" si="27"/>
        <v>6</v>
      </c>
      <c r="P830">
        <f>IF(Table1[[#This Row],[difference]]&gt;0,SQRT(Table1[[#This Row],[difference]]),-SQRT(ABS(Table1[[#This Row],[difference]])))</f>
        <v>2.4494897427831779</v>
      </c>
      <c r="Q830">
        <f>IF(Table1[[#This Row],[line]]&gt;0,SQRT(Table1[[#This Row],[line]]),-SQRT(ABS(Table1[[#This Row],[line]])))</f>
        <v>-1.7320508075688772</v>
      </c>
      <c r="R830">
        <f>Table1[[#This Row],[difference]]-Table1[[#This Row],[sqrt(line)]]</f>
        <v>7.7320508075688767</v>
      </c>
      <c r="S830">
        <f>IF(Table1[[#This Row],[difference]]&gt;0,1,-1)</f>
        <v>1</v>
      </c>
      <c r="T830">
        <f>IF(Table1[[#This Row],[team]]=E829,SUM(H830,T829),Table1[[#This Row],[ppg]])</f>
        <v>258</v>
      </c>
      <c r="U830">
        <f>IF(Table1[[#This Row],[team]]=E829,SUM(I830,U829),Table1[[#This Row],[ppga]])</f>
        <v>225</v>
      </c>
      <c r="V830">
        <f>IF(Table1[[#This Row],[team]]=E829,SUM(Table1[[#This Row],[difference]],V829),Table1[[#This Row],[difference]])</f>
        <v>18.5</v>
      </c>
      <c r="W830">
        <f>IF(Table1[[#This Row],[team]]=E829,SUM(Table1[[#This Row],[sqrt(dif)]],W829),Table1[[#This Row],[sqrt(dif)]])</f>
        <v>7.380085911816602</v>
      </c>
      <c r="X830">
        <f>IF(Table1[[#This Row],[team]]=E829,SUM(Table1[[#This Row],[f1]],X829),Table1[[#This Row],[f1]])</f>
        <v>25.160801893582331</v>
      </c>
      <c r="Y830">
        <f>IF(Table1[[#This Row],[ATS]]=S829,SUM(Table1[[#This Row],[ATS]],Y829),Table1[[#This Row],[ATS]])</f>
        <v>2</v>
      </c>
      <c r="Z830">
        <f>IF(Table1[[#This Row],[ATS]]&gt;0,Table1[[#This Row],[ATS streak (not real)]]-1,Table1[[#This Row],[ATS streak (not real)]]+1)</f>
        <v>1</v>
      </c>
      <c r="AA830" s="5">
        <f>Table1[[#This Row],[running ttl ppg]]^2.37/(Table1[[#This Row],[running ttl ppg]]^2.37+Table1[[#This Row],[running ttl ppga]]^2.37)</f>
        <v>0.58038553842010954</v>
      </c>
      <c r="AB830" s="5">
        <f>Table1[[#This Row],[pyth ratio]]+Table1[[#This Row],[win/loss ratio]]</f>
        <v>1.1188470768816479</v>
      </c>
    </row>
    <row r="831" spans="1:28" x14ac:dyDescent="0.25">
      <c r="A831" s="1">
        <v>3389</v>
      </c>
      <c r="B831" s="7">
        <f t="shared" si="28"/>
        <v>14</v>
      </c>
      <c r="C831" s="5">
        <v>2017</v>
      </c>
      <c r="D831" s="5">
        <v>15</v>
      </c>
      <c r="E831" t="s">
        <v>60</v>
      </c>
      <c r="F831" t="s">
        <v>54</v>
      </c>
      <c r="G831" s="5">
        <v>1</v>
      </c>
      <c r="H831">
        <v>6</v>
      </c>
      <c r="I831">
        <v>34</v>
      </c>
      <c r="J831">
        <v>-28</v>
      </c>
      <c r="K831">
        <f>IF(Table1[[#This Row],[net]]&gt;0,1,0)</f>
        <v>0</v>
      </c>
      <c r="L831">
        <v>-5</v>
      </c>
      <c r="M831">
        <f>IF(Table1[[#This Row],[team]]=E830,SUM(Table1[[#This Row],[win/loss]],M830),Table1[[#This Row],[win/loss]])</f>
        <v>7</v>
      </c>
      <c r="N831">
        <f>IF(Table1[[#This Row],[team]]=E830,SUM(Table1[[#This Row],[win/loss]],M830),Table1[[#This Row],[win/loss]])/B831</f>
        <v>0.5</v>
      </c>
      <c r="O831">
        <f t="shared" si="27"/>
        <v>-33</v>
      </c>
      <c r="P831">
        <f>IF(Table1[[#This Row],[difference]]&gt;0,SQRT(Table1[[#This Row],[difference]]),-SQRT(ABS(Table1[[#This Row],[difference]])))</f>
        <v>-5.7445626465380286</v>
      </c>
      <c r="Q831">
        <f>IF(Table1[[#This Row],[line]]&gt;0,SQRT(Table1[[#This Row],[line]]),-SQRT(ABS(Table1[[#This Row],[line]])))</f>
        <v>-2.2360679774997898</v>
      </c>
      <c r="R831">
        <f>Table1[[#This Row],[difference]]-Table1[[#This Row],[sqrt(line)]]</f>
        <v>-30.76393202250021</v>
      </c>
      <c r="S831">
        <f>IF(Table1[[#This Row],[difference]]&gt;0,1,-1)</f>
        <v>-1</v>
      </c>
      <c r="T831">
        <f>IF(Table1[[#This Row],[team]]=E830,SUM(H831,T830),Table1[[#This Row],[ppg]])</f>
        <v>264</v>
      </c>
      <c r="U831">
        <f>IF(Table1[[#This Row],[team]]=E830,SUM(I831,U830),Table1[[#This Row],[ppga]])</f>
        <v>259</v>
      </c>
      <c r="V831">
        <f>IF(Table1[[#This Row],[team]]=E830,SUM(Table1[[#This Row],[difference]],V830),Table1[[#This Row],[difference]])</f>
        <v>-14.5</v>
      </c>
      <c r="W831">
        <f>IF(Table1[[#This Row],[team]]=E830,SUM(Table1[[#This Row],[sqrt(dif)]],W830),Table1[[#This Row],[sqrt(dif)]])</f>
        <v>1.6355232652785734</v>
      </c>
      <c r="X831">
        <f>IF(Table1[[#This Row],[team]]=E830,SUM(Table1[[#This Row],[f1]],X830),Table1[[#This Row],[f1]])</f>
        <v>-5.6031301289178792</v>
      </c>
      <c r="Y831">
        <f>IF(Table1[[#This Row],[ATS]]=S830,SUM(Table1[[#This Row],[ATS]],Y830),Table1[[#This Row],[ATS]])</f>
        <v>-1</v>
      </c>
      <c r="Z831">
        <f>IF(Table1[[#This Row],[ATS]]&gt;0,Table1[[#This Row],[ATS streak (not real)]]-1,Table1[[#This Row],[ATS streak (not real)]]+1)</f>
        <v>0</v>
      </c>
      <c r="AA831" s="5">
        <f>Table1[[#This Row],[running ttl ppg]]^2.37/(Table1[[#This Row],[running ttl ppg]]^2.37+Table1[[#This Row],[running ttl ppga]]^2.37)</f>
        <v>0.51132727863110594</v>
      </c>
      <c r="AB831" s="5">
        <f>Table1[[#This Row],[pyth ratio]]+Table1[[#This Row],[win/loss ratio]]</f>
        <v>1.0113272786311058</v>
      </c>
    </row>
    <row r="832" spans="1:28" x14ac:dyDescent="0.25">
      <c r="A832" s="1">
        <v>3390</v>
      </c>
      <c r="B832" s="7">
        <f t="shared" si="28"/>
        <v>15</v>
      </c>
      <c r="C832" s="5">
        <v>2017</v>
      </c>
      <c r="D832" s="5">
        <v>16</v>
      </c>
      <c r="E832" t="s">
        <v>60</v>
      </c>
      <c r="F832" t="s">
        <v>52</v>
      </c>
      <c r="G832" s="5">
        <v>0</v>
      </c>
      <c r="H832">
        <v>25</v>
      </c>
      <c r="I832">
        <v>38</v>
      </c>
      <c r="J832">
        <v>-13</v>
      </c>
      <c r="K832">
        <f>IF(Table1[[#This Row],[net]]&gt;0,1,0)</f>
        <v>0</v>
      </c>
      <c r="L832">
        <v>6.5</v>
      </c>
      <c r="M832">
        <f>IF(Table1[[#This Row],[team]]=E831,SUM(Table1[[#This Row],[win/loss]],M831),Table1[[#This Row],[win/loss]])</f>
        <v>7</v>
      </c>
      <c r="N832">
        <f>IF(Table1[[#This Row],[team]]=E831,SUM(Table1[[#This Row],[win/loss]],M831),Table1[[#This Row],[win/loss]])/B832</f>
        <v>0.46666666666666667</v>
      </c>
      <c r="O832">
        <f t="shared" si="27"/>
        <v>-6.5</v>
      </c>
      <c r="P832">
        <f>IF(Table1[[#This Row],[difference]]&gt;0,SQRT(Table1[[#This Row],[difference]]),-SQRT(ABS(Table1[[#This Row],[difference]])))</f>
        <v>-2.5495097567963922</v>
      </c>
      <c r="Q832">
        <f>IF(Table1[[#This Row],[line]]&gt;0,SQRT(Table1[[#This Row],[line]]),-SQRT(ABS(Table1[[#This Row],[line]])))</f>
        <v>2.5495097567963922</v>
      </c>
      <c r="R832">
        <f>Table1[[#This Row],[difference]]-Table1[[#This Row],[sqrt(line)]]</f>
        <v>-9.0495097567963931</v>
      </c>
      <c r="S832">
        <f>IF(Table1[[#This Row],[difference]]&gt;0,1,-1)</f>
        <v>-1</v>
      </c>
      <c r="T832">
        <f>IF(Table1[[#This Row],[team]]=E831,SUM(H832,T831),Table1[[#This Row],[ppg]])</f>
        <v>289</v>
      </c>
      <c r="U832">
        <f>IF(Table1[[#This Row],[team]]=E831,SUM(I832,U831),Table1[[#This Row],[ppga]])</f>
        <v>297</v>
      </c>
      <c r="V832">
        <f>IF(Table1[[#This Row],[team]]=E831,SUM(Table1[[#This Row],[difference]],V831),Table1[[#This Row],[difference]])</f>
        <v>-21</v>
      </c>
      <c r="W832">
        <f>IF(Table1[[#This Row],[team]]=E831,SUM(Table1[[#This Row],[sqrt(dif)]],W831),Table1[[#This Row],[sqrt(dif)]])</f>
        <v>-0.91398649151781886</v>
      </c>
      <c r="X832">
        <f>IF(Table1[[#This Row],[team]]=E831,SUM(Table1[[#This Row],[f1]],X831),Table1[[#This Row],[f1]])</f>
        <v>-14.652639885714272</v>
      </c>
      <c r="Y832">
        <f>IF(Table1[[#This Row],[ATS]]=S831,SUM(Table1[[#This Row],[ATS]],Y831),Table1[[#This Row],[ATS]])</f>
        <v>-2</v>
      </c>
      <c r="Z832">
        <f>IF(Table1[[#This Row],[ATS]]&gt;0,Table1[[#This Row],[ATS streak (not real)]]-1,Table1[[#This Row],[ATS streak (not real)]]+1)</f>
        <v>-1</v>
      </c>
      <c r="AA832" s="5">
        <f>Table1[[#This Row],[running ttl ppg]]^2.37/(Table1[[#This Row],[running ttl ppg]]^2.37+Table1[[#This Row],[running ttl ppga]]^2.37)</f>
        <v>0.48382716424514793</v>
      </c>
      <c r="AB832" s="5">
        <f>Table1[[#This Row],[pyth ratio]]+Table1[[#This Row],[win/loss ratio]]</f>
        <v>0.95049383091181461</v>
      </c>
    </row>
    <row r="833" spans="1:28" x14ac:dyDescent="0.25">
      <c r="A833" s="1">
        <v>3391</v>
      </c>
      <c r="B833" s="7">
        <f t="shared" si="28"/>
        <v>16</v>
      </c>
      <c r="C833" s="5">
        <v>2017</v>
      </c>
      <c r="D833" s="5">
        <v>17</v>
      </c>
      <c r="E833" t="s">
        <v>60</v>
      </c>
      <c r="F833" t="s">
        <v>46</v>
      </c>
      <c r="G833" s="5">
        <v>1</v>
      </c>
      <c r="H833">
        <v>38</v>
      </c>
      <c r="I833">
        <v>10</v>
      </c>
      <c r="J833">
        <v>28</v>
      </c>
      <c r="K833">
        <f>IF(Table1[[#This Row],[net]]&gt;0,1,0)</f>
        <v>1</v>
      </c>
      <c r="L833">
        <v>-6</v>
      </c>
      <c r="M833">
        <f>IF(Table1[[#This Row],[team]]=E832,SUM(Table1[[#This Row],[win/loss]],M832),Table1[[#This Row],[win/loss]])</f>
        <v>8</v>
      </c>
      <c r="N833">
        <f>IF(Table1[[#This Row],[team]]=E832,SUM(Table1[[#This Row],[win/loss]],M832),Table1[[#This Row],[win/loss]])/B833</f>
        <v>0.5</v>
      </c>
      <c r="O833">
        <f t="shared" si="27"/>
        <v>22</v>
      </c>
      <c r="P833">
        <f>IF(Table1[[#This Row],[difference]]&gt;0,SQRT(Table1[[#This Row],[difference]]),-SQRT(ABS(Table1[[#This Row],[difference]])))</f>
        <v>4.6904157598234297</v>
      </c>
      <c r="Q833">
        <f>IF(Table1[[#This Row],[line]]&gt;0,SQRT(Table1[[#This Row],[line]]),-SQRT(ABS(Table1[[#This Row],[line]])))</f>
        <v>-2.4494897427831779</v>
      </c>
      <c r="R833">
        <f>Table1[[#This Row],[difference]]-Table1[[#This Row],[sqrt(line)]]</f>
        <v>24.449489742783179</v>
      </c>
      <c r="S833">
        <f>IF(Table1[[#This Row],[difference]]&gt;0,1,-1)</f>
        <v>1</v>
      </c>
      <c r="T833">
        <f>IF(Table1[[#This Row],[team]]=E832,SUM(H833,T832),Table1[[#This Row],[ppg]])</f>
        <v>327</v>
      </c>
      <c r="U833">
        <f>IF(Table1[[#This Row],[team]]=E832,SUM(I833,U832),Table1[[#This Row],[ppga]])</f>
        <v>307</v>
      </c>
      <c r="V833">
        <f>IF(Table1[[#This Row],[team]]=E832,SUM(Table1[[#This Row],[difference]],V832),Table1[[#This Row],[difference]])</f>
        <v>1</v>
      </c>
      <c r="W833">
        <f>IF(Table1[[#This Row],[team]]=E832,SUM(Table1[[#This Row],[sqrt(dif)]],W832),Table1[[#This Row],[sqrt(dif)]])</f>
        <v>3.7764292683056109</v>
      </c>
      <c r="X833">
        <f>IF(Table1[[#This Row],[team]]=E832,SUM(Table1[[#This Row],[f1]],X832),Table1[[#This Row],[f1]])</f>
        <v>9.7968498570689064</v>
      </c>
      <c r="Y833">
        <f>IF(Table1[[#This Row],[ATS]]=S832,SUM(Table1[[#This Row],[ATS]],Y832),Table1[[#This Row],[ATS]])</f>
        <v>1</v>
      </c>
      <c r="Z833">
        <f>IF(Table1[[#This Row],[ATS]]&gt;0,Table1[[#This Row],[ATS streak (not real)]]-1,Table1[[#This Row],[ATS streak (not real)]]+1)</f>
        <v>0</v>
      </c>
      <c r="AA833" s="5">
        <f>Table1[[#This Row],[running ttl ppg]]^2.37/(Table1[[#This Row],[running ttl ppg]]^2.37+Table1[[#This Row],[running ttl ppga]]^2.37)</f>
        <v>0.5373245478873675</v>
      </c>
      <c r="AB833" s="5">
        <f>Table1[[#This Row],[pyth ratio]]+Table1[[#This Row],[win/loss ratio]]</f>
        <v>1.0373245478873674</v>
      </c>
    </row>
    <row r="834" spans="1:28" x14ac:dyDescent="0.25">
      <c r="A834" s="1">
        <v>3392</v>
      </c>
      <c r="B834" s="7">
        <f t="shared" si="28"/>
        <v>1</v>
      </c>
      <c r="C834" s="5">
        <v>2017</v>
      </c>
      <c r="D834" s="5">
        <v>1</v>
      </c>
      <c r="E834" t="s">
        <v>61</v>
      </c>
      <c r="F834" t="s">
        <v>49</v>
      </c>
      <c r="G834" s="5">
        <v>0</v>
      </c>
      <c r="H834">
        <v>20</v>
      </c>
      <c r="I834">
        <v>19</v>
      </c>
      <c r="J834">
        <v>1</v>
      </c>
      <c r="K834">
        <f>IF(Table1[[#This Row],[net]]&gt;0,1,0)</f>
        <v>1</v>
      </c>
      <c r="L834">
        <v>-1</v>
      </c>
      <c r="M834">
        <f>IF(Table1[[#This Row],[team]]=E833,SUM(Table1[[#This Row],[win/loss]],M833),Table1[[#This Row],[win/loss]])</f>
        <v>1</v>
      </c>
      <c r="N834">
        <f>IF(Table1[[#This Row],[team]]=E833,SUM(Table1[[#This Row],[win/loss]],M833),Table1[[#This Row],[win/loss]])/B834</f>
        <v>1</v>
      </c>
      <c r="O834">
        <f t="shared" si="27"/>
        <v>0</v>
      </c>
      <c r="P834">
        <f>IF(Table1[[#This Row],[difference]]&gt;0,SQRT(Table1[[#This Row],[difference]]),-SQRT(ABS(Table1[[#This Row],[difference]])))</f>
        <v>0</v>
      </c>
      <c r="Q834">
        <f>IF(Table1[[#This Row],[line]]&gt;0,SQRT(Table1[[#This Row],[line]]),-SQRT(ABS(Table1[[#This Row],[line]])))</f>
        <v>-1</v>
      </c>
      <c r="R834">
        <f>Table1[[#This Row],[difference]]-Table1[[#This Row],[sqrt(line)]]</f>
        <v>1</v>
      </c>
      <c r="S834">
        <f>IF(Table1[[#This Row],[difference]]&gt;0,1,-1)</f>
        <v>-1</v>
      </c>
      <c r="T834">
        <f>IF(Table1[[#This Row],[team]]=E833,SUM(H834,T833),Table1[[#This Row],[ppg]])</f>
        <v>20</v>
      </c>
      <c r="U834">
        <f>IF(Table1[[#This Row],[team]]=E833,SUM(I834,U833),Table1[[#This Row],[ppga]])</f>
        <v>19</v>
      </c>
      <c r="V834">
        <f>IF(Table1[[#This Row],[team]]=E833,SUM(Table1[[#This Row],[difference]],V833),Table1[[#This Row],[difference]])</f>
        <v>0</v>
      </c>
      <c r="W834">
        <f>IF(Table1[[#This Row],[team]]=E833,SUM(Table1[[#This Row],[sqrt(dif)]],W833),Table1[[#This Row],[sqrt(dif)]])</f>
        <v>0</v>
      </c>
      <c r="X834">
        <f>IF(Table1[[#This Row],[team]]=E833,SUM(Table1[[#This Row],[f1]],X833),Table1[[#This Row],[f1]])</f>
        <v>1</v>
      </c>
      <c r="Y834">
        <f>IF(Table1[[#This Row],[ATS]]=S833,SUM(Table1[[#This Row],[ATS]],Y833),Table1[[#This Row],[ATS]])</f>
        <v>-1</v>
      </c>
      <c r="Z834">
        <f>IF(Table1[[#This Row],[ATS]]&gt;0,Table1[[#This Row],[ATS streak (not real)]]-1,Table1[[#This Row],[ATS streak (not real)]]+1)</f>
        <v>0</v>
      </c>
      <c r="AA834" s="5">
        <f>Table1[[#This Row],[running ttl ppg]]^2.37/(Table1[[#This Row],[running ttl ppg]]^2.37+Table1[[#This Row],[running ttl ppga]]^2.37)</f>
        <v>0.53035390510349545</v>
      </c>
      <c r="AB834" s="5">
        <f>Table1[[#This Row],[pyth ratio]]+Table1[[#This Row],[win/loss ratio]]</f>
        <v>1.5303539051034956</v>
      </c>
    </row>
    <row r="835" spans="1:28" x14ac:dyDescent="0.25">
      <c r="A835" s="1">
        <v>3393</v>
      </c>
      <c r="B835" s="7">
        <f t="shared" si="28"/>
        <v>2</v>
      </c>
      <c r="C835" s="5">
        <v>2017</v>
      </c>
      <c r="D835" s="5">
        <v>2</v>
      </c>
      <c r="E835" t="s">
        <v>61</v>
      </c>
      <c r="F835" t="s">
        <v>64</v>
      </c>
      <c r="G835" s="5">
        <v>1</v>
      </c>
      <c r="H835">
        <v>16</v>
      </c>
      <c r="I835">
        <v>13</v>
      </c>
      <c r="J835">
        <v>3</v>
      </c>
      <c r="K835">
        <f>IF(Table1[[#This Row],[net]]&gt;0,1,0)</f>
        <v>1</v>
      </c>
      <c r="L835">
        <v>-3.5</v>
      </c>
      <c r="M835">
        <f>IF(Table1[[#This Row],[team]]=E834,SUM(Table1[[#This Row],[win/loss]],M834),Table1[[#This Row],[win/loss]])</f>
        <v>2</v>
      </c>
      <c r="N835">
        <f>IF(Table1[[#This Row],[team]]=E834,SUM(Table1[[#This Row],[win/loss]],M834),Table1[[#This Row],[win/loss]])/B835</f>
        <v>1</v>
      </c>
      <c r="O835">
        <f t="shared" ref="O835:O898" si="29">J835+L835</f>
        <v>-0.5</v>
      </c>
      <c r="P835">
        <f>IF(Table1[[#This Row],[difference]]&gt;0,SQRT(Table1[[#This Row],[difference]]),-SQRT(ABS(Table1[[#This Row],[difference]])))</f>
        <v>-0.70710678118654757</v>
      </c>
      <c r="Q835">
        <f>IF(Table1[[#This Row],[line]]&gt;0,SQRT(Table1[[#This Row],[line]]),-SQRT(ABS(Table1[[#This Row],[line]])))</f>
        <v>-1.8708286933869707</v>
      </c>
      <c r="R835">
        <f>Table1[[#This Row],[difference]]-Table1[[#This Row],[sqrt(line)]]</f>
        <v>1.3708286933869707</v>
      </c>
      <c r="S835">
        <f>IF(Table1[[#This Row],[difference]]&gt;0,1,-1)</f>
        <v>-1</v>
      </c>
      <c r="T835">
        <f>IF(Table1[[#This Row],[team]]=E834,SUM(H835,T834),Table1[[#This Row],[ppg]])</f>
        <v>36</v>
      </c>
      <c r="U835">
        <f>IF(Table1[[#This Row],[team]]=E834,SUM(I835,U834),Table1[[#This Row],[ppga]])</f>
        <v>32</v>
      </c>
      <c r="V835">
        <f>IF(Table1[[#This Row],[team]]=E834,SUM(Table1[[#This Row],[difference]],V834),Table1[[#This Row],[difference]])</f>
        <v>-0.5</v>
      </c>
      <c r="W835">
        <f>IF(Table1[[#This Row],[team]]=E834,SUM(Table1[[#This Row],[sqrt(dif)]],W834),Table1[[#This Row],[sqrt(dif)]])</f>
        <v>-0.70710678118654757</v>
      </c>
      <c r="X835">
        <f>IF(Table1[[#This Row],[team]]=E834,SUM(Table1[[#This Row],[f1]],X834),Table1[[#This Row],[f1]])</f>
        <v>2.3708286933869704</v>
      </c>
      <c r="Y835">
        <f>IF(Table1[[#This Row],[ATS]]=S834,SUM(Table1[[#This Row],[ATS]],Y834),Table1[[#This Row],[ATS]])</f>
        <v>-2</v>
      </c>
      <c r="Z835">
        <f>IF(Table1[[#This Row],[ATS]]&gt;0,Table1[[#This Row],[ATS streak (not real)]]-1,Table1[[#This Row],[ATS streak (not real)]]+1)</f>
        <v>-1</v>
      </c>
      <c r="AA835" s="5">
        <f>Table1[[#This Row],[running ttl ppg]]^2.37/(Table1[[#This Row],[running ttl ppg]]^2.37+Table1[[#This Row],[running ttl ppga]]^2.37)</f>
        <v>0.56933679165296958</v>
      </c>
      <c r="AB835" s="5">
        <f>Table1[[#This Row],[pyth ratio]]+Table1[[#This Row],[win/loss ratio]]</f>
        <v>1.5693367916529697</v>
      </c>
    </row>
    <row r="836" spans="1:28" x14ac:dyDescent="0.25">
      <c r="A836" s="1">
        <v>3394</v>
      </c>
      <c r="B836" s="7">
        <f t="shared" si="28"/>
        <v>3</v>
      </c>
      <c r="C836" s="5">
        <v>2017</v>
      </c>
      <c r="D836" s="5">
        <v>3</v>
      </c>
      <c r="E836" t="s">
        <v>61</v>
      </c>
      <c r="F836" t="s">
        <v>72</v>
      </c>
      <c r="G836" s="5">
        <v>1</v>
      </c>
      <c r="H836">
        <v>27</v>
      </c>
      <c r="I836">
        <v>29</v>
      </c>
      <c r="J836">
        <v>-2</v>
      </c>
      <c r="K836">
        <f>IF(Table1[[#This Row],[net]]&gt;0,1,0)</f>
        <v>0</v>
      </c>
      <c r="L836">
        <v>-3.5</v>
      </c>
      <c r="M836">
        <f>IF(Table1[[#This Row],[team]]=E835,SUM(Table1[[#This Row],[win/loss]],M835),Table1[[#This Row],[win/loss]])</f>
        <v>2</v>
      </c>
      <c r="N836">
        <f>IF(Table1[[#This Row],[team]]=E835,SUM(Table1[[#This Row],[win/loss]],M835),Table1[[#This Row],[win/loss]])/B836</f>
        <v>0.66666666666666663</v>
      </c>
      <c r="O836">
        <f t="shared" si="29"/>
        <v>-5.5</v>
      </c>
      <c r="P836">
        <f>IF(Table1[[#This Row],[difference]]&gt;0,SQRT(Table1[[#This Row],[difference]]),-SQRT(ABS(Table1[[#This Row],[difference]])))</f>
        <v>-2.3452078799117149</v>
      </c>
      <c r="Q836">
        <f>IF(Table1[[#This Row],[line]]&gt;0,SQRT(Table1[[#This Row],[line]]),-SQRT(ABS(Table1[[#This Row],[line]])))</f>
        <v>-1.8708286933869707</v>
      </c>
      <c r="R836">
        <f>Table1[[#This Row],[difference]]-Table1[[#This Row],[sqrt(line)]]</f>
        <v>-3.6291713066130296</v>
      </c>
      <c r="S836">
        <f>IF(Table1[[#This Row],[difference]]&gt;0,1,-1)</f>
        <v>-1</v>
      </c>
      <c r="T836">
        <f>IF(Table1[[#This Row],[team]]=E835,SUM(H836,T835),Table1[[#This Row],[ppg]])</f>
        <v>63</v>
      </c>
      <c r="U836">
        <f>IF(Table1[[#This Row],[team]]=E835,SUM(I836,U835),Table1[[#This Row],[ppga]])</f>
        <v>61</v>
      </c>
      <c r="V836">
        <f>IF(Table1[[#This Row],[team]]=E835,SUM(Table1[[#This Row],[difference]],V835),Table1[[#This Row],[difference]])</f>
        <v>-6</v>
      </c>
      <c r="W836">
        <f>IF(Table1[[#This Row],[team]]=E835,SUM(Table1[[#This Row],[sqrt(dif)]],W835),Table1[[#This Row],[sqrt(dif)]])</f>
        <v>-3.0523146610982623</v>
      </c>
      <c r="X836">
        <f>IF(Table1[[#This Row],[team]]=E835,SUM(Table1[[#This Row],[f1]],X835),Table1[[#This Row],[f1]])</f>
        <v>-1.2583426132260591</v>
      </c>
      <c r="Y836">
        <f>IF(Table1[[#This Row],[ATS]]=S835,SUM(Table1[[#This Row],[ATS]],Y835),Table1[[#This Row],[ATS]])</f>
        <v>-3</v>
      </c>
      <c r="Z836">
        <f>IF(Table1[[#This Row],[ATS]]&gt;0,Table1[[#This Row],[ATS streak (not real)]]-1,Table1[[#This Row],[ATS streak (not real)]]+1)</f>
        <v>-2</v>
      </c>
      <c r="AA836" s="5">
        <f>Table1[[#This Row],[running ttl ppg]]^2.37/(Table1[[#This Row],[running ttl ppg]]^2.37+Table1[[#This Row],[running ttl ppga]]^2.37)</f>
        <v>0.51910525454594025</v>
      </c>
      <c r="AB836" s="5">
        <f>Table1[[#This Row],[pyth ratio]]+Table1[[#This Row],[win/loss ratio]]</f>
        <v>1.185771921212607</v>
      </c>
    </row>
    <row r="837" spans="1:28" x14ac:dyDescent="0.25">
      <c r="A837" s="1">
        <v>3395</v>
      </c>
      <c r="B837" s="7">
        <f t="shared" si="28"/>
        <v>4</v>
      </c>
      <c r="C837" s="5">
        <v>2017</v>
      </c>
      <c r="D837" s="5">
        <v>4</v>
      </c>
      <c r="E837" t="s">
        <v>61</v>
      </c>
      <c r="F837" t="s">
        <v>60</v>
      </c>
      <c r="G837" s="5">
        <v>0</v>
      </c>
      <c r="H837">
        <v>10</v>
      </c>
      <c r="I837">
        <v>24</v>
      </c>
      <c r="J837">
        <v>-14</v>
      </c>
      <c r="K837">
        <f>IF(Table1[[#This Row],[net]]&gt;0,1,0)</f>
        <v>0</v>
      </c>
      <c r="L837">
        <v>3.5</v>
      </c>
      <c r="M837">
        <f>IF(Table1[[#This Row],[team]]=E836,SUM(Table1[[#This Row],[win/loss]],M836),Table1[[#This Row],[win/loss]])</f>
        <v>2</v>
      </c>
      <c r="N837">
        <f>IF(Table1[[#This Row],[team]]=E836,SUM(Table1[[#This Row],[win/loss]],M836),Table1[[#This Row],[win/loss]])/B837</f>
        <v>0.5</v>
      </c>
      <c r="O837">
        <f t="shared" si="29"/>
        <v>-10.5</v>
      </c>
      <c r="P837">
        <f>IF(Table1[[#This Row],[difference]]&gt;0,SQRT(Table1[[#This Row],[difference]]),-SQRT(ABS(Table1[[#This Row],[difference]])))</f>
        <v>-3.2403703492039302</v>
      </c>
      <c r="Q837">
        <f>IF(Table1[[#This Row],[line]]&gt;0,SQRT(Table1[[#This Row],[line]]),-SQRT(ABS(Table1[[#This Row],[line]])))</f>
        <v>1.8708286933869707</v>
      </c>
      <c r="R837">
        <f>Table1[[#This Row],[difference]]-Table1[[#This Row],[sqrt(line)]]</f>
        <v>-12.37082869338697</v>
      </c>
      <c r="S837">
        <f>IF(Table1[[#This Row],[difference]]&gt;0,1,-1)</f>
        <v>-1</v>
      </c>
      <c r="T837">
        <f>IF(Table1[[#This Row],[team]]=E836,SUM(H837,T836),Table1[[#This Row],[ppg]])</f>
        <v>73</v>
      </c>
      <c r="U837">
        <f>IF(Table1[[#This Row],[team]]=E836,SUM(I837,U836),Table1[[#This Row],[ppga]])</f>
        <v>85</v>
      </c>
      <c r="V837">
        <f>IF(Table1[[#This Row],[team]]=E836,SUM(Table1[[#This Row],[difference]],V836),Table1[[#This Row],[difference]])</f>
        <v>-16.5</v>
      </c>
      <c r="W837">
        <f>IF(Table1[[#This Row],[team]]=E836,SUM(Table1[[#This Row],[sqrt(dif)]],W836),Table1[[#This Row],[sqrt(dif)]])</f>
        <v>-6.2926850103021925</v>
      </c>
      <c r="X837">
        <f>IF(Table1[[#This Row],[team]]=E836,SUM(Table1[[#This Row],[f1]],X836),Table1[[#This Row],[f1]])</f>
        <v>-13.62917130661303</v>
      </c>
      <c r="Y837">
        <f>IF(Table1[[#This Row],[ATS]]=S836,SUM(Table1[[#This Row],[ATS]],Y836),Table1[[#This Row],[ATS]])</f>
        <v>-4</v>
      </c>
      <c r="Z837">
        <f>IF(Table1[[#This Row],[ATS]]&gt;0,Table1[[#This Row],[ATS streak (not real)]]-1,Table1[[#This Row],[ATS streak (not real)]]+1)</f>
        <v>-3</v>
      </c>
      <c r="AA837" s="5">
        <f>Table1[[#This Row],[running ttl ppg]]^2.37/(Table1[[#This Row],[running ttl ppg]]^2.37+Table1[[#This Row],[running ttl ppga]]^2.37)</f>
        <v>0.41079143270232504</v>
      </c>
      <c r="AB837" s="5">
        <f>Table1[[#This Row],[pyth ratio]]+Table1[[#This Row],[win/loss ratio]]</f>
        <v>0.91079143270232499</v>
      </c>
    </row>
    <row r="838" spans="1:28" x14ac:dyDescent="0.25">
      <c r="A838" s="1">
        <v>3396</v>
      </c>
      <c r="B838" s="7">
        <f t="shared" si="28"/>
        <v>5</v>
      </c>
      <c r="C838" s="5">
        <v>2017</v>
      </c>
      <c r="D838" s="5">
        <v>5</v>
      </c>
      <c r="E838" t="s">
        <v>61</v>
      </c>
      <c r="F838" t="s">
        <v>52</v>
      </c>
      <c r="G838" s="5">
        <v>0</v>
      </c>
      <c r="H838">
        <v>16</v>
      </c>
      <c r="I838">
        <v>23</v>
      </c>
      <c r="J838">
        <v>-7</v>
      </c>
      <c r="K838">
        <f>IF(Table1[[#This Row],[net]]&gt;0,1,0)</f>
        <v>0</v>
      </c>
      <c r="L838">
        <v>7</v>
      </c>
      <c r="M838">
        <f>IF(Table1[[#This Row],[team]]=E837,SUM(Table1[[#This Row],[win/loss]],M837),Table1[[#This Row],[win/loss]])</f>
        <v>2</v>
      </c>
      <c r="N838">
        <f>IF(Table1[[#This Row],[team]]=E837,SUM(Table1[[#This Row],[win/loss]],M837),Table1[[#This Row],[win/loss]])/B838</f>
        <v>0.4</v>
      </c>
      <c r="O838">
        <f t="shared" si="29"/>
        <v>0</v>
      </c>
      <c r="P838">
        <f>IF(Table1[[#This Row],[difference]]&gt;0,SQRT(Table1[[#This Row],[difference]]),-SQRT(ABS(Table1[[#This Row],[difference]])))</f>
        <v>0</v>
      </c>
      <c r="Q838">
        <f>IF(Table1[[#This Row],[line]]&gt;0,SQRT(Table1[[#This Row],[line]]),-SQRT(ABS(Table1[[#This Row],[line]])))</f>
        <v>2.6457513110645907</v>
      </c>
      <c r="R838">
        <f>Table1[[#This Row],[difference]]-Table1[[#This Row],[sqrt(line)]]</f>
        <v>-2.6457513110645907</v>
      </c>
      <c r="S838">
        <f>IF(Table1[[#This Row],[difference]]&gt;0,1,-1)</f>
        <v>-1</v>
      </c>
      <c r="T838">
        <f>IF(Table1[[#This Row],[team]]=E837,SUM(H838,T837),Table1[[#This Row],[ppg]])</f>
        <v>89</v>
      </c>
      <c r="U838">
        <f>IF(Table1[[#This Row],[team]]=E837,SUM(I838,U837),Table1[[#This Row],[ppga]])</f>
        <v>108</v>
      </c>
      <c r="V838">
        <f>IF(Table1[[#This Row],[team]]=E837,SUM(Table1[[#This Row],[difference]],V837),Table1[[#This Row],[difference]])</f>
        <v>-16.5</v>
      </c>
      <c r="W838">
        <f>IF(Table1[[#This Row],[team]]=E837,SUM(Table1[[#This Row],[sqrt(dif)]],W837),Table1[[#This Row],[sqrt(dif)]])</f>
        <v>-6.2926850103021925</v>
      </c>
      <c r="X838">
        <f>IF(Table1[[#This Row],[team]]=E837,SUM(Table1[[#This Row],[f1]],X837),Table1[[#This Row],[f1]])</f>
        <v>-16.274922617677621</v>
      </c>
      <c r="Y838">
        <f>IF(Table1[[#This Row],[ATS]]=S837,SUM(Table1[[#This Row],[ATS]],Y837),Table1[[#This Row],[ATS]])</f>
        <v>-5</v>
      </c>
      <c r="Z838">
        <f>IF(Table1[[#This Row],[ATS]]&gt;0,Table1[[#This Row],[ATS streak (not real)]]-1,Table1[[#This Row],[ATS streak (not real)]]+1)</f>
        <v>-4</v>
      </c>
      <c r="AA838" s="5">
        <f>Table1[[#This Row],[running ttl ppg]]^2.37/(Table1[[#This Row],[running ttl ppg]]^2.37+Table1[[#This Row],[running ttl ppga]]^2.37)</f>
        <v>0.38732207404018348</v>
      </c>
      <c r="AB838" s="5">
        <f>Table1[[#This Row],[pyth ratio]]+Table1[[#This Row],[win/loss ratio]]</f>
        <v>0.78732207404018351</v>
      </c>
    </row>
    <row r="839" spans="1:28" x14ac:dyDescent="0.25">
      <c r="A839" s="1">
        <v>3397</v>
      </c>
      <c r="B839" s="7">
        <f t="shared" si="28"/>
        <v>6</v>
      </c>
      <c r="C839" s="5">
        <v>2017</v>
      </c>
      <c r="D839" s="5">
        <v>6</v>
      </c>
      <c r="E839" t="s">
        <v>61</v>
      </c>
      <c r="F839" t="s">
        <v>43</v>
      </c>
      <c r="G839" s="5">
        <v>1</v>
      </c>
      <c r="H839">
        <v>27</v>
      </c>
      <c r="I839">
        <v>23</v>
      </c>
      <c r="J839">
        <v>4</v>
      </c>
      <c r="K839">
        <f>IF(Table1[[#This Row],[net]]&gt;0,1,0)</f>
        <v>1</v>
      </c>
      <c r="L839">
        <v>-3.5</v>
      </c>
      <c r="M839">
        <f>IF(Table1[[#This Row],[team]]=E838,SUM(Table1[[#This Row],[win/loss]],M838),Table1[[#This Row],[win/loss]])</f>
        <v>3</v>
      </c>
      <c r="N839">
        <f>IF(Table1[[#This Row],[team]]=E838,SUM(Table1[[#This Row],[win/loss]],M838),Table1[[#This Row],[win/loss]])/B839</f>
        <v>0.5</v>
      </c>
      <c r="O839">
        <f t="shared" si="29"/>
        <v>0.5</v>
      </c>
      <c r="P839">
        <f>IF(Table1[[#This Row],[difference]]&gt;0,SQRT(Table1[[#This Row],[difference]]),-SQRT(ABS(Table1[[#This Row],[difference]])))</f>
        <v>0.70710678118654757</v>
      </c>
      <c r="Q839">
        <f>IF(Table1[[#This Row],[line]]&gt;0,SQRT(Table1[[#This Row],[line]]),-SQRT(ABS(Table1[[#This Row],[line]])))</f>
        <v>-1.8708286933869707</v>
      </c>
      <c r="R839">
        <f>Table1[[#This Row],[difference]]-Table1[[#This Row],[sqrt(line)]]</f>
        <v>2.3708286933869704</v>
      </c>
      <c r="S839">
        <f>IF(Table1[[#This Row],[difference]]&gt;0,1,-1)</f>
        <v>1</v>
      </c>
      <c r="T839">
        <f>IF(Table1[[#This Row],[team]]=E838,SUM(H839,T838),Table1[[#This Row],[ppg]])</f>
        <v>116</v>
      </c>
      <c r="U839">
        <f>IF(Table1[[#This Row],[team]]=E838,SUM(I839,U838),Table1[[#This Row],[ppga]])</f>
        <v>131</v>
      </c>
      <c r="V839">
        <f>IF(Table1[[#This Row],[team]]=E838,SUM(Table1[[#This Row],[difference]],V838),Table1[[#This Row],[difference]])</f>
        <v>-16</v>
      </c>
      <c r="W839">
        <f>IF(Table1[[#This Row],[team]]=E838,SUM(Table1[[#This Row],[sqrt(dif)]],W838),Table1[[#This Row],[sqrt(dif)]])</f>
        <v>-5.5855782291156446</v>
      </c>
      <c r="X839">
        <f>IF(Table1[[#This Row],[team]]=E838,SUM(Table1[[#This Row],[f1]],X838),Table1[[#This Row],[f1]])</f>
        <v>-13.904093924290651</v>
      </c>
      <c r="Y839">
        <f>IF(Table1[[#This Row],[ATS]]=S838,SUM(Table1[[#This Row],[ATS]],Y838),Table1[[#This Row],[ATS]])</f>
        <v>1</v>
      </c>
      <c r="Z839">
        <f>IF(Table1[[#This Row],[ATS]]&gt;0,Table1[[#This Row],[ATS streak (not real)]]-1,Table1[[#This Row],[ATS streak (not real)]]+1)</f>
        <v>0</v>
      </c>
      <c r="AA839" s="5">
        <f>Table1[[#This Row],[running ttl ppg]]^2.37/(Table1[[#This Row],[running ttl ppg]]^2.37+Table1[[#This Row],[running ttl ppga]]^2.37)</f>
        <v>0.42844241368741476</v>
      </c>
      <c r="AB839" s="5">
        <f>Table1[[#This Row],[pyth ratio]]+Table1[[#This Row],[win/loss ratio]]</f>
        <v>0.92844241368741476</v>
      </c>
    </row>
    <row r="840" spans="1:28" x14ac:dyDescent="0.25">
      <c r="A840" s="1">
        <v>3398</v>
      </c>
      <c r="B840" s="7">
        <f t="shared" si="28"/>
        <v>7</v>
      </c>
      <c r="C840" s="5">
        <v>2017</v>
      </c>
      <c r="D840" s="5">
        <v>7</v>
      </c>
      <c r="E840" t="s">
        <v>61</v>
      </c>
      <c r="F840" t="s">
        <v>58</v>
      </c>
      <c r="G840" s="5">
        <v>0</v>
      </c>
      <c r="H840">
        <v>17</v>
      </c>
      <c r="I840">
        <v>10</v>
      </c>
      <c r="J840">
        <v>7</v>
      </c>
      <c r="K840">
        <f>IF(Table1[[#This Row],[net]]&gt;0,1,0)</f>
        <v>1</v>
      </c>
      <c r="L840">
        <v>-3</v>
      </c>
      <c r="M840">
        <f>IF(Table1[[#This Row],[team]]=E839,SUM(Table1[[#This Row],[win/loss]],M839),Table1[[#This Row],[win/loss]])</f>
        <v>4</v>
      </c>
      <c r="N840">
        <f>IF(Table1[[#This Row],[team]]=E839,SUM(Table1[[#This Row],[win/loss]],M839),Table1[[#This Row],[win/loss]])/B840</f>
        <v>0.5714285714285714</v>
      </c>
      <c r="O840">
        <f t="shared" si="29"/>
        <v>4</v>
      </c>
      <c r="P840">
        <f>IF(Table1[[#This Row],[difference]]&gt;0,SQRT(Table1[[#This Row],[difference]]),-SQRT(ABS(Table1[[#This Row],[difference]])))</f>
        <v>2</v>
      </c>
      <c r="Q840">
        <f>IF(Table1[[#This Row],[line]]&gt;0,SQRT(Table1[[#This Row],[line]]),-SQRT(ABS(Table1[[#This Row],[line]])))</f>
        <v>-1.7320508075688772</v>
      </c>
      <c r="R840">
        <f>Table1[[#This Row],[difference]]-Table1[[#This Row],[sqrt(line)]]</f>
        <v>5.7320508075688767</v>
      </c>
      <c r="S840">
        <f>IF(Table1[[#This Row],[difference]]&gt;0,1,-1)</f>
        <v>1</v>
      </c>
      <c r="T840">
        <f>IF(Table1[[#This Row],[team]]=E839,SUM(H840,T839),Table1[[#This Row],[ppg]])</f>
        <v>133</v>
      </c>
      <c r="U840">
        <f>IF(Table1[[#This Row],[team]]=E839,SUM(I840,U839),Table1[[#This Row],[ppga]])</f>
        <v>141</v>
      </c>
      <c r="V840">
        <f>IF(Table1[[#This Row],[team]]=E839,SUM(Table1[[#This Row],[difference]],V839),Table1[[#This Row],[difference]])</f>
        <v>-12</v>
      </c>
      <c r="W840">
        <f>IF(Table1[[#This Row],[team]]=E839,SUM(Table1[[#This Row],[sqrt(dif)]],W839),Table1[[#This Row],[sqrt(dif)]])</f>
        <v>-3.5855782291156446</v>
      </c>
      <c r="X840">
        <f>IF(Table1[[#This Row],[team]]=E839,SUM(Table1[[#This Row],[f1]],X839),Table1[[#This Row],[f1]])</f>
        <v>-8.172043116721774</v>
      </c>
      <c r="Y840">
        <f>IF(Table1[[#This Row],[ATS]]=S839,SUM(Table1[[#This Row],[ATS]],Y839),Table1[[#This Row],[ATS]])</f>
        <v>2</v>
      </c>
      <c r="Z840">
        <f>IF(Table1[[#This Row],[ATS]]&gt;0,Table1[[#This Row],[ATS streak (not real)]]-1,Table1[[#This Row],[ATS streak (not real)]]+1)</f>
        <v>1</v>
      </c>
      <c r="AA840" s="5">
        <f>Table1[[#This Row],[running ttl ppg]]^2.37/(Table1[[#This Row],[running ttl ppg]]^2.37+Table1[[#This Row],[running ttl ppga]]^2.37)</f>
        <v>0.46544678681397844</v>
      </c>
      <c r="AB840" s="5">
        <f>Table1[[#This Row],[pyth ratio]]+Table1[[#This Row],[win/loss ratio]]</f>
        <v>1.0368753582425498</v>
      </c>
    </row>
    <row r="841" spans="1:28" x14ac:dyDescent="0.25">
      <c r="A841" s="1">
        <v>3399</v>
      </c>
      <c r="B841" s="7">
        <f t="shared" si="28"/>
        <v>8</v>
      </c>
      <c r="C841" s="5">
        <v>2017</v>
      </c>
      <c r="D841" s="5">
        <v>9</v>
      </c>
      <c r="E841" t="s">
        <v>61</v>
      </c>
      <c r="F841" t="s">
        <v>66</v>
      </c>
      <c r="G841" s="5">
        <v>1</v>
      </c>
      <c r="H841">
        <v>28</v>
      </c>
      <c r="I841">
        <v>23</v>
      </c>
      <c r="J841">
        <v>5</v>
      </c>
      <c r="K841">
        <f>IF(Table1[[#This Row],[net]]&gt;0,1,0)</f>
        <v>1</v>
      </c>
      <c r="L841">
        <v>-3</v>
      </c>
      <c r="M841">
        <f>IF(Table1[[#This Row],[team]]=E840,SUM(Table1[[#This Row],[win/loss]],M840),Table1[[#This Row],[win/loss]])</f>
        <v>5</v>
      </c>
      <c r="N841">
        <f>IF(Table1[[#This Row],[team]]=E840,SUM(Table1[[#This Row],[win/loss]],M840),Table1[[#This Row],[win/loss]])/B841</f>
        <v>0.625</v>
      </c>
      <c r="O841">
        <f t="shared" si="29"/>
        <v>2</v>
      </c>
      <c r="P841">
        <f>IF(Table1[[#This Row],[difference]]&gt;0,SQRT(Table1[[#This Row],[difference]]),-SQRT(ABS(Table1[[#This Row],[difference]])))</f>
        <v>1.4142135623730951</v>
      </c>
      <c r="Q841">
        <f>IF(Table1[[#This Row],[line]]&gt;0,SQRT(Table1[[#This Row],[line]]),-SQRT(ABS(Table1[[#This Row],[line]])))</f>
        <v>-1.7320508075688772</v>
      </c>
      <c r="R841">
        <f>Table1[[#This Row],[difference]]-Table1[[#This Row],[sqrt(line)]]</f>
        <v>3.7320508075688772</v>
      </c>
      <c r="S841">
        <f>IF(Table1[[#This Row],[difference]]&gt;0,1,-1)</f>
        <v>1</v>
      </c>
      <c r="T841">
        <f>IF(Table1[[#This Row],[team]]=E840,SUM(H841,T840),Table1[[#This Row],[ppg]])</f>
        <v>161</v>
      </c>
      <c r="U841">
        <f>IF(Table1[[#This Row],[team]]=E840,SUM(I841,U840),Table1[[#This Row],[ppga]])</f>
        <v>164</v>
      </c>
      <c r="V841">
        <f>IF(Table1[[#This Row],[team]]=E840,SUM(Table1[[#This Row],[difference]],V840),Table1[[#This Row],[difference]])</f>
        <v>-10</v>
      </c>
      <c r="W841">
        <f>IF(Table1[[#This Row],[team]]=E840,SUM(Table1[[#This Row],[sqrt(dif)]],W840),Table1[[#This Row],[sqrt(dif)]])</f>
        <v>-2.1713646667425497</v>
      </c>
      <c r="X841">
        <f>IF(Table1[[#This Row],[team]]=E840,SUM(Table1[[#This Row],[f1]],X840),Table1[[#This Row],[f1]])</f>
        <v>-4.4399923091528972</v>
      </c>
      <c r="Y841">
        <f>IF(Table1[[#This Row],[ATS]]=S840,SUM(Table1[[#This Row],[ATS]],Y840),Table1[[#This Row],[ATS]])</f>
        <v>3</v>
      </c>
      <c r="Z841">
        <f>IF(Table1[[#This Row],[ATS]]&gt;0,Table1[[#This Row],[ATS streak (not real)]]-1,Table1[[#This Row],[ATS streak (not real)]]+1)</f>
        <v>2</v>
      </c>
      <c r="AA841" s="5">
        <f>Table1[[#This Row],[running ttl ppg]]^2.37/(Table1[[#This Row],[running ttl ppg]]^2.37+Table1[[#This Row],[running ttl ppga]]^2.37)</f>
        <v>0.48906297263047233</v>
      </c>
      <c r="AB841" s="5">
        <f>Table1[[#This Row],[pyth ratio]]+Table1[[#This Row],[win/loss ratio]]</f>
        <v>1.1140629726304723</v>
      </c>
    </row>
    <row r="842" spans="1:28" x14ac:dyDescent="0.25">
      <c r="A842" s="1">
        <v>3400</v>
      </c>
      <c r="B842" s="7">
        <f t="shared" si="28"/>
        <v>9</v>
      </c>
      <c r="C842" s="5">
        <v>2017</v>
      </c>
      <c r="D842" s="5">
        <v>10</v>
      </c>
      <c r="E842" t="s">
        <v>61</v>
      </c>
      <c r="F842" t="s">
        <v>47</v>
      </c>
      <c r="G842" s="5">
        <v>1</v>
      </c>
      <c r="H842">
        <v>21</v>
      </c>
      <c r="I842">
        <v>20</v>
      </c>
      <c r="J842">
        <v>1</v>
      </c>
      <c r="K842">
        <f>IF(Table1[[#This Row],[net]]&gt;0,1,0)</f>
        <v>1</v>
      </c>
      <c r="L842">
        <v>1</v>
      </c>
      <c r="M842">
        <f>IF(Table1[[#This Row],[team]]=E841,SUM(Table1[[#This Row],[win/loss]],M841),Table1[[#This Row],[win/loss]])</f>
        <v>6</v>
      </c>
      <c r="N842">
        <f>IF(Table1[[#This Row],[team]]=E841,SUM(Table1[[#This Row],[win/loss]],M841),Table1[[#This Row],[win/loss]])/B842</f>
        <v>0.66666666666666663</v>
      </c>
      <c r="O842">
        <f t="shared" si="29"/>
        <v>2</v>
      </c>
      <c r="P842">
        <f>IF(Table1[[#This Row],[difference]]&gt;0,SQRT(Table1[[#This Row],[difference]]),-SQRT(ABS(Table1[[#This Row],[difference]])))</f>
        <v>1.4142135623730951</v>
      </c>
      <c r="Q842">
        <f>IF(Table1[[#This Row],[line]]&gt;0,SQRT(Table1[[#This Row],[line]]),-SQRT(ABS(Table1[[#This Row],[line]])))</f>
        <v>1</v>
      </c>
      <c r="R842">
        <f>Table1[[#This Row],[difference]]-Table1[[#This Row],[sqrt(line)]]</f>
        <v>1</v>
      </c>
      <c r="S842">
        <f>IF(Table1[[#This Row],[difference]]&gt;0,1,-1)</f>
        <v>1</v>
      </c>
      <c r="T842">
        <f>IF(Table1[[#This Row],[team]]=E841,SUM(H842,T841),Table1[[#This Row],[ppg]])</f>
        <v>182</v>
      </c>
      <c r="U842">
        <f>IF(Table1[[#This Row],[team]]=E841,SUM(I842,U841),Table1[[#This Row],[ppga]])</f>
        <v>184</v>
      </c>
      <c r="V842">
        <f>IF(Table1[[#This Row],[team]]=E841,SUM(Table1[[#This Row],[difference]],V841),Table1[[#This Row],[difference]])</f>
        <v>-8</v>
      </c>
      <c r="W842">
        <f>IF(Table1[[#This Row],[team]]=E841,SUM(Table1[[#This Row],[sqrt(dif)]],W841),Table1[[#This Row],[sqrt(dif)]])</f>
        <v>-0.75715110436945454</v>
      </c>
      <c r="X842">
        <f>IF(Table1[[#This Row],[team]]=E841,SUM(Table1[[#This Row],[f1]],X841),Table1[[#This Row],[f1]])</f>
        <v>-3.4399923091528972</v>
      </c>
      <c r="Y842">
        <f>IF(Table1[[#This Row],[ATS]]=S841,SUM(Table1[[#This Row],[ATS]],Y841),Table1[[#This Row],[ATS]])</f>
        <v>4</v>
      </c>
      <c r="Z842">
        <f>IF(Table1[[#This Row],[ATS]]&gt;0,Table1[[#This Row],[ATS streak (not real)]]-1,Table1[[#This Row],[ATS streak (not real)]]+1)</f>
        <v>3</v>
      </c>
      <c r="AA842" s="5">
        <f>Table1[[#This Row],[running ttl ppg]]^2.37/(Table1[[#This Row],[running ttl ppg]]^2.37+Table1[[#This Row],[running ttl ppga]]^2.37)</f>
        <v>0.49352488772283054</v>
      </c>
      <c r="AB842" s="5">
        <f>Table1[[#This Row],[pyth ratio]]+Table1[[#This Row],[win/loss ratio]]</f>
        <v>1.1601915543894972</v>
      </c>
    </row>
    <row r="843" spans="1:28" x14ac:dyDescent="0.25">
      <c r="A843" s="1">
        <v>3401</v>
      </c>
      <c r="B843" s="7">
        <f t="shared" si="28"/>
        <v>10</v>
      </c>
      <c r="C843" s="5">
        <v>2017</v>
      </c>
      <c r="D843" s="5">
        <v>11</v>
      </c>
      <c r="E843" t="s">
        <v>61</v>
      </c>
      <c r="F843" t="s">
        <v>46</v>
      </c>
      <c r="G843" s="5">
        <v>1</v>
      </c>
      <c r="H843">
        <v>22</v>
      </c>
      <c r="I843">
        <v>16</v>
      </c>
      <c r="J843">
        <v>6</v>
      </c>
      <c r="K843">
        <f>IF(Table1[[#This Row],[net]]&gt;0,1,0)</f>
        <v>1</v>
      </c>
      <c r="L843">
        <v>-7</v>
      </c>
      <c r="M843">
        <f>IF(Table1[[#This Row],[team]]=E842,SUM(Table1[[#This Row],[win/loss]],M842),Table1[[#This Row],[win/loss]])</f>
        <v>7</v>
      </c>
      <c r="N843">
        <f>IF(Table1[[#This Row],[team]]=E842,SUM(Table1[[#This Row],[win/loss]],M842),Table1[[#This Row],[win/loss]])/B843</f>
        <v>0.7</v>
      </c>
      <c r="O843">
        <f t="shared" si="29"/>
        <v>-1</v>
      </c>
      <c r="P843">
        <f>IF(Table1[[#This Row],[difference]]&gt;0,SQRT(Table1[[#This Row],[difference]]),-SQRT(ABS(Table1[[#This Row],[difference]])))</f>
        <v>-1</v>
      </c>
      <c r="Q843">
        <f>IF(Table1[[#This Row],[line]]&gt;0,SQRT(Table1[[#This Row],[line]]),-SQRT(ABS(Table1[[#This Row],[line]])))</f>
        <v>-2.6457513110645907</v>
      </c>
      <c r="R843">
        <f>Table1[[#This Row],[difference]]-Table1[[#This Row],[sqrt(line)]]</f>
        <v>1.6457513110645907</v>
      </c>
      <c r="S843">
        <f>IF(Table1[[#This Row],[difference]]&gt;0,1,-1)</f>
        <v>-1</v>
      </c>
      <c r="T843">
        <f>IF(Table1[[#This Row],[team]]=E842,SUM(H843,T842),Table1[[#This Row],[ppg]])</f>
        <v>204</v>
      </c>
      <c r="U843">
        <f>IF(Table1[[#This Row],[team]]=E842,SUM(I843,U842),Table1[[#This Row],[ppga]])</f>
        <v>200</v>
      </c>
      <c r="V843">
        <f>IF(Table1[[#This Row],[team]]=E842,SUM(Table1[[#This Row],[difference]],V842),Table1[[#This Row],[difference]])</f>
        <v>-9</v>
      </c>
      <c r="W843">
        <f>IF(Table1[[#This Row],[team]]=E842,SUM(Table1[[#This Row],[sqrt(dif)]],W842),Table1[[#This Row],[sqrt(dif)]])</f>
        <v>-1.7571511043694545</v>
      </c>
      <c r="X843">
        <f>IF(Table1[[#This Row],[team]]=E842,SUM(Table1[[#This Row],[f1]],X842),Table1[[#This Row],[f1]])</f>
        <v>-1.7942409980883065</v>
      </c>
      <c r="Y843">
        <f>IF(Table1[[#This Row],[ATS]]=S842,SUM(Table1[[#This Row],[ATS]],Y842),Table1[[#This Row],[ATS]])</f>
        <v>-1</v>
      </c>
      <c r="Z843">
        <f>IF(Table1[[#This Row],[ATS]]&gt;0,Table1[[#This Row],[ATS streak (not real)]]-1,Table1[[#This Row],[ATS streak (not real)]]+1)</f>
        <v>0</v>
      </c>
      <c r="AA843" s="5">
        <f>Table1[[#This Row],[running ttl ppg]]^2.37/(Table1[[#This Row],[running ttl ppg]]^2.37+Table1[[#This Row],[running ttl ppga]]^2.37)</f>
        <v>0.51173090351154771</v>
      </c>
      <c r="AB843" s="5">
        <f>Table1[[#This Row],[pyth ratio]]+Table1[[#This Row],[win/loss ratio]]</f>
        <v>1.2117309035115476</v>
      </c>
    </row>
    <row r="844" spans="1:28" x14ac:dyDescent="0.25">
      <c r="A844" s="1">
        <v>3402</v>
      </c>
      <c r="B844" s="7">
        <f t="shared" si="28"/>
        <v>11</v>
      </c>
      <c r="C844" s="5">
        <v>2017</v>
      </c>
      <c r="D844" s="5">
        <v>12</v>
      </c>
      <c r="E844" t="s">
        <v>61</v>
      </c>
      <c r="F844" t="s">
        <v>48</v>
      </c>
      <c r="G844" s="5">
        <v>0</v>
      </c>
      <c r="H844">
        <v>27</v>
      </c>
      <c r="I844">
        <v>13</v>
      </c>
      <c r="J844">
        <v>14</v>
      </c>
      <c r="K844">
        <f>IF(Table1[[#This Row],[net]]&gt;0,1,0)</f>
        <v>1</v>
      </c>
      <c r="L844">
        <v>-6.5</v>
      </c>
      <c r="M844">
        <f>IF(Table1[[#This Row],[team]]=E843,SUM(Table1[[#This Row],[win/loss]],M843),Table1[[#This Row],[win/loss]])</f>
        <v>8</v>
      </c>
      <c r="N844">
        <f>IF(Table1[[#This Row],[team]]=E843,SUM(Table1[[#This Row],[win/loss]],M843),Table1[[#This Row],[win/loss]])/B844</f>
        <v>0.72727272727272729</v>
      </c>
      <c r="O844">
        <f t="shared" si="29"/>
        <v>7.5</v>
      </c>
      <c r="P844">
        <f>IF(Table1[[#This Row],[difference]]&gt;0,SQRT(Table1[[#This Row],[difference]]),-SQRT(ABS(Table1[[#This Row],[difference]])))</f>
        <v>2.7386127875258306</v>
      </c>
      <c r="Q844">
        <f>IF(Table1[[#This Row],[line]]&gt;0,SQRT(Table1[[#This Row],[line]]),-SQRT(ABS(Table1[[#This Row],[line]])))</f>
        <v>-2.5495097567963922</v>
      </c>
      <c r="R844">
        <f>Table1[[#This Row],[difference]]-Table1[[#This Row],[sqrt(line)]]</f>
        <v>10.049509756796393</v>
      </c>
      <c r="S844">
        <f>IF(Table1[[#This Row],[difference]]&gt;0,1,-1)</f>
        <v>1</v>
      </c>
      <c r="T844">
        <f>IF(Table1[[#This Row],[team]]=E843,SUM(H844,T843),Table1[[#This Row],[ppg]])</f>
        <v>231</v>
      </c>
      <c r="U844">
        <f>IF(Table1[[#This Row],[team]]=E843,SUM(I844,U843),Table1[[#This Row],[ppga]])</f>
        <v>213</v>
      </c>
      <c r="V844">
        <f>IF(Table1[[#This Row],[team]]=E843,SUM(Table1[[#This Row],[difference]],V843),Table1[[#This Row],[difference]])</f>
        <v>-1.5</v>
      </c>
      <c r="W844">
        <f>IF(Table1[[#This Row],[team]]=E843,SUM(Table1[[#This Row],[sqrt(dif)]],W843),Table1[[#This Row],[sqrt(dif)]])</f>
        <v>0.98146168315637605</v>
      </c>
      <c r="X844">
        <f>IF(Table1[[#This Row],[team]]=E843,SUM(Table1[[#This Row],[f1]],X843),Table1[[#This Row],[f1]])</f>
        <v>8.2552687587080875</v>
      </c>
      <c r="Y844">
        <f>IF(Table1[[#This Row],[ATS]]=S843,SUM(Table1[[#This Row],[ATS]],Y843),Table1[[#This Row],[ATS]])</f>
        <v>1</v>
      </c>
      <c r="Z844">
        <f>IF(Table1[[#This Row],[ATS]]&gt;0,Table1[[#This Row],[ATS streak (not real)]]-1,Table1[[#This Row],[ATS streak (not real)]]+1)</f>
        <v>0</v>
      </c>
      <c r="AA844" s="5">
        <f>Table1[[#This Row],[running ttl ppg]]^2.37/(Table1[[#This Row],[running ttl ppg]]^2.37+Table1[[#This Row],[running ttl ppga]]^2.37)</f>
        <v>0.54791935736673603</v>
      </c>
      <c r="AB844" s="5">
        <f>Table1[[#This Row],[pyth ratio]]+Table1[[#This Row],[win/loss ratio]]</f>
        <v>1.2751920846394633</v>
      </c>
    </row>
    <row r="845" spans="1:28" x14ac:dyDescent="0.25">
      <c r="A845" s="1">
        <v>3403</v>
      </c>
      <c r="B845" s="7">
        <f t="shared" si="28"/>
        <v>12</v>
      </c>
      <c r="C845" s="5">
        <v>2017</v>
      </c>
      <c r="D845" s="5">
        <v>13</v>
      </c>
      <c r="E845" t="s">
        <v>61</v>
      </c>
      <c r="F845" t="s">
        <v>67</v>
      </c>
      <c r="G845" s="5">
        <v>0</v>
      </c>
      <c r="H845">
        <v>14</v>
      </c>
      <c r="I845">
        <v>24</v>
      </c>
      <c r="J845">
        <v>-10</v>
      </c>
      <c r="K845">
        <f>IF(Table1[[#This Row],[net]]&gt;0,1,0)</f>
        <v>0</v>
      </c>
      <c r="L845">
        <v>6.5</v>
      </c>
      <c r="M845">
        <f>IF(Table1[[#This Row],[team]]=E844,SUM(Table1[[#This Row],[win/loss]],M844),Table1[[#This Row],[win/loss]])</f>
        <v>8</v>
      </c>
      <c r="N845">
        <f>IF(Table1[[#This Row],[team]]=E844,SUM(Table1[[#This Row],[win/loss]],M844),Table1[[#This Row],[win/loss]])/B845</f>
        <v>0.66666666666666663</v>
      </c>
      <c r="O845">
        <f t="shared" si="29"/>
        <v>-3.5</v>
      </c>
      <c r="P845">
        <f>IF(Table1[[#This Row],[difference]]&gt;0,SQRT(Table1[[#This Row],[difference]]),-SQRT(ABS(Table1[[#This Row],[difference]])))</f>
        <v>-1.8708286933869707</v>
      </c>
      <c r="Q845">
        <f>IF(Table1[[#This Row],[line]]&gt;0,SQRT(Table1[[#This Row],[line]]),-SQRT(ABS(Table1[[#This Row],[line]])))</f>
        <v>2.5495097567963922</v>
      </c>
      <c r="R845">
        <f>Table1[[#This Row],[difference]]-Table1[[#This Row],[sqrt(line)]]</f>
        <v>-6.0495097567963922</v>
      </c>
      <c r="S845">
        <f>IF(Table1[[#This Row],[difference]]&gt;0,1,-1)</f>
        <v>-1</v>
      </c>
      <c r="T845">
        <f>IF(Table1[[#This Row],[team]]=E844,SUM(H845,T844),Table1[[#This Row],[ppg]])</f>
        <v>245</v>
      </c>
      <c r="U845">
        <f>IF(Table1[[#This Row],[team]]=E844,SUM(I845,U844),Table1[[#This Row],[ppga]])</f>
        <v>237</v>
      </c>
      <c r="V845">
        <f>IF(Table1[[#This Row],[team]]=E844,SUM(Table1[[#This Row],[difference]],V844),Table1[[#This Row],[difference]])</f>
        <v>-5</v>
      </c>
      <c r="W845">
        <f>IF(Table1[[#This Row],[team]]=E844,SUM(Table1[[#This Row],[sqrt(dif)]],W844),Table1[[#This Row],[sqrt(dif)]])</f>
        <v>-0.88936701023059461</v>
      </c>
      <c r="X845">
        <f>IF(Table1[[#This Row],[team]]=E844,SUM(Table1[[#This Row],[f1]],X844),Table1[[#This Row],[f1]])</f>
        <v>2.2057590019116953</v>
      </c>
      <c r="Y845">
        <f>IF(Table1[[#This Row],[ATS]]=S844,SUM(Table1[[#This Row],[ATS]],Y844),Table1[[#This Row],[ATS]])</f>
        <v>-1</v>
      </c>
      <c r="Z845">
        <f>IF(Table1[[#This Row],[ATS]]&gt;0,Table1[[#This Row],[ATS streak (not real)]]-1,Table1[[#This Row],[ATS streak (not real)]]+1)</f>
        <v>0</v>
      </c>
      <c r="AA845" s="5">
        <f>Table1[[#This Row],[running ttl ppg]]^2.37/(Table1[[#This Row],[running ttl ppg]]^2.37+Table1[[#This Row],[running ttl ppga]]^2.37)</f>
        <v>0.51965971529468491</v>
      </c>
      <c r="AB845" s="5">
        <f>Table1[[#This Row],[pyth ratio]]+Table1[[#This Row],[win/loss ratio]]</f>
        <v>1.1863263819613517</v>
      </c>
    </row>
    <row r="846" spans="1:28" x14ac:dyDescent="0.25">
      <c r="A846" s="1">
        <v>3404</v>
      </c>
      <c r="B846" s="7">
        <f t="shared" si="28"/>
        <v>13</v>
      </c>
      <c r="C846" s="5">
        <v>2017</v>
      </c>
      <c r="D846" s="5">
        <v>14</v>
      </c>
      <c r="E846" t="s">
        <v>61</v>
      </c>
      <c r="F846" t="s">
        <v>49</v>
      </c>
      <c r="G846" s="5">
        <v>1</v>
      </c>
      <c r="H846">
        <v>10</v>
      </c>
      <c r="I846">
        <v>7</v>
      </c>
      <c r="J846">
        <v>3</v>
      </c>
      <c r="K846">
        <f>IF(Table1[[#This Row],[net]]&gt;0,1,0)</f>
        <v>1</v>
      </c>
      <c r="L846">
        <v>3.5</v>
      </c>
      <c r="M846">
        <f>IF(Table1[[#This Row],[team]]=E845,SUM(Table1[[#This Row],[win/loss]],M845),Table1[[#This Row],[win/loss]])</f>
        <v>9</v>
      </c>
      <c r="N846">
        <f>IF(Table1[[#This Row],[team]]=E845,SUM(Table1[[#This Row],[win/loss]],M845),Table1[[#This Row],[win/loss]])/B846</f>
        <v>0.69230769230769229</v>
      </c>
      <c r="O846">
        <f t="shared" si="29"/>
        <v>6.5</v>
      </c>
      <c r="P846">
        <f>IF(Table1[[#This Row],[difference]]&gt;0,SQRT(Table1[[#This Row],[difference]]),-SQRT(ABS(Table1[[#This Row],[difference]])))</f>
        <v>2.5495097567963922</v>
      </c>
      <c r="Q846">
        <f>IF(Table1[[#This Row],[line]]&gt;0,SQRT(Table1[[#This Row],[line]]),-SQRT(ABS(Table1[[#This Row],[line]])))</f>
        <v>1.8708286933869707</v>
      </c>
      <c r="R846">
        <f>Table1[[#This Row],[difference]]-Table1[[#This Row],[sqrt(line)]]</f>
        <v>4.6291713066130296</v>
      </c>
      <c r="S846">
        <f>IF(Table1[[#This Row],[difference]]&gt;0,1,-1)</f>
        <v>1</v>
      </c>
      <c r="T846">
        <f>IF(Table1[[#This Row],[team]]=E845,SUM(H846,T845),Table1[[#This Row],[ppg]])</f>
        <v>255</v>
      </c>
      <c r="U846">
        <f>IF(Table1[[#This Row],[team]]=E845,SUM(I846,U845),Table1[[#This Row],[ppga]])</f>
        <v>244</v>
      </c>
      <c r="V846">
        <f>IF(Table1[[#This Row],[team]]=E845,SUM(Table1[[#This Row],[difference]],V845),Table1[[#This Row],[difference]])</f>
        <v>1.5</v>
      </c>
      <c r="W846">
        <f>IF(Table1[[#This Row],[team]]=E845,SUM(Table1[[#This Row],[sqrt(dif)]],W845),Table1[[#This Row],[sqrt(dif)]])</f>
        <v>1.6601427465657976</v>
      </c>
      <c r="X846">
        <f>IF(Table1[[#This Row],[team]]=E845,SUM(Table1[[#This Row],[f1]],X845),Table1[[#This Row],[f1]])</f>
        <v>6.8349303085247248</v>
      </c>
      <c r="Y846">
        <f>IF(Table1[[#This Row],[ATS]]=S845,SUM(Table1[[#This Row],[ATS]],Y845),Table1[[#This Row],[ATS]])</f>
        <v>1</v>
      </c>
      <c r="Z846">
        <f>IF(Table1[[#This Row],[ATS]]&gt;0,Table1[[#This Row],[ATS streak (not real)]]-1,Table1[[#This Row],[ATS streak (not real)]]+1)</f>
        <v>0</v>
      </c>
      <c r="AA846" s="5">
        <f>Table1[[#This Row],[running ttl ppg]]^2.37/(Table1[[#This Row],[running ttl ppg]]^2.37+Table1[[#This Row],[running ttl ppga]]^2.37)</f>
        <v>0.52610272463408425</v>
      </c>
      <c r="AB846" s="5">
        <f>Table1[[#This Row],[pyth ratio]]+Table1[[#This Row],[win/loss ratio]]</f>
        <v>1.2184104169417767</v>
      </c>
    </row>
    <row r="847" spans="1:28" x14ac:dyDescent="0.25">
      <c r="A847" s="1">
        <v>3405</v>
      </c>
      <c r="B847" s="7">
        <f t="shared" si="28"/>
        <v>14</v>
      </c>
      <c r="C847" s="5">
        <v>2017</v>
      </c>
      <c r="D847" s="5">
        <v>15</v>
      </c>
      <c r="E847" t="s">
        <v>61</v>
      </c>
      <c r="F847" t="s">
        <v>51</v>
      </c>
      <c r="G847" s="5">
        <v>1</v>
      </c>
      <c r="H847">
        <v>17</v>
      </c>
      <c r="I847">
        <v>6</v>
      </c>
      <c r="J847">
        <v>11</v>
      </c>
      <c r="K847">
        <f>IF(Table1[[#This Row],[net]]&gt;0,1,0)</f>
        <v>1</v>
      </c>
      <c r="L847">
        <v>-4</v>
      </c>
      <c r="M847">
        <f>IF(Table1[[#This Row],[team]]=E846,SUM(Table1[[#This Row],[win/loss]],M846),Table1[[#This Row],[win/loss]])</f>
        <v>10</v>
      </c>
      <c r="N847">
        <f>IF(Table1[[#This Row],[team]]=E846,SUM(Table1[[#This Row],[win/loss]],M846),Table1[[#This Row],[win/loss]])/B847</f>
        <v>0.7142857142857143</v>
      </c>
      <c r="O847">
        <f t="shared" si="29"/>
        <v>7</v>
      </c>
      <c r="P847">
        <f>IF(Table1[[#This Row],[difference]]&gt;0,SQRT(Table1[[#This Row],[difference]]),-SQRT(ABS(Table1[[#This Row],[difference]])))</f>
        <v>2.6457513110645907</v>
      </c>
      <c r="Q847">
        <f>IF(Table1[[#This Row],[line]]&gt;0,SQRT(Table1[[#This Row],[line]]),-SQRT(ABS(Table1[[#This Row],[line]])))</f>
        <v>-2</v>
      </c>
      <c r="R847">
        <f>Table1[[#This Row],[difference]]-Table1[[#This Row],[sqrt(line)]]</f>
        <v>9</v>
      </c>
      <c r="S847">
        <f>IF(Table1[[#This Row],[difference]]&gt;0,1,-1)</f>
        <v>1</v>
      </c>
      <c r="T847">
        <f>IF(Table1[[#This Row],[team]]=E846,SUM(H847,T846),Table1[[#This Row],[ppg]])</f>
        <v>272</v>
      </c>
      <c r="U847">
        <f>IF(Table1[[#This Row],[team]]=E846,SUM(I847,U846),Table1[[#This Row],[ppga]])</f>
        <v>250</v>
      </c>
      <c r="V847">
        <f>IF(Table1[[#This Row],[team]]=E846,SUM(Table1[[#This Row],[difference]],V846),Table1[[#This Row],[difference]])</f>
        <v>8.5</v>
      </c>
      <c r="W847">
        <f>IF(Table1[[#This Row],[team]]=E846,SUM(Table1[[#This Row],[sqrt(dif)]],W846),Table1[[#This Row],[sqrt(dif)]])</f>
        <v>4.3058940576303879</v>
      </c>
      <c r="X847">
        <f>IF(Table1[[#This Row],[team]]=E846,SUM(Table1[[#This Row],[f1]],X846),Table1[[#This Row],[f1]])</f>
        <v>15.834930308524726</v>
      </c>
      <c r="Y847">
        <f>IF(Table1[[#This Row],[ATS]]=S846,SUM(Table1[[#This Row],[ATS]],Y846),Table1[[#This Row],[ATS]])</f>
        <v>2</v>
      </c>
      <c r="Z847">
        <f>IF(Table1[[#This Row],[ATS]]&gt;0,Table1[[#This Row],[ATS streak (not real)]]-1,Table1[[#This Row],[ATS streak (not real)]]+1)</f>
        <v>1</v>
      </c>
      <c r="AA847" s="5">
        <f>Table1[[#This Row],[running ttl ppg]]^2.37/(Table1[[#This Row],[running ttl ppg]]^2.37+Table1[[#This Row],[running ttl ppga]]^2.37)</f>
        <v>0.54980640445424878</v>
      </c>
      <c r="AB847" s="5">
        <f>Table1[[#This Row],[pyth ratio]]+Table1[[#This Row],[win/loss ratio]]</f>
        <v>1.264092118739963</v>
      </c>
    </row>
    <row r="848" spans="1:28" x14ac:dyDescent="0.25">
      <c r="A848" s="1">
        <v>3406</v>
      </c>
      <c r="B848" s="7">
        <f t="shared" si="28"/>
        <v>15</v>
      </c>
      <c r="C848" s="5">
        <v>2017</v>
      </c>
      <c r="D848" s="5">
        <v>16</v>
      </c>
      <c r="E848" t="s">
        <v>61</v>
      </c>
      <c r="F848" t="s">
        <v>66</v>
      </c>
      <c r="G848" s="5">
        <v>0</v>
      </c>
      <c r="H848">
        <v>19</v>
      </c>
      <c r="I848">
        <v>24</v>
      </c>
      <c r="J848">
        <v>-5</v>
      </c>
      <c r="K848">
        <f>IF(Table1[[#This Row],[net]]&gt;0,1,0)</f>
        <v>0</v>
      </c>
      <c r="L848">
        <v>1</v>
      </c>
      <c r="M848">
        <f>IF(Table1[[#This Row],[team]]=E847,SUM(Table1[[#This Row],[win/loss]],M847),Table1[[#This Row],[win/loss]])</f>
        <v>10</v>
      </c>
      <c r="N848">
        <f>IF(Table1[[#This Row],[team]]=E847,SUM(Table1[[#This Row],[win/loss]],M847),Table1[[#This Row],[win/loss]])/B848</f>
        <v>0.66666666666666663</v>
      </c>
      <c r="O848">
        <f t="shared" si="29"/>
        <v>-4</v>
      </c>
      <c r="P848">
        <f>IF(Table1[[#This Row],[difference]]&gt;0,SQRT(Table1[[#This Row],[difference]]),-SQRT(ABS(Table1[[#This Row],[difference]])))</f>
        <v>-2</v>
      </c>
      <c r="Q848">
        <f>IF(Table1[[#This Row],[line]]&gt;0,SQRT(Table1[[#This Row],[line]]),-SQRT(ABS(Table1[[#This Row],[line]])))</f>
        <v>1</v>
      </c>
      <c r="R848">
        <f>Table1[[#This Row],[difference]]-Table1[[#This Row],[sqrt(line)]]</f>
        <v>-5</v>
      </c>
      <c r="S848">
        <f>IF(Table1[[#This Row],[difference]]&gt;0,1,-1)</f>
        <v>-1</v>
      </c>
      <c r="T848">
        <f>IF(Table1[[#This Row],[team]]=E847,SUM(H848,T847),Table1[[#This Row],[ppg]])</f>
        <v>291</v>
      </c>
      <c r="U848">
        <f>IF(Table1[[#This Row],[team]]=E847,SUM(I848,U847),Table1[[#This Row],[ppga]])</f>
        <v>274</v>
      </c>
      <c r="V848">
        <f>IF(Table1[[#This Row],[team]]=E847,SUM(Table1[[#This Row],[difference]],V847),Table1[[#This Row],[difference]])</f>
        <v>4.5</v>
      </c>
      <c r="W848">
        <f>IF(Table1[[#This Row],[team]]=E847,SUM(Table1[[#This Row],[sqrt(dif)]],W847),Table1[[#This Row],[sqrt(dif)]])</f>
        <v>2.3058940576303879</v>
      </c>
      <c r="X848">
        <f>IF(Table1[[#This Row],[team]]=E847,SUM(Table1[[#This Row],[f1]],X847),Table1[[#This Row],[f1]])</f>
        <v>10.834930308524726</v>
      </c>
      <c r="Y848">
        <f>IF(Table1[[#This Row],[ATS]]=S847,SUM(Table1[[#This Row],[ATS]],Y847),Table1[[#This Row],[ATS]])</f>
        <v>-1</v>
      </c>
      <c r="Z848">
        <f>IF(Table1[[#This Row],[ATS]]&gt;0,Table1[[#This Row],[ATS streak (not real)]]-1,Table1[[#This Row],[ATS streak (not real)]]+1)</f>
        <v>0</v>
      </c>
      <c r="AA848" s="5">
        <f>Table1[[#This Row],[running ttl ppg]]^2.37/(Table1[[#This Row],[running ttl ppg]]^2.37+Table1[[#This Row],[running ttl ppga]]^2.37)</f>
        <v>0.53560526493560057</v>
      </c>
      <c r="AB848" s="5">
        <f>Table1[[#This Row],[pyth ratio]]+Table1[[#This Row],[win/loss ratio]]</f>
        <v>1.2022719316022672</v>
      </c>
    </row>
    <row r="849" spans="1:28" x14ac:dyDescent="0.25">
      <c r="A849" s="1">
        <v>3407</v>
      </c>
      <c r="B849" s="7">
        <f t="shared" si="28"/>
        <v>16</v>
      </c>
      <c r="C849" s="5">
        <v>2017</v>
      </c>
      <c r="D849" s="5">
        <v>17</v>
      </c>
      <c r="E849" t="s">
        <v>61</v>
      </c>
      <c r="F849" t="s">
        <v>72</v>
      </c>
      <c r="G849" s="5">
        <v>0</v>
      </c>
      <c r="H849">
        <v>19</v>
      </c>
      <c r="I849">
        <v>10</v>
      </c>
      <c r="J849">
        <v>9</v>
      </c>
      <c r="K849">
        <f>IF(Table1[[#This Row],[net]]&gt;0,1,0)</f>
        <v>1</v>
      </c>
      <c r="L849">
        <v>9</v>
      </c>
      <c r="M849">
        <f>IF(Table1[[#This Row],[team]]=E848,SUM(Table1[[#This Row],[win/loss]],M848),Table1[[#This Row],[win/loss]])</f>
        <v>11</v>
      </c>
      <c r="N849">
        <f>IF(Table1[[#This Row],[team]]=E848,SUM(Table1[[#This Row],[win/loss]],M848),Table1[[#This Row],[win/loss]])/B849</f>
        <v>0.6875</v>
      </c>
      <c r="O849">
        <f t="shared" si="29"/>
        <v>18</v>
      </c>
      <c r="P849">
        <f>IF(Table1[[#This Row],[difference]]&gt;0,SQRT(Table1[[#This Row],[difference]]),-SQRT(ABS(Table1[[#This Row],[difference]])))</f>
        <v>4.2426406871192848</v>
      </c>
      <c r="Q849">
        <f>IF(Table1[[#This Row],[line]]&gt;0,SQRT(Table1[[#This Row],[line]]),-SQRT(ABS(Table1[[#This Row],[line]])))</f>
        <v>3</v>
      </c>
      <c r="R849">
        <f>Table1[[#This Row],[difference]]-Table1[[#This Row],[sqrt(line)]]</f>
        <v>15</v>
      </c>
      <c r="S849">
        <f>IF(Table1[[#This Row],[difference]]&gt;0,1,-1)</f>
        <v>1</v>
      </c>
      <c r="T849">
        <f>IF(Table1[[#This Row],[team]]=E848,SUM(H849,T848),Table1[[#This Row],[ppg]])</f>
        <v>310</v>
      </c>
      <c r="U849">
        <f>IF(Table1[[#This Row],[team]]=E848,SUM(I849,U848),Table1[[#This Row],[ppga]])</f>
        <v>284</v>
      </c>
      <c r="V849">
        <f>IF(Table1[[#This Row],[team]]=E848,SUM(Table1[[#This Row],[difference]],V848),Table1[[#This Row],[difference]])</f>
        <v>22.5</v>
      </c>
      <c r="W849">
        <f>IF(Table1[[#This Row],[team]]=E848,SUM(Table1[[#This Row],[sqrt(dif)]],W848),Table1[[#This Row],[sqrt(dif)]])</f>
        <v>6.5485347447496727</v>
      </c>
      <c r="X849">
        <f>IF(Table1[[#This Row],[team]]=E848,SUM(Table1[[#This Row],[f1]],X848),Table1[[#This Row],[f1]])</f>
        <v>25.834930308524726</v>
      </c>
      <c r="Y849">
        <f>IF(Table1[[#This Row],[ATS]]=S848,SUM(Table1[[#This Row],[ATS]],Y848),Table1[[#This Row],[ATS]])</f>
        <v>1</v>
      </c>
      <c r="Z849">
        <f>IF(Table1[[#This Row],[ATS]]&gt;0,Table1[[#This Row],[ATS streak (not real)]]-1,Table1[[#This Row],[ATS streak (not real)]]+1)</f>
        <v>0</v>
      </c>
      <c r="AA849" s="5">
        <f>Table1[[#This Row],[running ttl ppg]]^2.37/(Table1[[#This Row],[running ttl ppg]]^2.37+Table1[[#This Row],[running ttl ppga]]^2.37)</f>
        <v>0.55171623238588319</v>
      </c>
      <c r="AB849" s="5">
        <f>Table1[[#This Row],[pyth ratio]]+Table1[[#This Row],[win/loss ratio]]</f>
        <v>1.2392162323858833</v>
      </c>
    </row>
    <row r="850" spans="1:28" x14ac:dyDescent="0.25">
      <c r="A850" s="1">
        <v>3408</v>
      </c>
      <c r="B850" s="7">
        <f t="shared" si="28"/>
        <v>1</v>
      </c>
      <c r="C850" s="5">
        <v>2017</v>
      </c>
      <c r="D850" s="5">
        <v>1</v>
      </c>
      <c r="E850" t="s">
        <v>62</v>
      </c>
      <c r="F850" t="s">
        <v>47</v>
      </c>
      <c r="G850" s="5">
        <v>1</v>
      </c>
      <c r="H850">
        <v>22</v>
      </c>
      <c r="I850">
        <v>23</v>
      </c>
      <c r="J850">
        <v>-1</v>
      </c>
      <c r="K850">
        <f>IF(Table1[[#This Row],[net]]&gt;0,1,0)</f>
        <v>0</v>
      </c>
      <c r="L850">
        <v>1</v>
      </c>
      <c r="M850">
        <f>IF(Table1[[#This Row],[team]]=E849,SUM(Table1[[#This Row],[win/loss]],M849),Table1[[#This Row],[win/loss]])</f>
        <v>0</v>
      </c>
      <c r="N850">
        <f>IF(Table1[[#This Row],[team]]=E849,SUM(Table1[[#This Row],[win/loss]],M849),Table1[[#This Row],[win/loss]])/B850</f>
        <v>0</v>
      </c>
      <c r="O850">
        <f t="shared" si="29"/>
        <v>0</v>
      </c>
      <c r="P850">
        <f>IF(Table1[[#This Row],[difference]]&gt;0,SQRT(Table1[[#This Row],[difference]]),-SQRT(ABS(Table1[[#This Row],[difference]])))</f>
        <v>0</v>
      </c>
      <c r="Q850">
        <f>IF(Table1[[#This Row],[line]]&gt;0,SQRT(Table1[[#This Row],[line]]),-SQRT(ABS(Table1[[#This Row],[line]])))</f>
        <v>1</v>
      </c>
      <c r="R850">
        <f>Table1[[#This Row],[difference]]-Table1[[#This Row],[sqrt(line)]]</f>
        <v>-1</v>
      </c>
      <c r="S850">
        <f>IF(Table1[[#This Row],[difference]]&gt;0,1,-1)</f>
        <v>-1</v>
      </c>
      <c r="T850">
        <f>IF(Table1[[#This Row],[team]]=E849,SUM(H850,T849),Table1[[#This Row],[ppg]])</f>
        <v>22</v>
      </c>
      <c r="U850">
        <f>IF(Table1[[#This Row],[team]]=E849,SUM(I850,U849),Table1[[#This Row],[ppga]])</f>
        <v>23</v>
      </c>
      <c r="V850">
        <f>IF(Table1[[#This Row],[team]]=E849,SUM(Table1[[#This Row],[difference]],V849),Table1[[#This Row],[difference]])</f>
        <v>0</v>
      </c>
      <c r="W850">
        <f>IF(Table1[[#This Row],[team]]=E849,SUM(Table1[[#This Row],[sqrt(dif)]],W849),Table1[[#This Row],[sqrt(dif)]])</f>
        <v>0</v>
      </c>
      <c r="X850">
        <f>IF(Table1[[#This Row],[team]]=E849,SUM(Table1[[#This Row],[f1]],X849),Table1[[#This Row],[f1]])</f>
        <v>-1</v>
      </c>
      <c r="Y850">
        <f>IF(Table1[[#This Row],[ATS]]=S849,SUM(Table1[[#This Row],[ATS]],Y849),Table1[[#This Row],[ATS]])</f>
        <v>-1</v>
      </c>
      <c r="Z850">
        <f>IF(Table1[[#This Row],[ATS]]&gt;0,Table1[[#This Row],[ATS streak (not real)]]-1,Table1[[#This Row],[ATS streak (not real)]]+1)</f>
        <v>0</v>
      </c>
      <c r="AA850" s="5">
        <f>Table1[[#This Row],[running ttl ppg]]^2.37/(Table1[[#This Row],[running ttl ppg]]^2.37+Table1[[#This Row],[running ttl ppga]]^2.37)</f>
        <v>0.47368666330491638</v>
      </c>
      <c r="AB850" s="5">
        <f>Table1[[#This Row],[pyth ratio]]+Table1[[#This Row],[win/loss ratio]]</f>
        <v>0.47368666330491638</v>
      </c>
    </row>
    <row r="851" spans="1:28" x14ac:dyDescent="0.25">
      <c r="A851" s="1">
        <v>3409</v>
      </c>
      <c r="B851" s="7">
        <f t="shared" ref="B851:B914" si="30">IF(B850=16,1,B850+1)</f>
        <v>2</v>
      </c>
      <c r="C851" s="5">
        <v>2017</v>
      </c>
      <c r="D851" s="5">
        <v>2</v>
      </c>
      <c r="E851" t="s">
        <v>62</v>
      </c>
      <c r="F851" t="s">
        <v>44</v>
      </c>
      <c r="G851" s="5">
        <v>0</v>
      </c>
      <c r="H851">
        <v>37</v>
      </c>
      <c r="I851">
        <v>31</v>
      </c>
      <c r="J851">
        <v>6</v>
      </c>
      <c r="K851">
        <f>IF(Table1[[#This Row],[net]]&gt;0,1,0)</f>
        <v>1</v>
      </c>
      <c r="L851">
        <v>1</v>
      </c>
      <c r="M851">
        <f>IF(Table1[[#This Row],[team]]=E850,SUM(Table1[[#This Row],[win/loss]],M850),Table1[[#This Row],[win/loss]])</f>
        <v>1</v>
      </c>
      <c r="N851">
        <f>IF(Table1[[#This Row],[team]]=E850,SUM(Table1[[#This Row],[win/loss]],M850),Table1[[#This Row],[win/loss]])/B851</f>
        <v>0.5</v>
      </c>
      <c r="O851">
        <f t="shared" si="29"/>
        <v>7</v>
      </c>
      <c r="P851">
        <f>IF(Table1[[#This Row],[difference]]&gt;0,SQRT(Table1[[#This Row],[difference]]),-SQRT(ABS(Table1[[#This Row],[difference]])))</f>
        <v>2.6457513110645907</v>
      </c>
      <c r="Q851">
        <f>IF(Table1[[#This Row],[line]]&gt;0,SQRT(Table1[[#This Row],[line]]),-SQRT(ABS(Table1[[#This Row],[line]])))</f>
        <v>1</v>
      </c>
      <c r="R851">
        <f>Table1[[#This Row],[difference]]-Table1[[#This Row],[sqrt(line)]]</f>
        <v>6</v>
      </c>
      <c r="S851">
        <f>IF(Table1[[#This Row],[difference]]&gt;0,1,-1)</f>
        <v>1</v>
      </c>
      <c r="T851">
        <f>IF(Table1[[#This Row],[team]]=E850,SUM(H851,T850),Table1[[#This Row],[ppg]])</f>
        <v>59</v>
      </c>
      <c r="U851">
        <f>IF(Table1[[#This Row],[team]]=E850,SUM(I851,U850),Table1[[#This Row],[ppga]])</f>
        <v>54</v>
      </c>
      <c r="V851">
        <f>IF(Table1[[#This Row],[team]]=E850,SUM(Table1[[#This Row],[difference]],V850),Table1[[#This Row],[difference]])</f>
        <v>7</v>
      </c>
      <c r="W851">
        <f>IF(Table1[[#This Row],[team]]=E850,SUM(Table1[[#This Row],[sqrt(dif)]],W850),Table1[[#This Row],[sqrt(dif)]])</f>
        <v>2.6457513110645907</v>
      </c>
      <c r="X851">
        <f>IF(Table1[[#This Row],[team]]=E850,SUM(Table1[[#This Row],[f1]],X850),Table1[[#This Row],[f1]])</f>
        <v>5</v>
      </c>
      <c r="Y851">
        <f>IF(Table1[[#This Row],[ATS]]=S850,SUM(Table1[[#This Row],[ATS]],Y850),Table1[[#This Row],[ATS]])</f>
        <v>1</v>
      </c>
      <c r="Z851">
        <f>IF(Table1[[#This Row],[ATS]]&gt;0,Table1[[#This Row],[ATS streak (not real)]]-1,Table1[[#This Row],[ATS streak (not real)]]+1)</f>
        <v>0</v>
      </c>
      <c r="AA851" s="5">
        <f>Table1[[#This Row],[running ttl ppg]]^2.37/(Table1[[#This Row],[running ttl ppg]]^2.37+Table1[[#This Row],[running ttl ppga]]^2.37)</f>
        <v>0.55227614873540964</v>
      </c>
      <c r="AB851" s="5">
        <f>Table1[[#This Row],[pyth ratio]]+Table1[[#This Row],[win/loss ratio]]</f>
        <v>1.0522761487354098</v>
      </c>
    </row>
    <row r="852" spans="1:28" x14ac:dyDescent="0.25">
      <c r="A852" s="1">
        <v>3410</v>
      </c>
      <c r="B852" s="7">
        <f t="shared" si="30"/>
        <v>3</v>
      </c>
      <c r="C852" s="5">
        <v>2017</v>
      </c>
      <c r="D852" s="5">
        <v>3</v>
      </c>
      <c r="E852" t="s">
        <v>62</v>
      </c>
      <c r="F852" t="s">
        <v>56</v>
      </c>
      <c r="G852" s="5">
        <v>0</v>
      </c>
      <c r="H852">
        <v>3</v>
      </c>
      <c r="I852">
        <v>24</v>
      </c>
      <c r="J852">
        <v>-21</v>
      </c>
      <c r="K852">
        <f>IF(Table1[[#This Row],[net]]&gt;0,1,0)</f>
        <v>0</v>
      </c>
      <c r="L852">
        <v>3</v>
      </c>
      <c r="M852">
        <f>IF(Table1[[#This Row],[team]]=E851,SUM(Table1[[#This Row],[win/loss]],M851),Table1[[#This Row],[win/loss]])</f>
        <v>1</v>
      </c>
      <c r="N852">
        <f>IF(Table1[[#This Row],[team]]=E851,SUM(Table1[[#This Row],[win/loss]],M851),Table1[[#This Row],[win/loss]])/B852</f>
        <v>0.33333333333333331</v>
      </c>
      <c r="O852">
        <f t="shared" si="29"/>
        <v>-18</v>
      </c>
      <c r="P852">
        <f>IF(Table1[[#This Row],[difference]]&gt;0,SQRT(Table1[[#This Row],[difference]]),-SQRT(ABS(Table1[[#This Row],[difference]])))</f>
        <v>-4.2426406871192848</v>
      </c>
      <c r="Q852">
        <f>IF(Table1[[#This Row],[line]]&gt;0,SQRT(Table1[[#This Row],[line]]),-SQRT(ABS(Table1[[#This Row],[line]])))</f>
        <v>1.7320508075688772</v>
      </c>
      <c r="R852">
        <f>Table1[[#This Row],[difference]]-Table1[[#This Row],[sqrt(line)]]</f>
        <v>-19.732050807568879</v>
      </c>
      <c r="S852">
        <f>IF(Table1[[#This Row],[difference]]&gt;0,1,-1)</f>
        <v>-1</v>
      </c>
      <c r="T852">
        <f>IF(Table1[[#This Row],[team]]=E851,SUM(H852,T851),Table1[[#This Row],[ppg]])</f>
        <v>62</v>
      </c>
      <c r="U852">
        <f>IF(Table1[[#This Row],[team]]=E851,SUM(I852,U851),Table1[[#This Row],[ppga]])</f>
        <v>78</v>
      </c>
      <c r="V852">
        <f>IF(Table1[[#This Row],[team]]=E851,SUM(Table1[[#This Row],[difference]],V851),Table1[[#This Row],[difference]])</f>
        <v>-11</v>
      </c>
      <c r="W852">
        <f>IF(Table1[[#This Row],[team]]=E851,SUM(Table1[[#This Row],[sqrt(dif)]],W851),Table1[[#This Row],[sqrt(dif)]])</f>
        <v>-1.5968893760546941</v>
      </c>
      <c r="X852">
        <f>IF(Table1[[#This Row],[team]]=E851,SUM(Table1[[#This Row],[f1]],X851),Table1[[#This Row],[f1]])</f>
        <v>-14.732050807568879</v>
      </c>
      <c r="Y852">
        <f>IF(Table1[[#This Row],[ATS]]=S851,SUM(Table1[[#This Row],[ATS]],Y851),Table1[[#This Row],[ATS]])</f>
        <v>-1</v>
      </c>
      <c r="Z852">
        <f>IF(Table1[[#This Row],[ATS]]&gt;0,Table1[[#This Row],[ATS streak (not real)]]-1,Table1[[#This Row],[ATS streak (not real)]]+1)</f>
        <v>0</v>
      </c>
      <c r="AA852" s="5">
        <f>Table1[[#This Row],[running ttl ppg]]^2.37/(Table1[[#This Row],[running ttl ppg]]^2.37+Table1[[#This Row],[running ttl ppga]]^2.37)</f>
        <v>0.36723632647782911</v>
      </c>
      <c r="AB852" s="5">
        <f>Table1[[#This Row],[pyth ratio]]+Table1[[#This Row],[win/loss ratio]]</f>
        <v>0.70056965981116237</v>
      </c>
    </row>
    <row r="853" spans="1:28" x14ac:dyDescent="0.25">
      <c r="A853" s="1">
        <v>3411</v>
      </c>
      <c r="B853" s="7">
        <f t="shared" si="30"/>
        <v>4</v>
      </c>
      <c r="C853" s="5">
        <v>2017</v>
      </c>
      <c r="D853" s="5">
        <v>4</v>
      </c>
      <c r="E853" t="s">
        <v>62</v>
      </c>
      <c r="F853" t="s">
        <v>69</v>
      </c>
      <c r="G853" s="5">
        <v>1</v>
      </c>
      <c r="H853">
        <v>17</v>
      </c>
      <c r="I853">
        <v>27</v>
      </c>
      <c r="J853">
        <v>-10</v>
      </c>
      <c r="K853">
        <f>IF(Table1[[#This Row],[net]]&gt;0,1,0)</f>
        <v>0</v>
      </c>
      <c r="L853">
        <v>1</v>
      </c>
      <c r="M853">
        <f>IF(Table1[[#This Row],[team]]=E852,SUM(Table1[[#This Row],[win/loss]],M852),Table1[[#This Row],[win/loss]])</f>
        <v>1</v>
      </c>
      <c r="N853">
        <f>IF(Table1[[#This Row],[team]]=E852,SUM(Table1[[#This Row],[win/loss]],M852),Table1[[#This Row],[win/loss]])/B853</f>
        <v>0.25</v>
      </c>
      <c r="O853">
        <f t="shared" si="29"/>
        <v>-9</v>
      </c>
      <c r="P853">
        <f>IF(Table1[[#This Row],[difference]]&gt;0,SQRT(Table1[[#This Row],[difference]]),-SQRT(ABS(Table1[[#This Row],[difference]])))</f>
        <v>-3</v>
      </c>
      <c r="Q853">
        <f>IF(Table1[[#This Row],[line]]&gt;0,SQRT(Table1[[#This Row],[line]]),-SQRT(ABS(Table1[[#This Row],[line]])))</f>
        <v>1</v>
      </c>
      <c r="R853">
        <f>Table1[[#This Row],[difference]]-Table1[[#This Row],[sqrt(line)]]</f>
        <v>-10</v>
      </c>
      <c r="S853">
        <f>IF(Table1[[#This Row],[difference]]&gt;0,1,-1)</f>
        <v>-1</v>
      </c>
      <c r="T853">
        <f>IF(Table1[[#This Row],[team]]=E852,SUM(H853,T852),Table1[[#This Row],[ppg]])</f>
        <v>79</v>
      </c>
      <c r="U853">
        <f>IF(Table1[[#This Row],[team]]=E852,SUM(I853,U852),Table1[[#This Row],[ppga]])</f>
        <v>105</v>
      </c>
      <c r="V853">
        <f>IF(Table1[[#This Row],[team]]=E852,SUM(Table1[[#This Row],[difference]],V852),Table1[[#This Row],[difference]])</f>
        <v>-20</v>
      </c>
      <c r="W853">
        <f>IF(Table1[[#This Row],[team]]=E852,SUM(Table1[[#This Row],[sqrt(dif)]],W852),Table1[[#This Row],[sqrt(dif)]])</f>
        <v>-4.5968893760546941</v>
      </c>
      <c r="X853">
        <f>IF(Table1[[#This Row],[team]]=E852,SUM(Table1[[#This Row],[f1]],X852),Table1[[#This Row],[f1]])</f>
        <v>-24.732050807568879</v>
      </c>
      <c r="Y853">
        <f>IF(Table1[[#This Row],[ATS]]=S852,SUM(Table1[[#This Row],[ATS]],Y852),Table1[[#This Row],[ATS]])</f>
        <v>-2</v>
      </c>
      <c r="Z853">
        <f>IF(Table1[[#This Row],[ATS]]&gt;0,Table1[[#This Row],[ATS streak (not real)]]-1,Table1[[#This Row],[ATS streak (not real)]]+1)</f>
        <v>-1</v>
      </c>
      <c r="AA853" s="5">
        <f>Table1[[#This Row],[running ttl ppg]]^2.37/(Table1[[#This Row],[running ttl ppg]]^2.37+Table1[[#This Row],[running ttl ppga]]^2.37)</f>
        <v>0.33753587163796916</v>
      </c>
      <c r="AB853" s="5">
        <f>Table1[[#This Row],[pyth ratio]]+Table1[[#This Row],[win/loss ratio]]</f>
        <v>0.58753587163796916</v>
      </c>
    </row>
    <row r="854" spans="1:28" x14ac:dyDescent="0.25">
      <c r="A854" s="1">
        <v>3412</v>
      </c>
      <c r="B854" s="7">
        <f t="shared" si="30"/>
        <v>5</v>
      </c>
      <c r="C854" s="5">
        <v>2017</v>
      </c>
      <c r="D854" s="5">
        <v>5</v>
      </c>
      <c r="E854" t="s">
        <v>62</v>
      </c>
      <c r="F854" t="s">
        <v>67</v>
      </c>
      <c r="G854" s="5">
        <v>0</v>
      </c>
      <c r="H854">
        <v>13</v>
      </c>
      <c r="I854">
        <v>31</v>
      </c>
      <c r="J854">
        <v>-18</v>
      </c>
      <c r="K854">
        <f>IF(Table1[[#This Row],[net]]&gt;0,1,0)</f>
        <v>0</v>
      </c>
      <c r="L854">
        <v>9.5</v>
      </c>
      <c r="M854">
        <f>IF(Table1[[#This Row],[team]]=E853,SUM(Table1[[#This Row],[win/loss]],M853),Table1[[#This Row],[win/loss]])</f>
        <v>1</v>
      </c>
      <c r="N854">
        <f>IF(Table1[[#This Row],[team]]=E853,SUM(Table1[[#This Row],[win/loss]],M853),Table1[[#This Row],[win/loss]])/B854</f>
        <v>0.2</v>
      </c>
      <c r="O854">
        <f t="shared" si="29"/>
        <v>-8.5</v>
      </c>
      <c r="P854">
        <f>IF(Table1[[#This Row],[difference]]&gt;0,SQRT(Table1[[#This Row],[difference]]),-SQRT(ABS(Table1[[#This Row],[difference]])))</f>
        <v>-2.9154759474226504</v>
      </c>
      <c r="Q854">
        <f>IF(Table1[[#This Row],[line]]&gt;0,SQRT(Table1[[#This Row],[line]]),-SQRT(ABS(Table1[[#This Row],[line]])))</f>
        <v>3.082207001484488</v>
      </c>
      <c r="R854">
        <f>Table1[[#This Row],[difference]]-Table1[[#This Row],[sqrt(line)]]</f>
        <v>-11.582207001484488</v>
      </c>
      <c r="S854">
        <f>IF(Table1[[#This Row],[difference]]&gt;0,1,-1)</f>
        <v>-1</v>
      </c>
      <c r="T854">
        <f>IF(Table1[[#This Row],[team]]=E853,SUM(H854,T853),Table1[[#This Row],[ppg]])</f>
        <v>92</v>
      </c>
      <c r="U854">
        <f>IF(Table1[[#This Row],[team]]=E853,SUM(I854,U853),Table1[[#This Row],[ppga]])</f>
        <v>136</v>
      </c>
      <c r="V854">
        <f>IF(Table1[[#This Row],[team]]=E853,SUM(Table1[[#This Row],[difference]],V853),Table1[[#This Row],[difference]])</f>
        <v>-28.5</v>
      </c>
      <c r="W854">
        <f>IF(Table1[[#This Row],[team]]=E853,SUM(Table1[[#This Row],[sqrt(dif)]],W853),Table1[[#This Row],[sqrt(dif)]])</f>
        <v>-7.5123653234773444</v>
      </c>
      <c r="X854">
        <f>IF(Table1[[#This Row],[team]]=E853,SUM(Table1[[#This Row],[f1]],X853),Table1[[#This Row],[f1]])</f>
        <v>-36.314257809053366</v>
      </c>
      <c r="Y854">
        <f>IF(Table1[[#This Row],[ATS]]=S853,SUM(Table1[[#This Row],[ATS]],Y853),Table1[[#This Row],[ATS]])</f>
        <v>-3</v>
      </c>
      <c r="Z854">
        <f>IF(Table1[[#This Row],[ATS]]&gt;0,Table1[[#This Row],[ATS streak (not real)]]-1,Table1[[#This Row],[ATS streak (not real)]]+1)</f>
        <v>-2</v>
      </c>
      <c r="AA854" s="5">
        <f>Table1[[#This Row],[running ttl ppg]]^2.37/(Table1[[#This Row],[running ttl ppg]]^2.37+Table1[[#This Row],[running ttl ppga]]^2.37)</f>
        <v>0.28366516633880606</v>
      </c>
      <c r="AB854" s="5">
        <f>Table1[[#This Row],[pyth ratio]]+Table1[[#This Row],[win/loss ratio]]</f>
        <v>0.48366516633880607</v>
      </c>
    </row>
    <row r="855" spans="1:28" x14ac:dyDescent="0.25">
      <c r="A855" s="1">
        <v>3413</v>
      </c>
      <c r="B855" s="7">
        <f t="shared" si="30"/>
        <v>6</v>
      </c>
      <c r="C855" s="5">
        <v>2017</v>
      </c>
      <c r="D855" s="5">
        <v>6</v>
      </c>
      <c r="E855" t="s">
        <v>62</v>
      </c>
      <c r="F855" t="s">
        <v>41</v>
      </c>
      <c r="G855" s="5">
        <v>0</v>
      </c>
      <c r="H855">
        <v>3</v>
      </c>
      <c r="I855">
        <v>28</v>
      </c>
      <c r="J855">
        <v>-25</v>
      </c>
      <c r="K855">
        <f>IF(Table1[[#This Row],[net]]&gt;0,1,0)</f>
        <v>0</v>
      </c>
      <c r="L855">
        <v>7</v>
      </c>
      <c r="M855">
        <f>IF(Table1[[#This Row],[team]]=E854,SUM(Table1[[#This Row],[win/loss]],M854),Table1[[#This Row],[win/loss]])</f>
        <v>1</v>
      </c>
      <c r="N855">
        <f>IF(Table1[[#This Row],[team]]=E854,SUM(Table1[[#This Row],[win/loss]],M854),Table1[[#This Row],[win/loss]])/B855</f>
        <v>0.16666666666666666</v>
      </c>
      <c r="O855">
        <f t="shared" si="29"/>
        <v>-18</v>
      </c>
      <c r="P855">
        <f>IF(Table1[[#This Row],[difference]]&gt;0,SQRT(Table1[[#This Row],[difference]]),-SQRT(ABS(Table1[[#This Row],[difference]])))</f>
        <v>-4.2426406871192848</v>
      </c>
      <c r="Q855">
        <f>IF(Table1[[#This Row],[line]]&gt;0,SQRT(Table1[[#This Row],[line]]),-SQRT(ABS(Table1[[#This Row],[line]])))</f>
        <v>2.6457513110645907</v>
      </c>
      <c r="R855">
        <f>Table1[[#This Row],[difference]]-Table1[[#This Row],[sqrt(line)]]</f>
        <v>-20.64575131106459</v>
      </c>
      <c r="S855">
        <f>IF(Table1[[#This Row],[difference]]&gt;0,1,-1)</f>
        <v>-1</v>
      </c>
      <c r="T855">
        <f>IF(Table1[[#This Row],[team]]=E854,SUM(H855,T854),Table1[[#This Row],[ppg]])</f>
        <v>95</v>
      </c>
      <c r="U855">
        <f>IF(Table1[[#This Row],[team]]=E854,SUM(I855,U854),Table1[[#This Row],[ppga]])</f>
        <v>164</v>
      </c>
      <c r="V855">
        <f>IF(Table1[[#This Row],[team]]=E854,SUM(Table1[[#This Row],[difference]],V854),Table1[[#This Row],[difference]])</f>
        <v>-46.5</v>
      </c>
      <c r="W855">
        <f>IF(Table1[[#This Row],[team]]=E854,SUM(Table1[[#This Row],[sqrt(dif)]],W854),Table1[[#This Row],[sqrt(dif)]])</f>
        <v>-11.755006010596629</v>
      </c>
      <c r="X855">
        <f>IF(Table1[[#This Row],[team]]=E854,SUM(Table1[[#This Row],[f1]],X854),Table1[[#This Row],[f1]])</f>
        <v>-56.960009120117959</v>
      </c>
      <c r="Y855">
        <f>IF(Table1[[#This Row],[ATS]]=S854,SUM(Table1[[#This Row],[ATS]],Y854),Table1[[#This Row],[ATS]])</f>
        <v>-4</v>
      </c>
      <c r="Z855">
        <f>IF(Table1[[#This Row],[ATS]]&gt;0,Table1[[#This Row],[ATS streak (not real)]]-1,Table1[[#This Row],[ATS streak (not real)]]+1)</f>
        <v>-3</v>
      </c>
      <c r="AA855" s="5">
        <f>Table1[[#This Row],[running ttl ppg]]^2.37/(Table1[[#This Row],[running ttl ppg]]^2.37+Table1[[#This Row],[running ttl ppga]]^2.37)</f>
        <v>0.21517734932819291</v>
      </c>
      <c r="AB855" s="5">
        <f>Table1[[#This Row],[pyth ratio]]+Table1[[#This Row],[win/loss ratio]]</f>
        <v>0.38184401599485956</v>
      </c>
    </row>
    <row r="856" spans="1:28" x14ac:dyDescent="0.25">
      <c r="A856" s="1">
        <v>3414</v>
      </c>
      <c r="B856" s="7">
        <f t="shared" si="30"/>
        <v>7</v>
      </c>
      <c r="C856" s="5">
        <v>2017</v>
      </c>
      <c r="D856" s="5">
        <v>7</v>
      </c>
      <c r="E856" t="s">
        <v>62</v>
      </c>
      <c r="F856" t="s">
        <v>43</v>
      </c>
      <c r="G856" s="5">
        <v>1</v>
      </c>
      <c r="H856">
        <v>24</v>
      </c>
      <c r="I856">
        <v>16</v>
      </c>
      <c r="J856">
        <v>8</v>
      </c>
      <c r="K856">
        <f>IF(Table1[[#This Row],[net]]&gt;0,1,0)</f>
        <v>1</v>
      </c>
      <c r="L856">
        <v>-2.5</v>
      </c>
      <c r="M856">
        <f>IF(Table1[[#This Row],[team]]=E855,SUM(Table1[[#This Row],[win/loss]],M855),Table1[[#This Row],[win/loss]])</f>
        <v>2</v>
      </c>
      <c r="N856">
        <f>IF(Table1[[#This Row],[team]]=E855,SUM(Table1[[#This Row],[win/loss]],M855),Table1[[#This Row],[win/loss]])/B856</f>
        <v>0.2857142857142857</v>
      </c>
      <c r="O856">
        <f t="shared" si="29"/>
        <v>5.5</v>
      </c>
      <c r="P856">
        <f>IF(Table1[[#This Row],[difference]]&gt;0,SQRT(Table1[[#This Row],[difference]]),-SQRT(ABS(Table1[[#This Row],[difference]])))</f>
        <v>2.3452078799117149</v>
      </c>
      <c r="Q856">
        <f>IF(Table1[[#This Row],[line]]&gt;0,SQRT(Table1[[#This Row],[line]]),-SQRT(ABS(Table1[[#This Row],[line]])))</f>
        <v>-1.5811388300841898</v>
      </c>
      <c r="R856">
        <f>Table1[[#This Row],[difference]]-Table1[[#This Row],[sqrt(line)]]</f>
        <v>7.08113883008419</v>
      </c>
      <c r="S856">
        <f>IF(Table1[[#This Row],[difference]]&gt;0,1,-1)</f>
        <v>1</v>
      </c>
      <c r="T856">
        <f>IF(Table1[[#This Row],[team]]=E855,SUM(H856,T855),Table1[[#This Row],[ppg]])</f>
        <v>119</v>
      </c>
      <c r="U856">
        <f>IF(Table1[[#This Row],[team]]=E855,SUM(I856,U855),Table1[[#This Row],[ppga]])</f>
        <v>180</v>
      </c>
      <c r="V856">
        <f>IF(Table1[[#This Row],[team]]=E855,SUM(Table1[[#This Row],[difference]],V855),Table1[[#This Row],[difference]])</f>
        <v>-41</v>
      </c>
      <c r="W856">
        <f>IF(Table1[[#This Row],[team]]=E855,SUM(Table1[[#This Row],[sqrt(dif)]],W855),Table1[[#This Row],[sqrt(dif)]])</f>
        <v>-9.4097981306849139</v>
      </c>
      <c r="X856">
        <f>IF(Table1[[#This Row],[team]]=E855,SUM(Table1[[#This Row],[f1]],X855),Table1[[#This Row],[f1]])</f>
        <v>-49.878870290033767</v>
      </c>
      <c r="Y856">
        <f>IF(Table1[[#This Row],[ATS]]=S855,SUM(Table1[[#This Row],[ATS]],Y855),Table1[[#This Row],[ATS]])</f>
        <v>1</v>
      </c>
      <c r="Z856">
        <f>IF(Table1[[#This Row],[ATS]]&gt;0,Table1[[#This Row],[ATS streak (not real)]]-1,Table1[[#This Row],[ATS streak (not real)]]+1)</f>
        <v>0</v>
      </c>
      <c r="AA856" s="5">
        <f>Table1[[#This Row],[running ttl ppg]]^2.37/(Table1[[#This Row],[running ttl ppg]]^2.37+Table1[[#This Row],[running ttl ppga]]^2.37)</f>
        <v>0.27273603878085845</v>
      </c>
      <c r="AB856" s="5">
        <f>Table1[[#This Row],[pyth ratio]]+Table1[[#This Row],[win/loss ratio]]</f>
        <v>0.5584503244951442</v>
      </c>
    </row>
    <row r="857" spans="1:28" x14ac:dyDescent="0.25">
      <c r="A857" s="1">
        <v>3415</v>
      </c>
      <c r="B857" s="7">
        <f t="shared" si="30"/>
        <v>8</v>
      </c>
      <c r="C857" s="5">
        <v>2017</v>
      </c>
      <c r="D857" s="5">
        <v>8</v>
      </c>
      <c r="E857" t="s">
        <v>62</v>
      </c>
      <c r="F857" t="s">
        <v>48</v>
      </c>
      <c r="G857" s="5">
        <v>0</v>
      </c>
      <c r="H857">
        <v>31</v>
      </c>
      <c r="I857">
        <v>28</v>
      </c>
      <c r="J857">
        <v>3</v>
      </c>
      <c r="K857">
        <f>IF(Table1[[#This Row],[net]]&gt;0,1,0)</f>
        <v>1</v>
      </c>
      <c r="L857">
        <v>-2.5</v>
      </c>
      <c r="M857">
        <f>IF(Table1[[#This Row],[team]]=E856,SUM(Table1[[#This Row],[win/loss]],M856),Table1[[#This Row],[win/loss]])</f>
        <v>3</v>
      </c>
      <c r="N857">
        <f>IF(Table1[[#This Row],[team]]=E856,SUM(Table1[[#This Row],[win/loss]],M856),Table1[[#This Row],[win/loss]])/B857</f>
        <v>0.375</v>
      </c>
      <c r="O857">
        <f t="shared" si="29"/>
        <v>0.5</v>
      </c>
      <c r="P857">
        <f>IF(Table1[[#This Row],[difference]]&gt;0,SQRT(Table1[[#This Row],[difference]]),-SQRT(ABS(Table1[[#This Row],[difference]])))</f>
        <v>0.70710678118654757</v>
      </c>
      <c r="Q857">
        <f>IF(Table1[[#This Row],[line]]&gt;0,SQRT(Table1[[#This Row],[line]]),-SQRT(ABS(Table1[[#This Row],[line]])))</f>
        <v>-1.5811388300841898</v>
      </c>
      <c r="R857">
        <f>Table1[[#This Row],[difference]]-Table1[[#This Row],[sqrt(line)]]</f>
        <v>2.08113883008419</v>
      </c>
      <c r="S857">
        <f>IF(Table1[[#This Row],[difference]]&gt;0,1,-1)</f>
        <v>1</v>
      </c>
      <c r="T857">
        <f>IF(Table1[[#This Row],[team]]=E856,SUM(H857,T856),Table1[[#This Row],[ppg]])</f>
        <v>150</v>
      </c>
      <c r="U857">
        <f>IF(Table1[[#This Row],[team]]=E856,SUM(I857,U856),Table1[[#This Row],[ppga]])</f>
        <v>208</v>
      </c>
      <c r="V857">
        <f>IF(Table1[[#This Row],[team]]=E856,SUM(Table1[[#This Row],[difference]],V856),Table1[[#This Row],[difference]])</f>
        <v>-40.5</v>
      </c>
      <c r="W857">
        <f>IF(Table1[[#This Row],[team]]=E856,SUM(Table1[[#This Row],[sqrt(dif)]],W856),Table1[[#This Row],[sqrt(dif)]])</f>
        <v>-8.702691349498366</v>
      </c>
      <c r="X857">
        <f>IF(Table1[[#This Row],[team]]=E856,SUM(Table1[[#This Row],[f1]],X856),Table1[[#This Row],[f1]])</f>
        <v>-47.797731459949574</v>
      </c>
      <c r="Y857">
        <f>IF(Table1[[#This Row],[ATS]]=S856,SUM(Table1[[#This Row],[ATS]],Y856),Table1[[#This Row],[ATS]])</f>
        <v>2</v>
      </c>
      <c r="Z857">
        <f>IF(Table1[[#This Row],[ATS]]&gt;0,Table1[[#This Row],[ATS streak (not real)]]-1,Table1[[#This Row],[ATS streak (not real)]]+1)</f>
        <v>1</v>
      </c>
      <c r="AA857" s="5">
        <f>Table1[[#This Row],[running ttl ppg]]^2.37/(Table1[[#This Row],[running ttl ppg]]^2.37+Table1[[#This Row],[running ttl ppga]]^2.37)</f>
        <v>0.31545040929073254</v>
      </c>
      <c r="AB857" s="5">
        <f>Table1[[#This Row],[pyth ratio]]+Table1[[#This Row],[win/loss ratio]]</f>
        <v>0.69045040929073254</v>
      </c>
    </row>
    <row r="858" spans="1:28" x14ac:dyDescent="0.25">
      <c r="A858" s="1">
        <v>3416</v>
      </c>
      <c r="B858" s="7">
        <f t="shared" si="30"/>
        <v>9</v>
      </c>
      <c r="C858" s="5">
        <v>2017</v>
      </c>
      <c r="D858" s="5">
        <v>9</v>
      </c>
      <c r="E858" t="s">
        <v>62</v>
      </c>
      <c r="F858" t="s">
        <v>59</v>
      </c>
      <c r="G858" s="5">
        <v>0</v>
      </c>
      <c r="H858">
        <v>23</v>
      </c>
      <c r="I858">
        <v>27</v>
      </c>
      <c r="J858">
        <v>-4</v>
      </c>
      <c r="K858">
        <f>IF(Table1[[#This Row],[net]]&gt;0,1,0)</f>
        <v>0</v>
      </c>
      <c r="L858">
        <v>3.5</v>
      </c>
      <c r="M858">
        <f>IF(Table1[[#This Row],[team]]=E857,SUM(Table1[[#This Row],[win/loss]],M857),Table1[[#This Row],[win/loss]])</f>
        <v>3</v>
      </c>
      <c r="N858">
        <f>IF(Table1[[#This Row],[team]]=E857,SUM(Table1[[#This Row],[win/loss]],M857),Table1[[#This Row],[win/loss]])/B858</f>
        <v>0.33333333333333331</v>
      </c>
      <c r="O858">
        <f t="shared" si="29"/>
        <v>-0.5</v>
      </c>
      <c r="P858">
        <f>IF(Table1[[#This Row],[difference]]&gt;0,SQRT(Table1[[#This Row],[difference]]),-SQRT(ABS(Table1[[#This Row],[difference]])))</f>
        <v>-0.70710678118654757</v>
      </c>
      <c r="Q858">
        <f>IF(Table1[[#This Row],[line]]&gt;0,SQRT(Table1[[#This Row],[line]]),-SQRT(ABS(Table1[[#This Row],[line]])))</f>
        <v>1.8708286933869707</v>
      </c>
      <c r="R858">
        <f>Table1[[#This Row],[difference]]-Table1[[#This Row],[sqrt(line)]]</f>
        <v>-2.3708286933869704</v>
      </c>
      <c r="S858">
        <f>IF(Table1[[#This Row],[difference]]&gt;0,1,-1)</f>
        <v>-1</v>
      </c>
      <c r="T858">
        <f>IF(Table1[[#This Row],[team]]=E857,SUM(H858,T857),Table1[[#This Row],[ppg]])</f>
        <v>173</v>
      </c>
      <c r="U858">
        <f>IF(Table1[[#This Row],[team]]=E857,SUM(I858,U857),Table1[[#This Row],[ppga]])</f>
        <v>235</v>
      </c>
      <c r="V858">
        <f>IF(Table1[[#This Row],[team]]=E857,SUM(Table1[[#This Row],[difference]],V857),Table1[[#This Row],[difference]])</f>
        <v>-41</v>
      </c>
      <c r="W858">
        <f>IF(Table1[[#This Row],[team]]=E857,SUM(Table1[[#This Row],[sqrt(dif)]],W857),Table1[[#This Row],[sqrt(dif)]])</f>
        <v>-9.4097981306849139</v>
      </c>
      <c r="X858">
        <f>IF(Table1[[#This Row],[team]]=E857,SUM(Table1[[#This Row],[f1]],X857),Table1[[#This Row],[f1]])</f>
        <v>-50.168560153336543</v>
      </c>
      <c r="Y858">
        <f>IF(Table1[[#This Row],[ATS]]=S857,SUM(Table1[[#This Row],[ATS]],Y857),Table1[[#This Row],[ATS]])</f>
        <v>-1</v>
      </c>
      <c r="Z858">
        <f>IF(Table1[[#This Row],[ATS]]&gt;0,Table1[[#This Row],[ATS streak (not real)]]-1,Table1[[#This Row],[ATS streak (not real)]]+1)</f>
        <v>0</v>
      </c>
      <c r="AA858" s="5">
        <f>Table1[[#This Row],[running ttl ppg]]^2.37/(Table1[[#This Row],[running ttl ppg]]^2.37+Table1[[#This Row],[running ttl ppga]]^2.37)</f>
        <v>0.32609144256166023</v>
      </c>
      <c r="AB858" s="5">
        <f>Table1[[#This Row],[pyth ratio]]+Table1[[#This Row],[win/loss ratio]]</f>
        <v>0.6594247758949936</v>
      </c>
    </row>
    <row r="859" spans="1:28" x14ac:dyDescent="0.25">
      <c r="A859" s="1">
        <v>3417</v>
      </c>
      <c r="B859" s="7">
        <f t="shared" si="30"/>
        <v>10</v>
      </c>
      <c r="C859" s="5">
        <v>2017</v>
      </c>
      <c r="D859" s="5">
        <v>10</v>
      </c>
      <c r="E859" t="s">
        <v>62</v>
      </c>
      <c r="F859" t="s">
        <v>58</v>
      </c>
      <c r="G859" s="5">
        <v>1</v>
      </c>
      <c r="H859">
        <v>6</v>
      </c>
      <c r="I859">
        <v>9</v>
      </c>
      <c r="J859">
        <v>-3</v>
      </c>
      <c r="K859">
        <f>IF(Table1[[#This Row],[net]]&gt;0,1,0)</f>
        <v>0</v>
      </c>
      <c r="L859">
        <v>1.5</v>
      </c>
      <c r="M859">
        <f>IF(Table1[[#This Row],[team]]=E858,SUM(Table1[[#This Row],[win/loss]],M858),Table1[[#This Row],[win/loss]])</f>
        <v>3</v>
      </c>
      <c r="N859">
        <f>IF(Table1[[#This Row],[team]]=E858,SUM(Table1[[#This Row],[win/loss]],M858),Table1[[#This Row],[win/loss]])/B859</f>
        <v>0.3</v>
      </c>
      <c r="O859">
        <f t="shared" si="29"/>
        <v>-1.5</v>
      </c>
      <c r="P859">
        <f>IF(Table1[[#This Row],[difference]]&gt;0,SQRT(Table1[[#This Row],[difference]]),-SQRT(ABS(Table1[[#This Row],[difference]])))</f>
        <v>-1.2247448713915889</v>
      </c>
      <c r="Q859">
        <f>IF(Table1[[#This Row],[line]]&gt;0,SQRT(Table1[[#This Row],[line]]),-SQRT(ABS(Table1[[#This Row],[line]])))</f>
        <v>1.2247448713915889</v>
      </c>
      <c r="R859">
        <f>Table1[[#This Row],[difference]]-Table1[[#This Row],[sqrt(line)]]</f>
        <v>-2.7247448713915889</v>
      </c>
      <c r="S859">
        <f>IF(Table1[[#This Row],[difference]]&gt;0,1,-1)</f>
        <v>-1</v>
      </c>
      <c r="T859">
        <f>IF(Table1[[#This Row],[team]]=E858,SUM(H859,T858),Table1[[#This Row],[ppg]])</f>
        <v>179</v>
      </c>
      <c r="U859">
        <f>IF(Table1[[#This Row],[team]]=E858,SUM(I859,U858),Table1[[#This Row],[ppga]])</f>
        <v>244</v>
      </c>
      <c r="V859">
        <f>IF(Table1[[#This Row],[team]]=E858,SUM(Table1[[#This Row],[difference]],V858),Table1[[#This Row],[difference]])</f>
        <v>-42.5</v>
      </c>
      <c r="W859">
        <f>IF(Table1[[#This Row],[team]]=E858,SUM(Table1[[#This Row],[sqrt(dif)]],W858),Table1[[#This Row],[sqrt(dif)]])</f>
        <v>-10.634543002076503</v>
      </c>
      <c r="X859">
        <f>IF(Table1[[#This Row],[team]]=E858,SUM(Table1[[#This Row],[f1]],X858),Table1[[#This Row],[f1]])</f>
        <v>-52.893305024728129</v>
      </c>
      <c r="Y859">
        <f>IF(Table1[[#This Row],[ATS]]=S858,SUM(Table1[[#This Row],[ATS]],Y858),Table1[[#This Row],[ATS]])</f>
        <v>-2</v>
      </c>
      <c r="Z859">
        <f>IF(Table1[[#This Row],[ATS]]&gt;0,Table1[[#This Row],[ATS streak (not real)]]-1,Table1[[#This Row],[ATS streak (not real)]]+1)</f>
        <v>-1</v>
      </c>
      <c r="AA859" s="5">
        <f>Table1[[#This Row],[running ttl ppg]]^2.37/(Table1[[#This Row],[running ttl ppg]]^2.37+Table1[[#This Row],[running ttl ppga]]^2.37)</f>
        <v>0.32427717657656313</v>
      </c>
      <c r="AB859" s="5">
        <f>Table1[[#This Row],[pyth ratio]]+Table1[[#This Row],[win/loss ratio]]</f>
        <v>0.62427717657656312</v>
      </c>
    </row>
    <row r="860" spans="1:28" x14ac:dyDescent="0.25">
      <c r="A860" s="1">
        <v>3418</v>
      </c>
      <c r="B860" s="7">
        <f t="shared" si="30"/>
        <v>11</v>
      </c>
      <c r="C860" s="5">
        <v>2017</v>
      </c>
      <c r="D860" s="5">
        <v>12</v>
      </c>
      <c r="E860" t="s">
        <v>62</v>
      </c>
      <c r="F860" t="s">
        <v>63</v>
      </c>
      <c r="G860" s="5">
        <v>1</v>
      </c>
      <c r="H860">
        <v>17</v>
      </c>
      <c r="I860">
        <v>22</v>
      </c>
      <c r="J860">
        <v>-5</v>
      </c>
      <c r="K860">
        <f>IF(Table1[[#This Row],[net]]&gt;0,1,0)</f>
        <v>0</v>
      </c>
      <c r="L860">
        <v>9.5</v>
      </c>
      <c r="M860">
        <f>IF(Table1[[#This Row],[team]]=E859,SUM(Table1[[#This Row],[win/loss]],M859),Table1[[#This Row],[win/loss]])</f>
        <v>3</v>
      </c>
      <c r="N860">
        <f>IF(Table1[[#This Row],[team]]=E859,SUM(Table1[[#This Row],[win/loss]],M859),Table1[[#This Row],[win/loss]])/B860</f>
        <v>0.27272727272727271</v>
      </c>
      <c r="O860">
        <f t="shared" si="29"/>
        <v>4.5</v>
      </c>
      <c r="P860">
        <f>IF(Table1[[#This Row],[difference]]&gt;0,SQRT(Table1[[#This Row],[difference]]),-SQRT(ABS(Table1[[#This Row],[difference]])))</f>
        <v>2.1213203435596424</v>
      </c>
      <c r="Q860">
        <f>IF(Table1[[#This Row],[line]]&gt;0,SQRT(Table1[[#This Row],[line]]),-SQRT(ABS(Table1[[#This Row],[line]])))</f>
        <v>3.082207001484488</v>
      </c>
      <c r="R860">
        <f>Table1[[#This Row],[difference]]-Table1[[#This Row],[sqrt(line)]]</f>
        <v>1.417792998515512</v>
      </c>
      <c r="S860">
        <f>IF(Table1[[#This Row],[difference]]&gt;0,1,-1)</f>
        <v>1</v>
      </c>
      <c r="T860">
        <f>IF(Table1[[#This Row],[team]]=E859,SUM(H860,T859),Table1[[#This Row],[ppg]])</f>
        <v>196</v>
      </c>
      <c r="U860">
        <f>IF(Table1[[#This Row],[team]]=E859,SUM(I860,U859),Table1[[#This Row],[ppga]])</f>
        <v>266</v>
      </c>
      <c r="V860">
        <f>IF(Table1[[#This Row],[team]]=E859,SUM(Table1[[#This Row],[difference]],V859),Table1[[#This Row],[difference]])</f>
        <v>-38</v>
      </c>
      <c r="W860">
        <f>IF(Table1[[#This Row],[team]]=E859,SUM(Table1[[#This Row],[sqrt(dif)]],W859),Table1[[#This Row],[sqrt(dif)]])</f>
        <v>-8.5132226585168613</v>
      </c>
      <c r="X860">
        <f>IF(Table1[[#This Row],[team]]=E859,SUM(Table1[[#This Row],[f1]],X859),Table1[[#This Row],[f1]])</f>
        <v>-51.47551202621262</v>
      </c>
      <c r="Y860">
        <f>IF(Table1[[#This Row],[ATS]]=S859,SUM(Table1[[#This Row],[ATS]],Y859),Table1[[#This Row],[ATS]])</f>
        <v>1</v>
      </c>
      <c r="Z860">
        <f>IF(Table1[[#This Row],[ATS]]&gt;0,Table1[[#This Row],[ATS streak (not real)]]-1,Table1[[#This Row],[ATS streak (not real)]]+1)</f>
        <v>0</v>
      </c>
      <c r="AA860" s="5">
        <f>Table1[[#This Row],[running ttl ppg]]^2.37/(Table1[[#This Row],[running ttl ppg]]^2.37+Table1[[#This Row],[running ttl ppga]]^2.37)</f>
        <v>0.32656675077158526</v>
      </c>
      <c r="AB860" s="5">
        <f>Table1[[#This Row],[pyth ratio]]+Table1[[#This Row],[win/loss ratio]]</f>
        <v>0.59929402349885796</v>
      </c>
    </row>
    <row r="861" spans="1:28" x14ac:dyDescent="0.25">
      <c r="A861" s="1">
        <v>3419</v>
      </c>
      <c r="B861" s="7">
        <f t="shared" si="30"/>
        <v>12</v>
      </c>
      <c r="C861" s="5">
        <v>2017</v>
      </c>
      <c r="D861" s="5">
        <v>13</v>
      </c>
      <c r="E861" t="s">
        <v>62</v>
      </c>
      <c r="F861" t="s">
        <v>54</v>
      </c>
      <c r="G861" s="5">
        <v>1</v>
      </c>
      <c r="H861">
        <v>10</v>
      </c>
      <c r="I861">
        <v>41</v>
      </c>
      <c r="J861">
        <v>-31</v>
      </c>
      <c r="K861">
        <f>IF(Table1[[#This Row],[net]]&gt;0,1,0)</f>
        <v>0</v>
      </c>
      <c r="L861">
        <v>-1.5</v>
      </c>
      <c r="M861">
        <f>IF(Table1[[#This Row],[team]]=E860,SUM(Table1[[#This Row],[win/loss]],M860),Table1[[#This Row],[win/loss]])</f>
        <v>3</v>
      </c>
      <c r="N861">
        <f>IF(Table1[[#This Row],[team]]=E860,SUM(Table1[[#This Row],[win/loss]],M860),Table1[[#This Row],[win/loss]])/B861</f>
        <v>0.25</v>
      </c>
      <c r="O861">
        <f t="shared" si="29"/>
        <v>-32.5</v>
      </c>
      <c r="P861">
        <f>IF(Table1[[#This Row],[difference]]&gt;0,SQRT(Table1[[#This Row],[difference]]),-SQRT(ABS(Table1[[#This Row],[difference]])))</f>
        <v>-5.7008771254956896</v>
      </c>
      <c r="Q861">
        <f>IF(Table1[[#This Row],[line]]&gt;0,SQRT(Table1[[#This Row],[line]]),-SQRT(ABS(Table1[[#This Row],[line]])))</f>
        <v>-1.2247448713915889</v>
      </c>
      <c r="R861">
        <f>Table1[[#This Row],[difference]]-Table1[[#This Row],[sqrt(line)]]</f>
        <v>-31.275255128608411</v>
      </c>
      <c r="S861">
        <f>IF(Table1[[#This Row],[difference]]&gt;0,1,-1)</f>
        <v>-1</v>
      </c>
      <c r="T861">
        <f>IF(Table1[[#This Row],[team]]=E860,SUM(H861,T860),Table1[[#This Row],[ppg]])</f>
        <v>206</v>
      </c>
      <c r="U861">
        <f>IF(Table1[[#This Row],[team]]=E860,SUM(I861,U860),Table1[[#This Row],[ppga]])</f>
        <v>307</v>
      </c>
      <c r="V861">
        <f>IF(Table1[[#This Row],[team]]=E860,SUM(Table1[[#This Row],[difference]],V860),Table1[[#This Row],[difference]])</f>
        <v>-70.5</v>
      </c>
      <c r="W861">
        <f>IF(Table1[[#This Row],[team]]=E860,SUM(Table1[[#This Row],[sqrt(dif)]],W860),Table1[[#This Row],[sqrt(dif)]])</f>
        <v>-14.21409978401255</v>
      </c>
      <c r="X861">
        <f>IF(Table1[[#This Row],[team]]=E860,SUM(Table1[[#This Row],[f1]],X860),Table1[[#This Row],[f1]])</f>
        <v>-82.750767154821034</v>
      </c>
      <c r="Y861">
        <f>IF(Table1[[#This Row],[ATS]]=S860,SUM(Table1[[#This Row],[ATS]],Y860),Table1[[#This Row],[ATS]])</f>
        <v>-1</v>
      </c>
      <c r="Z861">
        <f>IF(Table1[[#This Row],[ATS]]&gt;0,Table1[[#This Row],[ATS streak (not real)]]-1,Table1[[#This Row],[ATS streak (not real)]]+1)</f>
        <v>0</v>
      </c>
      <c r="AA861" s="5">
        <f>Table1[[#This Row],[running ttl ppg]]^2.37/(Table1[[#This Row],[running ttl ppg]]^2.37+Table1[[#This Row],[running ttl ppga]]^2.37)</f>
        <v>0.27977808554159039</v>
      </c>
      <c r="AB861" s="5">
        <f>Table1[[#This Row],[pyth ratio]]+Table1[[#This Row],[win/loss ratio]]</f>
        <v>0.52977808554159034</v>
      </c>
    </row>
    <row r="862" spans="1:28" x14ac:dyDescent="0.25">
      <c r="A862" s="1">
        <v>3420</v>
      </c>
      <c r="B862" s="7">
        <f t="shared" si="30"/>
        <v>13</v>
      </c>
      <c r="C862" s="5">
        <v>2017</v>
      </c>
      <c r="D862" s="5">
        <v>14</v>
      </c>
      <c r="E862" t="s">
        <v>62</v>
      </c>
      <c r="F862" t="s">
        <v>68</v>
      </c>
      <c r="G862" s="5">
        <v>0</v>
      </c>
      <c r="H862">
        <v>23</v>
      </c>
      <c r="I862">
        <v>17</v>
      </c>
      <c r="J862">
        <v>6</v>
      </c>
      <c r="K862">
        <f>IF(Table1[[#This Row],[net]]&gt;0,1,0)</f>
        <v>1</v>
      </c>
      <c r="L862">
        <v>3</v>
      </c>
      <c r="M862">
        <f>IF(Table1[[#This Row],[team]]=E861,SUM(Table1[[#This Row],[win/loss]],M861),Table1[[#This Row],[win/loss]])</f>
        <v>4</v>
      </c>
      <c r="N862">
        <f>IF(Table1[[#This Row],[team]]=E861,SUM(Table1[[#This Row],[win/loss]],M861),Table1[[#This Row],[win/loss]])/B862</f>
        <v>0.30769230769230771</v>
      </c>
      <c r="O862">
        <f t="shared" si="29"/>
        <v>9</v>
      </c>
      <c r="P862">
        <f>IF(Table1[[#This Row],[difference]]&gt;0,SQRT(Table1[[#This Row],[difference]]),-SQRT(ABS(Table1[[#This Row],[difference]])))</f>
        <v>3</v>
      </c>
      <c r="Q862">
        <f>IF(Table1[[#This Row],[line]]&gt;0,SQRT(Table1[[#This Row],[line]]),-SQRT(ABS(Table1[[#This Row],[line]])))</f>
        <v>1.7320508075688772</v>
      </c>
      <c r="R862">
        <f>Table1[[#This Row],[difference]]-Table1[[#This Row],[sqrt(line)]]</f>
        <v>7.2679491924311233</v>
      </c>
      <c r="S862">
        <f>IF(Table1[[#This Row],[difference]]&gt;0,1,-1)</f>
        <v>1</v>
      </c>
      <c r="T862">
        <f>IF(Table1[[#This Row],[team]]=E861,SUM(H862,T861),Table1[[#This Row],[ppg]])</f>
        <v>229</v>
      </c>
      <c r="U862">
        <f>IF(Table1[[#This Row],[team]]=E861,SUM(I862,U861),Table1[[#This Row],[ppga]])</f>
        <v>324</v>
      </c>
      <c r="V862">
        <f>IF(Table1[[#This Row],[team]]=E861,SUM(Table1[[#This Row],[difference]],V861),Table1[[#This Row],[difference]])</f>
        <v>-61.5</v>
      </c>
      <c r="W862">
        <f>IF(Table1[[#This Row],[team]]=E861,SUM(Table1[[#This Row],[sqrt(dif)]],W861),Table1[[#This Row],[sqrt(dif)]])</f>
        <v>-11.21409978401255</v>
      </c>
      <c r="X862">
        <f>IF(Table1[[#This Row],[team]]=E861,SUM(Table1[[#This Row],[f1]],X861),Table1[[#This Row],[f1]])</f>
        <v>-75.482817962389916</v>
      </c>
      <c r="Y862">
        <f>IF(Table1[[#This Row],[ATS]]=S861,SUM(Table1[[#This Row],[ATS]],Y861),Table1[[#This Row],[ATS]])</f>
        <v>1</v>
      </c>
      <c r="Z862">
        <f>IF(Table1[[#This Row],[ATS]]&gt;0,Table1[[#This Row],[ATS streak (not real)]]-1,Table1[[#This Row],[ATS streak (not real)]]+1)</f>
        <v>0</v>
      </c>
      <c r="AA862" s="5">
        <f>Table1[[#This Row],[running ttl ppg]]^2.37/(Table1[[#This Row],[running ttl ppg]]^2.37+Table1[[#This Row],[running ttl ppga]]^2.37)</f>
        <v>0.30524575255079833</v>
      </c>
      <c r="AB862" s="5">
        <f>Table1[[#This Row],[pyth ratio]]+Table1[[#This Row],[win/loss ratio]]</f>
        <v>0.61293806024310604</v>
      </c>
    </row>
    <row r="863" spans="1:28" x14ac:dyDescent="0.25">
      <c r="A863" s="1">
        <v>3421</v>
      </c>
      <c r="B863" s="7">
        <f t="shared" si="30"/>
        <v>14</v>
      </c>
      <c r="C863" s="5">
        <v>2017</v>
      </c>
      <c r="D863" s="5">
        <v>15</v>
      </c>
      <c r="E863" t="s">
        <v>62</v>
      </c>
      <c r="F863" t="s">
        <v>59</v>
      </c>
      <c r="G863" s="5">
        <v>1</v>
      </c>
      <c r="H863">
        <v>13</v>
      </c>
      <c r="I863">
        <v>34</v>
      </c>
      <c r="J863">
        <v>-21</v>
      </c>
      <c r="K863">
        <f>IF(Table1[[#This Row],[net]]&gt;0,1,0)</f>
        <v>0</v>
      </c>
      <c r="L863">
        <v>2.5</v>
      </c>
      <c r="M863">
        <f>IF(Table1[[#This Row],[team]]=E862,SUM(Table1[[#This Row],[win/loss]],M862),Table1[[#This Row],[win/loss]])</f>
        <v>4</v>
      </c>
      <c r="N863">
        <f>IF(Table1[[#This Row],[team]]=E862,SUM(Table1[[#This Row],[win/loss]],M862),Table1[[#This Row],[win/loss]])/B863</f>
        <v>0.2857142857142857</v>
      </c>
      <c r="O863">
        <f t="shared" si="29"/>
        <v>-18.5</v>
      </c>
      <c r="P863">
        <f>IF(Table1[[#This Row],[difference]]&gt;0,SQRT(Table1[[#This Row],[difference]]),-SQRT(ABS(Table1[[#This Row],[difference]])))</f>
        <v>-4.3011626335213133</v>
      </c>
      <c r="Q863">
        <f>IF(Table1[[#This Row],[line]]&gt;0,SQRT(Table1[[#This Row],[line]]),-SQRT(ABS(Table1[[#This Row],[line]])))</f>
        <v>1.5811388300841898</v>
      </c>
      <c r="R863">
        <f>Table1[[#This Row],[difference]]-Table1[[#This Row],[sqrt(line)]]</f>
        <v>-20.081138830084189</v>
      </c>
      <c r="S863">
        <f>IF(Table1[[#This Row],[difference]]&gt;0,1,-1)</f>
        <v>-1</v>
      </c>
      <c r="T863">
        <f>IF(Table1[[#This Row],[team]]=E862,SUM(H863,T862),Table1[[#This Row],[ppg]])</f>
        <v>242</v>
      </c>
      <c r="U863">
        <f>IF(Table1[[#This Row],[team]]=E862,SUM(I863,U862),Table1[[#This Row],[ppga]])</f>
        <v>358</v>
      </c>
      <c r="V863">
        <f>IF(Table1[[#This Row],[team]]=E862,SUM(Table1[[#This Row],[difference]],V862),Table1[[#This Row],[difference]])</f>
        <v>-80</v>
      </c>
      <c r="W863">
        <f>IF(Table1[[#This Row],[team]]=E862,SUM(Table1[[#This Row],[sqrt(dif)]],W862),Table1[[#This Row],[sqrt(dif)]])</f>
        <v>-15.515262417533863</v>
      </c>
      <c r="X863">
        <f>IF(Table1[[#This Row],[team]]=E862,SUM(Table1[[#This Row],[f1]],X862),Table1[[#This Row],[f1]])</f>
        <v>-95.563956792474102</v>
      </c>
      <c r="Y863">
        <f>IF(Table1[[#This Row],[ATS]]=S862,SUM(Table1[[#This Row],[ATS]],Y862),Table1[[#This Row],[ATS]])</f>
        <v>-1</v>
      </c>
      <c r="Z863">
        <f>IF(Table1[[#This Row],[ATS]]&gt;0,Table1[[#This Row],[ATS streak (not real)]]-1,Table1[[#This Row],[ATS streak (not real)]]+1)</f>
        <v>0</v>
      </c>
      <c r="AA863" s="5">
        <f>Table1[[#This Row],[running ttl ppg]]^2.37/(Table1[[#This Row],[running ttl ppg]]^2.37+Table1[[#This Row],[running ttl ppga]]^2.37)</f>
        <v>0.28331424748647377</v>
      </c>
      <c r="AB863" s="5">
        <f>Table1[[#This Row],[pyth ratio]]+Table1[[#This Row],[win/loss ratio]]</f>
        <v>0.56902853320075941</v>
      </c>
    </row>
    <row r="864" spans="1:28" x14ac:dyDescent="0.25">
      <c r="A864" s="1">
        <v>3422</v>
      </c>
      <c r="B864" s="7">
        <f t="shared" si="30"/>
        <v>15</v>
      </c>
      <c r="C864" s="5">
        <v>2017</v>
      </c>
      <c r="D864" s="5">
        <v>16</v>
      </c>
      <c r="E864" t="s">
        <v>62</v>
      </c>
      <c r="F864" t="s">
        <v>63</v>
      </c>
      <c r="G864" s="5">
        <v>0</v>
      </c>
      <c r="H864">
        <v>3</v>
      </c>
      <c r="I864">
        <v>41</v>
      </c>
      <c r="J864">
        <v>-38</v>
      </c>
      <c r="K864">
        <f>IF(Table1[[#This Row],[net]]&gt;0,1,0)</f>
        <v>0</v>
      </c>
      <c r="L864">
        <v>17</v>
      </c>
      <c r="M864">
        <f>IF(Table1[[#This Row],[team]]=E863,SUM(Table1[[#This Row],[win/loss]],M863),Table1[[#This Row],[win/loss]])</f>
        <v>4</v>
      </c>
      <c r="N864">
        <f>IF(Table1[[#This Row],[team]]=E863,SUM(Table1[[#This Row],[win/loss]],M863),Table1[[#This Row],[win/loss]])/B864</f>
        <v>0.26666666666666666</v>
      </c>
      <c r="O864">
        <f t="shared" si="29"/>
        <v>-21</v>
      </c>
      <c r="P864">
        <f>IF(Table1[[#This Row],[difference]]&gt;0,SQRT(Table1[[#This Row],[difference]]),-SQRT(ABS(Table1[[#This Row],[difference]])))</f>
        <v>-4.5825756949558398</v>
      </c>
      <c r="Q864">
        <f>IF(Table1[[#This Row],[line]]&gt;0,SQRT(Table1[[#This Row],[line]]),-SQRT(ABS(Table1[[#This Row],[line]])))</f>
        <v>4.1231056256176606</v>
      </c>
      <c r="R864">
        <f>Table1[[#This Row],[difference]]-Table1[[#This Row],[sqrt(line)]]</f>
        <v>-25.123105625617661</v>
      </c>
      <c r="S864">
        <f>IF(Table1[[#This Row],[difference]]&gt;0,1,-1)</f>
        <v>-1</v>
      </c>
      <c r="T864">
        <f>IF(Table1[[#This Row],[team]]=E863,SUM(H864,T863),Table1[[#This Row],[ppg]])</f>
        <v>245</v>
      </c>
      <c r="U864">
        <f>IF(Table1[[#This Row],[team]]=E863,SUM(I864,U863),Table1[[#This Row],[ppga]])</f>
        <v>399</v>
      </c>
      <c r="V864">
        <f>IF(Table1[[#This Row],[team]]=E863,SUM(Table1[[#This Row],[difference]],V863),Table1[[#This Row],[difference]])</f>
        <v>-101</v>
      </c>
      <c r="W864">
        <f>IF(Table1[[#This Row],[team]]=E863,SUM(Table1[[#This Row],[sqrt(dif)]],W863),Table1[[#This Row],[sqrt(dif)]])</f>
        <v>-20.097838112489704</v>
      </c>
      <c r="X864">
        <f>IF(Table1[[#This Row],[team]]=E863,SUM(Table1[[#This Row],[f1]],X863),Table1[[#This Row],[f1]])</f>
        <v>-120.68706241809176</v>
      </c>
      <c r="Y864">
        <f>IF(Table1[[#This Row],[ATS]]=S863,SUM(Table1[[#This Row],[ATS]],Y863),Table1[[#This Row],[ATS]])</f>
        <v>-2</v>
      </c>
      <c r="Z864">
        <f>IF(Table1[[#This Row],[ATS]]&gt;0,Table1[[#This Row],[ATS streak (not real)]]-1,Table1[[#This Row],[ATS streak (not real)]]+1)</f>
        <v>-1</v>
      </c>
      <c r="AA864" s="5">
        <f>Table1[[#This Row],[running ttl ppg]]^2.37/(Table1[[#This Row],[running ttl ppg]]^2.37+Table1[[#This Row],[running ttl ppga]]^2.37)</f>
        <v>0.23942097773267115</v>
      </c>
      <c r="AB864" s="5">
        <f>Table1[[#This Row],[pyth ratio]]+Table1[[#This Row],[win/loss ratio]]</f>
        <v>0.50608764439933784</v>
      </c>
    </row>
    <row r="865" spans="1:28" x14ac:dyDescent="0.25">
      <c r="A865" s="1">
        <v>3423</v>
      </c>
      <c r="B865" s="7">
        <f t="shared" si="30"/>
        <v>16</v>
      </c>
      <c r="C865" s="5">
        <v>2017</v>
      </c>
      <c r="D865" s="5">
        <v>17</v>
      </c>
      <c r="E865" t="s">
        <v>62</v>
      </c>
      <c r="F865" t="s">
        <v>44</v>
      </c>
      <c r="G865" s="5">
        <v>1</v>
      </c>
      <c r="H865">
        <v>30</v>
      </c>
      <c r="I865">
        <v>10</v>
      </c>
      <c r="J865">
        <v>20</v>
      </c>
      <c r="K865">
        <f>IF(Table1[[#This Row],[net]]&gt;0,1,0)</f>
        <v>1</v>
      </c>
      <c r="L865">
        <v>3.5</v>
      </c>
      <c r="M865">
        <f>IF(Table1[[#This Row],[team]]=E864,SUM(Table1[[#This Row],[win/loss]],M864),Table1[[#This Row],[win/loss]])</f>
        <v>5</v>
      </c>
      <c r="N865">
        <f>IF(Table1[[#This Row],[team]]=E864,SUM(Table1[[#This Row],[win/loss]],M864),Table1[[#This Row],[win/loss]])/B865</f>
        <v>0.3125</v>
      </c>
      <c r="O865">
        <f t="shared" si="29"/>
        <v>23.5</v>
      </c>
      <c r="P865">
        <f>IF(Table1[[#This Row],[difference]]&gt;0,SQRT(Table1[[#This Row],[difference]]),-SQRT(ABS(Table1[[#This Row],[difference]])))</f>
        <v>4.8476798574163293</v>
      </c>
      <c r="Q865">
        <f>IF(Table1[[#This Row],[line]]&gt;0,SQRT(Table1[[#This Row],[line]]),-SQRT(ABS(Table1[[#This Row],[line]])))</f>
        <v>1.8708286933869707</v>
      </c>
      <c r="R865">
        <f>Table1[[#This Row],[difference]]-Table1[[#This Row],[sqrt(line)]]</f>
        <v>21.629171306613028</v>
      </c>
      <c r="S865">
        <f>IF(Table1[[#This Row],[difference]]&gt;0,1,-1)</f>
        <v>1</v>
      </c>
      <c r="T865">
        <f>IF(Table1[[#This Row],[team]]=E864,SUM(H865,T864),Table1[[#This Row],[ppg]])</f>
        <v>275</v>
      </c>
      <c r="U865">
        <f>IF(Table1[[#This Row],[team]]=E864,SUM(I865,U864),Table1[[#This Row],[ppga]])</f>
        <v>409</v>
      </c>
      <c r="V865">
        <f>IF(Table1[[#This Row],[team]]=E864,SUM(Table1[[#This Row],[difference]],V864),Table1[[#This Row],[difference]])</f>
        <v>-77.5</v>
      </c>
      <c r="W865">
        <f>IF(Table1[[#This Row],[team]]=E864,SUM(Table1[[#This Row],[sqrt(dif)]],W864),Table1[[#This Row],[sqrt(dif)]])</f>
        <v>-15.250158255073375</v>
      </c>
      <c r="X865">
        <f>IF(Table1[[#This Row],[team]]=E864,SUM(Table1[[#This Row],[f1]],X864),Table1[[#This Row],[f1]])</f>
        <v>-99.057891111478725</v>
      </c>
      <c r="Y865">
        <f>IF(Table1[[#This Row],[ATS]]=S864,SUM(Table1[[#This Row],[ATS]],Y864),Table1[[#This Row],[ATS]])</f>
        <v>1</v>
      </c>
      <c r="Z865">
        <f>IF(Table1[[#This Row],[ATS]]&gt;0,Table1[[#This Row],[ATS streak (not real)]]-1,Table1[[#This Row],[ATS streak (not real)]]+1)</f>
        <v>0</v>
      </c>
      <c r="AA865" s="5">
        <f>Table1[[#This Row],[running ttl ppg]]^2.37/(Table1[[#This Row],[running ttl ppg]]^2.37+Table1[[#This Row],[running ttl ppga]]^2.37)</f>
        <v>0.28074737299868902</v>
      </c>
      <c r="AB865" s="5">
        <f>Table1[[#This Row],[pyth ratio]]+Table1[[#This Row],[win/loss ratio]]</f>
        <v>0.59324737299868902</v>
      </c>
    </row>
    <row r="866" spans="1:28" x14ac:dyDescent="0.25">
      <c r="A866" s="1">
        <v>3424</v>
      </c>
      <c r="B866" s="7">
        <f t="shared" si="30"/>
        <v>1</v>
      </c>
      <c r="C866" s="5">
        <v>2017</v>
      </c>
      <c r="D866" s="5">
        <v>1</v>
      </c>
      <c r="E866" t="s">
        <v>63</v>
      </c>
      <c r="F866" t="s">
        <v>41</v>
      </c>
      <c r="G866" s="5">
        <v>0</v>
      </c>
      <c r="H866">
        <v>23</v>
      </c>
      <c r="I866">
        <v>21</v>
      </c>
      <c r="J866">
        <v>2</v>
      </c>
      <c r="K866">
        <f>IF(Table1[[#This Row],[net]]&gt;0,1,0)</f>
        <v>1</v>
      </c>
      <c r="L866">
        <v>9.5</v>
      </c>
      <c r="M866">
        <f>IF(Table1[[#This Row],[team]]=E865,SUM(Table1[[#This Row],[win/loss]],M865),Table1[[#This Row],[win/loss]])</f>
        <v>1</v>
      </c>
      <c r="N866">
        <f>IF(Table1[[#This Row],[team]]=E865,SUM(Table1[[#This Row],[win/loss]],M865),Table1[[#This Row],[win/loss]])/B866</f>
        <v>1</v>
      </c>
      <c r="O866">
        <f t="shared" si="29"/>
        <v>11.5</v>
      </c>
      <c r="P866">
        <f>IF(Table1[[#This Row],[difference]]&gt;0,SQRT(Table1[[#This Row],[difference]]),-SQRT(ABS(Table1[[#This Row],[difference]])))</f>
        <v>3.3911649915626341</v>
      </c>
      <c r="Q866">
        <f>IF(Table1[[#This Row],[line]]&gt;0,SQRT(Table1[[#This Row],[line]]),-SQRT(ABS(Table1[[#This Row],[line]])))</f>
        <v>3.082207001484488</v>
      </c>
      <c r="R866">
        <f>Table1[[#This Row],[difference]]-Table1[[#This Row],[sqrt(line)]]</f>
        <v>8.4177929985155124</v>
      </c>
      <c r="S866">
        <f>IF(Table1[[#This Row],[difference]]&gt;0,1,-1)</f>
        <v>1</v>
      </c>
      <c r="T866">
        <f>IF(Table1[[#This Row],[team]]=E865,SUM(H866,T865),Table1[[#This Row],[ppg]])</f>
        <v>23</v>
      </c>
      <c r="U866">
        <f>IF(Table1[[#This Row],[team]]=E865,SUM(I866,U865),Table1[[#This Row],[ppga]])</f>
        <v>21</v>
      </c>
      <c r="V866">
        <f>IF(Table1[[#This Row],[team]]=E865,SUM(Table1[[#This Row],[difference]],V865),Table1[[#This Row],[difference]])</f>
        <v>11.5</v>
      </c>
      <c r="W866">
        <f>IF(Table1[[#This Row],[team]]=E865,SUM(Table1[[#This Row],[sqrt(dif)]],W865),Table1[[#This Row],[sqrt(dif)]])</f>
        <v>3.3911649915626341</v>
      </c>
      <c r="X866">
        <f>IF(Table1[[#This Row],[team]]=E865,SUM(Table1[[#This Row],[f1]],X865),Table1[[#This Row],[f1]])</f>
        <v>8.4177929985155124</v>
      </c>
      <c r="Y866">
        <f>IF(Table1[[#This Row],[ATS]]=S865,SUM(Table1[[#This Row],[ATS]],Y865),Table1[[#This Row],[ATS]])</f>
        <v>2</v>
      </c>
      <c r="Z866">
        <f>IF(Table1[[#This Row],[ATS]]&gt;0,Table1[[#This Row],[ATS streak (not real)]]-1,Table1[[#This Row],[ATS streak (not real)]]+1)</f>
        <v>1</v>
      </c>
      <c r="AA866" s="5">
        <f>Table1[[#This Row],[running ttl ppg]]^2.37/(Table1[[#This Row],[running ttl ppg]]^2.37+Table1[[#This Row],[running ttl ppga]]^2.37)</f>
        <v>0.55369294782196332</v>
      </c>
      <c r="AB866" s="5">
        <f>Table1[[#This Row],[pyth ratio]]+Table1[[#This Row],[win/loss ratio]]</f>
        <v>1.5536929478219634</v>
      </c>
    </row>
    <row r="867" spans="1:28" x14ac:dyDescent="0.25">
      <c r="A867" s="1">
        <v>3425</v>
      </c>
      <c r="B867" s="7">
        <f t="shared" si="30"/>
        <v>2</v>
      </c>
      <c r="C867" s="5">
        <v>2017</v>
      </c>
      <c r="D867" s="5">
        <v>2</v>
      </c>
      <c r="E867" t="s">
        <v>63</v>
      </c>
      <c r="F867" t="s">
        <v>59</v>
      </c>
      <c r="G867" s="5">
        <v>1</v>
      </c>
      <c r="H867">
        <v>31</v>
      </c>
      <c r="I867">
        <v>24</v>
      </c>
      <c r="J867">
        <v>7</v>
      </c>
      <c r="K867">
        <f>IF(Table1[[#This Row],[net]]&gt;0,1,0)</f>
        <v>1</v>
      </c>
      <c r="L867">
        <v>-6</v>
      </c>
      <c r="M867">
        <f>IF(Table1[[#This Row],[team]]=E866,SUM(Table1[[#This Row],[win/loss]],M866),Table1[[#This Row],[win/loss]])</f>
        <v>2</v>
      </c>
      <c r="N867">
        <f>IF(Table1[[#This Row],[team]]=E866,SUM(Table1[[#This Row],[win/loss]],M866),Table1[[#This Row],[win/loss]])/B867</f>
        <v>1</v>
      </c>
      <c r="O867">
        <f t="shared" si="29"/>
        <v>1</v>
      </c>
      <c r="P867">
        <f>IF(Table1[[#This Row],[difference]]&gt;0,SQRT(Table1[[#This Row],[difference]]),-SQRT(ABS(Table1[[#This Row],[difference]])))</f>
        <v>1</v>
      </c>
      <c r="Q867">
        <f>IF(Table1[[#This Row],[line]]&gt;0,SQRT(Table1[[#This Row],[line]]),-SQRT(ABS(Table1[[#This Row],[line]])))</f>
        <v>-2.4494897427831779</v>
      </c>
      <c r="R867">
        <f>Table1[[#This Row],[difference]]-Table1[[#This Row],[sqrt(line)]]</f>
        <v>3.4494897427831779</v>
      </c>
      <c r="S867">
        <f>IF(Table1[[#This Row],[difference]]&gt;0,1,-1)</f>
        <v>1</v>
      </c>
      <c r="T867">
        <f>IF(Table1[[#This Row],[team]]=E866,SUM(H867,T866),Table1[[#This Row],[ppg]])</f>
        <v>54</v>
      </c>
      <c r="U867">
        <f>IF(Table1[[#This Row],[team]]=E866,SUM(I867,U866),Table1[[#This Row],[ppga]])</f>
        <v>45</v>
      </c>
      <c r="V867">
        <f>IF(Table1[[#This Row],[team]]=E866,SUM(Table1[[#This Row],[difference]],V866),Table1[[#This Row],[difference]])</f>
        <v>12.5</v>
      </c>
      <c r="W867">
        <f>IF(Table1[[#This Row],[team]]=E866,SUM(Table1[[#This Row],[sqrt(dif)]],W866),Table1[[#This Row],[sqrt(dif)]])</f>
        <v>4.3911649915626345</v>
      </c>
      <c r="X867">
        <f>IF(Table1[[#This Row],[team]]=E866,SUM(Table1[[#This Row],[f1]],X866),Table1[[#This Row],[f1]])</f>
        <v>11.867282741298691</v>
      </c>
      <c r="Y867">
        <f>IF(Table1[[#This Row],[ATS]]=S866,SUM(Table1[[#This Row],[ATS]],Y866),Table1[[#This Row],[ATS]])</f>
        <v>3</v>
      </c>
      <c r="Z867">
        <f>IF(Table1[[#This Row],[ATS]]&gt;0,Table1[[#This Row],[ATS streak (not real)]]-1,Table1[[#This Row],[ATS streak (not real)]]+1)</f>
        <v>2</v>
      </c>
      <c r="AA867" s="5">
        <f>Table1[[#This Row],[running ttl ppg]]^2.37/(Table1[[#This Row],[running ttl ppg]]^2.37+Table1[[#This Row],[running ttl ppga]]^2.37)</f>
        <v>0.60637551614466012</v>
      </c>
      <c r="AB867" s="5">
        <f>Table1[[#This Row],[pyth ratio]]+Table1[[#This Row],[win/loss ratio]]</f>
        <v>1.6063755161446602</v>
      </c>
    </row>
    <row r="868" spans="1:28" x14ac:dyDescent="0.25">
      <c r="A868" s="1">
        <v>3426</v>
      </c>
      <c r="B868" s="7">
        <f t="shared" si="30"/>
        <v>3</v>
      </c>
      <c r="C868" s="5">
        <v>2017</v>
      </c>
      <c r="D868" s="5">
        <v>3</v>
      </c>
      <c r="E868" t="s">
        <v>63</v>
      </c>
      <c r="F868" t="s">
        <v>53</v>
      </c>
      <c r="G868" s="5">
        <v>1</v>
      </c>
      <c r="H868">
        <v>27</v>
      </c>
      <c r="I868">
        <v>0</v>
      </c>
      <c r="J868">
        <v>27</v>
      </c>
      <c r="K868">
        <f>IF(Table1[[#This Row],[net]]&gt;0,1,0)</f>
        <v>1</v>
      </c>
      <c r="L868">
        <v>-1</v>
      </c>
      <c r="M868">
        <f>IF(Table1[[#This Row],[team]]=E867,SUM(Table1[[#This Row],[win/loss]],M867),Table1[[#This Row],[win/loss]])</f>
        <v>3</v>
      </c>
      <c r="N868">
        <f>IF(Table1[[#This Row],[team]]=E867,SUM(Table1[[#This Row],[win/loss]],M867),Table1[[#This Row],[win/loss]])/B868</f>
        <v>1</v>
      </c>
      <c r="O868">
        <f t="shared" si="29"/>
        <v>26</v>
      </c>
      <c r="P868">
        <f>IF(Table1[[#This Row],[difference]]&gt;0,SQRT(Table1[[#This Row],[difference]]),-SQRT(ABS(Table1[[#This Row],[difference]])))</f>
        <v>5.0990195135927845</v>
      </c>
      <c r="Q868">
        <f>IF(Table1[[#This Row],[line]]&gt;0,SQRT(Table1[[#This Row],[line]]),-SQRT(ABS(Table1[[#This Row],[line]])))</f>
        <v>-1</v>
      </c>
      <c r="R868">
        <f>Table1[[#This Row],[difference]]-Table1[[#This Row],[sqrt(line)]]</f>
        <v>27</v>
      </c>
      <c r="S868">
        <f>IF(Table1[[#This Row],[difference]]&gt;0,1,-1)</f>
        <v>1</v>
      </c>
      <c r="T868">
        <f>IF(Table1[[#This Row],[team]]=E867,SUM(H868,T867),Table1[[#This Row],[ppg]])</f>
        <v>81</v>
      </c>
      <c r="U868">
        <f>IF(Table1[[#This Row],[team]]=E867,SUM(I868,U867),Table1[[#This Row],[ppga]])</f>
        <v>45</v>
      </c>
      <c r="V868">
        <f>IF(Table1[[#This Row],[team]]=E867,SUM(Table1[[#This Row],[difference]],V867),Table1[[#This Row],[difference]])</f>
        <v>38.5</v>
      </c>
      <c r="W868">
        <f>IF(Table1[[#This Row],[team]]=E867,SUM(Table1[[#This Row],[sqrt(dif)]],W867),Table1[[#This Row],[sqrt(dif)]])</f>
        <v>9.490184505155419</v>
      </c>
      <c r="X868">
        <f>IF(Table1[[#This Row],[team]]=E867,SUM(Table1[[#This Row],[f1]],X867),Table1[[#This Row],[f1]])</f>
        <v>38.867282741298695</v>
      </c>
      <c r="Y868">
        <f>IF(Table1[[#This Row],[ATS]]=S867,SUM(Table1[[#This Row],[ATS]],Y867),Table1[[#This Row],[ATS]])</f>
        <v>4</v>
      </c>
      <c r="Z868">
        <f>IF(Table1[[#This Row],[ATS]]&gt;0,Table1[[#This Row],[ATS streak (not real)]]-1,Table1[[#This Row],[ATS streak (not real)]]+1)</f>
        <v>3</v>
      </c>
      <c r="AA868" s="5">
        <f>Table1[[#This Row],[running ttl ppg]]^2.37/(Table1[[#This Row],[running ttl ppg]]^2.37+Table1[[#This Row],[running ttl ppga]]^2.37)</f>
        <v>0.80107941238156988</v>
      </c>
      <c r="AB868" s="5">
        <f>Table1[[#This Row],[pyth ratio]]+Table1[[#This Row],[win/loss ratio]]</f>
        <v>1.8010794123815699</v>
      </c>
    </row>
    <row r="869" spans="1:28" x14ac:dyDescent="0.25">
      <c r="A869" s="1">
        <v>3427</v>
      </c>
      <c r="B869" s="7">
        <f t="shared" si="30"/>
        <v>4</v>
      </c>
      <c r="C869" s="5">
        <v>2017</v>
      </c>
      <c r="D869" s="5">
        <v>4</v>
      </c>
      <c r="E869" t="s">
        <v>63</v>
      </c>
      <c r="F869" t="s">
        <v>44</v>
      </c>
      <c r="G869" s="5">
        <v>1</v>
      </c>
      <c r="H869">
        <v>0</v>
      </c>
      <c r="I869">
        <v>16</v>
      </c>
      <c r="J869">
        <v>-16</v>
      </c>
      <c r="K869">
        <f>IF(Table1[[#This Row],[net]]&gt;0,1,0)</f>
        <v>0</v>
      </c>
      <c r="L869">
        <v>-3.5</v>
      </c>
      <c r="M869">
        <f>IF(Table1[[#This Row],[team]]=E868,SUM(Table1[[#This Row],[win/loss]],M868),Table1[[#This Row],[win/loss]])</f>
        <v>3</v>
      </c>
      <c r="N869">
        <f>IF(Table1[[#This Row],[team]]=E868,SUM(Table1[[#This Row],[win/loss]],M868),Table1[[#This Row],[win/loss]])/B869</f>
        <v>0.75</v>
      </c>
      <c r="O869">
        <f t="shared" si="29"/>
        <v>-19.5</v>
      </c>
      <c r="P869">
        <f>IF(Table1[[#This Row],[difference]]&gt;0,SQRT(Table1[[#This Row],[difference]]),-SQRT(ABS(Table1[[#This Row],[difference]])))</f>
        <v>-4.4158804331639239</v>
      </c>
      <c r="Q869">
        <f>IF(Table1[[#This Row],[line]]&gt;0,SQRT(Table1[[#This Row],[line]]),-SQRT(ABS(Table1[[#This Row],[line]])))</f>
        <v>-1.8708286933869707</v>
      </c>
      <c r="R869">
        <f>Table1[[#This Row],[difference]]-Table1[[#This Row],[sqrt(line)]]</f>
        <v>-17.629171306613028</v>
      </c>
      <c r="S869">
        <f>IF(Table1[[#This Row],[difference]]&gt;0,1,-1)</f>
        <v>-1</v>
      </c>
      <c r="T869">
        <f>IF(Table1[[#This Row],[team]]=E868,SUM(H869,T868),Table1[[#This Row],[ppg]])</f>
        <v>81</v>
      </c>
      <c r="U869">
        <f>IF(Table1[[#This Row],[team]]=E868,SUM(I869,U868),Table1[[#This Row],[ppga]])</f>
        <v>61</v>
      </c>
      <c r="V869">
        <f>IF(Table1[[#This Row],[team]]=E868,SUM(Table1[[#This Row],[difference]],V868),Table1[[#This Row],[difference]])</f>
        <v>19</v>
      </c>
      <c r="W869">
        <f>IF(Table1[[#This Row],[team]]=E868,SUM(Table1[[#This Row],[sqrt(dif)]],W868),Table1[[#This Row],[sqrt(dif)]])</f>
        <v>5.0743040719914951</v>
      </c>
      <c r="X869">
        <f>IF(Table1[[#This Row],[team]]=E868,SUM(Table1[[#This Row],[f1]],X868),Table1[[#This Row],[f1]])</f>
        <v>21.238111434685667</v>
      </c>
      <c r="Y869">
        <f>IF(Table1[[#This Row],[ATS]]=S868,SUM(Table1[[#This Row],[ATS]],Y868),Table1[[#This Row],[ATS]])</f>
        <v>-1</v>
      </c>
      <c r="Z869">
        <f>IF(Table1[[#This Row],[ATS]]&gt;0,Table1[[#This Row],[ATS streak (not real)]]-1,Table1[[#This Row],[ATS streak (not real)]]+1)</f>
        <v>0</v>
      </c>
      <c r="AA869" s="5">
        <f>Table1[[#This Row],[running ttl ppg]]^2.37/(Table1[[#This Row],[running ttl ppg]]^2.37+Table1[[#This Row],[running ttl ppga]]^2.37)</f>
        <v>0.66196728118166048</v>
      </c>
      <c r="AB869" s="5">
        <f>Table1[[#This Row],[pyth ratio]]+Table1[[#This Row],[win/loss ratio]]</f>
        <v>1.4119672811816604</v>
      </c>
    </row>
    <row r="870" spans="1:28" x14ac:dyDescent="0.25">
      <c r="A870" s="1">
        <v>3428</v>
      </c>
      <c r="B870" s="7">
        <f t="shared" si="30"/>
        <v>5</v>
      </c>
      <c r="C870" s="5">
        <v>2017</v>
      </c>
      <c r="D870" s="5">
        <v>5</v>
      </c>
      <c r="E870" t="s">
        <v>63</v>
      </c>
      <c r="F870" t="s">
        <v>48</v>
      </c>
      <c r="G870" s="5">
        <v>0</v>
      </c>
      <c r="H870">
        <v>33</v>
      </c>
      <c r="I870">
        <v>13</v>
      </c>
      <c r="J870">
        <v>20</v>
      </c>
      <c r="K870">
        <f>IF(Table1[[#This Row],[net]]&gt;0,1,0)</f>
        <v>1</v>
      </c>
      <c r="L870">
        <v>-10</v>
      </c>
      <c r="M870">
        <f>IF(Table1[[#This Row],[team]]=E869,SUM(Table1[[#This Row],[win/loss]],M869),Table1[[#This Row],[win/loss]])</f>
        <v>4</v>
      </c>
      <c r="N870">
        <f>IF(Table1[[#This Row],[team]]=E869,SUM(Table1[[#This Row],[win/loss]],M869),Table1[[#This Row],[win/loss]])/B870</f>
        <v>0.8</v>
      </c>
      <c r="O870">
        <f t="shared" si="29"/>
        <v>10</v>
      </c>
      <c r="P870">
        <f>IF(Table1[[#This Row],[difference]]&gt;0,SQRT(Table1[[#This Row],[difference]]),-SQRT(ABS(Table1[[#This Row],[difference]])))</f>
        <v>3.1622776601683795</v>
      </c>
      <c r="Q870">
        <f>IF(Table1[[#This Row],[line]]&gt;0,SQRT(Table1[[#This Row],[line]]),-SQRT(ABS(Table1[[#This Row],[line]])))</f>
        <v>-3.1622776601683795</v>
      </c>
      <c r="R870">
        <f>Table1[[#This Row],[difference]]-Table1[[#This Row],[sqrt(line)]]</f>
        <v>13.16227766016838</v>
      </c>
      <c r="S870">
        <f>IF(Table1[[#This Row],[difference]]&gt;0,1,-1)</f>
        <v>1</v>
      </c>
      <c r="T870">
        <f>IF(Table1[[#This Row],[team]]=E869,SUM(H870,T869),Table1[[#This Row],[ppg]])</f>
        <v>114</v>
      </c>
      <c r="U870">
        <f>IF(Table1[[#This Row],[team]]=E869,SUM(I870,U869),Table1[[#This Row],[ppga]])</f>
        <v>74</v>
      </c>
      <c r="V870">
        <f>IF(Table1[[#This Row],[team]]=E869,SUM(Table1[[#This Row],[difference]],V869),Table1[[#This Row],[difference]])</f>
        <v>29</v>
      </c>
      <c r="W870">
        <f>IF(Table1[[#This Row],[team]]=E869,SUM(Table1[[#This Row],[sqrt(dif)]],W869),Table1[[#This Row],[sqrt(dif)]])</f>
        <v>8.2365817321598751</v>
      </c>
      <c r="X870">
        <f>IF(Table1[[#This Row],[team]]=E869,SUM(Table1[[#This Row],[f1]],X869),Table1[[#This Row],[f1]])</f>
        <v>34.400389094854049</v>
      </c>
      <c r="Y870">
        <f>IF(Table1[[#This Row],[ATS]]=S869,SUM(Table1[[#This Row],[ATS]],Y869),Table1[[#This Row],[ATS]])</f>
        <v>1</v>
      </c>
      <c r="Z870">
        <f>IF(Table1[[#This Row],[ATS]]&gt;0,Table1[[#This Row],[ATS streak (not real)]]-1,Table1[[#This Row],[ATS streak (not real)]]+1)</f>
        <v>0</v>
      </c>
      <c r="AA870" s="5">
        <f>Table1[[#This Row],[running ttl ppg]]^2.37/(Table1[[#This Row],[running ttl ppg]]^2.37+Table1[[#This Row],[running ttl ppga]]^2.37)</f>
        <v>0.73578135701261593</v>
      </c>
      <c r="AB870" s="5">
        <f>Table1[[#This Row],[pyth ratio]]+Table1[[#This Row],[win/loss ratio]]</f>
        <v>1.535781357012616</v>
      </c>
    </row>
    <row r="871" spans="1:28" x14ac:dyDescent="0.25">
      <c r="A871" s="1">
        <v>3429</v>
      </c>
      <c r="B871" s="7">
        <f t="shared" si="30"/>
        <v>6</v>
      </c>
      <c r="C871" s="5">
        <v>2017</v>
      </c>
      <c r="D871" s="5">
        <v>6</v>
      </c>
      <c r="E871" t="s">
        <v>63</v>
      </c>
      <c r="F871" t="s">
        <v>47</v>
      </c>
      <c r="G871" s="5">
        <v>1</v>
      </c>
      <c r="H871">
        <v>35</v>
      </c>
      <c r="I871">
        <v>17</v>
      </c>
      <c r="J871">
        <v>18</v>
      </c>
      <c r="K871">
        <f>IF(Table1[[#This Row],[net]]&gt;0,1,0)</f>
        <v>1</v>
      </c>
      <c r="L871">
        <v>-7.5</v>
      </c>
      <c r="M871">
        <f>IF(Table1[[#This Row],[team]]=E870,SUM(Table1[[#This Row],[win/loss]],M870),Table1[[#This Row],[win/loss]])</f>
        <v>5</v>
      </c>
      <c r="N871">
        <f>IF(Table1[[#This Row],[team]]=E870,SUM(Table1[[#This Row],[win/loss]],M870),Table1[[#This Row],[win/loss]])/B871</f>
        <v>0.83333333333333337</v>
      </c>
      <c r="O871">
        <f t="shared" si="29"/>
        <v>10.5</v>
      </c>
      <c r="P871">
        <f>IF(Table1[[#This Row],[difference]]&gt;0,SQRT(Table1[[#This Row],[difference]]),-SQRT(ABS(Table1[[#This Row],[difference]])))</f>
        <v>3.2403703492039302</v>
      </c>
      <c r="Q871">
        <f>IF(Table1[[#This Row],[line]]&gt;0,SQRT(Table1[[#This Row],[line]]),-SQRT(ABS(Table1[[#This Row],[line]])))</f>
        <v>-2.7386127875258306</v>
      </c>
      <c r="R871">
        <f>Table1[[#This Row],[difference]]-Table1[[#This Row],[sqrt(line)]]</f>
        <v>13.238612787525831</v>
      </c>
      <c r="S871">
        <f>IF(Table1[[#This Row],[difference]]&gt;0,1,-1)</f>
        <v>1</v>
      </c>
      <c r="T871">
        <f>IF(Table1[[#This Row],[team]]=E870,SUM(H871,T870),Table1[[#This Row],[ppg]])</f>
        <v>149</v>
      </c>
      <c r="U871">
        <f>IF(Table1[[#This Row],[team]]=E870,SUM(I871,U870),Table1[[#This Row],[ppga]])</f>
        <v>91</v>
      </c>
      <c r="V871">
        <f>IF(Table1[[#This Row],[team]]=E870,SUM(Table1[[#This Row],[difference]],V870),Table1[[#This Row],[difference]])</f>
        <v>39.5</v>
      </c>
      <c r="W871">
        <f>IF(Table1[[#This Row],[team]]=E870,SUM(Table1[[#This Row],[sqrt(dif)]],W870),Table1[[#This Row],[sqrt(dif)]])</f>
        <v>11.476952081363805</v>
      </c>
      <c r="X871">
        <f>IF(Table1[[#This Row],[team]]=E870,SUM(Table1[[#This Row],[f1]],X870),Table1[[#This Row],[f1]])</f>
        <v>47.63900188237988</v>
      </c>
      <c r="Y871">
        <f>IF(Table1[[#This Row],[ATS]]=S870,SUM(Table1[[#This Row],[ATS]],Y870),Table1[[#This Row],[ATS]])</f>
        <v>2</v>
      </c>
      <c r="Z871">
        <f>IF(Table1[[#This Row],[ATS]]&gt;0,Table1[[#This Row],[ATS streak (not real)]]-1,Table1[[#This Row],[ATS streak (not real)]]+1)</f>
        <v>1</v>
      </c>
      <c r="AA871" s="5">
        <f>Table1[[#This Row],[running ttl ppg]]^2.37/(Table1[[#This Row],[running ttl ppg]]^2.37+Table1[[#This Row],[running ttl ppga]]^2.37)</f>
        <v>0.76289470850308849</v>
      </c>
      <c r="AB871" s="5">
        <f>Table1[[#This Row],[pyth ratio]]+Table1[[#This Row],[win/loss ratio]]</f>
        <v>1.5962280418364219</v>
      </c>
    </row>
    <row r="872" spans="1:28" x14ac:dyDescent="0.25">
      <c r="A872" s="1">
        <v>3430</v>
      </c>
      <c r="B872" s="7">
        <f t="shared" si="30"/>
        <v>7</v>
      </c>
      <c r="C872" s="5">
        <v>2017</v>
      </c>
      <c r="D872" s="5">
        <v>7</v>
      </c>
      <c r="E872" t="s">
        <v>63</v>
      </c>
      <c r="F872" t="s">
        <v>67</v>
      </c>
      <c r="G872" s="5">
        <v>0</v>
      </c>
      <c r="H872">
        <v>27</v>
      </c>
      <c r="I872">
        <v>16</v>
      </c>
      <c r="J872">
        <v>11</v>
      </c>
      <c r="K872">
        <f>IF(Table1[[#This Row],[net]]&gt;0,1,0)</f>
        <v>1</v>
      </c>
      <c r="L872">
        <v>-7</v>
      </c>
      <c r="M872">
        <f>IF(Table1[[#This Row],[team]]=E871,SUM(Table1[[#This Row],[win/loss]],M871),Table1[[#This Row],[win/loss]])</f>
        <v>6</v>
      </c>
      <c r="N872">
        <f>IF(Table1[[#This Row],[team]]=E871,SUM(Table1[[#This Row],[win/loss]],M871),Table1[[#This Row],[win/loss]])/B872</f>
        <v>0.8571428571428571</v>
      </c>
      <c r="O872">
        <f t="shared" si="29"/>
        <v>4</v>
      </c>
      <c r="P872">
        <f>IF(Table1[[#This Row],[difference]]&gt;0,SQRT(Table1[[#This Row],[difference]]),-SQRT(ABS(Table1[[#This Row],[difference]])))</f>
        <v>2</v>
      </c>
      <c r="Q872">
        <f>IF(Table1[[#This Row],[line]]&gt;0,SQRT(Table1[[#This Row],[line]]),-SQRT(ABS(Table1[[#This Row],[line]])))</f>
        <v>-2.6457513110645907</v>
      </c>
      <c r="R872">
        <f>Table1[[#This Row],[difference]]-Table1[[#This Row],[sqrt(line)]]</f>
        <v>6.6457513110645907</v>
      </c>
      <c r="S872">
        <f>IF(Table1[[#This Row],[difference]]&gt;0,1,-1)</f>
        <v>1</v>
      </c>
      <c r="T872">
        <f>IF(Table1[[#This Row],[team]]=E871,SUM(H872,T871),Table1[[#This Row],[ppg]])</f>
        <v>176</v>
      </c>
      <c r="U872">
        <f>IF(Table1[[#This Row],[team]]=E871,SUM(I872,U871),Table1[[#This Row],[ppga]])</f>
        <v>107</v>
      </c>
      <c r="V872">
        <f>IF(Table1[[#This Row],[team]]=E871,SUM(Table1[[#This Row],[difference]],V871),Table1[[#This Row],[difference]])</f>
        <v>43.5</v>
      </c>
      <c r="W872">
        <f>IF(Table1[[#This Row],[team]]=E871,SUM(Table1[[#This Row],[sqrt(dif)]],W871),Table1[[#This Row],[sqrt(dif)]])</f>
        <v>13.476952081363805</v>
      </c>
      <c r="X872">
        <f>IF(Table1[[#This Row],[team]]=E871,SUM(Table1[[#This Row],[f1]],X871),Table1[[#This Row],[f1]])</f>
        <v>54.284753193444473</v>
      </c>
      <c r="Y872">
        <f>IF(Table1[[#This Row],[ATS]]=S871,SUM(Table1[[#This Row],[ATS]],Y871),Table1[[#This Row],[ATS]])</f>
        <v>3</v>
      </c>
      <c r="Z872">
        <f>IF(Table1[[#This Row],[ATS]]&gt;0,Table1[[#This Row],[ATS streak (not real)]]-1,Table1[[#This Row],[ATS streak (not real)]]+1)</f>
        <v>2</v>
      </c>
      <c r="AA872" s="5">
        <f>Table1[[#This Row],[running ttl ppg]]^2.37/(Table1[[#This Row],[running ttl ppg]]^2.37+Table1[[#This Row],[running ttl ppga]]^2.37)</f>
        <v>0.76484759044279349</v>
      </c>
      <c r="AB872" s="5">
        <f>Table1[[#This Row],[pyth ratio]]+Table1[[#This Row],[win/loss ratio]]</f>
        <v>1.6219904475856506</v>
      </c>
    </row>
    <row r="873" spans="1:28" x14ac:dyDescent="0.25">
      <c r="A873" s="1">
        <v>3431</v>
      </c>
      <c r="B873" s="7">
        <f t="shared" si="30"/>
        <v>8</v>
      </c>
      <c r="C873" s="5">
        <v>2017</v>
      </c>
      <c r="D873" s="5">
        <v>8</v>
      </c>
      <c r="E873" t="s">
        <v>63</v>
      </c>
      <c r="F873" t="s">
        <v>44</v>
      </c>
      <c r="G873" s="5">
        <v>0</v>
      </c>
      <c r="H873">
        <v>41</v>
      </c>
      <c r="I873">
        <v>25</v>
      </c>
      <c r="J873">
        <v>16</v>
      </c>
      <c r="K873">
        <f>IF(Table1[[#This Row],[net]]&gt;0,1,0)</f>
        <v>1</v>
      </c>
      <c r="L873">
        <v>-5.5</v>
      </c>
      <c r="M873">
        <f>IF(Table1[[#This Row],[team]]=E872,SUM(Table1[[#This Row],[win/loss]],M872),Table1[[#This Row],[win/loss]])</f>
        <v>7</v>
      </c>
      <c r="N873">
        <f>IF(Table1[[#This Row],[team]]=E872,SUM(Table1[[#This Row],[win/loss]],M872),Table1[[#This Row],[win/loss]])/B873</f>
        <v>0.875</v>
      </c>
      <c r="O873">
        <f t="shared" si="29"/>
        <v>10.5</v>
      </c>
      <c r="P873">
        <f>IF(Table1[[#This Row],[difference]]&gt;0,SQRT(Table1[[#This Row],[difference]]),-SQRT(ABS(Table1[[#This Row],[difference]])))</f>
        <v>3.2403703492039302</v>
      </c>
      <c r="Q873">
        <f>IF(Table1[[#This Row],[line]]&gt;0,SQRT(Table1[[#This Row],[line]]),-SQRT(ABS(Table1[[#This Row],[line]])))</f>
        <v>-2.3452078799117149</v>
      </c>
      <c r="R873">
        <f>Table1[[#This Row],[difference]]-Table1[[#This Row],[sqrt(line)]]</f>
        <v>12.845207879911715</v>
      </c>
      <c r="S873">
        <f>IF(Table1[[#This Row],[difference]]&gt;0,1,-1)</f>
        <v>1</v>
      </c>
      <c r="T873">
        <f>IF(Table1[[#This Row],[team]]=E872,SUM(H873,T872),Table1[[#This Row],[ppg]])</f>
        <v>217</v>
      </c>
      <c r="U873">
        <f>IF(Table1[[#This Row],[team]]=E872,SUM(I873,U872),Table1[[#This Row],[ppga]])</f>
        <v>132</v>
      </c>
      <c r="V873">
        <f>IF(Table1[[#This Row],[team]]=E872,SUM(Table1[[#This Row],[difference]],V872),Table1[[#This Row],[difference]])</f>
        <v>54</v>
      </c>
      <c r="W873">
        <f>IF(Table1[[#This Row],[team]]=E872,SUM(Table1[[#This Row],[sqrt(dif)]],W872),Table1[[#This Row],[sqrt(dif)]])</f>
        <v>16.717322430567734</v>
      </c>
      <c r="X873">
        <f>IF(Table1[[#This Row],[team]]=E872,SUM(Table1[[#This Row],[f1]],X872),Table1[[#This Row],[f1]])</f>
        <v>67.129961073356185</v>
      </c>
      <c r="Y873">
        <f>IF(Table1[[#This Row],[ATS]]=S872,SUM(Table1[[#This Row],[ATS]],Y872),Table1[[#This Row],[ATS]])</f>
        <v>4</v>
      </c>
      <c r="Z873">
        <f>IF(Table1[[#This Row],[ATS]]&gt;0,Table1[[#This Row],[ATS streak (not real)]]-1,Table1[[#This Row],[ATS streak (not real)]]+1)</f>
        <v>3</v>
      </c>
      <c r="AA873" s="5">
        <f>Table1[[#This Row],[running ttl ppg]]^2.37/(Table1[[#This Row],[running ttl ppg]]^2.37+Table1[[#This Row],[running ttl ppga]]^2.37)</f>
        <v>0.76460891731759451</v>
      </c>
      <c r="AB873" s="5">
        <f>Table1[[#This Row],[pyth ratio]]+Table1[[#This Row],[win/loss ratio]]</f>
        <v>1.6396089173175945</v>
      </c>
    </row>
    <row r="874" spans="1:28" x14ac:dyDescent="0.25">
      <c r="A874" s="1">
        <v>3432</v>
      </c>
      <c r="B874" s="7">
        <f t="shared" si="30"/>
        <v>9</v>
      </c>
      <c r="C874" s="5">
        <v>2017</v>
      </c>
      <c r="D874" s="5">
        <v>10</v>
      </c>
      <c r="E874" t="s">
        <v>63</v>
      </c>
      <c r="F874" t="s">
        <v>69</v>
      </c>
      <c r="G874" s="5">
        <v>1</v>
      </c>
      <c r="H874">
        <v>24</v>
      </c>
      <c r="I874">
        <v>31</v>
      </c>
      <c r="J874">
        <v>-7</v>
      </c>
      <c r="K874">
        <f>IF(Table1[[#This Row],[net]]&gt;0,1,0)</f>
        <v>0</v>
      </c>
      <c r="L874">
        <v>-7.5</v>
      </c>
      <c r="M874">
        <f>IF(Table1[[#This Row],[team]]=E873,SUM(Table1[[#This Row],[win/loss]],M873),Table1[[#This Row],[win/loss]])</f>
        <v>7</v>
      </c>
      <c r="N874">
        <f>IF(Table1[[#This Row],[team]]=E873,SUM(Table1[[#This Row],[win/loss]],M873),Table1[[#This Row],[win/loss]])/B874</f>
        <v>0.77777777777777779</v>
      </c>
      <c r="O874">
        <f t="shared" si="29"/>
        <v>-14.5</v>
      </c>
      <c r="P874">
        <f>IF(Table1[[#This Row],[difference]]&gt;0,SQRT(Table1[[#This Row],[difference]]),-SQRT(ABS(Table1[[#This Row],[difference]])))</f>
        <v>-3.8078865529319543</v>
      </c>
      <c r="Q874">
        <f>IF(Table1[[#This Row],[line]]&gt;0,SQRT(Table1[[#This Row],[line]]),-SQRT(ABS(Table1[[#This Row],[line]])))</f>
        <v>-2.7386127875258306</v>
      </c>
      <c r="R874">
        <f>Table1[[#This Row],[difference]]-Table1[[#This Row],[sqrt(line)]]</f>
        <v>-11.761387212474169</v>
      </c>
      <c r="S874">
        <f>IF(Table1[[#This Row],[difference]]&gt;0,1,-1)</f>
        <v>-1</v>
      </c>
      <c r="T874">
        <f>IF(Table1[[#This Row],[team]]=E873,SUM(H874,T873),Table1[[#This Row],[ppg]])</f>
        <v>241</v>
      </c>
      <c r="U874">
        <f>IF(Table1[[#This Row],[team]]=E873,SUM(I874,U873),Table1[[#This Row],[ppga]])</f>
        <v>163</v>
      </c>
      <c r="V874">
        <f>IF(Table1[[#This Row],[team]]=E873,SUM(Table1[[#This Row],[difference]],V873),Table1[[#This Row],[difference]])</f>
        <v>39.5</v>
      </c>
      <c r="W874">
        <f>IF(Table1[[#This Row],[team]]=E873,SUM(Table1[[#This Row],[sqrt(dif)]],W873),Table1[[#This Row],[sqrt(dif)]])</f>
        <v>12.909435877635779</v>
      </c>
      <c r="X874">
        <f>IF(Table1[[#This Row],[team]]=E873,SUM(Table1[[#This Row],[f1]],X873),Table1[[#This Row],[f1]])</f>
        <v>55.368573860882016</v>
      </c>
      <c r="Y874">
        <f>IF(Table1[[#This Row],[ATS]]=S873,SUM(Table1[[#This Row],[ATS]],Y873),Table1[[#This Row],[ATS]])</f>
        <v>-1</v>
      </c>
      <c r="Z874">
        <f>IF(Table1[[#This Row],[ATS]]&gt;0,Table1[[#This Row],[ATS streak (not real)]]-1,Table1[[#This Row],[ATS streak (not real)]]+1)</f>
        <v>0</v>
      </c>
      <c r="AA874" s="5">
        <f>Table1[[#This Row],[running ttl ppg]]^2.37/(Table1[[#This Row],[running ttl ppg]]^2.37+Table1[[#This Row],[running ttl ppga]]^2.37)</f>
        <v>0.71642171460790061</v>
      </c>
      <c r="AB874" s="5">
        <f>Table1[[#This Row],[pyth ratio]]+Table1[[#This Row],[win/loss ratio]]</f>
        <v>1.4941994923856785</v>
      </c>
    </row>
    <row r="875" spans="1:28" x14ac:dyDescent="0.25">
      <c r="A875" s="1">
        <v>3433</v>
      </c>
      <c r="B875" s="7">
        <f t="shared" si="30"/>
        <v>10</v>
      </c>
      <c r="C875" s="5">
        <v>2017</v>
      </c>
      <c r="D875" s="5">
        <v>11</v>
      </c>
      <c r="E875" t="s">
        <v>63</v>
      </c>
      <c r="F875" t="s">
        <v>68</v>
      </c>
      <c r="G875" s="5">
        <v>0</v>
      </c>
      <c r="H875">
        <v>30</v>
      </c>
      <c r="I875">
        <v>17</v>
      </c>
      <c r="J875">
        <v>13</v>
      </c>
      <c r="K875">
        <f>IF(Table1[[#This Row],[net]]&gt;0,1,0)</f>
        <v>1</v>
      </c>
      <c r="L875">
        <v>-11</v>
      </c>
      <c r="M875">
        <f>IF(Table1[[#This Row],[team]]=E874,SUM(Table1[[#This Row],[win/loss]],M874),Table1[[#This Row],[win/loss]])</f>
        <v>8</v>
      </c>
      <c r="N875">
        <f>IF(Table1[[#This Row],[team]]=E874,SUM(Table1[[#This Row],[win/loss]],M874),Table1[[#This Row],[win/loss]])/B875</f>
        <v>0.8</v>
      </c>
      <c r="O875">
        <f t="shared" si="29"/>
        <v>2</v>
      </c>
      <c r="P875">
        <f>IF(Table1[[#This Row],[difference]]&gt;0,SQRT(Table1[[#This Row],[difference]]),-SQRT(ABS(Table1[[#This Row],[difference]])))</f>
        <v>1.4142135623730951</v>
      </c>
      <c r="Q875">
        <f>IF(Table1[[#This Row],[line]]&gt;0,SQRT(Table1[[#This Row],[line]]),-SQRT(ABS(Table1[[#This Row],[line]])))</f>
        <v>-3.3166247903553998</v>
      </c>
      <c r="R875">
        <f>Table1[[#This Row],[difference]]-Table1[[#This Row],[sqrt(line)]]</f>
        <v>5.3166247903553998</v>
      </c>
      <c r="S875">
        <f>IF(Table1[[#This Row],[difference]]&gt;0,1,-1)</f>
        <v>1</v>
      </c>
      <c r="T875">
        <f>IF(Table1[[#This Row],[team]]=E874,SUM(H875,T874),Table1[[#This Row],[ppg]])</f>
        <v>271</v>
      </c>
      <c r="U875">
        <f>IF(Table1[[#This Row],[team]]=E874,SUM(I875,U874),Table1[[#This Row],[ppga]])</f>
        <v>180</v>
      </c>
      <c r="V875">
        <f>IF(Table1[[#This Row],[team]]=E874,SUM(Table1[[#This Row],[difference]],V874),Table1[[#This Row],[difference]])</f>
        <v>41.5</v>
      </c>
      <c r="W875">
        <f>IF(Table1[[#This Row],[team]]=E874,SUM(Table1[[#This Row],[sqrt(dif)]],W874),Table1[[#This Row],[sqrt(dif)]])</f>
        <v>14.323649440008875</v>
      </c>
      <c r="X875">
        <f>IF(Table1[[#This Row],[team]]=E874,SUM(Table1[[#This Row],[f1]],X874),Table1[[#This Row],[f1]])</f>
        <v>60.685198651237414</v>
      </c>
      <c r="Y875">
        <f>IF(Table1[[#This Row],[ATS]]=S874,SUM(Table1[[#This Row],[ATS]],Y874),Table1[[#This Row],[ATS]])</f>
        <v>1</v>
      </c>
      <c r="Z875">
        <f>IF(Table1[[#This Row],[ATS]]&gt;0,Table1[[#This Row],[ATS streak (not real)]]-1,Table1[[#This Row],[ATS streak (not real)]]+1)</f>
        <v>0</v>
      </c>
      <c r="AA875" s="5">
        <f>Table1[[#This Row],[running ttl ppg]]^2.37/(Table1[[#This Row],[running ttl ppg]]^2.37+Table1[[#This Row],[running ttl ppga]]^2.37)</f>
        <v>0.72506246211380787</v>
      </c>
      <c r="AB875" s="5">
        <f>Table1[[#This Row],[pyth ratio]]+Table1[[#This Row],[win/loss ratio]]</f>
        <v>1.5250624621138078</v>
      </c>
    </row>
    <row r="876" spans="1:28" x14ac:dyDescent="0.25">
      <c r="A876" s="1">
        <v>3434</v>
      </c>
      <c r="B876" s="7">
        <f t="shared" si="30"/>
        <v>11</v>
      </c>
      <c r="C876" s="5">
        <v>2017</v>
      </c>
      <c r="D876" s="5">
        <v>12</v>
      </c>
      <c r="E876" t="s">
        <v>63</v>
      </c>
      <c r="F876" t="s">
        <v>62</v>
      </c>
      <c r="G876" s="5">
        <v>0</v>
      </c>
      <c r="H876">
        <v>22</v>
      </c>
      <c r="I876">
        <v>17</v>
      </c>
      <c r="J876">
        <v>5</v>
      </c>
      <c r="K876">
        <f>IF(Table1[[#This Row],[net]]&gt;0,1,0)</f>
        <v>1</v>
      </c>
      <c r="L876">
        <v>-9.5</v>
      </c>
      <c r="M876">
        <f>IF(Table1[[#This Row],[team]]=E875,SUM(Table1[[#This Row],[win/loss]],M875),Table1[[#This Row],[win/loss]])</f>
        <v>9</v>
      </c>
      <c r="N876">
        <f>IF(Table1[[#This Row],[team]]=E875,SUM(Table1[[#This Row],[win/loss]],M875),Table1[[#This Row],[win/loss]])/B876</f>
        <v>0.81818181818181823</v>
      </c>
      <c r="O876">
        <f t="shared" si="29"/>
        <v>-4.5</v>
      </c>
      <c r="P876">
        <f>IF(Table1[[#This Row],[difference]]&gt;0,SQRT(Table1[[#This Row],[difference]]),-SQRT(ABS(Table1[[#This Row],[difference]])))</f>
        <v>-2.1213203435596424</v>
      </c>
      <c r="Q876">
        <f>IF(Table1[[#This Row],[line]]&gt;0,SQRT(Table1[[#This Row],[line]]),-SQRT(ABS(Table1[[#This Row],[line]])))</f>
        <v>-3.082207001484488</v>
      </c>
      <c r="R876">
        <f>Table1[[#This Row],[difference]]-Table1[[#This Row],[sqrt(line)]]</f>
        <v>-1.417792998515512</v>
      </c>
      <c r="S876">
        <f>IF(Table1[[#This Row],[difference]]&gt;0,1,-1)</f>
        <v>-1</v>
      </c>
      <c r="T876">
        <f>IF(Table1[[#This Row],[team]]=E875,SUM(H876,T875),Table1[[#This Row],[ppg]])</f>
        <v>293</v>
      </c>
      <c r="U876">
        <f>IF(Table1[[#This Row],[team]]=E875,SUM(I876,U875),Table1[[#This Row],[ppga]])</f>
        <v>197</v>
      </c>
      <c r="V876">
        <f>IF(Table1[[#This Row],[team]]=E875,SUM(Table1[[#This Row],[difference]],V875),Table1[[#This Row],[difference]])</f>
        <v>37</v>
      </c>
      <c r="W876">
        <f>IF(Table1[[#This Row],[team]]=E875,SUM(Table1[[#This Row],[sqrt(dif)]],W875),Table1[[#This Row],[sqrt(dif)]])</f>
        <v>12.202329096449233</v>
      </c>
      <c r="X876">
        <f>IF(Table1[[#This Row],[team]]=E875,SUM(Table1[[#This Row],[f1]],X875),Table1[[#This Row],[f1]])</f>
        <v>59.267405652721905</v>
      </c>
      <c r="Y876">
        <f>IF(Table1[[#This Row],[ATS]]=S875,SUM(Table1[[#This Row],[ATS]],Y875),Table1[[#This Row],[ATS]])</f>
        <v>-1</v>
      </c>
      <c r="Z876">
        <f>IF(Table1[[#This Row],[ATS]]&gt;0,Table1[[#This Row],[ATS streak (not real)]]-1,Table1[[#This Row],[ATS streak (not real)]]+1)</f>
        <v>0</v>
      </c>
      <c r="AA876" s="5">
        <f>Table1[[#This Row],[running ttl ppg]]^2.37/(Table1[[#This Row],[running ttl ppg]]^2.37+Table1[[#This Row],[running ttl ppga]]^2.37)</f>
        <v>0.71926450586705015</v>
      </c>
      <c r="AB876" s="5">
        <f>Table1[[#This Row],[pyth ratio]]+Table1[[#This Row],[win/loss ratio]]</f>
        <v>1.5374463240488683</v>
      </c>
    </row>
    <row r="877" spans="1:28" x14ac:dyDescent="0.25">
      <c r="A877" s="1">
        <v>3435</v>
      </c>
      <c r="B877" s="7">
        <f t="shared" si="30"/>
        <v>12</v>
      </c>
      <c r="C877" s="5">
        <v>2017</v>
      </c>
      <c r="D877" s="5">
        <v>13</v>
      </c>
      <c r="E877" t="s">
        <v>63</v>
      </c>
      <c r="F877" t="s">
        <v>58</v>
      </c>
      <c r="G877" s="5">
        <v>1</v>
      </c>
      <c r="H877">
        <v>26</v>
      </c>
      <c r="I877">
        <v>10</v>
      </c>
      <c r="J877">
        <v>16</v>
      </c>
      <c r="K877">
        <f>IF(Table1[[#This Row],[net]]&gt;0,1,0)</f>
        <v>1</v>
      </c>
      <c r="L877">
        <v>-13</v>
      </c>
      <c r="M877">
        <f>IF(Table1[[#This Row],[team]]=E876,SUM(Table1[[#This Row],[win/loss]],M876),Table1[[#This Row],[win/loss]])</f>
        <v>10</v>
      </c>
      <c r="N877">
        <f>IF(Table1[[#This Row],[team]]=E876,SUM(Table1[[#This Row],[win/loss]],M876),Table1[[#This Row],[win/loss]])/B877</f>
        <v>0.83333333333333337</v>
      </c>
      <c r="O877">
        <f t="shared" si="29"/>
        <v>3</v>
      </c>
      <c r="P877">
        <f>IF(Table1[[#This Row],[difference]]&gt;0,SQRT(Table1[[#This Row],[difference]]),-SQRT(ABS(Table1[[#This Row],[difference]])))</f>
        <v>1.7320508075688772</v>
      </c>
      <c r="Q877">
        <f>IF(Table1[[#This Row],[line]]&gt;0,SQRT(Table1[[#This Row],[line]]),-SQRT(ABS(Table1[[#This Row],[line]])))</f>
        <v>-3.6055512754639891</v>
      </c>
      <c r="R877">
        <f>Table1[[#This Row],[difference]]-Table1[[#This Row],[sqrt(line)]]</f>
        <v>6.6055512754639896</v>
      </c>
      <c r="S877">
        <f>IF(Table1[[#This Row],[difference]]&gt;0,1,-1)</f>
        <v>1</v>
      </c>
      <c r="T877">
        <f>IF(Table1[[#This Row],[team]]=E876,SUM(H877,T876),Table1[[#This Row],[ppg]])</f>
        <v>319</v>
      </c>
      <c r="U877">
        <f>IF(Table1[[#This Row],[team]]=E876,SUM(I877,U876),Table1[[#This Row],[ppga]])</f>
        <v>207</v>
      </c>
      <c r="V877">
        <f>IF(Table1[[#This Row],[team]]=E876,SUM(Table1[[#This Row],[difference]],V876),Table1[[#This Row],[difference]])</f>
        <v>40</v>
      </c>
      <c r="W877">
        <f>IF(Table1[[#This Row],[team]]=E876,SUM(Table1[[#This Row],[sqrt(dif)]],W876),Table1[[#This Row],[sqrt(dif)]])</f>
        <v>13.93437990401811</v>
      </c>
      <c r="X877">
        <f>IF(Table1[[#This Row],[team]]=E876,SUM(Table1[[#This Row],[f1]],X876),Table1[[#This Row],[f1]])</f>
        <v>65.8729569281859</v>
      </c>
      <c r="Y877">
        <f>IF(Table1[[#This Row],[ATS]]=S876,SUM(Table1[[#This Row],[ATS]],Y876),Table1[[#This Row],[ATS]])</f>
        <v>1</v>
      </c>
      <c r="Z877">
        <f>IF(Table1[[#This Row],[ATS]]&gt;0,Table1[[#This Row],[ATS streak (not real)]]-1,Table1[[#This Row],[ATS streak (not real)]]+1)</f>
        <v>0</v>
      </c>
      <c r="AA877" s="5">
        <f>Table1[[#This Row],[running ttl ppg]]^2.37/(Table1[[#This Row],[running ttl ppg]]^2.37+Table1[[#This Row],[running ttl ppga]]^2.37)</f>
        <v>0.73593749892491089</v>
      </c>
      <c r="AB877" s="5">
        <f>Table1[[#This Row],[pyth ratio]]+Table1[[#This Row],[win/loss ratio]]</f>
        <v>1.5692708322582443</v>
      </c>
    </row>
    <row r="878" spans="1:28" x14ac:dyDescent="0.25">
      <c r="A878" s="1">
        <v>3436</v>
      </c>
      <c r="B878" s="7">
        <f t="shared" si="30"/>
        <v>13</v>
      </c>
      <c r="C878" s="5">
        <v>2017</v>
      </c>
      <c r="D878" s="5">
        <v>14</v>
      </c>
      <c r="E878" t="s">
        <v>63</v>
      </c>
      <c r="F878" t="s">
        <v>43</v>
      </c>
      <c r="G878" s="5">
        <v>1</v>
      </c>
      <c r="H878">
        <v>30</v>
      </c>
      <c r="I878">
        <v>23</v>
      </c>
      <c r="J878">
        <v>7</v>
      </c>
      <c r="K878">
        <f>IF(Table1[[#This Row],[net]]&gt;0,1,0)</f>
        <v>1</v>
      </c>
      <c r="L878">
        <v>-6</v>
      </c>
      <c r="M878">
        <f>IF(Table1[[#This Row],[team]]=E877,SUM(Table1[[#This Row],[win/loss]],M877),Table1[[#This Row],[win/loss]])</f>
        <v>11</v>
      </c>
      <c r="N878">
        <f>IF(Table1[[#This Row],[team]]=E877,SUM(Table1[[#This Row],[win/loss]],M877),Table1[[#This Row],[win/loss]])/B878</f>
        <v>0.84615384615384615</v>
      </c>
      <c r="O878">
        <f t="shared" si="29"/>
        <v>1</v>
      </c>
      <c r="P878">
        <f>IF(Table1[[#This Row],[difference]]&gt;0,SQRT(Table1[[#This Row],[difference]]),-SQRT(ABS(Table1[[#This Row],[difference]])))</f>
        <v>1</v>
      </c>
      <c r="Q878">
        <f>IF(Table1[[#This Row],[line]]&gt;0,SQRT(Table1[[#This Row],[line]]),-SQRT(ABS(Table1[[#This Row],[line]])))</f>
        <v>-2.4494897427831779</v>
      </c>
      <c r="R878">
        <f>Table1[[#This Row],[difference]]-Table1[[#This Row],[sqrt(line)]]</f>
        <v>3.4494897427831779</v>
      </c>
      <c r="S878">
        <f>IF(Table1[[#This Row],[difference]]&gt;0,1,-1)</f>
        <v>1</v>
      </c>
      <c r="T878">
        <f>IF(Table1[[#This Row],[team]]=E877,SUM(H878,T877),Table1[[#This Row],[ppg]])</f>
        <v>349</v>
      </c>
      <c r="U878">
        <f>IF(Table1[[#This Row],[team]]=E877,SUM(I878,U877),Table1[[#This Row],[ppga]])</f>
        <v>230</v>
      </c>
      <c r="V878">
        <f>IF(Table1[[#This Row],[team]]=E877,SUM(Table1[[#This Row],[difference]],V877),Table1[[#This Row],[difference]])</f>
        <v>41</v>
      </c>
      <c r="W878">
        <f>IF(Table1[[#This Row],[team]]=E877,SUM(Table1[[#This Row],[sqrt(dif)]],W877),Table1[[#This Row],[sqrt(dif)]])</f>
        <v>14.93437990401811</v>
      </c>
      <c r="X878">
        <f>IF(Table1[[#This Row],[team]]=E877,SUM(Table1[[#This Row],[f1]],X877),Table1[[#This Row],[f1]])</f>
        <v>69.322446670969072</v>
      </c>
      <c r="Y878">
        <f>IF(Table1[[#This Row],[ATS]]=S877,SUM(Table1[[#This Row],[ATS]],Y877),Table1[[#This Row],[ATS]])</f>
        <v>2</v>
      </c>
      <c r="Z878">
        <f>IF(Table1[[#This Row],[ATS]]&gt;0,Table1[[#This Row],[ATS streak (not real)]]-1,Table1[[#This Row],[ATS streak (not real)]]+1)</f>
        <v>1</v>
      </c>
      <c r="AA878" s="5">
        <f>Table1[[#This Row],[running ttl ppg]]^2.37/(Table1[[#This Row],[running ttl ppg]]^2.37+Table1[[#This Row],[running ttl ppga]]^2.37)</f>
        <v>0.72874657245980867</v>
      </c>
      <c r="AB878" s="5">
        <f>Table1[[#This Row],[pyth ratio]]+Table1[[#This Row],[win/loss ratio]]</f>
        <v>1.5749004186136548</v>
      </c>
    </row>
    <row r="879" spans="1:28" x14ac:dyDescent="0.25">
      <c r="A879" s="1">
        <v>3437</v>
      </c>
      <c r="B879" s="7">
        <f t="shared" si="30"/>
        <v>14</v>
      </c>
      <c r="C879" s="5">
        <v>2017</v>
      </c>
      <c r="D879" s="5">
        <v>15</v>
      </c>
      <c r="E879" t="s">
        <v>63</v>
      </c>
      <c r="F879" t="s">
        <v>50</v>
      </c>
      <c r="G879" s="5">
        <v>0</v>
      </c>
      <c r="H879">
        <v>16</v>
      </c>
      <c r="I879">
        <v>3</v>
      </c>
      <c r="J879">
        <v>13</v>
      </c>
      <c r="K879">
        <f>IF(Table1[[#This Row],[net]]&gt;0,1,0)</f>
        <v>1</v>
      </c>
      <c r="L879">
        <v>-3</v>
      </c>
      <c r="M879">
        <f>IF(Table1[[#This Row],[team]]=E878,SUM(Table1[[#This Row],[win/loss]],M878),Table1[[#This Row],[win/loss]])</f>
        <v>12</v>
      </c>
      <c r="N879">
        <f>IF(Table1[[#This Row],[team]]=E878,SUM(Table1[[#This Row],[win/loss]],M878),Table1[[#This Row],[win/loss]])/B879</f>
        <v>0.8571428571428571</v>
      </c>
      <c r="O879">
        <f t="shared" si="29"/>
        <v>10</v>
      </c>
      <c r="P879">
        <f>IF(Table1[[#This Row],[difference]]&gt;0,SQRT(Table1[[#This Row],[difference]]),-SQRT(ABS(Table1[[#This Row],[difference]])))</f>
        <v>3.1622776601683795</v>
      </c>
      <c r="Q879">
        <f>IF(Table1[[#This Row],[line]]&gt;0,SQRT(Table1[[#This Row],[line]]),-SQRT(ABS(Table1[[#This Row],[line]])))</f>
        <v>-1.7320508075688772</v>
      </c>
      <c r="R879">
        <f>Table1[[#This Row],[difference]]-Table1[[#This Row],[sqrt(line)]]</f>
        <v>11.732050807568877</v>
      </c>
      <c r="S879">
        <f>IF(Table1[[#This Row],[difference]]&gt;0,1,-1)</f>
        <v>1</v>
      </c>
      <c r="T879">
        <f>IF(Table1[[#This Row],[team]]=E878,SUM(H879,T878),Table1[[#This Row],[ppg]])</f>
        <v>365</v>
      </c>
      <c r="U879">
        <f>IF(Table1[[#This Row],[team]]=E878,SUM(I879,U878),Table1[[#This Row],[ppga]])</f>
        <v>233</v>
      </c>
      <c r="V879">
        <f>IF(Table1[[#This Row],[team]]=E878,SUM(Table1[[#This Row],[difference]],V878),Table1[[#This Row],[difference]])</f>
        <v>51</v>
      </c>
      <c r="W879">
        <f>IF(Table1[[#This Row],[team]]=E878,SUM(Table1[[#This Row],[sqrt(dif)]],W878),Table1[[#This Row],[sqrt(dif)]])</f>
        <v>18.09665756418649</v>
      </c>
      <c r="X879">
        <f>IF(Table1[[#This Row],[team]]=E878,SUM(Table1[[#This Row],[f1]],X878),Table1[[#This Row],[f1]])</f>
        <v>81.054497478537954</v>
      </c>
      <c r="Y879">
        <f>IF(Table1[[#This Row],[ATS]]=S878,SUM(Table1[[#This Row],[ATS]],Y878),Table1[[#This Row],[ATS]])</f>
        <v>3</v>
      </c>
      <c r="Z879">
        <f>IF(Table1[[#This Row],[ATS]]&gt;0,Table1[[#This Row],[ATS streak (not real)]]-1,Table1[[#This Row],[ATS streak (not real)]]+1)</f>
        <v>2</v>
      </c>
      <c r="AA879" s="5">
        <f>Table1[[#This Row],[running ttl ppg]]^2.37/(Table1[[#This Row],[running ttl ppg]]^2.37+Table1[[#This Row],[running ttl ppga]]^2.37)</f>
        <v>0.743415219656826</v>
      </c>
      <c r="AB879" s="5">
        <f>Table1[[#This Row],[pyth ratio]]+Table1[[#This Row],[win/loss ratio]]</f>
        <v>1.600558076799683</v>
      </c>
    </row>
    <row r="880" spans="1:28" x14ac:dyDescent="0.25">
      <c r="A880" s="1">
        <v>3438</v>
      </c>
      <c r="B880" s="7">
        <f t="shared" si="30"/>
        <v>15</v>
      </c>
      <c r="C880" s="5">
        <v>2017</v>
      </c>
      <c r="D880" s="5">
        <v>16</v>
      </c>
      <c r="E880" t="s">
        <v>63</v>
      </c>
      <c r="F880" t="s">
        <v>62</v>
      </c>
      <c r="G880" s="5">
        <v>1</v>
      </c>
      <c r="H880">
        <v>41</v>
      </c>
      <c r="I880">
        <v>3</v>
      </c>
      <c r="J880">
        <v>38</v>
      </c>
      <c r="K880">
        <f>IF(Table1[[#This Row],[net]]&gt;0,1,0)</f>
        <v>1</v>
      </c>
      <c r="L880">
        <v>-17</v>
      </c>
      <c r="M880">
        <f>IF(Table1[[#This Row],[team]]=E879,SUM(Table1[[#This Row],[win/loss]],M879),Table1[[#This Row],[win/loss]])</f>
        <v>13</v>
      </c>
      <c r="N880">
        <f>IF(Table1[[#This Row],[team]]=E879,SUM(Table1[[#This Row],[win/loss]],M879),Table1[[#This Row],[win/loss]])/B880</f>
        <v>0.8666666666666667</v>
      </c>
      <c r="O880">
        <f t="shared" si="29"/>
        <v>21</v>
      </c>
      <c r="P880">
        <f>IF(Table1[[#This Row],[difference]]&gt;0,SQRT(Table1[[#This Row],[difference]]),-SQRT(ABS(Table1[[#This Row],[difference]])))</f>
        <v>4.5825756949558398</v>
      </c>
      <c r="Q880">
        <f>IF(Table1[[#This Row],[line]]&gt;0,SQRT(Table1[[#This Row],[line]]),-SQRT(ABS(Table1[[#This Row],[line]])))</f>
        <v>-4.1231056256176606</v>
      </c>
      <c r="R880">
        <f>Table1[[#This Row],[difference]]-Table1[[#This Row],[sqrt(line)]]</f>
        <v>25.123105625617661</v>
      </c>
      <c r="S880">
        <f>IF(Table1[[#This Row],[difference]]&gt;0,1,-1)</f>
        <v>1</v>
      </c>
      <c r="T880">
        <f>IF(Table1[[#This Row],[team]]=E879,SUM(H880,T879),Table1[[#This Row],[ppg]])</f>
        <v>406</v>
      </c>
      <c r="U880">
        <f>IF(Table1[[#This Row],[team]]=E879,SUM(I880,U879),Table1[[#This Row],[ppga]])</f>
        <v>236</v>
      </c>
      <c r="V880">
        <f>IF(Table1[[#This Row],[team]]=E879,SUM(Table1[[#This Row],[difference]],V879),Table1[[#This Row],[difference]])</f>
        <v>72</v>
      </c>
      <c r="W880">
        <f>IF(Table1[[#This Row],[team]]=E879,SUM(Table1[[#This Row],[sqrt(dif)]],W879),Table1[[#This Row],[sqrt(dif)]])</f>
        <v>22.679233259142329</v>
      </c>
      <c r="X880">
        <f>IF(Table1[[#This Row],[team]]=E879,SUM(Table1[[#This Row],[f1]],X879),Table1[[#This Row],[f1]])</f>
        <v>106.17760310415562</v>
      </c>
      <c r="Y880">
        <f>IF(Table1[[#This Row],[ATS]]=S879,SUM(Table1[[#This Row],[ATS]],Y879),Table1[[#This Row],[ATS]])</f>
        <v>4</v>
      </c>
      <c r="Z880">
        <f>IF(Table1[[#This Row],[ATS]]&gt;0,Table1[[#This Row],[ATS streak (not real)]]-1,Table1[[#This Row],[ATS streak (not real)]]+1)</f>
        <v>3</v>
      </c>
      <c r="AA880" s="5">
        <f>Table1[[#This Row],[running ttl ppg]]^2.37/(Table1[[#This Row],[running ttl ppg]]^2.37+Table1[[#This Row],[running ttl ppga]]^2.37)</f>
        <v>0.78343130916003356</v>
      </c>
      <c r="AB880" s="5">
        <f>Table1[[#This Row],[pyth ratio]]+Table1[[#This Row],[win/loss ratio]]</f>
        <v>1.6500979758267003</v>
      </c>
    </row>
    <row r="881" spans="1:28" x14ac:dyDescent="0.25">
      <c r="A881" s="1">
        <v>3439</v>
      </c>
      <c r="B881" s="7">
        <f t="shared" si="30"/>
        <v>16</v>
      </c>
      <c r="C881" s="5">
        <v>2017</v>
      </c>
      <c r="D881" s="5">
        <v>17</v>
      </c>
      <c r="E881" t="s">
        <v>63</v>
      </c>
      <c r="F881" t="s">
        <v>59</v>
      </c>
      <c r="G881" s="5">
        <v>0</v>
      </c>
      <c r="H881">
        <v>35</v>
      </c>
      <c r="I881">
        <v>14</v>
      </c>
      <c r="J881">
        <v>21</v>
      </c>
      <c r="K881">
        <f>IF(Table1[[#This Row],[net]]&gt;0,1,0)</f>
        <v>1</v>
      </c>
      <c r="L881">
        <v>-7.5</v>
      </c>
      <c r="M881">
        <f>IF(Table1[[#This Row],[team]]=E880,SUM(Table1[[#This Row],[win/loss]],M880),Table1[[#This Row],[win/loss]])</f>
        <v>14</v>
      </c>
      <c r="N881">
        <f>IF(Table1[[#This Row],[team]]=E880,SUM(Table1[[#This Row],[win/loss]],M880),Table1[[#This Row],[win/loss]])/B881</f>
        <v>0.875</v>
      </c>
      <c r="O881">
        <f t="shared" si="29"/>
        <v>13.5</v>
      </c>
      <c r="P881">
        <f>IF(Table1[[#This Row],[difference]]&gt;0,SQRT(Table1[[#This Row],[difference]]),-SQRT(ABS(Table1[[#This Row],[difference]])))</f>
        <v>3.6742346141747673</v>
      </c>
      <c r="Q881">
        <f>IF(Table1[[#This Row],[line]]&gt;0,SQRT(Table1[[#This Row],[line]]),-SQRT(ABS(Table1[[#This Row],[line]])))</f>
        <v>-2.7386127875258306</v>
      </c>
      <c r="R881">
        <f>Table1[[#This Row],[difference]]-Table1[[#This Row],[sqrt(line)]]</f>
        <v>16.238612787525831</v>
      </c>
      <c r="S881">
        <f>IF(Table1[[#This Row],[difference]]&gt;0,1,-1)</f>
        <v>1</v>
      </c>
      <c r="T881">
        <f>IF(Table1[[#This Row],[team]]=E880,SUM(H881,T880),Table1[[#This Row],[ppg]])</f>
        <v>441</v>
      </c>
      <c r="U881">
        <f>IF(Table1[[#This Row],[team]]=E880,SUM(I881,U880),Table1[[#This Row],[ppga]])</f>
        <v>250</v>
      </c>
      <c r="V881">
        <f>IF(Table1[[#This Row],[team]]=E880,SUM(Table1[[#This Row],[difference]],V880),Table1[[#This Row],[difference]])</f>
        <v>85.5</v>
      </c>
      <c r="W881">
        <f>IF(Table1[[#This Row],[team]]=E880,SUM(Table1[[#This Row],[sqrt(dif)]],W880),Table1[[#This Row],[sqrt(dif)]])</f>
        <v>26.353467873317097</v>
      </c>
      <c r="X881">
        <f>IF(Table1[[#This Row],[team]]=E880,SUM(Table1[[#This Row],[f1]],X880),Table1[[#This Row],[f1]])</f>
        <v>122.41621589168145</v>
      </c>
      <c r="Y881">
        <f>IF(Table1[[#This Row],[ATS]]=S880,SUM(Table1[[#This Row],[ATS]],Y880),Table1[[#This Row],[ATS]])</f>
        <v>5</v>
      </c>
      <c r="Z881">
        <f>IF(Table1[[#This Row],[ATS]]&gt;0,Table1[[#This Row],[ATS streak (not real)]]-1,Table1[[#This Row],[ATS streak (not real)]]+1)</f>
        <v>4</v>
      </c>
      <c r="AA881" s="5">
        <f>Table1[[#This Row],[running ttl ppg]]^2.37/(Table1[[#This Row],[running ttl ppg]]^2.37+Table1[[#This Row],[running ttl ppga]]^2.37)</f>
        <v>0.79333951288911819</v>
      </c>
      <c r="AB881" s="5">
        <f>Table1[[#This Row],[pyth ratio]]+Table1[[#This Row],[win/loss ratio]]</f>
        <v>1.6683395128891183</v>
      </c>
    </row>
    <row r="882" spans="1:28" x14ac:dyDescent="0.25">
      <c r="A882" s="1">
        <v>3440</v>
      </c>
      <c r="B882" s="7">
        <f t="shared" si="30"/>
        <v>1</v>
      </c>
      <c r="C882" s="5">
        <v>2017</v>
      </c>
      <c r="D882" s="5">
        <v>1</v>
      </c>
      <c r="E882" t="s">
        <v>64</v>
      </c>
      <c r="F882" t="s">
        <v>65</v>
      </c>
      <c r="G882" s="5">
        <v>1</v>
      </c>
      <c r="H882">
        <v>34</v>
      </c>
      <c r="I882">
        <v>35</v>
      </c>
      <c r="J882">
        <v>-1</v>
      </c>
      <c r="K882">
        <f>IF(Table1[[#This Row],[net]]&gt;0,1,0)</f>
        <v>0</v>
      </c>
      <c r="L882">
        <v>-2.5</v>
      </c>
      <c r="M882">
        <f>IF(Table1[[#This Row],[team]]=E881,SUM(Table1[[#This Row],[win/loss]],M881),Table1[[#This Row],[win/loss]])</f>
        <v>0</v>
      </c>
      <c r="N882">
        <f>IF(Table1[[#This Row],[team]]=E881,SUM(Table1[[#This Row],[win/loss]],M881),Table1[[#This Row],[win/loss]])/B882</f>
        <v>0</v>
      </c>
      <c r="O882">
        <f t="shared" si="29"/>
        <v>-3.5</v>
      </c>
      <c r="P882">
        <f>IF(Table1[[#This Row],[difference]]&gt;0,SQRT(Table1[[#This Row],[difference]]),-SQRT(ABS(Table1[[#This Row],[difference]])))</f>
        <v>-1.8708286933869707</v>
      </c>
      <c r="Q882">
        <f>IF(Table1[[#This Row],[line]]&gt;0,SQRT(Table1[[#This Row],[line]]),-SQRT(ABS(Table1[[#This Row],[line]])))</f>
        <v>-1.5811388300841898</v>
      </c>
      <c r="R882">
        <f>Table1[[#This Row],[difference]]-Table1[[#This Row],[sqrt(line)]]</f>
        <v>-1.9188611699158102</v>
      </c>
      <c r="S882">
        <f>IF(Table1[[#This Row],[difference]]&gt;0,1,-1)</f>
        <v>-1</v>
      </c>
      <c r="T882">
        <f>IF(Table1[[#This Row],[team]]=E881,SUM(H882,T881),Table1[[#This Row],[ppg]])</f>
        <v>34</v>
      </c>
      <c r="U882">
        <f>IF(Table1[[#This Row],[team]]=E881,SUM(I882,U881),Table1[[#This Row],[ppga]])</f>
        <v>35</v>
      </c>
      <c r="V882">
        <f>IF(Table1[[#This Row],[team]]=E881,SUM(Table1[[#This Row],[difference]],V881),Table1[[#This Row],[difference]])</f>
        <v>-3.5</v>
      </c>
      <c r="W882">
        <f>IF(Table1[[#This Row],[team]]=E881,SUM(Table1[[#This Row],[sqrt(dif)]],W881),Table1[[#This Row],[sqrt(dif)]])</f>
        <v>-1.8708286933869707</v>
      </c>
      <c r="X882">
        <f>IF(Table1[[#This Row],[team]]=E881,SUM(Table1[[#This Row],[f1]],X881),Table1[[#This Row],[f1]])</f>
        <v>-1.9188611699158102</v>
      </c>
      <c r="Y882">
        <f>IF(Table1[[#This Row],[ATS]]=S881,SUM(Table1[[#This Row],[ATS]],Y881),Table1[[#This Row],[ATS]])</f>
        <v>-1</v>
      </c>
      <c r="Z882">
        <f>IF(Table1[[#This Row],[ATS]]&gt;0,Table1[[#This Row],[ATS streak (not real)]]-1,Table1[[#This Row],[ATS streak (not real)]]+1)</f>
        <v>0</v>
      </c>
      <c r="AA882" s="5">
        <f>Table1[[#This Row],[running ttl ppg]]^2.37/(Table1[[#This Row],[running ttl ppg]]^2.37+Table1[[#This Row],[running ttl ppga]]^2.37)</f>
        <v>0.4828316364085451</v>
      </c>
      <c r="AB882" s="5">
        <f>Table1[[#This Row],[pyth ratio]]+Table1[[#This Row],[win/loss ratio]]</f>
        <v>0.4828316364085451</v>
      </c>
    </row>
    <row r="883" spans="1:28" x14ac:dyDescent="0.25">
      <c r="A883" s="1">
        <v>3441</v>
      </c>
      <c r="B883" s="7">
        <f t="shared" si="30"/>
        <v>2</v>
      </c>
      <c r="C883" s="5">
        <v>2017</v>
      </c>
      <c r="D883" s="5">
        <v>2</v>
      </c>
      <c r="E883" t="s">
        <v>64</v>
      </c>
      <c r="F883" t="s">
        <v>61</v>
      </c>
      <c r="G883" s="5">
        <v>0</v>
      </c>
      <c r="H883">
        <v>13</v>
      </c>
      <c r="I883">
        <v>16</v>
      </c>
      <c r="J883">
        <v>-3</v>
      </c>
      <c r="K883">
        <f>IF(Table1[[#This Row],[net]]&gt;0,1,0)</f>
        <v>0</v>
      </c>
      <c r="L883">
        <v>3.5</v>
      </c>
      <c r="M883">
        <f>IF(Table1[[#This Row],[team]]=E882,SUM(Table1[[#This Row],[win/loss]],M882),Table1[[#This Row],[win/loss]])</f>
        <v>0</v>
      </c>
      <c r="N883">
        <f>IF(Table1[[#This Row],[team]]=E882,SUM(Table1[[#This Row],[win/loss]],M882),Table1[[#This Row],[win/loss]])/B883</f>
        <v>0</v>
      </c>
      <c r="O883">
        <f t="shared" si="29"/>
        <v>0.5</v>
      </c>
      <c r="P883">
        <f>IF(Table1[[#This Row],[difference]]&gt;0,SQRT(Table1[[#This Row],[difference]]),-SQRT(ABS(Table1[[#This Row],[difference]])))</f>
        <v>0.70710678118654757</v>
      </c>
      <c r="Q883">
        <f>IF(Table1[[#This Row],[line]]&gt;0,SQRT(Table1[[#This Row],[line]]),-SQRT(ABS(Table1[[#This Row],[line]])))</f>
        <v>1.8708286933869707</v>
      </c>
      <c r="R883">
        <f>Table1[[#This Row],[difference]]-Table1[[#This Row],[sqrt(line)]]</f>
        <v>-1.3708286933869707</v>
      </c>
      <c r="S883">
        <f>IF(Table1[[#This Row],[difference]]&gt;0,1,-1)</f>
        <v>1</v>
      </c>
      <c r="T883">
        <f>IF(Table1[[#This Row],[team]]=E882,SUM(H883,T882),Table1[[#This Row],[ppg]])</f>
        <v>47</v>
      </c>
      <c r="U883">
        <f>IF(Table1[[#This Row],[team]]=E882,SUM(I883,U882),Table1[[#This Row],[ppga]])</f>
        <v>51</v>
      </c>
      <c r="V883">
        <f>IF(Table1[[#This Row],[team]]=E882,SUM(Table1[[#This Row],[difference]],V882),Table1[[#This Row],[difference]])</f>
        <v>-3</v>
      </c>
      <c r="W883">
        <f>IF(Table1[[#This Row],[team]]=E882,SUM(Table1[[#This Row],[sqrt(dif)]],W882),Table1[[#This Row],[sqrt(dif)]])</f>
        <v>-1.163721912200423</v>
      </c>
      <c r="X883">
        <f>IF(Table1[[#This Row],[team]]=E882,SUM(Table1[[#This Row],[f1]],X882),Table1[[#This Row],[f1]])</f>
        <v>-3.2896898633027809</v>
      </c>
      <c r="Y883">
        <f>IF(Table1[[#This Row],[ATS]]=S882,SUM(Table1[[#This Row],[ATS]],Y882),Table1[[#This Row],[ATS]])</f>
        <v>1</v>
      </c>
      <c r="Z883">
        <f>IF(Table1[[#This Row],[ATS]]&gt;0,Table1[[#This Row],[ATS streak (not real)]]-1,Table1[[#This Row],[ATS streak (not real)]]+1)</f>
        <v>0</v>
      </c>
      <c r="AA883" s="5">
        <f>Table1[[#This Row],[running ttl ppg]]^2.37/(Table1[[#This Row],[running ttl ppg]]^2.37+Table1[[#This Row],[running ttl ppga]]^2.37)</f>
        <v>0.45175632166603025</v>
      </c>
      <c r="AB883" s="5">
        <f>Table1[[#This Row],[pyth ratio]]+Table1[[#This Row],[win/loss ratio]]</f>
        <v>0.45175632166603025</v>
      </c>
    </row>
    <row r="884" spans="1:28" x14ac:dyDescent="0.25">
      <c r="A884" s="1">
        <v>3442</v>
      </c>
      <c r="B884" s="7">
        <f t="shared" si="30"/>
        <v>3</v>
      </c>
      <c r="C884" s="5">
        <v>2017</v>
      </c>
      <c r="D884" s="5">
        <v>3</v>
      </c>
      <c r="E884" t="s">
        <v>64</v>
      </c>
      <c r="F884" t="s">
        <v>42</v>
      </c>
      <c r="G884" s="5">
        <v>1</v>
      </c>
      <c r="H884">
        <v>32</v>
      </c>
      <c r="I884">
        <v>45</v>
      </c>
      <c r="J884">
        <v>-13</v>
      </c>
      <c r="K884">
        <f>IF(Table1[[#This Row],[net]]&gt;0,1,0)</f>
        <v>0</v>
      </c>
      <c r="L884">
        <v>-2.5</v>
      </c>
      <c r="M884">
        <f>IF(Table1[[#This Row],[team]]=E883,SUM(Table1[[#This Row],[win/loss]],M883),Table1[[#This Row],[win/loss]])</f>
        <v>0</v>
      </c>
      <c r="N884">
        <f>IF(Table1[[#This Row],[team]]=E883,SUM(Table1[[#This Row],[win/loss]],M883),Table1[[#This Row],[win/loss]])/B884</f>
        <v>0</v>
      </c>
      <c r="O884">
        <f t="shared" si="29"/>
        <v>-15.5</v>
      </c>
      <c r="P884">
        <f>IF(Table1[[#This Row],[difference]]&gt;0,SQRT(Table1[[#This Row],[difference]]),-SQRT(ABS(Table1[[#This Row],[difference]])))</f>
        <v>-3.9370039370059056</v>
      </c>
      <c r="Q884">
        <f>IF(Table1[[#This Row],[line]]&gt;0,SQRT(Table1[[#This Row],[line]]),-SQRT(ABS(Table1[[#This Row],[line]])))</f>
        <v>-1.5811388300841898</v>
      </c>
      <c r="R884">
        <f>Table1[[#This Row],[difference]]-Table1[[#This Row],[sqrt(line)]]</f>
        <v>-13.918861169915811</v>
      </c>
      <c r="S884">
        <f>IF(Table1[[#This Row],[difference]]&gt;0,1,-1)</f>
        <v>-1</v>
      </c>
      <c r="T884">
        <f>IF(Table1[[#This Row],[team]]=E883,SUM(H884,T883),Table1[[#This Row],[ppg]])</f>
        <v>79</v>
      </c>
      <c r="U884">
        <f>IF(Table1[[#This Row],[team]]=E883,SUM(I884,U883),Table1[[#This Row],[ppga]])</f>
        <v>96</v>
      </c>
      <c r="V884">
        <f>IF(Table1[[#This Row],[team]]=E883,SUM(Table1[[#This Row],[difference]],V883),Table1[[#This Row],[difference]])</f>
        <v>-18.5</v>
      </c>
      <c r="W884">
        <f>IF(Table1[[#This Row],[team]]=E883,SUM(Table1[[#This Row],[sqrt(dif)]],W883),Table1[[#This Row],[sqrt(dif)]])</f>
        <v>-5.100725849206329</v>
      </c>
      <c r="X884">
        <f>IF(Table1[[#This Row],[team]]=E883,SUM(Table1[[#This Row],[f1]],X883),Table1[[#This Row],[f1]])</f>
        <v>-17.20855103321859</v>
      </c>
      <c r="Y884">
        <f>IF(Table1[[#This Row],[ATS]]=S883,SUM(Table1[[#This Row],[ATS]],Y883),Table1[[#This Row],[ATS]])</f>
        <v>-1</v>
      </c>
      <c r="Z884">
        <f>IF(Table1[[#This Row],[ATS]]&gt;0,Table1[[#This Row],[ATS streak (not real)]]-1,Table1[[#This Row],[ATS streak (not real)]]+1)</f>
        <v>0</v>
      </c>
      <c r="AA884" s="5">
        <f>Table1[[#This Row],[running ttl ppg]]^2.37/(Table1[[#This Row],[running ttl ppg]]^2.37+Table1[[#This Row],[running ttl ppga]]^2.37)</f>
        <v>0.38653191480368004</v>
      </c>
      <c r="AB884" s="5">
        <f>Table1[[#This Row],[pyth ratio]]+Table1[[#This Row],[win/loss ratio]]</f>
        <v>0.38653191480368004</v>
      </c>
    </row>
    <row r="885" spans="1:28" x14ac:dyDescent="0.25">
      <c r="A885" s="1">
        <v>3443</v>
      </c>
      <c r="B885" s="7">
        <f t="shared" si="30"/>
        <v>4</v>
      </c>
      <c r="C885" s="5">
        <v>2017</v>
      </c>
      <c r="D885" s="5">
        <v>4</v>
      </c>
      <c r="E885" t="s">
        <v>64</v>
      </c>
      <c r="F885" t="s">
        <v>57</v>
      </c>
      <c r="G885" s="5">
        <v>0</v>
      </c>
      <c r="H885">
        <v>35</v>
      </c>
      <c r="I885">
        <v>34</v>
      </c>
      <c r="J885">
        <v>1</v>
      </c>
      <c r="K885">
        <f>IF(Table1[[#This Row],[net]]&gt;0,1,0)</f>
        <v>1</v>
      </c>
      <c r="L885">
        <v>3.5</v>
      </c>
      <c r="M885">
        <f>IF(Table1[[#This Row],[team]]=E884,SUM(Table1[[#This Row],[win/loss]],M884),Table1[[#This Row],[win/loss]])</f>
        <v>1</v>
      </c>
      <c r="N885">
        <f>IF(Table1[[#This Row],[team]]=E884,SUM(Table1[[#This Row],[win/loss]],M884),Table1[[#This Row],[win/loss]])/B885</f>
        <v>0.25</v>
      </c>
      <c r="O885">
        <f t="shared" si="29"/>
        <v>4.5</v>
      </c>
      <c r="P885">
        <f>IF(Table1[[#This Row],[difference]]&gt;0,SQRT(Table1[[#This Row],[difference]]),-SQRT(ABS(Table1[[#This Row],[difference]])))</f>
        <v>2.1213203435596424</v>
      </c>
      <c r="Q885">
        <f>IF(Table1[[#This Row],[line]]&gt;0,SQRT(Table1[[#This Row],[line]]),-SQRT(ABS(Table1[[#This Row],[line]])))</f>
        <v>1.8708286933869707</v>
      </c>
      <c r="R885">
        <f>Table1[[#This Row],[difference]]-Table1[[#This Row],[sqrt(line)]]</f>
        <v>2.6291713066130296</v>
      </c>
      <c r="S885">
        <f>IF(Table1[[#This Row],[difference]]&gt;0,1,-1)</f>
        <v>1</v>
      </c>
      <c r="T885">
        <f>IF(Table1[[#This Row],[team]]=E884,SUM(H885,T884),Table1[[#This Row],[ppg]])</f>
        <v>114</v>
      </c>
      <c r="U885">
        <f>IF(Table1[[#This Row],[team]]=E884,SUM(I885,U884),Table1[[#This Row],[ppga]])</f>
        <v>130</v>
      </c>
      <c r="V885">
        <f>IF(Table1[[#This Row],[team]]=E884,SUM(Table1[[#This Row],[difference]],V884),Table1[[#This Row],[difference]])</f>
        <v>-14</v>
      </c>
      <c r="W885">
        <f>IF(Table1[[#This Row],[team]]=E884,SUM(Table1[[#This Row],[sqrt(dif)]],W884),Table1[[#This Row],[sqrt(dif)]])</f>
        <v>-2.9794055056466866</v>
      </c>
      <c r="X885">
        <f>IF(Table1[[#This Row],[team]]=E884,SUM(Table1[[#This Row],[f1]],X884),Table1[[#This Row],[f1]])</f>
        <v>-14.579379726605561</v>
      </c>
      <c r="Y885">
        <f>IF(Table1[[#This Row],[ATS]]=S884,SUM(Table1[[#This Row],[ATS]],Y884),Table1[[#This Row],[ATS]])</f>
        <v>1</v>
      </c>
      <c r="Z885">
        <f>IF(Table1[[#This Row],[ATS]]&gt;0,Table1[[#This Row],[ATS streak (not real)]]-1,Table1[[#This Row],[ATS streak (not real)]]+1)</f>
        <v>0</v>
      </c>
      <c r="AA885" s="5">
        <f>Table1[[#This Row],[running ttl ppg]]^2.37/(Table1[[#This Row],[running ttl ppg]]^2.37+Table1[[#This Row],[running ttl ppga]]^2.37)</f>
        <v>0.42280567346042397</v>
      </c>
      <c r="AB885" s="5">
        <f>Table1[[#This Row],[pyth ratio]]+Table1[[#This Row],[win/loss ratio]]</f>
        <v>0.67280567346042397</v>
      </c>
    </row>
    <row r="886" spans="1:28" x14ac:dyDescent="0.25">
      <c r="A886" s="1">
        <v>3444</v>
      </c>
      <c r="B886" s="7">
        <f t="shared" si="30"/>
        <v>5</v>
      </c>
      <c r="C886" s="5">
        <v>2017</v>
      </c>
      <c r="D886" s="5">
        <v>6</v>
      </c>
      <c r="E886" t="s">
        <v>64</v>
      </c>
      <c r="F886" t="s">
        <v>45</v>
      </c>
      <c r="G886" s="5">
        <v>1</v>
      </c>
      <c r="H886">
        <v>41</v>
      </c>
      <c r="I886">
        <v>38</v>
      </c>
      <c r="J886">
        <v>3</v>
      </c>
      <c r="K886">
        <f>IF(Table1[[#This Row],[net]]&gt;0,1,0)</f>
        <v>1</v>
      </c>
      <c r="L886">
        <v>2.5</v>
      </c>
      <c r="M886">
        <f>IF(Table1[[#This Row],[team]]=E885,SUM(Table1[[#This Row],[win/loss]],M885),Table1[[#This Row],[win/loss]])</f>
        <v>2</v>
      </c>
      <c r="N886">
        <f>IF(Table1[[#This Row],[team]]=E885,SUM(Table1[[#This Row],[win/loss]],M885),Table1[[#This Row],[win/loss]])/B886</f>
        <v>0.4</v>
      </c>
      <c r="O886">
        <f t="shared" si="29"/>
        <v>5.5</v>
      </c>
      <c r="P886">
        <f>IF(Table1[[#This Row],[difference]]&gt;0,SQRT(Table1[[#This Row],[difference]]),-SQRT(ABS(Table1[[#This Row],[difference]])))</f>
        <v>2.3452078799117149</v>
      </c>
      <c r="Q886">
        <f>IF(Table1[[#This Row],[line]]&gt;0,SQRT(Table1[[#This Row],[line]]),-SQRT(ABS(Table1[[#This Row],[line]])))</f>
        <v>1.5811388300841898</v>
      </c>
      <c r="R886">
        <f>Table1[[#This Row],[difference]]-Table1[[#This Row],[sqrt(line)]]</f>
        <v>3.91886116991581</v>
      </c>
      <c r="S886">
        <f>IF(Table1[[#This Row],[difference]]&gt;0,1,-1)</f>
        <v>1</v>
      </c>
      <c r="T886">
        <f>IF(Table1[[#This Row],[team]]=E885,SUM(H886,T885),Table1[[#This Row],[ppg]])</f>
        <v>155</v>
      </c>
      <c r="U886">
        <f>IF(Table1[[#This Row],[team]]=E885,SUM(I886,U885),Table1[[#This Row],[ppga]])</f>
        <v>168</v>
      </c>
      <c r="V886">
        <f>IF(Table1[[#This Row],[team]]=E885,SUM(Table1[[#This Row],[difference]],V885),Table1[[#This Row],[difference]])</f>
        <v>-8.5</v>
      </c>
      <c r="W886">
        <f>IF(Table1[[#This Row],[team]]=E885,SUM(Table1[[#This Row],[sqrt(dif)]],W885),Table1[[#This Row],[sqrt(dif)]])</f>
        <v>-0.63419762573497174</v>
      </c>
      <c r="X886">
        <f>IF(Table1[[#This Row],[team]]=E885,SUM(Table1[[#This Row],[f1]],X885),Table1[[#This Row],[f1]])</f>
        <v>-10.660518556689752</v>
      </c>
      <c r="Y886">
        <f>IF(Table1[[#This Row],[ATS]]=S885,SUM(Table1[[#This Row],[ATS]],Y885),Table1[[#This Row],[ATS]])</f>
        <v>2</v>
      </c>
      <c r="Z886">
        <f>IF(Table1[[#This Row],[ATS]]&gt;0,Table1[[#This Row],[ATS streak (not real)]]-1,Table1[[#This Row],[ATS streak (not real)]]+1)</f>
        <v>1</v>
      </c>
      <c r="AA886" s="5">
        <f>Table1[[#This Row],[running ttl ppg]]^2.37/(Table1[[#This Row],[running ttl ppg]]^2.37+Table1[[#This Row],[running ttl ppga]]^2.37)</f>
        <v>0.45242508199509596</v>
      </c>
      <c r="AB886" s="5">
        <f>Table1[[#This Row],[pyth ratio]]+Table1[[#This Row],[win/loss ratio]]</f>
        <v>0.85242508199509603</v>
      </c>
    </row>
    <row r="887" spans="1:28" x14ac:dyDescent="0.25">
      <c r="A887" s="1">
        <v>3445</v>
      </c>
      <c r="B887" s="7">
        <f t="shared" si="30"/>
        <v>6</v>
      </c>
      <c r="C887" s="5">
        <v>2017</v>
      </c>
      <c r="D887" s="5">
        <v>7</v>
      </c>
      <c r="E887" t="s">
        <v>64</v>
      </c>
      <c r="F887" t="s">
        <v>56</v>
      </c>
      <c r="G887" s="5">
        <v>0</v>
      </c>
      <c r="H887">
        <v>21</v>
      </c>
      <c r="I887">
        <v>27</v>
      </c>
      <c r="J887">
        <v>-6</v>
      </c>
      <c r="K887">
        <f>IF(Table1[[#This Row],[net]]&gt;0,1,0)</f>
        <v>0</v>
      </c>
      <c r="L887">
        <v>6.5</v>
      </c>
      <c r="M887">
        <f>IF(Table1[[#This Row],[team]]=E886,SUM(Table1[[#This Row],[win/loss]],M886),Table1[[#This Row],[win/loss]])</f>
        <v>2</v>
      </c>
      <c r="N887">
        <f>IF(Table1[[#This Row],[team]]=E886,SUM(Table1[[#This Row],[win/loss]],M886),Table1[[#This Row],[win/loss]])/B887</f>
        <v>0.33333333333333331</v>
      </c>
      <c r="O887">
        <f t="shared" si="29"/>
        <v>0.5</v>
      </c>
      <c r="P887">
        <f>IF(Table1[[#This Row],[difference]]&gt;0,SQRT(Table1[[#This Row],[difference]]),-SQRT(ABS(Table1[[#This Row],[difference]])))</f>
        <v>0.70710678118654757</v>
      </c>
      <c r="Q887">
        <f>IF(Table1[[#This Row],[line]]&gt;0,SQRT(Table1[[#This Row],[line]]),-SQRT(ABS(Table1[[#This Row],[line]])))</f>
        <v>2.5495097567963922</v>
      </c>
      <c r="R887">
        <f>Table1[[#This Row],[difference]]-Table1[[#This Row],[sqrt(line)]]</f>
        <v>-2.0495097567963922</v>
      </c>
      <c r="S887">
        <f>IF(Table1[[#This Row],[difference]]&gt;0,1,-1)</f>
        <v>1</v>
      </c>
      <c r="T887">
        <f>IF(Table1[[#This Row],[team]]=E886,SUM(H887,T886),Table1[[#This Row],[ppg]])</f>
        <v>176</v>
      </c>
      <c r="U887">
        <f>IF(Table1[[#This Row],[team]]=E886,SUM(I887,U886),Table1[[#This Row],[ppga]])</f>
        <v>195</v>
      </c>
      <c r="V887">
        <f>IF(Table1[[#This Row],[team]]=E886,SUM(Table1[[#This Row],[difference]],V886),Table1[[#This Row],[difference]])</f>
        <v>-8</v>
      </c>
      <c r="W887">
        <f>IF(Table1[[#This Row],[team]]=E886,SUM(Table1[[#This Row],[sqrt(dif)]],W886),Table1[[#This Row],[sqrt(dif)]])</f>
        <v>7.2909155451575836E-2</v>
      </c>
      <c r="X887">
        <f>IF(Table1[[#This Row],[team]]=E886,SUM(Table1[[#This Row],[f1]],X886),Table1[[#This Row],[f1]])</f>
        <v>-12.710028313486145</v>
      </c>
      <c r="Y887">
        <f>IF(Table1[[#This Row],[ATS]]=S886,SUM(Table1[[#This Row],[ATS]],Y886),Table1[[#This Row],[ATS]])</f>
        <v>3</v>
      </c>
      <c r="Z887">
        <f>IF(Table1[[#This Row],[ATS]]&gt;0,Table1[[#This Row],[ATS streak (not real)]]-1,Table1[[#This Row],[ATS streak (not real)]]+1)</f>
        <v>2</v>
      </c>
      <c r="AA887" s="5">
        <f>Table1[[#This Row],[running ttl ppg]]^2.37/(Table1[[#This Row],[running ttl ppg]]^2.37+Table1[[#This Row],[running ttl ppga]]^2.37)</f>
        <v>0.43955657020433075</v>
      </c>
      <c r="AB887" s="5">
        <f>Table1[[#This Row],[pyth ratio]]+Table1[[#This Row],[win/loss ratio]]</f>
        <v>0.77288990353766407</v>
      </c>
    </row>
    <row r="888" spans="1:28" x14ac:dyDescent="0.25">
      <c r="A888" s="1">
        <v>3446</v>
      </c>
      <c r="B888" s="7">
        <f t="shared" si="30"/>
        <v>7</v>
      </c>
      <c r="C888" s="5">
        <v>2017</v>
      </c>
      <c r="D888" s="5">
        <v>8</v>
      </c>
      <c r="E888" t="s">
        <v>64</v>
      </c>
      <c r="F888" t="s">
        <v>69</v>
      </c>
      <c r="G888" s="5">
        <v>1</v>
      </c>
      <c r="H888">
        <v>25</v>
      </c>
      <c r="I888">
        <v>20</v>
      </c>
      <c r="J888">
        <v>5</v>
      </c>
      <c r="K888">
        <f>IF(Table1[[#This Row],[net]]&gt;0,1,0)</f>
        <v>1</v>
      </c>
      <c r="L888">
        <v>1</v>
      </c>
      <c r="M888">
        <f>IF(Table1[[#This Row],[team]]=E887,SUM(Table1[[#This Row],[win/loss]],M887),Table1[[#This Row],[win/loss]])</f>
        <v>3</v>
      </c>
      <c r="N888">
        <f>IF(Table1[[#This Row],[team]]=E887,SUM(Table1[[#This Row],[win/loss]],M887),Table1[[#This Row],[win/loss]])/B888</f>
        <v>0.42857142857142855</v>
      </c>
      <c r="O888">
        <f t="shared" si="29"/>
        <v>6</v>
      </c>
      <c r="P888">
        <f>IF(Table1[[#This Row],[difference]]&gt;0,SQRT(Table1[[#This Row],[difference]]),-SQRT(ABS(Table1[[#This Row],[difference]])))</f>
        <v>2.4494897427831779</v>
      </c>
      <c r="Q888">
        <f>IF(Table1[[#This Row],[line]]&gt;0,SQRT(Table1[[#This Row],[line]]),-SQRT(ABS(Table1[[#This Row],[line]])))</f>
        <v>1</v>
      </c>
      <c r="R888">
        <f>Table1[[#This Row],[difference]]-Table1[[#This Row],[sqrt(line)]]</f>
        <v>5</v>
      </c>
      <c r="S888">
        <f>IF(Table1[[#This Row],[difference]]&gt;0,1,-1)</f>
        <v>1</v>
      </c>
      <c r="T888">
        <f>IF(Table1[[#This Row],[team]]=E887,SUM(H888,T887),Table1[[#This Row],[ppg]])</f>
        <v>201</v>
      </c>
      <c r="U888">
        <f>IF(Table1[[#This Row],[team]]=E887,SUM(I888,U887),Table1[[#This Row],[ppga]])</f>
        <v>215</v>
      </c>
      <c r="V888">
        <f>IF(Table1[[#This Row],[team]]=E887,SUM(Table1[[#This Row],[difference]],V887),Table1[[#This Row],[difference]])</f>
        <v>-2</v>
      </c>
      <c r="W888">
        <f>IF(Table1[[#This Row],[team]]=E887,SUM(Table1[[#This Row],[sqrt(dif)]],W887),Table1[[#This Row],[sqrt(dif)]])</f>
        <v>2.5223988982347536</v>
      </c>
      <c r="X888">
        <f>IF(Table1[[#This Row],[team]]=E887,SUM(Table1[[#This Row],[f1]],X887),Table1[[#This Row],[f1]])</f>
        <v>-7.7100283134861449</v>
      </c>
      <c r="Y888">
        <f>IF(Table1[[#This Row],[ATS]]=S887,SUM(Table1[[#This Row],[ATS]],Y887),Table1[[#This Row],[ATS]])</f>
        <v>4</v>
      </c>
      <c r="Z888">
        <f>IF(Table1[[#This Row],[ATS]]&gt;0,Table1[[#This Row],[ATS streak (not real)]]-1,Table1[[#This Row],[ATS streak (not real)]]+1)</f>
        <v>3</v>
      </c>
      <c r="AA888" s="5">
        <f>Table1[[#This Row],[running ttl ppg]]^2.37/(Table1[[#This Row],[running ttl ppg]]^2.37+Table1[[#This Row],[running ttl ppga]]^2.37)</f>
        <v>0.46018957360710216</v>
      </c>
      <c r="AB888" s="5">
        <f>Table1[[#This Row],[pyth ratio]]+Table1[[#This Row],[win/loss ratio]]</f>
        <v>0.88876100217853071</v>
      </c>
    </row>
    <row r="889" spans="1:28" x14ac:dyDescent="0.25">
      <c r="A889" s="1">
        <v>3447</v>
      </c>
      <c r="B889" s="7">
        <f t="shared" si="30"/>
        <v>8</v>
      </c>
      <c r="C889" s="5">
        <v>2017</v>
      </c>
      <c r="D889" s="5">
        <v>9</v>
      </c>
      <c r="E889" t="s">
        <v>64</v>
      </c>
      <c r="F889" t="s">
        <v>68</v>
      </c>
      <c r="G889" s="5">
        <v>0</v>
      </c>
      <c r="H889">
        <v>41</v>
      </c>
      <c r="I889">
        <v>23</v>
      </c>
      <c r="J889">
        <v>18</v>
      </c>
      <c r="K889">
        <f>IF(Table1[[#This Row],[net]]&gt;0,1,0)</f>
        <v>1</v>
      </c>
      <c r="L889">
        <v>-5</v>
      </c>
      <c r="M889">
        <f>IF(Table1[[#This Row],[team]]=E888,SUM(Table1[[#This Row],[win/loss]],M888),Table1[[#This Row],[win/loss]])</f>
        <v>4</v>
      </c>
      <c r="N889">
        <f>IF(Table1[[#This Row],[team]]=E888,SUM(Table1[[#This Row],[win/loss]],M888),Table1[[#This Row],[win/loss]])/B889</f>
        <v>0.5</v>
      </c>
      <c r="O889">
        <f t="shared" si="29"/>
        <v>13</v>
      </c>
      <c r="P889">
        <f>IF(Table1[[#This Row],[difference]]&gt;0,SQRT(Table1[[#This Row],[difference]]),-SQRT(ABS(Table1[[#This Row],[difference]])))</f>
        <v>3.6055512754639891</v>
      </c>
      <c r="Q889">
        <f>IF(Table1[[#This Row],[line]]&gt;0,SQRT(Table1[[#This Row],[line]]),-SQRT(ABS(Table1[[#This Row],[line]])))</f>
        <v>-2.2360679774997898</v>
      </c>
      <c r="R889">
        <f>Table1[[#This Row],[difference]]-Table1[[#This Row],[sqrt(line)]]</f>
        <v>15.23606797749979</v>
      </c>
      <c r="S889">
        <f>IF(Table1[[#This Row],[difference]]&gt;0,1,-1)</f>
        <v>1</v>
      </c>
      <c r="T889">
        <f>IF(Table1[[#This Row],[team]]=E888,SUM(H889,T888),Table1[[#This Row],[ppg]])</f>
        <v>242</v>
      </c>
      <c r="U889">
        <f>IF(Table1[[#This Row],[team]]=E888,SUM(I889,U888),Table1[[#This Row],[ppga]])</f>
        <v>238</v>
      </c>
      <c r="V889">
        <f>IF(Table1[[#This Row],[team]]=E888,SUM(Table1[[#This Row],[difference]],V888),Table1[[#This Row],[difference]])</f>
        <v>11</v>
      </c>
      <c r="W889">
        <f>IF(Table1[[#This Row],[team]]=E888,SUM(Table1[[#This Row],[sqrt(dif)]],W888),Table1[[#This Row],[sqrt(dif)]])</f>
        <v>6.1279501736987427</v>
      </c>
      <c r="X889">
        <f>IF(Table1[[#This Row],[team]]=E888,SUM(Table1[[#This Row],[f1]],X888),Table1[[#This Row],[f1]])</f>
        <v>7.5260396640136449</v>
      </c>
      <c r="Y889">
        <f>IF(Table1[[#This Row],[ATS]]=S888,SUM(Table1[[#This Row],[ATS]],Y888),Table1[[#This Row],[ATS]])</f>
        <v>5</v>
      </c>
      <c r="Z889">
        <f>IF(Table1[[#This Row],[ATS]]&gt;0,Table1[[#This Row],[ATS streak (not real)]]-1,Table1[[#This Row],[ATS streak (not real)]]+1)</f>
        <v>4</v>
      </c>
      <c r="AA889" s="5">
        <f>Table1[[#This Row],[running ttl ppg]]^2.37/(Table1[[#This Row],[running ttl ppg]]^2.37+Table1[[#This Row],[running ttl ppga]]^2.37)</f>
        <v>0.50987394475290992</v>
      </c>
      <c r="AB889" s="5">
        <f>Table1[[#This Row],[pyth ratio]]+Table1[[#This Row],[win/loss ratio]]</f>
        <v>1.0098739447529099</v>
      </c>
    </row>
    <row r="890" spans="1:28" x14ac:dyDescent="0.25">
      <c r="A890" s="1">
        <v>3448</v>
      </c>
      <c r="B890" s="7">
        <f t="shared" si="30"/>
        <v>9</v>
      </c>
      <c r="C890" s="5">
        <v>2017</v>
      </c>
      <c r="D890" s="5">
        <v>10</v>
      </c>
      <c r="E890" t="s">
        <v>64</v>
      </c>
      <c r="F890" t="s">
        <v>50</v>
      </c>
      <c r="G890" s="5">
        <v>1</v>
      </c>
      <c r="H890">
        <v>23</v>
      </c>
      <c r="I890">
        <v>25</v>
      </c>
      <c r="J890">
        <v>-2</v>
      </c>
      <c r="K890">
        <f>IF(Table1[[#This Row],[net]]&gt;0,1,0)</f>
        <v>0</v>
      </c>
      <c r="L890">
        <v>-3</v>
      </c>
      <c r="M890">
        <f>IF(Table1[[#This Row],[team]]=E889,SUM(Table1[[#This Row],[win/loss]],M889),Table1[[#This Row],[win/loss]])</f>
        <v>4</v>
      </c>
      <c r="N890">
        <f>IF(Table1[[#This Row],[team]]=E889,SUM(Table1[[#This Row],[win/loss]],M889),Table1[[#This Row],[win/loss]])/B890</f>
        <v>0.44444444444444442</v>
      </c>
      <c r="O890">
        <f t="shared" si="29"/>
        <v>-5</v>
      </c>
      <c r="P890">
        <f>IF(Table1[[#This Row],[difference]]&gt;0,SQRT(Table1[[#This Row],[difference]]),-SQRT(ABS(Table1[[#This Row],[difference]])))</f>
        <v>-2.2360679774997898</v>
      </c>
      <c r="Q890">
        <f>IF(Table1[[#This Row],[line]]&gt;0,SQRT(Table1[[#This Row],[line]]),-SQRT(ABS(Table1[[#This Row],[line]])))</f>
        <v>-1.7320508075688772</v>
      </c>
      <c r="R890">
        <f>Table1[[#This Row],[difference]]-Table1[[#This Row],[sqrt(line)]]</f>
        <v>-3.2679491924311228</v>
      </c>
      <c r="S890">
        <f>IF(Table1[[#This Row],[difference]]&gt;0,1,-1)</f>
        <v>-1</v>
      </c>
      <c r="T890">
        <f>IF(Table1[[#This Row],[team]]=E889,SUM(H890,T889),Table1[[#This Row],[ppg]])</f>
        <v>265</v>
      </c>
      <c r="U890">
        <f>IF(Table1[[#This Row],[team]]=E889,SUM(I890,U889),Table1[[#This Row],[ppga]])</f>
        <v>263</v>
      </c>
      <c r="V890">
        <f>IF(Table1[[#This Row],[team]]=E889,SUM(Table1[[#This Row],[difference]],V889),Table1[[#This Row],[difference]])</f>
        <v>6</v>
      </c>
      <c r="W890">
        <f>IF(Table1[[#This Row],[team]]=E889,SUM(Table1[[#This Row],[sqrt(dif)]],W889),Table1[[#This Row],[sqrt(dif)]])</f>
        <v>3.8918821961989529</v>
      </c>
      <c r="X890">
        <f>IF(Table1[[#This Row],[team]]=E889,SUM(Table1[[#This Row],[f1]],X889),Table1[[#This Row],[f1]])</f>
        <v>4.2580904715825216</v>
      </c>
      <c r="Y890">
        <f>IF(Table1[[#This Row],[ATS]]=S889,SUM(Table1[[#This Row],[ATS]],Y889),Table1[[#This Row],[ATS]])</f>
        <v>-1</v>
      </c>
      <c r="Z890">
        <f>IF(Table1[[#This Row],[ATS]]&gt;0,Table1[[#This Row],[ATS streak (not real)]]-1,Table1[[#This Row],[ATS streak (not real)]]+1)</f>
        <v>0</v>
      </c>
      <c r="AA890" s="5">
        <f>Table1[[#This Row],[running ttl ppg]]^2.37/(Table1[[#This Row],[running ttl ppg]]^2.37+Table1[[#This Row],[running ttl ppga]]^2.37)</f>
        <v>0.50448853725179998</v>
      </c>
      <c r="AB890" s="5">
        <f>Table1[[#This Row],[pyth ratio]]+Table1[[#This Row],[win/loss ratio]]</f>
        <v>0.9489329816962444</v>
      </c>
    </row>
    <row r="891" spans="1:28" x14ac:dyDescent="0.25">
      <c r="A891" s="1">
        <v>3449</v>
      </c>
      <c r="B891" s="7">
        <f t="shared" si="30"/>
        <v>10</v>
      </c>
      <c r="C891" s="5">
        <v>2017</v>
      </c>
      <c r="D891" s="5">
        <v>11</v>
      </c>
      <c r="E891" t="s">
        <v>64</v>
      </c>
      <c r="F891" t="s">
        <v>45</v>
      </c>
      <c r="G891" s="5">
        <v>0</v>
      </c>
      <c r="H891">
        <v>20</v>
      </c>
      <c r="I891">
        <v>23</v>
      </c>
      <c r="J891">
        <v>-3</v>
      </c>
      <c r="K891">
        <f>IF(Table1[[#This Row],[net]]&gt;0,1,0)</f>
        <v>0</v>
      </c>
      <c r="L891">
        <v>3</v>
      </c>
      <c r="M891">
        <f>IF(Table1[[#This Row],[team]]=E890,SUM(Table1[[#This Row],[win/loss]],M890),Table1[[#This Row],[win/loss]])</f>
        <v>4</v>
      </c>
      <c r="N891">
        <f>IF(Table1[[#This Row],[team]]=E890,SUM(Table1[[#This Row],[win/loss]],M890),Table1[[#This Row],[win/loss]])/B891</f>
        <v>0.4</v>
      </c>
      <c r="O891">
        <f t="shared" si="29"/>
        <v>0</v>
      </c>
      <c r="P891">
        <f>IF(Table1[[#This Row],[difference]]&gt;0,SQRT(Table1[[#This Row],[difference]]),-SQRT(ABS(Table1[[#This Row],[difference]])))</f>
        <v>0</v>
      </c>
      <c r="Q891">
        <f>IF(Table1[[#This Row],[line]]&gt;0,SQRT(Table1[[#This Row],[line]]),-SQRT(ABS(Table1[[#This Row],[line]])))</f>
        <v>1.7320508075688772</v>
      </c>
      <c r="R891">
        <f>Table1[[#This Row],[difference]]-Table1[[#This Row],[sqrt(line)]]</f>
        <v>-1.7320508075688772</v>
      </c>
      <c r="S891">
        <f>IF(Table1[[#This Row],[difference]]&gt;0,1,-1)</f>
        <v>-1</v>
      </c>
      <c r="T891">
        <f>IF(Table1[[#This Row],[team]]=E890,SUM(H891,T890),Table1[[#This Row],[ppg]])</f>
        <v>285</v>
      </c>
      <c r="U891">
        <f>IF(Table1[[#This Row],[team]]=E890,SUM(I891,U890),Table1[[#This Row],[ppga]])</f>
        <v>286</v>
      </c>
      <c r="V891">
        <f>IF(Table1[[#This Row],[team]]=E890,SUM(Table1[[#This Row],[difference]],V890),Table1[[#This Row],[difference]])</f>
        <v>6</v>
      </c>
      <c r="W891">
        <f>IF(Table1[[#This Row],[team]]=E890,SUM(Table1[[#This Row],[sqrt(dif)]],W890),Table1[[#This Row],[sqrt(dif)]])</f>
        <v>3.8918821961989529</v>
      </c>
      <c r="X891">
        <f>IF(Table1[[#This Row],[team]]=E890,SUM(Table1[[#This Row],[f1]],X890),Table1[[#This Row],[f1]])</f>
        <v>2.5260396640136444</v>
      </c>
      <c r="Y891">
        <f>IF(Table1[[#This Row],[ATS]]=S890,SUM(Table1[[#This Row],[ATS]],Y890),Table1[[#This Row],[ATS]])</f>
        <v>-2</v>
      </c>
      <c r="Z891">
        <f>IF(Table1[[#This Row],[ATS]]&gt;0,Table1[[#This Row],[ATS streak (not real)]]-1,Table1[[#This Row],[ATS streak (not real)]]+1)</f>
        <v>-1</v>
      </c>
      <c r="AA891" s="5">
        <f>Table1[[#This Row],[running ttl ppg]]^2.37/(Table1[[#This Row],[running ttl ppg]]^2.37+Table1[[#This Row],[running ttl ppga]]^2.37)</f>
        <v>0.49792470331587574</v>
      </c>
      <c r="AB891" s="5">
        <f>Table1[[#This Row],[pyth ratio]]+Table1[[#This Row],[win/loss ratio]]</f>
        <v>0.89792470331587571</v>
      </c>
    </row>
    <row r="892" spans="1:28" x14ac:dyDescent="0.25">
      <c r="A892" s="1">
        <v>3450</v>
      </c>
      <c r="B892" s="7">
        <f t="shared" si="30"/>
        <v>11</v>
      </c>
      <c r="C892" s="5">
        <v>2017</v>
      </c>
      <c r="D892" s="5">
        <v>12</v>
      </c>
      <c r="E892" t="s">
        <v>64</v>
      </c>
      <c r="F892" t="s">
        <v>58</v>
      </c>
      <c r="G892" s="5">
        <v>1</v>
      </c>
      <c r="H892">
        <v>49</v>
      </c>
      <c r="I892">
        <v>21</v>
      </c>
      <c r="J892">
        <v>28</v>
      </c>
      <c r="K892">
        <f>IF(Table1[[#This Row],[net]]&gt;0,1,0)</f>
        <v>1</v>
      </c>
      <c r="L892">
        <v>-7.5</v>
      </c>
      <c r="M892">
        <f>IF(Table1[[#This Row],[team]]=E891,SUM(Table1[[#This Row],[win/loss]],M891),Table1[[#This Row],[win/loss]])</f>
        <v>5</v>
      </c>
      <c r="N892">
        <f>IF(Table1[[#This Row],[team]]=E891,SUM(Table1[[#This Row],[win/loss]],M891),Table1[[#This Row],[win/loss]])/B892</f>
        <v>0.45454545454545453</v>
      </c>
      <c r="O892">
        <f t="shared" si="29"/>
        <v>20.5</v>
      </c>
      <c r="P892">
        <f>IF(Table1[[#This Row],[difference]]&gt;0,SQRT(Table1[[#This Row],[difference]]),-SQRT(ABS(Table1[[#This Row],[difference]])))</f>
        <v>4.5276925690687087</v>
      </c>
      <c r="Q892">
        <f>IF(Table1[[#This Row],[line]]&gt;0,SQRT(Table1[[#This Row],[line]]),-SQRT(ABS(Table1[[#This Row],[line]])))</f>
        <v>-2.7386127875258306</v>
      </c>
      <c r="R892">
        <f>Table1[[#This Row],[difference]]-Table1[[#This Row],[sqrt(line)]]</f>
        <v>23.238612787525831</v>
      </c>
      <c r="S892">
        <f>IF(Table1[[#This Row],[difference]]&gt;0,1,-1)</f>
        <v>1</v>
      </c>
      <c r="T892">
        <f>IF(Table1[[#This Row],[team]]=E891,SUM(H892,T891),Table1[[#This Row],[ppg]])</f>
        <v>334</v>
      </c>
      <c r="U892">
        <f>IF(Table1[[#This Row],[team]]=E891,SUM(I892,U891),Table1[[#This Row],[ppga]])</f>
        <v>307</v>
      </c>
      <c r="V892">
        <f>IF(Table1[[#This Row],[team]]=E891,SUM(Table1[[#This Row],[difference]],V891),Table1[[#This Row],[difference]])</f>
        <v>26.5</v>
      </c>
      <c r="W892">
        <f>IF(Table1[[#This Row],[team]]=E891,SUM(Table1[[#This Row],[sqrt(dif)]],W891),Table1[[#This Row],[sqrt(dif)]])</f>
        <v>8.4195747652676616</v>
      </c>
      <c r="X892">
        <f>IF(Table1[[#This Row],[team]]=E891,SUM(Table1[[#This Row],[f1]],X891),Table1[[#This Row],[f1]])</f>
        <v>25.764652451539476</v>
      </c>
      <c r="Y892">
        <f>IF(Table1[[#This Row],[ATS]]=S891,SUM(Table1[[#This Row],[ATS]],Y891),Table1[[#This Row],[ATS]])</f>
        <v>1</v>
      </c>
      <c r="Z892">
        <f>IF(Table1[[#This Row],[ATS]]&gt;0,Table1[[#This Row],[ATS streak (not real)]]-1,Table1[[#This Row],[ATS streak (not real)]]+1)</f>
        <v>0</v>
      </c>
      <c r="AA892" s="5">
        <f>Table1[[#This Row],[running ttl ppg]]^2.37/(Table1[[#This Row],[running ttl ppg]]^2.37+Table1[[#This Row],[running ttl ppga]]^2.37)</f>
        <v>0.54977830337356115</v>
      </c>
      <c r="AB892" s="5">
        <f>Table1[[#This Row],[pyth ratio]]+Table1[[#This Row],[win/loss ratio]]</f>
        <v>1.0043237579190156</v>
      </c>
    </row>
    <row r="893" spans="1:28" x14ac:dyDescent="0.25">
      <c r="A893" s="1">
        <v>3451</v>
      </c>
      <c r="B893" s="7">
        <f t="shared" si="30"/>
        <v>12</v>
      </c>
      <c r="C893" s="5">
        <v>2017</v>
      </c>
      <c r="D893" s="5">
        <v>13</v>
      </c>
      <c r="E893" t="s">
        <v>64</v>
      </c>
      <c r="F893" t="s">
        <v>51</v>
      </c>
      <c r="G893" s="5">
        <v>1</v>
      </c>
      <c r="H893">
        <v>13</v>
      </c>
      <c r="I893">
        <v>28</v>
      </c>
      <c r="J893">
        <v>-15</v>
      </c>
      <c r="K893">
        <f>IF(Table1[[#This Row],[net]]&gt;0,1,0)</f>
        <v>0</v>
      </c>
      <c r="L893">
        <v>-6.5</v>
      </c>
      <c r="M893">
        <f>IF(Table1[[#This Row],[team]]=E892,SUM(Table1[[#This Row],[win/loss]],M892),Table1[[#This Row],[win/loss]])</f>
        <v>5</v>
      </c>
      <c r="N893">
        <f>IF(Table1[[#This Row],[team]]=E892,SUM(Table1[[#This Row],[win/loss]],M892),Table1[[#This Row],[win/loss]])/B893</f>
        <v>0.41666666666666669</v>
      </c>
      <c r="O893">
        <f t="shared" si="29"/>
        <v>-21.5</v>
      </c>
      <c r="P893">
        <f>IF(Table1[[#This Row],[difference]]&gt;0,SQRT(Table1[[#This Row],[difference]]),-SQRT(ABS(Table1[[#This Row],[difference]])))</f>
        <v>-4.636809247747852</v>
      </c>
      <c r="Q893">
        <f>IF(Table1[[#This Row],[line]]&gt;0,SQRT(Table1[[#This Row],[line]]),-SQRT(ABS(Table1[[#This Row],[line]])))</f>
        <v>-2.5495097567963922</v>
      </c>
      <c r="R893">
        <f>Table1[[#This Row],[difference]]-Table1[[#This Row],[sqrt(line)]]</f>
        <v>-18.950490243203607</v>
      </c>
      <c r="S893">
        <f>IF(Table1[[#This Row],[difference]]&gt;0,1,-1)</f>
        <v>-1</v>
      </c>
      <c r="T893">
        <f>IF(Table1[[#This Row],[team]]=E892,SUM(H893,T892),Table1[[#This Row],[ppg]])</f>
        <v>347</v>
      </c>
      <c r="U893">
        <f>IF(Table1[[#This Row],[team]]=E892,SUM(I893,U892),Table1[[#This Row],[ppga]])</f>
        <v>335</v>
      </c>
      <c r="V893">
        <f>IF(Table1[[#This Row],[team]]=E892,SUM(Table1[[#This Row],[difference]],V892),Table1[[#This Row],[difference]])</f>
        <v>5</v>
      </c>
      <c r="W893">
        <f>IF(Table1[[#This Row],[team]]=E892,SUM(Table1[[#This Row],[sqrt(dif)]],W892),Table1[[#This Row],[sqrt(dif)]])</f>
        <v>3.7827655175198096</v>
      </c>
      <c r="X893">
        <f>IF(Table1[[#This Row],[team]]=E892,SUM(Table1[[#This Row],[f1]],X892),Table1[[#This Row],[f1]])</f>
        <v>6.8141622083358691</v>
      </c>
      <c r="Y893">
        <f>IF(Table1[[#This Row],[ATS]]=S892,SUM(Table1[[#This Row],[ATS]],Y892),Table1[[#This Row],[ATS]])</f>
        <v>-1</v>
      </c>
      <c r="Z893">
        <f>IF(Table1[[#This Row],[ATS]]&gt;0,Table1[[#This Row],[ATS streak (not real)]]-1,Table1[[#This Row],[ATS streak (not real)]]+1)</f>
        <v>0</v>
      </c>
      <c r="AA893" s="5">
        <f>Table1[[#This Row],[running ttl ppg]]^2.37/(Table1[[#This Row],[running ttl ppg]]^2.37+Table1[[#This Row],[running ttl ppga]]^2.37)</f>
        <v>0.52084051062417991</v>
      </c>
      <c r="AB893" s="5">
        <f>Table1[[#This Row],[pyth ratio]]+Table1[[#This Row],[win/loss ratio]]</f>
        <v>0.93750717729084654</v>
      </c>
    </row>
    <row r="894" spans="1:28" x14ac:dyDescent="0.25">
      <c r="A894" s="1">
        <v>3452</v>
      </c>
      <c r="B894" s="7">
        <f t="shared" si="30"/>
        <v>13</v>
      </c>
      <c r="C894" s="5">
        <v>2017</v>
      </c>
      <c r="D894" s="5">
        <v>14</v>
      </c>
      <c r="E894" t="s">
        <v>64</v>
      </c>
      <c r="F894" t="s">
        <v>70</v>
      </c>
      <c r="G894" s="5">
        <v>0</v>
      </c>
      <c r="H894">
        <v>11</v>
      </c>
      <c r="I894">
        <v>16</v>
      </c>
      <c r="J894">
        <v>-5</v>
      </c>
      <c r="K894">
        <f>IF(Table1[[#This Row],[net]]&gt;0,1,0)</f>
        <v>0</v>
      </c>
      <c r="L894">
        <v>2</v>
      </c>
      <c r="M894">
        <f>IF(Table1[[#This Row],[team]]=E893,SUM(Table1[[#This Row],[win/loss]],M893),Table1[[#This Row],[win/loss]])</f>
        <v>5</v>
      </c>
      <c r="N894">
        <f>IF(Table1[[#This Row],[team]]=E893,SUM(Table1[[#This Row],[win/loss]],M893),Table1[[#This Row],[win/loss]])/B894</f>
        <v>0.38461538461538464</v>
      </c>
      <c r="O894">
        <f t="shared" si="29"/>
        <v>-3</v>
      </c>
      <c r="P894">
        <f>IF(Table1[[#This Row],[difference]]&gt;0,SQRT(Table1[[#This Row],[difference]]),-SQRT(ABS(Table1[[#This Row],[difference]])))</f>
        <v>-1.7320508075688772</v>
      </c>
      <c r="Q894">
        <f>IF(Table1[[#This Row],[line]]&gt;0,SQRT(Table1[[#This Row],[line]]),-SQRT(ABS(Table1[[#This Row],[line]])))</f>
        <v>1.4142135623730951</v>
      </c>
      <c r="R894">
        <f>Table1[[#This Row],[difference]]-Table1[[#This Row],[sqrt(line)]]</f>
        <v>-4.4142135623730949</v>
      </c>
      <c r="S894">
        <f>IF(Table1[[#This Row],[difference]]&gt;0,1,-1)</f>
        <v>-1</v>
      </c>
      <c r="T894">
        <f>IF(Table1[[#This Row],[team]]=E893,SUM(H894,T893),Table1[[#This Row],[ppg]])</f>
        <v>358</v>
      </c>
      <c r="U894">
        <f>IF(Table1[[#This Row],[team]]=E893,SUM(I894,U893),Table1[[#This Row],[ppga]])</f>
        <v>351</v>
      </c>
      <c r="V894">
        <f>IF(Table1[[#This Row],[team]]=E893,SUM(Table1[[#This Row],[difference]],V893),Table1[[#This Row],[difference]])</f>
        <v>2</v>
      </c>
      <c r="W894">
        <f>IF(Table1[[#This Row],[team]]=E893,SUM(Table1[[#This Row],[sqrt(dif)]],W893),Table1[[#This Row],[sqrt(dif)]])</f>
        <v>2.0507147099509324</v>
      </c>
      <c r="X894">
        <f>IF(Table1[[#This Row],[team]]=E893,SUM(Table1[[#This Row],[f1]],X893),Table1[[#This Row],[f1]])</f>
        <v>2.3999486459627741</v>
      </c>
      <c r="Y894">
        <f>IF(Table1[[#This Row],[ATS]]=S893,SUM(Table1[[#This Row],[ATS]],Y893),Table1[[#This Row],[ATS]])</f>
        <v>-2</v>
      </c>
      <c r="Z894">
        <f>IF(Table1[[#This Row],[ATS]]&gt;0,Table1[[#This Row],[ATS streak (not real)]]-1,Table1[[#This Row],[ATS streak (not real)]]+1)</f>
        <v>-1</v>
      </c>
      <c r="AA894" s="5">
        <f>Table1[[#This Row],[running ttl ppg]]^2.37/(Table1[[#This Row],[running ttl ppg]]^2.37+Table1[[#This Row],[running ttl ppga]]^2.37)</f>
        <v>0.51169782204602388</v>
      </c>
      <c r="AB894" s="5">
        <f>Table1[[#This Row],[pyth ratio]]+Table1[[#This Row],[win/loss ratio]]</f>
        <v>0.89631320666140857</v>
      </c>
    </row>
    <row r="895" spans="1:28" x14ac:dyDescent="0.25">
      <c r="A895" s="1">
        <v>3453</v>
      </c>
      <c r="B895" s="7">
        <f t="shared" si="30"/>
        <v>14</v>
      </c>
      <c r="C895" s="5">
        <v>2017</v>
      </c>
      <c r="D895" s="5">
        <v>15</v>
      </c>
      <c r="E895" t="s">
        <v>64</v>
      </c>
      <c r="F895" t="s">
        <v>41</v>
      </c>
      <c r="G895" s="5">
        <v>0</v>
      </c>
      <c r="H895">
        <v>48</v>
      </c>
      <c r="I895">
        <v>41</v>
      </c>
      <c r="J895">
        <v>7</v>
      </c>
      <c r="K895">
        <f>IF(Table1[[#This Row],[net]]&gt;0,1,0)</f>
        <v>1</v>
      </c>
      <c r="L895">
        <v>3</v>
      </c>
      <c r="M895">
        <f>IF(Table1[[#This Row],[team]]=E894,SUM(Table1[[#This Row],[win/loss]],M894),Table1[[#This Row],[win/loss]])</f>
        <v>6</v>
      </c>
      <c r="N895">
        <f>IF(Table1[[#This Row],[team]]=E894,SUM(Table1[[#This Row],[win/loss]],M894),Table1[[#This Row],[win/loss]])/B895</f>
        <v>0.42857142857142855</v>
      </c>
      <c r="O895">
        <f t="shared" si="29"/>
        <v>10</v>
      </c>
      <c r="P895">
        <f>IF(Table1[[#This Row],[difference]]&gt;0,SQRT(Table1[[#This Row],[difference]]),-SQRT(ABS(Table1[[#This Row],[difference]])))</f>
        <v>3.1622776601683795</v>
      </c>
      <c r="Q895">
        <f>IF(Table1[[#This Row],[line]]&gt;0,SQRT(Table1[[#This Row],[line]]),-SQRT(ABS(Table1[[#This Row],[line]])))</f>
        <v>1.7320508075688772</v>
      </c>
      <c r="R895">
        <f>Table1[[#This Row],[difference]]-Table1[[#This Row],[sqrt(line)]]</f>
        <v>8.2679491924311233</v>
      </c>
      <c r="S895">
        <f>IF(Table1[[#This Row],[difference]]&gt;0,1,-1)</f>
        <v>1</v>
      </c>
      <c r="T895">
        <f>IF(Table1[[#This Row],[team]]=E894,SUM(H895,T894),Table1[[#This Row],[ppg]])</f>
        <v>406</v>
      </c>
      <c r="U895">
        <f>IF(Table1[[#This Row],[team]]=E894,SUM(I895,U894),Table1[[#This Row],[ppga]])</f>
        <v>392</v>
      </c>
      <c r="V895">
        <f>IF(Table1[[#This Row],[team]]=E894,SUM(Table1[[#This Row],[difference]],V894),Table1[[#This Row],[difference]])</f>
        <v>12</v>
      </c>
      <c r="W895">
        <f>IF(Table1[[#This Row],[team]]=E894,SUM(Table1[[#This Row],[sqrt(dif)]],W894),Table1[[#This Row],[sqrt(dif)]])</f>
        <v>5.2129923701193119</v>
      </c>
      <c r="X895">
        <f>IF(Table1[[#This Row],[team]]=E894,SUM(Table1[[#This Row],[f1]],X894),Table1[[#This Row],[f1]])</f>
        <v>10.667897838393898</v>
      </c>
      <c r="Y895">
        <f>IF(Table1[[#This Row],[ATS]]=S894,SUM(Table1[[#This Row],[ATS]],Y894),Table1[[#This Row],[ATS]])</f>
        <v>1</v>
      </c>
      <c r="Z895">
        <f>IF(Table1[[#This Row],[ATS]]&gt;0,Table1[[#This Row],[ATS streak (not real)]]-1,Table1[[#This Row],[ATS streak (not real)]]+1)</f>
        <v>0</v>
      </c>
      <c r="AA895" s="5">
        <f>Table1[[#This Row],[running ttl ppg]]^2.37/(Table1[[#This Row],[running ttl ppg]]^2.37+Table1[[#This Row],[running ttl ppga]]^2.37)</f>
        <v>0.52077963124073756</v>
      </c>
      <c r="AB895" s="5">
        <f>Table1[[#This Row],[pyth ratio]]+Table1[[#This Row],[win/loss ratio]]</f>
        <v>0.94935105981216616</v>
      </c>
    </row>
    <row r="896" spans="1:28" x14ac:dyDescent="0.25">
      <c r="A896" s="1">
        <v>3454</v>
      </c>
      <c r="B896" s="7">
        <f t="shared" si="30"/>
        <v>15</v>
      </c>
      <c r="C896" s="5">
        <v>2017</v>
      </c>
      <c r="D896" s="5">
        <v>16</v>
      </c>
      <c r="E896" t="s">
        <v>64</v>
      </c>
      <c r="F896" t="s">
        <v>70</v>
      </c>
      <c r="G896" s="5">
        <v>1</v>
      </c>
      <c r="H896">
        <v>31</v>
      </c>
      <c r="I896">
        <v>24</v>
      </c>
      <c r="J896">
        <v>7</v>
      </c>
      <c r="K896">
        <f>IF(Table1[[#This Row],[net]]&gt;0,1,0)</f>
        <v>1</v>
      </c>
      <c r="L896">
        <v>-3</v>
      </c>
      <c r="M896">
        <f>IF(Table1[[#This Row],[team]]=E895,SUM(Table1[[#This Row],[win/loss]],M895),Table1[[#This Row],[win/loss]])</f>
        <v>7</v>
      </c>
      <c r="N896">
        <f>IF(Table1[[#This Row],[team]]=E895,SUM(Table1[[#This Row],[win/loss]],M895),Table1[[#This Row],[win/loss]])/B896</f>
        <v>0.46666666666666667</v>
      </c>
      <c r="O896">
        <f t="shared" si="29"/>
        <v>4</v>
      </c>
      <c r="P896">
        <f>IF(Table1[[#This Row],[difference]]&gt;0,SQRT(Table1[[#This Row],[difference]]),-SQRT(ABS(Table1[[#This Row],[difference]])))</f>
        <v>2</v>
      </c>
      <c r="Q896">
        <f>IF(Table1[[#This Row],[line]]&gt;0,SQRT(Table1[[#This Row],[line]]),-SQRT(ABS(Table1[[#This Row],[line]])))</f>
        <v>-1.7320508075688772</v>
      </c>
      <c r="R896">
        <f>Table1[[#This Row],[difference]]-Table1[[#This Row],[sqrt(line)]]</f>
        <v>5.7320508075688767</v>
      </c>
      <c r="S896">
        <f>IF(Table1[[#This Row],[difference]]&gt;0,1,-1)</f>
        <v>1</v>
      </c>
      <c r="T896">
        <f>IF(Table1[[#This Row],[team]]=E895,SUM(H896,T895),Table1[[#This Row],[ppg]])</f>
        <v>437</v>
      </c>
      <c r="U896">
        <f>IF(Table1[[#This Row],[team]]=E895,SUM(I896,U895),Table1[[#This Row],[ppga]])</f>
        <v>416</v>
      </c>
      <c r="V896">
        <f>IF(Table1[[#This Row],[team]]=E895,SUM(Table1[[#This Row],[difference]],V895),Table1[[#This Row],[difference]])</f>
        <v>16</v>
      </c>
      <c r="W896">
        <f>IF(Table1[[#This Row],[team]]=E895,SUM(Table1[[#This Row],[sqrt(dif)]],W895),Table1[[#This Row],[sqrt(dif)]])</f>
        <v>7.2129923701193119</v>
      </c>
      <c r="X896">
        <f>IF(Table1[[#This Row],[team]]=E895,SUM(Table1[[#This Row],[f1]],X895),Table1[[#This Row],[f1]])</f>
        <v>16.399948645962773</v>
      </c>
      <c r="Y896">
        <f>IF(Table1[[#This Row],[ATS]]=S895,SUM(Table1[[#This Row],[ATS]],Y895),Table1[[#This Row],[ATS]])</f>
        <v>2</v>
      </c>
      <c r="Z896">
        <f>IF(Table1[[#This Row],[ATS]]&gt;0,Table1[[#This Row],[ATS streak (not real)]]-1,Table1[[#This Row],[ATS streak (not real)]]+1)</f>
        <v>1</v>
      </c>
      <c r="AA896" s="5">
        <f>Table1[[#This Row],[running ttl ppg]]^2.37/(Table1[[#This Row],[running ttl ppg]]^2.37+Table1[[#This Row],[running ttl ppga]]^2.37)</f>
        <v>0.52914632054056332</v>
      </c>
      <c r="AB896" s="5">
        <f>Table1[[#This Row],[pyth ratio]]+Table1[[#This Row],[win/loss ratio]]</f>
        <v>0.99581298720722999</v>
      </c>
    </row>
    <row r="897" spans="1:28" x14ac:dyDescent="0.25">
      <c r="A897" s="1">
        <v>3455</v>
      </c>
      <c r="B897" s="7">
        <f t="shared" si="30"/>
        <v>16</v>
      </c>
      <c r="C897" s="5">
        <v>2017</v>
      </c>
      <c r="D897" s="5">
        <v>17</v>
      </c>
      <c r="E897" t="s">
        <v>64</v>
      </c>
      <c r="F897" t="s">
        <v>42</v>
      </c>
      <c r="G897" s="5">
        <v>0</v>
      </c>
      <c r="H897">
        <v>32</v>
      </c>
      <c r="I897">
        <v>38</v>
      </c>
      <c r="J897">
        <v>-6</v>
      </c>
      <c r="K897">
        <f>IF(Table1[[#This Row],[net]]&gt;0,1,0)</f>
        <v>0</v>
      </c>
      <c r="L897">
        <v>7.5</v>
      </c>
      <c r="M897">
        <f>IF(Table1[[#This Row],[team]]=E896,SUM(Table1[[#This Row],[win/loss]],M896),Table1[[#This Row],[win/loss]])</f>
        <v>7</v>
      </c>
      <c r="N897">
        <f>IF(Table1[[#This Row],[team]]=E896,SUM(Table1[[#This Row],[win/loss]],M896),Table1[[#This Row],[win/loss]])/B897</f>
        <v>0.4375</v>
      </c>
      <c r="O897">
        <f t="shared" si="29"/>
        <v>1.5</v>
      </c>
      <c r="P897">
        <f>IF(Table1[[#This Row],[difference]]&gt;0,SQRT(Table1[[#This Row],[difference]]),-SQRT(ABS(Table1[[#This Row],[difference]])))</f>
        <v>1.2247448713915889</v>
      </c>
      <c r="Q897">
        <f>IF(Table1[[#This Row],[line]]&gt;0,SQRT(Table1[[#This Row],[line]]),-SQRT(ABS(Table1[[#This Row],[line]])))</f>
        <v>2.7386127875258306</v>
      </c>
      <c r="R897">
        <f>Table1[[#This Row],[difference]]-Table1[[#This Row],[sqrt(line)]]</f>
        <v>-1.2386127875258306</v>
      </c>
      <c r="S897">
        <f>IF(Table1[[#This Row],[difference]]&gt;0,1,-1)</f>
        <v>1</v>
      </c>
      <c r="T897">
        <f>IF(Table1[[#This Row],[team]]=E896,SUM(H897,T896),Table1[[#This Row],[ppg]])</f>
        <v>469</v>
      </c>
      <c r="U897">
        <f>IF(Table1[[#This Row],[team]]=E896,SUM(I897,U896),Table1[[#This Row],[ppga]])</f>
        <v>454</v>
      </c>
      <c r="V897">
        <f>IF(Table1[[#This Row],[team]]=E896,SUM(Table1[[#This Row],[difference]],V896),Table1[[#This Row],[difference]])</f>
        <v>17.5</v>
      </c>
      <c r="W897">
        <f>IF(Table1[[#This Row],[team]]=E896,SUM(Table1[[#This Row],[sqrt(dif)]],W896),Table1[[#This Row],[sqrt(dif)]])</f>
        <v>8.4377372415109004</v>
      </c>
      <c r="X897">
        <f>IF(Table1[[#This Row],[team]]=E896,SUM(Table1[[#This Row],[f1]],X896),Table1[[#This Row],[f1]])</f>
        <v>15.161335858436942</v>
      </c>
      <c r="Y897">
        <f>IF(Table1[[#This Row],[ATS]]=S896,SUM(Table1[[#This Row],[ATS]],Y896),Table1[[#This Row],[ATS]])</f>
        <v>3</v>
      </c>
      <c r="Z897">
        <f>IF(Table1[[#This Row],[ATS]]&gt;0,Table1[[#This Row],[ATS streak (not real)]]-1,Table1[[#This Row],[ATS streak (not real)]]+1)</f>
        <v>2</v>
      </c>
      <c r="AA897" s="5">
        <f>Table1[[#This Row],[running ttl ppg]]^2.37/(Table1[[#This Row],[running ttl ppg]]^2.37+Table1[[#This Row],[running ttl ppga]]^2.37)</f>
        <v>0.51925003084729715</v>
      </c>
      <c r="AB897" s="5">
        <f>Table1[[#This Row],[pyth ratio]]+Table1[[#This Row],[win/loss ratio]]</f>
        <v>0.95675003084729715</v>
      </c>
    </row>
    <row r="898" spans="1:28" x14ac:dyDescent="0.25">
      <c r="A898" s="1">
        <v>3456</v>
      </c>
      <c r="B898" s="7">
        <f t="shared" si="30"/>
        <v>1</v>
      </c>
      <c r="C898" s="5">
        <v>2017</v>
      </c>
      <c r="D898" s="5">
        <v>1</v>
      </c>
      <c r="E898" t="s">
        <v>65</v>
      </c>
      <c r="F898" t="s">
        <v>64</v>
      </c>
      <c r="G898" s="5">
        <v>0</v>
      </c>
      <c r="H898">
        <v>35</v>
      </c>
      <c r="I898">
        <v>34</v>
      </c>
      <c r="J898">
        <v>1</v>
      </c>
      <c r="K898">
        <f>IF(Table1[[#This Row],[net]]&gt;0,1,0)</f>
        <v>1</v>
      </c>
      <c r="L898">
        <v>2.5</v>
      </c>
      <c r="M898">
        <f>IF(Table1[[#This Row],[team]]=E897,SUM(Table1[[#This Row],[win/loss]],M897),Table1[[#This Row],[win/loss]])</f>
        <v>1</v>
      </c>
      <c r="N898">
        <f>IF(Table1[[#This Row],[team]]=E897,SUM(Table1[[#This Row],[win/loss]],M897),Table1[[#This Row],[win/loss]])/B898</f>
        <v>1</v>
      </c>
      <c r="O898">
        <f t="shared" si="29"/>
        <v>3.5</v>
      </c>
      <c r="P898">
        <f>IF(Table1[[#This Row],[difference]]&gt;0,SQRT(Table1[[#This Row],[difference]]),-SQRT(ABS(Table1[[#This Row],[difference]])))</f>
        <v>1.8708286933869707</v>
      </c>
      <c r="Q898">
        <f>IF(Table1[[#This Row],[line]]&gt;0,SQRT(Table1[[#This Row],[line]]),-SQRT(ABS(Table1[[#This Row],[line]])))</f>
        <v>1.5811388300841898</v>
      </c>
      <c r="R898">
        <f>Table1[[#This Row],[difference]]-Table1[[#This Row],[sqrt(line)]]</f>
        <v>1.9188611699158102</v>
      </c>
      <c r="S898">
        <f>IF(Table1[[#This Row],[difference]]&gt;0,1,-1)</f>
        <v>1</v>
      </c>
      <c r="T898">
        <f>IF(Table1[[#This Row],[team]]=E897,SUM(H898,T897),Table1[[#This Row],[ppg]])</f>
        <v>35</v>
      </c>
      <c r="U898">
        <f>IF(Table1[[#This Row],[team]]=E897,SUM(I898,U897),Table1[[#This Row],[ppga]])</f>
        <v>34</v>
      </c>
      <c r="V898">
        <f>IF(Table1[[#This Row],[team]]=E897,SUM(Table1[[#This Row],[difference]],V897),Table1[[#This Row],[difference]])</f>
        <v>3.5</v>
      </c>
      <c r="W898">
        <f>IF(Table1[[#This Row],[team]]=E897,SUM(Table1[[#This Row],[sqrt(dif)]],W897),Table1[[#This Row],[sqrt(dif)]])</f>
        <v>1.8708286933869707</v>
      </c>
      <c r="X898">
        <f>IF(Table1[[#This Row],[team]]=E897,SUM(Table1[[#This Row],[f1]],X897),Table1[[#This Row],[f1]])</f>
        <v>1.9188611699158102</v>
      </c>
      <c r="Y898">
        <f>IF(Table1[[#This Row],[ATS]]=S897,SUM(Table1[[#This Row],[ATS]],Y897),Table1[[#This Row],[ATS]])</f>
        <v>4</v>
      </c>
      <c r="Z898">
        <f>IF(Table1[[#This Row],[ATS]]&gt;0,Table1[[#This Row],[ATS streak (not real)]]-1,Table1[[#This Row],[ATS streak (not real)]]+1)</f>
        <v>3</v>
      </c>
      <c r="AA898" s="5">
        <f>Table1[[#This Row],[running ttl ppg]]^2.37/(Table1[[#This Row],[running ttl ppg]]^2.37+Table1[[#This Row],[running ttl ppga]]^2.37)</f>
        <v>0.5171683635914549</v>
      </c>
      <c r="AB898" s="5">
        <f>Table1[[#This Row],[pyth ratio]]+Table1[[#This Row],[win/loss ratio]]</f>
        <v>1.517168363591455</v>
      </c>
    </row>
    <row r="899" spans="1:28" x14ac:dyDescent="0.25">
      <c r="A899" s="1">
        <v>3457</v>
      </c>
      <c r="B899" s="7">
        <f t="shared" si="30"/>
        <v>2</v>
      </c>
      <c r="C899" s="5">
        <v>2017</v>
      </c>
      <c r="D899" s="5">
        <v>2</v>
      </c>
      <c r="E899" t="s">
        <v>65</v>
      </c>
      <c r="F899" t="s">
        <v>42</v>
      </c>
      <c r="G899" s="5">
        <v>1</v>
      </c>
      <c r="H899">
        <v>28</v>
      </c>
      <c r="I899">
        <v>35</v>
      </c>
      <c r="J899">
        <v>-7</v>
      </c>
      <c r="K899">
        <f>IF(Table1[[#This Row],[net]]&gt;0,1,0)</f>
        <v>0</v>
      </c>
      <c r="L899">
        <v>-4</v>
      </c>
      <c r="M899">
        <f>IF(Table1[[#This Row],[team]]=E898,SUM(Table1[[#This Row],[win/loss]],M898),Table1[[#This Row],[win/loss]])</f>
        <v>1</v>
      </c>
      <c r="N899">
        <f>IF(Table1[[#This Row],[team]]=E898,SUM(Table1[[#This Row],[win/loss]],M898),Table1[[#This Row],[win/loss]])/B899</f>
        <v>0.5</v>
      </c>
      <c r="O899">
        <f t="shared" ref="O899:O962" si="31">J899+L899</f>
        <v>-11</v>
      </c>
      <c r="P899">
        <f>IF(Table1[[#This Row],[difference]]&gt;0,SQRT(Table1[[#This Row],[difference]]),-SQRT(ABS(Table1[[#This Row],[difference]])))</f>
        <v>-3.3166247903553998</v>
      </c>
      <c r="Q899">
        <f>IF(Table1[[#This Row],[line]]&gt;0,SQRT(Table1[[#This Row],[line]]),-SQRT(ABS(Table1[[#This Row],[line]])))</f>
        <v>-2</v>
      </c>
      <c r="R899">
        <f>Table1[[#This Row],[difference]]-Table1[[#This Row],[sqrt(line)]]</f>
        <v>-9</v>
      </c>
      <c r="S899">
        <f>IF(Table1[[#This Row],[difference]]&gt;0,1,-1)</f>
        <v>-1</v>
      </c>
      <c r="T899">
        <f>IF(Table1[[#This Row],[team]]=E898,SUM(H899,T898),Table1[[#This Row],[ppg]])</f>
        <v>63</v>
      </c>
      <c r="U899">
        <f>IF(Table1[[#This Row],[team]]=E898,SUM(I899,U898),Table1[[#This Row],[ppga]])</f>
        <v>69</v>
      </c>
      <c r="V899">
        <f>IF(Table1[[#This Row],[team]]=E898,SUM(Table1[[#This Row],[difference]],V898),Table1[[#This Row],[difference]])</f>
        <v>-7.5</v>
      </c>
      <c r="W899">
        <f>IF(Table1[[#This Row],[team]]=E898,SUM(Table1[[#This Row],[sqrt(dif)]],W898),Table1[[#This Row],[sqrt(dif)]])</f>
        <v>-1.4457960969684291</v>
      </c>
      <c r="X899">
        <f>IF(Table1[[#This Row],[team]]=E898,SUM(Table1[[#This Row],[f1]],X898),Table1[[#This Row],[f1]])</f>
        <v>-7.08113883008419</v>
      </c>
      <c r="Y899">
        <f>IF(Table1[[#This Row],[ATS]]=S898,SUM(Table1[[#This Row],[ATS]],Y898),Table1[[#This Row],[ATS]])</f>
        <v>-1</v>
      </c>
      <c r="Z899">
        <f>IF(Table1[[#This Row],[ATS]]&gt;0,Table1[[#This Row],[ATS streak (not real)]]-1,Table1[[#This Row],[ATS streak (not real)]]+1)</f>
        <v>0</v>
      </c>
      <c r="AA899" s="5">
        <f>Table1[[#This Row],[running ttl ppg]]^2.37/(Table1[[#This Row],[running ttl ppg]]^2.37+Table1[[#This Row],[running ttl ppga]]^2.37)</f>
        <v>0.44630705217803651</v>
      </c>
      <c r="AB899" s="5">
        <f>Table1[[#This Row],[pyth ratio]]+Table1[[#This Row],[win/loss ratio]]</f>
        <v>0.94630705217803657</v>
      </c>
    </row>
    <row r="900" spans="1:28" x14ac:dyDescent="0.25">
      <c r="A900" s="1">
        <v>3458</v>
      </c>
      <c r="B900" s="7">
        <f t="shared" si="30"/>
        <v>3</v>
      </c>
      <c r="C900" s="5">
        <v>2017</v>
      </c>
      <c r="D900" s="5">
        <v>3</v>
      </c>
      <c r="E900" t="s">
        <v>65</v>
      </c>
      <c r="F900" t="s">
        <v>71</v>
      </c>
      <c r="G900" s="5">
        <v>0</v>
      </c>
      <c r="H900">
        <v>17</v>
      </c>
      <c r="I900">
        <v>10</v>
      </c>
      <c r="J900">
        <v>7</v>
      </c>
      <c r="K900">
        <f>IF(Table1[[#This Row],[net]]&gt;0,1,0)</f>
        <v>1</v>
      </c>
      <c r="L900">
        <v>-2</v>
      </c>
      <c r="M900">
        <f>IF(Table1[[#This Row],[team]]=E899,SUM(Table1[[#This Row],[win/loss]],M899),Table1[[#This Row],[win/loss]])</f>
        <v>2</v>
      </c>
      <c r="N900">
        <f>IF(Table1[[#This Row],[team]]=E899,SUM(Table1[[#This Row],[win/loss]],M899),Table1[[#This Row],[win/loss]])/B900</f>
        <v>0.66666666666666663</v>
      </c>
      <c r="O900">
        <f t="shared" si="31"/>
        <v>5</v>
      </c>
      <c r="P900">
        <f>IF(Table1[[#This Row],[difference]]&gt;0,SQRT(Table1[[#This Row],[difference]]),-SQRT(ABS(Table1[[#This Row],[difference]])))</f>
        <v>2.2360679774997898</v>
      </c>
      <c r="Q900">
        <f>IF(Table1[[#This Row],[line]]&gt;0,SQRT(Table1[[#This Row],[line]]),-SQRT(ABS(Table1[[#This Row],[line]])))</f>
        <v>-1.4142135623730951</v>
      </c>
      <c r="R900">
        <f>Table1[[#This Row],[difference]]-Table1[[#This Row],[sqrt(line)]]</f>
        <v>6.4142135623730949</v>
      </c>
      <c r="S900">
        <f>IF(Table1[[#This Row],[difference]]&gt;0,1,-1)</f>
        <v>1</v>
      </c>
      <c r="T900">
        <f>IF(Table1[[#This Row],[team]]=E899,SUM(H900,T899),Table1[[#This Row],[ppg]])</f>
        <v>80</v>
      </c>
      <c r="U900">
        <f>IF(Table1[[#This Row],[team]]=E899,SUM(I900,U899),Table1[[#This Row],[ppga]])</f>
        <v>79</v>
      </c>
      <c r="V900">
        <f>IF(Table1[[#This Row],[team]]=E899,SUM(Table1[[#This Row],[difference]],V899),Table1[[#This Row],[difference]])</f>
        <v>-2.5</v>
      </c>
      <c r="W900">
        <f>IF(Table1[[#This Row],[team]]=E899,SUM(Table1[[#This Row],[sqrt(dif)]],W899),Table1[[#This Row],[sqrt(dif)]])</f>
        <v>0.79027188053136066</v>
      </c>
      <c r="X900">
        <f>IF(Table1[[#This Row],[team]]=E899,SUM(Table1[[#This Row],[f1]],X899),Table1[[#This Row],[f1]])</f>
        <v>-0.66692526771109506</v>
      </c>
      <c r="Y900">
        <f>IF(Table1[[#This Row],[ATS]]=S899,SUM(Table1[[#This Row],[ATS]],Y899),Table1[[#This Row],[ATS]])</f>
        <v>1</v>
      </c>
      <c r="Z900">
        <f>IF(Table1[[#This Row],[ATS]]&gt;0,Table1[[#This Row],[ATS streak (not real)]]-1,Table1[[#This Row],[ATS streak (not real)]]+1)</f>
        <v>0</v>
      </c>
      <c r="AA900" s="5">
        <f>Table1[[#This Row],[running ttl ppg]]^2.37/(Table1[[#This Row],[running ttl ppg]]^2.37+Table1[[#This Row],[running ttl ppga]]^2.37)</f>
        <v>0.50745237653138031</v>
      </c>
      <c r="AB900" s="5">
        <f>Table1[[#This Row],[pyth ratio]]+Table1[[#This Row],[win/loss ratio]]</f>
        <v>1.1741190431980471</v>
      </c>
    </row>
    <row r="901" spans="1:28" x14ac:dyDescent="0.25">
      <c r="A901" s="1">
        <v>3459</v>
      </c>
      <c r="B901" s="7">
        <f t="shared" si="30"/>
        <v>4</v>
      </c>
      <c r="C901" s="5">
        <v>2017</v>
      </c>
      <c r="D901" s="5">
        <v>4</v>
      </c>
      <c r="E901" t="s">
        <v>65</v>
      </c>
      <c r="F901" t="s">
        <v>43</v>
      </c>
      <c r="G901" s="5">
        <v>0</v>
      </c>
      <c r="H901">
        <v>28</v>
      </c>
      <c r="I901">
        <v>27</v>
      </c>
      <c r="J901">
        <v>1</v>
      </c>
      <c r="K901">
        <f>IF(Table1[[#This Row],[net]]&gt;0,1,0)</f>
        <v>1</v>
      </c>
      <c r="L901">
        <v>3.5</v>
      </c>
      <c r="M901">
        <f>IF(Table1[[#This Row],[team]]=E900,SUM(Table1[[#This Row],[win/loss]],M900),Table1[[#This Row],[win/loss]])</f>
        <v>3</v>
      </c>
      <c r="N901">
        <f>IF(Table1[[#This Row],[team]]=E900,SUM(Table1[[#This Row],[win/loss]],M900),Table1[[#This Row],[win/loss]])/B901</f>
        <v>0.75</v>
      </c>
      <c r="O901">
        <f t="shared" si="31"/>
        <v>4.5</v>
      </c>
      <c r="P901">
        <f>IF(Table1[[#This Row],[difference]]&gt;0,SQRT(Table1[[#This Row],[difference]]),-SQRT(ABS(Table1[[#This Row],[difference]])))</f>
        <v>2.1213203435596424</v>
      </c>
      <c r="Q901">
        <f>IF(Table1[[#This Row],[line]]&gt;0,SQRT(Table1[[#This Row],[line]]),-SQRT(ABS(Table1[[#This Row],[line]])))</f>
        <v>1.8708286933869707</v>
      </c>
      <c r="R901">
        <f>Table1[[#This Row],[difference]]-Table1[[#This Row],[sqrt(line)]]</f>
        <v>2.6291713066130296</v>
      </c>
      <c r="S901">
        <f>IF(Table1[[#This Row],[difference]]&gt;0,1,-1)</f>
        <v>1</v>
      </c>
      <c r="T901">
        <f>IF(Table1[[#This Row],[team]]=E900,SUM(H901,T900),Table1[[#This Row],[ppg]])</f>
        <v>108</v>
      </c>
      <c r="U901">
        <f>IF(Table1[[#This Row],[team]]=E900,SUM(I901,U900),Table1[[#This Row],[ppga]])</f>
        <v>106</v>
      </c>
      <c r="V901">
        <f>IF(Table1[[#This Row],[team]]=E900,SUM(Table1[[#This Row],[difference]],V900),Table1[[#This Row],[difference]])</f>
        <v>2</v>
      </c>
      <c r="W901">
        <f>IF(Table1[[#This Row],[team]]=E900,SUM(Table1[[#This Row],[sqrt(dif)]],W900),Table1[[#This Row],[sqrt(dif)]])</f>
        <v>2.9115922240910033</v>
      </c>
      <c r="X901">
        <f>IF(Table1[[#This Row],[team]]=E900,SUM(Table1[[#This Row],[f1]],X900),Table1[[#This Row],[f1]])</f>
        <v>1.9622460389019345</v>
      </c>
      <c r="Y901">
        <f>IF(Table1[[#This Row],[ATS]]=S900,SUM(Table1[[#This Row],[ATS]],Y900),Table1[[#This Row],[ATS]])</f>
        <v>2</v>
      </c>
      <c r="Z901">
        <f>IF(Table1[[#This Row],[ATS]]&gt;0,Table1[[#This Row],[ATS streak (not real)]]-1,Table1[[#This Row],[ATS streak (not real)]]+1)</f>
        <v>1</v>
      </c>
      <c r="AA901" s="5">
        <f>Table1[[#This Row],[running ttl ppg]]^2.37/(Table1[[#This Row],[running ttl ppg]]^2.37+Table1[[#This Row],[running ttl ppga]]^2.37)</f>
        <v>0.51107327790679202</v>
      </c>
      <c r="AB901" s="5">
        <f>Table1[[#This Row],[pyth ratio]]+Table1[[#This Row],[win/loss ratio]]</f>
        <v>1.2610732779067919</v>
      </c>
    </row>
    <row r="902" spans="1:28" x14ac:dyDescent="0.25">
      <c r="A902" s="1">
        <v>3460</v>
      </c>
      <c r="B902" s="7">
        <f t="shared" si="30"/>
        <v>5</v>
      </c>
      <c r="C902" s="5">
        <v>2017</v>
      </c>
      <c r="D902" s="5">
        <v>5</v>
      </c>
      <c r="E902" t="s">
        <v>65</v>
      </c>
      <c r="F902" t="s">
        <v>57</v>
      </c>
      <c r="G902" s="5">
        <v>1</v>
      </c>
      <c r="H902">
        <v>34</v>
      </c>
      <c r="I902">
        <v>31</v>
      </c>
      <c r="J902">
        <v>3</v>
      </c>
      <c r="K902">
        <f>IF(Table1[[#This Row],[net]]&gt;0,1,0)</f>
        <v>1</v>
      </c>
      <c r="L902">
        <v>-3.5</v>
      </c>
      <c r="M902">
        <f>IF(Table1[[#This Row],[team]]=E901,SUM(Table1[[#This Row],[win/loss]],M901),Table1[[#This Row],[win/loss]])</f>
        <v>4</v>
      </c>
      <c r="N902">
        <f>IF(Table1[[#This Row],[team]]=E901,SUM(Table1[[#This Row],[win/loss]],M901),Table1[[#This Row],[win/loss]])/B902</f>
        <v>0.8</v>
      </c>
      <c r="O902">
        <f t="shared" si="31"/>
        <v>-0.5</v>
      </c>
      <c r="P902">
        <f>IF(Table1[[#This Row],[difference]]&gt;0,SQRT(Table1[[#This Row],[difference]]),-SQRT(ABS(Table1[[#This Row],[difference]])))</f>
        <v>-0.70710678118654757</v>
      </c>
      <c r="Q902">
        <f>IF(Table1[[#This Row],[line]]&gt;0,SQRT(Table1[[#This Row],[line]]),-SQRT(ABS(Table1[[#This Row],[line]])))</f>
        <v>-1.8708286933869707</v>
      </c>
      <c r="R902">
        <f>Table1[[#This Row],[difference]]-Table1[[#This Row],[sqrt(line)]]</f>
        <v>1.3708286933869707</v>
      </c>
      <c r="S902">
        <f>IF(Table1[[#This Row],[difference]]&gt;0,1,-1)</f>
        <v>-1</v>
      </c>
      <c r="T902">
        <f>IF(Table1[[#This Row],[team]]=E901,SUM(H902,T901),Table1[[#This Row],[ppg]])</f>
        <v>142</v>
      </c>
      <c r="U902">
        <f>IF(Table1[[#This Row],[team]]=E901,SUM(I902,U901),Table1[[#This Row],[ppga]])</f>
        <v>137</v>
      </c>
      <c r="V902">
        <f>IF(Table1[[#This Row],[team]]=E901,SUM(Table1[[#This Row],[difference]],V901),Table1[[#This Row],[difference]])</f>
        <v>1.5</v>
      </c>
      <c r="W902">
        <f>IF(Table1[[#This Row],[team]]=E901,SUM(Table1[[#This Row],[sqrt(dif)]],W901),Table1[[#This Row],[sqrt(dif)]])</f>
        <v>2.2044854429044558</v>
      </c>
      <c r="X902">
        <f>IF(Table1[[#This Row],[team]]=E901,SUM(Table1[[#This Row],[f1]],X901),Table1[[#This Row],[f1]])</f>
        <v>3.3330747322889049</v>
      </c>
      <c r="Y902">
        <f>IF(Table1[[#This Row],[ATS]]=S901,SUM(Table1[[#This Row],[ATS]],Y901),Table1[[#This Row],[ATS]])</f>
        <v>-1</v>
      </c>
      <c r="Z902">
        <f>IF(Table1[[#This Row],[ATS]]&gt;0,Table1[[#This Row],[ATS streak (not real)]]-1,Table1[[#This Row],[ATS streak (not real)]]+1)</f>
        <v>0</v>
      </c>
      <c r="AA902" s="5">
        <f>Table1[[#This Row],[running ttl ppg]]^2.37/(Table1[[#This Row],[running ttl ppg]]^2.37+Table1[[#This Row],[running ttl ppga]]^2.37)</f>
        <v>0.52122606817727868</v>
      </c>
      <c r="AB902" s="5">
        <f>Table1[[#This Row],[pyth ratio]]+Table1[[#This Row],[win/loss ratio]]</f>
        <v>1.3212260681772787</v>
      </c>
    </row>
    <row r="903" spans="1:28" x14ac:dyDescent="0.25">
      <c r="A903" s="1">
        <v>3461</v>
      </c>
      <c r="B903" s="7">
        <f t="shared" si="30"/>
        <v>6</v>
      </c>
      <c r="C903" s="5">
        <v>2017</v>
      </c>
      <c r="D903" s="5">
        <v>6</v>
      </c>
      <c r="E903" t="s">
        <v>65</v>
      </c>
      <c r="F903" t="s">
        <v>56</v>
      </c>
      <c r="G903" s="5">
        <v>1</v>
      </c>
      <c r="H903">
        <v>10</v>
      </c>
      <c r="I903">
        <v>26</v>
      </c>
      <c r="J903">
        <v>-16</v>
      </c>
      <c r="K903">
        <f>IF(Table1[[#This Row],[net]]&gt;0,1,0)</f>
        <v>0</v>
      </c>
      <c r="L903">
        <v>2</v>
      </c>
      <c r="M903">
        <f>IF(Table1[[#This Row],[team]]=E902,SUM(Table1[[#This Row],[win/loss]],M902),Table1[[#This Row],[win/loss]])</f>
        <v>4</v>
      </c>
      <c r="N903">
        <f>IF(Table1[[#This Row],[team]]=E902,SUM(Table1[[#This Row],[win/loss]],M902),Table1[[#This Row],[win/loss]])/B903</f>
        <v>0.66666666666666663</v>
      </c>
      <c r="O903">
        <f t="shared" si="31"/>
        <v>-14</v>
      </c>
      <c r="P903">
        <f>IF(Table1[[#This Row],[difference]]&gt;0,SQRT(Table1[[#This Row],[difference]]),-SQRT(ABS(Table1[[#This Row],[difference]])))</f>
        <v>-3.7416573867739413</v>
      </c>
      <c r="Q903">
        <f>IF(Table1[[#This Row],[line]]&gt;0,SQRT(Table1[[#This Row],[line]]),-SQRT(ABS(Table1[[#This Row],[line]])))</f>
        <v>1.4142135623730951</v>
      </c>
      <c r="R903">
        <f>Table1[[#This Row],[difference]]-Table1[[#This Row],[sqrt(line)]]</f>
        <v>-15.414213562373096</v>
      </c>
      <c r="S903">
        <f>IF(Table1[[#This Row],[difference]]&gt;0,1,-1)</f>
        <v>-1</v>
      </c>
      <c r="T903">
        <f>IF(Table1[[#This Row],[team]]=E902,SUM(H903,T902),Table1[[#This Row],[ppg]])</f>
        <v>152</v>
      </c>
      <c r="U903">
        <f>IF(Table1[[#This Row],[team]]=E902,SUM(I903,U902),Table1[[#This Row],[ppga]])</f>
        <v>163</v>
      </c>
      <c r="V903">
        <f>IF(Table1[[#This Row],[team]]=E902,SUM(Table1[[#This Row],[difference]],V902),Table1[[#This Row],[difference]])</f>
        <v>-12.5</v>
      </c>
      <c r="W903">
        <f>IF(Table1[[#This Row],[team]]=E902,SUM(Table1[[#This Row],[sqrt(dif)]],W902),Table1[[#This Row],[sqrt(dif)]])</f>
        <v>-1.5371719438694855</v>
      </c>
      <c r="X903">
        <f>IF(Table1[[#This Row],[team]]=E902,SUM(Table1[[#This Row],[f1]],X902),Table1[[#This Row],[f1]])</f>
        <v>-12.081138830084191</v>
      </c>
      <c r="Y903">
        <f>IF(Table1[[#This Row],[ATS]]=S902,SUM(Table1[[#This Row],[ATS]],Y902),Table1[[#This Row],[ATS]])</f>
        <v>-2</v>
      </c>
      <c r="Z903">
        <f>IF(Table1[[#This Row],[ATS]]&gt;0,Table1[[#This Row],[ATS streak (not real)]]-1,Table1[[#This Row],[ATS streak (not real)]]+1)</f>
        <v>-1</v>
      </c>
      <c r="AA903" s="5">
        <f>Table1[[#This Row],[running ttl ppg]]^2.37/(Table1[[#This Row],[running ttl ppg]]^2.37+Table1[[#This Row],[running ttl ppga]]^2.37)</f>
        <v>0.45869655136619292</v>
      </c>
      <c r="AB903" s="5">
        <f>Table1[[#This Row],[pyth ratio]]+Table1[[#This Row],[win/loss ratio]]</f>
        <v>1.1253632180328594</v>
      </c>
    </row>
    <row r="904" spans="1:28" x14ac:dyDescent="0.25">
      <c r="A904" s="1">
        <v>3462</v>
      </c>
      <c r="B904" s="7">
        <f t="shared" si="30"/>
        <v>7</v>
      </c>
      <c r="C904" s="5">
        <v>2017</v>
      </c>
      <c r="D904" s="5">
        <v>7</v>
      </c>
      <c r="E904" t="s">
        <v>65</v>
      </c>
      <c r="F904" t="s">
        <v>55</v>
      </c>
      <c r="G904" s="5">
        <v>0</v>
      </c>
      <c r="H904">
        <v>33</v>
      </c>
      <c r="I904">
        <v>16</v>
      </c>
      <c r="J904">
        <v>17</v>
      </c>
      <c r="K904">
        <f>IF(Table1[[#This Row],[net]]&gt;0,1,0)</f>
        <v>1</v>
      </c>
      <c r="L904">
        <v>2</v>
      </c>
      <c r="M904">
        <f>IF(Table1[[#This Row],[team]]=E903,SUM(Table1[[#This Row],[win/loss]],M903),Table1[[#This Row],[win/loss]])</f>
        <v>5</v>
      </c>
      <c r="N904">
        <f>IF(Table1[[#This Row],[team]]=E903,SUM(Table1[[#This Row],[win/loss]],M903),Table1[[#This Row],[win/loss]])/B904</f>
        <v>0.7142857142857143</v>
      </c>
      <c r="O904">
        <f t="shared" si="31"/>
        <v>19</v>
      </c>
      <c r="P904">
        <f>IF(Table1[[#This Row],[difference]]&gt;0,SQRT(Table1[[#This Row],[difference]]),-SQRT(ABS(Table1[[#This Row],[difference]])))</f>
        <v>4.358898943540674</v>
      </c>
      <c r="Q904">
        <f>IF(Table1[[#This Row],[line]]&gt;0,SQRT(Table1[[#This Row],[line]]),-SQRT(ABS(Table1[[#This Row],[line]])))</f>
        <v>1.4142135623730951</v>
      </c>
      <c r="R904">
        <f>Table1[[#This Row],[difference]]-Table1[[#This Row],[sqrt(line)]]</f>
        <v>17.585786437626904</v>
      </c>
      <c r="S904">
        <f>IF(Table1[[#This Row],[difference]]&gt;0,1,-1)</f>
        <v>1</v>
      </c>
      <c r="T904">
        <f>IF(Table1[[#This Row],[team]]=E903,SUM(H904,T903),Table1[[#This Row],[ppg]])</f>
        <v>185</v>
      </c>
      <c r="U904">
        <f>IF(Table1[[#This Row],[team]]=E903,SUM(I904,U903),Table1[[#This Row],[ppga]])</f>
        <v>179</v>
      </c>
      <c r="V904">
        <f>IF(Table1[[#This Row],[team]]=E903,SUM(Table1[[#This Row],[difference]],V903),Table1[[#This Row],[difference]])</f>
        <v>6.5</v>
      </c>
      <c r="W904">
        <f>IF(Table1[[#This Row],[team]]=E903,SUM(Table1[[#This Row],[sqrt(dif)]],W903),Table1[[#This Row],[sqrt(dif)]])</f>
        <v>2.8217269996711885</v>
      </c>
      <c r="X904">
        <f>IF(Table1[[#This Row],[team]]=E903,SUM(Table1[[#This Row],[f1]],X903),Table1[[#This Row],[f1]])</f>
        <v>5.5046476075427133</v>
      </c>
      <c r="Y904">
        <f>IF(Table1[[#This Row],[ATS]]=S903,SUM(Table1[[#This Row],[ATS]],Y903),Table1[[#This Row],[ATS]])</f>
        <v>1</v>
      </c>
      <c r="Z904">
        <f>IF(Table1[[#This Row],[ATS]]&gt;0,Table1[[#This Row],[ATS streak (not real)]]-1,Table1[[#This Row],[ATS streak (not real)]]+1)</f>
        <v>0</v>
      </c>
      <c r="AA904" s="5">
        <f>Table1[[#This Row],[running ttl ppg]]^2.37/(Table1[[#This Row],[running ttl ppg]]^2.37+Table1[[#This Row],[running ttl ppga]]^2.37)</f>
        <v>0.51952480303499038</v>
      </c>
      <c r="AB904" s="5">
        <f>Table1[[#This Row],[pyth ratio]]+Table1[[#This Row],[win/loss ratio]]</f>
        <v>1.2338105173207046</v>
      </c>
    </row>
    <row r="905" spans="1:28" x14ac:dyDescent="0.25">
      <c r="A905" s="1">
        <v>3463</v>
      </c>
      <c r="B905" s="7">
        <f t="shared" si="30"/>
        <v>8</v>
      </c>
      <c r="C905" s="5">
        <v>2017</v>
      </c>
      <c r="D905" s="5">
        <v>8</v>
      </c>
      <c r="E905" t="s">
        <v>65</v>
      </c>
      <c r="F905" t="s">
        <v>70</v>
      </c>
      <c r="G905" s="5">
        <v>0</v>
      </c>
      <c r="H905">
        <v>30</v>
      </c>
      <c r="I905">
        <v>24</v>
      </c>
      <c r="J905">
        <v>6</v>
      </c>
      <c r="K905">
        <f>IF(Table1[[#This Row],[net]]&gt;0,1,0)</f>
        <v>1</v>
      </c>
      <c r="L905">
        <v>0</v>
      </c>
      <c r="M905">
        <f>IF(Table1[[#This Row],[team]]=E904,SUM(Table1[[#This Row],[win/loss]],M904),Table1[[#This Row],[win/loss]])</f>
        <v>6</v>
      </c>
      <c r="N905">
        <f>IF(Table1[[#This Row],[team]]=E904,SUM(Table1[[#This Row],[win/loss]],M904),Table1[[#This Row],[win/loss]])/B905</f>
        <v>0.75</v>
      </c>
      <c r="O905">
        <f t="shared" si="31"/>
        <v>6</v>
      </c>
      <c r="P905">
        <f>IF(Table1[[#This Row],[difference]]&gt;0,SQRT(Table1[[#This Row],[difference]]),-SQRT(ABS(Table1[[#This Row],[difference]])))</f>
        <v>2.4494897427831779</v>
      </c>
      <c r="Q905">
        <f>IF(Table1[[#This Row],[line]]&gt;0,SQRT(Table1[[#This Row],[line]]),-SQRT(ABS(Table1[[#This Row],[line]])))</f>
        <v>0</v>
      </c>
      <c r="R905">
        <f>Table1[[#This Row],[difference]]-Table1[[#This Row],[sqrt(line)]]</f>
        <v>6</v>
      </c>
      <c r="S905">
        <f>IF(Table1[[#This Row],[difference]]&gt;0,1,-1)</f>
        <v>1</v>
      </c>
      <c r="T905">
        <f>IF(Table1[[#This Row],[team]]=E904,SUM(H905,T904),Table1[[#This Row],[ppg]])</f>
        <v>215</v>
      </c>
      <c r="U905">
        <f>IF(Table1[[#This Row],[team]]=E904,SUM(I905,U904),Table1[[#This Row],[ppga]])</f>
        <v>203</v>
      </c>
      <c r="V905">
        <f>IF(Table1[[#This Row],[team]]=E904,SUM(Table1[[#This Row],[difference]],V904),Table1[[#This Row],[difference]])</f>
        <v>12.5</v>
      </c>
      <c r="W905">
        <f>IF(Table1[[#This Row],[team]]=E904,SUM(Table1[[#This Row],[sqrt(dif)]],W904),Table1[[#This Row],[sqrt(dif)]])</f>
        <v>5.2712167424543663</v>
      </c>
      <c r="X905">
        <f>IF(Table1[[#This Row],[team]]=E904,SUM(Table1[[#This Row],[f1]],X904),Table1[[#This Row],[f1]])</f>
        <v>11.504647607542713</v>
      </c>
      <c r="Y905">
        <f>IF(Table1[[#This Row],[ATS]]=S904,SUM(Table1[[#This Row],[ATS]],Y904),Table1[[#This Row],[ATS]])</f>
        <v>2</v>
      </c>
      <c r="Z905">
        <f>IF(Table1[[#This Row],[ATS]]&gt;0,Table1[[#This Row],[ATS streak (not real)]]-1,Table1[[#This Row],[ATS streak (not real)]]+1)</f>
        <v>1</v>
      </c>
      <c r="AA905" s="5">
        <f>Table1[[#This Row],[running ttl ppg]]^2.37/(Table1[[#This Row],[running ttl ppg]]^2.37+Table1[[#This Row],[running ttl ppga]]^2.37)</f>
        <v>0.53397604905965124</v>
      </c>
      <c r="AB905" s="5">
        <f>Table1[[#This Row],[pyth ratio]]+Table1[[#This Row],[win/loss ratio]]</f>
        <v>1.2839760490596512</v>
      </c>
    </row>
    <row r="906" spans="1:28" x14ac:dyDescent="0.25">
      <c r="A906" s="1">
        <v>3464</v>
      </c>
      <c r="B906" s="7">
        <f t="shared" si="30"/>
        <v>9</v>
      </c>
      <c r="C906" s="5">
        <v>2017</v>
      </c>
      <c r="D906" s="5">
        <v>9</v>
      </c>
      <c r="E906" t="s">
        <v>65</v>
      </c>
      <c r="F906" t="s">
        <v>50</v>
      </c>
      <c r="G906" s="5">
        <v>1</v>
      </c>
      <c r="H906">
        <v>30</v>
      </c>
      <c r="I906">
        <v>20</v>
      </c>
      <c r="J906">
        <v>10</v>
      </c>
      <c r="K906">
        <f>IF(Table1[[#This Row],[net]]&gt;0,1,0)</f>
        <v>1</v>
      </c>
      <c r="L906">
        <v>-1</v>
      </c>
      <c r="M906">
        <f>IF(Table1[[#This Row],[team]]=E905,SUM(Table1[[#This Row],[win/loss]],M905),Table1[[#This Row],[win/loss]])</f>
        <v>7</v>
      </c>
      <c r="N906">
        <f>IF(Table1[[#This Row],[team]]=E905,SUM(Table1[[#This Row],[win/loss]],M905),Table1[[#This Row],[win/loss]])/B906</f>
        <v>0.77777777777777779</v>
      </c>
      <c r="O906">
        <f t="shared" si="31"/>
        <v>9</v>
      </c>
      <c r="P906">
        <f>IF(Table1[[#This Row],[difference]]&gt;0,SQRT(Table1[[#This Row],[difference]]),-SQRT(ABS(Table1[[#This Row],[difference]])))</f>
        <v>3</v>
      </c>
      <c r="Q906">
        <f>IF(Table1[[#This Row],[line]]&gt;0,SQRT(Table1[[#This Row],[line]]),-SQRT(ABS(Table1[[#This Row],[line]])))</f>
        <v>-1</v>
      </c>
      <c r="R906">
        <f>Table1[[#This Row],[difference]]-Table1[[#This Row],[sqrt(line)]]</f>
        <v>10</v>
      </c>
      <c r="S906">
        <f>IF(Table1[[#This Row],[difference]]&gt;0,1,-1)</f>
        <v>1</v>
      </c>
      <c r="T906">
        <f>IF(Table1[[#This Row],[team]]=E905,SUM(H906,T905),Table1[[#This Row],[ppg]])</f>
        <v>245</v>
      </c>
      <c r="U906">
        <f>IF(Table1[[#This Row],[team]]=E905,SUM(I906,U905),Table1[[#This Row],[ppga]])</f>
        <v>223</v>
      </c>
      <c r="V906">
        <f>IF(Table1[[#This Row],[team]]=E905,SUM(Table1[[#This Row],[difference]],V905),Table1[[#This Row],[difference]])</f>
        <v>21.5</v>
      </c>
      <c r="W906">
        <f>IF(Table1[[#This Row],[team]]=E905,SUM(Table1[[#This Row],[sqrt(dif)]],W905),Table1[[#This Row],[sqrt(dif)]])</f>
        <v>8.2712167424543672</v>
      </c>
      <c r="X906">
        <f>IF(Table1[[#This Row],[team]]=E905,SUM(Table1[[#This Row],[f1]],X905),Table1[[#This Row],[f1]])</f>
        <v>21.504647607542715</v>
      </c>
      <c r="Y906">
        <f>IF(Table1[[#This Row],[ATS]]=S905,SUM(Table1[[#This Row],[ATS]],Y905),Table1[[#This Row],[ATS]])</f>
        <v>3</v>
      </c>
      <c r="Z906">
        <f>IF(Table1[[#This Row],[ATS]]&gt;0,Table1[[#This Row],[ATS streak (not real)]]-1,Table1[[#This Row],[ATS streak (not real)]]+1)</f>
        <v>2</v>
      </c>
      <c r="AA906" s="5">
        <f>Table1[[#This Row],[running ttl ppg]]^2.37/(Table1[[#This Row],[running ttl ppg]]^2.37+Table1[[#This Row],[running ttl ppga]]^2.37)</f>
        <v>0.55551637232533135</v>
      </c>
      <c r="AB906" s="5">
        <f>Table1[[#This Row],[pyth ratio]]+Table1[[#This Row],[win/loss ratio]]</f>
        <v>1.333294150103109</v>
      </c>
    </row>
    <row r="907" spans="1:28" x14ac:dyDescent="0.25">
      <c r="A907" s="1">
        <v>3465</v>
      </c>
      <c r="B907" s="7">
        <f t="shared" si="30"/>
        <v>10</v>
      </c>
      <c r="C907" s="5">
        <v>2017</v>
      </c>
      <c r="D907" s="5">
        <v>11</v>
      </c>
      <c r="E907" t="s">
        <v>65</v>
      </c>
      <c r="F907" t="s">
        <v>53</v>
      </c>
      <c r="G907" s="5">
        <v>1</v>
      </c>
      <c r="H907">
        <v>27</v>
      </c>
      <c r="I907">
        <v>20</v>
      </c>
      <c r="J907">
        <v>7</v>
      </c>
      <c r="K907">
        <f>IF(Table1[[#This Row],[net]]&gt;0,1,0)</f>
        <v>1</v>
      </c>
      <c r="L907">
        <v>-6.5</v>
      </c>
      <c r="M907">
        <f>IF(Table1[[#This Row],[team]]=E906,SUM(Table1[[#This Row],[win/loss]],M906),Table1[[#This Row],[win/loss]])</f>
        <v>8</v>
      </c>
      <c r="N907">
        <f>IF(Table1[[#This Row],[team]]=E906,SUM(Table1[[#This Row],[win/loss]],M906),Table1[[#This Row],[win/loss]])/B907</f>
        <v>0.8</v>
      </c>
      <c r="O907">
        <f t="shared" si="31"/>
        <v>0.5</v>
      </c>
      <c r="P907">
        <f>IF(Table1[[#This Row],[difference]]&gt;0,SQRT(Table1[[#This Row],[difference]]),-SQRT(ABS(Table1[[#This Row],[difference]])))</f>
        <v>0.70710678118654757</v>
      </c>
      <c r="Q907">
        <f>IF(Table1[[#This Row],[line]]&gt;0,SQRT(Table1[[#This Row],[line]]),-SQRT(ABS(Table1[[#This Row],[line]])))</f>
        <v>-2.5495097567963922</v>
      </c>
      <c r="R907">
        <f>Table1[[#This Row],[difference]]-Table1[[#This Row],[sqrt(line)]]</f>
        <v>3.0495097567963922</v>
      </c>
      <c r="S907">
        <f>IF(Table1[[#This Row],[difference]]&gt;0,1,-1)</f>
        <v>1</v>
      </c>
      <c r="T907">
        <f>IF(Table1[[#This Row],[team]]=E906,SUM(H907,T906),Table1[[#This Row],[ppg]])</f>
        <v>272</v>
      </c>
      <c r="U907">
        <f>IF(Table1[[#This Row],[team]]=E906,SUM(I907,U906),Table1[[#This Row],[ppga]])</f>
        <v>243</v>
      </c>
      <c r="V907">
        <f>IF(Table1[[#This Row],[team]]=E906,SUM(Table1[[#This Row],[difference]],V906),Table1[[#This Row],[difference]])</f>
        <v>22</v>
      </c>
      <c r="W907">
        <f>IF(Table1[[#This Row],[team]]=E906,SUM(Table1[[#This Row],[sqrt(dif)]],W906),Table1[[#This Row],[sqrt(dif)]])</f>
        <v>8.9783235236409151</v>
      </c>
      <c r="X907">
        <f>IF(Table1[[#This Row],[team]]=E906,SUM(Table1[[#This Row],[f1]],X906),Table1[[#This Row],[f1]])</f>
        <v>24.554157364339108</v>
      </c>
      <c r="Y907">
        <f>IF(Table1[[#This Row],[ATS]]=S906,SUM(Table1[[#This Row],[ATS]],Y906),Table1[[#This Row],[ATS]])</f>
        <v>4</v>
      </c>
      <c r="Z907">
        <f>IF(Table1[[#This Row],[ATS]]&gt;0,Table1[[#This Row],[ATS streak (not real)]]-1,Table1[[#This Row],[ATS streak (not real)]]+1)</f>
        <v>3</v>
      </c>
      <c r="AA907" s="5">
        <f>Table1[[#This Row],[running ttl ppg]]^2.37/(Table1[[#This Row],[running ttl ppg]]^2.37+Table1[[#This Row],[running ttl ppga]]^2.37)</f>
        <v>0.56640422026853832</v>
      </c>
      <c r="AB907" s="5">
        <f>Table1[[#This Row],[pyth ratio]]+Table1[[#This Row],[win/loss ratio]]</f>
        <v>1.3664042202685382</v>
      </c>
    </row>
    <row r="908" spans="1:28" x14ac:dyDescent="0.25">
      <c r="A908" s="1">
        <v>3466</v>
      </c>
      <c r="B908" s="7">
        <f t="shared" si="30"/>
        <v>11</v>
      </c>
      <c r="C908" s="5">
        <v>2017</v>
      </c>
      <c r="D908" s="5">
        <v>12</v>
      </c>
      <c r="E908" t="s">
        <v>65</v>
      </c>
      <c r="F908" t="s">
        <v>45</v>
      </c>
      <c r="G908" s="5">
        <v>1</v>
      </c>
      <c r="H908">
        <v>35</v>
      </c>
      <c r="I908">
        <v>32</v>
      </c>
      <c r="J908">
        <v>3</v>
      </c>
      <c r="K908">
        <f>IF(Table1[[#This Row],[net]]&gt;0,1,0)</f>
        <v>1</v>
      </c>
      <c r="L908">
        <v>-3.5</v>
      </c>
      <c r="M908">
        <f>IF(Table1[[#This Row],[team]]=E907,SUM(Table1[[#This Row],[win/loss]],M907),Table1[[#This Row],[win/loss]])</f>
        <v>9</v>
      </c>
      <c r="N908">
        <f>IF(Table1[[#This Row],[team]]=E907,SUM(Table1[[#This Row],[win/loss]],M907),Table1[[#This Row],[win/loss]])/B908</f>
        <v>0.81818181818181823</v>
      </c>
      <c r="O908">
        <f t="shared" si="31"/>
        <v>-0.5</v>
      </c>
      <c r="P908">
        <f>IF(Table1[[#This Row],[difference]]&gt;0,SQRT(Table1[[#This Row],[difference]]),-SQRT(ABS(Table1[[#This Row],[difference]])))</f>
        <v>-0.70710678118654757</v>
      </c>
      <c r="Q908">
        <f>IF(Table1[[#This Row],[line]]&gt;0,SQRT(Table1[[#This Row],[line]]),-SQRT(ABS(Table1[[#This Row],[line]])))</f>
        <v>-1.8708286933869707</v>
      </c>
      <c r="R908">
        <f>Table1[[#This Row],[difference]]-Table1[[#This Row],[sqrt(line)]]</f>
        <v>1.3708286933869707</v>
      </c>
      <c r="S908">
        <f>IF(Table1[[#This Row],[difference]]&gt;0,1,-1)</f>
        <v>-1</v>
      </c>
      <c r="T908">
        <f>IF(Table1[[#This Row],[team]]=E907,SUM(H908,T907),Table1[[#This Row],[ppg]])</f>
        <v>307</v>
      </c>
      <c r="U908">
        <f>IF(Table1[[#This Row],[team]]=E907,SUM(I908,U907),Table1[[#This Row],[ppga]])</f>
        <v>275</v>
      </c>
      <c r="V908">
        <f>IF(Table1[[#This Row],[team]]=E907,SUM(Table1[[#This Row],[difference]],V907),Table1[[#This Row],[difference]])</f>
        <v>21.5</v>
      </c>
      <c r="W908">
        <f>IF(Table1[[#This Row],[team]]=E907,SUM(Table1[[#This Row],[sqrt(dif)]],W907),Table1[[#This Row],[sqrt(dif)]])</f>
        <v>8.2712167424543672</v>
      </c>
      <c r="X908">
        <f>IF(Table1[[#This Row],[team]]=E907,SUM(Table1[[#This Row],[f1]],X907),Table1[[#This Row],[f1]])</f>
        <v>25.92498605772608</v>
      </c>
      <c r="Y908">
        <f>IF(Table1[[#This Row],[ATS]]=S907,SUM(Table1[[#This Row],[ATS]],Y907),Table1[[#This Row],[ATS]])</f>
        <v>-1</v>
      </c>
      <c r="Z908">
        <f>IF(Table1[[#This Row],[ATS]]&gt;0,Table1[[#This Row],[ATS streak (not real)]]-1,Table1[[#This Row],[ATS streak (not real)]]+1)</f>
        <v>0</v>
      </c>
      <c r="AA908" s="5">
        <f>Table1[[#This Row],[running ttl ppg]]^2.37/(Table1[[#This Row],[running ttl ppg]]^2.37+Table1[[#This Row],[running ttl ppga]]^2.37)</f>
        <v>0.56485301107199937</v>
      </c>
      <c r="AB908" s="5">
        <f>Table1[[#This Row],[pyth ratio]]+Table1[[#This Row],[win/loss ratio]]</f>
        <v>1.3830348292538175</v>
      </c>
    </row>
    <row r="909" spans="1:28" x14ac:dyDescent="0.25">
      <c r="A909" s="1">
        <v>3467</v>
      </c>
      <c r="B909" s="7">
        <f t="shared" si="30"/>
        <v>12</v>
      </c>
      <c r="C909" s="5">
        <v>2017</v>
      </c>
      <c r="D909" s="5">
        <v>13</v>
      </c>
      <c r="E909" t="s">
        <v>65</v>
      </c>
      <c r="F909" t="s">
        <v>44</v>
      </c>
      <c r="G909" s="5">
        <v>1</v>
      </c>
      <c r="H909">
        <v>38</v>
      </c>
      <c r="I909">
        <v>24</v>
      </c>
      <c r="J909">
        <v>14</v>
      </c>
      <c r="K909">
        <f>IF(Table1[[#This Row],[net]]&gt;0,1,0)</f>
        <v>1</v>
      </c>
      <c r="L909">
        <v>-3</v>
      </c>
      <c r="M909">
        <f>IF(Table1[[#This Row],[team]]=E908,SUM(Table1[[#This Row],[win/loss]],M908),Table1[[#This Row],[win/loss]])</f>
        <v>10</v>
      </c>
      <c r="N909">
        <f>IF(Table1[[#This Row],[team]]=E908,SUM(Table1[[#This Row],[win/loss]],M908),Table1[[#This Row],[win/loss]])/B909</f>
        <v>0.83333333333333337</v>
      </c>
      <c r="O909">
        <f t="shared" si="31"/>
        <v>11</v>
      </c>
      <c r="P909">
        <f>IF(Table1[[#This Row],[difference]]&gt;0,SQRT(Table1[[#This Row],[difference]]),-SQRT(ABS(Table1[[#This Row],[difference]])))</f>
        <v>3.3166247903553998</v>
      </c>
      <c r="Q909">
        <f>IF(Table1[[#This Row],[line]]&gt;0,SQRT(Table1[[#This Row],[line]]),-SQRT(ABS(Table1[[#This Row],[line]])))</f>
        <v>-1.7320508075688772</v>
      </c>
      <c r="R909">
        <f>Table1[[#This Row],[difference]]-Table1[[#This Row],[sqrt(line)]]</f>
        <v>12.732050807568877</v>
      </c>
      <c r="S909">
        <f>IF(Table1[[#This Row],[difference]]&gt;0,1,-1)</f>
        <v>1</v>
      </c>
      <c r="T909">
        <f>IF(Table1[[#This Row],[team]]=E908,SUM(H909,T908),Table1[[#This Row],[ppg]])</f>
        <v>345</v>
      </c>
      <c r="U909">
        <f>IF(Table1[[#This Row],[team]]=E908,SUM(I909,U908),Table1[[#This Row],[ppga]])</f>
        <v>299</v>
      </c>
      <c r="V909">
        <f>IF(Table1[[#This Row],[team]]=E908,SUM(Table1[[#This Row],[difference]],V908),Table1[[#This Row],[difference]])</f>
        <v>32.5</v>
      </c>
      <c r="W909">
        <f>IF(Table1[[#This Row],[team]]=E908,SUM(Table1[[#This Row],[sqrt(dif)]],W908),Table1[[#This Row],[sqrt(dif)]])</f>
        <v>11.587841532809767</v>
      </c>
      <c r="X909">
        <f>IF(Table1[[#This Row],[team]]=E908,SUM(Table1[[#This Row],[f1]],X908),Table1[[#This Row],[f1]])</f>
        <v>38.657036865294955</v>
      </c>
      <c r="Y909">
        <f>IF(Table1[[#This Row],[ATS]]=S908,SUM(Table1[[#This Row],[ATS]],Y908),Table1[[#This Row],[ATS]])</f>
        <v>1</v>
      </c>
      <c r="Z909">
        <f>IF(Table1[[#This Row],[ATS]]&gt;0,Table1[[#This Row],[ATS streak (not real)]]-1,Table1[[#This Row],[ATS streak (not real)]]+1)</f>
        <v>0</v>
      </c>
      <c r="AA909" s="5">
        <f>Table1[[#This Row],[running ttl ppg]]^2.37/(Table1[[#This Row],[running ttl ppg]]^2.37+Table1[[#This Row],[running ttl ppga]]^2.37)</f>
        <v>0.58398378992297639</v>
      </c>
      <c r="AB909" s="5">
        <f>Table1[[#This Row],[pyth ratio]]+Table1[[#This Row],[win/loss ratio]]</f>
        <v>1.4173171232563098</v>
      </c>
    </row>
    <row r="910" spans="1:28" x14ac:dyDescent="0.25">
      <c r="A910" s="1">
        <v>3468</v>
      </c>
      <c r="B910" s="7">
        <f t="shared" si="30"/>
        <v>13</v>
      </c>
      <c r="C910" s="5">
        <v>2017</v>
      </c>
      <c r="D910" s="5">
        <v>14</v>
      </c>
      <c r="E910" t="s">
        <v>65</v>
      </c>
      <c r="F910" t="s">
        <v>56</v>
      </c>
      <c r="G910" s="5">
        <v>0</v>
      </c>
      <c r="H910">
        <v>13</v>
      </c>
      <c r="I910">
        <v>21</v>
      </c>
      <c r="J910">
        <v>-8</v>
      </c>
      <c r="K910">
        <f>IF(Table1[[#This Row],[net]]&gt;0,1,0)</f>
        <v>0</v>
      </c>
      <c r="L910">
        <v>3.5</v>
      </c>
      <c r="M910">
        <f>IF(Table1[[#This Row],[team]]=E909,SUM(Table1[[#This Row],[win/loss]],M909),Table1[[#This Row],[win/loss]])</f>
        <v>10</v>
      </c>
      <c r="N910">
        <f>IF(Table1[[#This Row],[team]]=E909,SUM(Table1[[#This Row],[win/loss]],M909),Table1[[#This Row],[win/loss]])/B910</f>
        <v>0.76923076923076927</v>
      </c>
      <c r="O910">
        <f t="shared" si="31"/>
        <v>-4.5</v>
      </c>
      <c r="P910">
        <f>IF(Table1[[#This Row],[difference]]&gt;0,SQRT(Table1[[#This Row],[difference]]),-SQRT(ABS(Table1[[#This Row],[difference]])))</f>
        <v>-2.1213203435596424</v>
      </c>
      <c r="Q910">
        <f>IF(Table1[[#This Row],[line]]&gt;0,SQRT(Table1[[#This Row],[line]]),-SQRT(ABS(Table1[[#This Row],[line]])))</f>
        <v>1.8708286933869707</v>
      </c>
      <c r="R910">
        <f>Table1[[#This Row],[difference]]-Table1[[#This Row],[sqrt(line)]]</f>
        <v>-6.3708286933869704</v>
      </c>
      <c r="S910">
        <f>IF(Table1[[#This Row],[difference]]&gt;0,1,-1)</f>
        <v>-1</v>
      </c>
      <c r="T910">
        <f>IF(Table1[[#This Row],[team]]=E909,SUM(H910,T909),Table1[[#This Row],[ppg]])</f>
        <v>358</v>
      </c>
      <c r="U910">
        <f>IF(Table1[[#This Row],[team]]=E909,SUM(I910,U909),Table1[[#This Row],[ppga]])</f>
        <v>320</v>
      </c>
      <c r="V910">
        <f>IF(Table1[[#This Row],[team]]=E909,SUM(Table1[[#This Row],[difference]],V909),Table1[[#This Row],[difference]])</f>
        <v>28</v>
      </c>
      <c r="W910">
        <f>IF(Table1[[#This Row],[team]]=E909,SUM(Table1[[#This Row],[sqrt(dif)]],W909),Table1[[#This Row],[sqrt(dif)]])</f>
        <v>9.4665211892501251</v>
      </c>
      <c r="X910">
        <f>IF(Table1[[#This Row],[team]]=E909,SUM(Table1[[#This Row],[f1]],X909),Table1[[#This Row],[f1]])</f>
        <v>32.286208171907987</v>
      </c>
      <c r="Y910">
        <f>IF(Table1[[#This Row],[ATS]]=S909,SUM(Table1[[#This Row],[ATS]],Y909),Table1[[#This Row],[ATS]])</f>
        <v>-1</v>
      </c>
      <c r="Z910">
        <f>IF(Table1[[#This Row],[ATS]]&gt;0,Table1[[#This Row],[ATS streak (not real)]]-1,Table1[[#This Row],[ATS streak (not real)]]+1)</f>
        <v>0</v>
      </c>
      <c r="AA910" s="5">
        <f>Table1[[#This Row],[running ttl ppg]]^2.37/(Table1[[#This Row],[running ttl ppg]]^2.37+Table1[[#This Row],[running ttl ppga]]^2.37)</f>
        <v>0.56609650454778238</v>
      </c>
      <c r="AB910" s="5">
        <f>Table1[[#This Row],[pyth ratio]]+Table1[[#This Row],[win/loss ratio]]</f>
        <v>1.3353272737785518</v>
      </c>
    </row>
    <row r="911" spans="1:28" x14ac:dyDescent="0.25">
      <c r="A911" s="1">
        <v>3469</v>
      </c>
      <c r="B911" s="7">
        <f t="shared" si="30"/>
        <v>14</v>
      </c>
      <c r="C911" s="5">
        <v>2017</v>
      </c>
      <c r="D911" s="5">
        <v>15</v>
      </c>
      <c r="E911" t="s">
        <v>65</v>
      </c>
      <c r="F911" t="s">
        <v>57</v>
      </c>
      <c r="G911" s="5">
        <v>0</v>
      </c>
      <c r="H911">
        <v>19</v>
      </c>
      <c r="I911">
        <v>16</v>
      </c>
      <c r="J911">
        <v>3</v>
      </c>
      <c r="K911">
        <f>IF(Table1[[#This Row],[net]]&gt;0,1,0)</f>
        <v>1</v>
      </c>
      <c r="L911">
        <v>-2.5</v>
      </c>
      <c r="M911">
        <f>IF(Table1[[#This Row],[team]]=E910,SUM(Table1[[#This Row],[win/loss]],M910),Table1[[#This Row],[win/loss]])</f>
        <v>11</v>
      </c>
      <c r="N911">
        <f>IF(Table1[[#This Row],[team]]=E910,SUM(Table1[[#This Row],[win/loss]],M910),Table1[[#This Row],[win/loss]])/B911</f>
        <v>0.7857142857142857</v>
      </c>
      <c r="O911">
        <f t="shared" si="31"/>
        <v>0.5</v>
      </c>
      <c r="P911">
        <f>IF(Table1[[#This Row],[difference]]&gt;0,SQRT(Table1[[#This Row],[difference]]),-SQRT(ABS(Table1[[#This Row],[difference]])))</f>
        <v>0.70710678118654757</v>
      </c>
      <c r="Q911">
        <f>IF(Table1[[#This Row],[line]]&gt;0,SQRT(Table1[[#This Row],[line]]),-SQRT(ABS(Table1[[#This Row],[line]])))</f>
        <v>-1.5811388300841898</v>
      </c>
      <c r="R911">
        <f>Table1[[#This Row],[difference]]-Table1[[#This Row],[sqrt(line)]]</f>
        <v>2.08113883008419</v>
      </c>
      <c r="S911">
        <f>IF(Table1[[#This Row],[difference]]&gt;0,1,-1)</f>
        <v>1</v>
      </c>
      <c r="T911">
        <f>IF(Table1[[#This Row],[team]]=E910,SUM(H911,T910),Table1[[#This Row],[ppg]])</f>
        <v>377</v>
      </c>
      <c r="U911">
        <f>IF(Table1[[#This Row],[team]]=E910,SUM(I911,U910),Table1[[#This Row],[ppga]])</f>
        <v>336</v>
      </c>
      <c r="V911">
        <f>IF(Table1[[#This Row],[team]]=E910,SUM(Table1[[#This Row],[difference]],V910),Table1[[#This Row],[difference]])</f>
        <v>28.5</v>
      </c>
      <c r="W911">
        <f>IF(Table1[[#This Row],[team]]=E910,SUM(Table1[[#This Row],[sqrt(dif)]],W910),Table1[[#This Row],[sqrt(dif)]])</f>
        <v>10.173627970436673</v>
      </c>
      <c r="X911">
        <f>IF(Table1[[#This Row],[team]]=E910,SUM(Table1[[#This Row],[f1]],X910),Table1[[#This Row],[f1]])</f>
        <v>34.367347001992179</v>
      </c>
      <c r="Y911">
        <f>IF(Table1[[#This Row],[ATS]]=S910,SUM(Table1[[#This Row],[ATS]],Y910),Table1[[#This Row],[ATS]])</f>
        <v>1</v>
      </c>
      <c r="Z911">
        <f>IF(Table1[[#This Row],[ATS]]&gt;0,Table1[[#This Row],[ATS streak (not real)]]-1,Table1[[#This Row],[ATS streak (not real)]]+1)</f>
        <v>0</v>
      </c>
      <c r="AA911" s="5">
        <f>Table1[[#This Row],[running ttl ppg]]^2.37/(Table1[[#This Row],[running ttl ppg]]^2.37+Table1[[#This Row],[running ttl ppga]]^2.37)</f>
        <v>0.56779677176098298</v>
      </c>
      <c r="AB911" s="5">
        <f>Table1[[#This Row],[pyth ratio]]+Table1[[#This Row],[win/loss ratio]]</f>
        <v>1.3535110574752687</v>
      </c>
    </row>
    <row r="912" spans="1:28" x14ac:dyDescent="0.25">
      <c r="A912" s="1">
        <v>3470</v>
      </c>
      <c r="B912" s="7">
        <f t="shared" si="30"/>
        <v>15</v>
      </c>
      <c r="C912" s="5">
        <v>2017</v>
      </c>
      <c r="D912" s="5">
        <v>16</v>
      </c>
      <c r="E912" t="s">
        <v>65</v>
      </c>
      <c r="F912" t="s">
        <v>54</v>
      </c>
      <c r="G912" s="5">
        <v>1</v>
      </c>
      <c r="H912">
        <v>33</v>
      </c>
      <c r="I912">
        <v>25</v>
      </c>
      <c r="J912">
        <v>8</v>
      </c>
      <c r="K912">
        <f>IF(Table1[[#This Row],[net]]&gt;0,1,0)</f>
        <v>1</v>
      </c>
      <c r="L912">
        <v>-3.5</v>
      </c>
      <c r="M912">
        <f>IF(Table1[[#This Row],[team]]=E911,SUM(Table1[[#This Row],[win/loss]],M911),Table1[[#This Row],[win/loss]])</f>
        <v>12</v>
      </c>
      <c r="N912">
        <f>IF(Table1[[#This Row],[team]]=E911,SUM(Table1[[#This Row],[win/loss]],M911),Table1[[#This Row],[win/loss]])/B912</f>
        <v>0.8</v>
      </c>
      <c r="O912">
        <f t="shared" si="31"/>
        <v>4.5</v>
      </c>
      <c r="P912">
        <f>IF(Table1[[#This Row],[difference]]&gt;0,SQRT(Table1[[#This Row],[difference]]),-SQRT(ABS(Table1[[#This Row],[difference]])))</f>
        <v>2.1213203435596424</v>
      </c>
      <c r="Q912">
        <f>IF(Table1[[#This Row],[line]]&gt;0,SQRT(Table1[[#This Row],[line]]),-SQRT(ABS(Table1[[#This Row],[line]])))</f>
        <v>-1.8708286933869707</v>
      </c>
      <c r="R912">
        <f>Table1[[#This Row],[difference]]-Table1[[#This Row],[sqrt(line)]]</f>
        <v>6.3708286933869704</v>
      </c>
      <c r="S912">
        <f>IF(Table1[[#This Row],[difference]]&gt;0,1,-1)</f>
        <v>1</v>
      </c>
      <c r="T912">
        <f>IF(Table1[[#This Row],[team]]=E911,SUM(H912,T911),Table1[[#This Row],[ppg]])</f>
        <v>410</v>
      </c>
      <c r="U912">
        <f>IF(Table1[[#This Row],[team]]=E911,SUM(I912,U911),Table1[[#This Row],[ppga]])</f>
        <v>361</v>
      </c>
      <c r="V912">
        <f>IF(Table1[[#This Row],[team]]=E911,SUM(Table1[[#This Row],[difference]],V911),Table1[[#This Row],[difference]])</f>
        <v>33</v>
      </c>
      <c r="W912">
        <f>IF(Table1[[#This Row],[team]]=E911,SUM(Table1[[#This Row],[sqrt(dif)]],W911),Table1[[#This Row],[sqrt(dif)]])</f>
        <v>12.294948313996315</v>
      </c>
      <c r="X912">
        <f>IF(Table1[[#This Row],[team]]=E911,SUM(Table1[[#This Row],[f1]],X911),Table1[[#This Row],[f1]])</f>
        <v>40.738175695379148</v>
      </c>
      <c r="Y912">
        <f>IF(Table1[[#This Row],[ATS]]=S911,SUM(Table1[[#This Row],[ATS]],Y911),Table1[[#This Row],[ATS]])</f>
        <v>2</v>
      </c>
      <c r="Z912">
        <f>IF(Table1[[#This Row],[ATS]]&gt;0,Table1[[#This Row],[ATS streak (not real)]]-1,Table1[[#This Row],[ATS streak (not real)]]+1)</f>
        <v>1</v>
      </c>
      <c r="AA912" s="5">
        <f>Table1[[#This Row],[running ttl ppg]]^2.37/(Table1[[#This Row],[running ttl ppg]]^2.37+Table1[[#This Row],[running ttl ppga]]^2.37)</f>
        <v>0.57484624064146705</v>
      </c>
      <c r="AB912" s="5">
        <f>Table1[[#This Row],[pyth ratio]]+Table1[[#This Row],[win/loss ratio]]</f>
        <v>1.374846240641467</v>
      </c>
    </row>
    <row r="913" spans="1:28" x14ac:dyDescent="0.25">
      <c r="A913" s="1">
        <v>3471</v>
      </c>
      <c r="B913" s="7">
        <f t="shared" si="30"/>
        <v>16</v>
      </c>
      <c r="C913" s="5">
        <v>2017</v>
      </c>
      <c r="D913" s="5">
        <v>17</v>
      </c>
      <c r="E913" t="s">
        <v>65</v>
      </c>
      <c r="F913" t="s">
        <v>50</v>
      </c>
      <c r="G913" s="5">
        <v>0</v>
      </c>
      <c r="H913">
        <v>6</v>
      </c>
      <c r="I913">
        <v>24</v>
      </c>
      <c r="J913">
        <v>-18</v>
      </c>
      <c r="K913">
        <f>IF(Table1[[#This Row],[net]]&gt;0,1,0)</f>
        <v>0</v>
      </c>
      <c r="L913">
        <v>1</v>
      </c>
      <c r="M913">
        <f>IF(Table1[[#This Row],[team]]=E912,SUM(Table1[[#This Row],[win/loss]],M912),Table1[[#This Row],[win/loss]])</f>
        <v>12</v>
      </c>
      <c r="N913">
        <f>IF(Table1[[#This Row],[team]]=E912,SUM(Table1[[#This Row],[win/loss]],M912),Table1[[#This Row],[win/loss]])/B913</f>
        <v>0.75</v>
      </c>
      <c r="O913">
        <f t="shared" si="31"/>
        <v>-17</v>
      </c>
      <c r="P913">
        <f>IF(Table1[[#This Row],[difference]]&gt;0,SQRT(Table1[[#This Row],[difference]]),-SQRT(ABS(Table1[[#This Row],[difference]])))</f>
        <v>-4.1231056256176606</v>
      </c>
      <c r="Q913">
        <f>IF(Table1[[#This Row],[line]]&gt;0,SQRT(Table1[[#This Row],[line]]),-SQRT(ABS(Table1[[#This Row],[line]])))</f>
        <v>1</v>
      </c>
      <c r="R913">
        <f>Table1[[#This Row],[difference]]-Table1[[#This Row],[sqrt(line)]]</f>
        <v>-18</v>
      </c>
      <c r="S913">
        <f>IF(Table1[[#This Row],[difference]]&gt;0,1,-1)</f>
        <v>-1</v>
      </c>
      <c r="T913">
        <f>IF(Table1[[#This Row],[team]]=E912,SUM(H913,T912),Table1[[#This Row],[ppg]])</f>
        <v>416</v>
      </c>
      <c r="U913">
        <f>IF(Table1[[#This Row],[team]]=E912,SUM(I913,U912),Table1[[#This Row],[ppga]])</f>
        <v>385</v>
      </c>
      <c r="V913">
        <f>IF(Table1[[#This Row],[team]]=E912,SUM(Table1[[#This Row],[difference]],V912),Table1[[#This Row],[difference]])</f>
        <v>16</v>
      </c>
      <c r="W913">
        <f>IF(Table1[[#This Row],[team]]=E912,SUM(Table1[[#This Row],[sqrt(dif)]],W912),Table1[[#This Row],[sqrt(dif)]])</f>
        <v>8.1718426883786535</v>
      </c>
      <c r="X913">
        <f>IF(Table1[[#This Row],[team]]=E912,SUM(Table1[[#This Row],[f1]],X912),Table1[[#This Row],[f1]])</f>
        <v>22.738175695379148</v>
      </c>
      <c r="Y913">
        <f>IF(Table1[[#This Row],[ATS]]=S912,SUM(Table1[[#This Row],[ATS]],Y912),Table1[[#This Row],[ATS]])</f>
        <v>-1</v>
      </c>
      <c r="Z913">
        <f>IF(Table1[[#This Row],[ATS]]&gt;0,Table1[[#This Row],[ATS streak (not real)]]-1,Table1[[#This Row],[ATS streak (not real)]]+1)</f>
        <v>0</v>
      </c>
      <c r="AA913" s="5">
        <f>Table1[[#This Row],[running ttl ppg]]^2.37/(Table1[[#This Row],[running ttl ppg]]^2.37+Table1[[#This Row],[running ttl ppga]]^2.37)</f>
        <v>0.54575596870085119</v>
      </c>
      <c r="AB913" s="5">
        <f>Table1[[#This Row],[pyth ratio]]+Table1[[#This Row],[win/loss ratio]]</f>
        <v>1.2957559687008513</v>
      </c>
    </row>
    <row r="914" spans="1:28" x14ac:dyDescent="0.25">
      <c r="A914" s="1">
        <v>3472</v>
      </c>
      <c r="B914" s="7">
        <f t="shared" si="30"/>
        <v>1</v>
      </c>
      <c r="C914" s="5">
        <v>2017</v>
      </c>
      <c r="D914" s="5">
        <v>1</v>
      </c>
      <c r="E914" t="s">
        <v>66</v>
      </c>
      <c r="F914" t="s">
        <v>48</v>
      </c>
      <c r="G914" s="5">
        <v>1</v>
      </c>
      <c r="H914">
        <v>29</v>
      </c>
      <c r="I914">
        <v>10</v>
      </c>
      <c r="J914">
        <v>19</v>
      </c>
      <c r="K914">
        <f>IF(Table1[[#This Row],[net]]&gt;0,1,0)</f>
        <v>1</v>
      </c>
      <c r="L914">
        <v>-4</v>
      </c>
      <c r="M914">
        <f>IF(Table1[[#This Row],[team]]=E913,SUM(Table1[[#This Row],[win/loss]],M913),Table1[[#This Row],[win/loss]])</f>
        <v>1</v>
      </c>
      <c r="N914">
        <f>IF(Table1[[#This Row],[team]]=E913,SUM(Table1[[#This Row],[win/loss]],M913),Table1[[#This Row],[win/loss]])/B914</f>
        <v>1</v>
      </c>
      <c r="O914">
        <f t="shared" si="31"/>
        <v>15</v>
      </c>
      <c r="P914">
        <f>IF(Table1[[#This Row],[difference]]&gt;0,SQRT(Table1[[#This Row],[difference]]),-SQRT(ABS(Table1[[#This Row],[difference]])))</f>
        <v>3.872983346207417</v>
      </c>
      <c r="Q914">
        <f>IF(Table1[[#This Row],[line]]&gt;0,SQRT(Table1[[#This Row],[line]]),-SQRT(ABS(Table1[[#This Row],[line]])))</f>
        <v>-2</v>
      </c>
      <c r="R914">
        <f>Table1[[#This Row],[difference]]-Table1[[#This Row],[sqrt(line)]]</f>
        <v>17</v>
      </c>
      <c r="S914">
        <f>IF(Table1[[#This Row],[difference]]&gt;0,1,-1)</f>
        <v>1</v>
      </c>
      <c r="T914">
        <f>IF(Table1[[#This Row],[team]]=E913,SUM(H914,T913),Table1[[#This Row],[ppg]])</f>
        <v>29</v>
      </c>
      <c r="U914">
        <f>IF(Table1[[#This Row],[team]]=E913,SUM(I914,U913),Table1[[#This Row],[ppga]])</f>
        <v>10</v>
      </c>
      <c r="V914">
        <f>IF(Table1[[#This Row],[team]]=E913,SUM(Table1[[#This Row],[difference]],V913),Table1[[#This Row],[difference]])</f>
        <v>15</v>
      </c>
      <c r="W914">
        <f>IF(Table1[[#This Row],[team]]=E913,SUM(Table1[[#This Row],[sqrt(dif)]],W913),Table1[[#This Row],[sqrt(dif)]])</f>
        <v>3.872983346207417</v>
      </c>
      <c r="X914">
        <f>IF(Table1[[#This Row],[team]]=E913,SUM(Table1[[#This Row],[f1]],X913),Table1[[#This Row],[f1]])</f>
        <v>17</v>
      </c>
      <c r="Y914">
        <f>IF(Table1[[#This Row],[ATS]]=S913,SUM(Table1[[#This Row],[ATS]],Y913),Table1[[#This Row],[ATS]])</f>
        <v>1</v>
      </c>
      <c r="Z914">
        <f>IF(Table1[[#This Row],[ATS]]&gt;0,Table1[[#This Row],[ATS streak (not real)]]-1,Table1[[#This Row],[ATS streak (not real)]]+1)</f>
        <v>0</v>
      </c>
      <c r="AA914" s="5">
        <f>Table1[[#This Row],[running ttl ppg]]^2.37/(Table1[[#This Row],[running ttl ppg]]^2.37+Table1[[#This Row],[running ttl ppga]]^2.37)</f>
        <v>0.925763609079848</v>
      </c>
      <c r="AB914" s="5">
        <f>Table1[[#This Row],[pyth ratio]]+Table1[[#This Row],[win/loss ratio]]</f>
        <v>1.925763609079848</v>
      </c>
    </row>
    <row r="915" spans="1:28" x14ac:dyDescent="0.25">
      <c r="A915" s="1">
        <v>3473</v>
      </c>
      <c r="B915" s="7">
        <f t="shared" ref="B915:B978" si="32">IF(B914=16,1,B914+1)</f>
        <v>2</v>
      </c>
      <c r="C915" s="5">
        <v>2017</v>
      </c>
      <c r="D915" s="5">
        <v>2</v>
      </c>
      <c r="E915" t="s">
        <v>66</v>
      </c>
      <c r="F915" t="s">
        <v>46</v>
      </c>
      <c r="G915" s="5">
        <v>0</v>
      </c>
      <c r="H915">
        <v>29</v>
      </c>
      <c r="I915">
        <v>14</v>
      </c>
      <c r="J915">
        <v>15</v>
      </c>
      <c r="K915">
        <f>IF(Table1[[#This Row],[net]]&gt;0,1,0)</f>
        <v>1</v>
      </c>
      <c r="L915">
        <v>3</v>
      </c>
      <c r="M915">
        <f>IF(Table1[[#This Row],[team]]=E914,SUM(Table1[[#This Row],[win/loss]],M914),Table1[[#This Row],[win/loss]])</f>
        <v>2</v>
      </c>
      <c r="N915">
        <f>IF(Table1[[#This Row],[team]]=E914,SUM(Table1[[#This Row],[win/loss]],M914),Table1[[#This Row],[win/loss]])/B915</f>
        <v>1</v>
      </c>
      <c r="O915">
        <f t="shared" si="31"/>
        <v>18</v>
      </c>
      <c r="P915">
        <f>IF(Table1[[#This Row],[difference]]&gt;0,SQRT(Table1[[#This Row],[difference]]),-SQRT(ABS(Table1[[#This Row],[difference]])))</f>
        <v>4.2426406871192848</v>
      </c>
      <c r="Q915">
        <f>IF(Table1[[#This Row],[line]]&gt;0,SQRT(Table1[[#This Row],[line]]),-SQRT(ABS(Table1[[#This Row],[line]])))</f>
        <v>1.7320508075688772</v>
      </c>
      <c r="R915">
        <f>Table1[[#This Row],[difference]]-Table1[[#This Row],[sqrt(line)]]</f>
        <v>16.267949192431121</v>
      </c>
      <c r="S915">
        <f>IF(Table1[[#This Row],[difference]]&gt;0,1,-1)</f>
        <v>1</v>
      </c>
      <c r="T915">
        <f>IF(Table1[[#This Row],[team]]=E914,SUM(H915,T914),Table1[[#This Row],[ppg]])</f>
        <v>58</v>
      </c>
      <c r="U915">
        <f>IF(Table1[[#This Row],[team]]=E914,SUM(I915,U914),Table1[[#This Row],[ppga]])</f>
        <v>24</v>
      </c>
      <c r="V915">
        <f>IF(Table1[[#This Row],[team]]=E914,SUM(Table1[[#This Row],[difference]],V914),Table1[[#This Row],[difference]])</f>
        <v>33</v>
      </c>
      <c r="W915">
        <f>IF(Table1[[#This Row],[team]]=E914,SUM(Table1[[#This Row],[sqrt(dif)]],W914),Table1[[#This Row],[sqrt(dif)]])</f>
        <v>8.1156240333267018</v>
      </c>
      <c r="X915">
        <f>IF(Table1[[#This Row],[team]]=E914,SUM(Table1[[#This Row],[f1]],X914),Table1[[#This Row],[f1]])</f>
        <v>33.267949192431118</v>
      </c>
      <c r="Y915">
        <f>IF(Table1[[#This Row],[ATS]]=S914,SUM(Table1[[#This Row],[ATS]],Y914),Table1[[#This Row],[ATS]])</f>
        <v>2</v>
      </c>
      <c r="Z915">
        <f>IF(Table1[[#This Row],[ATS]]&gt;0,Table1[[#This Row],[ATS streak (not real)]]-1,Table1[[#This Row],[ATS streak (not real)]]+1)</f>
        <v>1</v>
      </c>
      <c r="AA915" s="5">
        <f>Table1[[#This Row],[running ttl ppg]]^2.37/(Table1[[#This Row],[running ttl ppg]]^2.37+Table1[[#This Row],[running ttl ppga]]^2.37)</f>
        <v>0.89005102099408728</v>
      </c>
      <c r="AB915" s="5">
        <f>Table1[[#This Row],[pyth ratio]]+Table1[[#This Row],[win/loss ratio]]</f>
        <v>1.8900510209940873</v>
      </c>
    </row>
    <row r="916" spans="1:28" x14ac:dyDescent="0.25">
      <c r="A916" s="1">
        <v>3474</v>
      </c>
      <c r="B916" s="7">
        <f t="shared" si="32"/>
        <v>3</v>
      </c>
      <c r="C916" s="5">
        <v>2017</v>
      </c>
      <c r="D916" s="5">
        <v>3</v>
      </c>
      <c r="E916" t="s">
        <v>66</v>
      </c>
      <c r="F916" t="s">
        <v>67</v>
      </c>
      <c r="G916" s="5">
        <v>1</v>
      </c>
      <c r="H916">
        <v>34</v>
      </c>
      <c r="I916">
        <v>3</v>
      </c>
      <c r="J916">
        <v>31</v>
      </c>
      <c r="K916">
        <f>IF(Table1[[#This Row],[net]]&gt;0,1,0)</f>
        <v>1</v>
      </c>
      <c r="L916">
        <v>4</v>
      </c>
      <c r="M916">
        <f>IF(Table1[[#This Row],[team]]=E915,SUM(Table1[[#This Row],[win/loss]],M915),Table1[[#This Row],[win/loss]])</f>
        <v>3</v>
      </c>
      <c r="N916">
        <f>IF(Table1[[#This Row],[team]]=E915,SUM(Table1[[#This Row],[win/loss]],M915),Table1[[#This Row],[win/loss]])/B916</f>
        <v>1</v>
      </c>
      <c r="O916">
        <f t="shared" si="31"/>
        <v>35</v>
      </c>
      <c r="P916">
        <f>IF(Table1[[#This Row],[difference]]&gt;0,SQRT(Table1[[#This Row],[difference]]),-SQRT(ABS(Table1[[#This Row],[difference]])))</f>
        <v>5.9160797830996161</v>
      </c>
      <c r="Q916">
        <f>IF(Table1[[#This Row],[line]]&gt;0,SQRT(Table1[[#This Row],[line]]),-SQRT(ABS(Table1[[#This Row],[line]])))</f>
        <v>2</v>
      </c>
      <c r="R916">
        <f>Table1[[#This Row],[difference]]-Table1[[#This Row],[sqrt(line)]]</f>
        <v>33</v>
      </c>
      <c r="S916">
        <f>IF(Table1[[#This Row],[difference]]&gt;0,1,-1)</f>
        <v>1</v>
      </c>
      <c r="T916">
        <f>IF(Table1[[#This Row],[team]]=E915,SUM(H916,T915),Table1[[#This Row],[ppg]])</f>
        <v>92</v>
      </c>
      <c r="U916">
        <f>IF(Table1[[#This Row],[team]]=E915,SUM(I916,U915),Table1[[#This Row],[ppga]])</f>
        <v>27</v>
      </c>
      <c r="V916">
        <f>IF(Table1[[#This Row],[team]]=E915,SUM(Table1[[#This Row],[difference]],V915),Table1[[#This Row],[difference]])</f>
        <v>68</v>
      </c>
      <c r="W916">
        <f>IF(Table1[[#This Row],[team]]=E915,SUM(Table1[[#This Row],[sqrt(dif)]],W915),Table1[[#This Row],[sqrt(dif)]])</f>
        <v>14.031703816426319</v>
      </c>
      <c r="X916">
        <f>IF(Table1[[#This Row],[team]]=E915,SUM(Table1[[#This Row],[f1]],X915),Table1[[#This Row],[f1]])</f>
        <v>66.267949192431118</v>
      </c>
      <c r="Y916">
        <f>IF(Table1[[#This Row],[ATS]]=S915,SUM(Table1[[#This Row],[ATS]],Y915),Table1[[#This Row],[ATS]])</f>
        <v>3</v>
      </c>
      <c r="Z916">
        <f>IF(Table1[[#This Row],[ATS]]&gt;0,Table1[[#This Row],[ATS streak (not real)]]-1,Table1[[#This Row],[ATS streak (not real)]]+1)</f>
        <v>2</v>
      </c>
      <c r="AA916" s="5">
        <f>Table1[[#This Row],[running ttl ppg]]^2.37/(Table1[[#This Row],[running ttl ppg]]^2.37+Table1[[#This Row],[running ttl ppga]]^2.37)</f>
        <v>0.94811792608172574</v>
      </c>
      <c r="AB916" s="5">
        <f>Table1[[#This Row],[pyth ratio]]+Table1[[#This Row],[win/loss ratio]]</f>
        <v>1.9481179260817258</v>
      </c>
    </row>
    <row r="917" spans="1:28" x14ac:dyDescent="0.25">
      <c r="A917" s="1">
        <v>3475</v>
      </c>
      <c r="B917" s="7">
        <f t="shared" si="32"/>
        <v>4</v>
      </c>
      <c r="C917" s="5">
        <v>2017</v>
      </c>
      <c r="D917" s="5">
        <v>5</v>
      </c>
      <c r="E917" t="s">
        <v>66</v>
      </c>
      <c r="F917" t="s">
        <v>51</v>
      </c>
      <c r="G917" s="5">
        <v>0</v>
      </c>
      <c r="H917">
        <v>23</v>
      </c>
      <c r="I917">
        <v>24</v>
      </c>
      <c r="J917">
        <v>-1</v>
      </c>
      <c r="K917">
        <f>IF(Table1[[#This Row],[net]]&gt;0,1,0)</f>
        <v>0</v>
      </c>
      <c r="L917">
        <v>-3.5</v>
      </c>
      <c r="M917">
        <f>IF(Table1[[#This Row],[team]]=E916,SUM(Table1[[#This Row],[win/loss]],M916),Table1[[#This Row],[win/loss]])</f>
        <v>3</v>
      </c>
      <c r="N917">
        <f>IF(Table1[[#This Row],[team]]=E916,SUM(Table1[[#This Row],[win/loss]],M916),Table1[[#This Row],[win/loss]])/B917</f>
        <v>0.75</v>
      </c>
      <c r="O917">
        <f t="shared" si="31"/>
        <v>-4.5</v>
      </c>
      <c r="P917">
        <f>IF(Table1[[#This Row],[difference]]&gt;0,SQRT(Table1[[#This Row],[difference]]),-SQRT(ABS(Table1[[#This Row],[difference]])))</f>
        <v>-2.1213203435596424</v>
      </c>
      <c r="Q917">
        <f>IF(Table1[[#This Row],[line]]&gt;0,SQRT(Table1[[#This Row],[line]]),-SQRT(ABS(Table1[[#This Row],[line]])))</f>
        <v>-1.8708286933869707</v>
      </c>
      <c r="R917">
        <f>Table1[[#This Row],[difference]]-Table1[[#This Row],[sqrt(line)]]</f>
        <v>-2.6291713066130296</v>
      </c>
      <c r="S917">
        <f>IF(Table1[[#This Row],[difference]]&gt;0,1,-1)</f>
        <v>-1</v>
      </c>
      <c r="T917">
        <f>IF(Table1[[#This Row],[team]]=E916,SUM(H917,T916),Table1[[#This Row],[ppg]])</f>
        <v>115</v>
      </c>
      <c r="U917">
        <f>IF(Table1[[#This Row],[team]]=E916,SUM(I917,U916),Table1[[#This Row],[ppga]])</f>
        <v>51</v>
      </c>
      <c r="V917">
        <f>IF(Table1[[#This Row],[team]]=E916,SUM(Table1[[#This Row],[difference]],V916),Table1[[#This Row],[difference]])</f>
        <v>63.5</v>
      </c>
      <c r="W917">
        <f>IF(Table1[[#This Row],[team]]=E916,SUM(Table1[[#This Row],[sqrt(dif)]],W916),Table1[[#This Row],[sqrt(dif)]])</f>
        <v>11.910383472866677</v>
      </c>
      <c r="X917">
        <f>IF(Table1[[#This Row],[team]]=E916,SUM(Table1[[#This Row],[f1]],X916),Table1[[#This Row],[f1]])</f>
        <v>63.638777885818087</v>
      </c>
      <c r="Y917">
        <f>IF(Table1[[#This Row],[ATS]]=S916,SUM(Table1[[#This Row],[ATS]],Y916),Table1[[#This Row],[ATS]])</f>
        <v>-1</v>
      </c>
      <c r="Z917">
        <f>IF(Table1[[#This Row],[ATS]]&gt;0,Table1[[#This Row],[ATS streak (not real)]]-1,Table1[[#This Row],[ATS streak (not real)]]+1)</f>
        <v>0</v>
      </c>
      <c r="AA917" s="5">
        <f>Table1[[#This Row],[running ttl ppg]]^2.37/(Table1[[#This Row],[running ttl ppg]]^2.37+Table1[[#This Row],[running ttl ppga]]^2.37)</f>
        <v>0.8729239147423985</v>
      </c>
      <c r="AB917" s="5">
        <f>Table1[[#This Row],[pyth ratio]]+Table1[[#This Row],[win/loss ratio]]</f>
        <v>1.6229239147423984</v>
      </c>
    </row>
    <row r="918" spans="1:28" x14ac:dyDescent="0.25">
      <c r="A918" s="1">
        <v>3476</v>
      </c>
      <c r="B918" s="7">
        <f t="shared" si="32"/>
        <v>5</v>
      </c>
      <c r="C918" s="5">
        <v>2017</v>
      </c>
      <c r="D918" s="5">
        <v>6</v>
      </c>
      <c r="E918" t="s">
        <v>66</v>
      </c>
      <c r="F918" t="s">
        <v>72</v>
      </c>
      <c r="G918" s="5">
        <v>0</v>
      </c>
      <c r="H918">
        <v>20</v>
      </c>
      <c r="I918">
        <v>27</v>
      </c>
      <c r="J918">
        <v>-7</v>
      </c>
      <c r="K918">
        <f>IF(Table1[[#This Row],[net]]&gt;0,1,0)</f>
        <v>0</v>
      </c>
      <c r="L918">
        <v>-3</v>
      </c>
      <c r="M918">
        <f>IF(Table1[[#This Row],[team]]=E917,SUM(Table1[[#This Row],[win/loss]],M917),Table1[[#This Row],[win/loss]])</f>
        <v>3</v>
      </c>
      <c r="N918">
        <f>IF(Table1[[#This Row],[team]]=E917,SUM(Table1[[#This Row],[win/loss]],M917),Table1[[#This Row],[win/loss]])/B918</f>
        <v>0.6</v>
      </c>
      <c r="O918">
        <f t="shared" si="31"/>
        <v>-10</v>
      </c>
      <c r="P918">
        <f>IF(Table1[[#This Row],[difference]]&gt;0,SQRT(Table1[[#This Row],[difference]]),-SQRT(ABS(Table1[[#This Row],[difference]])))</f>
        <v>-3.1622776601683795</v>
      </c>
      <c r="Q918">
        <f>IF(Table1[[#This Row],[line]]&gt;0,SQRT(Table1[[#This Row],[line]]),-SQRT(ABS(Table1[[#This Row],[line]])))</f>
        <v>-1.7320508075688772</v>
      </c>
      <c r="R918">
        <f>Table1[[#This Row],[difference]]-Table1[[#This Row],[sqrt(line)]]</f>
        <v>-8.2679491924311233</v>
      </c>
      <c r="S918">
        <f>IF(Table1[[#This Row],[difference]]&gt;0,1,-1)</f>
        <v>-1</v>
      </c>
      <c r="T918">
        <f>IF(Table1[[#This Row],[team]]=E917,SUM(H918,T917),Table1[[#This Row],[ppg]])</f>
        <v>135</v>
      </c>
      <c r="U918">
        <f>IF(Table1[[#This Row],[team]]=E917,SUM(I918,U917),Table1[[#This Row],[ppga]])</f>
        <v>78</v>
      </c>
      <c r="V918">
        <f>IF(Table1[[#This Row],[team]]=E917,SUM(Table1[[#This Row],[difference]],V917),Table1[[#This Row],[difference]])</f>
        <v>53.5</v>
      </c>
      <c r="W918">
        <f>IF(Table1[[#This Row],[team]]=E917,SUM(Table1[[#This Row],[sqrt(dif)]],W917),Table1[[#This Row],[sqrt(dif)]])</f>
        <v>8.7481058126982969</v>
      </c>
      <c r="X918">
        <f>IF(Table1[[#This Row],[team]]=E917,SUM(Table1[[#This Row],[f1]],X917),Table1[[#This Row],[f1]])</f>
        <v>55.370828693386962</v>
      </c>
      <c r="Y918">
        <f>IF(Table1[[#This Row],[ATS]]=S917,SUM(Table1[[#This Row],[ATS]],Y917),Table1[[#This Row],[ATS]])</f>
        <v>-2</v>
      </c>
      <c r="Z918">
        <f>IF(Table1[[#This Row],[ATS]]&gt;0,Table1[[#This Row],[ATS streak (not real)]]-1,Table1[[#This Row],[ATS streak (not real)]]+1)</f>
        <v>-1</v>
      </c>
      <c r="AA918" s="5">
        <f>Table1[[#This Row],[running ttl ppg]]^2.37/(Table1[[#This Row],[running ttl ppg]]^2.37+Table1[[#This Row],[running ttl ppga]]^2.37)</f>
        <v>0.78585203212297872</v>
      </c>
      <c r="AB918" s="5">
        <f>Table1[[#This Row],[pyth ratio]]+Table1[[#This Row],[win/loss ratio]]</f>
        <v>1.3858520321229788</v>
      </c>
    </row>
    <row r="919" spans="1:28" x14ac:dyDescent="0.25">
      <c r="A919" s="1">
        <v>3477</v>
      </c>
      <c r="B919" s="7">
        <f t="shared" si="32"/>
        <v>6</v>
      </c>
      <c r="C919" s="5">
        <v>2017</v>
      </c>
      <c r="D919" s="5">
        <v>7</v>
      </c>
      <c r="E919" t="s">
        <v>66</v>
      </c>
      <c r="F919" t="s">
        <v>60</v>
      </c>
      <c r="G919" s="5">
        <v>1</v>
      </c>
      <c r="H919">
        <v>21</v>
      </c>
      <c r="I919">
        <v>10</v>
      </c>
      <c r="J919">
        <v>11</v>
      </c>
      <c r="K919">
        <f>IF(Table1[[#This Row],[net]]&gt;0,1,0)</f>
        <v>1</v>
      </c>
      <c r="L919">
        <v>3</v>
      </c>
      <c r="M919">
        <f>IF(Table1[[#This Row],[team]]=E918,SUM(Table1[[#This Row],[win/loss]],M918),Table1[[#This Row],[win/loss]])</f>
        <v>4</v>
      </c>
      <c r="N919">
        <f>IF(Table1[[#This Row],[team]]=E918,SUM(Table1[[#This Row],[win/loss]],M918),Table1[[#This Row],[win/loss]])/B919</f>
        <v>0.66666666666666663</v>
      </c>
      <c r="O919">
        <f t="shared" si="31"/>
        <v>14</v>
      </c>
      <c r="P919">
        <f>IF(Table1[[#This Row],[difference]]&gt;0,SQRT(Table1[[#This Row],[difference]]),-SQRT(ABS(Table1[[#This Row],[difference]])))</f>
        <v>3.7416573867739413</v>
      </c>
      <c r="Q919">
        <f>IF(Table1[[#This Row],[line]]&gt;0,SQRT(Table1[[#This Row],[line]]),-SQRT(ABS(Table1[[#This Row],[line]])))</f>
        <v>1.7320508075688772</v>
      </c>
      <c r="R919">
        <f>Table1[[#This Row],[difference]]-Table1[[#This Row],[sqrt(line)]]</f>
        <v>12.267949192431123</v>
      </c>
      <c r="S919">
        <f>IF(Table1[[#This Row],[difference]]&gt;0,1,-1)</f>
        <v>1</v>
      </c>
      <c r="T919">
        <f>IF(Table1[[#This Row],[team]]=E918,SUM(H919,T918),Table1[[#This Row],[ppg]])</f>
        <v>156</v>
      </c>
      <c r="U919">
        <f>IF(Table1[[#This Row],[team]]=E918,SUM(I919,U918),Table1[[#This Row],[ppga]])</f>
        <v>88</v>
      </c>
      <c r="V919">
        <f>IF(Table1[[#This Row],[team]]=E918,SUM(Table1[[#This Row],[difference]],V918),Table1[[#This Row],[difference]])</f>
        <v>67.5</v>
      </c>
      <c r="W919">
        <f>IF(Table1[[#This Row],[team]]=E918,SUM(Table1[[#This Row],[sqrt(dif)]],W918),Table1[[#This Row],[sqrt(dif)]])</f>
        <v>12.489763199472238</v>
      </c>
      <c r="X919">
        <f>IF(Table1[[#This Row],[team]]=E918,SUM(Table1[[#This Row],[f1]],X918),Table1[[#This Row],[f1]])</f>
        <v>67.638777885818087</v>
      </c>
      <c r="Y919">
        <f>IF(Table1[[#This Row],[ATS]]=S918,SUM(Table1[[#This Row],[ATS]],Y918),Table1[[#This Row],[ATS]])</f>
        <v>1</v>
      </c>
      <c r="Z919">
        <f>IF(Table1[[#This Row],[ATS]]&gt;0,Table1[[#This Row],[ATS streak (not real)]]-1,Table1[[#This Row],[ATS streak (not real)]]+1)</f>
        <v>0</v>
      </c>
      <c r="AA919" s="5">
        <f>Table1[[#This Row],[running ttl ppg]]^2.37/(Table1[[#This Row],[running ttl ppg]]^2.37+Table1[[#This Row],[running ttl ppga]]^2.37)</f>
        <v>0.79525059903692907</v>
      </c>
      <c r="AB919" s="5">
        <f>Table1[[#This Row],[pyth ratio]]+Table1[[#This Row],[win/loss ratio]]</f>
        <v>1.4619172657035957</v>
      </c>
    </row>
    <row r="920" spans="1:28" x14ac:dyDescent="0.25">
      <c r="A920" s="1">
        <v>3478</v>
      </c>
      <c r="B920" s="7">
        <f t="shared" si="32"/>
        <v>7</v>
      </c>
      <c r="C920" s="5">
        <v>2017</v>
      </c>
      <c r="D920" s="5">
        <v>8</v>
      </c>
      <c r="E920" t="s">
        <v>66</v>
      </c>
      <c r="F920" t="s">
        <v>49</v>
      </c>
      <c r="G920" s="5">
        <v>0</v>
      </c>
      <c r="H920">
        <v>23</v>
      </c>
      <c r="I920">
        <v>29</v>
      </c>
      <c r="J920">
        <v>-6</v>
      </c>
      <c r="K920">
        <f>IF(Table1[[#This Row],[net]]&gt;0,1,0)</f>
        <v>0</v>
      </c>
      <c r="L920">
        <v>5</v>
      </c>
      <c r="M920">
        <f>IF(Table1[[#This Row],[team]]=E919,SUM(Table1[[#This Row],[win/loss]],M919),Table1[[#This Row],[win/loss]])</f>
        <v>4</v>
      </c>
      <c r="N920">
        <f>IF(Table1[[#This Row],[team]]=E919,SUM(Table1[[#This Row],[win/loss]],M919),Table1[[#This Row],[win/loss]])/B920</f>
        <v>0.5714285714285714</v>
      </c>
      <c r="O920">
        <f t="shared" si="31"/>
        <v>-1</v>
      </c>
      <c r="P920">
        <f>IF(Table1[[#This Row],[difference]]&gt;0,SQRT(Table1[[#This Row],[difference]]),-SQRT(ABS(Table1[[#This Row],[difference]])))</f>
        <v>-1</v>
      </c>
      <c r="Q920">
        <f>IF(Table1[[#This Row],[line]]&gt;0,SQRT(Table1[[#This Row],[line]]),-SQRT(ABS(Table1[[#This Row],[line]])))</f>
        <v>2.2360679774997898</v>
      </c>
      <c r="R920">
        <f>Table1[[#This Row],[difference]]-Table1[[#This Row],[sqrt(line)]]</f>
        <v>-3.2360679774997898</v>
      </c>
      <c r="S920">
        <f>IF(Table1[[#This Row],[difference]]&gt;0,1,-1)</f>
        <v>-1</v>
      </c>
      <c r="T920">
        <f>IF(Table1[[#This Row],[team]]=E919,SUM(H920,T919),Table1[[#This Row],[ppg]])</f>
        <v>179</v>
      </c>
      <c r="U920">
        <f>IF(Table1[[#This Row],[team]]=E919,SUM(I920,U919),Table1[[#This Row],[ppga]])</f>
        <v>117</v>
      </c>
      <c r="V920">
        <f>IF(Table1[[#This Row],[team]]=E919,SUM(Table1[[#This Row],[difference]],V919),Table1[[#This Row],[difference]])</f>
        <v>66.5</v>
      </c>
      <c r="W920">
        <f>IF(Table1[[#This Row],[team]]=E919,SUM(Table1[[#This Row],[sqrt(dif)]],W919),Table1[[#This Row],[sqrt(dif)]])</f>
        <v>11.489763199472238</v>
      </c>
      <c r="X920">
        <f>IF(Table1[[#This Row],[team]]=E919,SUM(Table1[[#This Row],[f1]],X919),Table1[[#This Row],[f1]])</f>
        <v>64.4027099083183</v>
      </c>
      <c r="Y920">
        <f>IF(Table1[[#This Row],[ATS]]=S919,SUM(Table1[[#This Row],[ATS]],Y919),Table1[[#This Row],[ATS]])</f>
        <v>-1</v>
      </c>
      <c r="Z920">
        <f>IF(Table1[[#This Row],[ATS]]&gt;0,Table1[[#This Row],[ATS streak (not real)]]-1,Table1[[#This Row],[ATS streak (not real)]]+1)</f>
        <v>0</v>
      </c>
      <c r="AA920" s="5">
        <f>Table1[[#This Row],[running ttl ppg]]^2.37/(Table1[[#This Row],[running ttl ppg]]^2.37+Table1[[#This Row],[running ttl ppga]]^2.37)</f>
        <v>0.7325800079564827</v>
      </c>
      <c r="AB920" s="5">
        <f>Table1[[#This Row],[pyth ratio]]+Table1[[#This Row],[win/loss ratio]]</f>
        <v>1.3040085793850542</v>
      </c>
    </row>
    <row r="921" spans="1:28" x14ac:dyDescent="0.25">
      <c r="A921" s="1">
        <v>3479</v>
      </c>
      <c r="B921" s="7">
        <f t="shared" si="32"/>
        <v>8</v>
      </c>
      <c r="C921" s="5">
        <v>2017</v>
      </c>
      <c r="D921" s="5">
        <v>9</v>
      </c>
      <c r="E921" t="s">
        <v>66</v>
      </c>
      <c r="F921" t="s">
        <v>61</v>
      </c>
      <c r="G921" s="5">
        <v>0</v>
      </c>
      <c r="H921">
        <v>23</v>
      </c>
      <c r="I921">
        <v>28</v>
      </c>
      <c r="J921">
        <v>-5</v>
      </c>
      <c r="K921">
        <f>IF(Table1[[#This Row],[net]]&gt;0,1,0)</f>
        <v>0</v>
      </c>
      <c r="L921">
        <v>3</v>
      </c>
      <c r="M921">
        <f>IF(Table1[[#This Row],[team]]=E920,SUM(Table1[[#This Row],[win/loss]],M920),Table1[[#This Row],[win/loss]])</f>
        <v>4</v>
      </c>
      <c r="N921">
        <f>IF(Table1[[#This Row],[team]]=E920,SUM(Table1[[#This Row],[win/loss]],M920),Table1[[#This Row],[win/loss]])/B921</f>
        <v>0.5</v>
      </c>
      <c r="O921">
        <f t="shared" si="31"/>
        <v>-2</v>
      </c>
      <c r="P921">
        <f>IF(Table1[[#This Row],[difference]]&gt;0,SQRT(Table1[[#This Row],[difference]]),-SQRT(ABS(Table1[[#This Row],[difference]])))</f>
        <v>-1.4142135623730951</v>
      </c>
      <c r="Q921">
        <f>IF(Table1[[#This Row],[line]]&gt;0,SQRT(Table1[[#This Row],[line]]),-SQRT(ABS(Table1[[#This Row],[line]])))</f>
        <v>1.7320508075688772</v>
      </c>
      <c r="R921">
        <f>Table1[[#This Row],[difference]]-Table1[[#This Row],[sqrt(line)]]</f>
        <v>-3.7320508075688772</v>
      </c>
      <c r="S921">
        <f>IF(Table1[[#This Row],[difference]]&gt;0,1,-1)</f>
        <v>-1</v>
      </c>
      <c r="T921">
        <f>IF(Table1[[#This Row],[team]]=E920,SUM(H921,T920),Table1[[#This Row],[ppg]])</f>
        <v>202</v>
      </c>
      <c r="U921">
        <f>IF(Table1[[#This Row],[team]]=E920,SUM(I921,U920),Table1[[#This Row],[ppga]])</f>
        <v>145</v>
      </c>
      <c r="V921">
        <f>IF(Table1[[#This Row],[team]]=E920,SUM(Table1[[#This Row],[difference]],V920),Table1[[#This Row],[difference]])</f>
        <v>64.5</v>
      </c>
      <c r="W921">
        <f>IF(Table1[[#This Row],[team]]=E920,SUM(Table1[[#This Row],[sqrt(dif)]],W920),Table1[[#This Row],[sqrt(dif)]])</f>
        <v>10.075549637099142</v>
      </c>
      <c r="X921">
        <f>IF(Table1[[#This Row],[team]]=E920,SUM(Table1[[#This Row],[f1]],X920),Table1[[#This Row],[f1]])</f>
        <v>60.670659100749425</v>
      </c>
      <c r="Y921">
        <f>IF(Table1[[#This Row],[ATS]]=S920,SUM(Table1[[#This Row],[ATS]],Y920),Table1[[#This Row],[ATS]])</f>
        <v>-2</v>
      </c>
      <c r="Z921">
        <f>IF(Table1[[#This Row],[ATS]]&gt;0,Table1[[#This Row],[ATS streak (not real)]]-1,Table1[[#This Row],[ATS streak (not real)]]+1)</f>
        <v>-1</v>
      </c>
      <c r="AA921" s="5">
        <f>Table1[[#This Row],[running ttl ppg]]^2.37/(Table1[[#This Row],[running ttl ppg]]^2.37+Table1[[#This Row],[running ttl ppga]]^2.37)</f>
        <v>0.68691492134100596</v>
      </c>
      <c r="AB921" s="5">
        <f>Table1[[#This Row],[pyth ratio]]+Table1[[#This Row],[win/loss ratio]]</f>
        <v>1.186914921341006</v>
      </c>
    </row>
    <row r="922" spans="1:28" x14ac:dyDescent="0.25">
      <c r="A922" s="1">
        <v>3480</v>
      </c>
      <c r="B922" s="7">
        <f t="shared" si="32"/>
        <v>9</v>
      </c>
      <c r="C922" s="5">
        <v>2017</v>
      </c>
      <c r="D922" s="5">
        <v>10</v>
      </c>
      <c r="E922" t="s">
        <v>66</v>
      </c>
      <c r="F922" t="s">
        <v>42</v>
      </c>
      <c r="G922" s="5">
        <v>1</v>
      </c>
      <c r="H922">
        <v>24</v>
      </c>
      <c r="I922">
        <v>15</v>
      </c>
      <c r="J922">
        <v>9</v>
      </c>
      <c r="K922">
        <f>IF(Table1[[#This Row],[net]]&gt;0,1,0)</f>
        <v>1</v>
      </c>
      <c r="L922">
        <v>-1</v>
      </c>
      <c r="M922">
        <f>IF(Table1[[#This Row],[team]]=E921,SUM(Table1[[#This Row],[win/loss]],M921),Table1[[#This Row],[win/loss]])</f>
        <v>5</v>
      </c>
      <c r="N922">
        <f>IF(Table1[[#This Row],[team]]=E921,SUM(Table1[[#This Row],[win/loss]],M921),Table1[[#This Row],[win/loss]])/B922</f>
        <v>0.55555555555555558</v>
      </c>
      <c r="O922">
        <f t="shared" si="31"/>
        <v>8</v>
      </c>
      <c r="P922">
        <f>IF(Table1[[#This Row],[difference]]&gt;0,SQRT(Table1[[#This Row],[difference]]),-SQRT(ABS(Table1[[#This Row],[difference]])))</f>
        <v>2.8284271247461903</v>
      </c>
      <c r="Q922">
        <f>IF(Table1[[#This Row],[line]]&gt;0,SQRT(Table1[[#This Row],[line]]),-SQRT(ABS(Table1[[#This Row],[line]])))</f>
        <v>-1</v>
      </c>
      <c r="R922">
        <f>Table1[[#This Row],[difference]]-Table1[[#This Row],[sqrt(line)]]</f>
        <v>9</v>
      </c>
      <c r="S922">
        <f>IF(Table1[[#This Row],[difference]]&gt;0,1,-1)</f>
        <v>1</v>
      </c>
      <c r="T922">
        <f>IF(Table1[[#This Row],[team]]=E921,SUM(H922,T921),Table1[[#This Row],[ppg]])</f>
        <v>226</v>
      </c>
      <c r="U922">
        <f>IF(Table1[[#This Row],[team]]=E921,SUM(I922,U921),Table1[[#This Row],[ppga]])</f>
        <v>160</v>
      </c>
      <c r="V922">
        <f>IF(Table1[[#This Row],[team]]=E921,SUM(Table1[[#This Row],[difference]],V921),Table1[[#This Row],[difference]])</f>
        <v>72.5</v>
      </c>
      <c r="W922">
        <f>IF(Table1[[#This Row],[team]]=E921,SUM(Table1[[#This Row],[sqrt(dif)]],W921),Table1[[#This Row],[sqrt(dif)]])</f>
        <v>12.903976761845332</v>
      </c>
      <c r="X922">
        <f>IF(Table1[[#This Row],[team]]=E921,SUM(Table1[[#This Row],[f1]],X921),Table1[[#This Row],[f1]])</f>
        <v>69.670659100749418</v>
      </c>
      <c r="Y922">
        <f>IF(Table1[[#This Row],[ATS]]=S921,SUM(Table1[[#This Row],[ATS]],Y921),Table1[[#This Row],[ATS]])</f>
        <v>1</v>
      </c>
      <c r="Z922">
        <f>IF(Table1[[#This Row],[ATS]]&gt;0,Table1[[#This Row],[ATS streak (not real)]]-1,Table1[[#This Row],[ATS streak (not real)]]+1)</f>
        <v>0</v>
      </c>
      <c r="AA922" s="5">
        <f>Table1[[#This Row],[running ttl ppg]]^2.37/(Table1[[#This Row],[running ttl ppg]]^2.37+Table1[[#This Row],[running ttl ppga]]^2.37)</f>
        <v>0.69391911468921563</v>
      </c>
      <c r="AB922" s="5">
        <f>Table1[[#This Row],[pyth ratio]]+Table1[[#This Row],[win/loss ratio]]</f>
        <v>1.2494746702447712</v>
      </c>
    </row>
    <row r="923" spans="1:28" x14ac:dyDescent="0.25">
      <c r="A923" s="1">
        <v>3481</v>
      </c>
      <c r="B923" s="7">
        <f t="shared" si="32"/>
        <v>10</v>
      </c>
      <c r="C923" s="5">
        <v>2017</v>
      </c>
      <c r="D923" s="5">
        <v>11</v>
      </c>
      <c r="E923" t="s">
        <v>66</v>
      </c>
      <c r="F923" t="s">
        <v>69</v>
      </c>
      <c r="G923" s="5">
        <v>0</v>
      </c>
      <c r="H923">
        <v>15</v>
      </c>
      <c r="I923">
        <v>26</v>
      </c>
      <c r="J923">
        <v>-11</v>
      </c>
      <c r="K923">
        <f>IF(Table1[[#This Row],[net]]&gt;0,1,0)</f>
        <v>0</v>
      </c>
      <c r="L923">
        <v>6.5</v>
      </c>
      <c r="M923">
        <f>IF(Table1[[#This Row],[team]]=E922,SUM(Table1[[#This Row],[win/loss]],M922),Table1[[#This Row],[win/loss]])</f>
        <v>5</v>
      </c>
      <c r="N923">
        <f>IF(Table1[[#This Row],[team]]=E922,SUM(Table1[[#This Row],[win/loss]],M922),Table1[[#This Row],[win/loss]])/B923</f>
        <v>0.5</v>
      </c>
      <c r="O923">
        <f t="shared" si="31"/>
        <v>-4.5</v>
      </c>
      <c r="P923">
        <f>IF(Table1[[#This Row],[difference]]&gt;0,SQRT(Table1[[#This Row],[difference]]),-SQRT(ABS(Table1[[#This Row],[difference]])))</f>
        <v>-2.1213203435596424</v>
      </c>
      <c r="Q923">
        <f>IF(Table1[[#This Row],[line]]&gt;0,SQRT(Table1[[#This Row],[line]]),-SQRT(ABS(Table1[[#This Row],[line]])))</f>
        <v>2.5495097567963922</v>
      </c>
      <c r="R923">
        <f>Table1[[#This Row],[difference]]-Table1[[#This Row],[sqrt(line)]]</f>
        <v>-7.0495097567963922</v>
      </c>
      <c r="S923">
        <f>IF(Table1[[#This Row],[difference]]&gt;0,1,-1)</f>
        <v>-1</v>
      </c>
      <c r="T923">
        <f>IF(Table1[[#This Row],[team]]=E922,SUM(H923,T922),Table1[[#This Row],[ppg]])</f>
        <v>241</v>
      </c>
      <c r="U923">
        <f>IF(Table1[[#This Row],[team]]=E922,SUM(I923,U922),Table1[[#This Row],[ppga]])</f>
        <v>186</v>
      </c>
      <c r="V923">
        <f>IF(Table1[[#This Row],[team]]=E922,SUM(Table1[[#This Row],[difference]],V922),Table1[[#This Row],[difference]])</f>
        <v>68</v>
      </c>
      <c r="W923">
        <f>IF(Table1[[#This Row],[team]]=E922,SUM(Table1[[#This Row],[sqrt(dif)]],W922),Table1[[#This Row],[sqrt(dif)]])</f>
        <v>10.78265641828569</v>
      </c>
      <c r="X923">
        <f>IF(Table1[[#This Row],[team]]=E922,SUM(Table1[[#This Row],[f1]],X922),Table1[[#This Row],[f1]])</f>
        <v>62.621149343953029</v>
      </c>
      <c r="Y923">
        <f>IF(Table1[[#This Row],[ATS]]=S922,SUM(Table1[[#This Row],[ATS]],Y922),Table1[[#This Row],[ATS]])</f>
        <v>-1</v>
      </c>
      <c r="Z923">
        <f>IF(Table1[[#This Row],[ATS]]&gt;0,Table1[[#This Row],[ATS streak (not real)]]-1,Table1[[#This Row],[ATS streak (not real)]]+1)</f>
        <v>0</v>
      </c>
      <c r="AA923" s="5">
        <f>Table1[[#This Row],[running ttl ppg]]^2.37/(Table1[[#This Row],[running ttl ppg]]^2.37+Table1[[#This Row],[running ttl ppga]]^2.37)</f>
        <v>0.64884112158542084</v>
      </c>
      <c r="AB923" s="5">
        <f>Table1[[#This Row],[pyth ratio]]+Table1[[#This Row],[win/loss ratio]]</f>
        <v>1.1488411215854208</v>
      </c>
    </row>
    <row r="924" spans="1:28" x14ac:dyDescent="0.25">
      <c r="A924" s="1">
        <v>3482</v>
      </c>
      <c r="B924" s="7">
        <f t="shared" si="32"/>
        <v>11</v>
      </c>
      <c r="C924" s="5">
        <v>2017</v>
      </c>
      <c r="D924" s="5">
        <v>12</v>
      </c>
      <c r="E924" t="s">
        <v>66</v>
      </c>
      <c r="F924" t="s">
        <v>52</v>
      </c>
      <c r="G924" s="5">
        <v>1</v>
      </c>
      <c r="H924">
        <v>13</v>
      </c>
      <c r="I924">
        <v>27</v>
      </c>
      <c r="J924">
        <v>-14</v>
      </c>
      <c r="K924">
        <f>IF(Table1[[#This Row],[net]]&gt;0,1,0)</f>
        <v>0</v>
      </c>
      <c r="L924">
        <v>-4</v>
      </c>
      <c r="M924">
        <f>IF(Table1[[#This Row],[team]]=E923,SUM(Table1[[#This Row],[win/loss]],M923),Table1[[#This Row],[win/loss]])</f>
        <v>5</v>
      </c>
      <c r="N924">
        <f>IF(Table1[[#This Row],[team]]=E923,SUM(Table1[[#This Row],[win/loss]],M923),Table1[[#This Row],[win/loss]])/B924</f>
        <v>0.45454545454545453</v>
      </c>
      <c r="O924">
        <f t="shared" si="31"/>
        <v>-18</v>
      </c>
      <c r="P924">
        <f>IF(Table1[[#This Row],[difference]]&gt;0,SQRT(Table1[[#This Row],[difference]]),-SQRT(ABS(Table1[[#This Row],[difference]])))</f>
        <v>-4.2426406871192848</v>
      </c>
      <c r="Q924">
        <f>IF(Table1[[#This Row],[line]]&gt;0,SQRT(Table1[[#This Row],[line]]),-SQRT(ABS(Table1[[#This Row],[line]])))</f>
        <v>-2</v>
      </c>
      <c r="R924">
        <f>Table1[[#This Row],[difference]]-Table1[[#This Row],[sqrt(line)]]</f>
        <v>-16</v>
      </c>
      <c r="S924">
        <f>IF(Table1[[#This Row],[difference]]&gt;0,1,-1)</f>
        <v>-1</v>
      </c>
      <c r="T924">
        <f>IF(Table1[[#This Row],[team]]=E923,SUM(H924,T923),Table1[[#This Row],[ppg]])</f>
        <v>254</v>
      </c>
      <c r="U924">
        <f>IF(Table1[[#This Row],[team]]=E923,SUM(I924,U923),Table1[[#This Row],[ppga]])</f>
        <v>213</v>
      </c>
      <c r="V924">
        <f>IF(Table1[[#This Row],[team]]=E923,SUM(Table1[[#This Row],[difference]],V923),Table1[[#This Row],[difference]])</f>
        <v>50</v>
      </c>
      <c r="W924">
        <f>IF(Table1[[#This Row],[team]]=E923,SUM(Table1[[#This Row],[sqrt(dif)]],W923),Table1[[#This Row],[sqrt(dif)]])</f>
        <v>6.5400157311664051</v>
      </c>
      <c r="X924">
        <f>IF(Table1[[#This Row],[team]]=E923,SUM(Table1[[#This Row],[f1]],X923),Table1[[#This Row],[f1]])</f>
        <v>46.621149343953029</v>
      </c>
      <c r="Y924">
        <f>IF(Table1[[#This Row],[ATS]]=S923,SUM(Table1[[#This Row],[ATS]],Y923),Table1[[#This Row],[ATS]])</f>
        <v>-2</v>
      </c>
      <c r="Z924">
        <f>IF(Table1[[#This Row],[ATS]]&gt;0,Table1[[#This Row],[ATS streak (not real)]]-1,Table1[[#This Row],[ATS streak (not real)]]+1)</f>
        <v>-1</v>
      </c>
      <c r="AA924" s="5">
        <f>Table1[[#This Row],[running ttl ppg]]^2.37/(Table1[[#This Row],[running ttl ppg]]^2.37+Table1[[#This Row],[running ttl ppga]]^2.37)</f>
        <v>0.60281777662984093</v>
      </c>
      <c r="AB924" s="5">
        <f>Table1[[#This Row],[pyth ratio]]+Table1[[#This Row],[win/loss ratio]]</f>
        <v>1.0573632311752954</v>
      </c>
    </row>
    <row r="925" spans="1:28" x14ac:dyDescent="0.25">
      <c r="A925" s="1">
        <v>3483</v>
      </c>
      <c r="B925" s="7">
        <f t="shared" si="32"/>
        <v>12</v>
      </c>
      <c r="C925" s="5">
        <v>2017</v>
      </c>
      <c r="D925" s="5">
        <v>13</v>
      </c>
      <c r="E925" t="s">
        <v>66</v>
      </c>
      <c r="F925" t="s">
        <v>47</v>
      </c>
      <c r="G925" s="5">
        <v>0</v>
      </c>
      <c r="H925">
        <v>14</v>
      </c>
      <c r="I925">
        <v>32</v>
      </c>
      <c r="J925">
        <v>-18</v>
      </c>
      <c r="K925">
        <f>IF(Table1[[#This Row],[net]]&gt;0,1,0)</f>
        <v>0</v>
      </c>
      <c r="L925">
        <v>1.5</v>
      </c>
      <c r="M925">
        <f>IF(Table1[[#This Row],[team]]=E924,SUM(Table1[[#This Row],[win/loss]],M924),Table1[[#This Row],[win/loss]])</f>
        <v>5</v>
      </c>
      <c r="N925">
        <f>IF(Table1[[#This Row],[team]]=E924,SUM(Table1[[#This Row],[win/loss]],M924),Table1[[#This Row],[win/loss]])/B925</f>
        <v>0.41666666666666669</v>
      </c>
      <c r="O925">
        <f t="shared" si="31"/>
        <v>-16.5</v>
      </c>
      <c r="P925">
        <f>IF(Table1[[#This Row],[difference]]&gt;0,SQRT(Table1[[#This Row],[difference]]),-SQRT(ABS(Table1[[#This Row],[difference]])))</f>
        <v>-4.0620192023179804</v>
      </c>
      <c r="Q925">
        <f>IF(Table1[[#This Row],[line]]&gt;0,SQRT(Table1[[#This Row],[line]]),-SQRT(ABS(Table1[[#This Row],[line]])))</f>
        <v>1.2247448713915889</v>
      </c>
      <c r="R925">
        <f>Table1[[#This Row],[difference]]-Table1[[#This Row],[sqrt(line)]]</f>
        <v>-17.724744871391589</v>
      </c>
      <c r="S925">
        <f>IF(Table1[[#This Row],[difference]]&gt;0,1,-1)</f>
        <v>-1</v>
      </c>
      <c r="T925">
        <f>IF(Table1[[#This Row],[team]]=E924,SUM(H925,T924),Table1[[#This Row],[ppg]])</f>
        <v>268</v>
      </c>
      <c r="U925">
        <f>IF(Table1[[#This Row],[team]]=E924,SUM(I925,U924),Table1[[#This Row],[ppga]])</f>
        <v>245</v>
      </c>
      <c r="V925">
        <f>IF(Table1[[#This Row],[team]]=E924,SUM(Table1[[#This Row],[difference]],V924),Table1[[#This Row],[difference]])</f>
        <v>33.5</v>
      </c>
      <c r="W925">
        <f>IF(Table1[[#This Row],[team]]=E924,SUM(Table1[[#This Row],[sqrt(dif)]],W924),Table1[[#This Row],[sqrt(dif)]])</f>
        <v>2.4779965288484247</v>
      </c>
      <c r="X925">
        <f>IF(Table1[[#This Row],[team]]=E924,SUM(Table1[[#This Row],[f1]],X924),Table1[[#This Row],[f1]])</f>
        <v>28.896404472561439</v>
      </c>
      <c r="Y925">
        <f>IF(Table1[[#This Row],[ATS]]=S924,SUM(Table1[[#This Row],[ATS]],Y924),Table1[[#This Row],[ATS]])</f>
        <v>-3</v>
      </c>
      <c r="Z925">
        <f>IF(Table1[[#This Row],[ATS]]&gt;0,Table1[[#This Row],[ATS streak (not real)]]-1,Table1[[#This Row],[ATS streak (not real)]]+1)</f>
        <v>-2</v>
      </c>
      <c r="AA925" s="5">
        <f>Table1[[#This Row],[running ttl ppg]]^2.37/(Table1[[#This Row],[running ttl ppg]]^2.37+Table1[[#This Row],[running ttl ppga]]^2.37)</f>
        <v>0.55296484371464727</v>
      </c>
      <c r="AB925" s="5">
        <f>Table1[[#This Row],[pyth ratio]]+Table1[[#This Row],[win/loss ratio]]</f>
        <v>0.96963151038131401</v>
      </c>
    </row>
    <row r="926" spans="1:28" x14ac:dyDescent="0.25">
      <c r="A926" s="1">
        <v>3484</v>
      </c>
      <c r="B926" s="7">
        <f t="shared" si="32"/>
        <v>13</v>
      </c>
      <c r="C926" s="5">
        <v>2017</v>
      </c>
      <c r="D926" s="5">
        <v>14</v>
      </c>
      <c r="E926" t="s">
        <v>66</v>
      </c>
      <c r="F926" t="s">
        <v>72</v>
      </c>
      <c r="G926" s="5">
        <v>1</v>
      </c>
      <c r="H926">
        <v>22</v>
      </c>
      <c r="I926">
        <v>27</v>
      </c>
      <c r="J926">
        <v>-5</v>
      </c>
      <c r="K926">
        <f>IF(Table1[[#This Row],[net]]&gt;0,1,0)</f>
        <v>0</v>
      </c>
      <c r="L926">
        <v>2</v>
      </c>
      <c r="M926">
        <f>IF(Table1[[#This Row],[team]]=E925,SUM(Table1[[#This Row],[win/loss]],M925),Table1[[#This Row],[win/loss]])</f>
        <v>5</v>
      </c>
      <c r="N926">
        <f>IF(Table1[[#This Row],[team]]=E925,SUM(Table1[[#This Row],[win/loss]],M925),Table1[[#This Row],[win/loss]])/B926</f>
        <v>0.38461538461538464</v>
      </c>
      <c r="O926">
        <f t="shared" si="31"/>
        <v>-3</v>
      </c>
      <c r="P926">
        <f>IF(Table1[[#This Row],[difference]]&gt;0,SQRT(Table1[[#This Row],[difference]]),-SQRT(ABS(Table1[[#This Row],[difference]])))</f>
        <v>-1.7320508075688772</v>
      </c>
      <c r="Q926">
        <f>IF(Table1[[#This Row],[line]]&gt;0,SQRT(Table1[[#This Row],[line]]),-SQRT(ABS(Table1[[#This Row],[line]])))</f>
        <v>1.4142135623730951</v>
      </c>
      <c r="R926">
        <f>Table1[[#This Row],[difference]]-Table1[[#This Row],[sqrt(line)]]</f>
        <v>-4.4142135623730949</v>
      </c>
      <c r="S926">
        <f>IF(Table1[[#This Row],[difference]]&gt;0,1,-1)</f>
        <v>-1</v>
      </c>
      <c r="T926">
        <f>IF(Table1[[#This Row],[team]]=E925,SUM(H926,T925),Table1[[#This Row],[ppg]])</f>
        <v>290</v>
      </c>
      <c r="U926">
        <f>IF(Table1[[#This Row],[team]]=E925,SUM(I926,U925),Table1[[#This Row],[ppga]])</f>
        <v>272</v>
      </c>
      <c r="V926">
        <f>IF(Table1[[#This Row],[team]]=E925,SUM(Table1[[#This Row],[difference]],V925),Table1[[#This Row],[difference]])</f>
        <v>30.5</v>
      </c>
      <c r="W926">
        <f>IF(Table1[[#This Row],[team]]=E925,SUM(Table1[[#This Row],[sqrt(dif)]],W925),Table1[[#This Row],[sqrt(dif)]])</f>
        <v>0.7459457212795475</v>
      </c>
      <c r="X926">
        <f>IF(Table1[[#This Row],[team]]=E925,SUM(Table1[[#This Row],[f1]],X925),Table1[[#This Row],[f1]])</f>
        <v>24.482190910188343</v>
      </c>
      <c r="Y926">
        <f>IF(Table1[[#This Row],[ATS]]=S925,SUM(Table1[[#This Row],[ATS]],Y925),Table1[[#This Row],[ATS]])</f>
        <v>-4</v>
      </c>
      <c r="Z926">
        <f>IF(Table1[[#This Row],[ATS]]&gt;0,Table1[[#This Row],[ATS streak (not real)]]-1,Table1[[#This Row],[ATS streak (not real)]]+1)</f>
        <v>-3</v>
      </c>
      <c r="AA926" s="5">
        <f>Table1[[#This Row],[running ttl ppg]]^2.37/(Table1[[#This Row],[running ttl ppg]]^2.37+Table1[[#This Row],[running ttl ppga]]^2.37)</f>
        <v>0.53789391986531099</v>
      </c>
      <c r="AB926" s="5">
        <f>Table1[[#This Row],[pyth ratio]]+Table1[[#This Row],[win/loss ratio]]</f>
        <v>0.92250930448069557</v>
      </c>
    </row>
    <row r="927" spans="1:28" x14ac:dyDescent="0.25">
      <c r="A927" s="1">
        <v>3485</v>
      </c>
      <c r="B927" s="7">
        <f t="shared" si="32"/>
        <v>14</v>
      </c>
      <c r="C927" s="5">
        <v>2017</v>
      </c>
      <c r="D927" s="5">
        <v>15</v>
      </c>
      <c r="E927" t="s">
        <v>66</v>
      </c>
      <c r="F927" t="s">
        <v>43</v>
      </c>
      <c r="G927" s="5">
        <v>0</v>
      </c>
      <c r="H927">
        <v>26</v>
      </c>
      <c r="I927">
        <v>27</v>
      </c>
      <c r="J927">
        <v>-1</v>
      </c>
      <c r="K927">
        <f>IF(Table1[[#This Row],[net]]&gt;0,1,0)</f>
        <v>0</v>
      </c>
      <c r="L927">
        <v>5</v>
      </c>
      <c r="M927">
        <f>IF(Table1[[#This Row],[team]]=E926,SUM(Table1[[#This Row],[win/loss]],M926),Table1[[#This Row],[win/loss]])</f>
        <v>5</v>
      </c>
      <c r="N927">
        <f>IF(Table1[[#This Row],[team]]=E926,SUM(Table1[[#This Row],[win/loss]],M926),Table1[[#This Row],[win/loss]])/B927</f>
        <v>0.35714285714285715</v>
      </c>
      <c r="O927">
        <f t="shared" si="31"/>
        <v>4</v>
      </c>
      <c r="P927">
        <f>IF(Table1[[#This Row],[difference]]&gt;0,SQRT(Table1[[#This Row],[difference]]),-SQRT(ABS(Table1[[#This Row],[difference]])))</f>
        <v>2</v>
      </c>
      <c r="Q927">
        <f>IF(Table1[[#This Row],[line]]&gt;0,SQRT(Table1[[#This Row],[line]]),-SQRT(ABS(Table1[[#This Row],[line]])))</f>
        <v>2.2360679774997898</v>
      </c>
      <c r="R927">
        <f>Table1[[#This Row],[difference]]-Table1[[#This Row],[sqrt(line)]]</f>
        <v>1.7639320225002102</v>
      </c>
      <c r="S927">
        <f>IF(Table1[[#This Row],[difference]]&gt;0,1,-1)</f>
        <v>1</v>
      </c>
      <c r="T927">
        <f>IF(Table1[[#This Row],[team]]=E926,SUM(H927,T926),Table1[[#This Row],[ppg]])</f>
        <v>316</v>
      </c>
      <c r="U927">
        <f>IF(Table1[[#This Row],[team]]=E926,SUM(I927,U926),Table1[[#This Row],[ppga]])</f>
        <v>299</v>
      </c>
      <c r="V927">
        <f>IF(Table1[[#This Row],[team]]=E926,SUM(Table1[[#This Row],[difference]],V926),Table1[[#This Row],[difference]])</f>
        <v>34.5</v>
      </c>
      <c r="W927">
        <f>IF(Table1[[#This Row],[team]]=E926,SUM(Table1[[#This Row],[sqrt(dif)]],W926),Table1[[#This Row],[sqrt(dif)]])</f>
        <v>2.7459457212795475</v>
      </c>
      <c r="X927">
        <f>IF(Table1[[#This Row],[team]]=E926,SUM(Table1[[#This Row],[f1]],X926),Table1[[#This Row],[f1]])</f>
        <v>26.246122932688554</v>
      </c>
      <c r="Y927">
        <f>IF(Table1[[#This Row],[ATS]]=S926,SUM(Table1[[#This Row],[ATS]],Y926),Table1[[#This Row],[ATS]])</f>
        <v>1</v>
      </c>
      <c r="Z927">
        <f>IF(Table1[[#This Row],[ATS]]&gt;0,Table1[[#This Row],[ATS streak (not real)]]-1,Table1[[#This Row],[ATS streak (not real)]]+1)</f>
        <v>0</v>
      </c>
      <c r="AA927" s="5">
        <f>Table1[[#This Row],[running ttl ppg]]^2.37/(Table1[[#This Row],[running ttl ppg]]^2.37+Table1[[#This Row],[running ttl ppga]]^2.37)</f>
        <v>0.53271762750161034</v>
      </c>
      <c r="AB927" s="5">
        <f>Table1[[#This Row],[pyth ratio]]+Table1[[#This Row],[win/loss ratio]]</f>
        <v>0.88986048464446754</v>
      </c>
    </row>
    <row r="928" spans="1:28" x14ac:dyDescent="0.25">
      <c r="A928" s="1">
        <v>3486</v>
      </c>
      <c r="B928" s="7">
        <f t="shared" si="32"/>
        <v>15</v>
      </c>
      <c r="C928" s="5">
        <v>2017</v>
      </c>
      <c r="D928" s="5">
        <v>16</v>
      </c>
      <c r="E928" t="s">
        <v>66</v>
      </c>
      <c r="F928" t="s">
        <v>61</v>
      </c>
      <c r="G928" s="5">
        <v>1</v>
      </c>
      <c r="H928">
        <v>24</v>
      </c>
      <c r="I928">
        <v>19</v>
      </c>
      <c r="J928">
        <v>5</v>
      </c>
      <c r="K928">
        <f>IF(Table1[[#This Row],[net]]&gt;0,1,0)</f>
        <v>1</v>
      </c>
      <c r="L928">
        <v>-1</v>
      </c>
      <c r="M928">
        <f>IF(Table1[[#This Row],[team]]=E927,SUM(Table1[[#This Row],[win/loss]],M927),Table1[[#This Row],[win/loss]])</f>
        <v>6</v>
      </c>
      <c r="N928">
        <f>IF(Table1[[#This Row],[team]]=E927,SUM(Table1[[#This Row],[win/loss]],M927),Table1[[#This Row],[win/loss]])/B928</f>
        <v>0.4</v>
      </c>
      <c r="O928">
        <f t="shared" si="31"/>
        <v>4</v>
      </c>
      <c r="P928">
        <f>IF(Table1[[#This Row],[difference]]&gt;0,SQRT(Table1[[#This Row],[difference]]),-SQRT(ABS(Table1[[#This Row],[difference]])))</f>
        <v>2</v>
      </c>
      <c r="Q928">
        <f>IF(Table1[[#This Row],[line]]&gt;0,SQRT(Table1[[#This Row],[line]]),-SQRT(ABS(Table1[[#This Row],[line]])))</f>
        <v>-1</v>
      </c>
      <c r="R928">
        <f>Table1[[#This Row],[difference]]-Table1[[#This Row],[sqrt(line)]]</f>
        <v>5</v>
      </c>
      <c r="S928">
        <f>IF(Table1[[#This Row],[difference]]&gt;0,1,-1)</f>
        <v>1</v>
      </c>
      <c r="T928">
        <f>IF(Table1[[#This Row],[team]]=E927,SUM(H928,T927),Table1[[#This Row],[ppg]])</f>
        <v>340</v>
      </c>
      <c r="U928">
        <f>IF(Table1[[#This Row],[team]]=E927,SUM(I928,U927),Table1[[#This Row],[ppga]])</f>
        <v>318</v>
      </c>
      <c r="V928">
        <f>IF(Table1[[#This Row],[team]]=E927,SUM(Table1[[#This Row],[difference]],V927),Table1[[#This Row],[difference]])</f>
        <v>38.5</v>
      </c>
      <c r="W928">
        <f>IF(Table1[[#This Row],[team]]=E927,SUM(Table1[[#This Row],[sqrt(dif)]],W927),Table1[[#This Row],[sqrt(dif)]])</f>
        <v>4.7459457212795471</v>
      </c>
      <c r="X928">
        <f>IF(Table1[[#This Row],[team]]=E927,SUM(Table1[[#This Row],[f1]],X927),Table1[[#This Row],[f1]])</f>
        <v>31.246122932688554</v>
      </c>
      <c r="Y928">
        <f>IF(Table1[[#This Row],[ATS]]=S927,SUM(Table1[[#This Row],[ATS]],Y927),Table1[[#This Row],[ATS]])</f>
        <v>2</v>
      </c>
      <c r="Z928">
        <f>IF(Table1[[#This Row],[ATS]]&gt;0,Table1[[#This Row],[ATS streak (not real)]]-1,Table1[[#This Row],[ATS streak (not real)]]+1)</f>
        <v>1</v>
      </c>
      <c r="AA928" s="5">
        <f>Table1[[#This Row],[running ttl ppg]]^2.37/(Table1[[#This Row],[running ttl ppg]]^2.37+Table1[[#This Row],[running ttl ppga]]^2.37)</f>
        <v>0.53955202472744712</v>
      </c>
      <c r="AB928" s="5">
        <f>Table1[[#This Row],[pyth ratio]]+Table1[[#This Row],[win/loss ratio]]</f>
        <v>0.93955202472744714</v>
      </c>
    </row>
    <row r="929" spans="1:28" x14ac:dyDescent="0.25">
      <c r="A929" s="1">
        <v>3487</v>
      </c>
      <c r="B929" s="7">
        <f t="shared" si="32"/>
        <v>16</v>
      </c>
      <c r="C929" s="5">
        <v>2017</v>
      </c>
      <c r="D929" s="5">
        <v>17</v>
      </c>
      <c r="E929" t="s">
        <v>66</v>
      </c>
      <c r="F929" t="s">
        <v>49</v>
      </c>
      <c r="G929" s="5">
        <v>1</v>
      </c>
      <c r="H929">
        <v>27</v>
      </c>
      <c r="I929">
        <v>13</v>
      </c>
      <c r="J929">
        <v>14</v>
      </c>
      <c r="K929">
        <f>IF(Table1[[#This Row],[net]]&gt;0,1,0)</f>
        <v>1</v>
      </c>
      <c r="L929">
        <v>-6.5</v>
      </c>
      <c r="M929">
        <f>IF(Table1[[#This Row],[team]]=E928,SUM(Table1[[#This Row],[win/loss]],M928),Table1[[#This Row],[win/loss]])</f>
        <v>7</v>
      </c>
      <c r="N929">
        <f>IF(Table1[[#This Row],[team]]=E928,SUM(Table1[[#This Row],[win/loss]],M928),Table1[[#This Row],[win/loss]])/B929</f>
        <v>0.4375</v>
      </c>
      <c r="O929">
        <f t="shared" si="31"/>
        <v>7.5</v>
      </c>
      <c r="P929">
        <f>IF(Table1[[#This Row],[difference]]&gt;0,SQRT(Table1[[#This Row],[difference]]),-SQRT(ABS(Table1[[#This Row],[difference]])))</f>
        <v>2.7386127875258306</v>
      </c>
      <c r="Q929">
        <f>IF(Table1[[#This Row],[line]]&gt;0,SQRT(Table1[[#This Row],[line]]),-SQRT(ABS(Table1[[#This Row],[line]])))</f>
        <v>-2.5495097567963922</v>
      </c>
      <c r="R929">
        <f>Table1[[#This Row],[difference]]-Table1[[#This Row],[sqrt(line)]]</f>
        <v>10.049509756796393</v>
      </c>
      <c r="S929">
        <f>IF(Table1[[#This Row],[difference]]&gt;0,1,-1)</f>
        <v>1</v>
      </c>
      <c r="T929">
        <f>IF(Table1[[#This Row],[team]]=E928,SUM(H929,T928),Table1[[#This Row],[ppg]])</f>
        <v>367</v>
      </c>
      <c r="U929">
        <f>IF(Table1[[#This Row],[team]]=E928,SUM(I929,U928),Table1[[#This Row],[ppga]])</f>
        <v>331</v>
      </c>
      <c r="V929">
        <f>IF(Table1[[#This Row],[team]]=E928,SUM(Table1[[#This Row],[difference]],V928),Table1[[#This Row],[difference]])</f>
        <v>46</v>
      </c>
      <c r="W929">
        <f>IF(Table1[[#This Row],[team]]=E928,SUM(Table1[[#This Row],[sqrt(dif)]],W928),Table1[[#This Row],[sqrt(dif)]])</f>
        <v>7.4845585088053781</v>
      </c>
      <c r="X929">
        <f>IF(Table1[[#This Row],[team]]=E928,SUM(Table1[[#This Row],[f1]],X928),Table1[[#This Row],[f1]])</f>
        <v>41.295632689484947</v>
      </c>
      <c r="Y929">
        <f>IF(Table1[[#This Row],[ATS]]=S928,SUM(Table1[[#This Row],[ATS]],Y928),Table1[[#This Row],[ATS]])</f>
        <v>3</v>
      </c>
      <c r="Z929">
        <f>IF(Table1[[#This Row],[ATS]]&gt;0,Table1[[#This Row],[ATS streak (not real)]]-1,Table1[[#This Row],[ATS streak (not real)]]+1)</f>
        <v>2</v>
      </c>
      <c r="AA929" s="5">
        <f>Table1[[#This Row],[running ttl ppg]]^2.37/(Table1[[#This Row],[running ttl ppg]]^2.37+Table1[[#This Row],[running ttl ppga]]^2.37)</f>
        <v>0.56086836889506542</v>
      </c>
      <c r="AB929" s="5">
        <f>Table1[[#This Row],[pyth ratio]]+Table1[[#This Row],[win/loss ratio]]</f>
        <v>0.99836836889506542</v>
      </c>
    </row>
    <row r="930" spans="1:28" x14ac:dyDescent="0.25">
      <c r="A930" s="1">
        <v>3488</v>
      </c>
      <c r="B930" s="7">
        <f t="shared" si="32"/>
        <v>1</v>
      </c>
      <c r="C930" s="5">
        <v>2017</v>
      </c>
      <c r="D930" s="5">
        <v>1</v>
      </c>
      <c r="E930" t="s">
        <v>67</v>
      </c>
      <c r="F930" t="s">
        <v>72</v>
      </c>
      <c r="G930" s="5">
        <v>0</v>
      </c>
      <c r="H930">
        <v>38</v>
      </c>
      <c r="I930">
        <v>16</v>
      </c>
      <c r="J930">
        <v>22</v>
      </c>
      <c r="K930">
        <f>IF(Table1[[#This Row],[net]]&gt;0,1,0)</f>
        <v>1</v>
      </c>
      <c r="L930">
        <v>-2.5</v>
      </c>
      <c r="M930">
        <f>IF(Table1[[#This Row],[team]]=E929,SUM(Table1[[#This Row],[win/loss]],M929),Table1[[#This Row],[win/loss]])</f>
        <v>1</v>
      </c>
      <c r="N930">
        <f>IF(Table1[[#This Row],[team]]=E929,SUM(Table1[[#This Row],[win/loss]],M929),Table1[[#This Row],[win/loss]])/B930</f>
        <v>1</v>
      </c>
      <c r="O930">
        <f t="shared" si="31"/>
        <v>19.5</v>
      </c>
      <c r="P930">
        <f>IF(Table1[[#This Row],[difference]]&gt;0,SQRT(Table1[[#This Row],[difference]]),-SQRT(ABS(Table1[[#This Row],[difference]])))</f>
        <v>4.4158804331639239</v>
      </c>
      <c r="Q930">
        <f>IF(Table1[[#This Row],[line]]&gt;0,SQRT(Table1[[#This Row],[line]]),-SQRT(ABS(Table1[[#This Row],[line]])))</f>
        <v>-1.5811388300841898</v>
      </c>
      <c r="R930">
        <f>Table1[[#This Row],[difference]]-Table1[[#This Row],[sqrt(line)]]</f>
        <v>21.081138830084189</v>
      </c>
      <c r="S930">
        <f>IF(Table1[[#This Row],[difference]]&gt;0,1,-1)</f>
        <v>1</v>
      </c>
      <c r="T930">
        <f>IF(Table1[[#This Row],[team]]=E929,SUM(H930,T929),Table1[[#This Row],[ppg]])</f>
        <v>38</v>
      </c>
      <c r="U930">
        <f>IF(Table1[[#This Row],[team]]=E929,SUM(I930,U929),Table1[[#This Row],[ppga]])</f>
        <v>16</v>
      </c>
      <c r="V930">
        <f>IF(Table1[[#This Row],[team]]=E929,SUM(Table1[[#This Row],[difference]],V929),Table1[[#This Row],[difference]])</f>
        <v>19.5</v>
      </c>
      <c r="W930">
        <f>IF(Table1[[#This Row],[team]]=E929,SUM(Table1[[#This Row],[sqrt(dif)]],W929),Table1[[#This Row],[sqrt(dif)]])</f>
        <v>4.4158804331639239</v>
      </c>
      <c r="X930">
        <f>IF(Table1[[#This Row],[team]]=E929,SUM(Table1[[#This Row],[f1]],X929),Table1[[#This Row],[f1]])</f>
        <v>21.081138830084189</v>
      </c>
      <c r="Y930">
        <f>IF(Table1[[#This Row],[ATS]]=S929,SUM(Table1[[#This Row],[ATS]],Y929),Table1[[#This Row],[ATS]])</f>
        <v>4</v>
      </c>
      <c r="Z930">
        <f>IF(Table1[[#This Row],[ATS]]&gt;0,Table1[[#This Row],[ATS streak (not real)]]-1,Table1[[#This Row],[ATS streak (not real)]]+1)</f>
        <v>3</v>
      </c>
      <c r="AA930" s="5">
        <f>Table1[[#This Row],[running ttl ppg]]^2.37/(Table1[[#This Row],[running ttl ppg]]^2.37+Table1[[#This Row],[running ttl ppga]]^2.37)</f>
        <v>0.88595205720804504</v>
      </c>
      <c r="AB930" s="5">
        <f>Table1[[#This Row],[pyth ratio]]+Table1[[#This Row],[win/loss ratio]]</f>
        <v>1.885952057208045</v>
      </c>
    </row>
    <row r="931" spans="1:28" x14ac:dyDescent="0.25">
      <c r="A931" s="1">
        <v>3489</v>
      </c>
      <c r="B931" s="7">
        <f t="shared" si="32"/>
        <v>2</v>
      </c>
      <c r="C931" s="5">
        <v>2017</v>
      </c>
      <c r="D931" s="5">
        <v>2</v>
      </c>
      <c r="E931" t="s">
        <v>67</v>
      </c>
      <c r="F931" t="s">
        <v>47</v>
      </c>
      <c r="G931" s="5">
        <v>1</v>
      </c>
      <c r="H931">
        <v>24</v>
      </c>
      <c r="I931">
        <v>16</v>
      </c>
      <c r="J931">
        <v>8</v>
      </c>
      <c r="K931">
        <f>IF(Table1[[#This Row],[net]]&gt;0,1,0)</f>
        <v>1</v>
      </c>
      <c r="L931">
        <v>-3</v>
      </c>
      <c r="M931">
        <f>IF(Table1[[#This Row],[team]]=E930,SUM(Table1[[#This Row],[win/loss]],M930),Table1[[#This Row],[win/loss]])</f>
        <v>2</v>
      </c>
      <c r="N931">
        <f>IF(Table1[[#This Row],[team]]=E930,SUM(Table1[[#This Row],[win/loss]],M930),Table1[[#This Row],[win/loss]])/B931</f>
        <v>1</v>
      </c>
      <c r="O931">
        <f t="shared" si="31"/>
        <v>5</v>
      </c>
      <c r="P931">
        <f>IF(Table1[[#This Row],[difference]]&gt;0,SQRT(Table1[[#This Row],[difference]]),-SQRT(ABS(Table1[[#This Row],[difference]])))</f>
        <v>2.2360679774997898</v>
      </c>
      <c r="Q931">
        <f>IF(Table1[[#This Row],[line]]&gt;0,SQRT(Table1[[#This Row],[line]]),-SQRT(ABS(Table1[[#This Row],[line]])))</f>
        <v>-1.7320508075688772</v>
      </c>
      <c r="R931">
        <f>Table1[[#This Row],[difference]]-Table1[[#This Row],[sqrt(line)]]</f>
        <v>6.7320508075688767</v>
      </c>
      <c r="S931">
        <f>IF(Table1[[#This Row],[difference]]&gt;0,1,-1)</f>
        <v>1</v>
      </c>
      <c r="T931">
        <f>IF(Table1[[#This Row],[team]]=E930,SUM(H931,T930),Table1[[#This Row],[ppg]])</f>
        <v>62</v>
      </c>
      <c r="U931">
        <f>IF(Table1[[#This Row],[team]]=E930,SUM(I931,U930),Table1[[#This Row],[ppga]])</f>
        <v>32</v>
      </c>
      <c r="V931">
        <f>IF(Table1[[#This Row],[team]]=E930,SUM(Table1[[#This Row],[difference]],V930),Table1[[#This Row],[difference]])</f>
        <v>24.5</v>
      </c>
      <c r="W931">
        <f>IF(Table1[[#This Row],[team]]=E930,SUM(Table1[[#This Row],[sqrt(dif)]],W930),Table1[[#This Row],[sqrt(dif)]])</f>
        <v>6.6519484106637137</v>
      </c>
      <c r="X931">
        <f>IF(Table1[[#This Row],[team]]=E930,SUM(Table1[[#This Row],[f1]],X930),Table1[[#This Row],[f1]])</f>
        <v>27.813189637653068</v>
      </c>
      <c r="Y931">
        <f>IF(Table1[[#This Row],[ATS]]=S930,SUM(Table1[[#This Row],[ATS]],Y930),Table1[[#This Row],[ATS]])</f>
        <v>5</v>
      </c>
      <c r="Z931">
        <f>IF(Table1[[#This Row],[ATS]]&gt;0,Table1[[#This Row],[ATS streak (not real)]]-1,Table1[[#This Row],[ATS streak (not real)]]+1)</f>
        <v>4</v>
      </c>
      <c r="AA931" s="5">
        <f>Table1[[#This Row],[running ttl ppg]]^2.37/(Table1[[#This Row],[running ttl ppg]]^2.37+Table1[[#This Row],[running ttl ppga]]^2.37)</f>
        <v>0.82742897800291315</v>
      </c>
      <c r="AB931" s="5">
        <f>Table1[[#This Row],[pyth ratio]]+Table1[[#This Row],[win/loss ratio]]</f>
        <v>1.8274289780029132</v>
      </c>
    </row>
    <row r="932" spans="1:28" x14ac:dyDescent="0.25">
      <c r="A932" s="1">
        <v>3490</v>
      </c>
      <c r="B932" s="7">
        <f t="shared" si="32"/>
        <v>3</v>
      </c>
      <c r="C932" s="5">
        <v>2017</v>
      </c>
      <c r="D932" s="5">
        <v>3</v>
      </c>
      <c r="E932" t="s">
        <v>67</v>
      </c>
      <c r="F932" t="s">
        <v>66</v>
      </c>
      <c r="G932" s="5">
        <v>0</v>
      </c>
      <c r="H932">
        <v>3</v>
      </c>
      <c r="I932">
        <v>34</v>
      </c>
      <c r="J932">
        <v>-31</v>
      </c>
      <c r="K932">
        <f>IF(Table1[[#This Row],[net]]&gt;0,1,0)</f>
        <v>0</v>
      </c>
      <c r="L932">
        <v>-4</v>
      </c>
      <c r="M932">
        <f>IF(Table1[[#This Row],[team]]=E931,SUM(Table1[[#This Row],[win/loss]],M931),Table1[[#This Row],[win/loss]])</f>
        <v>2</v>
      </c>
      <c r="N932">
        <f>IF(Table1[[#This Row],[team]]=E931,SUM(Table1[[#This Row],[win/loss]],M931),Table1[[#This Row],[win/loss]])/B932</f>
        <v>0.66666666666666663</v>
      </c>
      <c r="O932">
        <f t="shared" si="31"/>
        <v>-35</v>
      </c>
      <c r="P932">
        <f>IF(Table1[[#This Row],[difference]]&gt;0,SQRT(Table1[[#This Row],[difference]]),-SQRT(ABS(Table1[[#This Row],[difference]])))</f>
        <v>-5.9160797830996161</v>
      </c>
      <c r="Q932">
        <f>IF(Table1[[#This Row],[line]]&gt;0,SQRT(Table1[[#This Row],[line]]),-SQRT(ABS(Table1[[#This Row],[line]])))</f>
        <v>-2</v>
      </c>
      <c r="R932">
        <f>Table1[[#This Row],[difference]]-Table1[[#This Row],[sqrt(line)]]</f>
        <v>-33</v>
      </c>
      <c r="S932">
        <f>IF(Table1[[#This Row],[difference]]&gt;0,1,-1)</f>
        <v>-1</v>
      </c>
      <c r="T932">
        <f>IF(Table1[[#This Row],[team]]=E931,SUM(H932,T931),Table1[[#This Row],[ppg]])</f>
        <v>65</v>
      </c>
      <c r="U932">
        <f>IF(Table1[[#This Row],[team]]=E931,SUM(I932,U931),Table1[[#This Row],[ppga]])</f>
        <v>66</v>
      </c>
      <c r="V932">
        <f>IF(Table1[[#This Row],[team]]=E931,SUM(Table1[[#This Row],[difference]],V931),Table1[[#This Row],[difference]])</f>
        <v>-10.5</v>
      </c>
      <c r="W932">
        <f>IF(Table1[[#This Row],[team]]=E931,SUM(Table1[[#This Row],[sqrt(dif)]],W931),Table1[[#This Row],[sqrt(dif)]])</f>
        <v>0.73586862756409754</v>
      </c>
      <c r="X932">
        <f>IF(Table1[[#This Row],[team]]=E931,SUM(Table1[[#This Row],[f1]],X931),Table1[[#This Row],[f1]])</f>
        <v>-5.1868103623469324</v>
      </c>
      <c r="Y932">
        <f>IF(Table1[[#This Row],[ATS]]=S931,SUM(Table1[[#This Row],[ATS]],Y931),Table1[[#This Row],[ATS]])</f>
        <v>-1</v>
      </c>
      <c r="Z932">
        <f>IF(Table1[[#This Row],[ATS]]&gt;0,Table1[[#This Row],[ATS streak (not real)]]-1,Table1[[#This Row],[ATS streak (not real)]]+1)</f>
        <v>0</v>
      </c>
      <c r="AA932" s="5">
        <f>Table1[[#This Row],[running ttl ppg]]^2.37/(Table1[[#This Row],[running ttl ppg]]^2.37+Table1[[#This Row],[running ttl ppga]]^2.37)</f>
        <v>0.49095500960615818</v>
      </c>
      <c r="AB932" s="5">
        <f>Table1[[#This Row],[pyth ratio]]+Table1[[#This Row],[win/loss ratio]]</f>
        <v>1.1576216762728249</v>
      </c>
    </row>
    <row r="933" spans="1:28" x14ac:dyDescent="0.25">
      <c r="A933" s="1">
        <v>3491</v>
      </c>
      <c r="B933" s="7">
        <f t="shared" si="32"/>
        <v>4</v>
      </c>
      <c r="C933" s="5">
        <v>2017</v>
      </c>
      <c r="D933" s="5">
        <v>4</v>
      </c>
      <c r="E933" t="s">
        <v>67</v>
      </c>
      <c r="F933" t="s">
        <v>56</v>
      </c>
      <c r="G933" s="5">
        <v>1</v>
      </c>
      <c r="H933">
        <v>43</v>
      </c>
      <c r="I933">
        <v>14</v>
      </c>
      <c r="J933">
        <v>29</v>
      </c>
      <c r="K933">
        <f>IF(Table1[[#This Row],[net]]&gt;0,1,0)</f>
        <v>1</v>
      </c>
      <c r="L933">
        <v>-3.5</v>
      </c>
      <c r="M933">
        <f>IF(Table1[[#This Row],[team]]=E932,SUM(Table1[[#This Row],[win/loss]],M932),Table1[[#This Row],[win/loss]])</f>
        <v>3</v>
      </c>
      <c r="N933">
        <f>IF(Table1[[#This Row],[team]]=E932,SUM(Table1[[#This Row],[win/loss]],M932),Table1[[#This Row],[win/loss]])/B933</f>
        <v>0.75</v>
      </c>
      <c r="O933">
        <f t="shared" si="31"/>
        <v>25.5</v>
      </c>
      <c r="P933">
        <f>IF(Table1[[#This Row],[difference]]&gt;0,SQRT(Table1[[#This Row],[difference]]),-SQRT(ABS(Table1[[#This Row],[difference]])))</f>
        <v>5.0497524691810387</v>
      </c>
      <c r="Q933">
        <f>IF(Table1[[#This Row],[line]]&gt;0,SQRT(Table1[[#This Row],[line]]),-SQRT(ABS(Table1[[#This Row],[line]])))</f>
        <v>-1.8708286933869707</v>
      </c>
      <c r="R933">
        <f>Table1[[#This Row],[difference]]-Table1[[#This Row],[sqrt(line)]]</f>
        <v>27.370828693386972</v>
      </c>
      <c r="S933">
        <f>IF(Table1[[#This Row],[difference]]&gt;0,1,-1)</f>
        <v>1</v>
      </c>
      <c r="T933">
        <f>IF(Table1[[#This Row],[team]]=E932,SUM(H933,T932),Table1[[#This Row],[ppg]])</f>
        <v>108</v>
      </c>
      <c r="U933">
        <f>IF(Table1[[#This Row],[team]]=E932,SUM(I933,U932),Table1[[#This Row],[ppga]])</f>
        <v>80</v>
      </c>
      <c r="V933">
        <f>IF(Table1[[#This Row],[team]]=E932,SUM(Table1[[#This Row],[difference]],V932),Table1[[#This Row],[difference]])</f>
        <v>15</v>
      </c>
      <c r="W933">
        <f>IF(Table1[[#This Row],[team]]=E932,SUM(Table1[[#This Row],[sqrt(dif)]],W932),Table1[[#This Row],[sqrt(dif)]])</f>
        <v>5.7856210967451362</v>
      </c>
      <c r="X933">
        <f>IF(Table1[[#This Row],[team]]=E932,SUM(Table1[[#This Row],[f1]],X932),Table1[[#This Row],[f1]])</f>
        <v>22.18401833104004</v>
      </c>
      <c r="Y933">
        <f>IF(Table1[[#This Row],[ATS]]=S932,SUM(Table1[[#This Row],[ATS]],Y932),Table1[[#This Row],[ATS]])</f>
        <v>1</v>
      </c>
      <c r="Z933">
        <f>IF(Table1[[#This Row],[ATS]]&gt;0,Table1[[#This Row],[ATS streak (not real)]]-1,Table1[[#This Row],[ATS streak (not real)]]+1)</f>
        <v>0</v>
      </c>
      <c r="AA933" s="5">
        <f>Table1[[#This Row],[running ttl ppg]]^2.37/(Table1[[#This Row],[running ttl ppg]]^2.37+Table1[[#This Row],[running ttl ppga]]^2.37)</f>
        <v>0.67067683792363297</v>
      </c>
      <c r="AB933" s="5">
        <f>Table1[[#This Row],[pyth ratio]]+Table1[[#This Row],[win/loss ratio]]</f>
        <v>1.420676837923633</v>
      </c>
    </row>
    <row r="934" spans="1:28" x14ac:dyDescent="0.25">
      <c r="A934" s="1">
        <v>3492</v>
      </c>
      <c r="B934" s="7">
        <f t="shared" si="32"/>
        <v>5</v>
      </c>
      <c r="C934" s="5">
        <v>2017</v>
      </c>
      <c r="D934" s="5">
        <v>5</v>
      </c>
      <c r="E934" t="s">
        <v>67</v>
      </c>
      <c r="F934" t="s">
        <v>62</v>
      </c>
      <c r="G934" s="5">
        <v>1</v>
      </c>
      <c r="H934">
        <v>31</v>
      </c>
      <c r="I934">
        <v>13</v>
      </c>
      <c r="J934">
        <v>18</v>
      </c>
      <c r="K934">
        <f>IF(Table1[[#This Row],[net]]&gt;0,1,0)</f>
        <v>1</v>
      </c>
      <c r="L934">
        <v>-9.5</v>
      </c>
      <c r="M934">
        <f>IF(Table1[[#This Row],[team]]=E933,SUM(Table1[[#This Row],[win/loss]],M933),Table1[[#This Row],[win/loss]])</f>
        <v>4</v>
      </c>
      <c r="N934">
        <f>IF(Table1[[#This Row],[team]]=E933,SUM(Table1[[#This Row],[win/loss]],M933),Table1[[#This Row],[win/loss]])/B934</f>
        <v>0.8</v>
      </c>
      <c r="O934">
        <f t="shared" si="31"/>
        <v>8.5</v>
      </c>
      <c r="P934">
        <f>IF(Table1[[#This Row],[difference]]&gt;0,SQRT(Table1[[#This Row],[difference]]),-SQRT(ABS(Table1[[#This Row],[difference]])))</f>
        <v>2.9154759474226504</v>
      </c>
      <c r="Q934">
        <f>IF(Table1[[#This Row],[line]]&gt;0,SQRT(Table1[[#This Row],[line]]),-SQRT(ABS(Table1[[#This Row],[line]])))</f>
        <v>-3.082207001484488</v>
      </c>
      <c r="R934">
        <f>Table1[[#This Row],[difference]]-Table1[[#This Row],[sqrt(line)]]</f>
        <v>11.582207001484488</v>
      </c>
      <c r="S934">
        <f>IF(Table1[[#This Row],[difference]]&gt;0,1,-1)</f>
        <v>1</v>
      </c>
      <c r="T934">
        <f>IF(Table1[[#This Row],[team]]=E933,SUM(H934,T933),Table1[[#This Row],[ppg]])</f>
        <v>139</v>
      </c>
      <c r="U934">
        <f>IF(Table1[[#This Row],[team]]=E933,SUM(I934,U933),Table1[[#This Row],[ppga]])</f>
        <v>93</v>
      </c>
      <c r="V934">
        <f>IF(Table1[[#This Row],[team]]=E933,SUM(Table1[[#This Row],[difference]],V933),Table1[[#This Row],[difference]])</f>
        <v>23.5</v>
      </c>
      <c r="W934">
        <f>IF(Table1[[#This Row],[team]]=E933,SUM(Table1[[#This Row],[sqrt(dif)]],W933),Table1[[#This Row],[sqrt(dif)]])</f>
        <v>8.7010970441677866</v>
      </c>
      <c r="X934">
        <f>IF(Table1[[#This Row],[team]]=E933,SUM(Table1[[#This Row],[f1]],X933),Table1[[#This Row],[f1]])</f>
        <v>33.766225332524527</v>
      </c>
      <c r="Y934">
        <f>IF(Table1[[#This Row],[ATS]]=S933,SUM(Table1[[#This Row],[ATS]],Y933),Table1[[#This Row],[ATS]])</f>
        <v>2</v>
      </c>
      <c r="Z934">
        <f>IF(Table1[[#This Row],[ATS]]&gt;0,Table1[[#This Row],[ATS streak (not real)]]-1,Table1[[#This Row],[ATS streak (not real)]]+1)</f>
        <v>1</v>
      </c>
      <c r="AA934" s="5">
        <f>Table1[[#This Row],[running ttl ppg]]^2.37/(Table1[[#This Row],[running ttl ppg]]^2.37+Table1[[#This Row],[running ttl ppga]]^2.37)</f>
        <v>0.72160610359548372</v>
      </c>
      <c r="AB934" s="5">
        <f>Table1[[#This Row],[pyth ratio]]+Table1[[#This Row],[win/loss ratio]]</f>
        <v>1.5216061035954838</v>
      </c>
    </row>
    <row r="935" spans="1:28" x14ac:dyDescent="0.25">
      <c r="A935" s="1">
        <v>3493</v>
      </c>
      <c r="B935" s="7">
        <f t="shared" si="32"/>
        <v>6</v>
      </c>
      <c r="C935" s="5">
        <v>2017</v>
      </c>
      <c r="D935" s="5">
        <v>6</v>
      </c>
      <c r="E935" t="s">
        <v>67</v>
      </c>
      <c r="F935" t="s">
        <v>59</v>
      </c>
      <c r="G935" s="5">
        <v>0</v>
      </c>
      <c r="H935">
        <v>15</v>
      </c>
      <c r="I935">
        <v>30</v>
      </c>
      <c r="J935">
        <v>-15</v>
      </c>
      <c r="K935">
        <f>IF(Table1[[#This Row],[net]]&gt;0,1,0)</f>
        <v>0</v>
      </c>
      <c r="L935">
        <v>-7.5</v>
      </c>
      <c r="M935">
        <f>IF(Table1[[#This Row],[team]]=E934,SUM(Table1[[#This Row],[win/loss]],M934),Table1[[#This Row],[win/loss]])</f>
        <v>4</v>
      </c>
      <c r="N935">
        <f>IF(Table1[[#This Row],[team]]=E934,SUM(Table1[[#This Row],[win/loss]],M934),Table1[[#This Row],[win/loss]])/B935</f>
        <v>0.66666666666666663</v>
      </c>
      <c r="O935">
        <f t="shared" si="31"/>
        <v>-22.5</v>
      </c>
      <c r="P935">
        <f>IF(Table1[[#This Row],[difference]]&gt;0,SQRT(Table1[[#This Row],[difference]]),-SQRT(ABS(Table1[[#This Row],[difference]])))</f>
        <v>-4.7434164902525691</v>
      </c>
      <c r="Q935">
        <f>IF(Table1[[#This Row],[line]]&gt;0,SQRT(Table1[[#This Row],[line]]),-SQRT(ABS(Table1[[#This Row],[line]])))</f>
        <v>-2.7386127875258306</v>
      </c>
      <c r="R935">
        <f>Table1[[#This Row],[difference]]-Table1[[#This Row],[sqrt(line)]]</f>
        <v>-19.761387212474169</v>
      </c>
      <c r="S935">
        <f>IF(Table1[[#This Row],[difference]]&gt;0,1,-1)</f>
        <v>-1</v>
      </c>
      <c r="T935">
        <f>IF(Table1[[#This Row],[team]]=E934,SUM(H935,T934),Table1[[#This Row],[ppg]])</f>
        <v>154</v>
      </c>
      <c r="U935">
        <f>IF(Table1[[#This Row],[team]]=E934,SUM(I935,U934),Table1[[#This Row],[ppga]])</f>
        <v>123</v>
      </c>
      <c r="V935">
        <f>IF(Table1[[#This Row],[team]]=E934,SUM(Table1[[#This Row],[difference]],V934),Table1[[#This Row],[difference]])</f>
        <v>1</v>
      </c>
      <c r="W935">
        <f>IF(Table1[[#This Row],[team]]=E934,SUM(Table1[[#This Row],[sqrt(dif)]],W934),Table1[[#This Row],[sqrt(dif)]])</f>
        <v>3.9576805539152176</v>
      </c>
      <c r="X935">
        <f>IF(Table1[[#This Row],[team]]=E934,SUM(Table1[[#This Row],[f1]],X934),Table1[[#This Row],[f1]])</f>
        <v>14.004838120050358</v>
      </c>
      <c r="Y935">
        <f>IF(Table1[[#This Row],[ATS]]=S934,SUM(Table1[[#This Row],[ATS]],Y934),Table1[[#This Row],[ATS]])</f>
        <v>-1</v>
      </c>
      <c r="Z935">
        <f>IF(Table1[[#This Row],[ATS]]&gt;0,Table1[[#This Row],[ATS streak (not real)]]-1,Table1[[#This Row],[ATS streak (not real)]]+1)</f>
        <v>0</v>
      </c>
      <c r="AA935" s="5">
        <f>Table1[[#This Row],[running ttl ppg]]^2.37/(Table1[[#This Row],[running ttl ppg]]^2.37+Table1[[#This Row],[running ttl ppga]]^2.37)</f>
        <v>0.63011279739026693</v>
      </c>
      <c r="AB935" s="5">
        <f>Table1[[#This Row],[pyth ratio]]+Table1[[#This Row],[win/loss ratio]]</f>
        <v>1.2967794640569337</v>
      </c>
    </row>
    <row r="936" spans="1:28" x14ac:dyDescent="0.25">
      <c r="A936" s="1">
        <v>3494</v>
      </c>
      <c r="B936" s="7">
        <f t="shared" si="32"/>
        <v>7</v>
      </c>
      <c r="C936" s="5">
        <v>2017</v>
      </c>
      <c r="D936" s="5">
        <v>7</v>
      </c>
      <c r="E936" t="s">
        <v>67</v>
      </c>
      <c r="F936" t="s">
        <v>63</v>
      </c>
      <c r="G936" s="5">
        <v>1</v>
      </c>
      <c r="H936">
        <v>16</v>
      </c>
      <c r="I936">
        <v>27</v>
      </c>
      <c r="J936">
        <v>-11</v>
      </c>
      <c r="K936">
        <f>IF(Table1[[#This Row],[net]]&gt;0,1,0)</f>
        <v>0</v>
      </c>
      <c r="L936">
        <v>7</v>
      </c>
      <c r="M936">
        <f>IF(Table1[[#This Row],[team]]=E935,SUM(Table1[[#This Row],[win/loss]],M935),Table1[[#This Row],[win/loss]])</f>
        <v>4</v>
      </c>
      <c r="N936">
        <f>IF(Table1[[#This Row],[team]]=E935,SUM(Table1[[#This Row],[win/loss]],M935),Table1[[#This Row],[win/loss]])/B936</f>
        <v>0.5714285714285714</v>
      </c>
      <c r="O936">
        <f t="shared" si="31"/>
        <v>-4</v>
      </c>
      <c r="P936">
        <f>IF(Table1[[#This Row],[difference]]&gt;0,SQRT(Table1[[#This Row],[difference]]),-SQRT(ABS(Table1[[#This Row],[difference]])))</f>
        <v>-2</v>
      </c>
      <c r="Q936">
        <f>IF(Table1[[#This Row],[line]]&gt;0,SQRT(Table1[[#This Row],[line]]),-SQRT(ABS(Table1[[#This Row],[line]])))</f>
        <v>2.6457513110645907</v>
      </c>
      <c r="R936">
        <f>Table1[[#This Row],[difference]]-Table1[[#This Row],[sqrt(line)]]</f>
        <v>-6.6457513110645907</v>
      </c>
      <c r="S936">
        <f>IF(Table1[[#This Row],[difference]]&gt;0,1,-1)</f>
        <v>-1</v>
      </c>
      <c r="T936">
        <f>IF(Table1[[#This Row],[team]]=E935,SUM(H936,T935),Table1[[#This Row],[ppg]])</f>
        <v>170</v>
      </c>
      <c r="U936">
        <f>IF(Table1[[#This Row],[team]]=E935,SUM(I936,U935),Table1[[#This Row],[ppga]])</f>
        <v>150</v>
      </c>
      <c r="V936">
        <f>IF(Table1[[#This Row],[team]]=E935,SUM(Table1[[#This Row],[difference]],V935),Table1[[#This Row],[difference]])</f>
        <v>-3</v>
      </c>
      <c r="W936">
        <f>IF(Table1[[#This Row],[team]]=E935,SUM(Table1[[#This Row],[sqrt(dif)]],W935),Table1[[#This Row],[sqrt(dif)]])</f>
        <v>1.9576805539152176</v>
      </c>
      <c r="X936">
        <f>IF(Table1[[#This Row],[team]]=E935,SUM(Table1[[#This Row],[f1]],X935),Table1[[#This Row],[f1]])</f>
        <v>7.3590868089857677</v>
      </c>
      <c r="Y936">
        <f>IF(Table1[[#This Row],[ATS]]=S935,SUM(Table1[[#This Row],[ATS]],Y935),Table1[[#This Row],[ATS]])</f>
        <v>-2</v>
      </c>
      <c r="Z936">
        <f>IF(Table1[[#This Row],[ATS]]&gt;0,Table1[[#This Row],[ATS streak (not real)]]-1,Table1[[#This Row],[ATS streak (not real)]]+1)</f>
        <v>-1</v>
      </c>
      <c r="AA936" s="5">
        <f>Table1[[#This Row],[running ttl ppg]]^2.37/(Table1[[#This Row],[running ttl ppg]]^2.37+Table1[[#This Row],[running ttl ppga]]^2.37)</f>
        <v>0.57362011252062239</v>
      </c>
      <c r="AB936" s="5">
        <f>Table1[[#This Row],[pyth ratio]]+Table1[[#This Row],[win/loss ratio]]</f>
        <v>1.1450486839491938</v>
      </c>
    </row>
    <row r="937" spans="1:28" x14ac:dyDescent="0.25">
      <c r="A937" s="1">
        <v>3495</v>
      </c>
      <c r="B937" s="7">
        <f t="shared" si="32"/>
        <v>8</v>
      </c>
      <c r="C937" s="5">
        <v>2017</v>
      </c>
      <c r="D937" s="5">
        <v>9</v>
      </c>
      <c r="E937" t="s">
        <v>67</v>
      </c>
      <c r="F937" t="s">
        <v>43</v>
      </c>
      <c r="G937" s="5">
        <v>0</v>
      </c>
      <c r="H937">
        <v>14</v>
      </c>
      <c r="I937">
        <v>21</v>
      </c>
      <c r="J937">
        <v>-7</v>
      </c>
      <c r="K937">
        <f>IF(Table1[[#This Row],[net]]&gt;0,1,0)</f>
        <v>0</v>
      </c>
      <c r="L937">
        <v>-3</v>
      </c>
      <c r="M937">
        <f>IF(Table1[[#This Row],[team]]=E936,SUM(Table1[[#This Row],[win/loss]],M936),Table1[[#This Row],[win/loss]])</f>
        <v>4</v>
      </c>
      <c r="N937">
        <f>IF(Table1[[#This Row],[team]]=E936,SUM(Table1[[#This Row],[win/loss]],M936),Table1[[#This Row],[win/loss]])/B937</f>
        <v>0.5</v>
      </c>
      <c r="O937">
        <f t="shared" si="31"/>
        <v>-10</v>
      </c>
      <c r="P937">
        <f>IF(Table1[[#This Row],[difference]]&gt;0,SQRT(Table1[[#This Row],[difference]]),-SQRT(ABS(Table1[[#This Row],[difference]])))</f>
        <v>-3.1622776601683795</v>
      </c>
      <c r="Q937">
        <f>IF(Table1[[#This Row],[line]]&gt;0,SQRT(Table1[[#This Row],[line]]),-SQRT(ABS(Table1[[#This Row],[line]])))</f>
        <v>-1.7320508075688772</v>
      </c>
      <c r="R937">
        <f>Table1[[#This Row],[difference]]-Table1[[#This Row],[sqrt(line)]]</f>
        <v>-8.2679491924311233</v>
      </c>
      <c r="S937">
        <f>IF(Table1[[#This Row],[difference]]&gt;0,1,-1)</f>
        <v>-1</v>
      </c>
      <c r="T937">
        <f>IF(Table1[[#This Row],[team]]=E936,SUM(H937,T936),Table1[[#This Row],[ppg]])</f>
        <v>184</v>
      </c>
      <c r="U937">
        <f>IF(Table1[[#This Row],[team]]=E936,SUM(I937,U936),Table1[[#This Row],[ppga]])</f>
        <v>171</v>
      </c>
      <c r="V937">
        <f>IF(Table1[[#This Row],[team]]=E936,SUM(Table1[[#This Row],[difference]],V936),Table1[[#This Row],[difference]])</f>
        <v>-13</v>
      </c>
      <c r="W937">
        <f>IF(Table1[[#This Row],[team]]=E936,SUM(Table1[[#This Row],[sqrt(dif)]],W936),Table1[[#This Row],[sqrt(dif)]])</f>
        <v>-1.204597106253162</v>
      </c>
      <c r="X937">
        <f>IF(Table1[[#This Row],[team]]=E936,SUM(Table1[[#This Row],[f1]],X936),Table1[[#This Row],[f1]])</f>
        <v>-0.90886238344535553</v>
      </c>
      <c r="Y937">
        <f>IF(Table1[[#This Row],[ATS]]=S936,SUM(Table1[[#This Row],[ATS]],Y936),Table1[[#This Row],[ATS]])</f>
        <v>-3</v>
      </c>
      <c r="Z937">
        <f>IF(Table1[[#This Row],[ATS]]&gt;0,Table1[[#This Row],[ATS streak (not real)]]-1,Table1[[#This Row],[ATS streak (not real)]]+1)</f>
        <v>-2</v>
      </c>
      <c r="AA937" s="5">
        <f>Table1[[#This Row],[running ttl ppg]]^2.37/(Table1[[#This Row],[running ttl ppg]]^2.37+Table1[[#This Row],[running ttl ppga]]^2.37)</f>
        <v>0.54330500796810632</v>
      </c>
      <c r="AB937" s="5">
        <f>Table1[[#This Row],[pyth ratio]]+Table1[[#This Row],[win/loss ratio]]</f>
        <v>1.0433050079681063</v>
      </c>
    </row>
    <row r="938" spans="1:28" x14ac:dyDescent="0.25">
      <c r="A938" s="1">
        <v>3496</v>
      </c>
      <c r="B938" s="7">
        <f t="shared" si="32"/>
        <v>9</v>
      </c>
      <c r="C938" s="5">
        <v>2017</v>
      </c>
      <c r="D938" s="5">
        <v>10</v>
      </c>
      <c r="E938" t="s">
        <v>67</v>
      </c>
      <c r="F938" t="s">
        <v>49</v>
      </c>
      <c r="G938" s="5">
        <v>1</v>
      </c>
      <c r="H938">
        <v>30</v>
      </c>
      <c r="I938">
        <v>35</v>
      </c>
      <c r="J938">
        <v>-5</v>
      </c>
      <c r="K938">
        <f>IF(Table1[[#This Row],[net]]&gt;0,1,0)</f>
        <v>0</v>
      </c>
      <c r="L938">
        <v>-3</v>
      </c>
      <c r="M938">
        <f>IF(Table1[[#This Row],[team]]=E937,SUM(Table1[[#This Row],[win/loss]],M937),Table1[[#This Row],[win/loss]])</f>
        <v>4</v>
      </c>
      <c r="N938">
        <f>IF(Table1[[#This Row],[team]]=E937,SUM(Table1[[#This Row],[win/loss]],M937),Table1[[#This Row],[win/loss]])/B938</f>
        <v>0.44444444444444442</v>
      </c>
      <c r="O938">
        <f t="shared" si="31"/>
        <v>-8</v>
      </c>
      <c r="P938">
        <f>IF(Table1[[#This Row],[difference]]&gt;0,SQRT(Table1[[#This Row],[difference]]),-SQRT(ABS(Table1[[#This Row],[difference]])))</f>
        <v>-2.8284271247461903</v>
      </c>
      <c r="Q938">
        <f>IF(Table1[[#This Row],[line]]&gt;0,SQRT(Table1[[#This Row],[line]]),-SQRT(ABS(Table1[[#This Row],[line]])))</f>
        <v>-1.7320508075688772</v>
      </c>
      <c r="R938">
        <f>Table1[[#This Row],[difference]]-Table1[[#This Row],[sqrt(line)]]</f>
        <v>-6.2679491924311233</v>
      </c>
      <c r="S938">
        <f>IF(Table1[[#This Row],[difference]]&gt;0,1,-1)</f>
        <v>-1</v>
      </c>
      <c r="T938">
        <f>IF(Table1[[#This Row],[team]]=E937,SUM(H938,T937),Table1[[#This Row],[ppg]])</f>
        <v>214</v>
      </c>
      <c r="U938">
        <f>IF(Table1[[#This Row],[team]]=E937,SUM(I938,U937),Table1[[#This Row],[ppga]])</f>
        <v>206</v>
      </c>
      <c r="V938">
        <f>IF(Table1[[#This Row],[team]]=E937,SUM(Table1[[#This Row],[difference]],V937),Table1[[#This Row],[difference]])</f>
        <v>-21</v>
      </c>
      <c r="W938">
        <f>IF(Table1[[#This Row],[team]]=E937,SUM(Table1[[#This Row],[sqrt(dif)]],W937),Table1[[#This Row],[sqrt(dif)]])</f>
        <v>-4.0330242309993523</v>
      </c>
      <c r="X938">
        <f>IF(Table1[[#This Row],[team]]=E937,SUM(Table1[[#This Row],[f1]],X937),Table1[[#This Row],[f1]])</f>
        <v>-7.1768115758764788</v>
      </c>
      <c r="Y938">
        <f>IF(Table1[[#This Row],[ATS]]=S937,SUM(Table1[[#This Row],[ATS]],Y937),Table1[[#This Row],[ATS]])</f>
        <v>-4</v>
      </c>
      <c r="Z938">
        <f>IF(Table1[[#This Row],[ATS]]&gt;0,Table1[[#This Row],[ATS streak (not real)]]-1,Table1[[#This Row],[ATS streak (not real)]]+1)</f>
        <v>-3</v>
      </c>
      <c r="AA938" s="5">
        <f>Table1[[#This Row],[running ttl ppg]]^2.37/(Table1[[#This Row],[running ttl ppg]]^2.37+Table1[[#This Row],[running ttl ppga]]^2.37)</f>
        <v>0.52255883322099805</v>
      </c>
      <c r="AB938" s="5">
        <f>Table1[[#This Row],[pyth ratio]]+Table1[[#This Row],[win/loss ratio]]</f>
        <v>0.96700327766544247</v>
      </c>
    </row>
    <row r="939" spans="1:28" x14ac:dyDescent="0.25">
      <c r="A939" s="1">
        <v>3497</v>
      </c>
      <c r="B939" s="7">
        <f t="shared" si="32"/>
        <v>10</v>
      </c>
      <c r="C939" s="5">
        <v>2017</v>
      </c>
      <c r="D939" s="5">
        <v>11</v>
      </c>
      <c r="E939" t="s">
        <v>67</v>
      </c>
      <c r="F939" t="s">
        <v>48</v>
      </c>
      <c r="G939" s="5">
        <v>0</v>
      </c>
      <c r="H939">
        <v>24</v>
      </c>
      <c r="I939">
        <v>9</v>
      </c>
      <c r="J939">
        <v>15</v>
      </c>
      <c r="K939">
        <f>IF(Table1[[#This Row],[net]]&gt;0,1,0)</f>
        <v>1</v>
      </c>
      <c r="L939">
        <v>-8</v>
      </c>
      <c r="M939">
        <f>IF(Table1[[#This Row],[team]]=E938,SUM(Table1[[#This Row],[win/loss]],M938),Table1[[#This Row],[win/loss]])</f>
        <v>5</v>
      </c>
      <c r="N939">
        <f>IF(Table1[[#This Row],[team]]=E938,SUM(Table1[[#This Row],[win/loss]],M938),Table1[[#This Row],[win/loss]])/B939</f>
        <v>0.5</v>
      </c>
      <c r="O939">
        <f t="shared" si="31"/>
        <v>7</v>
      </c>
      <c r="P939">
        <f>IF(Table1[[#This Row],[difference]]&gt;0,SQRT(Table1[[#This Row],[difference]]),-SQRT(ABS(Table1[[#This Row],[difference]])))</f>
        <v>2.6457513110645907</v>
      </c>
      <c r="Q939">
        <f>IF(Table1[[#This Row],[line]]&gt;0,SQRT(Table1[[#This Row],[line]]),-SQRT(ABS(Table1[[#This Row],[line]])))</f>
        <v>-2.8284271247461903</v>
      </c>
      <c r="R939">
        <f>Table1[[#This Row],[difference]]-Table1[[#This Row],[sqrt(line)]]</f>
        <v>9.8284271247461898</v>
      </c>
      <c r="S939">
        <f>IF(Table1[[#This Row],[difference]]&gt;0,1,-1)</f>
        <v>1</v>
      </c>
      <c r="T939">
        <f>IF(Table1[[#This Row],[team]]=E938,SUM(H939,T938),Table1[[#This Row],[ppg]])</f>
        <v>238</v>
      </c>
      <c r="U939">
        <f>IF(Table1[[#This Row],[team]]=E938,SUM(I939,U938),Table1[[#This Row],[ppga]])</f>
        <v>215</v>
      </c>
      <c r="V939">
        <f>IF(Table1[[#This Row],[team]]=E938,SUM(Table1[[#This Row],[difference]],V938),Table1[[#This Row],[difference]])</f>
        <v>-14</v>
      </c>
      <c r="W939">
        <f>IF(Table1[[#This Row],[team]]=E938,SUM(Table1[[#This Row],[sqrt(dif)]],W938),Table1[[#This Row],[sqrt(dif)]])</f>
        <v>-1.3872729199347615</v>
      </c>
      <c r="X939">
        <f>IF(Table1[[#This Row],[team]]=E938,SUM(Table1[[#This Row],[f1]],X938),Table1[[#This Row],[f1]])</f>
        <v>2.6516155488697111</v>
      </c>
      <c r="Y939">
        <f>IF(Table1[[#This Row],[ATS]]=S938,SUM(Table1[[#This Row],[ATS]],Y938),Table1[[#This Row],[ATS]])</f>
        <v>1</v>
      </c>
      <c r="Z939">
        <f>IF(Table1[[#This Row],[ATS]]&gt;0,Table1[[#This Row],[ATS streak (not real)]]-1,Table1[[#This Row],[ATS streak (not real)]]+1)</f>
        <v>0</v>
      </c>
      <c r="AA939" s="5">
        <f>Table1[[#This Row],[running ttl ppg]]^2.37/(Table1[[#This Row],[running ttl ppg]]^2.37+Table1[[#This Row],[running ttl ppga]]^2.37)</f>
        <v>0.55992788068726052</v>
      </c>
      <c r="AB939" s="5">
        <f>Table1[[#This Row],[pyth ratio]]+Table1[[#This Row],[win/loss ratio]]</f>
        <v>1.0599278806872605</v>
      </c>
    </row>
    <row r="940" spans="1:28" x14ac:dyDescent="0.25">
      <c r="A940" s="1">
        <v>3498</v>
      </c>
      <c r="B940" s="7">
        <f t="shared" si="32"/>
        <v>11</v>
      </c>
      <c r="C940" s="5">
        <v>2017</v>
      </c>
      <c r="D940" s="5">
        <v>12</v>
      </c>
      <c r="E940" t="s">
        <v>67</v>
      </c>
      <c r="F940" t="s">
        <v>54</v>
      </c>
      <c r="G940" s="5">
        <v>0</v>
      </c>
      <c r="H940">
        <v>28</v>
      </c>
      <c r="I940">
        <v>7</v>
      </c>
      <c r="J940">
        <v>21</v>
      </c>
      <c r="K940">
        <f>IF(Table1[[#This Row],[net]]&gt;0,1,0)</f>
        <v>1</v>
      </c>
      <c r="L940">
        <v>-8</v>
      </c>
      <c r="M940">
        <f>IF(Table1[[#This Row],[team]]=E939,SUM(Table1[[#This Row],[win/loss]],M939),Table1[[#This Row],[win/loss]])</f>
        <v>6</v>
      </c>
      <c r="N940">
        <f>IF(Table1[[#This Row],[team]]=E939,SUM(Table1[[#This Row],[win/loss]],M939),Table1[[#This Row],[win/loss]])/B940</f>
        <v>0.54545454545454541</v>
      </c>
      <c r="O940">
        <f t="shared" si="31"/>
        <v>13</v>
      </c>
      <c r="P940">
        <f>IF(Table1[[#This Row],[difference]]&gt;0,SQRT(Table1[[#This Row],[difference]]),-SQRT(ABS(Table1[[#This Row],[difference]])))</f>
        <v>3.6055512754639891</v>
      </c>
      <c r="Q940">
        <f>IF(Table1[[#This Row],[line]]&gt;0,SQRT(Table1[[#This Row],[line]]),-SQRT(ABS(Table1[[#This Row],[line]])))</f>
        <v>-2.8284271247461903</v>
      </c>
      <c r="R940">
        <f>Table1[[#This Row],[difference]]-Table1[[#This Row],[sqrt(line)]]</f>
        <v>15.82842712474619</v>
      </c>
      <c r="S940">
        <f>IF(Table1[[#This Row],[difference]]&gt;0,1,-1)</f>
        <v>1</v>
      </c>
      <c r="T940">
        <f>IF(Table1[[#This Row],[team]]=E939,SUM(H940,T939),Table1[[#This Row],[ppg]])</f>
        <v>266</v>
      </c>
      <c r="U940">
        <f>IF(Table1[[#This Row],[team]]=E939,SUM(I940,U939),Table1[[#This Row],[ppga]])</f>
        <v>222</v>
      </c>
      <c r="V940">
        <f>IF(Table1[[#This Row],[team]]=E939,SUM(Table1[[#This Row],[difference]],V939),Table1[[#This Row],[difference]])</f>
        <v>-1</v>
      </c>
      <c r="W940">
        <f>IF(Table1[[#This Row],[team]]=E939,SUM(Table1[[#This Row],[sqrt(dif)]],W939),Table1[[#This Row],[sqrt(dif)]])</f>
        <v>2.2182783555292276</v>
      </c>
      <c r="X940">
        <f>IF(Table1[[#This Row],[team]]=E939,SUM(Table1[[#This Row],[f1]],X939),Table1[[#This Row],[f1]])</f>
        <v>18.480042673615902</v>
      </c>
      <c r="Y940">
        <f>IF(Table1[[#This Row],[ATS]]=S939,SUM(Table1[[#This Row],[ATS]],Y939),Table1[[#This Row],[ATS]])</f>
        <v>2</v>
      </c>
      <c r="Z940">
        <f>IF(Table1[[#This Row],[ATS]]&gt;0,Table1[[#This Row],[ATS streak (not real)]]-1,Table1[[#This Row],[ATS streak (not real)]]+1)</f>
        <v>1</v>
      </c>
      <c r="AA940" s="5">
        <f>Table1[[#This Row],[running ttl ppg]]^2.37/(Table1[[#This Row],[running ttl ppg]]^2.37+Table1[[#This Row],[running ttl ppga]]^2.37)</f>
        <v>0.60552518472932992</v>
      </c>
      <c r="AB940" s="5">
        <f>Table1[[#This Row],[pyth ratio]]+Table1[[#This Row],[win/loss ratio]]</f>
        <v>1.1509797301838753</v>
      </c>
    </row>
    <row r="941" spans="1:28" x14ac:dyDescent="0.25">
      <c r="A941" s="1">
        <v>3499</v>
      </c>
      <c r="B941" s="7">
        <f t="shared" si="32"/>
        <v>12</v>
      </c>
      <c r="C941" s="5">
        <v>2017</v>
      </c>
      <c r="D941" s="5">
        <v>13</v>
      </c>
      <c r="E941" t="s">
        <v>67</v>
      </c>
      <c r="F941" t="s">
        <v>61</v>
      </c>
      <c r="G941" s="5">
        <v>1</v>
      </c>
      <c r="H941">
        <v>24</v>
      </c>
      <c r="I941">
        <v>14</v>
      </c>
      <c r="J941">
        <v>10</v>
      </c>
      <c r="K941">
        <f>IF(Table1[[#This Row],[net]]&gt;0,1,0)</f>
        <v>1</v>
      </c>
      <c r="L941">
        <v>-6.5</v>
      </c>
      <c r="M941">
        <f>IF(Table1[[#This Row],[team]]=E940,SUM(Table1[[#This Row],[win/loss]],M940),Table1[[#This Row],[win/loss]])</f>
        <v>7</v>
      </c>
      <c r="N941">
        <f>IF(Table1[[#This Row],[team]]=E940,SUM(Table1[[#This Row],[win/loss]],M940),Table1[[#This Row],[win/loss]])/B941</f>
        <v>0.58333333333333337</v>
      </c>
      <c r="O941">
        <f t="shared" si="31"/>
        <v>3.5</v>
      </c>
      <c r="P941">
        <f>IF(Table1[[#This Row],[difference]]&gt;0,SQRT(Table1[[#This Row],[difference]]),-SQRT(ABS(Table1[[#This Row],[difference]])))</f>
        <v>1.8708286933869707</v>
      </c>
      <c r="Q941">
        <f>IF(Table1[[#This Row],[line]]&gt;0,SQRT(Table1[[#This Row],[line]]),-SQRT(ABS(Table1[[#This Row],[line]])))</f>
        <v>-2.5495097567963922</v>
      </c>
      <c r="R941">
        <f>Table1[[#This Row],[difference]]-Table1[[#This Row],[sqrt(line)]]</f>
        <v>6.0495097567963922</v>
      </c>
      <c r="S941">
        <f>IF(Table1[[#This Row],[difference]]&gt;0,1,-1)</f>
        <v>1</v>
      </c>
      <c r="T941">
        <f>IF(Table1[[#This Row],[team]]=E940,SUM(H941,T940),Table1[[#This Row],[ppg]])</f>
        <v>290</v>
      </c>
      <c r="U941">
        <f>IF(Table1[[#This Row],[team]]=E940,SUM(I941,U940),Table1[[#This Row],[ppga]])</f>
        <v>236</v>
      </c>
      <c r="V941">
        <f>IF(Table1[[#This Row],[team]]=E940,SUM(Table1[[#This Row],[difference]],V940),Table1[[#This Row],[difference]])</f>
        <v>2.5</v>
      </c>
      <c r="W941">
        <f>IF(Table1[[#This Row],[team]]=E940,SUM(Table1[[#This Row],[sqrt(dif)]],W940),Table1[[#This Row],[sqrt(dif)]])</f>
        <v>4.0891070489161985</v>
      </c>
      <c r="X941">
        <f>IF(Table1[[#This Row],[team]]=E940,SUM(Table1[[#This Row],[f1]],X940),Table1[[#This Row],[f1]])</f>
        <v>24.529552430412295</v>
      </c>
      <c r="Y941">
        <f>IF(Table1[[#This Row],[ATS]]=S940,SUM(Table1[[#This Row],[ATS]],Y940),Table1[[#This Row],[ATS]])</f>
        <v>3</v>
      </c>
      <c r="Z941">
        <f>IF(Table1[[#This Row],[ATS]]&gt;0,Table1[[#This Row],[ATS streak (not real)]]-1,Table1[[#This Row],[ATS streak (not real)]]+1)</f>
        <v>2</v>
      </c>
      <c r="AA941" s="5">
        <f>Table1[[#This Row],[running ttl ppg]]^2.37/(Table1[[#This Row],[running ttl ppg]]^2.37+Table1[[#This Row],[running ttl ppga]]^2.37)</f>
        <v>0.61971445471718201</v>
      </c>
      <c r="AB941" s="5">
        <f>Table1[[#This Row],[pyth ratio]]+Table1[[#This Row],[win/loss ratio]]</f>
        <v>1.2030477880505153</v>
      </c>
    </row>
    <row r="942" spans="1:28" x14ac:dyDescent="0.25">
      <c r="A942" s="1">
        <v>3500</v>
      </c>
      <c r="B942" s="7">
        <f t="shared" si="32"/>
        <v>13</v>
      </c>
      <c r="C942" s="5">
        <v>2017</v>
      </c>
      <c r="D942" s="5">
        <v>14</v>
      </c>
      <c r="E942" t="s">
        <v>67</v>
      </c>
      <c r="F942" t="s">
        <v>44</v>
      </c>
      <c r="G942" s="5">
        <v>0</v>
      </c>
      <c r="H942">
        <v>27</v>
      </c>
      <c r="I942">
        <v>20</v>
      </c>
      <c r="J942">
        <v>7</v>
      </c>
      <c r="K942">
        <f>IF(Table1[[#This Row],[net]]&gt;0,1,0)</f>
        <v>1</v>
      </c>
      <c r="L942">
        <v>-1.5</v>
      </c>
      <c r="M942">
        <f>IF(Table1[[#This Row],[team]]=E941,SUM(Table1[[#This Row],[win/loss]],M941),Table1[[#This Row],[win/loss]])</f>
        <v>8</v>
      </c>
      <c r="N942">
        <f>IF(Table1[[#This Row],[team]]=E941,SUM(Table1[[#This Row],[win/loss]],M941),Table1[[#This Row],[win/loss]])/B942</f>
        <v>0.61538461538461542</v>
      </c>
      <c r="O942">
        <f t="shared" si="31"/>
        <v>5.5</v>
      </c>
      <c r="P942">
        <f>IF(Table1[[#This Row],[difference]]&gt;0,SQRT(Table1[[#This Row],[difference]]),-SQRT(ABS(Table1[[#This Row],[difference]])))</f>
        <v>2.3452078799117149</v>
      </c>
      <c r="Q942">
        <f>IF(Table1[[#This Row],[line]]&gt;0,SQRT(Table1[[#This Row],[line]]),-SQRT(ABS(Table1[[#This Row],[line]])))</f>
        <v>-1.2247448713915889</v>
      </c>
      <c r="R942">
        <f>Table1[[#This Row],[difference]]-Table1[[#This Row],[sqrt(line)]]</f>
        <v>6.7247448713915894</v>
      </c>
      <c r="S942">
        <f>IF(Table1[[#This Row],[difference]]&gt;0,1,-1)</f>
        <v>1</v>
      </c>
      <c r="T942">
        <f>IF(Table1[[#This Row],[team]]=E941,SUM(H942,T941),Table1[[#This Row],[ppg]])</f>
        <v>317</v>
      </c>
      <c r="U942">
        <f>IF(Table1[[#This Row],[team]]=E941,SUM(I942,U941),Table1[[#This Row],[ppga]])</f>
        <v>256</v>
      </c>
      <c r="V942">
        <f>IF(Table1[[#This Row],[team]]=E941,SUM(Table1[[#This Row],[difference]],V941),Table1[[#This Row],[difference]])</f>
        <v>8</v>
      </c>
      <c r="W942">
        <f>IF(Table1[[#This Row],[team]]=E941,SUM(Table1[[#This Row],[sqrt(dif)]],W941),Table1[[#This Row],[sqrt(dif)]])</f>
        <v>6.4343149288279129</v>
      </c>
      <c r="X942">
        <f>IF(Table1[[#This Row],[team]]=E941,SUM(Table1[[#This Row],[f1]],X941),Table1[[#This Row],[f1]])</f>
        <v>31.254297301803884</v>
      </c>
      <c r="Y942">
        <f>IF(Table1[[#This Row],[ATS]]=S941,SUM(Table1[[#This Row],[ATS]],Y941),Table1[[#This Row],[ATS]])</f>
        <v>4</v>
      </c>
      <c r="Z942">
        <f>IF(Table1[[#This Row],[ATS]]&gt;0,Table1[[#This Row],[ATS streak (not real)]]-1,Table1[[#This Row],[ATS streak (not real)]]+1)</f>
        <v>3</v>
      </c>
      <c r="AA942" s="5">
        <f>Table1[[#This Row],[running ttl ppg]]^2.37/(Table1[[#This Row],[running ttl ppg]]^2.37+Table1[[#This Row],[running ttl ppga]]^2.37)</f>
        <v>0.62399189034929115</v>
      </c>
      <c r="AB942" s="5">
        <f>Table1[[#This Row],[pyth ratio]]+Table1[[#This Row],[win/loss ratio]]</f>
        <v>1.2393765057339066</v>
      </c>
    </row>
    <row r="943" spans="1:28" x14ac:dyDescent="0.25">
      <c r="A943" s="1">
        <v>3501</v>
      </c>
      <c r="B943" s="7">
        <f t="shared" si="32"/>
        <v>14</v>
      </c>
      <c r="C943" s="5">
        <v>2017</v>
      </c>
      <c r="D943" s="5">
        <v>15</v>
      </c>
      <c r="E943" t="s">
        <v>67</v>
      </c>
      <c r="F943" t="s">
        <v>47</v>
      </c>
      <c r="G943" s="5">
        <v>0</v>
      </c>
      <c r="H943">
        <v>24</v>
      </c>
      <c r="I943">
        <v>20</v>
      </c>
      <c r="J943">
        <v>4</v>
      </c>
      <c r="K943">
        <f>IF(Table1[[#This Row],[net]]&gt;0,1,0)</f>
        <v>1</v>
      </c>
      <c r="L943">
        <v>-3</v>
      </c>
      <c r="M943">
        <f>IF(Table1[[#This Row],[team]]=E942,SUM(Table1[[#This Row],[win/loss]],M942),Table1[[#This Row],[win/loss]])</f>
        <v>9</v>
      </c>
      <c r="N943">
        <f>IF(Table1[[#This Row],[team]]=E942,SUM(Table1[[#This Row],[win/loss]],M942),Table1[[#This Row],[win/loss]])/B943</f>
        <v>0.6428571428571429</v>
      </c>
      <c r="O943">
        <f t="shared" si="31"/>
        <v>1</v>
      </c>
      <c r="P943">
        <f>IF(Table1[[#This Row],[difference]]&gt;0,SQRT(Table1[[#This Row],[difference]]),-SQRT(ABS(Table1[[#This Row],[difference]])))</f>
        <v>1</v>
      </c>
      <c r="Q943">
        <f>IF(Table1[[#This Row],[line]]&gt;0,SQRT(Table1[[#This Row],[line]]),-SQRT(ABS(Table1[[#This Row],[line]])))</f>
        <v>-1.7320508075688772</v>
      </c>
      <c r="R943">
        <f>Table1[[#This Row],[difference]]-Table1[[#This Row],[sqrt(line)]]</f>
        <v>2.7320508075688772</v>
      </c>
      <c r="S943">
        <f>IF(Table1[[#This Row],[difference]]&gt;0,1,-1)</f>
        <v>1</v>
      </c>
      <c r="T943">
        <f>IF(Table1[[#This Row],[team]]=E942,SUM(H943,T942),Table1[[#This Row],[ppg]])</f>
        <v>341</v>
      </c>
      <c r="U943">
        <f>IF(Table1[[#This Row],[team]]=E942,SUM(I943,U942),Table1[[#This Row],[ppga]])</f>
        <v>276</v>
      </c>
      <c r="V943">
        <f>IF(Table1[[#This Row],[team]]=E942,SUM(Table1[[#This Row],[difference]],V942),Table1[[#This Row],[difference]])</f>
        <v>9</v>
      </c>
      <c r="W943">
        <f>IF(Table1[[#This Row],[team]]=E942,SUM(Table1[[#This Row],[sqrt(dif)]],W942),Table1[[#This Row],[sqrt(dif)]])</f>
        <v>7.4343149288279129</v>
      </c>
      <c r="X943">
        <f>IF(Table1[[#This Row],[team]]=E942,SUM(Table1[[#This Row],[f1]],X942),Table1[[#This Row],[f1]])</f>
        <v>33.986348109372763</v>
      </c>
      <c r="Y943">
        <f>IF(Table1[[#This Row],[ATS]]=S942,SUM(Table1[[#This Row],[ATS]],Y942),Table1[[#This Row],[ATS]])</f>
        <v>5</v>
      </c>
      <c r="Z943">
        <f>IF(Table1[[#This Row],[ATS]]&gt;0,Table1[[#This Row],[ATS streak (not real)]]-1,Table1[[#This Row],[ATS streak (not real)]]+1)</f>
        <v>4</v>
      </c>
      <c r="AA943" s="5">
        <f>Table1[[#This Row],[running ttl ppg]]^2.37/(Table1[[#This Row],[running ttl ppg]]^2.37+Table1[[#This Row],[running ttl ppga]]^2.37)</f>
        <v>0.62274397699887163</v>
      </c>
      <c r="AB943" s="5">
        <f>Table1[[#This Row],[pyth ratio]]+Table1[[#This Row],[win/loss ratio]]</f>
        <v>1.2656011198560146</v>
      </c>
    </row>
    <row r="944" spans="1:28" x14ac:dyDescent="0.25">
      <c r="A944" s="1">
        <v>3502</v>
      </c>
      <c r="B944" s="7">
        <f t="shared" si="32"/>
        <v>15</v>
      </c>
      <c r="C944" s="5">
        <v>2017</v>
      </c>
      <c r="D944" s="5">
        <v>16</v>
      </c>
      <c r="E944" t="s">
        <v>67</v>
      </c>
      <c r="F944" t="s">
        <v>43</v>
      </c>
      <c r="G944" s="5">
        <v>1</v>
      </c>
      <c r="H944">
        <v>31</v>
      </c>
      <c r="I944">
        <v>27</v>
      </c>
      <c r="J944">
        <v>4</v>
      </c>
      <c r="K944">
        <f>IF(Table1[[#This Row],[net]]&gt;0,1,0)</f>
        <v>1</v>
      </c>
      <c r="L944">
        <v>-5.5</v>
      </c>
      <c r="M944">
        <f>IF(Table1[[#This Row],[team]]=E943,SUM(Table1[[#This Row],[win/loss]],M943),Table1[[#This Row],[win/loss]])</f>
        <v>10</v>
      </c>
      <c r="N944">
        <f>IF(Table1[[#This Row],[team]]=E943,SUM(Table1[[#This Row],[win/loss]],M943),Table1[[#This Row],[win/loss]])/B944</f>
        <v>0.66666666666666663</v>
      </c>
      <c r="O944">
        <f t="shared" si="31"/>
        <v>-1.5</v>
      </c>
      <c r="P944">
        <f>IF(Table1[[#This Row],[difference]]&gt;0,SQRT(Table1[[#This Row],[difference]]),-SQRT(ABS(Table1[[#This Row],[difference]])))</f>
        <v>-1.2247448713915889</v>
      </c>
      <c r="Q944">
        <f>IF(Table1[[#This Row],[line]]&gt;0,SQRT(Table1[[#This Row],[line]]),-SQRT(ABS(Table1[[#This Row],[line]])))</f>
        <v>-2.3452078799117149</v>
      </c>
      <c r="R944">
        <f>Table1[[#This Row],[difference]]-Table1[[#This Row],[sqrt(line)]]</f>
        <v>0.84520787991171487</v>
      </c>
      <c r="S944">
        <f>IF(Table1[[#This Row],[difference]]&gt;0,1,-1)</f>
        <v>-1</v>
      </c>
      <c r="T944">
        <f>IF(Table1[[#This Row],[team]]=E943,SUM(H944,T943),Table1[[#This Row],[ppg]])</f>
        <v>372</v>
      </c>
      <c r="U944">
        <f>IF(Table1[[#This Row],[team]]=E943,SUM(I944,U943),Table1[[#This Row],[ppga]])</f>
        <v>303</v>
      </c>
      <c r="V944">
        <f>IF(Table1[[#This Row],[team]]=E943,SUM(Table1[[#This Row],[difference]],V943),Table1[[#This Row],[difference]])</f>
        <v>7.5</v>
      </c>
      <c r="W944">
        <f>IF(Table1[[#This Row],[team]]=E943,SUM(Table1[[#This Row],[sqrt(dif)]],W943),Table1[[#This Row],[sqrt(dif)]])</f>
        <v>6.2095700574363235</v>
      </c>
      <c r="X944">
        <f>IF(Table1[[#This Row],[team]]=E943,SUM(Table1[[#This Row],[f1]],X943),Table1[[#This Row],[f1]])</f>
        <v>34.831555989284475</v>
      </c>
      <c r="Y944">
        <f>IF(Table1[[#This Row],[ATS]]=S943,SUM(Table1[[#This Row],[ATS]],Y943),Table1[[#This Row],[ATS]])</f>
        <v>-1</v>
      </c>
      <c r="Z944">
        <f>IF(Table1[[#This Row],[ATS]]&gt;0,Table1[[#This Row],[ATS streak (not real)]]-1,Table1[[#This Row],[ATS streak (not real)]]+1)</f>
        <v>0</v>
      </c>
      <c r="AA944" s="5">
        <f>Table1[[#This Row],[running ttl ppg]]^2.37/(Table1[[#This Row],[running ttl ppg]]^2.37+Table1[[#This Row],[running ttl ppga]]^2.37)</f>
        <v>0.61921831285217122</v>
      </c>
      <c r="AB944" s="5">
        <f>Table1[[#This Row],[pyth ratio]]+Table1[[#This Row],[win/loss ratio]]</f>
        <v>1.2858849795188378</v>
      </c>
    </row>
    <row r="945" spans="1:28" x14ac:dyDescent="0.25">
      <c r="A945" s="1">
        <v>3503</v>
      </c>
      <c r="B945" s="7">
        <f t="shared" si="32"/>
        <v>16</v>
      </c>
      <c r="C945" s="5">
        <v>2017</v>
      </c>
      <c r="D945" s="5">
        <v>17</v>
      </c>
      <c r="E945" t="s">
        <v>67</v>
      </c>
      <c r="F945" t="s">
        <v>48</v>
      </c>
      <c r="G945" s="5">
        <v>1</v>
      </c>
      <c r="H945">
        <v>27</v>
      </c>
      <c r="I945">
        <v>24</v>
      </c>
      <c r="J945">
        <v>3</v>
      </c>
      <c r="K945">
        <f>IF(Table1[[#This Row],[net]]&gt;0,1,0)</f>
        <v>1</v>
      </c>
      <c r="L945">
        <v>-3</v>
      </c>
      <c r="M945">
        <f>IF(Table1[[#This Row],[team]]=E944,SUM(Table1[[#This Row],[win/loss]],M944),Table1[[#This Row],[win/loss]])</f>
        <v>11</v>
      </c>
      <c r="N945">
        <f>IF(Table1[[#This Row],[team]]=E944,SUM(Table1[[#This Row],[win/loss]],M944),Table1[[#This Row],[win/loss]])/B945</f>
        <v>0.6875</v>
      </c>
      <c r="O945">
        <f t="shared" si="31"/>
        <v>0</v>
      </c>
      <c r="P945">
        <f>IF(Table1[[#This Row],[difference]]&gt;0,SQRT(Table1[[#This Row],[difference]]),-SQRT(ABS(Table1[[#This Row],[difference]])))</f>
        <v>0</v>
      </c>
      <c r="Q945">
        <f>IF(Table1[[#This Row],[line]]&gt;0,SQRT(Table1[[#This Row],[line]]),-SQRT(ABS(Table1[[#This Row],[line]])))</f>
        <v>-1.7320508075688772</v>
      </c>
      <c r="R945">
        <f>Table1[[#This Row],[difference]]-Table1[[#This Row],[sqrt(line)]]</f>
        <v>1.7320508075688772</v>
      </c>
      <c r="S945">
        <f>IF(Table1[[#This Row],[difference]]&gt;0,1,-1)</f>
        <v>-1</v>
      </c>
      <c r="T945">
        <f>IF(Table1[[#This Row],[team]]=E944,SUM(H945,T944),Table1[[#This Row],[ppg]])</f>
        <v>399</v>
      </c>
      <c r="U945">
        <f>IF(Table1[[#This Row],[team]]=E944,SUM(I945,U944),Table1[[#This Row],[ppga]])</f>
        <v>327</v>
      </c>
      <c r="V945">
        <f>IF(Table1[[#This Row],[team]]=E944,SUM(Table1[[#This Row],[difference]],V944),Table1[[#This Row],[difference]])</f>
        <v>7.5</v>
      </c>
      <c r="W945">
        <f>IF(Table1[[#This Row],[team]]=E944,SUM(Table1[[#This Row],[sqrt(dif)]],W944),Table1[[#This Row],[sqrt(dif)]])</f>
        <v>6.2095700574363235</v>
      </c>
      <c r="X945">
        <f>IF(Table1[[#This Row],[team]]=E944,SUM(Table1[[#This Row],[f1]],X944),Table1[[#This Row],[f1]])</f>
        <v>36.56360679685335</v>
      </c>
      <c r="Y945">
        <f>IF(Table1[[#This Row],[ATS]]=S944,SUM(Table1[[#This Row],[ATS]],Y944),Table1[[#This Row],[ATS]])</f>
        <v>-2</v>
      </c>
      <c r="Z945">
        <f>IF(Table1[[#This Row],[ATS]]&gt;0,Table1[[#This Row],[ATS streak (not real)]]-1,Table1[[#This Row],[ATS streak (not real)]]+1)</f>
        <v>-1</v>
      </c>
      <c r="AA945" s="5">
        <f>Table1[[#This Row],[running ttl ppg]]^2.37/(Table1[[#This Row],[running ttl ppg]]^2.37+Table1[[#This Row],[running ttl ppga]]^2.37)</f>
        <v>0.61577018157229546</v>
      </c>
      <c r="AB945" s="5">
        <f>Table1[[#This Row],[pyth ratio]]+Table1[[#This Row],[win/loss ratio]]</f>
        <v>1.3032701815722953</v>
      </c>
    </row>
    <row r="946" spans="1:28" x14ac:dyDescent="0.25">
      <c r="A946" s="1">
        <v>3504</v>
      </c>
      <c r="B946" s="7">
        <f t="shared" si="32"/>
        <v>1</v>
      </c>
      <c r="C946" s="5">
        <v>2017</v>
      </c>
      <c r="D946" s="5">
        <v>1</v>
      </c>
      <c r="E946" t="s">
        <v>68</v>
      </c>
      <c r="F946" t="s">
        <v>58</v>
      </c>
      <c r="G946" s="5">
        <v>1</v>
      </c>
      <c r="H946">
        <v>28</v>
      </c>
      <c r="I946">
        <v>0</v>
      </c>
      <c r="J946">
        <v>28</v>
      </c>
      <c r="K946">
        <f>IF(Table1[[#This Row],[net]]&gt;0,1,0)</f>
        <v>1</v>
      </c>
      <c r="L946">
        <v>2.5</v>
      </c>
      <c r="M946">
        <f>IF(Table1[[#This Row],[team]]=E945,SUM(Table1[[#This Row],[win/loss]],M945),Table1[[#This Row],[win/loss]])</f>
        <v>1</v>
      </c>
      <c r="N946">
        <f>IF(Table1[[#This Row],[team]]=E945,SUM(Table1[[#This Row],[win/loss]],M945),Table1[[#This Row],[win/loss]])/B946</f>
        <v>1</v>
      </c>
      <c r="O946">
        <f t="shared" si="31"/>
        <v>30.5</v>
      </c>
      <c r="P946">
        <f>IF(Table1[[#This Row],[difference]]&gt;0,SQRT(Table1[[#This Row],[difference]]),-SQRT(ABS(Table1[[#This Row],[difference]])))</f>
        <v>5.5226805085936306</v>
      </c>
      <c r="Q946">
        <f>IF(Table1[[#This Row],[line]]&gt;0,SQRT(Table1[[#This Row],[line]]),-SQRT(ABS(Table1[[#This Row],[line]])))</f>
        <v>1.5811388300841898</v>
      </c>
      <c r="R946">
        <f>Table1[[#This Row],[difference]]-Table1[[#This Row],[sqrt(line)]]</f>
        <v>28.918861169915811</v>
      </c>
      <c r="S946">
        <f>IF(Table1[[#This Row],[difference]]&gt;0,1,-1)</f>
        <v>1</v>
      </c>
      <c r="T946">
        <f>IF(Table1[[#This Row],[team]]=E945,SUM(H946,T945),Table1[[#This Row],[ppg]])</f>
        <v>28</v>
      </c>
      <c r="U946">
        <f>IF(Table1[[#This Row],[team]]=E945,SUM(I946,U945),Table1[[#This Row],[ppga]])</f>
        <v>0</v>
      </c>
      <c r="V946">
        <f>IF(Table1[[#This Row],[team]]=E945,SUM(Table1[[#This Row],[difference]],V945),Table1[[#This Row],[difference]])</f>
        <v>30.5</v>
      </c>
      <c r="W946">
        <f>IF(Table1[[#This Row],[team]]=E945,SUM(Table1[[#This Row],[sqrt(dif)]],W945),Table1[[#This Row],[sqrt(dif)]])</f>
        <v>5.5226805085936306</v>
      </c>
      <c r="X946">
        <f>IF(Table1[[#This Row],[team]]=E945,SUM(Table1[[#This Row],[f1]],X945),Table1[[#This Row],[f1]])</f>
        <v>28.918861169915811</v>
      </c>
      <c r="Y946">
        <f>IF(Table1[[#This Row],[ATS]]=S945,SUM(Table1[[#This Row],[ATS]],Y945),Table1[[#This Row],[ATS]])</f>
        <v>1</v>
      </c>
      <c r="Z946">
        <f>IF(Table1[[#This Row],[ATS]]&gt;0,Table1[[#This Row],[ATS streak (not real)]]-1,Table1[[#This Row],[ATS streak (not real)]]+1)</f>
        <v>0</v>
      </c>
      <c r="AA946" s="5">
        <f>Table1[[#This Row],[running ttl ppg]]^2.37/(Table1[[#This Row],[running ttl ppg]]^2.37+Table1[[#This Row],[running ttl ppga]]^2.37)</f>
        <v>1</v>
      </c>
      <c r="AB946" s="5">
        <f>Table1[[#This Row],[pyth ratio]]+Table1[[#This Row],[win/loss ratio]]</f>
        <v>2</v>
      </c>
    </row>
    <row r="947" spans="1:28" x14ac:dyDescent="0.25">
      <c r="A947" s="1">
        <v>3505</v>
      </c>
      <c r="B947" s="7">
        <f t="shared" si="32"/>
        <v>2</v>
      </c>
      <c r="C947" s="5">
        <v>2017</v>
      </c>
      <c r="D947" s="5">
        <v>2</v>
      </c>
      <c r="E947" t="s">
        <v>68</v>
      </c>
      <c r="F947" t="s">
        <v>45</v>
      </c>
      <c r="G947" s="5">
        <v>0</v>
      </c>
      <c r="H947">
        <v>27</v>
      </c>
      <c r="I947">
        <v>46</v>
      </c>
      <c r="J947">
        <v>-19</v>
      </c>
      <c r="K947">
        <f>IF(Table1[[#This Row],[net]]&gt;0,1,0)</f>
        <v>0</v>
      </c>
      <c r="L947">
        <v>12.5</v>
      </c>
      <c r="M947">
        <f>IF(Table1[[#This Row],[team]]=E946,SUM(Table1[[#This Row],[win/loss]],M946),Table1[[#This Row],[win/loss]])</f>
        <v>1</v>
      </c>
      <c r="N947">
        <f>IF(Table1[[#This Row],[team]]=E946,SUM(Table1[[#This Row],[win/loss]],M946),Table1[[#This Row],[win/loss]])/B947</f>
        <v>0.5</v>
      </c>
      <c r="O947">
        <f t="shared" si="31"/>
        <v>-6.5</v>
      </c>
      <c r="P947">
        <f>IF(Table1[[#This Row],[difference]]&gt;0,SQRT(Table1[[#This Row],[difference]]),-SQRT(ABS(Table1[[#This Row],[difference]])))</f>
        <v>-2.5495097567963922</v>
      </c>
      <c r="Q947">
        <f>IF(Table1[[#This Row],[line]]&gt;0,SQRT(Table1[[#This Row],[line]]),-SQRT(ABS(Table1[[#This Row],[line]])))</f>
        <v>3.5355339059327378</v>
      </c>
      <c r="R947">
        <f>Table1[[#This Row],[difference]]-Table1[[#This Row],[sqrt(line)]]</f>
        <v>-10.035533905932738</v>
      </c>
      <c r="S947">
        <f>IF(Table1[[#This Row],[difference]]&gt;0,1,-1)</f>
        <v>-1</v>
      </c>
      <c r="T947">
        <f>IF(Table1[[#This Row],[team]]=E946,SUM(H947,T946),Table1[[#This Row],[ppg]])</f>
        <v>55</v>
      </c>
      <c r="U947">
        <f>IF(Table1[[#This Row],[team]]=E946,SUM(I947,U946),Table1[[#This Row],[ppga]])</f>
        <v>46</v>
      </c>
      <c r="V947">
        <f>IF(Table1[[#This Row],[team]]=E946,SUM(Table1[[#This Row],[difference]],V946),Table1[[#This Row],[difference]])</f>
        <v>24</v>
      </c>
      <c r="W947">
        <f>IF(Table1[[#This Row],[team]]=E946,SUM(Table1[[#This Row],[sqrt(dif)]],W946),Table1[[#This Row],[sqrt(dif)]])</f>
        <v>2.9731707517972383</v>
      </c>
      <c r="X947">
        <f>IF(Table1[[#This Row],[team]]=E946,SUM(Table1[[#This Row],[f1]],X946),Table1[[#This Row],[f1]])</f>
        <v>18.883327263983073</v>
      </c>
      <c r="Y947">
        <f>IF(Table1[[#This Row],[ATS]]=S946,SUM(Table1[[#This Row],[ATS]],Y946),Table1[[#This Row],[ATS]])</f>
        <v>-1</v>
      </c>
      <c r="Z947">
        <f>IF(Table1[[#This Row],[ATS]]&gt;0,Table1[[#This Row],[ATS streak (not real)]]-1,Table1[[#This Row],[ATS streak (not real)]]+1)</f>
        <v>0</v>
      </c>
      <c r="AA947" s="5">
        <f>Table1[[#This Row],[running ttl ppg]]^2.37/(Table1[[#This Row],[running ttl ppg]]^2.37+Table1[[#This Row],[running ttl ppga]]^2.37)</f>
        <v>0.60432035488134117</v>
      </c>
      <c r="AB947" s="5">
        <f>Table1[[#This Row],[pyth ratio]]+Table1[[#This Row],[win/loss ratio]]</f>
        <v>1.1043203548813412</v>
      </c>
    </row>
    <row r="948" spans="1:28" x14ac:dyDescent="0.25">
      <c r="A948" s="1">
        <v>3506</v>
      </c>
      <c r="B948" s="7">
        <f t="shared" si="32"/>
        <v>3</v>
      </c>
      <c r="C948" s="5">
        <v>2017</v>
      </c>
      <c r="D948" s="5">
        <v>3</v>
      </c>
      <c r="E948" t="s">
        <v>68</v>
      </c>
      <c r="F948" t="s">
        <v>69</v>
      </c>
      <c r="G948" s="5">
        <v>0</v>
      </c>
      <c r="H948">
        <v>18</v>
      </c>
      <c r="I948">
        <v>37</v>
      </c>
      <c r="J948">
        <v>-19</v>
      </c>
      <c r="K948">
        <f>IF(Table1[[#This Row],[net]]&gt;0,1,0)</f>
        <v>0</v>
      </c>
      <c r="L948">
        <v>10</v>
      </c>
      <c r="M948">
        <f>IF(Table1[[#This Row],[team]]=E947,SUM(Table1[[#This Row],[win/loss]],M947),Table1[[#This Row],[win/loss]])</f>
        <v>1</v>
      </c>
      <c r="N948">
        <f>IF(Table1[[#This Row],[team]]=E947,SUM(Table1[[#This Row],[win/loss]],M947),Table1[[#This Row],[win/loss]])/B948</f>
        <v>0.33333333333333331</v>
      </c>
      <c r="O948">
        <f t="shared" si="31"/>
        <v>-9</v>
      </c>
      <c r="P948">
        <f>IF(Table1[[#This Row],[difference]]&gt;0,SQRT(Table1[[#This Row],[difference]]),-SQRT(ABS(Table1[[#This Row],[difference]])))</f>
        <v>-3</v>
      </c>
      <c r="Q948">
        <f>IF(Table1[[#This Row],[line]]&gt;0,SQRT(Table1[[#This Row],[line]]),-SQRT(ABS(Table1[[#This Row],[line]])))</f>
        <v>3.1622776601683795</v>
      </c>
      <c r="R948">
        <f>Table1[[#This Row],[difference]]-Table1[[#This Row],[sqrt(line)]]</f>
        <v>-12.16227766016838</v>
      </c>
      <c r="S948">
        <f>IF(Table1[[#This Row],[difference]]&gt;0,1,-1)</f>
        <v>-1</v>
      </c>
      <c r="T948">
        <f>IF(Table1[[#This Row],[team]]=E947,SUM(H948,T947),Table1[[#This Row],[ppg]])</f>
        <v>73</v>
      </c>
      <c r="U948">
        <f>IF(Table1[[#This Row],[team]]=E947,SUM(I948,U947),Table1[[#This Row],[ppga]])</f>
        <v>83</v>
      </c>
      <c r="V948">
        <f>IF(Table1[[#This Row],[team]]=E947,SUM(Table1[[#This Row],[difference]],V947),Table1[[#This Row],[difference]])</f>
        <v>15</v>
      </c>
      <c r="W948">
        <f>IF(Table1[[#This Row],[team]]=E947,SUM(Table1[[#This Row],[sqrt(dif)]],W947),Table1[[#This Row],[sqrt(dif)]])</f>
        <v>-2.6829248202761669E-2</v>
      </c>
      <c r="X948">
        <f>IF(Table1[[#This Row],[team]]=E947,SUM(Table1[[#This Row],[f1]],X947),Table1[[#This Row],[f1]])</f>
        <v>6.7210496038146932</v>
      </c>
      <c r="Y948">
        <f>IF(Table1[[#This Row],[ATS]]=S947,SUM(Table1[[#This Row],[ATS]],Y947),Table1[[#This Row],[ATS]])</f>
        <v>-2</v>
      </c>
      <c r="Z948">
        <f>IF(Table1[[#This Row],[ATS]]&gt;0,Table1[[#This Row],[ATS streak (not real)]]-1,Table1[[#This Row],[ATS streak (not real)]]+1)</f>
        <v>-1</v>
      </c>
      <c r="AA948" s="5">
        <f>Table1[[#This Row],[running ttl ppg]]^2.37/(Table1[[#This Row],[running ttl ppg]]^2.37+Table1[[#This Row],[running ttl ppga]]^2.37)</f>
        <v>0.42451560043532549</v>
      </c>
      <c r="AB948" s="5">
        <f>Table1[[#This Row],[pyth ratio]]+Table1[[#This Row],[win/loss ratio]]</f>
        <v>0.75784893376865881</v>
      </c>
    </row>
    <row r="949" spans="1:28" x14ac:dyDescent="0.25">
      <c r="A949" s="1">
        <v>3507</v>
      </c>
      <c r="B949" s="7">
        <f t="shared" si="32"/>
        <v>4</v>
      </c>
      <c r="C949" s="5">
        <v>2017</v>
      </c>
      <c r="D949" s="5">
        <v>4</v>
      </c>
      <c r="E949" t="s">
        <v>68</v>
      </c>
      <c r="F949" t="s">
        <v>49</v>
      </c>
      <c r="G949" s="5">
        <v>1</v>
      </c>
      <c r="H949">
        <v>17</v>
      </c>
      <c r="I949">
        <v>24</v>
      </c>
      <c r="J949">
        <v>-7</v>
      </c>
      <c r="K949">
        <f>IF(Table1[[#This Row],[net]]&gt;0,1,0)</f>
        <v>0</v>
      </c>
      <c r="L949">
        <v>1.5</v>
      </c>
      <c r="M949">
        <f>IF(Table1[[#This Row],[team]]=E948,SUM(Table1[[#This Row],[win/loss]],M948),Table1[[#This Row],[win/loss]])</f>
        <v>1</v>
      </c>
      <c r="N949">
        <f>IF(Table1[[#This Row],[team]]=E948,SUM(Table1[[#This Row],[win/loss]],M948),Table1[[#This Row],[win/loss]])/B949</f>
        <v>0.25</v>
      </c>
      <c r="O949">
        <f t="shared" si="31"/>
        <v>-5.5</v>
      </c>
      <c r="P949">
        <f>IF(Table1[[#This Row],[difference]]&gt;0,SQRT(Table1[[#This Row],[difference]]),-SQRT(ABS(Table1[[#This Row],[difference]])))</f>
        <v>-2.3452078799117149</v>
      </c>
      <c r="Q949">
        <f>IF(Table1[[#This Row],[line]]&gt;0,SQRT(Table1[[#This Row],[line]]),-SQRT(ABS(Table1[[#This Row],[line]])))</f>
        <v>1.2247448713915889</v>
      </c>
      <c r="R949">
        <f>Table1[[#This Row],[difference]]-Table1[[#This Row],[sqrt(line)]]</f>
        <v>-6.7247448713915894</v>
      </c>
      <c r="S949">
        <f>IF(Table1[[#This Row],[difference]]&gt;0,1,-1)</f>
        <v>-1</v>
      </c>
      <c r="T949">
        <f>IF(Table1[[#This Row],[team]]=E948,SUM(H949,T948),Table1[[#This Row],[ppg]])</f>
        <v>90</v>
      </c>
      <c r="U949">
        <f>IF(Table1[[#This Row],[team]]=E948,SUM(I949,U948),Table1[[#This Row],[ppga]])</f>
        <v>107</v>
      </c>
      <c r="V949">
        <f>IF(Table1[[#This Row],[team]]=E948,SUM(Table1[[#This Row],[difference]],V948),Table1[[#This Row],[difference]])</f>
        <v>9.5</v>
      </c>
      <c r="W949">
        <f>IF(Table1[[#This Row],[team]]=E948,SUM(Table1[[#This Row],[sqrt(dif)]],W948),Table1[[#This Row],[sqrt(dif)]])</f>
        <v>-2.3720371281144765</v>
      </c>
      <c r="X949">
        <f>IF(Table1[[#This Row],[team]]=E948,SUM(Table1[[#This Row],[f1]],X948),Table1[[#This Row],[f1]])</f>
        <v>-3.6952675768961996E-3</v>
      </c>
      <c r="Y949">
        <f>IF(Table1[[#This Row],[ATS]]=S948,SUM(Table1[[#This Row],[ATS]],Y948),Table1[[#This Row],[ATS]])</f>
        <v>-3</v>
      </c>
      <c r="Z949">
        <f>IF(Table1[[#This Row],[ATS]]&gt;0,Table1[[#This Row],[ATS streak (not real)]]-1,Table1[[#This Row],[ATS streak (not real)]]+1)</f>
        <v>-2</v>
      </c>
      <c r="AA949" s="5">
        <f>Table1[[#This Row],[running ttl ppg]]^2.37/(Table1[[#This Row],[running ttl ppg]]^2.37+Table1[[#This Row],[running ttl ppga]]^2.37)</f>
        <v>0.39889883279141719</v>
      </c>
      <c r="AB949" s="5">
        <f>Table1[[#This Row],[pyth ratio]]+Table1[[#This Row],[win/loss ratio]]</f>
        <v>0.64889883279141714</v>
      </c>
    </row>
    <row r="950" spans="1:28" x14ac:dyDescent="0.25">
      <c r="A950" s="1">
        <v>3508</v>
      </c>
      <c r="B950" s="7">
        <f t="shared" si="32"/>
        <v>5</v>
      </c>
      <c r="C950" s="5">
        <v>2017</v>
      </c>
      <c r="D950" s="5">
        <v>5</v>
      </c>
      <c r="E950" t="s">
        <v>68</v>
      </c>
      <c r="F950" t="s">
        <v>41</v>
      </c>
      <c r="G950" s="5">
        <v>1</v>
      </c>
      <c r="H950">
        <v>21</v>
      </c>
      <c r="I950">
        <v>33</v>
      </c>
      <c r="J950">
        <v>-12</v>
      </c>
      <c r="K950">
        <f>IF(Table1[[#This Row],[net]]&gt;0,1,0)</f>
        <v>0</v>
      </c>
      <c r="L950">
        <v>3.5</v>
      </c>
      <c r="M950">
        <f>IF(Table1[[#This Row],[team]]=E949,SUM(Table1[[#This Row],[win/loss]],M949),Table1[[#This Row],[win/loss]])</f>
        <v>1</v>
      </c>
      <c r="N950">
        <f>IF(Table1[[#This Row],[team]]=E949,SUM(Table1[[#This Row],[win/loss]],M949),Table1[[#This Row],[win/loss]])/B950</f>
        <v>0.2</v>
      </c>
      <c r="O950">
        <f t="shared" si="31"/>
        <v>-8.5</v>
      </c>
      <c r="P950">
        <f>IF(Table1[[#This Row],[difference]]&gt;0,SQRT(Table1[[#This Row],[difference]]),-SQRT(ABS(Table1[[#This Row],[difference]])))</f>
        <v>-2.9154759474226504</v>
      </c>
      <c r="Q950">
        <f>IF(Table1[[#This Row],[line]]&gt;0,SQRT(Table1[[#This Row],[line]]),-SQRT(ABS(Table1[[#This Row],[line]])))</f>
        <v>1.8708286933869707</v>
      </c>
      <c r="R950">
        <f>Table1[[#This Row],[difference]]-Table1[[#This Row],[sqrt(line)]]</f>
        <v>-10.37082869338697</v>
      </c>
      <c r="S950">
        <f>IF(Table1[[#This Row],[difference]]&gt;0,1,-1)</f>
        <v>-1</v>
      </c>
      <c r="T950">
        <f>IF(Table1[[#This Row],[team]]=E949,SUM(H950,T949),Table1[[#This Row],[ppg]])</f>
        <v>111</v>
      </c>
      <c r="U950">
        <f>IF(Table1[[#This Row],[team]]=E949,SUM(I950,U949),Table1[[#This Row],[ppga]])</f>
        <v>140</v>
      </c>
      <c r="V950">
        <f>IF(Table1[[#This Row],[team]]=E949,SUM(Table1[[#This Row],[difference]],V949),Table1[[#This Row],[difference]])</f>
        <v>1</v>
      </c>
      <c r="W950">
        <f>IF(Table1[[#This Row],[team]]=E949,SUM(Table1[[#This Row],[sqrt(dif)]],W949),Table1[[#This Row],[sqrt(dif)]])</f>
        <v>-5.2875130755371273</v>
      </c>
      <c r="X950">
        <f>IF(Table1[[#This Row],[team]]=E949,SUM(Table1[[#This Row],[f1]],X949),Table1[[#This Row],[f1]])</f>
        <v>-10.374523960963867</v>
      </c>
      <c r="Y950">
        <f>IF(Table1[[#This Row],[ATS]]=S949,SUM(Table1[[#This Row],[ATS]],Y949),Table1[[#This Row],[ATS]])</f>
        <v>-4</v>
      </c>
      <c r="Z950">
        <f>IF(Table1[[#This Row],[ATS]]&gt;0,Table1[[#This Row],[ATS streak (not real)]]-1,Table1[[#This Row],[ATS streak (not real)]]+1)</f>
        <v>-3</v>
      </c>
      <c r="AA950" s="5">
        <f>Table1[[#This Row],[running ttl ppg]]^2.37/(Table1[[#This Row],[running ttl ppg]]^2.37+Table1[[#This Row],[running ttl ppga]]^2.37)</f>
        <v>0.36583982477081667</v>
      </c>
      <c r="AB950" s="5">
        <f>Table1[[#This Row],[pyth ratio]]+Table1[[#This Row],[win/loss ratio]]</f>
        <v>0.56583982477081674</v>
      </c>
    </row>
    <row r="951" spans="1:28" x14ac:dyDescent="0.25">
      <c r="A951" s="1">
        <v>3509</v>
      </c>
      <c r="B951" s="7">
        <f t="shared" si="32"/>
        <v>6</v>
      </c>
      <c r="C951" s="5">
        <v>2017</v>
      </c>
      <c r="D951" s="5">
        <v>6</v>
      </c>
      <c r="E951" t="s">
        <v>68</v>
      </c>
      <c r="F951" t="s">
        <v>44</v>
      </c>
      <c r="G951" s="5">
        <v>0</v>
      </c>
      <c r="H951">
        <v>16</v>
      </c>
      <c r="I951">
        <v>45</v>
      </c>
      <c r="J951">
        <v>-29</v>
      </c>
      <c r="K951">
        <f>IF(Table1[[#This Row],[net]]&gt;0,1,0)</f>
        <v>0</v>
      </c>
      <c r="L951">
        <v>7.5</v>
      </c>
      <c r="M951">
        <f>IF(Table1[[#This Row],[team]]=E950,SUM(Table1[[#This Row],[win/loss]],M950),Table1[[#This Row],[win/loss]])</f>
        <v>1</v>
      </c>
      <c r="N951">
        <f>IF(Table1[[#This Row],[team]]=E950,SUM(Table1[[#This Row],[win/loss]],M950),Table1[[#This Row],[win/loss]])/B951</f>
        <v>0.16666666666666666</v>
      </c>
      <c r="O951">
        <f t="shared" si="31"/>
        <v>-21.5</v>
      </c>
      <c r="P951">
        <f>IF(Table1[[#This Row],[difference]]&gt;0,SQRT(Table1[[#This Row],[difference]]),-SQRT(ABS(Table1[[#This Row],[difference]])))</f>
        <v>-4.636809247747852</v>
      </c>
      <c r="Q951">
        <f>IF(Table1[[#This Row],[line]]&gt;0,SQRT(Table1[[#This Row],[line]]),-SQRT(ABS(Table1[[#This Row],[line]])))</f>
        <v>2.7386127875258306</v>
      </c>
      <c r="R951">
        <f>Table1[[#This Row],[difference]]-Table1[[#This Row],[sqrt(line)]]</f>
        <v>-24.238612787525831</v>
      </c>
      <c r="S951">
        <f>IF(Table1[[#This Row],[difference]]&gt;0,1,-1)</f>
        <v>-1</v>
      </c>
      <c r="T951">
        <f>IF(Table1[[#This Row],[team]]=E950,SUM(H951,T950),Table1[[#This Row],[ppg]])</f>
        <v>127</v>
      </c>
      <c r="U951">
        <f>IF(Table1[[#This Row],[team]]=E950,SUM(I951,U950),Table1[[#This Row],[ppga]])</f>
        <v>185</v>
      </c>
      <c r="V951">
        <f>IF(Table1[[#This Row],[team]]=E950,SUM(Table1[[#This Row],[difference]],V950),Table1[[#This Row],[difference]])</f>
        <v>-20.5</v>
      </c>
      <c r="W951">
        <f>IF(Table1[[#This Row],[team]]=E950,SUM(Table1[[#This Row],[sqrt(dif)]],W950),Table1[[#This Row],[sqrt(dif)]])</f>
        <v>-9.9243223232849793</v>
      </c>
      <c r="X951">
        <f>IF(Table1[[#This Row],[team]]=E950,SUM(Table1[[#This Row],[f1]],X950),Table1[[#This Row],[f1]])</f>
        <v>-34.613136748489694</v>
      </c>
      <c r="Y951">
        <f>IF(Table1[[#This Row],[ATS]]=S950,SUM(Table1[[#This Row],[ATS]],Y950),Table1[[#This Row],[ATS]])</f>
        <v>-5</v>
      </c>
      <c r="Z951">
        <f>IF(Table1[[#This Row],[ATS]]&gt;0,Table1[[#This Row],[ATS streak (not real)]]-1,Table1[[#This Row],[ATS streak (not real)]]+1)</f>
        <v>-4</v>
      </c>
      <c r="AA951" s="5">
        <f>Table1[[#This Row],[running ttl ppg]]^2.37/(Table1[[#This Row],[running ttl ppg]]^2.37+Table1[[#This Row],[running ttl ppga]]^2.37)</f>
        <v>0.29079627086878546</v>
      </c>
      <c r="AB951" s="5">
        <f>Table1[[#This Row],[pyth ratio]]+Table1[[#This Row],[win/loss ratio]]</f>
        <v>0.45746293753545209</v>
      </c>
    </row>
    <row r="952" spans="1:28" x14ac:dyDescent="0.25">
      <c r="A952" s="1">
        <v>3510</v>
      </c>
      <c r="B952" s="7">
        <f t="shared" si="32"/>
        <v>7</v>
      </c>
      <c r="C952" s="5">
        <v>2017</v>
      </c>
      <c r="D952" s="5">
        <v>7</v>
      </c>
      <c r="E952" t="s">
        <v>68</v>
      </c>
      <c r="F952" t="s">
        <v>70</v>
      </c>
      <c r="G952" s="5">
        <v>1</v>
      </c>
      <c r="H952">
        <v>17</v>
      </c>
      <c r="I952">
        <v>34</v>
      </c>
      <c r="J952">
        <v>-17</v>
      </c>
      <c r="K952">
        <f>IF(Table1[[#This Row],[net]]&gt;0,1,0)</f>
        <v>0</v>
      </c>
      <c r="L952">
        <v>-1</v>
      </c>
      <c r="M952">
        <f>IF(Table1[[#This Row],[team]]=E951,SUM(Table1[[#This Row],[win/loss]],M951),Table1[[#This Row],[win/loss]])</f>
        <v>1</v>
      </c>
      <c r="N952">
        <f>IF(Table1[[#This Row],[team]]=E951,SUM(Table1[[#This Row],[win/loss]],M951),Table1[[#This Row],[win/loss]])/B952</f>
        <v>0.14285714285714285</v>
      </c>
      <c r="O952">
        <f t="shared" si="31"/>
        <v>-18</v>
      </c>
      <c r="P952">
        <f>IF(Table1[[#This Row],[difference]]&gt;0,SQRT(Table1[[#This Row],[difference]]),-SQRT(ABS(Table1[[#This Row],[difference]])))</f>
        <v>-4.2426406871192848</v>
      </c>
      <c r="Q952">
        <f>IF(Table1[[#This Row],[line]]&gt;0,SQRT(Table1[[#This Row],[line]]),-SQRT(ABS(Table1[[#This Row],[line]])))</f>
        <v>-1</v>
      </c>
      <c r="R952">
        <f>Table1[[#This Row],[difference]]-Table1[[#This Row],[sqrt(line)]]</f>
        <v>-17</v>
      </c>
      <c r="S952">
        <f>IF(Table1[[#This Row],[difference]]&gt;0,1,-1)</f>
        <v>-1</v>
      </c>
      <c r="T952">
        <f>IF(Table1[[#This Row],[team]]=E951,SUM(H952,T951),Table1[[#This Row],[ppg]])</f>
        <v>144</v>
      </c>
      <c r="U952">
        <f>IF(Table1[[#This Row],[team]]=E951,SUM(I952,U951),Table1[[#This Row],[ppga]])</f>
        <v>219</v>
      </c>
      <c r="V952">
        <f>IF(Table1[[#This Row],[team]]=E951,SUM(Table1[[#This Row],[difference]],V951),Table1[[#This Row],[difference]])</f>
        <v>-38.5</v>
      </c>
      <c r="W952">
        <f>IF(Table1[[#This Row],[team]]=E951,SUM(Table1[[#This Row],[sqrt(dif)]],W951),Table1[[#This Row],[sqrt(dif)]])</f>
        <v>-14.166963010404263</v>
      </c>
      <c r="X952">
        <f>IF(Table1[[#This Row],[team]]=E951,SUM(Table1[[#This Row],[f1]],X951),Table1[[#This Row],[f1]])</f>
        <v>-51.613136748489694</v>
      </c>
      <c r="Y952">
        <f>IF(Table1[[#This Row],[ATS]]=S951,SUM(Table1[[#This Row],[ATS]],Y951),Table1[[#This Row],[ATS]])</f>
        <v>-6</v>
      </c>
      <c r="Z952">
        <f>IF(Table1[[#This Row],[ATS]]&gt;0,Table1[[#This Row],[ATS streak (not real)]]-1,Table1[[#This Row],[ATS streak (not real)]]+1)</f>
        <v>-5</v>
      </c>
      <c r="AA952" s="5">
        <f>Table1[[#This Row],[running ttl ppg]]^2.37/(Table1[[#This Row],[running ttl ppg]]^2.37+Table1[[#This Row],[running ttl ppga]]^2.37)</f>
        <v>0.27019322035858528</v>
      </c>
      <c r="AB952" s="5">
        <f>Table1[[#This Row],[pyth ratio]]+Table1[[#This Row],[win/loss ratio]]</f>
        <v>0.41305036321572813</v>
      </c>
    </row>
    <row r="953" spans="1:28" x14ac:dyDescent="0.25">
      <c r="A953" s="1">
        <v>3511</v>
      </c>
      <c r="B953" s="7">
        <f t="shared" si="32"/>
        <v>8</v>
      </c>
      <c r="C953" s="5">
        <v>2017</v>
      </c>
      <c r="D953" s="5">
        <v>9</v>
      </c>
      <c r="E953" t="s">
        <v>68</v>
      </c>
      <c r="F953" t="s">
        <v>64</v>
      </c>
      <c r="G953" s="5">
        <v>1</v>
      </c>
      <c r="H953">
        <v>23</v>
      </c>
      <c r="I953">
        <v>41</v>
      </c>
      <c r="J953">
        <v>-18</v>
      </c>
      <c r="K953">
        <f>IF(Table1[[#This Row],[net]]&gt;0,1,0)</f>
        <v>0</v>
      </c>
      <c r="L953">
        <v>5</v>
      </c>
      <c r="M953">
        <f>IF(Table1[[#This Row],[team]]=E952,SUM(Table1[[#This Row],[win/loss]],M952),Table1[[#This Row],[win/loss]])</f>
        <v>1</v>
      </c>
      <c r="N953">
        <f>IF(Table1[[#This Row],[team]]=E952,SUM(Table1[[#This Row],[win/loss]],M952),Table1[[#This Row],[win/loss]])/B953</f>
        <v>0.125</v>
      </c>
      <c r="O953">
        <f t="shared" si="31"/>
        <v>-13</v>
      </c>
      <c r="P953">
        <f>IF(Table1[[#This Row],[difference]]&gt;0,SQRT(Table1[[#This Row],[difference]]),-SQRT(ABS(Table1[[#This Row],[difference]])))</f>
        <v>-3.6055512754639891</v>
      </c>
      <c r="Q953">
        <f>IF(Table1[[#This Row],[line]]&gt;0,SQRT(Table1[[#This Row],[line]]),-SQRT(ABS(Table1[[#This Row],[line]])))</f>
        <v>2.2360679774997898</v>
      </c>
      <c r="R953">
        <f>Table1[[#This Row],[difference]]-Table1[[#This Row],[sqrt(line)]]</f>
        <v>-15.23606797749979</v>
      </c>
      <c r="S953">
        <f>IF(Table1[[#This Row],[difference]]&gt;0,1,-1)</f>
        <v>-1</v>
      </c>
      <c r="T953">
        <f>IF(Table1[[#This Row],[team]]=E952,SUM(H953,T952),Table1[[#This Row],[ppg]])</f>
        <v>167</v>
      </c>
      <c r="U953">
        <f>IF(Table1[[#This Row],[team]]=E952,SUM(I953,U952),Table1[[#This Row],[ppga]])</f>
        <v>260</v>
      </c>
      <c r="V953">
        <f>IF(Table1[[#This Row],[team]]=E952,SUM(Table1[[#This Row],[difference]],V952),Table1[[#This Row],[difference]])</f>
        <v>-51.5</v>
      </c>
      <c r="W953">
        <f>IF(Table1[[#This Row],[team]]=E952,SUM(Table1[[#This Row],[sqrt(dif)]],W952),Table1[[#This Row],[sqrt(dif)]])</f>
        <v>-17.772514285868251</v>
      </c>
      <c r="X953">
        <f>IF(Table1[[#This Row],[team]]=E952,SUM(Table1[[#This Row],[f1]],X952),Table1[[#This Row],[f1]])</f>
        <v>-66.84920472598948</v>
      </c>
      <c r="Y953">
        <f>IF(Table1[[#This Row],[ATS]]=S952,SUM(Table1[[#This Row],[ATS]],Y952),Table1[[#This Row],[ATS]])</f>
        <v>-7</v>
      </c>
      <c r="Z953">
        <f>IF(Table1[[#This Row],[ATS]]&gt;0,Table1[[#This Row],[ATS streak (not real)]]-1,Table1[[#This Row],[ATS streak (not real)]]+1)</f>
        <v>-6</v>
      </c>
      <c r="AA953" s="5">
        <f>Table1[[#This Row],[running ttl ppg]]^2.37/(Table1[[#This Row],[running ttl ppg]]^2.37+Table1[[#This Row],[running ttl ppga]]^2.37)</f>
        <v>0.25938449045965817</v>
      </c>
      <c r="AB953" s="5">
        <f>Table1[[#This Row],[pyth ratio]]+Table1[[#This Row],[win/loss ratio]]</f>
        <v>0.38438449045965817</v>
      </c>
    </row>
    <row r="954" spans="1:28" x14ac:dyDescent="0.25">
      <c r="A954" s="1">
        <v>3512</v>
      </c>
      <c r="B954" s="7">
        <f t="shared" si="32"/>
        <v>9</v>
      </c>
      <c r="C954" s="5">
        <v>2017</v>
      </c>
      <c r="D954" s="5">
        <v>10</v>
      </c>
      <c r="E954" t="s">
        <v>68</v>
      </c>
      <c r="F954" t="s">
        <v>41</v>
      </c>
      <c r="G954" s="5">
        <v>0</v>
      </c>
      <c r="H954">
        <v>20</v>
      </c>
      <c r="I954">
        <v>23</v>
      </c>
      <c r="J954">
        <v>-3</v>
      </c>
      <c r="K954">
        <f>IF(Table1[[#This Row],[net]]&gt;0,1,0)</f>
        <v>0</v>
      </c>
      <c r="L954">
        <v>13.5</v>
      </c>
      <c r="M954">
        <f>IF(Table1[[#This Row],[team]]=E953,SUM(Table1[[#This Row],[win/loss]],M953),Table1[[#This Row],[win/loss]])</f>
        <v>1</v>
      </c>
      <c r="N954">
        <f>IF(Table1[[#This Row],[team]]=E953,SUM(Table1[[#This Row],[win/loss]],M953),Table1[[#This Row],[win/loss]])/B954</f>
        <v>0.1111111111111111</v>
      </c>
      <c r="O954">
        <f t="shared" si="31"/>
        <v>10.5</v>
      </c>
      <c r="P954">
        <f>IF(Table1[[#This Row],[difference]]&gt;0,SQRT(Table1[[#This Row],[difference]]),-SQRT(ABS(Table1[[#This Row],[difference]])))</f>
        <v>3.2403703492039302</v>
      </c>
      <c r="Q954">
        <f>IF(Table1[[#This Row],[line]]&gt;0,SQRT(Table1[[#This Row],[line]]),-SQRT(ABS(Table1[[#This Row],[line]])))</f>
        <v>3.6742346141747673</v>
      </c>
      <c r="R954">
        <f>Table1[[#This Row],[difference]]-Table1[[#This Row],[sqrt(line)]]</f>
        <v>6.8257653858252327</v>
      </c>
      <c r="S954">
        <f>IF(Table1[[#This Row],[difference]]&gt;0,1,-1)</f>
        <v>1</v>
      </c>
      <c r="T954">
        <f>IF(Table1[[#This Row],[team]]=E953,SUM(H954,T953),Table1[[#This Row],[ppg]])</f>
        <v>187</v>
      </c>
      <c r="U954">
        <f>IF(Table1[[#This Row],[team]]=E953,SUM(I954,U953),Table1[[#This Row],[ppga]])</f>
        <v>283</v>
      </c>
      <c r="V954">
        <f>IF(Table1[[#This Row],[team]]=E953,SUM(Table1[[#This Row],[difference]],V953),Table1[[#This Row],[difference]])</f>
        <v>-41</v>
      </c>
      <c r="W954">
        <f>IF(Table1[[#This Row],[team]]=E953,SUM(Table1[[#This Row],[sqrt(dif)]],W953),Table1[[#This Row],[sqrt(dif)]])</f>
        <v>-14.532143936664321</v>
      </c>
      <c r="X954">
        <f>IF(Table1[[#This Row],[team]]=E953,SUM(Table1[[#This Row],[f1]],X953),Table1[[#This Row],[f1]])</f>
        <v>-60.023439340164245</v>
      </c>
      <c r="Y954">
        <f>IF(Table1[[#This Row],[ATS]]=S953,SUM(Table1[[#This Row],[ATS]],Y953),Table1[[#This Row],[ATS]])</f>
        <v>1</v>
      </c>
      <c r="Z954">
        <f>IF(Table1[[#This Row],[ATS]]&gt;0,Table1[[#This Row],[ATS streak (not real)]]-1,Table1[[#This Row],[ATS streak (not real)]]+1)</f>
        <v>0</v>
      </c>
      <c r="AA954" s="5">
        <f>Table1[[#This Row],[running ttl ppg]]^2.37/(Table1[[#This Row],[running ttl ppg]]^2.37+Table1[[#This Row],[running ttl ppga]]^2.37)</f>
        <v>0.27249874303201244</v>
      </c>
      <c r="AB954" s="5">
        <f>Table1[[#This Row],[pyth ratio]]+Table1[[#This Row],[win/loss ratio]]</f>
        <v>0.38360985414312354</v>
      </c>
    </row>
    <row r="955" spans="1:28" x14ac:dyDescent="0.25">
      <c r="A955" s="1">
        <v>3513</v>
      </c>
      <c r="B955" s="7">
        <f t="shared" si="32"/>
        <v>10</v>
      </c>
      <c r="C955" s="5">
        <v>2017</v>
      </c>
      <c r="D955" s="5">
        <v>11</v>
      </c>
      <c r="E955" t="s">
        <v>68</v>
      </c>
      <c r="F955" t="s">
        <v>63</v>
      </c>
      <c r="G955" s="5">
        <v>1</v>
      </c>
      <c r="H955">
        <v>17</v>
      </c>
      <c r="I955">
        <v>30</v>
      </c>
      <c r="J955">
        <v>-13</v>
      </c>
      <c r="K955">
        <f>IF(Table1[[#This Row],[net]]&gt;0,1,0)</f>
        <v>0</v>
      </c>
      <c r="L955">
        <v>11</v>
      </c>
      <c r="M955">
        <f>IF(Table1[[#This Row],[team]]=E954,SUM(Table1[[#This Row],[win/loss]],M954),Table1[[#This Row],[win/loss]])</f>
        <v>1</v>
      </c>
      <c r="N955">
        <f>IF(Table1[[#This Row],[team]]=E954,SUM(Table1[[#This Row],[win/loss]],M954),Table1[[#This Row],[win/loss]])/B955</f>
        <v>0.1</v>
      </c>
      <c r="O955">
        <f t="shared" si="31"/>
        <v>-2</v>
      </c>
      <c r="P955">
        <f>IF(Table1[[#This Row],[difference]]&gt;0,SQRT(Table1[[#This Row],[difference]]),-SQRT(ABS(Table1[[#This Row],[difference]])))</f>
        <v>-1.4142135623730951</v>
      </c>
      <c r="Q955">
        <f>IF(Table1[[#This Row],[line]]&gt;0,SQRT(Table1[[#This Row],[line]]),-SQRT(ABS(Table1[[#This Row],[line]])))</f>
        <v>3.3166247903553998</v>
      </c>
      <c r="R955">
        <f>Table1[[#This Row],[difference]]-Table1[[#This Row],[sqrt(line)]]</f>
        <v>-5.3166247903553998</v>
      </c>
      <c r="S955">
        <f>IF(Table1[[#This Row],[difference]]&gt;0,1,-1)</f>
        <v>-1</v>
      </c>
      <c r="T955">
        <f>IF(Table1[[#This Row],[team]]=E954,SUM(H955,T954),Table1[[#This Row],[ppg]])</f>
        <v>204</v>
      </c>
      <c r="U955">
        <f>IF(Table1[[#This Row],[team]]=E954,SUM(I955,U954),Table1[[#This Row],[ppga]])</f>
        <v>313</v>
      </c>
      <c r="V955">
        <f>IF(Table1[[#This Row],[team]]=E954,SUM(Table1[[#This Row],[difference]],V954),Table1[[#This Row],[difference]])</f>
        <v>-43</v>
      </c>
      <c r="W955">
        <f>IF(Table1[[#This Row],[team]]=E954,SUM(Table1[[#This Row],[sqrt(dif)]],W954),Table1[[#This Row],[sqrt(dif)]])</f>
        <v>-15.946357499037417</v>
      </c>
      <c r="X955">
        <f>IF(Table1[[#This Row],[team]]=E954,SUM(Table1[[#This Row],[f1]],X954),Table1[[#This Row],[f1]])</f>
        <v>-65.34006413051965</v>
      </c>
      <c r="Y955">
        <f>IF(Table1[[#This Row],[ATS]]=S954,SUM(Table1[[#This Row],[ATS]],Y954),Table1[[#This Row],[ATS]])</f>
        <v>-1</v>
      </c>
      <c r="Z955">
        <f>IF(Table1[[#This Row],[ATS]]&gt;0,Table1[[#This Row],[ATS streak (not real)]]-1,Table1[[#This Row],[ATS streak (not real)]]+1)</f>
        <v>0</v>
      </c>
      <c r="AA955" s="5">
        <f>Table1[[#This Row],[running ttl ppg]]^2.37/(Table1[[#This Row],[running ttl ppg]]^2.37+Table1[[#This Row],[running ttl ppga]]^2.37)</f>
        <v>0.26608895164748564</v>
      </c>
      <c r="AB955" s="5">
        <f>Table1[[#This Row],[pyth ratio]]+Table1[[#This Row],[win/loss ratio]]</f>
        <v>0.36608895164748567</v>
      </c>
    </row>
    <row r="956" spans="1:28" x14ac:dyDescent="0.25">
      <c r="A956" s="1">
        <v>3514</v>
      </c>
      <c r="B956" s="7">
        <f t="shared" si="32"/>
        <v>11</v>
      </c>
      <c r="C956" s="5">
        <v>2017</v>
      </c>
      <c r="D956" s="5">
        <v>12</v>
      </c>
      <c r="E956" t="s">
        <v>68</v>
      </c>
      <c r="F956" t="s">
        <v>59</v>
      </c>
      <c r="G956" s="5">
        <v>0</v>
      </c>
      <c r="H956">
        <v>24</v>
      </c>
      <c r="I956">
        <v>31</v>
      </c>
      <c r="J956">
        <v>-7</v>
      </c>
      <c r="K956">
        <f>IF(Table1[[#This Row],[net]]&gt;0,1,0)</f>
        <v>0</v>
      </c>
      <c r="L956">
        <v>7</v>
      </c>
      <c r="M956">
        <f>IF(Table1[[#This Row],[team]]=E955,SUM(Table1[[#This Row],[win/loss]],M955),Table1[[#This Row],[win/loss]])</f>
        <v>1</v>
      </c>
      <c r="N956">
        <f>IF(Table1[[#This Row],[team]]=E955,SUM(Table1[[#This Row],[win/loss]],M955),Table1[[#This Row],[win/loss]])/B956</f>
        <v>9.0909090909090912E-2</v>
      </c>
      <c r="O956">
        <f t="shared" si="31"/>
        <v>0</v>
      </c>
      <c r="P956">
        <f>IF(Table1[[#This Row],[difference]]&gt;0,SQRT(Table1[[#This Row],[difference]]),-SQRT(ABS(Table1[[#This Row],[difference]])))</f>
        <v>0</v>
      </c>
      <c r="Q956">
        <f>IF(Table1[[#This Row],[line]]&gt;0,SQRT(Table1[[#This Row],[line]]),-SQRT(ABS(Table1[[#This Row],[line]])))</f>
        <v>2.6457513110645907</v>
      </c>
      <c r="R956">
        <f>Table1[[#This Row],[difference]]-Table1[[#This Row],[sqrt(line)]]</f>
        <v>-2.6457513110645907</v>
      </c>
      <c r="S956">
        <f>IF(Table1[[#This Row],[difference]]&gt;0,1,-1)</f>
        <v>-1</v>
      </c>
      <c r="T956">
        <f>IF(Table1[[#This Row],[team]]=E955,SUM(H956,T955),Table1[[#This Row],[ppg]])</f>
        <v>228</v>
      </c>
      <c r="U956">
        <f>IF(Table1[[#This Row],[team]]=E955,SUM(I956,U955),Table1[[#This Row],[ppga]])</f>
        <v>344</v>
      </c>
      <c r="V956">
        <f>IF(Table1[[#This Row],[team]]=E955,SUM(Table1[[#This Row],[difference]],V955),Table1[[#This Row],[difference]])</f>
        <v>-43</v>
      </c>
      <c r="W956">
        <f>IF(Table1[[#This Row],[team]]=E955,SUM(Table1[[#This Row],[sqrt(dif)]],W955),Table1[[#This Row],[sqrt(dif)]])</f>
        <v>-15.946357499037417</v>
      </c>
      <c r="X956">
        <f>IF(Table1[[#This Row],[team]]=E955,SUM(Table1[[#This Row],[f1]],X955),Table1[[#This Row],[f1]])</f>
        <v>-67.985815441584236</v>
      </c>
      <c r="Y956">
        <f>IF(Table1[[#This Row],[ATS]]=S955,SUM(Table1[[#This Row],[ATS]],Y955),Table1[[#This Row],[ATS]])</f>
        <v>-2</v>
      </c>
      <c r="Z956">
        <f>IF(Table1[[#This Row],[ATS]]&gt;0,Table1[[#This Row],[ATS streak (not real)]]-1,Table1[[#This Row],[ATS streak (not real)]]+1)</f>
        <v>-1</v>
      </c>
      <c r="AA956" s="5">
        <f>Table1[[#This Row],[running ttl ppg]]^2.37/(Table1[[#This Row],[running ttl ppg]]^2.37+Table1[[#This Row],[running ttl ppga]]^2.37)</f>
        <v>0.2739304459686589</v>
      </c>
      <c r="AB956" s="5">
        <f>Table1[[#This Row],[pyth ratio]]+Table1[[#This Row],[win/loss ratio]]</f>
        <v>0.36483953687774984</v>
      </c>
    </row>
    <row r="957" spans="1:28" x14ac:dyDescent="0.25">
      <c r="A957" s="1">
        <v>3515</v>
      </c>
      <c r="B957" s="7">
        <f t="shared" si="32"/>
        <v>12</v>
      </c>
      <c r="C957" s="5">
        <v>2017</v>
      </c>
      <c r="D957" s="5">
        <v>13</v>
      </c>
      <c r="E957" t="s">
        <v>68</v>
      </c>
      <c r="F957" t="s">
        <v>46</v>
      </c>
      <c r="G957" s="5">
        <v>0</v>
      </c>
      <c r="H957">
        <v>6</v>
      </c>
      <c r="I957">
        <v>26</v>
      </c>
      <c r="J957">
        <v>-20</v>
      </c>
      <c r="K957">
        <f>IF(Table1[[#This Row],[net]]&gt;0,1,0)</f>
        <v>0</v>
      </c>
      <c r="L957">
        <v>-1</v>
      </c>
      <c r="M957">
        <f>IF(Table1[[#This Row],[team]]=E956,SUM(Table1[[#This Row],[win/loss]],M956),Table1[[#This Row],[win/loss]])</f>
        <v>1</v>
      </c>
      <c r="N957">
        <f>IF(Table1[[#This Row],[team]]=E956,SUM(Table1[[#This Row],[win/loss]],M956),Table1[[#This Row],[win/loss]])/B957</f>
        <v>8.3333333333333329E-2</v>
      </c>
      <c r="O957">
        <f t="shared" si="31"/>
        <v>-21</v>
      </c>
      <c r="P957">
        <f>IF(Table1[[#This Row],[difference]]&gt;0,SQRT(Table1[[#This Row],[difference]]),-SQRT(ABS(Table1[[#This Row],[difference]])))</f>
        <v>-4.5825756949558398</v>
      </c>
      <c r="Q957">
        <f>IF(Table1[[#This Row],[line]]&gt;0,SQRT(Table1[[#This Row],[line]]),-SQRT(ABS(Table1[[#This Row],[line]])))</f>
        <v>-1</v>
      </c>
      <c r="R957">
        <f>Table1[[#This Row],[difference]]-Table1[[#This Row],[sqrt(line)]]</f>
        <v>-20</v>
      </c>
      <c r="S957">
        <f>IF(Table1[[#This Row],[difference]]&gt;0,1,-1)</f>
        <v>-1</v>
      </c>
      <c r="T957">
        <f>IF(Table1[[#This Row],[team]]=E956,SUM(H957,T956),Table1[[#This Row],[ppg]])</f>
        <v>234</v>
      </c>
      <c r="U957">
        <f>IF(Table1[[#This Row],[team]]=E956,SUM(I957,U956),Table1[[#This Row],[ppga]])</f>
        <v>370</v>
      </c>
      <c r="V957">
        <f>IF(Table1[[#This Row],[team]]=E956,SUM(Table1[[#This Row],[difference]],V956),Table1[[#This Row],[difference]])</f>
        <v>-64</v>
      </c>
      <c r="W957">
        <f>IF(Table1[[#This Row],[team]]=E956,SUM(Table1[[#This Row],[sqrt(dif)]],W956),Table1[[#This Row],[sqrt(dif)]])</f>
        <v>-20.528933193993257</v>
      </c>
      <c r="X957">
        <f>IF(Table1[[#This Row],[team]]=E956,SUM(Table1[[#This Row],[f1]],X956),Table1[[#This Row],[f1]])</f>
        <v>-87.985815441584236</v>
      </c>
      <c r="Y957">
        <f>IF(Table1[[#This Row],[ATS]]=S956,SUM(Table1[[#This Row],[ATS]],Y956),Table1[[#This Row],[ATS]])</f>
        <v>-3</v>
      </c>
      <c r="Z957">
        <f>IF(Table1[[#This Row],[ATS]]&gt;0,Table1[[#This Row],[ATS streak (not real)]]-1,Table1[[#This Row],[ATS streak (not real)]]+1)</f>
        <v>-2</v>
      </c>
      <c r="AA957" s="5">
        <f>Table1[[#This Row],[running ttl ppg]]^2.37/(Table1[[#This Row],[running ttl ppg]]^2.37+Table1[[#This Row],[running ttl ppga]]^2.37)</f>
        <v>0.25239280420355553</v>
      </c>
      <c r="AB957" s="5">
        <f>Table1[[#This Row],[pyth ratio]]+Table1[[#This Row],[win/loss ratio]]</f>
        <v>0.33572613753688885</v>
      </c>
    </row>
    <row r="958" spans="1:28" x14ac:dyDescent="0.25">
      <c r="A958" s="1">
        <v>3516</v>
      </c>
      <c r="B958" s="7">
        <f t="shared" si="32"/>
        <v>13</v>
      </c>
      <c r="C958" s="5">
        <v>2017</v>
      </c>
      <c r="D958" s="5">
        <v>14</v>
      </c>
      <c r="E958" t="s">
        <v>68</v>
      </c>
      <c r="F958" t="s">
        <v>62</v>
      </c>
      <c r="G958" s="5">
        <v>1</v>
      </c>
      <c r="H958">
        <v>17</v>
      </c>
      <c r="I958">
        <v>23</v>
      </c>
      <c r="J958">
        <v>-6</v>
      </c>
      <c r="K958">
        <f>IF(Table1[[#This Row],[net]]&gt;0,1,0)</f>
        <v>0</v>
      </c>
      <c r="L958">
        <v>-3</v>
      </c>
      <c r="M958">
        <f>IF(Table1[[#This Row],[team]]=E957,SUM(Table1[[#This Row],[win/loss]],M957),Table1[[#This Row],[win/loss]])</f>
        <v>1</v>
      </c>
      <c r="N958">
        <f>IF(Table1[[#This Row],[team]]=E957,SUM(Table1[[#This Row],[win/loss]],M957),Table1[[#This Row],[win/loss]])/B958</f>
        <v>7.6923076923076927E-2</v>
      </c>
      <c r="O958">
        <f t="shared" si="31"/>
        <v>-9</v>
      </c>
      <c r="P958">
        <f>IF(Table1[[#This Row],[difference]]&gt;0,SQRT(Table1[[#This Row],[difference]]),-SQRT(ABS(Table1[[#This Row],[difference]])))</f>
        <v>-3</v>
      </c>
      <c r="Q958">
        <f>IF(Table1[[#This Row],[line]]&gt;0,SQRT(Table1[[#This Row],[line]]),-SQRT(ABS(Table1[[#This Row],[line]])))</f>
        <v>-1.7320508075688772</v>
      </c>
      <c r="R958">
        <f>Table1[[#This Row],[difference]]-Table1[[#This Row],[sqrt(line)]]</f>
        <v>-7.2679491924311233</v>
      </c>
      <c r="S958">
        <f>IF(Table1[[#This Row],[difference]]&gt;0,1,-1)</f>
        <v>-1</v>
      </c>
      <c r="T958">
        <f>IF(Table1[[#This Row],[team]]=E957,SUM(H958,T957),Table1[[#This Row],[ppg]])</f>
        <v>251</v>
      </c>
      <c r="U958">
        <f>IF(Table1[[#This Row],[team]]=E957,SUM(I958,U957),Table1[[#This Row],[ppga]])</f>
        <v>393</v>
      </c>
      <c r="V958">
        <f>IF(Table1[[#This Row],[team]]=E957,SUM(Table1[[#This Row],[difference]],V957),Table1[[#This Row],[difference]])</f>
        <v>-73</v>
      </c>
      <c r="W958">
        <f>IF(Table1[[#This Row],[team]]=E957,SUM(Table1[[#This Row],[sqrt(dif)]],W957),Table1[[#This Row],[sqrt(dif)]])</f>
        <v>-23.528933193993257</v>
      </c>
      <c r="X958">
        <f>IF(Table1[[#This Row],[team]]=E957,SUM(Table1[[#This Row],[f1]],X957),Table1[[#This Row],[f1]])</f>
        <v>-95.253764634015354</v>
      </c>
      <c r="Y958">
        <f>IF(Table1[[#This Row],[ATS]]=S957,SUM(Table1[[#This Row],[ATS]],Y957),Table1[[#This Row],[ATS]])</f>
        <v>-4</v>
      </c>
      <c r="Z958">
        <f>IF(Table1[[#This Row],[ATS]]&gt;0,Table1[[#This Row],[ATS streak (not real)]]-1,Table1[[#This Row],[ATS streak (not real)]]+1)</f>
        <v>-3</v>
      </c>
      <c r="AA958" s="5">
        <f>Table1[[#This Row],[running ttl ppg]]^2.37/(Table1[[#This Row],[running ttl ppg]]^2.37+Table1[[#This Row],[running ttl ppga]]^2.37)</f>
        <v>0.25681189061675347</v>
      </c>
      <c r="AB958" s="5">
        <f>Table1[[#This Row],[pyth ratio]]+Table1[[#This Row],[win/loss ratio]]</f>
        <v>0.3337349675398304</v>
      </c>
    </row>
    <row r="959" spans="1:28" x14ac:dyDescent="0.25">
      <c r="A959" s="1">
        <v>3517</v>
      </c>
      <c r="B959" s="7">
        <f t="shared" si="32"/>
        <v>14</v>
      </c>
      <c r="C959" s="5">
        <v>2017</v>
      </c>
      <c r="D959" s="5">
        <v>15</v>
      </c>
      <c r="E959" t="s">
        <v>68</v>
      </c>
      <c r="F959" t="s">
        <v>42</v>
      </c>
      <c r="G959" s="5">
        <v>0</v>
      </c>
      <c r="H959">
        <v>13</v>
      </c>
      <c r="I959">
        <v>41</v>
      </c>
      <c r="J959">
        <v>-28</v>
      </c>
      <c r="K959">
        <f>IF(Table1[[#This Row],[net]]&gt;0,1,0)</f>
        <v>0</v>
      </c>
      <c r="L959">
        <v>13.5</v>
      </c>
      <c r="M959">
        <f>IF(Table1[[#This Row],[team]]=E958,SUM(Table1[[#This Row],[win/loss]],M958),Table1[[#This Row],[win/loss]])</f>
        <v>1</v>
      </c>
      <c r="N959">
        <f>IF(Table1[[#This Row],[team]]=E958,SUM(Table1[[#This Row],[win/loss]],M958),Table1[[#This Row],[win/loss]])/B959</f>
        <v>7.1428571428571425E-2</v>
      </c>
      <c r="O959">
        <f t="shared" si="31"/>
        <v>-14.5</v>
      </c>
      <c r="P959">
        <f>IF(Table1[[#This Row],[difference]]&gt;0,SQRT(Table1[[#This Row],[difference]]),-SQRT(ABS(Table1[[#This Row],[difference]])))</f>
        <v>-3.8078865529319543</v>
      </c>
      <c r="Q959">
        <f>IF(Table1[[#This Row],[line]]&gt;0,SQRT(Table1[[#This Row],[line]]),-SQRT(ABS(Table1[[#This Row],[line]])))</f>
        <v>3.6742346141747673</v>
      </c>
      <c r="R959">
        <f>Table1[[#This Row],[difference]]-Table1[[#This Row],[sqrt(line)]]</f>
        <v>-18.174234614174768</v>
      </c>
      <c r="S959">
        <f>IF(Table1[[#This Row],[difference]]&gt;0,1,-1)</f>
        <v>-1</v>
      </c>
      <c r="T959">
        <f>IF(Table1[[#This Row],[team]]=E958,SUM(H959,T958),Table1[[#This Row],[ppg]])</f>
        <v>264</v>
      </c>
      <c r="U959">
        <f>IF(Table1[[#This Row],[team]]=E958,SUM(I959,U958),Table1[[#This Row],[ppga]])</f>
        <v>434</v>
      </c>
      <c r="V959">
        <f>IF(Table1[[#This Row],[team]]=E958,SUM(Table1[[#This Row],[difference]],V958),Table1[[#This Row],[difference]])</f>
        <v>-87.5</v>
      </c>
      <c r="W959">
        <f>IF(Table1[[#This Row],[team]]=E958,SUM(Table1[[#This Row],[sqrt(dif)]],W958),Table1[[#This Row],[sqrt(dif)]])</f>
        <v>-27.336819746925212</v>
      </c>
      <c r="X959">
        <f>IF(Table1[[#This Row],[team]]=E958,SUM(Table1[[#This Row],[f1]],X958),Table1[[#This Row],[f1]])</f>
        <v>-113.42799924819012</v>
      </c>
      <c r="Y959">
        <f>IF(Table1[[#This Row],[ATS]]=S958,SUM(Table1[[#This Row],[ATS]],Y958),Table1[[#This Row],[ATS]])</f>
        <v>-5</v>
      </c>
      <c r="Z959">
        <f>IF(Table1[[#This Row],[ATS]]&gt;0,Table1[[#This Row],[ATS streak (not real)]]-1,Table1[[#This Row],[ATS streak (not real)]]+1)</f>
        <v>-4</v>
      </c>
      <c r="AA959" s="5">
        <f>Table1[[#This Row],[running ttl ppg]]^2.37/(Table1[[#This Row],[running ttl ppg]]^2.37+Table1[[#This Row],[running ttl ppga]]^2.37)</f>
        <v>0.23539108268240547</v>
      </c>
      <c r="AB959" s="5">
        <f>Table1[[#This Row],[pyth ratio]]+Table1[[#This Row],[win/loss ratio]]</f>
        <v>0.30681965411097689</v>
      </c>
    </row>
    <row r="960" spans="1:28" x14ac:dyDescent="0.25">
      <c r="A960" s="1">
        <v>3518</v>
      </c>
      <c r="B960" s="7">
        <f t="shared" si="32"/>
        <v>15</v>
      </c>
      <c r="C960" s="5">
        <v>2017</v>
      </c>
      <c r="D960" s="5">
        <v>16</v>
      </c>
      <c r="E960" t="s">
        <v>68</v>
      </c>
      <c r="F960" t="s">
        <v>58</v>
      </c>
      <c r="G960" s="5">
        <v>0</v>
      </c>
      <c r="H960">
        <v>22</v>
      </c>
      <c r="I960">
        <v>21</v>
      </c>
      <c r="J960">
        <v>1</v>
      </c>
      <c r="K960">
        <f>IF(Table1[[#This Row],[net]]&gt;0,1,0)</f>
        <v>1</v>
      </c>
      <c r="L960">
        <v>5.5</v>
      </c>
      <c r="M960">
        <f>IF(Table1[[#This Row],[team]]=E959,SUM(Table1[[#This Row],[win/loss]],M959),Table1[[#This Row],[win/loss]])</f>
        <v>2</v>
      </c>
      <c r="N960">
        <f>IF(Table1[[#This Row],[team]]=E959,SUM(Table1[[#This Row],[win/loss]],M959),Table1[[#This Row],[win/loss]])/B960</f>
        <v>0.13333333333333333</v>
      </c>
      <c r="O960">
        <f t="shared" si="31"/>
        <v>6.5</v>
      </c>
      <c r="P960">
        <f>IF(Table1[[#This Row],[difference]]&gt;0,SQRT(Table1[[#This Row],[difference]]),-SQRT(ABS(Table1[[#This Row],[difference]])))</f>
        <v>2.5495097567963922</v>
      </c>
      <c r="Q960">
        <f>IF(Table1[[#This Row],[line]]&gt;0,SQRT(Table1[[#This Row],[line]]),-SQRT(ABS(Table1[[#This Row],[line]])))</f>
        <v>2.3452078799117149</v>
      </c>
      <c r="R960">
        <f>Table1[[#This Row],[difference]]-Table1[[#This Row],[sqrt(line)]]</f>
        <v>4.1547921200882847</v>
      </c>
      <c r="S960">
        <f>IF(Table1[[#This Row],[difference]]&gt;0,1,-1)</f>
        <v>1</v>
      </c>
      <c r="T960">
        <f>IF(Table1[[#This Row],[team]]=E959,SUM(H960,T959),Table1[[#This Row],[ppg]])</f>
        <v>286</v>
      </c>
      <c r="U960">
        <f>IF(Table1[[#This Row],[team]]=E959,SUM(I960,U959),Table1[[#This Row],[ppga]])</f>
        <v>455</v>
      </c>
      <c r="V960">
        <f>IF(Table1[[#This Row],[team]]=E959,SUM(Table1[[#This Row],[difference]],V959),Table1[[#This Row],[difference]])</f>
        <v>-81</v>
      </c>
      <c r="W960">
        <f>IF(Table1[[#This Row],[team]]=E959,SUM(Table1[[#This Row],[sqrt(dif)]],W959),Table1[[#This Row],[sqrt(dif)]])</f>
        <v>-24.787309990128819</v>
      </c>
      <c r="X960">
        <f>IF(Table1[[#This Row],[team]]=E959,SUM(Table1[[#This Row],[f1]],X959),Table1[[#This Row],[f1]])</f>
        <v>-109.27320712810183</v>
      </c>
      <c r="Y960">
        <f>IF(Table1[[#This Row],[ATS]]=S959,SUM(Table1[[#This Row],[ATS]],Y959),Table1[[#This Row],[ATS]])</f>
        <v>1</v>
      </c>
      <c r="Z960">
        <f>IF(Table1[[#This Row],[ATS]]&gt;0,Table1[[#This Row],[ATS streak (not real)]]-1,Table1[[#This Row],[ATS streak (not real)]]+1)</f>
        <v>0</v>
      </c>
      <c r="AA960" s="5">
        <f>Table1[[#This Row],[running ttl ppg]]^2.37/(Table1[[#This Row],[running ttl ppg]]^2.37+Table1[[#This Row],[running ttl ppga]]^2.37)</f>
        <v>0.24966415006287992</v>
      </c>
      <c r="AB960" s="5">
        <f>Table1[[#This Row],[pyth ratio]]+Table1[[#This Row],[win/loss ratio]]</f>
        <v>0.38299748339621326</v>
      </c>
    </row>
    <row r="961" spans="1:28" x14ac:dyDescent="0.25">
      <c r="A961" s="1">
        <v>3519</v>
      </c>
      <c r="B961" s="7">
        <f t="shared" si="32"/>
        <v>16</v>
      </c>
      <c r="C961" s="5">
        <v>2017</v>
      </c>
      <c r="D961" s="5">
        <v>17</v>
      </c>
      <c r="E961" t="s">
        <v>68</v>
      </c>
      <c r="F961" t="s">
        <v>69</v>
      </c>
      <c r="G961" s="5">
        <v>1</v>
      </c>
      <c r="H961">
        <v>23</v>
      </c>
      <c r="I961">
        <v>25</v>
      </c>
      <c r="J961">
        <v>-2</v>
      </c>
      <c r="K961">
        <f>IF(Table1[[#This Row],[net]]&gt;0,1,0)</f>
        <v>0</v>
      </c>
      <c r="L961">
        <v>11.5</v>
      </c>
      <c r="M961">
        <f>IF(Table1[[#This Row],[team]]=E960,SUM(Table1[[#This Row],[win/loss]],M960),Table1[[#This Row],[win/loss]])</f>
        <v>2</v>
      </c>
      <c r="N961">
        <f>IF(Table1[[#This Row],[team]]=E960,SUM(Table1[[#This Row],[win/loss]],M960),Table1[[#This Row],[win/loss]])/B961</f>
        <v>0.125</v>
      </c>
      <c r="O961">
        <f t="shared" si="31"/>
        <v>9.5</v>
      </c>
      <c r="P961">
        <f>IF(Table1[[#This Row],[difference]]&gt;0,SQRT(Table1[[#This Row],[difference]]),-SQRT(ABS(Table1[[#This Row],[difference]])))</f>
        <v>3.082207001484488</v>
      </c>
      <c r="Q961">
        <f>IF(Table1[[#This Row],[line]]&gt;0,SQRT(Table1[[#This Row],[line]]),-SQRT(ABS(Table1[[#This Row],[line]])))</f>
        <v>3.3911649915626341</v>
      </c>
      <c r="R961">
        <f>Table1[[#This Row],[difference]]-Table1[[#This Row],[sqrt(line)]]</f>
        <v>6.1088350084373655</v>
      </c>
      <c r="S961">
        <f>IF(Table1[[#This Row],[difference]]&gt;0,1,-1)</f>
        <v>1</v>
      </c>
      <c r="T961">
        <f>IF(Table1[[#This Row],[team]]=E960,SUM(H961,T960),Table1[[#This Row],[ppg]])</f>
        <v>309</v>
      </c>
      <c r="U961">
        <f>IF(Table1[[#This Row],[team]]=E960,SUM(I961,U960),Table1[[#This Row],[ppga]])</f>
        <v>480</v>
      </c>
      <c r="V961">
        <f>IF(Table1[[#This Row],[team]]=E960,SUM(Table1[[#This Row],[difference]],V960),Table1[[#This Row],[difference]])</f>
        <v>-71.5</v>
      </c>
      <c r="W961">
        <f>IF(Table1[[#This Row],[team]]=E960,SUM(Table1[[#This Row],[sqrt(dif)]],W960),Table1[[#This Row],[sqrt(dif)]])</f>
        <v>-21.705102988644331</v>
      </c>
      <c r="X961">
        <f>IF(Table1[[#This Row],[team]]=E960,SUM(Table1[[#This Row],[f1]],X960),Table1[[#This Row],[f1]])</f>
        <v>-103.16437211966446</v>
      </c>
      <c r="Y961">
        <f>IF(Table1[[#This Row],[ATS]]=S960,SUM(Table1[[#This Row],[ATS]],Y960),Table1[[#This Row],[ATS]])</f>
        <v>2</v>
      </c>
      <c r="Z961">
        <f>IF(Table1[[#This Row],[ATS]]&gt;0,Table1[[#This Row],[ATS streak (not real)]]-1,Table1[[#This Row],[ATS streak (not real)]]+1)</f>
        <v>1</v>
      </c>
      <c r="AA961" s="5">
        <f>Table1[[#This Row],[running ttl ppg]]^2.37/(Table1[[#This Row],[running ttl ppg]]^2.37+Table1[[#This Row],[running ttl ppga]]^2.37)</f>
        <v>0.26040700061616295</v>
      </c>
      <c r="AB961" s="5">
        <f>Table1[[#This Row],[pyth ratio]]+Table1[[#This Row],[win/loss ratio]]</f>
        <v>0.38540700061616295</v>
      </c>
    </row>
    <row r="962" spans="1:28" x14ac:dyDescent="0.25">
      <c r="A962" s="1">
        <v>3520</v>
      </c>
      <c r="B962" s="7">
        <f t="shared" si="32"/>
        <v>1</v>
      </c>
      <c r="C962" s="5">
        <v>2017</v>
      </c>
      <c r="D962" s="5">
        <v>1</v>
      </c>
      <c r="E962" t="s">
        <v>69</v>
      </c>
      <c r="F962" t="s">
        <v>59</v>
      </c>
      <c r="G962" s="5">
        <v>1</v>
      </c>
      <c r="H962">
        <v>12</v>
      </c>
      <c r="I962">
        <v>10</v>
      </c>
      <c r="J962">
        <v>2</v>
      </c>
      <c r="K962">
        <f>IF(Table1[[#This Row],[net]]&gt;0,1,0)</f>
        <v>1</v>
      </c>
      <c r="L962">
        <v>-10.5</v>
      </c>
      <c r="M962">
        <f>IF(Table1[[#This Row],[team]]=E961,SUM(Table1[[#This Row],[win/loss]],M961),Table1[[#This Row],[win/loss]])</f>
        <v>1</v>
      </c>
      <c r="N962">
        <f>IF(Table1[[#This Row],[team]]=E961,SUM(Table1[[#This Row],[win/loss]],M961),Table1[[#This Row],[win/loss]])/B962</f>
        <v>1</v>
      </c>
      <c r="O962">
        <f t="shared" si="31"/>
        <v>-8.5</v>
      </c>
      <c r="P962">
        <f>IF(Table1[[#This Row],[difference]]&gt;0,SQRT(Table1[[#This Row],[difference]]),-SQRT(ABS(Table1[[#This Row],[difference]])))</f>
        <v>-2.9154759474226504</v>
      </c>
      <c r="Q962">
        <f>IF(Table1[[#This Row],[line]]&gt;0,SQRT(Table1[[#This Row],[line]]),-SQRT(ABS(Table1[[#This Row],[line]])))</f>
        <v>-3.2403703492039302</v>
      </c>
      <c r="R962">
        <f>Table1[[#This Row],[difference]]-Table1[[#This Row],[sqrt(line)]]</f>
        <v>-5.2596296507960698</v>
      </c>
      <c r="S962">
        <f>IF(Table1[[#This Row],[difference]]&gt;0,1,-1)</f>
        <v>-1</v>
      </c>
      <c r="T962">
        <f>IF(Table1[[#This Row],[team]]=E961,SUM(H962,T961),Table1[[#This Row],[ppg]])</f>
        <v>12</v>
      </c>
      <c r="U962">
        <f>IF(Table1[[#This Row],[team]]=E961,SUM(I962,U961),Table1[[#This Row],[ppga]])</f>
        <v>10</v>
      </c>
      <c r="V962">
        <f>IF(Table1[[#This Row],[team]]=E961,SUM(Table1[[#This Row],[difference]],V961),Table1[[#This Row],[difference]])</f>
        <v>-8.5</v>
      </c>
      <c r="W962">
        <f>IF(Table1[[#This Row],[team]]=E961,SUM(Table1[[#This Row],[sqrt(dif)]],W961),Table1[[#This Row],[sqrt(dif)]])</f>
        <v>-2.9154759474226504</v>
      </c>
      <c r="X962">
        <f>IF(Table1[[#This Row],[team]]=E961,SUM(Table1[[#This Row],[f1]],X961),Table1[[#This Row],[f1]])</f>
        <v>-5.2596296507960698</v>
      </c>
      <c r="Y962">
        <f>IF(Table1[[#This Row],[ATS]]=S961,SUM(Table1[[#This Row],[ATS]],Y961),Table1[[#This Row],[ATS]])</f>
        <v>-1</v>
      </c>
      <c r="Z962">
        <f>IF(Table1[[#This Row],[ATS]]&gt;0,Table1[[#This Row],[ATS streak (not real)]]-1,Table1[[#This Row],[ATS streak (not real)]]+1)</f>
        <v>0</v>
      </c>
      <c r="AA962" s="5">
        <f>Table1[[#This Row],[running ttl ppg]]^2.37/(Table1[[#This Row],[running ttl ppg]]^2.37+Table1[[#This Row],[running ttl ppga]]^2.37)</f>
        <v>0.60637551614465968</v>
      </c>
      <c r="AB962" s="5">
        <f>Table1[[#This Row],[pyth ratio]]+Table1[[#This Row],[win/loss ratio]]</f>
        <v>1.6063755161446598</v>
      </c>
    </row>
    <row r="963" spans="1:28" x14ac:dyDescent="0.25">
      <c r="A963" s="1">
        <v>3521</v>
      </c>
      <c r="B963" s="7">
        <f t="shared" si="32"/>
        <v>2</v>
      </c>
      <c r="C963" s="5">
        <v>2017</v>
      </c>
      <c r="D963" s="5">
        <v>2</v>
      </c>
      <c r="E963" t="s">
        <v>69</v>
      </c>
      <c r="F963" t="s">
        <v>58</v>
      </c>
      <c r="G963" s="5">
        <v>0</v>
      </c>
      <c r="H963">
        <v>3</v>
      </c>
      <c r="I963">
        <v>9</v>
      </c>
      <c r="J963">
        <v>-6</v>
      </c>
      <c r="K963">
        <f>IF(Table1[[#This Row],[net]]&gt;0,1,0)</f>
        <v>0</v>
      </c>
      <c r="L963">
        <v>-5.5</v>
      </c>
      <c r="M963">
        <f>IF(Table1[[#This Row],[team]]=E962,SUM(Table1[[#This Row],[win/loss]],M962),Table1[[#This Row],[win/loss]])</f>
        <v>1</v>
      </c>
      <c r="N963">
        <f>IF(Table1[[#This Row],[team]]=E962,SUM(Table1[[#This Row],[win/loss]],M962),Table1[[#This Row],[win/loss]])/B963</f>
        <v>0.5</v>
      </c>
      <c r="O963">
        <f t="shared" ref="O963:O1026" si="33">J963+L963</f>
        <v>-11.5</v>
      </c>
      <c r="P963">
        <f>IF(Table1[[#This Row],[difference]]&gt;0,SQRT(Table1[[#This Row],[difference]]),-SQRT(ABS(Table1[[#This Row],[difference]])))</f>
        <v>-3.3911649915626341</v>
      </c>
      <c r="Q963">
        <f>IF(Table1[[#This Row],[line]]&gt;0,SQRT(Table1[[#This Row],[line]]),-SQRT(ABS(Table1[[#This Row],[line]])))</f>
        <v>-2.3452078799117149</v>
      </c>
      <c r="R963">
        <f>Table1[[#This Row],[difference]]-Table1[[#This Row],[sqrt(line)]]</f>
        <v>-9.1547921200882847</v>
      </c>
      <c r="S963">
        <f>IF(Table1[[#This Row],[difference]]&gt;0,1,-1)</f>
        <v>-1</v>
      </c>
      <c r="T963">
        <f>IF(Table1[[#This Row],[team]]=E962,SUM(H963,T962),Table1[[#This Row],[ppg]])</f>
        <v>15</v>
      </c>
      <c r="U963">
        <f>IF(Table1[[#This Row],[team]]=E962,SUM(I963,U962),Table1[[#This Row],[ppga]])</f>
        <v>19</v>
      </c>
      <c r="V963">
        <f>IF(Table1[[#This Row],[team]]=E962,SUM(Table1[[#This Row],[difference]],V962),Table1[[#This Row],[difference]])</f>
        <v>-20</v>
      </c>
      <c r="W963">
        <f>IF(Table1[[#This Row],[team]]=E962,SUM(Table1[[#This Row],[sqrt(dif)]],W962),Table1[[#This Row],[sqrt(dif)]])</f>
        <v>-6.306640938985284</v>
      </c>
      <c r="X963">
        <f>IF(Table1[[#This Row],[team]]=E962,SUM(Table1[[#This Row],[f1]],X962),Table1[[#This Row],[f1]])</f>
        <v>-14.414421770884355</v>
      </c>
      <c r="Y963">
        <f>IF(Table1[[#This Row],[ATS]]=S962,SUM(Table1[[#This Row],[ATS]],Y962),Table1[[#This Row],[ATS]])</f>
        <v>-2</v>
      </c>
      <c r="Z963">
        <f>IF(Table1[[#This Row],[ATS]]&gt;0,Table1[[#This Row],[ATS streak (not real)]]-1,Table1[[#This Row],[ATS streak (not real)]]+1)</f>
        <v>-1</v>
      </c>
      <c r="AA963" s="5">
        <f>Table1[[#This Row],[running ttl ppg]]^2.37/(Table1[[#This Row],[running ttl ppg]]^2.37+Table1[[#This Row],[running ttl ppga]]^2.37)</f>
        <v>0.36349160532820141</v>
      </c>
      <c r="AB963" s="5">
        <f>Table1[[#This Row],[pyth ratio]]+Table1[[#This Row],[win/loss ratio]]</f>
        <v>0.86349160532820135</v>
      </c>
    </row>
    <row r="964" spans="1:28" x14ac:dyDescent="0.25">
      <c r="A964" s="1">
        <v>3522</v>
      </c>
      <c r="B964" s="7">
        <f t="shared" si="32"/>
        <v>3</v>
      </c>
      <c r="C964" s="5">
        <v>2017</v>
      </c>
      <c r="D964" s="5">
        <v>3</v>
      </c>
      <c r="E964" t="s">
        <v>69</v>
      </c>
      <c r="F964" t="s">
        <v>68</v>
      </c>
      <c r="G964" s="5">
        <v>1</v>
      </c>
      <c r="H964">
        <v>37</v>
      </c>
      <c r="I964">
        <v>18</v>
      </c>
      <c r="J964">
        <v>19</v>
      </c>
      <c r="K964">
        <f>IF(Table1[[#This Row],[net]]&gt;0,1,0)</f>
        <v>1</v>
      </c>
      <c r="L964">
        <v>-10</v>
      </c>
      <c r="M964">
        <f>IF(Table1[[#This Row],[team]]=E963,SUM(Table1[[#This Row],[win/loss]],M963),Table1[[#This Row],[win/loss]])</f>
        <v>2</v>
      </c>
      <c r="N964">
        <f>IF(Table1[[#This Row],[team]]=E963,SUM(Table1[[#This Row],[win/loss]],M963),Table1[[#This Row],[win/loss]])/B964</f>
        <v>0.66666666666666663</v>
      </c>
      <c r="O964">
        <f t="shared" si="33"/>
        <v>9</v>
      </c>
      <c r="P964">
        <f>IF(Table1[[#This Row],[difference]]&gt;0,SQRT(Table1[[#This Row],[difference]]),-SQRT(ABS(Table1[[#This Row],[difference]])))</f>
        <v>3</v>
      </c>
      <c r="Q964">
        <f>IF(Table1[[#This Row],[line]]&gt;0,SQRT(Table1[[#This Row],[line]]),-SQRT(ABS(Table1[[#This Row],[line]])))</f>
        <v>-3.1622776601683795</v>
      </c>
      <c r="R964">
        <f>Table1[[#This Row],[difference]]-Table1[[#This Row],[sqrt(line)]]</f>
        <v>12.16227766016838</v>
      </c>
      <c r="S964">
        <f>IF(Table1[[#This Row],[difference]]&gt;0,1,-1)</f>
        <v>1</v>
      </c>
      <c r="T964">
        <f>IF(Table1[[#This Row],[team]]=E963,SUM(H964,T963),Table1[[#This Row],[ppg]])</f>
        <v>52</v>
      </c>
      <c r="U964">
        <f>IF(Table1[[#This Row],[team]]=E963,SUM(I964,U963),Table1[[#This Row],[ppga]])</f>
        <v>37</v>
      </c>
      <c r="V964">
        <f>IF(Table1[[#This Row],[team]]=E963,SUM(Table1[[#This Row],[difference]],V963),Table1[[#This Row],[difference]])</f>
        <v>-11</v>
      </c>
      <c r="W964">
        <f>IF(Table1[[#This Row],[team]]=E963,SUM(Table1[[#This Row],[sqrt(dif)]],W963),Table1[[#This Row],[sqrt(dif)]])</f>
        <v>-3.306640938985284</v>
      </c>
      <c r="X964">
        <f>IF(Table1[[#This Row],[team]]=E963,SUM(Table1[[#This Row],[f1]],X963),Table1[[#This Row],[f1]])</f>
        <v>-2.2521441107159745</v>
      </c>
      <c r="Y964">
        <f>IF(Table1[[#This Row],[ATS]]=S963,SUM(Table1[[#This Row],[ATS]],Y963),Table1[[#This Row],[ATS]])</f>
        <v>1</v>
      </c>
      <c r="Z964">
        <f>IF(Table1[[#This Row],[ATS]]&gt;0,Table1[[#This Row],[ATS streak (not real)]]-1,Table1[[#This Row],[ATS streak (not real)]]+1)</f>
        <v>0</v>
      </c>
      <c r="AA964" s="5">
        <f>Table1[[#This Row],[running ttl ppg]]^2.37/(Table1[[#This Row],[running ttl ppg]]^2.37+Table1[[#This Row],[running ttl ppga]]^2.37)</f>
        <v>0.69137857177285778</v>
      </c>
      <c r="AB964" s="5">
        <f>Table1[[#This Row],[pyth ratio]]+Table1[[#This Row],[win/loss ratio]]</f>
        <v>1.3580452384395243</v>
      </c>
    </row>
    <row r="965" spans="1:28" x14ac:dyDescent="0.25">
      <c r="A965" s="1">
        <v>3523</v>
      </c>
      <c r="B965" s="7">
        <f t="shared" si="32"/>
        <v>4</v>
      </c>
      <c r="C965" s="5">
        <v>2017</v>
      </c>
      <c r="D965" s="5">
        <v>4</v>
      </c>
      <c r="E965" t="s">
        <v>69</v>
      </c>
      <c r="F965" t="s">
        <v>62</v>
      </c>
      <c r="G965" s="5">
        <v>0</v>
      </c>
      <c r="H965">
        <v>27</v>
      </c>
      <c r="I965">
        <v>17</v>
      </c>
      <c r="J965">
        <v>10</v>
      </c>
      <c r="K965">
        <f>IF(Table1[[#This Row],[net]]&gt;0,1,0)</f>
        <v>1</v>
      </c>
      <c r="L965">
        <v>-1</v>
      </c>
      <c r="M965">
        <f>IF(Table1[[#This Row],[team]]=E964,SUM(Table1[[#This Row],[win/loss]],M964),Table1[[#This Row],[win/loss]])</f>
        <v>3</v>
      </c>
      <c r="N965">
        <f>IF(Table1[[#This Row],[team]]=E964,SUM(Table1[[#This Row],[win/loss]],M964),Table1[[#This Row],[win/loss]])/B965</f>
        <v>0.75</v>
      </c>
      <c r="O965">
        <f t="shared" si="33"/>
        <v>9</v>
      </c>
      <c r="P965">
        <f>IF(Table1[[#This Row],[difference]]&gt;0,SQRT(Table1[[#This Row],[difference]]),-SQRT(ABS(Table1[[#This Row],[difference]])))</f>
        <v>3</v>
      </c>
      <c r="Q965">
        <f>IF(Table1[[#This Row],[line]]&gt;0,SQRT(Table1[[#This Row],[line]]),-SQRT(ABS(Table1[[#This Row],[line]])))</f>
        <v>-1</v>
      </c>
      <c r="R965">
        <f>Table1[[#This Row],[difference]]-Table1[[#This Row],[sqrt(line)]]</f>
        <v>10</v>
      </c>
      <c r="S965">
        <f>IF(Table1[[#This Row],[difference]]&gt;0,1,-1)</f>
        <v>1</v>
      </c>
      <c r="T965">
        <f>IF(Table1[[#This Row],[team]]=E964,SUM(H965,T964),Table1[[#This Row],[ppg]])</f>
        <v>79</v>
      </c>
      <c r="U965">
        <f>IF(Table1[[#This Row],[team]]=E964,SUM(I965,U964),Table1[[#This Row],[ppga]])</f>
        <v>54</v>
      </c>
      <c r="V965">
        <f>IF(Table1[[#This Row],[team]]=E964,SUM(Table1[[#This Row],[difference]],V964),Table1[[#This Row],[difference]])</f>
        <v>-2</v>
      </c>
      <c r="W965">
        <f>IF(Table1[[#This Row],[team]]=E964,SUM(Table1[[#This Row],[sqrt(dif)]],W964),Table1[[#This Row],[sqrt(dif)]])</f>
        <v>-0.306640938985284</v>
      </c>
      <c r="X965">
        <f>IF(Table1[[#This Row],[team]]=E964,SUM(Table1[[#This Row],[f1]],X964),Table1[[#This Row],[f1]])</f>
        <v>7.7478558892840255</v>
      </c>
      <c r="Y965">
        <f>IF(Table1[[#This Row],[ATS]]=S964,SUM(Table1[[#This Row],[ATS]],Y964),Table1[[#This Row],[ATS]])</f>
        <v>2</v>
      </c>
      <c r="Z965">
        <f>IF(Table1[[#This Row],[ATS]]&gt;0,Table1[[#This Row],[ATS streak (not real)]]-1,Table1[[#This Row],[ATS streak (not real)]]+1)</f>
        <v>1</v>
      </c>
      <c r="AA965" s="5">
        <f>Table1[[#This Row],[running ttl ppg]]^2.37/(Table1[[#This Row],[running ttl ppg]]^2.37+Table1[[#This Row],[running ttl ppga]]^2.37)</f>
        <v>0.71129856764887878</v>
      </c>
      <c r="AB965" s="5">
        <f>Table1[[#This Row],[pyth ratio]]+Table1[[#This Row],[win/loss ratio]]</f>
        <v>1.4612985676488788</v>
      </c>
    </row>
    <row r="966" spans="1:28" x14ac:dyDescent="0.25">
      <c r="A966" s="1">
        <v>3524</v>
      </c>
      <c r="B966" s="7">
        <f t="shared" si="32"/>
        <v>5</v>
      </c>
      <c r="C966" s="5">
        <v>2017</v>
      </c>
      <c r="D966" s="5">
        <v>6</v>
      </c>
      <c r="E966" t="s">
        <v>69</v>
      </c>
      <c r="F966" t="s">
        <v>42</v>
      </c>
      <c r="G966" s="5">
        <v>1</v>
      </c>
      <c r="H966">
        <v>26</v>
      </c>
      <c r="I966">
        <v>24</v>
      </c>
      <c r="J966">
        <v>2</v>
      </c>
      <c r="K966">
        <f>IF(Table1[[#This Row],[net]]&gt;0,1,0)</f>
        <v>1</v>
      </c>
      <c r="L966">
        <v>-6.5</v>
      </c>
      <c r="M966">
        <f>IF(Table1[[#This Row],[team]]=E965,SUM(Table1[[#This Row],[win/loss]],M965),Table1[[#This Row],[win/loss]])</f>
        <v>4</v>
      </c>
      <c r="N966">
        <f>IF(Table1[[#This Row],[team]]=E965,SUM(Table1[[#This Row],[win/loss]],M965),Table1[[#This Row],[win/loss]])/B966</f>
        <v>0.8</v>
      </c>
      <c r="O966">
        <f t="shared" si="33"/>
        <v>-4.5</v>
      </c>
      <c r="P966">
        <f>IF(Table1[[#This Row],[difference]]&gt;0,SQRT(Table1[[#This Row],[difference]]),-SQRT(ABS(Table1[[#This Row],[difference]])))</f>
        <v>-2.1213203435596424</v>
      </c>
      <c r="Q966">
        <f>IF(Table1[[#This Row],[line]]&gt;0,SQRT(Table1[[#This Row],[line]]),-SQRT(ABS(Table1[[#This Row],[line]])))</f>
        <v>-2.5495097567963922</v>
      </c>
      <c r="R966">
        <f>Table1[[#This Row],[difference]]-Table1[[#This Row],[sqrt(line)]]</f>
        <v>-1.9504902432036078</v>
      </c>
      <c r="S966">
        <f>IF(Table1[[#This Row],[difference]]&gt;0,1,-1)</f>
        <v>-1</v>
      </c>
      <c r="T966">
        <f>IF(Table1[[#This Row],[team]]=E965,SUM(H966,T965),Table1[[#This Row],[ppg]])</f>
        <v>105</v>
      </c>
      <c r="U966">
        <f>IF(Table1[[#This Row],[team]]=E965,SUM(I966,U965),Table1[[#This Row],[ppga]])</f>
        <v>78</v>
      </c>
      <c r="V966">
        <f>IF(Table1[[#This Row],[team]]=E965,SUM(Table1[[#This Row],[difference]],V965),Table1[[#This Row],[difference]])</f>
        <v>-6.5</v>
      </c>
      <c r="W966">
        <f>IF(Table1[[#This Row],[team]]=E965,SUM(Table1[[#This Row],[sqrt(dif)]],W965),Table1[[#This Row],[sqrt(dif)]])</f>
        <v>-2.4279612825449264</v>
      </c>
      <c r="X966">
        <f>IF(Table1[[#This Row],[team]]=E965,SUM(Table1[[#This Row],[f1]],X965),Table1[[#This Row],[f1]])</f>
        <v>5.7973656460804177</v>
      </c>
      <c r="Y966">
        <f>IF(Table1[[#This Row],[ATS]]=S965,SUM(Table1[[#This Row],[ATS]],Y965),Table1[[#This Row],[ATS]])</f>
        <v>-1</v>
      </c>
      <c r="Z966">
        <f>IF(Table1[[#This Row],[ATS]]&gt;0,Table1[[#This Row],[ATS streak (not real)]]-1,Table1[[#This Row],[ATS streak (not real)]]+1)</f>
        <v>0</v>
      </c>
      <c r="AA966" s="5">
        <f>Table1[[#This Row],[running ttl ppg]]^2.37/(Table1[[#This Row],[running ttl ppg]]^2.37+Table1[[#This Row],[running ttl ppga]]^2.37)</f>
        <v>0.66918164908755373</v>
      </c>
      <c r="AB966" s="5">
        <f>Table1[[#This Row],[pyth ratio]]+Table1[[#This Row],[win/loss ratio]]</f>
        <v>1.4691816490875538</v>
      </c>
    </row>
    <row r="967" spans="1:28" x14ac:dyDescent="0.25">
      <c r="A967" s="1">
        <v>3525</v>
      </c>
      <c r="B967" s="7">
        <f t="shared" si="32"/>
        <v>6</v>
      </c>
      <c r="C967" s="5">
        <v>2017</v>
      </c>
      <c r="D967" s="5">
        <v>7</v>
      </c>
      <c r="E967" t="s">
        <v>69</v>
      </c>
      <c r="F967" t="s">
        <v>41</v>
      </c>
      <c r="G967" s="5">
        <v>0</v>
      </c>
      <c r="H967">
        <v>6</v>
      </c>
      <c r="I967">
        <v>6</v>
      </c>
      <c r="J967">
        <v>0</v>
      </c>
      <c r="K967">
        <f>IF(Table1[[#This Row],[net]]&gt;0,1,0)</f>
        <v>0</v>
      </c>
      <c r="L967">
        <v>1.5</v>
      </c>
      <c r="M967">
        <f>IF(Table1[[#This Row],[team]]=E966,SUM(Table1[[#This Row],[win/loss]],M966),Table1[[#This Row],[win/loss]])</f>
        <v>4</v>
      </c>
      <c r="N967">
        <f>IF(Table1[[#This Row],[team]]=E966,SUM(Table1[[#This Row],[win/loss]],M966),Table1[[#This Row],[win/loss]])/B967</f>
        <v>0.66666666666666663</v>
      </c>
      <c r="O967">
        <f t="shared" si="33"/>
        <v>1.5</v>
      </c>
      <c r="P967">
        <f>IF(Table1[[#This Row],[difference]]&gt;0,SQRT(Table1[[#This Row],[difference]]),-SQRT(ABS(Table1[[#This Row],[difference]])))</f>
        <v>1.2247448713915889</v>
      </c>
      <c r="Q967">
        <f>IF(Table1[[#This Row],[line]]&gt;0,SQRT(Table1[[#This Row],[line]]),-SQRT(ABS(Table1[[#This Row],[line]])))</f>
        <v>1.2247448713915889</v>
      </c>
      <c r="R967">
        <f>Table1[[#This Row],[difference]]-Table1[[#This Row],[sqrt(line)]]</f>
        <v>0.27525512860841106</v>
      </c>
      <c r="S967">
        <f>IF(Table1[[#This Row],[difference]]&gt;0,1,-1)</f>
        <v>1</v>
      </c>
      <c r="T967">
        <f>IF(Table1[[#This Row],[team]]=E966,SUM(H967,T966),Table1[[#This Row],[ppg]])</f>
        <v>111</v>
      </c>
      <c r="U967">
        <f>IF(Table1[[#This Row],[team]]=E966,SUM(I967,U966),Table1[[#This Row],[ppga]])</f>
        <v>84</v>
      </c>
      <c r="V967">
        <f>IF(Table1[[#This Row],[team]]=E966,SUM(Table1[[#This Row],[difference]],V966),Table1[[#This Row],[difference]])</f>
        <v>-5</v>
      </c>
      <c r="W967">
        <f>IF(Table1[[#This Row],[team]]=E966,SUM(Table1[[#This Row],[sqrt(dif)]],W966),Table1[[#This Row],[sqrt(dif)]])</f>
        <v>-1.2032164111533374</v>
      </c>
      <c r="X967">
        <f>IF(Table1[[#This Row],[team]]=E966,SUM(Table1[[#This Row],[f1]],X966),Table1[[#This Row],[f1]])</f>
        <v>6.0726207746888292</v>
      </c>
      <c r="Y967">
        <f>IF(Table1[[#This Row],[ATS]]=S966,SUM(Table1[[#This Row],[ATS]],Y966),Table1[[#This Row],[ATS]])</f>
        <v>1</v>
      </c>
      <c r="Z967">
        <f>IF(Table1[[#This Row],[ATS]]&gt;0,Table1[[#This Row],[ATS streak (not real)]]-1,Table1[[#This Row],[ATS streak (not real)]]+1)</f>
        <v>0</v>
      </c>
      <c r="AA967" s="5">
        <f>Table1[[#This Row],[running ttl ppg]]^2.37/(Table1[[#This Row],[running ttl ppg]]^2.37+Table1[[#This Row],[running ttl ppga]]^2.37)</f>
        <v>0.65938409905642925</v>
      </c>
      <c r="AB967" s="5">
        <f>Table1[[#This Row],[pyth ratio]]+Table1[[#This Row],[win/loss ratio]]</f>
        <v>1.326050765723096</v>
      </c>
    </row>
    <row r="968" spans="1:28" x14ac:dyDescent="0.25">
      <c r="A968" s="1">
        <v>3526</v>
      </c>
      <c r="B968" s="7">
        <f t="shared" si="32"/>
        <v>7</v>
      </c>
      <c r="C968" s="5">
        <v>2017</v>
      </c>
      <c r="D968" s="5">
        <v>8</v>
      </c>
      <c r="E968" t="s">
        <v>69</v>
      </c>
      <c r="F968" t="s">
        <v>64</v>
      </c>
      <c r="G968" s="5">
        <v>0</v>
      </c>
      <c r="H968">
        <v>20</v>
      </c>
      <c r="I968">
        <v>25</v>
      </c>
      <c r="J968">
        <v>-5</v>
      </c>
      <c r="K968">
        <f>IF(Table1[[#This Row],[net]]&gt;0,1,0)</f>
        <v>0</v>
      </c>
      <c r="L968">
        <v>-1</v>
      </c>
      <c r="M968">
        <f>IF(Table1[[#This Row],[team]]=E967,SUM(Table1[[#This Row],[win/loss]],M967),Table1[[#This Row],[win/loss]])</f>
        <v>4</v>
      </c>
      <c r="N968">
        <f>IF(Table1[[#This Row],[team]]=E967,SUM(Table1[[#This Row],[win/loss]],M967),Table1[[#This Row],[win/loss]])/B968</f>
        <v>0.5714285714285714</v>
      </c>
      <c r="O968">
        <f t="shared" si="33"/>
        <v>-6</v>
      </c>
      <c r="P968">
        <f>IF(Table1[[#This Row],[difference]]&gt;0,SQRT(Table1[[#This Row],[difference]]),-SQRT(ABS(Table1[[#This Row],[difference]])))</f>
        <v>-2.4494897427831779</v>
      </c>
      <c r="Q968">
        <f>IF(Table1[[#This Row],[line]]&gt;0,SQRT(Table1[[#This Row],[line]]),-SQRT(ABS(Table1[[#This Row],[line]])))</f>
        <v>-1</v>
      </c>
      <c r="R968">
        <f>Table1[[#This Row],[difference]]-Table1[[#This Row],[sqrt(line)]]</f>
        <v>-5</v>
      </c>
      <c r="S968">
        <f>IF(Table1[[#This Row],[difference]]&gt;0,1,-1)</f>
        <v>-1</v>
      </c>
      <c r="T968">
        <f>IF(Table1[[#This Row],[team]]=E967,SUM(H968,T967),Table1[[#This Row],[ppg]])</f>
        <v>131</v>
      </c>
      <c r="U968">
        <f>IF(Table1[[#This Row],[team]]=E967,SUM(I968,U967),Table1[[#This Row],[ppga]])</f>
        <v>109</v>
      </c>
      <c r="V968">
        <f>IF(Table1[[#This Row],[team]]=E967,SUM(Table1[[#This Row],[difference]],V967),Table1[[#This Row],[difference]])</f>
        <v>-11</v>
      </c>
      <c r="W968">
        <f>IF(Table1[[#This Row],[team]]=E967,SUM(Table1[[#This Row],[sqrt(dif)]],W967),Table1[[#This Row],[sqrt(dif)]])</f>
        <v>-3.6527061539365153</v>
      </c>
      <c r="X968">
        <f>IF(Table1[[#This Row],[team]]=E967,SUM(Table1[[#This Row],[f1]],X967),Table1[[#This Row],[f1]])</f>
        <v>1.0726207746888292</v>
      </c>
      <c r="Y968">
        <f>IF(Table1[[#This Row],[ATS]]=S967,SUM(Table1[[#This Row],[ATS]],Y967),Table1[[#This Row],[ATS]])</f>
        <v>-1</v>
      </c>
      <c r="Z968">
        <f>IF(Table1[[#This Row],[ATS]]&gt;0,Table1[[#This Row],[ATS streak (not real)]]-1,Table1[[#This Row],[ATS streak (not real)]]+1)</f>
        <v>0</v>
      </c>
      <c r="AA968" s="5">
        <f>Table1[[#This Row],[running ttl ppg]]^2.37/(Table1[[#This Row],[running ttl ppg]]^2.37+Table1[[#This Row],[running ttl ppga]]^2.37)</f>
        <v>0.60723947848243676</v>
      </c>
      <c r="AB968" s="5">
        <f>Table1[[#This Row],[pyth ratio]]+Table1[[#This Row],[win/loss ratio]]</f>
        <v>1.1786680499110083</v>
      </c>
    </row>
    <row r="969" spans="1:28" x14ac:dyDescent="0.25">
      <c r="A969" s="1">
        <v>3527</v>
      </c>
      <c r="B969" s="7">
        <f t="shared" si="32"/>
        <v>8</v>
      </c>
      <c r="C969" s="5">
        <v>2017</v>
      </c>
      <c r="D969" s="5">
        <v>9</v>
      </c>
      <c r="E969" t="s">
        <v>69</v>
      </c>
      <c r="F969" t="s">
        <v>44</v>
      </c>
      <c r="G969" s="5">
        <v>1</v>
      </c>
      <c r="H969">
        <v>31</v>
      </c>
      <c r="I969">
        <v>25</v>
      </c>
      <c r="J969">
        <v>6</v>
      </c>
      <c r="K969">
        <f>IF(Table1[[#This Row],[net]]&gt;0,1,0)</f>
        <v>1</v>
      </c>
      <c r="L969">
        <v>-6</v>
      </c>
      <c r="M969">
        <f>IF(Table1[[#This Row],[team]]=E968,SUM(Table1[[#This Row],[win/loss]],M968),Table1[[#This Row],[win/loss]])</f>
        <v>5</v>
      </c>
      <c r="N969">
        <f>IF(Table1[[#This Row],[team]]=E968,SUM(Table1[[#This Row],[win/loss]],M968),Table1[[#This Row],[win/loss]])/B969</f>
        <v>0.625</v>
      </c>
      <c r="O969">
        <f t="shared" si="33"/>
        <v>0</v>
      </c>
      <c r="P969">
        <f>IF(Table1[[#This Row],[difference]]&gt;0,SQRT(Table1[[#This Row],[difference]]),-SQRT(ABS(Table1[[#This Row],[difference]])))</f>
        <v>0</v>
      </c>
      <c r="Q969">
        <f>IF(Table1[[#This Row],[line]]&gt;0,SQRT(Table1[[#This Row],[line]]),-SQRT(ABS(Table1[[#This Row],[line]])))</f>
        <v>-2.4494897427831779</v>
      </c>
      <c r="R969">
        <f>Table1[[#This Row],[difference]]-Table1[[#This Row],[sqrt(line)]]</f>
        <v>2.4494897427831779</v>
      </c>
      <c r="S969">
        <f>IF(Table1[[#This Row],[difference]]&gt;0,1,-1)</f>
        <v>-1</v>
      </c>
      <c r="T969">
        <f>IF(Table1[[#This Row],[team]]=E968,SUM(H969,T968),Table1[[#This Row],[ppg]])</f>
        <v>162</v>
      </c>
      <c r="U969">
        <f>IF(Table1[[#This Row],[team]]=E968,SUM(I969,U968),Table1[[#This Row],[ppga]])</f>
        <v>134</v>
      </c>
      <c r="V969">
        <f>IF(Table1[[#This Row],[team]]=E968,SUM(Table1[[#This Row],[difference]],V968),Table1[[#This Row],[difference]])</f>
        <v>-11</v>
      </c>
      <c r="W969">
        <f>IF(Table1[[#This Row],[team]]=E968,SUM(Table1[[#This Row],[sqrt(dif)]],W968),Table1[[#This Row],[sqrt(dif)]])</f>
        <v>-3.6527061539365153</v>
      </c>
      <c r="X969">
        <f>IF(Table1[[#This Row],[team]]=E968,SUM(Table1[[#This Row],[f1]],X968),Table1[[#This Row],[f1]])</f>
        <v>3.5221105174720071</v>
      </c>
      <c r="Y969">
        <f>IF(Table1[[#This Row],[ATS]]=S968,SUM(Table1[[#This Row],[ATS]],Y968),Table1[[#This Row],[ATS]])</f>
        <v>-2</v>
      </c>
      <c r="Z969">
        <f>IF(Table1[[#This Row],[ATS]]&gt;0,Table1[[#This Row],[ATS streak (not real)]]-1,Table1[[#This Row],[ATS streak (not real)]]+1)</f>
        <v>-1</v>
      </c>
      <c r="AA969" s="5">
        <f>Table1[[#This Row],[running ttl ppg]]^2.37/(Table1[[#This Row],[running ttl ppg]]^2.37+Table1[[#This Row],[running ttl ppga]]^2.37)</f>
        <v>0.61057336999273881</v>
      </c>
      <c r="AB969" s="5">
        <f>Table1[[#This Row],[pyth ratio]]+Table1[[#This Row],[win/loss ratio]]</f>
        <v>1.2355733699927387</v>
      </c>
    </row>
    <row r="970" spans="1:28" x14ac:dyDescent="0.25">
      <c r="A970" s="1">
        <v>3528</v>
      </c>
      <c r="B970" s="7">
        <f t="shared" si="32"/>
        <v>9</v>
      </c>
      <c r="C970" s="5">
        <v>2017</v>
      </c>
      <c r="D970" s="5">
        <v>10</v>
      </c>
      <c r="E970" t="s">
        <v>69</v>
      </c>
      <c r="F970" t="s">
        <v>63</v>
      </c>
      <c r="G970" s="5">
        <v>0</v>
      </c>
      <c r="H970">
        <v>31</v>
      </c>
      <c r="I970">
        <v>24</v>
      </c>
      <c r="J970">
        <v>7</v>
      </c>
      <c r="K970">
        <f>IF(Table1[[#This Row],[net]]&gt;0,1,0)</f>
        <v>1</v>
      </c>
      <c r="L970">
        <v>7.5</v>
      </c>
      <c r="M970">
        <f>IF(Table1[[#This Row],[team]]=E969,SUM(Table1[[#This Row],[win/loss]],M969),Table1[[#This Row],[win/loss]])</f>
        <v>6</v>
      </c>
      <c r="N970">
        <f>IF(Table1[[#This Row],[team]]=E969,SUM(Table1[[#This Row],[win/loss]],M969),Table1[[#This Row],[win/loss]])/B970</f>
        <v>0.66666666666666663</v>
      </c>
      <c r="O970">
        <f t="shared" si="33"/>
        <v>14.5</v>
      </c>
      <c r="P970">
        <f>IF(Table1[[#This Row],[difference]]&gt;0,SQRT(Table1[[#This Row],[difference]]),-SQRT(ABS(Table1[[#This Row],[difference]])))</f>
        <v>3.8078865529319543</v>
      </c>
      <c r="Q970">
        <f>IF(Table1[[#This Row],[line]]&gt;0,SQRT(Table1[[#This Row],[line]]),-SQRT(ABS(Table1[[#This Row],[line]])))</f>
        <v>2.7386127875258306</v>
      </c>
      <c r="R970">
        <f>Table1[[#This Row],[difference]]-Table1[[#This Row],[sqrt(line)]]</f>
        <v>11.761387212474169</v>
      </c>
      <c r="S970">
        <f>IF(Table1[[#This Row],[difference]]&gt;0,1,-1)</f>
        <v>1</v>
      </c>
      <c r="T970">
        <f>IF(Table1[[#This Row],[team]]=E969,SUM(H970,T969),Table1[[#This Row],[ppg]])</f>
        <v>193</v>
      </c>
      <c r="U970">
        <f>IF(Table1[[#This Row],[team]]=E969,SUM(I970,U969),Table1[[#This Row],[ppga]])</f>
        <v>158</v>
      </c>
      <c r="V970">
        <f>IF(Table1[[#This Row],[team]]=E969,SUM(Table1[[#This Row],[difference]],V969),Table1[[#This Row],[difference]])</f>
        <v>3.5</v>
      </c>
      <c r="W970">
        <f>IF(Table1[[#This Row],[team]]=E969,SUM(Table1[[#This Row],[sqrt(dif)]],W969),Table1[[#This Row],[sqrt(dif)]])</f>
        <v>0.15518039899543901</v>
      </c>
      <c r="X970">
        <f>IF(Table1[[#This Row],[team]]=E969,SUM(Table1[[#This Row],[f1]],X969),Table1[[#This Row],[f1]])</f>
        <v>15.283497729946177</v>
      </c>
      <c r="Y970">
        <f>IF(Table1[[#This Row],[ATS]]=S969,SUM(Table1[[#This Row],[ATS]],Y969),Table1[[#This Row],[ATS]])</f>
        <v>1</v>
      </c>
      <c r="Z970">
        <f>IF(Table1[[#This Row],[ATS]]&gt;0,Table1[[#This Row],[ATS streak (not real)]]-1,Table1[[#This Row],[ATS streak (not real)]]+1)</f>
        <v>0</v>
      </c>
      <c r="AA970" s="5">
        <f>Table1[[#This Row],[running ttl ppg]]^2.37/(Table1[[#This Row],[running ttl ppg]]^2.37+Table1[[#This Row],[running ttl ppga]]^2.37)</f>
        <v>0.61638339130529163</v>
      </c>
      <c r="AB970" s="5">
        <f>Table1[[#This Row],[pyth ratio]]+Table1[[#This Row],[win/loss ratio]]</f>
        <v>1.2830500579719581</v>
      </c>
    </row>
    <row r="971" spans="1:28" x14ac:dyDescent="0.25">
      <c r="A971" s="1">
        <v>3529</v>
      </c>
      <c r="B971" s="7">
        <f t="shared" si="32"/>
        <v>10</v>
      </c>
      <c r="C971" s="5">
        <v>2017</v>
      </c>
      <c r="D971" s="5">
        <v>11</v>
      </c>
      <c r="E971" t="s">
        <v>69</v>
      </c>
      <c r="F971" t="s">
        <v>66</v>
      </c>
      <c r="G971" s="5">
        <v>1</v>
      </c>
      <c r="H971">
        <v>26</v>
      </c>
      <c r="I971">
        <v>15</v>
      </c>
      <c r="J971">
        <v>11</v>
      </c>
      <c r="K971">
        <f>IF(Table1[[#This Row],[net]]&gt;0,1,0)</f>
        <v>1</v>
      </c>
      <c r="L971">
        <v>-6.5</v>
      </c>
      <c r="M971">
        <f>IF(Table1[[#This Row],[team]]=E970,SUM(Table1[[#This Row],[win/loss]],M970),Table1[[#This Row],[win/loss]])</f>
        <v>7</v>
      </c>
      <c r="N971">
        <f>IF(Table1[[#This Row],[team]]=E970,SUM(Table1[[#This Row],[win/loss]],M970),Table1[[#This Row],[win/loss]])/B971</f>
        <v>0.7</v>
      </c>
      <c r="O971">
        <f t="shared" si="33"/>
        <v>4.5</v>
      </c>
      <c r="P971">
        <f>IF(Table1[[#This Row],[difference]]&gt;0,SQRT(Table1[[#This Row],[difference]]),-SQRT(ABS(Table1[[#This Row],[difference]])))</f>
        <v>2.1213203435596424</v>
      </c>
      <c r="Q971">
        <f>IF(Table1[[#This Row],[line]]&gt;0,SQRT(Table1[[#This Row],[line]]),-SQRT(ABS(Table1[[#This Row],[line]])))</f>
        <v>-2.5495097567963922</v>
      </c>
      <c r="R971">
        <f>Table1[[#This Row],[difference]]-Table1[[#This Row],[sqrt(line)]]</f>
        <v>7.0495097567963922</v>
      </c>
      <c r="S971">
        <f>IF(Table1[[#This Row],[difference]]&gt;0,1,-1)</f>
        <v>1</v>
      </c>
      <c r="T971">
        <f>IF(Table1[[#This Row],[team]]=E970,SUM(H971,T970),Table1[[#This Row],[ppg]])</f>
        <v>219</v>
      </c>
      <c r="U971">
        <f>IF(Table1[[#This Row],[team]]=E970,SUM(I971,U970),Table1[[#This Row],[ppga]])</f>
        <v>173</v>
      </c>
      <c r="V971">
        <f>IF(Table1[[#This Row],[team]]=E970,SUM(Table1[[#This Row],[difference]],V970),Table1[[#This Row],[difference]])</f>
        <v>8</v>
      </c>
      <c r="W971">
        <f>IF(Table1[[#This Row],[team]]=E970,SUM(Table1[[#This Row],[sqrt(dif)]],W970),Table1[[#This Row],[sqrt(dif)]])</f>
        <v>2.2765007425550814</v>
      </c>
      <c r="X971">
        <f>IF(Table1[[#This Row],[team]]=E970,SUM(Table1[[#This Row],[f1]],X970),Table1[[#This Row],[f1]])</f>
        <v>22.33300748674257</v>
      </c>
      <c r="Y971">
        <f>IF(Table1[[#This Row],[ATS]]=S970,SUM(Table1[[#This Row],[ATS]],Y970),Table1[[#This Row],[ATS]])</f>
        <v>2</v>
      </c>
      <c r="Z971">
        <f>IF(Table1[[#This Row],[ATS]]&gt;0,Table1[[#This Row],[ATS streak (not real)]]-1,Table1[[#This Row],[ATS streak (not real)]]+1)</f>
        <v>1</v>
      </c>
      <c r="AA971" s="5">
        <f>Table1[[#This Row],[running ttl ppg]]^2.37/(Table1[[#This Row],[running ttl ppg]]^2.37+Table1[[#This Row],[running ttl ppga]]^2.37)</f>
        <v>0.63617458818827022</v>
      </c>
      <c r="AB971" s="5">
        <f>Table1[[#This Row],[pyth ratio]]+Table1[[#This Row],[win/loss ratio]]</f>
        <v>1.3361745881882703</v>
      </c>
    </row>
    <row r="972" spans="1:28" x14ac:dyDescent="0.25">
      <c r="A972" s="1">
        <v>3530</v>
      </c>
      <c r="B972" s="7">
        <f t="shared" si="32"/>
        <v>11</v>
      </c>
      <c r="C972" s="5">
        <v>2017</v>
      </c>
      <c r="D972" s="5">
        <v>12</v>
      </c>
      <c r="E972" t="s">
        <v>69</v>
      </c>
      <c r="F972" t="s">
        <v>70</v>
      </c>
      <c r="G972" s="5">
        <v>0</v>
      </c>
      <c r="H972">
        <v>5</v>
      </c>
      <c r="I972">
        <v>14</v>
      </c>
      <c r="J972">
        <v>-9</v>
      </c>
      <c r="K972">
        <f>IF(Table1[[#This Row],[net]]&gt;0,1,0)</f>
        <v>0</v>
      </c>
      <c r="L972">
        <v>-5</v>
      </c>
      <c r="M972">
        <f>IF(Table1[[#This Row],[team]]=E971,SUM(Table1[[#This Row],[win/loss]],M971),Table1[[#This Row],[win/loss]])</f>
        <v>7</v>
      </c>
      <c r="N972">
        <f>IF(Table1[[#This Row],[team]]=E971,SUM(Table1[[#This Row],[win/loss]],M971),Table1[[#This Row],[win/loss]])/B972</f>
        <v>0.63636363636363635</v>
      </c>
      <c r="O972">
        <f t="shared" si="33"/>
        <v>-14</v>
      </c>
      <c r="P972">
        <f>IF(Table1[[#This Row],[difference]]&gt;0,SQRT(Table1[[#This Row],[difference]]),-SQRT(ABS(Table1[[#This Row],[difference]])))</f>
        <v>-3.7416573867739413</v>
      </c>
      <c r="Q972">
        <f>IF(Table1[[#This Row],[line]]&gt;0,SQRT(Table1[[#This Row],[line]]),-SQRT(ABS(Table1[[#This Row],[line]])))</f>
        <v>-2.2360679774997898</v>
      </c>
      <c r="R972">
        <f>Table1[[#This Row],[difference]]-Table1[[#This Row],[sqrt(line)]]</f>
        <v>-11.76393202250021</v>
      </c>
      <c r="S972">
        <f>IF(Table1[[#This Row],[difference]]&gt;0,1,-1)</f>
        <v>-1</v>
      </c>
      <c r="T972">
        <f>IF(Table1[[#This Row],[team]]=E971,SUM(H972,T971),Table1[[#This Row],[ppg]])</f>
        <v>224</v>
      </c>
      <c r="U972">
        <f>IF(Table1[[#This Row],[team]]=E971,SUM(I972,U971),Table1[[#This Row],[ppga]])</f>
        <v>187</v>
      </c>
      <c r="V972">
        <f>IF(Table1[[#This Row],[team]]=E971,SUM(Table1[[#This Row],[difference]],V971),Table1[[#This Row],[difference]])</f>
        <v>-6</v>
      </c>
      <c r="W972">
        <f>IF(Table1[[#This Row],[team]]=E971,SUM(Table1[[#This Row],[sqrt(dif)]],W971),Table1[[#This Row],[sqrt(dif)]])</f>
        <v>-1.4651566442188599</v>
      </c>
      <c r="X972">
        <f>IF(Table1[[#This Row],[team]]=E971,SUM(Table1[[#This Row],[f1]],X971),Table1[[#This Row],[f1]])</f>
        <v>10.56907546424236</v>
      </c>
      <c r="Y972">
        <f>IF(Table1[[#This Row],[ATS]]=S971,SUM(Table1[[#This Row],[ATS]],Y971),Table1[[#This Row],[ATS]])</f>
        <v>-1</v>
      </c>
      <c r="Z972">
        <f>IF(Table1[[#This Row],[ATS]]&gt;0,Table1[[#This Row],[ATS streak (not real)]]-1,Table1[[#This Row],[ATS streak (not real)]]+1)</f>
        <v>0</v>
      </c>
      <c r="AA972" s="5">
        <f>Table1[[#This Row],[running ttl ppg]]^2.37/(Table1[[#This Row],[running ttl ppg]]^2.37+Table1[[#This Row],[running ttl ppga]]^2.37)</f>
        <v>0.60536581849392934</v>
      </c>
      <c r="AB972" s="5">
        <f>Table1[[#This Row],[pyth ratio]]+Table1[[#This Row],[win/loss ratio]]</f>
        <v>1.2417294548575657</v>
      </c>
    </row>
    <row r="973" spans="1:28" x14ac:dyDescent="0.25">
      <c r="A973" s="1">
        <v>3531</v>
      </c>
      <c r="B973" s="7">
        <f t="shared" si="32"/>
        <v>12</v>
      </c>
      <c r="C973" s="5">
        <v>2017</v>
      </c>
      <c r="D973" s="5">
        <v>13</v>
      </c>
      <c r="E973" t="s">
        <v>69</v>
      </c>
      <c r="F973" t="s">
        <v>45</v>
      </c>
      <c r="G973" s="5">
        <v>1</v>
      </c>
      <c r="H973">
        <v>40</v>
      </c>
      <c r="I973">
        <v>7</v>
      </c>
      <c r="J973">
        <v>33</v>
      </c>
      <c r="K973">
        <f>IF(Table1[[#This Row],[net]]&gt;0,1,0)</f>
        <v>1</v>
      </c>
      <c r="L973">
        <v>-9</v>
      </c>
      <c r="M973">
        <f>IF(Table1[[#This Row],[team]]=E972,SUM(Table1[[#This Row],[win/loss]],M972),Table1[[#This Row],[win/loss]])</f>
        <v>8</v>
      </c>
      <c r="N973">
        <f>IF(Table1[[#This Row],[team]]=E972,SUM(Table1[[#This Row],[win/loss]],M972),Table1[[#This Row],[win/loss]])/B973</f>
        <v>0.66666666666666663</v>
      </c>
      <c r="O973">
        <f t="shared" si="33"/>
        <v>24</v>
      </c>
      <c r="P973">
        <f>IF(Table1[[#This Row],[difference]]&gt;0,SQRT(Table1[[#This Row],[difference]]),-SQRT(ABS(Table1[[#This Row],[difference]])))</f>
        <v>4.8989794855663558</v>
      </c>
      <c r="Q973">
        <f>IF(Table1[[#This Row],[line]]&gt;0,SQRT(Table1[[#This Row],[line]]),-SQRT(ABS(Table1[[#This Row],[line]])))</f>
        <v>-3</v>
      </c>
      <c r="R973">
        <f>Table1[[#This Row],[difference]]-Table1[[#This Row],[sqrt(line)]]</f>
        <v>27</v>
      </c>
      <c r="S973">
        <f>IF(Table1[[#This Row],[difference]]&gt;0,1,-1)</f>
        <v>1</v>
      </c>
      <c r="T973">
        <f>IF(Table1[[#This Row],[team]]=E972,SUM(H973,T972),Table1[[#This Row],[ppg]])</f>
        <v>264</v>
      </c>
      <c r="U973">
        <f>IF(Table1[[#This Row],[team]]=E972,SUM(I973,U972),Table1[[#This Row],[ppga]])</f>
        <v>194</v>
      </c>
      <c r="V973">
        <f>IF(Table1[[#This Row],[team]]=E972,SUM(Table1[[#This Row],[difference]],V972),Table1[[#This Row],[difference]])</f>
        <v>18</v>
      </c>
      <c r="W973">
        <f>IF(Table1[[#This Row],[team]]=E972,SUM(Table1[[#This Row],[sqrt(dif)]],W972),Table1[[#This Row],[sqrt(dif)]])</f>
        <v>3.4338228413474958</v>
      </c>
      <c r="X973">
        <f>IF(Table1[[#This Row],[team]]=E972,SUM(Table1[[#This Row],[f1]],X972),Table1[[#This Row],[f1]])</f>
        <v>37.56907546424236</v>
      </c>
      <c r="Y973">
        <f>IF(Table1[[#This Row],[ATS]]=S972,SUM(Table1[[#This Row],[ATS]],Y972),Table1[[#This Row],[ATS]])</f>
        <v>1</v>
      </c>
      <c r="Z973">
        <f>IF(Table1[[#This Row],[ATS]]&gt;0,Table1[[#This Row],[ATS streak (not real)]]-1,Table1[[#This Row],[ATS streak (not real)]]+1)</f>
        <v>0</v>
      </c>
      <c r="AA973" s="5">
        <f>Table1[[#This Row],[running ttl ppg]]^2.37/(Table1[[#This Row],[running ttl ppg]]^2.37+Table1[[#This Row],[running ttl ppga]]^2.37)</f>
        <v>0.67484379189123089</v>
      </c>
      <c r="AB973" s="5">
        <f>Table1[[#This Row],[pyth ratio]]+Table1[[#This Row],[win/loss ratio]]</f>
        <v>1.3415104585578974</v>
      </c>
    </row>
    <row r="974" spans="1:28" x14ac:dyDescent="0.25">
      <c r="A974" s="1">
        <v>3532</v>
      </c>
      <c r="B974" s="7">
        <f t="shared" si="32"/>
        <v>13</v>
      </c>
      <c r="C974" s="5">
        <v>2017</v>
      </c>
      <c r="D974" s="5">
        <v>14</v>
      </c>
      <c r="E974" t="s">
        <v>69</v>
      </c>
      <c r="F974" t="s">
        <v>52</v>
      </c>
      <c r="G974" s="5">
        <v>0</v>
      </c>
      <c r="H974">
        <v>10</v>
      </c>
      <c r="I974">
        <v>38</v>
      </c>
      <c r="J974">
        <v>-28</v>
      </c>
      <c r="K974">
        <f>IF(Table1[[#This Row],[net]]&gt;0,1,0)</f>
        <v>0</v>
      </c>
      <c r="L974">
        <v>-3</v>
      </c>
      <c r="M974">
        <f>IF(Table1[[#This Row],[team]]=E973,SUM(Table1[[#This Row],[win/loss]],M973),Table1[[#This Row],[win/loss]])</f>
        <v>8</v>
      </c>
      <c r="N974">
        <f>IF(Table1[[#This Row],[team]]=E973,SUM(Table1[[#This Row],[win/loss]],M973),Table1[[#This Row],[win/loss]])/B974</f>
        <v>0.61538461538461542</v>
      </c>
      <c r="O974">
        <f t="shared" si="33"/>
        <v>-31</v>
      </c>
      <c r="P974">
        <f>IF(Table1[[#This Row],[difference]]&gt;0,SQRT(Table1[[#This Row],[difference]]),-SQRT(ABS(Table1[[#This Row],[difference]])))</f>
        <v>-5.5677643628300215</v>
      </c>
      <c r="Q974">
        <f>IF(Table1[[#This Row],[line]]&gt;0,SQRT(Table1[[#This Row],[line]]),-SQRT(ABS(Table1[[#This Row],[line]])))</f>
        <v>-1.7320508075688772</v>
      </c>
      <c r="R974">
        <f>Table1[[#This Row],[difference]]-Table1[[#This Row],[sqrt(line)]]</f>
        <v>-29.267949192431121</v>
      </c>
      <c r="S974">
        <f>IF(Table1[[#This Row],[difference]]&gt;0,1,-1)</f>
        <v>-1</v>
      </c>
      <c r="T974">
        <f>IF(Table1[[#This Row],[team]]=E973,SUM(H974,T973),Table1[[#This Row],[ppg]])</f>
        <v>274</v>
      </c>
      <c r="U974">
        <f>IF(Table1[[#This Row],[team]]=E973,SUM(I974,U973),Table1[[#This Row],[ppga]])</f>
        <v>232</v>
      </c>
      <c r="V974">
        <f>IF(Table1[[#This Row],[team]]=E973,SUM(Table1[[#This Row],[difference]],V973),Table1[[#This Row],[difference]])</f>
        <v>-13</v>
      </c>
      <c r="W974">
        <f>IF(Table1[[#This Row],[team]]=E973,SUM(Table1[[#This Row],[sqrt(dif)]],W973),Table1[[#This Row],[sqrt(dif)]])</f>
        <v>-2.1339415214825257</v>
      </c>
      <c r="X974">
        <f>IF(Table1[[#This Row],[team]]=E973,SUM(Table1[[#This Row],[f1]],X973),Table1[[#This Row],[f1]])</f>
        <v>8.3011262718112384</v>
      </c>
      <c r="Y974">
        <f>IF(Table1[[#This Row],[ATS]]=S973,SUM(Table1[[#This Row],[ATS]],Y973),Table1[[#This Row],[ATS]])</f>
        <v>-1</v>
      </c>
      <c r="Z974">
        <f>IF(Table1[[#This Row],[ATS]]&gt;0,Table1[[#This Row],[ATS streak (not real)]]-1,Table1[[#This Row],[ATS streak (not real)]]+1)</f>
        <v>0</v>
      </c>
      <c r="AA974" s="5">
        <f>Table1[[#This Row],[running ttl ppg]]^2.37/(Table1[[#This Row],[running ttl ppg]]^2.37+Table1[[#This Row],[running ttl ppga]]^2.37)</f>
        <v>0.5973284810080397</v>
      </c>
      <c r="AB974" s="5">
        <f>Table1[[#This Row],[pyth ratio]]+Table1[[#This Row],[win/loss ratio]]</f>
        <v>1.2127130963926551</v>
      </c>
    </row>
    <row r="975" spans="1:28" x14ac:dyDescent="0.25">
      <c r="A975" s="1">
        <v>3533</v>
      </c>
      <c r="B975" s="7">
        <f t="shared" si="32"/>
        <v>14</v>
      </c>
      <c r="C975" s="5">
        <v>2017</v>
      </c>
      <c r="D975" s="5">
        <v>15</v>
      </c>
      <c r="E975" t="s">
        <v>69</v>
      </c>
      <c r="F975" t="s">
        <v>58</v>
      </c>
      <c r="G975" s="5">
        <v>1</v>
      </c>
      <c r="H975">
        <v>24</v>
      </c>
      <c r="I975">
        <v>3</v>
      </c>
      <c r="J975">
        <v>21</v>
      </c>
      <c r="K975">
        <f>IF(Table1[[#This Row],[net]]&gt;0,1,0)</f>
        <v>1</v>
      </c>
      <c r="L975">
        <v>-15</v>
      </c>
      <c r="M975">
        <f>IF(Table1[[#This Row],[team]]=E974,SUM(Table1[[#This Row],[win/loss]],M974),Table1[[#This Row],[win/loss]])</f>
        <v>9</v>
      </c>
      <c r="N975">
        <f>IF(Table1[[#This Row],[team]]=E974,SUM(Table1[[#This Row],[win/loss]],M974),Table1[[#This Row],[win/loss]])/B975</f>
        <v>0.6428571428571429</v>
      </c>
      <c r="O975">
        <f t="shared" si="33"/>
        <v>6</v>
      </c>
      <c r="P975">
        <f>IF(Table1[[#This Row],[difference]]&gt;0,SQRT(Table1[[#This Row],[difference]]),-SQRT(ABS(Table1[[#This Row],[difference]])))</f>
        <v>2.4494897427831779</v>
      </c>
      <c r="Q975">
        <f>IF(Table1[[#This Row],[line]]&gt;0,SQRT(Table1[[#This Row],[line]]),-SQRT(ABS(Table1[[#This Row],[line]])))</f>
        <v>-3.872983346207417</v>
      </c>
      <c r="R975">
        <f>Table1[[#This Row],[difference]]-Table1[[#This Row],[sqrt(line)]]</f>
        <v>9.8729833462074161</v>
      </c>
      <c r="S975">
        <f>IF(Table1[[#This Row],[difference]]&gt;0,1,-1)</f>
        <v>1</v>
      </c>
      <c r="T975">
        <f>IF(Table1[[#This Row],[team]]=E974,SUM(H975,T974),Table1[[#This Row],[ppg]])</f>
        <v>298</v>
      </c>
      <c r="U975">
        <f>IF(Table1[[#This Row],[team]]=E974,SUM(I975,U974),Table1[[#This Row],[ppga]])</f>
        <v>235</v>
      </c>
      <c r="V975">
        <f>IF(Table1[[#This Row],[team]]=E974,SUM(Table1[[#This Row],[difference]],V974),Table1[[#This Row],[difference]])</f>
        <v>-7</v>
      </c>
      <c r="W975">
        <f>IF(Table1[[#This Row],[team]]=E974,SUM(Table1[[#This Row],[sqrt(dif)]],W974),Table1[[#This Row],[sqrt(dif)]])</f>
        <v>0.31554822130065219</v>
      </c>
      <c r="X975">
        <f>IF(Table1[[#This Row],[team]]=E974,SUM(Table1[[#This Row],[f1]],X974),Table1[[#This Row],[f1]])</f>
        <v>18.174109618018655</v>
      </c>
      <c r="Y975">
        <f>IF(Table1[[#This Row],[ATS]]=S974,SUM(Table1[[#This Row],[ATS]],Y974),Table1[[#This Row],[ATS]])</f>
        <v>1</v>
      </c>
      <c r="Z975">
        <f>IF(Table1[[#This Row],[ATS]]&gt;0,Table1[[#This Row],[ATS streak (not real)]]-1,Table1[[#This Row],[ATS streak (not real)]]+1)</f>
        <v>0</v>
      </c>
      <c r="AA975" s="5">
        <f>Table1[[#This Row],[running ttl ppg]]^2.37/(Table1[[#This Row],[running ttl ppg]]^2.37+Table1[[#This Row],[running ttl ppga]]^2.37)</f>
        <v>0.63712186685782024</v>
      </c>
      <c r="AB975" s="5">
        <f>Table1[[#This Row],[pyth ratio]]+Table1[[#This Row],[win/loss ratio]]</f>
        <v>1.279979009714963</v>
      </c>
    </row>
    <row r="976" spans="1:28" x14ac:dyDescent="0.25">
      <c r="A976" s="1">
        <v>3534</v>
      </c>
      <c r="B976" s="7">
        <f t="shared" si="32"/>
        <v>15</v>
      </c>
      <c r="C976" s="5">
        <v>2017</v>
      </c>
      <c r="D976" s="5">
        <v>16</v>
      </c>
      <c r="E976" t="s">
        <v>69</v>
      </c>
      <c r="F976" t="s">
        <v>41</v>
      </c>
      <c r="G976" s="5">
        <v>1</v>
      </c>
      <c r="H976">
        <v>31</v>
      </c>
      <c r="I976">
        <v>34</v>
      </c>
      <c r="J976">
        <v>-3</v>
      </c>
      <c r="K976">
        <f>IF(Table1[[#This Row],[net]]&gt;0,1,0)</f>
        <v>0</v>
      </c>
      <c r="L976">
        <v>-9</v>
      </c>
      <c r="M976">
        <f>IF(Table1[[#This Row],[team]]=E975,SUM(Table1[[#This Row],[win/loss]],M975),Table1[[#This Row],[win/loss]])</f>
        <v>9</v>
      </c>
      <c r="N976">
        <f>IF(Table1[[#This Row],[team]]=E975,SUM(Table1[[#This Row],[win/loss]],M975),Table1[[#This Row],[win/loss]])/B976</f>
        <v>0.6</v>
      </c>
      <c r="O976">
        <f t="shared" si="33"/>
        <v>-12</v>
      </c>
      <c r="P976">
        <f>IF(Table1[[#This Row],[difference]]&gt;0,SQRT(Table1[[#This Row],[difference]]),-SQRT(ABS(Table1[[#This Row],[difference]])))</f>
        <v>-3.4641016151377544</v>
      </c>
      <c r="Q976">
        <f>IF(Table1[[#This Row],[line]]&gt;0,SQRT(Table1[[#This Row],[line]]),-SQRT(ABS(Table1[[#This Row],[line]])))</f>
        <v>-3</v>
      </c>
      <c r="R976">
        <f>Table1[[#This Row],[difference]]-Table1[[#This Row],[sqrt(line)]]</f>
        <v>-9</v>
      </c>
      <c r="S976">
        <f>IF(Table1[[#This Row],[difference]]&gt;0,1,-1)</f>
        <v>-1</v>
      </c>
      <c r="T976">
        <f>IF(Table1[[#This Row],[team]]=E975,SUM(H976,T975),Table1[[#This Row],[ppg]])</f>
        <v>329</v>
      </c>
      <c r="U976">
        <f>IF(Table1[[#This Row],[team]]=E975,SUM(I976,U975),Table1[[#This Row],[ppga]])</f>
        <v>269</v>
      </c>
      <c r="V976">
        <f>IF(Table1[[#This Row],[team]]=E975,SUM(Table1[[#This Row],[difference]],V975),Table1[[#This Row],[difference]])</f>
        <v>-19</v>
      </c>
      <c r="W976">
        <f>IF(Table1[[#This Row],[team]]=E975,SUM(Table1[[#This Row],[sqrt(dif)]],W975),Table1[[#This Row],[sqrt(dif)]])</f>
        <v>-3.1485533938371022</v>
      </c>
      <c r="X976">
        <f>IF(Table1[[#This Row],[team]]=E975,SUM(Table1[[#This Row],[f1]],X975),Table1[[#This Row],[f1]])</f>
        <v>9.1741096180186545</v>
      </c>
      <c r="Y976">
        <f>IF(Table1[[#This Row],[ATS]]=S975,SUM(Table1[[#This Row],[ATS]],Y975),Table1[[#This Row],[ATS]])</f>
        <v>-1</v>
      </c>
      <c r="Z976">
        <f>IF(Table1[[#This Row],[ATS]]&gt;0,Table1[[#This Row],[ATS streak (not real)]]-1,Table1[[#This Row],[ATS streak (not real)]]+1)</f>
        <v>0</v>
      </c>
      <c r="AA976" s="5">
        <f>Table1[[#This Row],[running ttl ppg]]^2.37/(Table1[[#This Row],[running ttl ppg]]^2.37+Table1[[#This Row],[running ttl ppga]]^2.37)</f>
        <v>0.61708432758730114</v>
      </c>
      <c r="AB976" s="5">
        <f>Table1[[#This Row],[pyth ratio]]+Table1[[#This Row],[win/loss ratio]]</f>
        <v>1.2170843275873011</v>
      </c>
    </row>
    <row r="977" spans="1:28" x14ac:dyDescent="0.25">
      <c r="A977" s="1">
        <v>3535</v>
      </c>
      <c r="B977" s="7">
        <f t="shared" si="32"/>
        <v>16</v>
      </c>
      <c r="C977" s="5">
        <v>2017</v>
      </c>
      <c r="D977" s="5">
        <v>17</v>
      </c>
      <c r="E977" t="s">
        <v>69</v>
      </c>
      <c r="F977" t="s">
        <v>68</v>
      </c>
      <c r="G977" s="5">
        <v>0</v>
      </c>
      <c r="H977">
        <v>25</v>
      </c>
      <c r="I977">
        <v>23</v>
      </c>
      <c r="J977">
        <v>2</v>
      </c>
      <c r="K977">
        <f>IF(Table1[[#This Row],[net]]&gt;0,1,0)</f>
        <v>1</v>
      </c>
      <c r="L977">
        <v>-11.5</v>
      </c>
      <c r="M977">
        <f>IF(Table1[[#This Row],[team]]=E976,SUM(Table1[[#This Row],[win/loss]],M976),Table1[[#This Row],[win/loss]])</f>
        <v>10</v>
      </c>
      <c r="N977">
        <f>IF(Table1[[#This Row],[team]]=E976,SUM(Table1[[#This Row],[win/loss]],M976),Table1[[#This Row],[win/loss]])/B977</f>
        <v>0.625</v>
      </c>
      <c r="O977">
        <f t="shared" si="33"/>
        <v>-9.5</v>
      </c>
      <c r="P977">
        <f>IF(Table1[[#This Row],[difference]]&gt;0,SQRT(Table1[[#This Row],[difference]]),-SQRT(ABS(Table1[[#This Row],[difference]])))</f>
        <v>-3.082207001484488</v>
      </c>
      <c r="Q977">
        <f>IF(Table1[[#This Row],[line]]&gt;0,SQRT(Table1[[#This Row],[line]]),-SQRT(ABS(Table1[[#This Row],[line]])))</f>
        <v>-3.3911649915626341</v>
      </c>
      <c r="R977">
        <f>Table1[[#This Row],[difference]]-Table1[[#This Row],[sqrt(line)]]</f>
        <v>-6.1088350084373655</v>
      </c>
      <c r="S977">
        <f>IF(Table1[[#This Row],[difference]]&gt;0,1,-1)</f>
        <v>-1</v>
      </c>
      <c r="T977">
        <f>IF(Table1[[#This Row],[team]]=E976,SUM(H977,T976),Table1[[#This Row],[ppg]])</f>
        <v>354</v>
      </c>
      <c r="U977">
        <f>IF(Table1[[#This Row],[team]]=E976,SUM(I977,U976),Table1[[#This Row],[ppga]])</f>
        <v>292</v>
      </c>
      <c r="V977">
        <f>IF(Table1[[#This Row],[team]]=E976,SUM(Table1[[#This Row],[difference]],V976),Table1[[#This Row],[difference]])</f>
        <v>-28.5</v>
      </c>
      <c r="W977">
        <f>IF(Table1[[#This Row],[team]]=E976,SUM(Table1[[#This Row],[sqrt(dif)]],W976),Table1[[#This Row],[sqrt(dif)]])</f>
        <v>-6.2307603953215907</v>
      </c>
      <c r="X977">
        <f>IF(Table1[[#This Row],[team]]=E976,SUM(Table1[[#This Row],[f1]],X976),Table1[[#This Row],[f1]])</f>
        <v>3.0652746095812891</v>
      </c>
      <c r="Y977">
        <f>IF(Table1[[#This Row],[ATS]]=S976,SUM(Table1[[#This Row],[ATS]],Y976),Table1[[#This Row],[ATS]])</f>
        <v>-2</v>
      </c>
      <c r="Z977">
        <f>IF(Table1[[#This Row],[ATS]]&gt;0,Table1[[#This Row],[ATS streak (not real)]]-1,Table1[[#This Row],[ATS streak (not real)]]+1)</f>
        <v>-1</v>
      </c>
      <c r="AA977" s="5">
        <f>Table1[[#This Row],[running ttl ppg]]^2.37/(Table1[[#This Row],[running ttl ppg]]^2.37+Table1[[#This Row],[running ttl ppga]]^2.37)</f>
        <v>0.61214251859695223</v>
      </c>
      <c r="AB977" s="5">
        <f>Table1[[#This Row],[pyth ratio]]+Table1[[#This Row],[win/loss ratio]]</f>
        <v>1.2371425185969522</v>
      </c>
    </row>
    <row r="978" spans="1:28" x14ac:dyDescent="0.25">
      <c r="A978" s="1">
        <v>3536</v>
      </c>
      <c r="B978" s="7">
        <f t="shared" si="32"/>
        <v>1</v>
      </c>
      <c r="C978" s="5">
        <v>2017</v>
      </c>
      <c r="D978" s="5">
        <v>1</v>
      </c>
      <c r="E978" t="s">
        <v>70</v>
      </c>
      <c r="F978" t="s">
        <v>42</v>
      </c>
      <c r="G978" s="5">
        <v>0</v>
      </c>
      <c r="H978">
        <v>31</v>
      </c>
      <c r="I978">
        <v>24</v>
      </c>
      <c r="J978">
        <v>7</v>
      </c>
      <c r="K978">
        <f>IF(Table1[[#This Row],[net]]&gt;0,1,0)</f>
        <v>1</v>
      </c>
      <c r="L978">
        <v>2.5</v>
      </c>
      <c r="M978">
        <f>IF(Table1[[#This Row],[team]]=E977,SUM(Table1[[#This Row],[win/loss]],M977),Table1[[#This Row],[win/loss]])</f>
        <v>1</v>
      </c>
      <c r="N978">
        <f>IF(Table1[[#This Row],[team]]=E977,SUM(Table1[[#This Row],[win/loss]],M977),Table1[[#This Row],[win/loss]])/B978</f>
        <v>1</v>
      </c>
      <c r="O978">
        <f t="shared" si="33"/>
        <v>9.5</v>
      </c>
      <c r="P978">
        <f>IF(Table1[[#This Row],[difference]]&gt;0,SQRT(Table1[[#This Row],[difference]]),-SQRT(ABS(Table1[[#This Row],[difference]])))</f>
        <v>3.082207001484488</v>
      </c>
      <c r="Q978">
        <f>IF(Table1[[#This Row],[line]]&gt;0,SQRT(Table1[[#This Row],[line]]),-SQRT(ABS(Table1[[#This Row],[line]])))</f>
        <v>1.5811388300841898</v>
      </c>
      <c r="R978">
        <f>Table1[[#This Row],[difference]]-Table1[[#This Row],[sqrt(line)]]</f>
        <v>7.91886116991581</v>
      </c>
      <c r="S978">
        <f>IF(Table1[[#This Row],[difference]]&gt;0,1,-1)</f>
        <v>1</v>
      </c>
      <c r="T978">
        <f>IF(Table1[[#This Row],[team]]=E977,SUM(H978,T977),Table1[[#This Row],[ppg]])</f>
        <v>31</v>
      </c>
      <c r="U978">
        <f>IF(Table1[[#This Row],[team]]=E977,SUM(I978,U977),Table1[[#This Row],[ppga]])</f>
        <v>24</v>
      </c>
      <c r="V978">
        <f>IF(Table1[[#This Row],[team]]=E977,SUM(Table1[[#This Row],[difference]],V977),Table1[[#This Row],[difference]])</f>
        <v>9.5</v>
      </c>
      <c r="W978">
        <f>IF(Table1[[#This Row],[team]]=E977,SUM(Table1[[#This Row],[sqrt(dif)]],W977),Table1[[#This Row],[sqrt(dif)]])</f>
        <v>3.082207001484488</v>
      </c>
      <c r="X978">
        <f>IF(Table1[[#This Row],[team]]=E977,SUM(Table1[[#This Row],[f1]],X977),Table1[[#This Row],[f1]])</f>
        <v>7.91886116991581</v>
      </c>
      <c r="Y978">
        <f>IF(Table1[[#This Row],[ATS]]=S977,SUM(Table1[[#This Row],[ATS]],Y977),Table1[[#This Row],[ATS]])</f>
        <v>1</v>
      </c>
      <c r="Z978">
        <f>IF(Table1[[#This Row],[ATS]]&gt;0,Table1[[#This Row],[ATS streak (not real)]]-1,Table1[[#This Row],[ATS streak (not real)]]+1)</f>
        <v>0</v>
      </c>
      <c r="AA978" s="5">
        <f>Table1[[#This Row],[running ttl ppg]]^2.37/(Table1[[#This Row],[running ttl ppg]]^2.37+Table1[[#This Row],[running ttl ppga]]^2.37)</f>
        <v>0.64715617156669558</v>
      </c>
      <c r="AB978" s="5">
        <f>Table1[[#This Row],[pyth ratio]]+Table1[[#This Row],[win/loss ratio]]</f>
        <v>1.6471561715666956</v>
      </c>
    </row>
    <row r="979" spans="1:28" x14ac:dyDescent="0.25">
      <c r="A979" s="1">
        <v>3537</v>
      </c>
      <c r="B979" s="7">
        <f t="shared" ref="B979:B1042" si="34">IF(B978=16,1,B978+1)</f>
        <v>2</v>
      </c>
      <c r="C979" s="5">
        <v>2017</v>
      </c>
      <c r="D979" s="5">
        <v>2</v>
      </c>
      <c r="E979" t="s">
        <v>70</v>
      </c>
      <c r="F979" t="s">
        <v>41</v>
      </c>
      <c r="G979" s="5">
        <v>0</v>
      </c>
      <c r="H979">
        <v>7</v>
      </c>
      <c r="I979">
        <v>40</v>
      </c>
      <c r="J979">
        <v>-33</v>
      </c>
      <c r="K979">
        <f>IF(Table1[[#This Row],[net]]&gt;0,1,0)</f>
        <v>0</v>
      </c>
      <c r="L979">
        <v>7</v>
      </c>
      <c r="M979">
        <f>IF(Table1[[#This Row],[team]]=E978,SUM(Table1[[#This Row],[win/loss]],M978),Table1[[#This Row],[win/loss]])</f>
        <v>1</v>
      </c>
      <c r="N979">
        <f>IF(Table1[[#This Row],[team]]=E978,SUM(Table1[[#This Row],[win/loss]],M978),Table1[[#This Row],[win/loss]])/B979</f>
        <v>0.5</v>
      </c>
      <c r="O979">
        <f t="shared" si="33"/>
        <v>-26</v>
      </c>
      <c r="P979">
        <f>IF(Table1[[#This Row],[difference]]&gt;0,SQRT(Table1[[#This Row],[difference]]),-SQRT(ABS(Table1[[#This Row],[difference]])))</f>
        <v>-5.0990195135927845</v>
      </c>
      <c r="Q979">
        <f>IF(Table1[[#This Row],[line]]&gt;0,SQRT(Table1[[#This Row],[line]]),-SQRT(ABS(Table1[[#This Row],[line]])))</f>
        <v>2.6457513110645907</v>
      </c>
      <c r="R979">
        <f>Table1[[#This Row],[difference]]-Table1[[#This Row],[sqrt(line)]]</f>
        <v>-28.64575131106459</v>
      </c>
      <c r="S979">
        <f>IF(Table1[[#This Row],[difference]]&gt;0,1,-1)</f>
        <v>-1</v>
      </c>
      <c r="T979">
        <f>IF(Table1[[#This Row],[team]]=E978,SUM(H979,T978),Table1[[#This Row],[ppg]])</f>
        <v>38</v>
      </c>
      <c r="U979">
        <f>IF(Table1[[#This Row],[team]]=E978,SUM(I979,U978),Table1[[#This Row],[ppga]])</f>
        <v>64</v>
      </c>
      <c r="V979">
        <f>IF(Table1[[#This Row],[team]]=E978,SUM(Table1[[#This Row],[difference]],V978),Table1[[#This Row],[difference]])</f>
        <v>-16.5</v>
      </c>
      <c r="W979">
        <f>IF(Table1[[#This Row],[team]]=E978,SUM(Table1[[#This Row],[sqrt(dif)]],W978),Table1[[#This Row],[sqrt(dif)]])</f>
        <v>-2.0168125121082965</v>
      </c>
      <c r="X979">
        <f>IF(Table1[[#This Row],[team]]=E978,SUM(Table1[[#This Row],[f1]],X978),Table1[[#This Row],[f1]])</f>
        <v>-20.726890141148779</v>
      </c>
      <c r="Y979">
        <f>IF(Table1[[#This Row],[ATS]]=S978,SUM(Table1[[#This Row],[ATS]],Y978),Table1[[#This Row],[ATS]])</f>
        <v>-1</v>
      </c>
      <c r="Z979">
        <f>IF(Table1[[#This Row],[ATS]]&gt;0,Table1[[#This Row],[ATS streak (not real)]]-1,Table1[[#This Row],[ATS streak (not real)]]+1)</f>
        <v>0</v>
      </c>
      <c r="AA979" s="5">
        <f>Table1[[#This Row],[running ttl ppg]]^2.37/(Table1[[#This Row],[running ttl ppg]]^2.37+Table1[[#This Row],[running ttl ppga]]^2.37)</f>
        <v>0.22522483476243474</v>
      </c>
      <c r="AB979" s="5">
        <f>Table1[[#This Row],[pyth ratio]]+Table1[[#This Row],[win/loss ratio]]</f>
        <v>0.72522483476243471</v>
      </c>
    </row>
    <row r="980" spans="1:28" x14ac:dyDescent="0.25">
      <c r="A980" s="1">
        <v>3538</v>
      </c>
      <c r="B980" s="7">
        <f t="shared" si="34"/>
        <v>3</v>
      </c>
      <c r="C980" s="5">
        <v>2017</v>
      </c>
      <c r="D980" s="5">
        <v>3</v>
      </c>
      <c r="E980" t="s">
        <v>70</v>
      </c>
      <c r="F980" t="s">
        <v>58</v>
      </c>
      <c r="G980" s="5">
        <v>1</v>
      </c>
      <c r="H980">
        <v>32</v>
      </c>
      <c r="I980">
        <v>37</v>
      </c>
      <c r="J980">
        <v>-5</v>
      </c>
      <c r="K980">
        <f>IF(Table1[[#This Row],[net]]&gt;0,1,0)</f>
        <v>0</v>
      </c>
      <c r="L980">
        <v>-3.5</v>
      </c>
      <c r="M980">
        <f>IF(Table1[[#This Row],[team]]=E979,SUM(Table1[[#This Row],[win/loss]],M979),Table1[[#This Row],[win/loss]])</f>
        <v>1</v>
      </c>
      <c r="N980">
        <f>IF(Table1[[#This Row],[team]]=E979,SUM(Table1[[#This Row],[win/loss]],M979),Table1[[#This Row],[win/loss]])/B980</f>
        <v>0.33333333333333331</v>
      </c>
      <c r="O980">
        <f t="shared" si="33"/>
        <v>-8.5</v>
      </c>
      <c r="P980">
        <f>IF(Table1[[#This Row],[difference]]&gt;0,SQRT(Table1[[#This Row],[difference]]),-SQRT(ABS(Table1[[#This Row],[difference]])))</f>
        <v>-2.9154759474226504</v>
      </c>
      <c r="Q980">
        <f>IF(Table1[[#This Row],[line]]&gt;0,SQRT(Table1[[#This Row],[line]]),-SQRT(ABS(Table1[[#This Row],[line]])))</f>
        <v>-1.8708286933869707</v>
      </c>
      <c r="R980">
        <f>Table1[[#This Row],[difference]]-Table1[[#This Row],[sqrt(line)]]</f>
        <v>-6.6291713066130296</v>
      </c>
      <c r="S980">
        <f>IF(Table1[[#This Row],[difference]]&gt;0,1,-1)</f>
        <v>-1</v>
      </c>
      <c r="T980">
        <f>IF(Table1[[#This Row],[team]]=E979,SUM(H980,T979),Table1[[#This Row],[ppg]])</f>
        <v>70</v>
      </c>
      <c r="U980">
        <f>IF(Table1[[#This Row],[team]]=E979,SUM(I980,U979),Table1[[#This Row],[ppga]])</f>
        <v>101</v>
      </c>
      <c r="V980">
        <f>IF(Table1[[#This Row],[team]]=E979,SUM(Table1[[#This Row],[difference]],V979),Table1[[#This Row],[difference]])</f>
        <v>-25</v>
      </c>
      <c r="W980">
        <f>IF(Table1[[#This Row],[team]]=E979,SUM(Table1[[#This Row],[sqrt(dif)]],W979),Table1[[#This Row],[sqrt(dif)]])</f>
        <v>-4.9322884595309464</v>
      </c>
      <c r="X980">
        <f>IF(Table1[[#This Row],[team]]=E979,SUM(Table1[[#This Row],[f1]],X979),Table1[[#This Row],[f1]])</f>
        <v>-27.35606144776181</v>
      </c>
      <c r="Y980">
        <f>IF(Table1[[#This Row],[ATS]]=S979,SUM(Table1[[#This Row],[ATS]],Y979),Table1[[#This Row],[ATS]])</f>
        <v>-2</v>
      </c>
      <c r="Z980">
        <f>IF(Table1[[#This Row],[ATS]]&gt;0,Table1[[#This Row],[ATS streak (not real)]]-1,Table1[[#This Row],[ATS streak (not real)]]+1)</f>
        <v>-1</v>
      </c>
      <c r="AA980" s="5">
        <f>Table1[[#This Row],[running ttl ppg]]^2.37/(Table1[[#This Row],[running ttl ppg]]^2.37+Table1[[#This Row],[running ttl ppga]]^2.37)</f>
        <v>0.29548284486953719</v>
      </c>
      <c r="AB980" s="5">
        <f>Table1[[#This Row],[pyth ratio]]+Table1[[#This Row],[win/loss ratio]]</f>
        <v>0.6288161782028705</v>
      </c>
    </row>
    <row r="981" spans="1:28" x14ac:dyDescent="0.25">
      <c r="A981" s="1">
        <v>3539</v>
      </c>
      <c r="B981" s="7">
        <f t="shared" si="34"/>
        <v>4</v>
      </c>
      <c r="C981" s="5">
        <v>2017</v>
      </c>
      <c r="D981" s="5">
        <v>4</v>
      </c>
      <c r="E981" t="s">
        <v>70</v>
      </c>
      <c r="F981" t="s">
        <v>50</v>
      </c>
      <c r="G981" s="5">
        <v>1</v>
      </c>
      <c r="H981">
        <v>7</v>
      </c>
      <c r="I981">
        <v>27</v>
      </c>
      <c r="J981">
        <v>-20</v>
      </c>
      <c r="K981">
        <f>IF(Table1[[#This Row],[net]]&gt;0,1,0)</f>
        <v>0</v>
      </c>
      <c r="L981">
        <v>3.5</v>
      </c>
      <c r="M981">
        <f>IF(Table1[[#This Row],[team]]=E980,SUM(Table1[[#This Row],[win/loss]],M980),Table1[[#This Row],[win/loss]])</f>
        <v>1</v>
      </c>
      <c r="N981">
        <f>IF(Table1[[#This Row],[team]]=E980,SUM(Table1[[#This Row],[win/loss]],M980),Table1[[#This Row],[win/loss]])/B981</f>
        <v>0.25</v>
      </c>
      <c r="O981">
        <f t="shared" si="33"/>
        <v>-16.5</v>
      </c>
      <c r="P981">
        <f>IF(Table1[[#This Row],[difference]]&gt;0,SQRT(Table1[[#This Row],[difference]]),-SQRT(ABS(Table1[[#This Row],[difference]])))</f>
        <v>-4.0620192023179804</v>
      </c>
      <c r="Q981">
        <f>IF(Table1[[#This Row],[line]]&gt;0,SQRT(Table1[[#This Row],[line]]),-SQRT(ABS(Table1[[#This Row],[line]])))</f>
        <v>1.8708286933869707</v>
      </c>
      <c r="R981">
        <f>Table1[[#This Row],[difference]]-Table1[[#This Row],[sqrt(line)]]</f>
        <v>-18.370828693386972</v>
      </c>
      <c r="S981">
        <f>IF(Table1[[#This Row],[difference]]&gt;0,1,-1)</f>
        <v>-1</v>
      </c>
      <c r="T981">
        <f>IF(Table1[[#This Row],[team]]=E980,SUM(H981,T980),Table1[[#This Row],[ppg]])</f>
        <v>77</v>
      </c>
      <c r="U981">
        <f>IF(Table1[[#This Row],[team]]=E980,SUM(I981,U980),Table1[[#This Row],[ppga]])</f>
        <v>128</v>
      </c>
      <c r="V981">
        <f>IF(Table1[[#This Row],[team]]=E980,SUM(Table1[[#This Row],[difference]],V980),Table1[[#This Row],[difference]])</f>
        <v>-41.5</v>
      </c>
      <c r="W981">
        <f>IF(Table1[[#This Row],[team]]=E980,SUM(Table1[[#This Row],[sqrt(dif)]],W980),Table1[[#This Row],[sqrt(dif)]])</f>
        <v>-8.9943076618489268</v>
      </c>
      <c r="X981">
        <f>IF(Table1[[#This Row],[team]]=E980,SUM(Table1[[#This Row],[f1]],X980),Table1[[#This Row],[f1]])</f>
        <v>-45.726890141148786</v>
      </c>
      <c r="Y981">
        <f>IF(Table1[[#This Row],[ATS]]=S980,SUM(Table1[[#This Row],[ATS]],Y980),Table1[[#This Row],[ATS]])</f>
        <v>-3</v>
      </c>
      <c r="Z981">
        <f>IF(Table1[[#This Row],[ATS]]&gt;0,Table1[[#This Row],[ATS streak (not real)]]-1,Table1[[#This Row],[ATS streak (not real)]]+1)</f>
        <v>-2</v>
      </c>
      <c r="AA981" s="5">
        <f>Table1[[#This Row],[running ttl ppg]]^2.37/(Table1[[#This Row],[running ttl ppg]]^2.37+Table1[[#This Row],[running ttl ppga]]^2.37)</f>
        <v>0.2306769233345298</v>
      </c>
      <c r="AB981" s="5">
        <f>Table1[[#This Row],[pyth ratio]]+Table1[[#This Row],[win/loss ratio]]</f>
        <v>0.48067692333452983</v>
      </c>
    </row>
    <row r="982" spans="1:28" x14ac:dyDescent="0.25">
      <c r="A982" s="1">
        <v>3540</v>
      </c>
      <c r="B982" s="7">
        <f t="shared" si="34"/>
        <v>5</v>
      </c>
      <c r="C982" s="5">
        <v>2017</v>
      </c>
      <c r="D982" s="5">
        <v>5</v>
      </c>
      <c r="E982" t="s">
        <v>70</v>
      </c>
      <c r="F982" t="s">
        <v>45</v>
      </c>
      <c r="G982" s="5">
        <v>0</v>
      </c>
      <c r="H982">
        <v>17</v>
      </c>
      <c r="I982">
        <v>14</v>
      </c>
      <c r="J982">
        <v>3</v>
      </c>
      <c r="K982">
        <f>IF(Table1[[#This Row],[net]]&gt;0,1,0)</f>
        <v>1</v>
      </c>
      <c r="L982">
        <v>5.5</v>
      </c>
      <c r="M982">
        <f>IF(Table1[[#This Row],[team]]=E981,SUM(Table1[[#This Row],[win/loss]],M981),Table1[[#This Row],[win/loss]])</f>
        <v>2</v>
      </c>
      <c r="N982">
        <f>IF(Table1[[#This Row],[team]]=E981,SUM(Table1[[#This Row],[win/loss]],M981),Table1[[#This Row],[win/loss]])/B982</f>
        <v>0.4</v>
      </c>
      <c r="O982">
        <f t="shared" si="33"/>
        <v>8.5</v>
      </c>
      <c r="P982">
        <f>IF(Table1[[#This Row],[difference]]&gt;0,SQRT(Table1[[#This Row],[difference]]),-SQRT(ABS(Table1[[#This Row],[difference]])))</f>
        <v>2.9154759474226504</v>
      </c>
      <c r="Q982">
        <f>IF(Table1[[#This Row],[line]]&gt;0,SQRT(Table1[[#This Row],[line]]),-SQRT(ABS(Table1[[#This Row],[line]])))</f>
        <v>2.3452078799117149</v>
      </c>
      <c r="R982">
        <f>Table1[[#This Row],[difference]]-Table1[[#This Row],[sqrt(line)]]</f>
        <v>6.1547921200882847</v>
      </c>
      <c r="S982">
        <f>IF(Table1[[#This Row],[difference]]&gt;0,1,-1)</f>
        <v>1</v>
      </c>
      <c r="T982">
        <f>IF(Table1[[#This Row],[team]]=E981,SUM(H982,T981),Table1[[#This Row],[ppg]])</f>
        <v>94</v>
      </c>
      <c r="U982">
        <f>IF(Table1[[#This Row],[team]]=E981,SUM(I982,U981),Table1[[#This Row],[ppga]])</f>
        <v>142</v>
      </c>
      <c r="V982">
        <f>IF(Table1[[#This Row],[team]]=E981,SUM(Table1[[#This Row],[difference]],V981),Table1[[#This Row],[difference]])</f>
        <v>-33</v>
      </c>
      <c r="W982">
        <f>IF(Table1[[#This Row],[team]]=E981,SUM(Table1[[#This Row],[sqrt(dif)]],W981),Table1[[#This Row],[sqrt(dif)]])</f>
        <v>-6.0788317144262765</v>
      </c>
      <c r="X982">
        <f>IF(Table1[[#This Row],[team]]=E981,SUM(Table1[[#This Row],[f1]],X981),Table1[[#This Row],[f1]])</f>
        <v>-39.572098021060498</v>
      </c>
      <c r="Y982">
        <f>IF(Table1[[#This Row],[ATS]]=S981,SUM(Table1[[#This Row],[ATS]],Y981),Table1[[#This Row],[ATS]])</f>
        <v>1</v>
      </c>
      <c r="Z982">
        <f>IF(Table1[[#This Row],[ATS]]&gt;0,Table1[[#This Row],[ATS streak (not real)]]-1,Table1[[#This Row],[ATS streak (not real)]]+1)</f>
        <v>0</v>
      </c>
      <c r="AA982" s="5">
        <f>Table1[[#This Row],[running ttl ppg]]^2.37/(Table1[[#This Row],[running ttl ppg]]^2.37+Table1[[#This Row],[running ttl ppga]]^2.37)</f>
        <v>0.27334809577941044</v>
      </c>
      <c r="AB982" s="5">
        <f>Table1[[#This Row],[pyth ratio]]+Table1[[#This Row],[win/loss ratio]]</f>
        <v>0.67334809577941046</v>
      </c>
    </row>
    <row r="983" spans="1:28" x14ac:dyDescent="0.25">
      <c r="A983" s="1">
        <v>3541</v>
      </c>
      <c r="B983" s="7">
        <f t="shared" si="34"/>
        <v>6</v>
      </c>
      <c r="C983" s="5">
        <v>2017</v>
      </c>
      <c r="D983" s="5">
        <v>7</v>
      </c>
      <c r="E983" t="s">
        <v>70</v>
      </c>
      <c r="F983" t="s">
        <v>68</v>
      </c>
      <c r="G983" s="5">
        <v>0</v>
      </c>
      <c r="H983">
        <v>34</v>
      </c>
      <c r="I983">
        <v>17</v>
      </c>
      <c r="J983">
        <v>17</v>
      </c>
      <c r="K983">
        <f>IF(Table1[[#This Row],[net]]&gt;0,1,0)</f>
        <v>1</v>
      </c>
      <c r="L983">
        <v>1</v>
      </c>
      <c r="M983">
        <f>IF(Table1[[#This Row],[team]]=E982,SUM(Table1[[#This Row],[win/loss]],M982),Table1[[#This Row],[win/loss]])</f>
        <v>3</v>
      </c>
      <c r="N983">
        <f>IF(Table1[[#This Row],[team]]=E982,SUM(Table1[[#This Row],[win/loss]],M982),Table1[[#This Row],[win/loss]])/B983</f>
        <v>0.5</v>
      </c>
      <c r="O983">
        <f t="shared" si="33"/>
        <v>18</v>
      </c>
      <c r="P983">
        <f>IF(Table1[[#This Row],[difference]]&gt;0,SQRT(Table1[[#This Row],[difference]]),-SQRT(ABS(Table1[[#This Row],[difference]])))</f>
        <v>4.2426406871192848</v>
      </c>
      <c r="Q983">
        <f>IF(Table1[[#This Row],[line]]&gt;0,SQRT(Table1[[#This Row],[line]]),-SQRT(ABS(Table1[[#This Row],[line]])))</f>
        <v>1</v>
      </c>
      <c r="R983">
        <f>Table1[[#This Row],[difference]]-Table1[[#This Row],[sqrt(line)]]</f>
        <v>17</v>
      </c>
      <c r="S983">
        <f>IF(Table1[[#This Row],[difference]]&gt;0,1,-1)</f>
        <v>1</v>
      </c>
      <c r="T983">
        <f>IF(Table1[[#This Row],[team]]=E982,SUM(H983,T982),Table1[[#This Row],[ppg]])</f>
        <v>128</v>
      </c>
      <c r="U983">
        <f>IF(Table1[[#This Row],[team]]=E982,SUM(I983,U982),Table1[[#This Row],[ppga]])</f>
        <v>159</v>
      </c>
      <c r="V983">
        <f>IF(Table1[[#This Row],[team]]=E982,SUM(Table1[[#This Row],[difference]],V982),Table1[[#This Row],[difference]])</f>
        <v>-15</v>
      </c>
      <c r="W983">
        <f>IF(Table1[[#This Row],[team]]=E982,SUM(Table1[[#This Row],[sqrt(dif)]],W982),Table1[[#This Row],[sqrt(dif)]])</f>
        <v>-1.8361910273069917</v>
      </c>
      <c r="X983">
        <f>IF(Table1[[#This Row],[team]]=E982,SUM(Table1[[#This Row],[f1]],X982),Table1[[#This Row],[f1]])</f>
        <v>-22.572098021060498</v>
      </c>
      <c r="Y983">
        <f>IF(Table1[[#This Row],[ATS]]=S982,SUM(Table1[[#This Row],[ATS]],Y982),Table1[[#This Row],[ATS]])</f>
        <v>2</v>
      </c>
      <c r="Z983">
        <f>IF(Table1[[#This Row],[ATS]]&gt;0,Table1[[#This Row],[ATS streak (not real)]]-1,Table1[[#This Row],[ATS streak (not real)]]+1)</f>
        <v>1</v>
      </c>
      <c r="AA983" s="5">
        <f>Table1[[#This Row],[running ttl ppg]]^2.37/(Table1[[#This Row],[running ttl ppg]]^2.37+Table1[[#This Row],[running ttl ppga]]^2.37)</f>
        <v>0.3742583542442291</v>
      </c>
      <c r="AB983" s="5">
        <f>Table1[[#This Row],[pyth ratio]]+Table1[[#This Row],[win/loss ratio]]</f>
        <v>0.87425835424422904</v>
      </c>
    </row>
    <row r="984" spans="1:28" x14ac:dyDescent="0.25">
      <c r="A984" s="1">
        <v>3542</v>
      </c>
      <c r="B984" s="7">
        <f t="shared" si="34"/>
        <v>7</v>
      </c>
      <c r="C984" s="5">
        <v>2017</v>
      </c>
      <c r="D984" s="5">
        <v>8</v>
      </c>
      <c r="E984" t="s">
        <v>70</v>
      </c>
      <c r="F984" t="s">
        <v>65</v>
      </c>
      <c r="G984" s="5">
        <v>1</v>
      </c>
      <c r="H984">
        <v>24</v>
      </c>
      <c r="I984">
        <v>30</v>
      </c>
      <c r="J984">
        <v>-6</v>
      </c>
      <c r="K984">
        <f>IF(Table1[[#This Row],[net]]&gt;0,1,0)</f>
        <v>0</v>
      </c>
      <c r="L984">
        <v>0</v>
      </c>
      <c r="M984">
        <f>IF(Table1[[#This Row],[team]]=E983,SUM(Table1[[#This Row],[win/loss]],M983),Table1[[#This Row],[win/loss]])</f>
        <v>3</v>
      </c>
      <c r="N984">
        <f>IF(Table1[[#This Row],[team]]=E983,SUM(Table1[[#This Row],[win/loss]],M983),Table1[[#This Row],[win/loss]])/B984</f>
        <v>0.42857142857142855</v>
      </c>
      <c r="O984">
        <f t="shared" si="33"/>
        <v>-6</v>
      </c>
      <c r="P984">
        <f>IF(Table1[[#This Row],[difference]]&gt;0,SQRT(Table1[[#This Row],[difference]]),-SQRT(ABS(Table1[[#This Row],[difference]])))</f>
        <v>-2.4494897427831779</v>
      </c>
      <c r="Q984">
        <f>IF(Table1[[#This Row],[line]]&gt;0,SQRT(Table1[[#This Row],[line]]),-SQRT(ABS(Table1[[#This Row],[line]])))</f>
        <v>0</v>
      </c>
      <c r="R984">
        <f>Table1[[#This Row],[difference]]-Table1[[#This Row],[sqrt(line)]]</f>
        <v>-6</v>
      </c>
      <c r="S984">
        <f>IF(Table1[[#This Row],[difference]]&gt;0,1,-1)</f>
        <v>-1</v>
      </c>
      <c r="T984">
        <f>IF(Table1[[#This Row],[team]]=E983,SUM(H984,T983),Table1[[#This Row],[ppg]])</f>
        <v>152</v>
      </c>
      <c r="U984">
        <f>IF(Table1[[#This Row],[team]]=E983,SUM(I984,U983),Table1[[#This Row],[ppga]])</f>
        <v>189</v>
      </c>
      <c r="V984">
        <f>IF(Table1[[#This Row],[team]]=E983,SUM(Table1[[#This Row],[difference]],V983),Table1[[#This Row],[difference]])</f>
        <v>-21</v>
      </c>
      <c r="W984">
        <f>IF(Table1[[#This Row],[team]]=E983,SUM(Table1[[#This Row],[sqrt(dif)]],W983),Table1[[#This Row],[sqrt(dif)]])</f>
        <v>-4.2856807700901696</v>
      </c>
      <c r="X984">
        <f>IF(Table1[[#This Row],[team]]=E983,SUM(Table1[[#This Row],[f1]],X983),Table1[[#This Row],[f1]])</f>
        <v>-28.572098021060498</v>
      </c>
      <c r="Y984">
        <f>IF(Table1[[#This Row],[ATS]]=S983,SUM(Table1[[#This Row],[ATS]],Y983),Table1[[#This Row],[ATS]])</f>
        <v>-1</v>
      </c>
      <c r="Z984">
        <f>IF(Table1[[#This Row],[ATS]]&gt;0,Table1[[#This Row],[ATS streak (not real)]]-1,Table1[[#This Row],[ATS streak (not real)]]+1)</f>
        <v>0</v>
      </c>
      <c r="AA984" s="5">
        <f>Table1[[#This Row],[running ttl ppg]]^2.37/(Table1[[#This Row],[running ttl ppg]]^2.37+Table1[[#This Row],[running ttl ppga]]^2.37)</f>
        <v>0.37370762105489458</v>
      </c>
      <c r="AB984" s="5">
        <f>Table1[[#This Row],[pyth ratio]]+Table1[[#This Row],[win/loss ratio]]</f>
        <v>0.80227904962632313</v>
      </c>
    </row>
    <row r="985" spans="1:28" x14ac:dyDescent="0.25">
      <c r="A985" s="1">
        <v>3543</v>
      </c>
      <c r="B985" s="7">
        <f t="shared" si="34"/>
        <v>8</v>
      </c>
      <c r="C985" s="5">
        <v>2017</v>
      </c>
      <c r="D985" s="5">
        <v>9</v>
      </c>
      <c r="E985" t="s">
        <v>70</v>
      </c>
      <c r="F985" t="s">
        <v>42</v>
      </c>
      <c r="G985" s="5">
        <v>1</v>
      </c>
      <c r="H985">
        <v>28</v>
      </c>
      <c r="I985">
        <v>43</v>
      </c>
      <c r="J985">
        <v>-15</v>
      </c>
      <c r="K985">
        <f>IF(Table1[[#This Row],[net]]&gt;0,1,0)</f>
        <v>0</v>
      </c>
      <c r="L985">
        <v>4.5</v>
      </c>
      <c r="M985">
        <f>IF(Table1[[#This Row],[team]]=E984,SUM(Table1[[#This Row],[win/loss]],M984),Table1[[#This Row],[win/loss]])</f>
        <v>3</v>
      </c>
      <c r="N985">
        <f>IF(Table1[[#This Row],[team]]=E984,SUM(Table1[[#This Row],[win/loss]],M984),Table1[[#This Row],[win/loss]])/B985</f>
        <v>0.375</v>
      </c>
      <c r="O985">
        <f t="shared" si="33"/>
        <v>-10.5</v>
      </c>
      <c r="P985">
        <f>IF(Table1[[#This Row],[difference]]&gt;0,SQRT(Table1[[#This Row],[difference]]),-SQRT(ABS(Table1[[#This Row],[difference]])))</f>
        <v>-3.2403703492039302</v>
      </c>
      <c r="Q985">
        <f>IF(Table1[[#This Row],[line]]&gt;0,SQRT(Table1[[#This Row],[line]]),-SQRT(ABS(Table1[[#This Row],[line]])))</f>
        <v>2.1213203435596424</v>
      </c>
      <c r="R985">
        <f>Table1[[#This Row],[difference]]-Table1[[#This Row],[sqrt(line)]]</f>
        <v>-12.621320343559642</v>
      </c>
      <c r="S985">
        <f>IF(Table1[[#This Row],[difference]]&gt;0,1,-1)</f>
        <v>-1</v>
      </c>
      <c r="T985">
        <f>IF(Table1[[#This Row],[team]]=E984,SUM(H985,T984),Table1[[#This Row],[ppg]])</f>
        <v>180</v>
      </c>
      <c r="U985">
        <f>IF(Table1[[#This Row],[team]]=E984,SUM(I985,U984),Table1[[#This Row],[ppga]])</f>
        <v>232</v>
      </c>
      <c r="V985">
        <f>IF(Table1[[#This Row],[team]]=E984,SUM(Table1[[#This Row],[difference]],V984),Table1[[#This Row],[difference]])</f>
        <v>-31.5</v>
      </c>
      <c r="W985">
        <f>IF(Table1[[#This Row],[team]]=E984,SUM(Table1[[#This Row],[sqrt(dif)]],W984),Table1[[#This Row],[sqrt(dif)]])</f>
        <v>-7.5260511192940998</v>
      </c>
      <c r="X985">
        <f>IF(Table1[[#This Row],[team]]=E984,SUM(Table1[[#This Row],[f1]],X984),Table1[[#This Row],[f1]])</f>
        <v>-41.193418364620143</v>
      </c>
      <c r="Y985">
        <f>IF(Table1[[#This Row],[ATS]]=S984,SUM(Table1[[#This Row],[ATS]],Y984),Table1[[#This Row],[ATS]])</f>
        <v>-2</v>
      </c>
      <c r="Z985">
        <f>IF(Table1[[#This Row],[ATS]]&gt;0,Table1[[#This Row],[ATS streak (not real)]]-1,Table1[[#This Row],[ATS streak (not real)]]+1)</f>
        <v>-1</v>
      </c>
      <c r="AA985" s="5">
        <f>Table1[[#This Row],[running ttl ppg]]^2.37/(Table1[[#This Row],[running ttl ppg]]^2.37+Table1[[#This Row],[running ttl ppga]]^2.37)</f>
        <v>0.35400977776777892</v>
      </c>
      <c r="AB985" s="5">
        <f>Table1[[#This Row],[pyth ratio]]+Table1[[#This Row],[win/loss ratio]]</f>
        <v>0.72900977776777887</v>
      </c>
    </row>
    <row r="986" spans="1:28" x14ac:dyDescent="0.25">
      <c r="A986" s="1">
        <v>3544</v>
      </c>
      <c r="B986" s="7">
        <f t="shared" si="34"/>
        <v>9</v>
      </c>
      <c r="C986" s="5">
        <v>2017</v>
      </c>
      <c r="D986" s="5">
        <v>10</v>
      </c>
      <c r="E986" t="s">
        <v>70</v>
      </c>
      <c r="F986" t="s">
        <v>46</v>
      </c>
      <c r="G986" s="5">
        <v>1</v>
      </c>
      <c r="H986">
        <v>36</v>
      </c>
      <c r="I986">
        <v>10</v>
      </c>
      <c r="J986">
        <v>26</v>
      </c>
      <c r="K986">
        <f>IF(Table1[[#This Row],[net]]&gt;0,1,0)</f>
        <v>1</v>
      </c>
      <c r="L986">
        <v>2.5</v>
      </c>
      <c r="M986">
        <f>IF(Table1[[#This Row],[team]]=E985,SUM(Table1[[#This Row],[win/loss]],M985),Table1[[#This Row],[win/loss]])</f>
        <v>4</v>
      </c>
      <c r="N986">
        <f>IF(Table1[[#This Row],[team]]=E985,SUM(Table1[[#This Row],[win/loss]],M985),Table1[[#This Row],[win/loss]])/B986</f>
        <v>0.44444444444444442</v>
      </c>
      <c r="O986">
        <f t="shared" si="33"/>
        <v>28.5</v>
      </c>
      <c r="P986">
        <f>IF(Table1[[#This Row],[difference]]&gt;0,SQRT(Table1[[#This Row],[difference]]),-SQRT(ABS(Table1[[#This Row],[difference]])))</f>
        <v>5.3385391260156556</v>
      </c>
      <c r="Q986">
        <f>IF(Table1[[#This Row],[line]]&gt;0,SQRT(Table1[[#This Row],[line]]),-SQRT(ABS(Table1[[#This Row],[line]])))</f>
        <v>1.5811388300841898</v>
      </c>
      <c r="R986">
        <f>Table1[[#This Row],[difference]]-Table1[[#This Row],[sqrt(line)]]</f>
        <v>26.918861169915811</v>
      </c>
      <c r="S986">
        <f>IF(Table1[[#This Row],[difference]]&gt;0,1,-1)</f>
        <v>1</v>
      </c>
      <c r="T986">
        <f>IF(Table1[[#This Row],[team]]=E985,SUM(H986,T985),Table1[[#This Row],[ppg]])</f>
        <v>216</v>
      </c>
      <c r="U986">
        <f>IF(Table1[[#This Row],[team]]=E985,SUM(I986,U985),Table1[[#This Row],[ppga]])</f>
        <v>242</v>
      </c>
      <c r="V986">
        <f>IF(Table1[[#This Row],[team]]=E985,SUM(Table1[[#This Row],[difference]],V985),Table1[[#This Row],[difference]])</f>
        <v>-3</v>
      </c>
      <c r="W986">
        <f>IF(Table1[[#This Row],[team]]=E985,SUM(Table1[[#This Row],[sqrt(dif)]],W985),Table1[[#This Row],[sqrt(dif)]])</f>
        <v>-2.1875119932784441</v>
      </c>
      <c r="X986">
        <f>IF(Table1[[#This Row],[team]]=E985,SUM(Table1[[#This Row],[f1]],X985),Table1[[#This Row],[f1]])</f>
        <v>-14.274557194704332</v>
      </c>
      <c r="Y986">
        <f>IF(Table1[[#This Row],[ATS]]=S985,SUM(Table1[[#This Row],[ATS]],Y985),Table1[[#This Row],[ATS]])</f>
        <v>1</v>
      </c>
      <c r="Z986">
        <f>IF(Table1[[#This Row],[ATS]]&gt;0,Table1[[#This Row],[ATS streak (not real)]]-1,Table1[[#This Row],[ATS streak (not real)]]+1)</f>
        <v>0</v>
      </c>
      <c r="AA986" s="5">
        <f>Table1[[#This Row],[running ttl ppg]]^2.37/(Table1[[#This Row],[running ttl ppg]]^2.37+Table1[[#This Row],[running ttl ppga]]^2.37)</f>
        <v>0.43306113103548916</v>
      </c>
      <c r="AB986" s="5">
        <f>Table1[[#This Row],[pyth ratio]]+Table1[[#This Row],[win/loss ratio]]</f>
        <v>0.87750557547993357</v>
      </c>
    </row>
    <row r="987" spans="1:28" x14ac:dyDescent="0.25">
      <c r="A987" s="1">
        <v>3545</v>
      </c>
      <c r="B987" s="7">
        <f t="shared" si="34"/>
        <v>10</v>
      </c>
      <c r="C987" s="5">
        <v>2017</v>
      </c>
      <c r="D987" s="5">
        <v>11</v>
      </c>
      <c r="E987" t="s">
        <v>70</v>
      </c>
      <c r="F987" t="s">
        <v>56</v>
      </c>
      <c r="G987" s="5">
        <v>0</v>
      </c>
      <c r="H987">
        <v>19</v>
      </c>
      <c r="I987">
        <v>17</v>
      </c>
      <c r="J987">
        <v>2</v>
      </c>
      <c r="K987">
        <f>IF(Table1[[#This Row],[net]]&gt;0,1,0)</f>
        <v>1</v>
      </c>
      <c r="L987">
        <v>7</v>
      </c>
      <c r="M987">
        <f>IF(Table1[[#This Row],[team]]=E986,SUM(Table1[[#This Row],[win/loss]],M986),Table1[[#This Row],[win/loss]])</f>
        <v>5</v>
      </c>
      <c r="N987">
        <f>IF(Table1[[#This Row],[team]]=E986,SUM(Table1[[#This Row],[win/loss]],M986),Table1[[#This Row],[win/loss]])/B987</f>
        <v>0.5</v>
      </c>
      <c r="O987">
        <f t="shared" si="33"/>
        <v>9</v>
      </c>
      <c r="P987">
        <f>IF(Table1[[#This Row],[difference]]&gt;0,SQRT(Table1[[#This Row],[difference]]),-SQRT(ABS(Table1[[#This Row],[difference]])))</f>
        <v>3</v>
      </c>
      <c r="Q987">
        <f>IF(Table1[[#This Row],[line]]&gt;0,SQRT(Table1[[#This Row],[line]]),-SQRT(ABS(Table1[[#This Row],[line]])))</f>
        <v>2.6457513110645907</v>
      </c>
      <c r="R987">
        <f>Table1[[#This Row],[difference]]-Table1[[#This Row],[sqrt(line)]]</f>
        <v>6.3542486889354093</v>
      </c>
      <c r="S987">
        <f>IF(Table1[[#This Row],[difference]]&gt;0,1,-1)</f>
        <v>1</v>
      </c>
      <c r="T987">
        <f>IF(Table1[[#This Row],[team]]=E986,SUM(H987,T986),Table1[[#This Row],[ppg]])</f>
        <v>235</v>
      </c>
      <c r="U987">
        <f>IF(Table1[[#This Row],[team]]=E986,SUM(I987,U986),Table1[[#This Row],[ppga]])</f>
        <v>259</v>
      </c>
      <c r="V987">
        <f>IF(Table1[[#This Row],[team]]=E986,SUM(Table1[[#This Row],[difference]],V986),Table1[[#This Row],[difference]])</f>
        <v>6</v>
      </c>
      <c r="W987">
        <f>IF(Table1[[#This Row],[team]]=E986,SUM(Table1[[#This Row],[sqrt(dif)]],W986),Table1[[#This Row],[sqrt(dif)]])</f>
        <v>0.81248800672155586</v>
      </c>
      <c r="X987">
        <f>IF(Table1[[#This Row],[team]]=E986,SUM(Table1[[#This Row],[f1]],X986),Table1[[#This Row],[f1]])</f>
        <v>-7.9203085057689231</v>
      </c>
      <c r="Y987">
        <f>IF(Table1[[#This Row],[ATS]]=S986,SUM(Table1[[#This Row],[ATS]],Y986),Table1[[#This Row],[ATS]])</f>
        <v>2</v>
      </c>
      <c r="Z987">
        <f>IF(Table1[[#This Row],[ATS]]&gt;0,Table1[[#This Row],[ATS streak (not real)]]-1,Table1[[#This Row],[ATS streak (not real)]]+1)</f>
        <v>1</v>
      </c>
      <c r="AA987" s="5">
        <f>Table1[[#This Row],[running ttl ppg]]^2.37/(Table1[[#This Row],[running ttl ppg]]^2.37+Table1[[#This Row],[running ttl ppga]]^2.37)</f>
        <v>0.44263746244922131</v>
      </c>
      <c r="AB987" s="5">
        <f>Table1[[#This Row],[pyth ratio]]+Table1[[#This Row],[win/loss ratio]]</f>
        <v>0.94263746244922131</v>
      </c>
    </row>
    <row r="988" spans="1:28" x14ac:dyDescent="0.25">
      <c r="A988" s="1">
        <v>3546</v>
      </c>
      <c r="B988" s="7">
        <f t="shared" si="34"/>
        <v>11</v>
      </c>
      <c r="C988" s="5">
        <v>2017</v>
      </c>
      <c r="D988" s="5">
        <v>12</v>
      </c>
      <c r="E988" t="s">
        <v>70</v>
      </c>
      <c r="F988" t="s">
        <v>69</v>
      </c>
      <c r="G988" s="5">
        <v>1</v>
      </c>
      <c r="H988">
        <v>14</v>
      </c>
      <c r="I988">
        <v>5</v>
      </c>
      <c r="J988">
        <v>9</v>
      </c>
      <c r="K988">
        <f>IF(Table1[[#This Row],[net]]&gt;0,1,0)</f>
        <v>1</v>
      </c>
      <c r="L988">
        <v>5</v>
      </c>
      <c r="M988">
        <f>IF(Table1[[#This Row],[team]]=E987,SUM(Table1[[#This Row],[win/loss]],M987),Table1[[#This Row],[win/loss]])</f>
        <v>6</v>
      </c>
      <c r="N988">
        <f>IF(Table1[[#This Row],[team]]=E987,SUM(Table1[[#This Row],[win/loss]],M987),Table1[[#This Row],[win/loss]])/B988</f>
        <v>0.54545454545454541</v>
      </c>
      <c r="O988">
        <f t="shared" si="33"/>
        <v>14</v>
      </c>
      <c r="P988">
        <f>IF(Table1[[#This Row],[difference]]&gt;0,SQRT(Table1[[#This Row],[difference]]),-SQRT(ABS(Table1[[#This Row],[difference]])))</f>
        <v>3.7416573867739413</v>
      </c>
      <c r="Q988">
        <f>IF(Table1[[#This Row],[line]]&gt;0,SQRT(Table1[[#This Row],[line]]),-SQRT(ABS(Table1[[#This Row],[line]])))</f>
        <v>2.2360679774997898</v>
      </c>
      <c r="R988">
        <f>Table1[[#This Row],[difference]]-Table1[[#This Row],[sqrt(line)]]</f>
        <v>11.76393202250021</v>
      </c>
      <c r="S988">
        <f>IF(Table1[[#This Row],[difference]]&gt;0,1,-1)</f>
        <v>1</v>
      </c>
      <c r="T988">
        <f>IF(Table1[[#This Row],[team]]=E987,SUM(H988,T987),Table1[[#This Row],[ppg]])</f>
        <v>249</v>
      </c>
      <c r="U988">
        <f>IF(Table1[[#This Row],[team]]=E987,SUM(I988,U987),Table1[[#This Row],[ppga]])</f>
        <v>264</v>
      </c>
      <c r="V988">
        <f>IF(Table1[[#This Row],[team]]=E987,SUM(Table1[[#This Row],[difference]],V987),Table1[[#This Row],[difference]])</f>
        <v>20</v>
      </c>
      <c r="W988">
        <f>IF(Table1[[#This Row],[team]]=E987,SUM(Table1[[#This Row],[sqrt(dif)]],W987),Table1[[#This Row],[sqrt(dif)]])</f>
        <v>4.5541453934954976</v>
      </c>
      <c r="X988">
        <f>IF(Table1[[#This Row],[team]]=E987,SUM(Table1[[#This Row],[f1]],X987),Table1[[#This Row],[f1]])</f>
        <v>3.8436235167312871</v>
      </c>
      <c r="Y988">
        <f>IF(Table1[[#This Row],[ATS]]=S987,SUM(Table1[[#This Row],[ATS]],Y987),Table1[[#This Row],[ATS]])</f>
        <v>3</v>
      </c>
      <c r="Z988">
        <f>IF(Table1[[#This Row],[ATS]]&gt;0,Table1[[#This Row],[ATS streak (not real)]]-1,Table1[[#This Row],[ATS streak (not real)]]+1)</f>
        <v>2</v>
      </c>
      <c r="AA988" s="5">
        <f>Table1[[#This Row],[running ttl ppg]]^2.37/(Table1[[#This Row],[running ttl ppg]]^2.37+Table1[[#This Row],[running ttl ppga]]^2.37)</f>
        <v>0.46539640305944369</v>
      </c>
      <c r="AB988" s="5">
        <f>Table1[[#This Row],[pyth ratio]]+Table1[[#This Row],[win/loss ratio]]</f>
        <v>1.0108509485139892</v>
      </c>
    </row>
    <row r="989" spans="1:28" x14ac:dyDescent="0.25">
      <c r="A989" s="1">
        <v>3547</v>
      </c>
      <c r="B989" s="7">
        <f t="shared" si="34"/>
        <v>12</v>
      </c>
      <c r="C989" s="5">
        <v>2017</v>
      </c>
      <c r="D989" s="5">
        <v>13</v>
      </c>
      <c r="E989" t="s">
        <v>70</v>
      </c>
      <c r="F989" t="s">
        <v>57</v>
      </c>
      <c r="G989" s="5">
        <v>0</v>
      </c>
      <c r="H989">
        <v>28</v>
      </c>
      <c r="I989">
        <v>21</v>
      </c>
      <c r="J989">
        <v>7</v>
      </c>
      <c r="K989">
        <f>IF(Table1[[#This Row],[net]]&gt;0,1,0)</f>
        <v>1</v>
      </c>
      <c r="L989">
        <v>3</v>
      </c>
      <c r="M989">
        <f>IF(Table1[[#This Row],[team]]=E988,SUM(Table1[[#This Row],[win/loss]],M988),Table1[[#This Row],[win/loss]])</f>
        <v>7</v>
      </c>
      <c r="N989">
        <f>IF(Table1[[#This Row],[team]]=E988,SUM(Table1[[#This Row],[win/loss]],M988),Table1[[#This Row],[win/loss]])/B989</f>
        <v>0.58333333333333337</v>
      </c>
      <c r="O989">
        <f t="shared" si="33"/>
        <v>10</v>
      </c>
      <c r="P989">
        <f>IF(Table1[[#This Row],[difference]]&gt;0,SQRT(Table1[[#This Row],[difference]]),-SQRT(ABS(Table1[[#This Row],[difference]])))</f>
        <v>3.1622776601683795</v>
      </c>
      <c r="Q989">
        <f>IF(Table1[[#This Row],[line]]&gt;0,SQRT(Table1[[#This Row],[line]]),-SQRT(ABS(Table1[[#This Row],[line]])))</f>
        <v>1.7320508075688772</v>
      </c>
      <c r="R989">
        <f>Table1[[#This Row],[difference]]-Table1[[#This Row],[sqrt(line)]]</f>
        <v>8.2679491924311233</v>
      </c>
      <c r="S989">
        <f>IF(Table1[[#This Row],[difference]]&gt;0,1,-1)</f>
        <v>1</v>
      </c>
      <c r="T989">
        <f>IF(Table1[[#This Row],[team]]=E988,SUM(H989,T988),Table1[[#This Row],[ppg]])</f>
        <v>277</v>
      </c>
      <c r="U989">
        <f>IF(Table1[[#This Row],[team]]=E988,SUM(I989,U988),Table1[[#This Row],[ppga]])</f>
        <v>285</v>
      </c>
      <c r="V989">
        <f>IF(Table1[[#This Row],[team]]=E988,SUM(Table1[[#This Row],[difference]],V988),Table1[[#This Row],[difference]])</f>
        <v>30</v>
      </c>
      <c r="W989">
        <f>IF(Table1[[#This Row],[team]]=E988,SUM(Table1[[#This Row],[sqrt(dif)]],W988),Table1[[#This Row],[sqrt(dif)]])</f>
        <v>7.7164230536638776</v>
      </c>
      <c r="X989">
        <f>IF(Table1[[#This Row],[team]]=E988,SUM(Table1[[#This Row],[f1]],X988),Table1[[#This Row],[f1]])</f>
        <v>12.111572709162409</v>
      </c>
      <c r="Y989">
        <f>IF(Table1[[#This Row],[ATS]]=S988,SUM(Table1[[#This Row],[ATS]],Y988),Table1[[#This Row],[ATS]])</f>
        <v>4</v>
      </c>
      <c r="Z989">
        <f>IF(Table1[[#This Row],[ATS]]&gt;0,Table1[[#This Row],[ATS streak (not real)]]-1,Table1[[#This Row],[ATS streak (not real)]]+1)</f>
        <v>3</v>
      </c>
      <c r="AA989" s="5">
        <f>Table1[[#This Row],[running ttl ppg]]^2.37/(Table1[[#This Row],[running ttl ppg]]^2.37+Table1[[#This Row],[running ttl ppga]]^2.37)</f>
        <v>0.48313693111972916</v>
      </c>
      <c r="AB989" s="5">
        <f>Table1[[#This Row],[pyth ratio]]+Table1[[#This Row],[win/loss ratio]]</f>
        <v>1.0664702644530626</v>
      </c>
    </row>
    <row r="990" spans="1:28" x14ac:dyDescent="0.25">
      <c r="A990" s="1">
        <v>3548</v>
      </c>
      <c r="B990" s="7">
        <f t="shared" si="34"/>
        <v>13</v>
      </c>
      <c r="C990" s="5">
        <v>2017</v>
      </c>
      <c r="D990" s="5">
        <v>14</v>
      </c>
      <c r="E990" t="s">
        <v>70</v>
      </c>
      <c r="F990" t="s">
        <v>64</v>
      </c>
      <c r="G990" s="5">
        <v>1</v>
      </c>
      <c r="H990">
        <v>16</v>
      </c>
      <c r="I990">
        <v>11</v>
      </c>
      <c r="J990">
        <v>5</v>
      </c>
      <c r="K990">
        <f>IF(Table1[[#This Row],[net]]&gt;0,1,0)</f>
        <v>1</v>
      </c>
      <c r="L990">
        <v>-2</v>
      </c>
      <c r="M990">
        <f>IF(Table1[[#This Row],[team]]=E989,SUM(Table1[[#This Row],[win/loss]],M989),Table1[[#This Row],[win/loss]])</f>
        <v>8</v>
      </c>
      <c r="N990">
        <f>IF(Table1[[#This Row],[team]]=E989,SUM(Table1[[#This Row],[win/loss]],M989),Table1[[#This Row],[win/loss]])/B990</f>
        <v>0.61538461538461542</v>
      </c>
      <c r="O990">
        <f t="shared" si="33"/>
        <v>3</v>
      </c>
      <c r="P990">
        <f>IF(Table1[[#This Row],[difference]]&gt;0,SQRT(Table1[[#This Row],[difference]]),-SQRT(ABS(Table1[[#This Row],[difference]])))</f>
        <v>1.7320508075688772</v>
      </c>
      <c r="Q990">
        <f>IF(Table1[[#This Row],[line]]&gt;0,SQRT(Table1[[#This Row],[line]]),-SQRT(ABS(Table1[[#This Row],[line]])))</f>
        <v>-1.4142135623730951</v>
      </c>
      <c r="R990">
        <f>Table1[[#This Row],[difference]]-Table1[[#This Row],[sqrt(line)]]</f>
        <v>4.4142135623730949</v>
      </c>
      <c r="S990">
        <f>IF(Table1[[#This Row],[difference]]&gt;0,1,-1)</f>
        <v>1</v>
      </c>
      <c r="T990">
        <f>IF(Table1[[#This Row],[team]]=E989,SUM(H990,T989),Table1[[#This Row],[ppg]])</f>
        <v>293</v>
      </c>
      <c r="U990">
        <f>IF(Table1[[#This Row],[team]]=E989,SUM(I990,U989),Table1[[#This Row],[ppga]])</f>
        <v>296</v>
      </c>
      <c r="V990">
        <f>IF(Table1[[#This Row],[team]]=E989,SUM(Table1[[#This Row],[difference]],V989),Table1[[#This Row],[difference]])</f>
        <v>33</v>
      </c>
      <c r="W990">
        <f>IF(Table1[[#This Row],[team]]=E989,SUM(Table1[[#This Row],[sqrt(dif)]],W989),Table1[[#This Row],[sqrt(dif)]])</f>
        <v>9.4484738612327543</v>
      </c>
      <c r="X990">
        <f>IF(Table1[[#This Row],[team]]=E989,SUM(Table1[[#This Row],[f1]],X989),Table1[[#This Row],[f1]])</f>
        <v>16.525786271535505</v>
      </c>
      <c r="Y990">
        <f>IF(Table1[[#This Row],[ATS]]=S989,SUM(Table1[[#This Row],[ATS]],Y989),Table1[[#This Row],[ATS]])</f>
        <v>5</v>
      </c>
      <c r="Z990">
        <f>IF(Table1[[#This Row],[ATS]]&gt;0,Table1[[#This Row],[ATS streak (not real)]]-1,Table1[[#This Row],[ATS streak (not real)]]+1)</f>
        <v>4</v>
      </c>
      <c r="AA990" s="5">
        <f>Table1[[#This Row],[running ttl ppg]]^2.37/(Table1[[#This Row],[running ttl ppg]]^2.37+Table1[[#This Row],[running ttl ppga]]^2.37)</f>
        <v>0.49396458731081933</v>
      </c>
      <c r="AB990" s="5">
        <f>Table1[[#This Row],[pyth ratio]]+Table1[[#This Row],[win/loss ratio]]</f>
        <v>1.1093492026954348</v>
      </c>
    </row>
    <row r="991" spans="1:28" x14ac:dyDescent="0.25">
      <c r="A991" s="1">
        <v>3549</v>
      </c>
      <c r="B991" s="7">
        <f t="shared" si="34"/>
        <v>14</v>
      </c>
      <c r="C991" s="5">
        <v>2017</v>
      </c>
      <c r="D991" s="5">
        <v>15</v>
      </c>
      <c r="E991" t="s">
        <v>70</v>
      </c>
      <c r="F991" t="s">
        <v>49</v>
      </c>
      <c r="G991" s="5">
        <v>0</v>
      </c>
      <c r="H991">
        <v>20</v>
      </c>
      <c r="I991">
        <v>26</v>
      </c>
      <c r="J991">
        <v>-6</v>
      </c>
      <c r="K991">
        <f>IF(Table1[[#This Row],[net]]&gt;0,1,0)</f>
        <v>0</v>
      </c>
      <c r="L991">
        <v>6.5</v>
      </c>
      <c r="M991">
        <f>IF(Table1[[#This Row],[team]]=E990,SUM(Table1[[#This Row],[win/loss]],M990),Table1[[#This Row],[win/loss]])</f>
        <v>8</v>
      </c>
      <c r="N991">
        <f>IF(Table1[[#This Row],[team]]=E990,SUM(Table1[[#This Row],[win/loss]],M990),Table1[[#This Row],[win/loss]])/B991</f>
        <v>0.5714285714285714</v>
      </c>
      <c r="O991">
        <f t="shared" si="33"/>
        <v>0.5</v>
      </c>
      <c r="P991">
        <f>IF(Table1[[#This Row],[difference]]&gt;0,SQRT(Table1[[#This Row],[difference]]),-SQRT(ABS(Table1[[#This Row],[difference]])))</f>
        <v>0.70710678118654757</v>
      </c>
      <c r="Q991">
        <f>IF(Table1[[#This Row],[line]]&gt;0,SQRT(Table1[[#This Row],[line]]),-SQRT(ABS(Table1[[#This Row],[line]])))</f>
        <v>2.5495097567963922</v>
      </c>
      <c r="R991">
        <f>Table1[[#This Row],[difference]]-Table1[[#This Row],[sqrt(line)]]</f>
        <v>-2.0495097567963922</v>
      </c>
      <c r="S991">
        <f>IF(Table1[[#This Row],[difference]]&gt;0,1,-1)</f>
        <v>1</v>
      </c>
      <c r="T991">
        <f>IF(Table1[[#This Row],[team]]=E990,SUM(H991,T990),Table1[[#This Row],[ppg]])</f>
        <v>313</v>
      </c>
      <c r="U991">
        <f>IF(Table1[[#This Row],[team]]=E990,SUM(I991,U990),Table1[[#This Row],[ppga]])</f>
        <v>322</v>
      </c>
      <c r="V991">
        <f>IF(Table1[[#This Row],[team]]=E990,SUM(Table1[[#This Row],[difference]],V990),Table1[[#This Row],[difference]])</f>
        <v>33.5</v>
      </c>
      <c r="W991">
        <f>IF(Table1[[#This Row],[team]]=E990,SUM(Table1[[#This Row],[sqrt(dif)]],W990),Table1[[#This Row],[sqrt(dif)]])</f>
        <v>10.155580642419302</v>
      </c>
      <c r="X991">
        <f>IF(Table1[[#This Row],[team]]=E990,SUM(Table1[[#This Row],[f1]],X990),Table1[[#This Row],[f1]])</f>
        <v>14.476276514739112</v>
      </c>
      <c r="Y991">
        <f>IF(Table1[[#This Row],[ATS]]=S990,SUM(Table1[[#This Row],[ATS]],Y990),Table1[[#This Row],[ATS]])</f>
        <v>6</v>
      </c>
      <c r="Z991">
        <f>IF(Table1[[#This Row],[ATS]]&gt;0,Table1[[#This Row],[ATS streak (not real)]]-1,Table1[[#This Row],[ATS streak (not real)]]+1)</f>
        <v>5</v>
      </c>
      <c r="AA991" s="5">
        <f>Table1[[#This Row],[running ttl ppg]]^2.37/(Table1[[#This Row],[running ttl ppg]]^2.37+Table1[[#This Row],[running ttl ppga]]^2.37)</f>
        <v>0.48320991492234311</v>
      </c>
      <c r="AB991" s="5">
        <f>Table1[[#This Row],[pyth ratio]]+Table1[[#This Row],[win/loss ratio]]</f>
        <v>1.0546384863509144</v>
      </c>
    </row>
    <row r="992" spans="1:28" x14ac:dyDescent="0.25">
      <c r="A992" s="1">
        <v>3550</v>
      </c>
      <c r="B992" s="7">
        <f t="shared" si="34"/>
        <v>15</v>
      </c>
      <c r="C992" s="5">
        <v>2017</v>
      </c>
      <c r="D992" s="5">
        <v>16</v>
      </c>
      <c r="E992" t="s">
        <v>70</v>
      </c>
      <c r="F992" t="s">
        <v>64</v>
      </c>
      <c r="G992" s="5">
        <v>0</v>
      </c>
      <c r="H992">
        <v>24</v>
      </c>
      <c r="I992">
        <v>31</v>
      </c>
      <c r="J992">
        <v>-7</v>
      </c>
      <c r="K992">
        <f>IF(Table1[[#This Row],[net]]&gt;0,1,0)</f>
        <v>0</v>
      </c>
      <c r="L992">
        <v>3</v>
      </c>
      <c r="M992">
        <f>IF(Table1[[#This Row],[team]]=E991,SUM(Table1[[#This Row],[win/loss]],M991),Table1[[#This Row],[win/loss]])</f>
        <v>8</v>
      </c>
      <c r="N992">
        <f>IF(Table1[[#This Row],[team]]=E991,SUM(Table1[[#This Row],[win/loss]],M991),Table1[[#This Row],[win/loss]])/B992</f>
        <v>0.53333333333333333</v>
      </c>
      <c r="O992">
        <f t="shared" si="33"/>
        <v>-4</v>
      </c>
      <c r="P992">
        <f>IF(Table1[[#This Row],[difference]]&gt;0,SQRT(Table1[[#This Row],[difference]]),-SQRT(ABS(Table1[[#This Row],[difference]])))</f>
        <v>-2</v>
      </c>
      <c r="Q992">
        <f>IF(Table1[[#This Row],[line]]&gt;0,SQRT(Table1[[#This Row],[line]]),-SQRT(ABS(Table1[[#This Row],[line]])))</f>
        <v>1.7320508075688772</v>
      </c>
      <c r="R992">
        <f>Table1[[#This Row],[difference]]-Table1[[#This Row],[sqrt(line)]]</f>
        <v>-5.7320508075688767</v>
      </c>
      <c r="S992">
        <f>IF(Table1[[#This Row],[difference]]&gt;0,1,-1)</f>
        <v>-1</v>
      </c>
      <c r="T992">
        <f>IF(Table1[[#This Row],[team]]=E991,SUM(H992,T991),Table1[[#This Row],[ppg]])</f>
        <v>337</v>
      </c>
      <c r="U992">
        <f>IF(Table1[[#This Row],[team]]=E991,SUM(I992,U991),Table1[[#This Row],[ppga]])</f>
        <v>353</v>
      </c>
      <c r="V992">
        <f>IF(Table1[[#This Row],[team]]=E991,SUM(Table1[[#This Row],[difference]],V991),Table1[[#This Row],[difference]])</f>
        <v>29.5</v>
      </c>
      <c r="W992">
        <f>IF(Table1[[#This Row],[team]]=E991,SUM(Table1[[#This Row],[sqrt(dif)]],W991),Table1[[#This Row],[sqrt(dif)]])</f>
        <v>8.1555806424193023</v>
      </c>
      <c r="X992">
        <f>IF(Table1[[#This Row],[team]]=E991,SUM(Table1[[#This Row],[f1]],X991),Table1[[#This Row],[f1]])</f>
        <v>8.7442257071702354</v>
      </c>
      <c r="Y992">
        <f>IF(Table1[[#This Row],[ATS]]=S991,SUM(Table1[[#This Row],[ATS]],Y991),Table1[[#This Row],[ATS]])</f>
        <v>-1</v>
      </c>
      <c r="Z992">
        <f>IF(Table1[[#This Row],[ATS]]&gt;0,Table1[[#This Row],[ATS streak (not real)]]-1,Table1[[#This Row],[ATS streak (not real)]]+1)</f>
        <v>0</v>
      </c>
      <c r="AA992" s="5">
        <f>Table1[[#This Row],[running ttl ppg]]^2.37/(Table1[[#This Row],[running ttl ppg]]^2.37+Table1[[#This Row],[running ttl ppga]]^2.37)</f>
        <v>0.47254445743173612</v>
      </c>
      <c r="AB992" s="5">
        <f>Table1[[#This Row],[pyth ratio]]+Table1[[#This Row],[win/loss ratio]]</f>
        <v>1.0058777907650693</v>
      </c>
    </row>
    <row r="993" spans="1:28" x14ac:dyDescent="0.25">
      <c r="A993" s="1">
        <v>3551</v>
      </c>
      <c r="B993" s="7">
        <f t="shared" si="34"/>
        <v>16</v>
      </c>
      <c r="C993" s="5">
        <v>2017</v>
      </c>
      <c r="D993" s="5">
        <v>17</v>
      </c>
      <c r="E993" t="s">
        <v>70</v>
      </c>
      <c r="F993" t="s">
        <v>45</v>
      </c>
      <c r="G993" s="5">
        <v>1</v>
      </c>
      <c r="H993">
        <v>17</v>
      </c>
      <c r="I993">
        <v>16</v>
      </c>
      <c r="J993">
        <v>1</v>
      </c>
      <c r="K993">
        <f>IF(Table1[[#This Row],[net]]&gt;0,1,0)</f>
        <v>1</v>
      </c>
      <c r="L993">
        <v>-3</v>
      </c>
      <c r="M993">
        <f>IF(Table1[[#This Row],[team]]=E992,SUM(Table1[[#This Row],[win/loss]],M992),Table1[[#This Row],[win/loss]])</f>
        <v>9</v>
      </c>
      <c r="N993">
        <f>IF(Table1[[#This Row],[team]]=E992,SUM(Table1[[#This Row],[win/loss]],M992),Table1[[#This Row],[win/loss]])/B993</f>
        <v>0.5625</v>
      </c>
      <c r="O993">
        <f t="shared" si="33"/>
        <v>-2</v>
      </c>
      <c r="P993">
        <f>IF(Table1[[#This Row],[difference]]&gt;0,SQRT(Table1[[#This Row],[difference]]),-SQRT(ABS(Table1[[#This Row],[difference]])))</f>
        <v>-1.4142135623730951</v>
      </c>
      <c r="Q993">
        <f>IF(Table1[[#This Row],[line]]&gt;0,SQRT(Table1[[#This Row],[line]]),-SQRT(ABS(Table1[[#This Row],[line]])))</f>
        <v>-1.7320508075688772</v>
      </c>
      <c r="R993">
        <f>Table1[[#This Row],[difference]]-Table1[[#This Row],[sqrt(line)]]</f>
        <v>-0.26794919243112281</v>
      </c>
      <c r="S993">
        <f>IF(Table1[[#This Row],[difference]]&gt;0,1,-1)</f>
        <v>-1</v>
      </c>
      <c r="T993">
        <f>IF(Table1[[#This Row],[team]]=E992,SUM(H993,T992),Table1[[#This Row],[ppg]])</f>
        <v>354</v>
      </c>
      <c r="U993">
        <f>IF(Table1[[#This Row],[team]]=E992,SUM(I993,U992),Table1[[#This Row],[ppga]])</f>
        <v>369</v>
      </c>
      <c r="V993">
        <f>IF(Table1[[#This Row],[team]]=E992,SUM(Table1[[#This Row],[difference]],V992),Table1[[#This Row],[difference]])</f>
        <v>27.5</v>
      </c>
      <c r="W993">
        <f>IF(Table1[[#This Row],[team]]=E992,SUM(Table1[[#This Row],[sqrt(dif)]],W992),Table1[[#This Row],[sqrt(dif)]])</f>
        <v>6.7413670800462073</v>
      </c>
      <c r="X993">
        <f>IF(Table1[[#This Row],[team]]=E992,SUM(Table1[[#This Row],[f1]],X992),Table1[[#This Row],[f1]])</f>
        <v>8.4762765147391121</v>
      </c>
      <c r="Y993">
        <f>IF(Table1[[#This Row],[ATS]]=S992,SUM(Table1[[#This Row],[ATS]],Y992),Table1[[#This Row],[ATS]])</f>
        <v>-2</v>
      </c>
      <c r="Z993">
        <f>IF(Table1[[#This Row],[ATS]]&gt;0,Table1[[#This Row],[ATS streak (not real)]]-1,Table1[[#This Row],[ATS streak (not real)]]+1)</f>
        <v>-1</v>
      </c>
      <c r="AA993" s="5">
        <f>Table1[[#This Row],[running ttl ppg]]^2.37/(Table1[[#This Row],[running ttl ppg]]^2.37+Table1[[#This Row],[running ttl ppga]]^2.37)</f>
        <v>0.47543121192454019</v>
      </c>
      <c r="AB993" s="5">
        <f>Table1[[#This Row],[pyth ratio]]+Table1[[#This Row],[win/loss ratio]]</f>
        <v>1.0379312119245401</v>
      </c>
    </row>
    <row r="994" spans="1:28" x14ac:dyDescent="0.25">
      <c r="A994" s="1">
        <v>3552</v>
      </c>
      <c r="B994" s="7">
        <f t="shared" si="34"/>
        <v>1</v>
      </c>
      <c r="C994" s="5">
        <v>2017</v>
      </c>
      <c r="D994" s="5">
        <v>1</v>
      </c>
      <c r="E994" t="s">
        <v>71</v>
      </c>
      <c r="F994" t="s">
        <v>60</v>
      </c>
      <c r="G994" s="5">
        <v>1</v>
      </c>
      <c r="H994">
        <v>16</v>
      </c>
      <c r="I994">
        <v>25</v>
      </c>
      <c r="J994">
        <v>-9</v>
      </c>
      <c r="K994">
        <f>IF(Table1[[#This Row],[net]]&gt;0,1,0)</f>
        <v>0</v>
      </c>
      <c r="L994">
        <v>2.5</v>
      </c>
      <c r="M994">
        <f>IF(Table1[[#This Row],[team]]=E993,SUM(Table1[[#This Row],[win/loss]],M993),Table1[[#This Row],[win/loss]])</f>
        <v>0</v>
      </c>
      <c r="N994">
        <f>IF(Table1[[#This Row],[team]]=E993,SUM(Table1[[#This Row],[win/loss]],M993),Table1[[#This Row],[win/loss]])/B994</f>
        <v>0</v>
      </c>
      <c r="O994">
        <f t="shared" si="33"/>
        <v>-6.5</v>
      </c>
      <c r="P994">
        <f>IF(Table1[[#This Row],[difference]]&gt;0,SQRT(Table1[[#This Row],[difference]]),-SQRT(ABS(Table1[[#This Row],[difference]])))</f>
        <v>-2.5495097567963922</v>
      </c>
      <c r="Q994">
        <f>IF(Table1[[#This Row],[line]]&gt;0,SQRT(Table1[[#This Row],[line]]),-SQRT(ABS(Table1[[#This Row],[line]])))</f>
        <v>1.5811388300841898</v>
      </c>
      <c r="R994">
        <f>Table1[[#This Row],[difference]]-Table1[[#This Row],[sqrt(line)]]</f>
        <v>-8.0811388300841891</v>
      </c>
      <c r="S994">
        <f>IF(Table1[[#This Row],[difference]]&gt;0,1,-1)</f>
        <v>-1</v>
      </c>
      <c r="T994">
        <f>IF(Table1[[#This Row],[team]]=E993,SUM(H994,T993),Table1[[#This Row],[ppg]])</f>
        <v>16</v>
      </c>
      <c r="U994">
        <f>IF(Table1[[#This Row],[team]]=E993,SUM(I994,U993),Table1[[#This Row],[ppga]])</f>
        <v>25</v>
      </c>
      <c r="V994">
        <f>IF(Table1[[#This Row],[team]]=E993,SUM(Table1[[#This Row],[difference]],V993),Table1[[#This Row],[difference]])</f>
        <v>-6.5</v>
      </c>
      <c r="W994">
        <f>IF(Table1[[#This Row],[team]]=E993,SUM(Table1[[#This Row],[sqrt(dif)]],W993),Table1[[#This Row],[sqrt(dif)]])</f>
        <v>-2.5495097567963922</v>
      </c>
      <c r="X994">
        <f>IF(Table1[[#This Row],[team]]=E993,SUM(Table1[[#This Row],[f1]],X993),Table1[[#This Row],[f1]])</f>
        <v>-8.0811388300841891</v>
      </c>
      <c r="Y994">
        <f>IF(Table1[[#This Row],[ATS]]=S993,SUM(Table1[[#This Row],[ATS]],Y993),Table1[[#This Row],[ATS]])</f>
        <v>-3</v>
      </c>
      <c r="Z994">
        <f>IF(Table1[[#This Row],[ATS]]&gt;0,Table1[[#This Row],[ATS streak (not real)]]-1,Table1[[#This Row],[ATS streak (not real)]]+1)</f>
        <v>-2</v>
      </c>
      <c r="AA994" s="5">
        <f>Table1[[#This Row],[running ttl ppg]]^2.37/(Table1[[#This Row],[running ttl ppg]]^2.37+Table1[[#This Row],[running ttl ppga]]^2.37)</f>
        <v>0.25774915008764243</v>
      </c>
      <c r="AB994" s="5">
        <f>Table1[[#This Row],[pyth ratio]]+Table1[[#This Row],[win/loss ratio]]</f>
        <v>0.25774915008764243</v>
      </c>
    </row>
    <row r="995" spans="1:28" x14ac:dyDescent="0.25">
      <c r="A995" s="1">
        <v>3553</v>
      </c>
      <c r="B995" s="7">
        <f t="shared" si="34"/>
        <v>2</v>
      </c>
      <c r="C995" s="5">
        <v>2017</v>
      </c>
      <c r="D995" s="5">
        <v>2</v>
      </c>
      <c r="E995" t="s">
        <v>71</v>
      </c>
      <c r="F995" t="s">
        <v>51</v>
      </c>
      <c r="G995" s="5">
        <v>0</v>
      </c>
      <c r="H995">
        <v>16</v>
      </c>
      <c r="I995">
        <v>15</v>
      </c>
      <c r="J995">
        <v>1</v>
      </c>
      <c r="K995">
        <f>IF(Table1[[#This Row],[net]]&gt;0,1,0)</f>
        <v>1</v>
      </c>
      <c r="L995">
        <v>6</v>
      </c>
      <c r="M995">
        <f>IF(Table1[[#This Row],[team]]=E994,SUM(Table1[[#This Row],[win/loss]],M994),Table1[[#This Row],[win/loss]])</f>
        <v>1</v>
      </c>
      <c r="N995">
        <f>IF(Table1[[#This Row],[team]]=E994,SUM(Table1[[#This Row],[win/loss]],M994),Table1[[#This Row],[win/loss]])/B995</f>
        <v>0.5</v>
      </c>
      <c r="O995">
        <f t="shared" si="33"/>
        <v>7</v>
      </c>
      <c r="P995">
        <f>IF(Table1[[#This Row],[difference]]&gt;0,SQRT(Table1[[#This Row],[difference]]),-SQRT(ABS(Table1[[#This Row],[difference]])))</f>
        <v>2.6457513110645907</v>
      </c>
      <c r="Q995">
        <f>IF(Table1[[#This Row],[line]]&gt;0,SQRT(Table1[[#This Row],[line]]),-SQRT(ABS(Table1[[#This Row],[line]])))</f>
        <v>2.4494897427831779</v>
      </c>
      <c r="R995">
        <f>Table1[[#This Row],[difference]]-Table1[[#This Row],[sqrt(line)]]</f>
        <v>4.5505102572168221</v>
      </c>
      <c r="S995">
        <f>IF(Table1[[#This Row],[difference]]&gt;0,1,-1)</f>
        <v>1</v>
      </c>
      <c r="T995">
        <f>IF(Table1[[#This Row],[team]]=E994,SUM(H995,T994),Table1[[#This Row],[ppg]])</f>
        <v>32</v>
      </c>
      <c r="U995">
        <f>IF(Table1[[#This Row],[team]]=E994,SUM(I995,U994),Table1[[#This Row],[ppga]])</f>
        <v>40</v>
      </c>
      <c r="V995">
        <f>IF(Table1[[#This Row],[team]]=E994,SUM(Table1[[#This Row],[difference]],V994),Table1[[#This Row],[difference]])</f>
        <v>0.5</v>
      </c>
      <c r="W995">
        <f>IF(Table1[[#This Row],[team]]=E994,SUM(Table1[[#This Row],[sqrt(dif)]],W994),Table1[[#This Row],[sqrt(dif)]])</f>
        <v>9.624155426819847E-2</v>
      </c>
      <c r="X995">
        <f>IF(Table1[[#This Row],[team]]=E994,SUM(Table1[[#This Row],[f1]],X994),Table1[[#This Row],[f1]])</f>
        <v>-3.530628572867367</v>
      </c>
      <c r="Y995">
        <f>IF(Table1[[#This Row],[ATS]]=S994,SUM(Table1[[#This Row],[ATS]],Y994),Table1[[#This Row],[ATS]])</f>
        <v>1</v>
      </c>
      <c r="Z995">
        <f>IF(Table1[[#This Row],[ATS]]&gt;0,Table1[[#This Row],[ATS streak (not real)]]-1,Table1[[#This Row],[ATS streak (not real)]]+1)</f>
        <v>0</v>
      </c>
      <c r="AA995" s="5">
        <f>Table1[[#This Row],[running ttl ppg]]^2.37/(Table1[[#This Row],[running ttl ppg]]^2.37+Table1[[#This Row],[running ttl ppga]]^2.37)</f>
        <v>0.37078509665363246</v>
      </c>
      <c r="AB995" s="5">
        <f>Table1[[#This Row],[pyth ratio]]+Table1[[#This Row],[win/loss ratio]]</f>
        <v>0.87078509665363246</v>
      </c>
    </row>
    <row r="996" spans="1:28" x14ac:dyDescent="0.25">
      <c r="A996" s="1">
        <v>3554</v>
      </c>
      <c r="B996" s="7">
        <f t="shared" si="34"/>
        <v>3</v>
      </c>
      <c r="C996" s="5">
        <v>2017</v>
      </c>
      <c r="D996" s="5">
        <v>3</v>
      </c>
      <c r="E996" t="s">
        <v>71</v>
      </c>
      <c r="F996" t="s">
        <v>65</v>
      </c>
      <c r="G996" s="5">
        <v>1</v>
      </c>
      <c r="H996">
        <v>10</v>
      </c>
      <c r="I996">
        <v>17</v>
      </c>
      <c r="J996">
        <v>-7</v>
      </c>
      <c r="K996">
        <f>IF(Table1[[#This Row],[net]]&gt;0,1,0)</f>
        <v>0</v>
      </c>
      <c r="L996">
        <v>2</v>
      </c>
      <c r="M996">
        <f>IF(Table1[[#This Row],[team]]=E995,SUM(Table1[[#This Row],[win/loss]],M995),Table1[[#This Row],[win/loss]])</f>
        <v>1</v>
      </c>
      <c r="N996">
        <f>IF(Table1[[#This Row],[team]]=E995,SUM(Table1[[#This Row],[win/loss]],M995),Table1[[#This Row],[win/loss]])/B996</f>
        <v>0.33333333333333331</v>
      </c>
      <c r="O996">
        <f t="shared" si="33"/>
        <v>-5</v>
      </c>
      <c r="P996">
        <f>IF(Table1[[#This Row],[difference]]&gt;0,SQRT(Table1[[#This Row],[difference]]),-SQRT(ABS(Table1[[#This Row],[difference]])))</f>
        <v>-2.2360679774997898</v>
      </c>
      <c r="Q996">
        <f>IF(Table1[[#This Row],[line]]&gt;0,SQRT(Table1[[#This Row],[line]]),-SQRT(ABS(Table1[[#This Row],[line]])))</f>
        <v>1.4142135623730951</v>
      </c>
      <c r="R996">
        <f>Table1[[#This Row],[difference]]-Table1[[#This Row],[sqrt(line)]]</f>
        <v>-6.4142135623730949</v>
      </c>
      <c r="S996">
        <f>IF(Table1[[#This Row],[difference]]&gt;0,1,-1)</f>
        <v>-1</v>
      </c>
      <c r="T996">
        <f>IF(Table1[[#This Row],[team]]=E995,SUM(H996,T995),Table1[[#This Row],[ppg]])</f>
        <v>42</v>
      </c>
      <c r="U996">
        <f>IF(Table1[[#This Row],[team]]=E995,SUM(I996,U995),Table1[[#This Row],[ppga]])</f>
        <v>57</v>
      </c>
      <c r="V996">
        <f>IF(Table1[[#This Row],[team]]=E995,SUM(Table1[[#This Row],[difference]],V995),Table1[[#This Row],[difference]])</f>
        <v>-4.5</v>
      </c>
      <c r="W996">
        <f>IF(Table1[[#This Row],[team]]=E995,SUM(Table1[[#This Row],[sqrt(dif)]],W995),Table1[[#This Row],[sqrt(dif)]])</f>
        <v>-2.1398264232315913</v>
      </c>
      <c r="X996">
        <f>IF(Table1[[#This Row],[team]]=E995,SUM(Table1[[#This Row],[f1]],X995),Table1[[#This Row],[f1]])</f>
        <v>-9.9448421352404619</v>
      </c>
      <c r="Y996">
        <f>IF(Table1[[#This Row],[ATS]]=S995,SUM(Table1[[#This Row],[ATS]],Y995),Table1[[#This Row],[ATS]])</f>
        <v>-1</v>
      </c>
      <c r="Z996">
        <f>IF(Table1[[#This Row],[ATS]]&gt;0,Table1[[#This Row],[ATS streak (not real)]]-1,Table1[[#This Row],[ATS streak (not real)]]+1)</f>
        <v>0</v>
      </c>
      <c r="AA996" s="5">
        <f>Table1[[#This Row],[running ttl ppg]]^2.37/(Table1[[#This Row],[running ttl ppg]]^2.37+Table1[[#This Row],[running ttl ppga]]^2.37)</f>
        <v>0.32656675077158565</v>
      </c>
      <c r="AB996" s="5">
        <f>Table1[[#This Row],[pyth ratio]]+Table1[[#This Row],[win/loss ratio]]</f>
        <v>0.65990008410491896</v>
      </c>
    </row>
    <row r="997" spans="1:28" x14ac:dyDescent="0.25">
      <c r="A997" s="1">
        <v>3555</v>
      </c>
      <c r="B997" s="7">
        <f t="shared" si="34"/>
        <v>4</v>
      </c>
      <c r="C997" s="5">
        <v>2017</v>
      </c>
      <c r="D997" s="5">
        <v>4</v>
      </c>
      <c r="E997" t="s">
        <v>71</v>
      </c>
      <c r="F997" t="s">
        <v>53</v>
      </c>
      <c r="G997" s="5">
        <v>0</v>
      </c>
      <c r="H997">
        <v>20</v>
      </c>
      <c r="I997">
        <v>27</v>
      </c>
      <c r="J997">
        <v>-7</v>
      </c>
      <c r="K997">
        <f>IF(Table1[[#This Row],[net]]&gt;0,1,0)</f>
        <v>0</v>
      </c>
      <c r="L997">
        <v>3.5</v>
      </c>
      <c r="M997">
        <f>IF(Table1[[#This Row],[team]]=E996,SUM(Table1[[#This Row],[win/loss]],M996),Table1[[#This Row],[win/loss]])</f>
        <v>1</v>
      </c>
      <c r="N997">
        <f>IF(Table1[[#This Row],[team]]=E996,SUM(Table1[[#This Row],[win/loss]],M996),Table1[[#This Row],[win/loss]])/B997</f>
        <v>0.25</v>
      </c>
      <c r="O997">
        <f t="shared" si="33"/>
        <v>-3.5</v>
      </c>
      <c r="P997">
        <f>IF(Table1[[#This Row],[difference]]&gt;0,SQRT(Table1[[#This Row],[difference]]),-SQRT(ABS(Table1[[#This Row],[difference]])))</f>
        <v>-1.8708286933869707</v>
      </c>
      <c r="Q997">
        <f>IF(Table1[[#This Row],[line]]&gt;0,SQRT(Table1[[#This Row],[line]]),-SQRT(ABS(Table1[[#This Row],[line]])))</f>
        <v>1.8708286933869707</v>
      </c>
      <c r="R997">
        <f>Table1[[#This Row],[difference]]-Table1[[#This Row],[sqrt(line)]]</f>
        <v>-5.3708286933869704</v>
      </c>
      <c r="S997">
        <f>IF(Table1[[#This Row],[difference]]&gt;0,1,-1)</f>
        <v>-1</v>
      </c>
      <c r="T997">
        <f>IF(Table1[[#This Row],[team]]=E996,SUM(H997,T996),Table1[[#This Row],[ppg]])</f>
        <v>62</v>
      </c>
      <c r="U997">
        <f>IF(Table1[[#This Row],[team]]=E996,SUM(I997,U996),Table1[[#This Row],[ppga]])</f>
        <v>84</v>
      </c>
      <c r="V997">
        <f>IF(Table1[[#This Row],[team]]=E996,SUM(Table1[[#This Row],[difference]],V996),Table1[[#This Row],[difference]])</f>
        <v>-8</v>
      </c>
      <c r="W997">
        <f>IF(Table1[[#This Row],[team]]=E996,SUM(Table1[[#This Row],[sqrt(dif)]],W996),Table1[[#This Row],[sqrt(dif)]])</f>
        <v>-4.0106551166185618</v>
      </c>
      <c r="X997">
        <f>IF(Table1[[#This Row],[team]]=E996,SUM(Table1[[#This Row],[f1]],X996),Table1[[#This Row],[f1]])</f>
        <v>-15.315670828627432</v>
      </c>
      <c r="Y997">
        <f>IF(Table1[[#This Row],[ATS]]=S996,SUM(Table1[[#This Row],[ATS]],Y996),Table1[[#This Row],[ATS]])</f>
        <v>-2</v>
      </c>
      <c r="Z997">
        <f>IF(Table1[[#This Row],[ATS]]&gt;0,Table1[[#This Row],[ATS streak (not real)]]-1,Table1[[#This Row],[ATS streak (not real)]]+1)</f>
        <v>-1</v>
      </c>
      <c r="AA997" s="5">
        <f>Table1[[#This Row],[running ttl ppg]]^2.37/(Table1[[#This Row],[running ttl ppg]]^2.37+Table1[[#This Row],[running ttl ppga]]^2.37)</f>
        <v>0.32745303159864092</v>
      </c>
      <c r="AB997" s="5">
        <f>Table1[[#This Row],[pyth ratio]]+Table1[[#This Row],[win/loss ratio]]</f>
        <v>0.57745303159864092</v>
      </c>
    </row>
    <row r="998" spans="1:28" x14ac:dyDescent="0.25">
      <c r="A998" s="1">
        <v>3556</v>
      </c>
      <c r="B998" s="7">
        <f t="shared" si="34"/>
        <v>5</v>
      </c>
      <c r="C998" s="5">
        <v>2017</v>
      </c>
      <c r="D998" s="5">
        <v>5</v>
      </c>
      <c r="E998" t="s">
        <v>71</v>
      </c>
      <c r="F998" t="s">
        <v>59</v>
      </c>
      <c r="G998" s="5">
        <v>0</v>
      </c>
      <c r="H998">
        <v>30</v>
      </c>
      <c r="I998">
        <v>17</v>
      </c>
      <c r="J998">
        <v>13</v>
      </c>
      <c r="K998">
        <f>IF(Table1[[#This Row],[net]]&gt;0,1,0)</f>
        <v>1</v>
      </c>
      <c r="L998">
        <v>2.5</v>
      </c>
      <c r="M998">
        <f>IF(Table1[[#This Row],[team]]=E997,SUM(Table1[[#This Row],[win/loss]],M997),Table1[[#This Row],[win/loss]])</f>
        <v>2</v>
      </c>
      <c r="N998">
        <f>IF(Table1[[#This Row],[team]]=E997,SUM(Table1[[#This Row],[win/loss]],M997),Table1[[#This Row],[win/loss]])/B998</f>
        <v>0.4</v>
      </c>
      <c r="O998">
        <f t="shared" si="33"/>
        <v>15.5</v>
      </c>
      <c r="P998">
        <f>IF(Table1[[#This Row],[difference]]&gt;0,SQRT(Table1[[#This Row],[difference]]),-SQRT(ABS(Table1[[#This Row],[difference]])))</f>
        <v>3.9370039370059056</v>
      </c>
      <c r="Q998">
        <f>IF(Table1[[#This Row],[line]]&gt;0,SQRT(Table1[[#This Row],[line]]),-SQRT(ABS(Table1[[#This Row],[line]])))</f>
        <v>1.5811388300841898</v>
      </c>
      <c r="R998">
        <f>Table1[[#This Row],[difference]]-Table1[[#This Row],[sqrt(line)]]</f>
        <v>13.918861169915811</v>
      </c>
      <c r="S998">
        <f>IF(Table1[[#This Row],[difference]]&gt;0,1,-1)</f>
        <v>1</v>
      </c>
      <c r="T998">
        <f>IF(Table1[[#This Row],[team]]=E997,SUM(H998,T997),Table1[[#This Row],[ppg]])</f>
        <v>92</v>
      </c>
      <c r="U998">
        <f>IF(Table1[[#This Row],[team]]=E997,SUM(I998,U997),Table1[[#This Row],[ppga]])</f>
        <v>101</v>
      </c>
      <c r="V998">
        <f>IF(Table1[[#This Row],[team]]=E997,SUM(Table1[[#This Row],[difference]],V997),Table1[[#This Row],[difference]])</f>
        <v>7.5</v>
      </c>
      <c r="W998">
        <f>IF(Table1[[#This Row],[team]]=E997,SUM(Table1[[#This Row],[sqrt(dif)]],W997),Table1[[#This Row],[sqrt(dif)]])</f>
        <v>-7.3651179612656215E-2</v>
      </c>
      <c r="X998">
        <f>IF(Table1[[#This Row],[team]]=E997,SUM(Table1[[#This Row],[f1]],X997),Table1[[#This Row],[f1]])</f>
        <v>-1.3968096587116214</v>
      </c>
      <c r="Y998">
        <f>IF(Table1[[#This Row],[ATS]]=S997,SUM(Table1[[#This Row],[ATS]],Y997),Table1[[#This Row],[ATS]])</f>
        <v>1</v>
      </c>
      <c r="Z998">
        <f>IF(Table1[[#This Row],[ATS]]&gt;0,Table1[[#This Row],[ATS streak (not real)]]-1,Table1[[#This Row],[ATS streak (not real)]]+1)</f>
        <v>0</v>
      </c>
      <c r="AA998" s="5">
        <f>Table1[[#This Row],[running ttl ppg]]^2.37/(Table1[[#This Row],[running ttl ppg]]^2.37+Table1[[#This Row],[running ttl ppga]]^2.37)</f>
        <v>0.44492520098352878</v>
      </c>
      <c r="AB998" s="5">
        <f>Table1[[#This Row],[pyth ratio]]+Table1[[#This Row],[win/loss ratio]]</f>
        <v>0.84492520098352886</v>
      </c>
    </row>
    <row r="999" spans="1:28" x14ac:dyDescent="0.25">
      <c r="A999" s="1">
        <v>3557</v>
      </c>
      <c r="B999" s="7">
        <f t="shared" si="34"/>
        <v>6</v>
      </c>
      <c r="C999" s="5">
        <v>2017</v>
      </c>
      <c r="D999" s="5">
        <v>6</v>
      </c>
      <c r="E999" t="s">
        <v>71</v>
      </c>
      <c r="F999" t="s">
        <v>48</v>
      </c>
      <c r="G999" s="5">
        <v>1</v>
      </c>
      <c r="H999">
        <v>28</v>
      </c>
      <c r="I999">
        <v>26</v>
      </c>
      <c r="J999">
        <v>2</v>
      </c>
      <c r="K999">
        <f>IF(Table1[[#This Row],[net]]&gt;0,1,0)</f>
        <v>1</v>
      </c>
      <c r="L999">
        <v>-7.5</v>
      </c>
      <c r="M999">
        <f>IF(Table1[[#This Row],[team]]=E998,SUM(Table1[[#This Row],[win/loss]],M998),Table1[[#This Row],[win/loss]])</f>
        <v>3</v>
      </c>
      <c r="N999">
        <f>IF(Table1[[#This Row],[team]]=E998,SUM(Table1[[#This Row],[win/loss]],M998),Table1[[#This Row],[win/loss]])/B999</f>
        <v>0.5</v>
      </c>
      <c r="O999">
        <f t="shared" si="33"/>
        <v>-5.5</v>
      </c>
      <c r="P999">
        <f>IF(Table1[[#This Row],[difference]]&gt;0,SQRT(Table1[[#This Row],[difference]]),-SQRT(ABS(Table1[[#This Row],[difference]])))</f>
        <v>-2.3452078799117149</v>
      </c>
      <c r="Q999">
        <f>IF(Table1[[#This Row],[line]]&gt;0,SQRT(Table1[[#This Row],[line]]),-SQRT(ABS(Table1[[#This Row],[line]])))</f>
        <v>-2.7386127875258306</v>
      </c>
      <c r="R999">
        <f>Table1[[#This Row],[difference]]-Table1[[#This Row],[sqrt(line)]]</f>
        <v>-2.7613872124741694</v>
      </c>
      <c r="S999">
        <f>IF(Table1[[#This Row],[difference]]&gt;0,1,-1)</f>
        <v>-1</v>
      </c>
      <c r="T999">
        <f>IF(Table1[[#This Row],[team]]=E998,SUM(H999,T998),Table1[[#This Row],[ppg]])</f>
        <v>120</v>
      </c>
      <c r="U999">
        <f>IF(Table1[[#This Row],[team]]=E998,SUM(I999,U998),Table1[[#This Row],[ppga]])</f>
        <v>127</v>
      </c>
      <c r="V999">
        <f>IF(Table1[[#This Row],[team]]=E998,SUM(Table1[[#This Row],[difference]],V998),Table1[[#This Row],[difference]])</f>
        <v>2</v>
      </c>
      <c r="W999">
        <f>IF(Table1[[#This Row],[team]]=E998,SUM(Table1[[#This Row],[sqrt(dif)]],W998),Table1[[#This Row],[sqrt(dif)]])</f>
        <v>-2.4188590595243711</v>
      </c>
      <c r="X999">
        <f>IF(Table1[[#This Row],[team]]=E998,SUM(Table1[[#This Row],[f1]],X998),Table1[[#This Row],[f1]])</f>
        <v>-4.1581968711857904</v>
      </c>
      <c r="Y999">
        <f>IF(Table1[[#This Row],[ATS]]=S998,SUM(Table1[[#This Row],[ATS]],Y998),Table1[[#This Row],[ATS]])</f>
        <v>-1</v>
      </c>
      <c r="Z999">
        <f>IF(Table1[[#This Row],[ATS]]&gt;0,Table1[[#This Row],[ATS streak (not real)]]-1,Table1[[#This Row],[ATS streak (not real)]]+1)</f>
        <v>0</v>
      </c>
      <c r="AA999" s="5">
        <f>Table1[[#This Row],[running ttl ppg]]^2.37/(Table1[[#This Row],[running ttl ppg]]^2.37+Table1[[#This Row],[running ttl ppga]]^2.37)</f>
        <v>0.46645845903692978</v>
      </c>
      <c r="AB999" s="5">
        <f>Table1[[#This Row],[pyth ratio]]+Table1[[#This Row],[win/loss ratio]]</f>
        <v>0.96645845903692984</v>
      </c>
    </row>
    <row r="1000" spans="1:28" x14ac:dyDescent="0.25">
      <c r="A1000" s="1">
        <v>3558</v>
      </c>
      <c r="B1000" s="7">
        <f t="shared" si="34"/>
        <v>7</v>
      </c>
      <c r="C1000" s="5">
        <v>2017</v>
      </c>
      <c r="D1000" s="5">
        <v>7</v>
      </c>
      <c r="E1000" t="s">
        <v>71</v>
      </c>
      <c r="F1000" t="s">
        <v>54</v>
      </c>
      <c r="G1000" s="5">
        <v>1</v>
      </c>
      <c r="H1000">
        <v>26</v>
      </c>
      <c r="I1000">
        <v>34</v>
      </c>
      <c r="J1000">
        <v>-8</v>
      </c>
      <c r="K1000">
        <f>IF(Table1[[#This Row],[net]]&gt;0,1,0)</f>
        <v>0</v>
      </c>
      <c r="L1000">
        <v>-3.5</v>
      </c>
      <c r="M1000">
        <f>IF(Table1[[#This Row],[team]]=E999,SUM(Table1[[#This Row],[win/loss]],M999),Table1[[#This Row],[win/loss]])</f>
        <v>3</v>
      </c>
      <c r="N1000">
        <f>IF(Table1[[#This Row],[team]]=E999,SUM(Table1[[#This Row],[win/loss]],M999),Table1[[#This Row],[win/loss]])/B1000</f>
        <v>0.42857142857142855</v>
      </c>
      <c r="O1000">
        <f t="shared" si="33"/>
        <v>-11.5</v>
      </c>
      <c r="P1000">
        <f>IF(Table1[[#This Row],[difference]]&gt;0,SQRT(Table1[[#This Row],[difference]]),-SQRT(ABS(Table1[[#This Row],[difference]])))</f>
        <v>-3.3911649915626341</v>
      </c>
      <c r="Q1000">
        <f>IF(Table1[[#This Row],[line]]&gt;0,SQRT(Table1[[#This Row],[line]]),-SQRT(ABS(Table1[[#This Row],[line]])))</f>
        <v>-1.8708286933869707</v>
      </c>
      <c r="R1000">
        <f>Table1[[#This Row],[difference]]-Table1[[#This Row],[sqrt(line)]]</f>
        <v>-9.6291713066130296</v>
      </c>
      <c r="S1000">
        <f>IF(Table1[[#This Row],[difference]]&gt;0,1,-1)</f>
        <v>-1</v>
      </c>
      <c r="T1000">
        <f>IF(Table1[[#This Row],[team]]=E999,SUM(H1000,T999),Table1[[#This Row],[ppg]])</f>
        <v>146</v>
      </c>
      <c r="U1000">
        <f>IF(Table1[[#This Row],[team]]=E999,SUM(I1000,U999),Table1[[#This Row],[ppga]])</f>
        <v>161</v>
      </c>
      <c r="V1000">
        <f>IF(Table1[[#This Row],[team]]=E999,SUM(Table1[[#This Row],[difference]],V999),Table1[[#This Row],[difference]])</f>
        <v>-9.5</v>
      </c>
      <c r="W1000">
        <f>IF(Table1[[#This Row],[team]]=E999,SUM(Table1[[#This Row],[sqrt(dif)]],W999),Table1[[#This Row],[sqrt(dif)]])</f>
        <v>-5.8100240510870051</v>
      </c>
      <c r="X1000">
        <f>IF(Table1[[#This Row],[team]]=E999,SUM(Table1[[#This Row],[f1]],X999),Table1[[#This Row],[f1]])</f>
        <v>-13.78736817779882</v>
      </c>
      <c r="Y1000">
        <f>IF(Table1[[#This Row],[ATS]]=S999,SUM(Table1[[#This Row],[ATS]],Y999),Table1[[#This Row],[ATS]])</f>
        <v>-2</v>
      </c>
      <c r="Z1000">
        <f>IF(Table1[[#This Row],[ATS]]&gt;0,Table1[[#This Row],[ATS streak (not real)]]-1,Table1[[#This Row],[ATS streak (not real)]]+1)</f>
        <v>-1</v>
      </c>
      <c r="AA1000" s="5">
        <f>Table1[[#This Row],[running ttl ppg]]^2.37/(Table1[[#This Row],[running ttl ppg]]^2.37+Table1[[#This Row],[running ttl ppga]]^2.37)</f>
        <v>0.44231286316556051</v>
      </c>
      <c r="AB1000" s="5">
        <f>Table1[[#This Row],[pyth ratio]]+Table1[[#This Row],[win/loss ratio]]</f>
        <v>0.870884291736989</v>
      </c>
    </row>
    <row r="1001" spans="1:28" x14ac:dyDescent="0.25">
      <c r="A1001" s="1">
        <v>3559</v>
      </c>
      <c r="B1001" s="7">
        <f t="shared" si="34"/>
        <v>8</v>
      </c>
      <c r="C1001" s="5">
        <v>2017</v>
      </c>
      <c r="D1001" s="5">
        <v>8</v>
      </c>
      <c r="E1001" t="s">
        <v>71</v>
      </c>
      <c r="F1001" t="s">
        <v>55</v>
      </c>
      <c r="G1001" s="5">
        <v>1</v>
      </c>
      <c r="H1001">
        <v>36</v>
      </c>
      <c r="I1001">
        <v>22</v>
      </c>
      <c r="J1001">
        <v>14</v>
      </c>
      <c r="K1001">
        <f>IF(Table1[[#This Row],[net]]&gt;0,1,0)</f>
        <v>1</v>
      </c>
      <c r="L1001">
        <v>-3</v>
      </c>
      <c r="M1001">
        <f>IF(Table1[[#This Row],[team]]=E1000,SUM(Table1[[#This Row],[win/loss]],M1000),Table1[[#This Row],[win/loss]])</f>
        <v>4</v>
      </c>
      <c r="N1001">
        <f>IF(Table1[[#This Row],[team]]=E1000,SUM(Table1[[#This Row],[win/loss]],M1000),Table1[[#This Row],[win/loss]])/B1001</f>
        <v>0.5</v>
      </c>
      <c r="O1001">
        <f t="shared" si="33"/>
        <v>11</v>
      </c>
      <c r="P1001">
        <f>IF(Table1[[#This Row],[difference]]&gt;0,SQRT(Table1[[#This Row],[difference]]),-SQRT(ABS(Table1[[#This Row],[difference]])))</f>
        <v>3.3166247903553998</v>
      </c>
      <c r="Q1001">
        <f>IF(Table1[[#This Row],[line]]&gt;0,SQRT(Table1[[#This Row],[line]]),-SQRT(ABS(Table1[[#This Row],[line]])))</f>
        <v>-1.7320508075688772</v>
      </c>
      <c r="R1001">
        <f>Table1[[#This Row],[difference]]-Table1[[#This Row],[sqrt(line)]]</f>
        <v>12.732050807568877</v>
      </c>
      <c r="S1001">
        <f>IF(Table1[[#This Row],[difference]]&gt;0,1,-1)</f>
        <v>1</v>
      </c>
      <c r="T1001">
        <f>IF(Table1[[#This Row],[team]]=E1000,SUM(H1001,T1000),Table1[[#This Row],[ppg]])</f>
        <v>182</v>
      </c>
      <c r="U1001">
        <f>IF(Table1[[#This Row],[team]]=E1000,SUM(I1001,U1000),Table1[[#This Row],[ppga]])</f>
        <v>183</v>
      </c>
      <c r="V1001">
        <f>IF(Table1[[#This Row],[team]]=E1000,SUM(Table1[[#This Row],[difference]],V1000),Table1[[#This Row],[difference]])</f>
        <v>1.5</v>
      </c>
      <c r="W1001">
        <f>IF(Table1[[#This Row],[team]]=E1000,SUM(Table1[[#This Row],[sqrt(dif)]],W1000),Table1[[#This Row],[sqrt(dif)]])</f>
        <v>-2.4933992607316053</v>
      </c>
      <c r="X1001">
        <f>IF(Table1[[#This Row],[team]]=E1000,SUM(Table1[[#This Row],[f1]],X1000),Table1[[#This Row],[f1]])</f>
        <v>-1.0553173702299432</v>
      </c>
      <c r="Y1001">
        <f>IF(Table1[[#This Row],[ATS]]=S1000,SUM(Table1[[#This Row],[ATS]],Y1000),Table1[[#This Row],[ATS]])</f>
        <v>1</v>
      </c>
      <c r="Z1001">
        <f>IF(Table1[[#This Row],[ATS]]&gt;0,Table1[[#This Row],[ATS streak (not real)]]-1,Table1[[#This Row],[ATS streak (not real)]]+1)</f>
        <v>0</v>
      </c>
      <c r="AA1001" s="5">
        <f>Table1[[#This Row],[running ttl ppg]]^2.37/(Table1[[#This Row],[running ttl ppg]]^2.37+Table1[[#This Row],[running ttl ppga]]^2.37)</f>
        <v>0.49675346216032595</v>
      </c>
      <c r="AB1001" s="5">
        <f>Table1[[#This Row],[pyth ratio]]+Table1[[#This Row],[win/loss ratio]]</f>
        <v>0.99675346216032601</v>
      </c>
    </row>
    <row r="1002" spans="1:28" x14ac:dyDescent="0.25">
      <c r="A1002" s="1">
        <v>3560</v>
      </c>
      <c r="B1002" s="7">
        <f t="shared" si="34"/>
        <v>9</v>
      </c>
      <c r="C1002" s="5">
        <v>2017</v>
      </c>
      <c r="D1002" s="5">
        <v>9</v>
      </c>
      <c r="E1002" t="s">
        <v>71</v>
      </c>
      <c r="F1002" t="s">
        <v>57</v>
      </c>
      <c r="G1002" s="5">
        <v>0</v>
      </c>
      <c r="H1002">
        <v>35</v>
      </c>
      <c r="I1002">
        <v>43</v>
      </c>
      <c r="J1002">
        <v>-8</v>
      </c>
      <c r="K1002">
        <f>IF(Table1[[#This Row],[net]]&gt;0,1,0)</f>
        <v>0</v>
      </c>
      <c r="L1002">
        <v>3.5</v>
      </c>
      <c r="M1002">
        <f>IF(Table1[[#This Row],[team]]=E1001,SUM(Table1[[#This Row],[win/loss]],M1001),Table1[[#This Row],[win/loss]])</f>
        <v>4</v>
      </c>
      <c r="N1002">
        <f>IF(Table1[[#This Row],[team]]=E1001,SUM(Table1[[#This Row],[win/loss]],M1001),Table1[[#This Row],[win/loss]])/B1002</f>
        <v>0.44444444444444442</v>
      </c>
      <c r="O1002">
        <f t="shared" si="33"/>
        <v>-4.5</v>
      </c>
      <c r="P1002">
        <f>IF(Table1[[#This Row],[difference]]&gt;0,SQRT(Table1[[#This Row],[difference]]),-SQRT(ABS(Table1[[#This Row],[difference]])))</f>
        <v>-2.1213203435596424</v>
      </c>
      <c r="Q1002">
        <f>IF(Table1[[#This Row],[line]]&gt;0,SQRT(Table1[[#This Row],[line]]),-SQRT(ABS(Table1[[#This Row],[line]])))</f>
        <v>1.8708286933869707</v>
      </c>
      <c r="R1002">
        <f>Table1[[#This Row],[difference]]-Table1[[#This Row],[sqrt(line)]]</f>
        <v>-6.3708286933869704</v>
      </c>
      <c r="S1002">
        <f>IF(Table1[[#This Row],[difference]]&gt;0,1,-1)</f>
        <v>-1</v>
      </c>
      <c r="T1002">
        <f>IF(Table1[[#This Row],[team]]=E1001,SUM(H1002,T1001),Table1[[#This Row],[ppg]])</f>
        <v>217</v>
      </c>
      <c r="U1002">
        <f>IF(Table1[[#This Row],[team]]=E1001,SUM(I1002,U1001),Table1[[#This Row],[ppga]])</f>
        <v>226</v>
      </c>
      <c r="V1002">
        <f>IF(Table1[[#This Row],[team]]=E1001,SUM(Table1[[#This Row],[difference]],V1001),Table1[[#This Row],[difference]])</f>
        <v>-3</v>
      </c>
      <c r="W1002">
        <f>IF(Table1[[#This Row],[team]]=E1001,SUM(Table1[[#This Row],[sqrt(dif)]],W1001),Table1[[#This Row],[sqrt(dif)]])</f>
        <v>-4.6147196042912473</v>
      </c>
      <c r="X1002">
        <f>IF(Table1[[#This Row],[team]]=E1001,SUM(Table1[[#This Row],[f1]],X1001),Table1[[#This Row],[f1]])</f>
        <v>-7.4261460636169137</v>
      </c>
      <c r="Y1002">
        <f>IF(Table1[[#This Row],[ATS]]=S1001,SUM(Table1[[#This Row],[ATS]],Y1001),Table1[[#This Row],[ATS]])</f>
        <v>-1</v>
      </c>
      <c r="Z1002">
        <f>IF(Table1[[#This Row],[ATS]]&gt;0,Table1[[#This Row],[ATS streak (not real)]]-1,Table1[[#This Row],[ATS streak (not real)]]+1)</f>
        <v>0</v>
      </c>
      <c r="AA1002" s="5">
        <f>Table1[[#This Row],[running ttl ppg]]^2.37/(Table1[[#This Row],[running ttl ppg]]^2.37+Table1[[#This Row],[running ttl ppga]]^2.37)</f>
        <v>0.47594078950073015</v>
      </c>
      <c r="AB1002" s="5">
        <f>Table1[[#This Row],[pyth ratio]]+Table1[[#This Row],[win/loss ratio]]</f>
        <v>0.92038523394517457</v>
      </c>
    </row>
    <row r="1003" spans="1:28" x14ac:dyDescent="0.25">
      <c r="A1003" s="1">
        <v>3561</v>
      </c>
      <c r="B1003" s="7">
        <f t="shared" si="34"/>
        <v>10</v>
      </c>
      <c r="C1003" s="5">
        <v>2017</v>
      </c>
      <c r="D1003" s="5">
        <v>10</v>
      </c>
      <c r="E1003" t="s">
        <v>71</v>
      </c>
      <c r="F1003" t="s">
        <v>52</v>
      </c>
      <c r="G1003" s="5">
        <v>1</v>
      </c>
      <c r="H1003">
        <v>47</v>
      </c>
      <c r="I1003">
        <v>25</v>
      </c>
      <c r="J1003">
        <v>22</v>
      </c>
      <c r="K1003">
        <f>IF(Table1[[#This Row],[net]]&gt;0,1,0)</f>
        <v>1</v>
      </c>
      <c r="L1003">
        <v>3</v>
      </c>
      <c r="M1003">
        <f>IF(Table1[[#This Row],[team]]=E1002,SUM(Table1[[#This Row],[win/loss]],M1002),Table1[[#This Row],[win/loss]])</f>
        <v>5</v>
      </c>
      <c r="N1003">
        <f>IF(Table1[[#This Row],[team]]=E1002,SUM(Table1[[#This Row],[win/loss]],M1002),Table1[[#This Row],[win/loss]])/B1003</f>
        <v>0.5</v>
      </c>
      <c r="O1003">
        <f t="shared" si="33"/>
        <v>25</v>
      </c>
      <c r="P1003">
        <f>IF(Table1[[#This Row],[difference]]&gt;0,SQRT(Table1[[#This Row],[difference]]),-SQRT(ABS(Table1[[#This Row],[difference]])))</f>
        <v>5</v>
      </c>
      <c r="Q1003">
        <f>IF(Table1[[#This Row],[line]]&gt;0,SQRT(Table1[[#This Row],[line]]),-SQRT(ABS(Table1[[#This Row],[line]])))</f>
        <v>1.7320508075688772</v>
      </c>
      <c r="R1003">
        <f>Table1[[#This Row],[difference]]-Table1[[#This Row],[sqrt(line)]]</f>
        <v>23.267949192431121</v>
      </c>
      <c r="S1003">
        <f>IF(Table1[[#This Row],[difference]]&gt;0,1,-1)</f>
        <v>1</v>
      </c>
      <c r="T1003">
        <f>IF(Table1[[#This Row],[team]]=E1002,SUM(H1003,T1002),Table1[[#This Row],[ppg]])</f>
        <v>264</v>
      </c>
      <c r="U1003">
        <f>IF(Table1[[#This Row],[team]]=E1002,SUM(I1003,U1002),Table1[[#This Row],[ppga]])</f>
        <v>251</v>
      </c>
      <c r="V1003">
        <f>IF(Table1[[#This Row],[team]]=E1002,SUM(Table1[[#This Row],[difference]],V1002),Table1[[#This Row],[difference]])</f>
        <v>22</v>
      </c>
      <c r="W1003">
        <f>IF(Table1[[#This Row],[team]]=E1002,SUM(Table1[[#This Row],[sqrt(dif)]],W1002),Table1[[#This Row],[sqrt(dif)]])</f>
        <v>0.38528039570875272</v>
      </c>
      <c r="X1003">
        <f>IF(Table1[[#This Row],[team]]=E1002,SUM(Table1[[#This Row],[f1]],X1002),Table1[[#This Row],[f1]])</f>
        <v>15.841803128814208</v>
      </c>
      <c r="Y1003">
        <f>IF(Table1[[#This Row],[ATS]]=S1002,SUM(Table1[[#This Row],[ATS]],Y1002),Table1[[#This Row],[ATS]])</f>
        <v>1</v>
      </c>
      <c r="Z1003">
        <f>IF(Table1[[#This Row],[ATS]]&gt;0,Table1[[#This Row],[ATS streak (not real)]]-1,Table1[[#This Row],[ATS streak (not real)]]+1)</f>
        <v>0</v>
      </c>
      <c r="AA1003" s="5">
        <f>Table1[[#This Row],[running ttl ppg]]^2.37/(Table1[[#This Row],[running ttl ppg]]^2.37+Table1[[#This Row],[running ttl ppga]]^2.37)</f>
        <v>0.52988331914343278</v>
      </c>
      <c r="AB1003" s="5">
        <f>Table1[[#This Row],[pyth ratio]]+Table1[[#This Row],[win/loss ratio]]</f>
        <v>1.0298833191434329</v>
      </c>
    </row>
    <row r="1004" spans="1:28" x14ac:dyDescent="0.25">
      <c r="A1004" s="1">
        <v>3562</v>
      </c>
      <c r="B1004" s="7">
        <f t="shared" si="34"/>
        <v>11</v>
      </c>
      <c r="C1004" s="5">
        <v>2017</v>
      </c>
      <c r="D1004" s="5">
        <v>11</v>
      </c>
      <c r="E1004" t="s">
        <v>71</v>
      </c>
      <c r="F1004" t="s">
        <v>54</v>
      </c>
      <c r="G1004" s="5">
        <v>0</v>
      </c>
      <c r="H1004">
        <v>17</v>
      </c>
      <c r="I1004">
        <v>24</v>
      </c>
      <c r="J1004">
        <v>-7</v>
      </c>
      <c r="K1004">
        <f>IF(Table1[[#This Row],[net]]&gt;0,1,0)</f>
        <v>0</v>
      </c>
      <c r="L1004">
        <v>3</v>
      </c>
      <c r="M1004">
        <f>IF(Table1[[#This Row],[team]]=E1003,SUM(Table1[[#This Row],[win/loss]],M1003),Table1[[#This Row],[win/loss]])</f>
        <v>5</v>
      </c>
      <c r="N1004">
        <f>IF(Table1[[#This Row],[team]]=E1003,SUM(Table1[[#This Row],[win/loss]],M1003),Table1[[#This Row],[win/loss]])/B1004</f>
        <v>0.45454545454545453</v>
      </c>
      <c r="O1004">
        <f t="shared" si="33"/>
        <v>-4</v>
      </c>
      <c r="P1004">
        <f>IF(Table1[[#This Row],[difference]]&gt;0,SQRT(Table1[[#This Row],[difference]]),-SQRT(ABS(Table1[[#This Row],[difference]])))</f>
        <v>-2</v>
      </c>
      <c r="Q1004">
        <f>IF(Table1[[#This Row],[line]]&gt;0,SQRT(Table1[[#This Row],[line]]),-SQRT(ABS(Table1[[#This Row],[line]])))</f>
        <v>1.7320508075688772</v>
      </c>
      <c r="R1004">
        <f>Table1[[#This Row],[difference]]-Table1[[#This Row],[sqrt(line)]]</f>
        <v>-5.7320508075688767</v>
      </c>
      <c r="S1004">
        <f>IF(Table1[[#This Row],[difference]]&gt;0,1,-1)</f>
        <v>-1</v>
      </c>
      <c r="T1004">
        <f>IF(Table1[[#This Row],[team]]=E1003,SUM(H1004,T1003),Table1[[#This Row],[ppg]])</f>
        <v>281</v>
      </c>
      <c r="U1004">
        <f>IF(Table1[[#This Row],[team]]=E1003,SUM(I1004,U1003),Table1[[#This Row],[ppga]])</f>
        <v>275</v>
      </c>
      <c r="V1004">
        <f>IF(Table1[[#This Row],[team]]=E1003,SUM(Table1[[#This Row],[difference]],V1003),Table1[[#This Row],[difference]])</f>
        <v>18</v>
      </c>
      <c r="W1004">
        <f>IF(Table1[[#This Row],[team]]=E1003,SUM(Table1[[#This Row],[sqrt(dif)]],W1003),Table1[[#This Row],[sqrt(dif)]])</f>
        <v>-1.6147196042912473</v>
      </c>
      <c r="X1004">
        <f>IF(Table1[[#This Row],[team]]=E1003,SUM(Table1[[#This Row],[f1]],X1003),Table1[[#This Row],[f1]])</f>
        <v>10.109752321245331</v>
      </c>
      <c r="Y1004">
        <f>IF(Table1[[#This Row],[ATS]]=S1003,SUM(Table1[[#This Row],[ATS]],Y1003),Table1[[#This Row],[ATS]])</f>
        <v>-1</v>
      </c>
      <c r="Z1004">
        <f>IF(Table1[[#This Row],[ATS]]&gt;0,Table1[[#This Row],[ATS streak (not real)]]-1,Table1[[#This Row],[ATS streak (not real)]]+1)</f>
        <v>0</v>
      </c>
      <c r="AA1004" s="5">
        <f>Table1[[#This Row],[running ttl ppg]]^2.37/(Table1[[#This Row],[running ttl ppg]]^2.37+Table1[[#This Row],[running ttl ppga]]^2.37)</f>
        <v>0.51278547842240274</v>
      </c>
      <c r="AB1004" s="5">
        <f>Table1[[#This Row],[pyth ratio]]+Table1[[#This Row],[win/loss ratio]]</f>
        <v>0.96733093296785722</v>
      </c>
    </row>
    <row r="1005" spans="1:28" x14ac:dyDescent="0.25">
      <c r="A1005" s="1">
        <v>3563</v>
      </c>
      <c r="B1005" s="7">
        <f t="shared" si="34"/>
        <v>12</v>
      </c>
      <c r="C1005" s="5">
        <v>2017</v>
      </c>
      <c r="D1005" s="5">
        <v>12</v>
      </c>
      <c r="E1005" t="s">
        <v>71</v>
      </c>
      <c r="F1005" t="s">
        <v>46</v>
      </c>
      <c r="G1005" s="5">
        <v>0</v>
      </c>
      <c r="H1005">
        <v>27</v>
      </c>
      <c r="I1005">
        <v>21</v>
      </c>
      <c r="J1005">
        <v>6</v>
      </c>
      <c r="K1005">
        <f>IF(Table1[[#This Row],[net]]&gt;0,1,0)</f>
        <v>1</v>
      </c>
      <c r="L1005">
        <v>-6.5</v>
      </c>
      <c r="M1005">
        <f>IF(Table1[[#This Row],[team]]=E1004,SUM(Table1[[#This Row],[win/loss]],M1004),Table1[[#This Row],[win/loss]])</f>
        <v>6</v>
      </c>
      <c r="N1005">
        <f>IF(Table1[[#This Row],[team]]=E1004,SUM(Table1[[#This Row],[win/loss]],M1004),Table1[[#This Row],[win/loss]])/B1005</f>
        <v>0.5</v>
      </c>
      <c r="O1005">
        <f t="shared" si="33"/>
        <v>-0.5</v>
      </c>
      <c r="P1005">
        <f>IF(Table1[[#This Row],[difference]]&gt;0,SQRT(Table1[[#This Row],[difference]]),-SQRT(ABS(Table1[[#This Row],[difference]])))</f>
        <v>-0.70710678118654757</v>
      </c>
      <c r="Q1005">
        <f>IF(Table1[[#This Row],[line]]&gt;0,SQRT(Table1[[#This Row],[line]]),-SQRT(ABS(Table1[[#This Row],[line]])))</f>
        <v>-2.5495097567963922</v>
      </c>
      <c r="R1005">
        <f>Table1[[#This Row],[difference]]-Table1[[#This Row],[sqrt(line)]]</f>
        <v>2.0495097567963922</v>
      </c>
      <c r="S1005">
        <f>IF(Table1[[#This Row],[difference]]&gt;0,1,-1)</f>
        <v>-1</v>
      </c>
      <c r="T1005">
        <f>IF(Table1[[#This Row],[team]]=E1004,SUM(H1005,T1004),Table1[[#This Row],[ppg]])</f>
        <v>308</v>
      </c>
      <c r="U1005">
        <f>IF(Table1[[#This Row],[team]]=E1004,SUM(I1005,U1004),Table1[[#This Row],[ppga]])</f>
        <v>296</v>
      </c>
      <c r="V1005">
        <f>IF(Table1[[#This Row],[team]]=E1004,SUM(Table1[[#This Row],[difference]],V1004),Table1[[#This Row],[difference]])</f>
        <v>17.5</v>
      </c>
      <c r="W1005">
        <f>IF(Table1[[#This Row],[team]]=E1004,SUM(Table1[[#This Row],[sqrt(dif)]],W1004),Table1[[#This Row],[sqrt(dif)]])</f>
        <v>-2.3218263854777947</v>
      </c>
      <c r="X1005">
        <f>IF(Table1[[#This Row],[team]]=E1004,SUM(Table1[[#This Row],[f1]],X1004),Table1[[#This Row],[f1]])</f>
        <v>12.159262078041724</v>
      </c>
      <c r="Y1005">
        <f>IF(Table1[[#This Row],[ATS]]=S1004,SUM(Table1[[#This Row],[ATS]],Y1004),Table1[[#This Row],[ATS]])</f>
        <v>-2</v>
      </c>
      <c r="Z1005">
        <f>IF(Table1[[#This Row],[ATS]]&gt;0,Table1[[#This Row],[ATS streak (not real)]]-1,Table1[[#This Row],[ATS streak (not real)]]+1)</f>
        <v>-1</v>
      </c>
      <c r="AA1005" s="5">
        <f>Table1[[#This Row],[running ttl ppg]]^2.37/(Table1[[#This Row],[running ttl ppg]]^2.37+Table1[[#This Row],[running ttl ppga]]^2.37)</f>
        <v>0.52352875418404243</v>
      </c>
      <c r="AB1005" s="5">
        <f>Table1[[#This Row],[pyth ratio]]+Table1[[#This Row],[win/loss ratio]]</f>
        <v>1.0235287541840425</v>
      </c>
    </row>
    <row r="1006" spans="1:28" x14ac:dyDescent="0.25">
      <c r="A1006" s="1">
        <v>3564</v>
      </c>
      <c r="B1006" s="7">
        <f t="shared" si="34"/>
        <v>13</v>
      </c>
      <c r="C1006" s="5">
        <v>2017</v>
      </c>
      <c r="D1006" s="5">
        <v>14</v>
      </c>
      <c r="E1006" t="s">
        <v>71</v>
      </c>
      <c r="F1006" t="s">
        <v>50</v>
      </c>
      <c r="G1006" s="5">
        <v>1</v>
      </c>
      <c r="H1006">
        <v>13</v>
      </c>
      <c r="I1006">
        <v>10</v>
      </c>
      <c r="J1006">
        <v>3</v>
      </c>
      <c r="K1006">
        <f>IF(Table1[[#This Row],[net]]&gt;0,1,0)</f>
        <v>1</v>
      </c>
      <c r="L1006">
        <v>-2</v>
      </c>
      <c r="M1006">
        <f>IF(Table1[[#This Row],[team]]=E1005,SUM(Table1[[#This Row],[win/loss]],M1005),Table1[[#This Row],[win/loss]])</f>
        <v>7</v>
      </c>
      <c r="N1006">
        <f>IF(Table1[[#This Row],[team]]=E1005,SUM(Table1[[#This Row],[win/loss]],M1005),Table1[[#This Row],[win/loss]])/B1006</f>
        <v>0.53846153846153844</v>
      </c>
      <c r="O1006">
        <f t="shared" si="33"/>
        <v>1</v>
      </c>
      <c r="P1006">
        <f>IF(Table1[[#This Row],[difference]]&gt;0,SQRT(Table1[[#This Row],[difference]]),-SQRT(ABS(Table1[[#This Row],[difference]])))</f>
        <v>1</v>
      </c>
      <c r="Q1006">
        <f>IF(Table1[[#This Row],[line]]&gt;0,SQRT(Table1[[#This Row],[line]]),-SQRT(ABS(Table1[[#This Row],[line]])))</f>
        <v>-1.4142135623730951</v>
      </c>
      <c r="R1006">
        <f>Table1[[#This Row],[difference]]-Table1[[#This Row],[sqrt(line)]]</f>
        <v>2.4142135623730949</v>
      </c>
      <c r="S1006">
        <f>IF(Table1[[#This Row],[difference]]&gt;0,1,-1)</f>
        <v>1</v>
      </c>
      <c r="T1006">
        <f>IF(Table1[[#This Row],[team]]=E1005,SUM(H1006,T1005),Table1[[#This Row],[ppg]])</f>
        <v>321</v>
      </c>
      <c r="U1006">
        <f>IF(Table1[[#This Row],[team]]=E1005,SUM(I1006,U1005),Table1[[#This Row],[ppga]])</f>
        <v>306</v>
      </c>
      <c r="V1006">
        <f>IF(Table1[[#This Row],[team]]=E1005,SUM(Table1[[#This Row],[difference]],V1005),Table1[[#This Row],[difference]])</f>
        <v>18.5</v>
      </c>
      <c r="W1006">
        <f>IF(Table1[[#This Row],[team]]=E1005,SUM(Table1[[#This Row],[sqrt(dif)]],W1005),Table1[[#This Row],[sqrt(dif)]])</f>
        <v>-1.3218263854777947</v>
      </c>
      <c r="X1006">
        <f>IF(Table1[[#This Row],[team]]=E1005,SUM(Table1[[#This Row],[f1]],X1005),Table1[[#This Row],[f1]])</f>
        <v>14.57347564041482</v>
      </c>
      <c r="Y1006">
        <f>IF(Table1[[#This Row],[ATS]]=S1005,SUM(Table1[[#This Row],[ATS]],Y1005),Table1[[#This Row],[ATS]])</f>
        <v>1</v>
      </c>
      <c r="Z1006">
        <f>IF(Table1[[#This Row],[ATS]]&gt;0,Table1[[#This Row],[ATS streak (not real)]]-1,Table1[[#This Row],[ATS streak (not real)]]+1)</f>
        <v>0</v>
      </c>
      <c r="AA1006" s="5">
        <f>Table1[[#This Row],[running ttl ppg]]^2.37/(Table1[[#This Row],[running ttl ppg]]^2.37+Table1[[#This Row],[running ttl ppga]]^2.37)</f>
        <v>0.52832433579849725</v>
      </c>
      <c r="AB1006" s="5">
        <f>Table1[[#This Row],[pyth ratio]]+Table1[[#This Row],[win/loss ratio]]</f>
        <v>1.0667858742600358</v>
      </c>
    </row>
    <row r="1007" spans="1:28" x14ac:dyDescent="0.25">
      <c r="A1007" s="1">
        <v>3565</v>
      </c>
      <c r="B1007" s="7">
        <f t="shared" si="34"/>
        <v>14</v>
      </c>
      <c r="C1007" s="5">
        <v>2017</v>
      </c>
      <c r="D1007" s="5">
        <v>15</v>
      </c>
      <c r="E1007" t="s">
        <v>71</v>
      </c>
      <c r="F1007" t="s">
        <v>56</v>
      </c>
      <c r="G1007" s="5">
        <v>0</v>
      </c>
      <c r="H1007">
        <v>19</v>
      </c>
      <c r="I1007">
        <v>17</v>
      </c>
      <c r="J1007">
        <v>2</v>
      </c>
      <c r="K1007">
        <f>IF(Table1[[#This Row],[net]]&gt;0,1,0)</f>
        <v>1</v>
      </c>
      <c r="L1007">
        <v>6</v>
      </c>
      <c r="M1007">
        <f>IF(Table1[[#This Row],[team]]=E1006,SUM(Table1[[#This Row],[win/loss]],M1006),Table1[[#This Row],[win/loss]])</f>
        <v>8</v>
      </c>
      <c r="N1007">
        <f>IF(Table1[[#This Row],[team]]=E1006,SUM(Table1[[#This Row],[win/loss]],M1006),Table1[[#This Row],[win/loss]])/B1007</f>
        <v>0.5714285714285714</v>
      </c>
      <c r="O1007">
        <f t="shared" si="33"/>
        <v>8</v>
      </c>
      <c r="P1007">
        <f>IF(Table1[[#This Row],[difference]]&gt;0,SQRT(Table1[[#This Row],[difference]]),-SQRT(ABS(Table1[[#This Row],[difference]])))</f>
        <v>2.8284271247461903</v>
      </c>
      <c r="Q1007">
        <f>IF(Table1[[#This Row],[line]]&gt;0,SQRT(Table1[[#This Row],[line]]),-SQRT(ABS(Table1[[#This Row],[line]])))</f>
        <v>2.4494897427831779</v>
      </c>
      <c r="R1007">
        <f>Table1[[#This Row],[difference]]-Table1[[#This Row],[sqrt(line)]]</f>
        <v>5.5505102572168221</v>
      </c>
      <c r="S1007">
        <f>IF(Table1[[#This Row],[difference]]&gt;0,1,-1)</f>
        <v>1</v>
      </c>
      <c r="T1007">
        <f>IF(Table1[[#This Row],[team]]=E1006,SUM(H1007,T1006),Table1[[#This Row],[ppg]])</f>
        <v>340</v>
      </c>
      <c r="U1007">
        <f>IF(Table1[[#This Row],[team]]=E1006,SUM(I1007,U1006),Table1[[#This Row],[ppga]])</f>
        <v>323</v>
      </c>
      <c r="V1007">
        <f>IF(Table1[[#This Row],[team]]=E1006,SUM(Table1[[#This Row],[difference]],V1006),Table1[[#This Row],[difference]])</f>
        <v>26.5</v>
      </c>
      <c r="W1007">
        <f>IF(Table1[[#This Row],[team]]=E1006,SUM(Table1[[#This Row],[sqrt(dif)]],W1006),Table1[[#This Row],[sqrt(dif)]])</f>
        <v>1.5066007392683956</v>
      </c>
      <c r="X1007">
        <f>IF(Table1[[#This Row],[team]]=E1006,SUM(Table1[[#This Row],[f1]],X1006),Table1[[#This Row],[f1]])</f>
        <v>20.123985897631641</v>
      </c>
      <c r="Y1007">
        <f>IF(Table1[[#This Row],[ATS]]=S1006,SUM(Table1[[#This Row],[ATS]],Y1006),Table1[[#This Row],[ATS]])</f>
        <v>2</v>
      </c>
      <c r="Z1007">
        <f>IF(Table1[[#This Row],[ATS]]&gt;0,Table1[[#This Row],[ATS streak (not real)]]-1,Table1[[#This Row],[ATS streak (not real)]]+1)</f>
        <v>1</v>
      </c>
      <c r="AA1007" s="5">
        <f>Table1[[#This Row],[running ttl ppg]]^2.37/(Table1[[#This Row],[running ttl ppg]]^2.37+Table1[[#This Row],[running ttl ppga]]^2.37)</f>
        <v>0.53035390510349567</v>
      </c>
      <c r="AB1007" s="5">
        <f>Table1[[#This Row],[pyth ratio]]+Table1[[#This Row],[win/loss ratio]]</f>
        <v>1.1017824765320672</v>
      </c>
    </row>
    <row r="1008" spans="1:28" x14ac:dyDescent="0.25">
      <c r="A1008" s="1">
        <v>3566</v>
      </c>
      <c r="B1008" s="7">
        <f t="shared" si="34"/>
        <v>15</v>
      </c>
      <c r="C1008" s="5">
        <v>2017</v>
      </c>
      <c r="D1008" s="5">
        <v>16</v>
      </c>
      <c r="E1008" t="s">
        <v>71</v>
      </c>
      <c r="F1008" t="s">
        <v>55</v>
      </c>
      <c r="G1008" s="5">
        <v>0</v>
      </c>
      <c r="H1008">
        <v>17</v>
      </c>
      <c r="I1008">
        <v>38</v>
      </c>
      <c r="J1008">
        <v>-21</v>
      </c>
      <c r="K1008">
        <f>IF(Table1[[#This Row],[net]]&gt;0,1,0)</f>
        <v>0</v>
      </c>
      <c r="L1008">
        <v>-4.5</v>
      </c>
      <c r="M1008">
        <f>IF(Table1[[#This Row],[team]]=E1007,SUM(Table1[[#This Row],[win/loss]],M1007),Table1[[#This Row],[win/loss]])</f>
        <v>8</v>
      </c>
      <c r="N1008">
        <f>IF(Table1[[#This Row],[team]]=E1007,SUM(Table1[[#This Row],[win/loss]],M1007),Table1[[#This Row],[win/loss]])/B1008</f>
        <v>0.53333333333333333</v>
      </c>
      <c r="O1008">
        <f t="shared" si="33"/>
        <v>-25.5</v>
      </c>
      <c r="P1008">
        <f>IF(Table1[[#This Row],[difference]]&gt;0,SQRT(Table1[[#This Row],[difference]]),-SQRT(ABS(Table1[[#This Row],[difference]])))</f>
        <v>-5.0497524691810387</v>
      </c>
      <c r="Q1008">
        <f>IF(Table1[[#This Row],[line]]&gt;0,SQRT(Table1[[#This Row],[line]]),-SQRT(ABS(Table1[[#This Row],[line]])))</f>
        <v>-2.1213203435596424</v>
      </c>
      <c r="R1008">
        <f>Table1[[#This Row],[difference]]-Table1[[#This Row],[sqrt(line)]]</f>
        <v>-23.378679656440358</v>
      </c>
      <c r="S1008">
        <f>IF(Table1[[#This Row],[difference]]&gt;0,1,-1)</f>
        <v>-1</v>
      </c>
      <c r="T1008">
        <f>IF(Table1[[#This Row],[team]]=E1007,SUM(H1008,T1007),Table1[[#This Row],[ppg]])</f>
        <v>357</v>
      </c>
      <c r="U1008">
        <f>IF(Table1[[#This Row],[team]]=E1007,SUM(I1008,U1007),Table1[[#This Row],[ppga]])</f>
        <v>361</v>
      </c>
      <c r="V1008">
        <f>IF(Table1[[#This Row],[team]]=E1007,SUM(Table1[[#This Row],[difference]],V1007),Table1[[#This Row],[difference]])</f>
        <v>1</v>
      </c>
      <c r="W1008">
        <f>IF(Table1[[#This Row],[team]]=E1007,SUM(Table1[[#This Row],[sqrt(dif)]],W1007),Table1[[#This Row],[sqrt(dif)]])</f>
        <v>-3.5431517299126432</v>
      </c>
      <c r="X1008">
        <f>IF(Table1[[#This Row],[team]]=E1007,SUM(Table1[[#This Row],[f1]],X1007),Table1[[#This Row],[f1]])</f>
        <v>-3.2546937588087168</v>
      </c>
      <c r="Y1008">
        <f>IF(Table1[[#This Row],[ATS]]=S1007,SUM(Table1[[#This Row],[ATS]],Y1007),Table1[[#This Row],[ATS]])</f>
        <v>-1</v>
      </c>
      <c r="Z1008">
        <f>IF(Table1[[#This Row],[ATS]]&gt;0,Table1[[#This Row],[ATS streak (not real)]]-1,Table1[[#This Row],[ATS streak (not real)]]+1)</f>
        <v>0</v>
      </c>
      <c r="AA1008" s="5">
        <f>Table1[[#This Row],[running ttl ppg]]^2.37/(Table1[[#This Row],[running ttl ppg]]^2.37+Table1[[#This Row],[running ttl ppga]]^2.37)</f>
        <v>0.49339864399664357</v>
      </c>
      <c r="AB1008" s="5">
        <f>Table1[[#This Row],[pyth ratio]]+Table1[[#This Row],[win/loss ratio]]</f>
        <v>1.0267319773299768</v>
      </c>
    </row>
    <row r="1009" spans="1:28" x14ac:dyDescent="0.25">
      <c r="A1009" s="1">
        <v>3567</v>
      </c>
      <c r="B1009" s="7">
        <f t="shared" si="34"/>
        <v>16</v>
      </c>
      <c r="C1009" s="5">
        <v>2017</v>
      </c>
      <c r="D1009" s="5">
        <v>17</v>
      </c>
      <c r="E1009" t="s">
        <v>71</v>
      </c>
      <c r="F1009" t="s">
        <v>53</v>
      </c>
      <c r="G1009" s="5">
        <v>1</v>
      </c>
      <c r="H1009">
        <v>24</v>
      </c>
      <c r="I1009">
        <v>17</v>
      </c>
      <c r="J1009">
        <v>7</v>
      </c>
      <c r="K1009">
        <f>IF(Table1[[#This Row],[net]]&gt;0,1,0)</f>
        <v>1</v>
      </c>
      <c r="L1009">
        <v>-3</v>
      </c>
      <c r="M1009">
        <f>IF(Table1[[#This Row],[team]]=E1008,SUM(Table1[[#This Row],[win/loss]],M1008),Table1[[#This Row],[win/loss]])</f>
        <v>9</v>
      </c>
      <c r="N1009">
        <f>IF(Table1[[#This Row],[team]]=E1008,SUM(Table1[[#This Row],[win/loss]],M1008),Table1[[#This Row],[win/loss]])/B1009</f>
        <v>0.5625</v>
      </c>
      <c r="O1009">
        <f t="shared" si="33"/>
        <v>4</v>
      </c>
      <c r="P1009">
        <f>IF(Table1[[#This Row],[difference]]&gt;0,SQRT(Table1[[#This Row],[difference]]),-SQRT(ABS(Table1[[#This Row],[difference]])))</f>
        <v>2</v>
      </c>
      <c r="Q1009">
        <f>IF(Table1[[#This Row],[line]]&gt;0,SQRT(Table1[[#This Row],[line]]),-SQRT(ABS(Table1[[#This Row],[line]])))</f>
        <v>-1.7320508075688772</v>
      </c>
      <c r="R1009">
        <f>Table1[[#This Row],[difference]]-Table1[[#This Row],[sqrt(line)]]</f>
        <v>5.7320508075688767</v>
      </c>
      <c r="S1009">
        <f>IF(Table1[[#This Row],[difference]]&gt;0,1,-1)</f>
        <v>1</v>
      </c>
      <c r="T1009">
        <f>IF(Table1[[#This Row],[team]]=E1008,SUM(H1009,T1008),Table1[[#This Row],[ppg]])</f>
        <v>381</v>
      </c>
      <c r="U1009">
        <f>IF(Table1[[#This Row],[team]]=E1008,SUM(I1009,U1008),Table1[[#This Row],[ppga]])</f>
        <v>378</v>
      </c>
      <c r="V1009">
        <f>IF(Table1[[#This Row],[team]]=E1008,SUM(Table1[[#This Row],[difference]],V1008),Table1[[#This Row],[difference]])</f>
        <v>5</v>
      </c>
      <c r="W1009">
        <f>IF(Table1[[#This Row],[team]]=E1008,SUM(Table1[[#This Row],[sqrt(dif)]],W1008),Table1[[#This Row],[sqrt(dif)]])</f>
        <v>-1.5431517299126432</v>
      </c>
      <c r="X1009">
        <f>IF(Table1[[#This Row],[team]]=E1008,SUM(Table1[[#This Row],[f1]],X1008),Table1[[#This Row],[f1]])</f>
        <v>2.4773570487601599</v>
      </c>
      <c r="Y1009">
        <f>IF(Table1[[#This Row],[ATS]]=S1008,SUM(Table1[[#This Row],[ATS]],Y1008),Table1[[#This Row],[ATS]])</f>
        <v>1</v>
      </c>
      <c r="Z1009">
        <f>IF(Table1[[#This Row],[ATS]]&gt;0,Table1[[#This Row],[ATS streak (not real)]]-1,Table1[[#This Row],[ATS streak (not real)]]+1)</f>
        <v>0</v>
      </c>
      <c r="AA1009" s="5">
        <f>Table1[[#This Row],[running ttl ppg]]^2.37/(Table1[[#This Row],[running ttl ppg]]^2.37+Table1[[#This Row],[running ttl ppga]]^2.37)</f>
        <v>0.50468368185695567</v>
      </c>
      <c r="AB1009" s="5">
        <f>Table1[[#This Row],[pyth ratio]]+Table1[[#This Row],[win/loss ratio]]</f>
        <v>1.0671836818569558</v>
      </c>
    </row>
    <row r="1010" spans="1:28" x14ac:dyDescent="0.25">
      <c r="A1010" s="1">
        <v>3568</v>
      </c>
      <c r="B1010" s="7">
        <f t="shared" si="34"/>
        <v>1</v>
      </c>
      <c r="C1010" s="5">
        <v>2017</v>
      </c>
      <c r="D1010" s="5">
        <v>1</v>
      </c>
      <c r="E1010" t="s">
        <v>72</v>
      </c>
      <c r="F1010" t="s">
        <v>67</v>
      </c>
      <c r="G1010" s="5">
        <v>1</v>
      </c>
      <c r="H1010">
        <v>16</v>
      </c>
      <c r="I1010">
        <v>38</v>
      </c>
      <c r="J1010">
        <v>-22</v>
      </c>
      <c r="K1010">
        <f>IF(Table1[[#This Row],[net]]&gt;0,1,0)</f>
        <v>0</v>
      </c>
      <c r="L1010">
        <v>2.5</v>
      </c>
      <c r="M1010">
        <f>IF(Table1[[#This Row],[team]]=E1009,SUM(Table1[[#This Row],[win/loss]],M1009),Table1[[#This Row],[win/loss]])</f>
        <v>0</v>
      </c>
      <c r="N1010">
        <f>IF(Table1[[#This Row],[team]]=E1009,SUM(Table1[[#This Row],[win/loss]],M1009),Table1[[#This Row],[win/loss]])/B1010</f>
        <v>0</v>
      </c>
      <c r="O1010">
        <f t="shared" si="33"/>
        <v>-19.5</v>
      </c>
      <c r="P1010">
        <f>IF(Table1[[#This Row],[difference]]&gt;0,SQRT(Table1[[#This Row],[difference]]),-SQRT(ABS(Table1[[#This Row],[difference]])))</f>
        <v>-4.4158804331639239</v>
      </c>
      <c r="Q1010">
        <f>IF(Table1[[#This Row],[line]]&gt;0,SQRT(Table1[[#This Row],[line]]),-SQRT(ABS(Table1[[#This Row],[line]])))</f>
        <v>1.5811388300841898</v>
      </c>
      <c r="R1010">
        <f>Table1[[#This Row],[difference]]-Table1[[#This Row],[sqrt(line)]]</f>
        <v>-21.081138830084189</v>
      </c>
      <c r="S1010">
        <f>IF(Table1[[#This Row],[difference]]&gt;0,1,-1)</f>
        <v>-1</v>
      </c>
      <c r="T1010">
        <f>IF(Table1[[#This Row],[team]]=E1009,SUM(H1010,T1009),Table1[[#This Row],[ppg]])</f>
        <v>16</v>
      </c>
      <c r="U1010">
        <f>IF(Table1[[#This Row],[team]]=E1009,SUM(I1010,U1009),Table1[[#This Row],[ppga]])</f>
        <v>38</v>
      </c>
      <c r="V1010">
        <f>IF(Table1[[#This Row],[team]]=E1009,SUM(Table1[[#This Row],[difference]],V1009),Table1[[#This Row],[difference]])</f>
        <v>-19.5</v>
      </c>
      <c r="W1010">
        <f>IF(Table1[[#This Row],[team]]=E1009,SUM(Table1[[#This Row],[sqrt(dif)]],W1009),Table1[[#This Row],[sqrt(dif)]])</f>
        <v>-4.4158804331639239</v>
      </c>
      <c r="X1010">
        <f>IF(Table1[[#This Row],[team]]=E1009,SUM(Table1[[#This Row],[f1]],X1009),Table1[[#This Row],[f1]])</f>
        <v>-21.081138830084189</v>
      </c>
      <c r="Y1010">
        <f>IF(Table1[[#This Row],[ATS]]=S1009,SUM(Table1[[#This Row],[ATS]],Y1009),Table1[[#This Row],[ATS]])</f>
        <v>-1</v>
      </c>
      <c r="Z1010">
        <f>IF(Table1[[#This Row],[ATS]]&gt;0,Table1[[#This Row],[ATS streak (not real)]]-1,Table1[[#This Row],[ATS streak (not real)]]+1)</f>
        <v>0</v>
      </c>
      <c r="AA1010" s="5">
        <f>Table1[[#This Row],[running ttl ppg]]^2.37/(Table1[[#This Row],[running ttl ppg]]^2.37+Table1[[#This Row],[running ttl ppga]]^2.37)</f>
        <v>0.11404794279195499</v>
      </c>
      <c r="AB1010" s="5">
        <f>Table1[[#This Row],[pyth ratio]]+Table1[[#This Row],[win/loss ratio]]</f>
        <v>0.11404794279195499</v>
      </c>
    </row>
    <row r="1011" spans="1:28" x14ac:dyDescent="0.25">
      <c r="A1011" s="1">
        <v>3569</v>
      </c>
      <c r="B1011" s="7">
        <f t="shared" si="34"/>
        <v>2</v>
      </c>
      <c r="C1011" s="5">
        <v>2017</v>
      </c>
      <c r="D1011" s="5">
        <v>2</v>
      </c>
      <c r="E1011" t="s">
        <v>72</v>
      </c>
      <c r="F1011" t="s">
        <v>49</v>
      </c>
      <c r="G1011" s="5">
        <v>1</v>
      </c>
      <c r="H1011">
        <v>23</v>
      </c>
      <c r="I1011">
        <v>27</v>
      </c>
      <c r="J1011">
        <v>-4</v>
      </c>
      <c r="K1011">
        <f>IF(Table1[[#This Row],[net]]&gt;0,1,0)</f>
        <v>0</v>
      </c>
      <c r="L1011">
        <v>-3</v>
      </c>
      <c r="M1011">
        <f>IF(Table1[[#This Row],[team]]=E1010,SUM(Table1[[#This Row],[win/loss]],M1010),Table1[[#This Row],[win/loss]])</f>
        <v>0</v>
      </c>
      <c r="N1011">
        <f>IF(Table1[[#This Row],[team]]=E1010,SUM(Table1[[#This Row],[win/loss]],M1010),Table1[[#This Row],[win/loss]])/B1011</f>
        <v>0</v>
      </c>
      <c r="O1011">
        <f t="shared" si="33"/>
        <v>-7</v>
      </c>
      <c r="P1011">
        <f>IF(Table1[[#This Row],[difference]]&gt;0,SQRT(Table1[[#This Row],[difference]]),-SQRT(ABS(Table1[[#This Row],[difference]])))</f>
        <v>-2.6457513110645907</v>
      </c>
      <c r="Q1011">
        <f>IF(Table1[[#This Row],[line]]&gt;0,SQRT(Table1[[#This Row],[line]]),-SQRT(ABS(Table1[[#This Row],[line]])))</f>
        <v>-1.7320508075688772</v>
      </c>
      <c r="R1011">
        <f>Table1[[#This Row],[difference]]-Table1[[#This Row],[sqrt(line)]]</f>
        <v>-5.2679491924311233</v>
      </c>
      <c r="S1011">
        <f>IF(Table1[[#This Row],[difference]]&gt;0,1,-1)</f>
        <v>-1</v>
      </c>
      <c r="T1011">
        <f>IF(Table1[[#This Row],[team]]=E1010,SUM(H1011,T1010),Table1[[#This Row],[ppg]])</f>
        <v>39</v>
      </c>
      <c r="U1011">
        <f>IF(Table1[[#This Row],[team]]=E1010,SUM(I1011,U1010),Table1[[#This Row],[ppga]])</f>
        <v>65</v>
      </c>
      <c r="V1011">
        <f>IF(Table1[[#This Row],[team]]=E1010,SUM(Table1[[#This Row],[difference]],V1010),Table1[[#This Row],[difference]])</f>
        <v>-26.5</v>
      </c>
      <c r="W1011">
        <f>IF(Table1[[#This Row],[team]]=E1010,SUM(Table1[[#This Row],[sqrt(dif)]],W1010),Table1[[#This Row],[sqrt(dif)]])</f>
        <v>-7.0616317442285146</v>
      </c>
      <c r="X1011">
        <f>IF(Table1[[#This Row],[team]]=E1010,SUM(Table1[[#This Row],[f1]],X1010),Table1[[#This Row],[f1]])</f>
        <v>-26.349088022515311</v>
      </c>
      <c r="Y1011">
        <f>IF(Table1[[#This Row],[ATS]]=S1010,SUM(Table1[[#This Row],[ATS]],Y1010),Table1[[#This Row],[ATS]])</f>
        <v>-2</v>
      </c>
      <c r="Z1011">
        <f>IF(Table1[[#This Row],[ATS]]&gt;0,Table1[[#This Row],[ATS streak (not real)]]-1,Table1[[#This Row],[ATS streak (not real)]]+1)</f>
        <v>-1</v>
      </c>
      <c r="AA1011" s="5">
        <f>Table1[[#This Row],[running ttl ppg]]^2.37/(Table1[[#This Row],[running ttl ppg]]^2.37+Table1[[#This Row],[running ttl ppga]]^2.37)</f>
        <v>0.22958487107056028</v>
      </c>
      <c r="AB1011" s="5">
        <f>Table1[[#This Row],[pyth ratio]]+Table1[[#This Row],[win/loss ratio]]</f>
        <v>0.22958487107056028</v>
      </c>
    </row>
    <row r="1012" spans="1:28" x14ac:dyDescent="0.25">
      <c r="A1012" s="1">
        <v>3570</v>
      </c>
      <c r="B1012" s="7">
        <f t="shared" si="34"/>
        <v>3</v>
      </c>
      <c r="C1012" s="5">
        <v>2017</v>
      </c>
      <c r="D1012" s="5">
        <v>3</v>
      </c>
      <c r="E1012" t="s">
        <v>72</v>
      </c>
      <c r="F1012" t="s">
        <v>61</v>
      </c>
      <c r="G1012" s="5">
        <v>0</v>
      </c>
      <c r="H1012">
        <v>29</v>
      </c>
      <c r="I1012">
        <v>27</v>
      </c>
      <c r="J1012">
        <v>2</v>
      </c>
      <c r="K1012">
        <f>IF(Table1[[#This Row],[net]]&gt;0,1,0)</f>
        <v>1</v>
      </c>
      <c r="L1012">
        <v>3.5</v>
      </c>
      <c r="M1012">
        <f>IF(Table1[[#This Row],[team]]=E1011,SUM(Table1[[#This Row],[win/loss]],M1011),Table1[[#This Row],[win/loss]])</f>
        <v>1</v>
      </c>
      <c r="N1012">
        <f>IF(Table1[[#This Row],[team]]=E1011,SUM(Table1[[#This Row],[win/loss]],M1011),Table1[[#This Row],[win/loss]])/B1012</f>
        <v>0.33333333333333331</v>
      </c>
      <c r="O1012">
        <f t="shared" si="33"/>
        <v>5.5</v>
      </c>
      <c r="P1012">
        <f>IF(Table1[[#This Row],[difference]]&gt;0,SQRT(Table1[[#This Row],[difference]]),-SQRT(ABS(Table1[[#This Row],[difference]])))</f>
        <v>2.3452078799117149</v>
      </c>
      <c r="Q1012">
        <f>IF(Table1[[#This Row],[line]]&gt;0,SQRT(Table1[[#This Row],[line]]),-SQRT(ABS(Table1[[#This Row],[line]])))</f>
        <v>1.8708286933869707</v>
      </c>
      <c r="R1012">
        <f>Table1[[#This Row],[difference]]-Table1[[#This Row],[sqrt(line)]]</f>
        <v>3.6291713066130296</v>
      </c>
      <c r="S1012">
        <f>IF(Table1[[#This Row],[difference]]&gt;0,1,-1)</f>
        <v>1</v>
      </c>
      <c r="T1012">
        <f>IF(Table1[[#This Row],[team]]=E1011,SUM(H1012,T1011),Table1[[#This Row],[ppg]])</f>
        <v>68</v>
      </c>
      <c r="U1012">
        <f>IF(Table1[[#This Row],[team]]=E1011,SUM(I1012,U1011),Table1[[#This Row],[ppga]])</f>
        <v>92</v>
      </c>
      <c r="V1012">
        <f>IF(Table1[[#This Row],[team]]=E1011,SUM(Table1[[#This Row],[difference]],V1011),Table1[[#This Row],[difference]])</f>
        <v>-21</v>
      </c>
      <c r="W1012">
        <f>IF(Table1[[#This Row],[team]]=E1011,SUM(Table1[[#This Row],[sqrt(dif)]],W1011),Table1[[#This Row],[sqrt(dif)]])</f>
        <v>-4.7164238643168002</v>
      </c>
      <c r="X1012">
        <f>IF(Table1[[#This Row],[team]]=E1011,SUM(Table1[[#This Row],[f1]],X1011),Table1[[#This Row],[f1]])</f>
        <v>-22.719916715902279</v>
      </c>
      <c r="Y1012">
        <f>IF(Table1[[#This Row],[ATS]]=S1011,SUM(Table1[[#This Row],[ATS]],Y1011),Table1[[#This Row],[ATS]])</f>
        <v>1</v>
      </c>
      <c r="Z1012">
        <f>IF(Table1[[#This Row],[ATS]]&gt;0,Table1[[#This Row],[ATS streak (not real)]]-1,Table1[[#This Row],[ATS streak (not real)]]+1)</f>
        <v>0</v>
      </c>
      <c r="AA1012" s="5">
        <f>Table1[[#This Row],[running ttl ppg]]^2.37/(Table1[[#This Row],[running ttl ppg]]^2.37+Table1[[#This Row],[running ttl ppga]]^2.37)</f>
        <v>0.32818497021132925</v>
      </c>
      <c r="AB1012" s="5">
        <f>Table1[[#This Row],[pyth ratio]]+Table1[[#This Row],[win/loss ratio]]</f>
        <v>0.66151830354466257</v>
      </c>
    </row>
    <row r="1013" spans="1:28" x14ac:dyDescent="0.25">
      <c r="A1013" s="1">
        <v>3571</v>
      </c>
      <c r="B1013" s="7">
        <f t="shared" si="34"/>
        <v>4</v>
      </c>
      <c r="C1013" s="5">
        <v>2017</v>
      </c>
      <c r="D1013" s="5">
        <v>4</v>
      </c>
      <c r="E1013" t="s">
        <v>72</v>
      </c>
      <c r="F1013" t="s">
        <v>48</v>
      </c>
      <c r="G1013" s="5">
        <v>1</v>
      </c>
      <c r="H1013">
        <v>31</v>
      </c>
      <c r="I1013">
        <v>20</v>
      </c>
      <c r="J1013">
        <v>11</v>
      </c>
      <c r="K1013">
        <f>IF(Table1[[#This Row],[net]]&gt;0,1,0)</f>
        <v>1</v>
      </c>
      <c r="L1013">
        <v>-7.5</v>
      </c>
      <c r="M1013">
        <f>IF(Table1[[#This Row],[team]]=E1012,SUM(Table1[[#This Row],[win/loss]],M1012),Table1[[#This Row],[win/loss]])</f>
        <v>2</v>
      </c>
      <c r="N1013">
        <f>IF(Table1[[#This Row],[team]]=E1012,SUM(Table1[[#This Row],[win/loss]],M1012),Table1[[#This Row],[win/loss]])/B1013</f>
        <v>0.5</v>
      </c>
      <c r="O1013">
        <f t="shared" si="33"/>
        <v>3.5</v>
      </c>
      <c r="P1013">
        <f>IF(Table1[[#This Row],[difference]]&gt;0,SQRT(Table1[[#This Row],[difference]]),-SQRT(ABS(Table1[[#This Row],[difference]])))</f>
        <v>1.8708286933869707</v>
      </c>
      <c r="Q1013">
        <f>IF(Table1[[#This Row],[line]]&gt;0,SQRT(Table1[[#This Row],[line]]),-SQRT(ABS(Table1[[#This Row],[line]])))</f>
        <v>-2.7386127875258306</v>
      </c>
      <c r="R1013">
        <f>Table1[[#This Row],[difference]]-Table1[[#This Row],[sqrt(line)]]</f>
        <v>6.238612787525831</v>
      </c>
      <c r="S1013">
        <f>IF(Table1[[#This Row],[difference]]&gt;0,1,-1)</f>
        <v>1</v>
      </c>
      <c r="T1013">
        <f>IF(Table1[[#This Row],[team]]=E1012,SUM(H1013,T1012),Table1[[#This Row],[ppg]])</f>
        <v>99</v>
      </c>
      <c r="U1013">
        <f>IF(Table1[[#This Row],[team]]=E1012,SUM(I1013,U1012),Table1[[#This Row],[ppga]])</f>
        <v>112</v>
      </c>
      <c r="V1013">
        <f>IF(Table1[[#This Row],[team]]=E1012,SUM(Table1[[#This Row],[difference]],V1012),Table1[[#This Row],[difference]])</f>
        <v>-17.5</v>
      </c>
      <c r="W1013">
        <f>IF(Table1[[#This Row],[team]]=E1012,SUM(Table1[[#This Row],[sqrt(dif)]],W1012),Table1[[#This Row],[sqrt(dif)]])</f>
        <v>-2.8455951709298297</v>
      </c>
      <c r="X1013">
        <f>IF(Table1[[#This Row],[team]]=E1012,SUM(Table1[[#This Row],[f1]],X1012),Table1[[#This Row],[f1]])</f>
        <v>-16.481303928376448</v>
      </c>
      <c r="Y1013">
        <f>IF(Table1[[#This Row],[ATS]]=S1012,SUM(Table1[[#This Row],[ATS]],Y1012),Table1[[#This Row],[ATS]])</f>
        <v>2</v>
      </c>
      <c r="Z1013">
        <f>IF(Table1[[#This Row],[ATS]]&gt;0,Table1[[#This Row],[ATS streak (not real)]]-1,Table1[[#This Row],[ATS streak (not real)]]+1)</f>
        <v>1</v>
      </c>
      <c r="AA1013" s="5">
        <f>Table1[[#This Row],[running ttl ppg]]^2.37/(Table1[[#This Row],[running ttl ppg]]^2.37+Table1[[#This Row],[running ttl ppga]]^2.37)</f>
        <v>0.42741438270789778</v>
      </c>
      <c r="AB1013" s="5">
        <f>Table1[[#This Row],[pyth ratio]]+Table1[[#This Row],[win/loss ratio]]</f>
        <v>0.92741438270789778</v>
      </c>
    </row>
    <row r="1014" spans="1:28" x14ac:dyDescent="0.25">
      <c r="A1014" s="1">
        <v>3572</v>
      </c>
      <c r="B1014" s="7">
        <f t="shared" si="34"/>
        <v>5</v>
      </c>
      <c r="C1014" s="5">
        <v>2017</v>
      </c>
      <c r="D1014" s="5">
        <v>5</v>
      </c>
      <c r="E1014" t="s">
        <v>72</v>
      </c>
      <c r="F1014" t="s">
        <v>43</v>
      </c>
      <c r="G1014" s="5">
        <v>0</v>
      </c>
      <c r="H1014">
        <v>16</v>
      </c>
      <c r="I1014">
        <v>10</v>
      </c>
      <c r="J1014">
        <v>6</v>
      </c>
      <c r="K1014">
        <f>IF(Table1[[#This Row],[net]]&gt;0,1,0)</f>
        <v>1</v>
      </c>
      <c r="L1014">
        <v>3.5</v>
      </c>
      <c r="M1014">
        <f>IF(Table1[[#This Row],[team]]=E1013,SUM(Table1[[#This Row],[win/loss]],M1013),Table1[[#This Row],[win/loss]])</f>
        <v>3</v>
      </c>
      <c r="N1014">
        <f>IF(Table1[[#This Row],[team]]=E1013,SUM(Table1[[#This Row],[win/loss]],M1013),Table1[[#This Row],[win/loss]])/B1014</f>
        <v>0.6</v>
      </c>
      <c r="O1014">
        <f t="shared" si="33"/>
        <v>9.5</v>
      </c>
      <c r="P1014">
        <f>IF(Table1[[#This Row],[difference]]&gt;0,SQRT(Table1[[#This Row],[difference]]),-SQRT(ABS(Table1[[#This Row],[difference]])))</f>
        <v>3.082207001484488</v>
      </c>
      <c r="Q1014">
        <f>IF(Table1[[#This Row],[line]]&gt;0,SQRT(Table1[[#This Row],[line]]),-SQRT(ABS(Table1[[#This Row],[line]])))</f>
        <v>1.8708286933869707</v>
      </c>
      <c r="R1014">
        <f>Table1[[#This Row],[difference]]-Table1[[#This Row],[sqrt(line)]]</f>
        <v>7.6291713066130296</v>
      </c>
      <c r="S1014">
        <f>IF(Table1[[#This Row],[difference]]&gt;0,1,-1)</f>
        <v>1</v>
      </c>
      <c r="T1014">
        <f>IF(Table1[[#This Row],[team]]=E1013,SUM(H1014,T1013),Table1[[#This Row],[ppg]])</f>
        <v>115</v>
      </c>
      <c r="U1014">
        <f>IF(Table1[[#This Row],[team]]=E1013,SUM(I1014,U1013),Table1[[#This Row],[ppga]])</f>
        <v>122</v>
      </c>
      <c r="V1014">
        <f>IF(Table1[[#This Row],[team]]=E1013,SUM(Table1[[#This Row],[difference]],V1013),Table1[[#This Row],[difference]])</f>
        <v>-8</v>
      </c>
      <c r="W1014">
        <f>IF(Table1[[#This Row],[team]]=E1013,SUM(Table1[[#This Row],[sqrt(dif)]],W1013),Table1[[#This Row],[sqrt(dif)]])</f>
        <v>0.23661183055465829</v>
      </c>
      <c r="X1014">
        <f>IF(Table1[[#This Row],[team]]=E1013,SUM(Table1[[#This Row],[f1]],X1013),Table1[[#This Row],[f1]])</f>
        <v>-8.8521326217634186</v>
      </c>
      <c r="Y1014">
        <f>IF(Table1[[#This Row],[ATS]]=S1013,SUM(Table1[[#This Row],[ATS]],Y1013),Table1[[#This Row],[ATS]])</f>
        <v>3</v>
      </c>
      <c r="Z1014">
        <f>IF(Table1[[#This Row],[ATS]]&gt;0,Table1[[#This Row],[ATS streak (not real)]]-1,Table1[[#This Row],[ATS streak (not real)]]+1)</f>
        <v>2</v>
      </c>
      <c r="AA1014" s="5">
        <f>Table1[[#This Row],[running ttl ppg]]^2.37/(Table1[[#This Row],[running ttl ppg]]^2.37+Table1[[#This Row],[running ttl ppga]]^2.37)</f>
        <v>0.46504692164088807</v>
      </c>
      <c r="AB1014" s="5">
        <f>Table1[[#This Row],[pyth ratio]]+Table1[[#This Row],[win/loss ratio]]</f>
        <v>1.065046921640888</v>
      </c>
    </row>
    <row r="1015" spans="1:28" x14ac:dyDescent="0.25">
      <c r="A1015" s="1">
        <v>3573</v>
      </c>
      <c r="B1015" s="7">
        <f t="shared" si="34"/>
        <v>6</v>
      </c>
      <c r="C1015" s="5">
        <v>2017</v>
      </c>
      <c r="D1015" s="5">
        <v>6</v>
      </c>
      <c r="E1015" t="s">
        <v>72</v>
      </c>
      <c r="F1015" t="s">
        <v>66</v>
      </c>
      <c r="G1015" s="5">
        <v>1</v>
      </c>
      <c r="H1015">
        <v>27</v>
      </c>
      <c r="I1015">
        <v>20</v>
      </c>
      <c r="J1015">
        <v>7</v>
      </c>
      <c r="K1015">
        <f>IF(Table1[[#This Row],[net]]&gt;0,1,0)</f>
        <v>1</v>
      </c>
      <c r="L1015">
        <v>3</v>
      </c>
      <c r="M1015">
        <f>IF(Table1[[#This Row],[team]]=E1014,SUM(Table1[[#This Row],[win/loss]],M1014),Table1[[#This Row],[win/loss]])</f>
        <v>4</v>
      </c>
      <c r="N1015">
        <f>IF(Table1[[#This Row],[team]]=E1014,SUM(Table1[[#This Row],[win/loss]],M1014),Table1[[#This Row],[win/loss]])/B1015</f>
        <v>0.66666666666666663</v>
      </c>
      <c r="O1015">
        <f t="shared" si="33"/>
        <v>10</v>
      </c>
      <c r="P1015">
        <f>IF(Table1[[#This Row],[difference]]&gt;0,SQRT(Table1[[#This Row],[difference]]),-SQRT(ABS(Table1[[#This Row],[difference]])))</f>
        <v>3.1622776601683795</v>
      </c>
      <c r="Q1015">
        <f>IF(Table1[[#This Row],[line]]&gt;0,SQRT(Table1[[#This Row],[line]]),-SQRT(ABS(Table1[[#This Row],[line]])))</f>
        <v>1.7320508075688772</v>
      </c>
      <c r="R1015">
        <f>Table1[[#This Row],[difference]]-Table1[[#This Row],[sqrt(line)]]</f>
        <v>8.2679491924311233</v>
      </c>
      <c r="S1015">
        <f>IF(Table1[[#This Row],[difference]]&gt;0,1,-1)</f>
        <v>1</v>
      </c>
      <c r="T1015">
        <f>IF(Table1[[#This Row],[team]]=E1014,SUM(H1015,T1014),Table1[[#This Row],[ppg]])</f>
        <v>142</v>
      </c>
      <c r="U1015">
        <f>IF(Table1[[#This Row],[team]]=E1014,SUM(I1015,U1014),Table1[[#This Row],[ppga]])</f>
        <v>142</v>
      </c>
      <c r="V1015">
        <f>IF(Table1[[#This Row],[team]]=E1014,SUM(Table1[[#This Row],[difference]],V1014),Table1[[#This Row],[difference]])</f>
        <v>2</v>
      </c>
      <c r="W1015">
        <f>IF(Table1[[#This Row],[team]]=E1014,SUM(Table1[[#This Row],[sqrt(dif)]],W1014),Table1[[#This Row],[sqrt(dif)]])</f>
        <v>3.3988894907230378</v>
      </c>
      <c r="X1015">
        <f>IF(Table1[[#This Row],[team]]=E1014,SUM(Table1[[#This Row],[f1]],X1014),Table1[[#This Row],[f1]])</f>
        <v>-0.58418342933229539</v>
      </c>
      <c r="Y1015">
        <f>IF(Table1[[#This Row],[ATS]]=S1014,SUM(Table1[[#This Row],[ATS]],Y1014),Table1[[#This Row],[ATS]])</f>
        <v>4</v>
      </c>
      <c r="Z1015">
        <f>IF(Table1[[#This Row],[ATS]]&gt;0,Table1[[#This Row],[ATS streak (not real)]]-1,Table1[[#This Row],[ATS streak (not real)]]+1)</f>
        <v>3</v>
      </c>
      <c r="AA1015" s="5">
        <f>Table1[[#This Row],[running ttl ppg]]^2.37/(Table1[[#This Row],[running ttl ppg]]^2.37+Table1[[#This Row],[running ttl ppga]]^2.37)</f>
        <v>0.5</v>
      </c>
      <c r="AB1015" s="5">
        <f>Table1[[#This Row],[pyth ratio]]+Table1[[#This Row],[win/loss ratio]]</f>
        <v>1.1666666666666665</v>
      </c>
    </row>
    <row r="1016" spans="1:28" x14ac:dyDescent="0.25">
      <c r="A1016" s="1">
        <v>3574</v>
      </c>
      <c r="B1016" s="7">
        <f t="shared" si="34"/>
        <v>7</v>
      </c>
      <c r="C1016" s="5">
        <v>2017</v>
      </c>
      <c r="D1016" s="5">
        <v>7</v>
      </c>
      <c r="E1016" t="s">
        <v>72</v>
      </c>
      <c r="F1016" t="s">
        <v>51</v>
      </c>
      <c r="G1016" s="5">
        <v>0</v>
      </c>
      <c r="H1016">
        <v>17</v>
      </c>
      <c r="I1016">
        <v>20</v>
      </c>
      <c r="J1016">
        <v>-3</v>
      </c>
      <c r="K1016">
        <f>IF(Table1[[#This Row],[net]]&gt;0,1,0)</f>
        <v>0</v>
      </c>
      <c r="L1016">
        <v>-1</v>
      </c>
      <c r="M1016">
        <f>IF(Table1[[#This Row],[team]]=E1015,SUM(Table1[[#This Row],[win/loss]],M1015),Table1[[#This Row],[win/loss]])</f>
        <v>4</v>
      </c>
      <c r="N1016">
        <f>IF(Table1[[#This Row],[team]]=E1015,SUM(Table1[[#This Row],[win/loss]],M1015),Table1[[#This Row],[win/loss]])/B1016</f>
        <v>0.5714285714285714</v>
      </c>
      <c r="O1016">
        <f t="shared" si="33"/>
        <v>-4</v>
      </c>
      <c r="P1016">
        <f>IF(Table1[[#This Row],[difference]]&gt;0,SQRT(Table1[[#This Row],[difference]]),-SQRT(ABS(Table1[[#This Row],[difference]])))</f>
        <v>-2</v>
      </c>
      <c r="Q1016">
        <f>IF(Table1[[#This Row],[line]]&gt;0,SQRT(Table1[[#This Row],[line]]),-SQRT(ABS(Table1[[#This Row],[line]])))</f>
        <v>-1</v>
      </c>
      <c r="R1016">
        <f>Table1[[#This Row],[difference]]-Table1[[#This Row],[sqrt(line)]]</f>
        <v>-3</v>
      </c>
      <c r="S1016">
        <f>IF(Table1[[#This Row],[difference]]&gt;0,1,-1)</f>
        <v>-1</v>
      </c>
      <c r="T1016">
        <f>IF(Table1[[#This Row],[team]]=E1015,SUM(H1016,T1015),Table1[[#This Row],[ppg]])</f>
        <v>159</v>
      </c>
      <c r="U1016">
        <f>IF(Table1[[#This Row],[team]]=E1015,SUM(I1016,U1015),Table1[[#This Row],[ppga]])</f>
        <v>162</v>
      </c>
      <c r="V1016">
        <f>IF(Table1[[#This Row],[team]]=E1015,SUM(Table1[[#This Row],[difference]],V1015),Table1[[#This Row],[difference]])</f>
        <v>-2</v>
      </c>
      <c r="W1016">
        <f>IF(Table1[[#This Row],[team]]=E1015,SUM(Table1[[#This Row],[sqrt(dif)]],W1015),Table1[[#This Row],[sqrt(dif)]])</f>
        <v>1.3988894907230378</v>
      </c>
      <c r="X1016">
        <f>IF(Table1[[#This Row],[team]]=E1015,SUM(Table1[[#This Row],[f1]],X1015),Table1[[#This Row],[f1]])</f>
        <v>-3.5841834293322954</v>
      </c>
      <c r="Y1016">
        <f>IF(Table1[[#This Row],[ATS]]=S1015,SUM(Table1[[#This Row],[ATS]],Y1015),Table1[[#This Row],[ATS]])</f>
        <v>-1</v>
      </c>
      <c r="Z1016">
        <f>IF(Table1[[#This Row],[ATS]]&gt;0,Table1[[#This Row],[ATS streak (not real)]]-1,Table1[[#This Row],[ATS streak (not real)]]+1)</f>
        <v>0</v>
      </c>
      <c r="AA1016" s="5">
        <f>Table1[[#This Row],[running ttl ppg]]^2.37/(Table1[[#This Row],[running ttl ppg]]^2.37+Table1[[#This Row],[running ttl ppga]]^2.37)</f>
        <v>0.48892672209320881</v>
      </c>
      <c r="AB1016" s="5">
        <f>Table1[[#This Row],[pyth ratio]]+Table1[[#This Row],[win/loss ratio]]</f>
        <v>1.0603552935217802</v>
      </c>
    </row>
    <row r="1017" spans="1:28" x14ac:dyDescent="0.25">
      <c r="A1017" s="1">
        <v>3575</v>
      </c>
      <c r="B1017" s="7">
        <f t="shared" si="34"/>
        <v>8</v>
      </c>
      <c r="C1017" s="5">
        <v>2017</v>
      </c>
      <c r="D1017" s="5">
        <v>8</v>
      </c>
      <c r="E1017" t="s">
        <v>72</v>
      </c>
      <c r="F1017" t="s">
        <v>47</v>
      </c>
      <c r="G1017" s="5">
        <v>0</v>
      </c>
      <c r="H1017">
        <v>27</v>
      </c>
      <c r="I1017">
        <v>27</v>
      </c>
      <c r="J1017">
        <v>0</v>
      </c>
      <c r="K1017">
        <f>IF(Table1[[#This Row],[net]]&gt;0,1,0)</f>
        <v>0</v>
      </c>
      <c r="L1017">
        <v>3</v>
      </c>
      <c r="M1017">
        <f>IF(Table1[[#This Row],[team]]=E1016,SUM(Table1[[#This Row],[win/loss]],M1016),Table1[[#This Row],[win/loss]])</f>
        <v>4</v>
      </c>
      <c r="N1017">
        <f>IF(Table1[[#This Row],[team]]=E1016,SUM(Table1[[#This Row],[win/loss]],M1016),Table1[[#This Row],[win/loss]])/B1017</f>
        <v>0.5</v>
      </c>
      <c r="O1017">
        <f t="shared" si="33"/>
        <v>3</v>
      </c>
      <c r="P1017">
        <f>IF(Table1[[#This Row],[difference]]&gt;0,SQRT(Table1[[#This Row],[difference]]),-SQRT(ABS(Table1[[#This Row],[difference]])))</f>
        <v>1.7320508075688772</v>
      </c>
      <c r="Q1017">
        <f>IF(Table1[[#This Row],[line]]&gt;0,SQRT(Table1[[#This Row],[line]]),-SQRT(ABS(Table1[[#This Row],[line]])))</f>
        <v>1.7320508075688772</v>
      </c>
      <c r="R1017">
        <f>Table1[[#This Row],[difference]]-Table1[[#This Row],[sqrt(line)]]</f>
        <v>1.2679491924311228</v>
      </c>
      <c r="S1017">
        <f>IF(Table1[[#This Row],[difference]]&gt;0,1,-1)</f>
        <v>1</v>
      </c>
      <c r="T1017">
        <f>IF(Table1[[#This Row],[team]]=E1016,SUM(H1017,T1016),Table1[[#This Row],[ppg]])</f>
        <v>186</v>
      </c>
      <c r="U1017">
        <f>IF(Table1[[#This Row],[team]]=E1016,SUM(I1017,U1016),Table1[[#This Row],[ppga]])</f>
        <v>189</v>
      </c>
      <c r="V1017">
        <f>IF(Table1[[#This Row],[team]]=E1016,SUM(Table1[[#This Row],[difference]],V1016),Table1[[#This Row],[difference]])</f>
        <v>1</v>
      </c>
      <c r="W1017">
        <f>IF(Table1[[#This Row],[team]]=E1016,SUM(Table1[[#This Row],[sqrt(dif)]],W1016),Table1[[#This Row],[sqrt(dif)]])</f>
        <v>3.130940298291915</v>
      </c>
      <c r="X1017">
        <f>IF(Table1[[#This Row],[team]]=E1016,SUM(Table1[[#This Row],[f1]],X1016),Table1[[#This Row],[f1]])</f>
        <v>-2.3162342369011726</v>
      </c>
      <c r="Y1017">
        <f>IF(Table1[[#This Row],[ATS]]=S1016,SUM(Table1[[#This Row],[ATS]],Y1016),Table1[[#This Row],[ATS]])</f>
        <v>1</v>
      </c>
      <c r="Z1017">
        <f>IF(Table1[[#This Row],[ATS]]&gt;0,Table1[[#This Row],[ATS streak (not real)]]-1,Table1[[#This Row],[ATS streak (not real)]]+1)</f>
        <v>0</v>
      </c>
      <c r="AA1017" s="5">
        <f>Table1[[#This Row],[running ttl ppg]]^2.37/(Table1[[#This Row],[running ttl ppg]]^2.37+Table1[[#This Row],[running ttl ppga]]^2.37)</f>
        <v>0.49052093362345928</v>
      </c>
      <c r="AB1017" s="5">
        <f>Table1[[#This Row],[pyth ratio]]+Table1[[#This Row],[win/loss ratio]]</f>
        <v>0.99052093362345928</v>
      </c>
    </row>
    <row r="1018" spans="1:28" x14ac:dyDescent="0.25">
      <c r="A1018" s="1">
        <v>3576</v>
      </c>
      <c r="B1018" s="7">
        <f t="shared" si="34"/>
        <v>9</v>
      </c>
      <c r="C1018" s="5">
        <v>2017</v>
      </c>
      <c r="D1018" s="5">
        <v>10</v>
      </c>
      <c r="E1018" t="s">
        <v>72</v>
      </c>
      <c r="F1018" t="s">
        <v>60</v>
      </c>
      <c r="G1018" s="5">
        <v>1</v>
      </c>
      <c r="H1018">
        <v>26</v>
      </c>
      <c r="I1018">
        <v>20</v>
      </c>
      <c r="J1018">
        <v>6</v>
      </c>
      <c r="K1018">
        <f>IF(Table1[[#This Row],[net]]&gt;0,1,0)</f>
        <v>1</v>
      </c>
      <c r="L1018">
        <v>-2.5</v>
      </c>
      <c r="M1018">
        <f>IF(Table1[[#This Row],[team]]=E1017,SUM(Table1[[#This Row],[win/loss]],M1017),Table1[[#This Row],[win/loss]])</f>
        <v>5</v>
      </c>
      <c r="N1018">
        <f>IF(Table1[[#This Row],[team]]=E1017,SUM(Table1[[#This Row],[win/loss]],M1017),Table1[[#This Row],[win/loss]])/B1018</f>
        <v>0.55555555555555558</v>
      </c>
      <c r="O1018">
        <f t="shared" si="33"/>
        <v>3.5</v>
      </c>
      <c r="P1018">
        <f>IF(Table1[[#This Row],[difference]]&gt;0,SQRT(Table1[[#This Row],[difference]]),-SQRT(ABS(Table1[[#This Row],[difference]])))</f>
        <v>1.8708286933869707</v>
      </c>
      <c r="Q1018">
        <f>IF(Table1[[#This Row],[line]]&gt;0,SQRT(Table1[[#This Row],[line]]),-SQRT(ABS(Table1[[#This Row],[line]])))</f>
        <v>-1.5811388300841898</v>
      </c>
      <c r="R1018">
        <f>Table1[[#This Row],[difference]]-Table1[[#This Row],[sqrt(line)]]</f>
        <v>5.08113883008419</v>
      </c>
      <c r="S1018">
        <f>IF(Table1[[#This Row],[difference]]&gt;0,1,-1)</f>
        <v>1</v>
      </c>
      <c r="T1018">
        <f>IF(Table1[[#This Row],[team]]=E1017,SUM(H1018,T1017),Table1[[#This Row],[ppg]])</f>
        <v>212</v>
      </c>
      <c r="U1018">
        <f>IF(Table1[[#This Row],[team]]=E1017,SUM(I1018,U1017),Table1[[#This Row],[ppga]])</f>
        <v>209</v>
      </c>
      <c r="V1018">
        <f>IF(Table1[[#This Row],[team]]=E1017,SUM(Table1[[#This Row],[difference]],V1017),Table1[[#This Row],[difference]])</f>
        <v>4.5</v>
      </c>
      <c r="W1018">
        <f>IF(Table1[[#This Row],[team]]=E1017,SUM(Table1[[#This Row],[sqrt(dif)]],W1017),Table1[[#This Row],[sqrt(dif)]])</f>
        <v>5.0017689916788859</v>
      </c>
      <c r="X1018">
        <f>IF(Table1[[#This Row],[team]]=E1017,SUM(Table1[[#This Row],[f1]],X1017),Table1[[#This Row],[f1]])</f>
        <v>2.7649045931830174</v>
      </c>
      <c r="Y1018">
        <f>IF(Table1[[#This Row],[ATS]]=S1017,SUM(Table1[[#This Row],[ATS]],Y1017),Table1[[#This Row],[ATS]])</f>
        <v>2</v>
      </c>
      <c r="Z1018">
        <f>IF(Table1[[#This Row],[ATS]]&gt;0,Table1[[#This Row],[ATS streak (not real)]]-1,Table1[[#This Row],[ATS streak (not real)]]+1)</f>
        <v>1</v>
      </c>
      <c r="AA1018" s="5">
        <f>Table1[[#This Row],[running ttl ppg]]^2.37/(Table1[[#This Row],[running ttl ppg]]^2.37+Table1[[#This Row],[running ttl ppga]]^2.37)</f>
        <v>0.50844352069762633</v>
      </c>
      <c r="AB1018" s="5">
        <f>Table1[[#This Row],[pyth ratio]]+Table1[[#This Row],[win/loss ratio]]</f>
        <v>1.0639990762531819</v>
      </c>
    </row>
    <row r="1019" spans="1:28" x14ac:dyDescent="0.25">
      <c r="A1019" s="1">
        <v>3577</v>
      </c>
      <c r="B1019" s="7">
        <f t="shared" si="34"/>
        <v>10</v>
      </c>
      <c r="C1019" s="5">
        <v>2017</v>
      </c>
      <c r="D1019" s="5">
        <v>11</v>
      </c>
      <c r="E1019" t="s">
        <v>72</v>
      </c>
      <c r="F1019" t="s">
        <v>52</v>
      </c>
      <c r="G1019" s="5">
        <v>1</v>
      </c>
      <c r="H1019">
        <v>42</v>
      </c>
      <c r="I1019">
        <v>24</v>
      </c>
      <c r="J1019">
        <v>18</v>
      </c>
      <c r="K1019">
        <f>IF(Table1[[#This Row],[net]]&gt;0,1,0)</f>
        <v>1</v>
      </c>
      <c r="L1019">
        <v>-3</v>
      </c>
      <c r="M1019">
        <f>IF(Table1[[#This Row],[team]]=E1018,SUM(Table1[[#This Row],[win/loss]],M1018),Table1[[#This Row],[win/loss]])</f>
        <v>6</v>
      </c>
      <c r="N1019">
        <f>IF(Table1[[#This Row],[team]]=E1018,SUM(Table1[[#This Row],[win/loss]],M1018),Table1[[#This Row],[win/loss]])/B1019</f>
        <v>0.6</v>
      </c>
      <c r="O1019">
        <f t="shared" si="33"/>
        <v>15</v>
      </c>
      <c r="P1019">
        <f>IF(Table1[[#This Row],[difference]]&gt;0,SQRT(Table1[[#This Row],[difference]]),-SQRT(ABS(Table1[[#This Row],[difference]])))</f>
        <v>3.872983346207417</v>
      </c>
      <c r="Q1019">
        <f>IF(Table1[[#This Row],[line]]&gt;0,SQRT(Table1[[#This Row],[line]]),-SQRT(ABS(Table1[[#This Row],[line]])))</f>
        <v>-1.7320508075688772</v>
      </c>
      <c r="R1019">
        <f>Table1[[#This Row],[difference]]-Table1[[#This Row],[sqrt(line)]]</f>
        <v>16.732050807568879</v>
      </c>
      <c r="S1019">
        <f>IF(Table1[[#This Row],[difference]]&gt;0,1,-1)</f>
        <v>1</v>
      </c>
      <c r="T1019">
        <f>IF(Table1[[#This Row],[team]]=E1018,SUM(H1019,T1018),Table1[[#This Row],[ppg]])</f>
        <v>254</v>
      </c>
      <c r="U1019">
        <f>IF(Table1[[#This Row],[team]]=E1018,SUM(I1019,U1018),Table1[[#This Row],[ppga]])</f>
        <v>233</v>
      </c>
      <c r="V1019">
        <f>IF(Table1[[#This Row],[team]]=E1018,SUM(Table1[[#This Row],[difference]],V1018),Table1[[#This Row],[difference]])</f>
        <v>19.5</v>
      </c>
      <c r="W1019">
        <f>IF(Table1[[#This Row],[team]]=E1018,SUM(Table1[[#This Row],[sqrt(dif)]],W1018),Table1[[#This Row],[sqrt(dif)]])</f>
        <v>8.8747523378863029</v>
      </c>
      <c r="X1019">
        <f>IF(Table1[[#This Row],[team]]=E1018,SUM(Table1[[#This Row],[f1]],X1018),Table1[[#This Row],[f1]])</f>
        <v>19.496955400751897</v>
      </c>
      <c r="Y1019">
        <f>IF(Table1[[#This Row],[ATS]]=S1018,SUM(Table1[[#This Row],[ATS]],Y1018),Table1[[#This Row],[ATS]])</f>
        <v>3</v>
      </c>
      <c r="Z1019">
        <f>IF(Table1[[#This Row],[ATS]]&gt;0,Table1[[#This Row],[ATS streak (not real)]]-1,Table1[[#This Row],[ATS streak (not real)]]+1)</f>
        <v>2</v>
      </c>
      <c r="AA1019" s="5">
        <f>Table1[[#This Row],[running ttl ppg]]^2.37/(Table1[[#This Row],[running ttl ppg]]^2.37+Table1[[#This Row],[running ttl ppga]]^2.37)</f>
        <v>0.5509527850427548</v>
      </c>
      <c r="AB1019" s="5">
        <f>Table1[[#This Row],[pyth ratio]]+Table1[[#This Row],[win/loss ratio]]</f>
        <v>1.1509527850427548</v>
      </c>
    </row>
    <row r="1020" spans="1:28" x14ac:dyDescent="0.25">
      <c r="A1020" s="1">
        <v>3578</v>
      </c>
      <c r="B1020" s="7">
        <f t="shared" si="34"/>
        <v>11</v>
      </c>
      <c r="C1020" s="5">
        <v>2017</v>
      </c>
      <c r="D1020" s="5">
        <v>12</v>
      </c>
      <c r="E1020" t="s">
        <v>72</v>
      </c>
      <c r="F1020" t="s">
        <v>49</v>
      </c>
      <c r="G1020" s="5">
        <v>0</v>
      </c>
      <c r="H1020">
        <v>26</v>
      </c>
      <c r="I1020">
        <v>31</v>
      </c>
      <c r="J1020">
        <v>-5</v>
      </c>
      <c r="K1020">
        <f>IF(Table1[[#This Row],[net]]&gt;0,1,0)</f>
        <v>0</v>
      </c>
      <c r="L1020">
        <v>5.5</v>
      </c>
      <c r="M1020">
        <f>IF(Table1[[#This Row],[team]]=E1019,SUM(Table1[[#This Row],[win/loss]],M1019),Table1[[#This Row],[win/loss]])</f>
        <v>6</v>
      </c>
      <c r="N1020">
        <f>IF(Table1[[#This Row],[team]]=E1019,SUM(Table1[[#This Row],[win/loss]],M1019),Table1[[#This Row],[win/loss]])/B1020</f>
        <v>0.54545454545454541</v>
      </c>
      <c r="O1020">
        <f t="shared" si="33"/>
        <v>0.5</v>
      </c>
      <c r="P1020">
        <f>IF(Table1[[#This Row],[difference]]&gt;0,SQRT(Table1[[#This Row],[difference]]),-SQRT(ABS(Table1[[#This Row],[difference]])))</f>
        <v>0.70710678118654757</v>
      </c>
      <c r="Q1020">
        <f>IF(Table1[[#This Row],[line]]&gt;0,SQRT(Table1[[#This Row],[line]]),-SQRT(ABS(Table1[[#This Row],[line]])))</f>
        <v>2.3452078799117149</v>
      </c>
      <c r="R1020">
        <f>Table1[[#This Row],[difference]]-Table1[[#This Row],[sqrt(line)]]</f>
        <v>-1.8452078799117149</v>
      </c>
      <c r="S1020">
        <f>IF(Table1[[#This Row],[difference]]&gt;0,1,-1)</f>
        <v>1</v>
      </c>
      <c r="T1020">
        <f>IF(Table1[[#This Row],[team]]=E1019,SUM(H1020,T1019),Table1[[#This Row],[ppg]])</f>
        <v>280</v>
      </c>
      <c r="U1020">
        <f>IF(Table1[[#This Row],[team]]=E1019,SUM(I1020,U1019),Table1[[#This Row],[ppga]])</f>
        <v>264</v>
      </c>
      <c r="V1020">
        <f>IF(Table1[[#This Row],[team]]=E1019,SUM(Table1[[#This Row],[difference]],V1019),Table1[[#This Row],[difference]])</f>
        <v>20</v>
      </c>
      <c r="W1020">
        <f>IF(Table1[[#This Row],[team]]=E1019,SUM(Table1[[#This Row],[sqrt(dif)]],W1019),Table1[[#This Row],[sqrt(dif)]])</f>
        <v>9.5818591190728508</v>
      </c>
      <c r="X1020">
        <f>IF(Table1[[#This Row],[team]]=E1019,SUM(Table1[[#This Row],[f1]],X1019),Table1[[#This Row],[f1]])</f>
        <v>17.651747520840182</v>
      </c>
      <c r="Y1020">
        <f>IF(Table1[[#This Row],[ATS]]=S1019,SUM(Table1[[#This Row],[ATS]],Y1019),Table1[[#This Row],[ATS]])</f>
        <v>4</v>
      </c>
      <c r="Z1020">
        <f>IF(Table1[[#This Row],[ATS]]&gt;0,Table1[[#This Row],[ATS streak (not real)]]-1,Table1[[#This Row],[ATS streak (not real)]]+1)</f>
        <v>3</v>
      </c>
      <c r="AA1020" s="5">
        <f>Table1[[#This Row],[running ttl ppg]]^2.37/(Table1[[#This Row],[running ttl ppg]]^2.37+Table1[[#This Row],[running ttl ppga]]^2.37)</f>
        <v>0.53480660794586687</v>
      </c>
      <c r="AB1020" s="5">
        <f>Table1[[#This Row],[pyth ratio]]+Table1[[#This Row],[win/loss ratio]]</f>
        <v>1.0802611534004123</v>
      </c>
    </row>
    <row r="1021" spans="1:28" x14ac:dyDescent="0.25">
      <c r="A1021" s="1">
        <v>3579</v>
      </c>
      <c r="B1021" s="7">
        <f t="shared" si="34"/>
        <v>12</v>
      </c>
      <c r="C1021" s="5">
        <v>2017</v>
      </c>
      <c r="D1021" s="5">
        <v>13</v>
      </c>
      <c r="E1021" t="s">
        <v>72</v>
      </c>
      <c r="F1021" t="s">
        <v>41</v>
      </c>
      <c r="G1021" s="5">
        <v>0</v>
      </c>
      <c r="H1021">
        <v>23</v>
      </c>
      <c r="I1021">
        <v>31</v>
      </c>
      <c r="J1021">
        <v>-8</v>
      </c>
      <c r="K1021">
        <f>IF(Table1[[#This Row],[net]]&gt;0,1,0)</f>
        <v>0</v>
      </c>
      <c r="L1021">
        <v>2.5</v>
      </c>
      <c r="M1021">
        <f>IF(Table1[[#This Row],[team]]=E1020,SUM(Table1[[#This Row],[win/loss]],M1020),Table1[[#This Row],[win/loss]])</f>
        <v>6</v>
      </c>
      <c r="N1021">
        <f>IF(Table1[[#This Row],[team]]=E1020,SUM(Table1[[#This Row],[win/loss]],M1020),Table1[[#This Row],[win/loss]])/B1021</f>
        <v>0.5</v>
      </c>
      <c r="O1021">
        <f t="shared" si="33"/>
        <v>-5.5</v>
      </c>
      <c r="P1021">
        <f>IF(Table1[[#This Row],[difference]]&gt;0,SQRT(Table1[[#This Row],[difference]]),-SQRT(ABS(Table1[[#This Row],[difference]])))</f>
        <v>-2.3452078799117149</v>
      </c>
      <c r="Q1021">
        <f>IF(Table1[[#This Row],[line]]&gt;0,SQRT(Table1[[#This Row],[line]]),-SQRT(ABS(Table1[[#This Row],[line]])))</f>
        <v>1.5811388300841898</v>
      </c>
      <c r="R1021">
        <f>Table1[[#This Row],[difference]]-Table1[[#This Row],[sqrt(line)]]</f>
        <v>-7.08113883008419</v>
      </c>
      <c r="S1021">
        <f>IF(Table1[[#This Row],[difference]]&gt;0,1,-1)</f>
        <v>-1</v>
      </c>
      <c r="T1021">
        <f>IF(Table1[[#This Row],[team]]=E1020,SUM(H1021,T1020),Table1[[#This Row],[ppg]])</f>
        <v>303</v>
      </c>
      <c r="U1021">
        <f>IF(Table1[[#This Row],[team]]=E1020,SUM(I1021,U1020),Table1[[#This Row],[ppga]])</f>
        <v>295</v>
      </c>
      <c r="V1021">
        <f>IF(Table1[[#This Row],[team]]=E1020,SUM(Table1[[#This Row],[difference]],V1020),Table1[[#This Row],[difference]])</f>
        <v>14.5</v>
      </c>
      <c r="W1021">
        <f>IF(Table1[[#This Row],[team]]=E1020,SUM(Table1[[#This Row],[sqrt(dif)]],W1020),Table1[[#This Row],[sqrt(dif)]])</f>
        <v>7.2366512391611355</v>
      </c>
      <c r="X1021">
        <f>IF(Table1[[#This Row],[team]]=E1020,SUM(Table1[[#This Row],[f1]],X1020),Table1[[#This Row],[f1]])</f>
        <v>10.570608690755993</v>
      </c>
      <c r="Y1021">
        <f>IF(Table1[[#This Row],[ATS]]=S1020,SUM(Table1[[#This Row],[ATS]],Y1020),Table1[[#This Row],[ATS]])</f>
        <v>-1</v>
      </c>
      <c r="Z1021">
        <f>IF(Table1[[#This Row],[ATS]]&gt;0,Table1[[#This Row],[ATS streak (not real)]]-1,Table1[[#This Row],[ATS streak (not real)]]+1)</f>
        <v>0</v>
      </c>
      <c r="AA1021" s="5">
        <f>Table1[[#This Row],[running ttl ppg]]^2.37/(Table1[[#This Row],[running ttl ppg]]^2.37+Table1[[#This Row],[running ttl ppga]]^2.37)</f>
        <v>0.51584847779178955</v>
      </c>
      <c r="AB1021" s="5">
        <f>Table1[[#This Row],[pyth ratio]]+Table1[[#This Row],[win/loss ratio]]</f>
        <v>1.0158484777917896</v>
      </c>
    </row>
    <row r="1022" spans="1:28" x14ac:dyDescent="0.25">
      <c r="A1022" s="1">
        <v>3580</v>
      </c>
      <c r="B1022" s="7">
        <f t="shared" si="34"/>
        <v>13</v>
      </c>
      <c r="C1022" s="5">
        <v>2017</v>
      </c>
      <c r="D1022" s="5">
        <v>14</v>
      </c>
      <c r="E1022" t="s">
        <v>72</v>
      </c>
      <c r="F1022" t="s">
        <v>66</v>
      </c>
      <c r="G1022" s="5">
        <v>0</v>
      </c>
      <c r="H1022">
        <v>27</v>
      </c>
      <c r="I1022">
        <v>22</v>
      </c>
      <c r="J1022">
        <v>5</v>
      </c>
      <c r="K1022">
        <f>IF(Table1[[#This Row],[net]]&gt;0,1,0)</f>
        <v>1</v>
      </c>
      <c r="L1022">
        <v>-2</v>
      </c>
      <c r="M1022">
        <f>IF(Table1[[#This Row],[team]]=E1021,SUM(Table1[[#This Row],[win/loss]],M1021),Table1[[#This Row],[win/loss]])</f>
        <v>7</v>
      </c>
      <c r="N1022">
        <f>IF(Table1[[#This Row],[team]]=E1021,SUM(Table1[[#This Row],[win/loss]],M1021),Table1[[#This Row],[win/loss]])/B1022</f>
        <v>0.53846153846153844</v>
      </c>
      <c r="O1022">
        <f t="shared" si="33"/>
        <v>3</v>
      </c>
      <c r="P1022">
        <f>IF(Table1[[#This Row],[difference]]&gt;0,SQRT(Table1[[#This Row],[difference]]),-SQRT(ABS(Table1[[#This Row],[difference]])))</f>
        <v>1.7320508075688772</v>
      </c>
      <c r="Q1022">
        <f>IF(Table1[[#This Row],[line]]&gt;0,SQRT(Table1[[#This Row],[line]]),-SQRT(ABS(Table1[[#This Row],[line]])))</f>
        <v>-1.4142135623730951</v>
      </c>
      <c r="R1022">
        <f>Table1[[#This Row],[difference]]-Table1[[#This Row],[sqrt(line)]]</f>
        <v>4.4142135623730949</v>
      </c>
      <c r="S1022">
        <f>IF(Table1[[#This Row],[difference]]&gt;0,1,-1)</f>
        <v>1</v>
      </c>
      <c r="T1022">
        <f>IF(Table1[[#This Row],[team]]=E1021,SUM(H1022,T1021),Table1[[#This Row],[ppg]])</f>
        <v>330</v>
      </c>
      <c r="U1022">
        <f>IF(Table1[[#This Row],[team]]=E1021,SUM(I1022,U1021),Table1[[#This Row],[ppga]])</f>
        <v>317</v>
      </c>
      <c r="V1022">
        <f>IF(Table1[[#This Row],[team]]=E1021,SUM(Table1[[#This Row],[difference]],V1021),Table1[[#This Row],[difference]])</f>
        <v>17.5</v>
      </c>
      <c r="W1022">
        <f>IF(Table1[[#This Row],[team]]=E1021,SUM(Table1[[#This Row],[sqrt(dif)]],W1021),Table1[[#This Row],[sqrt(dif)]])</f>
        <v>8.9687020467300123</v>
      </c>
      <c r="X1022">
        <f>IF(Table1[[#This Row],[team]]=E1021,SUM(Table1[[#This Row],[f1]],X1021),Table1[[#This Row],[f1]])</f>
        <v>14.984822253129089</v>
      </c>
      <c r="Y1022">
        <f>IF(Table1[[#This Row],[ATS]]=S1021,SUM(Table1[[#This Row],[ATS]],Y1021),Table1[[#This Row],[ATS]])</f>
        <v>1</v>
      </c>
      <c r="Z1022">
        <f>IF(Table1[[#This Row],[ATS]]&gt;0,Table1[[#This Row],[ATS streak (not real)]]-1,Table1[[#This Row],[ATS streak (not real)]]+1)</f>
        <v>0</v>
      </c>
      <c r="AA1022" s="5">
        <f>Table1[[#This Row],[running ttl ppg]]^2.37/(Table1[[#This Row],[running ttl ppg]]^2.37+Table1[[#This Row],[running ttl ppga]]^2.37)</f>
        <v>0.52379510834655441</v>
      </c>
      <c r="AB1022" s="5">
        <f>Table1[[#This Row],[pyth ratio]]+Table1[[#This Row],[win/loss ratio]]</f>
        <v>1.062256646808093</v>
      </c>
    </row>
    <row r="1023" spans="1:28" x14ac:dyDescent="0.25">
      <c r="A1023" s="1">
        <v>3581</v>
      </c>
      <c r="B1023" s="7">
        <f t="shared" si="34"/>
        <v>14</v>
      </c>
      <c r="C1023" s="5">
        <v>2017</v>
      </c>
      <c r="D1023" s="5">
        <v>15</v>
      </c>
      <c r="E1023" t="s">
        <v>72</v>
      </c>
      <c r="F1023" t="s">
        <v>45</v>
      </c>
      <c r="G1023" s="5">
        <v>1</v>
      </c>
      <c r="H1023">
        <v>15</v>
      </c>
      <c r="I1023">
        <v>26</v>
      </c>
      <c r="J1023">
        <v>-11</v>
      </c>
      <c r="K1023">
        <f>IF(Table1[[#This Row],[net]]&gt;0,1,0)</f>
        <v>0</v>
      </c>
      <c r="L1023">
        <v>-7</v>
      </c>
      <c r="M1023">
        <f>IF(Table1[[#This Row],[team]]=E1022,SUM(Table1[[#This Row],[win/loss]],M1022),Table1[[#This Row],[win/loss]])</f>
        <v>7</v>
      </c>
      <c r="N1023">
        <f>IF(Table1[[#This Row],[team]]=E1022,SUM(Table1[[#This Row],[win/loss]],M1022),Table1[[#This Row],[win/loss]])/B1023</f>
        <v>0.5</v>
      </c>
      <c r="O1023">
        <f t="shared" si="33"/>
        <v>-18</v>
      </c>
      <c r="P1023">
        <f>IF(Table1[[#This Row],[difference]]&gt;0,SQRT(Table1[[#This Row],[difference]]),-SQRT(ABS(Table1[[#This Row],[difference]])))</f>
        <v>-4.2426406871192848</v>
      </c>
      <c r="Q1023">
        <f>IF(Table1[[#This Row],[line]]&gt;0,SQRT(Table1[[#This Row],[line]]),-SQRT(ABS(Table1[[#This Row],[line]])))</f>
        <v>-2.6457513110645907</v>
      </c>
      <c r="R1023">
        <f>Table1[[#This Row],[difference]]-Table1[[#This Row],[sqrt(line)]]</f>
        <v>-15.35424868893541</v>
      </c>
      <c r="S1023">
        <f>IF(Table1[[#This Row],[difference]]&gt;0,1,-1)</f>
        <v>-1</v>
      </c>
      <c r="T1023">
        <f>IF(Table1[[#This Row],[team]]=E1022,SUM(H1023,T1022),Table1[[#This Row],[ppg]])</f>
        <v>345</v>
      </c>
      <c r="U1023">
        <f>IF(Table1[[#This Row],[team]]=E1022,SUM(I1023,U1022),Table1[[#This Row],[ppga]])</f>
        <v>343</v>
      </c>
      <c r="V1023">
        <f>IF(Table1[[#This Row],[team]]=E1022,SUM(Table1[[#This Row],[difference]],V1022),Table1[[#This Row],[difference]])</f>
        <v>-0.5</v>
      </c>
      <c r="W1023">
        <f>IF(Table1[[#This Row],[team]]=E1022,SUM(Table1[[#This Row],[sqrt(dif)]],W1022),Table1[[#This Row],[sqrt(dif)]])</f>
        <v>4.7260613596107275</v>
      </c>
      <c r="X1023">
        <f>IF(Table1[[#This Row],[team]]=E1022,SUM(Table1[[#This Row],[f1]],X1022),Table1[[#This Row],[f1]])</f>
        <v>-0.36942643580632151</v>
      </c>
      <c r="Y1023">
        <f>IF(Table1[[#This Row],[ATS]]=S1022,SUM(Table1[[#This Row],[ATS]],Y1022),Table1[[#This Row],[ATS]])</f>
        <v>-1</v>
      </c>
      <c r="Z1023">
        <f>IF(Table1[[#This Row],[ATS]]&gt;0,Table1[[#This Row],[ATS streak (not real)]]-1,Table1[[#This Row],[ATS streak (not real)]]+1)</f>
        <v>0</v>
      </c>
      <c r="AA1023" s="5">
        <f>Table1[[#This Row],[running ttl ppg]]^2.37/(Table1[[#This Row],[running ttl ppg]]^2.37+Table1[[#This Row],[running ttl ppga]]^2.37)</f>
        <v>0.5034447226430806</v>
      </c>
      <c r="AB1023" s="5">
        <f>Table1[[#This Row],[pyth ratio]]+Table1[[#This Row],[win/loss ratio]]</f>
        <v>1.0034447226430805</v>
      </c>
    </row>
    <row r="1024" spans="1:28" x14ac:dyDescent="0.25">
      <c r="A1024" s="1">
        <v>3582</v>
      </c>
      <c r="B1024" s="7">
        <f t="shared" si="34"/>
        <v>15</v>
      </c>
      <c r="C1024" s="5">
        <v>2017</v>
      </c>
      <c r="D1024" s="5">
        <v>16</v>
      </c>
      <c r="E1024" t="s">
        <v>72</v>
      </c>
      <c r="F1024" t="s">
        <v>46</v>
      </c>
      <c r="G1024" s="5">
        <v>0</v>
      </c>
      <c r="H1024">
        <v>41</v>
      </c>
      <c r="I1024">
        <v>21</v>
      </c>
      <c r="J1024">
        <v>20</v>
      </c>
      <c r="K1024">
        <f>IF(Table1[[#This Row],[net]]&gt;0,1,0)</f>
        <v>1</v>
      </c>
      <c r="L1024">
        <v>-3</v>
      </c>
      <c r="M1024">
        <f>IF(Table1[[#This Row],[team]]=E1023,SUM(Table1[[#This Row],[win/loss]],M1023),Table1[[#This Row],[win/loss]])</f>
        <v>8</v>
      </c>
      <c r="N1024">
        <f>IF(Table1[[#This Row],[team]]=E1023,SUM(Table1[[#This Row],[win/loss]],M1023),Table1[[#This Row],[win/loss]])/B1024</f>
        <v>0.53333333333333333</v>
      </c>
      <c r="O1024">
        <f t="shared" si="33"/>
        <v>17</v>
      </c>
      <c r="P1024">
        <f>IF(Table1[[#This Row],[difference]]&gt;0,SQRT(Table1[[#This Row],[difference]]),-SQRT(ABS(Table1[[#This Row],[difference]])))</f>
        <v>4.1231056256176606</v>
      </c>
      <c r="Q1024">
        <f>IF(Table1[[#This Row],[line]]&gt;0,SQRT(Table1[[#This Row],[line]]),-SQRT(ABS(Table1[[#This Row],[line]])))</f>
        <v>-1.7320508075688772</v>
      </c>
      <c r="R1024">
        <f>Table1[[#This Row],[difference]]-Table1[[#This Row],[sqrt(line)]]</f>
        <v>18.732050807568879</v>
      </c>
      <c r="S1024">
        <f>IF(Table1[[#This Row],[difference]]&gt;0,1,-1)</f>
        <v>1</v>
      </c>
      <c r="T1024">
        <f>IF(Table1[[#This Row],[team]]=E1023,SUM(H1024,T1023),Table1[[#This Row],[ppg]])</f>
        <v>386</v>
      </c>
      <c r="U1024">
        <f>IF(Table1[[#This Row],[team]]=E1023,SUM(I1024,U1023),Table1[[#This Row],[ppga]])</f>
        <v>364</v>
      </c>
      <c r="V1024">
        <f>IF(Table1[[#This Row],[team]]=E1023,SUM(Table1[[#This Row],[difference]],V1023),Table1[[#This Row],[difference]])</f>
        <v>16.5</v>
      </c>
      <c r="W1024">
        <f>IF(Table1[[#This Row],[team]]=E1023,SUM(Table1[[#This Row],[sqrt(dif)]],W1023),Table1[[#This Row],[sqrt(dif)]])</f>
        <v>8.8491669852283881</v>
      </c>
      <c r="X1024">
        <f>IF(Table1[[#This Row],[team]]=E1023,SUM(Table1[[#This Row],[f1]],X1023),Table1[[#This Row],[f1]])</f>
        <v>18.362624371762557</v>
      </c>
      <c r="Y1024">
        <f>IF(Table1[[#This Row],[ATS]]=S1023,SUM(Table1[[#This Row],[ATS]],Y1023),Table1[[#This Row],[ATS]])</f>
        <v>1</v>
      </c>
      <c r="Z1024">
        <f>IF(Table1[[#This Row],[ATS]]&gt;0,Table1[[#This Row],[ATS streak (not real)]]-1,Table1[[#This Row],[ATS streak (not real)]]+1)</f>
        <v>0</v>
      </c>
      <c r="AA1024" s="5">
        <f>Table1[[#This Row],[running ttl ppg]]^2.37/(Table1[[#This Row],[running ttl ppg]]^2.37+Table1[[#This Row],[running ttl ppga]]^2.37)</f>
        <v>0.53471403609942514</v>
      </c>
      <c r="AB1024" s="5">
        <f>Table1[[#This Row],[pyth ratio]]+Table1[[#This Row],[win/loss ratio]]</f>
        <v>1.0680473694327586</v>
      </c>
    </row>
    <row r="1025" spans="1:28" x14ac:dyDescent="0.25">
      <c r="A1025" s="1">
        <v>3583</v>
      </c>
      <c r="B1025" s="7">
        <f t="shared" si="34"/>
        <v>16</v>
      </c>
      <c r="C1025" s="5">
        <v>2017</v>
      </c>
      <c r="D1025" s="5">
        <v>17</v>
      </c>
      <c r="E1025" t="s">
        <v>72</v>
      </c>
      <c r="F1025" t="s">
        <v>61</v>
      </c>
      <c r="G1025" s="5">
        <v>1</v>
      </c>
      <c r="H1025">
        <v>10</v>
      </c>
      <c r="I1025">
        <v>19</v>
      </c>
      <c r="J1025">
        <v>-9</v>
      </c>
      <c r="K1025">
        <f>IF(Table1[[#This Row],[net]]&gt;0,1,0)</f>
        <v>0</v>
      </c>
      <c r="L1025">
        <v>-9</v>
      </c>
      <c r="M1025">
        <f>IF(Table1[[#This Row],[team]]=E1024,SUM(Table1[[#This Row],[win/loss]],M1024),Table1[[#This Row],[win/loss]])</f>
        <v>8</v>
      </c>
      <c r="N1025">
        <f>IF(Table1[[#This Row],[team]]=E1024,SUM(Table1[[#This Row],[win/loss]],M1024),Table1[[#This Row],[win/loss]])/B1025</f>
        <v>0.5</v>
      </c>
      <c r="O1025">
        <f t="shared" si="33"/>
        <v>-18</v>
      </c>
      <c r="P1025">
        <f>IF(Table1[[#This Row],[difference]]&gt;0,SQRT(Table1[[#This Row],[difference]]),-SQRT(ABS(Table1[[#This Row],[difference]])))</f>
        <v>-4.2426406871192848</v>
      </c>
      <c r="Q1025">
        <f>IF(Table1[[#This Row],[line]]&gt;0,SQRT(Table1[[#This Row],[line]]),-SQRT(ABS(Table1[[#This Row],[line]])))</f>
        <v>-3</v>
      </c>
      <c r="R1025">
        <f>Table1[[#This Row],[difference]]-Table1[[#This Row],[sqrt(line)]]</f>
        <v>-15</v>
      </c>
      <c r="S1025">
        <f>IF(Table1[[#This Row],[difference]]&gt;0,1,-1)</f>
        <v>-1</v>
      </c>
      <c r="T1025">
        <f>IF(Table1[[#This Row],[team]]=E1024,SUM(H1025,T1024),Table1[[#This Row],[ppg]])</f>
        <v>396</v>
      </c>
      <c r="U1025">
        <f>IF(Table1[[#This Row],[team]]=E1024,SUM(I1025,U1024),Table1[[#This Row],[ppga]])</f>
        <v>383</v>
      </c>
      <c r="V1025">
        <f>IF(Table1[[#This Row],[team]]=E1024,SUM(Table1[[#This Row],[difference]],V1024),Table1[[#This Row],[difference]])</f>
        <v>-1.5</v>
      </c>
      <c r="W1025">
        <f>IF(Table1[[#This Row],[team]]=E1024,SUM(Table1[[#This Row],[sqrt(dif)]],W1024),Table1[[#This Row],[sqrt(dif)]])</f>
        <v>4.6065262981091033</v>
      </c>
      <c r="X1025">
        <f>IF(Table1[[#This Row],[team]]=E1024,SUM(Table1[[#This Row],[f1]],X1024),Table1[[#This Row],[f1]])</f>
        <v>3.362624371762557</v>
      </c>
      <c r="Y1025">
        <f>IF(Table1[[#This Row],[ATS]]=S1024,SUM(Table1[[#This Row],[ATS]],Y1024),Table1[[#This Row],[ATS]])</f>
        <v>-1</v>
      </c>
      <c r="Z1025">
        <f>IF(Table1[[#This Row],[ATS]]&gt;0,Table1[[#This Row],[ATS streak (not real)]]-1,Table1[[#This Row],[ATS streak (not real)]]+1)</f>
        <v>0</v>
      </c>
      <c r="AA1025" s="5">
        <f>Table1[[#This Row],[running ttl ppg]]^2.37/(Table1[[#This Row],[running ttl ppg]]^2.37+Table1[[#This Row],[running ttl ppga]]^2.37)</f>
        <v>0.51976688140342309</v>
      </c>
      <c r="AB1025" s="5">
        <f>Table1[[#This Row],[pyth ratio]]+Table1[[#This Row],[win/loss ratio]]</f>
        <v>1.0197668814034231</v>
      </c>
    </row>
    <row r="1026" spans="1:28" x14ac:dyDescent="0.25">
      <c r="A1026" s="1">
        <v>3584</v>
      </c>
      <c r="B1026" s="7">
        <f t="shared" si="34"/>
        <v>1</v>
      </c>
      <c r="C1026" s="5">
        <v>2018</v>
      </c>
      <c r="D1026" s="5">
        <v>1</v>
      </c>
      <c r="E1026" t="s">
        <v>41</v>
      </c>
      <c r="F1026" t="s">
        <v>51</v>
      </c>
      <c r="G1026" s="5">
        <v>0</v>
      </c>
      <c r="H1026">
        <v>23</v>
      </c>
      <c r="I1026">
        <v>35</v>
      </c>
      <c r="J1026">
        <v>-12</v>
      </c>
      <c r="K1026">
        <f>IF(Table1[[#This Row],[net]]&gt;0,1,0)</f>
        <v>0</v>
      </c>
      <c r="L1026">
        <v>-2.5</v>
      </c>
      <c r="M1026">
        <f>IF(Table1[[#This Row],[team]]=E1025,SUM(Table1[[#This Row],[win/loss]],M1025),Table1[[#This Row],[win/loss]])</f>
        <v>0</v>
      </c>
      <c r="N1026">
        <f>IF(Table1[[#This Row],[team]]=E1025,SUM(Table1[[#This Row],[win/loss]],M1025),Table1[[#This Row],[win/loss]])/B1026</f>
        <v>0</v>
      </c>
      <c r="O1026">
        <f t="shared" si="33"/>
        <v>-14.5</v>
      </c>
      <c r="P1026">
        <f>IF(Table1[[#This Row],[difference]]&gt;0,SQRT(Table1[[#This Row],[difference]]),-SQRT(ABS(Table1[[#This Row],[difference]])))</f>
        <v>-3.8078865529319543</v>
      </c>
      <c r="Q1026">
        <f>IF(Table1[[#This Row],[line]]&gt;0,SQRT(Table1[[#This Row],[line]]),-SQRT(ABS(Table1[[#This Row],[line]])))</f>
        <v>-1.5811388300841898</v>
      </c>
      <c r="R1026">
        <f>Table1[[#This Row],[difference]]-Table1[[#This Row],[sqrt(line)]]</f>
        <v>-12.918861169915811</v>
      </c>
      <c r="S1026">
        <f>IF(Table1[[#This Row],[difference]]&gt;0,1,-1)</f>
        <v>-1</v>
      </c>
      <c r="T1026">
        <f>IF(Table1[[#This Row],[team]]=E1025,SUM(H1026,T1025),Table1[[#This Row],[ppg]])</f>
        <v>23</v>
      </c>
      <c r="U1026">
        <f>IF(Table1[[#This Row],[team]]=E1025,SUM(I1026,U1025),Table1[[#This Row],[ppga]])</f>
        <v>35</v>
      </c>
      <c r="V1026">
        <f>IF(Table1[[#This Row],[team]]=E1025,SUM(Table1[[#This Row],[difference]],V1025),Table1[[#This Row],[difference]])</f>
        <v>-14.5</v>
      </c>
      <c r="W1026">
        <f>IF(Table1[[#This Row],[team]]=E1025,SUM(Table1[[#This Row],[sqrt(dif)]],W1025),Table1[[#This Row],[sqrt(dif)]])</f>
        <v>-3.8078865529319543</v>
      </c>
      <c r="X1026">
        <f>IF(Table1[[#This Row],[team]]=E1025,SUM(Table1[[#This Row],[f1]],X1025),Table1[[#This Row],[f1]])</f>
        <v>-12.918861169915811</v>
      </c>
      <c r="Y1026">
        <f>IF(Table1[[#This Row],[ATS]]=S1025,SUM(Table1[[#This Row],[ATS]],Y1025),Table1[[#This Row],[ATS]])</f>
        <v>-2</v>
      </c>
      <c r="Z1026">
        <f>IF(Table1[[#This Row],[ATS]]&gt;0,Table1[[#This Row],[ATS streak (not real)]]-1,Table1[[#This Row],[ATS streak (not real)]]+1)</f>
        <v>-1</v>
      </c>
      <c r="AA1026" s="5">
        <f>Table1[[#This Row],[running ttl ppg]]^2.37/(Table1[[#This Row],[running ttl ppg]]^2.37+Table1[[#This Row],[running ttl ppga]]^2.37)</f>
        <v>0.26991505066896643</v>
      </c>
      <c r="AB1026" s="5">
        <f>Table1[[#This Row],[pyth ratio]]+Table1[[#This Row],[win/loss ratio]]</f>
        <v>0.26991505066896643</v>
      </c>
    </row>
    <row r="1027" spans="1:28" x14ac:dyDescent="0.25">
      <c r="A1027" s="1">
        <v>3585</v>
      </c>
      <c r="B1027" s="7">
        <f t="shared" si="34"/>
        <v>2</v>
      </c>
      <c r="C1027" s="5">
        <v>2018</v>
      </c>
      <c r="D1027" s="5">
        <v>2</v>
      </c>
      <c r="E1027" t="s">
        <v>41</v>
      </c>
      <c r="F1027" t="s">
        <v>54</v>
      </c>
      <c r="G1027" s="5">
        <v>0</v>
      </c>
      <c r="H1027">
        <v>16</v>
      </c>
      <c r="I1027">
        <v>13</v>
      </c>
      <c r="J1027">
        <v>3</v>
      </c>
      <c r="K1027">
        <f>IF(Table1[[#This Row],[net]]&gt;0,1,0)</f>
        <v>1</v>
      </c>
      <c r="L1027">
        <v>-6.5</v>
      </c>
      <c r="M1027">
        <f>IF(Table1[[#This Row],[team]]=E1026,SUM(Table1[[#This Row],[win/loss]],M1026),Table1[[#This Row],[win/loss]])</f>
        <v>1</v>
      </c>
      <c r="N1027">
        <f>IF(Table1[[#This Row],[team]]=E1026,SUM(Table1[[#This Row],[win/loss]],M1026),Table1[[#This Row],[win/loss]])/B1027</f>
        <v>0.5</v>
      </c>
      <c r="O1027">
        <f t="shared" ref="O1027:O1090" si="35">J1027+L1027</f>
        <v>-3.5</v>
      </c>
      <c r="P1027">
        <f>IF(Table1[[#This Row],[difference]]&gt;0,SQRT(Table1[[#This Row],[difference]]),-SQRT(ABS(Table1[[#This Row],[difference]])))</f>
        <v>-1.8708286933869707</v>
      </c>
      <c r="Q1027">
        <f>IF(Table1[[#This Row],[line]]&gt;0,SQRT(Table1[[#This Row],[line]]),-SQRT(ABS(Table1[[#This Row],[line]])))</f>
        <v>-2.5495097567963922</v>
      </c>
      <c r="R1027">
        <f>Table1[[#This Row],[difference]]-Table1[[#This Row],[sqrt(line)]]</f>
        <v>-0.95049024320360775</v>
      </c>
      <c r="S1027">
        <f>IF(Table1[[#This Row],[difference]]&gt;0,1,-1)</f>
        <v>-1</v>
      </c>
      <c r="T1027">
        <f>IF(Table1[[#This Row],[team]]=E1026,SUM(H1027,T1026),Table1[[#This Row],[ppg]])</f>
        <v>39</v>
      </c>
      <c r="U1027">
        <f>IF(Table1[[#This Row],[team]]=E1026,SUM(I1027,U1026),Table1[[#This Row],[ppga]])</f>
        <v>48</v>
      </c>
      <c r="V1027">
        <f>IF(Table1[[#This Row],[team]]=E1026,SUM(Table1[[#This Row],[difference]],V1026),Table1[[#This Row],[difference]])</f>
        <v>-18</v>
      </c>
      <c r="W1027">
        <f>IF(Table1[[#This Row],[team]]=E1026,SUM(Table1[[#This Row],[sqrt(dif)]],W1026),Table1[[#This Row],[sqrt(dif)]])</f>
        <v>-5.6787152463189248</v>
      </c>
      <c r="X1027">
        <f>IF(Table1[[#This Row],[team]]=E1026,SUM(Table1[[#This Row],[f1]],X1026),Table1[[#This Row],[f1]])</f>
        <v>-13.869351413119418</v>
      </c>
      <c r="Y1027">
        <f>IF(Table1[[#This Row],[ATS]]=S1026,SUM(Table1[[#This Row],[ATS]],Y1026),Table1[[#This Row],[ATS]])</f>
        <v>-3</v>
      </c>
      <c r="Z1027">
        <f>IF(Table1[[#This Row],[ATS]]&gt;0,Table1[[#This Row],[ATS streak (not real)]]-1,Table1[[#This Row],[ATS streak (not real)]]+1)</f>
        <v>-2</v>
      </c>
      <c r="AA1027" s="5">
        <f>Table1[[#This Row],[running ttl ppg]]^2.37/(Table1[[#This Row],[running ttl ppg]]^2.37+Table1[[#This Row],[running ttl ppga]]^2.37)</f>
        <v>0.37939773962586537</v>
      </c>
      <c r="AB1027" s="5">
        <f>Table1[[#This Row],[pyth ratio]]+Table1[[#This Row],[win/loss ratio]]</f>
        <v>0.87939773962586543</v>
      </c>
    </row>
    <row r="1028" spans="1:28" x14ac:dyDescent="0.25">
      <c r="A1028" s="1">
        <v>3586</v>
      </c>
      <c r="B1028" s="7">
        <f t="shared" si="34"/>
        <v>3</v>
      </c>
      <c r="C1028" s="5">
        <v>2018</v>
      </c>
      <c r="D1028" s="5">
        <v>3</v>
      </c>
      <c r="E1028" t="s">
        <v>41</v>
      </c>
      <c r="F1028" t="s">
        <v>49</v>
      </c>
      <c r="G1028" s="5">
        <v>1</v>
      </c>
      <c r="H1028">
        <v>17</v>
      </c>
      <c r="I1028">
        <v>28</v>
      </c>
      <c r="J1028">
        <v>-11</v>
      </c>
      <c r="K1028">
        <f>IF(Table1[[#This Row],[net]]&gt;0,1,0)</f>
        <v>0</v>
      </c>
      <c r="L1028">
        <v>3</v>
      </c>
      <c r="M1028">
        <f>IF(Table1[[#This Row],[team]]=E1027,SUM(Table1[[#This Row],[win/loss]],M1027),Table1[[#This Row],[win/loss]])</f>
        <v>1</v>
      </c>
      <c r="N1028">
        <f>IF(Table1[[#This Row],[team]]=E1027,SUM(Table1[[#This Row],[win/loss]],M1027),Table1[[#This Row],[win/loss]])/B1028</f>
        <v>0.33333333333333331</v>
      </c>
      <c r="O1028">
        <f t="shared" si="35"/>
        <v>-8</v>
      </c>
      <c r="P1028">
        <f>IF(Table1[[#This Row],[difference]]&gt;0,SQRT(Table1[[#This Row],[difference]]),-SQRT(ABS(Table1[[#This Row],[difference]])))</f>
        <v>-2.8284271247461903</v>
      </c>
      <c r="Q1028">
        <f>IF(Table1[[#This Row],[line]]&gt;0,SQRT(Table1[[#This Row],[line]]),-SQRT(ABS(Table1[[#This Row],[line]])))</f>
        <v>1.7320508075688772</v>
      </c>
      <c r="R1028">
        <f>Table1[[#This Row],[difference]]-Table1[[#This Row],[sqrt(line)]]</f>
        <v>-9.7320508075688767</v>
      </c>
      <c r="S1028">
        <f>IF(Table1[[#This Row],[difference]]&gt;0,1,-1)</f>
        <v>-1</v>
      </c>
      <c r="T1028">
        <f>IF(Table1[[#This Row],[team]]=E1027,SUM(H1028,T1027),Table1[[#This Row],[ppg]])</f>
        <v>56</v>
      </c>
      <c r="U1028">
        <f>IF(Table1[[#This Row],[team]]=E1027,SUM(I1028,U1027),Table1[[#This Row],[ppga]])</f>
        <v>76</v>
      </c>
      <c r="V1028">
        <f>IF(Table1[[#This Row],[team]]=E1027,SUM(Table1[[#This Row],[difference]],V1027),Table1[[#This Row],[difference]])</f>
        <v>-26</v>
      </c>
      <c r="W1028">
        <f>IF(Table1[[#This Row],[team]]=E1027,SUM(Table1[[#This Row],[sqrt(dif)]],W1027),Table1[[#This Row],[sqrt(dif)]])</f>
        <v>-8.5071423710651146</v>
      </c>
      <c r="X1028">
        <f>IF(Table1[[#This Row],[team]]=E1027,SUM(Table1[[#This Row],[f1]],X1027),Table1[[#This Row],[f1]])</f>
        <v>-23.601402220688293</v>
      </c>
      <c r="Y1028">
        <f>IF(Table1[[#This Row],[ATS]]=S1027,SUM(Table1[[#This Row],[ATS]],Y1027),Table1[[#This Row],[ATS]])</f>
        <v>-4</v>
      </c>
      <c r="Z1028">
        <f>IF(Table1[[#This Row],[ATS]]&gt;0,Table1[[#This Row],[ATS streak (not real)]]-1,Table1[[#This Row],[ATS streak (not real)]]+1)</f>
        <v>-3</v>
      </c>
      <c r="AA1028" s="5">
        <f>Table1[[#This Row],[running ttl ppg]]^2.37/(Table1[[#This Row],[running ttl ppg]]^2.37+Table1[[#This Row],[running ttl ppga]]^2.37)</f>
        <v>0.32656675077158565</v>
      </c>
      <c r="AB1028" s="5">
        <f>Table1[[#This Row],[pyth ratio]]+Table1[[#This Row],[win/loss ratio]]</f>
        <v>0.65990008410491896</v>
      </c>
    </row>
    <row r="1029" spans="1:28" x14ac:dyDescent="0.25">
      <c r="A1029" s="1">
        <v>3587</v>
      </c>
      <c r="B1029" s="7">
        <f t="shared" si="34"/>
        <v>4</v>
      </c>
      <c r="C1029" s="5">
        <v>2018</v>
      </c>
      <c r="D1029" s="5">
        <v>4</v>
      </c>
      <c r="E1029" t="s">
        <v>41</v>
      </c>
      <c r="F1029" t="s">
        <v>68</v>
      </c>
      <c r="G1029" s="5">
        <v>1</v>
      </c>
      <c r="H1029">
        <v>18</v>
      </c>
      <c r="I1029">
        <v>15</v>
      </c>
      <c r="J1029">
        <v>3</v>
      </c>
      <c r="K1029">
        <f>IF(Table1[[#This Row],[net]]&gt;0,1,0)</f>
        <v>1</v>
      </c>
      <c r="L1029">
        <v>-6</v>
      </c>
      <c r="M1029">
        <f>IF(Table1[[#This Row],[team]]=E1028,SUM(Table1[[#This Row],[win/loss]],M1028),Table1[[#This Row],[win/loss]])</f>
        <v>2</v>
      </c>
      <c r="N1029">
        <f>IF(Table1[[#This Row],[team]]=E1028,SUM(Table1[[#This Row],[win/loss]],M1028),Table1[[#This Row],[win/loss]])/B1029</f>
        <v>0.5</v>
      </c>
      <c r="O1029">
        <f t="shared" si="35"/>
        <v>-3</v>
      </c>
      <c r="P1029">
        <f>IF(Table1[[#This Row],[difference]]&gt;0,SQRT(Table1[[#This Row],[difference]]),-SQRT(ABS(Table1[[#This Row],[difference]])))</f>
        <v>-1.7320508075688772</v>
      </c>
      <c r="Q1029">
        <f>IF(Table1[[#This Row],[line]]&gt;0,SQRT(Table1[[#This Row],[line]]),-SQRT(ABS(Table1[[#This Row],[line]])))</f>
        <v>-2.4494897427831779</v>
      </c>
      <c r="R1029">
        <f>Table1[[#This Row],[difference]]-Table1[[#This Row],[sqrt(line)]]</f>
        <v>-0.55051025721682212</v>
      </c>
      <c r="S1029">
        <f>IF(Table1[[#This Row],[difference]]&gt;0,1,-1)</f>
        <v>-1</v>
      </c>
      <c r="T1029">
        <f>IF(Table1[[#This Row],[team]]=E1028,SUM(H1029,T1028),Table1[[#This Row],[ppg]])</f>
        <v>74</v>
      </c>
      <c r="U1029">
        <f>IF(Table1[[#This Row],[team]]=E1028,SUM(I1029,U1028),Table1[[#This Row],[ppga]])</f>
        <v>91</v>
      </c>
      <c r="V1029">
        <f>IF(Table1[[#This Row],[team]]=E1028,SUM(Table1[[#This Row],[difference]],V1028),Table1[[#This Row],[difference]])</f>
        <v>-29</v>
      </c>
      <c r="W1029">
        <f>IF(Table1[[#This Row],[team]]=E1028,SUM(Table1[[#This Row],[sqrt(dif)]],W1028),Table1[[#This Row],[sqrt(dif)]])</f>
        <v>-10.239193178633991</v>
      </c>
      <c r="X1029">
        <f>IF(Table1[[#This Row],[team]]=E1028,SUM(Table1[[#This Row],[f1]],X1028),Table1[[#This Row],[f1]])</f>
        <v>-24.151912477905114</v>
      </c>
      <c r="Y1029">
        <f>IF(Table1[[#This Row],[ATS]]=S1028,SUM(Table1[[#This Row],[ATS]],Y1028),Table1[[#This Row],[ATS]])</f>
        <v>-5</v>
      </c>
      <c r="Z1029">
        <f>IF(Table1[[#This Row],[ATS]]&gt;0,Table1[[#This Row],[ATS streak (not real)]]-1,Table1[[#This Row],[ATS streak (not real)]]+1)</f>
        <v>-4</v>
      </c>
      <c r="AA1029" s="5">
        <f>Table1[[#This Row],[running ttl ppg]]^2.37/(Table1[[#This Row],[running ttl ppg]]^2.37+Table1[[#This Row],[running ttl ppga]]^2.37)</f>
        <v>0.37986936043150105</v>
      </c>
      <c r="AB1029" s="5">
        <f>Table1[[#This Row],[pyth ratio]]+Table1[[#This Row],[win/loss ratio]]</f>
        <v>0.8798693604315011</v>
      </c>
    </row>
    <row r="1030" spans="1:28" x14ac:dyDescent="0.25">
      <c r="A1030" s="1">
        <v>3588</v>
      </c>
      <c r="B1030" s="7">
        <f t="shared" si="34"/>
        <v>5</v>
      </c>
      <c r="C1030" s="5">
        <v>2018</v>
      </c>
      <c r="D1030" s="5">
        <v>5</v>
      </c>
      <c r="E1030" t="s">
        <v>41</v>
      </c>
      <c r="F1030" t="s">
        <v>66</v>
      </c>
      <c r="G1030" s="5">
        <v>0</v>
      </c>
      <c r="H1030">
        <v>7</v>
      </c>
      <c r="I1030">
        <v>34</v>
      </c>
      <c r="J1030">
        <v>-27</v>
      </c>
      <c r="K1030">
        <f>IF(Table1[[#This Row],[net]]&gt;0,1,0)</f>
        <v>0</v>
      </c>
      <c r="L1030">
        <v>6</v>
      </c>
      <c r="M1030">
        <f>IF(Table1[[#This Row],[team]]=E1029,SUM(Table1[[#This Row],[win/loss]],M1029),Table1[[#This Row],[win/loss]])</f>
        <v>2</v>
      </c>
      <c r="N1030">
        <f>IF(Table1[[#This Row],[team]]=E1029,SUM(Table1[[#This Row],[win/loss]],M1029),Table1[[#This Row],[win/loss]])/B1030</f>
        <v>0.4</v>
      </c>
      <c r="O1030">
        <f t="shared" si="35"/>
        <v>-21</v>
      </c>
      <c r="P1030">
        <f>IF(Table1[[#This Row],[difference]]&gt;0,SQRT(Table1[[#This Row],[difference]]),-SQRT(ABS(Table1[[#This Row],[difference]])))</f>
        <v>-4.5825756949558398</v>
      </c>
      <c r="Q1030">
        <f>IF(Table1[[#This Row],[line]]&gt;0,SQRT(Table1[[#This Row],[line]]),-SQRT(ABS(Table1[[#This Row],[line]])))</f>
        <v>2.4494897427831779</v>
      </c>
      <c r="R1030">
        <f>Table1[[#This Row],[difference]]-Table1[[#This Row],[sqrt(line)]]</f>
        <v>-23.449489742783179</v>
      </c>
      <c r="S1030">
        <f>IF(Table1[[#This Row],[difference]]&gt;0,1,-1)</f>
        <v>-1</v>
      </c>
      <c r="T1030">
        <f>IF(Table1[[#This Row],[team]]=E1029,SUM(H1030,T1029),Table1[[#This Row],[ppg]])</f>
        <v>81</v>
      </c>
      <c r="U1030">
        <f>IF(Table1[[#This Row],[team]]=E1029,SUM(I1030,U1029),Table1[[#This Row],[ppga]])</f>
        <v>125</v>
      </c>
      <c r="V1030">
        <f>IF(Table1[[#This Row],[team]]=E1029,SUM(Table1[[#This Row],[difference]],V1029),Table1[[#This Row],[difference]])</f>
        <v>-50</v>
      </c>
      <c r="W1030">
        <f>IF(Table1[[#This Row],[team]]=E1029,SUM(Table1[[#This Row],[sqrt(dif)]],W1029),Table1[[#This Row],[sqrt(dif)]])</f>
        <v>-14.821768873589832</v>
      </c>
      <c r="X1030">
        <f>IF(Table1[[#This Row],[team]]=E1029,SUM(Table1[[#This Row],[f1]],X1029),Table1[[#This Row],[f1]])</f>
        <v>-47.601402220688293</v>
      </c>
      <c r="Y1030">
        <f>IF(Table1[[#This Row],[ATS]]=S1029,SUM(Table1[[#This Row],[ATS]],Y1029),Table1[[#This Row],[ATS]])</f>
        <v>-6</v>
      </c>
      <c r="Z1030">
        <f>IF(Table1[[#This Row],[ATS]]&gt;0,Table1[[#This Row],[ATS streak (not real)]]-1,Table1[[#This Row],[ATS streak (not real)]]+1)</f>
        <v>-5</v>
      </c>
      <c r="AA1030" s="5">
        <f>Table1[[#This Row],[running ttl ppg]]^2.37/(Table1[[#This Row],[running ttl ppg]]^2.37+Table1[[#This Row],[running ttl ppga]]^2.37)</f>
        <v>0.26342176072042384</v>
      </c>
      <c r="AB1030" s="5">
        <f>Table1[[#This Row],[pyth ratio]]+Table1[[#This Row],[win/loss ratio]]</f>
        <v>0.6634217607204238</v>
      </c>
    </row>
    <row r="1031" spans="1:28" x14ac:dyDescent="0.25">
      <c r="A1031" s="1">
        <v>3589</v>
      </c>
      <c r="B1031" s="7">
        <f t="shared" si="34"/>
        <v>6</v>
      </c>
      <c r="C1031" s="5">
        <v>2018</v>
      </c>
      <c r="D1031" s="5">
        <v>6</v>
      </c>
      <c r="E1031" t="s">
        <v>41</v>
      </c>
      <c r="F1031" t="s">
        <v>70</v>
      </c>
      <c r="G1031" s="5">
        <v>1</v>
      </c>
      <c r="H1031">
        <v>38</v>
      </c>
      <c r="I1031">
        <v>33</v>
      </c>
      <c r="J1031">
        <v>5</v>
      </c>
      <c r="K1031">
        <f>IF(Table1[[#This Row],[net]]&gt;0,1,0)</f>
        <v>1</v>
      </c>
      <c r="L1031">
        <v>2.5</v>
      </c>
      <c r="M1031">
        <f>IF(Table1[[#This Row],[team]]=E1030,SUM(Table1[[#This Row],[win/loss]],M1030),Table1[[#This Row],[win/loss]])</f>
        <v>3</v>
      </c>
      <c r="N1031">
        <f>IF(Table1[[#This Row],[team]]=E1030,SUM(Table1[[#This Row],[win/loss]],M1030),Table1[[#This Row],[win/loss]])/B1031</f>
        <v>0.5</v>
      </c>
      <c r="O1031">
        <f t="shared" si="35"/>
        <v>7.5</v>
      </c>
      <c r="P1031">
        <f>IF(Table1[[#This Row],[difference]]&gt;0,SQRT(Table1[[#This Row],[difference]]),-SQRT(ABS(Table1[[#This Row],[difference]])))</f>
        <v>2.7386127875258306</v>
      </c>
      <c r="Q1031">
        <f>IF(Table1[[#This Row],[line]]&gt;0,SQRT(Table1[[#This Row],[line]]),-SQRT(ABS(Table1[[#This Row],[line]])))</f>
        <v>1.5811388300841898</v>
      </c>
      <c r="R1031">
        <f>Table1[[#This Row],[difference]]-Table1[[#This Row],[sqrt(line)]]</f>
        <v>5.91886116991581</v>
      </c>
      <c r="S1031">
        <f>IF(Table1[[#This Row],[difference]]&gt;0,1,-1)</f>
        <v>1</v>
      </c>
      <c r="T1031">
        <f>IF(Table1[[#This Row],[team]]=E1030,SUM(H1031,T1030),Table1[[#This Row],[ppg]])</f>
        <v>119</v>
      </c>
      <c r="U1031">
        <f>IF(Table1[[#This Row],[team]]=E1030,SUM(I1031,U1030),Table1[[#This Row],[ppga]])</f>
        <v>158</v>
      </c>
      <c r="V1031">
        <f>IF(Table1[[#This Row],[team]]=E1030,SUM(Table1[[#This Row],[difference]],V1030),Table1[[#This Row],[difference]])</f>
        <v>-42.5</v>
      </c>
      <c r="W1031">
        <f>IF(Table1[[#This Row],[team]]=E1030,SUM(Table1[[#This Row],[sqrt(dif)]],W1030),Table1[[#This Row],[sqrt(dif)]])</f>
        <v>-12.083156086064001</v>
      </c>
      <c r="X1031">
        <f>IF(Table1[[#This Row],[team]]=E1030,SUM(Table1[[#This Row],[f1]],X1030),Table1[[#This Row],[f1]])</f>
        <v>-41.682541050772485</v>
      </c>
      <c r="Y1031">
        <f>IF(Table1[[#This Row],[ATS]]=S1030,SUM(Table1[[#This Row],[ATS]],Y1030),Table1[[#This Row],[ATS]])</f>
        <v>1</v>
      </c>
      <c r="Z1031">
        <f>IF(Table1[[#This Row],[ATS]]&gt;0,Table1[[#This Row],[ATS streak (not real)]]-1,Table1[[#This Row],[ATS streak (not real)]]+1)</f>
        <v>0</v>
      </c>
      <c r="AA1031" s="5">
        <f>Table1[[#This Row],[running ttl ppg]]^2.37/(Table1[[#This Row],[running ttl ppg]]^2.37+Table1[[#This Row],[running ttl ppga]]^2.37)</f>
        <v>0.33808774272880371</v>
      </c>
      <c r="AB1031" s="5">
        <f>Table1[[#This Row],[pyth ratio]]+Table1[[#This Row],[win/loss ratio]]</f>
        <v>0.83808774272880371</v>
      </c>
    </row>
    <row r="1032" spans="1:28" x14ac:dyDescent="0.25">
      <c r="A1032" s="1">
        <v>3590</v>
      </c>
      <c r="B1032" s="7">
        <f t="shared" si="34"/>
        <v>7</v>
      </c>
      <c r="C1032" s="5">
        <v>2018</v>
      </c>
      <c r="D1032" s="5">
        <v>7</v>
      </c>
      <c r="E1032" t="s">
        <v>41</v>
      </c>
      <c r="F1032" t="s">
        <v>58</v>
      </c>
      <c r="G1032" s="5">
        <v>0</v>
      </c>
      <c r="H1032">
        <v>0</v>
      </c>
      <c r="I1032">
        <v>33</v>
      </c>
      <c r="J1032">
        <v>-33</v>
      </c>
      <c r="K1032">
        <f>IF(Table1[[#This Row],[net]]&gt;0,1,0)</f>
        <v>0</v>
      </c>
      <c r="L1032">
        <v>3</v>
      </c>
      <c r="M1032">
        <f>IF(Table1[[#This Row],[team]]=E1031,SUM(Table1[[#This Row],[win/loss]],M1031),Table1[[#This Row],[win/loss]])</f>
        <v>3</v>
      </c>
      <c r="N1032">
        <f>IF(Table1[[#This Row],[team]]=E1031,SUM(Table1[[#This Row],[win/loss]],M1031),Table1[[#This Row],[win/loss]])/B1032</f>
        <v>0.42857142857142855</v>
      </c>
      <c r="O1032">
        <f t="shared" si="35"/>
        <v>-30</v>
      </c>
      <c r="P1032">
        <f>IF(Table1[[#This Row],[difference]]&gt;0,SQRT(Table1[[#This Row],[difference]]),-SQRT(ABS(Table1[[#This Row],[difference]])))</f>
        <v>-5.4772255750516612</v>
      </c>
      <c r="Q1032">
        <f>IF(Table1[[#This Row],[line]]&gt;0,SQRT(Table1[[#This Row],[line]]),-SQRT(ABS(Table1[[#This Row],[line]])))</f>
        <v>1.7320508075688772</v>
      </c>
      <c r="R1032">
        <f>Table1[[#This Row],[difference]]-Table1[[#This Row],[sqrt(line)]]</f>
        <v>-31.732050807568879</v>
      </c>
      <c r="S1032">
        <f>IF(Table1[[#This Row],[difference]]&gt;0,1,-1)</f>
        <v>-1</v>
      </c>
      <c r="T1032">
        <f>IF(Table1[[#This Row],[team]]=E1031,SUM(H1032,T1031),Table1[[#This Row],[ppg]])</f>
        <v>119</v>
      </c>
      <c r="U1032">
        <f>IF(Table1[[#This Row],[team]]=E1031,SUM(I1032,U1031),Table1[[#This Row],[ppga]])</f>
        <v>191</v>
      </c>
      <c r="V1032">
        <f>IF(Table1[[#This Row],[team]]=E1031,SUM(Table1[[#This Row],[difference]],V1031),Table1[[#This Row],[difference]])</f>
        <v>-72.5</v>
      </c>
      <c r="W1032">
        <f>IF(Table1[[#This Row],[team]]=E1031,SUM(Table1[[#This Row],[sqrt(dif)]],W1031),Table1[[#This Row],[sqrt(dif)]])</f>
        <v>-17.560381661115663</v>
      </c>
      <c r="X1032">
        <f>IF(Table1[[#This Row],[team]]=E1031,SUM(Table1[[#This Row],[f1]],X1031),Table1[[#This Row],[f1]])</f>
        <v>-73.414591858341367</v>
      </c>
      <c r="Y1032">
        <f>IF(Table1[[#This Row],[ATS]]=S1031,SUM(Table1[[#This Row],[ATS]],Y1031),Table1[[#This Row],[ATS]])</f>
        <v>-1</v>
      </c>
      <c r="Z1032">
        <f>IF(Table1[[#This Row],[ATS]]&gt;0,Table1[[#This Row],[ATS streak (not real)]]-1,Table1[[#This Row],[ATS streak (not real)]]+1)</f>
        <v>0</v>
      </c>
      <c r="AA1032" s="5">
        <f>Table1[[#This Row],[running ttl ppg]]^2.37/(Table1[[#This Row],[running ttl ppg]]^2.37+Table1[[#This Row],[running ttl ppga]]^2.37)</f>
        <v>0.24575811375950757</v>
      </c>
      <c r="AB1032" s="5">
        <f>Table1[[#This Row],[pyth ratio]]+Table1[[#This Row],[win/loss ratio]]</f>
        <v>0.67432954233093612</v>
      </c>
    </row>
    <row r="1033" spans="1:28" x14ac:dyDescent="0.25">
      <c r="A1033" s="1">
        <v>3591</v>
      </c>
      <c r="B1033" s="7">
        <f t="shared" si="34"/>
        <v>8</v>
      </c>
      <c r="C1033" s="5">
        <v>2018</v>
      </c>
      <c r="D1033" s="5">
        <v>9</v>
      </c>
      <c r="E1033" t="s">
        <v>41</v>
      </c>
      <c r="F1033" t="s">
        <v>68</v>
      </c>
      <c r="G1033" s="5">
        <v>0</v>
      </c>
      <c r="H1033">
        <v>20</v>
      </c>
      <c r="I1033">
        <v>10</v>
      </c>
      <c r="J1033">
        <v>10</v>
      </c>
      <c r="K1033">
        <f>IF(Table1[[#This Row],[net]]&gt;0,1,0)</f>
        <v>1</v>
      </c>
      <c r="L1033">
        <v>-2.5</v>
      </c>
      <c r="M1033">
        <f>IF(Table1[[#This Row],[team]]=E1032,SUM(Table1[[#This Row],[win/loss]],M1032),Table1[[#This Row],[win/loss]])</f>
        <v>4</v>
      </c>
      <c r="N1033">
        <f>IF(Table1[[#This Row],[team]]=E1032,SUM(Table1[[#This Row],[win/loss]],M1032),Table1[[#This Row],[win/loss]])/B1033</f>
        <v>0.5</v>
      </c>
      <c r="O1033">
        <f t="shared" si="35"/>
        <v>7.5</v>
      </c>
      <c r="P1033">
        <f>IF(Table1[[#This Row],[difference]]&gt;0,SQRT(Table1[[#This Row],[difference]]),-SQRT(ABS(Table1[[#This Row],[difference]])))</f>
        <v>2.7386127875258306</v>
      </c>
      <c r="Q1033">
        <f>IF(Table1[[#This Row],[line]]&gt;0,SQRT(Table1[[#This Row],[line]]),-SQRT(ABS(Table1[[#This Row],[line]])))</f>
        <v>-1.5811388300841898</v>
      </c>
      <c r="R1033">
        <f>Table1[[#This Row],[difference]]-Table1[[#This Row],[sqrt(line)]]</f>
        <v>9.0811388300841891</v>
      </c>
      <c r="S1033">
        <f>IF(Table1[[#This Row],[difference]]&gt;0,1,-1)</f>
        <v>1</v>
      </c>
      <c r="T1033">
        <f>IF(Table1[[#This Row],[team]]=E1032,SUM(H1033,T1032),Table1[[#This Row],[ppg]])</f>
        <v>139</v>
      </c>
      <c r="U1033">
        <f>IF(Table1[[#This Row],[team]]=E1032,SUM(I1033,U1032),Table1[[#This Row],[ppga]])</f>
        <v>201</v>
      </c>
      <c r="V1033">
        <f>IF(Table1[[#This Row],[team]]=E1032,SUM(Table1[[#This Row],[difference]],V1032),Table1[[#This Row],[difference]])</f>
        <v>-65</v>
      </c>
      <c r="W1033">
        <f>IF(Table1[[#This Row],[team]]=E1032,SUM(Table1[[#This Row],[sqrt(dif)]],W1032),Table1[[#This Row],[sqrt(dif)]])</f>
        <v>-14.821768873589832</v>
      </c>
      <c r="X1033">
        <f>IF(Table1[[#This Row],[team]]=E1032,SUM(Table1[[#This Row],[f1]],X1032),Table1[[#This Row],[f1]])</f>
        <v>-64.333453028257182</v>
      </c>
      <c r="Y1033">
        <f>IF(Table1[[#This Row],[ATS]]=S1032,SUM(Table1[[#This Row],[ATS]],Y1032),Table1[[#This Row],[ATS]])</f>
        <v>1</v>
      </c>
      <c r="Z1033">
        <f>IF(Table1[[#This Row],[ATS]]&gt;0,Table1[[#This Row],[ATS streak (not real)]]-1,Table1[[#This Row],[ATS streak (not real)]]+1)</f>
        <v>0</v>
      </c>
      <c r="AA1033" s="5">
        <f>Table1[[#This Row],[running ttl ppg]]^2.37/(Table1[[#This Row],[running ttl ppg]]^2.37+Table1[[#This Row],[running ttl ppga]]^2.37)</f>
        <v>0.29439578463380478</v>
      </c>
      <c r="AB1033" s="5">
        <f>Table1[[#This Row],[pyth ratio]]+Table1[[#This Row],[win/loss ratio]]</f>
        <v>0.79439578463380478</v>
      </c>
    </row>
    <row r="1034" spans="1:28" x14ac:dyDescent="0.25">
      <c r="A1034" s="1">
        <v>3592</v>
      </c>
      <c r="B1034" s="7">
        <f t="shared" si="34"/>
        <v>9</v>
      </c>
      <c r="C1034" s="5">
        <v>2018</v>
      </c>
      <c r="D1034" s="5">
        <v>10</v>
      </c>
      <c r="E1034" t="s">
        <v>41</v>
      </c>
      <c r="F1034" t="s">
        <v>69</v>
      </c>
      <c r="G1034" s="5">
        <v>1</v>
      </c>
      <c r="H1034">
        <v>16</v>
      </c>
      <c r="I1034">
        <v>22</v>
      </c>
      <c r="J1034">
        <v>-6</v>
      </c>
      <c r="K1034">
        <f>IF(Table1[[#This Row],[net]]&gt;0,1,0)</f>
        <v>0</v>
      </c>
      <c r="L1034">
        <v>6</v>
      </c>
      <c r="M1034">
        <f>IF(Table1[[#This Row],[team]]=E1033,SUM(Table1[[#This Row],[win/loss]],M1033),Table1[[#This Row],[win/loss]])</f>
        <v>4</v>
      </c>
      <c r="N1034">
        <f>IF(Table1[[#This Row],[team]]=E1033,SUM(Table1[[#This Row],[win/loss]],M1033),Table1[[#This Row],[win/loss]])/B1034</f>
        <v>0.44444444444444442</v>
      </c>
      <c r="O1034">
        <f t="shared" si="35"/>
        <v>0</v>
      </c>
      <c r="P1034">
        <f>IF(Table1[[#This Row],[difference]]&gt;0,SQRT(Table1[[#This Row],[difference]]),-SQRT(ABS(Table1[[#This Row],[difference]])))</f>
        <v>0</v>
      </c>
      <c r="Q1034">
        <f>IF(Table1[[#This Row],[line]]&gt;0,SQRT(Table1[[#This Row],[line]]),-SQRT(ABS(Table1[[#This Row],[line]])))</f>
        <v>2.4494897427831779</v>
      </c>
      <c r="R1034">
        <f>Table1[[#This Row],[difference]]-Table1[[#This Row],[sqrt(line)]]</f>
        <v>-2.4494897427831779</v>
      </c>
      <c r="S1034">
        <f>IF(Table1[[#This Row],[difference]]&gt;0,1,-1)</f>
        <v>-1</v>
      </c>
      <c r="T1034">
        <f>IF(Table1[[#This Row],[team]]=E1033,SUM(H1034,T1033),Table1[[#This Row],[ppg]])</f>
        <v>155</v>
      </c>
      <c r="U1034">
        <f>IF(Table1[[#This Row],[team]]=E1033,SUM(I1034,U1033),Table1[[#This Row],[ppga]])</f>
        <v>223</v>
      </c>
      <c r="V1034">
        <f>IF(Table1[[#This Row],[team]]=E1033,SUM(Table1[[#This Row],[difference]],V1033),Table1[[#This Row],[difference]])</f>
        <v>-65</v>
      </c>
      <c r="W1034">
        <f>IF(Table1[[#This Row],[team]]=E1033,SUM(Table1[[#This Row],[sqrt(dif)]],W1033),Table1[[#This Row],[sqrt(dif)]])</f>
        <v>-14.821768873589832</v>
      </c>
      <c r="X1034">
        <f>IF(Table1[[#This Row],[team]]=E1033,SUM(Table1[[#This Row],[f1]],X1033),Table1[[#This Row],[f1]])</f>
        <v>-66.782942771040354</v>
      </c>
      <c r="Y1034">
        <f>IF(Table1[[#This Row],[ATS]]=S1033,SUM(Table1[[#This Row],[ATS]],Y1033),Table1[[#This Row],[ATS]])</f>
        <v>-1</v>
      </c>
      <c r="Z1034">
        <f>IF(Table1[[#This Row],[ATS]]&gt;0,Table1[[#This Row],[ATS streak (not real)]]-1,Table1[[#This Row],[ATS streak (not real)]]+1)</f>
        <v>0</v>
      </c>
      <c r="AA1034" s="5">
        <f>Table1[[#This Row],[running ttl ppg]]^2.37/(Table1[[#This Row],[running ttl ppg]]^2.37+Table1[[#This Row],[running ttl ppga]]^2.37)</f>
        <v>0.29690504681043439</v>
      </c>
      <c r="AB1034" s="5">
        <f>Table1[[#This Row],[pyth ratio]]+Table1[[#This Row],[win/loss ratio]]</f>
        <v>0.74134949125487881</v>
      </c>
    </row>
    <row r="1035" spans="1:28" x14ac:dyDescent="0.25">
      <c r="A1035" s="1">
        <v>3593</v>
      </c>
      <c r="B1035" s="7">
        <f t="shared" si="34"/>
        <v>10</v>
      </c>
      <c r="C1035" s="5">
        <v>2018</v>
      </c>
      <c r="D1035" s="5">
        <v>11</v>
      </c>
      <c r="E1035" t="s">
        <v>41</v>
      </c>
      <c r="F1035" t="s">
        <v>53</v>
      </c>
      <c r="G1035" s="5">
        <v>0</v>
      </c>
      <c r="H1035">
        <v>21</v>
      </c>
      <c r="I1035">
        <v>31</v>
      </c>
      <c r="J1035">
        <v>-10</v>
      </c>
      <c r="K1035">
        <f>IF(Table1[[#This Row],[net]]&gt;0,1,0)</f>
        <v>0</v>
      </c>
      <c r="L1035">
        <v>2.5</v>
      </c>
      <c r="M1035">
        <f>IF(Table1[[#This Row],[team]]=E1034,SUM(Table1[[#This Row],[win/loss]],M1034),Table1[[#This Row],[win/loss]])</f>
        <v>4</v>
      </c>
      <c r="N1035">
        <f>IF(Table1[[#This Row],[team]]=E1034,SUM(Table1[[#This Row],[win/loss]],M1034),Table1[[#This Row],[win/loss]])/B1035</f>
        <v>0.4</v>
      </c>
      <c r="O1035">
        <f t="shared" si="35"/>
        <v>-7.5</v>
      </c>
      <c r="P1035">
        <f>IF(Table1[[#This Row],[difference]]&gt;0,SQRT(Table1[[#This Row],[difference]]),-SQRT(ABS(Table1[[#This Row],[difference]])))</f>
        <v>-2.7386127875258306</v>
      </c>
      <c r="Q1035">
        <f>IF(Table1[[#This Row],[line]]&gt;0,SQRT(Table1[[#This Row],[line]]),-SQRT(ABS(Table1[[#This Row],[line]])))</f>
        <v>1.5811388300841898</v>
      </c>
      <c r="R1035">
        <f>Table1[[#This Row],[difference]]-Table1[[#This Row],[sqrt(line)]]</f>
        <v>-9.0811388300841891</v>
      </c>
      <c r="S1035">
        <f>IF(Table1[[#This Row],[difference]]&gt;0,1,-1)</f>
        <v>-1</v>
      </c>
      <c r="T1035">
        <f>IF(Table1[[#This Row],[team]]=E1034,SUM(H1035,T1034),Table1[[#This Row],[ppg]])</f>
        <v>176</v>
      </c>
      <c r="U1035">
        <f>IF(Table1[[#This Row],[team]]=E1034,SUM(I1035,U1034),Table1[[#This Row],[ppga]])</f>
        <v>254</v>
      </c>
      <c r="V1035">
        <f>IF(Table1[[#This Row],[team]]=E1034,SUM(Table1[[#This Row],[difference]],V1034),Table1[[#This Row],[difference]])</f>
        <v>-72.5</v>
      </c>
      <c r="W1035">
        <f>IF(Table1[[#This Row],[team]]=E1034,SUM(Table1[[#This Row],[sqrt(dif)]],W1034),Table1[[#This Row],[sqrt(dif)]])</f>
        <v>-17.560381661115663</v>
      </c>
      <c r="X1035">
        <f>IF(Table1[[#This Row],[team]]=E1034,SUM(Table1[[#This Row],[f1]],X1034),Table1[[#This Row],[f1]])</f>
        <v>-75.864081601124539</v>
      </c>
      <c r="Y1035">
        <f>IF(Table1[[#This Row],[ATS]]=S1034,SUM(Table1[[#This Row],[ATS]],Y1034),Table1[[#This Row],[ATS]])</f>
        <v>-2</v>
      </c>
      <c r="Z1035">
        <f>IF(Table1[[#This Row],[ATS]]&gt;0,Table1[[#This Row],[ATS streak (not real)]]-1,Table1[[#This Row],[ATS streak (not real)]]+1)</f>
        <v>-1</v>
      </c>
      <c r="AA1035" s="5">
        <f>Table1[[#This Row],[running ttl ppg]]^2.37/(Table1[[#This Row],[running ttl ppg]]^2.37+Table1[[#This Row],[running ttl ppga]]^2.37)</f>
        <v>0.29537185025405843</v>
      </c>
      <c r="AB1035" s="5">
        <f>Table1[[#This Row],[pyth ratio]]+Table1[[#This Row],[win/loss ratio]]</f>
        <v>0.69537185025405845</v>
      </c>
    </row>
    <row r="1036" spans="1:28" x14ac:dyDescent="0.25">
      <c r="A1036" s="1">
        <v>3594</v>
      </c>
      <c r="B1036" s="7">
        <f t="shared" si="34"/>
        <v>11</v>
      </c>
      <c r="C1036" s="5">
        <v>2018</v>
      </c>
      <c r="D1036" s="5">
        <v>12</v>
      </c>
      <c r="E1036" t="s">
        <v>41</v>
      </c>
      <c r="F1036" t="s">
        <v>55</v>
      </c>
      <c r="G1036" s="5">
        <v>1</v>
      </c>
      <c r="H1036">
        <v>27</v>
      </c>
      <c r="I1036">
        <v>24</v>
      </c>
      <c r="J1036">
        <v>3</v>
      </c>
      <c r="K1036">
        <f>IF(Table1[[#This Row],[net]]&gt;0,1,0)</f>
        <v>1</v>
      </c>
      <c r="L1036">
        <v>6</v>
      </c>
      <c r="M1036">
        <f>IF(Table1[[#This Row],[team]]=E1035,SUM(Table1[[#This Row],[win/loss]],M1035),Table1[[#This Row],[win/loss]])</f>
        <v>5</v>
      </c>
      <c r="N1036">
        <f>IF(Table1[[#This Row],[team]]=E1035,SUM(Table1[[#This Row],[win/loss]],M1035),Table1[[#This Row],[win/loss]])/B1036</f>
        <v>0.45454545454545453</v>
      </c>
      <c r="O1036">
        <f t="shared" si="35"/>
        <v>9</v>
      </c>
      <c r="P1036">
        <f>IF(Table1[[#This Row],[difference]]&gt;0,SQRT(Table1[[#This Row],[difference]]),-SQRT(ABS(Table1[[#This Row],[difference]])))</f>
        <v>3</v>
      </c>
      <c r="Q1036">
        <f>IF(Table1[[#This Row],[line]]&gt;0,SQRT(Table1[[#This Row],[line]]),-SQRT(ABS(Table1[[#This Row],[line]])))</f>
        <v>2.4494897427831779</v>
      </c>
      <c r="R1036">
        <f>Table1[[#This Row],[difference]]-Table1[[#This Row],[sqrt(line)]]</f>
        <v>6.5505102572168221</v>
      </c>
      <c r="S1036">
        <f>IF(Table1[[#This Row],[difference]]&gt;0,1,-1)</f>
        <v>1</v>
      </c>
      <c r="T1036">
        <f>IF(Table1[[#This Row],[team]]=E1035,SUM(H1036,T1035),Table1[[#This Row],[ppg]])</f>
        <v>203</v>
      </c>
      <c r="U1036">
        <f>IF(Table1[[#This Row],[team]]=E1035,SUM(I1036,U1035),Table1[[#This Row],[ppga]])</f>
        <v>278</v>
      </c>
      <c r="V1036">
        <f>IF(Table1[[#This Row],[team]]=E1035,SUM(Table1[[#This Row],[difference]],V1035),Table1[[#This Row],[difference]])</f>
        <v>-63.5</v>
      </c>
      <c r="W1036">
        <f>IF(Table1[[#This Row],[team]]=E1035,SUM(Table1[[#This Row],[sqrt(dif)]],W1035),Table1[[#This Row],[sqrt(dif)]])</f>
        <v>-14.560381661115663</v>
      </c>
      <c r="X1036">
        <f>IF(Table1[[#This Row],[team]]=E1035,SUM(Table1[[#This Row],[f1]],X1035),Table1[[#This Row],[f1]])</f>
        <v>-69.313571343907711</v>
      </c>
      <c r="Y1036">
        <f>IF(Table1[[#This Row],[ATS]]=S1035,SUM(Table1[[#This Row],[ATS]],Y1035),Table1[[#This Row],[ATS]])</f>
        <v>1</v>
      </c>
      <c r="Z1036">
        <f>IF(Table1[[#This Row],[ATS]]&gt;0,Table1[[#This Row],[ATS streak (not real)]]-1,Table1[[#This Row],[ATS streak (not real)]]+1)</f>
        <v>0</v>
      </c>
      <c r="AA1036" s="5">
        <f>Table1[[#This Row],[running ttl ppg]]^2.37/(Table1[[#This Row],[running ttl ppg]]^2.37+Table1[[#This Row],[running ttl ppga]]^2.37)</f>
        <v>0.32187598139151685</v>
      </c>
      <c r="AB1036" s="5">
        <f>Table1[[#This Row],[pyth ratio]]+Table1[[#This Row],[win/loss ratio]]</f>
        <v>0.77642143593697144</v>
      </c>
    </row>
    <row r="1037" spans="1:28" x14ac:dyDescent="0.25">
      <c r="A1037" s="1">
        <v>3595</v>
      </c>
      <c r="B1037" s="7">
        <f t="shared" si="34"/>
        <v>12</v>
      </c>
      <c r="C1037" s="5">
        <v>2018</v>
      </c>
      <c r="D1037" s="5">
        <v>13</v>
      </c>
      <c r="E1037" t="s">
        <v>41</v>
      </c>
      <c r="F1037" t="s">
        <v>58</v>
      </c>
      <c r="G1037" s="5">
        <v>1</v>
      </c>
      <c r="H1037">
        <v>16</v>
      </c>
      <c r="I1037">
        <v>32</v>
      </c>
      <c r="J1037">
        <v>-16</v>
      </c>
      <c r="K1037">
        <f>IF(Table1[[#This Row],[net]]&gt;0,1,0)</f>
        <v>0</v>
      </c>
      <c r="L1037">
        <v>7</v>
      </c>
      <c r="M1037">
        <f>IF(Table1[[#This Row],[team]]=E1036,SUM(Table1[[#This Row],[win/loss]],M1036),Table1[[#This Row],[win/loss]])</f>
        <v>5</v>
      </c>
      <c r="N1037">
        <f>IF(Table1[[#This Row],[team]]=E1036,SUM(Table1[[#This Row],[win/loss]],M1036),Table1[[#This Row],[win/loss]])/B1037</f>
        <v>0.41666666666666669</v>
      </c>
      <c r="O1037">
        <f t="shared" si="35"/>
        <v>-9</v>
      </c>
      <c r="P1037">
        <f>IF(Table1[[#This Row],[difference]]&gt;0,SQRT(Table1[[#This Row],[difference]]),-SQRT(ABS(Table1[[#This Row],[difference]])))</f>
        <v>-3</v>
      </c>
      <c r="Q1037">
        <f>IF(Table1[[#This Row],[line]]&gt;0,SQRT(Table1[[#This Row],[line]]),-SQRT(ABS(Table1[[#This Row],[line]])))</f>
        <v>2.6457513110645907</v>
      </c>
      <c r="R1037">
        <f>Table1[[#This Row],[difference]]-Table1[[#This Row],[sqrt(line)]]</f>
        <v>-11.64575131106459</v>
      </c>
      <c r="S1037">
        <f>IF(Table1[[#This Row],[difference]]&gt;0,1,-1)</f>
        <v>-1</v>
      </c>
      <c r="T1037">
        <f>IF(Table1[[#This Row],[team]]=E1036,SUM(H1037,T1036),Table1[[#This Row],[ppg]])</f>
        <v>219</v>
      </c>
      <c r="U1037">
        <f>IF(Table1[[#This Row],[team]]=E1036,SUM(I1037,U1036),Table1[[#This Row],[ppga]])</f>
        <v>310</v>
      </c>
      <c r="V1037">
        <f>IF(Table1[[#This Row],[team]]=E1036,SUM(Table1[[#This Row],[difference]],V1036),Table1[[#This Row],[difference]])</f>
        <v>-72.5</v>
      </c>
      <c r="W1037">
        <f>IF(Table1[[#This Row],[team]]=E1036,SUM(Table1[[#This Row],[sqrt(dif)]],W1036),Table1[[#This Row],[sqrt(dif)]])</f>
        <v>-17.560381661115663</v>
      </c>
      <c r="X1037">
        <f>IF(Table1[[#This Row],[team]]=E1036,SUM(Table1[[#This Row],[f1]],X1036),Table1[[#This Row],[f1]])</f>
        <v>-80.959322654972297</v>
      </c>
      <c r="Y1037">
        <f>IF(Table1[[#This Row],[ATS]]=S1036,SUM(Table1[[#This Row],[ATS]],Y1036),Table1[[#This Row],[ATS]])</f>
        <v>-1</v>
      </c>
      <c r="Z1037">
        <f>IF(Table1[[#This Row],[ATS]]&gt;0,Table1[[#This Row],[ATS streak (not real)]]-1,Table1[[#This Row],[ATS streak (not real)]]+1)</f>
        <v>0</v>
      </c>
      <c r="AA1037" s="5">
        <f>Table1[[#This Row],[running ttl ppg]]^2.37/(Table1[[#This Row],[running ttl ppg]]^2.37+Table1[[#This Row],[running ttl ppga]]^2.37)</f>
        <v>0.30500502883269576</v>
      </c>
      <c r="AB1037" s="5">
        <f>Table1[[#This Row],[pyth ratio]]+Table1[[#This Row],[win/loss ratio]]</f>
        <v>0.7216716954993625</v>
      </c>
    </row>
    <row r="1038" spans="1:28" x14ac:dyDescent="0.25">
      <c r="A1038" s="1">
        <v>3596</v>
      </c>
      <c r="B1038" s="7">
        <f t="shared" si="34"/>
        <v>13</v>
      </c>
      <c r="C1038" s="5">
        <v>2018</v>
      </c>
      <c r="D1038" s="5">
        <v>14</v>
      </c>
      <c r="E1038" t="s">
        <v>41</v>
      </c>
      <c r="F1038" t="s">
        <v>71</v>
      </c>
      <c r="G1038" s="5">
        <v>1</v>
      </c>
      <c r="H1038">
        <v>12</v>
      </c>
      <c r="I1038">
        <v>7</v>
      </c>
      <c r="J1038">
        <v>5</v>
      </c>
      <c r="K1038">
        <f>IF(Table1[[#This Row],[net]]&gt;0,1,0)</f>
        <v>1</v>
      </c>
      <c r="L1038">
        <v>2.5</v>
      </c>
      <c r="M1038">
        <f>IF(Table1[[#This Row],[team]]=E1037,SUM(Table1[[#This Row],[win/loss]],M1037),Table1[[#This Row],[win/loss]])</f>
        <v>6</v>
      </c>
      <c r="N1038">
        <f>IF(Table1[[#This Row],[team]]=E1037,SUM(Table1[[#This Row],[win/loss]],M1037),Table1[[#This Row],[win/loss]])/B1038</f>
        <v>0.46153846153846156</v>
      </c>
      <c r="O1038">
        <f t="shared" si="35"/>
        <v>7.5</v>
      </c>
      <c r="P1038">
        <f>IF(Table1[[#This Row],[difference]]&gt;0,SQRT(Table1[[#This Row],[difference]]),-SQRT(ABS(Table1[[#This Row],[difference]])))</f>
        <v>2.7386127875258306</v>
      </c>
      <c r="Q1038">
        <f>IF(Table1[[#This Row],[line]]&gt;0,SQRT(Table1[[#This Row],[line]]),-SQRT(ABS(Table1[[#This Row],[line]])))</f>
        <v>1.5811388300841898</v>
      </c>
      <c r="R1038">
        <f>Table1[[#This Row],[difference]]-Table1[[#This Row],[sqrt(line)]]</f>
        <v>5.91886116991581</v>
      </c>
      <c r="S1038">
        <f>IF(Table1[[#This Row],[difference]]&gt;0,1,-1)</f>
        <v>1</v>
      </c>
      <c r="T1038">
        <f>IF(Table1[[#This Row],[team]]=E1037,SUM(H1038,T1037),Table1[[#This Row],[ppg]])</f>
        <v>231</v>
      </c>
      <c r="U1038">
        <f>IF(Table1[[#This Row],[team]]=E1037,SUM(I1038,U1037),Table1[[#This Row],[ppga]])</f>
        <v>317</v>
      </c>
      <c r="V1038">
        <f>IF(Table1[[#This Row],[team]]=E1037,SUM(Table1[[#This Row],[difference]],V1037),Table1[[#This Row],[difference]])</f>
        <v>-65</v>
      </c>
      <c r="W1038">
        <f>IF(Table1[[#This Row],[team]]=E1037,SUM(Table1[[#This Row],[sqrt(dif)]],W1037),Table1[[#This Row],[sqrt(dif)]])</f>
        <v>-14.821768873589832</v>
      </c>
      <c r="X1038">
        <f>IF(Table1[[#This Row],[team]]=E1037,SUM(Table1[[#This Row],[f1]],X1037),Table1[[#This Row],[f1]])</f>
        <v>-75.040461485056483</v>
      </c>
      <c r="Y1038">
        <f>IF(Table1[[#This Row],[ATS]]=S1037,SUM(Table1[[#This Row],[ATS]],Y1037),Table1[[#This Row],[ATS]])</f>
        <v>1</v>
      </c>
      <c r="Z1038">
        <f>IF(Table1[[#This Row],[ATS]]&gt;0,Table1[[#This Row],[ATS streak (not real)]]-1,Table1[[#This Row],[ATS streak (not real)]]+1)</f>
        <v>0</v>
      </c>
      <c r="AA1038" s="5">
        <f>Table1[[#This Row],[running ttl ppg]]^2.37/(Table1[[#This Row],[running ttl ppg]]^2.37+Table1[[#This Row],[running ttl ppga]]^2.37)</f>
        <v>0.32080665188741608</v>
      </c>
      <c r="AB1038" s="5">
        <f>Table1[[#This Row],[pyth ratio]]+Table1[[#This Row],[win/loss ratio]]</f>
        <v>0.78234511342587765</v>
      </c>
    </row>
    <row r="1039" spans="1:28" x14ac:dyDescent="0.25">
      <c r="A1039" s="1">
        <v>3597</v>
      </c>
      <c r="B1039" s="7">
        <f t="shared" si="34"/>
        <v>14</v>
      </c>
      <c r="C1039" s="5">
        <v>2018</v>
      </c>
      <c r="D1039" s="5">
        <v>15</v>
      </c>
      <c r="E1039" t="s">
        <v>41</v>
      </c>
      <c r="F1039" t="s">
        <v>72</v>
      </c>
      <c r="G1039" s="5">
        <v>0</v>
      </c>
      <c r="H1039">
        <v>15</v>
      </c>
      <c r="I1039">
        <v>20</v>
      </c>
      <c r="J1039">
        <v>-5</v>
      </c>
      <c r="K1039">
        <f>IF(Table1[[#This Row],[net]]&gt;0,1,0)</f>
        <v>0</v>
      </c>
      <c r="L1039">
        <v>4</v>
      </c>
      <c r="M1039">
        <f>IF(Table1[[#This Row],[team]]=E1038,SUM(Table1[[#This Row],[win/loss]],M1038),Table1[[#This Row],[win/loss]])</f>
        <v>6</v>
      </c>
      <c r="N1039">
        <f>IF(Table1[[#This Row],[team]]=E1038,SUM(Table1[[#This Row],[win/loss]],M1038),Table1[[#This Row],[win/loss]])/B1039</f>
        <v>0.42857142857142855</v>
      </c>
      <c r="O1039">
        <f t="shared" si="35"/>
        <v>-1</v>
      </c>
      <c r="P1039">
        <f>IF(Table1[[#This Row],[difference]]&gt;0,SQRT(Table1[[#This Row],[difference]]),-SQRT(ABS(Table1[[#This Row],[difference]])))</f>
        <v>-1</v>
      </c>
      <c r="Q1039">
        <f>IF(Table1[[#This Row],[line]]&gt;0,SQRT(Table1[[#This Row],[line]]),-SQRT(ABS(Table1[[#This Row],[line]])))</f>
        <v>2</v>
      </c>
      <c r="R1039">
        <f>Table1[[#This Row],[difference]]-Table1[[#This Row],[sqrt(line)]]</f>
        <v>-3</v>
      </c>
      <c r="S1039">
        <f>IF(Table1[[#This Row],[difference]]&gt;0,1,-1)</f>
        <v>-1</v>
      </c>
      <c r="T1039">
        <f>IF(Table1[[#This Row],[team]]=E1038,SUM(H1039,T1038),Table1[[#This Row],[ppg]])</f>
        <v>246</v>
      </c>
      <c r="U1039">
        <f>IF(Table1[[#This Row],[team]]=E1038,SUM(I1039,U1038),Table1[[#This Row],[ppga]])</f>
        <v>337</v>
      </c>
      <c r="V1039">
        <f>IF(Table1[[#This Row],[team]]=E1038,SUM(Table1[[#This Row],[difference]],V1038),Table1[[#This Row],[difference]])</f>
        <v>-66</v>
      </c>
      <c r="W1039">
        <f>IF(Table1[[#This Row],[team]]=E1038,SUM(Table1[[#This Row],[sqrt(dif)]],W1038),Table1[[#This Row],[sqrt(dif)]])</f>
        <v>-15.821768873589832</v>
      </c>
      <c r="X1039">
        <f>IF(Table1[[#This Row],[team]]=E1038,SUM(Table1[[#This Row],[f1]],X1038),Table1[[#This Row],[f1]])</f>
        <v>-78.040461485056483</v>
      </c>
      <c r="Y1039">
        <f>IF(Table1[[#This Row],[ATS]]=S1038,SUM(Table1[[#This Row],[ATS]],Y1038),Table1[[#This Row],[ATS]])</f>
        <v>-1</v>
      </c>
      <c r="Z1039">
        <f>IF(Table1[[#This Row],[ATS]]&gt;0,Table1[[#This Row],[ATS streak (not real)]]-1,Table1[[#This Row],[ATS streak (not real)]]+1)</f>
        <v>0</v>
      </c>
      <c r="AA1039" s="5">
        <f>Table1[[#This Row],[running ttl ppg]]^2.37/(Table1[[#This Row],[running ttl ppg]]^2.37+Table1[[#This Row],[running ttl ppga]]^2.37)</f>
        <v>0.32170205748224395</v>
      </c>
      <c r="AB1039" s="5">
        <f>Table1[[#This Row],[pyth ratio]]+Table1[[#This Row],[win/loss ratio]]</f>
        <v>0.7502734860536725</v>
      </c>
    </row>
    <row r="1040" spans="1:28" x14ac:dyDescent="0.25">
      <c r="A1040" s="1">
        <v>3598</v>
      </c>
      <c r="B1040" s="7">
        <f t="shared" si="34"/>
        <v>15</v>
      </c>
      <c r="C1040" s="5">
        <v>2018</v>
      </c>
      <c r="D1040" s="5">
        <v>16</v>
      </c>
      <c r="E1040" t="s">
        <v>41</v>
      </c>
      <c r="F1040" t="s">
        <v>61</v>
      </c>
      <c r="G1040" s="5">
        <v>1</v>
      </c>
      <c r="H1040">
        <v>23</v>
      </c>
      <c r="I1040">
        <v>0</v>
      </c>
      <c r="J1040">
        <v>23</v>
      </c>
      <c r="K1040">
        <f>IF(Table1[[#This Row],[net]]&gt;0,1,0)</f>
        <v>1</v>
      </c>
      <c r="L1040">
        <v>-3</v>
      </c>
      <c r="M1040">
        <f>IF(Table1[[#This Row],[team]]=E1039,SUM(Table1[[#This Row],[win/loss]],M1039),Table1[[#This Row],[win/loss]])</f>
        <v>7</v>
      </c>
      <c r="N1040">
        <f>IF(Table1[[#This Row],[team]]=E1039,SUM(Table1[[#This Row],[win/loss]],M1039),Table1[[#This Row],[win/loss]])/B1040</f>
        <v>0.46666666666666667</v>
      </c>
      <c r="O1040">
        <f t="shared" si="35"/>
        <v>20</v>
      </c>
      <c r="P1040">
        <f>IF(Table1[[#This Row],[difference]]&gt;0,SQRT(Table1[[#This Row],[difference]]),-SQRT(ABS(Table1[[#This Row],[difference]])))</f>
        <v>4.4721359549995796</v>
      </c>
      <c r="Q1040">
        <f>IF(Table1[[#This Row],[line]]&gt;0,SQRT(Table1[[#This Row],[line]]),-SQRT(ABS(Table1[[#This Row],[line]])))</f>
        <v>-1.7320508075688772</v>
      </c>
      <c r="R1040">
        <f>Table1[[#This Row],[difference]]-Table1[[#This Row],[sqrt(line)]]</f>
        <v>21.732050807568879</v>
      </c>
      <c r="S1040">
        <f>IF(Table1[[#This Row],[difference]]&gt;0,1,-1)</f>
        <v>1</v>
      </c>
      <c r="T1040">
        <f>IF(Table1[[#This Row],[team]]=E1039,SUM(H1040,T1039),Table1[[#This Row],[ppg]])</f>
        <v>269</v>
      </c>
      <c r="U1040">
        <f>IF(Table1[[#This Row],[team]]=E1039,SUM(I1040,U1039),Table1[[#This Row],[ppga]])</f>
        <v>337</v>
      </c>
      <c r="V1040">
        <f>IF(Table1[[#This Row],[team]]=E1039,SUM(Table1[[#This Row],[difference]],V1039),Table1[[#This Row],[difference]])</f>
        <v>-46</v>
      </c>
      <c r="W1040">
        <f>IF(Table1[[#This Row],[team]]=E1039,SUM(Table1[[#This Row],[sqrt(dif)]],W1039),Table1[[#This Row],[sqrt(dif)]])</f>
        <v>-11.349632918590252</v>
      </c>
      <c r="X1040">
        <f>IF(Table1[[#This Row],[team]]=E1039,SUM(Table1[[#This Row],[f1]],X1039),Table1[[#This Row],[f1]])</f>
        <v>-56.308410677487601</v>
      </c>
      <c r="Y1040">
        <f>IF(Table1[[#This Row],[ATS]]=S1039,SUM(Table1[[#This Row],[ATS]],Y1039),Table1[[#This Row],[ATS]])</f>
        <v>1</v>
      </c>
      <c r="Z1040">
        <f>IF(Table1[[#This Row],[ATS]]&gt;0,Table1[[#This Row],[ATS streak (not real)]]-1,Table1[[#This Row],[ATS streak (not real)]]+1)</f>
        <v>0</v>
      </c>
      <c r="AA1040" s="5">
        <f>Table1[[#This Row],[running ttl ppg]]^2.37/(Table1[[#This Row],[running ttl ppg]]^2.37+Table1[[#This Row],[running ttl ppga]]^2.37)</f>
        <v>0.36955401327973175</v>
      </c>
      <c r="AB1040" s="5">
        <f>Table1[[#This Row],[pyth ratio]]+Table1[[#This Row],[win/loss ratio]]</f>
        <v>0.83622067994639848</v>
      </c>
    </row>
    <row r="1041" spans="1:28" x14ac:dyDescent="0.25">
      <c r="A1041" s="1">
        <v>3599</v>
      </c>
      <c r="B1041" s="7">
        <f t="shared" si="34"/>
        <v>16</v>
      </c>
      <c r="C1041" s="5">
        <v>2018</v>
      </c>
      <c r="D1041" s="5">
        <v>17</v>
      </c>
      <c r="E1041" t="s">
        <v>41</v>
      </c>
      <c r="F1041" t="s">
        <v>69</v>
      </c>
      <c r="G1041" s="5">
        <v>0</v>
      </c>
      <c r="H1041">
        <v>26</v>
      </c>
      <c r="I1041">
        <v>24</v>
      </c>
      <c r="J1041">
        <v>2</v>
      </c>
      <c r="K1041">
        <f>IF(Table1[[#This Row],[net]]&gt;0,1,0)</f>
        <v>1</v>
      </c>
      <c r="L1041">
        <v>8</v>
      </c>
      <c r="M1041">
        <f>IF(Table1[[#This Row],[team]]=E1040,SUM(Table1[[#This Row],[win/loss]],M1040),Table1[[#This Row],[win/loss]])</f>
        <v>8</v>
      </c>
      <c r="N1041">
        <f>IF(Table1[[#This Row],[team]]=E1040,SUM(Table1[[#This Row],[win/loss]],M1040),Table1[[#This Row],[win/loss]])/B1041</f>
        <v>0.5</v>
      </c>
      <c r="O1041">
        <f t="shared" si="35"/>
        <v>10</v>
      </c>
      <c r="P1041">
        <f>IF(Table1[[#This Row],[difference]]&gt;0,SQRT(Table1[[#This Row],[difference]]),-SQRT(ABS(Table1[[#This Row],[difference]])))</f>
        <v>3.1622776601683795</v>
      </c>
      <c r="Q1041">
        <f>IF(Table1[[#This Row],[line]]&gt;0,SQRT(Table1[[#This Row],[line]]),-SQRT(ABS(Table1[[#This Row],[line]])))</f>
        <v>2.8284271247461903</v>
      </c>
      <c r="R1041">
        <f>Table1[[#This Row],[difference]]-Table1[[#This Row],[sqrt(line)]]</f>
        <v>7.1715728752538102</v>
      </c>
      <c r="S1041">
        <f>IF(Table1[[#This Row],[difference]]&gt;0,1,-1)</f>
        <v>1</v>
      </c>
      <c r="T1041">
        <f>IF(Table1[[#This Row],[team]]=E1040,SUM(H1041,T1040),Table1[[#This Row],[ppg]])</f>
        <v>295</v>
      </c>
      <c r="U1041">
        <f>IF(Table1[[#This Row],[team]]=E1040,SUM(I1041,U1040),Table1[[#This Row],[ppga]])</f>
        <v>361</v>
      </c>
      <c r="V1041">
        <f>IF(Table1[[#This Row],[team]]=E1040,SUM(Table1[[#This Row],[difference]],V1040),Table1[[#This Row],[difference]])</f>
        <v>-36</v>
      </c>
      <c r="W1041">
        <f>IF(Table1[[#This Row],[team]]=E1040,SUM(Table1[[#This Row],[sqrt(dif)]],W1040),Table1[[#This Row],[sqrt(dif)]])</f>
        <v>-8.1873552584218725</v>
      </c>
      <c r="X1041">
        <f>IF(Table1[[#This Row],[team]]=E1040,SUM(Table1[[#This Row],[f1]],X1040),Table1[[#This Row],[f1]])</f>
        <v>-49.136837802233792</v>
      </c>
      <c r="Y1041">
        <f>IF(Table1[[#This Row],[ATS]]=S1040,SUM(Table1[[#This Row],[ATS]],Y1040),Table1[[#This Row],[ATS]])</f>
        <v>2</v>
      </c>
      <c r="Z1041">
        <f>IF(Table1[[#This Row],[ATS]]&gt;0,Table1[[#This Row],[ATS streak (not real)]]-1,Table1[[#This Row],[ATS streak (not real)]]+1)</f>
        <v>1</v>
      </c>
      <c r="AA1041" s="5">
        <f>Table1[[#This Row],[running ttl ppg]]^2.37/(Table1[[#This Row],[running ttl ppg]]^2.37+Table1[[#This Row],[running ttl ppga]]^2.37)</f>
        <v>0.38260422554278789</v>
      </c>
      <c r="AB1041" s="5">
        <f>Table1[[#This Row],[pyth ratio]]+Table1[[#This Row],[win/loss ratio]]</f>
        <v>0.88260422554278795</v>
      </c>
    </row>
    <row r="1042" spans="1:28" x14ac:dyDescent="0.25">
      <c r="A1042" s="1">
        <v>3600</v>
      </c>
      <c r="B1042" s="7">
        <f t="shared" si="34"/>
        <v>1</v>
      </c>
      <c r="C1042" s="5">
        <v>2018</v>
      </c>
      <c r="D1042" s="5">
        <v>1</v>
      </c>
      <c r="E1042" t="s">
        <v>42</v>
      </c>
      <c r="F1042" t="s">
        <v>46</v>
      </c>
      <c r="G1042" s="5">
        <v>0</v>
      </c>
      <c r="H1042">
        <v>23</v>
      </c>
      <c r="I1042">
        <v>17</v>
      </c>
      <c r="J1042">
        <v>6</v>
      </c>
      <c r="K1042">
        <f>IF(Table1[[#This Row],[net]]&gt;0,1,0)</f>
        <v>1</v>
      </c>
      <c r="L1042">
        <v>-6.5</v>
      </c>
      <c r="M1042">
        <f>IF(Table1[[#This Row],[team]]=E1041,SUM(Table1[[#This Row],[win/loss]],M1041),Table1[[#This Row],[win/loss]])</f>
        <v>1</v>
      </c>
      <c r="N1042">
        <f>IF(Table1[[#This Row],[team]]=E1041,SUM(Table1[[#This Row],[win/loss]],M1041),Table1[[#This Row],[win/loss]])/B1042</f>
        <v>1</v>
      </c>
      <c r="O1042">
        <f t="shared" si="35"/>
        <v>-0.5</v>
      </c>
      <c r="P1042">
        <f>IF(Table1[[#This Row],[difference]]&gt;0,SQRT(Table1[[#This Row],[difference]]),-SQRT(ABS(Table1[[#This Row],[difference]])))</f>
        <v>-0.70710678118654757</v>
      </c>
      <c r="Q1042">
        <f>IF(Table1[[#This Row],[line]]&gt;0,SQRT(Table1[[#This Row],[line]]),-SQRT(ABS(Table1[[#This Row],[line]])))</f>
        <v>-2.5495097567963922</v>
      </c>
      <c r="R1042">
        <f>Table1[[#This Row],[difference]]-Table1[[#This Row],[sqrt(line)]]</f>
        <v>2.0495097567963922</v>
      </c>
      <c r="S1042">
        <f>IF(Table1[[#This Row],[difference]]&gt;0,1,-1)</f>
        <v>-1</v>
      </c>
      <c r="T1042">
        <f>IF(Table1[[#This Row],[team]]=E1041,SUM(H1042,T1041),Table1[[#This Row],[ppg]])</f>
        <v>23</v>
      </c>
      <c r="U1042">
        <f>IF(Table1[[#This Row],[team]]=E1041,SUM(I1042,U1041),Table1[[#This Row],[ppga]])</f>
        <v>17</v>
      </c>
      <c r="V1042">
        <f>IF(Table1[[#This Row],[team]]=E1041,SUM(Table1[[#This Row],[difference]],V1041),Table1[[#This Row],[difference]])</f>
        <v>-0.5</v>
      </c>
      <c r="W1042">
        <f>IF(Table1[[#This Row],[team]]=E1041,SUM(Table1[[#This Row],[sqrt(dif)]],W1041),Table1[[#This Row],[sqrt(dif)]])</f>
        <v>-0.70710678118654757</v>
      </c>
      <c r="X1042">
        <f>IF(Table1[[#This Row],[team]]=E1041,SUM(Table1[[#This Row],[f1]],X1041),Table1[[#This Row],[f1]])</f>
        <v>2.0495097567963922</v>
      </c>
      <c r="Y1042">
        <f>IF(Table1[[#This Row],[ATS]]=S1041,SUM(Table1[[#This Row],[ATS]],Y1041),Table1[[#This Row],[ATS]])</f>
        <v>-1</v>
      </c>
      <c r="Z1042">
        <f>IF(Table1[[#This Row],[ATS]]&gt;0,Table1[[#This Row],[ATS streak (not real)]]-1,Table1[[#This Row],[ATS streak (not real)]]+1)</f>
        <v>0</v>
      </c>
      <c r="AA1042" s="5">
        <f>Table1[[#This Row],[running ttl ppg]]^2.37/(Table1[[#This Row],[running ttl ppg]]^2.37+Table1[[#This Row],[running ttl ppga]]^2.37)</f>
        <v>0.6718150297886708</v>
      </c>
      <c r="AB1042" s="5">
        <f>Table1[[#This Row],[pyth ratio]]+Table1[[#This Row],[win/loss ratio]]</f>
        <v>1.6718150297886707</v>
      </c>
    </row>
    <row r="1043" spans="1:28" x14ac:dyDescent="0.25">
      <c r="A1043" s="1">
        <v>3601</v>
      </c>
      <c r="B1043" s="7">
        <f t="shared" ref="B1043:B1106" si="36">IF(B1042=16,1,B1042+1)</f>
        <v>2</v>
      </c>
      <c r="C1043" s="5">
        <v>2018</v>
      </c>
      <c r="D1043" s="5">
        <v>2</v>
      </c>
      <c r="E1043" t="s">
        <v>42</v>
      </c>
      <c r="F1043" t="s">
        <v>52</v>
      </c>
      <c r="G1043" s="5">
        <v>1</v>
      </c>
      <c r="H1043">
        <v>34</v>
      </c>
      <c r="I1043">
        <v>23</v>
      </c>
      <c r="J1043">
        <v>11</v>
      </c>
      <c r="K1043">
        <f>IF(Table1[[#This Row],[net]]&gt;0,1,0)</f>
        <v>1</v>
      </c>
      <c r="L1043">
        <v>-3</v>
      </c>
      <c r="M1043">
        <f>IF(Table1[[#This Row],[team]]=E1042,SUM(Table1[[#This Row],[win/loss]],M1042),Table1[[#This Row],[win/loss]])</f>
        <v>2</v>
      </c>
      <c r="N1043">
        <f>IF(Table1[[#This Row],[team]]=E1042,SUM(Table1[[#This Row],[win/loss]],M1042),Table1[[#This Row],[win/loss]])/B1043</f>
        <v>1</v>
      </c>
      <c r="O1043">
        <f t="shared" si="35"/>
        <v>8</v>
      </c>
      <c r="P1043">
        <f>IF(Table1[[#This Row],[difference]]&gt;0,SQRT(Table1[[#This Row],[difference]]),-SQRT(ABS(Table1[[#This Row],[difference]])))</f>
        <v>2.8284271247461903</v>
      </c>
      <c r="Q1043">
        <f>IF(Table1[[#This Row],[line]]&gt;0,SQRT(Table1[[#This Row],[line]]),-SQRT(ABS(Table1[[#This Row],[line]])))</f>
        <v>-1.7320508075688772</v>
      </c>
      <c r="R1043">
        <f>Table1[[#This Row],[difference]]-Table1[[#This Row],[sqrt(line)]]</f>
        <v>9.7320508075688767</v>
      </c>
      <c r="S1043">
        <f>IF(Table1[[#This Row],[difference]]&gt;0,1,-1)</f>
        <v>1</v>
      </c>
      <c r="T1043">
        <f>IF(Table1[[#This Row],[team]]=E1042,SUM(H1043,T1042),Table1[[#This Row],[ppg]])</f>
        <v>57</v>
      </c>
      <c r="U1043">
        <f>IF(Table1[[#This Row],[team]]=E1042,SUM(I1043,U1042),Table1[[#This Row],[ppga]])</f>
        <v>40</v>
      </c>
      <c r="V1043">
        <f>IF(Table1[[#This Row],[team]]=E1042,SUM(Table1[[#This Row],[difference]],V1042),Table1[[#This Row],[difference]])</f>
        <v>7.5</v>
      </c>
      <c r="W1043">
        <f>IF(Table1[[#This Row],[team]]=E1042,SUM(Table1[[#This Row],[sqrt(dif)]],W1042),Table1[[#This Row],[sqrt(dif)]])</f>
        <v>2.1213203435596428</v>
      </c>
      <c r="X1043">
        <f>IF(Table1[[#This Row],[team]]=E1042,SUM(Table1[[#This Row],[f1]],X1042),Table1[[#This Row],[f1]])</f>
        <v>11.781560564365268</v>
      </c>
      <c r="Y1043">
        <f>IF(Table1[[#This Row],[ATS]]=S1042,SUM(Table1[[#This Row],[ATS]],Y1042),Table1[[#This Row],[ATS]])</f>
        <v>1</v>
      </c>
      <c r="Z1043">
        <f>IF(Table1[[#This Row],[ATS]]&gt;0,Table1[[#This Row],[ATS streak (not real)]]-1,Table1[[#This Row],[ATS streak (not real)]]+1)</f>
        <v>0</v>
      </c>
      <c r="AA1043" s="5">
        <f>Table1[[#This Row],[running ttl ppg]]^2.37/(Table1[[#This Row],[running ttl ppg]]^2.37+Table1[[#This Row],[running ttl ppga]]^2.37)</f>
        <v>0.69833613723312471</v>
      </c>
      <c r="AB1043" s="5">
        <f>Table1[[#This Row],[pyth ratio]]+Table1[[#This Row],[win/loss ratio]]</f>
        <v>1.6983361372331247</v>
      </c>
    </row>
    <row r="1044" spans="1:28" x14ac:dyDescent="0.25">
      <c r="A1044" s="1">
        <v>3602</v>
      </c>
      <c r="B1044" s="7">
        <f t="shared" si="36"/>
        <v>3</v>
      </c>
      <c r="C1044" s="5">
        <v>2018</v>
      </c>
      <c r="D1044" s="5">
        <v>3</v>
      </c>
      <c r="E1044" t="s">
        <v>42</v>
      </c>
      <c r="F1044" t="s">
        <v>51</v>
      </c>
      <c r="G1044" s="5">
        <v>0</v>
      </c>
      <c r="H1044">
        <v>30</v>
      </c>
      <c r="I1044">
        <v>26</v>
      </c>
      <c r="J1044">
        <v>4</v>
      </c>
      <c r="K1044">
        <f>IF(Table1[[#This Row],[net]]&gt;0,1,0)</f>
        <v>1</v>
      </c>
      <c r="L1044">
        <v>-3</v>
      </c>
      <c r="M1044">
        <f>IF(Table1[[#This Row],[team]]=E1043,SUM(Table1[[#This Row],[win/loss]],M1043),Table1[[#This Row],[win/loss]])</f>
        <v>3</v>
      </c>
      <c r="N1044">
        <f>IF(Table1[[#This Row],[team]]=E1043,SUM(Table1[[#This Row],[win/loss]],M1043),Table1[[#This Row],[win/loss]])/B1044</f>
        <v>1</v>
      </c>
      <c r="O1044">
        <f t="shared" si="35"/>
        <v>1</v>
      </c>
      <c r="P1044">
        <f>IF(Table1[[#This Row],[difference]]&gt;0,SQRT(Table1[[#This Row],[difference]]),-SQRT(ABS(Table1[[#This Row],[difference]])))</f>
        <v>1</v>
      </c>
      <c r="Q1044">
        <f>IF(Table1[[#This Row],[line]]&gt;0,SQRT(Table1[[#This Row],[line]]),-SQRT(ABS(Table1[[#This Row],[line]])))</f>
        <v>-1.7320508075688772</v>
      </c>
      <c r="R1044">
        <f>Table1[[#This Row],[difference]]-Table1[[#This Row],[sqrt(line)]]</f>
        <v>2.7320508075688772</v>
      </c>
      <c r="S1044">
        <f>IF(Table1[[#This Row],[difference]]&gt;0,1,-1)</f>
        <v>1</v>
      </c>
      <c r="T1044">
        <f>IF(Table1[[#This Row],[team]]=E1043,SUM(H1044,T1043),Table1[[#This Row],[ppg]])</f>
        <v>87</v>
      </c>
      <c r="U1044">
        <f>IF(Table1[[#This Row],[team]]=E1043,SUM(I1044,U1043),Table1[[#This Row],[ppga]])</f>
        <v>66</v>
      </c>
      <c r="V1044">
        <f>IF(Table1[[#This Row],[team]]=E1043,SUM(Table1[[#This Row],[difference]],V1043),Table1[[#This Row],[difference]])</f>
        <v>8.5</v>
      </c>
      <c r="W1044">
        <f>IF(Table1[[#This Row],[team]]=E1043,SUM(Table1[[#This Row],[sqrt(dif)]],W1043),Table1[[#This Row],[sqrt(dif)]])</f>
        <v>3.1213203435596428</v>
      </c>
      <c r="X1044">
        <f>IF(Table1[[#This Row],[team]]=E1043,SUM(Table1[[#This Row],[f1]],X1043),Table1[[#This Row],[f1]])</f>
        <v>14.513611371934145</v>
      </c>
      <c r="Y1044">
        <f>IF(Table1[[#This Row],[ATS]]=S1043,SUM(Table1[[#This Row],[ATS]],Y1043),Table1[[#This Row],[ATS]])</f>
        <v>2</v>
      </c>
      <c r="Z1044">
        <f>IF(Table1[[#This Row],[ATS]]&gt;0,Table1[[#This Row],[ATS streak (not real)]]-1,Table1[[#This Row],[ATS streak (not real)]]+1)</f>
        <v>1</v>
      </c>
      <c r="AA1044" s="5">
        <f>Table1[[#This Row],[running ttl ppg]]^2.37/(Table1[[#This Row],[running ttl ppg]]^2.37+Table1[[#This Row],[running ttl ppga]]^2.37)</f>
        <v>0.65807342733863128</v>
      </c>
      <c r="AB1044" s="5">
        <f>Table1[[#This Row],[pyth ratio]]+Table1[[#This Row],[win/loss ratio]]</f>
        <v>1.6580734273386313</v>
      </c>
    </row>
    <row r="1045" spans="1:28" x14ac:dyDescent="0.25">
      <c r="A1045" s="1">
        <v>3603</v>
      </c>
      <c r="B1045" s="7">
        <f t="shared" si="36"/>
        <v>4</v>
      </c>
      <c r="C1045" s="5">
        <v>2018</v>
      </c>
      <c r="D1045" s="5">
        <v>4</v>
      </c>
      <c r="E1045" t="s">
        <v>42</v>
      </c>
      <c r="F1045" t="s">
        <v>44</v>
      </c>
      <c r="G1045" s="5">
        <v>1</v>
      </c>
      <c r="H1045">
        <v>17</v>
      </c>
      <c r="I1045">
        <v>23</v>
      </c>
      <c r="J1045">
        <v>-6</v>
      </c>
      <c r="K1045">
        <f>IF(Table1[[#This Row],[net]]&gt;0,1,0)</f>
        <v>0</v>
      </c>
      <c r="L1045">
        <v>-8</v>
      </c>
      <c r="M1045">
        <f>IF(Table1[[#This Row],[team]]=E1044,SUM(Table1[[#This Row],[win/loss]],M1044),Table1[[#This Row],[win/loss]])</f>
        <v>3</v>
      </c>
      <c r="N1045">
        <f>IF(Table1[[#This Row],[team]]=E1044,SUM(Table1[[#This Row],[win/loss]],M1044),Table1[[#This Row],[win/loss]])/B1045</f>
        <v>0.75</v>
      </c>
      <c r="O1045">
        <f t="shared" si="35"/>
        <v>-14</v>
      </c>
      <c r="P1045">
        <f>IF(Table1[[#This Row],[difference]]&gt;0,SQRT(Table1[[#This Row],[difference]]),-SQRT(ABS(Table1[[#This Row],[difference]])))</f>
        <v>-3.7416573867739413</v>
      </c>
      <c r="Q1045">
        <f>IF(Table1[[#This Row],[line]]&gt;0,SQRT(Table1[[#This Row],[line]]),-SQRT(ABS(Table1[[#This Row],[line]])))</f>
        <v>-2.8284271247461903</v>
      </c>
      <c r="R1045">
        <f>Table1[[#This Row],[difference]]-Table1[[#This Row],[sqrt(line)]]</f>
        <v>-11.17157287525381</v>
      </c>
      <c r="S1045">
        <f>IF(Table1[[#This Row],[difference]]&gt;0,1,-1)</f>
        <v>-1</v>
      </c>
      <c r="T1045">
        <f>IF(Table1[[#This Row],[team]]=E1044,SUM(H1045,T1044),Table1[[#This Row],[ppg]])</f>
        <v>104</v>
      </c>
      <c r="U1045">
        <f>IF(Table1[[#This Row],[team]]=E1044,SUM(I1045,U1044),Table1[[#This Row],[ppga]])</f>
        <v>89</v>
      </c>
      <c r="V1045">
        <f>IF(Table1[[#This Row],[team]]=E1044,SUM(Table1[[#This Row],[difference]],V1044),Table1[[#This Row],[difference]])</f>
        <v>-5.5</v>
      </c>
      <c r="W1045">
        <f>IF(Table1[[#This Row],[team]]=E1044,SUM(Table1[[#This Row],[sqrt(dif)]],W1044),Table1[[#This Row],[sqrt(dif)]])</f>
        <v>-0.6203370432142985</v>
      </c>
      <c r="X1045">
        <f>IF(Table1[[#This Row],[team]]=E1044,SUM(Table1[[#This Row],[f1]],X1044),Table1[[#This Row],[f1]])</f>
        <v>3.3420384966803347</v>
      </c>
      <c r="Y1045">
        <f>IF(Table1[[#This Row],[ATS]]=S1044,SUM(Table1[[#This Row],[ATS]],Y1044),Table1[[#This Row],[ATS]])</f>
        <v>-1</v>
      </c>
      <c r="Z1045">
        <f>IF(Table1[[#This Row],[ATS]]&gt;0,Table1[[#This Row],[ATS streak (not real)]]-1,Table1[[#This Row],[ATS streak (not real)]]+1)</f>
        <v>0</v>
      </c>
      <c r="AA1045" s="5">
        <f>Table1[[#This Row],[running ttl ppg]]^2.37/(Table1[[#This Row],[running ttl ppg]]^2.37+Table1[[#This Row],[running ttl ppga]]^2.37)</f>
        <v>0.59125072915398491</v>
      </c>
      <c r="AB1045" s="5">
        <f>Table1[[#This Row],[pyth ratio]]+Table1[[#This Row],[win/loss ratio]]</f>
        <v>1.3412507291539848</v>
      </c>
    </row>
    <row r="1046" spans="1:28" x14ac:dyDescent="0.25">
      <c r="A1046" s="1">
        <v>3604</v>
      </c>
      <c r="B1046" s="7">
        <f t="shared" si="36"/>
        <v>5</v>
      </c>
      <c r="C1046" s="5">
        <v>2018</v>
      </c>
      <c r="D1046" s="5">
        <v>6</v>
      </c>
      <c r="E1046" t="s">
        <v>42</v>
      </c>
      <c r="F1046" t="s">
        <v>59</v>
      </c>
      <c r="G1046" s="5">
        <v>1</v>
      </c>
      <c r="H1046">
        <v>17</v>
      </c>
      <c r="I1046">
        <v>20</v>
      </c>
      <c r="J1046">
        <v>-3</v>
      </c>
      <c r="K1046">
        <f>IF(Table1[[#This Row],[net]]&gt;0,1,0)</f>
        <v>0</v>
      </c>
      <c r="L1046">
        <v>-14</v>
      </c>
      <c r="M1046">
        <f>IF(Table1[[#This Row],[team]]=E1045,SUM(Table1[[#This Row],[win/loss]],M1045),Table1[[#This Row],[win/loss]])</f>
        <v>3</v>
      </c>
      <c r="N1046">
        <f>IF(Table1[[#This Row],[team]]=E1045,SUM(Table1[[#This Row],[win/loss]],M1045),Table1[[#This Row],[win/loss]])/B1046</f>
        <v>0.6</v>
      </c>
      <c r="O1046">
        <f t="shared" si="35"/>
        <v>-17</v>
      </c>
      <c r="P1046">
        <f>IF(Table1[[#This Row],[difference]]&gt;0,SQRT(Table1[[#This Row],[difference]]),-SQRT(ABS(Table1[[#This Row],[difference]])))</f>
        <v>-4.1231056256176606</v>
      </c>
      <c r="Q1046">
        <f>IF(Table1[[#This Row],[line]]&gt;0,SQRT(Table1[[#This Row],[line]]),-SQRT(ABS(Table1[[#This Row],[line]])))</f>
        <v>-3.7416573867739413</v>
      </c>
      <c r="R1046">
        <f>Table1[[#This Row],[difference]]-Table1[[#This Row],[sqrt(line)]]</f>
        <v>-13.258342613226059</v>
      </c>
      <c r="S1046">
        <f>IF(Table1[[#This Row],[difference]]&gt;0,1,-1)</f>
        <v>-1</v>
      </c>
      <c r="T1046">
        <f>IF(Table1[[#This Row],[team]]=E1045,SUM(H1046,T1045),Table1[[#This Row],[ppg]])</f>
        <v>121</v>
      </c>
      <c r="U1046">
        <f>IF(Table1[[#This Row],[team]]=E1045,SUM(I1046,U1045),Table1[[#This Row],[ppga]])</f>
        <v>109</v>
      </c>
      <c r="V1046">
        <f>IF(Table1[[#This Row],[team]]=E1045,SUM(Table1[[#This Row],[difference]],V1045),Table1[[#This Row],[difference]])</f>
        <v>-22.5</v>
      </c>
      <c r="W1046">
        <f>IF(Table1[[#This Row],[team]]=E1045,SUM(Table1[[#This Row],[sqrt(dif)]],W1045),Table1[[#This Row],[sqrt(dif)]])</f>
        <v>-4.7434426688319586</v>
      </c>
      <c r="X1046">
        <f>IF(Table1[[#This Row],[team]]=E1045,SUM(Table1[[#This Row],[f1]],X1045),Table1[[#This Row],[f1]])</f>
        <v>-9.9163041165457244</v>
      </c>
      <c r="Y1046">
        <f>IF(Table1[[#This Row],[ATS]]=S1045,SUM(Table1[[#This Row],[ATS]],Y1045),Table1[[#This Row],[ATS]])</f>
        <v>-2</v>
      </c>
      <c r="Z1046">
        <f>IF(Table1[[#This Row],[ATS]]&gt;0,Table1[[#This Row],[ATS streak (not real)]]-1,Table1[[#This Row],[ATS streak (not real)]]+1)</f>
        <v>-1</v>
      </c>
      <c r="AA1046" s="5">
        <f>Table1[[#This Row],[running ttl ppg]]^2.37/(Table1[[#This Row],[running ttl ppg]]^2.37+Table1[[#This Row],[running ttl ppga]]^2.37)</f>
        <v>0.56156823804031442</v>
      </c>
      <c r="AB1046" s="5">
        <f>Table1[[#This Row],[pyth ratio]]+Table1[[#This Row],[win/loss ratio]]</f>
        <v>1.1615682380403145</v>
      </c>
    </row>
    <row r="1047" spans="1:28" x14ac:dyDescent="0.25">
      <c r="A1047" s="1">
        <v>3605</v>
      </c>
      <c r="B1047" s="7">
        <f t="shared" si="36"/>
        <v>6</v>
      </c>
      <c r="C1047" s="5">
        <v>2018</v>
      </c>
      <c r="D1047" s="5">
        <v>7</v>
      </c>
      <c r="E1047" t="s">
        <v>42</v>
      </c>
      <c r="F1047" t="s">
        <v>63</v>
      </c>
      <c r="G1047" s="5">
        <v>0</v>
      </c>
      <c r="H1047">
        <v>7</v>
      </c>
      <c r="I1047">
        <v>23</v>
      </c>
      <c r="J1047">
        <v>-16</v>
      </c>
      <c r="K1047">
        <f>IF(Table1[[#This Row],[net]]&gt;0,1,0)</f>
        <v>0</v>
      </c>
      <c r="L1047">
        <v>2.5</v>
      </c>
      <c r="M1047">
        <f>IF(Table1[[#This Row],[team]]=E1046,SUM(Table1[[#This Row],[win/loss]],M1046),Table1[[#This Row],[win/loss]])</f>
        <v>3</v>
      </c>
      <c r="N1047">
        <f>IF(Table1[[#This Row],[team]]=E1046,SUM(Table1[[#This Row],[win/loss]],M1046),Table1[[#This Row],[win/loss]])/B1047</f>
        <v>0.5</v>
      </c>
      <c r="O1047">
        <f t="shared" si="35"/>
        <v>-13.5</v>
      </c>
      <c r="P1047">
        <f>IF(Table1[[#This Row],[difference]]&gt;0,SQRT(Table1[[#This Row],[difference]]),-SQRT(ABS(Table1[[#This Row],[difference]])))</f>
        <v>-3.6742346141747673</v>
      </c>
      <c r="Q1047">
        <f>IF(Table1[[#This Row],[line]]&gt;0,SQRT(Table1[[#This Row],[line]]),-SQRT(ABS(Table1[[#This Row],[line]])))</f>
        <v>1.5811388300841898</v>
      </c>
      <c r="R1047">
        <f>Table1[[#This Row],[difference]]-Table1[[#This Row],[sqrt(line)]]</f>
        <v>-15.081138830084189</v>
      </c>
      <c r="S1047">
        <f>IF(Table1[[#This Row],[difference]]&gt;0,1,-1)</f>
        <v>-1</v>
      </c>
      <c r="T1047">
        <f>IF(Table1[[#This Row],[team]]=E1046,SUM(H1047,T1046),Table1[[#This Row],[ppg]])</f>
        <v>128</v>
      </c>
      <c r="U1047">
        <f>IF(Table1[[#This Row],[team]]=E1046,SUM(I1047,U1046),Table1[[#This Row],[ppga]])</f>
        <v>132</v>
      </c>
      <c r="V1047">
        <f>IF(Table1[[#This Row],[team]]=E1046,SUM(Table1[[#This Row],[difference]],V1046),Table1[[#This Row],[difference]])</f>
        <v>-36</v>
      </c>
      <c r="W1047">
        <f>IF(Table1[[#This Row],[team]]=E1046,SUM(Table1[[#This Row],[sqrt(dif)]],W1046),Table1[[#This Row],[sqrt(dif)]])</f>
        <v>-8.417677283006725</v>
      </c>
      <c r="X1047">
        <f>IF(Table1[[#This Row],[team]]=E1046,SUM(Table1[[#This Row],[f1]],X1046),Table1[[#This Row],[f1]])</f>
        <v>-24.997442946629914</v>
      </c>
      <c r="Y1047">
        <f>IF(Table1[[#This Row],[ATS]]=S1046,SUM(Table1[[#This Row],[ATS]],Y1046),Table1[[#This Row],[ATS]])</f>
        <v>-3</v>
      </c>
      <c r="Z1047">
        <f>IF(Table1[[#This Row],[ATS]]&gt;0,Table1[[#This Row],[ATS streak (not real)]]-1,Table1[[#This Row],[ATS streak (not real)]]+1)</f>
        <v>-2</v>
      </c>
      <c r="AA1047" s="5">
        <f>Table1[[#This Row],[running ttl ppg]]^2.37/(Table1[[#This Row],[running ttl ppg]]^2.37+Table1[[#This Row],[running ttl ppga]]^2.37)</f>
        <v>0.48177586878459622</v>
      </c>
      <c r="AB1047" s="5">
        <f>Table1[[#This Row],[pyth ratio]]+Table1[[#This Row],[win/loss ratio]]</f>
        <v>0.98177586878459622</v>
      </c>
    </row>
    <row r="1048" spans="1:28" x14ac:dyDescent="0.25">
      <c r="A1048" s="1">
        <v>3606</v>
      </c>
      <c r="B1048" s="7">
        <f t="shared" si="36"/>
        <v>7</v>
      </c>
      <c r="C1048" s="5">
        <v>2018</v>
      </c>
      <c r="D1048" s="5">
        <v>8</v>
      </c>
      <c r="E1048" t="s">
        <v>42</v>
      </c>
      <c r="F1048" t="s">
        <v>62</v>
      </c>
      <c r="G1048" s="5">
        <v>0</v>
      </c>
      <c r="H1048">
        <v>25</v>
      </c>
      <c r="I1048">
        <v>20</v>
      </c>
      <c r="J1048">
        <v>5</v>
      </c>
      <c r="K1048">
        <f>IF(Table1[[#This Row],[net]]&gt;0,1,0)</f>
        <v>1</v>
      </c>
      <c r="L1048">
        <v>-6.5</v>
      </c>
      <c r="M1048">
        <f>IF(Table1[[#This Row],[team]]=E1047,SUM(Table1[[#This Row],[win/loss]],M1047),Table1[[#This Row],[win/loss]])</f>
        <v>4</v>
      </c>
      <c r="N1048">
        <f>IF(Table1[[#This Row],[team]]=E1047,SUM(Table1[[#This Row],[win/loss]],M1047),Table1[[#This Row],[win/loss]])/B1048</f>
        <v>0.5714285714285714</v>
      </c>
      <c r="O1048">
        <f t="shared" si="35"/>
        <v>-1.5</v>
      </c>
      <c r="P1048">
        <f>IF(Table1[[#This Row],[difference]]&gt;0,SQRT(Table1[[#This Row],[difference]]),-SQRT(ABS(Table1[[#This Row],[difference]])))</f>
        <v>-1.2247448713915889</v>
      </c>
      <c r="Q1048">
        <f>IF(Table1[[#This Row],[line]]&gt;0,SQRT(Table1[[#This Row],[line]]),-SQRT(ABS(Table1[[#This Row],[line]])))</f>
        <v>-2.5495097567963922</v>
      </c>
      <c r="R1048">
        <f>Table1[[#This Row],[difference]]-Table1[[#This Row],[sqrt(line)]]</f>
        <v>1.0495097567963922</v>
      </c>
      <c r="S1048">
        <f>IF(Table1[[#This Row],[difference]]&gt;0,1,-1)</f>
        <v>-1</v>
      </c>
      <c r="T1048">
        <f>IF(Table1[[#This Row],[team]]=E1047,SUM(H1048,T1047),Table1[[#This Row],[ppg]])</f>
        <v>153</v>
      </c>
      <c r="U1048">
        <f>IF(Table1[[#This Row],[team]]=E1047,SUM(I1048,U1047),Table1[[#This Row],[ppga]])</f>
        <v>152</v>
      </c>
      <c r="V1048">
        <f>IF(Table1[[#This Row],[team]]=E1047,SUM(Table1[[#This Row],[difference]],V1047),Table1[[#This Row],[difference]])</f>
        <v>-37.5</v>
      </c>
      <c r="W1048">
        <f>IF(Table1[[#This Row],[team]]=E1047,SUM(Table1[[#This Row],[sqrt(dif)]],W1047),Table1[[#This Row],[sqrt(dif)]])</f>
        <v>-9.6424221543983144</v>
      </c>
      <c r="X1048">
        <f>IF(Table1[[#This Row],[team]]=E1047,SUM(Table1[[#This Row],[f1]],X1047),Table1[[#This Row],[f1]])</f>
        <v>-23.94793318983352</v>
      </c>
      <c r="Y1048">
        <f>IF(Table1[[#This Row],[ATS]]=S1047,SUM(Table1[[#This Row],[ATS]],Y1047),Table1[[#This Row],[ATS]])</f>
        <v>-4</v>
      </c>
      <c r="Z1048">
        <f>IF(Table1[[#This Row],[ATS]]&gt;0,Table1[[#This Row],[ATS streak (not real)]]-1,Table1[[#This Row],[ATS streak (not real)]]+1)</f>
        <v>-3</v>
      </c>
      <c r="AA1048" s="5">
        <f>Table1[[#This Row],[running ttl ppg]]^2.37/(Table1[[#This Row],[running ttl ppg]]^2.37+Table1[[#This Row],[running ttl ppga]]^2.37)</f>
        <v>0.50388518162689477</v>
      </c>
      <c r="AB1048" s="5">
        <f>Table1[[#This Row],[pyth ratio]]+Table1[[#This Row],[win/loss ratio]]</f>
        <v>1.0753137530554662</v>
      </c>
    </row>
    <row r="1049" spans="1:28" x14ac:dyDescent="0.25">
      <c r="A1049" s="1">
        <v>3607</v>
      </c>
      <c r="B1049" s="7">
        <f t="shared" si="36"/>
        <v>8</v>
      </c>
      <c r="C1049" s="5">
        <v>2018</v>
      </c>
      <c r="D1049" s="5">
        <v>9</v>
      </c>
      <c r="E1049" t="s">
        <v>42</v>
      </c>
      <c r="F1049" t="s">
        <v>45</v>
      </c>
      <c r="G1049" s="5">
        <v>0</v>
      </c>
      <c r="H1049">
        <v>17</v>
      </c>
      <c r="I1049">
        <v>20</v>
      </c>
      <c r="J1049">
        <v>-3</v>
      </c>
      <c r="K1049">
        <f>IF(Table1[[#This Row],[net]]&gt;0,1,0)</f>
        <v>0</v>
      </c>
      <c r="L1049">
        <v>-3</v>
      </c>
      <c r="M1049">
        <f>IF(Table1[[#This Row],[team]]=E1048,SUM(Table1[[#This Row],[win/loss]],M1048),Table1[[#This Row],[win/loss]])</f>
        <v>4</v>
      </c>
      <c r="N1049">
        <f>IF(Table1[[#This Row],[team]]=E1048,SUM(Table1[[#This Row],[win/loss]],M1048),Table1[[#This Row],[win/loss]])/B1049</f>
        <v>0.5</v>
      </c>
      <c r="O1049">
        <f t="shared" si="35"/>
        <v>-6</v>
      </c>
      <c r="P1049">
        <f>IF(Table1[[#This Row],[difference]]&gt;0,SQRT(Table1[[#This Row],[difference]]),-SQRT(ABS(Table1[[#This Row],[difference]])))</f>
        <v>-2.4494897427831779</v>
      </c>
      <c r="Q1049">
        <f>IF(Table1[[#This Row],[line]]&gt;0,SQRT(Table1[[#This Row],[line]]),-SQRT(ABS(Table1[[#This Row],[line]])))</f>
        <v>-1.7320508075688772</v>
      </c>
      <c r="R1049">
        <f>Table1[[#This Row],[difference]]-Table1[[#This Row],[sqrt(line)]]</f>
        <v>-4.2679491924311233</v>
      </c>
      <c r="S1049">
        <f>IF(Table1[[#This Row],[difference]]&gt;0,1,-1)</f>
        <v>-1</v>
      </c>
      <c r="T1049">
        <f>IF(Table1[[#This Row],[team]]=E1048,SUM(H1049,T1048),Table1[[#This Row],[ppg]])</f>
        <v>170</v>
      </c>
      <c r="U1049">
        <f>IF(Table1[[#This Row],[team]]=E1048,SUM(I1049,U1048),Table1[[#This Row],[ppga]])</f>
        <v>172</v>
      </c>
      <c r="V1049">
        <f>IF(Table1[[#This Row],[team]]=E1048,SUM(Table1[[#This Row],[difference]],V1048),Table1[[#This Row],[difference]])</f>
        <v>-43.5</v>
      </c>
      <c r="W1049">
        <f>IF(Table1[[#This Row],[team]]=E1048,SUM(Table1[[#This Row],[sqrt(dif)]],W1048),Table1[[#This Row],[sqrt(dif)]])</f>
        <v>-12.091911897181493</v>
      </c>
      <c r="X1049">
        <f>IF(Table1[[#This Row],[team]]=E1048,SUM(Table1[[#This Row],[f1]],X1048),Table1[[#This Row],[f1]])</f>
        <v>-28.215882382264645</v>
      </c>
      <c r="Y1049">
        <f>IF(Table1[[#This Row],[ATS]]=S1048,SUM(Table1[[#This Row],[ATS]],Y1048),Table1[[#This Row],[ATS]])</f>
        <v>-5</v>
      </c>
      <c r="Z1049">
        <f>IF(Table1[[#This Row],[ATS]]&gt;0,Table1[[#This Row],[ATS streak (not real)]]-1,Table1[[#This Row],[ATS streak (not real)]]+1)</f>
        <v>-4</v>
      </c>
      <c r="AA1049" s="5">
        <f>Table1[[#This Row],[running ttl ppg]]^2.37/(Table1[[#This Row],[running ttl ppg]]^2.37+Table1[[#This Row],[running ttl ppga]]^2.37)</f>
        <v>0.49307054013776686</v>
      </c>
      <c r="AB1049" s="5">
        <f>Table1[[#This Row],[pyth ratio]]+Table1[[#This Row],[win/loss ratio]]</f>
        <v>0.99307054013776686</v>
      </c>
    </row>
    <row r="1050" spans="1:28" x14ac:dyDescent="0.25">
      <c r="A1050" s="1">
        <v>3608</v>
      </c>
      <c r="B1050" s="7">
        <f t="shared" si="36"/>
        <v>9</v>
      </c>
      <c r="C1050" s="5">
        <v>2018</v>
      </c>
      <c r="D1050" s="5">
        <v>10</v>
      </c>
      <c r="E1050" t="s">
        <v>42</v>
      </c>
      <c r="F1050" t="s">
        <v>49</v>
      </c>
      <c r="G1050" s="5">
        <v>1</v>
      </c>
      <c r="H1050">
        <v>27</v>
      </c>
      <c r="I1050">
        <v>7</v>
      </c>
      <c r="J1050">
        <v>20</v>
      </c>
      <c r="K1050">
        <f>IF(Table1[[#This Row],[net]]&gt;0,1,0)</f>
        <v>1</v>
      </c>
      <c r="L1050">
        <v>-3.5</v>
      </c>
      <c r="M1050">
        <f>IF(Table1[[#This Row],[team]]=E1049,SUM(Table1[[#This Row],[win/loss]],M1049),Table1[[#This Row],[win/loss]])</f>
        <v>5</v>
      </c>
      <c r="N1050">
        <f>IF(Table1[[#This Row],[team]]=E1049,SUM(Table1[[#This Row],[win/loss]],M1049),Table1[[#This Row],[win/loss]])/B1050</f>
        <v>0.55555555555555558</v>
      </c>
      <c r="O1050">
        <f t="shared" si="35"/>
        <v>16.5</v>
      </c>
      <c r="P1050">
        <f>IF(Table1[[#This Row],[difference]]&gt;0,SQRT(Table1[[#This Row],[difference]]),-SQRT(ABS(Table1[[#This Row],[difference]])))</f>
        <v>4.0620192023179804</v>
      </c>
      <c r="Q1050">
        <f>IF(Table1[[#This Row],[line]]&gt;0,SQRT(Table1[[#This Row],[line]]),-SQRT(ABS(Table1[[#This Row],[line]])))</f>
        <v>-1.8708286933869707</v>
      </c>
      <c r="R1050">
        <f>Table1[[#This Row],[difference]]-Table1[[#This Row],[sqrt(line)]]</f>
        <v>18.370828693386972</v>
      </c>
      <c r="S1050">
        <f>IF(Table1[[#This Row],[difference]]&gt;0,1,-1)</f>
        <v>1</v>
      </c>
      <c r="T1050">
        <f>IF(Table1[[#This Row],[team]]=E1049,SUM(H1050,T1049),Table1[[#This Row],[ppg]])</f>
        <v>197</v>
      </c>
      <c r="U1050">
        <f>IF(Table1[[#This Row],[team]]=E1049,SUM(I1050,U1049),Table1[[#This Row],[ppga]])</f>
        <v>179</v>
      </c>
      <c r="V1050">
        <f>IF(Table1[[#This Row],[team]]=E1049,SUM(Table1[[#This Row],[difference]],V1049),Table1[[#This Row],[difference]])</f>
        <v>-27</v>
      </c>
      <c r="W1050">
        <f>IF(Table1[[#This Row],[team]]=E1049,SUM(Table1[[#This Row],[sqrt(dif)]],W1049),Table1[[#This Row],[sqrt(dif)]])</f>
        <v>-8.0298926948635128</v>
      </c>
      <c r="X1050">
        <f>IF(Table1[[#This Row],[team]]=E1049,SUM(Table1[[#This Row],[f1]],X1049),Table1[[#This Row],[f1]])</f>
        <v>-9.8450536888776732</v>
      </c>
      <c r="Y1050">
        <f>IF(Table1[[#This Row],[ATS]]=S1049,SUM(Table1[[#This Row],[ATS]],Y1049),Table1[[#This Row],[ATS]])</f>
        <v>1</v>
      </c>
      <c r="Z1050">
        <f>IF(Table1[[#This Row],[ATS]]&gt;0,Table1[[#This Row],[ATS streak (not real)]]-1,Table1[[#This Row],[ATS streak (not real)]]+1)</f>
        <v>0</v>
      </c>
      <c r="AA1050" s="5">
        <f>Table1[[#This Row],[running ttl ppg]]^2.37/(Table1[[#This Row],[running ttl ppg]]^2.37+Table1[[#This Row],[running ttl ppga]]^2.37)</f>
        <v>0.55652939665378431</v>
      </c>
      <c r="AB1050" s="5">
        <f>Table1[[#This Row],[pyth ratio]]+Table1[[#This Row],[win/loss ratio]]</f>
        <v>1.1120849522093399</v>
      </c>
    </row>
    <row r="1051" spans="1:28" x14ac:dyDescent="0.25">
      <c r="A1051" s="1">
        <v>3609</v>
      </c>
      <c r="B1051" s="7">
        <f t="shared" si="36"/>
        <v>10</v>
      </c>
      <c r="C1051" s="5">
        <v>2018</v>
      </c>
      <c r="D1051" s="5">
        <v>11</v>
      </c>
      <c r="E1051" t="s">
        <v>42</v>
      </c>
      <c r="F1051" t="s">
        <v>69</v>
      </c>
      <c r="G1051" s="5">
        <v>0</v>
      </c>
      <c r="H1051">
        <v>34</v>
      </c>
      <c r="I1051">
        <v>31</v>
      </c>
      <c r="J1051">
        <v>3</v>
      </c>
      <c r="K1051">
        <f>IF(Table1[[#This Row],[net]]&gt;0,1,0)</f>
        <v>1</v>
      </c>
      <c r="L1051">
        <v>0</v>
      </c>
      <c r="M1051">
        <f>IF(Table1[[#This Row],[team]]=E1050,SUM(Table1[[#This Row],[win/loss]],M1050),Table1[[#This Row],[win/loss]])</f>
        <v>6</v>
      </c>
      <c r="N1051">
        <f>IF(Table1[[#This Row],[team]]=E1050,SUM(Table1[[#This Row],[win/loss]],M1050),Table1[[#This Row],[win/loss]])/B1051</f>
        <v>0.6</v>
      </c>
      <c r="O1051">
        <f t="shared" si="35"/>
        <v>3</v>
      </c>
      <c r="P1051">
        <f>IF(Table1[[#This Row],[difference]]&gt;0,SQRT(Table1[[#This Row],[difference]]),-SQRT(ABS(Table1[[#This Row],[difference]])))</f>
        <v>1.7320508075688772</v>
      </c>
      <c r="Q1051">
        <f>IF(Table1[[#This Row],[line]]&gt;0,SQRT(Table1[[#This Row],[line]]),-SQRT(ABS(Table1[[#This Row],[line]])))</f>
        <v>0</v>
      </c>
      <c r="R1051">
        <f>Table1[[#This Row],[difference]]-Table1[[#This Row],[sqrt(line)]]</f>
        <v>3</v>
      </c>
      <c r="S1051">
        <f>IF(Table1[[#This Row],[difference]]&gt;0,1,-1)</f>
        <v>1</v>
      </c>
      <c r="T1051">
        <f>IF(Table1[[#This Row],[team]]=E1050,SUM(H1051,T1050),Table1[[#This Row],[ppg]])</f>
        <v>231</v>
      </c>
      <c r="U1051">
        <f>IF(Table1[[#This Row],[team]]=E1050,SUM(I1051,U1050),Table1[[#This Row],[ppga]])</f>
        <v>210</v>
      </c>
      <c r="V1051">
        <f>IF(Table1[[#This Row],[team]]=E1050,SUM(Table1[[#This Row],[difference]],V1050),Table1[[#This Row],[difference]])</f>
        <v>-24</v>
      </c>
      <c r="W1051">
        <f>IF(Table1[[#This Row],[team]]=E1050,SUM(Table1[[#This Row],[sqrt(dif)]],W1050),Table1[[#This Row],[sqrt(dif)]])</f>
        <v>-6.297841887294636</v>
      </c>
      <c r="X1051">
        <f>IF(Table1[[#This Row],[team]]=E1050,SUM(Table1[[#This Row],[f1]],X1050),Table1[[#This Row],[f1]])</f>
        <v>-6.8450536888776732</v>
      </c>
      <c r="Y1051">
        <f>IF(Table1[[#This Row],[ATS]]=S1050,SUM(Table1[[#This Row],[ATS]],Y1050),Table1[[#This Row],[ATS]])</f>
        <v>2</v>
      </c>
      <c r="Z1051">
        <f>IF(Table1[[#This Row],[ATS]]&gt;0,Table1[[#This Row],[ATS streak (not real)]]-1,Table1[[#This Row],[ATS streak (not real)]]+1)</f>
        <v>1</v>
      </c>
      <c r="AA1051" s="5">
        <f>Table1[[#This Row],[running ttl ppg]]^2.37/(Table1[[#This Row],[running ttl ppg]]^2.37+Table1[[#This Row],[running ttl ppga]]^2.37)</f>
        <v>0.5562323840988862</v>
      </c>
      <c r="AB1051" s="5">
        <f>Table1[[#This Row],[pyth ratio]]+Table1[[#This Row],[win/loss ratio]]</f>
        <v>1.1562323840988862</v>
      </c>
    </row>
    <row r="1052" spans="1:28" x14ac:dyDescent="0.25">
      <c r="A1052" s="1">
        <v>3610</v>
      </c>
      <c r="B1052" s="7">
        <f t="shared" si="36"/>
        <v>11</v>
      </c>
      <c r="C1052" s="5">
        <v>2018</v>
      </c>
      <c r="D1052" s="5">
        <v>12</v>
      </c>
      <c r="E1052" t="s">
        <v>42</v>
      </c>
      <c r="F1052" t="s">
        <v>70</v>
      </c>
      <c r="G1052" s="5">
        <v>1</v>
      </c>
      <c r="H1052">
        <v>34</v>
      </c>
      <c r="I1052">
        <v>20</v>
      </c>
      <c r="J1052">
        <v>14</v>
      </c>
      <c r="K1052">
        <f>IF(Table1[[#This Row],[net]]&gt;0,1,0)</f>
        <v>1</v>
      </c>
      <c r="L1052">
        <v>-10</v>
      </c>
      <c r="M1052">
        <f>IF(Table1[[#This Row],[team]]=E1051,SUM(Table1[[#This Row],[win/loss]],M1051),Table1[[#This Row],[win/loss]])</f>
        <v>7</v>
      </c>
      <c r="N1052">
        <f>IF(Table1[[#This Row],[team]]=E1051,SUM(Table1[[#This Row],[win/loss]],M1051),Table1[[#This Row],[win/loss]])/B1052</f>
        <v>0.63636363636363635</v>
      </c>
      <c r="O1052">
        <f t="shared" si="35"/>
        <v>4</v>
      </c>
      <c r="P1052">
        <f>IF(Table1[[#This Row],[difference]]&gt;0,SQRT(Table1[[#This Row],[difference]]),-SQRT(ABS(Table1[[#This Row],[difference]])))</f>
        <v>2</v>
      </c>
      <c r="Q1052">
        <f>IF(Table1[[#This Row],[line]]&gt;0,SQRT(Table1[[#This Row],[line]]),-SQRT(ABS(Table1[[#This Row],[line]])))</f>
        <v>-3.1622776601683795</v>
      </c>
      <c r="R1052">
        <f>Table1[[#This Row],[difference]]-Table1[[#This Row],[sqrt(line)]]</f>
        <v>7.16227766016838</v>
      </c>
      <c r="S1052">
        <f>IF(Table1[[#This Row],[difference]]&gt;0,1,-1)</f>
        <v>1</v>
      </c>
      <c r="T1052">
        <f>IF(Table1[[#This Row],[team]]=E1051,SUM(H1052,T1051),Table1[[#This Row],[ppg]])</f>
        <v>265</v>
      </c>
      <c r="U1052">
        <f>IF(Table1[[#This Row],[team]]=E1051,SUM(I1052,U1051),Table1[[#This Row],[ppga]])</f>
        <v>230</v>
      </c>
      <c r="V1052">
        <f>IF(Table1[[#This Row],[team]]=E1051,SUM(Table1[[#This Row],[difference]],V1051),Table1[[#This Row],[difference]])</f>
        <v>-20</v>
      </c>
      <c r="W1052">
        <f>IF(Table1[[#This Row],[team]]=E1051,SUM(Table1[[#This Row],[sqrt(dif)]],W1051),Table1[[#This Row],[sqrt(dif)]])</f>
        <v>-4.297841887294636</v>
      </c>
      <c r="X1052">
        <f>IF(Table1[[#This Row],[team]]=E1051,SUM(Table1[[#This Row],[f1]],X1051),Table1[[#This Row],[f1]])</f>
        <v>0.31722397129070679</v>
      </c>
      <c r="Y1052">
        <f>IF(Table1[[#This Row],[ATS]]=S1051,SUM(Table1[[#This Row],[ATS]],Y1051),Table1[[#This Row],[ATS]])</f>
        <v>3</v>
      </c>
      <c r="Z1052">
        <f>IF(Table1[[#This Row],[ATS]]&gt;0,Table1[[#This Row],[ATS streak (not real)]]-1,Table1[[#This Row],[ATS streak (not real)]]+1)</f>
        <v>2</v>
      </c>
      <c r="AA1052" s="5">
        <f>Table1[[#This Row],[running ttl ppg]]^2.37/(Table1[[#This Row],[running ttl ppg]]^2.37+Table1[[#This Row],[running ttl ppga]]^2.37)</f>
        <v>0.58314847515887558</v>
      </c>
      <c r="AB1052" s="5">
        <f>Table1[[#This Row],[pyth ratio]]+Table1[[#This Row],[win/loss ratio]]</f>
        <v>1.219512111522512</v>
      </c>
    </row>
    <row r="1053" spans="1:28" x14ac:dyDescent="0.25">
      <c r="A1053" s="1">
        <v>3611</v>
      </c>
      <c r="B1053" s="7">
        <f t="shared" si="36"/>
        <v>12</v>
      </c>
      <c r="C1053" s="5">
        <v>2018</v>
      </c>
      <c r="D1053" s="5">
        <v>13</v>
      </c>
      <c r="E1053" t="s">
        <v>42</v>
      </c>
      <c r="F1053" t="s">
        <v>60</v>
      </c>
      <c r="G1053" s="5">
        <v>1</v>
      </c>
      <c r="H1053">
        <v>9</v>
      </c>
      <c r="I1053">
        <v>14</v>
      </c>
      <c r="J1053">
        <v>-5</v>
      </c>
      <c r="K1053">
        <f>IF(Table1[[#This Row],[net]]&gt;0,1,0)</f>
        <v>0</v>
      </c>
      <c r="L1053">
        <v>-2</v>
      </c>
      <c r="M1053">
        <f>IF(Table1[[#This Row],[team]]=E1052,SUM(Table1[[#This Row],[win/loss]],M1052),Table1[[#This Row],[win/loss]])</f>
        <v>7</v>
      </c>
      <c r="N1053">
        <f>IF(Table1[[#This Row],[team]]=E1052,SUM(Table1[[#This Row],[win/loss]],M1052),Table1[[#This Row],[win/loss]])/B1053</f>
        <v>0.58333333333333337</v>
      </c>
      <c r="O1053">
        <f t="shared" si="35"/>
        <v>-7</v>
      </c>
      <c r="P1053">
        <f>IF(Table1[[#This Row],[difference]]&gt;0,SQRT(Table1[[#This Row],[difference]]),-SQRT(ABS(Table1[[#This Row],[difference]])))</f>
        <v>-2.6457513110645907</v>
      </c>
      <c r="Q1053">
        <f>IF(Table1[[#This Row],[line]]&gt;0,SQRT(Table1[[#This Row],[line]]),-SQRT(ABS(Table1[[#This Row],[line]])))</f>
        <v>-1.4142135623730951</v>
      </c>
      <c r="R1053">
        <f>Table1[[#This Row],[difference]]-Table1[[#This Row],[sqrt(line)]]</f>
        <v>-5.5857864376269051</v>
      </c>
      <c r="S1053">
        <f>IF(Table1[[#This Row],[difference]]&gt;0,1,-1)</f>
        <v>-1</v>
      </c>
      <c r="T1053">
        <f>IF(Table1[[#This Row],[team]]=E1052,SUM(H1053,T1052),Table1[[#This Row],[ppg]])</f>
        <v>274</v>
      </c>
      <c r="U1053">
        <f>IF(Table1[[#This Row],[team]]=E1052,SUM(I1053,U1052),Table1[[#This Row],[ppga]])</f>
        <v>244</v>
      </c>
      <c r="V1053">
        <f>IF(Table1[[#This Row],[team]]=E1052,SUM(Table1[[#This Row],[difference]],V1052),Table1[[#This Row],[difference]])</f>
        <v>-27</v>
      </c>
      <c r="W1053">
        <f>IF(Table1[[#This Row],[team]]=E1052,SUM(Table1[[#This Row],[sqrt(dif)]],W1052),Table1[[#This Row],[sqrt(dif)]])</f>
        <v>-6.9435931983592267</v>
      </c>
      <c r="X1053">
        <f>IF(Table1[[#This Row],[team]]=E1052,SUM(Table1[[#This Row],[f1]],X1052),Table1[[#This Row],[f1]])</f>
        <v>-5.2685624663361983</v>
      </c>
      <c r="Y1053">
        <f>IF(Table1[[#This Row],[ATS]]=S1052,SUM(Table1[[#This Row],[ATS]],Y1052),Table1[[#This Row],[ATS]])</f>
        <v>-1</v>
      </c>
      <c r="Z1053">
        <f>IF(Table1[[#This Row],[ATS]]&gt;0,Table1[[#This Row],[ATS streak (not real)]]-1,Table1[[#This Row],[ATS streak (not real)]]+1)</f>
        <v>0</v>
      </c>
      <c r="AA1053" s="5">
        <f>Table1[[#This Row],[running ttl ppg]]^2.37/(Table1[[#This Row],[running ttl ppg]]^2.37+Table1[[#This Row],[running ttl ppga]]^2.37)</f>
        <v>0.5682770297286327</v>
      </c>
      <c r="AB1053" s="5">
        <f>Table1[[#This Row],[pyth ratio]]+Table1[[#This Row],[win/loss ratio]]</f>
        <v>1.1516103630619661</v>
      </c>
    </row>
    <row r="1054" spans="1:28" x14ac:dyDescent="0.25">
      <c r="A1054" s="1">
        <v>3612</v>
      </c>
      <c r="B1054" s="7">
        <f t="shared" si="36"/>
        <v>13</v>
      </c>
      <c r="C1054" s="5">
        <v>2018</v>
      </c>
      <c r="D1054" s="5">
        <v>14</v>
      </c>
      <c r="E1054" t="s">
        <v>42</v>
      </c>
      <c r="F1054" t="s">
        <v>64</v>
      </c>
      <c r="G1054" s="5">
        <v>1</v>
      </c>
      <c r="H1054">
        <v>20</v>
      </c>
      <c r="I1054">
        <v>17</v>
      </c>
      <c r="J1054">
        <v>3</v>
      </c>
      <c r="K1054">
        <f>IF(Table1[[#This Row],[net]]&gt;0,1,0)</f>
        <v>1</v>
      </c>
      <c r="L1054">
        <v>-2.5</v>
      </c>
      <c r="M1054">
        <f>IF(Table1[[#This Row],[team]]=E1053,SUM(Table1[[#This Row],[win/loss]],M1053),Table1[[#This Row],[win/loss]])</f>
        <v>8</v>
      </c>
      <c r="N1054">
        <f>IF(Table1[[#This Row],[team]]=E1053,SUM(Table1[[#This Row],[win/loss]],M1053),Table1[[#This Row],[win/loss]])/B1054</f>
        <v>0.61538461538461542</v>
      </c>
      <c r="O1054">
        <f t="shared" si="35"/>
        <v>0.5</v>
      </c>
      <c r="P1054">
        <f>IF(Table1[[#This Row],[difference]]&gt;0,SQRT(Table1[[#This Row],[difference]]),-SQRT(ABS(Table1[[#This Row],[difference]])))</f>
        <v>0.70710678118654757</v>
      </c>
      <c r="Q1054">
        <f>IF(Table1[[#This Row],[line]]&gt;0,SQRT(Table1[[#This Row],[line]]),-SQRT(ABS(Table1[[#This Row],[line]])))</f>
        <v>-1.5811388300841898</v>
      </c>
      <c r="R1054">
        <f>Table1[[#This Row],[difference]]-Table1[[#This Row],[sqrt(line)]]</f>
        <v>2.08113883008419</v>
      </c>
      <c r="S1054">
        <f>IF(Table1[[#This Row],[difference]]&gt;0,1,-1)</f>
        <v>1</v>
      </c>
      <c r="T1054">
        <f>IF(Table1[[#This Row],[team]]=E1053,SUM(H1054,T1053),Table1[[#This Row],[ppg]])</f>
        <v>294</v>
      </c>
      <c r="U1054">
        <f>IF(Table1[[#This Row],[team]]=E1053,SUM(I1054,U1053),Table1[[#This Row],[ppga]])</f>
        <v>261</v>
      </c>
      <c r="V1054">
        <f>IF(Table1[[#This Row],[team]]=E1053,SUM(Table1[[#This Row],[difference]],V1053),Table1[[#This Row],[difference]])</f>
        <v>-26.5</v>
      </c>
      <c r="W1054">
        <f>IF(Table1[[#This Row],[team]]=E1053,SUM(Table1[[#This Row],[sqrt(dif)]],W1053),Table1[[#This Row],[sqrt(dif)]])</f>
        <v>-6.2364864171726788</v>
      </c>
      <c r="X1054">
        <f>IF(Table1[[#This Row],[team]]=E1053,SUM(Table1[[#This Row],[f1]],X1053),Table1[[#This Row],[f1]])</f>
        <v>-3.1874236362520083</v>
      </c>
      <c r="Y1054">
        <f>IF(Table1[[#This Row],[ATS]]=S1053,SUM(Table1[[#This Row],[ATS]],Y1053),Table1[[#This Row],[ATS]])</f>
        <v>1</v>
      </c>
      <c r="Z1054">
        <f>IF(Table1[[#This Row],[ATS]]&gt;0,Table1[[#This Row],[ATS streak (not real)]]-1,Table1[[#This Row],[ATS streak (not real)]]+1)</f>
        <v>0</v>
      </c>
      <c r="AA1054" s="5">
        <f>Table1[[#This Row],[running ttl ppg]]^2.37/(Table1[[#This Row],[running ttl ppg]]^2.37+Table1[[#This Row],[running ttl ppga]]^2.37)</f>
        <v>0.57007831531949171</v>
      </c>
      <c r="AB1054" s="5">
        <f>Table1[[#This Row],[pyth ratio]]+Table1[[#This Row],[win/loss ratio]]</f>
        <v>1.1854629307041071</v>
      </c>
    </row>
    <row r="1055" spans="1:28" x14ac:dyDescent="0.25">
      <c r="A1055" s="1">
        <v>3613</v>
      </c>
      <c r="B1055" s="7">
        <f t="shared" si="36"/>
        <v>14</v>
      </c>
      <c r="C1055" s="5">
        <v>2018</v>
      </c>
      <c r="D1055" s="5">
        <v>15</v>
      </c>
      <c r="E1055" t="s">
        <v>42</v>
      </c>
      <c r="F1055" t="s">
        <v>70</v>
      </c>
      <c r="G1055" s="5">
        <v>0</v>
      </c>
      <c r="H1055">
        <v>24</v>
      </c>
      <c r="I1055">
        <v>21</v>
      </c>
      <c r="J1055">
        <v>3</v>
      </c>
      <c r="K1055">
        <f>IF(Table1[[#This Row],[net]]&gt;0,1,0)</f>
        <v>1</v>
      </c>
      <c r="L1055">
        <v>-7</v>
      </c>
      <c r="M1055">
        <f>IF(Table1[[#This Row],[team]]=E1054,SUM(Table1[[#This Row],[win/loss]],M1054),Table1[[#This Row],[win/loss]])</f>
        <v>9</v>
      </c>
      <c r="N1055">
        <f>IF(Table1[[#This Row],[team]]=E1054,SUM(Table1[[#This Row],[win/loss]],M1054),Table1[[#This Row],[win/loss]])/B1055</f>
        <v>0.6428571428571429</v>
      </c>
      <c r="O1055">
        <f t="shared" si="35"/>
        <v>-4</v>
      </c>
      <c r="P1055">
        <f>IF(Table1[[#This Row],[difference]]&gt;0,SQRT(Table1[[#This Row],[difference]]),-SQRT(ABS(Table1[[#This Row],[difference]])))</f>
        <v>-2</v>
      </c>
      <c r="Q1055">
        <f>IF(Table1[[#This Row],[line]]&gt;0,SQRT(Table1[[#This Row],[line]]),-SQRT(ABS(Table1[[#This Row],[line]])))</f>
        <v>-2.6457513110645907</v>
      </c>
      <c r="R1055">
        <f>Table1[[#This Row],[difference]]-Table1[[#This Row],[sqrt(line)]]</f>
        <v>-1.3542486889354093</v>
      </c>
      <c r="S1055">
        <f>IF(Table1[[#This Row],[difference]]&gt;0,1,-1)</f>
        <v>-1</v>
      </c>
      <c r="T1055">
        <f>IF(Table1[[#This Row],[team]]=E1054,SUM(H1055,T1054),Table1[[#This Row],[ppg]])</f>
        <v>318</v>
      </c>
      <c r="U1055">
        <f>IF(Table1[[#This Row],[team]]=E1054,SUM(I1055,U1054),Table1[[#This Row],[ppga]])</f>
        <v>282</v>
      </c>
      <c r="V1055">
        <f>IF(Table1[[#This Row],[team]]=E1054,SUM(Table1[[#This Row],[difference]],V1054),Table1[[#This Row],[difference]])</f>
        <v>-30.5</v>
      </c>
      <c r="W1055">
        <f>IF(Table1[[#This Row],[team]]=E1054,SUM(Table1[[#This Row],[sqrt(dif)]],W1054),Table1[[#This Row],[sqrt(dif)]])</f>
        <v>-8.2364864171726779</v>
      </c>
      <c r="X1055">
        <f>IF(Table1[[#This Row],[team]]=E1054,SUM(Table1[[#This Row],[f1]],X1054),Table1[[#This Row],[f1]])</f>
        <v>-4.5416723251874176</v>
      </c>
      <c r="Y1055">
        <f>IF(Table1[[#This Row],[ATS]]=S1054,SUM(Table1[[#This Row],[ATS]],Y1054),Table1[[#This Row],[ATS]])</f>
        <v>-1</v>
      </c>
      <c r="Z1055">
        <f>IF(Table1[[#This Row],[ATS]]&gt;0,Table1[[#This Row],[ATS streak (not real)]]-1,Table1[[#This Row],[ATS streak (not real)]]+1)</f>
        <v>0</v>
      </c>
      <c r="AA1055" s="5">
        <f>Table1[[#This Row],[running ttl ppg]]^2.37/(Table1[[#This Row],[running ttl ppg]]^2.37+Table1[[#This Row],[running ttl ppga]]^2.37)</f>
        <v>0.57070840763603659</v>
      </c>
      <c r="AB1055" s="5">
        <f>Table1[[#This Row],[pyth ratio]]+Table1[[#This Row],[win/loss ratio]]</f>
        <v>1.2135655504931795</v>
      </c>
    </row>
    <row r="1056" spans="1:28" x14ac:dyDescent="0.25">
      <c r="A1056" s="1">
        <v>3614</v>
      </c>
      <c r="B1056" s="7">
        <f t="shared" si="36"/>
        <v>15</v>
      </c>
      <c r="C1056" s="5">
        <v>2018</v>
      </c>
      <c r="D1056" s="5">
        <v>16</v>
      </c>
      <c r="E1056" t="s">
        <v>42</v>
      </c>
      <c r="F1056" t="s">
        <v>64</v>
      </c>
      <c r="G1056" s="5">
        <v>0</v>
      </c>
      <c r="H1056">
        <v>13</v>
      </c>
      <c r="I1056">
        <v>23</v>
      </c>
      <c r="J1056">
        <v>-10</v>
      </c>
      <c r="K1056">
        <f>IF(Table1[[#This Row],[net]]&gt;0,1,0)</f>
        <v>0</v>
      </c>
      <c r="L1056">
        <v>5</v>
      </c>
      <c r="M1056">
        <f>IF(Table1[[#This Row],[team]]=E1055,SUM(Table1[[#This Row],[win/loss]],M1055),Table1[[#This Row],[win/loss]])</f>
        <v>9</v>
      </c>
      <c r="N1056">
        <f>IF(Table1[[#This Row],[team]]=E1055,SUM(Table1[[#This Row],[win/loss]],M1055),Table1[[#This Row],[win/loss]])/B1056</f>
        <v>0.6</v>
      </c>
      <c r="O1056">
        <f t="shared" si="35"/>
        <v>-5</v>
      </c>
      <c r="P1056">
        <f>IF(Table1[[#This Row],[difference]]&gt;0,SQRT(Table1[[#This Row],[difference]]),-SQRT(ABS(Table1[[#This Row],[difference]])))</f>
        <v>-2.2360679774997898</v>
      </c>
      <c r="Q1056">
        <f>IF(Table1[[#This Row],[line]]&gt;0,SQRT(Table1[[#This Row],[line]]),-SQRT(ABS(Table1[[#This Row],[line]])))</f>
        <v>2.2360679774997898</v>
      </c>
      <c r="R1056">
        <f>Table1[[#This Row],[difference]]-Table1[[#This Row],[sqrt(line)]]</f>
        <v>-7.2360679774997898</v>
      </c>
      <c r="S1056">
        <f>IF(Table1[[#This Row],[difference]]&gt;0,1,-1)</f>
        <v>-1</v>
      </c>
      <c r="T1056">
        <f>IF(Table1[[#This Row],[team]]=E1055,SUM(H1056,T1055),Table1[[#This Row],[ppg]])</f>
        <v>331</v>
      </c>
      <c r="U1056">
        <f>IF(Table1[[#This Row],[team]]=E1055,SUM(I1056,U1055),Table1[[#This Row],[ppga]])</f>
        <v>305</v>
      </c>
      <c r="V1056">
        <f>IF(Table1[[#This Row],[team]]=E1055,SUM(Table1[[#This Row],[difference]],V1055),Table1[[#This Row],[difference]])</f>
        <v>-35.5</v>
      </c>
      <c r="W1056">
        <f>IF(Table1[[#This Row],[team]]=E1055,SUM(Table1[[#This Row],[sqrt(dif)]],W1055),Table1[[#This Row],[sqrt(dif)]])</f>
        <v>-10.472554394672468</v>
      </c>
      <c r="X1056">
        <f>IF(Table1[[#This Row],[team]]=E1055,SUM(Table1[[#This Row],[f1]],X1055),Table1[[#This Row],[f1]])</f>
        <v>-11.777740302687207</v>
      </c>
      <c r="Y1056">
        <f>IF(Table1[[#This Row],[ATS]]=S1055,SUM(Table1[[#This Row],[ATS]],Y1055),Table1[[#This Row],[ATS]])</f>
        <v>-2</v>
      </c>
      <c r="Z1056">
        <f>IF(Table1[[#This Row],[ATS]]&gt;0,Table1[[#This Row],[ATS streak (not real)]]-1,Table1[[#This Row],[ATS streak (not real)]]+1)</f>
        <v>-1</v>
      </c>
      <c r="AA1056" s="5">
        <f>Table1[[#This Row],[running ttl ppg]]^2.37/(Table1[[#This Row],[running ttl ppg]]^2.37+Table1[[#This Row],[running ttl ppga]]^2.37)</f>
        <v>0.54831914443132579</v>
      </c>
      <c r="AB1056" s="5">
        <f>Table1[[#This Row],[pyth ratio]]+Table1[[#This Row],[win/loss ratio]]</f>
        <v>1.1483191444313259</v>
      </c>
    </row>
    <row r="1057" spans="1:28" x14ac:dyDescent="0.25">
      <c r="A1057" s="1">
        <v>3615</v>
      </c>
      <c r="B1057" s="7">
        <f t="shared" si="36"/>
        <v>16</v>
      </c>
      <c r="C1057" s="5">
        <v>2018</v>
      </c>
      <c r="D1057" s="5">
        <v>17</v>
      </c>
      <c r="E1057" t="s">
        <v>42</v>
      </c>
      <c r="F1057" t="s">
        <v>45</v>
      </c>
      <c r="G1057" s="5">
        <v>1</v>
      </c>
      <c r="H1057">
        <v>22</v>
      </c>
      <c r="I1057">
        <v>10</v>
      </c>
      <c r="J1057">
        <v>12</v>
      </c>
      <c r="K1057">
        <f>IF(Table1[[#This Row],[net]]&gt;0,1,0)</f>
        <v>1</v>
      </c>
      <c r="L1057">
        <v>-5</v>
      </c>
      <c r="M1057">
        <f>IF(Table1[[#This Row],[team]]=E1056,SUM(Table1[[#This Row],[win/loss]],M1056),Table1[[#This Row],[win/loss]])</f>
        <v>10</v>
      </c>
      <c r="N1057">
        <f>IF(Table1[[#This Row],[team]]=E1056,SUM(Table1[[#This Row],[win/loss]],M1056),Table1[[#This Row],[win/loss]])/B1057</f>
        <v>0.625</v>
      </c>
      <c r="O1057">
        <f t="shared" si="35"/>
        <v>7</v>
      </c>
      <c r="P1057">
        <f>IF(Table1[[#This Row],[difference]]&gt;0,SQRT(Table1[[#This Row],[difference]]),-SQRT(ABS(Table1[[#This Row],[difference]])))</f>
        <v>2.6457513110645907</v>
      </c>
      <c r="Q1057">
        <f>IF(Table1[[#This Row],[line]]&gt;0,SQRT(Table1[[#This Row],[line]]),-SQRT(ABS(Table1[[#This Row],[line]])))</f>
        <v>-2.2360679774997898</v>
      </c>
      <c r="R1057">
        <f>Table1[[#This Row],[difference]]-Table1[[#This Row],[sqrt(line)]]</f>
        <v>9.2360679774997898</v>
      </c>
      <c r="S1057">
        <f>IF(Table1[[#This Row],[difference]]&gt;0,1,-1)</f>
        <v>1</v>
      </c>
      <c r="T1057">
        <f>IF(Table1[[#This Row],[team]]=E1056,SUM(H1057,T1056),Table1[[#This Row],[ppg]])</f>
        <v>353</v>
      </c>
      <c r="U1057">
        <f>IF(Table1[[#This Row],[team]]=E1056,SUM(I1057,U1056),Table1[[#This Row],[ppga]])</f>
        <v>315</v>
      </c>
      <c r="V1057">
        <f>IF(Table1[[#This Row],[team]]=E1056,SUM(Table1[[#This Row],[difference]],V1056),Table1[[#This Row],[difference]])</f>
        <v>-28.5</v>
      </c>
      <c r="W1057">
        <f>IF(Table1[[#This Row],[team]]=E1056,SUM(Table1[[#This Row],[sqrt(dif)]],W1056),Table1[[#This Row],[sqrt(dif)]])</f>
        <v>-7.826803083607877</v>
      </c>
      <c r="X1057">
        <f>IF(Table1[[#This Row],[team]]=E1056,SUM(Table1[[#This Row],[f1]],X1056),Table1[[#This Row],[f1]])</f>
        <v>-2.5416723251874167</v>
      </c>
      <c r="Y1057">
        <f>IF(Table1[[#This Row],[ATS]]=S1056,SUM(Table1[[#This Row],[ATS]],Y1056),Table1[[#This Row],[ATS]])</f>
        <v>1</v>
      </c>
      <c r="Z1057">
        <f>IF(Table1[[#This Row],[ATS]]&gt;0,Table1[[#This Row],[ATS streak (not real)]]-1,Table1[[#This Row],[ATS streak (not real)]]+1)</f>
        <v>0</v>
      </c>
      <c r="AA1057" s="5">
        <f>Table1[[#This Row],[running ttl ppg]]^2.37/(Table1[[#This Row],[running ttl ppg]]^2.37+Table1[[#This Row],[running ttl ppga]]^2.37)</f>
        <v>0.5670762455832169</v>
      </c>
      <c r="AB1057" s="5">
        <f>Table1[[#This Row],[pyth ratio]]+Table1[[#This Row],[win/loss ratio]]</f>
        <v>1.192076245583217</v>
      </c>
    </row>
    <row r="1058" spans="1:28" x14ac:dyDescent="0.25">
      <c r="A1058" s="1">
        <v>3616</v>
      </c>
      <c r="B1058" s="7">
        <f t="shared" si="36"/>
        <v>1</v>
      </c>
      <c r="C1058" s="5">
        <v>2018</v>
      </c>
      <c r="D1058" s="5">
        <v>1</v>
      </c>
      <c r="E1058" t="s">
        <v>43</v>
      </c>
      <c r="F1058" t="s">
        <v>47</v>
      </c>
      <c r="G1058" s="5">
        <v>0</v>
      </c>
      <c r="H1058">
        <v>20</v>
      </c>
      <c r="I1058">
        <v>0</v>
      </c>
      <c r="J1058">
        <v>20</v>
      </c>
      <c r="K1058">
        <f>IF(Table1[[#This Row],[net]]&gt;0,1,0)</f>
        <v>1</v>
      </c>
      <c r="L1058">
        <v>2.5</v>
      </c>
      <c r="M1058">
        <f>IF(Table1[[#This Row],[team]]=E1057,SUM(Table1[[#This Row],[win/loss]],M1057),Table1[[#This Row],[win/loss]])</f>
        <v>1</v>
      </c>
      <c r="N1058">
        <f>IF(Table1[[#This Row],[team]]=E1057,SUM(Table1[[#This Row],[win/loss]],M1057),Table1[[#This Row],[win/loss]])/B1058</f>
        <v>1</v>
      </c>
      <c r="O1058">
        <f t="shared" si="35"/>
        <v>22.5</v>
      </c>
      <c r="P1058">
        <f>IF(Table1[[#This Row],[difference]]&gt;0,SQRT(Table1[[#This Row],[difference]]),-SQRT(ABS(Table1[[#This Row],[difference]])))</f>
        <v>4.7434164902525691</v>
      </c>
      <c r="Q1058">
        <f>IF(Table1[[#This Row],[line]]&gt;0,SQRT(Table1[[#This Row],[line]]),-SQRT(ABS(Table1[[#This Row],[line]])))</f>
        <v>1.5811388300841898</v>
      </c>
      <c r="R1058">
        <f>Table1[[#This Row],[difference]]-Table1[[#This Row],[sqrt(line)]]</f>
        <v>20.918861169915811</v>
      </c>
      <c r="S1058">
        <f>IF(Table1[[#This Row],[difference]]&gt;0,1,-1)</f>
        <v>1</v>
      </c>
      <c r="T1058">
        <f>IF(Table1[[#This Row],[team]]=E1057,SUM(H1058,T1057),Table1[[#This Row],[ppg]])</f>
        <v>20</v>
      </c>
      <c r="U1058">
        <f>IF(Table1[[#This Row],[team]]=E1057,SUM(I1058,U1057),Table1[[#This Row],[ppga]])</f>
        <v>0</v>
      </c>
      <c r="V1058">
        <f>IF(Table1[[#This Row],[team]]=E1057,SUM(Table1[[#This Row],[difference]],V1057),Table1[[#This Row],[difference]])</f>
        <v>22.5</v>
      </c>
      <c r="W1058">
        <f>IF(Table1[[#This Row],[team]]=E1057,SUM(Table1[[#This Row],[sqrt(dif)]],W1057),Table1[[#This Row],[sqrt(dif)]])</f>
        <v>4.7434164902525691</v>
      </c>
      <c r="X1058">
        <f>IF(Table1[[#This Row],[team]]=E1057,SUM(Table1[[#This Row],[f1]],X1057),Table1[[#This Row],[f1]])</f>
        <v>20.918861169915811</v>
      </c>
      <c r="Y1058">
        <f>IF(Table1[[#This Row],[ATS]]=S1057,SUM(Table1[[#This Row],[ATS]],Y1057),Table1[[#This Row],[ATS]])</f>
        <v>2</v>
      </c>
      <c r="Z1058">
        <f>IF(Table1[[#This Row],[ATS]]&gt;0,Table1[[#This Row],[ATS streak (not real)]]-1,Table1[[#This Row],[ATS streak (not real)]]+1)</f>
        <v>1</v>
      </c>
      <c r="AA1058" s="5">
        <f>Table1[[#This Row],[running ttl ppg]]^2.37/(Table1[[#This Row],[running ttl ppg]]^2.37+Table1[[#This Row],[running ttl ppga]]^2.37)</f>
        <v>1</v>
      </c>
      <c r="AB1058" s="5">
        <f>Table1[[#This Row],[pyth ratio]]+Table1[[#This Row],[win/loss ratio]]</f>
        <v>2</v>
      </c>
    </row>
    <row r="1059" spans="1:28" x14ac:dyDescent="0.25">
      <c r="A1059" s="1">
        <v>3617</v>
      </c>
      <c r="B1059" s="7">
        <f t="shared" si="36"/>
        <v>2</v>
      </c>
      <c r="C1059" s="5">
        <v>2018</v>
      </c>
      <c r="D1059" s="5">
        <v>2</v>
      </c>
      <c r="E1059" t="s">
        <v>43</v>
      </c>
      <c r="F1059" t="s">
        <v>48</v>
      </c>
      <c r="G1059" s="5">
        <v>1</v>
      </c>
      <c r="H1059">
        <v>24</v>
      </c>
      <c r="I1059">
        <v>10</v>
      </c>
      <c r="J1059">
        <v>14</v>
      </c>
      <c r="K1059">
        <f>IF(Table1[[#This Row],[net]]&gt;0,1,0)</f>
        <v>1</v>
      </c>
      <c r="L1059">
        <v>-7.5</v>
      </c>
      <c r="M1059">
        <f>IF(Table1[[#This Row],[team]]=E1058,SUM(Table1[[#This Row],[win/loss]],M1058),Table1[[#This Row],[win/loss]])</f>
        <v>2</v>
      </c>
      <c r="N1059">
        <f>IF(Table1[[#This Row],[team]]=E1058,SUM(Table1[[#This Row],[win/loss]],M1058),Table1[[#This Row],[win/loss]])/B1059</f>
        <v>1</v>
      </c>
      <c r="O1059">
        <f t="shared" si="35"/>
        <v>6.5</v>
      </c>
      <c r="P1059">
        <f>IF(Table1[[#This Row],[difference]]&gt;0,SQRT(Table1[[#This Row],[difference]]),-SQRT(ABS(Table1[[#This Row],[difference]])))</f>
        <v>2.5495097567963922</v>
      </c>
      <c r="Q1059">
        <f>IF(Table1[[#This Row],[line]]&gt;0,SQRT(Table1[[#This Row],[line]]),-SQRT(ABS(Table1[[#This Row],[line]])))</f>
        <v>-2.7386127875258306</v>
      </c>
      <c r="R1059">
        <f>Table1[[#This Row],[difference]]-Table1[[#This Row],[sqrt(line)]]</f>
        <v>9.238612787525831</v>
      </c>
      <c r="S1059">
        <f>IF(Table1[[#This Row],[difference]]&gt;0,1,-1)</f>
        <v>1</v>
      </c>
      <c r="T1059">
        <f>IF(Table1[[#This Row],[team]]=E1058,SUM(H1059,T1058),Table1[[#This Row],[ppg]])</f>
        <v>44</v>
      </c>
      <c r="U1059">
        <f>IF(Table1[[#This Row],[team]]=E1058,SUM(I1059,U1058),Table1[[#This Row],[ppga]])</f>
        <v>10</v>
      </c>
      <c r="V1059">
        <f>IF(Table1[[#This Row],[team]]=E1058,SUM(Table1[[#This Row],[difference]],V1058),Table1[[#This Row],[difference]])</f>
        <v>29</v>
      </c>
      <c r="W1059">
        <f>IF(Table1[[#This Row],[team]]=E1058,SUM(Table1[[#This Row],[sqrt(dif)]],W1058),Table1[[#This Row],[sqrt(dif)]])</f>
        <v>7.2929262470489613</v>
      </c>
      <c r="X1059">
        <f>IF(Table1[[#This Row],[team]]=E1058,SUM(Table1[[#This Row],[f1]],X1058),Table1[[#This Row],[f1]])</f>
        <v>30.157473957441642</v>
      </c>
      <c r="Y1059">
        <f>IF(Table1[[#This Row],[ATS]]=S1058,SUM(Table1[[#This Row],[ATS]],Y1058),Table1[[#This Row],[ATS]])</f>
        <v>3</v>
      </c>
      <c r="Z1059">
        <f>IF(Table1[[#This Row],[ATS]]&gt;0,Table1[[#This Row],[ATS streak (not real)]]-1,Table1[[#This Row],[ATS streak (not real)]]+1)</f>
        <v>2</v>
      </c>
      <c r="AA1059" s="5">
        <f>Table1[[#This Row],[running ttl ppg]]^2.37/(Table1[[#This Row],[running ttl ppg]]^2.37+Table1[[#This Row],[running ttl ppga]]^2.37)</f>
        <v>0.97101047679446983</v>
      </c>
      <c r="AB1059" s="5">
        <f>Table1[[#This Row],[pyth ratio]]+Table1[[#This Row],[win/loss ratio]]</f>
        <v>1.9710104767944698</v>
      </c>
    </row>
    <row r="1060" spans="1:28" x14ac:dyDescent="0.25">
      <c r="A1060" s="1">
        <v>3618</v>
      </c>
      <c r="B1060" s="7">
        <f t="shared" si="36"/>
        <v>3</v>
      </c>
      <c r="C1060" s="5">
        <v>2018</v>
      </c>
      <c r="D1060" s="5">
        <v>3</v>
      </c>
      <c r="E1060" t="s">
        <v>43</v>
      </c>
      <c r="F1060" t="s">
        <v>55</v>
      </c>
      <c r="G1060" s="5">
        <v>0</v>
      </c>
      <c r="H1060">
        <v>7</v>
      </c>
      <c r="I1060">
        <v>44</v>
      </c>
      <c r="J1060">
        <v>-37</v>
      </c>
      <c r="K1060">
        <f>IF(Table1[[#This Row],[net]]&gt;0,1,0)</f>
        <v>0</v>
      </c>
      <c r="L1060">
        <v>-3</v>
      </c>
      <c r="M1060">
        <f>IF(Table1[[#This Row],[team]]=E1059,SUM(Table1[[#This Row],[win/loss]],M1059),Table1[[#This Row],[win/loss]])</f>
        <v>2</v>
      </c>
      <c r="N1060">
        <f>IF(Table1[[#This Row],[team]]=E1059,SUM(Table1[[#This Row],[win/loss]],M1059),Table1[[#This Row],[win/loss]])/B1060</f>
        <v>0.66666666666666663</v>
      </c>
      <c r="O1060">
        <f t="shared" si="35"/>
        <v>-40</v>
      </c>
      <c r="P1060">
        <f>IF(Table1[[#This Row],[difference]]&gt;0,SQRT(Table1[[#This Row],[difference]]),-SQRT(ABS(Table1[[#This Row],[difference]])))</f>
        <v>-6.324555320336759</v>
      </c>
      <c r="Q1060">
        <f>IF(Table1[[#This Row],[line]]&gt;0,SQRT(Table1[[#This Row],[line]]),-SQRT(ABS(Table1[[#This Row],[line]])))</f>
        <v>-1.7320508075688772</v>
      </c>
      <c r="R1060">
        <f>Table1[[#This Row],[difference]]-Table1[[#This Row],[sqrt(line)]]</f>
        <v>-38.267949192431125</v>
      </c>
      <c r="S1060">
        <f>IF(Table1[[#This Row],[difference]]&gt;0,1,-1)</f>
        <v>-1</v>
      </c>
      <c r="T1060">
        <f>IF(Table1[[#This Row],[team]]=E1059,SUM(H1060,T1059),Table1[[#This Row],[ppg]])</f>
        <v>51</v>
      </c>
      <c r="U1060">
        <f>IF(Table1[[#This Row],[team]]=E1059,SUM(I1060,U1059),Table1[[#This Row],[ppga]])</f>
        <v>54</v>
      </c>
      <c r="V1060">
        <f>IF(Table1[[#This Row],[team]]=E1059,SUM(Table1[[#This Row],[difference]],V1059),Table1[[#This Row],[difference]])</f>
        <v>-11</v>
      </c>
      <c r="W1060">
        <f>IF(Table1[[#This Row],[team]]=E1059,SUM(Table1[[#This Row],[sqrt(dif)]],W1059),Table1[[#This Row],[sqrt(dif)]])</f>
        <v>0.96837092671220226</v>
      </c>
      <c r="X1060">
        <f>IF(Table1[[#This Row],[team]]=E1059,SUM(Table1[[#This Row],[f1]],X1059),Table1[[#This Row],[f1]])</f>
        <v>-8.1104752349894831</v>
      </c>
      <c r="Y1060">
        <f>IF(Table1[[#This Row],[ATS]]=S1059,SUM(Table1[[#This Row],[ATS]],Y1059),Table1[[#This Row],[ATS]])</f>
        <v>-1</v>
      </c>
      <c r="Z1060">
        <f>IF(Table1[[#This Row],[ATS]]&gt;0,Table1[[#This Row],[ATS streak (not real)]]-1,Table1[[#This Row],[ATS streak (not real)]]+1)</f>
        <v>0</v>
      </c>
      <c r="AA1060" s="5">
        <f>Table1[[#This Row],[running ttl ppg]]^2.37/(Table1[[#This Row],[running ttl ppg]]^2.37+Table1[[#This Row],[running ttl ppga]]^2.37)</f>
        <v>0.46618533474571971</v>
      </c>
      <c r="AB1060" s="5">
        <f>Table1[[#This Row],[pyth ratio]]+Table1[[#This Row],[win/loss ratio]]</f>
        <v>1.1328520014123864</v>
      </c>
    </row>
    <row r="1061" spans="1:28" x14ac:dyDescent="0.25">
      <c r="A1061" s="1">
        <v>3619</v>
      </c>
      <c r="B1061" s="7">
        <f t="shared" si="36"/>
        <v>4</v>
      </c>
      <c r="C1061" s="5">
        <v>2018</v>
      </c>
      <c r="D1061" s="5">
        <v>4</v>
      </c>
      <c r="E1061" t="s">
        <v>43</v>
      </c>
      <c r="F1061" t="s">
        <v>67</v>
      </c>
      <c r="G1061" s="5">
        <v>1</v>
      </c>
      <c r="H1061">
        <v>9</v>
      </c>
      <c r="I1061">
        <v>26</v>
      </c>
      <c r="J1061">
        <v>-17</v>
      </c>
      <c r="K1061">
        <f>IF(Table1[[#This Row],[net]]&gt;0,1,0)</f>
        <v>0</v>
      </c>
      <c r="L1061">
        <v>3.5</v>
      </c>
      <c r="M1061">
        <f>IF(Table1[[#This Row],[team]]=E1060,SUM(Table1[[#This Row],[win/loss]],M1060),Table1[[#This Row],[win/loss]])</f>
        <v>2</v>
      </c>
      <c r="N1061">
        <f>IF(Table1[[#This Row],[team]]=E1060,SUM(Table1[[#This Row],[win/loss]],M1060),Table1[[#This Row],[win/loss]])/B1061</f>
        <v>0.5</v>
      </c>
      <c r="O1061">
        <f t="shared" si="35"/>
        <v>-13.5</v>
      </c>
      <c r="P1061">
        <f>IF(Table1[[#This Row],[difference]]&gt;0,SQRT(Table1[[#This Row],[difference]]),-SQRT(ABS(Table1[[#This Row],[difference]])))</f>
        <v>-3.6742346141747673</v>
      </c>
      <c r="Q1061">
        <f>IF(Table1[[#This Row],[line]]&gt;0,SQRT(Table1[[#This Row],[line]]),-SQRT(ABS(Table1[[#This Row],[line]])))</f>
        <v>1.8708286933869707</v>
      </c>
      <c r="R1061">
        <f>Table1[[#This Row],[difference]]-Table1[[#This Row],[sqrt(line)]]</f>
        <v>-15.37082869338697</v>
      </c>
      <c r="S1061">
        <f>IF(Table1[[#This Row],[difference]]&gt;0,1,-1)</f>
        <v>-1</v>
      </c>
      <c r="T1061">
        <f>IF(Table1[[#This Row],[team]]=E1060,SUM(H1061,T1060),Table1[[#This Row],[ppg]])</f>
        <v>60</v>
      </c>
      <c r="U1061">
        <f>IF(Table1[[#This Row],[team]]=E1060,SUM(I1061,U1060),Table1[[#This Row],[ppga]])</f>
        <v>80</v>
      </c>
      <c r="V1061">
        <f>IF(Table1[[#This Row],[team]]=E1060,SUM(Table1[[#This Row],[difference]],V1060),Table1[[#This Row],[difference]])</f>
        <v>-24.5</v>
      </c>
      <c r="W1061">
        <f>IF(Table1[[#This Row],[team]]=E1060,SUM(Table1[[#This Row],[sqrt(dif)]],W1060),Table1[[#This Row],[sqrt(dif)]])</f>
        <v>-2.705863687462565</v>
      </c>
      <c r="X1061">
        <f>IF(Table1[[#This Row],[team]]=E1060,SUM(Table1[[#This Row],[f1]],X1060),Table1[[#This Row],[f1]])</f>
        <v>-23.481303928376455</v>
      </c>
      <c r="Y1061">
        <f>IF(Table1[[#This Row],[ATS]]=S1060,SUM(Table1[[#This Row],[ATS]],Y1060),Table1[[#This Row],[ATS]])</f>
        <v>-2</v>
      </c>
      <c r="Z1061">
        <f>IF(Table1[[#This Row],[ATS]]&gt;0,Table1[[#This Row],[ATS streak (not real)]]-1,Table1[[#This Row],[ATS streak (not real)]]+1)</f>
        <v>-1</v>
      </c>
      <c r="AA1061" s="5">
        <f>Table1[[#This Row],[running ttl ppg]]^2.37/(Table1[[#This Row],[running ttl ppg]]^2.37+Table1[[#This Row],[running ttl ppga]]^2.37)</f>
        <v>0.33585822723677988</v>
      </c>
      <c r="AB1061" s="5">
        <f>Table1[[#This Row],[pyth ratio]]+Table1[[#This Row],[win/loss ratio]]</f>
        <v>0.83585822723677983</v>
      </c>
    </row>
    <row r="1062" spans="1:28" x14ac:dyDescent="0.25">
      <c r="A1062" s="1">
        <v>3620</v>
      </c>
      <c r="B1062" s="7">
        <f t="shared" si="36"/>
        <v>5</v>
      </c>
      <c r="C1062" s="5">
        <v>2018</v>
      </c>
      <c r="D1062" s="5">
        <v>5</v>
      </c>
      <c r="E1062" t="s">
        <v>43</v>
      </c>
      <c r="F1062" t="s">
        <v>65</v>
      </c>
      <c r="G1062" s="5">
        <v>0</v>
      </c>
      <c r="H1062">
        <v>30</v>
      </c>
      <c r="I1062">
        <v>17</v>
      </c>
      <c r="J1062">
        <v>13</v>
      </c>
      <c r="K1062">
        <f>IF(Table1[[#This Row],[net]]&gt;0,1,0)</f>
        <v>1</v>
      </c>
      <c r="L1062">
        <v>3</v>
      </c>
      <c r="M1062">
        <f>IF(Table1[[#This Row],[team]]=E1061,SUM(Table1[[#This Row],[win/loss]],M1061),Table1[[#This Row],[win/loss]])</f>
        <v>3</v>
      </c>
      <c r="N1062">
        <f>IF(Table1[[#This Row],[team]]=E1061,SUM(Table1[[#This Row],[win/loss]],M1061),Table1[[#This Row],[win/loss]])/B1062</f>
        <v>0.6</v>
      </c>
      <c r="O1062">
        <f t="shared" si="35"/>
        <v>16</v>
      </c>
      <c r="P1062">
        <f>IF(Table1[[#This Row],[difference]]&gt;0,SQRT(Table1[[#This Row],[difference]]),-SQRT(ABS(Table1[[#This Row],[difference]])))</f>
        <v>4</v>
      </c>
      <c r="Q1062">
        <f>IF(Table1[[#This Row],[line]]&gt;0,SQRT(Table1[[#This Row],[line]]),-SQRT(ABS(Table1[[#This Row],[line]])))</f>
        <v>1.7320508075688772</v>
      </c>
      <c r="R1062">
        <f>Table1[[#This Row],[difference]]-Table1[[#This Row],[sqrt(line)]]</f>
        <v>14.267949192431123</v>
      </c>
      <c r="S1062">
        <f>IF(Table1[[#This Row],[difference]]&gt;0,1,-1)</f>
        <v>1</v>
      </c>
      <c r="T1062">
        <f>IF(Table1[[#This Row],[team]]=E1061,SUM(H1062,T1061),Table1[[#This Row],[ppg]])</f>
        <v>90</v>
      </c>
      <c r="U1062">
        <f>IF(Table1[[#This Row],[team]]=E1061,SUM(I1062,U1061),Table1[[#This Row],[ppga]])</f>
        <v>97</v>
      </c>
      <c r="V1062">
        <f>IF(Table1[[#This Row],[team]]=E1061,SUM(Table1[[#This Row],[difference]],V1061),Table1[[#This Row],[difference]])</f>
        <v>-8.5</v>
      </c>
      <c r="W1062">
        <f>IF(Table1[[#This Row],[team]]=E1061,SUM(Table1[[#This Row],[sqrt(dif)]],W1061),Table1[[#This Row],[sqrt(dif)]])</f>
        <v>1.294136312537435</v>
      </c>
      <c r="X1062">
        <f>IF(Table1[[#This Row],[team]]=E1061,SUM(Table1[[#This Row],[f1]],X1061),Table1[[#This Row],[f1]])</f>
        <v>-9.2133547359453321</v>
      </c>
      <c r="Y1062">
        <f>IF(Table1[[#This Row],[ATS]]=S1061,SUM(Table1[[#This Row],[ATS]],Y1061),Table1[[#This Row],[ATS]])</f>
        <v>1</v>
      </c>
      <c r="Z1062">
        <f>IF(Table1[[#This Row],[ATS]]&gt;0,Table1[[#This Row],[ATS streak (not real)]]-1,Table1[[#This Row],[ATS streak (not real)]]+1)</f>
        <v>0</v>
      </c>
      <c r="AA1062" s="5">
        <f>Table1[[#This Row],[running ttl ppg]]^2.37/(Table1[[#This Row],[running ttl ppg]]^2.37+Table1[[#This Row],[running ttl ppga]]^2.37)</f>
        <v>0.45573714803055476</v>
      </c>
      <c r="AB1062" s="5">
        <f>Table1[[#This Row],[pyth ratio]]+Table1[[#This Row],[win/loss ratio]]</f>
        <v>1.0557371480305546</v>
      </c>
    </row>
    <row r="1063" spans="1:28" x14ac:dyDescent="0.25">
      <c r="A1063" s="1">
        <v>3621</v>
      </c>
      <c r="B1063" s="7">
        <f t="shared" si="36"/>
        <v>6</v>
      </c>
      <c r="C1063" s="5">
        <v>2018</v>
      </c>
      <c r="D1063" s="5">
        <v>6</v>
      </c>
      <c r="E1063" t="s">
        <v>43</v>
      </c>
      <c r="F1063" t="s">
        <v>46</v>
      </c>
      <c r="G1063" s="5">
        <v>1</v>
      </c>
      <c r="H1063">
        <v>24</v>
      </c>
      <c r="I1063">
        <v>27</v>
      </c>
      <c r="J1063">
        <v>-3</v>
      </c>
      <c r="K1063">
        <f>IF(Table1[[#This Row],[net]]&gt;0,1,0)</f>
        <v>0</v>
      </c>
      <c r="L1063">
        <v>-5</v>
      </c>
      <c r="M1063">
        <f>IF(Table1[[#This Row],[team]]=E1062,SUM(Table1[[#This Row],[win/loss]],M1062),Table1[[#This Row],[win/loss]])</f>
        <v>3</v>
      </c>
      <c r="N1063">
        <f>IF(Table1[[#This Row],[team]]=E1062,SUM(Table1[[#This Row],[win/loss]],M1062),Table1[[#This Row],[win/loss]])/B1063</f>
        <v>0.5</v>
      </c>
      <c r="O1063">
        <f t="shared" si="35"/>
        <v>-8</v>
      </c>
      <c r="P1063">
        <f>IF(Table1[[#This Row],[difference]]&gt;0,SQRT(Table1[[#This Row],[difference]]),-SQRT(ABS(Table1[[#This Row],[difference]])))</f>
        <v>-2.8284271247461903</v>
      </c>
      <c r="Q1063">
        <f>IF(Table1[[#This Row],[line]]&gt;0,SQRT(Table1[[#This Row],[line]]),-SQRT(ABS(Table1[[#This Row],[line]])))</f>
        <v>-2.2360679774997898</v>
      </c>
      <c r="R1063">
        <f>Table1[[#This Row],[difference]]-Table1[[#This Row],[sqrt(line)]]</f>
        <v>-5.7639320225002102</v>
      </c>
      <c r="S1063">
        <f>IF(Table1[[#This Row],[difference]]&gt;0,1,-1)</f>
        <v>-1</v>
      </c>
      <c r="T1063">
        <f>IF(Table1[[#This Row],[team]]=E1062,SUM(H1063,T1062),Table1[[#This Row],[ppg]])</f>
        <v>114</v>
      </c>
      <c r="U1063">
        <f>IF(Table1[[#This Row],[team]]=E1062,SUM(I1063,U1062),Table1[[#This Row],[ppga]])</f>
        <v>124</v>
      </c>
      <c r="V1063">
        <f>IF(Table1[[#This Row],[team]]=E1062,SUM(Table1[[#This Row],[difference]],V1062),Table1[[#This Row],[difference]])</f>
        <v>-16.5</v>
      </c>
      <c r="W1063">
        <f>IF(Table1[[#This Row],[team]]=E1062,SUM(Table1[[#This Row],[sqrt(dif)]],W1062),Table1[[#This Row],[sqrt(dif)]])</f>
        <v>-1.5342908122087553</v>
      </c>
      <c r="X1063">
        <f>IF(Table1[[#This Row],[team]]=E1062,SUM(Table1[[#This Row],[f1]],X1062),Table1[[#This Row],[f1]])</f>
        <v>-14.977286758445542</v>
      </c>
      <c r="Y1063">
        <f>IF(Table1[[#This Row],[ATS]]=S1062,SUM(Table1[[#This Row],[ATS]],Y1062),Table1[[#This Row],[ATS]])</f>
        <v>-1</v>
      </c>
      <c r="Z1063">
        <f>IF(Table1[[#This Row],[ATS]]&gt;0,Table1[[#This Row],[ATS streak (not real)]]-1,Table1[[#This Row],[ATS streak (not real)]]+1)</f>
        <v>0</v>
      </c>
      <c r="AA1063" s="5">
        <f>Table1[[#This Row],[running ttl ppg]]^2.37/(Table1[[#This Row],[running ttl ppg]]^2.37+Table1[[#This Row],[running ttl ppga]]^2.37)</f>
        <v>0.4503449666324022</v>
      </c>
      <c r="AB1063" s="5">
        <f>Table1[[#This Row],[pyth ratio]]+Table1[[#This Row],[win/loss ratio]]</f>
        <v>0.9503449666324022</v>
      </c>
    </row>
    <row r="1064" spans="1:28" x14ac:dyDescent="0.25">
      <c r="A1064" s="1">
        <v>3622</v>
      </c>
      <c r="B1064" s="7">
        <f t="shared" si="36"/>
        <v>7</v>
      </c>
      <c r="C1064" s="5">
        <v>2018</v>
      </c>
      <c r="D1064" s="5">
        <v>7</v>
      </c>
      <c r="E1064" t="s">
        <v>43</v>
      </c>
      <c r="F1064" t="s">
        <v>60</v>
      </c>
      <c r="G1064" s="5">
        <v>0</v>
      </c>
      <c r="H1064">
        <v>16</v>
      </c>
      <c r="I1064">
        <v>24</v>
      </c>
      <c r="J1064">
        <v>-8</v>
      </c>
      <c r="K1064">
        <f>IF(Table1[[#This Row],[net]]&gt;0,1,0)</f>
        <v>0</v>
      </c>
      <c r="L1064">
        <v>5.5</v>
      </c>
      <c r="M1064">
        <f>IF(Table1[[#This Row],[team]]=E1063,SUM(Table1[[#This Row],[win/loss]],M1063),Table1[[#This Row],[win/loss]])</f>
        <v>3</v>
      </c>
      <c r="N1064">
        <f>IF(Table1[[#This Row],[team]]=E1063,SUM(Table1[[#This Row],[win/loss]],M1063),Table1[[#This Row],[win/loss]])/B1064</f>
        <v>0.42857142857142855</v>
      </c>
      <c r="O1064">
        <f t="shared" si="35"/>
        <v>-2.5</v>
      </c>
      <c r="P1064">
        <f>IF(Table1[[#This Row],[difference]]&gt;0,SQRT(Table1[[#This Row],[difference]]),-SQRT(ABS(Table1[[#This Row],[difference]])))</f>
        <v>-1.5811388300841898</v>
      </c>
      <c r="Q1064">
        <f>IF(Table1[[#This Row],[line]]&gt;0,SQRT(Table1[[#This Row],[line]]),-SQRT(ABS(Table1[[#This Row],[line]])))</f>
        <v>2.3452078799117149</v>
      </c>
      <c r="R1064">
        <f>Table1[[#This Row],[difference]]-Table1[[#This Row],[sqrt(line)]]</f>
        <v>-4.8452078799117153</v>
      </c>
      <c r="S1064">
        <f>IF(Table1[[#This Row],[difference]]&gt;0,1,-1)</f>
        <v>-1</v>
      </c>
      <c r="T1064">
        <f>IF(Table1[[#This Row],[team]]=E1063,SUM(H1064,T1063),Table1[[#This Row],[ppg]])</f>
        <v>130</v>
      </c>
      <c r="U1064">
        <f>IF(Table1[[#This Row],[team]]=E1063,SUM(I1064,U1063),Table1[[#This Row],[ppga]])</f>
        <v>148</v>
      </c>
      <c r="V1064">
        <f>IF(Table1[[#This Row],[team]]=E1063,SUM(Table1[[#This Row],[difference]],V1063),Table1[[#This Row],[difference]])</f>
        <v>-19</v>
      </c>
      <c r="W1064">
        <f>IF(Table1[[#This Row],[team]]=E1063,SUM(Table1[[#This Row],[sqrt(dif)]],W1063),Table1[[#This Row],[sqrt(dif)]])</f>
        <v>-3.1154296422929448</v>
      </c>
      <c r="X1064">
        <f>IF(Table1[[#This Row],[team]]=E1063,SUM(Table1[[#This Row],[f1]],X1063),Table1[[#This Row],[f1]])</f>
        <v>-19.822494638357256</v>
      </c>
      <c r="Y1064">
        <f>IF(Table1[[#This Row],[ATS]]=S1063,SUM(Table1[[#This Row],[ATS]],Y1063),Table1[[#This Row],[ATS]])</f>
        <v>-2</v>
      </c>
      <c r="Z1064">
        <f>IF(Table1[[#This Row],[ATS]]&gt;0,Table1[[#This Row],[ATS streak (not real)]]-1,Table1[[#This Row],[ATS streak (not real)]]+1)</f>
        <v>-1</v>
      </c>
      <c r="AA1064" s="5">
        <f>Table1[[#This Row],[running ttl ppg]]^2.37/(Table1[[#This Row],[running ttl ppg]]^2.37+Table1[[#This Row],[running ttl ppga]]^2.37)</f>
        <v>0.42376501613200951</v>
      </c>
      <c r="AB1064" s="5">
        <f>Table1[[#This Row],[pyth ratio]]+Table1[[#This Row],[win/loss ratio]]</f>
        <v>0.85233644470343806</v>
      </c>
    </row>
    <row r="1065" spans="1:28" x14ac:dyDescent="0.25">
      <c r="A1065" s="1">
        <v>3623</v>
      </c>
      <c r="B1065" s="7">
        <f t="shared" si="36"/>
        <v>8</v>
      </c>
      <c r="C1065" s="5">
        <v>2018</v>
      </c>
      <c r="D1065" s="5">
        <v>8</v>
      </c>
      <c r="E1065" t="s">
        <v>43</v>
      </c>
      <c r="F1065" t="s">
        <v>59</v>
      </c>
      <c r="G1065" s="5">
        <v>1</v>
      </c>
      <c r="H1065">
        <v>40</v>
      </c>
      <c r="I1065">
        <v>0</v>
      </c>
      <c r="J1065">
        <v>40</v>
      </c>
      <c r="K1065">
        <f>IF(Table1[[#This Row],[net]]&gt;0,1,0)</f>
        <v>1</v>
      </c>
      <c r="L1065">
        <v>-3</v>
      </c>
      <c r="M1065">
        <f>IF(Table1[[#This Row],[team]]=E1064,SUM(Table1[[#This Row],[win/loss]],M1064),Table1[[#This Row],[win/loss]])</f>
        <v>4</v>
      </c>
      <c r="N1065">
        <f>IF(Table1[[#This Row],[team]]=E1064,SUM(Table1[[#This Row],[win/loss]],M1064),Table1[[#This Row],[win/loss]])/B1065</f>
        <v>0.5</v>
      </c>
      <c r="O1065">
        <f t="shared" si="35"/>
        <v>37</v>
      </c>
      <c r="P1065">
        <f>IF(Table1[[#This Row],[difference]]&gt;0,SQRT(Table1[[#This Row],[difference]]),-SQRT(ABS(Table1[[#This Row],[difference]])))</f>
        <v>6.0827625302982193</v>
      </c>
      <c r="Q1065">
        <f>IF(Table1[[#This Row],[line]]&gt;0,SQRT(Table1[[#This Row],[line]]),-SQRT(ABS(Table1[[#This Row],[line]])))</f>
        <v>-1.7320508075688772</v>
      </c>
      <c r="R1065">
        <f>Table1[[#This Row],[difference]]-Table1[[#This Row],[sqrt(line)]]</f>
        <v>38.732050807568875</v>
      </c>
      <c r="S1065">
        <f>IF(Table1[[#This Row],[difference]]&gt;0,1,-1)</f>
        <v>1</v>
      </c>
      <c r="T1065">
        <f>IF(Table1[[#This Row],[team]]=E1064,SUM(H1065,T1064),Table1[[#This Row],[ppg]])</f>
        <v>170</v>
      </c>
      <c r="U1065">
        <f>IF(Table1[[#This Row],[team]]=E1064,SUM(I1065,U1064),Table1[[#This Row],[ppga]])</f>
        <v>148</v>
      </c>
      <c r="V1065">
        <f>IF(Table1[[#This Row],[team]]=E1064,SUM(Table1[[#This Row],[difference]],V1064),Table1[[#This Row],[difference]])</f>
        <v>18</v>
      </c>
      <c r="W1065">
        <f>IF(Table1[[#This Row],[team]]=E1064,SUM(Table1[[#This Row],[sqrt(dif)]],W1064),Table1[[#This Row],[sqrt(dif)]])</f>
        <v>2.9673328880052745</v>
      </c>
      <c r="X1065">
        <f>IF(Table1[[#This Row],[team]]=E1064,SUM(Table1[[#This Row],[f1]],X1064),Table1[[#This Row],[f1]])</f>
        <v>18.909556169211619</v>
      </c>
      <c r="Y1065">
        <f>IF(Table1[[#This Row],[ATS]]=S1064,SUM(Table1[[#This Row],[ATS]],Y1064),Table1[[#This Row],[ATS]])</f>
        <v>1</v>
      </c>
      <c r="Z1065">
        <f>IF(Table1[[#This Row],[ATS]]&gt;0,Table1[[#This Row],[ATS streak (not real)]]-1,Table1[[#This Row],[ATS streak (not real)]]+1)</f>
        <v>0</v>
      </c>
      <c r="AA1065" s="5">
        <f>Table1[[#This Row],[running ttl ppg]]^2.37/(Table1[[#This Row],[running ttl ppg]]^2.37+Table1[[#This Row],[running ttl ppga]]^2.37)</f>
        <v>0.58138199724014539</v>
      </c>
      <c r="AB1065" s="5">
        <f>Table1[[#This Row],[pyth ratio]]+Table1[[#This Row],[win/loss ratio]]</f>
        <v>1.0813819972401455</v>
      </c>
    </row>
    <row r="1066" spans="1:28" x14ac:dyDescent="0.25">
      <c r="A1066" s="1">
        <v>3624</v>
      </c>
      <c r="B1066" s="7">
        <f t="shared" si="36"/>
        <v>9</v>
      </c>
      <c r="C1066" s="5">
        <v>2018</v>
      </c>
      <c r="D1066" s="5">
        <v>9</v>
      </c>
      <c r="E1066" t="s">
        <v>43</v>
      </c>
      <c r="F1066" t="s">
        <v>71</v>
      </c>
      <c r="G1066" s="5">
        <v>0</v>
      </c>
      <c r="H1066">
        <v>20</v>
      </c>
      <c r="I1066">
        <v>23</v>
      </c>
      <c r="J1066">
        <v>-3</v>
      </c>
      <c r="K1066">
        <f>IF(Table1[[#This Row],[net]]&gt;0,1,0)</f>
        <v>0</v>
      </c>
      <c r="L1066">
        <v>3</v>
      </c>
      <c r="M1066">
        <f>IF(Table1[[#This Row],[team]]=E1065,SUM(Table1[[#This Row],[win/loss]],M1065),Table1[[#This Row],[win/loss]])</f>
        <v>4</v>
      </c>
      <c r="N1066">
        <f>IF(Table1[[#This Row],[team]]=E1065,SUM(Table1[[#This Row],[win/loss]],M1065),Table1[[#This Row],[win/loss]])/B1066</f>
        <v>0.44444444444444442</v>
      </c>
      <c r="O1066">
        <f t="shared" si="35"/>
        <v>0</v>
      </c>
      <c r="P1066">
        <f>IF(Table1[[#This Row],[difference]]&gt;0,SQRT(Table1[[#This Row],[difference]]),-SQRT(ABS(Table1[[#This Row],[difference]])))</f>
        <v>0</v>
      </c>
      <c r="Q1066">
        <f>IF(Table1[[#This Row],[line]]&gt;0,SQRT(Table1[[#This Row],[line]]),-SQRT(ABS(Table1[[#This Row],[line]])))</f>
        <v>1.7320508075688772</v>
      </c>
      <c r="R1066">
        <f>Table1[[#This Row],[difference]]-Table1[[#This Row],[sqrt(line)]]</f>
        <v>-1.7320508075688772</v>
      </c>
      <c r="S1066">
        <f>IF(Table1[[#This Row],[difference]]&gt;0,1,-1)</f>
        <v>-1</v>
      </c>
      <c r="T1066">
        <f>IF(Table1[[#This Row],[team]]=E1065,SUM(H1066,T1065),Table1[[#This Row],[ppg]])</f>
        <v>190</v>
      </c>
      <c r="U1066">
        <f>IF(Table1[[#This Row],[team]]=E1065,SUM(I1066,U1065),Table1[[#This Row],[ppga]])</f>
        <v>171</v>
      </c>
      <c r="V1066">
        <f>IF(Table1[[#This Row],[team]]=E1065,SUM(Table1[[#This Row],[difference]],V1065),Table1[[#This Row],[difference]])</f>
        <v>18</v>
      </c>
      <c r="W1066">
        <f>IF(Table1[[#This Row],[team]]=E1065,SUM(Table1[[#This Row],[sqrt(dif)]],W1065),Table1[[#This Row],[sqrt(dif)]])</f>
        <v>2.9673328880052745</v>
      </c>
      <c r="X1066">
        <f>IF(Table1[[#This Row],[team]]=E1065,SUM(Table1[[#This Row],[f1]],X1065),Table1[[#This Row],[f1]])</f>
        <v>17.177505361642741</v>
      </c>
      <c r="Y1066">
        <f>IF(Table1[[#This Row],[ATS]]=S1065,SUM(Table1[[#This Row],[ATS]],Y1065),Table1[[#This Row],[ATS]])</f>
        <v>-1</v>
      </c>
      <c r="Z1066">
        <f>IF(Table1[[#This Row],[ATS]]&gt;0,Table1[[#This Row],[ATS streak (not real)]]-1,Table1[[#This Row],[ATS streak (not real)]]+1)</f>
        <v>0</v>
      </c>
      <c r="AA1066" s="5">
        <f>Table1[[#This Row],[running ttl ppg]]^2.37/(Table1[[#This Row],[running ttl ppg]]^2.37+Table1[[#This Row],[running ttl ppga]]^2.37)</f>
        <v>0.56210374775620375</v>
      </c>
      <c r="AB1066" s="5">
        <f>Table1[[#This Row],[pyth ratio]]+Table1[[#This Row],[win/loss ratio]]</f>
        <v>1.0065481922006483</v>
      </c>
    </row>
    <row r="1067" spans="1:28" x14ac:dyDescent="0.25">
      <c r="A1067" s="1">
        <v>3625</v>
      </c>
      <c r="B1067" s="7">
        <f t="shared" si="36"/>
        <v>10</v>
      </c>
      <c r="C1067" s="5">
        <v>2018</v>
      </c>
      <c r="D1067" s="5">
        <v>11</v>
      </c>
      <c r="E1067" t="s">
        <v>43</v>
      </c>
      <c r="F1067" t="s">
        <v>52</v>
      </c>
      <c r="G1067" s="5">
        <v>0</v>
      </c>
      <c r="H1067">
        <v>23</v>
      </c>
      <c r="I1067">
        <v>0</v>
      </c>
      <c r="J1067">
        <v>23</v>
      </c>
      <c r="K1067">
        <f>IF(Table1[[#This Row],[net]]&gt;0,1,0)</f>
        <v>1</v>
      </c>
      <c r="L1067">
        <v>-2.5</v>
      </c>
      <c r="M1067">
        <f>IF(Table1[[#This Row],[team]]=E1066,SUM(Table1[[#This Row],[win/loss]],M1066),Table1[[#This Row],[win/loss]])</f>
        <v>5</v>
      </c>
      <c r="N1067">
        <f>IF(Table1[[#This Row],[team]]=E1066,SUM(Table1[[#This Row],[win/loss]],M1066),Table1[[#This Row],[win/loss]])/B1067</f>
        <v>0.5</v>
      </c>
      <c r="O1067">
        <f t="shared" si="35"/>
        <v>20.5</v>
      </c>
      <c r="P1067">
        <f>IF(Table1[[#This Row],[difference]]&gt;0,SQRT(Table1[[#This Row],[difference]]),-SQRT(ABS(Table1[[#This Row],[difference]])))</f>
        <v>4.5276925690687087</v>
      </c>
      <c r="Q1067">
        <f>IF(Table1[[#This Row],[line]]&gt;0,SQRT(Table1[[#This Row],[line]]),-SQRT(ABS(Table1[[#This Row],[line]])))</f>
        <v>-1.5811388300841898</v>
      </c>
      <c r="R1067">
        <f>Table1[[#This Row],[difference]]-Table1[[#This Row],[sqrt(line)]]</f>
        <v>22.081138830084189</v>
      </c>
      <c r="S1067">
        <f>IF(Table1[[#This Row],[difference]]&gt;0,1,-1)</f>
        <v>1</v>
      </c>
      <c r="T1067">
        <f>IF(Table1[[#This Row],[team]]=E1066,SUM(H1067,T1066),Table1[[#This Row],[ppg]])</f>
        <v>213</v>
      </c>
      <c r="U1067">
        <f>IF(Table1[[#This Row],[team]]=E1066,SUM(I1067,U1066),Table1[[#This Row],[ppga]])</f>
        <v>171</v>
      </c>
      <c r="V1067">
        <f>IF(Table1[[#This Row],[team]]=E1066,SUM(Table1[[#This Row],[difference]],V1066),Table1[[#This Row],[difference]])</f>
        <v>38.5</v>
      </c>
      <c r="W1067">
        <f>IF(Table1[[#This Row],[team]]=E1066,SUM(Table1[[#This Row],[sqrt(dif)]],W1066),Table1[[#This Row],[sqrt(dif)]])</f>
        <v>7.4950254570739832</v>
      </c>
      <c r="X1067">
        <f>IF(Table1[[#This Row],[team]]=E1066,SUM(Table1[[#This Row],[f1]],X1066),Table1[[#This Row],[f1]])</f>
        <v>39.25864419172693</v>
      </c>
      <c r="Y1067">
        <f>IF(Table1[[#This Row],[ATS]]=S1066,SUM(Table1[[#This Row],[ATS]],Y1066),Table1[[#This Row],[ATS]])</f>
        <v>1</v>
      </c>
      <c r="Z1067">
        <f>IF(Table1[[#This Row],[ATS]]&gt;0,Table1[[#This Row],[ATS streak (not real)]]-1,Table1[[#This Row],[ATS streak (not real)]]+1)</f>
        <v>0</v>
      </c>
      <c r="AA1067" s="5">
        <f>Table1[[#This Row],[running ttl ppg]]^2.37/(Table1[[#This Row],[running ttl ppg]]^2.37+Table1[[#This Row],[running ttl ppga]]^2.37)</f>
        <v>0.62726930579591822</v>
      </c>
      <c r="AB1067" s="5">
        <f>Table1[[#This Row],[pyth ratio]]+Table1[[#This Row],[win/loss ratio]]</f>
        <v>1.1272693057959182</v>
      </c>
    </row>
    <row r="1068" spans="1:28" x14ac:dyDescent="0.25">
      <c r="A1068" s="1">
        <v>3626</v>
      </c>
      <c r="B1068" s="7">
        <f t="shared" si="36"/>
        <v>11</v>
      </c>
      <c r="C1068" s="5">
        <v>2018</v>
      </c>
      <c r="D1068" s="5">
        <v>12</v>
      </c>
      <c r="E1068" t="s">
        <v>43</v>
      </c>
      <c r="F1068" t="s">
        <v>53</v>
      </c>
      <c r="G1068" s="5">
        <v>1</v>
      </c>
      <c r="H1068">
        <v>23</v>
      </c>
      <c r="I1068">
        <v>16</v>
      </c>
      <c r="J1068">
        <v>7</v>
      </c>
      <c r="K1068">
        <f>IF(Table1[[#This Row],[net]]&gt;0,1,0)</f>
        <v>1</v>
      </c>
      <c r="L1068">
        <v>-7.5</v>
      </c>
      <c r="M1068">
        <f>IF(Table1[[#This Row],[team]]=E1067,SUM(Table1[[#This Row],[win/loss]],M1067),Table1[[#This Row],[win/loss]])</f>
        <v>6</v>
      </c>
      <c r="N1068">
        <f>IF(Table1[[#This Row],[team]]=E1067,SUM(Table1[[#This Row],[win/loss]],M1067),Table1[[#This Row],[win/loss]])/B1068</f>
        <v>0.54545454545454541</v>
      </c>
      <c r="O1068">
        <f t="shared" si="35"/>
        <v>-0.5</v>
      </c>
      <c r="P1068">
        <f>IF(Table1[[#This Row],[difference]]&gt;0,SQRT(Table1[[#This Row],[difference]]),-SQRT(ABS(Table1[[#This Row],[difference]])))</f>
        <v>-0.70710678118654757</v>
      </c>
      <c r="Q1068">
        <f>IF(Table1[[#This Row],[line]]&gt;0,SQRT(Table1[[#This Row],[line]]),-SQRT(ABS(Table1[[#This Row],[line]])))</f>
        <v>-2.7386127875258306</v>
      </c>
      <c r="R1068">
        <f>Table1[[#This Row],[difference]]-Table1[[#This Row],[sqrt(line)]]</f>
        <v>2.2386127875258306</v>
      </c>
      <c r="S1068">
        <f>IF(Table1[[#This Row],[difference]]&gt;0,1,-1)</f>
        <v>-1</v>
      </c>
      <c r="T1068">
        <f>IF(Table1[[#This Row],[team]]=E1067,SUM(H1068,T1067),Table1[[#This Row],[ppg]])</f>
        <v>236</v>
      </c>
      <c r="U1068">
        <f>IF(Table1[[#This Row],[team]]=E1067,SUM(I1068,U1067),Table1[[#This Row],[ppga]])</f>
        <v>187</v>
      </c>
      <c r="V1068">
        <f>IF(Table1[[#This Row],[team]]=E1067,SUM(Table1[[#This Row],[difference]],V1067),Table1[[#This Row],[difference]])</f>
        <v>38</v>
      </c>
      <c r="W1068">
        <f>IF(Table1[[#This Row],[team]]=E1067,SUM(Table1[[#This Row],[sqrt(dif)]],W1067),Table1[[#This Row],[sqrt(dif)]])</f>
        <v>6.7879186758874352</v>
      </c>
      <c r="X1068">
        <f>IF(Table1[[#This Row],[team]]=E1067,SUM(Table1[[#This Row],[f1]],X1067),Table1[[#This Row],[f1]])</f>
        <v>41.497256979252761</v>
      </c>
      <c r="Y1068">
        <f>IF(Table1[[#This Row],[ATS]]=S1067,SUM(Table1[[#This Row],[ATS]],Y1067),Table1[[#This Row],[ATS]])</f>
        <v>-1</v>
      </c>
      <c r="Z1068">
        <f>IF(Table1[[#This Row],[ATS]]&gt;0,Table1[[#This Row],[ATS streak (not real)]]-1,Table1[[#This Row],[ATS streak (not real)]]+1)</f>
        <v>0</v>
      </c>
      <c r="AA1068" s="5">
        <f>Table1[[#This Row],[running ttl ppg]]^2.37/(Table1[[#This Row],[running ttl ppg]]^2.37+Table1[[#This Row],[running ttl ppga]]^2.37)</f>
        <v>0.63449604546603977</v>
      </c>
      <c r="AB1068" s="5">
        <f>Table1[[#This Row],[pyth ratio]]+Table1[[#This Row],[win/loss ratio]]</f>
        <v>1.1799505909205852</v>
      </c>
    </row>
    <row r="1069" spans="1:28" x14ac:dyDescent="0.25">
      <c r="A1069" s="1">
        <v>3627</v>
      </c>
      <c r="B1069" s="7">
        <f t="shared" si="36"/>
        <v>12</v>
      </c>
      <c r="C1069" s="5">
        <v>2018</v>
      </c>
      <c r="D1069" s="5">
        <v>13</v>
      </c>
      <c r="E1069" t="s">
        <v>43</v>
      </c>
      <c r="F1069" t="s">
        <v>51</v>
      </c>
      <c r="G1069" s="5">
        <v>1</v>
      </c>
      <c r="H1069">
        <v>44</v>
      </c>
      <c r="I1069">
        <v>20</v>
      </c>
      <c r="J1069">
        <v>24</v>
      </c>
      <c r="K1069">
        <f>IF(Table1[[#This Row],[net]]&gt;0,1,0)</f>
        <v>1</v>
      </c>
      <c r="L1069">
        <v>-2.5</v>
      </c>
      <c r="M1069">
        <f>IF(Table1[[#This Row],[team]]=E1068,SUM(Table1[[#This Row],[win/loss]],M1068),Table1[[#This Row],[win/loss]])</f>
        <v>7</v>
      </c>
      <c r="N1069">
        <f>IF(Table1[[#This Row],[team]]=E1068,SUM(Table1[[#This Row],[win/loss]],M1068),Table1[[#This Row],[win/loss]])/B1069</f>
        <v>0.58333333333333337</v>
      </c>
      <c r="O1069">
        <f t="shared" si="35"/>
        <v>21.5</v>
      </c>
      <c r="P1069">
        <f>IF(Table1[[#This Row],[difference]]&gt;0,SQRT(Table1[[#This Row],[difference]]),-SQRT(ABS(Table1[[#This Row],[difference]])))</f>
        <v>4.636809247747852</v>
      </c>
      <c r="Q1069">
        <f>IF(Table1[[#This Row],[line]]&gt;0,SQRT(Table1[[#This Row],[line]]),-SQRT(ABS(Table1[[#This Row],[line]])))</f>
        <v>-1.5811388300841898</v>
      </c>
      <c r="R1069">
        <f>Table1[[#This Row],[difference]]-Table1[[#This Row],[sqrt(line)]]</f>
        <v>23.081138830084189</v>
      </c>
      <c r="S1069">
        <f>IF(Table1[[#This Row],[difference]]&gt;0,1,-1)</f>
        <v>1</v>
      </c>
      <c r="T1069">
        <f>IF(Table1[[#This Row],[team]]=E1068,SUM(H1069,T1068),Table1[[#This Row],[ppg]])</f>
        <v>280</v>
      </c>
      <c r="U1069">
        <f>IF(Table1[[#This Row],[team]]=E1068,SUM(I1069,U1068),Table1[[#This Row],[ppga]])</f>
        <v>207</v>
      </c>
      <c r="V1069">
        <f>IF(Table1[[#This Row],[team]]=E1068,SUM(Table1[[#This Row],[difference]],V1068),Table1[[#This Row],[difference]])</f>
        <v>59.5</v>
      </c>
      <c r="W1069">
        <f>IF(Table1[[#This Row],[team]]=E1068,SUM(Table1[[#This Row],[sqrt(dif)]],W1068),Table1[[#This Row],[sqrt(dif)]])</f>
        <v>11.424727923635288</v>
      </c>
      <c r="X1069">
        <f>IF(Table1[[#This Row],[team]]=E1068,SUM(Table1[[#This Row],[f1]],X1068),Table1[[#This Row],[f1]])</f>
        <v>64.578395809336953</v>
      </c>
      <c r="Y1069">
        <f>IF(Table1[[#This Row],[ATS]]=S1068,SUM(Table1[[#This Row],[ATS]],Y1068),Table1[[#This Row],[ATS]])</f>
        <v>1</v>
      </c>
      <c r="Z1069">
        <f>IF(Table1[[#This Row],[ATS]]&gt;0,Table1[[#This Row],[ATS streak (not real)]]-1,Table1[[#This Row],[ATS streak (not real)]]+1)</f>
        <v>0</v>
      </c>
      <c r="AA1069" s="5">
        <f>Table1[[#This Row],[running ttl ppg]]^2.37/(Table1[[#This Row],[running ttl ppg]]^2.37+Table1[[#This Row],[running ttl ppga]]^2.37)</f>
        <v>0.67170525532529635</v>
      </c>
      <c r="AB1069" s="5">
        <f>Table1[[#This Row],[pyth ratio]]+Table1[[#This Row],[win/loss ratio]]</f>
        <v>1.2550385886586297</v>
      </c>
    </row>
    <row r="1070" spans="1:28" x14ac:dyDescent="0.25">
      <c r="A1070" s="1">
        <v>3628</v>
      </c>
      <c r="B1070" s="7">
        <f t="shared" si="36"/>
        <v>13</v>
      </c>
      <c r="C1070" s="5">
        <v>2018</v>
      </c>
      <c r="D1070" s="5">
        <v>14</v>
      </c>
      <c r="E1070" t="s">
        <v>43</v>
      </c>
      <c r="F1070" t="s">
        <v>67</v>
      </c>
      <c r="G1070" s="5">
        <v>0</v>
      </c>
      <c r="H1070">
        <v>38</v>
      </c>
      <c r="I1070">
        <v>39</v>
      </c>
      <c r="J1070">
        <v>-1</v>
      </c>
      <c r="K1070">
        <f>IF(Table1[[#This Row],[net]]&gt;0,1,0)</f>
        <v>0</v>
      </c>
      <c r="L1070">
        <v>6</v>
      </c>
      <c r="M1070">
        <f>IF(Table1[[#This Row],[team]]=E1069,SUM(Table1[[#This Row],[win/loss]],M1069),Table1[[#This Row],[win/loss]])</f>
        <v>7</v>
      </c>
      <c r="N1070">
        <f>IF(Table1[[#This Row],[team]]=E1069,SUM(Table1[[#This Row],[win/loss]],M1069),Table1[[#This Row],[win/loss]])/B1070</f>
        <v>0.53846153846153844</v>
      </c>
      <c r="O1070">
        <f t="shared" si="35"/>
        <v>5</v>
      </c>
      <c r="P1070">
        <f>IF(Table1[[#This Row],[difference]]&gt;0,SQRT(Table1[[#This Row],[difference]]),-SQRT(ABS(Table1[[#This Row],[difference]])))</f>
        <v>2.2360679774997898</v>
      </c>
      <c r="Q1070">
        <f>IF(Table1[[#This Row],[line]]&gt;0,SQRT(Table1[[#This Row],[line]]),-SQRT(ABS(Table1[[#This Row],[line]])))</f>
        <v>2.4494897427831779</v>
      </c>
      <c r="R1070">
        <f>Table1[[#This Row],[difference]]-Table1[[#This Row],[sqrt(line)]]</f>
        <v>2.5505102572168221</v>
      </c>
      <c r="S1070">
        <f>IF(Table1[[#This Row],[difference]]&gt;0,1,-1)</f>
        <v>1</v>
      </c>
      <c r="T1070">
        <f>IF(Table1[[#This Row],[team]]=E1069,SUM(H1070,T1069),Table1[[#This Row],[ppg]])</f>
        <v>318</v>
      </c>
      <c r="U1070">
        <f>IF(Table1[[#This Row],[team]]=E1069,SUM(I1070,U1069),Table1[[#This Row],[ppga]])</f>
        <v>246</v>
      </c>
      <c r="V1070">
        <f>IF(Table1[[#This Row],[team]]=E1069,SUM(Table1[[#This Row],[difference]],V1069),Table1[[#This Row],[difference]])</f>
        <v>64.5</v>
      </c>
      <c r="W1070">
        <f>IF(Table1[[#This Row],[team]]=E1069,SUM(Table1[[#This Row],[sqrt(dif)]],W1069),Table1[[#This Row],[sqrt(dif)]])</f>
        <v>13.660795901135078</v>
      </c>
      <c r="X1070">
        <f>IF(Table1[[#This Row],[team]]=E1069,SUM(Table1[[#This Row],[f1]],X1069),Table1[[#This Row],[f1]])</f>
        <v>67.128906066553782</v>
      </c>
      <c r="Y1070">
        <f>IF(Table1[[#This Row],[ATS]]=S1069,SUM(Table1[[#This Row],[ATS]],Y1069),Table1[[#This Row],[ATS]])</f>
        <v>2</v>
      </c>
      <c r="Z1070">
        <f>IF(Table1[[#This Row],[ATS]]&gt;0,Table1[[#This Row],[ATS streak (not real)]]-1,Table1[[#This Row],[ATS streak (not real)]]+1)</f>
        <v>1</v>
      </c>
      <c r="AA1070" s="5">
        <f>Table1[[#This Row],[running ttl ppg]]^2.37/(Table1[[#This Row],[running ttl ppg]]^2.37+Table1[[#This Row],[running ttl ppga]]^2.37)</f>
        <v>0.6475816762990082</v>
      </c>
      <c r="AB1070" s="5">
        <f>Table1[[#This Row],[pyth ratio]]+Table1[[#This Row],[win/loss ratio]]</f>
        <v>1.1860432147605466</v>
      </c>
    </row>
    <row r="1071" spans="1:28" x14ac:dyDescent="0.25">
      <c r="A1071" s="1">
        <v>3629</v>
      </c>
      <c r="B1071" s="7">
        <f t="shared" si="36"/>
        <v>14</v>
      </c>
      <c r="C1071" s="5">
        <v>2018</v>
      </c>
      <c r="D1071" s="5">
        <v>15</v>
      </c>
      <c r="E1071" t="s">
        <v>43</v>
      </c>
      <c r="F1071" t="s">
        <v>48</v>
      </c>
      <c r="G1071" s="5">
        <v>0</v>
      </c>
      <c r="H1071">
        <v>27</v>
      </c>
      <c r="I1071">
        <v>10</v>
      </c>
      <c r="J1071">
        <v>17</v>
      </c>
      <c r="K1071">
        <f>IF(Table1[[#This Row],[net]]&gt;0,1,0)</f>
        <v>1</v>
      </c>
      <c r="L1071">
        <v>-6.5</v>
      </c>
      <c r="M1071">
        <f>IF(Table1[[#This Row],[team]]=E1070,SUM(Table1[[#This Row],[win/loss]],M1070),Table1[[#This Row],[win/loss]])</f>
        <v>8</v>
      </c>
      <c r="N1071">
        <f>IF(Table1[[#This Row],[team]]=E1070,SUM(Table1[[#This Row],[win/loss]],M1070),Table1[[#This Row],[win/loss]])/B1071</f>
        <v>0.5714285714285714</v>
      </c>
      <c r="O1071">
        <f t="shared" si="35"/>
        <v>10.5</v>
      </c>
      <c r="P1071">
        <f>IF(Table1[[#This Row],[difference]]&gt;0,SQRT(Table1[[#This Row],[difference]]),-SQRT(ABS(Table1[[#This Row],[difference]])))</f>
        <v>3.2403703492039302</v>
      </c>
      <c r="Q1071">
        <f>IF(Table1[[#This Row],[line]]&gt;0,SQRT(Table1[[#This Row],[line]]),-SQRT(ABS(Table1[[#This Row],[line]])))</f>
        <v>-2.5495097567963922</v>
      </c>
      <c r="R1071">
        <f>Table1[[#This Row],[difference]]-Table1[[#This Row],[sqrt(line)]]</f>
        <v>13.049509756796393</v>
      </c>
      <c r="S1071">
        <f>IF(Table1[[#This Row],[difference]]&gt;0,1,-1)</f>
        <v>1</v>
      </c>
      <c r="T1071">
        <f>IF(Table1[[#This Row],[team]]=E1070,SUM(H1071,T1070),Table1[[#This Row],[ppg]])</f>
        <v>345</v>
      </c>
      <c r="U1071">
        <f>IF(Table1[[#This Row],[team]]=E1070,SUM(I1071,U1070),Table1[[#This Row],[ppga]])</f>
        <v>256</v>
      </c>
      <c r="V1071">
        <f>IF(Table1[[#This Row],[team]]=E1070,SUM(Table1[[#This Row],[difference]],V1070),Table1[[#This Row],[difference]])</f>
        <v>75</v>
      </c>
      <c r="W1071">
        <f>IF(Table1[[#This Row],[team]]=E1070,SUM(Table1[[#This Row],[sqrt(dif)]],W1070),Table1[[#This Row],[sqrt(dif)]])</f>
        <v>16.90116625033901</v>
      </c>
      <c r="X1071">
        <f>IF(Table1[[#This Row],[team]]=E1070,SUM(Table1[[#This Row],[f1]],X1070),Table1[[#This Row],[f1]])</f>
        <v>80.178415823350178</v>
      </c>
      <c r="Y1071">
        <f>IF(Table1[[#This Row],[ATS]]=S1070,SUM(Table1[[#This Row],[ATS]],Y1070),Table1[[#This Row],[ATS]])</f>
        <v>3</v>
      </c>
      <c r="Z1071">
        <f>IF(Table1[[#This Row],[ATS]]&gt;0,Table1[[#This Row],[ATS streak (not real)]]-1,Table1[[#This Row],[ATS streak (not real)]]+1)</f>
        <v>2</v>
      </c>
      <c r="AA1071" s="5">
        <f>Table1[[#This Row],[running ttl ppg]]^2.37/(Table1[[#This Row],[running ttl ppg]]^2.37+Table1[[#This Row],[running ttl ppga]]^2.37)</f>
        <v>0.66976662403131526</v>
      </c>
      <c r="AB1071" s="5">
        <f>Table1[[#This Row],[pyth ratio]]+Table1[[#This Row],[win/loss ratio]]</f>
        <v>1.2411951954598868</v>
      </c>
    </row>
    <row r="1072" spans="1:28" x14ac:dyDescent="0.25">
      <c r="A1072" s="1">
        <v>3630</v>
      </c>
      <c r="B1072" s="7">
        <f t="shared" si="36"/>
        <v>15</v>
      </c>
      <c r="C1072" s="5">
        <v>2018</v>
      </c>
      <c r="D1072" s="5">
        <v>16</v>
      </c>
      <c r="E1072" t="s">
        <v>43</v>
      </c>
      <c r="F1072" t="s">
        <v>54</v>
      </c>
      <c r="G1072" s="5">
        <v>1</v>
      </c>
      <c r="H1072">
        <v>23</v>
      </c>
      <c r="I1072">
        <v>16</v>
      </c>
      <c r="J1072">
        <v>7</v>
      </c>
      <c r="K1072">
        <f>IF(Table1[[#This Row],[net]]&gt;0,1,0)</f>
        <v>1</v>
      </c>
      <c r="L1072">
        <v>-13.5</v>
      </c>
      <c r="M1072">
        <f>IF(Table1[[#This Row],[team]]=E1071,SUM(Table1[[#This Row],[win/loss]],M1071),Table1[[#This Row],[win/loss]])</f>
        <v>9</v>
      </c>
      <c r="N1072">
        <f>IF(Table1[[#This Row],[team]]=E1071,SUM(Table1[[#This Row],[win/loss]],M1071),Table1[[#This Row],[win/loss]])/B1072</f>
        <v>0.6</v>
      </c>
      <c r="O1072">
        <f t="shared" si="35"/>
        <v>-6.5</v>
      </c>
      <c r="P1072">
        <f>IF(Table1[[#This Row],[difference]]&gt;0,SQRT(Table1[[#This Row],[difference]]),-SQRT(ABS(Table1[[#This Row],[difference]])))</f>
        <v>-2.5495097567963922</v>
      </c>
      <c r="Q1072">
        <f>IF(Table1[[#This Row],[line]]&gt;0,SQRT(Table1[[#This Row],[line]]),-SQRT(ABS(Table1[[#This Row],[line]])))</f>
        <v>-3.6742346141747673</v>
      </c>
      <c r="R1072">
        <f>Table1[[#This Row],[difference]]-Table1[[#This Row],[sqrt(line)]]</f>
        <v>-2.8257653858252327</v>
      </c>
      <c r="S1072">
        <f>IF(Table1[[#This Row],[difference]]&gt;0,1,-1)</f>
        <v>-1</v>
      </c>
      <c r="T1072">
        <f>IF(Table1[[#This Row],[team]]=E1071,SUM(H1072,T1071),Table1[[#This Row],[ppg]])</f>
        <v>368</v>
      </c>
      <c r="U1072">
        <f>IF(Table1[[#This Row],[team]]=E1071,SUM(I1072,U1071),Table1[[#This Row],[ppga]])</f>
        <v>272</v>
      </c>
      <c r="V1072">
        <f>IF(Table1[[#This Row],[team]]=E1071,SUM(Table1[[#This Row],[difference]],V1071),Table1[[#This Row],[difference]])</f>
        <v>68.5</v>
      </c>
      <c r="W1072">
        <f>IF(Table1[[#This Row],[team]]=E1071,SUM(Table1[[#This Row],[sqrt(dif)]],W1071),Table1[[#This Row],[sqrt(dif)]])</f>
        <v>14.351656493542617</v>
      </c>
      <c r="X1072">
        <f>IF(Table1[[#This Row],[team]]=E1071,SUM(Table1[[#This Row],[f1]],X1071),Table1[[#This Row],[f1]])</f>
        <v>77.352650437524943</v>
      </c>
      <c r="Y1072">
        <f>IF(Table1[[#This Row],[ATS]]=S1071,SUM(Table1[[#This Row],[ATS]],Y1071),Table1[[#This Row],[ATS]])</f>
        <v>-1</v>
      </c>
      <c r="Z1072">
        <f>IF(Table1[[#This Row],[ATS]]&gt;0,Table1[[#This Row],[ATS streak (not real)]]-1,Table1[[#This Row],[ATS streak (not real)]]+1)</f>
        <v>0</v>
      </c>
      <c r="AA1072" s="5">
        <f>Table1[[#This Row],[running ttl ppg]]^2.37/(Table1[[#This Row],[running ttl ppg]]^2.37+Table1[[#This Row],[running ttl ppga]]^2.37)</f>
        <v>0.6718150297886708</v>
      </c>
      <c r="AB1072" s="5">
        <f>Table1[[#This Row],[pyth ratio]]+Table1[[#This Row],[win/loss ratio]]</f>
        <v>1.2718150297886708</v>
      </c>
    </row>
    <row r="1073" spans="1:28" x14ac:dyDescent="0.25">
      <c r="A1073" s="1">
        <v>3631</v>
      </c>
      <c r="B1073" s="7">
        <f t="shared" si="36"/>
        <v>16</v>
      </c>
      <c r="C1073" s="5">
        <v>2018</v>
      </c>
      <c r="D1073" s="5">
        <v>17</v>
      </c>
      <c r="E1073" t="s">
        <v>43</v>
      </c>
      <c r="F1073" t="s">
        <v>47</v>
      </c>
      <c r="G1073" s="5">
        <v>1</v>
      </c>
      <c r="H1073">
        <v>27</v>
      </c>
      <c r="I1073">
        <v>31</v>
      </c>
      <c r="J1073">
        <v>-4</v>
      </c>
      <c r="K1073">
        <f>IF(Table1[[#This Row],[net]]&gt;0,1,0)</f>
        <v>0</v>
      </c>
      <c r="L1073">
        <v>-8</v>
      </c>
      <c r="M1073">
        <f>IF(Table1[[#This Row],[team]]=E1072,SUM(Table1[[#This Row],[win/loss]],M1072),Table1[[#This Row],[win/loss]])</f>
        <v>9</v>
      </c>
      <c r="N1073">
        <f>IF(Table1[[#This Row],[team]]=E1072,SUM(Table1[[#This Row],[win/loss]],M1072),Table1[[#This Row],[win/loss]])/B1073</f>
        <v>0.5625</v>
      </c>
      <c r="O1073">
        <f t="shared" si="35"/>
        <v>-12</v>
      </c>
      <c r="P1073">
        <f>IF(Table1[[#This Row],[difference]]&gt;0,SQRT(Table1[[#This Row],[difference]]),-SQRT(ABS(Table1[[#This Row],[difference]])))</f>
        <v>-3.4641016151377544</v>
      </c>
      <c r="Q1073">
        <f>IF(Table1[[#This Row],[line]]&gt;0,SQRT(Table1[[#This Row],[line]]),-SQRT(ABS(Table1[[#This Row],[line]])))</f>
        <v>-2.8284271247461903</v>
      </c>
      <c r="R1073">
        <f>Table1[[#This Row],[difference]]-Table1[[#This Row],[sqrt(line)]]</f>
        <v>-9.1715728752538102</v>
      </c>
      <c r="S1073">
        <f>IF(Table1[[#This Row],[difference]]&gt;0,1,-1)</f>
        <v>-1</v>
      </c>
      <c r="T1073">
        <f>IF(Table1[[#This Row],[team]]=E1072,SUM(H1073,T1072),Table1[[#This Row],[ppg]])</f>
        <v>395</v>
      </c>
      <c r="U1073">
        <f>IF(Table1[[#This Row],[team]]=E1072,SUM(I1073,U1072),Table1[[#This Row],[ppga]])</f>
        <v>303</v>
      </c>
      <c r="V1073">
        <f>IF(Table1[[#This Row],[team]]=E1072,SUM(Table1[[#This Row],[difference]],V1072),Table1[[#This Row],[difference]])</f>
        <v>56.5</v>
      </c>
      <c r="W1073">
        <f>IF(Table1[[#This Row],[team]]=E1072,SUM(Table1[[#This Row],[sqrt(dif)]],W1072),Table1[[#This Row],[sqrt(dif)]])</f>
        <v>10.887554878404863</v>
      </c>
      <c r="X1073">
        <f>IF(Table1[[#This Row],[team]]=E1072,SUM(Table1[[#This Row],[f1]],X1072),Table1[[#This Row],[f1]])</f>
        <v>68.181077562271128</v>
      </c>
      <c r="Y1073">
        <f>IF(Table1[[#This Row],[ATS]]=S1072,SUM(Table1[[#This Row],[ATS]],Y1072),Table1[[#This Row],[ATS]])</f>
        <v>-2</v>
      </c>
      <c r="Z1073">
        <f>IF(Table1[[#This Row],[ATS]]&gt;0,Table1[[#This Row],[ATS streak (not real)]]-1,Table1[[#This Row],[ATS streak (not real)]]+1)</f>
        <v>-1</v>
      </c>
      <c r="AA1073" s="5">
        <f>Table1[[#This Row],[running ttl ppg]]^2.37/(Table1[[#This Row],[running ttl ppg]]^2.37+Table1[[#This Row],[running ttl ppga]]^2.37)</f>
        <v>0.65212941742501251</v>
      </c>
      <c r="AB1073" s="5">
        <f>Table1[[#This Row],[pyth ratio]]+Table1[[#This Row],[win/loss ratio]]</f>
        <v>1.2146294174250125</v>
      </c>
    </row>
    <row r="1074" spans="1:28" x14ac:dyDescent="0.25">
      <c r="A1074" s="1">
        <v>3632</v>
      </c>
      <c r="B1074" s="7">
        <f t="shared" si="36"/>
        <v>1</v>
      </c>
      <c r="C1074" s="5">
        <v>2018</v>
      </c>
      <c r="D1074" s="5">
        <v>1</v>
      </c>
      <c r="E1074" t="s">
        <v>44</v>
      </c>
      <c r="F1074" t="s">
        <v>62</v>
      </c>
      <c r="G1074" s="5">
        <v>1</v>
      </c>
      <c r="H1074">
        <v>21</v>
      </c>
      <c r="I1074">
        <v>12</v>
      </c>
      <c r="J1074">
        <v>9</v>
      </c>
      <c r="K1074">
        <f>IF(Table1[[#This Row],[net]]&gt;0,1,0)</f>
        <v>1</v>
      </c>
      <c r="L1074">
        <v>-7</v>
      </c>
      <c r="M1074">
        <f>IF(Table1[[#This Row],[team]]=E1073,SUM(Table1[[#This Row],[win/loss]],M1073),Table1[[#This Row],[win/loss]])</f>
        <v>1</v>
      </c>
      <c r="N1074">
        <f>IF(Table1[[#This Row],[team]]=E1073,SUM(Table1[[#This Row],[win/loss]],M1073),Table1[[#This Row],[win/loss]])/B1074</f>
        <v>1</v>
      </c>
      <c r="O1074">
        <f t="shared" si="35"/>
        <v>2</v>
      </c>
      <c r="P1074">
        <f>IF(Table1[[#This Row],[difference]]&gt;0,SQRT(Table1[[#This Row],[difference]]),-SQRT(ABS(Table1[[#This Row],[difference]])))</f>
        <v>1.4142135623730951</v>
      </c>
      <c r="Q1074">
        <f>IF(Table1[[#This Row],[line]]&gt;0,SQRT(Table1[[#This Row],[line]]),-SQRT(ABS(Table1[[#This Row],[line]])))</f>
        <v>-2.6457513110645907</v>
      </c>
      <c r="R1074">
        <f>Table1[[#This Row],[difference]]-Table1[[#This Row],[sqrt(line)]]</f>
        <v>4.6457513110645907</v>
      </c>
      <c r="S1074">
        <f>IF(Table1[[#This Row],[difference]]&gt;0,1,-1)</f>
        <v>1</v>
      </c>
      <c r="T1074">
        <f>IF(Table1[[#This Row],[team]]=E1073,SUM(H1074,T1073),Table1[[#This Row],[ppg]])</f>
        <v>21</v>
      </c>
      <c r="U1074">
        <f>IF(Table1[[#This Row],[team]]=E1073,SUM(I1074,U1073),Table1[[#This Row],[ppga]])</f>
        <v>12</v>
      </c>
      <c r="V1074">
        <f>IF(Table1[[#This Row],[team]]=E1073,SUM(Table1[[#This Row],[difference]],V1073),Table1[[#This Row],[difference]])</f>
        <v>2</v>
      </c>
      <c r="W1074">
        <f>IF(Table1[[#This Row],[team]]=E1073,SUM(Table1[[#This Row],[sqrt(dif)]],W1073),Table1[[#This Row],[sqrt(dif)]])</f>
        <v>1.4142135623730951</v>
      </c>
      <c r="X1074">
        <f>IF(Table1[[#This Row],[team]]=E1073,SUM(Table1[[#This Row],[f1]],X1073),Table1[[#This Row],[f1]])</f>
        <v>4.6457513110645907</v>
      </c>
      <c r="Y1074">
        <f>IF(Table1[[#This Row],[ATS]]=S1073,SUM(Table1[[#This Row],[ATS]],Y1073),Table1[[#This Row],[ATS]])</f>
        <v>1</v>
      </c>
      <c r="Z1074">
        <f>IF(Table1[[#This Row],[ATS]]&gt;0,Table1[[#This Row],[ATS streak (not real)]]-1,Table1[[#This Row],[ATS streak (not real)]]+1)</f>
        <v>0</v>
      </c>
      <c r="AA1074" s="5">
        <f>Table1[[#This Row],[running ttl ppg]]^2.37/(Table1[[#This Row],[running ttl ppg]]^2.37+Table1[[#This Row],[running ttl ppga]]^2.37)</f>
        <v>0.79022619853151421</v>
      </c>
      <c r="AB1074" s="5">
        <f>Table1[[#This Row],[pyth ratio]]+Table1[[#This Row],[win/loss ratio]]</f>
        <v>1.7902261985315142</v>
      </c>
    </row>
    <row r="1075" spans="1:28" x14ac:dyDescent="0.25">
      <c r="A1075" s="1">
        <v>3633</v>
      </c>
      <c r="B1075" s="7">
        <f t="shared" si="36"/>
        <v>2</v>
      </c>
      <c r="C1075" s="5">
        <v>2018</v>
      </c>
      <c r="D1075" s="5">
        <v>2</v>
      </c>
      <c r="E1075" t="s">
        <v>44</v>
      </c>
      <c r="F1075" t="s">
        <v>45</v>
      </c>
      <c r="G1075" s="5">
        <v>0</v>
      </c>
      <c r="H1075">
        <v>3</v>
      </c>
      <c r="I1075">
        <v>9</v>
      </c>
      <c r="J1075">
        <v>-6</v>
      </c>
      <c r="K1075">
        <f>IF(Table1[[#This Row],[net]]&gt;0,1,0)</f>
        <v>0</v>
      </c>
      <c r="L1075">
        <v>6</v>
      </c>
      <c r="M1075">
        <f>IF(Table1[[#This Row],[team]]=E1074,SUM(Table1[[#This Row],[win/loss]],M1074),Table1[[#This Row],[win/loss]])</f>
        <v>1</v>
      </c>
      <c r="N1075">
        <f>IF(Table1[[#This Row],[team]]=E1074,SUM(Table1[[#This Row],[win/loss]],M1074),Table1[[#This Row],[win/loss]])/B1075</f>
        <v>0.5</v>
      </c>
      <c r="O1075">
        <f t="shared" si="35"/>
        <v>0</v>
      </c>
      <c r="P1075">
        <f>IF(Table1[[#This Row],[difference]]&gt;0,SQRT(Table1[[#This Row],[difference]]),-SQRT(ABS(Table1[[#This Row],[difference]])))</f>
        <v>0</v>
      </c>
      <c r="Q1075">
        <f>IF(Table1[[#This Row],[line]]&gt;0,SQRT(Table1[[#This Row],[line]]),-SQRT(ABS(Table1[[#This Row],[line]])))</f>
        <v>2.4494897427831779</v>
      </c>
      <c r="R1075">
        <f>Table1[[#This Row],[difference]]-Table1[[#This Row],[sqrt(line)]]</f>
        <v>-2.4494897427831779</v>
      </c>
      <c r="S1075">
        <f>IF(Table1[[#This Row],[difference]]&gt;0,1,-1)</f>
        <v>-1</v>
      </c>
      <c r="T1075">
        <f>IF(Table1[[#This Row],[team]]=E1074,SUM(H1075,T1074),Table1[[#This Row],[ppg]])</f>
        <v>24</v>
      </c>
      <c r="U1075">
        <f>IF(Table1[[#This Row],[team]]=E1074,SUM(I1075,U1074),Table1[[#This Row],[ppga]])</f>
        <v>21</v>
      </c>
      <c r="V1075">
        <f>IF(Table1[[#This Row],[team]]=E1074,SUM(Table1[[#This Row],[difference]],V1074),Table1[[#This Row],[difference]])</f>
        <v>2</v>
      </c>
      <c r="W1075">
        <f>IF(Table1[[#This Row],[team]]=E1074,SUM(Table1[[#This Row],[sqrt(dif)]],W1074),Table1[[#This Row],[sqrt(dif)]])</f>
        <v>1.4142135623730951</v>
      </c>
      <c r="X1075">
        <f>IF(Table1[[#This Row],[team]]=E1074,SUM(Table1[[#This Row],[f1]],X1074),Table1[[#This Row],[f1]])</f>
        <v>2.1962615682814128</v>
      </c>
      <c r="Y1075">
        <f>IF(Table1[[#This Row],[ATS]]=S1074,SUM(Table1[[#This Row],[ATS]],Y1074),Table1[[#This Row],[ATS]])</f>
        <v>-1</v>
      </c>
      <c r="Z1075">
        <f>IF(Table1[[#This Row],[ATS]]&gt;0,Table1[[#This Row],[ATS streak (not real)]]-1,Table1[[#This Row],[ATS streak (not real)]]+1)</f>
        <v>0</v>
      </c>
      <c r="AA1075" s="5">
        <f>Table1[[#This Row],[running ttl ppg]]^2.37/(Table1[[#This Row],[running ttl ppg]]^2.37+Table1[[#This Row],[running ttl ppga]]^2.37)</f>
        <v>0.57846357785217362</v>
      </c>
      <c r="AB1075" s="5">
        <f>Table1[[#This Row],[pyth ratio]]+Table1[[#This Row],[win/loss ratio]]</f>
        <v>1.0784635778521736</v>
      </c>
    </row>
    <row r="1076" spans="1:28" x14ac:dyDescent="0.25">
      <c r="A1076" s="1">
        <v>3634</v>
      </c>
      <c r="B1076" s="7">
        <f t="shared" si="36"/>
        <v>3</v>
      </c>
      <c r="C1076" s="5">
        <v>2018</v>
      </c>
      <c r="D1076" s="5">
        <v>3</v>
      </c>
      <c r="E1076" t="s">
        <v>44</v>
      </c>
      <c r="F1076" t="s">
        <v>50</v>
      </c>
      <c r="G1076" s="5">
        <v>1</v>
      </c>
      <c r="H1076">
        <v>26</v>
      </c>
      <c r="I1076">
        <v>16</v>
      </c>
      <c r="J1076">
        <v>10</v>
      </c>
      <c r="K1076">
        <f>IF(Table1[[#This Row],[net]]&gt;0,1,0)</f>
        <v>1</v>
      </c>
      <c r="L1076">
        <v>3</v>
      </c>
      <c r="M1076">
        <f>IF(Table1[[#This Row],[team]]=E1075,SUM(Table1[[#This Row],[win/loss]],M1075),Table1[[#This Row],[win/loss]])</f>
        <v>2</v>
      </c>
      <c r="N1076">
        <f>IF(Table1[[#This Row],[team]]=E1075,SUM(Table1[[#This Row],[win/loss]],M1075),Table1[[#This Row],[win/loss]])/B1076</f>
        <v>0.66666666666666663</v>
      </c>
      <c r="O1076">
        <f t="shared" si="35"/>
        <v>13</v>
      </c>
      <c r="P1076">
        <f>IF(Table1[[#This Row],[difference]]&gt;0,SQRT(Table1[[#This Row],[difference]]),-SQRT(ABS(Table1[[#This Row],[difference]])))</f>
        <v>3.6055512754639891</v>
      </c>
      <c r="Q1076">
        <f>IF(Table1[[#This Row],[line]]&gt;0,SQRT(Table1[[#This Row],[line]]),-SQRT(ABS(Table1[[#This Row],[line]])))</f>
        <v>1.7320508075688772</v>
      </c>
      <c r="R1076">
        <f>Table1[[#This Row],[difference]]-Table1[[#This Row],[sqrt(line)]]</f>
        <v>11.267949192431123</v>
      </c>
      <c r="S1076">
        <f>IF(Table1[[#This Row],[difference]]&gt;0,1,-1)</f>
        <v>1</v>
      </c>
      <c r="T1076">
        <f>IF(Table1[[#This Row],[team]]=E1075,SUM(H1076,T1075),Table1[[#This Row],[ppg]])</f>
        <v>50</v>
      </c>
      <c r="U1076">
        <f>IF(Table1[[#This Row],[team]]=E1075,SUM(I1076,U1075),Table1[[#This Row],[ppga]])</f>
        <v>37</v>
      </c>
      <c r="V1076">
        <f>IF(Table1[[#This Row],[team]]=E1075,SUM(Table1[[#This Row],[difference]],V1075),Table1[[#This Row],[difference]])</f>
        <v>15</v>
      </c>
      <c r="W1076">
        <f>IF(Table1[[#This Row],[team]]=E1075,SUM(Table1[[#This Row],[sqrt(dif)]],W1075),Table1[[#This Row],[sqrt(dif)]])</f>
        <v>5.0197648378370845</v>
      </c>
      <c r="X1076">
        <f>IF(Table1[[#This Row],[team]]=E1075,SUM(Table1[[#This Row],[f1]],X1075),Table1[[#This Row],[f1]])</f>
        <v>13.464210760712536</v>
      </c>
      <c r="Y1076">
        <f>IF(Table1[[#This Row],[ATS]]=S1075,SUM(Table1[[#This Row],[ATS]],Y1075),Table1[[#This Row],[ATS]])</f>
        <v>1</v>
      </c>
      <c r="Z1076">
        <f>IF(Table1[[#This Row],[ATS]]&gt;0,Table1[[#This Row],[ATS streak (not real)]]-1,Table1[[#This Row],[ATS streak (not real)]]+1)</f>
        <v>0</v>
      </c>
      <c r="AA1076" s="5">
        <f>Table1[[#This Row],[running ttl ppg]]^2.37/(Table1[[#This Row],[running ttl ppg]]^2.37+Table1[[#This Row],[running ttl ppga]]^2.37)</f>
        <v>0.6712003482334824</v>
      </c>
      <c r="AB1076" s="5">
        <f>Table1[[#This Row],[pyth ratio]]+Table1[[#This Row],[win/loss ratio]]</f>
        <v>1.337867014900149</v>
      </c>
    </row>
    <row r="1077" spans="1:28" x14ac:dyDescent="0.25">
      <c r="A1077" s="1">
        <v>3635</v>
      </c>
      <c r="B1077" s="7">
        <f t="shared" si="36"/>
        <v>4</v>
      </c>
      <c r="C1077" s="5">
        <v>2018</v>
      </c>
      <c r="D1077" s="5">
        <v>4</v>
      </c>
      <c r="E1077" t="s">
        <v>44</v>
      </c>
      <c r="F1077" t="s">
        <v>42</v>
      </c>
      <c r="G1077" s="5">
        <v>0</v>
      </c>
      <c r="H1077">
        <v>23</v>
      </c>
      <c r="I1077">
        <v>17</v>
      </c>
      <c r="J1077">
        <v>6</v>
      </c>
      <c r="K1077">
        <f>IF(Table1[[#This Row],[net]]&gt;0,1,0)</f>
        <v>1</v>
      </c>
      <c r="L1077">
        <v>8</v>
      </c>
      <c r="M1077">
        <f>IF(Table1[[#This Row],[team]]=E1076,SUM(Table1[[#This Row],[win/loss]],M1076),Table1[[#This Row],[win/loss]])</f>
        <v>3</v>
      </c>
      <c r="N1077">
        <f>IF(Table1[[#This Row],[team]]=E1076,SUM(Table1[[#This Row],[win/loss]],M1076),Table1[[#This Row],[win/loss]])/B1077</f>
        <v>0.75</v>
      </c>
      <c r="O1077">
        <f t="shared" si="35"/>
        <v>14</v>
      </c>
      <c r="P1077">
        <f>IF(Table1[[#This Row],[difference]]&gt;0,SQRT(Table1[[#This Row],[difference]]),-SQRT(ABS(Table1[[#This Row],[difference]])))</f>
        <v>3.7416573867739413</v>
      </c>
      <c r="Q1077">
        <f>IF(Table1[[#This Row],[line]]&gt;0,SQRT(Table1[[#This Row],[line]]),-SQRT(ABS(Table1[[#This Row],[line]])))</f>
        <v>2.8284271247461903</v>
      </c>
      <c r="R1077">
        <f>Table1[[#This Row],[difference]]-Table1[[#This Row],[sqrt(line)]]</f>
        <v>11.17157287525381</v>
      </c>
      <c r="S1077">
        <f>IF(Table1[[#This Row],[difference]]&gt;0,1,-1)</f>
        <v>1</v>
      </c>
      <c r="T1077">
        <f>IF(Table1[[#This Row],[team]]=E1076,SUM(H1077,T1076),Table1[[#This Row],[ppg]])</f>
        <v>73</v>
      </c>
      <c r="U1077">
        <f>IF(Table1[[#This Row],[team]]=E1076,SUM(I1077,U1076),Table1[[#This Row],[ppga]])</f>
        <v>54</v>
      </c>
      <c r="V1077">
        <f>IF(Table1[[#This Row],[team]]=E1076,SUM(Table1[[#This Row],[difference]],V1076),Table1[[#This Row],[difference]])</f>
        <v>29</v>
      </c>
      <c r="W1077">
        <f>IF(Table1[[#This Row],[team]]=E1076,SUM(Table1[[#This Row],[sqrt(dif)]],W1076),Table1[[#This Row],[sqrt(dif)]])</f>
        <v>8.7614222246110263</v>
      </c>
      <c r="X1077">
        <f>IF(Table1[[#This Row],[team]]=E1076,SUM(Table1[[#This Row],[f1]],X1076),Table1[[#This Row],[f1]])</f>
        <v>24.635783635966348</v>
      </c>
      <c r="Y1077">
        <f>IF(Table1[[#This Row],[ATS]]=S1076,SUM(Table1[[#This Row],[ATS]],Y1076),Table1[[#This Row],[ATS]])</f>
        <v>2</v>
      </c>
      <c r="Z1077">
        <f>IF(Table1[[#This Row],[ATS]]&gt;0,Table1[[#This Row],[ATS streak (not real)]]-1,Table1[[#This Row],[ATS streak (not real)]]+1)</f>
        <v>1</v>
      </c>
      <c r="AA1077" s="5">
        <f>Table1[[#This Row],[running ttl ppg]]^2.37/(Table1[[#This Row],[running ttl ppg]]^2.37+Table1[[#This Row],[running ttl ppga]]^2.37)</f>
        <v>0.67139400042516795</v>
      </c>
      <c r="AB1077" s="5">
        <f>Table1[[#This Row],[pyth ratio]]+Table1[[#This Row],[win/loss ratio]]</f>
        <v>1.4213940004251679</v>
      </c>
    </row>
    <row r="1078" spans="1:28" x14ac:dyDescent="0.25">
      <c r="A1078" s="1">
        <v>3636</v>
      </c>
      <c r="B1078" s="7">
        <f t="shared" si="36"/>
        <v>5</v>
      </c>
      <c r="C1078" s="5">
        <v>2018</v>
      </c>
      <c r="D1078" s="5">
        <v>5</v>
      </c>
      <c r="E1078" t="s">
        <v>44</v>
      </c>
      <c r="F1078" t="s">
        <v>47</v>
      </c>
      <c r="G1078" s="5">
        <v>0</v>
      </c>
      <c r="H1078">
        <v>16</v>
      </c>
      <c r="I1078">
        <v>20</v>
      </c>
      <c r="J1078">
        <v>-4</v>
      </c>
      <c r="K1078">
        <f>IF(Table1[[#This Row],[net]]&gt;0,1,0)</f>
        <v>0</v>
      </c>
      <c r="L1078">
        <v>3</v>
      </c>
      <c r="M1078">
        <f>IF(Table1[[#This Row],[team]]=E1077,SUM(Table1[[#This Row],[win/loss]],M1077),Table1[[#This Row],[win/loss]])</f>
        <v>3</v>
      </c>
      <c r="N1078">
        <f>IF(Table1[[#This Row],[team]]=E1077,SUM(Table1[[#This Row],[win/loss]],M1077),Table1[[#This Row],[win/loss]])/B1078</f>
        <v>0.6</v>
      </c>
      <c r="O1078">
        <f t="shared" si="35"/>
        <v>-1</v>
      </c>
      <c r="P1078">
        <f>IF(Table1[[#This Row],[difference]]&gt;0,SQRT(Table1[[#This Row],[difference]]),-SQRT(ABS(Table1[[#This Row],[difference]])))</f>
        <v>-1</v>
      </c>
      <c r="Q1078">
        <f>IF(Table1[[#This Row],[line]]&gt;0,SQRT(Table1[[#This Row],[line]]),-SQRT(ABS(Table1[[#This Row],[line]])))</f>
        <v>1.7320508075688772</v>
      </c>
      <c r="R1078">
        <f>Table1[[#This Row],[difference]]-Table1[[#This Row],[sqrt(line)]]</f>
        <v>-2.7320508075688772</v>
      </c>
      <c r="S1078">
        <f>IF(Table1[[#This Row],[difference]]&gt;0,1,-1)</f>
        <v>-1</v>
      </c>
      <c r="T1078">
        <f>IF(Table1[[#This Row],[team]]=E1077,SUM(H1078,T1077),Table1[[#This Row],[ppg]])</f>
        <v>89</v>
      </c>
      <c r="U1078">
        <f>IF(Table1[[#This Row],[team]]=E1077,SUM(I1078,U1077),Table1[[#This Row],[ppga]])</f>
        <v>74</v>
      </c>
      <c r="V1078">
        <f>IF(Table1[[#This Row],[team]]=E1077,SUM(Table1[[#This Row],[difference]],V1077),Table1[[#This Row],[difference]])</f>
        <v>28</v>
      </c>
      <c r="W1078">
        <f>IF(Table1[[#This Row],[team]]=E1077,SUM(Table1[[#This Row],[sqrt(dif)]],W1077),Table1[[#This Row],[sqrt(dif)]])</f>
        <v>7.7614222246110263</v>
      </c>
      <c r="X1078">
        <f>IF(Table1[[#This Row],[team]]=E1077,SUM(Table1[[#This Row],[f1]],X1077),Table1[[#This Row],[f1]])</f>
        <v>21.903732828397469</v>
      </c>
      <c r="Y1078">
        <f>IF(Table1[[#This Row],[ATS]]=S1077,SUM(Table1[[#This Row],[ATS]],Y1077),Table1[[#This Row],[ATS]])</f>
        <v>-1</v>
      </c>
      <c r="Z1078">
        <f>IF(Table1[[#This Row],[ATS]]&gt;0,Table1[[#This Row],[ATS streak (not real)]]-1,Table1[[#This Row],[ATS streak (not real)]]+1)</f>
        <v>0</v>
      </c>
      <c r="AA1078" s="5">
        <f>Table1[[#This Row],[running ttl ppg]]^2.37/(Table1[[#This Row],[running ttl ppg]]^2.37+Table1[[#This Row],[running ttl ppga]]^2.37)</f>
        <v>0.60764741695834168</v>
      </c>
      <c r="AB1078" s="5">
        <f>Table1[[#This Row],[pyth ratio]]+Table1[[#This Row],[win/loss ratio]]</f>
        <v>1.2076474169583418</v>
      </c>
    </row>
    <row r="1079" spans="1:28" x14ac:dyDescent="0.25">
      <c r="A1079" s="1">
        <v>3637</v>
      </c>
      <c r="B1079" s="7">
        <f t="shared" si="36"/>
        <v>6</v>
      </c>
      <c r="C1079" s="5">
        <v>2018</v>
      </c>
      <c r="D1079" s="5">
        <v>7</v>
      </c>
      <c r="E1079" t="s">
        <v>44</v>
      </c>
      <c r="F1079" t="s">
        <v>70</v>
      </c>
      <c r="G1079" s="5">
        <v>1</v>
      </c>
      <c r="H1079">
        <v>30</v>
      </c>
      <c r="I1079">
        <v>27</v>
      </c>
      <c r="J1079">
        <v>3</v>
      </c>
      <c r="K1079">
        <f>IF(Table1[[#This Row],[net]]&gt;0,1,0)</f>
        <v>1</v>
      </c>
      <c r="L1079">
        <v>-3</v>
      </c>
      <c r="M1079">
        <f>IF(Table1[[#This Row],[team]]=E1078,SUM(Table1[[#This Row],[win/loss]],M1078),Table1[[#This Row],[win/loss]])</f>
        <v>4</v>
      </c>
      <c r="N1079">
        <f>IF(Table1[[#This Row],[team]]=E1078,SUM(Table1[[#This Row],[win/loss]],M1078),Table1[[#This Row],[win/loss]])/B1079</f>
        <v>0.66666666666666663</v>
      </c>
      <c r="O1079">
        <f t="shared" si="35"/>
        <v>0</v>
      </c>
      <c r="P1079">
        <f>IF(Table1[[#This Row],[difference]]&gt;0,SQRT(Table1[[#This Row],[difference]]),-SQRT(ABS(Table1[[#This Row],[difference]])))</f>
        <v>0</v>
      </c>
      <c r="Q1079">
        <f>IF(Table1[[#This Row],[line]]&gt;0,SQRT(Table1[[#This Row],[line]]),-SQRT(ABS(Table1[[#This Row],[line]])))</f>
        <v>-1.7320508075688772</v>
      </c>
      <c r="R1079">
        <f>Table1[[#This Row],[difference]]-Table1[[#This Row],[sqrt(line)]]</f>
        <v>1.7320508075688772</v>
      </c>
      <c r="S1079">
        <f>IF(Table1[[#This Row],[difference]]&gt;0,1,-1)</f>
        <v>-1</v>
      </c>
      <c r="T1079">
        <f>IF(Table1[[#This Row],[team]]=E1078,SUM(H1079,T1078),Table1[[#This Row],[ppg]])</f>
        <v>119</v>
      </c>
      <c r="U1079">
        <f>IF(Table1[[#This Row],[team]]=E1078,SUM(I1079,U1078),Table1[[#This Row],[ppga]])</f>
        <v>101</v>
      </c>
      <c r="V1079">
        <f>IF(Table1[[#This Row],[team]]=E1078,SUM(Table1[[#This Row],[difference]],V1078),Table1[[#This Row],[difference]])</f>
        <v>28</v>
      </c>
      <c r="W1079">
        <f>IF(Table1[[#This Row],[team]]=E1078,SUM(Table1[[#This Row],[sqrt(dif)]],W1078),Table1[[#This Row],[sqrt(dif)]])</f>
        <v>7.7614222246110263</v>
      </c>
      <c r="X1079">
        <f>IF(Table1[[#This Row],[team]]=E1078,SUM(Table1[[#This Row],[f1]],X1078),Table1[[#This Row],[f1]])</f>
        <v>23.635783635966348</v>
      </c>
      <c r="Y1079">
        <f>IF(Table1[[#This Row],[ATS]]=S1078,SUM(Table1[[#This Row],[ATS]],Y1078),Table1[[#This Row],[ATS]])</f>
        <v>-2</v>
      </c>
      <c r="Z1079">
        <f>IF(Table1[[#This Row],[ATS]]&gt;0,Table1[[#This Row],[ATS streak (not real)]]-1,Table1[[#This Row],[ATS streak (not real)]]+1)</f>
        <v>-1</v>
      </c>
      <c r="AA1079" s="5">
        <f>Table1[[#This Row],[running ttl ppg]]^2.37/(Table1[[#This Row],[running ttl ppg]]^2.37+Table1[[#This Row],[running ttl ppga]]^2.37)</f>
        <v>0.595966594304149</v>
      </c>
      <c r="AB1079" s="5">
        <f>Table1[[#This Row],[pyth ratio]]+Table1[[#This Row],[win/loss ratio]]</f>
        <v>1.2626332609708157</v>
      </c>
    </row>
    <row r="1080" spans="1:28" x14ac:dyDescent="0.25">
      <c r="A1080" s="1">
        <v>3638</v>
      </c>
      <c r="B1080" s="7">
        <f t="shared" si="36"/>
        <v>7</v>
      </c>
      <c r="C1080" s="5">
        <v>2018</v>
      </c>
      <c r="D1080" s="5">
        <v>8</v>
      </c>
      <c r="E1080" t="s">
        <v>44</v>
      </c>
      <c r="F1080" t="s">
        <v>65</v>
      </c>
      <c r="G1080" s="5">
        <v>1</v>
      </c>
      <c r="H1080">
        <v>34</v>
      </c>
      <c r="I1080">
        <v>14</v>
      </c>
      <c r="J1080">
        <v>20</v>
      </c>
      <c r="K1080">
        <f>IF(Table1[[#This Row],[net]]&gt;0,1,0)</f>
        <v>1</v>
      </c>
      <c r="L1080">
        <v>-1.5</v>
      </c>
      <c r="M1080">
        <f>IF(Table1[[#This Row],[team]]=E1079,SUM(Table1[[#This Row],[win/loss]],M1079),Table1[[#This Row],[win/loss]])</f>
        <v>5</v>
      </c>
      <c r="N1080">
        <f>IF(Table1[[#This Row],[team]]=E1079,SUM(Table1[[#This Row],[win/loss]],M1079),Table1[[#This Row],[win/loss]])/B1080</f>
        <v>0.7142857142857143</v>
      </c>
      <c r="O1080">
        <f t="shared" si="35"/>
        <v>18.5</v>
      </c>
      <c r="P1080">
        <f>IF(Table1[[#This Row],[difference]]&gt;0,SQRT(Table1[[#This Row],[difference]]),-SQRT(ABS(Table1[[#This Row],[difference]])))</f>
        <v>4.3011626335213133</v>
      </c>
      <c r="Q1080">
        <f>IF(Table1[[#This Row],[line]]&gt;0,SQRT(Table1[[#This Row],[line]]),-SQRT(ABS(Table1[[#This Row],[line]])))</f>
        <v>-1.2247448713915889</v>
      </c>
      <c r="R1080">
        <f>Table1[[#This Row],[difference]]-Table1[[#This Row],[sqrt(line)]]</f>
        <v>19.724744871391589</v>
      </c>
      <c r="S1080">
        <f>IF(Table1[[#This Row],[difference]]&gt;0,1,-1)</f>
        <v>1</v>
      </c>
      <c r="T1080">
        <f>IF(Table1[[#This Row],[team]]=E1079,SUM(H1080,T1079),Table1[[#This Row],[ppg]])</f>
        <v>153</v>
      </c>
      <c r="U1080">
        <f>IF(Table1[[#This Row],[team]]=E1079,SUM(I1080,U1079),Table1[[#This Row],[ppga]])</f>
        <v>115</v>
      </c>
      <c r="V1080">
        <f>IF(Table1[[#This Row],[team]]=E1079,SUM(Table1[[#This Row],[difference]],V1079),Table1[[#This Row],[difference]])</f>
        <v>46.5</v>
      </c>
      <c r="W1080">
        <f>IF(Table1[[#This Row],[team]]=E1079,SUM(Table1[[#This Row],[sqrt(dif)]],W1079),Table1[[#This Row],[sqrt(dif)]])</f>
        <v>12.06258485813234</v>
      </c>
      <c r="X1080">
        <f>IF(Table1[[#This Row],[team]]=E1079,SUM(Table1[[#This Row],[f1]],X1079),Table1[[#This Row],[f1]])</f>
        <v>43.360528507357941</v>
      </c>
      <c r="Y1080">
        <f>IF(Table1[[#This Row],[ATS]]=S1079,SUM(Table1[[#This Row],[ATS]],Y1079),Table1[[#This Row],[ATS]])</f>
        <v>1</v>
      </c>
      <c r="Z1080">
        <f>IF(Table1[[#This Row],[ATS]]&gt;0,Table1[[#This Row],[ATS streak (not real)]]-1,Table1[[#This Row],[ATS streak (not real)]]+1)</f>
        <v>0</v>
      </c>
      <c r="AA1080" s="5">
        <f>Table1[[#This Row],[running ttl ppg]]^2.37/(Table1[[#This Row],[running ttl ppg]]^2.37+Table1[[#This Row],[running ttl ppga]]^2.37)</f>
        <v>0.66299031858722435</v>
      </c>
      <c r="AB1080" s="5">
        <f>Table1[[#This Row],[pyth ratio]]+Table1[[#This Row],[win/loss ratio]]</f>
        <v>1.3772760328729388</v>
      </c>
    </row>
    <row r="1081" spans="1:28" x14ac:dyDescent="0.25">
      <c r="A1081" s="1">
        <v>3639</v>
      </c>
      <c r="B1081" s="7">
        <f t="shared" si="36"/>
        <v>8</v>
      </c>
      <c r="C1081" s="5">
        <v>2018</v>
      </c>
      <c r="D1081" s="5">
        <v>9</v>
      </c>
      <c r="E1081" t="s">
        <v>44</v>
      </c>
      <c r="F1081" t="s">
        <v>62</v>
      </c>
      <c r="G1081" s="5">
        <v>0</v>
      </c>
      <c r="H1081">
        <v>21</v>
      </c>
      <c r="I1081">
        <v>34</v>
      </c>
      <c r="J1081">
        <v>-13</v>
      </c>
      <c r="K1081">
        <f>IF(Table1[[#This Row],[net]]&gt;0,1,0)</f>
        <v>0</v>
      </c>
      <c r="L1081">
        <v>-3</v>
      </c>
      <c r="M1081">
        <f>IF(Table1[[#This Row],[team]]=E1080,SUM(Table1[[#This Row],[win/loss]],M1080),Table1[[#This Row],[win/loss]])</f>
        <v>5</v>
      </c>
      <c r="N1081">
        <f>IF(Table1[[#This Row],[team]]=E1080,SUM(Table1[[#This Row],[win/loss]],M1080),Table1[[#This Row],[win/loss]])/B1081</f>
        <v>0.625</v>
      </c>
      <c r="O1081">
        <f t="shared" si="35"/>
        <v>-16</v>
      </c>
      <c r="P1081">
        <f>IF(Table1[[#This Row],[difference]]&gt;0,SQRT(Table1[[#This Row],[difference]]),-SQRT(ABS(Table1[[#This Row],[difference]])))</f>
        <v>-4</v>
      </c>
      <c r="Q1081">
        <f>IF(Table1[[#This Row],[line]]&gt;0,SQRT(Table1[[#This Row],[line]]),-SQRT(ABS(Table1[[#This Row],[line]])))</f>
        <v>-1.7320508075688772</v>
      </c>
      <c r="R1081">
        <f>Table1[[#This Row],[difference]]-Table1[[#This Row],[sqrt(line)]]</f>
        <v>-14.267949192431123</v>
      </c>
      <c r="S1081">
        <f>IF(Table1[[#This Row],[difference]]&gt;0,1,-1)</f>
        <v>-1</v>
      </c>
      <c r="T1081">
        <f>IF(Table1[[#This Row],[team]]=E1080,SUM(H1081,T1080),Table1[[#This Row],[ppg]])</f>
        <v>174</v>
      </c>
      <c r="U1081">
        <f>IF(Table1[[#This Row],[team]]=E1080,SUM(I1081,U1080),Table1[[#This Row],[ppga]])</f>
        <v>149</v>
      </c>
      <c r="V1081">
        <f>IF(Table1[[#This Row],[team]]=E1080,SUM(Table1[[#This Row],[difference]],V1080),Table1[[#This Row],[difference]])</f>
        <v>30.5</v>
      </c>
      <c r="W1081">
        <f>IF(Table1[[#This Row],[team]]=E1080,SUM(Table1[[#This Row],[sqrt(dif)]],W1080),Table1[[#This Row],[sqrt(dif)]])</f>
        <v>8.0625848581323396</v>
      </c>
      <c r="X1081">
        <f>IF(Table1[[#This Row],[team]]=E1080,SUM(Table1[[#This Row],[f1]],X1080),Table1[[#This Row],[f1]])</f>
        <v>29.092579314926816</v>
      </c>
      <c r="Y1081">
        <f>IF(Table1[[#This Row],[ATS]]=S1080,SUM(Table1[[#This Row],[ATS]],Y1080),Table1[[#This Row],[ATS]])</f>
        <v>-1</v>
      </c>
      <c r="Z1081">
        <f>IF(Table1[[#This Row],[ATS]]&gt;0,Table1[[#This Row],[ATS streak (not real)]]-1,Table1[[#This Row],[ATS streak (not real)]]+1)</f>
        <v>0</v>
      </c>
      <c r="AA1081" s="5">
        <f>Table1[[#This Row],[running ttl ppg]]^2.37/(Table1[[#This Row],[running ttl ppg]]^2.37+Table1[[#This Row],[running ttl ppga]]^2.37)</f>
        <v>0.59088093662119157</v>
      </c>
      <c r="AB1081" s="5">
        <f>Table1[[#This Row],[pyth ratio]]+Table1[[#This Row],[win/loss ratio]]</f>
        <v>1.2158809366211916</v>
      </c>
    </row>
    <row r="1082" spans="1:28" x14ac:dyDescent="0.25">
      <c r="A1082" s="1">
        <v>3640</v>
      </c>
      <c r="B1082" s="7">
        <f t="shared" si="36"/>
        <v>9</v>
      </c>
      <c r="C1082" s="5">
        <v>2018</v>
      </c>
      <c r="D1082" s="5">
        <v>10</v>
      </c>
      <c r="E1082" t="s">
        <v>44</v>
      </c>
      <c r="F1082" t="s">
        <v>64</v>
      </c>
      <c r="G1082" s="5">
        <v>1</v>
      </c>
      <c r="H1082">
        <v>10</v>
      </c>
      <c r="I1082">
        <v>47</v>
      </c>
      <c r="J1082">
        <v>-37</v>
      </c>
      <c r="K1082">
        <f>IF(Table1[[#This Row],[net]]&gt;0,1,0)</f>
        <v>0</v>
      </c>
      <c r="L1082">
        <v>2</v>
      </c>
      <c r="M1082">
        <f>IF(Table1[[#This Row],[team]]=E1081,SUM(Table1[[#This Row],[win/loss]],M1081),Table1[[#This Row],[win/loss]])</f>
        <v>5</v>
      </c>
      <c r="N1082">
        <f>IF(Table1[[#This Row],[team]]=E1081,SUM(Table1[[#This Row],[win/loss]],M1081),Table1[[#This Row],[win/loss]])/B1082</f>
        <v>0.55555555555555558</v>
      </c>
      <c r="O1082">
        <f t="shared" si="35"/>
        <v>-35</v>
      </c>
      <c r="P1082">
        <f>IF(Table1[[#This Row],[difference]]&gt;0,SQRT(Table1[[#This Row],[difference]]),-SQRT(ABS(Table1[[#This Row],[difference]])))</f>
        <v>-5.9160797830996161</v>
      </c>
      <c r="Q1082">
        <f>IF(Table1[[#This Row],[line]]&gt;0,SQRT(Table1[[#This Row],[line]]),-SQRT(ABS(Table1[[#This Row],[line]])))</f>
        <v>1.4142135623730951</v>
      </c>
      <c r="R1082">
        <f>Table1[[#This Row],[difference]]-Table1[[#This Row],[sqrt(line)]]</f>
        <v>-36.414213562373092</v>
      </c>
      <c r="S1082">
        <f>IF(Table1[[#This Row],[difference]]&gt;0,1,-1)</f>
        <v>-1</v>
      </c>
      <c r="T1082">
        <f>IF(Table1[[#This Row],[team]]=E1081,SUM(H1082,T1081),Table1[[#This Row],[ppg]])</f>
        <v>184</v>
      </c>
      <c r="U1082">
        <f>IF(Table1[[#This Row],[team]]=E1081,SUM(I1082,U1081),Table1[[#This Row],[ppga]])</f>
        <v>196</v>
      </c>
      <c r="V1082">
        <f>IF(Table1[[#This Row],[team]]=E1081,SUM(Table1[[#This Row],[difference]],V1081),Table1[[#This Row],[difference]])</f>
        <v>-4.5</v>
      </c>
      <c r="W1082">
        <f>IF(Table1[[#This Row],[team]]=E1081,SUM(Table1[[#This Row],[sqrt(dif)]],W1081),Table1[[#This Row],[sqrt(dif)]])</f>
        <v>2.1465050750327235</v>
      </c>
      <c r="X1082">
        <f>IF(Table1[[#This Row],[team]]=E1081,SUM(Table1[[#This Row],[f1]],X1081),Table1[[#This Row],[f1]])</f>
        <v>-7.3216342474462763</v>
      </c>
      <c r="Y1082">
        <f>IF(Table1[[#This Row],[ATS]]=S1081,SUM(Table1[[#This Row],[ATS]],Y1081),Table1[[#This Row],[ATS]])</f>
        <v>-2</v>
      </c>
      <c r="Z1082">
        <f>IF(Table1[[#This Row],[ATS]]&gt;0,Table1[[#This Row],[ATS streak (not real)]]-1,Table1[[#This Row],[ATS streak (not real)]]+1)</f>
        <v>-1</v>
      </c>
      <c r="AA1082" s="5">
        <f>Table1[[#This Row],[running ttl ppg]]^2.37/(Table1[[#This Row],[running ttl ppg]]^2.37+Table1[[#This Row],[running ttl ppga]]^2.37)</f>
        <v>0.46263628343486501</v>
      </c>
      <c r="AB1082" s="5">
        <f>Table1[[#This Row],[pyth ratio]]+Table1[[#This Row],[win/loss ratio]]</f>
        <v>1.0181918389904205</v>
      </c>
    </row>
    <row r="1083" spans="1:28" x14ac:dyDescent="0.25">
      <c r="A1083" s="1">
        <v>3641</v>
      </c>
      <c r="B1083" s="7">
        <f t="shared" si="36"/>
        <v>10</v>
      </c>
      <c r="C1083" s="5">
        <v>2018</v>
      </c>
      <c r="D1083" s="5">
        <v>11</v>
      </c>
      <c r="E1083" t="s">
        <v>44</v>
      </c>
      <c r="F1083" t="s">
        <v>57</v>
      </c>
      <c r="G1083" s="5">
        <v>0</v>
      </c>
      <c r="H1083">
        <v>24</v>
      </c>
      <c r="I1083">
        <v>54</v>
      </c>
      <c r="J1083">
        <v>-30</v>
      </c>
      <c r="K1083">
        <f>IF(Table1[[#This Row],[net]]&gt;0,1,0)</f>
        <v>0</v>
      </c>
      <c r="L1083">
        <v>6.5</v>
      </c>
      <c r="M1083">
        <f>IF(Table1[[#This Row],[team]]=E1082,SUM(Table1[[#This Row],[win/loss]],M1082),Table1[[#This Row],[win/loss]])</f>
        <v>5</v>
      </c>
      <c r="N1083">
        <f>IF(Table1[[#This Row],[team]]=E1082,SUM(Table1[[#This Row],[win/loss]],M1082),Table1[[#This Row],[win/loss]])/B1083</f>
        <v>0.5</v>
      </c>
      <c r="O1083">
        <f t="shared" si="35"/>
        <v>-23.5</v>
      </c>
      <c r="P1083">
        <f>IF(Table1[[#This Row],[difference]]&gt;0,SQRT(Table1[[#This Row],[difference]]),-SQRT(ABS(Table1[[#This Row],[difference]])))</f>
        <v>-4.8476798574163293</v>
      </c>
      <c r="Q1083">
        <f>IF(Table1[[#This Row],[line]]&gt;0,SQRT(Table1[[#This Row],[line]]),-SQRT(ABS(Table1[[#This Row],[line]])))</f>
        <v>2.5495097567963922</v>
      </c>
      <c r="R1083">
        <f>Table1[[#This Row],[difference]]-Table1[[#This Row],[sqrt(line)]]</f>
        <v>-26.049509756796393</v>
      </c>
      <c r="S1083">
        <f>IF(Table1[[#This Row],[difference]]&gt;0,1,-1)</f>
        <v>-1</v>
      </c>
      <c r="T1083">
        <f>IF(Table1[[#This Row],[team]]=E1082,SUM(H1083,T1082),Table1[[#This Row],[ppg]])</f>
        <v>208</v>
      </c>
      <c r="U1083">
        <f>IF(Table1[[#This Row],[team]]=E1082,SUM(I1083,U1082),Table1[[#This Row],[ppga]])</f>
        <v>250</v>
      </c>
      <c r="V1083">
        <f>IF(Table1[[#This Row],[team]]=E1082,SUM(Table1[[#This Row],[difference]],V1082),Table1[[#This Row],[difference]])</f>
        <v>-28</v>
      </c>
      <c r="W1083">
        <f>IF(Table1[[#This Row],[team]]=E1082,SUM(Table1[[#This Row],[sqrt(dif)]],W1082),Table1[[#This Row],[sqrt(dif)]])</f>
        <v>-2.7011747823836059</v>
      </c>
      <c r="X1083">
        <f>IF(Table1[[#This Row],[team]]=E1082,SUM(Table1[[#This Row],[f1]],X1082),Table1[[#This Row],[f1]])</f>
        <v>-33.371144004242666</v>
      </c>
      <c r="Y1083">
        <f>IF(Table1[[#This Row],[ATS]]=S1082,SUM(Table1[[#This Row],[ATS]],Y1082),Table1[[#This Row],[ATS]])</f>
        <v>-3</v>
      </c>
      <c r="Z1083">
        <f>IF(Table1[[#This Row],[ATS]]&gt;0,Table1[[#This Row],[ATS streak (not real)]]-1,Table1[[#This Row],[ATS streak (not real)]]+1)</f>
        <v>-2</v>
      </c>
      <c r="AA1083" s="5">
        <f>Table1[[#This Row],[running ttl ppg]]^2.37/(Table1[[#This Row],[running ttl ppg]]^2.37+Table1[[#This Row],[running ttl ppga]]^2.37)</f>
        <v>0.39271903495071098</v>
      </c>
      <c r="AB1083" s="5">
        <f>Table1[[#This Row],[pyth ratio]]+Table1[[#This Row],[win/loss ratio]]</f>
        <v>0.89271903495071103</v>
      </c>
    </row>
    <row r="1084" spans="1:28" x14ac:dyDescent="0.25">
      <c r="A1084" s="1">
        <v>3642</v>
      </c>
      <c r="B1084" s="7">
        <f t="shared" si="36"/>
        <v>11</v>
      </c>
      <c r="C1084" s="5">
        <v>2018</v>
      </c>
      <c r="D1084" s="5">
        <v>12</v>
      </c>
      <c r="E1084" t="s">
        <v>44</v>
      </c>
      <c r="F1084" t="s">
        <v>56</v>
      </c>
      <c r="G1084" s="5">
        <v>0</v>
      </c>
      <c r="H1084">
        <v>16</v>
      </c>
      <c r="I1084">
        <v>10</v>
      </c>
      <c r="J1084">
        <v>6</v>
      </c>
      <c r="K1084">
        <f>IF(Table1[[#This Row],[net]]&gt;0,1,0)</f>
        <v>1</v>
      </c>
      <c r="L1084">
        <v>8.5</v>
      </c>
      <c r="M1084">
        <f>IF(Table1[[#This Row],[team]]=E1083,SUM(Table1[[#This Row],[win/loss]],M1083),Table1[[#This Row],[win/loss]])</f>
        <v>6</v>
      </c>
      <c r="N1084">
        <f>IF(Table1[[#This Row],[team]]=E1083,SUM(Table1[[#This Row],[win/loss]],M1083),Table1[[#This Row],[win/loss]])/B1084</f>
        <v>0.54545454545454541</v>
      </c>
      <c r="O1084">
        <f t="shared" si="35"/>
        <v>14.5</v>
      </c>
      <c r="P1084">
        <f>IF(Table1[[#This Row],[difference]]&gt;0,SQRT(Table1[[#This Row],[difference]]),-SQRT(ABS(Table1[[#This Row],[difference]])))</f>
        <v>3.8078865529319543</v>
      </c>
      <c r="Q1084">
        <f>IF(Table1[[#This Row],[line]]&gt;0,SQRT(Table1[[#This Row],[line]]),-SQRT(ABS(Table1[[#This Row],[line]])))</f>
        <v>2.9154759474226504</v>
      </c>
      <c r="R1084">
        <f>Table1[[#This Row],[difference]]-Table1[[#This Row],[sqrt(line)]]</f>
        <v>11.584524052577351</v>
      </c>
      <c r="S1084">
        <f>IF(Table1[[#This Row],[difference]]&gt;0,1,-1)</f>
        <v>1</v>
      </c>
      <c r="T1084">
        <f>IF(Table1[[#This Row],[team]]=E1083,SUM(H1084,T1083),Table1[[#This Row],[ppg]])</f>
        <v>224</v>
      </c>
      <c r="U1084">
        <f>IF(Table1[[#This Row],[team]]=E1083,SUM(I1084,U1083),Table1[[#This Row],[ppga]])</f>
        <v>260</v>
      </c>
      <c r="V1084">
        <f>IF(Table1[[#This Row],[team]]=E1083,SUM(Table1[[#This Row],[difference]],V1083),Table1[[#This Row],[difference]])</f>
        <v>-13.5</v>
      </c>
      <c r="W1084">
        <f>IF(Table1[[#This Row],[team]]=E1083,SUM(Table1[[#This Row],[sqrt(dif)]],W1083),Table1[[#This Row],[sqrt(dif)]])</f>
        <v>1.1067117705483485</v>
      </c>
      <c r="X1084">
        <f>IF(Table1[[#This Row],[team]]=E1083,SUM(Table1[[#This Row],[f1]],X1083),Table1[[#This Row],[f1]])</f>
        <v>-21.786619951665315</v>
      </c>
      <c r="Y1084">
        <f>IF(Table1[[#This Row],[ATS]]=S1083,SUM(Table1[[#This Row],[ATS]],Y1083),Table1[[#This Row],[ATS]])</f>
        <v>1</v>
      </c>
      <c r="Z1084">
        <f>IF(Table1[[#This Row],[ATS]]&gt;0,Table1[[#This Row],[ATS streak (not real)]]-1,Table1[[#This Row],[ATS streak (not real)]]+1)</f>
        <v>0</v>
      </c>
      <c r="AA1084" s="5">
        <f>Table1[[#This Row],[running ttl ppg]]^2.37/(Table1[[#This Row],[running ttl ppg]]^2.37+Table1[[#This Row],[running ttl ppga]]^2.37)</f>
        <v>0.41260317384937373</v>
      </c>
      <c r="AB1084" s="5">
        <f>Table1[[#This Row],[pyth ratio]]+Table1[[#This Row],[win/loss ratio]]</f>
        <v>0.95805771930391914</v>
      </c>
    </row>
    <row r="1085" spans="1:28" x14ac:dyDescent="0.25">
      <c r="A1085" s="1">
        <v>3643</v>
      </c>
      <c r="B1085" s="7">
        <f t="shared" si="36"/>
        <v>12</v>
      </c>
      <c r="C1085" s="5">
        <v>2018</v>
      </c>
      <c r="D1085" s="5">
        <v>13</v>
      </c>
      <c r="E1085" t="s">
        <v>44</v>
      </c>
      <c r="F1085" t="s">
        <v>63</v>
      </c>
      <c r="G1085" s="5">
        <v>1</v>
      </c>
      <c r="H1085">
        <v>3</v>
      </c>
      <c r="I1085">
        <v>23</v>
      </c>
      <c r="J1085">
        <v>-20</v>
      </c>
      <c r="K1085">
        <f>IF(Table1[[#This Row],[net]]&gt;0,1,0)</f>
        <v>0</v>
      </c>
      <c r="L1085">
        <v>7.5</v>
      </c>
      <c r="M1085">
        <f>IF(Table1[[#This Row],[team]]=E1084,SUM(Table1[[#This Row],[win/loss]],M1084),Table1[[#This Row],[win/loss]])</f>
        <v>6</v>
      </c>
      <c r="N1085">
        <f>IF(Table1[[#This Row],[team]]=E1084,SUM(Table1[[#This Row],[win/loss]],M1084),Table1[[#This Row],[win/loss]])/B1085</f>
        <v>0.5</v>
      </c>
      <c r="O1085">
        <f t="shared" si="35"/>
        <v>-12.5</v>
      </c>
      <c r="P1085">
        <f>IF(Table1[[#This Row],[difference]]&gt;0,SQRT(Table1[[#This Row],[difference]]),-SQRT(ABS(Table1[[#This Row],[difference]])))</f>
        <v>-3.5355339059327378</v>
      </c>
      <c r="Q1085">
        <f>IF(Table1[[#This Row],[line]]&gt;0,SQRT(Table1[[#This Row],[line]]),-SQRT(ABS(Table1[[#This Row],[line]])))</f>
        <v>2.7386127875258306</v>
      </c>
      <c r="R1085">
        <f>Table1[[#This Row],[difference]]-Table1[[#This Row],[sqrt(line)]]</f>
        <v>-15.238612787525831</v>
      </c>
      <c r="S1085">
        <f>IF(Table1[[#This Row],[difference]]&gt;0,1,-1)</f>
        <v>-1</v>
      </c>
      <c r="T1085">
        <f>IF(Table1[[#This Row],[team]]=E1084,SUM(H1085,T1084),Table1[[#This Row],[ppg]])</f>
        <v>227</v>
      </c>
      <c r="U1085">
        <f>IF(Table1[[#This Row],[team]]=E1084,SUM(I1085,U1084),Table1[[#This Row],[ppga]])</f>
        <v>283</v>
      </c>
      <c r="V1085">
        <f>IF(Table1[[#This Row],[team]]=E1084,SUM(Table1[[#This Row],[difference]],V1084),Table1[[#This Row],[difference]])</f>
        <v>-26</v>
      </c>
      <c r="W1085">
        <f>IF(Table1[[#This Row],[team]]=E1084,SUM(Table1[[#This Row],[sqrt(dif)]],W1084),Table1[[#This Row],[sqrt(dif)]])</f>
        <v>-2.4288221353843893</v>
      </c>
      <c r="X1085">
        <f>IF(Table1[[#This Row],[team]]=E1084,SUM(Table1[[#This Row],[f1]],X1084),Table1[[#This Row],[f1]])</f>
        <v>-37.025232739191146</v>
      </c>
      <c r="Y1085">
        <f>IF(Table1[[#This Row],[ATS]]=S1084,SUM(Table1[[#This Row],[ATS]],Y1084),Table1[[#This Row],[ATS]])</f>
        <v>-1</v>
      </c>
      <c r="Z1085">
        <f>IF(Table1[[#This Row],[ATS]]&gt;0,Table1[[#This Row],[ATS streak (not real)]]-1,Table1[[#This Row],[ATS streak (not real)]]+1)</f>
        <v>0</v>
      </c>
      <c r="AA1085" s="5">
        <f>Table1[[#This Row],[running ttl ppg]]^2.37/(Table1[[#This Row],[running ttl ppg]]^2.37+Table1[[#This Row],[running ttl ppga]]^2.37)</f>
        <v>0.3722497010042386</v>
      </c>
      <c r="AB1085" s="5">
        <f>Table1[[#This Row],[pyth ratio]]+Table1[[#This Row],[win/loss ratio]]</f>
        <v>0.8722497010042386</v>
      </c>
    </row>
    <row r="1086" spans="1:28" x14ac:dyDescent="0.25">
      <c r="A1086" s="1">
        <v>3644</v>
      </c>
      <c r="B1086" s="7">
        <f t="shared" si="36"/>
        <v>13</v>
      </c>
      <c r="C1086" s="5">
        <v>2018</v>
      </c>
      <c r="D1086" s="5">
        <v>14</v>
      </c>
      <c r="E1086" t="s">
        <v>44</v>
      </c>
      <c r="F1086" t="s">
        <v>54</v>
      </c>
      <c r="G1086" s="5">
        <v>1</v>
      </c>
      <c r="H1086">
        <v>13</v>
      </c>
      <c r="I1086">
        <v>7</v>
      </c>
      <c r="J1086">
        <v>6</v>
      </c>
      <c r="K1086">
        <f>IF(Table1[[#This Row],[net]]&gt;0,1,0)</f>
        <v>1</v>
      </c>
      <c r="L1086">
        <v>-3</v>
      </c>
      <c r="M1086">
        <f>IF(Table1[[#This Row],[team]]=E1085,SUM(Table1[[#This Row],[win/loss]],M1085),Table1[[#This Row],[win/loss]])</f>
        <v>7</v>
      </c>
      <c r="N1086">
        <f>IF(Table1[[#This Row],[team]]=E1085,SUM(Table1[[#This Row],[win/loss]],M1085),Table1[[#This Row],[win/loss]])/B1086</f>
        <v>0.53846153846153844</v>
      </c>
      <c r="O1086">
        <f t="shared" si="35"/>
        <v>3</v>
      </c>
      <c r="P1086">
        <f>IF(Table1[[#This Row],[difference]]&gt;0,SQRT(Table1[[#This Row],[difference]]),-SQRT(ABS(Table1[[#This Row],[difference]])))</f>
        <v>1.7320508075688772</v>
      </c>
      <c r="Q1086">
        <f>IF(Table1[[#This Row],[line]]&gt;0,SQRT(Table1[[#This Row],[line]]),-SQRT(ABS(Table1[[#This Row],[line]])))</f>
        <v>-1.7320508075688772</v>
      </c>
      <c r="R1086">
        <f>Table1[[#This Row],[difference]]-Table1[[#This Row],[sqrt(line)]]</f>
        <v>4.7320508075688767</v>
      </c>
      <c r="S1086">
        <f>IF(Table1[[#This Row],[difference]]&gt;0,1,-1)</f>
        <v>1</v>
      </c>
      <c r="T1086">
        <f>IF(Table1[[#This Row],[team]]=E1085,SUM(H1086,T1085),Table1[[#This Row],[ppg]])</f>
        <v>240</v>
      </c>
      <c r="U1086">
        <f>IF(Table1[[#This Row],[team]]=E1085,SUM(I1086,U1085),Table1[[#This Row],[ppga]])</f>
        <v>290</v>
      </c>
      <c r="V1086">
        <f>IF(Table1[[#This Row],[team]]=E1085,SUM(Table1[[#This Row],[difference]],V1085),Table1[[#This Row],[difference]])</f>
        <v>-23</v>
      </c>
      <c r="W1086">
        <f>IF(Table1[[#This Row],[team]]=E1085,SUM(Table1[[#This Row],[sqrt(dif)]],W1085),Table1[[#This Row],[sqrt(dif)]])</f>
        <v>-0.6967713278155121</v>
      </c>
      <c r="X1086">
        <f>IF(Table1[[#This Row],[team]]=E1085,SUM(Table1[[#This Row],[f1]],X1085),Table1[[#This Row],[f1]])</f>
        <v>-32.293181931622271</v>
      </c>
      <c r="Y1086">
        <f>IF(Table1[[#This Row],[ATS]]=S1085,SUM(Table1[[#This Row],[ATS]],Y1085),Table1[[#This Row],[ATS]])</f>
        <v>1</v>
      </c>
      <c r="Z1086">
        <f>IF(Table1[[#This Row],[ATS]]&gt;0,Table1[[#This Row],[ATS streak (not real)]]-1,Table1[[#This Row],[ATS streak (not real)]]+1)</f>
        <v>0</v>
      </c>
      <c r="AA1086" s="5">
        <f>Table1[[#This Row],[running ttl ppg]]^2.37/(Table1[[#This Row],[running ttl ppg]]^2.37+Table1[[#This Row],[running ttl ppga]]^2.37)</f>
        <v>0.38971662187928596</v>
      </c>
      <c r="AB1086" s="5">
        <f>Table1[[#This Row],[pyth ratio]]+Table1[[#This Row],[win/loss ratio]]</f>
        <v>0.92817816034082434</v>
      </c>
    </row>
    <row r="1087" spans="1:28" x14ac:dyDescent="0.25">
      <c r="A1087" s="1">
        <v>3645</v>
      </c>
      <c r="B1087" s="7">
        <f t="shared" si="36"/>
        <v>14</v>
      </c>
      <c r="C1087" s="5">
        <v>2018</v>
      </c>
      <c r="D1087" s="5">
        <v>15</v>
      </c>
      <c r="E1087" t="s">
        <v>44</v>
      </c>
      <c r="F1087" t="s">
        <v>59</v>
      </c>
      <c r="G1087" s="5">
        <v>1</v>
      </c>
      <c r="H1087">
        <v>24</v>
      </c>
      <c r="I1087">
        <v>16</v>
      </c>
      <c r="J1087">
        <v>8</v>
      </c>
      <c r="K1087">
        <f>IF(Table1[[#This Row],[net]]&gt;0,1,0)</f>
        <v>1</v>
      </c>
      <c r="L1087">
        <v>-3.5</v>
      </c>
      <c r="M1087">
        <f>IF(Table1[[#This Row],[team]]=E1086,SUM(Table1[[#This Row],[win/loss]],M1086),Table1[[#This Row],[win/loss]])</f>
        <v>8</v>
      </c>
      <c r="N1087">
        <f>IF(Table1[[#This Row],[team]]=E1086,SUM(Table1[[#This Row],[win/loss]],M1086),Table1[[#This Row],[win/loss]])/B1087</f>
        <v>0.5714285714285714</v>
      </c>
      <c r="O1087">
        <f t="shared" si="35"/>
        <v>4.5</v>
      </c>
      <c r="P1087">
        <f>IF(Table1[[#This Row],[difference]]&gt;0,SQRT(Table1[[#This Row],[difference]]),-SQRT(ABS(Table1[[#This Row],[difference]])))</f>
        <v>2.1213203435596424</v>
      </c>
      <c r="Q1087">
        <f>IF(Table1[[#This Row],[line]]&gt;0,SQRT(Table1[[#This Row],[line]]),-SQRT(ABS(Table1[[#This Row],[line]])))</f>
        <v>-1.8708286933869707</v>
      </c>
      <c r="R1087">
        <f>Table1[[#This Row],[difference]]-Table1[[#This Row],[sqrt(line)]]</f>
        <v>6.3708286933869704</v>
      </c>
      <c r="S1087">
        <f>IF(Table1[[#This Row],[difference]]&gt;0,1,-1)</f>
        <v>1</v>
      </c>
      <c r="T1087">
        <f>IF(Table1[[#This Row],[team]]=E1086,SUM(H1087,T1086),Table1[[#This Row],[ppg]])</f>
        <v>264</v>
      </c>
      <c r="U1087">
        <f>IF(Table1[[#This Row],[team]]=E1086,SUM(I1087,U1086),Table1[[#This Row],[ppga]])</f>
        <v>306</v>
      </c>
      <c r="V1087">
        <f>IF(Table1[[#This Row],[team]]=E1086,SUM(Table1[[#This Row],[difference]],V1086),Table1[[#This Row],[difference]])</f>
        <v>-18.5</v>
      </c>
      <c r="W1087">
        <f>IF(Table1[[#This Row],[team]]=E1086,SUM(Table1[[#This Row],[sqrt(dif)]],W1086),Table1[[#This Row],[sqrt(dif)]])</f>
        <v>1.4245490157441303</v>
      </c>
      <c r="X1087">
        <f>IF(Table1[[#This Row],[team]]=E1086,SUM(Table1[[#This Row],[f1]],X1086),Table1[[#This Row],[f1]])</f>
        <v>-25.922353238235303</v>
      </c>
      <c r="Y1087">
        <f>IF(Table1[[#This Row],[ATS]]=S1086,SUM(Table1[[#This Row],[ATS]],Y1086),Table1[[#This Row],[ATS]])</f>
        <v>2</v>
      </c>
      <c r="Z1087">
        <f>IF(Table1[[#This Row],[ATS]]&gt;0,Table1[[#This Row],[ATS streak (not real)]]-1,Table1[[#This Row],[ATS streak (not real)]]+1)</f>
        <v>1</v>
      </c>
      <c r="AA1087" s="5">
        <f>Table1[[#This Row],[running ttl ppg]]^2.37/(Table1[[#This Row],[running ttl ppg]]^2.37+Table1[[#This Row],[running ttl ppga]]^2.37)</f>
        <v>0.41340732162281518</v>
      </c>
      <c r="AB1087" s="5">
        <f>Table1[[#This Row],[pyth ratio]]+Table1[[#This Row],[win/loss ratio]]</f>
        <v>0.98483589305138652</v>
      </c>
    </row>
    <row r="1088" spans="1:28" x14ac:dyDescent="0.25">
      <c r="A1088" s="1">
        <v>3646</v>
      </c>
      <c r="B1088" s="7">
        <f t="shared" si="36"/>
        <v>15</v>
      </c>
      <c r="C1088" s="5">
        <v>2018</v>
      </c>
      <c r="D1088" s="5">
        <v>16</v>
      </c>
      <c r="E1088" t="s">
        <v>44</v>
      </c>
      <c r="F1088" t="s">
        <v>63</v>
      </c>
      <c r="G1088" s="5">
        <v>0</v>
      </c>
      <c r="H1088">
        <v>16</v>
      </c>
      <c r="I1088">
        <v>37</v>
      </c>
      <c r="J1088">
        <v>-21</v>
      </c>
      <c r="K1088">
        <f>IF(Table1[[#This Row],[net]]&gt;0,1,0)</f>
        <v>0</v>
      </c>
      <c r="L1088">
        <v>10.5</v>
      </c>
      <c r="M1088">
        <f>IF(Table1[[#This Row],[team]]=E1087,SUM(Table1[[#This Row],[win/loss]],M1087),Table1[[#This Row],[win/loss]])</f>
        <v>8</v>
      </c>
      <c r="N1088">
        <f>IF(Table1[[#This Row],[team]]=E1087,SUM(Table1[[#This Row],[win/loss]],M1087),Table1[[#This Row],[win/loss]])/B1088</f>
        <v>0.53333333333333333</v>
      </c>
      <c r="O1088">
        <f t="shared" si="35"/>
        <v>-10.5</v>
      </c>
      <c r="P1088">
        <f>IF(Table1[[#This Row],[difference]]&gt;0,SQRT(Table1[[#This Row],[difference]]),-SQRT(ABS(Table1[[#This Row],[difference]])))</f>
        <v>-3.2403703492039302</v>
      </c>
      <c r="Q1088">
        <f>IF(Table1[[#This Row],[line]]&gt;0,SQRT(Table1[[#This Row],[line]]),-SQRT(ABS(Table1[[#This Row],[line]])))</f>
        <v>3.2403703492039302</v>
      </c>
      <c r="R1088">
        <f>Table1[[#This Row],[difference]]-Table1[[#This Row],[sqrt(line)]]</f>
        <v>-13.74037034920393</v>
      </c>
      <c r="S1088">
        <f>IF(Table1[[#This Row],[difference]]&gt;0,1,-1)</f>
        <v>-1</v>
      </c>
      <c r="T1088">
        <f>IF(Table1[[#This Row],[team]]=E1087,SUM(H1088,T1087),Table1[[#This Row],[ppg]])</f>
        <v>280</v>
      </c>
      <c r="U1088">
        <f>IF(Table1[[#This Row],[team]]=E1087,SUM(I1088,U1087),Table1[[#This Row],[ppga]])</f>
        <v>343</v>
      </c>
      <c r="V1088">
        <f>IF(Table1[[#This Row],[team]]=E1087,SUM(Table1[[#This Row],[difference]],V1087),Table1[[#This Row],[difference]])</f>
        <v>-29</v>
      </c>
      <c r="W1088">
        <f>IF(Table1[[#This Row],[team]]=E1087,SUM(Table1[[#This Row],[sqrt(dif)]],W1087),Table1[[#This Row],[sqrt(dif)]])</f>
        <v>-1.8158213334597999</v>
      </c>
      <c r="X1088">
        <f>IF(Table1[[#This Row],[team]]=E1087,SUM(Table1[[#This Row],[f1]],X1087),Table1[[#This Row],[f1]])</f>
        <v>-39.662723587439231</v>
      </c>
      <c r="Y1088">
        <f>IF(Table1[[#This Row],[ATS]]=S1087,SUM(Table1[[#This Row],[ATS]],Y1087),Table1[[#This Row],[ATS]])</f>
        <v>-1</v>
      </c>
      <c r="Z1088">
        <f>IF(Table1[[#This Row],[ATS]]&gt;0,Table1[[#This Row],[ATS streak (not real)]]-1,Table1[[#This Row],[ATS streak (not real)]]+1)</f>
        <v>0</v>
      </c>
      <c r="AA1088" s="5">
        <f>Table1[[#This Row],[running ttl ppg]]^2.37/(Table1[[#This Row],[running ttl ppg]]^2.37+Table1[[#This Row],[running ttl ppga]]^2.37)</f>
        <v>0.38202314718411462</v>
      </c>
      <c r="AB1088" s="5">
        <f>Table1[[#This Row],[pyth ratio]]+Table1[[#This Row],[win/loss ratio]]</f>
        <v>0.91535648051744789</v>
      </c>
    </row>
    <row r="1089" spans="1:28" x14ac:dyDescent="0.25">
      <c r="A1089" s="1">
        <v>3647</v>
      </c>
      <c r="B1089" s="7">
        <f t="shared" si="36"/>
        <v>16</v>
      </c>
      <c r="C1089" s="5">
        <v>2018</v>
      </c>
      <c r="D1089" s="5">
        <v>17</v>
      </c>
      <c r="E1089" t="s">
        <v>44</v>
      </c>
      <c r="F1089" t="s">
        <v>59</v>
      </c>
      <c r="G1089" s="5">
        <v>0</v>
      </c>
      <c r="H1089">
        <v>22</v>
      </c>
      <c r="I1089">
        <v>16</v>
      </c>
      <c r="J1089">
        <v>6</v>
      </c>
      <c r="K1089">
        <f>IF(Table1[[#This Row],[net]]&gt;0,1,0)</f>
        <v>1</v>
      </c>
      <c r="L1089">
        <v>-2</v>
      </c>
      <c r="M1089">
        <f>IF(Table1[[#This Row],[team]]=E1088,SUM(Table1[[#This Row],[win/loss]],M1088),Table1[[#This Row],[win/loss]])</f>
        <v>9</v>
      </c>
      <c r="N1089">
        <f>IF(Table1[[#This Row],[team]]=E1088,SUM(Table1[[#This Row],[win/loss]],M1088),Table1[[#This Row],[win/loss]])/B1089</f>
        <v>0.5625</v>
      </c>
      <c r="O1089">
        <f t="shared" si="35"/>
        <v>4</v>
      </c>
      <c r="P1089">
        <f>IF(Table1[[#This Row],[difference]]&gt;0,SQRT(Table1[[#This Row],[difference]]),-SQRT(ABS(Table1[[#This Row],[difference]])))</f>
        <v>2</v>
      </c>
      <c r="Q1089">
        <f>IF(Table1[[#This Row],[line]]&gt;0,SQRT(Table1[[#This Row],[line]]),-SQRT(ABS(Table1[[#This Row],[line]])))</f>
        <v>-1.4142135623730951</v>
      </c>
      <c r="R1089">
        <f>Table1[[#This Row],[difference]]-Table1[[#This Row],[sqrt(line)]]</f>
        <v>5.4142135623730949</v>
      </c>
      <c r="S1089">
        <f>IF(Table1[[#This Row],[difference]]&gt;0,1,-1)</f>
        <v>1</v>
      </c>
      <c r="T1089">
        <f>IF(Table1[[#This Row],[team]]=E1088,SUM(H1089,T1088),Table1[[#This Row],[ppg]])</f>
        <v>302</v>
      </c>
      <c r="U1089">
        <f>IF(Table1[[#This Row],[team]]=E1088,SUM(I1089,U1088),Table1[[#This Row],[ppga]])</f>
        <v>359</v>
      </c>
      <c r="V1089">
        <f>IF(Table1[[#This Row],[team]]=E1088,SUM(Table1[[#This Row],[difference]],V1088),Table1[[#This Row],[difference]])</f>
        <v>-25</v>
      </c>
      <c r="W1089">
        <f>IF(Table1[[#This Row],[team]]=E1088,SUM(Table1[[#This Row],[sqrt(dif)]],W1088),Table1[[#This Row],[sqrt(dif)]])</f>
        <v>0.1841786665402001</v>
      </c>
      <c r="X1089">
        <f>IF(Table1[[#This Row],[team]]=E1088,SUM(Table1[[#This Row],[f1]],X1088),Table1[[#This Row],[f1]])</f>
        <v>-34.248510025066139</v>
      </c>
      <c r="Y1089">
        <f>IF(Table1[[#This Row],[ATS]]=S1088,SUM(Table1[[#This Row],[ATS]],Y1088),Table1[[#This Row],[ATS]])</f>
        <v>1</v>
      </c>
      <c r="Z1089">
        <f>IF(Table1[[#This Row],[ATS]]&gt;0,Table1[[#This Row],[ATS streak (not real)]]-1,Table1[[#This Row],[ATS streak (not real)]]+1)</f>
        <v>0</v>
      </c>
      <c r="AA1089" s="5">
        <f>Table1[[#This Row],[running ttl ppg]]^2.37/(Table1[[#This Row],[running ttl ppg]]^2.37+Table1[[#This Row],[running ttl ppga]]^2.37)</f>
        <v>0.39896918337649911</v>
      </c>
      <c r="AB1089" s="5">
        <f>Table1[[#This Row],[pyth ratio]]+Table1[[#This Row],[win/loss ratio]]</f>
        <v>0.96146918337649911</v>
      </c>
    </row>
    <row r="1090" spans="1:28" x14ac:dyDescent="0.25">
      <c r="A1090" s="1">
        <v>3648</v>
      </c>
      <c r="B1090" s="7">
        <f t="shared" si="36"/>
        <v>1</v>
      </c>
      <c r="C1090" s="5">
        <v>2018</v>
      </c>
      <c r="D1090" s="5">
        <v>1</v>
      </c>
      <c r="E1090" t="s">
        <v>45</v>
      </c>
      <c r="F1090" t="s">
        <v>68</v>
      </c>
      <c r="G1090" s="5">
        <v>0</v>
      </c>
      <c r="H1090">
        <v>23</v>
      </c>
      <c r="I1090">
        <v>3</v>
      </c>
      <c r="J1090">
        <v>20</v>
      </c>
      <c r="K1090">
        <f>IF(Table1[[#This Row],[net]]&gt;0,1,0)</f>
        <v>1</v>
      </c>
      <c r="L1090">
        <v>-4</v>
      </c>
      <c r="M1090">
        <f>IF(Table1[[#This Row],[team]]=E1089,SUM(Table1[[#This Row],[win/loss]],M1089),Table1[[#This Row],[win/loss]])</f>
        <v>1</v>
      </c>
      <c r="N1090">
        <f>IF(Table1[[#This Row],[team]]=E1089,SUM(Table1[[#This Row],[win/loss]],M1089),Table1[[#This Row],[win/loss]])/B1090</f>
        <v>1</v>
      </c>
      <c r="O1090">
        <f t="shared" si="35"/>
        <v>16</v>
      </c>
      <c r="P1090">
        <f>IF(Table1[[#This Row],[difference]]&gt;0,SQRT(Table1[[#This Row],[difference]]),-SQRT(ABS(Table1[[#This Row],[difference]])))</f>
        <v>4</v>
      </c>
      <c r="Q1090">
        <f>IF(Table1[[#This Row],[line]]&gt;0,SQRT(Table1[[#This Row],[line]]),-SQRT(ABS(Table1[[#This Row],[line]])))</f>
        <v>-2</v>
      </c>
      <c r="R1090">
        <f>Table1[[#This Row],[difference]]-Table1[[#This Row],[sqrt(line)]]</f>
        <v>18</v>
      </c>
      <c r="S1090">
        <f>IF(Table1[[#This Row],[difference]]&gt;0,1,-1)</f>
        <v>1</v>
      </c>
      <c r="T1090">
        <f>IF(Table1[[#This Row],[team]]=E1089,SUM(H1090,T1089),Table1[[#This Row],[ppg]])</f>
        <v>23</v>
      </c>
      <c r="U1090">
        <f>IF(Table1[[#This Row],[team]]=E1089,SUM(I1090,U1089),Table1[[#This Row],[ppga]])</f>
        <v>3</v>
      </c>
      <c r="V1090">
        <f>IF(Table1[[#This Row],[team]]=E1089,SUM(Table1[[#This Row],[difference]],V1089),Table1[[#This Row],[difference]])</f>
        <v>16</v>
      </c>
      <c r="W1090">
        <f>IF(Table1[[#This Row],[team]]=E1089,SUM(Table1[[#This Row],[sqrt(dif)]],W1089),Table1[[#This Row],[sqrt(dif)]])</f>
        <v>4</v>
      </c>
      <c r="X1090">
        <f>IF(Table1[[#This Row],[team]]=E1089,SUM(Table1[[#This Row],[f1]],X1089),Table1[[#This Row],[f1]])</f>
        <v>18</v>
      </c>
      <c r="Y1090">
        <f>IF(Table1[[#This Row],[ATS]]=S1089,SUM(Table1[[#This Row],[ATS]],Y1089),Table1[[#This Row],[ATS]])</f>
        <v>2</v>
      </c>
      <c r="Z1090">
        <f>IF(Table1[[#This Row],[ATS]]&gt;0,Table1[[#This Row],[ATS streak (not real)]]-1,Table1[[#This Row],[ATS streak (not real)]]+1)</f>
        <v>1</v>
      </c>
      <c r="AA1090" s="5">
        <f>Table1[[#This Row],[running ttl ppg]]^2.37/(Table1[[#This Row],[running ttl ppg]]^2.37+Table1[[#This Row],[running ttl ppga]]^2.37)</f>
        <v>0.99205637462561225</v>
      </c>
      <c r="AB1090" s="5">
        <f>Table1[[#This Row],[pyth ratio]]+Table1[[#This Row],[win/loss ratio]]</f>
        <v>1.9920563746256121</v>
      </c>
    </row>
    <row r="1091" spans="1:28" x14ac:dyDescent="0.25">
      <c r="A1091" s="1">
        <v>3649</v>
      </c>
      <c r="B1091" s="7">
        <f t="shared" si="36"/>
        <v>2</v>
      </c>
      <c r="C1091" s="5">
        <v>2018</v>
      </c>
      <c r="D1091" s="5">
        <v>2</v>
      </c>
      <c r="E1091" t="s">
        <v>45</v>
      </c>
      <c r="F1091" t="s">
        <v>44</v>
      </c>
      <c r="G1091" s="5">
        <v>1</v>
      </c>
      <c r="H1091">
        <v>9</v>
      </c>
      <c r="I1091">
        <v>3</v>
      </c>
      <c r="J1091">
        <v>6</v>
      </c>
      <c r="K1091">
        <f>IF(Table1[[#This Row],[net]]&gt;0,1,0)</f>
        <v>1</v>
      </c>
      <c r="L1091">
        <v>-6</v>
      </c>
      <c r="M1091">
        <f>IF(Table1[[#This Row],[team]]=E1090,SUM(Table1[[#This Row],[win/loss]],M1090),Table1[[#This Row],[win/loss]])</f>
        <v>2</v>
      </c>
      <c r="N1091">
        <f>IF(Table1[[#This Row],[team]]=E1090,SUM(Table1[[#This Row],[win/loss]],M1090),Table1[[#This Row],[win/loss]])/B1091</f>
        <v>1</v>
      </c>
      <c r="O1091">
        <f t="shared" ref="O1091:O1154" si="37">J1091+L1091</f>
        <v>0</v>
      </c>
      <c r="P1091">
        <f>IF(Table1[[#This Row],[difference]]&gt;0,SQRT(Table1[[#This Row],[difference]]),-SQRT(ABS(Table1[[#This Row],[difference]])))</f>
        <v>0</v>
      </c>
      <c r="Q1091">
        <f>IF(Table1[[#This Row],[line]]&gt;0,SQRT(Table1[[#This Row],[line]]),-SQRT(ABS(Table1[[#This Row],[line]])))</f>
        <v>-2.4494897427831779</v>
      </c>
      <c r="R1091">
        <f>Table1[[#This Row],[difference]]-Table1[[#This Row],[sqrt(line)]]</f>
        <v>2.4494897427831779</v>
      </c>
      <c r="S1091">
        <f>IF(Table1[[#This Row],[difference]]&gt;0,1,-1)</f>
        <v>-1</v>
      </c>
      <c r="T1091">
        <f>IF(Table1[[#This Row],[team]]=E1090,SUM(H1091,T1090),Table1[[#This Row],[ppg]])</f>
        <v>32</v>
      </c>
      <c r="U1091">
        <f>IF(Table1[[#This Row],[team]]=E1090,SUM(I1091,U1090),Table1[[#This Row],[ppga]])</f>
        <v>6</v>
      </c>
      <c r="V1091">
        <f>IF(Table1[[#This Row],[team]]=E1090,SUM(Table1[[#This Row],[difference]],V1090),Table1[[#This Row],[difference]])</f>
        <v>16</v>
      </c>
      <c r="W1091">
        <f>IF(Table1[[#This Row],[team]]=E1090,SUM(Table1[[#This Row],[sqrt(dif)]],W1090),Table1[[#This Row],[sqrt(dif)]])</f>
        <v>4</v>
      </c>
      <c r="X1091">
        <f>IF(Table1[[#This Row],[team]]=E1090,SUM(Table1[[#This Row],[f1]],X1090),Table1[[#This Row],[f1]])</f>
        <v>20.449489742783179</v>
      </c>
      <c r="Y1091">
        <f>IF(Table1[[#This Row],[ATS]]=S1090,SUM(Table1[[#This Row],[ATS]],Y1090),Table1[[#This Row],[ATS]])</f>
        <v>-1</v>
      </c>
      <c r="Z1091">
        <f>IF(Table1[[#This Row],[ATS]]&gt;0,Table1[[#This Row],[ATS streak (not real)]]-1,Table1[[#This Row],[ATS streak (not real)]]+1)</f>
        <v>0</v>
      </c>
      <c r="AA1091" s="5">
        <f>Table1[[#This Row],[running ttl ppg]]^2.37/(Table1[[#This Row],[running ttl ppg]]^2.37+Table1[[#This Row],[running ttl ppga]]^2.37)</f>
        <v>0.98142746345645948</v>
      </c>
      <c r="AB1091" s="5">
        <f>Table1[[#This Row],[pyth ratio]]+Table1[[#This Row],[win/loss ratio]]</f>
        <v>1.9814274634564595</v>
      </c>
    </row>
    <row r="1092" spans="1:28" x14ac:dyDescent="0.25">
      <c r="A1092" s="1">
        <v>3650</v>
      </c>
      <c r="B1092" s="7">
        <f t="shared" si="36"/>
        <v>3</v>
      </c>
      <c r="C1092" s="5">
        <v>2018</v>
      </c>
      <c r="D1092" s="5">
        <v>3</v>
      </c>
      <c r="E1092" t="s">
        <v>45</v>
      </c>
      <c r="F1092" t="s">
        <v>64</v>
      </c>
      <c r="G1092" s="5">
        <v>1</v>
      </c>
      <c r="H1092">
        <v>13</v>
      </c>
      <c r="I1092">
        <v>34</v>
      </c>
      <c r="J1092">
        <v>-21</v>
      </c>
      <c r="K1092">
        <f>IF(Table1[[#This Row],[net]]&gt;0,1,0)</f>
        <v>0</v>
      </c>
      <c r="L1092">
        <v>-5.5</v>
      </c>
      <c r="M1092">
        <f>IF(Table1[[#This Row],[team]]=E1091,SUM(Table1[[#This Row],[win/loss]],M1091),Table1[[#This Row],[win/loss]])</f>
        <v>2</v>
      </c>
      <c r="N1092">
        <f>IF(Table1[[#This Row],[team]]=E1091,SUM(Table1[[#This Row],[win/loss]],M1091),Table1[[#This Row],[win/loss]])/B1092</f>
        <v>0.66666666666666663</v>
      </c>
      <c r="O1092">
        <f t="shared" si="37"/>
        <v>-26.5</v>
      </c>
      <c r="P1092">
        <f>IF(Table1[[#This Row],[difference]]&gt;0,SQRT(Table1[[#This Row],[difference]]),-SQRT(ABS(Table1[[#This Row],[difference]])))</f>
        <v>-5.1478150704935004</v>
      </c>
      <c r="Q1092">
        <f>IF(Table1[[#This Row],[line]]&gt;0,SQRT(Table1[[#This Row],[line]]),-SQRT(ABS(Table1[[#This Row],[line]])))</f>
        <v>-2.3452078799117149</v>
      </c>
      <c r="R1092">
        <f>Table1[[#This Row],[difference]]-Table1[[#This Row],[sqrt(line)]]</f>
        <v>-24.154792120088285</v>
      </c>
      <c r="S1092">
        <f>IF(Table1[[#This Row],[difference]]&gt;0,1,-1)</f>
        <v>-1</v>
      </c>
      <c r="T1092">
        <f>IF(Table1[[#This Row],[team]]=E1091,SUM(H1092,T1091),Table1[[#This Row],[ppg]])</f>
        <v>45</v>
      </c>
      <c r="U1092">
        <f>IF(Table1[[#This Row],[team]]=E1091,SUM(I1092,U1091),Table1[[#This Row],[ppga]])</f>
        <v>40</v>
      </c>
      <c r="V1092">
        <f>IF(Table1[[#This Row],[team]]=E1091,SUM(Table1[[#This Row],[difference]],V1091),Table1[[#This Row],[difference]])</f>
        <v>-10.5</v>
      </c>
      <c r="W1092">
        <f>IF(Table1[[#This Row],[team]]=E1091,SUM(Table1[[#This Row],[sqrt(dif)]],W1091),Table1[[#This Row],[sqrt(dif)]])</f>
        <v>-1.1478150704935004</v>
      </c>
      <c r="X1092">
        <f>IF(Table1[[#This Row],[team]]=E1091,SUM(Table1[[#This Row],[f1]],X1091),Table1[[#This Row],[f1]])</f>
        <v>-3.7053023773051059</v>
      </c>
      <c r="Y1092">
        <f>IF(Table1[[#This Row],[ATS]]=S1091,SUM(Table1[[#This Row],[ATS]],Y1091),Table1[[#This Row],[ATS]])</f>
        <v>-2</v>
      </c>
      <c r="Z1092">
        <f>IF(Table1[[#This Row],[ATS]]&gt;0,Table1[[#This Row],[ATS streak (not real)]]-1,Table1[[#This Row],[ATS streak (not real)]]+1)</f>
        <v>-1</v>
      </c>
      <c r="AA1092" s="5">
        <f>Table1[[#This Row],[running ttl ppg]]^2.37/(Table1[[#This Row],[running ttl ppg]]^2.37+Table1[[#This Row],[running ttl ppga]]^2.37)</f>
        <v>0.56933679165296913</v>
      </c>
      <c r="AB1092" s="5">
        <f>Table1[[#This Row],[pyth ratio]]+Table1[[#This Row],[win/loss ratio]]</f>
        <v>1.2360034583196358</v>
      </c>
    </row>
    <row r="1093" spans="1:28" x14ac:dyDescent="0.25">
      <c r="A1093" s="1">
        <v>3651</v>
      </c>
      <c r="B1093" s="7">
        <f t="shared" si="36"/>
        <v>4</v>
      </c>
      <c r="C1093" s="5">
        <v>2018</v>
      </c>
      <c r="D1093" s="5">
        <v>4</v>
      </c>
      <c r="E1093" t="s">
        <v>45</v>
      </c>
      <c r="F1093" t="s">
        <v>63</v>
      </c>
      <c r="G1093" s="5">
        <v>0</v>
      </c>
      <c r="H1093">
        <v>33</v>
      </c>
      <c r="I1093">
        <v>30</v>
      </c>
      <c r="J1093">
        <v>3</v>
      </c>
      <c r="K1093">
        <f>IF(Table1[[#This Row],[net]]&gt;0,1,0)</f>
        <v>1</v>
      </c>
      <c r="L1093">
        <v>9</v>
      </c>
      <c r="M1093">
        <f>IF(Table1[[#This Row],[team]]=E1092,SUM(Table1[[#This Row],[win/loss]],M1092),Table1[[#This Row],[win/loss]])</f>
        <v>3</v>
      </c>
      <c r="N1093">
        <f>IF(Table1[[#This Row],[team]]=E1092,SUM(Table1[[#This Row],[win/loss]],M1092),Table1[[#This Row],[win/loss]])/B1093</f>
        <v>0.75</v>
      </c>
      <c r="O1093">
        <f t="shared" si="37"/>
        <v>12</v>
      </c>
      <c r="P1093">
        <f>IF(Table1[[#This Row],[difference]]&gt;0,SQRT(Table1[[#This Row],[difference]]),-SQRT(ABS(Table1[[#This Row],[difference]])))</f>
        <v>3.4641016151377544</v>
      </c>
      <c r="Q1093">
        <f>IF(Table1[[#This Row],[line]]&gt;0,SQRT(Table1[[#This Row],[line]]),-SQRT(ABS(Table1[[#This Row],[line]])))</f>
        <v>3</v>
      </c>
      <c r="R1093">
        <f>Table1[[#This Row],[difference]]-Table1[[#This Row],[sqrt(line)]]</f>
        <v>9</v>
      </c>
      <c r="S1093">
        <f>IF(Table1[[#This Row],[difference]]&gt;0,1,-1)</f>
        <v>1</v>
      </c>
      <c r="T1093">
        <f>IF(Table1[[#This Row],[team]]=E1092,SUM(H1093,T1092),Table1[[#This Row],[ppg]])</f>
        <v>78</v>
      </c>
      <c r="U1093">
        <f>IF(Table1[[#This Row],[team]]=E1092,SUM(I1093,U1092),Table1[[#This Row],[ppga]])</f>
        <v>70</v>
      </c>
      <c r="V1093">
        <f>IF(Table1[[#This Row],[team]]=E1092,SUM(Table1[[#This Row],[difference]],V1092),Table1[[#This Row],[difference]])</f>
        <v>1.5</v>
      </c>
      <c r="W1093">
        <f>IF(Table1[[#This Row],[team]]=E1092,SUM(Table1[[#This Row],[sqrt(dif)]],W1092),Table1[[#This Row],[sqrt(dif)]])</f>
        <v>2.316286544644254</v>
      </c>
      <c r="X1093">
        <f>IF(Table1[[#This Row],[team]]=E1092,SUM(Table1[[#This Row],[f1]],X1092),Table1[[#This Row],[f1]])</f>
        <v>5.2946976226948941</v>
      </c>
      <c r="Y1093">
        <f>IF(Table1[[#This Row],[ATS]]=S1092,SUM(Table1[[#This Row],[ATS]],Y1092),Table1[[#This Row],[ATS]])</f>
        <v>1</v>
      </c>
      <c r="Z1093">
        <f>IF(Table1[[#This Row],[ATS]]&gt;0,Table1[[#This Row],[ATS streak (not real)]]-1,Table1[[#This Row],[ATS streak (not real)]]+1)</f>
        <v>0</v>
      </c>
      <c r="AA1093" s="5">
        <f>Table1[[#This Row],[running ttl ppg]]^2.37/(Table1[[#This Row],[running ttl ppg]]^2.37+Table1[[#This Row],[running ttl ppga]]^2.37)</f>
        <v>0.56376740684830251</v>
      </c>
      <c r="AB1093" s="5">
        <f>Table1[[#This Row],[pyth ratio]]+Table1[[#This Row],[win/loss ratio]]</f>
        <v>1.3137674068483025</v>
      </c>
    </row>
    <row r="1094" spans="1:28" x14ac:dyDescent="0.25">
      <c r="A1094" s="1">
        <v>3652</v>
      </c>
      <c r="B1094" s="7">
        <f t="shared" si="36"/>
        <v>5</v>
      </c>
      <c r="C1094" s="5">
        <v>2018</v>
      </c>
      <c r="D1094" s="5">
        <v>5</v>
      </c>
      <c r="E1094" t="s">
        <v>45</v>
      </c>
      <c r="F1094" t="s">
        <v>51</v>
      </c>
      <c r="G1094" s="5">
        <v>0</v>
      </c>
      <c r="H1094">
        <v>27</v>
      </c>
      <c r="I1094">
        <v>24</v>
      </c>
      <c r="J1094">
        <v>3</v>
      </c>
      <c r="K1094">
        <f>IF(Table1[[#This Row],[net]]&gt;0,1,0)</f>
        <v>1</v>
      </c>
      <c r="L1094">
        <v>2</v>
      </c>
      <c r="M1094">
        <f>IF(Table1[[#This Row],[team]]=E1093,SUM(Table1[[#This Row],[win/loss]],M1093),Table1[[#This Row],[win/loss]])</f>
        <v>4</v>
      </c>
      <c r="N1094">
        <f>IF(Table1[[#This Row],[team]]=E1093,SUM(Table1[[#This Row],[win/loss]],M1093),Table1[[#This Row],[win/loss]])/B1094</f>
        <v>0.8</v>
      </c>
      <c r="O1094">
        <f t="shared" si="37"/>
        <v>5</v>
      </c>
      <c r="P1094">
        <f>IF(Table1[[#This Row],[difference]]&gt;0,SQRT(Table1[[#This Row],[difference]]),-SQRT(ABS(Table1[[#This Row],[difference]])))</f>
        <v>2.2360679774997898</v>
      </c>
      <c r="Q1094">
        <f>IF(Table1[[#This Row],[line]]&gt;0,SQRT(Table1[[#This Row],[line]]),-SQRT(ABS(Table1[[#This Row],[line]])))</f>
        <v>1.4142135623730951</v>
      </c>
      <c r="R1094">
        <f>Table1[[#This Row],[difference]]-Table1[[#This Row],[sqrt(line)]]</f>
        <v>3.5857864376269051</v>
      </c>
      <c r="S1094">
        <f>IF(Table1[[#This Row],[difference]]&gt;0,1,-1)</f>
        <v>1</v>
      </c>
      <c r="T1094">
        <f>IF(Table1[[#This Row],[team]]=E1093,SUM(H1094,T1093),Table1[[#This Row],[ppg]])</f>
        <v>105</v>
      </c>
      <c r="U1094">
        <f>IF(Table1[[#This Row],[team]]=E1093,SUM(I1094,U1093),Table1[[#This Row],[ppga]])</f>
        <v>94</v>
      </c>
      <c r="V1094">
        <f>IF(Table1[[#This Row],[team]]=E1093,SUM(Table1[[#This Row],[difference]],V1093),Table1[[#This Row],[difference]])</f>
        <v>6.5</v>
      </c>
      <c r="W1094">
        <f>IF(Table1[[#This Row],[team]]=E1093,SUM(Table1[[#This Row],[sqrt(dif)]],W1093),Table1[[#This Row],[sqrt(dif)]])</f>
        <v>4.5523545221440438</v>
      </c>
      <c r="X1094">
        <f>IF(Table1[[#This Row],[team]]=E1093,SUM(Table1[[#This Row],[f1]],X1093),Table1[[#This Row],[f1]])</f>
        <v>8.8804840603217983</v>
      </c>
      <c r="Y1094">
        <f>IF(Table1[[#This Row],[ATS]]=S1093,SUM(Table1[[#This Row],[ATS]],Y1093),Table1[[#This Row],[ATS]])</f>
        <v>2</v>
      </c>
      <c r="Z1094">
        <f>IF(Table1[[#This Row],[ATS]]&gt;0,Table1[[#This Row],[ATS streak (not real)]]-1,Table1[[#This Row],[ATS streak (not real)]]+1)</f>
        <v>1</v>
      </c>
      <c r="AA1094" s="5">
        <f>Table1[[#This Row],[running ttl ppg]]^2.37/(Table1[[#This Row],[running ttl ppg]]^2.37+Table1[[#This Row],[running ttl ppga]]^2.37)</f>
        <v>0.56519604351871333</v>
      </c>
      <c r="AB1094" s="5">
        <f>Table1[[#This Row],[pyth ratio]]+Table1[[#This Row],[win/loss ratio]]</f>
        <v>1.3651960435187134</v>
      </c>
    </row>
    <row r="1095" spans="1:28" x14ac:dyDescent="0.25">
      <c r="A1095" s="1">
        <v>3653</v>
      </c>
      <c r="B1095" s="7">
        <f t="shared" si="36"/>
        <v>6</v>
      </c>
      <c r="C1095" s="5">
        <v>2018</v>
      </c>
      <c r="D1095" s="5">
        <v>6</v>
      </c>
      <c r="E1095" t="s">
        <v>45</v>
      </c>
      <c r="F1095" t="s">
        <v>66</v>
      </c>
      <c r="G1095" s="5">
        <v>1</v>
      </c>
      <c r="H1095">
        <v>23</v>
      </c>
      <c r="I1095">
        <v>28</v>
      </c>
      <c r="J1095">
        <v>-5</v>
      </c>
      <c r="K1095">
        <f>IF(Table1[[#This Row],[net]]&gt;0,1,0)</f>
        <v>0</v>
      </c>
      <c r="L1095">
        <v>-3</v>
      </c>
      <c r="M1095">
        <f>IF(Table1[[#This Row],[team]]=E1094,SUM(Table1[[#This Row],[win/loss]],M1094),Table1[[#This Row],[win/loss]])</f>
        <v>4</v>
      </c>
      <c r="N1095">
        <f>IF(Table1[[#This Row],[team]]=E1094,SUM(Table1[[#This Row],[win/loss]],M1094),Table1[[#This Row],[win/loss]])/B1095</f>
        <v>0.66666666666666663</v>
      </c>
      <c r="O1095">
        <f t="shared" si="37"/>
        <v>-8</v>
      </c>
      <c r="P1095">
        <f>IF(Table1[[#This Row],[difference]]&gt;0,SQRT(Table1[[#This Row],[difference]]),-SQRT(ABS(Table1[[#This Row],[difference]])))</f>
        <v>-2.8284271247461903</v>
      </c>
      <c r="Q1095">
        <f>IF(Table1[[#This Row],[line]]&gt;0,SQRT(Table1[[#This Row],[line]]),-SQRT(ABS(Table1[[#This Row],[line]])))</f>
        <v>-1.7320508075688772</v>
      </c>
      <c r="R1095">
        <f>Table1[[#This Row],[difference]]-Table1[[#This Row],[sqrt(line)]]</f>
        <v>-6.2679491924311233</v>
      </c>
      <c r="S1095">
        <f>IF(Table1[[#This Row],[difference]]&gt;0,1,-1)</f>
        <v>-1</v>
      </c>
      <c r="T1095">
        <f>IF(Table1[[#This Row],[team]]=E1094,SUM(H1095,T1094),Table1[[#This Row],[ppg]])</f>
        <v>128</v>
      </c>
      <c r="U1095">
        <f>IF(Table1[[#This Row],[team]]=E1094,SUM(I1095,U1094),Table1[[#This Row],[ppga]])</f>
        <v>122</v>
      </c>
      <c r="V1095">
        <f>IF(Table1[[#This Row],[team]]=E1094,SUM(Table1[[#This Row],[difference]],V1094),Table1[[#This Row],[difference]])</f>
        <v>-1.5</v>
      </c>
      <c r="W1095">
        <f>IF(Table1[[#This Row],[team]]=E1094,SUM(Table1[[#This Row],[sqrt(dif)]],W1094),Table1[[#This Row],[sqrt(dif)]])</f>
        <v>1.7239273973978535</v>
      </c>
      <c r="X1095">
        <f>IF(Table1[[#This Row],[team]]=E1094,SUM(Table1[[#This Row],[f1]],X1094),Table1[[#This Row],[f1]])</f>
        <v>2.612534867890675</v>
      </c>
      <c r="Y1095">
        <f>IF(Table1[[#This Row],[ATS]]=S1094,SUM(Table1[[#This Row],[ATS]],Y1094),Table1[[#This Row],[ATS]])</f>
        <v>-1</v>
      </c>
      <c r="Z1095">
        <f>IF(Table1[[#This Row],[ATS]]&gt;0,Table1[[#This Row],[ATS streak (not real)]]-1,Table1[[#This Row],[ATS streak (not real)]]+1)</f>
        <v>0</v>
      </c>
      <c r="AA1095" s="5">
        <f>Table1[[#This Row],[running ttl ppg]]^2.37/(Table1[[#This Row],[running ttl ppg]]^2.37+Table1[[#This Row],[running ttl ppga]]^2.37)</f>
        <v>0.52841481340031515</v>
      </c>
      <c r="AB1095" s="5">
        <f>Table1[[#This Row],[pyth ratio]]+Table1[[#This Row],[win/loss ratio]]</f>
        <v>1.1950814800669818</v>
      </c>
    </row>
    <row r="1096" spans="1:28" x14ac:dyDescent="0.25">
      <c r="A1096" s="1">
        <v>3654</v>
      </c>
      <c r="B1096" s="7">
        <f t="shared" si="36"/>
        <v>7</v>
      </c>
      <c r="C1096" s="5">
        <v>2018</v>
      </c>
      <c r="D1096" s="5">
        <v>7</v>
      </c>
      <c r="E1096" t="s">
        <v>45</v>
      </c>
      <c r="F1096" t="s">
        <v>46</v>
      </c>
      <c r="G1096" s="5">
        <v>0</v>
      </c>
      <c r="H1096">
        <v>3</v>
      </c>
      <c r="I1096">
        <v>17</v>
      </c>
      <c r="J1096">
        <v>-14</v>
      </c>
      <c r="K1096">
        <f>IF(Table1[[#This Row],[net]]&gt;0,1,0)</f>
        <v>0</v>
      </c>
      <c r="L1096">
        <v>-2.5</v>
      </c>
      <c r="M1096">
        <f>IF(Table1[[#This Row],[team]]=E1095,SUM(Table1[[#This Row],[win/loss]],M1095),Table1[[#This Row],[win/loss]])</f>
        <v>4</v>
      </c>
      <c r="N1096">
        <f>IF(Table1[[#This Row],[team]]=E1095,SUM(Table1[[#This Row],[win/loss]],M1095),Table1[[#This Row],[win/loss]])/B1096</f>
        <v>0.5714285714285714</v>
      </c>
      <c r="O1096">
        <f t="shared" si="37"/>
        <v>-16.5</v>
      </c>
      <c r="P1096">
        <f>IF(Table1[[#This Row],[difference]]&gt;0,SQRT(Table1[[#This Row],[difference]]),-SQRT(ABS(Table1[[#This Row],[difference]])))</f>
        <v>-4.0620192023179804</v>
      </c>
      <c r="Q1096">
        <f>IF(Table1[[#This Row],[line]]&gt;0,SQRT(Table1[[#This Row],[line]]),-SQRT(ABS(Table1[[#This Row],[line]])))</f>
        <v>-1.5811388300841898</v>
      </c>
      <c r="R1096">
        <f>Table1[[#This Row],[difference]]-Table1[[#This Row],[sqrt(line)]]</f>
        <v>-14.918861169915811</v>
      </c>
      <c r="S1096">
        <f>IF(Table1[[#This Row],[difference]]&gt;0,1,-1)</f>
        <v>-1</v>
      </c>
      <c r="T1096">
        <f>IF(Table1[[#This Row],[team]]=E1095,SUM(H1096,T1095),Table1[[#This Row],[ppg]])</f>
        <v>131</v>
      </c>
      <c r="U1096">
        <f>IF(Table1[[#This Row],[team]]=E1095,SUM(I1096,U1095),Table1[[#This Row],[ppga]])</f>
        <v>139</v>
      </c>
      <c r="V1096">
        <f>IF(Table1[[#This Row],[team]]=E1095,SUM(Table1[[#This Row],[difference]],V1095),Table1[[#This Row],[difference]])</f>
        <v>-18</v>
      </c>
      <c r="W1096">
        <f>IF(Table1[[#This Row],[team]]=E1095,SUM(Table1[[#This Row],[sqrt(dif)]],W1095),Table1[[#This Row],[sqrt(dif)]])</f>
        <v>-2.3380918049201269</v>
      </c>
      <c r="X1096">
        <f>IF(Table1[[#This Row],[team]]=E1095,SUM(Table1[[#This Row],[f1]],X1095),Table1[[#This Row],[f1]])</f>
        <v>-12.306326302025136</v>
      </c>
      <c r="Y1096">
        <f>IF(Table1[[#This Row],[ATS]]=S1095,SUM(Table1[[#This Row],[ATS]],Y1095),Table1[[#This Row],[ATS]])</f>
        <v>-2</v>
      </c>
      <c r="Z1096">
        <f>IF(Table1[[#This Row],[ATS]]&gt;0,Table1[[#This Row],[ATS streak (not real)]]-1,Table1[[#This Row],[ATS streak (not real)]]+1)</f>
        <v>-1</v>
      </c>
      <c r="AA1096" s="5">
        <f>Table1[[#This Row],[running ttl ppg]]^2.37/(Table1[[#This Row],[running ttl ppg]]^2.37+Table1[[#This Row],[running ttl ppga]]^2.37)</f>
        <v>0.46493625839055847</v>
      </c>
      <c r="AB1096" s="5">
        <f>Table1[[#This Row],[pyth ratio]]+Table1[[#This Row],[win/loss ratio]]</f>
        <v>1.0363648298191299</v>
      </c>
    </row>
    <row r="1097" spans="1:28" x14ac:dyDescent="0.25">
      <c r="A1097" s="1">
        <v>3655</v>
      </c>
      <c r="B1097" s="7">
        <f t="shared" si="36"/>
        <v>8</v>
      </c>
      <c r="C1097" s="5">
        <v>2018</v>
      </c>
      <c r="D1097" s="5">
        <v>8</v>
      </c>
      <c r="E1097" t="s">
        <v>45</v>
      </c>
      <c r="F1097" t="s">
        <v>70</v>
      </c>
      <c r="G1097" s="5">
        <v>0</v>
      </c>
      <c r="H1097">
        <v>17</v>
      </c>
      <c r="I1097">
        <v>3</v>
      </c>
      <c r="J1097">
        <v>14</v>
      </c>
      <c r="K1097">
        <f>IF(Table1[[#This Row],[net]]&gt;0,1,0)</f>
        <v>1</v>
      </c>
      <c r="L1097">
        <v>1.5</v>
      </c>
      <c r="M1097">
        <f>IF(Table1[[#This Row],[team]]=E1096,SUM(Table1[[#This Row],[win/loss]],M1096),Table1[[#This Row],[win/loss]])</f>
        <v>5</v>
      </c>
      <c r="N1097">
        <f>IF(Table1[[#This Row],[team]]=E1096,SUM(Table1[[#This Row],[win/loss]],M1096),Table1[[#This Row],[win/loss]])/B1097</f>
        <v>0.625</v>
      </c>
      <c r="O1097">
        <f t="shared" si="37"/>
        <v>15.5</v>
      </c>
      <c r="P1097">
        <f>IF(Table1[[#This Row],[difference]]&gt;0,SQRT(Table1[[#This Row],[difference]]),-SQRT(ABS(Table1[[#This Row],[difference]])))</f>
        <v>3.9370039370059056</v>
      </c>
      <c r="Q1097">
        <f>IF(Table1[[#This Row],[line]]&gt;0,SQRT(Table1[[#This Row],[line]]),-SQRT(ABS(Table1[[#This Row],[line]])))</f>
        <v>1.2247448713915889</v>
      </c>
      <c r="R1097">
        <f>Table1[[#This Row],[difference]]-Table1[[#This Row],[sqrt(line)]]</f>
        <v>14.275255128608411</v>
      </c>
      <c r="S1097">
        <f>IF(Table1[[#This Row],[difference]]&gt;0,1,-1)</f>
        <v>1</v>
      </c>
      <c r="T1097">
        <f>IF(Table1[[#This Row],[team]]=E1096,SUM(H1097,T1096),Table1[[#This Row],[ppg]])</f>
        <v>148</v>
      </c>
      <c r="U1097">
        <f>IF(Table1[[#This Row],[team]]=E1096,SUM(I1097,U1096),Table1[[#This Row],[ppga]])</f>
        <v>142</v>
      </c>
      <c r="V1097">
        <f>IF(Table1[[#This Row],[team]]=E1096,SUM(Table1[[#This Row],[difference]],V1096),Table1[[#This Row],[difference]])</f>
        <v>-2.5</v>
      </c>
      <c r="W1097">
        <f>IF(Table1[[#This Row],[team]]=E1096,SUM(Table1[[#This Row],[sqrt(dif)]],W1096),Table1[[#This Row],[sqrt(dif)]])</f>
        <v>1.5989121320857786</v>
      </c>
      <c r="X1097">
        <f>IF(Table1[[#This Row],[team]]=E1096,SUM(Table1[[#This Row],[f1]],X1096),Table1[[#This Row],[f1]])</f>
        <v>1.9689288265832747</v>
      </c>
      <c r="Y1097">
        <f>IF(Table1[[#This Row],[ATS]]=S1096,SUM(Table1[[#This Row],[ATS]],Y1096),Table1[[#This Row],[ATS]])</f>
        <v>1</v>
      </c>
      <c r="Z1097">
        <f>IF(Table1[[#This Row],[ATS]]&gt;0,Table1[[#This Row],[ATS streak (not real)]]-1,Table1[[#This Row],[ATS streak (not real)]]+1)</f>
        <v>0</v>
      </c>
      <c r="AA1097" s="5">
        <f>Table1[[#This Row],[running ttl ppg]]^2.37/(Table1[[#This Row],[running ttl ppg]]^2.37+Table1[[#This Row],[running ttl ppga]]^2.37)</f>
        <v>0.52450110146266804</v>
      </c>
      <c r="AB1097" s="5">
        <f>Table1[[#This Row],[pyth ratio]]+Table1[[#This Row],[win/loss ratio]]</f>
        <v>1.1495011014626679</v>
      </c>
    </row>
    <row r="1098" spans="1:28" x14ac:dyDescent="0.25">
      <c r="A1098" s="1">
        <v>3656</v>
      </c>
      <c r="B1098" s="7">
        <f t="shared" si="36"/>
        <v>9</v>
      </c>
      <c r="C1098" s="5">
        <v>2018</v>
      </c>
      <c r="D1098" s="5">
        <v>9</v>
      </c>
      <c r="E1098" t="s">
        <v>45</v>
      </c>
      <c r="F1098" t="s">
        <v>42</v>
      </c>
      <c r="G1098" s="5">
        <v>1</v>
      </c>
      <c r="H1098">
        <v>20</v>
      </c>
      <c r="I1098">
        <v>17</v>
      </c>
      <c r="J1098">
        <v>3</v>
      </c>
      <c r="K1098">
        <f>IF(Table1[[#This Row],[net]]&gt;0,1,0)</f>
        <v>1</v>
      </c>
      <c r="L1098">
        <v>3</v>
      </c>
      <c r="M1098">
        <f>IF(Table1[[#This Row],[team]]=E1097,SUM(Table1[[#This Row],[win/loss]],M1097),Table1[[#This Row],[win/loss]])</f>
        <v>6</v>
      </c>
      <c r="N1098">
        <f>IF(Table1[[#This Row],[team]]=E1097,SUM(Table1[[#This Row],[win/loss]],M1097),Table1[[#This Row],[win/loss]])/B1098</f>
        <v>0.66666666666666663</v>
      </c>
      <c r="O1098">
        <f t="shared" si="37"/>
        <v>6</v>
      </c>
      <c r="P1098">
        <f>IF(Table1[[#This Row],[difference]]&gt;0,SQRT(Table1[[#This Row],[difference]]),-SQRT(ABS(Table1[[#This Row],[difference]])))</f>
        <v>2.4494897427831779</v>
      </c>
      <c r="Q1098">
        <f>IF(Table1[[#This Row],[line]]&gt;0,SQRT(Table1[[#This Row],[line]]),-SQRT(ABS(Table1[[#This Row],[line]])))</f>
        <v>1.7320508075688772</v>
      </c>
      <c r="R1098">
        <f>Table1[[#This Row],[difference]]-Table1[[#This Row],[sqrt(line)]]</f>
        <v>4.2679491924311233</v>
      </c>
      <c r="S1098">
        <f>IF(Table1[[#This Row],[difference]]&gt;0,1,-1)</f>
        <v>1</v>
      </c>
      <c r="T1098">
        <f>IF(Table1[[#This Row],[team]]=E1097,SUM(H1098,T1097),Table1[[#This Row],[ppg]])</f>
        <v>168</v>
      </c>
      <c r="U1098">
        <f>IF(Table1[[#This Row],[team]]=E1097,SUM(I1098,U1097),Table1[[#This Row],[ppga]])</f>
        <v>159</v>
      </c>
      <c r="V1098">
        <f>IF(Table1[[#This Row],[team]]=E1097,SUM(Table1[[#This Row],[difference]],V1097),Table1[[#This Row],[difference]])</f>
        <v>3.5</v>
      </c>
      <c r="W1098">
        <f>IF(Table1[[#This Row],[team]]=E1097,SUM(Table1[[#This Row],[sqrt(dif)]],W1097),Table1[[#This Row],[sqrt(dif)]])</f>
        <v>4.0484018748689561</v>
      </c>
      <c r="X1098">
        <f>IF(Table1[[#This Row],[team]]=E1097,SUM(Table1[[#This Row],[f1]],X1097),Table1[[#This Row],[f1]])</f>
        <v>6.236878019014398</v>
      </c>
      <c r="Y1098">
        <f>IF(Table1[[#This Row],[ATS]]=S1097,SUM(Table1[[#This Row],[ATS]],Y1097),Table1[[#This Row],[ATS]])</f>
        <v>2</v>
      </c>
      <c r="Z1098">
        <f>IF(Table1[[#This Row],[ATS]]&gt;0,Table1[[#This Row],[ATS streak (not real)]]-1,Table1[[#This Row],[ATS streak (not real)]]+1)</f>
        <v>1</v>
      </c>
      <c r="AA1098" s="5">
        <f>Table1[[#This Row],[running ttl ppg]]^2.37/(Table1[[#This Row],[running ttl ppg]]^2.37+Table1[[#This Row],[running ttl ppga]]^2.37)</f>
        <v>0.53257670454351635</v>
      </c>
      <c r="AB1098" s="5">
        <f>Table1[[#This Row],[pyth ratio]]+Table1[[#This Row],[win/loss ratio]]</f>
        <v>1.1992433712101831</v>
      </c>
    </row>
    <row r="1099" spans="1:28" x14ac:dyDescent="0.25">
      <c r="A1099" s="1">
        <v>3657</v>
      </c>
      <c r="B1099" s="7">
        <f t="shared" si="36"/>
        <v>10</v>
      </c>
      <c r="C1099" s="5">
        <v>2018</v>
      </c>
      <c r="D1099" s="5">
        <v>10</v>
      </c>
      <c r="E1099" t="s">
        <v>45</v>
      </c>
      <c r="F1099" t="s">
        <v>59</v>
      </c>
      <c r="G1099" s="5">
        <v>1</v>
      </c>
      <c r="H1099">
        <v>45</v>
      </c>
      <c r="I1099">
        <v>21</v>
      </c>
      <c r="J1099">
        <v>24</v>
      </c>
      <c r="K1099">
        <f>IF(Table1[[#This Row],[net]]&gt;0,1,0)</f>
        <v>1</v>
      </c>
      <c r="L1099">
        <v>-8</v>
      </c>
      <c r="M1099">
        <f>IF(Table1[[#This Row],[team]]=E1098,SUM(Table1[[#This Row],[win/loss]],M1098),Table1[[#This Row],[win/loss]])</f>
        <v>7</v>
      </c>
      <c r="N1099">
        <f>IF(Table1[[#This Row],[team]]=E1098,SUM(Table1[[#This Row],[win/loss]],M1098),Table1[[#This Row],[win/loss]])/B1099</f>
        <v>0.7</v>
      </c>
      <c r="O1099">
        <f t="shared" si="37"/>
        <v>16</v>
      </c>
      <c r="P1099">
        <f>IF(Table1[[#This Row],[difference]]&gt;0,SQRT(Table1[[#This Row],[difference]]),-SQRT(ABS(Table1[[#This Row],[difference]])))</f>
        <v>4</v>
      </c>
      <c r="Q1099">
        <f>IF(Table1[[#This Row],[line]]&gt;0,SQRT(Table1[[#This Row],[line]]),-SQRT(ABS(Table1[[#This Row],[line]])))</f>
        <v>-2.8284271247461903</v>
      </c>
      <c r="R1099">
        <f>Table1[[#This Row],[difference]]-Table1[[#This Row],[sqrt(line)]]</f>
        <v>18.828427124746192</v>
      </c>
      <c r="S1099">
        <f>IF(Table1[[#This Row],[difference]]&gt;0,1,-1)</f>
        <v>1</v>
      </c>
      <c r="T1099">
        <f>IF(Table1[[#This Row],[team]]=E1098,SUM(H1099,T1098),Table1[[#This Row],[ppg]])</f>
        <v>213</v>
      </c>
      <c r="U1099">
        <f>IF(Table1[[#This Row],[team]]=E1098,SUM(I1099,U1098),Table1[[#This Row],[ppga]])</f>
        <v>180</v>
      </c>
      <c r="V1099">
        <f>IF(Table1[[#This Row],[team]]=E1098,SUM(Table1[[#This Row],[difference]],V1098),Table1[[#This Row],[difference]])</f>
        <v>19.5</v>
      </c>
      <c r="W1099">
        <f>IF(Table1[[#This Row],[team]]=E1098,SUM(Table1[[#This Row],[sqrt(dif)]],W1098),Table1[[#This Row],[sqrt(dif)]])</f>
        <v>8.0484018748689561</v>
      </c>
      <c r="X1099">
        <f>IF(Table1[[#This Row],[team]]=E1098,SUM(Table1[[#This Row],[f1]],X1098),Table1[[#This Row],[f1]])</f>
        <v>25.06530514376059</v>
      </c>
      <c r="Y1099">
        <f>IF(Table1[[#This Row],[ATS]]=S1098,SUM(Table1[[#This Row],[ATS]],Y1098),Table1[[#This Row],[ATS]])</f>
        <v>3</v>
      </c>
      <c r="Z1099">
        <f>IF(Table1[[#This Row],[ATS]]&gt;0,Table1[[#This Row],[ATS streak (not real)]]-1,Table1[[#This Row],[ATS streak (not real)]]+1)</f>
        <v>2</v>
      </c>
      <c r="AA1099" s="5">
        <f>Table1[[#This Row],[running ttl ppg]]^2.37/(Table1[[#This Row],[running ttl ppg]]^2.37+Table1[[#This Row],[running ttl ppga]]^2.37)</f>
        <v>0.59843648873547117</v>
      </c>
      <c r="AB1099" s="5">
        <f>Table1[[#This Row],[pyth ratio]]+Table1[[#This Row],[win/loss ratio]]</f>
        <v>1.2984364887354711</v>
      </c>
    </row>
    <row r="1100" spans="1:28" x14ac:dyDescent="0.25">
      <c r="A1100" s="1">
        <v>3658</v>
      </c>
      <c r="B1100" s="7">
        <f t="shared" si="36"/>
        <v>11</v>
      </c>
      <c r="C1100" s="5">
        <v>2018</v>
      </c>
      <c r="D1100" s="5">
        <v>12</v>
      </c>
      <c r="E1100" t="s">
        <v>45</v>
      </c>
      <c r="F1100" t="s">
        <v>62</v>
      </c>
      <c r="G1100" s="5">
        <v>0</v>
      </c>
      <c r="H1100">
        <v>35</v>
      </c>
      <c r="I1100">
        <v>27</v>
      </c>
      <c r="J1100">
        <v>8</v>
      </c>
      <c r="K1100">
        <f>IF(Table1[[#This Row],[net]]&gt;0,1,0)</f>
        <v>1</v>
      </c>
      <c r="L1100">
        <v>-5.5</v>
      </c>
      <c r="M1100">
        <f>IF(Table1[[#This Row],[team]]=E1099,SUM(Table1[[#This Row],[win/loss]],M1099),Table1[[#This Row],[win/loss]])</f>
        <v>8</v>
      </c>
      <c r="N1100">
        <f>IF(Table1[[#This Row],[team]]=E1099,SUM(Table1[[#This Row],[win/loss]],M1099),Table1[[#This Row],[win/loss]])/B1100</f>
        <v>0.72727272727272729</v>
      </c>
      <c r="O1100">
        <f t="shared" si="37"/>
        <v>2.5</v>
      </c>
      <c r="P1100">
        <f>IF(Table1[[#This Row],[difference]]&gt;0,SQRT(Table1[[#This Row],[difference]]),-SQRT(ABS(Table1[[#This Row],[difference]])))</f>
        <v>1.5811388300841898</v>
      </c>
      <c r="Q1100">
        <f>IF(Table1[[#This Row],[line]]&gt;0,SQRT(Table1[[#This Row],[line]]),-SQRT(ABS(Table1[[#This Row],[line]])))</f>
        <v>-2.3452078799117149</v>
      </c>
      <c r="R1100">
        <f>Table1[[#This Row],[difference]]-Table1[[#This Row],[sqrt(line)]]</f>
        <v>4.8452078799117153</v>
      </c>
      <c r="S1100">
        <f>IF(Table1[[#This Row],[difference]]&gt;0,1,-1)</f>
        <v>1</v>
      </c>
      <c r="T1100">
        <f>IF(Table1[[#This Row],[team]]=E1099,SUM(H1100,T1099),Table1[[#This Row],[ppg]])</f>
        <v>248</v>
      </c>
      <c r="U1100">
        <f>IF(Table1[[#This Row],[team]]=E1099,SUM(I1100,U1099),Table1[[#This Row],[ppga]])</f>
        <v>207</v>
      </c>
      <c r="V1100">
        <f>IF(Table1[[#This Row],[team]]=E1099,SUM(Table1[[#This Row],[difference]],V1099),Table1[[#This Row],[difference]])</f>
        <v>22</v>
      </c>
      <c r="W1100">
        <f>IF(Table1[[#This Row],[team]]=E1099,SUM(Table1[[#This Row],[sqrt(dif)]],W1099),Table1[[#This Row],[sqrt(dif)]])</f>
        <v>9.6295407049531452</v>
      </c>
      <c r="X1100">
        <f>IF(Table1[[#This Row],[team]]=E1099,SUM(Table1[[#This Row],[f1]],X1099),Table1[[#This Row],[f1]])</f>
        <v>29.910513023672305</v>
      </c>
      <c r="Y1100">
        <f>IF(Table1[[#This Row],[ATS]]=S1099,SUM(Table1[[#This Row],[ATS]],Y1099),Table1[[#This Row],[ATS]])</f>
        <v>4</v>
      </c>
      <c r="Z1100">
        <f>IF(Table1[[#This Row],[ATS]]&gt;0,Table1[[#This Row],[ATS streak (not real)]]-1,Table1[[#This Row],[ATS streak (not real)]]+1)</f>
        <v>3</v>
      </c>
      <c r="AA1100" s="5">
        <f>Table1[[#This Row],[running ttl ppg]]^2.37/(Table1[[#This Row],[running ttl ppg]]^2.37+Table1[[#This Row],[running ttl ppga]]^2.37)</f>
        <v>0.60546349191198923</v>
      </c>
      <c r="AB1100" s="5">
        <f>Table1[[#This Row],[pyth ratio]]+Table1[[#This Row],[win/loss ratio]]</f>
        <v>1.3327362191847165</v>
      </c>
    </row>
    <row r="1101" spans="1:28" x14ac:dyDescent="0.25">
      <c r="A1101" s="1">
        <v>3659</v>
      </c>
      <c r="B1101" s="7">
        <f t="shared" si="36"/>
        <v>12</v>
      </c>
      <c r="C1101" s="5">
        <v>2018</v>
      </c>
      <c r="D1101" s="5">
        <v>13</v>
      </c>
      <c r="E1101" t="s">
        <v>45</v>
      </c>
      <c r="F1101" t="s">
        <v>64</v>
      </c>
      <c r="G1101" s="5">
        <v>0</v>
      </c>
      <c r="H1101">
        <v>21</v>
      </c>
      <c r="I1101">
        <v>31</v>
      </c>
      <c r="J1101">
        <v>-10</v>
      </c>
      <c r="K1101">
        <f>IF(Table1[[#This Row],[net]]&gt;0,1,0)</f>
        <v>0</v>
      </c>
      <c r="L1101">
        <v>5.5</v>
      </c>
      <c r="M1101">
        <f>IF(Table1[[#This Row],[team]]=E1100,SUM(Table1[[#This Row],[win/loss]],M1100),Table1[[#This Row],[win/loss]])</f>
        <v>8</v>
      </c>
      <c r="N1101">
        <f>IF(Table1[[#This Row],[team]]=E1100,SUM(Table1[[#This Row],[win/loss]],M1100),Table1[[#This Row],[win/loss]])/B1101</f>
        <v>0.66666666666666663</v>
      </c>
      <c r="O1101">
        <f t="shared" si="37"/>
        <v>-4.5</v>
      </c>
      <c r="P1101">
        <f>IF(Table1[[#This Row],[difference]]&gt;0,SQRT(Table1[[#This Row],[difference]]),-SQRT(ABS(Table1[[#This Row],[difference]])))</f>
        <v>-2.1213203435596424</v>
      </c>
      <c r="Q1101">
        <f>IF(Table1[[#This Row],[line]]&gt;0,SQRT(Table1[[#This Row],[line]]),-SQRT(ABS(Table1[[#This Row],[line]])))</f>
        <v>2.3452078799117149</v>
      </c>
      <c r="R1101">
        <f>Table1[[#This Row],[difference]]-Table1[[#This Row],[sqrt(line)]]</f>
        <v>-6.8452078799117153</v>
      </c>
      <c r="S1101">
        <f>IF(Table1[[#This Row],[difference]]&gt;0,1,-1)</f>
        <v>-1</v>
      </c>
      <c r="T1101">
        <f>IF(Table1[[#This Row],[team]]=E1100,SUM(H1101,T1100),Table1[[#This Row],[ppg]])</f>
        <v>269</v>
      </c>
      <c r="U1101">
        <f>IF(Table1[[#This Row],[team]]=E1100,SUM(I1101,U1100),Table1[[#This Row],[ppga]])</f>
        <v>238</v>
      </c>
      <c r="V1101">
        <f>IF(Table1[[#This Row],[team]]=E1100,SUM(Table1[[#This Row],[difference]],V1100),Table1[[#This Row],[difference]])</f>
        <v>17.5</v>
      </c>
      <c r="W1101">
        <f>IF(Table1[[#This Row],[team]]=E1100,SUM(Table1[[#This Row],[sqrt(dif)]],W1100),Table1[[#This Row],[sqrt(dif)]])</f>
        <v>7.5082203613935032</v>
      </c>
      <c r="X1101">
        <f>IF(Table1[[#This Row],[team]]=E1100,SUM(Table1[[#This Row],[f1]],X1100),Table1[[#This Row],[f1]])</f>
        <v>23.06530514376059</v>
      </c>
      <c r="Y1101">
        <f>IF(Table1[[#This Row],[ATS]]=S1100,SUM(Table1[[#This Row],[ATS]],Y1100),Table1[[#This Row],[ATS]])</f>
        <v>-1</v>
      </c>
      <c r="Z1101">
        <f>IF(Table1[[#This Row],[ATS]]&gt;0,Table1[[#This Row],[ATS streak (not real)]]-1,Table1[[#This Row],[ATS streak (not real)]]+1)</f>
        <v>0</v>
      </c>
      <c r="AA1101" s="5">
        <f>Table1[[#This Row],[running ttl ppg]]^2.37/(Table1[[#This Row],[running ttl ppg]]^2.37+Table1[[#This Row],[running ttl ppga]]^2.37)</f>
        <v>0.57204129438973172</v>
      </c>
      <c r="AB1101" s="5">
        <f>Table1[[#This Row],[pyth ratio]]+Table1[[#This Row],[win/loss ratio]]</f>
        <v>1.2387079610563982</v>
      </c>
    </row>
    <row r="1102" spans="1:28" x14ac:dyDescent="0.25">
      <c r="A1102" s="1">
        <v>3660</v>
      </c>
      <c r="B1102" s="7">
        <f t="shared" si="36"/>
        <v>13</v>
      </c>
      <c r="C1102" s="5">
        <v>2018</v>
      </c>
      <c r="D1102" s="5">
        <v>14</v>
      </c>
      <c r="E1102" t="s">
        <v>45</v>
      </c>
      <c r="F1102" t="s">
        <v>60</v>
      </c>
      <c r="G1102" s="5">
        <v>1</v>
      </c>
      <c r="H1102">
        <v>31</v>
      </c>
      <c r="I1102">
        <v>24</v>
      </c>
      <c r="J1102">
        <v>7</v>
      </c>
      <c r="K1102">
        <f>IF(Table1[[#This Row],[net]]&gt;0,1,0)</f>
        <v>1</v>
      </c>
      <c r="L1102">
        <v>2.5</v>
      </c>
      <c r="M1102">
        <f>IF(Table1[[#This Row],[team]]=E1101,SUM(Table1[[#This Row],[win/loss]],M1101),Table1[[#This Row],[win/loss]])</f>
        <v>9</v>
      </c>
      <c r="N1102">
        <f>IF(Table1[[#This Row],[team]]=E1101,SUM(Table1[[#This Row],[win/loss]],M1101),Table1[[#This Row],[win/loss]])/B1102</f>
        <v>0.69230769230769229</v>
      </c>
      <c r="O1102">
        <f t="shared" si="37"/>
        <v>9.5</v>
      </c>
      <c r="P1102">
        <f>IF(Table1[[#This Row],[difference]]&gt;0,SQRT(Table1[[#This Row],[difference]]),-SQRT(ABS(Table1[[#This Row],[difference]])))</f>
        <v>3.082207001484488</v>
      </c>
      <c r="Q1102">
        <f>IF(Table1[[#This Row],[line]]&gt;0,SQRT(Table1[[#This Row],[line]]),-SQRT(ABS(Table1[[#This Row],[line]])))</f>
        <v>1.5811388300841898</v>
      </c>
      <c r="R1102">
        <f>Table1[[#This Row],[difference]]-Table1[[#This Row],[sqrt(line)]]</f>
        <v>7.91886116991581</v>
      </c>
      <c r="S1102">
        <f>IF(Table1[[#This Row],[difference]]&gt;0,1,-1)</f>
        <v>1</v>
      </c>
      <c r="T1102">
        <f>IF(Table1[[#This Row],[team]]=E1101,SUM(H1102,T1101),Table1[[#This Row],[ppg]])</f>
        <v>300</v>
      </c>
      <c r="U1102">
        <f>IF(Table1[[#This Row],[team]]=E1101,SUM(I1102,U1101),Table1[[#This Row],[ppga]])</f>
        <v>262</v>
      </c>
      <c r="V1102">
        <f>IF(Table1[[#This Row],[team]]=E1101,SUM(Table1[[#This Row],[difference]],V1101),Table1[[#This Row],[difference]])</f>
        <v>27</v>
      </c>
      <c r="W1102">
        <f>IF(Table1[[#This Row],[team]]=E1101,SUM(Table1[[#This Row],[sqrt(dif)]],W1101),Table1[[#This Row],[sqrt(dif)]])</f>
        <v>10.590427362877991</v>
      </c>
      <c r="X1102">
        <f>IF(Table1[[#This Row],[team]]=E1101,SUM(Table1[[#This Row],[f1]],X1101),Table1[[#This Row],[f1]])</f>
        <v>30.984166313676401</v>
      </c>
      <c r="Y1102">
        <f>IF(Table1[[#This Row],[ATS]]=S1101,SUM(Table1[[#This Row],[ATS]],Y1101),Table1[[#This Row],[ATS]])</f>
        <v>1</v>
      </c>
      <c r="Z1102">
        <f>IF(Table1[[#This Row],[ATS]]&gt;0,Table1[[#This Row],[ATS streak (not real)]]-1,Table1[[#This Row],[ATS streak (not real)]]+1)</f>
        <v>0</v>
      </c>
      <c r="AA1102" s="5">
        <f>Table1[[#This Row],[running ttl ppg]]^2.37/(Table1[[#This Row],[running ttl ppg]]^2.37+Table1[[#This Row],[running ttl ppga]]^2.37)</f>
        <v>0.57956501424315299</v>
      </c>
      <c r="AB1102" s="5">
        <f>Table1[[#This Row],[pyth ratio]]+Table1[[#This Row],[win/loss ratio]]</f>
        <v>1.2718727065508453</v>
      </c>
    </row>
    <row r="1103" spans="1:28" x14ac:dyDescent="0.25">
      <c r="A1103" s="1">
        <v>3661</v>
      </c>
      <c r="B1103" s="7">
        <f t="shared" si="36"/>
        <v>14</v>
      </c>
      <c r="C1103" s="5">
        <v>2018</v>
      </c>
      <c r="D1103" s="5">
        <v>15</v>
      </c>
      <c r="E1103" t="s">
        <v>45</v>
      </c>
      <c r="F1103" t="s">
        <v>52</v>
      </c>
      <c r="G1103" s="5">
        <v>1</v>
      </c>
      <c r="H1103">
        <v>31</v>
      </c>
      <c r="I1103">
        <v>24</v>
      </c>
      <c r="J1103">
        <v>7</v>
      </c>
      <c r="K1103">
        <f>IF(Table1[[#This Row],[net]]&gt;0,1,0)</f>
        <v>1</v>
      </c>
      <c r="L1103">
        <v>-2.5</v>
      </c>
      <c r="M1103">
        <f>IF(Table1[[#This Row],[team]]=E1102,SUM(Table1[[#This Row],[win/loss]],M1102),Table1[[#This Row],[win/loss]])</f>
        <v>10</v>
      </c>
      <c r="N1103">
        <f>IF(Table1[[#This Row],[team]]=E1102,SUM(Table1[[#This Row],[win/loss]],M1102),Table1[[#This Row],[win/loss]])/B1103</f>
        <v>0.7142857142857143</v>
      </c>
      <c r="O1103">
        <f t="shared" si="37"/>
        <v>4.5</v>
      </c>
      <c r="P1103">
        <f>IF(Table1[[#This Row],[difference]]&gt;0,SQRT(Table1[[#This Row],[difference]]),-SQRT(ABS(Table1[[#This Row],[difference]])))</f>
        <v>2.1213203435596424</v>
      </c>
      <c r="Q1103">
        <f>IF(Table1[[#This Row],[line]]&gt;0,SQRT(Table1[[#This Row],[line]]),-SQRT(ABS(Table1[[#This Row],[line]])))</f>
        <v>-1.5811388300841898</v>
      </c>
      <c r="R1103">
        <f>Table1[[#This Row],[difference]]-Table1[[#This Row],[sqrt(line)]]</f>
        <v>6.08113883008419</v>
      </c>
      <c r="S1103">
        <f>IF(Table1[[#This Row],[difference]]&gt;0,1,-1)</f>
        <v>1</v>
      </c>
      <c r="T1103">
        <f>IF(Table1[[#This Row],[team]]=E1102,SUM(H1103,T1102),Table1[[#This Row],[ppg]])</f>
        <v>331</v>
      </c>
      <c r="U1103">
        <f>IF(Table1[[#This Row],[team]]=E1102,SUM(I1103,U1102),Table1[[#This Row],[ppga]])</f>
        <v>286</v>
      </c>
      <c r="V1103">
        <f>IF(Table1[[#This Row],[team]]=E1102,SUM(Table1[[#This Row],[difference]],V1102),Table1[[#This Row],[difference]])</f>
        <v>31.5</v>
      </c>
      <c r="W1103">
        <f>IF(Table1[[#This Row],[team]]=E1102,SUM(Table1[[#This Row],[sqrt(dif)]],W1102),Table1[[#This Row],[sqrt(dif)]])</f>
        <v>12.711747706437633</v>
      </c>
      <c r="X1103">
        <f>IF(Table1[[#This Row],[team]]=E1102,SUM(Table1[[#This Row],[f1]],X1102),Table1[[#This Row],[f1]])</f>
        <v>37.06530514376059</v>
      </c>
      <c r="Y1103">
        <f>IF(Table1[[#This Row],[ATS]]=S1102,SUM(Table1[[#This Row],[ATS]],Y1102),Table1[[#This Row],[ATS]])</f>
        <v>2</v>
      </c>
      <c r="Z1103">
        <f>IF(Table1[[#This Row],[ATS]]&gt;0,Table1[[#This Row],[ATS streak (not real)]]-1,Table1[[#This Row],[ATS streak (not real)]]+1)</f>
        <v>1</v>
      </c>
      <c r="AA1103" s="5">
        <f>Table1[[#This Row],[running ttl ppg]]^2.37/(Table1[[#This Row],[running ttl ppg]]^2.37+Table1[[#This Row],[running ttl ppga]]^2.37)</f>
        <v>0.58572489477762724</v>
      </c>
      <c r="AB1103" s="5">
        <f>Table1[[#This Row],[pyth ratio]]+Table1[[#This Row],[win/loss ratio]]</f>
        <v>1.3000106090633414</v>
      </c>
    </row>
    <row r="1104" spans="1:28" x14ac:dyDescent="0.25">
      <c r="A1104" s="1">
        <v>3662</v>
      </c>
      <c r="B1104" s="7">
        <f t="shared" si="36"/>
        <v>15</v>
      </c>
      <c r="C1104" s="5">
        <v>2018</v>
      </c>
      <c r="D1104" s="5">
        <v>16</v>
      </c>
      <c r="E1104" t="s">
        <v>45</v>
      </c>
      <c r="F1104" t="s">
        <v>70</v>
      </c>
      <c r="G1104" s="5">
        <v>1</v>
      </c>
      <c r="H1104">
        <v>22</v>
      </c>
      <c r="I1104">
        <v>19</v>
      </c>
      <c r="J1104">
        <v>3</v>
      </c>
      <c r="K1104">
        <f>IF(Table1[[#This Row],[net]]&gt;0,1,0)</f>
        <v>1</v>
      </c>
      <c r="L1104">
        <v>-10</v>
      </c>
      <c r="M1104">
        <f>IF(Table1[[#This Row],[team]]=E1103,SUM(Table1[[#This Row],[win/loss]],M1103),Table1[[#This Row],[win/loss]])</f>
        <v>11</v>
      </c>
      <c r="N1104">
        <f>IF(Table1[[#This Row],[team]]=E1103,SUM(Table1[[#This Row],[win/loss]],M1103),Table1[[#This Row],[win/loss]])/B1104</f>
        <v>0.73333333333333328</v>
      </c>
      <c r="O1104">
        <f t="shared" si="37"/>
        <v>-7</v>
      </c>
      <c r="P1104">
        <f>IF(Table1[[#This Row],[difference]]&gt;0,SQRT(Table1[[#This Row],[difference]]),-SQRT(ABS(Table1[[#This Row],[difference]])))</f>
        <v>-2.6457513110645907</v>
      </c>
      <c r="Q1104">
        <f>IF(Table1[[#This Row],[line]]&gt;0,SQRT(Table1[[#This Row],[line]]),-SQRT(ABS(Table1[[#This Row],[line]])))</f>
        <v>-3.1622776601683795</v>
      </c>
      <c r="R1104">
        <f>Table1[[#This Row],[difference]]-Table1[[#This Row],[sqrt(line)]]</f>
        <v>-3.8377223398316205</v>
      </c>
      <c r="S1104">
        <f>IF(Table1[[#This Row],[difference]]&gt;0,1,-1)</f>
        <v>-1</v>
      </c>
      <c r="T1104">
        <f>IF(Table1[[#This Row],[team]]=E1103,SUM(H1104,T1103),Table1[[#This Row],[ppg]])</f>
        <v>353</v>
      </c>
      <c r="U1104">
        <f>IF(Table1[[#This Row],[team]]=E1103,SUM(I1104,U1103),Table1[[#This Row],[ppga]])</f>
        <v>305</v>
      </c>
      <c r="V1104">
        <f>IF(Table1[[#This Row],[team]]=E1103,SUM(Table1[[#This Row],[difference]],V1103),Table1[[#This Row],[difference]])</f>
        <v>24.5</v>
      </c>
      <c r="W1104">
        <f>IF(Table1[[#This Row],[team]]=E1103,SUM(Table1[[#This Row],[sqrt(dif)]],W1103),Table1[[#This Row],[sqrt(dif)]])</f>
        <v>10.065996395373041</v>
      </c>
      <c r="X1104">
        <f>IF(Table1[[#This Row],[team]]=E1103,SUM(Table1[[#This Row],[f1]],X1103),Table1[[#This Row],[f1]])</f>
        <v>33.227582803928968</v>
      </c>
      <c r="Y1104">
        <f>IF(Table1[[#This Row],[ATS]]=S1103,SUM(Table1[[#This Row],[ATS]],Y1103),Table1[[#This Row],[ATS]])</f>
        <v>-1</v>
      </c>
      <c r="Z1104">
        <f>IF(Table1[[#This Row],[ATS]]&gt;0,Table1[[#This Row],[ATS streak (not real)]]-1,Table1[[#This Row],[ATS streak (not real)]]+1)</f>
        <v>0</v>
      </c>
      <c r="AA1104" s="5">
        <f>Table1[[#This Row],[running ttl ppg]]^2.37/(Table1[[#This Row],[running ttl ppg]]^2.37+Table1[[#This Row],[running ttl ppga]]^2.37)</f>
        <v>0.58574198372105513</v>
      </c>
      <c r="AB1104" s="5">
        <f>Table1[[#This Row],[pyth ratio]]+Table1[[#This Row],[win/loss ratio]]</f>
        <v>1.3190753170543883</v>
      </c>
    </row>
    <row r="1105" spans="1:28" x14ac:dyDescent="0.25">
      <c r="A1105" s="1">
        <v>3663</v>
      </c>
      <c r="B1105" s="7">
        <f t="shared" si="36"/>
        <v>16</v>
      </c>
      <c r="C1105" s="5">
        <v>2018</v>
      </c>
      <c r="D1105" s="5">
        <v>17</v>
      </c>
      <c r="E1105" t="s">
        <v>45</v>
      </c>
      <c r="F1105" t="s">
        <v>42</v>
      </c>
      <c r="G1105" s="5">
        <v>0</v>
      </c>
      <c r="H1105">
        <v>10</v>
      </c>
      <c r="I1105">
        <v>22</v>
      </c>
      <c r="J1105">
        <v>-12</v>
      </c>
      <c r="K1105">
        <f>IF(Table1[[#This Row],[net]]&gt;0,1,0)</f>
        <v>0</v>
      </c>
      <c r="L1105">
        <v>5</v>
      </c>
      <c r="M1105">
        <f>IF(Table1[[#This Row],[team]]=E1104,SUM(Table1[[#This Row],[win/loss]],M1104),Table1[[#This Row],[win/loss]])</f>
        <v>11</v>
      </c>
      <c r="N1105">
        <f>IF(Table1[[#This Row],[team]]=E1104,SUM(Table1[[#This Row],[win/loss]],M1104),Table1[[#This Row],[win/loss]])/B1105</f>
        <v>0.6875</v>
      </c>
      <c r="O1105">
        <f t="shared" si="37"/>
        <v>-7</v>
      </c>
      <c r="P1105">
        <f>IF(Table1[[#This Row],[difference]]&gt;0,SQRT(Table1[[#This Row],[difference]]),-SQRT(ABS(Table1[[#This Row],[difference]])))</f>
        <v>-2.6457513110645907</v>
      </c>
      <c r="Q1105">
        <f>IF(Table1[[#This Row],[line]]&gt;0,SQRT(Table1[[#This Row],[line]]),-SQRT(ABS(Table1[[#This Row],[line]])))</f>
        <v>2.2360679774997898</v>
      </c>
      <c r="R1105">
        <f>Table1[[#This Row],[difference]]-Table1[[#This Row],[sqrt(line)]]</f>
        <v>-9.2360679774997898</v>
      </c>
      <c r="S1105">
        <f>IF(Table1[[#This Row],[difference]]&gt;0,1,-1)</f>
        <v>-1</v>
      </c>
      <c r="T1105">
        <f>IF(Table1[[#This Row],[team]]=E1104,SUM(H1105,T1104),Table1[[#This Row],[ppg]])</f>
        <v>363</v>
      </c>
      <c r="U1105">
        <f>IF(Table1[[#This Row],[team]]=E1104,SUM(I1105,U1104),Table1[[#This Row],[ppga]])</f>
        <v>327</v>
      </c>
      <c r="V1105">
        <f>IF(Table1[[#This Row],[team]]=E1104,SUM(Table1[[#This Row],[difference]],V1104),Table1[[#This Row],[difference]])</f>
        <v>17.5</v>
      </c>
      <c r="W1105">
        <f>IF(Table1[[#This Row],[team]]=E1104,SUM(Table1[[#This Row],[sqrt(dif)]],W1104),Table1[[#This Row],[sqrt(dif)]])</f>
        <v>7.4202450843084504</v>
      </c>
      <c r="X1105">
        <f>IF(Table1[[#This Row],[team]]=E1104,SUM(Table1[[#This Row],[f1]],X1104),Table1[[#This Row],[f1]])</f>
        <v>23.991514826429178</v>
      </c>
      <c r="Y1105">
        <f>IF(Table1[[#This Row],[ATS]]=S1104,SUM(Table1[[#This Row],[ATS]],Y1104),Table1[[#This Row],[ATS]])</f>
        <v>-2</v>
      </c>
      <c r="Z1105">
        <f>IF(Table1[[#This Row],[ATS]]&gt;0,Table1[[#This Row],[ATS streak (not real)]]-1,Table1[[#This Row],[ATS streak (not real)]]+1)</f>
        <v>-1</v>
      </c>
      <c r="AA1105" s="5">
        <f>Table1[[#This Row],[running ttl ppg]]^2.37/(Table1[[#This Row],[running ttl ppg]]^2.37+Table1[[#This Row],[running ttl ppga]]^2.37)</f>
        <v>0.56156823804031397</v>
      </c>
      <c r="AB1105" s="5">
        <f>Table1[[#This Row],[pyth ratio]]+Table1[[#This Row],[win/loss ratio]]</f>
        <v>1.249068238040314</v>
      </c>
    </row>
    <row r="1106" spans="1:28" x14ac:dyDescent="0.25">
      <c r="A1106" s="1">
        <v>3664</v>
      </c>
      <c r="B1106" s="7">
        <f t="shared" si="36"/>
        <v>1</v>
      </c>
      <c r="C1106" s="5">
        <v>2018</v>
      </c>
      <c r="D1106" s="5">
        <v>1</v>
      </c>
      <c r="E1106" t="s">
        <v>46</v>
      </c>
      <c r="F1106" t="s">
        <v>42</v>
      </c>
      <c r="G1106" s="5">
        <v>1</v>
      </c>
      <c r="H1106">
        <v>17</v>
      </c>
      <c r="I1106">
        <v>23</v>
      </c>
      <c r="J1106">
        <v>-6</v>
      </c>
      <c r="K1106">
        <f>IF(Table1[[#This Row],[net]]&gt;0,1,0)</f>
        <v>0</v>
      </c>
      <c r="L1106">
        <v>6.5</v>
      </c>
      <c r="M1106">
        <f>IF(Table1[[#This Row],[team]]=E1105,SUM(Table1[[#This Row],[win/loss]],M1105),Table1[[#This Row],[win/loss]])</f>
        <v>0</v>
      </c>
      <c r="N1106">
        <f>IF(Table1[[#This Row],[team]]=E1105,SUM(Table1[[#This Row],[win/loss]],M1105),Table1[[#This Row],[win/loss]])/B1106</f>
        <v>0</v>
      </c>
      <c r="O1106">
        <f t="shared" si="37"/>
        <v>0.5</v>
      </c>
      <c r="P1106">
        <f>IF(Table1[[#This Row],[difference]]&gt;0,SQRT(Table1[[#This Row],[difference]]),-SQRT(ABS(Table1[[#This Row],[difference]])))</f>
        <v>0.70710678118654757</v>
      </c>
      <c r="Q1106">
        <f>IF(Table1[[#This Row],[line]]&gt;0,SQRT(Table1[[#This Row],[line]]),-SQRT(ABS(Table1[[#This Row],[line]])))</f>
        <v>2.5495097567963922</v>
      </c>
      <c r="R1106">
        <f>Table1[[#This Row],[difference]]-Table1[[#This Row],[sqrt(line)]]</f>
        <v>-2.0495097567963922</v>
      </c>
      <c r="S1106">
        <f>IF(Table1[[#This Row],[difference]]&gt;0,1,-1)</f>
        <v>1</v>
      </c>
      <c r="T1106">
        <f>IF(Table1[[#This Row],[team]]=E1105,SUM(H1106,T1105),Table1[[#This Row],[ppg]])</f>
        <v>17</v>
      </c>
      <c r="U1106">
        <f>IF(Table1[[#This Row],[team]]=E1105,SUM(I1106,U1105),Table1[[#This Row],[ppga]])</f>
        <v>23</v>
      </c>
      <c r="V1106">
        <f>IF(Table1[[#This Row],[team]]=E1105,SUM(Table1[[#This Row],[difference]],V1105),Table1[[#This Row],[difference]])</f>
        <v>0.5</v>
      </c>
      <c r="W1106">
        <f>IF(Table1[[#This Row],[team]]=E1105,SUM(Table1[[#This Row],[sqrt(dif)]],W1105),Table1[[#This Row],[sqrt(dif)]])</f>
        <v>0.70710678118654757</v>
      </c>
      <c r="X1106">
        <f>IF(Table1[[#This Row],[team]]=E1105,SUM(Table1[[#This Row],[f1]],X1105),Table1[[#This Row],[f1]])</f>
        <v>-2.0495097567963922</v>
      </c>
      <c r="Y1106">
        <f>IF(Table1[[#This Row],[ATS]]=S1105,SUM(Table1[[#This Row],[ATS]],Y1105),Table1[[#This Row],[ATS]])</f>
        <v>1</v>
      </c>
      <c r="Z1106">
        <f>IF(Table1[[#This Row],[ATS]]&gt;0,Table1[[#This Row],[ATS streak (not real)]]-1,Table1[[#This Row],[ATS streak (not real)]]+1)</f>
        <v>0</v>
      </c>
      <c r="AA1106" s="5">
        <f>Table1[[#This Row],[running ttl ppg]]^2.37/(Table1[[#This Row],[running ttl ppg]]^2.37+Table1[[#This Row],[running ttl ppga]]^2.37)</f>
        <v>0.32818497021132925</v>
      </c>
      <c r="AB1106" s="5">
        <f>Table1[[#This Row],[pyth ratio]]+Table1[[#This Row],[win/loss ratio]]</f>
        <v>0.32818497021132925</v>
      </c>
    </row>
    <row r="1107" spans="1:28" x14ac:dyDescent="0.25">
      <c r="A1107" s="1">
        <v>3665</v>
      </c>
      <c r="B1107" s="7">
        <f t="shared" ref="B1107:B1170" si="38">IF(B1106=16,1,B1106+1)</f>
        <v>2</v>
      </c>
      <c r="C1107" s="5">
        <v>2018</v>
      </c>
      <c r="D1107" s="5">
        <v>2</v>
      </c>
      <c r="E1107" t="s">
        <v>46</v>
      </c>
      <c r="F1107" t="s">
        <v>70</v>
      </c>
      <c r="G1107" s="5">
        <v>0</v>
      </c>
      <c r="H1107">
        <v>7</v>
      </c>
      <c r="I1107">
        <v>29</v>
      </c>
      <c r="J1107">
        <v>-22</v>
      </c>
      <c r="K1107">
        <f>IF(Table1[[#This Row],[net]]&gt;0,1,0)</f>
        <v>0</v>
      </c>
      <c r="L1107">
        <v>7</v>
      </c>
      <c r="M1107">
        <f>IF(Table1[[#This Row],[team]]=E1106,SUM(Table1[[#This Row],[win/loss]],M1106),Table1[[#This Row],[win/loss]])</f>
        <v>0</v>
      </c>
      <c r="N1107">
        <f>IF(Table1[[#This Row],[team]]=E1106,SUM(Table1[[#This Row],[win/loss]],M1106),Table1[[#This Row],[win/loss]])/B1107</f>
        <v>0</v>
      </c>
      <c r="O1107">
        <f t="shared" si="37"/>
        <v>-15</v>
      </c>
      <c r="P1107">
        <f>IF(Table1[[#This Row],[difference]]&gt;0,SQRT(Table1[[#This Row],[difference]]),-SQRT(ABS(Table1[[#This Row],[difference]])))</f>
        <v>-3.872983346207417</v>
      </c>
      <c r="Q1107">
        <f>IF(Table1[[#This Row],[line]]&gt;0,SQRT(Table1[[#This Row],[line]]),-SQRT(ABS(Table1[[#This Row],[line]])))</f>
        <v>2.6457513110645907</v>
      </c>
      <c r="R1107">
        <f>Table1[[#This Row],[difference]]-Table1[[#This Row],[sqrt(line)]]</f>
        <v>-17.64575131106459</v>
      </c>
      <c r="S1107">
        <f>IF(Table1[[#This Row],[difference]]&gt;0,1,-1)</f>
        <v>-1</v>
      </c>
      <c r="T1107">
        <f>IF(Table1[[#This Row],[team]]=E1106,SUM(H1107,T1106),Table1[[#This Row],[ppg]])</f>
        <v>24</v>
      </c>
      <c r="U1107">
        <f>IF(Table1[[#This Row],[team]]=E1106,SUM(I1107,U1106),Table1[[#This Row],[ppga]])</f>
        <v>52</v>
      </c>
      <c r="V1107">
        <f>IF(Table1[[#This Row],[team]]=E1106,SUM(Table1[[#This Row],[difference]],V1106),Table1[[#This Row],[difference]])</f>
        <v>-14.5</v>
      </c>
      <c r="W1107">
        <f>IF(Table1[[#This Row],[team]]=E1106,SUM(Table1[[#This Row],[sqrt(dif)]],W1106),Table1[[#This Row],[sqrt(dif)]])</f>
        <v>-3.1658765650208696</v>
      </c>
      <c r="X1107">
        <f>IF(Table1[[#This Row],[team]]=E1106,SUM(Table1[[#This Row],[f1]],X1106),Table1[[#This Row],[f1]])</f>
        <v>-19.695261067860983</v>
      </c>
      <c r="Y1107">
        <f>IF(Table1[[#This Row],[ATS]]=S1106,SUM(Table1[[#This Row],[ATS]],Y1106),Table1[[#This Row],[ATS]])</f>
        <v>-1</v>
      </c>
      <c r="Z1107">
        <f>IF(Table1[[#This Row],[ATS]]&gt;0,Table1[[#This Row],[ATS streak (not real)]]-1,Table1[[#This Row],[ATS streak (not real)]]+1)</f>
        <v>0</v>
      </c>
      <c r="AA1107" s="5">
        <f>Table1[[#This Row],[running ttl ppg]]^2.37/(Table1[[#This Row],[running ttl ppg]]^2.37+Table1[[#This Row],[running ttl ppga]]^2.37)</f>
        <v>0.13794547371863491</v>
      </c>
      <c r="AB1107" s="5">
        <f>Table1[[#This Row],[pyth ratio]]+Table1[[#This Row],[win/loss ratio]]</f>
        <v>0.13794547371863491</v>
      </c>
    </row>
    <row r="1108" spans="1:28" x14ac:dyDescent="0.25">
      <c r="A1108" s="1">
        <v>3666</v>
      </c>
      <c r="B1108" s="7">
        <f t="shared" si="38"/>
        <v>3</v>
      </c>
      <c r="C1108" s="5">
        <v>2018</v>
      </c>
      <c r="D1108" s="5">
        <v>3</v>
      </c>
      <c r="E1108" t="s">
        <v>46</v>
      </c>
      <c r="F1108" t="s">
        <v>67</v>
      </c>
      <c r="G1108" s="5">
        <v>1</v>
      </c>
      <c r="H1108">
        <v>23</v>
      </c>
      <c r="I1108">
        <v>17</v>
      </c>
      <c r="J1108">
        <v>6</v>
      </c>
      <c r="K1108">
        <f>IF(Table1[[#This Row],[net]]&gt;0,1,0)</f>
        <v>1</v>
      </c>
      <c r="L1108">
        <v>6.5</v>
      </c>
      <c r="M1108">
        <f>IF(Table1[[#This Row],[team]]=E1107,SUM(Table1[[#This Row],[win/loss]],M1107),Table1[[#This Row],[win/loss]])</f>
        <v>1</v>
      </c>
      <c r="N1108">
        <f>IF(Table1[[#This Row],[team]]=E1107,SUM(Table1[[#This Row],[win/loss]],M1107),Table1[[#This Row],[win/loss]])/B1108</f>
        <v>0.33333333333333331</v>
      </c>
      <c r="O1108">
        <f t="shared" si="37"/>
        <v>12.5</v>
      </c>
      <c r="P1108">
        <f>IF(Table1[[#This Row],[difference]]&gt;0,SQRT(Table1[[#This Row],[difference]]),-SQRT(ABS(Table1[[#This Row],[difference]])))</f>
        <v>3.5355339059327378</v>
      </c>
      <c r="Q1108">
        <f>IF(Table1[[#This Row],[line]]&gt;0,SQRT(Table1[[#This Row],[line]]),-SQRT(ABS(Table1[[#This Row],[line]])))</f>
        <v>2.5495097567963922</v>
      </c>
      <c r="R1108">
        <f>Table1[[#This Row],[difference]]-Table1[[#This Row],[sqrt(line)]]</f>
        <v>9.9504902432036069</v>
      </c>
      <c r="S1108">
        <f>IF(Table1[[#This Row],[difference]]&gt;0,1,-1)</f>
        <v>1</v>
      </c>
      <c r="T1108">
        <f>IF(Table1[[#This Row],[team]]=E1107,SUM(H1108,T1107),Table1[[#This Row],[ppg]])</f>
        <v>47</v>
      </c>
      <c r="U1108">
        <f>IF(Table1[[#This Row],[team]]=E1107,SUM(I1108,U1107),Table1[[#This Row],[ppga]])</f>
        <v>69</v>
      </c>
      <c r="V1108">
        <f>IF(Table1[[#This Row],[team]]=E1107,SUM(Table1[[#This Row],[difference]],V1107),Table1[[#This Row],[difference]])</f>
        <v>-2</v>
      </c>
      <c r="W1108">
        <f>IF(Table1[[#This Row],[team]]=E1107,SUM(Table1[[#This Row],[sqrt(dif)]],W1107),Table1[[#This Row],[sqrt(dif)]])</f>
        <v>0.36965734091186819</v>
      </c>
      <c r="X1108">
        <f>IF(Table1[[#This Row],[team]]=E1107,SUM(Table1[[#This Row],[f1]],X1107),Table1[[#This Row],[f1]])</f>
        <v>-9.7447708246573761</v>
      </c>
      <c r="Y1108">
        <f>IF(Table1[[#This Row],[ATS]]=S1107,SUM(Table1[[#This Row],[ATS]],Y1107),Table1[[#This Row],[ATS]])</f>
        <v>1</v>
      </c>
      <c r="Z1108">
        <f>IF(Table1[[#This Row],[ATS]]&gt;0,Table1[[#This Row],[ATS streak (not real)]]-1,Table1[[#This Row],[ATS streak (not real)]]+1)</f>
        <v>0</v>
      </c>
      <c r="AA1108" s="5">
        <f>Table1[[#This Row],[running ttl ppg]]^2.37/(Table1[[#This Row],[running ttl ppg]]^2.37+Table1[[#This Row],[running ttl ppga]]^2.37)</f>
        <v>0.28700339787130347</v>
      </c>
      <c r="AB1108" s="5">
        <f>Table1[[#This Row],[pyth ratio]]+Table1[[#This Row],[win/loss ratio]]</f>
        <v>0.62033673120463684</v>
      </c>
    </row>
    <row r="1109" spans="1:28" x14ac:dyDescent="0.25">
      <c r="A1109" s="1">
        <v>3667</v>
      </c>
      <c r="B1109" s="7">
        <f t="shared" si="38"/>
        <v>4</v>
      </c>
      <c r="C1109" s="5">
        <v>2018</v>
      </c>
      <c r="D1109" s="5">
        <v>4</v>
      </c>
      <c r="E1109" t="s">
        <v>46</v>
      </c>
      <c r="F1109" t="s">
        <v>52</v>
      </c>
      <c r="G1109" s="5">
        <v>0</v>
      </c>
      <c r="H1109">
        <v>14</v>
      </c>
      <c r="I1109">
        <v>35</v>
      </c>
      <c r="J1109">
        <v>-21</v>
      </c>
      <c r="K1109">
        <f>IF(Table1[[#This Row],[net]]&gt;0,1,0)</f>
        <v>0</v>
      </c>
      <c r="L1109">
        <v>7</v>
      </c>
      <c r="M1109">
        <f>IF(Table1[[#This Row],[team]]=E1108,SUM(Table1[[#This Row],[win/loss]],M1108),Table1[[#This Row],[win/loss]])</f>
        <v>1</v>
      </c>
      <c r="N1109">
        <f>IF(Table1[[#This Row],[team]]=E1108,SUM(Table1[[#This Row],[win/loss]],M1108),Table1[[#This Row],[win/loss]])/B1109</f>
        <v>0.25</v>
      </c>
      <c r="O1109">
        <f t="shared" si="37"/>
        <v>-14</v>
      </c>
      <c r="P1109">
        <f>IF(Table1[[#This Row],[difference]]&gt;0,SQRT(Table1[[#This Row],[difference]]),-SQRT(ABS(Table1[[#This Row],[difference]])))</f>
        <v>-3.7416573867739413</v>
      </c>
      <c r="Q1109">
        <f>IF(Table1[[#This Row],[line]]&gt;0,SQRT(Table1[[#This Row],[line]]),-SQRT(ABS(Table1[[#This Row],[line]])))</f>
        <v>2.6457513110645907</v>
      </c>
      <c r="R1109">
        <f>Table1[[#This Row],[difference]]-Table1[[#This Row],[sqrt(line)]]</f>
        <v>-16.64575131106459</v>
      </c>
      <c r="S1109">
        <f>IF(Table1[[#This Row],[difference]]&gt;0,1,-1)</f>
        <v>-1</v>
      </c>
      <c r="T1109">
        <f>IF(Table1[[#This Row],[team]]=E1108,SUM(H1109,T1108),Table1[[#This Row],[ppg]])</f>
        <v>61</v>
      </c>
      <c r="U1109">
        <f>IF(Table1[[#This Row],[team]]=E1108,SUM(I1109,U1108),Table1[[#This Row],[ppga]])</f>
        <v>104</v>
      </c>
      <c r="V1109">
        <f>IF(Table1[[#This Row],[team]]=E1108,SUM(Table1[[#This Row],[difference]],V1108),Table1[[#This Row],[difference]])</f>
        <v>-16</v>
      </c>
      <c r="W1109">
        <f>IF(Table1[[#This Row],[team]]=E1108,SUM(Table1[[#This Row],[sqrt(dif)]],W1108),Table1[[#This Row],[sqrt(dif)]])</f>
        <v>-3.3720000458620731</v>
      </c>
      <c r="X1109">
        <f>IF(Table1[[#This Row],[team]]=E1108,SUM(Table1[[#This Row],[f1]],X1108),Table1[[#This Row],[f1]])</f>
        <v>-26.390522135721966</v>
      </c>
      <c r="Y1109">
        <f>IF(Table1[[#This Row],[ATS]]=S1108,SUM(Table1[[#This Row],[ATS]],Y1108),Table1[[#This Row],[ATS]])</f>
        <v>-1</v>
      </c>
      <c r="Z1109">
        <f>IF(Table1[[#This Row],[ATS]]&gt;0,Table1[[#This Row],[ATS streak (not real)]]-1,Table1[[#This Row],[ATS streak (not real)]]+1)</f>
        <v>0</v>
      </c>
      <c r="AA1109" s="5">
        <f>Table1[[#This Row],[running ttl ppg]]^2.37/(Table1[[#This Row],[running ttl ppg]]^2.37+Table1[[#This Row],[running ttl ppga]]^2.37)</f>
        <v>0.22021131248694642</v>
      </c>
      <c r="AB1109" s="5">
        <f>Table1[[#This Row],[pyth ratio]]+Table1[[#This Row],[win/loss ratio]]</f>
        <v>0.47021131248694642</v>
      </c>
    </row>
    <row r="1110" spans="1:28" x14ac:dyDescent="0.25">
      <c r="A1110" s="1">
        <v>3668</v>
      </c>
      <c r="B1110" s="7">
        <f t="shared" si="38"/>
        <v>5</v>
      </c>
      <c r="C1110" s="5">
        <v>2018</v>
      </c>
      <c r="D1110" s="5">
        <v>5</v>
      </c>
      <c r="E1110" t="s">
        <v>46</v>
      </c>
      <c r="F1110" t="s">
        <v>60</v>
      </c>
      <c r="G1110" s="5">
        <v>1</v>
      </c>
      <c r="H1110">
        <v>17</v>
      </c>
      <c r="I1110">
        <v>20</v>
      </c>
      <c r="J1110">
        <v>-3</v>
      </c>
      <c r="K1110">
        <f>IF(Table1[[#This Row],[net]]&gt;0,1,0)</f>
        <v>0</v>
      </c>
      <c r="L1110">
        <v>3.5</v>
      </c>
      <c r="M1110">
        <f>IF(Table1[[#This Row],[team]]=E1109,SUM(Table1[[#This Row],[win/loss]],M1109),Table1[[#This Row],[win/loss]])</f>
        <v>1</v>
      </c>
      <c r="N1110">
        <f>IF(Table1[[#This Row],[team]]=E1109,SUM(Table1[[#This Row],[win/loss]],M1109),Table1[[#This Row],[win/loss]])/B1110</f>
        <v>0.2</v>
      </c>
      <c r="O1110">
        <f t="shared" si="37"/>
        <v>0.5</v>
      </c>
      <c r="P1110">
        <f>IF(Table1[[#This Row],[difference]]&gt;0,SQRT(Table1[[#This Row],[difference]]),-SQRT(ABS(Table1[[#This Row],[difference]])))</f>
        <v>0.70710678118654757</v>
      </c>
      <c r="Q1110">
        <f>IF(Table1[[#This Row],[line]]&gt;0,SQRT(Table1[[#This Row],[line]]),-SQRT(ABS(Table1[[#This Row],[line]])))</f>
        <v>1.8708286933869707</v>
      </c>
      <c r="R1110">
        <f>Table1[[#This Row],[difference]]-Table1[[#This Row],[sqrt(line)]]</f>
        <v>-1.3708286933869707</v>
      </c>
      <c r="S1110">
        <f>IF(Table1[[#This Row],[difference]]&gt;0,1,-1)</f>
        <v>1</v>
      </c>
      <c r="T1110">
        <f>IF(Table1[[#This Row],[team]]=E1109,SUM(H1110,T1109),Table1[[#This Row],[ppg]])</f>
        <v>78</v>
      </c>
      <c r="U1110">
        <f>IF(Table1[[#This Row],[team]]=E1109,SUM(I1110,U1109),Table1[[#This Row],[ppga]])</f>
        <v>124</v>
      </c>
      <c r="V1110">
        <f>IF(Table1[[#This Row],[team]]=E1109,SUM(Table1[[#This Row],[difference]],V1109),Table1[[#This Row],[difference]])</f>
        <v>-15.5</v>
      </c>
      <c r="W1110">
        <f>IF(Table1[[#This Row],[team]]=E1109,SUM(Table1[[#This Row],[sqrt(dif)]],W1109),Table1[[#This Row],[sqrt(dif)]])</f>
        <v>-2.6648932646755257</v>
      </c>
      <c r="X1110">
        <f>IF(Table1[[#This Row],[team]]=E1109,SUM(Table1[[#This Row],[f1]],X1109),Table1[[#This Row],[f1]])</f>
        <v>-27.761350829108938</v>
      </c>
      <c r="Y1110">
        <f>IF(Table1[[#This Row],[ATS]]=S1109,SUM(Table1[[#This Row],[ATS]],Y1109),Table1[[#This Row],[ATS]])</f>
        <v>1</v>
      </c>
      <c r="Z1110">
        <f>IF(Table1[[#This Row],[ATS]]&gt;0,Table1[[#This Row],[ATS streak (not real)]]-1,Table1[[#This Row],[ATS streak (not real)]]+1)</f>
        <v>0</v>
      </c>
      <c r="AA1110" s="5">
        <f>Table1[[#This Row],[running ttl ppg]]^2.37/(Table1[[#This Row],[running ttl ppg]]^2.37+Table1[[#This Row],[running ttl ppga]]^2.37)</f>
        <v>0.24998966841204631</v>
      </c>
      <c r="AB1110" s="5">
        <f>Table1[[#This Row],[pyth ratio]]+Table1[[#This Row],[win/loss ratio]]</f>
        <v>0.44998966841204635</v>
      </c>
    </row>
    <row r="1111" spans="1:28" x14ac:dyDescent="0.25">
      <c r="A1111" s="1">
        <v>3669</v>
      </c>
      <c r="B1111" s="7">
        <f t="shared" si="38"/>
        <v>6</v>
      </c>
      <c r="C1111" s="5">
        <v>2018</v>
      </c>
      <c r="D1111" s="5">
        <v>6</v>
      </c>
      <c r="E1111" t="s">
        <v>46</v>
      </c>
      <c r="F1111" t="s">
        <v>43</v>
      </c>
      <c r="G1111" s="5">
        <v>0</v>
      </c>
      <c r="H1111">
        <v>27</v>
      </c>
      <c r="I1111">
        <v>24</v>
      </c>
      <c r="J1111">
        <v>3</v>
      </c>
      <c r="K1111">
        <f>IF(Table1[[#This Row],[net]]&gt;0,1,0)</f>
        <v>1</v>
      </c>
      <c r="L1111">
        <v>5</v>
      </c>
      <c r="M1111">
        <f>IF(Table1[[#This Row],[team]]=E1110,SUM(Table1[[#This Row],[win/loss]],M1110),Table1[[#This Row],[win/loss]])</f>
        <v>2</v>
      </c>
      <c r="N1111">
        <f>IF(Table1[[#This Row],[team]]=E1110,SUM(Table1[[#This Row],[win/loss]],M1110),Table1[[#This Row],[win/loss]])/B1111</f>
        <v>0.33333333333333331</v>
      </c>
      <c r="O1111">
        <f t="shared" si="37"/>
        <v>8</v>
      </c>
      <c r="P1111">
        <f>IF(Table1[[#This Row],[difference]]&gt;0,SQRT(Table1[[#This Row],[difference]]),-SQRT(ABS(Table1[[#This Row],[difference]])))</f>
        <v>2.8284271247461903</v>
      </c>
      <c r="Q1111">
        <f>IF(Table1[[#This Row],[line]]&gt;0,SQRT(Table1[[#This Row],[line]]),-SQRT(ABS(Table1[[#This Row],[line]])))</f>
        <v>2.2360679774997898</v>
      </c>
      <c r="R1111">
        <f>Table1[[#This Row],[difference]]-Table1[[#This Row],[sqrt(line)]]</f>
        <v>5.7639320225002102</v>
      </c>
      <c r="S1111">
        <f>IF(Table1[[#This Row],[difference]]&gt;0,1,-1)</f>
        <v>1</v>
      </c>
      <c r="T1111">
        <f>IF(Table1[[#This Row],[team]]=E1110,SUM(H1111,T1110),Table1[[#This Row],[ppg]])</f>
        <v>105</v>
      </c>
      <c r="U1111">
        <f>IF(Table1[[#This Row],[team]]=E1110,SUM(I1111,U1110),Table1[[#This Row],[ppga]])</f>
        <v>148</v>
      </c>
      <c r="V1111">
        <f>IF(Table1[[#This Row],[team]]=E1110,SUM(Table1[[#This Row],[difference]],V1110),Table1[[#This Row],[difference]])</f>
        <v>-7.5</v>
      </c>
      <c r="W1111">
        <f>IF(Table1[[#This Row],[team]]=E1110,SUM(Table1[[#This Row],[sqrt(dif)]],W1110),Table1[[#This Row],[sqrt(dif)]])</f>
        <v>0.16353386007066462</v>
      </c>
      <c r="X1111">
        <f>IF(Table1[[#This Row],[team]]=E1110,SUM(Table1[[#This Row],[f1]],X1110),Table1[[#This Row],[f1]])</f>
        <v>-21.997418806608728</v>
      </c>
      <c r="Y1111">
        <f>IF(Table1[[#This Row],[ATS]]=S1110,SUM(Table1[[#This Row],[ATS]],Y1110),Table1[[#This Row],[ATS]])</f>
        <v>2</v>
      </c>
      <c r="Z1111">
        <f>IF(Table1[[#This Row],[ATS]]&gt;0,Table1[[#This Row],[ATS streak (not real)]]-1,Table1[[#This Row],[ATS streak (not real)]]+1)</f>
        <v>1</v>
      </c>
      <c r="AA1111" s="5">
        <f>Table1[[#This Row],[running ttl ppg]]^2.37/(Table1[[#This Row],[running ttl ppg]]^2.37+Table1[[#This Row],[running ttl ppga]]^2.37)</f>
        <v>0.30714366662861547</v>
      </c>
      <c r="AB1111" s="5">
        <f>Table1[[#This Row],[pyth ratio]]+Table1[[#This Row],[win/loss ratio]]</f>
        <v>0.64047699996194885</v>
      </c>
    </row>
    <row r="1112" spans="1:28" x14ac:dyDescent="0.25">
      <c r="A1112" s="1">
        <v>3670</v>
      </c>
      <c r="B1112" s="7">
        <f t="shared" si="38"/>
        <v>7</v>
      </c>
      <c r="C1112" s="5">
        <v>2018</v>
      </c>
      <c r="D1112" s="5">
        <v>7</v>
      </c>
      <c r="E1112" t="s">
        <v>46</v>
      </c>
      <c r="F1112" t="s">
        <v>45</v>
      </c>
      <c r="G1112" s="5">
        <v>1</v>
      </c>
      <c r="H1112">
        <v>17</v>
      </c>
      <c r="I1112">
        <v>3</v>
      </c>
      <c r="J1112">
        <v>14</v>
      </c>
      <c r="K1112">
        <f>IF(Table1[[#This Row],[net]]&gt;0,1,0)</f>
        <v>1</v>
      </c>
      <c r="L1112">
        <v>2.5</v>
      </c>
      <c r="M1112">
        <f>IF(Table1[[#This Row],[team]]=E1111,SUM(Table1[[#This Row],[win/loss]],M1111),Table1[[#This Row],[win/loss]])</f>
        <v>3</v>
      </c>
      <c r="N1112">
        <f>IF(Table1[[#This Row],[team]]=E1111,SUM(Table1[[#This Row],[win/loss]],M1111),Table1[[#This Row],[win/loss]])/B1112</f>
        <v>0.42857142857142855</v>
      </c>
      <c r="O1112">
        <f t="shared" si="37"/>
        <v>16.5</v>
      </c>
      <c r="P1112">
        <f>IF(Table1[[#This Row],[difference]]&gt;0,SQRT(Table1[[#This Row],[difference]]),-SQRT(ABS(Table1[[#This Row],[difference]])))</f>
        <v>4.0620192023179804</v>
      </c>
      <c r="Q1112">
        <f>IF(Table1[[#This Row],[line]]&gt;0,SQRT(Table1[[#This Row],[line]]),-SQRT(ABS(Table1[[#This Row],[line]])))</f>
        <v>1.5811388300841898</v>
      </c>
      <c r="R1112">
        <f>Table1[[#This Row],[difference]]-Table1[[#This Row],[sqrt(line)]]</f>
        <v>14.918861169915811</v>
      </c>
      <c r="S1112">
        <f>IF(Table1[[#This Row],[difference]]&gt;0,1,-1)</f>
        <v>1</v>
      </c>
      <c r="T1112">
        <f>IF(Table1[[#This Row],[team]]=E1111,SUM(H1112,T1111),Table1[[#This Row],[ppg]])</f>
        <v>122</v>
      </c>
      <c r="U1112">
        <f>IF(Table1[[#This Row],[team]]=E1111,SUM(I1112,U1111),Table1[[#This Row],[ppga]])</f>
        <v>151</v>
      </c>
      <c r="V1112">
        <f>IF(Table1[[#This Row],[team]]=E1111,SUM(Table1[[#This Row],[difference]],V1111),Table1[[#This Row],[difference]])</f>
        <v>9</v>
      </c>
      <c r="W1112">
        <f>IF(Table1[[#This Row],[team]]=E1111,SUM(Table1[[#This Row],[sqrt(dif)]],W1111),Table1[[#This Row],[sqrt(dif)]])</f>
        <v>4.225553062388645</v>
      </c>
      <c r="X1112">
        <f>IF(Table1[[#This Row],[team]]=E1111,SUM(Table1[[#This Row],[f1]],X1111),Table1[[#This Row],[f1]])</f>
        <v>-7.078557636692917</v>
      </c>
      <c r="Y1112">
        <f>IF(Table1[[#This Row],[ATS]]=S1111,SUM(Table1[[#This Row],[ATS]],Y1111),Table1[[#This Row],[ATS]])</f>
        <v>3</v>
      </c>
      <c r="Z1112">
        <f>IF(Table1[[#This Row],[ATS]]&gt;0,Table1[[#This Row],[ATS streak (not real)]]-1,Table1[[#This Row],[ATS streak (not real)]]+1)</f>
        <v>2</v>
      </c>
      <c r="AA1112" s="5">
        <f>Table1[[#This Row],[running ttl ppg]]^2.37/(Table1[[#This Row],[running ttl ppg]]^2.37+Table1[[#This Row],[running ttl ppga]]^2.37)</f>
        <v>0.37626701342078339</v>
      </c>
      <c r="AB1112" s="5">
        <f>Table1[[#This Row],[pyth ratio]]+Table1[[#This Row],[win/loss ratio]]</f>
        <v>0.80483844199221188</v>
      </c>
    </row>
    <row r="1113" spans="1:28" x14ac:dyDescent="0.25">
      <c r="A1113" s="1">
        <v>3671</v>
      </c>
      <c r="B1113" s="7">
        <f t="shared" si="38"/>
        <v>8</v>
      </c>
      <c r="C1113" s="5">
        <v>2018</v>
      </c>
      <c r="D1113" s="5">
        <v>8</v>
      </c>
      <c r="E1113" t="s">
        <v>46</v>
      </c>
      <c r="F1113" t="s">
        <v>64</v>
      </c>
      <c r="G1113" s="5">
        <v>0</v>
      </c>
      <c r="H1113">
        <v>12</v>
      </c>
      <c r="I1113">
        <v>20</v>
      </c>
      <c r="J1113">
        <v>-8</v>
      </c>
      <c r="K1113">
        <f>IF(Table1[[#This Row],[net]]&gt;0,1,0)</f>
        <v>0</v>
      </c>
      <c r="L1113">
        <v>8.5</v>
      </c>
      <c r="M1113">
        <f>IF(Table1[[#This Row],[team]]=E1112,SUM(Table1[[#This Row],[win/loss]],M1112),Table1[[#This Row],[win/loss]])</f>
        <v>3</v>
      </c>
      <c r="N1113">
        <f>IF(Table1[[#This Row],[team]]=E1112,SUM(Table1[[#This Row],[win/loss]],M1112),Table1[[#This Row],[win/loss]])/B1113</f>
        <v>0.375</v>
      </c>
      <c r="O1113">
        <f t="shared" si="37"/>
        <v>0.5</v>
      </c>
      <c r="P1113">
        <f>IF(Table1[[#This Row],[difference]]&gt;0,SQRT(Table1[[#This Row],[difference]]),-SQRT(ABS(Table1[[#This Row],[difference]])))</f>
        <v>0.70710678118654757</v>
      </c>
      <c r="Q1113">
        <f>IF(Table1[[#This Row],[line]]&gt;0,SQRT(Table1[[#This Row],[line]]),-SQRT(ABS(Table1[[#This Row],[line]])))</f>
        <v>2.9154759474226504</v>
      </c>
      <c r="R1113">
        <f>Table1[[#This Row],[difference]]-Table1[[#This Row],[sqrt(line)]]</f>
        <v>-2.4154759474226504</v>
      </c>
      <c r="S1113">
        <f>IF(Table1[[#This Row],[difference]]&gt;0,1,-1)</f>
        <v>1</v>
      </c>
      <c r="T1113">
        <f>IF(Table1[[#This Row],[team]]=E1112,SUM(H1113,T1112),Table1[[#This Row],[ppg]])</f>
        <v>134</v>
      </c>
      <c r="U1113">
        <f>IF(Table1[[#This Row],[team]]=E1112,SUM(I1113,U1112),Table1[[#This Row],[ppga]])</f>
        <v>171</v>
      </c>
      <c r="V1113">
        <f>IF(Table1[[#This Row],[team]]=E1112,SUM(Table1[[#This Row],[difference]],V1112),Table1[[#This Row],[difference]])</f>
        <v>9.5</v>
      </c>
      <c r="W1113">
        <f>IF(Table1[[#This Row],[team]]=E1112,SUM(Table1[[#This Row],[sqrt(dif)]],W1112),Table1[[#This Row],[sqrt(dif)]])</f>
        <v>4.9326598435751929</v>
      </c>
      <c r="X1113">
        <f>IF(Table1[[#This Row],[team]]=E1112,SUM(Table1[[#This Row],[f1]],X1112),Table1[[#This Row],[f1]])</f>
        <v>-9.4940335841155665</v>
      </c>
      <c r="Y1113">
        <f>IF(Table1[[#This Row],[ATS]]=S1112,SUM(Table1[[#This Row],[ATS]],Y1112),Table1[[#This Row],[ATS]])</f>
        <v>4</v>
      </c>
      <c r="Z1113">
        <f>IF(Table1[[#This Row],[ATS]]&gt;0,Table1[[#This Row],[ATS streak (not real)]]-1,Table1[[#This Row],[ATS streak (not real)]]+1)</f>
        <v>3</v>
      </c>
      <c r="AA1113" s="5">
        <f>Table1[[#This Row],[running ttl ppg]]^2.37/(Table1[[#This Row],[running ttl ppg]]^2.37+Table1[[#This Row],[running ttl ppga]]^2.37)</f>
        <v>0.35942462590001129</v>
      </c>
      <c r="AB1113" s="5">
        <f>Table1[[#This Row],[pyth ratio]]+Table1[[#This Row],[win/loss ratio]]</f>
        <v>0.73442462590001134</v>
      </c>
    </row>
    <row r="1114" spans="1:28" x14ac:dyDescent="0.25">
      <c r="A1114" s="1">
        <v>3672</v>
      </c>
      <c r="B1114" s="7">
        <f t="shared" si="38"/>
        <v>9</v>
      </c>
      <c r="C1114" s="5">
        <v>2018</v>
      </c>
      <c r="D1114" s="5">
        <v>10</v>
      </c>
      <c r="E1114" t="s">
        <v>46</v>
      </c>
      <c r="F1114" t="s">
        <v>52</v>
      </c>
      <c r="G1114" s="5">
        <v>1</v>
      </c>
      <c r="H1114">
        <v>16</v>
      </c>
      <c r="I1114">
        <v>23</v>
      </c>
      <c r="J1114">
        <v>-7</v>
      </c>
      <c r="K1114">
        <f>IF(Table1[[#This Row],[net]]&gt;0,1,0)</f>
        <v>0</v>
      </c>
      <c r="L1114">
        <v>-4.5</v>
      </c>
      <c r="M1114">
        <f>IF(Table1[[#This Row],[team]]=E1113,SUM(Table1[[#This Row],[win/loss]],M1113),Table1[[#This Row],[win/loss]])</f>
        <v>3</v>
      </c>
      <c r="N1114">
        <f>IF(Table1[[#This Row],[team]]=E1113,SUM(Table1[[#This Row],[win/loss]],M1113),Table1[[#This Row],[win/loss]])/B1114</f>
        <v>0.33333333333333331</v>
      </c>
      <c r="O1114">
        <f t="shared" si="37"/>
        <v>-11.5</v>
      </c>
      <c r="P1114">
        <f>IF(Table1[[#This Row],[difference]]&gt;0,SQRT(Table1[[#This Row],[difference]]),-SQRT(ABS(Table1[[#This Row],[difference]])))</f>
        <v>-3.3911649915626341</v>
      </c>
      <c r="Q1114">
        <f>IF(Table1[[#This Row],[line]]&gt;0,SQRT(Table1[[#This Row],[line]]),-SQRT(ABS(Table1[[#This Row],[line]])))</f>
        <v>-2.1213203435596424</v>
      </c>
      <c r="R1114">
        <f>Table1[[#This Row],[difference]]-Table1[[#This Row],[sqrt(line)]]</f>
        <v>-9.3786796564403581</v>
      </c>
      <c r="S1114">
        <f>IF(Table1[[#This Row],[difference]]&gt;0,1,-1)</f>
        <v>-1</v>
      </c>
      <c r="T1114">
        <f>IF(Table1[[#This Row],[team]]=E1113,SUM(H1114,T1113),Table1[[#This Row],[ppg]])</f>
        <v>150</v>
      </c>
      <c r="U1114">
        <f>IF(Table1[[#This Row],[team]]=E1113,SUM(I1114,U1113),Table1[[#This Row],[ppga]])</f>
        <v>194</v>
      </c>
      <c r="V1114">
        <f>IF(Table1[[#This Row],[team]]=E1113,SUM(Table1[[#This Row],[difference]],V1113),Table1[[#This Row],[difference]])</f>
        <v>-2</v>
      </c>
      <c r="W1114">
        <f>IF(Table1[[#This Row],[team]]=E1113,SUM(Table1[[#This Row],[sqrt(dif)]],W1113),Table1[[#This Row],[sqrt(dif)]])</f>
        <v>1.5414948520125589</v>
      </c>
      <c r="X1114">
        <f>IF(Table1[[#This Row],[team]]=E1113,SUM(Table1[[#This Row],[f1]],X1113),Table1[[#This Row],[f1]])</f>
        <v>-18.872713240555925</v>
      </c>
      <c r="Y1114">
        <f>IF(Table1[[#This Row],[ATS]]=S1113,SUM(Table1[[#This Row],[ATS]],Y1113),Table1[[#This Row],[ATS]])</f>
        <v>-1</v>
      </c>
      <c r="Z1114">
        <f>IF(Table1[[#This Row],[ATS]]&gt;0,Table1[[#This Row],[ATS streak (not real)]]-1,Table1[[#This Row],[ATS streak (not real)]]+1)</f>
        <v>0</v>
      </c>
      <c r="AA1114" s="5">
        <f>Table1[[#This Row],[running ttl ppg]]^2.37/(Table1[[#This Row],[running ttl ppg]]^2.37+Table1[[#This Row],[running ttl ppga]]^2.37)</f>
        <v>0.35214629886732873</v>
      </c>
      <c r="AB1114" s="5">
        <f>Table1[[#This Row],[pyth ratio]]+Table1[[#This Row],[win/loss ratio]]</f>
        <v>0.68547963220066199</v>
      </c>
    </row>
    <row r="1115" spans="1:28" x14ac:dyDescent="0.25">
      <c r="A1115" s="1">
        <v>3673</v>
      </c>
      <c r="B1115" s="7">
        <f t="shared" si="38"/>
        <v>10</v>
      </c>
      <c r="C1115" s="5">
        <v>2018</v>
      </c>
      <c r="D1115" s="5">
        <v>11</v>
      </c>
      <c r="E1115" t="s">
        <v>46</v>
      </c>
      <c r="F1115" t="s">
        <v>51</v>
      </c>
      <c r="G1115" s="5">
        <v>1</v>
      </c>
      <c r="H1115">
        <v>24</v>
      </c>
      <c r="I1115">
        <v>27</v>
      </c>
      <c r="J1115">
        <v>-3</v>
      </c>
      <c r="K1115">
        <f>IF(Table1[[#This Row],[net]]&gt;0,1,0)</f>
        <v>0</v>
      </c>
      <c r="L1115">
        <v>3</v>
      </c>
      <c r="M1115">
        <f>IF(Table1[[#This Row],[team]]=E1114,SUM(Table1[[#This Row],[win/loss]],M1114),Table1[[#This Row],[win/loss]])</f>
        <v>3</v>
      </c>
      <c r="N1115">
        <f>IF(Table1[[#This Row],[team]]=E1114,SUM(Table1[[#This Row],[win/loss]],M1114),Table1[[#This Row],[win/loss]])/B1115</f>
        <v>0.3</v>
      </c>
      <c r="O1115">
        <f t="shared" si="37"/>
        <v>0</v>
      </c>
      <c r="P1115">
        <f>IF(Table1[[#This Row],[difference]]&gt;0,SQRT(Table1[[#This Row],[difference]]),-SQRT(ABS(Table1[[#This Row],[difference]])))</f>
        <v>0</v>
      </c>
      <c r="Q1115">
        <f>IF(Table1[[#This Row],[line]]&gt;0,SQRT(Table1[[#This Row],[line]]),-SQRT(ABS(Table1[[#This Row],[line]])))</f>
        <v>1.7320508075688772</v>
      </c>
      <c r="R1115">
        <f>Table1[[#This Row],[difference]]-Table1[[#This Row],[sqrt(line)]]</f>
        <v>-1.7320508075688772</v>
      </c>
      <c r="S1115">
        <f>IF(Table1[[#This Row],[difference]]&gt;0,1,-1)</f>
        <v>-1</v>
      </c>
      <c r="T1115">
        <f>IF(Table1[[#This Row],[team]]=E1114,SUM(H1115,T1114),Table1[[#This Row],[ppg]])</f>
        <v>174</v>
      </c>
      <c r="U1115">
        <f>IF(Table1[[#This Row],[team]]=E1114,SUM(I1115,U1114),Table1[[#This Row],[ppga]])</f>
        <v>221</v>
      </c>
      <c r="V1115">
        <f>IF(Table1[[#This Row],[team]]=E1114,SUM(Table1[[#This Row],[difference]],V1114),Table1[[#This Row],[difference]])</f>
        <v>-2</v>
      </c>
      <c r="W1115">
        <f>IF(Table1[[#This Row],[team]]=E1114,SUM(Table1[[#This Row],[sqrt(dif)]],W1114),Table1[[#This Row],[sqrt(dif)]])</f>
        <v>1.5414948520125589</v>
      </c>
      <c r="X1115">
        <f>IF(Table1[[#This Row],[team]]=E1114,SUM(Table1[[#This Row],[f1]],X1114),Table1[[#This Row],[f1]])</f>
        <v>-20.604764048124803</v>
      </c>
      <c r="Y1115">
        <f>IF(Table1[[#This Row],[ATS]]=S1114,SUM(Table1[[#This Row],[ATS]],Y1114),Table1[[#This Row],[ATS]])</f>
        <v>-2</v>
      </c>
      <c r="Z1115">
        <f>IF(Table1[[#This Row],[ATS]]&gt;0,Table1[[#This Row],[ATS streak (not real)]]-1,Table1[[#This Row],[ATS streak (not real)]]+1)</f>
        <v>-1</v>
      </c>
      <c r="AA1115" s="5">
        <f>Table1[[#This Row],[running ttl ppg]]^2.37/(Table1[[#This Row],[running ttl ppg]]^2.37+Table1[[#This Row],[running ttl ppga]]^2.37)</f>
        <v>0.36200220056560617</v>
      </c>
      <c r="AB1115" s="5">
        <f>Table1[[#This Row],[pyth ratio]]+Table1[[#This Row],[win/loss ratio]]</f>
        <v>0.6620022005656061</v>
      </c>
    </row>
    <row r="1116" spans="1:28" x14ac:dyDescent="0.25">
      <c r="A1116" s="1">
        <v>3674</v>
      </c>
      <c r="B1116" s="7">
        <f t="shared" si="38"/>
        <v>11</v>
      </c>
      <c r="C1116" s="5">
        <v>2018</v>
      </c>
      <c r="D1116" s="5">
        <v>12</v>
      </c>
      <c r="E1116" t="s">
        <v>46</v>
      </c>
      <c r="F1116" t="s">
        <v>66</v>
      </c>
      <c r="G1116" s="5">
        <v>0</v>
      </c>
      <c r="H1116">
        <v>3</v>
      </c>
      <c r="I1116">
        <v>31</v>
      </c>
      <c r="J1116">
        <v>-28</v>
      </c>
      <c r="K1116">
        <f>IF(Table1[[#This Row],[net]]&gt;0,1,0)</f>
        <v>0</v>
      </c>
      <c r="L1116">
        <v>14</v>
      </c>
      <c r="M1116">
        <f>IF(Table1[[#This Row],[team]]=E1115,SUM(Table1[[#This Row],[win/loss]],M1115),Table1[[#This Row],[win/loss]])</f>
        <v>3</v>
      </c>
      <c r="N1116">
        <f>IF(Table1[[#This Row],[team]]=E1115,SUM(Table1[[#This Row],[win/loss]],M1115),Table1[[#This Row],[win/loss]])/B1116</f>
        <v>0.27272727272727271</v>
      </c>
      <c r="O1116">
        <f t="shared" si="37"/>
        <v>-14</v>
      </c>
      <c r="P1116">
        <f>IF(Table1[[#This Row],[difference]]&gt;0,SQRT(Table1[[#This Row],[difference]]),-SQRT(ABS(Table1[[#This Row],[difference]])))</f>
        <v>-3.7416573867739413</v>
      </c>
      <c r="Q1116">
        <f>IF(Table1[[#This Row],[line]]&gt;0,SQRT(Table1[[#This Row],[line]]),-SQRT(ABS(Table1[[#This Row],[line]])))</f>
        <v>3.7416573867739413</v>
      </c>
      <c r="R1116">
        <f>Table1[[#This Row],[difference]]-Table1[[#This Row],[sqrt(line)]]</f>
        <v>-17.741657386773941</v>
      </c>
      <c r="S1116">
        <f>IF(Table1[[#This Row],[difference]]&gt;0,1,-1)</f>
        <v>-1</v>
      </c>
      <c r="T1116">
        <f>IF(Table1[[#This Row],[team]]=E1115,SUM(H1116,T1115),Table1[[#This Row],[ppg]])</f>
        <v>177</v>
      </c>
      <c r="U1116">
        <f>IF(Table1[[#This Row],[team]]=E1115,SUM(I1116,U1115),Table1[[#This Row],[ppga]])</f>
        <v>252</v>
      </c>
      <c r="V1116">
        <f>IF(Table1[[#This Row],[team]]=E1115,SUM(Table1[[#This Row],[difference]],V1115),Table1[[#This Row],[difference]])</f>
        <v>-16</v>
      </c>
      <c r="W1116">
        <f>IF(Table1[[#This Row],[team]]=E1115,SUM(Table1[[#This Row],[sqrt(dif)]],W1115),Table1[[#This Row],[sqrt(dif)]])</f>
        <v>-2.2001625347613825</v>
      </c>
      <c r="X1116">
        <f>IF(Table1[[#This Row],[team]]=E1115,SUM(Table1[[#This Row],[f1]],X1115),Table1[[#This Row],[f1]])</f>
        <v>-38.346421434898744</v>
      </c>
      <c r="Y1116">
        <f>IF(Table1[[#This Row],[ATS]]=S1115,SUM(Table1[[#This Row],[ATS]],Y1115),Table1[[#This Row],[ATS]])</f>
        <v>-3</v>
      </c>
      <c r="Z1116">
        <f>IF(Table1[[#This Row],[ATS]]&gt;0,Table1[[#This Row],[ATS streak (not real)]]-1,Table1[[#This Row],[ATS streak (not real)]]+1)</f>
        <v>-2</v>
      </c>
      <c r="AA1116" s="5">
        <f>Table1[[#This Row],[running ttl ppg]]^2.37/(Table1[[#This Row],[running ttl ppg]]^2.37+Table1[[#This Row],[running ttl ppga]]^2.37)</f>
        <v>0.30210962819538284</v>
      </c>
      <c r="AB1116" s="5">
        <f>Table1[[#This Row],[pyth ratio]]+Table1[[#This Row],[win/loss ratio]]</f>
        <v>0.57483690092265549</v>
      </c>
    </row>
    <row r="1117" spans="1:28" x14ac:dyDescent="0.25">
      <c r="A1117" s="1">
        <v>3675</v>
      </c>
      <c r="B1117" s="7">
        <f t="shared" si="38"/>
        <v>12</v>
      </c>
      <c r="C1117" s="5">
        <v>2018</v>
      </c>
      <c r="D1117" s="5">
        <v>13</v>
      </c>
      <c r="E1117" t="s">
        <v>46</v>
      </c>
      <c r="F1117" t="s">
        <v>68</v>
      </c>
      <c r="G1117" s="5">
        <v>1</v>
      </c>
      <c r="H1117">
        <v>14</v>
      </c>
      <c r="I1117">
        <v>15</v>
      </c>
      <c r="J1117">
        <v>-1</v>
      </c>
      <c r="K1117">
        <f>IF(Table1[[#This Row],[net]]&gt;0,1,0)</f>
        <v>0</v>
      </c>
      <c r="L1117">
        <v>-2.5</v>
      </c>
      <c r="M1117">
        <f>IF(Table1[[#This Row],[team]]=E1116,SUM(Table1[[#This Row],[win/loss]],M1116),Table1[[#This Row],[win/loss]])</f>
        <v>3</v>
      </c>
      <c r="N1117">
        <f>IF(Table1[[#This Row],[team]]=E1116,SUM(Table1[[#This Row],[win/loss]],M1116),Table1[[#This Row],[win/loss]])/B1117</f>
        <v>0.25</v>
      </c>
      <c r="O1117">
        <f t="shared" si="37"/>
        <v>-3.5</v>
      </c>
      <c r="P1117">
        <f>IF(Table1[[#This Row],[difference]]&gt;0,SQRT(Table1[[#This Row],[difference]]),-SQRT(ABS(Table1[[#This Row],[difference]])))</f>
        <v>-1.8708286933869707</v>
      </c>
      <c r="Q1117">
        <f>IF(Table1[[#This Row],[line]]&gt;0,SQRT(Table1[[#This Row],[line]]),-SQRT(ABS(Table1[[#This Row],[line]])))</f>
        <v>-1.5811388300841898</v>
      </c>
      <c r="R1117">
        <f>Table1[[#This Row],[difference]]-Table1[[#This Row],[sqrt(line)]]</f>
        <v>-1.9188611699158102</v>
      </c>
      <c r="S1117">
        <f>IF(Table1[[#This Row],[difference]]&gt;0,1,-1)</f>
        <v>-1</v>
      </c>
      <c r="T1117">
        <f>IF(Table1[[#This Row],[team]]=E1116,SUM(H1117,T1116),Table1[[#This Row],[ppg]])</f>
        <v>191</v>
      </c>
      <c r="U1117">
        <f>IF(Table1[[#This Row],[team]]=E1116,SUM(I1117,U1116),Table1[[#This Row],[ppga]])</f>
        <v>267</v>
      </c>
      <c r="V1117">
        <f>IF(Table1[[#This Row],[team]]=E1116,SUM(Table1[[#This Row],[difference]],V1116),Table1[[#This Row],[difference]])</f>
        <v>-19.5</v>
      </c>
      <c r="W1117">
        <f>IF(Table1[[#This Row],[team]]=E1116,SUM(Table1[[#This Row],[sqrt(dif)]],W1116),Table1[[#This Row],[sqrt(dif)]])</f>
        <v>-4.0709912281483529</v>
      </c>
      <c r="X1117">
        <f>IF(Table1[[#This Row],[team]]=E1116,SUM(Table1[[#This Row],[f1]],X1116),Table1[[#This Row],[f1]])</f>
        <v>-40.265282604814551</v>
      </c>
      <c r="Y1117">
        <f>IF(Table1[[#This Row],[ATS]]=S1116,SUM(Table1[[#This Row],[ATS]],Y1116),Table1[[#This Row],[ATS]])</f>
        <v>-4</v>
      </c>
      <c r="Z1117">
        <f>IF(Table1[[#This Row],[ATS]]&gt;0,Table1[[#This Row],[ATS streak (not real)]]-1,Table1[[#This Row],[ATS streak (not real)]]+1)</f>
        <v>-3</v>
      </c>
      <c r="AA1117" s="5">
        <f>Table1[[#This Row],[running ttl ppg]]^2.37/(Table1[[#This Row],[running ttl ppg]]^2.37+Table1[[#This Row],[running ttl ppga]]^2.37)</f>
        <v>0.31133374402876152</v>
      </c>
      <c r="AB1117" s="5">
        <f>Table1[[#This Row],[pyth ratio]]+Table1[[#This Row],[win/loss ratio]]</f>
        <v>0.56133374402876157</v>
      </c>
    </row>
    <row r="1118" spans="1:28" x14ac:dyDescent="0.25">
      <c r="A1118" s="1">
        <v>3676</v>
      </c>
      <c r="B1118" s="7">
        <f t="shared" si="38"/>
        <v>13</v>
      </c>
      <c r="C1118" s="5">
        <v>2018</v>
      </c>
      <c r="D1118" s="5">
        <v>14</v>
      </c>
      <c r="E1118" t="s">
        <v>46</v>
      </c>
      <c r="F1118" t="s">
        <v>47</v>
      </c>
      <c r="G1118" s="5">
        <v>0</v>
      </c>
      <c r="H1118">
        <v>33</v>
      </c>
      <c r="I1118">
        <v>7</v>
      </c>
      <c r="J1118">
        <v>26</v>
      </c>
      <c r="K1118">
        <f>IF(Table1[[#This Row],[net]]&gt;0,1,0)</f>
        <v>1</v>
      </c>
      <c r="L1118">
        <v>6</v>
      </c>
      <c r="M1118">
        <f>IF(Table1[[#This Row],[team]]=E1117,SUM(Table1[[#This Row],[win/loss]],M1117),Table1[[#This Row],[win/loss]])</f>
        <v>4</v>
      </c>
      <c r="N1118">
        <f>IF(Table1[[#This Row],[team]]=E1117,SUM(Table1[[#This Row],[win/loss]],M1117),Table1[[#This Row],[win/loss]])/B1118</f>
        <v>0.30769230769230771</v>
      </c>
      <c r="O1118">
        <f t="shared" si="37"/>
        <v>32</v>
      </c>
      <c r="P1118">
        <f>IF(Table1[[#This Row],[difference]]&gt;0,SQRT(Table1[[#This Row],[difference]]),-SQRT(ABS(Table1[[#This Row],[difference]])))</f>
        <v>5.6568542494923806</v>
      </c>
      <c r="Q1118">
        <f>IF(Table1[[#This Row],[line]]&gt;0,SQRT(Table1[[#This Row],[line]]),-SQRT(ABS(Table1[[#This Row],[line]])))</f>
        <v>2.4494897427831779</v>
      </c>
      <c r="R1118">
        <f>Table1[[#This Row],[difference]]-Table1[[#This Row],[sqrt(line)]]</f>
        <v>29.550510257216821</v>
      </c>
      <c r="S1118">
        <f>IF(Table1[[#This Row],[difference]]&gt;0,1,-1)</f>
        <v>1</v>
      </c>
      <c r="T1118">
        <f>IF(Table1[[#This Row],[team]]=E1117,SUM(H1118,T1117),Table1[[#This Row],[ppg]])</f>
        <v>224</v>
      </c>
      <c r="U1118">
        <f>IF(Table1[[#This Row],[team]]=E1117,SUM(I1118,U1117),Table1[[#This Row],[ppga]])</f>
        <v>274</v>
      </c>
      <c r="V1118">
        <f>IF(Table1[[#This Row],[team]]=E1117,SUM(Table1[[#This Row],[difference]],V1117),Table1[[#This Row],[difference]])</f>
        <v>12.5</v>
      </c>
      <c r="W1118">
        <f>IF(Table1[[#This Row],[team]]=E1117,SUM(Table1[[#This Row],[sqrt(dif)]],W1117),Table1[[#This Row],[sqrt(dif)]])</f>
        <v>1.5858630213440277</v>
      </c>
      <c r="X1118">
        <f>IF(Table1[[#This Row],[team]]=E1117,SUM(Table1[[#This Row],[f1]],X1117),Table1[[#This Row],[f1]])</f>
        <v>-10.71477234759773</v>
      </c>
      <c r="Y1118">
        <f>IF(Table1[[#This Row],[ATS]]=S1117,SUM(Table1[[#This Row],[ATS]],Y1117),Table1[[#This Row],[ATS]])</f>
        <v>1</v>
      </c>
      <c r="Z1118">
        <f>IF(Table1[[#This Row],[ATS]]&gt;0,Table1[[#This Row],[ATS streak (not real)]]-1,Table1[[#This Row],[ATS streak (not real)]]+1)</f>
        <v>0</v>
      </c>
      <c r="AA1118" s="5">
        <f>Table1[[#This Row],[running ttl ppg]]^2.37/(Table1[[#This Row],[running ttl ppg]]^2.37+Table1[[#This Row],[running ttl ppga]]^2.37)</f>
        <v>0.38283969119144423</v>
      </c>
      <c r="AB1118" s="5">
        <f>Table1[[#This Row],[pyth ratio]]+Table1[[#This Row],[win/loss ratio]]</f>
        <v>0.69053199888375194</v>
      </c>
    </row>
    <row r="1119" spans="1:28" x14ac:dyDescent="0.25">
      <c r="A1119" s="1">
        <v>3677</v>
      </c>
      <c r="B1119" s="7">
        <f t="shared" si="38"/>
        <v>14</v>
      </c>
      <c r="C1119" s="5">
        <v>2018</v>
      </c>
      <c r="D1119" s="5">
        <v>15</v>
      </c>
      <c r="E1119" t="s">
        <v>46</v>
      </c>
      <c r="F1119" t="s">
        <v>51</v>
      </c>
      <c r="G1119" s="5">
        <v>0</v>
      </c>
      <c r="H1119">
        <v>10</v>
      </c>
      <c r="I1119">
        <v>20</v>
      </c>
      <c r="J1119">
        <v>-10</v>
      </c>
      <c r="K1119">
        <f>IF(Table1[[#This Row],[net]]&gt;0,1,0)</f>
        <v>0</v>
      </c>
      <c r="L1119">
        <v>4.5</v>
      </c>
      <c r="M1119">
        <f>IF(Table1[[#This Row],[team]]=E1118,SUM(Table1[[#This Row],[win/loss]],M1118),Table1[[#This Row],[win/loss]])</f>
        <v>4</v>
      </c>
      <c r="N1119">
        <f>IF(Table1[[#This Row],[team]]=E1118,SUM(Table1[[#This Row],[win/loss]],M1118),Table1[[#This Row],[win/loss]])/B1119</f>
        <v>0.2857142857142857</v>
      </c>
      <c r="O1119">
        <f t="shared" si="37"/>
        <v>-5.5</v>
      </c>
      <c r="P1119">
        <f>IF(Table1[[#This Row],[difference]]&gt;0,SQRT(Table1[[#This Row],[difference]]),-SQRT(ABS(Table1[[#This Row],[difference]])))</f>
        <v>-2.3452078799117149</v>
      </c>
      <c r="Q1119">
        <f>IF(Table1[[#This Row],[line]]&gt;0,SQRT(Table1[[#This Row],[line]]),-SQRT(ABS(Table1[[#This Row],[line]])))</f>
        <v>2.1213203435596424</v>
      </c>
      <c r="R1119">
        <f>Table1[[#This Row],[difference]]-Table1[[#This Row],[sqrt(line)]]</f>
        <v>-7.6213203435596419</v>
      </c>
      <c r="S1119">
        <f>IF(Table1[[#This Row],[difference]]&gt;0,1,-1)</f>
        <v>-1</v>
      </c>
      <c r="T1119">
        <f>IF(Table1[[#This Row],[team]]=E1118,SUM(H1119,T1118),Table1[[#This Row],[ppg]])</f>
        <v>234</v>
      </c>
      <c r="U1119">
        <f>IF(Table1[[#This Row],[team]]=E1118,SUM(I1119,U1118),Table1[[#This Row],[ppga]])</f>
        <v>294</v>
      </c>
      <c r="V1119">
        <f>IF(Table1[[#This Row],[team]]=E1118,SUM(Table1[[#This Row],[difference]],V1118),Table1[[#This Row],[difference]])</f>
        <v>7</v>
      </c>
      <c r="W1119">
        <f>IF(Table1[[#This Row],[team]]=E1118,SUM(Table1[[#This Row],[sqrt(dif)]],W1118),Table1[[#This Row],[sqrt(dif)]])</f>
        <v>-0.75934485856768719</v>
      </c>
      <c r="X1119">
        <f>IF(Table1[[#This Row],[team]]=E1118,SUM(Table1[[#This Row],[f1]],X1118),Table1[[#This Row],[f1]])</f>
        <v>-18.336092691157372</v>
      </c>
      <c r="Y1119">
        <f>IF(Table1[[#This Row],[ATS]]=S1118,SUM(Table1[[#This Row],[ATS]],Y1118),Table1[[#This Row],[ATS]])</f>
        <v>-1</v>
      </c>
      <c r="Z1119">
        <f>IF(Table1[[#This Row],[ATS]]&gt;0,Table1[[#This Row],[ATS streak (not real)]]-1,Table1[[#This Row],[ATS streak (not real)]]+1)</f>
        <v>0</v>
      </c>
      <c r="AA1119" s="5">
        <f>Table1[[#This Row],[running ttl ppg]]^2.37/(Table1[[#This Row],[running ttl ppg]]^2.37+Table1[[#This Row],[running ttl ppga]]^2.37)</f>
        <v>0.36796126550095626</v>
      </c>
      <c r="AB1119" s="5">
        <f>Table1[[#This Row],[pyth ratio]]+Table1[[#This Row],[win/loss ratio]]</f>
        <v>0.6536755512152419</v>
      </c>
    </row>
    <row r="1120" spans="1:28" x14ac:dyDescent="0.25">
      <c r="A1120" s="1">
        <v>3678</v>
      </c>
      <c r="B1120" s="7">
        <f t="shared" si="38"/>
        <v>15</v>
      </c>
      <c r="C1120" s="5">
        <v>2018</v>
      </c>
      <c r="D1120" s="5">
        <v>16</v>
      </c>
      <c r="E1120" t="s">
        <v>46</v>
      </c>
      <c r="F1120" t="s">
        <v>48</v>
      </c>
      <c r="G1120" s="5">
        <v>1</v>
      </c>
      <c r="H1120">
        <v>20</v>
      </c>
      <c r="I1120">
        <v>3</v>
      </c>
      <c r="J1120">
        <v>17</v>
      </c>
      <c r="K1120">
        <f>IF(Table1[[#This Row],[net]]&gt;0,1,0)</f>
        <v>1</v>
      </c>
      <c r="L1120">
        <v>-5.5</v>
      </c>
      <c r="M1120">
        <f>IF(Table1[[#This Row],[team]]=E1119,SUM(Table1[[#This Row],[win/loss]],M1119),Table1[[#This Row],[win/loss]])</f>
        <v>5</v>
      </c>
      <c r="N1120">
        <f>IF(Table1[[#This Row],[team]]=E1119,SUM(Table1[[#This Row],[win/loss]],M1119),Table1[[#This Row],[win/loss]])/B1120</f>
        <v>0.33333333333333331</v>
      </c>
      <c r="O1120">
        <f t="shared" si="37"/>
        <v>11.5</v>
      </c>
      <c r="P1120">
        <f>IF(Table1[[#This Row],[difference]]&gt;0,SQRT(Table1[[#This Row],[difference]]),-SQRT(ABS(Table1[[#This Row],[difference]])))</f>
        <v>3.3911649915626341</v>
      </c>
      <c r="Q1120">
        <f>IF(Table1[[#This Row],[line]]&gt;0,SQRT(Table1[[#This Row],[line]]),-SQRT(ABS(Table1[[#This Row],[line]])))</f>
        <v>-2.3452078799117149</v>
      </c>
      <c r="R1120">
        <f>Table1[[#This Row],[difference]]-Table1[[#This Row],[sqrt(line)]]</f>
        <v>13.845207879911715</v>
      </c>
      <c r="S1120">
        <f>IF(Table1[[#This Row],[difference]]&gt;0,1,-1)</f>
        <v>1</v>
      </c>
      <c r="T1120">
        <f>IF(Table1[[#This Row],[team]]=E1119,SUM(H1120,T1119),Table1[[#This Row],[ppg]])</f>
        <v>254</v>
      </c>
      <c r="U1120">
        <f>IF(Table1[[#This Row],[team]]=E1119,SUM(I1120,U1119),Table1[[#This Row],[ppga]])</f>
        <v>297</v>
      </c>
      <c r="V1120">
        <f>IF(Table1[[#This Row],[team]]=E1119,SUM(Table1[[#This Row],[difference]],V1119),Table1[[#This Row],[difference]])</f>
        <v>18.5</v>
      </c>
      <c r="W1120">
        <f>IF(Table1[[#This Row],[team]]=E1119,SUM(Table1[[#This Row],[sqrt(dif)]],W1119),Table1[[#This Row],[sqrt(dif)]])</f>
        <v>2.6318201329949469</v>
      </c>
      <c r="X1120">
        <f>IF(Table1[[#This Row],[team]]=E1119,SUM(Table1[[#This Row],[f1]],X1119),Table1[[#This Row],[f1]])</f>
        <v>-4.4908848112456567</v>
      </c>
      <c r="Y1120">
        <f>IF(Table1[[#This Row],[ATS]]=S1119,SUM(Table1[[#This Row],[ATS]],Y1119),Table1[[#This Row],[ATS]])</f>
        <v>1</v>
      </c>
      <c r="Z1120">
        <f>IF(Table1[[#This Row],[ATS]]&gt;0,Table1[[#This Row],[ATS streak (not real)]]-1,Table1[[#This Row],[ATS streak (not real)]]+1)</f>
        <v>0</v>
      </c>
      <c r="AA1120" s="5">
        <f>Table1[[#This Row],[running ttl ppg]]^2.37/(Table1[[#This Row],[running ttl ppg]]^2.37+Table1[[#This Row],[running ttl ppga]]^2.37)</f>
        <v>0.40838083771223016</v>
      </c>
      <c r="AB1120" s="5">
        <f>Table1[[#This Row],[pyth ratio]]+Table1[[#This Row],[win/loss ratio]]</f>
        <v>0.74171417104556348</v>
      </c>
    </row>
    <row r="1121" spans="1:28" x14ac:dyDescent="0.25">
      <c r="A1121" s="1">
        <v>3679</v>
      </c>
      <c r="B1121" s="7">
        <f t="shared" si="38"/>
        <v>16</v>
      </c>
      <c r="C1121" s="5">
        <v>2018</v>
      </c>
      <c r="D1121" s="5">
        <v>17</v>
      </c>
      <c r="E1121" t="s">
        <v>46</v>
      </c>
      <c r="F1121" t="s">
        <v>60</v>
      </c>
      <c r="G1121" s="5">
        <v>0</v>
      </c>
      <c r="H1121">
        <v>10</v>
      </c>
      <c r="I1121">
        <v>23</v>
      </c>
      <c r="J1121">
        <v>-13</v>
      </c>
      <c r="K1121">
        <f>IF(Table1[[#This Row],[net]]&gt;0,1,0)</f>
        <v>0</v>
      </c>
      <c r="L1121">
        <v>13.5</v>
      </c>
      <c r="M1121">
        <f>IF(Table1[[#This Row],[team]]=E1120,SUM(Table1[[#This Row],[win/loss]],M1120),Table1[[#This Row],[win/loss]])</f>
        <v>5</v>
      </c>
      <c r="N1121">
        <f>IF(Table1[[#This Row],[team]]=E1120,SUM(Table1[[#This Row],[win/loss]],M1120),Table1[[#This Row],[win/loss]])/B1121</f>
        <v>0.3125</v>
      </c>
      <c r="O1121">
        <f t="shared" si="37"/>
        <v>0.5</v>
      </c>
      <c r="P1121">
        <f>IF(Table1[[#This Row],[difference]]&gt;0,SQRT(Table1[[#This Row],[difference]]),-SQRT(ABS(Table1[[#This Row],[difference]])))</f>
        <v>0.70710678118654757</v>
      </c>
      <c r="Q1121">
        <f>IF(Table1[[#This Row],[line]]&gt;0,SQRT(Table1[[#This Row],[line]]),-SQRT(ABS(Table1[[#This Row],[line]])))</f>
        <v>3.6742346141747673</v>
      </c>
      <c r="R1121">
        <f>Table1[[#This Row],[difference]]-Table1[[#This Row],[sqrt(line)]]</f>
        <v>-3.1742346141747673</v>
      </c>
      <c r="S1121">
        <f>IF(Table1[[#This Row],[difference]]&gt;0,1,-1)</f>
        <v>1</v>
      </c>
      <c r="T1121">
        <f>IF(Table1[[#This Row],[team]]=E1120,SUM(H1121,T1120),Table1[[#This Row],[ppg]])</f>
        <v>264</v>
      </c>
      <c r="U1121">
        <f>IF(Table1[[#This Row],[team]]=E1120,SUM(I1121,U1120),Table1[[#This Row],[ppga]])</f>
        <v>320</v>
      </c>
      <c r="V1121">
        <f>IF(Table1[[#This Row],[team]]=E1120,SUM(Table1[[#This Row],[difference]],V1120),Table1[[#This Row],[difference]])</f>
        <v>19</v>
      </c>
      <c r="W1121">
        <f>IF(Table1[[#This Row],[team]]=E1120,SUM(Table1[[#This Row],[sqrt(dif)]],W1120),Table1[[#This Row],[sqrt(dif)]])</f>
        <v>3.3389269141814943</v>
      </c>
      <c r="X1121">
        <f>IF(Table1[[#This Row],[team]]=E1120,SUM(Table1[[#This Row],[f1]],X1120),Table1[[#This Row],[f1]])</f>
        <v>-7.665119425420424</v>
      </c>
      <c r="Y1121">
        <f>IF(Table1[[#This Row],[ATS]]=S1120,SUM(Table1[[#This Row],[ATS]],Y1120),Table1[[#This Row],[ATS]])</f>
        <v>2</v>
      </c>
      <c r="Z1121">
        <f>IF(Table1[[#This Row],[ATS]]&gt;0,Table1[[#This Row],[ATS streak (not real)]]-1,Table1[[#This Row],[ATS streak (not real)]]+1)</f>
        <v>1</v>
      </c>
      <c r="AA1121" s="5">
        <f>Table1[[#This Row],[running ttl ppg]]^2.37/(Table1[[#This Row],[running ttl ppg]]^2.37+Table1[[#This Row],[running ttl ppga]]^2.37)</f>
        <v>0.38795382942332041</v>
      </c>
      <c r="AB1121" s="5">
        <f>Table1[[#This Row],[pyth ratio]]+Table1[[#This Row],[win/loss ratio]]</f>
        <v>0.70045382942332046</v>
      </c>
    </row>
    <row r="1122" spans="1:28" x14ac:dyDescent="0.25">
      <c r="A1122" s="1">
        <v>3680</v>
      </c>
      <c r="B1122" s="7">
        <f t="shared" si="38"/>
        <v>1</v>
      </c>
      <c r="C1122" s="5">
        <v>2018</v>
      </c>
      <c r="D1122" s="5">
        <v>1</v>
      </c>
      <c r="E1122" t="s">
        <v>47</v>
      </c>
      <c r="F1122" t="s">
        <v>43</v>
      </c>
      <c r="G1122" s="5">
        <v>1</v>
      </c>
      <c r="H1122">
        <v>0</v>
      </c>
      <c r="I1122">
        <v>20</v>
      </c>
      <c r="J1122">
        <v>-20</v>
      </c>
      <c r="K1122">
        <f>IF(Table1[[#This Row],[net]]&gt;0,1,0)</f>
        <v>0</v>
      </c>
      <c r="L1122">
        <v>-2.5</v>
      </c>
      <c r="M1122">
        <f>IF(Table1[[#This Row],[team]]=E1121,SUM(Table1[[#This Row],[win/loss]],M1121),Table1[[#This Row],[win/loss]])</f>
        <v>0</v>
      </c>
      <c r="N1122">
        <f>IF(Table1[[#This Row],[team]]=E1121,SUM(Table1[[#This Row],[win/loss]],M1121),Table1[[#This Row],[win/loss]])/B1122</f>
        <v>0</v>
      </c>
      <c r="O1122">
        <f t="shared" si="37"/>
        <v>-22.5</v>
      </c>
      <c r="P1122">
        <f>IF(Table1[[#This Row],[difference]]&gt;0,SQRT(Table1[[#This Row],[difference]]),-SQRT(ABS(Table1[[#This Row],[difference]])))</f>
        <v>-4.7434164902525691</v>
      </c>
      <c r="Q1122">
        <f>IF(Table1[[#This Row],[line]]&gt;0,SQRT(Table1[[#This Row],[line]]),-SQRT(ABS(Table1[[#This Row],[line]])))</f>
        <v>-1.5811388300841898</v>
      </c>
      <c r="R1122">
        <f>Table1[[#This Row],[difference]]-Table1[[#This Row],[sqrt(line)]]</f>
        <v>-20.918861169915811</v>
      </c>
      <c r="S1122">
        <f>IF(Table1[[#This Row],[difference]]&gt;0,1,-1)</f>
        <v>-1</v>
      </c>
      <c r="T1122">
        <f>IF(Table1[[#This Row],[team]]=E1121,SUM(H1122,T1121),Table1[[#This Row],[ppg]])</f>
        <v>0</v>
      </c>
      <c r="U1122">
        <f>IF(Table1[[#This Row],[team]]=E1121,SUM(I1122,U1121),Table1[[#This Row],[ppga]])</f>
        <v>20</v>
      </c>
      <c r="V1122">
        <f>IF(Table1[[#This Row],[team]]=E1121,SUM(Table1[[#This Row],[difference]],V1121),Table1[[#This Row],[difference]])</f>
        <v>-22.5</v>
      </c>
      <c r="W1122">
        <f>IF(Table1[[#This Row],[team]]=E1121,SUM(Table1[[#This Row],[sqrt(dif)]],W1121),Table1[[#This Row],[sqrt(dif)]])</f>
        <v>-4.7434164902525691</v>
      </c>
      <c r="X1122">
        <f>IF(Table1[[#This Row],[team]]=E1121,SUM(Table1[[#This Row],[f1]],X1121),Table1[[#This Row],[f1]])</f>
        <v>-20.918861169915811</v>
      </c>
      <c r="Y1122">
        <f>IF(Table1[[#This Row],[ATS]]=S1121,SUM(Table1[[#This Row],[ATS]],Y1121),Table1[[#This Row],[ATS]])</f>
        <v>-1</v>
      </c>
      <c r="Z1122">
        <f>IF(Table1[[#This Row],[ATS]]&gt;0,Table1[[#This Row],[ATS streak (not real)]]-1,Table1[[#This Row],[ATS streak (not real)]]+1)</f>
        <v>0</v>
      </c>
      <c r="AA1122" s="5">
        <f>Table1[[#This Row],[running ttl ppg]]^2.37/(Table1[[#This Row],[running ttl ppg]]^2.37+Table1[[#This Row],[running ttl ppga]]^2.37)</f>
        <v>0</v>
      </c>
      <c r="AB1122" s="5">
        <f>Table1[[#This Row],[pyth ratio]]+Table1[[#This Row],[win/loss ratio]]</f>
        <v>0</v>
      </c>
    </row>
    <row r="1123" spans="1:28" x14ac:dyDescent="0.25">
      <c r="A1123" s="1">
        <v>3681</v>
      </c>
      <c r="B1123" s="7">
        <f t="shared" si="38"/>
        <v>2</v>
      </c>
      <c r="C1123" s="5">
        <v>2018</v>
      </c>
      <c r="D1123" s="5">
        <v>2</v>
      </c>
      <c r="E1123" t="s">
        <v>47</v>
      </c>
      <c r="F1123" t="s">
        <v>53</v>
      </c>
      <c r="G1123" s="5">
        <v>1</v>
      </c>
      <c r="H1123">
        <v>9</v>
      </c>
      <c r="I1123">
        <v>13</v>
      </c>
      <c r="J1123">
        <v>-4</v>
      </c>
      <c r="K1123">
        <f>IF(Table1[[#This Row],[net]]&gt;0,1,0)</f>
        <v>0</v>
      </c>
      <c r="L1123">
        <v>-5.5</v>
      </c>
      <c r="M1123">
        <f>IF(Table1[[#This Row],[team]]=E1122,SUM(Table1[[#This Row],[win/loss]],M1122),Table1[[#This Row],[win/loss]])</f>
        <v>0</v>
      </c>
      <c r="N1123">
        <f>IF(Table1[[#This Row],[team]]=E1122,SUM(Table1[[#This Row],[win/loss]],M1122),Table1[[#This Row],[win/loss]])/B1123</f>
        <v>0</v>
      </c>
      <c r="O1123">
        <f t="shared" si="37"/>
        <v>-9.5</v>
      </c>
      <c r="P1123">
        <f>IF(Table1[[#This Row],[difference]]&gt;0,SQRT(Table1[[#This Row],[difference]]),-SQRT(ABS(Table1[[#This Row],[difference]])))</f>
        <v>-3.082207001484488</v>
      </c>
      <c r="Q1123">
        <f>IF(Table1[[#This Row],[line]]&gt;0,SQRT(Table1[[#This Row],[line]]),-SQRT(ABS(Table1[[#This Row],[line]])))</f>
        <v>-2.3452078799117149</v>
      </c>
      <c r="R1123">
        <f>Table1[[#This Row],[difference]]-Table1[[#This Row],[sqrt(line)]]</f>
        <v>-7.1547921200882847</v>
      </c>
      <c r="S1123">
        <f>IF(Table1[[#This Row],[difference]]&gt;0,1,-1)</f>
        <v>-1</v>
      </c>
      <c r="T1123">
        <f>IF(Table1[[#This Row],[team]]=E1122,SUM(H1123,T1122),Table1[[#This Row],[ppg]])</f>
        <v>9</v>
      </c>
      <c r="U1123">
        <f>IF(Table1[[#This Row],[team]]=E1122,SUM(I1123,U1122),Table1[[#This Row],[ppga]])</f>
        <v>33</v>
      </c>
      <c r="V1123">
        <f>IF(Table1[[#This Row],[team]]=E1122,SUM(Table1[[#This Row],[difference]],V1122),Table1[[#This Row],[difference]])</f>
        <v>-32</v>
      </c>
      <c r="W1123">
        <f>IF(Table1[[#This Row],[team]]=E1122,SUM(Table1[[#This Row],[sqrt(dif)]],W1122),Table1[[#This Row],[sqrt(dif)]])</f>
        <v>-7.8256234917370566</v>
      </c>
      <c r="X1123">
        <f>IF(Table1[[#This Row],[team]]=E1122,SUM(Table1[[#This Row],[f1]],X1122),Table1[[#This Row],[f1]])</f>
        <v>-28.073653290004096</v>
      </c>
      <c r="Y1123">
        <f>IF(Table1[[#This Row],[ATS]]=S1122,SUM(Table1[[#This Row],[ATS]],Y1122),Table1[[#This Row],[ATS]])</f>
        <v>-2</v>
      </c>
      <c r="Z1123">
        <f>IF(Table1[[#This Row],[ATS]]&gt;0,Table1[[#This Row],[ATS streak (not real)]]-1,Table1[[#This Row],[ATS streak (not real)]]+1)</f>
        <v>-1</v>
      </c>
      <c r="AA1123" s="5">
        <f>Table1[[#This Row],[running ttl ppg]]^2.37/(Table1[[#This Row],[running ttl ppg]]^2.37+Table1[[#This Row],[running ttl ppga]]^2.37)</f>
        <v>4.3969202896823344E-2</v>
      </c>
      <c r="AB1123" s="5">
        <f>Table1[[#This Row],[pyth ratio]]+Table1[[#This Row],[win/loss ratio]]</f>
        <v>4.3969202896823344E-2</v>
      </c>
    </row>
    <row r="1124" spans="1:28" x14ac:dyDescent="0.25">
      <c r="A1124" s="1">
        <v>3682</v>
      </c>
      <c r="B1124" s="7">
        <f t="shared" si="38"/>
        <v>3</v>
      </c>
      <c r="C1124" s="5">
        <v>2018</v>
      </c>
      <c r="D1124" s="5">
        <v>3</v>
      </c>
      <c r="E1124" t="s">
        <v>47</v>
      </c>
      <c r="F1124" t="s">
        <v>52</v>
      </c>
      <c r="G1124" s="5">
        <v>0</v>
      </c>
      <c r="H1124">
        <v>24</v>
      </c>
      <c r="I1124">
        <v>27</v>
      </c>
      <c r="J1124">
        <v>-3</v>
      </c>
      <c r="K1124">
        <f>IF(Table1[[#This Row],[net]]&gt;0,1,0)</f>
        <v>0</v>
      </c>
      <c r="L1124">
        <v>7</v>
      </c>
      <c r="M1124">
        <f>IF(Table1[[#This Row],[team]]=E1123,SUM(Table1[[#This Row],[win/loss]],M1123),Table1[[#This Row],[win/loss]])</f>
        <v>0</v>
      </c>
      <c r="N1124">
        <f>IF(Table1[[#This Row],[team]]=E1123,SUM(Table1[[#This Row],[win/loss]],M1123),Table1[[#This Row],[win/loss]])/B1124</f>
        <v>0</v>
      </c>
      <c r="O1124">
        <f t="shared" si="37"/>
        <v>4</v>
      </c>
      <c r="P1124">
        <f>IF(Table1[[#This Row],[difference]]&gt;0,SQRT(Table1[[#This Row],[difference]]),-SQRT(ABS(Table1[[#This Row],[difference]])))</f>
        <v>2</v>
      </c>
      <c r="Q1124">
        <f>IF(Table1[[#This Row],[line]]&gt;0,SQRT(Table1[[#This Row],[line]]),-SQRT(ABS(Table1[[#This Row],[line]])))</f>
        <v>2.6457513110645907</v>
      </c>
      <c r="R1124">
        <f>Table1[[#This Row],[difference]]-Table1[[#This Row],[sqrt(line)]]</f>
        <v>1.3542486889354093</v>
      </c>
      <c r="S1124">
        <f>IF(Table1[[#This Row],[difference]]&gt;0,1,-1)</f>
        <v>1</v>
      </c>
      <c r="T1124">
        <f>IF(Table1[[#This Row],[team]]=E1123,SUM(H1124,T1123),Table1[[#This Row],[ppg]])</f>
        <v>33</v>
      </c>
      <c r="U1124">
        <f>IF(Table1[[#This Row],[team]]=E1123,SUM(I1124,U1123),Table1[[#This Row],[ppga]])</f>
        <v>60</v>
      </c>
      <c r="V1124">
        <f>IF(Table1[[#This Row],[team]]=E1123,SUM(Table1[[#This Row],[difference]],V1123),Table1[[#This Row],[difference]])</f>
        <v>-28</v>
      </c>
      <c r="W1124">
        <f>IF(Table1[[#This Row],[team]]=E1123,SUM(Table1[[#This Row],[sqrt(dif)]],W1123),Table1[[#This Row],[sqrt(dif)]])</f>
        <v>-5.8256234917370566</v>
      </c>
      <c r="X1124">
        <f>IF(Table1[[#This Row],[team]]=E1123,SUM(Table1[[#This Row],[f1]],X1123),Table1[[#This Row],[f1]])</f>
        <v>-26.719404601068685</v>
      </c>
      <c r="Y1124">
        <f>IF(Table1[[#This Row],[ATS]]=S1123,SUM(Table1[[#This Row],[ATS]],Y1123),Table1[[#This Row],[ATS]])</f>
        <v>1</v>
      </c>
      <c r="Z1124">
        <f>IF(Table1[[#This Row],[ATS]]&gt;0,Table1[[#This Row],[ATS streak (not real)]]-1,Table1[[#This Row],[ATS streak (not real)]]+1)</f>
        <v>0</v>
      </c>
      <c r="AA1124" s="5">
        <f>Table1[[#This Row],[running ttl ppg]]^2.37/(Table1[[#This Row],[running ttl ppg]]^2.37+Table1[[#This Row],[running ttl ppga]]^2.37)</f>
        <v>0.19515215798225105</v>
      </c>
      <c r="AB1124" s="5">
        <f>Table1[[#This Row],[pyth ratio]]+Table1[[#This Row],[win/loss ratio]]</f>
        <v>0.19515215798225105</v>
      </c>
    </row>
    <row r="1125" spans="1:28" x14ac:dyDescent="0.25">
      <c r="A1125" s="1">
        <v>3683</v>
      </c>
      <c r="B1125" s="7">
        <f t="shared" si="38"/>
        <v>4</v>
      </c>
      <c r="C1125" s="5">
        <v>2018</v>
      </c>
      <c r="D1125" s="5">
        <v>4</v>
      </c>
      <c r="E1125" t="s">
        <v>47</v>
      </c>
      <c r="F1125" t="s">
        <v>48</v>
      </c>
      <c r="G1125" s="5">
        <v>0</v>
      </c>
      <c r="H1125">
        <v>31</v>
      </c>
      <c r="I1125">
        <v>7</v>
      </c>
      <c r="J1125">
        <v>24</v>
      </c>
      <c r="K1125">
        <f>IF(Table1[[#This Row],[net]]&gt;0,1,0)</f>
        <v>1</v>
      </c>
      <c r="L1125">
        <v>-3</v>
      </c>
      <c r="M1125">
        <f>IF(Table1[[#This Row],[team]]=E1124,SUM(Table1[[#This Row],[win/loss]],M1124),Table1[[#This Row],[win/loss]])</f>
        <v>1</v>
      </c>
      <c r="N1125">
        <f>IF(Table1[[#This Row],[team]]=E1124,SUM(Table1[[#This Row],[win/loss]],M1124),Table1[[#This Row],[win/loss]])/B1125</f>
        <v>0.25</v>
      </c>
      <c r="O1125">
        <f t="shared" si="37"/>
        <v>21</v>
      </c>
      <c r="P1125">
        <f>IF(Table1[[#This Row],[difference]]&gt;0,SQRT(Table1[[#This Row],[difference]]),-SQRT(ABS(Table1[[#This Row],[difference]])))</f>
        <v>4.5825756949558398</v>
      </c>
      <c r="Q1125">
        <f>IF(Table1[[#This Row],[line]]&gt;0,SQRT(Table1[[#This Row],[line]]),-SQRT(ABS(Table1[[#This Row],[line]])))</f>
        <v>-1.7320508075688772</v>
      </c>
      <c r="R1125">
        <f>Table1[[#This Row],[difference]]-Table1[[#This Row],[sqrt(line)]]</f>
        <v>22.732050807568879</v>
      </c>
      <c r="S1125">
        <f>IF(Table1[[#This Row],[difference]]&gt;0,1,-1)</f>
        <v>1</v>
      </c>
      <c r="T1125">
        <f>IF(Table1[[#This Row],[team]]=E1124,SUM(H1125,T1124),Table1[[#This Row],[ppg]])</f>
        <v>64</v>
      </c>
      <c r="U1125">
        <f>IF(Table1[[#This Row],[team]]=E1124,SUM(I1125,U1124),Table1[[#This Row],[ppga]])</f>
        <v>67</v>
      </c>
      <c r="V1125">
        <f>IF(Table1[[#This Row],[team]]=E1124,SUM(Table1[[#This Row],[difference]],V1124),Table1[[#This Row],[difference]])</f>
        <v>-7</v>
      </c>
      <c r="W1125">
        <f>IF(Table1[[#This Row],[team]]=E1124,SUM(Table1[[#This Row],[sqrt(dif)]],W1124),Table1[[#This Row],[sqrt(dif)]])</f>
        <v>-1.2430477967812168</v>
      </c>
      <c r="X1125">
        <f>IF(Table1[[#This Row],[team]]=E1124,SUM(Table1[[#This Row],[f1]],X1124),Table1[[#This Row],[f1]])</f>
        <v>-3.9873537934998069</v>
      </c>
      <c r="Y1125">
        <f>IF(Table1[[#This Row],[ATS]]=S1124,SUM(Table1[[#This Row],[ATS]],Y1124),Table1[[#This Row],[ATS]])</f>
        <v>2</v>
      </c>
      <c r="Z1125">
        <f>IF(Table1[[#This Row],[ATS]]&gt;0,Table1[[#This Row],[ATS streak (not real)]]-1,Table1[[#This Row],[ATS streak (not real)]]+1)</f>
        <v>1</v>
      </c>
      <c r="AA1125" s="5">
        <f>Table1[[#This Row],[running ttl ppg]]^2.37/(Table1[[#This Row],[running ttl ppg]]^2.37+Table1[[#This Row],[running ttl ppga]]^2.37)</f>
        <v>0.47288447920939353</v>
      </c>
      <c r="AB1125" s="5">
        <f>Table1[[#This Row],[pyth ratio]]+Table1[[#This Row],[win/loss ratio]]</f>
        <v>0.72288447920939358</v>
      </c>
    </row>
    <row r="1126" spans="1:28" x14ac:dyDescent="0.25">
      <c r="A1126" s="1">
        <v>3684</v>
      </c>
      <c r="B1126" s="7">
        <f t="shared" si="38"/>
        <v>5</v>
      </c>
      <c r="C1126" s="5">
        <v>2018</v>
      </c>
      <c r="D1126" s="5">
        <v>5</v>
      </c>
      <c r="E1126" t="s">
        <v>47</v>
      </c>
      <c r="F1126" t="s">
        <v>44</v>
      </c>
      <c r="G1126" s="5">
        <v>1</v>
      </c>
      <c r="H1126">
        <v>20</v>
      </c>
      <c r="I1126">
        <v>16</v>
      </c>
      <c r="J1126">
        <v>4</v>
      </c>
      <c r="K1126">
        <f>IF(Table1[[#This Row],[net]]&gt;0,1,0)</f>
        <v>1</v>
      </c>
      <c r="L1126">
        <v>-3</v>
      </c>
      <c r="M1126">
        <f>IF(Table1[[#This Row],[team]]=E1125,SUM(Table1[[#This Row],[win/loss]],M1125),Table1[[#This Row],[win/loss]])</f>
        <v>2</v>
      </c>
      <c r="N1126">
        <f>IF(Table1[[#This Row],[team]]=E1125,SUM(Table1[[#This Row],[win/loss]],M1125),Table1[[#This Row],[win/loss]])/B1126</f>
        <v>0.4</v>
      </c>
      <c r="O1126">
        <f t="shared" si="37"/>
        <v>1</v>
      </c>
      <c r="P1126">
        <f>IF(Table1[[#This Row],[difference]]&gt;0,SQRT(Table1[[#This Row],[difference]]),-SQRT(ABS(Table1[[#This Row],[difference]])))</f>
        <v>1</v>
      </c>
      <c r="Q1126">
        <f>IF(Table1[[#This Row],[line]]&gt;0,SQRT(Table1[[#This Row],[line]]),-SQRT(ABS(Table1[[#This Row],[line]])))</f>
        <v>-1.7320508075688772</v>
      </c>
      <c r="R1126">
        <f>Table1[[#This Row],[difference]]-Table1[[#This Row],[sqrt(line)]]</f>
        <v>2.7320508075688772</v>
      </c>
      <c r="S1126">
        <f>IF(Table1[[#This Row],[difference]]&gt;0,1,-1)</f>
        <v>1</v>
      </c>
      <c r="T1126">
        <f>IF(Table1[[#This Row],[team]]=E1125,SUM(H1126,T1125),Table1[[#This Row],[ppg]])</f>
        <v>84</v>
      </c>
      <c r="U1126">
        <f>IF(Table1[[#This Row],[team]]=E1125,SUM(I1126,U1125),Table1[[#This Row],[ppga]])</f>
        <v>83</v>
      </c>
      <c r="V1126">
        <f>IF(Table1[[#This Row],[team]]=E1125,SUM(Table1[[#This Row],[difference]],V1125),Table1[[#This Row],[difference]])</f>
        <v>-6</v>
      </c>
      <c r="W1126">
        <f>IF(Table1[[#This Row],[team]]=E1125,SUM(Table1[[#This Row],[sqrt(dif)]],W1125),Table1[[#This Row],[sqrt(dif)]])</f>
        <v>-0.2430477967812168</v>
      </c>
      <c r="X1126">
        <f>IF(Table1[[#This Row],[team]]=E1125,SUM(Table1[[#This Row],[f1]],X1125),Table1[[#This Row],[f1]])</f>
        <v>-1.2553029859309297</v>
      </c>
      <c r="Y1126">
        <f>IF(Table1[[#This Row],[ATS]]=S1125,SUM(Table1[[#This Row],[ATS]],Y1125),Table1[[#This Row],[ATS]])</f>
        <v>3</v>
      </c>
      <c r="Z1126">
        <f>IF(Table1[[#This Row],[ATS]]&gt;0,Table1[[#This Row],[ATS streak (not real)]]-1,Table1[[#This Row],[ATS streak (not real)]]+1)</f>
        <v>2</v>
      </c>
      <c r="AA1126" s="5">
        <f>Table1[[#This Row],[running ttl ppg]]^2.37/(Table1[[#This Row],[running ttl ppg]]^2.37+Table1[[#This Row],[running ttl ppga]]^2.37)</f>
        <v>0.50709541684650528</v>
      </c>
      <c r="AB1126" s="5">
        <f>Table1[[#This Row],[pyth ratio]]+Table1[[#This Row],[win/loss ratio]]</f>
        <v>0.9070954168465053</v>
      </c>
    </row>
    <row r="1127" spans="1:28" x14ac:dyDescent="0.25">
      <c r="A1127" s="1">
        <v>3685</v>
      </c>
      <c r="B1127" s="7">
        <f t="shared" si="38"/>
        <v>6</v>
      </c>
      <c r="C1127" s="5">
        <v>2018</v>
      </c>
      <c r="D1127" s="5">
        <v>7</v>
      </c>
      <c r="E1127" t="s">
        <v>47</v>
      </c>
      <c r="F1127" t="s">
        <v>67</v>
      </c>
      <c r="G1127" s="5">
        <v>0</v>
      </c>
      <c r="H1127">
        <v>14</v>
      </c>
      <c r="I1127">
        <v>29</v>
      </c>
      <c r="J1127">
        <v>-15</v>
      </c>
      <c r="K1127">
        <f>IF(Table1[[#This Row],[net]]&gt;0,1,0)</f>
        <v>0</v>
      </c>
      <c r="L1127">
        <v>4</v>
      </c>
      <c r="M1127">
        <f>IF(Table1[[#This Row],[team]]=E1126,SUM(Table1[[#This Row],[win/loss]],M1126),Table1[[#This Row],[win/loss]])</f>
        <v>2</v>
      </c>
      <c r="N1127">
        <f>IF(Table1[[#This Row],[team]]=E1126,SUM(Table1[[#This Row],[win/loss]],M1126),Table1[[#This Row],[win/loss]])/B1127</f>
        <v>0.33333333333333331</v>
      </c>
      <c r="O1127">
        <f t="shared" si="37"/>
        <v>-11</v>
      </c>
      <c r="P1127">
        <f>IF(Table1[[#This Row],[difference]]&gt;0,SQRT(Table1[[#This Row],[difference]]),-SQRT(ABS(Table1[[#This Row],[difference]])))</f>
        <v>-3.3166247903553998</v>
      </c>
      <c r="Q1127">
        <f>IF(Table1[[#This Row],[line]]&gt;0,SQRT(Table1[[#This Row],[line]]),-SQRT(ABS(Table1[[#This Row],[line]])))</f>
        <v>2</v>
      </c>
      <c r="R1127">
        <f>Table1[[#This Row],[difference]]-Table1[[#This Row],[sqrt(line)]]</f>
        <v>-13</v>
      </c>
      <c r="S1127">
        <f>IF(Table1[[#This Row],[difference]]&gt;0,1,-1)</f>
        <v>-1</v>
      </c>
      <c r="T1127">
        <f>IF(Table1[[#This Row],[team]]=E1126,SUM(H1127,T1126),Table1[[#This Row],[ppg]])</f>
        <v>98</v>
      </c>
      <c r="U1127">
        <f>IF(Table1[[#This Row],[team]]=E1126,SUM(I1127,U1126),Table1[[#This Row],[ppga]])</f>
        <v>112</v>
      </c>
      <c r="V1127">
        <f>IF(Table1[[#This Row],[team]]=E1126,SUM(Table1[[#This Row],[difference]],V1126),Table1[[#This Row],[difference]])</f>
        <v>-17</v>
      </c>
      <c r="W1127">
        <f>IF(Table1[[#This Row],[team]]=E1126,SUM(Table1[[#This Row],[sqrt(dif)]],W1126),Table1[[#This Row],[sqrt(dif)]])</f>
        <v>-3.5596725871366166</v>
      </c>
      <c r="X1127">
        <f>IF(Table1[[#This Row],[team]]=E1126,SUM(Table1[[#This Row],[f1]],X1126),Table1[[#This Row],[f1]])</f>
        <v>-14.25530298593093</v>
      </c>
      <c r="Y1127">
        <f>IF(Table1[[#This Row],[ATS]]=S1126,SUM(Table1[[#This Row],[ATS]],Y1126),Table1[[#This Row],[ATS]])</f>
        <v>-1</v>
      </c>
      <c r="Z1127">
        <f>IF(Table1[[#This Row],[ATS]]&gt;0,Table1[[#This Row],[ATS streak (not real)]]-1,Table1[[#This Row],[ATS streak (not real)]]+1)</f>
        <v>0</v>
      </c>
      <c r="AA1127" s="5">
        <f>Table1[[#This Row],[running ttl ppg]]^2.37/(Table1[[#This Row],[running ttl ppg]]^2.37+Table1[[#This Row],[running ttl ppga]]^2.37)</f>
        <v>0.42153642214782705</v>
      </c>
      <c r="AB1127" s="5">
        <f>Table1[[#This Row],[pyth ratio]]+Table1[[#This Row],[win/loss ratio]]</f>
        <v>0.75486975548116031</v>
      </c>
    </row>
    <row r="1128" spans="1:28" x14ac:dyDescent="0.25">
      <c r="A1128" s="1">
        <v>3686</v>
      </c>
      <c r="B1128" s="7">
        <f t="shared" si="38"/>
        <v>7</v>
      </c>
      <c r="C1128" s="5">
        <v>2018</v>
      </c>
      <c r="D1128" s="5">
        <v>8</v>
      </c>
      <c r="E1128" t="s">
        <v>47</v>
      </c>
      <c r="F1128" t="s">
        <v>54</v>
      </c>
      <c r="G1128" s="5">
        <v>1</v>
      </c>
      <c r="H1128">
        <v>24</v>
      </c>
      <c r="I1128">
        <v>23</v>
      </c>
      <c r="J1128">
        <v>1</v>
      </c>
      <c r="K1128">
        <f>IF(Table1[[#This Row],[net]]&gt;0,1,0)</f>
        <v>1</v>
      </c>
      <c r="L1128">
        <v>-11</v>
      </c>
      <c r="M1128">
        <f>IF(Table1[[#This Row],[team]]=E1127,SUM(Table1[[#This Row],[win/loss]],M1127),Table1[[#This Row],[win/loss]])</f>
        <v>3</v>
      </c>
      <c r="N1128">
        <f>IF(Table1[[#This Row],[team]]=E1127,SUM(Table1[[#This Row],[win/loss]],M1127),Table1[[#This Row],[win/loss]])/B1128</f>
        <v>0.42857142857142855</v>
      </c>
      <c r="O1128">
        <f t="shared" si="37"/>
        <v>-10</v>
      </c>
      <c r="P1128">
        <f>IF(Table1[[#This Row],[difference]]&gt;0,SQRT(Table1[[#This Row],[difference]]),-SQRT(ABS(Table1[[#This Row],[difference]])))</f>
        <v>-3.1622776601683795</v>
      </c>
      <c r="Q1128">
        <f>IF(Table1[[#This Row],[line]]&gt;0,SQRT(Table1[[#This Row],[line]]),-SQRT(ABS(Table1[[#This Row],[line]])))</f>
        <v>-3.3166247903553998</v>
      </c>
      <c r="R1128">
        <f>Table1[[#This Row],[difference]]-Table1[[#This Row],[sqrt(line)]]</f>
        <v>-6.6833752096446002</v>
      </c>
      <c r="S1128">
        <f>IF(Table1[[#This Row],[difference]]&gt;0,1,-1)</f>
        <v>-1</v>
      </c>
      <c r="T1128">
        <f>IF(Table1[[#This Row],[team]]=E1127,SUM(H1128,T1127),Table1[[#This Row],[ppg]])</f>
        <v>122</v>
      </c>
      <c r="U1128">
        <f>IF(Table1[[#This Row],[team]]=E1127,SUM(I1128,U1127),Table1[[#This Row],[ppga]])</f>
        <v>135</v>
      </c>
      <c r="V1128">
        <f>IF(Table1[[#This Row],[team]]=E1127,SUM(Table1[[#This Row],[difference]],V1127),Table1[[#This Row],[difference]])</f>
        <v>-27</v>
      </c>
      <c r="W1128">
        <f>IF(Table1[[#This Row],[team]]=E1127,SUM(Table1[[#This Row],[sqrt(dif)]],W1127),Table1[[#This Row],[sqrt(dif)]])</f>
        <v>-6.7219502473049957</v>
      </c>
      <c r="X1128">
        <f>IF(Table1[[#This Row],[team]]=E1127,SUM(Table1[[#This Row],[f1]],X1127),Table1[[#This Row],[f1]])</f>
        <v>-20.93867819557553</v>
      </c>
      <c r="Y1128">
        <f>IF(Table1[[#This Row],[ATS]]=S1127,SUM(Table1[[#This Row],[ATS]],Y1127),Table1[[#This Row],[ATS]])</f>
        <v>-2</v>
      </c>
      <c r="Z1128">
        <f>IF(Table1[[#This Row],[ATS]]&gt;0,Table1[[#This Row],[ATS streak (not real)]]-1,Table1[[#This Row],[ATS streak (not real)]]+1)</f>
        <v>-1</v>
      </c>
      <c r="AA1128" s="5">
        <f>Table1[[#This Row],[running ttl ppg]]^2.37/(Table1[[#This Row],[running ttl ppg]]^2.37+Table1[[#This Row],[running ttl ppga]]^2.37)</f>
        <v>0.44029341136270672</v>
      </c>
      <c r="AB1128" s="5">
        <f>Table1[[#This Row],[pyth ratio]]+Table1[[#This Row],[win/loss ratio]]</f>
        <v>0.86886483993413521</v>
      </c>
    </row>
    <row r="1129" spans="1:28" x14ac:dyDescent="0.25">
      <c r="A1129" s="1">
        <v>3687</v>
      </c>
      <c r="B1129" s="7">
        <f t="shared" si="38"/>
        <v>8</v>
      </c>
      <c r="C1129" s="5">
        <v>2018</v>
      </c>
      <c r="D1129" s="5">
        <v>9</v>
      </c>
      <c r="E1129" t="s">
        <v>47</v>
      </c>
      <c r="F1129" t="s">
        <v>55</v>
      </c>
      <c r="G1129" s="5">
        <v>0</v>
      </c>
      <c r="H1129">
        <v>7</v>
      </c>
      <c r="I1129">
        <v>23</v>
      </c>
      <c r="J1129">
        <v>-16</v>
      </c>
      <c r="K1129">
        <f>IF(Table1[[#This Row],[net]]&gt;0,1,0)</f>
        <v>0</v>
      </c>
      <c r="L1129">
        <v>5.5</v>
      </c>
      <c r="M1129">
        <f>IF(Table1[[#This Row],[team]]=E1128,SUM(Table1[[#This Row],[win/loss]],M1128),Table1[[#This Row],[win/loss]])</f>
        <v>3</v>
      </c>
      <c r="N1129">
        <f>IF(Table1[[#This Row],[team]]=E1128,SUM(Table1[[#This Row],[win/loss]],M1128),Table1[[#This Row],[win/loss]])/B1129</f>
        <v>0.375</v>
      </c>
      <c r="O1129">
        <f t="shared" si="37"/>
        <v>-10.5</v>
      </c>
      <c r="P1129">
        <f>IF(Table1[[#This Row],[difference]]&gt;0,SQRT(Table1[[#This Row],[difference]]),-SQRT(ABS(Table1[[#This Row],[difference]])))</f>
        <v>-3.2403703492039302</v>
      </c>
      <c r="Q1129">
        <f>IF(Table1[[#This Row],[line]]&gt;0,SQRT(Table1[[#This Row],[line]]),-SQRT(ABS(Table1[[#This Row],[line]])))</f>
        <v>2.3452078799117149</v>
      </c>
      <c r="R1129">
        <f>Table1[[#This Row],[difference]]-Table1[[#This Row],[sqrt(line)]]</f>
        <v>-12.845207879911715</v>
      </c>
      <c r="S1129">
        <f>IF(Table1[[#This Row],[difference]]&gt;0,1,-1)</f>
        <v>-1</v>
      </c>
      <c r="T1129">
        <f>IF(Table1[[#This Row],[team]]=E1128,SUM(H1129,T1128),Table1[[#This Row],[ppg]])</f>
        <v>129</v>
      </c>
      <c r="U1129">
        <f>IF(Table1[[#This Row],[team]]=E1128,SUM(I1129,U1128),Table1[[#This Row],[ppga]])</f>
        <v>158</v>
      </c>
      <c r="V1129">
        <f>IF(Table1[[#This Row],[team]]=E1128,SUM(Table1[[#This Row],[difference]],V1128),Table1[[#This Row],[difference]])</f>
        <v>-37.5</v>
      </c>
      <c r="W1129">
        <f>IF(Table1[[#This Row],[team]]=E1128,SUM(Table1[[#This Row],[sqrt(dif)]],W1128),Table1[[#This Row],[sqrt(dif)]])</f>
        <v>-9.9623205965089259</v>
      </c>
      <c r="X1129">
        <f>IF(Table1[[#This Row],[team]]=E1128,SUM(Table1[[#This Row],[f1]],X1128),Table1[[#This Row],[f1]])</f>
        <v>-33.783886075487246</v>
      </c>
      <c r="Y1129">
        <f>IF(Table1[[#This Row],[ATS]]=S1128,SUM(Table1[[#This Row],[ATS]],Y1128),Table1[[#This Row],[ATS]])</f>
        <v>-3</v>
      </c>
      <c r="Z1129">
        <f>IF(Table1[[#This Row],[ATS]]&gt;0,Table1[[#This Row],[ATS streak (not real)]]-1,Table1[[#This Row],[ATS streak (not real)]]+1)</f>
        <v>-2</v>
      </c>
      <c r="AA1129" s="5">
        <f>Table1[[#This Row],[running ttl ppg]]^2.37/(Table1[[#This Row],[running ttl ppg]]^2.37+Table1[[#This Row],[running ttl ppga]]^2.37)</f>
        <v>0.38211167464440371</v>
      </c>
      <c r="AB1129" s="5">
        <f>Table1[[#This Row],[pyth ratio]]+Table1[[#This Row],[win/loss ratio]]</f>
        <v>0.75711167464440376</v>
      </c>
    </row>
    <row r="1130" spans="1:28" x14ac:dyDescent="0.25">
      <c r="A1130" s="1">
        <v>3688</v>
      </c>
      <c r="B1130" s="7">
        <f t="shared" si="38"/>
        <v>9</v>
      </c>
      <c r="C1130" s="5">
        <v>2018</v>
      </c>
      <c r="D1130" s="5">
        <v>10</v>
      </c>
      <c r="E1130" t="s">
        <v>47</v>
      </c>
      <c r="F1130" t="s">
        <v>71</v>
      </c>
      <c r="G1130" s="5">
        <v>0</v>
      </c>
      <c r="H1130">
        <v>20</v>
      </c>
      <c r="I1130">
        <v>24</v>
      </c>
      <c r="J1130">
        <v>-4</v>
      </c>
      <c r="K1130">
        <f>IF(Table1[[#This Row],[net]]&gt;0,1,0)</f>
        <v>0</v>
      </c>
      <c r="L1130">
        <v>4.5</v>
      </c>
      <c r="M1130">
        <f>IF(Table1[[#This Row],[team]]=E1129,SUM(Table1[[#This Row],[win/loss]],M1129),Table1[[#This Row],[win/loss]])</f>
        <v>3</v>
      </c>
      <c r="N1130">
        <f>IF(Table1[[#This Row],[team]]=E1129,SUM(Table1[[#This Row],[win/loss]],M1129),Table1[[#This Row],[win/loss]])/B1130</f>
        <v>0.33333333333333331</v>
      </c>
      <c r="O1130">
        <f t="shared" si="37"/>
        <v>0.5</v>
      </c>
      <c r="P1130">
        <f>IF(Table1[[#This Row],[difference]]&gt;0,SQRT(Table1[[#This Row],[difference]]),-SQRT(ABS(Table1[[#This Row],[difference]])))</f>
        <v>0.70710678118654757</v>
      </c>
      <c r="Q1130">
        <f>IF(Table1[[#This Row],[line]]&gt;0,SQRT(Table1[[#This Row],[line]]),-SQRT(ABS(Table1[[#This Row],[line]])))</f>
        <v>2.1213203435596424</v>
      </c>
      <c r="R1130">
        <f>Table1[[#This Row],[difference]]-Table1[[#This Row],[sqrt(line)]]</f>
        <v>-1.6213203435596424</v>
      </c>
      <c r="S1130">
        <f>IF(Table1[[#This Row],[difference]]&gt;0,1,-1)</f>
        <v>1</v>
      </c>
      <c r="T1130">
        <f>IF(Table1[[#This Row],[team]]=E1129,SUM(H1130,T1129),Table1[[#This Row],[ppg]])</f>
        <v>149</v>
      </c>
      <c r="U1130">
        <f>IF(Table1[[#This Row],[team]]=E1129,SUM(I1130,U1129),Table1[[#This Row],[ppga]])</f>
        <v>182</v>
      </c>
      <c r="V1130">
        <f>IF(Table1[[#This Row],[team]]=E1129,SUM(Table1[[#This Row],[difference]],V1129),Table1[[#This Row],[difference]])</f>
        <v>-37</v>
      </c>
      <c r="W1130">
        <f>IF(Table1[[#This Row],[team]]=E1129,SUM(Table1[[#This Row],[sqrt(dif)]],W1129),Table1[[#This Row],[sqrt(dif)]])</f>
        <v>-9.255213815322378</v>
      </c>
      <c r="X1130">
        <f>IF(Table1[[#This Row],[team]]=E1129,SUM(Table1[[#This Row],[f1]],X1129),Table1[[#This Row],[f1]])</f>
        <v>-35.405206419046891</v>
      </c>
      <c r="Y1130">
        <f>IF(Table1[[#This Row],[ATS]]=S1129,SUM(Table1[[#This Row],[ATS]],Y1129),Table1[[#This Row],[ATS]])</f>
        <v>1</v>
      </c>
      <c r="Z1130">
        <f>IF(Table1[[#This Row],[ATS]]&gt;0,Table1[[#This Row],[ATS streak (not real)]]-1,Table1[[#This Row],[ATS streak (not real)]]+1)</f>
        <v>0</v>
      </c>
      <c r="AA1130" s="5">
        <f>Table1[[#This Row],[running ttl ppg]]^2.37/(Table1[[#This Row],[running ttl ppg]]^2.37+Table1[[#This Row],[running ttl ppga]]^2.37)</f>
        <v>0.38363609658450121</v>
      </c>
      <c r="AB1130" s="5">
        <f>Table1[[#This Row],[pyth ratio]]+Table1[[#This Row],[win/loss ratio]]</f>
        <v>0.71696942991783452</v>
      </c>
    </row>
    <row r="1131" spans="1:28" x14ac:dyDescent="0.25">
      <c r="A1131" s="1">
        <v>3689</v>
      </c>
      <c r="B1131" s="7">
        <f t="shared" si="38"/>
        <v>10</v>
      </c>
      <c r="C1131" s="5">
        <v>2018</v>
      </c>
      <c r="D1131" s="5">
        <v>11</v>
      </c>
      <c r="E1131" t="s">
        <v>47</v>
      </c>
      <c r="F1131" t="s">
        <v>50</v>
      </c>
      <c r="G1131" s="5">
        <v>0</v>
      </c>
      <c r="H1131">
        <v>20</v>
      </c>
      <c r="I1131">
        <v>17</v>
      </c>
      <c r="J1131">
        <v>3</v>
      </c>
      <c r="K1131">
        <f>IF(Table1[[#This Row],[net]]&gt;0,1,0)</f>
        <v>1</v>
      </c>
      <c r="L1131">
        <v>2.5</v>
      </c>
      <c r="M1131">
        <f>IF(Table1[[#This Row],[team]]=E1130,SUM(Table1[[#This Row],[win/loss]],M1130),Table1[[#This Row],[win/loss]])</f>
        <v>4</v>
      </c>
      <c r="N1131">
        <f>IF(Table1[[#This Row],[team]]=E1130,SUM(Table1[[#This Row],[win/loss]],M1130),Table1[[#This Row],[win/loss]])/B1131</f>
        <v>0.4</v>
      </c>
      <c r="O1131">
        <f t="shared" si="37"/>
        <v>5.5</v>
      </c>
      <c r="P1131">
        <f>IF(Table1[[#This Row],[difference]]&gt;0,SQRT(Table1[[#This Row],[difference]]),-SQRT(ABS(Table1[[#This Row],[difference]])))</f>
        <v>2.3452078799117149</v>
      </c>
      <c r="Q1131">
        <f>IF(Table1[[#This Row],[line]]&gt;0,SQRT(Table1[[#This Row],[line]]),-SQRT(ABS(Table1[[#This Row],[line]])))</f>
        <v>1.5811388300841898</v>
      </c>
      <c r="R1131">
        <f>Table1[[#This Row],[difference]]-Table1[[#This Row],[sqrt(line)]]</f>
        <v>3.91886116991581</v>
      </c>
      <c r="S1131">
        <f>IF(Table1[[#This Row],[difference]]&gt;0,1,-1)</f>
        <v>1</v>
      </c>
      <c r="T1131">
        <f>IF(Table1[[#This Row],[team]]=E1130,SUM(H1131,T1130),Table1[[#This Row],[ppg]])</f>
        <v>169</v>
      </c>
      <c r="U1131">
        <f>IF(Table1[[#This Row],[team]]=E1130,SUM(I1131,U1130),Table1[[#This Row],[ppga]])</f>
        <v>199</v>
      </c>
      <c r="V1131">
        <f>IF(Table1[[#This Row],[team]]=E1130,SUM(Table1[[#This Row],[difference]],V1130),Table1[[#This Row],[difference]])</f>
        <v>-31.5</v>
      </c>
      <c r="W1131">
        <f>IF(Table1[[#This Row],[team]]=E1130,SUM(Table1[[#This Row],[sqrt(dif)]],W1130),Table1[[#This Row],[sqrt(dif)]])</f>
        <v>-6.9100059354106627</v>
      </c>
      <c r="X1131">
        <f>IF(Table1[[#This Row],[team]]=E1130,SUM(Table1[[#This Row],[f1]],X1130),Table1[[#This Row],[f1]])</f>
        <v>-31.48634524913108</v>
      </c>
      <c r="Y1131">
        <f>IF(Table1[[#This Row],[ATS]]=S1130,SUM(Table1[[#This Row],[ATS]],Y1130),Table1[[#This Row],[ATS]])</f>
        <v>2</v>
      </c>
      <c r="Z1131">
        <f>IF(Table1[[#This Row],[ATS]]&gt;0,Table1[[#This Row],[ATS streak (not real)]]-1,Table1[[#This Row],[ATS streak (not real)]]+1)</f>
        <v>1</v>
      </c>
      <c r="AA1131" s="5">
        <f>Table1[[#This Row],[running ttl ppg]]^2.37/(Table1[[#This Row],[running ttl ppg]]^2.37+Table1[[#This Row],[running ttl ppga]]^2.37)</f>
        <v>0.40437406762899397</v>
      </c>
      <c r="AB1131" s="5">
        <f>Table1[[#This Row],[pyth ratio]]+Table1[[#This Row],[win/loss ratio]]</f>
        <v>0.80437406762899399</v>
      </c>
    </row>
    <row r="1132" spans="1:28" x14ac:dyDescent="0.25">
      <c r="A1132" s="1">
        <v>3690</v>
      </c>
      <c r="B1132" s="7">
        <f t="shared" si="38"/>
        <v>11</v>
      </c>
      <c r="C1132" s="5">
        <v>2018</v>
      </c>
      <c r="D1132" s="5">
        <v>12</v>
      </c>
      <c r="E1132" t="s">
        <v>47</v>
      </c>
      <c r="F1132" t="s">
        <v>48</v>
      </c>
      <c r="G1132" s="5">
        <v>1</v>
      </c>
      <c r="H1132">
        <v>30</v>
      </c>
      <c r="I1132">
        <v>16</v>
      </c>
      <c r="J1132">
        <v>14</v>
      </c>
      <c r="K1132">
        <f>IF(Table1[[#This Row],[net]]&gt;0,1,0)</f>
        <v>1</v>
      </c>
      <c r="L1132">
        <v>-7.5</v>
      </c>
      <c r="M1132">
        <f>IF(Table1[[#This Row],[team]]=E1131,SUM(Table1[[#This Row],[win/loss]],M1131),Table1[[#This Row],[win/loss]])</f>
        <v>5</v>
      </c>
      <c r="N1132">
        <f>IF(Table1[[#This Row],[team]]=E1131,SUM(Table1[[#This Row],[win/loss]],M1131),Table1[[#This Row],[win/loss]])/B1132</f>
        <v>0.45454545454545453</v>
      </c>
      <c r="O1132">
        <f t="shared" si="37"/>
        <v>6.5</v>
      </c>
      <c r="P1132">
        <f>IF(Table1[[#This Row],[difference]]&gt;0,SQRT(Table1[[#This Row],[difference]]),-SQRT(ABS(Table1[[#This Row],[difference]])))</f>
        <v>2.5495097567963922</v>
      </c>
      <c r="Q1132">
        <f>IF(Table1[[#This Row],[line]]&gt;0,SQRT(Table1[[#This Row],[line]]),-SQRT(ABS(Table1[[#This Row],[line]])))</f>
        <v>-2.7386127875258306</v>
      </c>
      <c r="R1132">
        <f>Table1[[#This Row],[difference]]-Table1[[#This Row],[sqrt(line)]]</f>
        <v>9.238612787525831</v>
      </c>
      <c r="S1132">
        <f>IF(Table1[[#This Row],[difference]]&gt;0,1,-1)</f>
        <v>1</v>
      </c>
      <c r="T1132">
        <f>IF(Table1[[#This Row],[team]]=E1131,SUM(H1132,T1131),Table1[[#This Row],[ppg]])</f>
        <v>199</v>
      </c>
      <c r="U1132">
        <f>IF(Table1[[#This Row],[team]]=E1131,SUM(I1132,U1131),Table1[[#This Row],[ppga]])</f>
        <v>215</v>
      </c>
      <c r="V1132">
        <f>IF(Table1[[#This Row],[team]]=E1131,SUM(Table1[[#This Row],[difference]],V1131),Table1[[#This Row],[difference]])</f>
        <v>-25</v>
      </c>
      <c r="W1132">
        <f>IF(Table1[[#This Row],[team]]=E1131,SUM(Table1[[#This Row],[sqrt(dif)]],W1131),Table1[[#This Row],[sqrt(dif)]])</f>
        <v>-4.3604961786142704</v>
      </c>
      <c r="X1132">
        <f>IF(Table1[[#This Row],[team]]=E1131,SUM(Table1[[#This Row],[f1]],X1131),Table1[[#This Row],[f1]])</f>
        <v>-22.247732461605249</v>
      </c>
      <c r="Y1132">
        <f>IF(Table1[[#This Row],[ATS]]=S1131,SUM(Table1[[#This Row],[ATS]],Y1131),Table1[[#This Row],[ATS]])</f>
        <v>3</v>
      </c>
      <c r="Z1132">
        <f>IF(Table1[[#This Row],[ATS]]&gt;0,Table1[[#This Row],[ATS streak (not real)]]-1,Table1[[#This Row],[ATS streak (not real)]]+1)</f>
        <v>2</v>
      </c>
      <c r="AA1132" s="5">
        <f>Table1[[#This Row],[running ttl ppg]]^2.37/(Table1[[#This Row],[running ttl ppg]]^2.37+Table1[[#This Row],[running ttl ppga]]^2.37)</f>
        <v>0.45430791070948207</v>
      </c>
      <c r="AB1132" s="5">
        <f>Table1[[#This Row],[pyth ratio]]+Table1[[#This Row],[win/loss ratio]]</f>
        <v>0.90885336525493665</v>
      </c>
    </row>
    <row r="1133" spans="1:28" x14ac:dyDescent="0.25">
      <c r="A1133" s="1">
        <v>3691</v>
      </c>
      <c r="B1133" s="7">
        <f t="shared" si="38"/>
        <v>12</v>
      </c>
      <c r="C1133" s="5">
        <v>2018</v>
      </c>
      <c r="D1133" s="5">
        <v>13</v>
      </c>
      <c r="E1133" t="s">
        <v>47</v>
      </c>
      <c r="F1133" t="s">
        <v>67</v>
      </c>
      <c r="G1133" s="5">
        <v>1</v>
      </c>
      <c r="H1133">
        <v>20</v>
      </c>
      <c r="I1133">
        <v>23</v>
      </c>
      <c r="J1133">
        <v>-3</v>
      </c>
      <c r="K1133">
        <f>IF(Table1[[#This Row],[net]]&gt;0,1,0)</f>
        <v>0</v>
      </c>
      <c r="L1133">
        <v>4.5</v>
      </c>
      <c r="M1133">
        <f>IF(Table1[[#This Row],[team]]=E1132,SUM(Table1[[#This Row],[win/loss]],M1132),Table1[[#This Row],[win/loss]])</f>
        <v>5</v>
      </c>
      <c r="N1133">
        <f>IF(Table1[[#This Row],[team]]=E1132,SUM(Table1[[#This Row],[win/loss]],M1132),Table1[[#This Row],[win/loss]])/B1133</f>
        <v>0.41666666666666669</v>
      </c>
      <c r="O1133">
        <f t="shared" si="37"/>
        <v>1.5</v>
      </c>
      <c r="P1133">
        <f>IF(Table1[[#This Row],[difference]]&gt;0,SQRT(Table1[[#This Row],[difference]]),-SQRT(ABS(Table1[[#This Row],[difference]])))</f>
        <v>1.2247448713915889</v>
      </c>
      <c r="Q1133">
        <f>IF(Table1[[#This Row],[line]]&gt;0,SQRT(Table1[[#This Row],[line]]),-SQRT(ABS(Table1[[#This Row],[line]])))</f>
        <v>2.1213203435596424</v>
      </c>
      <c r="R1133">
        <f>Table1[[#This Row],[difference]]-Table1[[#This Row],[sqrt(line)]]</f>
        <v>-0.62132034355964239</v>
      </c>
      <c r="S1133">
        <f>IF(Table1[[#This Row],[difference]]&gt;0,1,-1)</f>
        <v>1</v>
      </c>
      <c r="T1133">
        <f>IF(Table1[[#This Row],[team]]=E1132,SUM(H1133,T1132),Table1[[#This Row],[ppg]])</f>
        <v>219</v>
      </c>
      <c r="U1133">
        <f>IF(Table1[[#This Row],[team]]=E1132,SUM(I1133,U1132),Table1[[#This Row],[ppga]])</f>
        <v>238</v>
      </c>
      <c r="V1133">
        <f>IF(Table1[[#This Row],[team]]=E1132,SUM(Table1[[#This Row],[difference]],V1132),Table1[[#This Row],[difference]])</f>
        <v>-23.5</v>
      </c>
      <c r="W1133">
        <f>IF(Table1[[#This Row],[team]]=E1132,SUM(Table1[[#This Row],[sqrt(dif)]],W1132),Table1[[#This Row],[sqrt(dif)]])</f>
        <v>-3.1357513072226815</v>
      </c>
      <c r="X1133">
        <f>IF(Table1[[#This Row],[team]]=E1132,SUM(Table1[[#This Row],[f1]],X1132),Table1[[#This Row],[f1]])</f>
        <v>-22.869052805164891</v>
      </c>
      <c r="Y1133">
        <f>IF(Table1[[#This Row],[ATS]]=S1132,SUM(Table1[[#This Row],[ATS]],Y1132),Table1[[#This Row],[ATS]])</f>
        <v>4</v>
      </c>
      <c r="Z1133">
        <f>IF(Table1[[#This Row],[ATS]]&gt;0,Table1[[#This Row],[ATS streak (not real)]]-1,Table1[[#This Row],[ATS streak (not real)]]+1)</f>
        <v>3</v>
      </c>
      <c r="AA1133" s="5">
        <f>Table1[[#This Row],[running ttl ppg]]^2.37/(Table1[[#This Row],[running ttl ppg]]^2.37+Table1[[#This Row],[running ttl ppga]]^2.37)</f>
        <v>0.45086372644451572</v>
      </c>
      <c r="AB1133" s="5">
        <f>Table1[[#This Row],[pyth ratio]]+Table1[[#This Row],[win/loss ratio]]</f>
        <v>0.86753039311118241</v>
      </c>
    </row>
    <row r="1134" spans="1:28" x14ac:dyDescent="0.25">
      <c r="A1134" s="1">
        <v>3692</v>
      </c>
      <c r="B1134" s="7">
        <f t="shared" si="38"/>
        <v>13</v>
      </c>
      <c r="C1134" s="5">
        <v>2018</v>
      </c>
      <c r="D1134" s="5">
        <v>14</v>
      </c>
      <c r="E1134" t="s">
        <v>47</v>
      </c>
      <c r="F1134" t="s">
        <v>46</v>
      </c>
      <c r="G1134" s="5">
        <v>1</v>
      </c>
      <c r="H1134">
        <v>7</v>
      </c>
      <c r="I1134">
        <v>33</v>
      </c>
      <c r="J1134">
        <v>-26</v>
      </c>
      <c r="K1134">
        <f>IF(Table1[[#This Row],[net]]&gt;0,1,0)</f>
        <v>0</v>
      </c>
      <c r="L1134">
        <v>-6</v>
      </c>
      <c r="M1134">
        <f>IF(Table1[[#This Row],[team]]=E1133,SUM(Table1[[#This Row],[win/loss]],M1133),Table1[[#This Row],[win/loss]])</f>
        <v>5</v>
      </c>
      <c r="N1134">
        <f>IF(Table1[[#This Row],[team]]=E1133,SUM(Table1[[#This Row],[win/loss]],M1133),Table1[[#This Row],[win/loss]])/B1134</f>
        <v>0.38461538461538464</v>
      </c>
      <c r="O1134">
        <f t="shared" si="37"/>
        <v>-32</v>
      </c>
      <c r="P1134">
        <f>IF(Table1[[#This Row],[difference]]&gt;0,SQRT(Table1[[#This Row],[difference]]),-SQRT(ABS(Table1[[#This Row],[difference]])))</f>
        <v>-5.6568542494923806</v>
      </c>
      <c r="Q1134">
        <f>IF(Table1[[#This Row],[line]]&gt;0,SQRT(Table1[[#This Row],[line]]),-SQRT(ABS(Table1[[#This Row],[line]])))</f>
        <v>-2.4494897427831779</v>
      </c>
      <c r="R1134">
        <f>Table1[[#This Row],[difference]]-Table1[[#This Row],[sqrt(line)]]</f>
        <v>-29.550510257216821</v>
      </c>
      <c r="S1134">
        <f>IF(Table1[[#This Row],[difference]]&gt;0,1,-1)</f>
        <v>-1</v>
      </c>
      <c r="T1134">
        <f>IF(Table1[[#This Row],[team]]=E1133,SUM(H1134,T1133),Table1[[#This Row],[ppg]])</f>
        <v>226</v>
      </c>
      <c r="U1134">
        <f>IF(Table1[[#This Row],[team]]=E1133,SUM(I1134,U1133),Table1[[#This Row],[ppga]])</f>
        <v>271</v>
      </c>
      <c r="V1134">
        <f>IF(Table1[[#This Row],[team]]=E1133,SUM(Table1[[#This Row],[difference]],V1133),Table1[[#This Row],[difference]])</f>
        <v>-55.5</v>
      </c>
      <c r="W1134">
        <f>IF(Table1[[#This Row],[team]]=E1133,SUM(Table1[[#This Row],[sqrt(dif)]],W1133),Table1[[#This Row],[sqrt(dif)]])</f>
        <v>-8.7926055567150616</v>
      </c>
      <c r="X1134">
        <f>IF(Table1[[#This Row],[team]]=E1133,SUM(Table1[[#This Row],[f1]],X1133),Table1[[#This Row],[f1]])</f>
        <v>-52.419563062381712</v>
      </c>
      <c r="Y1134">
        <f>IF(Table1[[#This Row],[ATS]]=S1133,SUM(Table1[[#This Row],[ATS]],Y1133),Table1[[#This Row],[ATS]])</f>
        <v>-1</v>
      </c>
      <c r="Z1134">
        <f>IF(Table1[[#This Row],[ATS]]&gt;0,Table1[[#This Row],[ATS streak (not real)]]-1,Table1[[#This Row],[ATS streak (not real)]]+1)</f>
        <v>0</v>
      </c>
      <c r="AA1134" s="5">
        <f>Table1[[#This Row],[running ttl ppg]]^2.37/(Table1[[#This Row],[running ttl ppg]]^2.37+Table1[[#This Row],[running ttl ppga]]^2.37)</f>
        <v>0.39404188465497131</v>
      </c>
      <c r="AB1134" s="5">
        <f>Table1[[#This Row],[pyth ratio]]+Table1[[#This Row],[win/loss ratio]]</f>
        <v>0.77865726927035595</v>
      </c>
    </row>
    <row r="1135" spans="1:28" x14ac:dyDescent="0.25">
      <c r="A1135" s="1">
        <v>3693</v>
      </c>
      <c r="B1135" s="7">
        <f t="shared" si="38"/>
        <v>14</v>
      </c>
      <c r="C1135" s="5">
        <v>2018</v>
      </c>
      <c r="D1135" s="5">
        <v>15</v>
      </c>
      <c r="E1135" t="s">
        <v>47</v>
      </c>
      <c r="F1135" t="s">
        <v>60</v>
      </c>
      <c r="G1135" s="5">
        <v>0</v>
      </c>
      <c r="H1135">
        <v>7</v>
      </c>
      <c r="I1135">
        <v>34</v>
      </c>
      <c r="J1135">
        <v>-27</v>
      </c>
      <c r="K1135">
        <f>IF(Table1[[#This Row],[net]]&gt;0,1,0)</f>
        <v>0</v>
      </c>
      <c r="L1135">
        <v>12.5</v>
      </c>
      <c r="M1135">
        <f>IF(Table1[[#This Row],[team]]=E1134,SUM(Table1[[#This Row],[win/loss]],M1134),Table1[[#This Row],[win/loss]])</f>
        <v>5</v>
      </c>
      <c r="N1135">
        <f>IF(Table1[[#This Row],[team]]=E1134,SUM(Table1[[#This Row],[win/loss]],M1134),Table1[[#This Row],[win/loss]])/B1135</f>
        <v>0.35714285714285715</v>
      </c>
      <c r="O1135">
        <f t="shared" si="37"/>
        <v>-14.5</v>
      </c>
      <c r="P1135">
        <f>IF(Table1[[#This Row],[difference]]&gt;0,SQRT(Table1[[#This Row],[difference]]),-SQRT(ABS(Table1[[#This Row],[difference]])))</f>
        <v>-3.8078865529319543</v>
      </c>
      <c r="Q1135">
        <f>IF(Table1[[#This Row],[line]]&gt;0,SQRT(Table1[[#This Row],[line]]),-SQRT(ABS(Table1[[#This Row],[line]])))</f>
        <v>3.5355339059327378</v>
      </c>
      <c r="R1135">
        <f>Table1[[#This Row],[difference]]-Table1[[#This Row],[sqrt(line)]]</f>
        <v>-18.035533905932738</v>
      </c>
      <c r="S1135">
        <f>IF(Table1[[#This Row],[difference]]&gt;0,1,-1)</f>
        <v>-1</v>
      </c>
      <c r="T1135">
        <f>IF(Table1[[#This Row],[team]]=E1134,SUM(H1135,T1134),Table1[[#This Row],[ppg]])</f>
        <v>233</v>
      </c>
      <c r="U1135">
        <f>IF(Table1[[#This Row],[team]]=E1134,SUM(I1135,U1134),Table1[[#This Row],[ppga]])</f>
        <v>305</v>
      </c>
      <c r="V1135">
        <f>IF(Table1[[#This Row],[team]]=E1134,SUM(Table1[[#This Row],[difference]],V1134),Table1[[#This Row],[difference]])</f>
        <v>-70</v>
      </c>
      <c r="W1135">
        <f>IF(Table1[[#This Row],[team]]=E1134,SUM(Table1[[#This Row],[sqrt(dif)]],W1134),Table1[[#This Row],[sqrt(dif)]])</f>
        <v>-12.600492109647016</v>
      </c>
      <c r="X1135">
        <f>IF(Table1[[#This Row],[team]]=E1134,SUM(Table1[[#This Row],[f1]],X1134),Table1[[#This Row],[f1]])</f>
        <v>-70.45509696831445</v>
      </c>
      <c r="Y1135">
        <f>IF(Table1[[#This Row],[ATS]]=S1134,SUM(Table1[[#This Row],[ATS]],Y1134),Table1[[#This Row],[ATS]])</f>
        <v>-2</v>
      </c>
      <c r="Z1135">
        <f>IF(Table1[[#This Row],[ATS]]&gt;0,Table1[[#This Row],[ATS streak (not real)]]-1,Table1[[#This Row],[ATS streak (not real)]]+1)</f>
        <v>-1</v>
      </c>
      <c r="AA1135" s="5">
        <f>Table1[[#This Row],[running ttl ppg]]^2.37/(Table1[[#This Row],[running ttl ppg]]^2.37+Table1[[#This Row],[running ttl ppga]]^2.37)</f>
        <v>0.34565857178452103</v>
      </c>
      <c r="AB1135" s="5">
        <f>Table1[[#This Row],[pyth ratio]]+Table1[[#This Row],[win/loss ratio]]</f>
        <v>0.70280142892737818</v>
      </c>
    </row>
    <row r="1136" spans="1:28" x14ac:dyDescent="0.25">
      <c r="A1136" s="1">
        <v>3694</v>
      </c>
      <c r="B1136" s="7">
        <f t="shared" si="38"/>
        <v>15</v>
      </c>
      <c r="C1136" s="5">
        <v>2018</v>
      </c>
      <c r="D1136" s="5">
        <v>16</v>
      </c>
      <c r="E1136" t="s">
        <v>47</v>
      </c>
      <c r="F1136" t="s">
        <v>51</v>
      </c>
      <c r="G1136" s="5">
        <v>1</v>
      </c>
      <c r="H1136">
        <v>26</v>
      </c>
      <c r="I1136">
        <v>17</v>
      </c>
      <c r="J1136">
        <v>9</v>
      </c>
      <c r="K1136">
        <f>IF(Table1[[#This Row],[net]]&gt;0,1,0)</f>
        <v>1</v>
      </c>
      <c r="L1136">
        <v>3</v>
      </c>
      <c r="M1136">
        <f>IF(Table1[[#This Row],[team]]=E1135,SUM(Table1[[#This Row],[win/loss]],M1135),Table1[[#This Row],[win/loss]])</f>
        <v>6</v>
      </c>
      <c r="N1136">
        <f>IF(Table1[[#This Row],[team]]=E1135,SUM(Table1[[#This Row],[win/loss]],M1135),Table1[[#This Row],[win/loss]])/B1136</f>
        <v>0.4</v>
      </c>
      <c r="O1136">
        <f t="shared" si="37"/>
        <v>12</v>
      </c>
      <c r="P1136">
        <f>IF(Table1[[#This Row],[difference]]&gt;0,SQRT(Table1[[#This Row],[difference]]),-SQRT(ABS(Table1[[#This Row],[difference]])))</f>
        <v>3.4641016151377544</v>
      </c>
      <c r="Q1136">
        <f>IF(Table1[[#This Row],[line]]&gt;0,SQRT(Table1[[#This Row],[line]]),-SQRT(ABS(Table1[[#This Row],[line]])))</f>
        <v>1.7320508075688772</v>
      </c>
      <c r="R1136">
        <f>Table1[[#This Row],[difference]]-Table1[[#This Row],[sqrt(line)]]</f>
        <v>10.267949192431123</v>
      </c>
      <c r="S1136">
        <f>IF(Table1[[#This Row],[difference]]&gt;0,1,-1)</f>
        <v>1</v>
      </c>
      <c r="T1136">
        <f>IF(Table1[[#This Row],[team]]=E1135,SUM(H1136,T1135),Table1[[#This Row],[ppg]])</f>
        <v>259</v>
      </c>
      <c r="U1136">
        <f>IF(Table1[[#This Row],[team]]=E1135,SUM(I1136,U1135),Table1[[#This Row],[ppga]])</f>
        <v>322</v>
      </c>
      <c r="V1136">
        <f>IF(Table1[[#This Row],[team]]=E1135,SUM(Table1[[#This Row],[difference]],V1135),Table1[[#This Row],[difference]])</f>
        <v>-58</v>
      </c>
      <c r="W1136">
        <f>IF(Table1[[#This Row],[team]]=E1135,SUM(Table1[[#This Row],[sqrt(dif)]],W1135),Table1[[#This Row],[sqrt(dif)]])</f>
        <v>-9.1363904945092607</v>
      </c>
      <c r="X1136">
        <f>IF(Table1[[#This Row],[team]]=E1135,SUM(Table1[[#This Row],[f1]],X1135),Table1[[#This Row],[f1]])</f>
        <v>-60.187147775883325</v>
      </c>
      <c r="Y1136">
        <f>IF(Table1[[#This Row],[ATS]]=S1135,SUM(Table1[[#This Row],[ATS]],Y1135),Table1[[#This Row],[ATS]])</f>
        <v>1</v>
      </c>
      <c r="Z1136">
        <f>IF(Table1[[#This Row],[ATS]]&gt;0,Table1[[#This Row],[ATS streak (not real)]]-1,Table1[[#This Row],[ATS streak (not real)]]+1)</f>
        <v>0</v>
      </c>
      <c r="AA1136" s="5">
        <f>Table1[[#This Row],[running ttl ppg]]^2.37/(Table1[[#This Row],[running ttl ppg]]^2.37+Table1[[#This Row],[running ttl ppga]]^2.37)</f>
        <v>0.37378695216643654</v>
      </c>
      <c r="AB1136" s="5">
        <f>Table1[[#This Row],[pyth ratio]]+Table1[[#This Row],[win/loss ratio]]</f>
        <v>0.77378695216643656</v>
      </c>
    </row>
    <row r="1137" spans="1:28" x14ac:dyDescent="0.25">
      <c r="A1137" s="1">
        <v>3695</v>
      </c>
      <c r="B1137" s="7">
        <f t="shared" si="38"/>
        <v>16</v>
      </c>
      <c r="C1137" s="5">
        <v>2018</v>
      </c>
      <c r="D1137" s="5">
        <v>17</v>
      </c>
      <c r="E1137" t="s">
        <v>47</v>
      </c>
      <c r="F1137" t="s">
        <v>43</v>
      </c>
      <c r="G1137" s="5">
        <v>0</v>
      </c>
      <c r="H1137">
        <v>31</v>
      </c>
      <c r="I1137">
        <v>27</v>
      </c>
      <c r="J1137">
        <v>4</v>
      </c>
      <c r="K1137">
        <f>IF(Table1[[#This Row],[net]]&gt;0,1,0)</f>
        <v>1</v>
      </c>
      <c r="L1137">
        <v>8</v>
      </c>
      <c r="M1137">
        <f>IF(Table1[[#This Row],[team]]=E1136,SUM(Table1[[#This Row],[win/loss]],M1136),Table1[[#This Row],[win/loss]])</f>
        <v>7</v>
      </c>
      <c r="N1137">
        <f>IF(Table1[[#This Row],[team]]=E1136,SUM(Table1[[#This Row],[win/loss]],M1136),Table1[[#This Row],[win/loss]])/B1137</f>
        <v>0.4375</v>
      </c>
      <c r="O1137">
        <f t="shared" si="37"/>
        <v>12</v>
      </c>
      <c r="P1137">
        <f>IF(Table1[[#This Row],[difference]]&gt;0,SQRT(Table1[[#This Row],[difference]]),-SQRT(ABS(Table1[[#This Row],[difference]])))</f>
        <v>3.4641016151377544</v>
      </c>
      <c r="Q1137">
        <f>IF(Table1[[#This Row],[line]]&gt;0,SQRT(Table1[[#This Row],[line]]),-SQRT(ABS(Table1[[#This Row],[line]])))</f>
        <v>2.8284271247461903</v>
      </c>
      <c r="R1137">
        <f>Table1[[#This Row],[difference]]-Table1[[#This Row],[sqrt(line)]]</f>
        <v>9.1715728752538102</v>
      </c>
      <c r="S1137">
        <f>IF(Table1[[#This Row],[difference]]&gt;0,1,-1)</f>
        <v>1</v>
      </c>
      <c r="T1137">
        <f>IF(Table1[[#This Row],[team]]=E1136,SUM(H1137,T1136),Table1[[#This Row],[ppg]])</f>
        <v>290</v>
      </c>
      <c r="U1137">
        <f>IF(Table1[[#This Row],[team]]=E1136,SUM(I1137,U1136),Table1[[#This Row],[ppga]])</f>
        <v>349</v>
      </c>
      <c r="V1137">
        <f>IF(Table1[[#This Row],[team]]=E1136,SUM(Table1[[#This Row],[difference]],V1136),Table1[[#This Row],[difference]])</f>
        <v>-46</v>
      </c>
      <c r="W1137">
        <f>IF(Table1[[#This Row],[team]]=E1136,SUM(Table1[[#This Row],[sqrt(dif)]],W1136),Table1[[#This Row],[sqrt(dif)]])</f>
        <v>-5.6722888793715063</v>
      </c>
      <c r="X1137">
        <f>IF(Table1[[#This Row],[team]]=E1136,SUM(Table1[[#This Row],[f1]],X1136),Table1[[#This Row],[f1]])</f>
        <v>-51.015574900629517</v>
      </c>
      <c r="Y1137">
        <f>IF(Table1[[#This Row],[ATS]]=S1136,SUM(Table1[[#This Row],[ATS]],Y1136),Table1[[#This Row],[ATS]])</f>
        <v>2</v>
      </c>
      <c r="Z1137">
        <f>IF(Table1[[#This Row],[ATS]]&gt;0,Table1[[#This Row],[ATS streak (not real)]]-1,Table1[[#This Row],[ATS streak (not real)]]+1)</f>
        <v>1</v>
      </c>
      <c r="AA1137" s="5">
        <f>Table1[[#This Row],[running ttl ppg]]^2.37/(Table1[[#This Row],[running ttl ppg]]^2.37+Table1[[#This Row],[running ttl ppga]]^2.37)</f>
        <v>0.39200247250514936</v>
      </c>
      <c r="AB1137" s="5">
        <f>Table1[[#This Row],[pyth ratio]]+Table1[[#This Row],[win/loss ratio]]</f>
        <v>0.82950247250514941</v>
      </c>
    </row>
    <row r="1138" spans="1:28" x14ac:dyDescent="0.25">
      <c r="A1138" s="1">
        <v>3696</v>
      </c>
      <c r="B1138" s="7">
        <f t="shared" si="38"/>
        <v>1</v>
      </c>
      <c r="C1138" s="5">
        <v>2018</v>
      </c>
      <c r="D1138" s="5">
        <v>1</v>
      </c>
      <c r="E1138" t="s">
        <v>48</v>
      </c>
      <c r="F1138" t="s">
        <v>67</v>
      </c>
      <c r="G1138" s="5">
        <v>1</v>
      </c>
      <c r="H1138">
        <v>18</v>
      </c>
      <c r="I1138">
        <v>21</v>
      </c>
      <c r="J1138">
        <v>-3</v>
      </c>
      <c r="K1138">
        <f>IF(Table1[[#This Row],[net]]&gt;0,1,0)</f>
        <v>0</v>
      </c>
      <c r="L1138">
        <v>10</v>
      </c>
      <c r="M1138">
        <f>IF(Table1[[#This Row],[team]]=E1137,SUM(Table1[[#This Row],[win/loss]],M1137),Table1[[#This Row],[win/loss]])</f>
        <v>0</v>
      </c>
      <c r="N1138">
        <f>IF(Table1[[#This Row],[team]]=E1137,SUM(Table1[[#This Row],[win/loss]],M1137),Table1[[#This Row],[win/loss]])/B1138</f>
        <v>0</v>
      </c>
      <c r="O1138">
        <f t="shared" si="37"/>
        <v>7</v>
      </c>
      <c r="P1138">
        <f>IF(Table1[[#This Row],[difference]]&gt;0,SQRT(Table1[[#This Row],[difference]]),-SQRT(ABS(Table1[[#This Row],[difference]])))</f>
        <v>2.6457513110645907</v>
      </c>
      <c r="Q1138">
        <f>IF(Table1[[#This Row],[line]]&gt;0,SQRT(Table1[[#This Row],[line]]),-SQRT(ABS(Table1[[#This Row],[line]])))</f>
        <v>3.1622776601683795</v>
      </c>
      <c r="R1138">
        <f>Table1[[#This Row],[difference]]-Table1[[#This Row],[sqrt(line)]]</f>
        <v>3.8377223398316205</v>
      </c>
      <c r="S1138">
        <f>IF(Table1[[#This Row],[difference]]&gt;0,1,-1)</f>
        <v>1</v>
      </c>
      <c r="T1138">
        <f>IF(Table1[[#This Row],[team]]=E1137,SUM(H1138,T1137),Table1[[#This Row],[ppg]])</f>
        <v>18</v>
      </c>
      <c r="U1138">
        <f>IF(Table1[[#This Row],[team]]=E1137,SUM(I1138,U1137),Table1[[#This Row],[ppga]])</f>
        <v>21</v>
      </c>
      <c r="V1138">
        <f>IF(Table1[[#This Row],[team]]=E1137,SUM(Table1[[#This Row],[difference]],V1137),Table1[[#This Row],[difference]])</f>
        <v>7</v>
      </c>
      <c r="W1138">
        <f>IF(Table1[[#This Row],[team]]=E1137,SUM(Table1[[#This Row],[sqrt(dif)]],W1137),Table1[[#This Row],[sqrt(dif)]])</f>
        <v>2.6457513110645907</v>
      </c>
      <c r="X1138">
        <f>IF(Table1[[#This Row],[team]]=E1137,SUM(Table1[[#This Row],[f1]],X1137),Table1[[#This Row],[f1]])</f>
        <v>3.8377223398316205</v>
      </c>
      <c r="Y1138">
        <f>IF(Table1[[#This Row],[ATS]]=S1137,SUM(Table1[[#This Row],[ATS]],Y1137),Table1[[#This Row],[ATS]])</f>
        <v>3</v>
      </c>
      <c r="Z1138">
        <f>IF(Table1[[#This Row],[ATS]]&gt;0,Table1[[#This Row],[ATS streak (not real)]]-1,Table1[[#This Row],[ATS streak (not real)]]+1)</f>
        <v>2</v>
      </c>
      <c r="AA1138" s="5">
        <f>Table1[[#This Row],[running ttl ppg]]^2.37/(Table1[[#This Row],[running ttl ppg]]^2.37+Table1[[#This Row],[running ttl ppga]]^2.37)</f>
        <v>0.40966821856046848</v>
      </c>
      <c r="AB1138" s="5">
        <f>Table1[[#This Row],[pyth ratio]]+Table1[[#This Row],[win/loss ratio]]</f>
        <v>0.40966821856046848</v>
      </c>
    </row>
    <row r="1139" spans="1:28" x14ac:dyDescent="0.25">
      <c r="A1139" s="1">
        <v>3697</v>
      </c>
      <c r="B1139" s="7">
        <f t="shared" si="38"/>
        <v>2</v>
      </c>
      <c r="C1139" s="5">
        <v>2018</v>
      </c>
      <c r="D1139" s="5">
        <v>2</v>
      </c>
      <c r="E1139" t="s">
        <v>48</v>
      </c>
      <c r="F1139" t="s">
        <v>43</v>
      </c>
      <c r="G1139" s="5">
        <v>0</v>
      </c>
      <c r="H1139">
        <v>10</v>
      </c>
      <c r="I1139">
        <v>24</v>
      </c>
      <c r="J1139">
        <v>-14</v>
      </c>
      <c r="K1139">
        <f>IF(Table1[[#This Row],[net]]&gt;0,1,0)</f>
        <v>0</v>
      </c>
      <c r="L1139">
        <v>7.5</v>
      </c>
      <c r="M1139">
        <f>IF(Table1[[#This Row],[team]]=E1138,SUM(Table1[[#This Row],[win/loss]],M1138),Table1[[#This Row],[win/loss]])</f>
        <v>0</v>
      </c>
      <c r="N1139">
        <f>IF(Table1[[#This Row],[team]]=E1138,SUM(Table1[[#This Row],[win/loss]],M1138),Table1[[#This Row],[win/loss]])/B1139</f>
        <v>0</v>
      </c>
      <c r="O1139">
        <f t="shared" si="37"/>
        <v>-6.5</v>
      </c>
      <c r="P1139">
        <f>IF(Table1[[#This Row],[difference]]&gt;0,SQRT(Table1[[#This Row],[difference]]),-SQRT(ABS(Table1[[#This Row],[difference]])))</f>
        <v>-2.5495097567963922</v>
      </c>
      <c r="Q1139">
        <f>IF(Table1[[#This Row],[line]]&gt;0,SQRT(Table1[[#This Row],[line]]),-SQRT(ABS(Table1[[#This Row],[line]])))</f>
        <v>2.7386127875258306</v>
      </c>
      <c r="R1139">
        <f>Table1[[#This Row],[difference]]-Table1[[#This Row],[sqrt(line)]]</f>
        <v>-9.238612787525831</v>
      </c>
      <c r="S1139">
        <f>IF(Table1[[#This Row],[difference]]&gt;0,1,-1)</f>
        <v>-1</v>
      </c>
      <c r="T1139">
        <f>IF(Table1[[#This Row],[team]]=E1138,SUM(H1139,T1138),Table1[[#This Row],[ppg]])</f>
        <v>28</v>
      </c>
      <c r="U1139">
        <f>IF(Table1[[#This Row],[team]]=E1138,SUM(I1139,U1138),Table1[[#This Row],[ppga]])</f>
        <v>45</v>
      </c>
      <c r="V1139">
        <f>IF(Table1[[#This Row],[team]]=E1138,SUM(Table1[[#This Row],[difference]],V1138),Table1[[#This Row],[difference]])</f>
        <v>0.5</v>
      </c>
      <c r="W1139">
        <f>IF(Table1[[#This Row],[team]]=E1138,SUM(Table1[[#This Row],[sqrt(dif)]],W1138),Table1[[#This Row],[sqrt(dif)]])</f>
        <v>9.624155426819847E-2</v>
      </c>
      <c r="X1139">
        <f>IF(Table1[[#This Row],[team]]=E1138,SUM(Table1[[#This Row],[f1]],X1138),Table1[[#This Row],[f1]])</f>
        <v>-5.400890447694211</v>
      </c>
      <c r="Y1139">
        <f>IF(Table1[[#This Row],[ATS]]=S1138,SUM(Table1[[#This Row],[ATS]],Y1138),Table1[[#This Row],[ATS]])</f>
        <v>-1</v>
      </c>
      <c r="Z1139">
        <f>IF(Table1[[#This Row],[ATS]]&gt;0,Table1[[#This Row],[ATS streak (not real)]]-1,Table1[[#This Row],[ATS streak (not real)]]+1)</f>
        <v>0</v>
      </c>
      <c r="AA1139" s="5">
        <f>Table1[[#This Row],[running ttl ppg]]^2.37/(Table1[[#This Row],[running ttl ppg]]^2.37+Table1[[#This Row],[running ttl ppga]]^2.37)</f>
        <v>0.24518393526652338</v>
      </c>
      <c r="AB1139" s="5">
        <f>Table1[[#This Row],[pyth ratio]]+Table1[[#This Row],[win/loss ratio]]</f>
        <v>0.24518393526652338</v>
      </c>
    </row>
    <row r="1140" spans="1:28" x14ac:dyDescent="0.25">
      <c r="A1140" s="1">
        <v>3698</v>
      </c>
      <c r="B1140" s="7">
        <f t="shared" si="38"/>
        <v>3</v>
      </c>
      <c r="C1140" s="5">
        <v>2018</v>
      </c>
      <c r="D1140" s="5">
        <v>3</v>
      </c>
      <c r="E1140" t="s">
        <v>48</v>
      </c>
      <c r="F1140" t="s">
        <v>54</v>
      </c>
      <c r="G1140" s="5">
        <v>0</v>
      </c>
      <c r="H1140">
        <v>28</v>
      </c>
      <c r="I1140">
        <v>31</v>
      </c>
      <c r="J1140">
        <v>-3</v>
      </c>
      <c r="K1140">
        <f>IF(Table1[[#This Row],[net]]&gt;0,1,0)</f>
        <v>0</v>
      </c>
      <c r="L1140">
        <v>-1</v>
      </c>
      <c r="M1140">
        <f>IF(Table1[[#This Row],[team]]=E1139,SUM(Table1[[#This Row],[win/loss]],M1139),Table1[[#This Row],[win/loss]])</f>
        <v>0</v>
      </c>
      <c r="N1140">
        <f>IF(Table1[[#This Row],[team]]=E1139,SUM(Table1[[#This Row],[win/loss]],M1139),Table1[[#This Row],[win/loss]])/B1140</f>
        <v>0</v>
      </c>
      <c r="O1140">
        <f t="shared" si="37"/>
        <v>-4</v>
      </c>
      <c r="P1140">
        <f>IF(Table1[[#This Row],[difference]]&gt;0,SQRT(Table1[[#This Row],[difference]]),-SQRT(ABS(Table1[[#This Row],[difference]])))</f>
        <v>-2</v>
      </c>
      <c r="Q1140">
        <f>IF(Table1[[#This Row],[line]]&gt;0,SQRT(Table1[[#This Row],[line]]),-SQRT(ABS(Table1[[#This Row],[line]])))</f>
        <v>-1</v>
      </c>
      <c r="R1140">
        <f>Table1[[#This Row],[difference]]-Table1[[#This Row],[sqrt(line)]]</f>
        <v>-3</v>
      </c>
      <c r="S1140">
        <f>IF(Table1[[#This Row],[difference]]&gt;0,1,-1)</f>
        <v>-1</v>
      </c>
      <c r="T1140">
        <f>IF(Table1[[#This Row],[team]]=E1139,SUM(H1140,T1139),Table1[[#This Row],[ppg]])</f>
        <v>56</v>
      </c>
      <c r="U1140">
        <f>IF(Table1[[#This Row],[team]]=E1139,SUM(I1140,U1139),Table1[[#This Row],[ppga]])</f>
        <v>76</v>
      </c>
      <c r="V1140">
        <f>IF(Table1[[#This Row],[team]]=E1139,SUM(Table1[[#This Row],[difference]],V1139),Table1[[#This Row],[difference]])</f>
        <v>-3.5</v>
      </c>
      <c r="W1140">
        <f>IF(Table1[[#This Row],[team]]=E1139,SUM(Table1[[#This Row],[sqrt(dif)]],W1139),Table1[[#This Row],[sqrt(dif)]])</f>
        <v>-1.9037584457318015</v>
      </c>
      <c r="X1140">
        <f>IF(Table1[[#This Row],[team]]=E1139,SUM(Table1[[#This Row],[f1]],X1139),Table1[[#This Row],[f1]])</f>
        <v>-8.400890447694211</v>
      </c>
      <c r="Y1140">
        <f>IF(Table1[[#This Row],[ATS]]=S1139,SUM(Table1[[#This Row],[ATS]],Y1139),Table1[[#This Row],[ATS]])</f>
        <v>-2</v>
      </c>
      <c r="Z1140">
        <f>IF(Table1[[#This Row],[ATS]]&gt;0,Table1[[#This Row],[ATS streak (not real)]]-1,Table1[[#This Row],[ATS streak (not real)]]+1)</f>
        <v>-1</v>
      </c>
      <c r="AA1140" s="5">
        <f>Table1[[#This Row],[running ttl ppg]]^2.37/(Table1[[#This Row],[running ttl ppg]]^2.37+Table1[[#This Row],[running ttl ppga]]^2.37)</f>
        <v>0.32656675077158565</v>
      </c>
      <c r="AB1140" s="5">
        <f>Table1[[#This Row],[pyth ratio]]+Table1[[#This Row],[win/loss ratio]]</f>
        <v>0.32656675077158565</v>
      </c>
    </row>
    <row r="1141" spans="1:28" x14ac:dyDescent="0.25">
      <c r="A1141" s="1">
        <v>3699</v>
      </c>
      <c r="B1141" s="7">
        <f t="shared" si="38"/>
        <v>4</v>
      </c>
      <c r="C1141" s="5">
        <v>2018</v>
      </c>
      <c r="D1141" s="5">
        <v>4</v>
      </c>
      <c r="E1141" t="s">
        <v>48</v>
      </c>
      <c r="F1141" t="s">
        <v>47</v>
      </c>
      <c r="G1141" s="5">
        <v>1</v>
      </c>
      <c r="H1141">
        <v>7</v>
      </c>
      <c r="I1141">
        <v>31</v>
      </c>
      <c r="J1141">
        <v>-24</v>
      </c>
      <c r="K1141">
        <f>IF(Table1[[#This Row],[net]]&gt;0,1,0)</f>
        <v>0</v>
      </c>
      <c r="L1141">
        <v>3</v>
      </c>
      <c r="M1141">
        <f>IF(Table1[[#This Row],[team]]=E1140,SUM(Table1[[#This Row],[win/loss]],M1140),Table1[[#This Row],[win/loss]])</f>
        <v>0</v>
      </c>
      <c r="N1141">
        <f>IF(Table1[[#This Row],[team]]=E1140,SUM(Table1[[#This Row],[win/loss]],M1140),Table1[[#This Row],[win/loss]])/B1141</f>
        <v>0</v>
      </c>
      <c r="O1141">
        <f t="shared" si="37"/>
        <v>-21</v>
      </c>
      <c r="P1141">
        <f>IF(Table1[[#This Row],[difference]]&gt;0,SQRT(Table1[[#This Row],[difference]]),-SQRT(ABS(Table1[[#This Row],[difference]])))</f>
        <v>-4.5825756949558398</v>
      </c>
      <c r="Q1141">
        <f>IF(Table1[[#This Row],[line]]&gt;0,SQRT(Table1[[#This Row],[line]]),-SQRT(ABS(Table1[[#This Row],[line]])))</f>
        <v>1.7320508075688772</v>
      </c>
      <c r="R1141">
        <f>Table1[[#This Row],[difference]]-Table1[[#This Row],[sqrt(line)]]</f>
        <v>-22.732050807568879</v>
      </c>
      <c r="S1141">
        <f>IF(Table1[[#This Row],[difference]]&gt;0,1,-1)</f>
        <v>-1</v>
      </c>
      <c r="T1141">
        <f>IF(Table1[[#This Row],[team]]=E1140,SUM(H1141,T1140),Table1[[#This Row],[ppg]])</f>
        <v>63</v>
      </c>
      <c r="U1141">
        <f>IF(Table1[[#This Row],[team]]=E1140,SUM(I1141,U1140),Table1[[#This Row],[ppga]])</f>
        <v>107</v>
      </c>
      <c r="V1141">
        <f>IF(Table1[[#This Row],[team]]=E1140,SUM(Table1[[#This Row],[difference]],V1140),Table1[[#This Row],[difference]])</f>
        <v>-24.5</v>
      </c>
      <c r="W1141">
        <f>IF(Table1[[#This Row],[team]]=E1140,SUM(Table1[[#This Row],[sqrt(dif)]],W1140),Table1[[#This Row],[sqrt(dif)]])</f>
        <v>-6.4863341406876414</v>
      </c>
      <c r="X1141">
        <f>IF(Table1[[#This Row],[team]]=E1140,SUM(Table1[[#This Row],[f1]],X1140),Table1[[#This Row],[f1]])</f>
        <v>-31.132941255263091</v>
      </c>
      <c r="Y1141">
        <f>IF(Table1[[#This Row],[ATS]]=S1140,SUM(Table1[[#This Row],[ATS]],Y1140),Table1[[#This Row],[ATS]])</f>
        <v>-3</v>
      </c>
      <c r="Z1141">
        <f>IF(Table1[[#This Row],[ATS]]&gt;0,Table1[[#This Row],[ATS streak (not real)]]-1,Table1[[#This Row],[ATS streak (not real)]]+1)</f>
        <v>-2</v>
      </c>
      <c r="AA1141" s="5">
        <f>Table1[[#This Row],[running ttl ppg]]^2.37/(Table1[[#This Row],[running ttl ppg]]^2.37+Table1[[#This Row],[running ttl ppga]]^2.37)</f>
        <v>0.22177108133547757</v>
      </c>
      <c r="AB1141" s="5">
        <f>Table1[[#This Row],[pyth ratio]]+Table1[[#This Row],[win/loss ratio]]</f>
        <v>0.22177108133547757</v>
      </c>
    </row>
    <row r="1142" spans="1:28" x14ac:dyDescent="0.25">
      <c r="A1142" s="1">
        <v>3700</v>
      </c>
      <c r="B1142" s="7">
        <f t="shared" si="38"/>
        <v>5</v>
      </c>
      <c r="C1142" s="5">
        <v>2018</v>
      </c>
      <c r="D1142" s="5">
        <v>5</v>
      </c>
      <c r="E1142" t="s">
        <v>48</v>
      </c>
      <c r="F1142" t="s">
        <v>62</v>
      </c>
      <c r="G1142" s="5">
        <v>1</v>
      </c>
      <c r="H1142">
        <v>14</v>
      </c>
      <c r="I1142">
        <v>17</v>
      </c>
      <c r="J1142">
        <v>-3</v>
      </c>
      <c r="K1142">
        <f>IF(Table1[[#This Row],[net]]&gt;0,1,0)</f>
        <v>0</v>
      </c>
      <c r="L1142">
        <v>2</v>
      </c>
      <c r="M1142">
        <f>IF(Table1[[#This Row],[team]]=E1141,SUM(Table1[[#This Row],[win/loss]],M1141),Table1[[#This Row],[win/loss]])</f>
        <v>0</v>
      </c>
      <c r="N1142">
        <f>IF(Table1[[#This Row],[team]]=E1141,SUM(Table1[[#This Row],[win/loss]],M1141),Table1[[#This Row],[win/loss]])/B1142</f>
        <v>0</v>
      </c>
      <c r="O1142">
        <f t="shared" si="37"/>
        <v>-1</v>
      </c>
      <c r="P1142">
        <f>IF(Table1[[#This Row],[difference]]&gt;0,SQRT(Table1[[#This Row],[difference]]),-SQRT(ABS(Table1[[#This Row],[difference]])))</f>
        <v>-1</v>
      </c>
      <c r="Q1142">
        <f>IF(Table1[[#This Row],[line]]&gt;0,SQRT(Table1[[#This Row],[line]]),-SQRT(ABS(Table1[[#This Row],[line]])))</f>
        <v>1.4142135623730951</v>
      </c>
      <c r="R1142">
        <f>Table1[[#This Row],[difference]]-Table1[[#This Row],[sqrt(line)]]</f>
        <v>-2.4142135623730949</v>
      </c>
      <c r="S1142">
        <f>IF(Table1[[#This Row],[difference]]&gt;0,1,-1)</f>
        <v>-1</v>
      </c>
      <c r="T1142">
        <f>IF(Table1[[#This Row],[team]]=E1141,SUM(H1142,T1141),Table1[[#This Row],[ppg]])</f>
        <v>77</v>
      </c>
      <c r="U1142">
        <f>IF(Table1[[#This Row],[team]]=E1141,SUM(I1142,U1141),Table1[[#This Row],[ppga]])</f>
        <v>124</v>
      </c>
      <c r="V1142">
        <f>IF(Table1[[#This Row],[team]]=E1141,SUM(Table1[[#This Row],[difference]],V1141),Table1[[#This Row],[difference]])</f>
        <v>-25.5</v>
      </c>
      <c r="W1142">
        <f>IF(Table1[[#This Row],[team]]=E1141,SUM(Table1[[#This Row],[sqrt(dif)]],W1141),Table1[[#This Row],[sqrt(dif)]])</f>
        <v>-7.4863341406876414</v>
      </c>
      <c r="X1142">
        <f>IF(Table1[[#This Row],[team]]=E1141,SUM(Table1[[#This Row],[f1]],X1141),Table1[[#This Row],[f1]])</f>
        <v>-33.547154817636184</v>
      </c>
      <c r="Y1142">
        <f>IF(Table1[[#This Row],[ATS]]=S1141,SUM(Table1[[#This Row],[ATS]],Y1141),Table1[[#This Row],[ATS]])</f>
        <v>-4</v>
      </c>
      <c r="Z1142">
        <f>IF(Table1[[#This Row],[ATS]]&gt;0,Table1[[#This Row],[ATS streak (not real)]]-1,Table1[[#This Row],[ATS streak (not real)]]+1)</f>
        <v>-3</v>
      </c>
      <c r="AA1142" s="5">
        <f>Table1[[#This Row],[running ttl ppg]]^2.37/(Table1[[#This Row],[running ttl ppg]]^2.37+Table1[[#This Row],[running ttl ppga]]^2.37)</f>
        <v>0.24429982148825499</v>
      </c>
      <c r="AB1142" s="5">
        <f>Table1[[#This Row],[pyth ratio]]+Table1[[#This Row],[win/loss ratio]]</f>
        <v>0.24429982148825499</v>
      </c>
    </row>
    <row r="1143" spans="1:28" x14ac:dyDescent="0.25">
      <c r="A1143" s="1">
        <v>3701</v>
      </c>
      <c r="B1143" s="7">
        <f t="shared" si="38"/>
        <v>6</v>
      </c>
      <c r="C1143" s="5">
        <v>2018</v>
      </c>
      <c r="D1143" s="5">
        <v>6</v>
      </c>
      <c r="E1143" t="s">
        <v>48</v>
      </c>
      <c r="F1143" t="s">
        <v>53</v>
      </c>
      <c r="G1143" s="5">
        <v>0</v>
      </c>
      <c r="H1143">
        <v>17</v>
      </c>
      <c r="I1143">
        <v>33</v>
      </c>
      <c r="J1143">
        <v>-16</v>
      </c>
      <c r="K1143">
        <f>IF(Table1[[#This Row],[net]]&gt;0,1,0)</f>
        <v>0</v>
      </c>
      <c r="L1143">
        <v>7.5</v>
      </c>
      <c r="M1143">
        <f>IF(Table1[[#This Row],[team]]=E1142,SUM(Table1[[#This Row],[win/loss]],M1142),Table1[[#This Row],[win/loss]])</f>
        <v>0</v>
      </c>
      <c r="N1143">
        <f>IF(Table1[[#This Row],[team]]=E1142,SUM(Table1[[#This Row],[win/loss]],M1142),Table1[[#This Row],[win/loss]])/B1143</f>
        <v>0</v>
      </c>
      <c r="O1143">
        <f t="shared" si="37"/>
        <v>-8.5</v>
      </c>
      <c r="P1143">
        <f>IF(Table1[[#This Row],[difference]]&gt;0,SQRT(Table1[[#This Row],[difference]]),-SQRT(ABS(Table1[[#This Row],[difference]])))</f>
        <v>-2.9154759474226504</v>
      </c>
      <c r="Q1143">
        <f>IF(Table1[[#This Row],[line]]&gt;0,SQRT(Table1[[#This Row],[line]]),-SQRT(ABS(Table1[[#This Row],[line]])))</f>
        <v>2.7386127875258306</v>
      </c>
      <c r="R1143">
        <f>Table1[[#This Row],[difference]]-Table1[[#This Row],[sqrt(line)]]</f>
        <v>-11.238612787525831</v>
      </c>
      <c r="S1143">
        <f>IF(Table1[[#This Row],[difference]]&gt;0,1,-1)</f>
        <v>-1</v>
      </c>
      <c r="T1143">
        <f>IF(Table1[[#This Row],[team]]=E1142,SUM(H1143,T1142),Table1[[#This Row],[ppg]])</f>
        <v>94</v>
      </c>
      <c r="U1143">
        <f>IF(Table1[[#This Row],[team]]=E1142,SUM(I1143,U1142),Table1[[#This Row],[ppga]])</f>
        <v>157</v>
      </c>
      <c r="V1143">
        <f>IF(Table1[[#This Row],[team]]=E1142,SUM(Table1[[#This Row],[difference]],V1142),Table1[[#This Row],[difference]])</f>
        <v>-34</v>
      </c>
      <c r="W1143">
        <f>IF(Table1[[#This Row],[team]]=E1142,SUM(Table1[[#This Row],[sqrt(dif)]],W1142),Table1[[#This Row],[sqrt(dif)]])</f>
        <v>-10.401810088110292</v>
      </c>
      <c r="X1143">
        <f>IF(Table1[[#This Row],[team]]=E1142,SUM(Table1[[#This Row],[f1]],X1142),Table1[[#This Row],[f1]])</f>
        <v>-44.785767605162015</v>
      </c>
      <c r="Y1143">
        <f>IF(Table1[[#This Row],[ATS]]=S1142,SUM(Table1[[#This Row],[ATS]],Y1142),Table1[[#This Row],[ATS]])</f>
        <v>-5</v>
      </c>
      <c r="Z1143">
        <f>IF(Table1[[#This Row],[ATS]]&gt;0,Table1[[#This Row],[ATS streak (not real)]]-1,Table1[[#This Row],[ATS streak (not real)]]+1)</f>
        <v>-4</v>
      </c>
      <c r="AA1143" s="5">
        <f>Table1[[#This Row],[running ttl ppg]]^2.37/(Table1[[#This Row],[running ttl ppg]]^2.37+Table1[[#This Row],[running ttl ppga]]^2.37)</f>
        <v>0.22869512747928183</v>
      </c>
      <c r="AB1143" s="5">
        <f>Table1[[#This Row],[pyth ratio]]+Table1[[#This Row],[win/loss ratio]]</f>
        <v>0.22869512747928183</v>
      </c>
    </row>
    <row r="1144" spans="1:28" x14ac:dyDescent="0.25">
      <c r="A1144" s="1">
        <v>3702</v>
      </c>
      <c r="B1144" s="7">
        <f t="shared" si="38"/>
        <v>7</v>
      </c>
      <c r="C1144" s="5">
        <v>2018</v>
      </c>
      <c r="D1144" s="5">
        <v>7</v>
      </c>
      <c r="E1144" t="s">
        <v>48</v>
      </c>
      <c r="F1144" t="s">
        <v>71</v>
      </c>
      <c r="G1144" s="5">
        <v>1</v>
      </c>
      <c r="H1144">
        <v>9</v>
      </c>
      <c r="I1144">
        <v>12</v>
      </c>
      <c r="J1144">
        <v>-3</v>
      </c>
      <c r="K1144">
        <f>IF(Table1[[#This Row],[net]]&gt;0,1,0)</f>
        <v>0</v>
      </c>
      <c r="L1144">
        <v>5.5</v>
      </c>
      <c r="M1144">
        <f>IF(Table1[[#This Row],[team]]=E1143,SUM(Table1[[#This Row],[win/loss]],M1143),Table1[[#This Row],[win/loss]])</f>
        <v>0</v>
      </c>
      <c r="N1144">
        <f>IF(Table1[[#This Row],[team]]=E1143,SUM(Table1[[#This Row],[win/loss]],M1143),Table1[[#This Row],[win/loss]])/B1144</f>
        <v>0</v>
      </c>
      <c r="O1144">
        <f t="shared" si="37"/>
        <v>2.5</v>
      </c>
      <c r="P1144">
        <f>IF(Table1[[#This Row],[difference]]&gt;0,SQRT(Table1[[#This Row],[difference]]),-SQRT(ABS(Table1[[#This Row],[difference]])))</f>
        <v>1.5811388300841898</v>
      </c>
      <c r="Q1144">
        <f>IF(Table1[[#This Row],[line]]&gt;0,SQRT(Table1[[#This Row],[line]]),-SQRT(ABS(Table1[[#This Row],[line]])))</f>
        <v>2.3452078799117149</v>
      </c>
      <c r="R1144">
        <f>Table1[[#This Row],[difference]]-Table1[[#This Row],[sqrt(line)]]</f>
        <v>0.15479212008828513</v>
      </c>
      <c r="S1144">
        <f>IF(Table1[[#This Row],[difference]]&gt;0,1,-1)</f>
        <v>1</v>
      </c>
      <c r="T1144">
        <f>IF(Table1[[#This Row],[team]]=E1143,SUM(H1144,T1143),Table1[[#This Row],[ppg]])</f>
        <v>103</v>
      </c>
      <c r="U1144">
        <f>IF(Table1[[#This Row],[team]]=E1143,SUM(I1144,U1143),Table1[[#This Row],[ppga]])</f>
        <v>169</v>
      </c>
      <c r="V1144">
        <f>IF(Table1[[#This Row],[team]]=E1143,SUM(Table1[[#This Row],[difference]],V1143),Table1[[#This Row],[difference]])</f>
        <v>-31.5</v>
      </c>
      <c r="W1144">
        <f>IF(Table1[[#This Row],[team]]=E1143,SUM(Table1[[#This Row],[sqrt(dif)]],W1143),Table1[[#This Row],[sqrt(dif)]])</f>
        <v>-8.8206712580261026</v>
      </c>
      <c r="X1144">
        <f>IF(Table1[[#This Row],[team]]=E1143,SUM(Table1[[#This Row],[f1]],X1143),Table1[[#This Row],[f1]])</f>
        <v>-44.630975485073726</v>
      </c>
      <c r="Y1144">
        <f>IF(Table1[[#This Row],[ATS]]=S1143,SUM(Table1[[#This Row],[ATS]],Y1143),Table1[[#This Row],[ATS]])</f>
        <v>1</v>
      </c>
      <c r="Z1144">
        <f>IF(Table1[[#This Row],[ATS]]&gt;0,Table1[[#This Row],[ATS streak (not real)]]-1,Table1[[#This Row],[ATS streak (not real)]]+1)</f>
        <v>0</v>
      </c>
      <c r="AA1144" s="5">
        <f>Table1[[#This Row],[running ttl ppg]]^2.37/(Table1[[#This Row],[running ttl ppg]]^2.37+Table1[[#This Row],[running ttl ppga]]^2.37)</f>
        <v>0.23621349828683227</v>
      </c>
      <c r="AB1144" s="5">
        <f>Table1[[#This Row],[pyth ratio]]+Table1[[#This Row],[win/loss ratio]]</f>
        <v>0.23621349828683227</v>
      </c>
    </row>
    <row r="1145" spans="1:28" x14ac:dyDescent="0.25">
      <c r="A1145" s="1">
        <v>3703</v>
      </c>
      <c r="B1145" s="7">
        <f t="shared" si="38"/>
        <v>8</v>
      </c>
      <c r="C1145" s="5">
        <v>2018</v>
      </c>
      <c r="D1145" s="5">
        <v>8</v>
      </c>
      <c r="E1145" t="s">
        <v>48</v>
      </c>
      <c r="F1145" t="s">
        <v>60</v>
      </c>
      <c r="G1145" s="5">
        <v>1</v>
      </c>
      <c r="H1145">
        <v>16</v>
      </c>
      <c r="I1145">
        <v>33</v>
      </c>
      <c r="J1145">
        <v>-17</v>
      </c>
      <c r="K1145">
        <f>IF(Table1[[#This Row],[net]]&gt;0,1,0)</f>
        <v>0</v>
      </c>
      <c r="L1145">
        <v>11</v>
      </c>
      <c r="M1145">
        <f>IF(Table1[[#This Row],[team]]=E1144,SUM(Table1[[#This Row],[win/loss]],M1144),Table1[[#This Row],[win/loss]])</f>
        <v>0</v>
      </c>
      <c r="N1145">
        <f>IF(Table1[[#This Row],[team]]=E1144,SUM(Table1[[#This Row],[win/loss]],M1144),Table1[[#This Row],[win/loss]])/B1145</f>
        <v>0</v>
      </c>
      <c r="O1145">
        <f t="shared" si="37"/>
        <v>-6</v>
      </c>
      <c r="P1145">
        <f>IF(Table1[[#This Row],[difference]]&gt;0,SQRT(Table1[[#This Row],[difference]]),-SQRT(ABS(Table1[[#This Row],[difference]])))</f>
        <v>-2.4494897427831779</v>
      </c>
      <c r="Q1145">
        <f>IF(Table1[[#This Row],[line]]&gt;0,SQRT(Table1[[#This Row],[line]]),-SQRT(ABS(Table1[[#This Row],[line]])))</f>
        <v>3.3166247903553998</v>
      </c>
      <c r="R1145">
        <f>Table1[[#This Row],[difference]]-Table1[[#This Row],[sqrt(line)]]</f>
        <v>-9.3166247903553998</v>
      </c>
      <c r="S1145">
        <f>IF(Table1[[#This Row],[difference]]&gt;0,1,-1)</f>
        <v>-1</v>
      </c>
      <c r="T1145">
        <f>IF(Table1[[#This Row],[team]]=E1144,SUM(H1145,T1144),Table1[[#This Row],[ppg]])</f>
        <v>119</v>
      </c>
      <c r="U1145">
        <f>IF(Table1[[#This Row],[team]]=E1144,SUM(I1145,U1144),Table1[[#This Row],[ppga]])</f>
        <v>202</v>
      </c>
      <c r="V1145">
        <f>IF(Table1[[#This Row],[team]]=E1144,SUM(Table1[[#This Row],[difference]],V1144),Table1[[#This Row],[difference]])</f>
        <v>-37.5</v>
      </c>
      <c r="W1145">
        <f>IF(Table1[[#This Row],[team]]=E1144,SUM(Table1[[#This Row],[sqrt(dif)]],W1144),Table1[[#This Row],[sqrt(dif)]])</f>
        <v>-11.270161000809281</v>
      </c>
      <c r="X1145">
        <f>IF(Table1[[#This Row],[team]]=E1144,SUM(Table1[[#This Row],[f1]],X1144),Table1[[#This Row],[f1]])</f>
        <v>-53.947600275429124</v>
      </c>
      <c r="Y1145">
        <f>IF(Table1[[#This Row],[ATS]]=S1144,SUM(Table1[[#This Row],[ATS]],Y1144),Table1[[#This Row],[ATS]])</f>
        <v>-1</v>
      </c>
      <c r="Z1145">
        <f>IF(Table1[[#This Row],[ATS]]&gt;0,Table1[[#This Row],[ATS streak (not real)]]-1,Table1[[#This Row],[ATS streak (not real)]]+1)</f>
        <v>0</v>
      </c>
      <c r="AA1145" s="5">
        <f>Table1[[#This Row],[running ttl ppg]]^2.37/(Table1[[#This Row],[running ttl ppg]]^2.37+Table1[[#This Row],[running ttl ppga]]^2.37)</f>
        <v>0.22199609286732763</v>
      </c>
      <c r="AB1145" s="5">
        <f>Table1[[#This Row],[pyth ratio]]+Table1[[#This Row],[win/loss ratio]]</f>
        <v>0.22199609286732763</v>
      </c>
    </row>
    <row r="1146" spans="1:28" x14ac:dyDescent="0.25">
      <c r="A1146" s="1">
        <v>3704</v>
      </c>
      <c r="B1146" s="7">
        <f t="shared" si="38"/>
        <v>9</v>
      </c>
      <c r="C1146" s="5">
        <v>2018</v>
      </c>
      <c r="D1146" s="5">
        <v>10</v>
      </c>
      <c r="E1146" t="s">
        <v>48</v>
      </c>
      <c r="F1146" t="s">
        <v>51</v>
      </c>
      <c r="G1146" s="5">
        <v>0</v>
      </c>
      <c r="H1146">
        <v>24</v>
      </c>
      <c r="I1146">
        <v>38</v>
      </c>
      <c r="J1146">
        <v>-14</v>
      </c>
      <c r="K1146">
        <f>IF(Table1[[#This Row],[net]]&gt;0,1,0)</f>
        <v>0</v>
      </c>
      <c r="L1146">
        <v>10.5</v>
      </c>
      <c r="M1146">
        <f>IF(Table1[[#This Row],[team]]=E1145,SUM(Table1[[#This Row],[win/loss]],M1145),Table1[[#This Row],[win/loss]])</f>
        <v>0</v>
      </c>
      <c r="N1146">
        <f>IF(Table1[[#This Row],[team]]=E1145,SUM(Table1[[#This Row],[win/loss]],M1145),Table1[[#This Row],[win/loss]])/B1146</f>
        <v>0</v>
      </c>
      <c r="O1146">
        <f t="shared" si="37"/>
        <v>-3.5</v>
      </c>
      <c r="P1146">
        <f>IF(Table1[[#This Row],[difference]]&gt;0,SQRT(Table1[[#This Row],[difference]]),-SQRT(ABS(Table1[[#This Row],[difference]])))</f>
        <v>-1.8708286933869707</v>
      </c>
      <c r="Q1146">
        <f>IF(Table1[[#This Row],[line]]&gt;0,SQRT(Table1[[#This Row],[line]]),-SQRT(ABS(Table1[[#This Row],[line]])))</f>
        <v>3.2403703492039302</v>
      </c>
      <c r="R1146">
        <f>Table1[[#This Row],[difference]]-Table1[[#This Row],[sqrt(line)]]</f>
        <v>-6.7403703492039302</v>
      </c>
      <c r="S1146">
        <f>IF(Table1[[#This Row],[difference]]&gt;0,1,-1)</f>
        <v>-1</v>
      </c>
      <c r="T1146">
        <f>IF(Table1[[#This Row],[team]]=E1145,SUM(H1146,T1145),Table1[[#This Row],[ppg]])</f>
        <v>143</v>
      </c>
      <c r="U1146">
        <f>IF(Table1[[#This Row],[team]]=E1145,SUM(I1146,U1145),Table1[[#This Row],[ppga]])</f>
        <v>240</v>
      </c>
      <c r="V1146">
        <f>IF(Table1[[#This Row],[team]]=E1145,SUM(Table1[[#This Row],[difference]],V1145),Table1[[#This Row],[difference]])</f>
        <v>-41</v>
      </c>
      <c r="W1146">
        <f>IF(Table1[[#This Row],[team]]=E1145,SUM(Table1[[#This Row],[sqrt(dif)]],W1145),Table1[[#This Row],[sqrt(dif)]])</f>
        <v>-13.140989694196252</v>
      </c>
      <c r="X1146">
        <f>IF(Table1[[#This Row],[team]]=E1145,SUM(Table1[[#This Row],[f1]],X1145),Table1[[#This Row],[f1]])</f>
        <v>-60.687970624633053</v>
      </c>
      <c r="Y1146">
        <f>IF(Table1[[#This Row],[ATS]]=S1145,SUM(Table1[[#This Row],[ATS]],Y1145),Table1[[#This Row],[ATS]])</f>
        <v>-2</v>
      </c>
      <c r="Z1146">
        <f>IF(Table1[[#This Row],[ATS]]&gt;0,Table1[[#This Row],[ATS streak (not real)]]-1,Table1[[#This Row],[ATS streak (not real)]]+1)</f>
        <v>-1</v>
      </c>
      <c r="AA1146" s="5">
        <f>Table1[[#This Row],[running ttl ppg]]^2.37/(Table1[[#This Row],[running ttl ppg]]^2.37+Table1[[#This Row],[running ttl ppga]]^2.37)</f>
        <v>0.22667669192547463</v>
      </c>
      <c r="AB1146" s="5">
        <f>Table1[[#This Row],[pyth ratio]]+Table1[[#This Row],[win/loss ratio]]</f>
        <v>0.22667669192547463</v>
      </c>
    </row>
    <row r="1147" spans="1:28" x14ac:dyDescent="0.25">
      <c r="A1147" s="1">
        <v>3705</v>
      </c>
      <c r="B1147" s="7">
        <f t="shared" si="38"/>
        <v>10</v>
      </c>
      <c r="C1147" s="5">
        <v>2018</v>
      </c>
      <c r="D1147" s="5">
        <v>11</v>
      </c>
      <c r="E1147" t="s">
        <v>48</v>
      </c>
      <c r="F1147" t="s">
        <v>55</v>
      </c>
      <c r="G1147" s="5">
        <v>1</v>
      </c>
      <c r="H1147">
        <v>7</v>
      </c>
      <c r="I1147">
        <v>19</v>
      </c>
      <c r="J1147">
        <v>-12</v>
      </c>
      <c r="K1147">
        <f>IF(Table1[[#This Row],[net]]&gt;0,1,0)</f>
        <v>0</v>
      </c>
      <c r="L1147">
        <v>7</v>
      </c>
      <c r="M1147">
        <f>IF(Table1[[#This Row],[team]]=E1146,SUM(Table1[[#This Row],[win/loss]],M1146),Table1[[#This Row],[win/loss]])</f>
        <v>0</v>
      </c>
      <c r="N1147">
        <f>IF(Table1[[#This Row],[team]]=E1146,SUM(Table1[[#This Row],[win/loss]],M1146),Table1[[#This Row],[win/loss]])/B1147</f>
        <v>0</v>
      </c>
      <c r="O1147">
        <f t="shared" si="37"/>
        <v>-5</v>
      </c>
      <c r="P1147">
        <f>IF(Table1[[#This Row],[difference]]&gt;0,SQRT(Table1[[#This Row],[difference]]),-SQRT(ABS(Table1[[#This Row],[difference]])))</f>
        <v>-2.2360679774997898</v>
      </c>
      <c r="Q1147">
        <f>IF(Table1[[#This Row],[line]]&gt;0,SQRT(Table1[[#This Row],[line]]),-SQRT(ABS(Table1[[#This Row],[line]])))</f>
        <v>2.6457513110645907</v>
      </c>
      <c r="R1147">
        <f>Table1[[#This Row],[difference]]-Table1[[#This Row],[sqrt(line)]]</f>
        <v>-7.6457513110645907</v>
      </c>
      <c r="S1147">
        <f>IF(Table1[[#This Row],[difference]]&gt;0,1,-1)</f>
        <v>-1</v>
      </c>
      <c r="T1147">
        <f>IF(Table1[[#This Row],[team]]=E1146,SUM(H1147,T1146),Table1[[#This Row],[ppg]])</f>
        <v>150</v>
      </c>
      <c r="U1147">
        <f>IF(Table1[[#This Row],[team]]=E1146,SUM(I1147,U1146),Table1[[#This Row],[ppga]])</f>
        <v>259</v>
      </c>
      <c r="V1147">
        <f>IF(Table1[[#This Row],[team]]=E1146,SUM(Table1[[#This Row],[difference]],V1146),Table1[[#This Row],[difference]])</f>
        <v>-46</v>
      </c>
      <c r="W1147">
        <f>IF(Table1[[#This Row],[team]]=E1146,SUM(Table1[[#This Row],[sqrt(dif)]],W1146),Table1[[#This Row],[sqrt(dif)]])</f>
        <v>-15.377057671696042</v>
      </c>
      <c r="X1147">
        <f>IF(Table1[[#This Row],[team]]=E1146,SUM(Table1[[#This Row],[f1]],X1146),Table1[[#This Row],[f1]])</f>
        <v>-68.333721935697639</v>
      </c>
      <c r="Y1147">
        <f>IF(Table1[[#This Row],[ATS]]=S1146,SUM(Table1[[#This Row],[ATS]],Y1146),Table1[[#This Row],[ATS]])</f>
        <v>-3</v>
      </c>
      <c r="Z1147">
        <f>IF(Table1[[#This Row],[ATS]]&gt;0,Table1[[#This Row],[ATS streak (not real)]]-1,Table1[[#This Row],[ATS streak (not real)]]+1)</f>
        <v>-2</v>
      </c>
      <c r="AA1147" s="5">
        <f>Table1[[#This Row],[running ttl ppg]]^2.37/(Table1[[#This Row],[running ttl ppg]]^2.37+Table1[[#This Row],[running ttl ppga]]^2.37)</f>
        <v>0.21509601992050281</v>
      </c>
      <c r="AB1147" s="5">
        <f>Table1[[#This Row],[pyth ratio]]+Table1[[#This Row],[win/loss ratio]]</f>
        <v>0.21509601992050281</v>
      </c>
    </row>
    <row r="1148" spans="1:28" x14ac:dyDescent="0.25">
      <c r="A1148" s="1">
        <v>3706</v>
      </c>
      <c r="B1148" s="7">
        <f t="shared" si="38"/>
        <v>11</v>
      </c>
      <c r="C1148" s="5">
        <v>2018</v>
      </c>
      <c r="D1148" s="5">
        <v>12</v>
      </c>
      <c r="E1148" t="s">
        <v>48</v>
      </c>
      <c r="F1148" t="s">
        <v>47</v>
      </c>
      <c r="G1148" s="5">
        <v>0</v>
      </c>
      <c r="H1148">
        <v>16</v>
      </c>
      <c r="I1148">
        <v>30</v>
      </c>
      <c r="J1148">
        <v>-14</v>
      </c>
      <c r="K1148">
        <f>IF(Table1[[#This Row],[net]]&gt;0,1,0)</f>
        <v>0</v>
      </c>
      <c r="L1148">
        <v>7.5</v>
      </c>
      <c r="M1148">
        <f>IF(Table1[[#This Row],[team]]=E1147,SUM(Table1[[#This Row],[win/loss]],M1147),Table1[[#This Row],[win/loss]])</f>
        <v>0</v>
      </c>
      <c r="N1148">
        <f>IF(Table1[[#This Row],[team]]=E1147,SUM(Table1[[#This Row],[win/loss]],M1147),Table1[[#This Row],[win/loss]])/B1148</f>
        <v>0</v>
      </c>
      <c r="O1148">
        <f t="shared" si="37"/>
        <v>-6.5</v>
      </c>
      <c r="P1148">
        <f>IF(Table1[[#This Row],[difference]]&gt;0,SQRT(Table1[[#This Row],[difference]]),-SQRT(ABS(Table1[[#This Row],[difference]])))</f>
        <v>-2.5495097567963922</v>
      </c>
      <c r="Q1148">
        <f>IF(Table1[[#This Row],[line]]&gt;0,SQRT(Table1[[#This Row],[line]]),-SQRT(ABS(Table1[[#This Row],[line]])))</f>
        <v>2.7386127875258306</v>
      </c>
      <c r="R1148">
        <f>Table1[[#This Row],[difference]]-Table1[[#This Row],[sqrt(line)]]</f>
        <v>-9.238612787525831</v>
      </c>
      <c r="S1148">
        <f>IF(Table1[[#This Row],[difference]]&gt;0,1,-1)</f>
        <v>-1</v>
      </c>
      <c r="T1148">
        <f>IF(Table1[[#This Row],[team]]=E1147,SUM(H1148,T1147),Table1[[#This Row],[ppg]])</f>
        <v>166</v>
      </c>
      <c r="U1148">
        <f>IF(Table1[[#This Row],[team]]=E1147,SUM(I1148,U1147),Table1[[#This Row],[ppga]])</f>
        <v>289</v>
      </c>
      <c r="V1148">
        <f>IF(Table1[[#This Row],[team]]=E1147,SUM(Table1[[#This Row],[difference]],V1147),Table1[[#This Row],[difference]])</f>
        <v>-52.5</v>
      </c>
      <c r="W1148">
        <f>IF(Table1[[#This Row],[team]]=E1147,SUM(Table1[[#This Row],[sqrt(dif)]],W1147),Table1[[#This Row],[sqrt(dif)]])</f>
        <v>-17.926567428492433</v>
      </c>
      <c r="X1148">
        <f>IF(Table1[[#This Row],[team]]=E1147,SUM(Table1[[#This Row],[f1]],X1147),Table1[[#This Row],[f1]])</f>
        <v>-77.572334723223463</v>
      </c>
      <c r="Y1148">
        <f>IF(Table1[[#This Row],[ATS]]=S1147,SUM(Table1[[#This Row],[ATS]],Y1147),Table1[[#This Row],[ATS]])</f>
        <v>-4</v>
      </c>
      <c r="Z1148">
        <f>IF(Table1[[#This Row],[ATS]]&gt;0,Table1[[#This Row],[ATS streak (not real)]]-1,Table1[[#This Row],[ATS streak (not real)]]+1)</f>
        <v>-3</v>
      </c>
      <c r="AA1148" s="5">
        <f>Table1[[#This Row],[running ttl ppg]]^2.37/(Table1[[#This Row],[running ttl ppg]]^2.37+Table1[[#This Row],[running ttl ppga]]^2.37)</f>
        <v>0.21181489803836781</v>
      </c>
      <c r="AB1148" s="5">
        <f>Table1[[#This Row],[pyth ratio]]+Table1[[#This Row],[win/loss ratio]]</f>
        <v>0.21181489803836781</v>
      </c>
    </row>
    <row r="1149" spans="1:28" x14ac:dyDescent="0.25">
      <c r="A1149" s="1">
        <v>3707</v>
      </c>
      <c r="B1149" s="7">
        <f t="shared" si="38"/>
        <v>12</v>
      </c>
      <c r="C1149" s="5">
        <v>2018</v>
      </c>
      <c r="D1149" s="5">
        <v>13</v>
      </c>
      <c r="E1149" t="s">
        <v>48</v>
      </c>
      <c r="F1149" t="s">
        <v>57</v>
      </c>
      <c r="G1149" s="5">
        <v>0</v>
      </c>
      <c r="H1149">
        <v>10</v>
      </c>
      <c r="I1149">
        <v>19</v>
      </c>
      <c r="J1149">
        <v>-9</v>
      </c>
      <c r="K1149">
        <f>IF(Table1[[#This Row],[net]]&gt;0,1,0)</f>
        <v>0</v>
      </c>
      <c r="L1149">
        <v>13</v>
      </c>
      <c r="M1149">
        <f>IF(Table1[[#This Row],[team]]=E1148,SUM(Table1[[#This Row],[win/loss]],M1148),Table1[[#This Row],[win/loss]])</f>
        <v>0</v>
      </c>
      <c r="N1149">
        <f>IF(Table1[[#This Row],[team]]=E1148,SUM(Table1[[#This Row],[win/loss]],M1148),Table1[[#This Row],[win/loss]])/B1149</f>
        <v>0</v>
      </c>
      <c r="O1149">
        <f t="shared" si="37"/>
        <v>4</v>
      </c>
      <c r="P1149">
        <f>IF(Table1[[#This Row],[difference]]&gt;0,SQRT(Table1[[#This Row],[difference]]),-SQRT(ABS(Table1[[#This Row],[difference]])))</f>
        <v>2</v>
      </c>
      <c r="Q1149">
        <f>IF(Table1[[#This Row],[line]]&gt;0,SQRT(Table1[[#This Row],[line]]),-SQRT(ABS(Table1[[#This Row],[line]])))</f>
        <v>3.6055512754639891</v>
      </c>
      <c r="R1149">
        <f>Table1[[#This Row],[difference]]-Table1[[#This Row],[sqrt(line)]]</f>
        <v>0.39444872453601088</v>
      </c>
      <c r="S1149">
        <f>IF(Table1[[#This Row],[difference]]&gt;0,1,-1)</f>
        <v>1</v>
      </c>
      <c r="T1149">
        <f>IF(Table1[[#This Row],[team]]=E1148,SUM(H1149,T1148),Table1[[#This Row],[ppg]])</f>
        <v>176</v>
      </c>
      <c r="U1149">
        <f>IF(Table1[[#This Row],[team]]=E1148,SUM(I1149,U1148),Table1[[#This Row],[ppga]])</f>
        <v>308</v>
      </c>
      <c r="V1149">
        <f>IF(Table1[[#This Row],[team]]=E1148,SUM(Table1[[#This Row],[difference]],V1148),Table1[[#This Row],[difference]])</f>
        <v>-48.5</v>
      </c>
      <c r="W1149">
        <f>IF(Table1[[#This Row],[team]]=E1148,SUM(Table1[[#This Row],[sqrt(dif)]],W1148),Table1[[#This Row],[sqrt(dif)]])</f>
        <v>-15.926567428492433</v>
      </c>
      <c r="X1149">
        <f>IF(Table1[[#This Row],[team]]=E1148,SUM(Table1[[#This Row],[f1]],X1148),Table1[[#This Row],[f1]])</f>
        <v>-77.177885998687458</v>
      </c>
      <c r="Y1149">
        <f>IF(Table1[[#This Row],[ATS]]=S1148,SUM(Table1[[#This Row],[ATS]],Y1148),Table1[[#This Row],[ATS]])</f>
        <v>1</v>
      </c>
      <c r="Z1149">
        <f>IF(Table1[[#This Row],[ATS]]&gt;0,Table1[[#This Row],[ATS streak (not real)]]-1,Table1[[#This Row],[ATS streak (not real)]]+1)</f>
        <v>0</v>
      </c>
      <c r="AA1149" s="5">
        <f>Table1[[#This Row],[running ttl ppg]]^2.37/(Table1[[#This Row],[running ttl ppg]]^2.37+Table1[[#This Row],[running ttl ppga]]^2.37)</f>
        <v>0.20977380146848593</v>
      </c>
      <c r="AB1149" s="5">
        <f>Table1[[#This Row],[pyth ratio]]+Table1[[#This Row],[win/loss ratio]]</f>
        <v>0.20977380146848593</v>
      </c>
    </row>
    <row r="1150" spans="1:28" x14ac:dyDescent="0.25">
      <c r="A1150" s="1">
        <v>3708</v>
      </c>
      <c r="B1150" s="7">
        <f t="shared" si="38"/>
        <v>13</v>
      </c>
      <c r="C1150" s="5">
        <v>2018</v>
      </c>
      <c r="D1150" s="5">
        <v>14</v>
      </c>
      <c r="E1150" t="s">
        <v>48</v>
      </c>
      <c r="F1150" t="s">
        <v>52</v>
      </c>
      <c r="G1150" s="5">
        <v>1</v>
      </c>
      <c r="H1150">
        <v>21</v>
      </c>
      <c r="I1150">
        <v>27</v>
      </c>
      <c r="J1150">
        <v>-6</v>
      </c>
      <c r="K1150">
        <f>IF(Table1[[#This Row],[net]]&gt;0,1,0)</f>
        <v>0</v>
      </c>
      <c r="L1150">
        <v>2.5</v>
      </c>
      <c r="M1150">
        <f>IF(Table1[[#This Row],[team]]=E1149,SUM(Table1[[#This Row],[win/loss]],M1149),Table1[[#This Row],[win/loss]])</f>
        <v>0</v>
      </c>
      <c r="N1150">
        <f>IF(Table1[[#This Row],[team]]=E1149,SUM(Table1[[#This Row],[win/loss]],M1149),Table1[[#This Row],[win/loss]])/B1150</f>
        <v>0</v>
      </c>
      <c r="O1150">
        <f t="shared" si="37"/>
        <v>-3.5</v>
      </c>
      <c r="P1150">
        <f>IF(Table1[[#This Row],[difference]]&gt;0,SQRT(Table1[[#This Row],[difference]]),-SQRT(ABS(Table1[[#This Row],[difference]])))</f>
        <v>-1.8708286933869707</v>
      </c>
      <c r="Q1150">
        <f>IF(Table1[[#This Row],[line]]&gt;0,SQRT(Table1[[#This Row],[line]]),-SQRT(ABS(Table1[[#This Row],[line]])))</f>
        <v>1.5811388300841898</v>
      </c>
      <c r="R1150">
        <f>Table1[[#This Row],[difference]]-Table1[[#This Row],[sqrt(line)]]</f>
        <v>-5.08113883008419</v>
      </c>
      <c r="S1150">
        <f>IF(Table1[[#This Row],[difference]]&gt;0,1,-1)</f>
        <v>-1</v>
      </c>
      <c r="T1150">
        <f>IF(Table1[[#This Row],[team]]=E1149,SUM(H1150,T1149),Table1[[#This Row],[ppg]])</f>
        <v>197</v>
      </c>
      <c r="U1150">
        <f>IF(Table1[[#This Row],[team]]=E1149,SUM(I1150,U1149),Table1[[#This Row],[ppga]])</f>
        <v>335</v>
      </c>
      <c r="V1150">
        <f>IF(Table1[[#This Row],[team]]=E1149,SUM(Table1[[#This Row],[difference]],V1149),Table1[[#This Row],[difference]])</f>
        <v>-52</v>
      </c>
      <c r="W1150">
        <f>IF(Table1[[#This Row],[team]]=E1149,SUM(Table1[[#This Row],[sqrt(dif)]],W1149),Table1[[#This Row],[sqrt(dif)]])</f>
        <v>-17.797396121879405</v>
      </c>
      <c r="X1150">
        <f>IF(Table1[[#This Row],[team]]=E1149,SUM(Table1[[#This Row],[f1]],X1149),Table1[[#This Row],[f1]])</f>
        <v>-82.259024828771643</v>
      </c>
      <c r="Y1150">
        <f>IF(Table1[[#This Row],[ATS]]=S1149,SUM(Table1[[#This Row],[ATS]],Y1149),Table1[[#This Row],[ATS]])</f>
        <v>-1</v>
      </c>
      <c r="Z1150">
        <f>IF(Table1[[#This Row],[ATS]]&gt;0,Table1[[#This Row],[ATS streak (not real)]]-1,Table1[[#This Row],[ATS streak (not real)]]+1)</f>
        <v>0</v>
      </c>
      <c r="AA1150" s="5">
        <f>Table1[[#This Row],[running ttl ppg]]^2.37/(Table1[[#This Row],[running ttl ppg]]^2.37+Table1[[#This Row],[running ttl ppga]]^2.37)</f>
        <v>0.22126727562334508</v>
      </c>
      <c r="AB1150" s="5">
        <f>Table1[[#This Row],[pyth ratio]]+Table1[[#This Row],[win/loss ratio]]</f>
        <v>0.22126727562334508</v>
      </c>
    </row>
    <row r="1151" spans="1:28" x14ac:dyDescent="0.25">
      <c r="A1151" s="1">
        <v>3709</v>
      </c>
      <c r="B1151" s="7">
        <f t="shared" si="38"/>
        <v>14</v>
      </c>
      <c r="C1151" s="5">
        <v>2018</v>
      </c>
      <c r="D1151" s="5">
        <v>15</v>
      </c>
      <c r="E1151" t="s">
        <v>48</v>
      </c>
      <c r="F1151" t="s">
        <v>43</v>
      </c>
      <c r="G1151" s="5">
        <v>1</v>
      </c>
      <c r="H1151">
        <v>10</v>
      </c>
      <c r="I1151">
        <v>27</v>
      </c>
      <c r="J1151">
        <v>-17</v>
      </c>
      <c r="K1151">
        <f>IF(Table1[[#This Row],[net]]&gt;0,1,0)</f>
        <v>0</v>
      </c>
      <c r="L1151">
        <v>6.5</v>
      </c>
      <c r="M1151">
        <f>IF(Table1[[#This Row],[team]]=E1150,SUM(Table1[[#This Row],[win/loss]],M1150),Table1[[#This Row],[win/loss]])</f>
        <v>0</v>
      </c>
      <c r="N1151">
        <f>IF(Table1[[#This Row],[team]]=E1150,SUM(Table1[[#This Row],[win/loss]],M1150),Table1[[#This Row],[win/loss]])/B1151</f>
        <v>0</v>
      </c>
      <c r="O1151">
        <f t="shared" si="37"/>
        <v>-10.5</v>
      </c>
      <c r="P1151">
        <f>IF(Table1[[#This Row],[difference]]&gt;0,SQRT(Table1[[#This Row],[difference]]),-SQRT(ABS(Table1[[#This Row],[difference]])))</f>
        <v>-3.2403703492039302</v>
      </c>
      <c r="Q1151">
        <f>IF(Table1[[#This Row],[line]]&gt;0,SQRT(Table1[[#This Row],[line]]),-SQRT(ABS(Table1[[#This Row],[line]])))</f>
        <v>2.5495097567963922</v>
      </c>
      <c r="R1151">
        <f>Table1[[#This Row],[difference]]-Table1[[#This Row],[sqrt(line)]]</f>
        <v>-13.049509756796393</v>
      </c>
      <c r="S1151">
        <f>IF(Table1[[#This Row],[difference]]&gt;0,1,-1)</f>
        <v>-1</v>
      </c>
      <c r="T1151">
        <f>IF(Table1[[#This Row],[team]]=E1150,SUM(H1151,T1150),Table1[[#This Row],[ppg]])</f>
        <v>207</v>
      </c>
      <c r="U1151">
        <f>IF(Table1[[#This Row],[team]]=E1150,SUM(I1151,U1150),Table1[[#This Row],[ppga]])</f>
        <v>362</v>
      </c>
      <c r="V1151">
        <f>IF(Table1[[#This Row],[team]]=E1150,SUM(Table1[[#This Row],[difference]],V1150),Table1[[#This Row],[difference]])</f>
        <v>-62.5</v>
      </c>
      <c r="W1151">
        <f>IF(Table1[[#This Row],[team]]=E1150,SUM(Table1[[#This Row],[sqrt(dif)]],W1150),Table1[[#This Row],[sqrt(dif)]])</f>
        <v>-21.037766471083337</v>
      </c>
      <c r="X1151">
        <f>IF(Table1[[#This Row],[team]]=E1150,SUM(Table1[[#This Row],[f1]],X1150),Table1[[#This Row],[f1]])</f>
        <v>-95.30853458556804</v>
      </c>
      <c r="Y1151">
        <f>IF(Table1[[#This Row],[ATS]]=S1150,SUM(Table1[[#This Row],[ATS]],Y1150),Table1[[#This Row],[ATS]])</f>
        <v>-2</v>
      </c>
      <c r="Z1151">
        <f>IF(Table1[[#This Row],[ATS]]&gt;0,Table1[[#This Row],[ATS streak (not real)]]-1,Table1[[#This Row],[ATS streak (not real)]]+1)</f>
        <v>-1</v>
      </c>
      <c r="AA1151" s="5">
        <f>Table1[[#This Row],[running ttl ppg]]^2.37/(Table1[[#This Row],[running ttl ppg]]^2.37+Table1[[#This Row],[running ttl ppga]]^2.37)</f>
        <v>0.21004515702409765</v>
      </c>
      <c r="AB1151" s="5">
        <f>Table1[[#This Row],[pyth ratio]]+Table1[[#This Row],[win/loss ratio]]</f>
        <v>0.21004515702409765</v>
      </c>
    </row>
    <row r="1152" spans="1:28" x14ac:dyDescent="0.25">
      <c r="A1152" s="1">
        <v>3710</v>
      </c>
      <c r="B1152" s="7">
        <f t="shared" si="38"/>
        <v>15</v>
      </c>
      <c r="C1152" s="5">
        <v>2018</v>
      </c>
      <c r="D1152" s="5">
        <v>16</v>
      </c>
      <c r="E1152" t="s">
        <v>48</v>
      </c>
      <c r="F1152" t="s">
        <v>46</v>
      </c>
      <c r="G1152" s="5">
        <v>0</v>
      </c>
      <c r="H1152">
        <v>3</v>
      </c>
      <c r="I1152">
        <v>20</v>
      </c>
      <c r="J1152">
        <v>-17</v>
      </c>
      <c r="K1152">
        <f>IF(Table1[[#This Row],[net]]&gt;0,1,0)</f>
        <v>0</v>
      </c>
      <c r="L1152">
        <v>5.5</v>
      </c>
      <c r="M1152">
        <f>IF(Table1[[#This Row],[team]]=E1151,SUM(Table1[[#This Row],[win/loss]],M1151),Table1[[#This Row],[win/loss]])</f>
        <v>0</v>
      </c>
      <c r="N1152">
        <f>IF(Table1[[#This Row],[team]]=E1151,SUM(Table1[[#This Row],[win/loss]],M1151),Table1[[#This Row],[win/loss]])/B1152</f>
        <v>0</v>
      </c>
      <c r="O1152">
        <f t="shared" si="37"/>
        <v>-11.5</v>
      </c>
      <c r="P1152">
        <f>IF(Table1[[#This Row],[difference]]&gt;0,SQRT(Table1[[#This Row],[difference]]),-SQRT(ABS(Table1[[#This Row],[difference]])))</f>
        <v>-3.3911649915626341</v>
      </c>
      <c r="Q1152">
        <f>IF(Table1[[#This Row],[line]]&gt;0,SQRT(Table1[[#This Row],[line]]),-SQRT(ABS(Table1[[#This Row],[line]])))</f>
        <v>2.3452078799117149</v>
      </c>
      <c r="R1152">
        <f>Table1[[#This Row],[difference]]-Table1[[#This Row],[sqrt(line)]]</f>
        <v>-13.845207879911715</v>
      </c>
      <c r="S1152">
        <f>IF(Table1[[#This Row],[difference]]&gt;0,1,-1)</f>
        <v>-1</v>
      </c>
      <c r="T1152">
        <f>IF(Table1[[#This Row],[team]]=E1151,SUM(H1152,T1151),Table1[[#This Row],[ppg]])</f>
        <v>210</v>
      </c>
      <c r="U1152">
        <f>IF(Table1[[#This Row],[team]]=E1151,SUM(I1152,U1151),Table1[[#This Row],[ppga]])</f>
        <v>382</v>
      </c>
      <c r="V1152">
        <f>IF(Table1[[#This Row],[team]]=E1151,SUM(Table1[[#This Row],[difference]],V1151),Table1[[#This Row],[difference]])</f>
        <v>-74</v>
      </c>
      <c r="W1152">
        <f>IF(Table1[[#This Row],[team]]=E1151,SUM(Table1[[#This Row],[sqrt(dif)]],W1151),Table1[[#This Row],[sqrt(dif)]])</f>
        <v>-24.42893146264597</v>
      </c>
      <c r="X1152">
        <f>IF(Table1[[#This Row],[team]]=E1151,SUM(Table1[[#This Row],[f1]],X1151),Table1[[#This Row],[f1]])</f>
        <v>-109.15374246547975</v>
      </c>
      <c r="Y1152">
        <f>IF(Table1[[#This Row],[ATS]]=S1151,SUM(Table1[[#This Row],[ATS]],Y1151),Table1[[#This Row],[ATS]])</f>
        <v>-3</v>
      </c>
      <c r="Z1152">
        <f>IF(Table1[[#This Row],[ATS]]&gt;0,Table1[[#This Row],[ATS streak (not real)]]-1,Table1[[#This Row],[ATS streak (not real)]]+1)</f>
        <v>-2</v>
      </c>
      <c r="AA1152" s="5">
        <f>Table1[[#This Row],[running ttl ppg]]^2.37/(Table1[[#This Row],[running ttl ppg]]^2.37+Table1[[#This Row],[running ttl ppga]]^2.37)</f>
        <v>0.19497499890492551</v>
      </c>
      <c r="AB1152" s="5">
        <f>Table1[[#This Row],[pyth ratio]]+Table1[[#This Row],[win/loss ratio]]</f>
        <v>0.19497499890492551</v>
      </c>
    </row>
    <row r="1153" spans="1:28" x14ac:dyDescent="0.25">
      <c r="A1153" s="1">
        <v>3711</v>
      </c>
      <c r="B1153" s="7">
        <f t="shared" si="38"/>
        <v>16</v>
      </c>
      <c r="C1153" s="5">
        <v>2018</v>
      </c>
      <c r="D1153" s="5">
        <v>17</v>
      </c>
      <c r="E1153" t="s">
        <v>48</v>
      </c>
      <c r="F1153" t="s">
        <v>67</v>
      </c>
      <c r="G1153" s="5">
        <v>0</v>
      </c>
      <c r="H1153">
        <v>24</v>
      </c>
      <c r="I1153">
        <v>28</v>
      </c>
      <c r="J1153">
        <v>-4</v>
      </c>
      <c r="K1153">
        <f>IF(Table1[[#This Row],[net]]&gt;0,1,0)</f>
        <v>0</v>
      </c>
      <c r="L1153">
        <v>5</v>
      </c>
      <c r="M1153">
        <f>IF(Table1[[#This Row],[team]]=E1152,SUM(Table1[[#This Row],[win/loss]],M1152),Table1[[#This Row],[win/loss]])</f>
        <v>0</v>
      </c>
      <c r="N1153">
        <f>IF(Table1[[#This Row],[team]]=E1152,SUM(Table1[[#This Row],[win/loss]],M1152),Table1[[#This Row],[win/loss]])/B1153</f>
        <v>0</v>
      </c>
      <c r="O1153">
        <f t="shared" si="37"/>
        <v>1</v>
      </c>
      <c r="P1153">
        <f>IF(Table1[[#This Row],[difference]]&gt;0,SQRT(Table1[[#This Row],[difference]]),-SQRT(ABS(Table1[[#This Row],[difference]])))</f>
        <v>1</v>
      </c>
      <c r="Q1153">
        <f>IF(Table1[[#This Row],[line]]&gt;0,SQRT(Table1[[#This Row],[line]]),-SQRT(ABS(Table1[[#This Row],[line]])))</f>
        <v>2.2360679774997898</v>
      </c>
      <c r="R1153">
        <f>Table1[[#This Row],[difference]]-Table1[[#This Row],[sqrt(line)]]</f>
        <v>-1.2360679774997898</v>
      </c>
      <c r="S1153">
        <f>IF(Table1[[#This Row],[difference]]&gt;0,1,-1)</f>
        <v>1</v>
      </c>
      <c r="T1153">
        <f>IF(Table1[[#This Row],[team]]=E1152,SUM(H1153,T1152),Table1[[#This Row],[ppg]])</f>
        <v>234</v>
      </c>
      <c r="U1153">
        <f>IF(Table1[[#This Row],[team]]=E1152,SUM(I1153,U1152),Table1[[#This Row],[ppga]])</f>
        <v>410</v>
      </c>
      <c r="V1153">
        <f>IF(Table1[[#This Row],[team]]=E1152,SUM(Table1[[#This Row],[difference]],V1152),Table1[[#This Row],[difference]])</f>
        <v>-73</v>
      </c>
      <c r="W1153">
        <f>IF(Table1[[#This Row],[team]]=E1152,SUM(Table1[[#This Row],[sqrt(dif)]],W1152),Table1[[#This Row],[sqrt(dif)]])</f>
        <v>-23.42893146264597</v>
      </c>
      <c r="X1153">
        <f>IF(Table1[[#This Row],[team]]=E1152,SUM(Table1[[#This Row],[f1]],X1152),Table1[[#This Row],[f1]])</f>
        <v>-110.38981044297954</v>
      </c>
      <c r="Y1153">
        <f>IF(Table1[[#This Row],[ATS]]=S1152,SUM(Table1[[#This Row],[ATS]],Y1152),Table1[[#This Row],[ATS]])</f>
        <v>1</v>
      </c>
      <c r="Z1153">
        <f>IF(Table1[[#This Row],[ATS]]&gt;0,Table1[[#This Row],[ATS streak (not real)]]-1,Table1[[#This Row],[ATS streak (not real)]]+1)</f>
        <v>0</v>
      </c>
      <c r="AA1153" s="5">
        <f>Table1[[#This Row],[running ttl ppg]]^2.37/(Table1[[#This Row],[running ttl ppg]]^2.37+Table1[[#This Row],[running ttl ppga]]^2.37)</f>
        <v>0.20929479933743159</v>
      </c>
      <c r="AB1153" s="5">
        <f>Table1[[#This Row],[pyth ratio]]+Table1[[#This Row],[win/loss ratio]]</f>
        <v>0.20929479933743159</v>
      </c>
    </row>
    <row r="1154" spans="1:28" x14ac:dyDescent="0.25">
      <c r="A1154" s="1">
        <v>3712</v>
      </c>
      <c r="B1154" s="7">
        <f t="shared" si="38"/>
        <v>1</v>
      </c>
      <c r="C1154" s="5">
        <v>2018</v>
      </c>
      <c r="D1154" s="5">
        <v>1</v>
      </c>
      <c r="E1154" t="s">
        <v>49</v>
      </c>
      <c r="F1154" t="s">
        <v>61</v>
      </c>
      <c r="G1154" s="5">
        <v>1</v>
      </c>
      <c r="H1154">
        <v>19</v>
      </c>
      <c r="I1154">
        <v>3</v>
      </c>
      <c r="J1154">
        <v>16</v>
      </c>
      <c r="K1154">
        <f>IF(Table1[[#This Row],[net]]&gt;0,1,0)</f>
        <v>1</v>
      </c>
      <c r="L1154">
        <v>-6</v>
      </c>
      <c r="M1154">
        <f>IF(Table1[[#This Row],[team]]=E1153,SUM(Table1[[#This Row],[win/loss]],M1153),Table1[[#This Row],[win/loss]])</f>
        <v>1</v>
      </c>
      <c r="N1154">
        <f>IF(Table1[[#This Row],[team]]=E1153,SUM(Table1[[#This Row],[win/loss]],M1153),Table1[[#This Row],[win/loss]])/B1154</f>
        <v>1</v>
      </c>
      <c r="O1154">
        <f t="shared" si="37"/>
        <v>10</v>
      </c>
      <c r="P1154">
        <f>IF(Table1[[#This Row],[difference]]&gt;0,SQRT(Table1[[#This Row],[difference]]),-SQRT(ABS(Table1[[#This Row],[difference]])))</f>
        <v>3.1622776601683795</v>
      </c>
      <c r="Q1154">
        <f>IF(Table1[[#This Row],[line]]&gt;0,SQRT(Table1[[#This Row],[line]]),-SQRT(ABS(Table1[[#This Row],[line]])))</f>
        <v>-2.4494897427831779</v>
      </c>
      <c r="R1154">
        <f>Table1[[#This Row],[difference]]-Table1[[#This Row],[sqrt(line)]]</f>
        <v>12.449489742783179</v>
      </c>
      <c r="S1154">
        <f>IF(Table1[[#This Row],[difference]]&gt;0,1,-1)</f>
        <v>1</v>
      </c>
      <c r="T1154">
        <f>IF(Table1[[#This Row],[team]]=E1153,SUM(H1154,T1153),Table1[[#This Row],[ppg]])</f>
        <v>19</v>
      </c>
      <c r="U1154">
        <f>IF(Table1[[#This Row],[team]]=E1153,SUM(I1154,U1153),Table1[[#This Row],[ppga]])</f>
        <v>3</v>
      </c>
      <c r="V1154">
        <f>IF(Table1[[#This Row],[team]]=E1153,SUM(Table1[[#This Row],[difference]],V1153),Table1[[#This Row],[difference]])</f>
        <v>10</v>
      </c>
      <c r="W1154">
        <f>IF(Table1[[#This Row],[team]]=E1153,SUM(Table1[[#This Row],[sqrt(dif)]],W1153),Table1[[#This Row],[sqrt(dif)]])</f>
        <v>3.1622776601683795</v>
      </c>
      <c r="X1154">
        <f>IF(Table1[[#This Row],[team]]=E1153,SUM(Table1[[#This Row],[f1]],X1153),Table1[[#This Row],[f1]])</f>
        <v>12.449489742783179</v>
      </c>
      <c r="Y1154">
        <f>IF(Table1[[#This Row],[ATS]]=S1153,SUM(Table1[[#This Row],[ATS]],Y1153),Table1[[#This Row],[ATS]])</f>
        <v>2</v>
      </c>
      <c r="Z1154">
        <f>IF(Table1[[#This Row],[ATS]]&gt;0,Table1[[#This Row],[ATS streak (not real)]]-1,Table1[[#This Row],[ATS streak (not real)]]+1)</f>
        <v>1</v>
      </c>
      <c r="AA1154" s="5">
        <f>Table1[[#This Row],[running ttl ppg]]^2.37/(Table1[[#This Row],[running ttl ppg]]^2.37+Table1[[#This Row],[running ttl ppga]]^2.37)</f>
        <v>0.98756355103359128</v>
      </c>
      <c r="AB1154" s="5">
        <f>Table1[[#This Row],[pyth ratio]]+Table1[[#This Row],[win/loss ratio]]</f>
        <v>1.9875635510335914</v>
      </c>
    </row>
    <row r="1155" spans="1:28" x14ac:dyDescent="0.25">
      <c r="A1155" s="1">
        <v>3713</v>
      </c>
      <c r="B1155" s="7">
        <f t="shared" si="38"/>
        <v>2</v>
      </c>
      <c r="C1155" s="5">
        <v>2018</v>
      </c>
      <c r="D1155" s="5">
        <v>2</v>
      </c>
      <c r="E1155" t="s">
        <v>49</v>
      </c>
      <c r="F1155" t="s">
        <v>50</v>
      </c>
      <c r="G1155" s="5">
        <v>0</v>
      </c>
      <c r="H1155">
        <v>17</v>
      </c>
      <c r="I1155">
        <v>42</v>
      </c>
      <c r="J1155">
        <v>-25</v>
      </c>
      <c r="K1155">
        <f>IF(Table1[[#This Row],[net]]&gt;0,1,0)</f>
        <v>0</v>
      </c>
      <c r="L1155">
        <v>-2.5</v>
      </c>
      <c r="M1155">
        <f>IF(Table1[[#This Row],[team]]=E1154,SUM(Table1[[#This Row],[win/loss]],M1154),Table1[[#This Row],[win/loss]])</f>
        <v>1</v>
      </c>
      <c r="N1155">
        <f>IF(Table1[[#This Row],[team]]=E1154,SUM(Table1[[#This Row],[win/loss]],M1154),Table1[[#This Row],[win/loss]])/B1155</f>
        <v>0.5</v>
      </c>
      <c r="O1155">
        <f t="shared" ref="O1155:O1218" si="39">J1155+L1155</f>
        <v>-27.5</v>
      </c>
      <c r="P1155">
        <f>IF(Table1[[#This Row],[difference]]&gt;0,SQRT(Table1[[#This Row],[difference]]),-SQRT(ABS(Table1[[#This Row],[difference]])))</f>
        <v>-5.2440442408507577</v>
      </c>
      <c r="Q1155">
        <f>IF(Table1[[#This Row],[line]]&gt;0,SQRT(Table1[[#This Row],[line]]),-SQRT(ABS(Table1[[#This Row],[line]])))</f>
        <v>-1.5811388300841898</v>
      </c>
      <c r="R1155">
        <f>Table1[[#This Row],[difference]]-Table1[[#This Row],[sqrt(line)]]</f>
        <v>-25.918861169915811</v>
      </c>
      <c r="S1155">
        <f>IF(Table1[[#This Row],[difference]]&gt;0,1,-1)</f>
        <v>-1</v>
      </c>
      <c r="T1155">
        <f>IF(Table1[[#This Row],[team]]=E1154,SUM(H1155,T1154),Table1[[#This Row],[ppg]])</f>
        <v>36</v>
      </c>
      <c r="U1155">
        <f>IF(Table1[[#This Row],[team]]=E1154,SUM(I1155,U1154),Table1[[#This Row],[ppga]])</f>
        <v>45</v>
      </c>
      <c r="V1155">
        <f>IF(Table1[[#This Row],[team]]=E1154,SUM(Table1[[#This Row],[difference]],V1154),Table1[[#This Row],[difference]])</f>
        <v>-17.5</v>
      </c>
      <c r="W1155">
        <f>IF(Table1[[#This Row],[team]]=E1154,SUM(Table1[[#This Row],[sqrt(dif)]],W1154),Table1[[#This Row],[sqrt(dif)]])</f>
        <v>-2.0817665806823782</v>
      </c>
      <c r="X1155">
        <f>IF(Table1[[#This Row],[team]]=E1154,SUM(Table1[[#This Row],[f1]],X1154),Table1[[#This Row],[f1]])</f>
        <v>-13.469371427132632</v>
      </c>
      <c r="Y1155">
        <f>IF(Table1[[#This Row],[ATS]]=S1154,SUM(Table1[[#This Row],[ATS]],Y1154),Table1[[#This Row],[ATS]])</f>
        <v>-1</v>
      </c>
      <c r="Z1155">
        <f>IF(Table1[[#This Row],[ATS]]&gt;0,Table1[[#This Row],[ATS streak (not real)]]-1,Table1[[#This Row],[ATS streak (not real)]]+1)</f>
        <v>0</v>
      </c>
      <c r="AA1155" s="5">
        <f>Table1[[#This Row],[running ttl ppg]]^2.37/(Table1[[#This Row],[running ttl ppg]]^2.37+Table1[[#This Row],[running ttl ppga]]^2.37)</f>
        <v>0.37078509665363291</v>
      </c>
      <c r="AB1155" s="5">
        <f>Table1[[#This Row],[pyth ratio]]+Table1[[#This Row],[win/loss ratio]]</f>
        <v>0.87078509665363291</v>
      </c>
    </row>
    <row r="1156" spans="1:28" x14ac:dyDescent="0.25">
      <c r="A1156" s="1">
        <v>3714</v>
      </c>
      <c r="B1156" s="7">
        <f t="shared" si="38"/>
        <v>3</v>
      </c>
      <c r="C1156" s="5">
        <v>2018</v>
      </c>
      <c r="D1156" s="5">
        <v>3</v>
      </c>
      <c r="E1156" t="s">
        <v>49</v>
      </c>
      <c r="F1156" t="s">
        <v>41</v>
      </c>
      <c r="G1156" s="5">
        <v>0</v>
      </c>
      <c r="H1156">
        <v>28</v>
      </c>
      <c r="I1156">
        <v>17</v>
      </c>
      <c r="J1156">
        <v>11</v>
      </c>
      <c r="K1156">
        <f>IF(Table1[[#This Row],[net]]&gt;0,1,0)</f>
        <v>1</v>
      </c>
      <c r="L1156">
        <v>-3</v>
      </c>
      <c r="M1156">
        <f>IF(Table1[[#This Row],[team]]=E1155,SUM(Table1[[#This Row],[win/loss]],M1155),Table1[[#This Row],[win/loss]])</f>
        <v>2</v>
      </c>
      <c r="N1156">
        <f>IF(Table1[[#This Row],[team]]=E1155,SUM(Table1[[#This Row],[win/loss]],M1155),Table1[[#This Row],[win/loss]])/B1156</f>
        <v>0.66666666666666663</v>
      </c>
      <c r="O1156">
        <f t="shared" si="39"/>
        <v>8</v>
      </c>
      <c r="P1156">
        <f>IF(Table1[[#This Row],[difference]]&gt;0,SQRT(Table1[[#This Row],[difference]]),-SQRT(ABS(Table1[[#This Row],[difference]])))</f>
        <v>2.8284271247461903</v>
      </c>
      <c r="Q1156">
        <f>IF(Table1[[#This Row],[line]]&gt;0,SQRT(Table1[[#This Row],[line]]),-SQRT(ABS(Table1[[#This Row],[line]])))</f>
        <v>-1.7320508075688772</v>
      </c>
      <c r="R1156">
        <f>Table1[[#This Row],[difference]]-Table1[[#This Row],[sqrt(line)]]</f>
        <v>9.7320508075688767</v>
      </c>
      <c r="S1156">
        <f>IF(Table1[[#This Row],[difference]]&gt;0,1,-1)</f>
        <v>1</v>
      </c>
      <c r="T1156">
        <f>IF(Table1[[#This Row],[team]]=E1155,SUM(H1156,T1155),Table1[[#This Row],[ppg]])</f>
        <v>64</v>
      </c>
      <c r="U1156">
        <f>IF(Table1[[#This Row],[team]]=E1155,SUM(I1156,U1155),Table1[[#This Row],[ppga]])</f>
        <v>62</v>
      </c>
      <c r="V1156">
        <f>IF(Table1[[#This Row],[team]]=E1155,SUM(Table1[[#This Row],[difference]],V1155),Table1[[#This Row],[difference]])</f>
        <v>-9.5</v>
      </c>
      <c r="W1156">
        <f>IF(Table1[[#This Row],[team]]=E1155,SUM(Table1[[#This Row],[sqrt(dif)]],W1155),Table1[[#This Row],[sqrt(dif)]])</f>
        <v>0.7466605440638121</v>
      </c>
      <c r="X1156">
        <f>IF(Table1[[#This Row],[team]]=E1155,SUM(Table1[[#This Row],[f1]],X1155),Table1[[#This Row],[f1]])</f>
        <v>-3.7373206195637554</v>
      </c>
      <c r="Y1156">
        <f>IF(Table1[[#This Row],[ATS]]=S1155,SUM(Table1[[#This Row],[ATS]],Y1155),Table1[[#This Row],[ATS]])</f>
        <v>1</v>
      </c>
      <c r="Z1156">
        <f>IF(Table1[[#This Row],[ATS]]&gt;0,Table1[[#This Row],[ATS streak (not real)]]-1,Table1[[#This Row],[ATS streak (not real)]]+1)</f>
        <v>0</v>
      </c>
      <c r="AA1156" s="5">
        <f>Table1[[#This Row],[running ttl ppg]]^2.37/(Table1[[#This Row],[running ttl ppg]]^2.37+Table1[[#This Row],[running ttl ppga]]^2.37)</f>
        <v>0.51880223350346288</v>
      </c>
      <c r="AB1156" s="5">
        <f>Table1[[#This Row],[pyth ratio]]+Table1[[#This Row],[win/loss ratio]]</f>
        <v>1.1854689001701295</v>
      </c>
    </row>
    <row r="1157" spans="1:28" x14ac:dyDescent="0.25">
      <c r="A1157" s="1">
        <v>3715</v>
      </c>
      <c r="B1157" s="7">
        <f t="shared" si="38"/>
        <v>4</v>
      </c>
      <c r="C1157" s="5">
        <v>2018</v>
      </c>
      <c r="D1157" s="5">
        <v>4</v>
      </c>
      <c r="E1157" t="s">
        <v>49</v>
      </c>
      <c r="F1157" t="s">
        <v>58</v>
      </c>
      <c r="G1157" s="5">
        <v>1</v>
      </c>
      <c r="H1157">
        <v>30</v>
      </c>
      <c r="I1157">
        <v>35</v>
      </c>
      <c r="J1157">
        <v>-5</v>
      </c>
      <c r="K1157">
        <f>IF(Table1[[#This Row],[net]]&gt;0,1,0)</f>
        <v>0</v>
      </c>
      <c r="L1157">
        <v>-5</v>
      </c>
      <c r="M1157">
        <f>IF(Table1[[#This Row],[team]]=E1156,SUM(Table1[[#This Row],[win/loss]],M1156),Table1[[#This Row],[win/loss]])</f>
        <v>2</v>
      </c>
      <c r="N1157">
        <f>IF(Table1[[#This Row],[team]]=E1156,SUM(Table1[[#This Row],[win/loss]],M1156),Table1[[#This Row],[win/loss]])/B1157</f>
        <v>0.5</v>
      </c>
      <c r="O1157">
        <f t="shared" si="39"/>
        <v>-10</v>
      </c>
      <c r="P1157">
        <f>IF(Table1[[#This Row],[difference]]&gt;0,SQRT(Table1[[#This Row],[difference]]),-SQRT(ABS(Table1[[#This Row],[difference]])))</f>
        <v>-3.1622776601683795</v>
      </c>
      <c r="Q1157">
        <f>IF(Table1[[#This Row],[line]]&gt;0,SQRT(Table1[[#This Row],[line]]),-SQRT(ABS(Table1[[#This Row],[line]])))</f>
        <v>-2.2360679774997898</v>
      </c>
      <c r="R1157">
        <f>Table1[[#This Row],[difference]]-Table1[[#This Row],[sqrt(line)]]</f>
        <v>-7.7639320225002102</v>
      </c>
      <c r="S1157">
        <f>IF(Table1[[#This Row],[difference]]&gt;0,1,-1)</f>
        <v>-1</v>
      </c>
      <c r="T1157">
        <f>IF(Table1[[#This Row],[team]]=E1156,SUM(H1157,T1156),Table1[[#This Row],[ppg]])</f>
        <v>94</v>
      </c>
      <c r="U1157">
        <f>IF(Table1[[#This Row],[team]]=E1156,SUM(I1157,U1156),Table1[[#This Row],[ppga]])</f>
        <v>97</v>
      </c>
      <c r="V1157">
        <f>IF(Table1[[#This Row],[team]]=E1156,SUM(Table1[[#This Row],[difference]],V1156),Table1[[#This Row],[difference]])</f>
        <v>-19.5</v>
      </c>
      <c r="W1157">
        <f>IF(Table1[[#This Row],[team]]=E1156,SUM(Table1[[#This Row],[sqrt(dif)]],W1156),Table1[[#This Row],[sqrt(dif)]])</f>
        <v>-2.4156171161045674</v>
      </c>
      <c r="X1157">
        <f>IF(Table1[[#This Row],[team]]=E1156,SUM(Table1[[#This Row],[f1]],X1156),Table1[[#This Row],[f1]])</f>
        <v>-11.501252642063966</v>
      </c>
      <c r="Y1157">
        <f>IF(Table1[[#This Row],[ATS]]=S1156,SUM(Table1[[#This Row],[ATS]],Y1156),Table1[[#This Row],[ATS]])</f>
        <v>-1</v>
      </c>
      <c r="Z1157">
        <f>IF(Table1[[#This Row],[ATS]]&gt;0,Table1[[#This Row],[ATS streak (not real)]]-1,Table1[[#This Row],[ATS streak (not real)]]+1)</f>
        <v>0</v>
      </c>
      <c r="AA1157" s="5">
        <f>Table1[[#This Row],[running ttl ppg]]^2.37/(Table1[[#This Row],[running ttl ppg]]^2.37+Table1[[#This Row],[running ttl ppga]]^2.37)</f>
        <v>0.48139449829690656</v>
      </c>
      <c r="AB1157" s="5">
        <f>Table1[[#This Row],[pyth ratio]]+Table1[[#This Row],[win/loss ratio]]</f>
        <v>0.9813944982969065</v>
      </c>
    </row>
    <row r="1158" spans="1:28" x14ac:dyDescent="0.25">
      <c r="A1158" s="1">
        <v>3716</v>
      </c>
      <c r="B1158" s="7">
        <f t="shared" si="38"/>
        <v>5</v>
      </c>
      <c r="C1158" s="5">
        <v>2018</v>
      </c>
      <c r="D1158" s="5">
        <v>5</v>
      </c>
      <c r="E1158" t="s">
        <v>49</v>
      </c>
      <c r="F1158" t="s">
        <v>52</v>
      </c>
      <c r="G1158" s="5">
        <v>1</v>
      </c>
      <c r="H1158">
        <v>31</v>
      </c>
      <c r="I1158">
        <v>35</v>
      </c>
      <c r="J1158">
        <v>-4</v>
      </c>
      <c r="K1158">
        <f>IF(Table1[[#This Row],[net]]&gt;0,1,0)</f>
        <v>0</v>
      </c>
      <c r="L1158">
        <v>-2.5</v>
      </c>
      <c r="M1158">
        <f>IF(Table1[[#This Row],[team]]=E1157,SUM(Table1[[#This Row],[win/loss]],M1157),Table1[[#This Row],[win/loss]])</f>
        <v>2</v>
      </c>
      <c r="N1158">
        <f>IF(Table1[[#This Row],[team]]=E1157,SUM(Table1[[#This Row],[win/loss]],M1157),Table1[[#This Row],[win/loss]])/B1158</f>
        <v>0.4</v>
      </c>
      <c r="O1158">
        <f t="shared" si="39"/>
        <v>-6.5</v>
      </c>
      <c r="P1158">
        <f>IF(Table1[[#This Row],[difference]]&gt;0,SQRT(Table1[[#This Row],[difference]]),-SQRT(ABS(Table1[[#This Row],[difference]])))</f>
        <v>-2.5495097567963922</v>
      </c>
      <c r="Q1158">
        <f>IF(Table1[[#This Row],[line]]&gt;0,SQRT(Table1[[#This Row],[line]]),-SQRT(ABS(Table1[[#This Row],[line]])))</f>
        <v>-1.5811388300841898</v>
      </c>
      <c r="R1158">
        <f>Table1[[#This Row],[difference]]-Table1[[#This Row],[sqrt(line)]]</f>
        <v>-4.91886116991581</v>
      </c>
      <c r="S1158">
        <f>IF(Table1[[#This Row],[difference]]&gt;0,1,-1)</f>
        <v>-1</v>
      </c>
      <c r="T1158">
        <f>IF(Table1[[#This Row],[team]]=E1157,SUM(H1158,T1157),Table1[[#This Row],[ppg]])</f>
        <v>125</v>
      </c>
      <c r="U1158">
        <f>IF(Table1[[#This Row],[team]]=E1157,SUM(I1158,U1157),Table1[[#This Row],[ppga]])</f>
        <v>132</v>
      </c>
      <c r="V1158">
        <f>IF(Table1[[#This Row],[team]]=E1157,SUM(Table1[[#This Row],[difference]],V1157),Table1[[#This Row],[difference]])</f>
        <v>-26</v>
      </c>
      <c r="W1158">
        <f>IF(Table1[[#This Row],[team]]=E1157,SUM(Table1[[#This Row],[sqrt(dif)]],W1157),Table1[[#This Row],[sqrt(dif)]])</f>
        <v>-4.9651268729009601</v>
      </c>
      <c r="X1158">
        <f>IF(Table1[[#This Row],[team]]=E1157,SUM(Table1[[#This Row],[f1]],X1157),Table1[[#This Row],[f1]])</f>
        <v>-16.420113811979775</v>
      </c>
      <c r="Y1158">
        <f>IF(Table1[[#This Row],[ATS]]=S1157,SUM(Table1[[#This Row],[ATS]],Y1157),Table1[[#This Row],[ATS]])</f>
        <v>-2</v>
      </c>
      <c r="Z1158">
        <f>IF(Table1[[#This Row],[ATS]]&gt;0,Table1[[#This Row],[ATS streak (not real)]]-1,Table1[[#This Row],[ATS streak (not real)]]+1)</f>
        <v>-1</v>
      </c>
      <c r="AA1158" s="5">
        <f>Table1[[#This Row],[running ttl ppg]]^2.37/(Table1[[#This Row],[running ttl ppg]]^2.37+Table1[[#This Row],[running ttl ppga]]^2.37)</f>
        <v>0.4677605408527058</v>
      </c>
      <c r="AB1158" s="5">
        <f>Table1[[#This Row],[pyth ratio]]+Table1[[#This Row],[win/loss ratio]]</f>
        <v>0.86776054085270582</v>
      </c>
    </row>
    <row r="1159" spans="1:28" x14ac:dyDescent="0.25">
      <c r="A1159" s="1">
        <v>3717</v>
      </c>
      <c r="B1159" s="7">
        <f t="shared" si="38"/>
        <v>6</v>
      </c>
      <c r="C1159" s="5">
        <v>2018</v>
      </c>
      <c r="D1159" s="5">
        <v>7</v>
      </c>
      <c r="E1159" t="s">
        <v>49</v>
      </c>
      <c r="F1159" t="s">
        <v>68</v>
      </c>
      <c r="G1159" s="5">
        <v>0</v>
      </c>
      <c r="H1159">
        <v>40</v>
      </c>
      <c r="I1159">
        <v>10</v>
      </c>
      <c r="J1159">
        <v>30</v>
      </c>
      <c r="K1159">
        <f>IF(Table1[[#This Row],[net]]&gt;0,1,0)</f>
        <v>1</v>
      </c>
      <c r="L1159">
        <v>-6</v>
      </c>
      <c r="M1159">
        <f>IF(Table1[[#This Row],[team]]=E1158,SUM(Table1[[#This Row],[win/loss]],M1158),Table1[[#This Row],[win/loss]])</f>
        <v>3</v>
      </c>
      <c r="N1159">
        <f>IF(Table1[[#This Row],[team]]=E1158,SUM(Table1[[#This Row],[win/loss]],M1158),Table1[[#This Row],[win/loss]])/B1159</f>
        <v>0.5</v>
      </c>
      <c r="O1159">
        <f t="shared" si="39"/>
        <v>24</v>
      </c>
      <c r="P1159">
        <f>IF(Table1[[#This Row],[difference]]&gt;0,SQRT(Table1[[#This Row],[difference]]),-SQRT(ABS(Table1[[#This Row],[difference]])))</f>
        <v>4.8989794855663558</v>
      </c>
      <c r="Q1159">
        <f>IF(Table1[[#This Row],[line]]&gt;0,SQRT(Table1[[#This Row],[line]]),-SQRT(ABS(Table1[[#This Row],[line]])))</f>
        <v>-2.4494897427831779</v>
      </c>
      <c r="R1159">
        <f>Table1[[#This Row],[difference]]-Table1[[#This Row],[sqrt(line)]]</f>
        <v>26.449489742783179</v>
      </c>
      <c r="S1159">
        <f>IF(Table1[[#This Row],[difference]]&gt;0,1,-1)</f>
        <v>1</v>
      </c>
      <c r="T1159">
        <f>IF(Table1[[#This Row],[team]]=E1158,SUM(H1159,T1158),Table1[[#This Row],[ppg]])</f>
        <v>165</v>
      </c>
      <c r="U1159">
        <f>IF(Table1[[#This Row],[team]]=E1158,SUM(I1159,U1158),Table1[[#This Row],[ppga]])</f>
        <v>142</v>
      </c>
      <c r="V1159">
        <f>IF(Table1[[#This Row],[team]]=E1158,SUM(Table1[[#This Row],[difference]],V1158),Table1[[#This Row],[difference]])</f>
        <v>-2</v>
      </c>
      <c r="W1159">
        <f>IF(Table1[[#This Row],[team]]=E1158,SUM(Table1[[#This Row],[sqrt(dif)]],W1158),Table1[[#This Row],[sqrt(dif)]])</f>
        <v>-6.6147387334604346E-2</v>
      </c>
      <c r="X1159">
        <f>IF(Table1[[#This Row],[team]]=E1158,SUM(Table1[[#This Row],[f1]],X1158),Table1[[#This Row],[f1]])</f>
        <v>10.029375930803404</v>
      </c>
      <c r="Y1159">
        <f>IF(Table1[[#This Row],[ATS]]=S1158,SUM(Table1[[#This Row],[ATS]],Y1158),Table1[[#This Row],[ATS]])</f>
        <v>1</v>
      </c>
      <c r="Z1159">
        <f>IF(Table1[[#This Row],[ATS]]&gt;0,Table1[[#This Row],[ATS streak (not real)]]-1,Table1[[#This Row],[ATS streak (not real)]]+1)</f>
        <v>0</v>
      </c>
      <c r="AA1159" s="5">
        <f>Table1[[#This Row],[running ttl ppg]]^2.37/(Table1[[#This Row],[running ttl ppg]]^2.37+Table1[[#This Row],[running ttl ppga]]^2.37)</f>
        <v>0.58801866523317425</v>
      </c>
      <c r="AB1159" s="5">
        <f>Table1[[#This Row],[pyth ratio]]+Table1[[#This Row],[win/loss ratio]]</f>
        <v>1.0880186652331743</v>
      </c>
    </row>
    <row r="1160" spans="1:28" x14ac:dyDescent="0.25">
      <c r="A1160" s="1">
        <v>3718</v>
      </c>
      <c r="B1160" s="7">
        <f t="shared" si="38"/>
        <v>7</v>
      </c>
      <c r="C1160" s="5">
        <v>2018</v>
      </c>
      <c r="D1160" s="5">
        <v>8</v>
      </c>
      <c r="E1160" t="s">
        <v>49</v>
      </c>
      <c r="F1160" t="s">
        <v>72</v>
      </c>
      <c r="G1160" s="5">
        <v>0</v>
      </c>
      <c r="H1160">
        <v>33</v>
      </c>
      <c r="I1160">
        <v>19</v>
      </c>
      <c r="J1160">
        <v>14</v>
      </c>
      <c r="K1160">
        <f>IF(Table1[[#This Row],[net]]&gt;0,1,0)</f>
        <v>1</v>
      </c>
      <c r="L1160">
        <v>-3</v>
      </c>
      <c r="M1160">
        <f>IF(Table1[[#This Row],[team]]=E1159,SUM(Table1[[#This Row],[win/loss]],M1159),Table1[[#This Row],[win/loss]])</f>
        <v>4</v>
      </c>
      <c r="N1160">
        <f>IF(Table1[[#This Row],[team]]=E1159,SUM(Table1[[#This Row],[win/loss]],M1159),Table1[[#This Row],[win/loss]])/B1160</f>
        <v>0.5714285714285714</v>
      </c>
      <c r="O1160">
        <f t="shared" si="39"/>
        <v>11</v>
      </c>
      <c r="P1160">
        <f>IF(Table1[[#This Row],[difference]]&gt;0,SQRT(Table1[[#This Row],[difference]]),-SQRT(ABS(Table1[[#This Row],[difference]])))</f>
        <v>3.3166247903553998</v>
      </c>
      <c r="Q1160">
        <f>IF(Table1[[#This Row],[line]]&gt;0,SQRT(Table1[[#This Row],[line]]),-SQRT(ABS(Table1[[#This Row],[line]])))</f>
        <v>-1.7320508075688772</v>
      </c>
      <c r="R1160">
        <f>Table1[[#This Row],[difference]]-Table1[[#This Row],[sqrt(line)]]</f>
        <v>12.732050807568877</v>
      </c>
      <c r="S1160">
        <f>IF(Table1[[#This Row],[difference]]&gt;0,1,-1)</f>
        <v>1</v>
      </c>
      <c r="T1160">
        <f>IF(Table1[[#This Row],[team]]=E1159,SUM(H1160,T1159),Table1[[#This Row],[ppg]])</f>
        <v>198</v>
      </c>
      <c r="U1160">
        <f>IF(Table1[[#This Row],[team]]=E1159,SUM(I1160,U1159),Table1[[#This Row],[ppga]])</f>
        <v>161</v>
      </c>
      <c r="V1160">
        <f>IF(Table1[[#This Row],[team]]=E1159,SUM(Table1[[#This Row],[difference]],V1159),Table1[[#This Row],[difference]])</f>
        <v>9</v>
      </c>
      <c r="W1160">
        <f>IF(Table1[[#This Row],[team]]=E1159,SUM(Table1[[#This Row],[sqrt(dif)]],W1159),Table1[[#This Row],[sqrt(dif)]])</f>
        <v>3.2504774030207955</v>
      </c>
      <c r="X1160">
        <f>IF(Table1[[#This Row],[team]]=E1159,SUM(Table1[[#This Row],[f1]],X1159),Table1[[#This Row],[f1]])</f>
        <v>22.761426738372279</v>
      </c>
      <c r="Y1160">
        <f>IF(Table1[[#This Row],[ATS]]=S1159,SUM(Table1[[#This Row],[ATS]],Y1159),Table1[[#This Row],[ATS]])</f>
        <v>2</v>
      </c>
      <c r="Z1160">
        <f>IF(Table1[[#This Row],[ATS]]&gt;0,Table1[[#This Row],[ATS streak (not real)]]-1,Table1[[#This Row],[ATS streak (not real)]]+1)</f>
        <v>1</v>
      </c>
      <c r="AA1160" s="5">
        <f>Table1[[#This Row],[running ttl ppg]]^2.37/(Table1[[#This Row],[running ttl ppg]]^2.37+Table1[[#This Row],[running ttl ppga]]^2.37)</f>
        <v>0.62016874398115818</v>
      </c>
      <c r="AB1160" s="5">
        <f>Table1[[#This Row],[pyth ratio]]+Table1[[#This Row],[win/loss ratio]]</f>
        <v>1.1915973154097297</v>
      </c>
    </row>
    <row r="1161" spans="1:28" x14ac:dyDescent="0.25">
      <c r="A1161" s="1">
        <v>3719</v>
      </c>
      <c r="B1161" s="7">
        <f t="shared" si="38"/>
        <v>8</v>
      </c>
      <c r="C1161" s="5">
        <v>2018</v>
      </c>
      <c r="D1161" s="5">
        <v>9</v>
      </c>
      <c r="E1161" t="s">
        <v>49</v>
      </c>
      <c r="F1161" t="s">
        <v>56</v>
      </c>
      <c r="G1161" s="5">
        <v>1</v>
      </c>
      <c r="H1161">
        <v>28</v>
      </c>
      <c r="I1161">
        <v>17</v>
      </c>
      <c r="J1161">
        <v>11</v>
      </c>
      <c r="K1161">
        <f>IF(Table1[[#This Row],[net]]&gt;0,1,0)</f>
        <v>1</v>
      </c>
      <c r="L1161">
        <v>-2.5</v>
      </c>
      <c r="M1161">
        <f>IF(Table1[[#This Row],[team]]=E1160,SUM(Table1[[#This Row],[win/loss]],M1160),Table1[[#This Row],[win/loss]])</f>
        <v>5</v>
      </c>
      <c r="N1161">
        <f>IF(Table1[[#This Row],[team]]=E1160,SUM(Table1[[#This Row],[win/loss]],M1160),Table1[[#This Row],[win/loss]])/B1161</f>
        <v>0.625</v>
      </c>
      <c r="O1161">
        <f t="shared" si="39"/>
        <v>8.5</v>
      </c>
      <c r="P1161">
        <f>IF(Table1[[#This Row],[difference]]&gt;0,SQRT(Table1[[#This Row],[difference]]),-SQRT(ABS(Table1[[#This Row],[difference]])))</f>
        <v>2.9154759474226504</v>
      </c>
      <c r="Q1161">
        <f>IF(Table1[[#This Row],[line]]&gt;0,SQRT(Table1[[#This Row],[line]]),-SQRT(ABS(Table1[[#This Row],[line]])))</f>
        <v>-1.5811388300841898</v>
      </c>
      <c r="R1161">
        <f>Table1[[#This Row],[difference]]-Table1[[#This Row],[sqrt(line)]]</f>
        <v>10.081138830084189</v>
      </c>
      <c r="S1161">
        <f>IF(Table1[[#This Row],[difference]]&gt;0,1,-1)</f>
        <v>1</v>
      </c>
      <c r="T1161">
        <f>IF(Table1[[#This Row],[team]]=E1160,SUM(H1161,T1160),Table1[[#This Row],[ppg]])</f>
        <v>226</v>
      </c>
      <c r="U1161">
        <f>IF(Table1[[#This Row],[team]]=E1160,SUM(I1161,U1160),Table1[[#This Row],[ppga]])</f>
        <v>178</v>
      </c>
      <c r="V1161">
        <f>IF(Table1[[#This Row],[team]]=E1160,SUM(Table1[[#This Row],[difference]],V1160),Table1[[#This Row],[difference]])</f>
        <v>17.5</v>
      </c>
      <c r="W1161">
        <f>IF(Table1[[#This Row],[team]]=E1160,SUM(Table1[[#This Row],[sqrt(dif)]],W1160),Table1[[#This Row],[sqrt(dif)]])</f>
        <v>6.1659533504434458</v>
      </c>
      <c r="X1161">
        <f>IF(Table1[[#This Row],[team]]=E1160,SUM(Table1[[#This Row],[f1]],X1160),Table1[[#This Row],[f1]])</f>
        <v>32.842565568456465</v>
      </c>
      <c r="Y1161">
        <f>IF(Table1[[#This Row],[ATS]]=S1160,SUM(Table1[[#This Row],[ATS]],Y1160),Table1[[#This Row],[ATS]])</f>
        <v>3</v>
      </c>
      <c r="Z1161">
        <f>IF(Table1[[#This Row],[ATS]]&gt;0,Table1[[#This Row],[ATS streak (not real)]]-1,Table1[[#This Row],[ATS streak (not real)]]+1)</f>
        <v>2</v>
      </c>
      <c r="AA1161" s="5">
        <f>Table1[[#This Row],[running ttl ppg]]^2.37/(Table1[[#This Row],[running ttl ppg]]^2.37+Table1[[#This Row],[running ttl ppga]]^2.37)</f>
        <v>0.63780293960179191</v>
      </c>
      <c r="AB1161" s="5">
        <f>Table1[[#This Row],[pyth ratio]]+Table1[[#This Row],[win/loss ratio]]</f>
        <v>1.2628029396017919</v>
      </c>
    </row>
    <row r="1162" spans="1:28" x14ac:dyDescent="0.25">
      <c r="A1162" s="1">
        <v>3720</v>
      </c>
      <c r="B1162" s="7">
        <f t="shared" si="38"/>
        <v>9</v>
      </c>
      <c r="C1162" s="5">
        <v>2018</v>
      </c>
      <c r="D1162" s="5">
        <v>10</v>
      </c>
      <c r="E1162" t="s">
        <v>49</v>
      </c>
      <c r="F1162" t="s">
        <v>42</v>
      </c>
      <c r="G1162" s="5">
        <v>0</v>
      </c>
      <c r="H1162">
        <v>7</v>
      </c>
      <c r="I1162">
        <v>27</v>
      </c>
      <c r="J1162">
        <v>-20</v>
      </c>
      <c r="K1162">
        <f>IF(Table1[[#This Row],[net]]&gt;0,1,0)</f>
        <v>0</v>
      </c>
      <c r="L1162">
        <v>3.5</v>
      </c>
      <c r="M1162">
        <f>IF(Table1[[#This Row],[team]]=E1161,SUM(Table1[[#This Row],[win/loss]],M1161),Table1[[#This Row],[win/loss]])</f>
        <v>5</v>
      </c>
      <c r="N1162">
        <f>IF(Table1[[#This Row],[team]]=E1161,SUM(Table1[[#This Row],[win/loss]],M1161),Table1[[#This Row],[win/loss]])/B1162</f>
        <v>0.55555555555555558</v>
      </c>
      <c r="O1162">
        <f t="shared" si="39"/>
        <v>-16.5</v>
      </c>
      <c r="P1162">
        <f>IF(Table1[[#This Row],[difference]]&gt;0,SQRT(Table1[[#This Row],[difference]]),-SQRT(ABS(Table1[[#This Row],[difference]])))</f>
        <v>-4.0620192023179804</v>
      </c>
      <c r="Q1162">
        <f>IF(Table1[[#This Row],[line]]&gt;0,SQRT(Table1[[#This Row],[line]]),-SQRT(ABS(Table1[[#This Row],[line]])))</f>
        <v>1.8708286933869707</v>
      </c>
      <c r="R1162">
        <f>Table1[[#This Row],[difference]]-Table1[[#This Row],[sqrt(line)]]</f>
        <v>-18.370828693386972</v>
      </c>
      <c r="S1162">
        <f>IF(Table1[[#This Row],[difference]]&gt;0,1,-1)</f>
        <v>-1</v>
      </c>
      <c r="T1162">
        <f>IF(Table1[[#This Row],[team]]=E1161,SUM(H1162,T1161),Table1[[#This Row],[ppg]])</f>
        <v>233</v>
      </c>
      <c r="U1162">
        <f>IF(Table1[[#This Row],[team]]=E1161,SUM(I1162,U1161),Table1[[#This Row],[ppga]])</f>
        <v>205</v>
      </c>
      <c r="V1162">
        <f>IF(Table1[[#This Row],[team]]=E1161,SUM(Table1[[#This Row],[difference]],V1161),Table1[[#This Row],[difference]])</f>
        <v>1</v>
      </c>
      <c r="W1162">
        <f>IF(Table1[[#This Row],[team]]=E1161,SUM(Table1[[#This Row],[sqrt(dif)]],W1161),Table1[[#This Row],[sqrt(dif)]])</f>
        <v>2.1039341481254654</v>
      </c>
      <c r="X1162">
        <f>IF(Table1[[#This Row],[team]]=E1161,SUM(Table1[[#This Row],[f1]],X1161),Table1[[#This Row],[f1]])</f>
        <v>14.471736875069492</v>
      </c>
      <c r="Y1162">
        <f>IF(Table1[[#This Row],[ATS]]=S1161,SUM(Table1[[#This Row],[ATS]],Y1161),Table1[[#This Row],[ATS]])</f>
        <v>-1</v>
      </c>
      <c r="Z1162">
        <f>IF(Table1[[#This Row],[ATS]]&gt;0,Table1[[#This Row],[ATS streak (not real)]]-1,Table1[[#This Row],[ATS streak (not real)]]+1)</f>
        <v>0</v>
      </c>
      <c r="AA1162" s="5">
        <f>Table1[[#This Row],[running ttl ppg]]^2.37/(Table1[[#This Row],[running ttl ppg]]^2.37+Table1[[#This Row],[running ttl ppga]]^2.37)</f>
        <v>0.57528017930953412</v>
      </c>
      <c r="AB1162" s="5">
        <f>Table1[[#This Row],[pyth ratio]]+Table1[[#This Row],[win/loss ratio]]</f>
        <v>1.1308357348650897</v>
      </c>
    </row>
    <row r="1163" spans="1:28" x14ac:dyDescent="0.25">
      <c r="A1163" s="1">
        <v>3721</v>
      </c>
      <c r="B1163" s="7">
        <f t="shared" si="38"/>
        <v>10</v>
      </c>
      <c r="C1163" s="5">
        <v>2018</v>
      </c>
      <c r="D1163" s="5">
        <v>11</v>
      </c>
      <c r="E1163" t="s">
        <v>49</v>
      </c>
      <c r="F1163" t="s">
        <v>66</v>
      </c>
      <c r="G1163" s="5">
        <v>1</v>
      </c>
      <c r="H1163">
        <v>9</v>
      </c>
      <c r="I1163">
        <v>37</v>
      </c>
      <c r="J1163">
        <v>-28</v>
      </c>
      <c r="K1163">
        <f>IF(Table1[[#This Row],[net]]&gt;0,1,0)</f>
        <v>0</v>
      </c>
      <c r="L1163">
        <v>6</v>
      </c>
      <c r="M1163">
        <f>IF(Table1[[#This Row],[team]]=E1162,SUM(Table1[[#This Row],[win/loss]],M1162),Table1[[#This Row],[win/loss]])</f>
        <v>5</v>
      </c>
      <c r="N1163">
        <f>IF(Table1[[#This Row],[team]]=E1162,SUM(Table1[[#This Row],[win/loss]],M1162),Table1[[#This Row],[win/loss]])/B1163</f>
        <v>0.5</v>
      </c>
      <c r="O1163">
        <f t="shared" si="39"/>
        <v>-22</v>
      </c>
      <c r="P1163">
        <f>IF(Table1[[#This Row],[difference]]&gt;0,SQRT(Table1[[#This Row],[difference]]),-SQRT(ABS(Table1[[#This Row],[difference]])))</f>
        <v>-4.6904157598234297</v>
      </c>
      <c r="Q1163">
        <f>IF(Table1[[#This Row],[line]]&gt;0,SQRT(Table1[[#This Row],[line]]),-SQRT(ABS(Table1[[#This Row],[line]])))</f>
        <v>2.4494897427831779</v>
      </c>
      <c r="R1163">
        <f>Table1[[#This Row],[difference]]-Table1[[#This Row],[sqrt(line)]]</f>
        <v>-24.449489742783179</v>
      </c>
      <c r="S1163">
        <f>IF(Table1[[#This Row],[difference]]&gt;0,1,-1)</f>
        <v>-1</v>
      </c>
      <c r="T1163">
        <f>IF(Table1[[#This Row],[team]]=E1162,SUM(H1163,T1162),Table1[[#This Row],[ppg]])</f>
        <v>242</v>
      </c>
      <c r="U1163">
        <f>IF(Table1[[#This Row],[team]]=E1162,SUM(I1163,U1162),Table1[[#This Row],[ppga]])</f>
        <v>242</v>
      </c>
      <c r="V1163">
        <f>IF(Table1[[#This Row],[team]]=E1162,SUM(Table1[[#This Row],[difference]],V1162),Table1[[#This Row],[difference]])</f>
        <v>-21</v>
      </c>
      <c r="W1163">
        <f>IF(Table1[[#This Row],[team]]=E1162,SUM(Table1[[#This Row],[sqrt(dif)]],W1162),Table1[[#This Row],[sqrt(dif)]])</f>
        <v>-2.5864816116979643</v>
      </c>
      <c r="X1163">
        <f>IF(Table1[[#This Row],[team]]=E1162,SUM(Table1[[#This Row],[f1]],X1162),Table1[[#This Row],[f1]])</f>
        <v>-9.9777528677136864</v>
      </c>
      <c r="Y1163">
        <f>IF(Table1[[#This Row],[ATS]]=S1162,SUM(Table1[[#This Row],[ATS]],Y1162),Table1[[#This Row],[ATS]])</f>
        <v>-2</v>
      </c>
      <c r="Z1163">
        <f>IF(Table1[[#This Row],[ATS]]&gt;0,Table1[[#This Row],[ATS streak (not real)]]-1,Table1[[#This Row],[ATS streak (not real)]]+1)</f>
        <v>-1</v>
      </c>
      <c r="AA1163" s="5">
        <f>Table1[[#This Row],[running ttl ppg]]^2.37/(Table1[[#This Row],[running ttl ppg]]^2.37+Table1[[#This Row],[running ttl ppga]]^2.37)</f>
        <v>0.5</v>
      </c>
      <c r="AB1163" s="5">
        <f>Table1[[#This Row],[pyth ratio]]+Table1[[#This Row],[win/loss ratio]]</f>
        <v>1</v>
      </c>
    </row>
    <row r="1164" spans="1:28" x14ac:dyDescent="0.25">
      <c r="A1164" s="1">
        <v>3722</v>
      </c>
      <c r="B1164" s="7">
        <f t="shared" si="38"/>
        <v>11</v>
      </c>
      <c r="C1164" s="5">
        <v>2018</v>
      </c>
      <c r="D1164" s="5">
        <v>12</v>
      </c>
      <c r="E1164" t="s">
        <v>49</v>
      </c>
      <c r="F1164" t="s">
        <v>57</v>
      </c>
      <c r="G1164" s="5">
        <v>1</v>
      </c>
      <c r="H1164">
        <v>6</v>
      </c>
      <c r="I1164">
        <v>28</v>
      </c>
      <c r="J1164">
        <v>-22</v>
      </c>
      <c r="K1164">
        <f>IF(Table1[[#This Row],[net]]&gt;0,1,0)</f>
        <v>0</v>
      </c>
      <c r="L1164">
        <v>1</v>
      </c>
      <c r="M1164">
        <f>IF(Table1[[#This Row],[team]]=E1163,SUM(Table1[[#This Row],[win/loss]],M1163),Table1[[#This Row],[win/loss]])</f>
        <v>5</v>
      </c>
      <c r="N1164">
        <f>IF(Table1[[#This Row],[team]]=E1163,SUM(Table1[[#This Row],[win/loss]],M1163),Table1[[#This Row],[win/loss]])/B1164</f>
        <v>0.45454545454545453</v>
      </c>
      <c r="O1164">
        <f t="shared" si="39"/>
        <v>-21</v>
      </c>
      <c r="P1164">
        <f>IF(Table1[[#This Row],[difference]]&gt;0,SQRT(Table1[[#This Row],[difference]]),-SQRT(ABS(Table1[[#This Row],[difference]])))</f>
        <v>-4.5825756949558398</v>
      </c>
      <c r="Q1164">
        <f>IF(Table1[[#This Row],[line]]&gt;0,SQRT(Table1[[#This Row],[line]]),-SQRT(ABS(Table1[[#This Row],[line]])))</f>
        <v>1</v>
      </c>
      <c r="R1164">
        <f>Table1[[#This Row],[difference]]-Table1[[#This Row],[sqrt(line)]]</f>
        <v>-22</v>
      </c>
      <c r="S1164">
        <f>IF(Table1[[#This Row],[difference]]&gt;0,1,-1)</f>
        <v>-1</v>
      </c>
      <c r="T1164">
        <f>IF(Table1[[#This Row],[team]]=E1163,SUM(H1164,T1163),Table1[[#This Row],[ppg]])</f>
        <v>248</v>
      </c>
      <c r="U1164">
        <f>IF(Table1[[#This Row],[team]]=E1163,SUM(I1164,U1163),Table1[[#This Row],[ppga]])</f>
        <v>270</v>
      </c>
      <c r="V1164">
        <f>IF(Table1[[#This Row],[team]]=E1163,SUM(Table1[[#This Row],[difference]],V1163),Table1[[#This Row],[difference]])</f>
        <v>-42</v>
      </c>
      <c r="W1164">
        <f>IF(Table1[[#This Row],[team]]=E1163,SUM(Table1[[#This Row],[sqrt(dif)]],W1163),Table1[[#This Row],[sqrt(dif)]])</f>
        <v>-7.1690573066538041</v>
      </c>
      <c r="X1164">
        <f>IF(Table1[[#This Row],[team]]=E1163,SUM(Table1[[#This Row],[f1]],X1163),Table1[[#This Row],[f1]])</f>
        <v>-31.977752867713686</v>
      </c>
      <c r="Y1164">
        <f>IF(Table1[[#This Row],[ATS]]=S1163,SUM(Table1[[#This Row],[ATS]],Y1163),Table1[[#This Row],[ATS]])</f>
        <v>-3</v>
      </c>
      <c r="Z1164">
        <f>IF(Table1[[#This Row],[ATS]]&gt;0,Table1[[#This Row],[ATS streak (not real)]]-1,Table1[[#This Row],[ATS streak (not real)]]+1)</f>
        <v>-2</v>
      </c>
      <c r="AA1164" s="5">
        <f>Table1[[#This Row],[running ttl ppg]]^2.37/(Table1[[#This Row],[running ttl ppg]]^2.37+Table1[[#This Row],[running ttl ppga]]^2.37)</f>
        <v>0.44981111052650541</v>
      </c>
      <c r="AB1164" s="5">
        <f>Table1[[#This Row],[pyth ratio]]+Table1[[#This Row],[win/loss ratio]]</f>
        <v>0.90435656507195994</v>
      </c>
    </row>
    <row r="1165" spans="1:28" x14ac:dyDescent="0.25">
      <c r="A1165" s="1">
        <v>3723</v>
      </c>
      <c r="B1165" s="7">
        <f t="shared" si="38"/>
        <v>12</v>
      </c>
      <c r="C1165" s="5">
        <v>2018</v>
      </c>
      <c r="D1165" s="5">
        <v>13</v>
      </c>
      <c r="E1165" t="s">
        <v>49</v>
      </c>
      <c r="F1165" t="s">
        <v>72</v>
      </c>
      <c r="G1165" s="5">
        <v>1</v>
      </c>
      <c r="H1165">
        <v>38</v>
      </c>
      <c r="I1165">
        <v>14</v>
      </c>
      <c r="J1165">
        <v>24</v>
      </c>
      <c r="K1165">
        <f>IF(Table1[[#This Row],[net]]&gt;0,1,0)</f>
        <v>1</v>
      </c>
      <c r="L1165">
        <v>1.5</v>
      </c>
      <c r="M1165">
        <f>IF(Table1[[#This Row],[team]]=E1164,SUM(Table1[[#This Row],[win/loss]],M1164),Table1[[#This Row],[win/loss]])</f>
        <v>6</v>
      </c>
      <c r="N1165">
        <f>IF(Table1[[#This Row],[team]]=E1164,SUM(Table1[[#This Row],[win/loss]],M1164),Table1[[#This Row],[win/loss]])/B1165</f>
        <v>0.5</v>
      </c>
      <c r="O1165">
        <f t="shared" si="39"/>
        <v>25.5</v>
      </c>
      <c r="P1165">
        <f>IF(Table1[[#This Row],[difference]]&gt;0,SQRT(Table1[[#This Row],[difference]]),-SQRT(ABS(Table1[[#This Row],[difference]])))</f>
        <v>5.0497524691810387</v>
      </c>
      <c r="Q1165">
        <f>IF(Table1[[#This Row],[line]]&gt;0,SQRT(Table1[[#This Row],[line]]),-SQRT(ABS(Table1[[#This Row],[line]])))</f>
        <v>1.2247448713915889</v>
      </c>
      <c r="R1165">
        <f>Table1[[#This Row],[difference]]-Table1[[#This Row],[sqrt(line)]]</f>
        <v>24.275255128608411</v>
      </c>
      <c r="S1165">
        <f>IF(Table1[[#This Row],[difference]]&gt;0,1,-1)</f>
        <v>1</v>
      </c>
      <c r="T1165">
        <f>IF(Table1[[#This Row],[team]]=E1164,SUM(H1165,T1164),Table1[[#This Row],[ppg]])</f>
        <v>286</v>
      </c>
      <c r="U1165">
        <f>IF(Table1[[#This Row],[team]]=E1164,SUM(I1165,U1164),Table1[[#This Row],[ppga]])</f>
        <v>284</v>
      </c>
      <c r="V1165">
        <f>IF(Table1[[#This Row],[team]]=E1164,SUM(Table1[[#This Row],[difference]],V1164),Table1[[#This Row],[difference]])</f>
        <v>-16.5</v>
      </c>
      <c r="W1165">
        <f>IF(Table1[[#This Row],[team]]=E1164,SUM(Table1[[#This Row],[sqrt(dif)]],W1164),Table1[[#This Row],[sqrt(dif)]])</f>
        <v>-2.1193048374727654</v>
      </c>
      <c r="X1165">
        <f>IF(Table1[[#This Row],[team]]=E1164,SUM(Table1[[#This Row],[f1]],X1164),Table1[[#This Row],[f1]])</f>
        <v>-7.7024977391052758</v>
      </c>
      <c r="Y1165">
        <f>IF(Table1[[#This Row],[ATS]]=S1164,SUM(Table1[[#This Row],[ATS]],Y1164),Table1[[#This Row],[ATS]])</f>
        <v>1</v>
      </c>
      <c r="Z1165">
        <f>IF(Table1[[#This Row],[ATS]]&gt;0,Table1[[#This Row],[ATS streak (not real)]]-1,Table1[[#This Row],[ATS streak (not real)]]+1)</f>
        <v>0</v>
      </c>
      <c r="AA1165" s="5">
        <f>Table1[[#This Row],[running ttl ppg]]^2.37/(Table1[[#This Row],[running ttl ppg]]^2.37+Table1[[#This Row],[running ttl ppga]]^2.37)</f>
        <v>0.5041578159589819</v>
      </c>
      <c r="AB1165" s="5">
        <f>Table1[[#This Row],[pyth ratio]]+Table1[[#This Row],[win/loss ratio]]</f>
        <v>1.0041578159589819</v>
      </c>
    </row>
    <row r="1166" spans="1:28" x14ac:dyDescent="0.25">
      <c r="A1166" s="1">
        <v>3724</v>
      </c>
      <c r="B1166" s="7">
        <f t="shared" si="38"/>
        <v>13</v>
      </c>
      <c r="C1166" s="5">
        <v>2018</v>
      </c>
      <c r="D1166" s="5">
        <v>14</v>
      </c>
      <c r="E1166" t="s">
        <v>49</v>
      </c>
      <c r="F1166" t="s">
        <v>61</v>
      </c>
      <c r="G1166" s="5">
        <v>0</v>
      </c>
      <c r="H1166">
        <v>30</v>
      </c>
      <c r="I1166">
        <v>10</v>
      </c>
      <c r="J1166">
        <v>20</v>
      </c>
      <c r="K1166">
        <f>IF(Table1[[#This Row],[net]]&gt;0,1,0)</f>
        <v>1</v>
      </c>
      <c r="L1166">
        <v>-4</v>
      </c>
      <c r="M1166">
        <f>IF(Table1[[#This Row],[team]]=E1165,SUM(Table1[[#This Row],[win/loss]],M1165),Table1[[#This Row],[win/loss]])</f>
        <v>7</v>
      </c>
      <c r="N1166">
        <f>IF(Table1[[#This Row],[team]]=E1165,SUM(Table1[[#This Row],[win/loss]],M1165),Table1[[#This Row],[win/loss]])/B1166</f>
        <v>0.53846153846153844</v>
      </c>
      <c r="O1166">
        <f t="shared" si="39"/>
        <v>16</v>
      </c>
      <c r="P1166">
        <f>IF(Table1[[#This Row],[difference]]&gt;0,SQRT(Table1[[#This Row],[difference]]),-SQRT(ABS(Table1[[#This Row],[difference]])))</f>
        <v>4</v>
      </c>
      <c r="Q1166">
        <f>IF(Table1[[#This Row],[line]]&gt;0,SQRT(Table1[[#This Row],[line]]),-SQRT(ABS(Table1[[#This Row],[line]])))</f>
        <v>-2</v>
      </c>
      <c r="R1166">
        <f>Table1[[#This Row],[difference]]-Table1[[#This Row],[sqrt(line)]]</f>
        <v>18</v>
      </c>
      <c r="S1166">
        <f>IF(Table1[[#This Row],[difference]]&gt;0,1,-1)</f>
        <v>1</v>
      </c>
      <c r="T1166">
        <f>IF(Table1[[#This Row],[team]]=E1165,SUM(H1166,T1165),Table1[[#This Row],[ppg]])</f>
        <v>316</v>
      </c>
      <c r="U1166">
        <f>IF(Table1[[#This Row],[team]]=E1165,SUM(I1166,U1165),Table1[[#This Row],[ppga]])</f>
        <v>294</v>
      </c>
      <c r="V1166">
        <f>IF(Table1[[#This Row],[team]]=E1165,SUM(Table1[[#This Row],[difference]],V1165),Table1[[#This Row],[difference]])</f>
        <v>-0.5</v>
      </c>
      <c r="W1166">
        <f>IF(Table1[[#This Row],[team]]=E1165,SUM(Table1[[#This Row],[sqrt(dif)]],W1165),Table1[[#This Row],[sqrt(dif)]])</f>
        <v>1.8806951625272346</v>
      </c>
      <c r="X1166">
        <f>IF(Table1[[#This Row],[team]]=E1165,SUM(Table1[[#This Row],[f1]],X1165),Table1[[#This Row],[f1]])</f>
        <v>10.297502260894724</v>
      </c>
      <c r="Y1166">
        <f>IF(Table1[[#This Row],[ATS]]=S1165,SUM(Table1[[#This Row],[ATS]],Y1165),Table1[[#This Row],[ATS]])</f>
        <v>2</v>
      </c>
      <c r="Z1166">
        <f>IF(Table1[[#This Row],[ATS]]&gt;0,Table1[[#This Row],[ATS streak (not real)]]-1,Table1[[#This Row],[ATS streak (not real)]]+1)</f>
        <v>1</v>
      </c>
      <c r="AA1166" s="5">
        <f>Table1[[#This Row],[running ttl ppg]]^2.37/(Table1[[#This Row],[running ttl ppg]]^2.37+Table1[[#This Row],[running ttl ppga]]^2.37)</f>
        <v>0.54265233657795919</v>
      </c>
      <c r="AB1166" s="5">
        <f>Table1[[#This Row],[pyth ratio]]+Table1[[#This Row],[win/loss ratio]]</f>
        <v>1.0811138750394975</v>
      </c>
    </row>
    <row r="1167" spans="1:28" x14ac:dyDescent="0.25">
      <c r="A1167" s="1">
        <v>3725</v>
      </c>
      <c r="B1167" s="7">
        <f t="shared" si="38"/>
        <v>14</v>
      </c>
      <c r="C1167" s="5">
        <v>2018</v>
      </c>
      <c r="D1167" s="5">
        <v>15</v>
      </c>
      <c r="E1167" t="s">
        <v>49</v>
      </c>
      <c r="F1167" t="s">
        <v>65</v>
      </c>
      <c r="G1167" s="5">
        <v>0</v>
      </c>
      <c r="H1167">
        <v>20</v>
      </c>
      <c r="I1167">
        <v>17</v>
      </c>
      <c r="J1167">
        <v>3</v>
      </c>
      <c r="K1167">
        <f>IF(Table1[[#This Row],[net]]&gt;0,1,0)</f>
        <v>1</v>
      </c>
      <c r="L1167">
        <v>-3</v>
      </c>
      <c r="M1167">
        <f>IF(Table1[[#This Row],[team]]=E1166,SUM(Table1[[#This Row],[win/loss]],M1166),Table1[[#This Row],[win/loss]])</f>
        <v>8</v>
      </c>
      <c r="N1167">
        <f>IF(Table1[[#This Row],[team]]=E1166,SUM(Table1[[#This Row],[win/loss]],M1166),Table1[[#This Row],[win/loss]])/B1167</f>
        <v>0.5714285714285714</v>
      </c>
      <c r="O1167">
        <f t="shared" si="39"/>
        <v>0</v>
      </c>
      <c r="P1167">
        <f>IF(Table1[[#This Row],[difference]]&gt;0,SQRT(Table1[[#This Row],[difference]]),-SQRT(ABS(Table1[[#This Row],[difference]])))</f>
        <v>0</v>
      </c>
      <c r="Q1167">
        <f>IF(Table1[[#This Row],[line]]&gt;0,SQRT(Table1[[#This Row],[line]]),-SQRT(ABS(Table1[[#This Row],[line]])))</f>
        <v>-1.7320508075688772</v>
      </c>
      <c r="R1167">
        <f>Table1[[#This Row],[difference]]-Table1[[#This Row],[sqrt(line)]]</f>
        <v>1.7320508075688772</v>
      </c>
      <c r="S1167">
        <f>IF(Table1[[#This Row],[difference]]&gt;0,1,-1)</f>
        <v>-1</v>
      </c>
      <c r="T1167">
        <f>IF(Table1[[#This Row],[team]]=E1166,SUM(H1167,T1166),Table1[[#This Row],[ppg]])</f>
        <v>336</v>
      </c>
      <c r="U1167">
        <f>IF(Table1[[#This Row],[team]]=E1166,SUM(I1167,U1166),Table1[[#This Row],[ppga]])</f>
        <v>311</v>
      </c>
      <c r="V1167">
        <f>IF(Table1[[#This Row],[team]]=E1166,SUM(Table1[[#This Row],[difference]],V1166),Table1[[#This Row],[difference]])</f>
        <v>-0.5</v>
      </c>
      <c r="W1167">
        <f>IF(Table1[[#This Row],[team]]=E1166,SUM(Table1[[#This Row],[sqrt(dif)]],W1166),Table1[[#This Row],[sqrt(dif)]])</f>
        <v>1.8806951625272346</v>
      </c>
      <c r="X1167">
        <f>IF(Table1[[#This Row],[team]]=E1166,SUM(Table1[[#This Row],[f1]],X1166),Table1[[#This Row],[f1]])</f>
        <v>12.029553068463601</v>
      </c>
      <c r="Y1167">
        <f>IF(Table1[[#This Row],[ATS]]=S1166,SUM(Table1[[#This Row],[ATS]],Y1166),Table1[[#This Row],[ATS]])</f>
        <v>-1</v>
      </c>
      <c r="Z1167">
        <f>IF(Table1[[#This Row],[ATS]]&gt;0,Table1[[#This Row],[ATS streak (not real)]]-1,Table1[[#This Row],[ATS streak (not real)]]+1)</f>
        <v>0</v>
      </c>
      <c r="AA1167" s="5">
        <f>Table1[[#This Row],[running ttl ppg]]^2.37/(Table1[[#This Row],[running ttl ppg]]^2.37+Table1[[#This Row],[running ttl ppga]]^2.37)</f>
        <v>0.54568330207243265</v>
      </c>
      <c r="AB1167" s="5">
        <f>Table1[[#This Row],[pyth ratio]]+Table1[[#This Row],[win/loss ratio]]</f>
        <v>1.1171118735010039</v>
      </c>
    </row>
    <row r="1168" spans="1:28" x14ac:dyDescent="0.25">
      <c r="A1168" s="1">
        <v>3726</v>
      </c>
      <c r="B1168" s="7">
        <f t="shared" si="38"/>
        <v>15</v>
      </c>
      <c r="C1168" s="5">
        <v>2018</v>
      </c>
      <c r="D1168" s="5">
        <v>16</v>
      </c>
      <c r="E1168" t="s">
        <v>49</v>
      </c>
      <c r="F1168" t="s">
        <v>69</v>
      </c>
      <c r="G1168" s="5">
        <v>1</v>
      </c>
      <c r="H1168">
        <v>12</v>
      </c>
      <c r="I1168">
        <v>21</v>
      </c>
      <c r="J1168">
        <v>-9</v>
      </c>
      <c r="K1168">
        <f>IF(Table1[[#This Row],[net]]&gt;0,1,0)</f>
        <v>0</v>
      </c>
      <c r="L1168">
        <v>-4.5</v>
      </c>
      <c r="M1168">
        <f>IF(Table1[[#This Row],[team]]=E1167,SUM(Table1[[#This Row],[win/loss]],M1167),Table1[[#This Row],[win/loss]])</f>
        <v>8</v>
      </c>
      <c r="N1168">
        <f>IF(Table1[[#This Row],[team]]=E1167,SUM(Table1[[#This Row],[win/loss]],M1167),Table1[[#This Row],[win/loss]])/B1168</f>
        <v>0.53333333333333333</v>
      </c>
      <c r="O1168">
        <f t="shared" si="39"/>
        <v>-13.5</v>
      </c>
      <c r="P1168">
        <f>IF(Table1[[#This Row],[difference]]&gt;0,SQRT(Table1[[#This Row],[difference]]),-SQRT(ABS(Table1[[#This Row],[difference]])))</f>
        <v>-3.6742346141747673</v>
      </c>
      <c r="Q1168">
        <f>IF(Table1[[#This Row],[line]]&gt;0,SQRT(Table1[[#This Row],[line]]),-SQRT(ABS(Table1[[#This Row],[line]])))</f>
        <v>-2.1213203435596424</v>
      </c>
      <c r="R1168">
        <f>Table1[[#This Row],[difference]]-Table1[[#This Row],[sqrt(line)]]</f>
        <v>-11.378679656440358</v>
      </c>
      <c r="S1168">
        <f>IF(Table1[[#This Row],[difference]]&gt;0,1,-1)</f>
        <v>-1</v>
      </c>
      <c r="T1168">
        <f>IF(Table1[[#This Row],[team]]=E1167,SUM(H1168,T1167),Table1[[#This Row],[ppg]])</f>
        <v>348</v>
      </c>
      <c r="U1168">
        <f>IF(Table1[[#This Row],[team]]=E1167,SUM(I1168,U1167),Table1[[#This Row],[ppga]])</f>
        <v>332</v>
      </c>
      <c r="V1168">
        <f>IF(Table1[[#This Row],[team]]=E1167,SUM(Table1[[#This Row],[difference]],V1167),Table1[[#This Row],[difference]])</f>
        <v>-14</v>
      </c>
      <c r="W1168">
        <f>IF(Table1[[#This Row],[team]]=E1167,SUM(Table1[[#This Row],[sqrt(dif)]],W1167),Table1[[#This Row],[sqrt(dif)]])</f>
        <v>-1.7935394516475327</v>
      </c>
      <c r="X1168">
        <f>IF(Table1[[#This Row],[team]]=E1167,SUM(Table1[[#This Row],[f1]],X1167),Table1[[#This Row],[f1]])</f>
        <v>0.65087341202324289</v>
      </c>
      <c r="Y1168">
        <f>IF(Table1[[#This Row],[ATS]]=S1167,SUM(Table1[[#This Row],[ATS]],Y1167),Table1[[#This Row],[ATS]])</f>
        <v>-2</v>
      </c>
      <c r="Z1168">
        <f>IF(Table1[[#This Row],[ATS]]&gt;0,Table1[[#This Row],[ATS streak (not real)]]-1,Table1[[#This Row],[ATS streak (not real)]]+1)</f>
        <v>-1</v>
      </c>
      <c r="AA1168" s="5">
        <f>Table1[[#This Row],[running ttl ppg]]^2.37/(Table1[[#This Row],[running ttl ppg]]^2.37+Table1[[#This Row],[running ttl ppga]]^2.37)</f>
        <v>0.52785861817236845</v>
      </c>
      <c r="AB1168" s="5">
        <f>Table1[[#This Row],[pyth ratio]]+Table1[[#This Row],[win/loss ratio]]</f>
        <v>1.0611919515057018</v>
      </c>
    </row>
    <row r="1169" spans="1:28" x14ac:dyDescent="0.25">
      <c r="A1169" s="1">
        <v>3727</v>
      </c>
      <c r="B1169" s="7">
        <f t="shared" si="38"/>
        <v>16</v>
      </c>
      <c r="C1169" s="5">
        <v>2018</v>
      </c>
      <c r="D1169" s="5">
        <v>17</v>
      </c>
      <c r="E1169" t="s">
        <v>49</v>
      </c>
      <c r="F1169" t="s">
        <v>66</v>
      </c>
      <c r="G1169" s="5">
        <v>0</v>
      </c>
      <c r="H1169">
        <v>6</v>
      </c>
      <c r="I1169">
        <v>0</v>
      </c>
      <c r="J1169">
        <v>6</v>
      </c>
      <c r="K1169">
        <f>IF(Table1[[#This Row],[net]]&gt;0,1,0)</f>
        <v>1</v>
      </c>
      <c r="L1169">
        <v>-3.5</v>
      </c>
      <c r="M1169">
        <f>IF(Table1[[#This Row],[team]]=E1168,SUM(Table1[[#This Row],[win/loss]],M1168),Table1[[#This Row],[win/loss]])</f>
        <v>9</v>
      </c>
      <c r="N1169">
        <f>IF(Table1[[#This Row],[team]]=E1168,SUM(Table1[[#This Row],[win/loss]],M1168),Table1[[#This Row],[win/loss]])/B1169</f>
        <v>0.5625</v>
      </c>
      <c r="O1169">
        <f t="shared" si="39"/>
        <v>2.5</v>
      </c>
      <c r="P1169">
        <f>IF(Table1[[#This Row],[difference]]&gt;0,SQRT(Table1[[#This Row],[difference]]),-SQRT(ABS(Table1[[#This Row],[difference]])))</f>
        <v>1.5811388300841898</v>
      </c>
      <c r="Q1169">
        <f>IF(Table1[[#This Row],[line]]&gt;0,SQRT(Table1[[#This Row],[line]]),-SQRT(ABS(Table1[[#This Row],[line]])))</f>
        <v>-1.8708286933869707</v>
      </c>
      <c r="R1169">
        <f>Table1[[#This Row],[difference]]-Table1[[#This Row],[sqrt(line)]]</f>
        <v>4.3708286933869704</v>
      </c>
      <c r="S1169">
        <f>IF(Table1[[#This Row],[difference]]&gt;0,1,-1)</f>
        <v>1</v>
      </c>
      <c r="T1169">
        <f>IF(Table1[[#This Row],[team]]=E1168,SUM(H1169,T1168),Table1[[#This Row],[ppg]])</f>
        <v>354</v>
      </c>
      <c r="U1169">
        <f>IF(Table1[[#This Row],[team]]=E1168,SUM(I1169,U1168),Table1[[#This Row],[ppga]])</f>
        <v>332</v>
      </c>
      <c r="V1169">
        <f>IF(Table1[[#This Row],[team]]=E1168,SUM(Table1[[#This Row],[difference]],V1168),Table1[[#This Row],[difference]])</f>
        <v>-11.5</v>
      </c>
      <c r="W1169">
        <f>IF(Table1[[#This Row],[team]]=E1168,SUM(Table1[[#This Row],[sqrt(dif)]],W1168),Table1[[#This Row],[sqrt(dif)]])</f>
        <v>-0.21240062156334294</v>
      </c>
      <c r="X1169">
        <f>IF(Table1[[#This Row],[team]]=E1168,SUM(Table1[[#This Row],[f1]],X1168),Table1[[#This Row],[f1]])</f>
        <v>5.0217021054102133</v>
      </c>
      <c r="Y1169">
        <f>IF(Table1[[#This Row],[ATS]]=S1168,SUM(Table1[[#This Row],[ATS]],Y1168),Table1[[#This Row],[ATS]])</f>
        <v>1</v>
      </c>
      <c r="Z1169">
        <f>IF(Table1[[#This Row],[ATS]]&gt;0,Table1[[#This Row],[ATS streak (not real)]]-1,Table1[[#This Row],[ATS streak (not real)]]+1)</f>
        <v>0</v>
      </c>
      <c r="AA1169" s="5">
        <f>Table1[[#This Row],[running ttl ppg]]^2.37/(Table1[[#This Row],[running ttl ppg]]^2.37+Table1[[#This Row],[running ttl ppga]]^2.37)</f>
        <v>0.53794286609962849</v>
      </c>
      <c r="AB1169" s="5">
        <f>Table1[[#This Row],[pyth ratio]]+Table1[[#This Row],[win/loss ratio]]</f>
        <v>1.1004428660996286</v>
      </c>
    </row>
    <row r="1170" spans="1:28" x14ac:dyDescent="0.25">
      <c r="A1170" s="1">
        <v>3728</v>
      </c>
      <c r="B1170" s="7">
        <f t="shared" si="38"/>
        <v>1</v>
      </c>
      <c r="C1170" s="5">
        <v>2018</v>
      </c>
      <c r="D1170" s="5">
        <v>1</v>
      </c>
      <c r="E1170" t="s">
        <v>50</v>
      </c>
      <c r="F1170" t="s">
        <v>57</v>
      </c>
      <c r="G1170" s="5">
        <v>1</v>
      </c>
      <c r="H1170">
        <v>24</v>
      </c>
      <c r="I1170">
        <v>21</v>
      </c>
      <c r="J1170">
        <v>3</v>
      </c>
      <c r="K1170">
        <f>IF(Table1[[#This Row],[net]]&gt;0,1,0)</f>
        <v>1</v>
      </c>
      <c r="L1170">
        <v>-3</v>
      </c>
      <c r="M1170">
        <f>IF(Table1[[#This Row],[team]]=E1169,SUM(Table1[[#This Row],[win/loss]],M1169),Table1[[#This Row],[win/loss]])</f>
        <v>1</v>
      </c>
      <c r="N1170">
        <f>IF(Table1[[#This Row],[team]]=E1169,SUM(Table1[[#This Row],[win/loss]],M1169),Table1[[#This Row],[win/loss]])/B1170</f>
        <v>1</v>
      </c>
      <c r="O1170">
        <f t="shared" si="39"/>
        <v>0</v>
      </c>
      <c r="P1170">
        <f>IF(Table1[[#This Row],[difference]]&gt;0,SQRT(Table1[[#This Row],[difference]]),-SQRT(ABS(Table1[[#This Row],[difference]])))</f>
        <v>0</v>
      </c>
      <c r="Q1170">
        <f>IF(Table1[[#This Row],[line]]&gt;0,SQRT(Table1[[#This Row],[line]]),-SQRT(ABS(Table1[[#This Row],[line]])))</f>
        <v>-1.7320508075688772</v>
      </c>
      <c r="R1170">
        <f>Table1[[#This Row],[difference]]-Table1[[#This Row],[sqrt(line)]]</f>
        <v>1.7320508075688772</v>
      </c>
      <c r="S1170">
        <f>IF(Table1[[#This Row],[difference]]&gt;0,1,-1)</f>
        <v>-1</v>
      </c>
      <c r="T1170">
        <f>IF(Table1[[#This Row],[team]]=E1169,SUM(H1170,T1169),Table1[[#This Row],[ppg]])</f>
        <v>24</v>
      </c>
      <c r="U1170">
        <f>IF(Table1[[#This Row],[team]]=E1169,SUM(I1170,U1169),Table1[[#This Row],[ppga]])</f>
        <v>21</v>
      </c>
      <c r="V1170">
        <f>IF(Table1[[#This Row],[team]]=E1169,SUM(Table1[[#This Row],[difference]],V1169),Table1[[#This Row],[difference]])</f>
        <v>0</v>
      </c>
      <c r="W1170">
        <f>IF(Table1[[#This Row],[team]]=E1169,SUM(Table1[[#This Row],[sqrt(dif)]],W1169),Table1[[#This Row],[sqrt(dif)]])</f>
        <v>0</v>
      </c>
      <c r="X1170">
        <f>IF(Table1[[#This Row],[team]]=E1169,SUM(Table1[[#This Row],[f1]],X1169),Table1[[#This Row],[f1]])</f>
        <v>1.7320508075688772</v>
      </c>
      <c r="Y1170">
        <f>IF(Table1[[#This Row],[ATS]]=S1169,SUM(Table1[[#This Row],[ATS]],Y1169),Table1[[#This Row],[ATS]])</f>
        <v>-1</v>
      </c>
      <c r="Z1170">
        <f>IF(Table1[[#This Row],[ATS]]&gt;0,Table1[[#This Row],[ATS streak (not real)]]-1,Table1[[#This Row],[ATS streak (not real)]]+1)</f>
        <v>0</v>
      </c>
      <c r="AA1170" s="5">
        <f>Table1[[#This Row],[running ttl ppg]]^2.37/(Table1[[#This Row],[running ttl ppg]]^2.37+Table1[[#This Row],[running ttl ppga]]^2.37)</f>
        <v>0.57846357785217362</v>
      </c>
      <c r="AB1170" s="5">
        <f>Table1[[#This Row],[pyth ratio]]+Table1[[#This Row],[win/loss ratio]]</f>
        <v>1.5784635778521736</v>
      </c>
    </row>
    <row r="1171" spans="1:28" x14ac:dyDescent="0.25">
      <c r="A1171" s="1">
        <v>3729</v>
      </c>
      <c r="B1171" s="7">
        <f t="shared" ref="B1171:B1234" si="40">IF(B1170=16,1,B1170+1)</f>
        <v>2</v>
      </c>
      <c r="C1171" s="5">
        <v>2018</v>
      </c>
      <c r="D1171" s="5">
        <v>2</v>
      </c>
      <c r="E1171" t="s">
        <v>50</v>
      </c>
      <c r="F1171" t="s">
        <v>49</v>
      </c>
      <c r="G1171" s="5">
        <v>1</v>
      </c>
      <c r="H1171">
        <v>42</v>
      </c>
      <c r="I1171">
        <v>17</v>
      </c>
      <c r="J1171">
        <v>25</v>
      </c>
      <c r="K1171">
        <f>IF(Table1[[#This Row],[net]]&gt;0,1,0)</f>
        <v>1</v>
      </c>
      <c r="L1171">
        <v>2.5</v>
      </c>
      <c r="M1171">
        <f>IF(Table1[[#This Row],[team]]=E1170,SUM(Table1[[#This Row],[win/loss]],M1170),Table1[[#This Row],[win/loss]])</f>
        <v>2</v>
      </c>
      <c r="N1171">
        <f>IF(Table1[[#This Row],[team]]=E1170,SUM(Table1[[#This Row],[win/loss]],M1170),Table1[[#This Row],[win/loss]])/B1171</f>
        <v>1</v>
      </c>
      <c r="O1171">
        <f t="shared" si="39"/>
        <v>27.5</v>
      </c>
      <c r="P1171">
        <f>IF(Table1[[#This Row],[difference]]&gt;0,SQRT(Table1[[#This Row],[difference]]),-SQRT(ABS(Table1[[#This Row],[difference]])))</f>
        <v>5.2440442408507577</v>
      </c>
      <c r="Q1171">
        <f>IF(Table1[[#This Row],[line]]&gt;0,SQRT(Table1[[#This Row],[line]]),-SQRT(ABS(Table1[[#This Row],[line]])))</f>
        <v>1.5811388300841898</v>
      </c>
      <c r="R1171">
        <f>Table1[[#This Row],[difference]]-Table1[[#This Row],[sqrt(line)]]</f>
        <v>25.918861169915811</v>
      </c>
      <c r="S1171">
        <f>IF(Table1[[#This Row],[difference]]&gt;0,1,-1)</f>
        <v>1</v>
      </c>
      <c r="T1171">
        <f>IF(Table1[[#This Row],[team]]=E1170,SUM(H1171,T1170),Table1[[#This Row],[ppg]])</f>
        <v>66</v>
      </c>
      <c r="U1171">
        <f>IF(Table1[[#This Row],[team]]=E1170,SUM(I1171,U1170),Table1[[#This Row],[ppga]])</f>
        <v>38</v>
      </c>
      <c r="V1171">
        <f>IF(Table1[[#This Row],[team]]=E1170,SUM(Table1[[#This Row],[difference]],V1170),Table1[[#This Row],[difference]])</f>
        <v>27.5</v>
      </c>
      <c r="W1171">
        <f>IF(Table1[[#This Row],[team]]=E1170,SUM(Table1[[#This Row],[sqrt(dif)]],W1170),Table1[[#This Row],[sqrt(dif)]])</f>
        <v>5.2440442408507577</v>
      </c>
      <c r="X1171">
        <f>IF(Table1[[#This Row],[team]]=E1170,SUM(Table1[[#This Row],[f1]],X1170),Table1[[#This Row],[f1]])</f>
        <v>27.650911977484689</v>
      </c>
      <c r="Y1171">
        <f>IF(Table1[[#This Row],[ATS]]=S1170,SUM(Table1[[#This Row],[ATS]],Y1170),Table1[[#This Row],[ATS]])</f>
        <v>1</v>
      </c>
      <c r="Z1171">
        <f>IF(Table1[[#This Row],[ATS]]&gt;0,Table1[[#This Row],[ATS streak (not real)]]-1,Table1[[#This Row],[ATS streak (not real)]]+1)</f>
        <v>0</v>
      </c>
      <c r="AA1171" s="5">
        <f>Table1[[#This Row],[running ttl ppg]]^2.37/(Table1[[#This Row],[running ttl ppg]]^2.37+Table1[[#This Row],[running ttl ppga]]^2.37)</f>
        <v>0.78724572024976691</v>
      </c>
      <c r="AB1171" s="5">
        <f>Table1[[#This Row],[pyth ratio]]+Table1[[#This Row],[win/loss ratio]]</f>
        <v>1.7872457202497669</v>
      </c>
    </row>
    <row r="1172" spans="1:28" x14ac:dyDescent="0.25">
      <c r="A1172" s="1">
        <v>3730</v>
      </c>
      <c r="B1172" s="7">
        <f t="shared" si="40"/>
        <v>3</v>
      </c>
      <c r="C1172" s="5">
        <v>2018</v>
      </c>
      <c r="D1172" s="5">
        <v>3</v>
      </c>
      <c r="E1172" t="s">
        <v>50</v>
      </c>
      <c r="F1172" t="s">
        <v>44</v>
      </c>
      <c r="G1172" s="5">
        <v>0</v>
      </c>
      <c r="H1172">
        <v>16</v>
      </c>
      <c r="I1172">
        <v>26</v>
      </c>
      <c r="J1172">
        <v>-10</v>
      </c>
      <c r="K1172">
        <f>IF(Table1[[#This Row],[net]]&gt;0,1,0)</f>
        <v>0</v>
      </c>
      <c r="L1172">
        <v>-3</v>
      </c>
      <c r="M1172">
        <f>IF(Table1[[#This Row],[team]]=E1171,SUM(Table1[[#This Row],[win/loss]],M1171),Table1[[#This Row],[win/loss]])</f>
        <v>2</v>
      </c>
      <c r="N1172">
        <f>IF(Table1[[#This Row],[team]]=E1171,SUM(Table1[[#This Row],[win/loss]],M1171),Table1[[#This Row],[win/loss]])/B1172</f>
        <v>0.66666666666666663</v>
      </c>
      <c r="O1172">
        <f t="shared" si="39"/>
        <v>-13</v>
      </c>
      <c r="P1172">
        <f>IF(Table1[[#This Row],[difference]]&gt;0,SQRT(Table1[[#This Row],[difference]]),-SQRT(ABS(Table1[[#This Row],[difference]])))</f>
        <v>-3.6055512754639891</v>
      </c>
      <c r="Q1172">
        <f>IF(Table1[[#This Row],[line]]&gt;0,SQRT(Table1[[#This Row],[line]]),-SQRT(ABS(Table1[[#This Row],[line]])))</f>
        <v>-1.7320508075688772</v>
      </c>
      <c r="R1172">
        <f>Table1[[#This Row],[difference]]-Table1[[#This Row],[sqrt(line)]]</f>
        <v>-11.267949192431123</v>
      </c>
      <c r="S1172">
        <f>IF(Table1[[#This Row],[difference]]&gt;0,1,-1)</f>
        <v>-1</v>
      </c>
      <c r="T1172">
        <f>IF(Table1[[#This Row],[team]]=E1171,SUM(H1172,T1171),Table1[[#This Row],[ppg]])</f>
        <v>82</v>
      </c>
      <c r="U1172">
        <f>IF(Table1[[#This Row],[team]]=E1171,SUM(I1172,U1171),Table1[[#This Row],[ppga]])</f>
        <v>64</v>
      </c>
      <c r="V1172">
        <f>IF(Table1[[#This Row],[team]]=E1171,SUM(Table1[[#This Row],[difference]],V1171),Table1[[#This Row],[difference]])</f>
        <v>14.5</v>
      </c>
      <c r="W1172">
        <f>IF(Table1[[#This Row],[team]]=E1171,SUM(Table1[[#This Row],[sqrt(dif)]],W1171),Table1[[#This Row],[sqrt(dif)]])</f>
        <v>1.6384929653867686</v>
      </c>
      <c r="X1172">
        <f>IF(Table1[[#This Row],[team]]=E1171,SUM(Table1[[#This Row],[f1]],X1171),Table1[[#This Row],[f1]])</f>
        <v>16.382962785053564</v>
      </c>
      <c r="Y1172">
        <f>IF(Table1[[#This Row],[ATS]]=S1171,SUM(Table1[[#This Row],[ATS]],Y1171),Table1[[#This Row],[ATS]])</f>
        <v>-1</v>
      </c>
      <c r="Z1172">
        <f>IF(Table1[[#This Row],[ATS]]&gt;0,Table1[[#This Row],[ATS streak (not real)]]-1,Table1[[#This Row],[ATS streak (not real)]]+1)</f>
        <v>0</v>
      </c>
      <c r="AA1172" s="5">
        <f>Table1[[#This Row],[running ttl ppg]]^2.37/(Table1[[#This Row],[running ttl ppg]]^2.37+Table1[[#This Row],[running ttl ppga]]^2.37)</f>
        <v>0.6427618665974606</v>
      </c>
      <c r="AB1172" s="5">
        <f>Table1[[#This Row],[pyth ratio]]+Table1[[#This Row],[win/loss ratio]]</f>
        <v>1.3094285332641271</v>
      </c>
    </row>
    <row r="1173" spans="1:28" x14ac:dyDescent="0.25">
      <c r="A1173" s="1">
        <v>3731</v>
      </c>
      <c r="B1173" s="7">
        <f t="shared" si="40"/>
        <v>4</v>
      </c>
      <c r="C1173" s="5">
        <v>2018</v>
      </c>
      <c r="D1173" s="5">
        <v>4</v>
      </c>
      <c r="E1173" t="s">
        <v>50</v>
      </c>
      <c r="F1173" t="s">
        <v>65</v>
      </c>
      <c r="G1173" s="5">
        <v>1</v>
      </c>
      <c r="H1173">
        <v>16</v>
      </c>
      <c r="I1173">
        <v>10</v>
      </c>
      <c r="J1173">
        <v>6</v>
      </c>
      <c r="K1173">
        <f>IF(Table1[[#This Row],[net]]&gt;0,1,0)</f>
        <v>1</v>
      </c>
      <c r="L1173">
        <v>-3.5</v>
      </c>
      <c r="M1173">
        <f>IF(Table1[[#This Row],[team]]=E1172,SUM(Table1[[#This Row],[win/loss]],M1172),Table1[[#This Row],[win/loss]])</f>
        <v>3</v>
      </c>
      <c r="N1173">
        <f>IF(Table1[[#This Row],[team]]=E1172,SUM(Table1[[#This Row],[win/loss]],M1172),Table1[[#This Row],[win/loss]])/B1173</f>
        <v>0.75</v>
      </c>
      <c r="O1173">
        <f t="shared" si="39"/>
        <v>2.5</v>
      </c>
      <c r="P1173">
        <f>IF(Table1[[#This Row],[difference]]&gt;0,SQRT(Table1[[#This Row],[difference]]),-SQRT(ABS(Table1[[#This Row],[difference]])))</f>
        <v>1.5811388300841898</v>
      </c>
      <c r="Q1173">
        <f>IF(Table1[[#This Row],[line]]&gt;0,SQRT(Table1[[#This Row],[line]]),-SQRT(ABS(Table1[[#This Row],[line]])))</f>
        <v>-1.8708286933869707</v>
      </c>
      <c r="R1173">
        <f>Table1[[#This Row],[difference]]-Table1[[#This Row],[sqrt(line)]]</f>
        <v>4.3708286933869704</v>
      </c>
      <c r="S1173">
        <f>IF(Table1[[#This Row],[difference]]&gt;0,1,-1)</f>
        <v>1</v>
      </c>
      <c r="T1173">
        <f>IF(Table1[[#This Row],[team]]=E1172,SUM(H1173,T1172),Table1[[#This Row],[ppg]])</f>
        <v>98</v>
      </c>
      <c r="U1173">
        <f>IF(Table1[[#This Row],[team]]=E1172,SUM(I1173,U1172),Table1[[#This Row],[ppga]])</f>
        <v>74</v>
      </c>
      <c r="V1173">
        <f>IF(Table1[[#This Row],[team]]=E1172,SUM(Table1[[#This Row],[difference]],V1172),Table1[[#This Row],[difference]])</f>
        <v>17</v>
      </c>
      <c r="W1173">
        <f>IF(Table1[[#This Row],[team]]=E1172,SUM(Table1[[#This Row],[sqrt(dif)]],W1172),Table1[[#This Row],[sqrt(dif)]])</f>
        <v>3.2196317954709581</v>
      </c>
      <c r="X1173">
        <f>IF(Table1[[#This Row],[team]]=E1172,SUM(Table1[[#This Row],[f1]],X1172),Table1[[#This Row],[f1]])</f>
        <v>20.753791478440533</v>
      </c>
      <c r="Y1173">
        <f>IF(Table1[[#This Row],[ATS]]=S1172,SUM(Table1[[#This Row],[ATS]],Y1172),Table1[[#This Row],[ATS]])</f>
        <v>1</v>
      </c>
      <c r="Z1173">
        <f>IF(Table1[[#This Row],[ATS]]&gt;0,Table1[[#This Row],[ATS streak (not real)]]-1,Table1[[#This Row],[ATS streak (not real)]]+1)</f>
        <v>0</v>
      </c>
      <c r="AA1173" s="5">
        <f>Table1[[#This Row],[running ttl ppg]]^2.37/(Table1[[#This Row],[running ttl ppg]]^2.37+Table1[[#This Row],[running ttl ppga]]^2.37)</f>
        <v>0.66054831674589043</v>
      </c>
      <c r="AB1173" s="5">
        <f>Table1[[#This Row],[pyth ratio]]+Table1[[#This Row],[win/loss ratio]]</f>
        <v>1.4105483167458903</v>
      </c>
    </row>
    <row r="1174" spans="1:28" x14ac:dyDescent="0.25">
      <c r="A1174" s="1">
        <v>3732</v>
      </c>
      <c r="B1174" s="7">
        <f t="shared" si="40"/>
        <v>5</v>
      </c>
      <c r="C1174" s="5">
        <v>2018</v>
      </c>
      <c r="D1174" s="5">
        <v>6</v>
      </c>
      <c r="E1174" t="s">
        <v>50</v>
      </c>
      <c r="F1174" t="s">
        <v>61</v>
      </c>
      <c r="G1174" s="5">
        <v>1</v>
      </c>
      <c r="H1174">
        <v>10</v>
      </c>
      <c r="I1174">
        <v>23</v>
      </c>
      <c r="J1174">
        <v>-13</v>
      </c>
      <c r="K1174">
        <f>IF(Table1[[#This Row],[net]]&gt;0,1,0)</f>
        <v>0</v>
      </c>
      <c r="L1174">
        <v>-13.5</v>
      </c>
      <c r="M1174">
        <f>IF(Table1[[#This Row],[team]]=E1173,SUM(Table1[[#This Row],[win/loss]],M1173),Table1[[#This Row],[win/loss]])</f>
        <v>3</v>
      </c>
      <c r="N1174">
        <f>IF(Table1[[#This Row],[team]]=E1173,SUM(Table1[[#This Row],[win/loss]],M1173),Table1[[#This Row],[win/loss]])/B1174</f>
        <v>0.6</v>
      </c>
      <c r="O1174">
        <f t="shared" si="39"/>
        <v>-26.5</v>
      </c>
      <c r="P1174">
        <f>IF(Table1[[#This Row],[difference]]&gt;0,SQRT(Table1[[#This Row],[difference]]),-SQRT(ABS(Table1[[#This Row],[difference]])))</f>
        <v>-5.1478150704935004</v>
      </c>
      <c r="Q1174">
        <f>IF(Table1[[#This Row],[line]]&gt;0,SQRT(Table1[[#This Row],[line]]),-SQRT(ABS(Table1[[#This Row],[line]])))</f>
        <v>-3.6742346141747673</v>
      </c>
      <c r="R1174">
        <f>Table1[[#This Row],[difference]]-Table1[[#This Row],[sqrt(line)]]</f>
        <v>-22.825765385825232</v>
      </c>
      <c r="S1174">
        <f>IF(Table1[[#This Row],[difference]]&gt;0,1,-1)</f>
        <v>-1</v>
      </c>
      <c r="T1174">
        <f>IF(Table1[[#This Row],[team]]=E1173,SUM(H1174,T1173),Table1[[#This Row],[ppg]])</f>
        <v>108</v>
      </c>
      <c r="U1174">
        <f>IF(Table1[[#This Row],[team]]=E1173,SUM(I1174,U1173),Table1[[#This Row],[ppga]])</f>
        <v>97</v>
      </c>
      <c r="V1174">
        <f>IF(Table1[[#This Row],[team]]=E1173,SUM(Table1[[#This Row],[difference]],V1173),Table1[[#This Row],[difference]])</f>
        <v>-9.5</v>
      </c>
      <c r="W1174">
        <f>IF(Table1[[#This Row],[team]]=E1173,SUM(Table1[[#This Row],[sqrt(dif)]],W1173),Table1[[#This Row],[sqrt(dif)]])</f>
        <v>-1.9281832750225423</v>
      </c>
      <c r="X1174">
        <f>IF(Table1[[#This Row],[team]]=E1173,SUM(Table1[[#This Row],[f1]],X1173),Table1[[#This Row],[f1]])</f>
        <v>-2.0719739073846988</v>
      </c>
      <c r="Y1174">
        <f>IF(Table1[[#This Row],[ATS]]=S1173,SUM(Table1[[#This Row],[ATS]],Y1173),Table1[[#This Row],[ATS]])</f>
        <v>-1</v>
      </c>
      <c r="Z1174">
        <f>IF(Table1[[#This Row],[ATS]]&gt;0,Table1[[#This Row],[ATS streak (not real)]]-1,Table1[[#This Row],[ATS streak (not real)]]+1)</f>
        <v>0</v>
      </c>
      <c r="AA1174" s="5">
        <f>Table1[[#This Row],[running ttl ppg]]^2.37/(Table1[[#This Row],[running ttl ppg]]^2.37+Table1[[#This Row],[running ttl ppga]]^2.37)</f>
        <v>0.56330494539545983</v>
      </c>
      <c r="AB1174" s="5">
        <f>Table1[[#This Row],[pyth ratio]]+Table1[[#This Row],[win/loss ratio]]</f>
        <v>1.1633049453954598</v>
      </c>
    </row>
    <row r="1175" spans="1:28" x14ac:dyDescent="0.25">
      <c r="A1175" s="1">
        <v>3733</v>
      </c>
      <c r="B1175" s="7">
        <f t="shared" si="40"/>
        <v>6</v>
      </c>
      <c r="C1175" s="5">
        <v>2018</v>
      </c>
      <c r="D1175" s="5">
        <v>7</v>
      </c>
      <c r="E1175" t="s">
        <v>50</v>
      </c>
      <c r="F1175" t="s">
        <v>57</v>
      </c>
      <c r="G1175" s="5">
        <v>0</v>
      </c>
      <c r="H1175">
        <v>0</v>
      </c>
      <c r="I1175">
        <v>21</v>
      </c>
      <c r="J1175">
        <v>-21</v>
      </c>
      <c r="K1175">
        <f>IF(Table1[[#This Row],[net]]&gt;0,1,0)</f>
        <v>0</v>
      </c>
      <c r="L1175">
        <v>0</v>
      </c>
      <c r="M1175">
        <f>IF(Table1[[#This Row],[team]]=E1174,SUM(Table1[[#This Row],[win/loss]],M1174),Table1[[#This Row],[win/loss]])</f>
        <v>3</v>
      </c>
      <c r="N1175">
        <f>IF(Table1[[#This Row],[team]]=E1174,SUM(Table1[[#This Row],[win/loss]],M1174),Table1[[#This Row],[win/loss]])/B1175</f>
        <v>0.5</v>
      </c>
      <c r="O1175">
        <f t="shared" si="39"/>
        <v>-21</v>
      </c>
      <c r="P1175">
        <f>IF(Table1[[#This Row],[difference]]&gt;0,SQRT(Table1[[#This Row],[difference]]),-SQRT(ABS(Table1[[#This Row],[difference]])))</f>
        <v>-4.5825756949558398</v>
      </c>
      <c r="Q1175">
        <f>IF(Table1[[#This Row],[line]]&gt;0,SQRT(Table1[[#This Row],[line]]),-SQRT(ABS(Table1[[#This Row],[line]])))</f>
        <v>0</v>
      </c>
      <c r="R1175">
        <f>Table1[[#This Row],[difference]]-Table1[[#This Row],[sqrt(line)]]</f>
        <v>-21</v>
      </c>
      <c r="S1175">
        <f>IF(Table1[[#This Row],[difference]]&gt;0,1,-1)</f>
        <v>-1</v>
      </c>
      <c r="T1175">
        <f>IF(Table1[[#This Row],[team]]=E1174,SUM(H1175,T1174),Table1[[#This Row],[ppg]])</f>
        <v>108</v>
      </c>
      <c r="U1175">
        <f>IF(Table1[[#This Row],[team]]=E1174,SUM(I1175,U1174),Table1[[#This Row],[ppga]])</f>
        <v>118</v>
      </c>
      <c r="V1175">
        <f>IF(Table1[[#This Row],[team]]=E1174,SUM(Table1[[#This Row],[difference]],V1174),Table1[[#This Row],[difference]])</f>
        <v>-30.5</v>
      </c>
      <c r="W1175">
        <f>IF(Table1[[#This Row],[team]]=E1174,SUM(Table1[[#This Row],[sqrt(dif)]],W1174),Table1[[#This Row],[sqrt(dif)]])</f>
        <v>-6.5107589699783821</v>
      </c>
      <c r="X1175">
        <f>IF(Table1[[#This Row],[team]]=E1174,SUM(Table1[[#This Row],[f1]],X1174),Table1[[#This Row],[f1]])</f>
        <v>-23.071973907384699</v>
      </c>
      <c r="Y1175">
        <f>IF(Table1[[#This Row],[ATS]]=S1174,SUM(Table1[[#This Row],[ATS]],Y1174),Table1[[#This Row],[ATS]])</f>
        <v>-2</v>
      </c>
      <c r="Z1175">
        <f>IF(Table1[[#This Row],[ATS]]&gt;0,Table1[[#This Row],[ATS streak (not real)]]-1,Table1[[#This Row],[ATS streak (not real)]]+1)</f>
        <v>-1</v>
      </c>
      <c r="AA1175" s="5">
        <f>Table1[[#This Row],[running ttl ppg]]^2.37/(Table1[[#This Row],[running ttl ppg]]^2.37+Table1[[#This Row],[running ttl ppga]]^2.37)</f>
        <v>0.44772385126459024</v>
      </c>
      <c r="AB1175" s="5">
        <f>Table1[[#This Row],[pyth ratio]]+Table1[[#This Row],[win/loss ratio]]</f>
        <v>0.94772385126459024</v>
      </c>
    </row>
    <row r="1176" spans="1:28" x14ac:dyDescent="0.25">
      <c r="A1176" s="1">
        <v>3734</v>
      </c>
      <c r="B1176" s="7">
        <f t="shared" si="40"/>
        <v>7</v>
      </c>
      <c r="C1176" s="5">
        <v>2018</v>
      </c>
      <c r="D1176" s="5">
        <v>8</v>
      </c>
      <c r="E1176" t="s">
        <v>50</v>
      </c>
      <c r="F1176" t="s">
        <v>56</v>
      </c>
      <c r="G1176" s="5">
        <v>0</v>
      </c>
      <c r="H1176">
        <v>19</v>
      </c>
      <c r="I1176">
        <v>29</v>
      </c>
      <c r="J1176">
        <v>-10</v>
      </c>
      <c r="K1176">
        <f>IF(Table1[[#This Row],[net]]&gt;0,1,0)</f>
        <v>0</v>
      </c>
      <c r="L1176">
        <v>7</v>
      </c>
      <c r="M1176">
        <f>IF(Table1[[#This Row],[team]]=E1175,SUM(Table1[[#This Row],[win/loss]],M1175),Table1[[#This Row],[win/loss]])</f>
        <v>3</v>
      </c>
      <c r="N1176">
        <f>IF(Table1[[#This Row],[team]]=E1175,SUM(Table1[[#This Row],[win/loss]],M1175),Table1[[#This Row],[win/loss]])/B1176</f>
        <v>0.42857142857142855</v>
      </c>
      <c r="O1176">
        <f t="shared" si="39"/>
        <v>-3</v>
      </c>
      <c r="P1176">
        <f>IF(Table1[[#This Row],[difference]]&gt;0,SQRT(Table1[[#This Row],[difference]]),-SQRT(ABS(Table1[[#This Row],[difference]])))</f>
        <v>-1.7320508075688772</v>
      </c>
      <c r="Q1176">
        <f>IF(Table1[[#This Row],[line]]&gt;0,SQRT(Table1[[#This Row],[line]]),-SQRT(ABS(Table1[[#This Row],[line]])))</f>
        <v>2.6457513110645907</v>
      </c>
      <c r="R1176">
        <f>Table1[[#This Row],[difference]]-Table1[[#This Row],[sqrt(line)]]</f>
        <v>-5.6457513110645907</v>
      </c>
      <c r="S1176">
        <f>IF(Table1[[#This Row],[difference]]&gt;0,1,-1)</f>
        <v>-1</v>
      </c>
      <c r="T1176">
        <f>IF(Table1[[#This Row],[team]]=E1175,SUM(H1176,T1175),Table1[[#This Row],[ppg]])</f>
        <v>127</v>
      </c>
      <c r="U1176">
        <f>IF(Table1[[#This Row],[team]]=E1175,SUM(I1176,U1175),Table1[[#This Row],[ppga]])</f>
        <v>147</v>
      </c>
      <c r="V1176">
        <f>IF(Table1[[#This Row],[team]]=E1175,SUM(Table1[[#This Row],[difference]],V1175),Table1[[#This Row],[difference]])</f>
        <v>-33.5</v>
      </c>
      <c r="W1176">
        <f>IF(Table1[[#This Row],[team]]=E1175,SUM(Table1[[#This Row],[sqrt(dif)]],W1175),Table1[[#This Row],[sqrt(dif)]])</f>
        <v>-8.2428097775472597</v>
      </c>
      <c r="X1176">
        <f>IF(Table1[[#This Row],[team]]=E1175,SUM(Table1[[#This Row],[f1]],X1175),Table1[[#This Row],[f1]])</f>
        <v>-28.717725218449289</v>
      </c>
      <c r="Y1176">
        <f>IF(Table1[[#This Row],[ATS]]=S1175,SUM(Table1[[#This Row],[ATS]],Y1175),Table1[[#This Row],[ATS]])</f>
        <v>-3</v>
      </c>
      <c r="Z1176">
        <f>IF(Table1[[#This Row],[ATS]]&gt;0,Table1[[#This Row],[ATS streak (not real)]]-1,Table1[[#This Row],[ATS streak (not real)]]+1)</f>
        <v>-2</v>
      </c>
      <c r="AA1176" s="5">
        <f>Table1[[#This Row],[running ttl ppg]]^2.37/(Table1[[#This Row],[running ttl ppg]]^2.37+Table1[[#This Row],[running ttl ppga]]^2.37)</f>
        <v>0.41420670888732547</v>
      </c>
      <c r="AB1176" s="5">
        <f>Table1[[#This Row],[pyth ratio]]+Table1[[#This Row],[win/loss ratio]]</f>
        <v>0.84277813745875396</v>
      </c>
    </row>
    <row r="1177" spans="1:28" x14ac:dyDescent="0.25">
      <c r="A1177" s="1">
        <v>3735</v>
      </c>
      <c r="B1177" s="7">
        <f t="shared" si="40"/>
        <v>8</v>
      </c>
      <c r="C1177" s="5">
        <v>2018</v>
      </c>
      <c r="D1177" s="5">
        <v>9</v>
      </c>
      <c r="E1177" t="s">
        <v>50</v>
      </c>
      <c r="F1177" t="s">
        <v>66</v>
      </c>
      <c r="G1177" s="5">
        <v>0</v>
      </c>
      <c r="H1177">
        <v>23</v>
      </c>
      <c r="I1177">
        <v>51</v>
      </c>
      <c r="J1177">
        <v>-28</v>
      </c>
      <c r="K1177">
        <f>IF(Table1[[#This Row],[net]]&gt;0,1,0)</f>
        <v>0</v>
      </c>
      <c r="L1177">
        <v>7</v>
      </c>
      <c r="M1177">
        <f>IF(Table1[[#This Row],[team]]=E1176,SUM(Table1[[#This Row],[win/loss]],M1176),Table1[[#This Row],[win/loss]])</f>
        <v>3</v>
      </c>
      <c r="N1177">
        <f>IF(Table1[[#This Row],[team]]=E1176,SUM(Table1[[#This Row],[win/loss]],M1176),Table1[[#This Row],[win/loss]])/B1177</f>
        <v>0.375</v>
      </c>
      <c r="O1177">
        <f t="shared" si="39"/>
        <v>-21</v>
      </c>
      <c r="P1177">
        <f>IF(Table1[[#This Row],[difference]]&gt;0,SQRT(Table1[[#This Row],[difference]]),-SQRT(ABS(Table1[[#This Row],[difference]])))</f>
        <v>-4.5825756949558398</v>
      </c>
      <c r="Q1177">
        <f>IF(Table1[[#This Row],[line]]&gt;0,SQRT(Table1[[#This Row],[line]]),-SQRT(ABS(Table1[[#This Row],[line]])))</f>
        <v>2.6457513110645907</v>
      </c>
      <c r="R1177">
        <f>Table1[[#This Row],[difference]]-Table1[[#This Row],[sqrt(line)]]</f>
        <v>-23.64575131106459</v>
      </c>
      <c r="S1177">
        <f>IF(Table1[[#This Row],[difference]]&gt;0,1,-1)</f>
        <v>-1</v>
      </c>
      <c r="T1177">
        <f>IF(Table1[[#This Row],[team]]=E1176,SUM(H1177,T1176),Table1[[#This Row],[ppg]])</f>
        <v>150</v>
      </c>
      <c r="U1177">
        <f>IF(Table1[[#This Row],[team]]=E1176,SUM(I1177,U1176),Table1[[#This Row],[ppga]])</f>
        <v>198</v>
      </c>
      <c r="V1177">
        <f>IF(Table1[[#This Row],[team]]=E1176,SUM(Table1[[#This Row],[difference]],V1176),Table1[[#This Row],[difference]])</f>
        <v>-54.5</v>
      </c>
      <c r="W1177">
        <f>IF(Table1[[#This Row],[team]]=E1176,SUM(Table1[[#This Row],[sqrt(dif)]],W1176),Table1[[#This Row],[sqrt(dif)]])</f>
        <v>-12.8253854725031</v>
      </c>
      <c r="X1177">
        <f>IF(Table1[[#This Row],[team]]=E1176,SUM(Table1[[#This Row],[f1]],X1176),Table1[[#This Row],[f1]])</f>
        <v>-52.363476529513875</v>
      </c>
      <c r="Y1177">
        <f>IF(Table1[[#This Row],[ATS]]=S1176,SUM(Table1[[#This Row],[ATS]],Y1176),Table1[[#This Row],[ATS]])</f>
        <v>-4</v>
      </c>
      <c r="Z1177">
        <f>IF(Table1[[#This Row],[ATS]]&gt;0,Table1[[#This Row],[ATS streak (not real)]]-1,Table1[[#This Row],[ATS streak (not real)]]+1)</f>
        <v>-3</v>
      </c>
      <c r="AA1177" s="5">
        <f>Table1[[#This Row],[running ttl ppg]]^2.37/(Table1[[#This Row],[running ttl ppg]]^2.37+Table1[[#This Row],[running ttl ppga]]^2.37)</f>
        <v>0.34119190044468256</v>
      </c>
      <c r="AB1177" s="5">
        <f>Table1[[#This Row],[pyth ratio]]+Table1[[#This Row],[win/loss ratio]]</f>
        <v>0.71619190044468262</v>
      </c>
    </row>
    <row r="1178" spans="1:28" x14ac:dyDescent="0.25">
      <c r="A1178" s="1">
        <v>3736</v>
      </c>
      <c r="B1178" s="7">
        <f t="shared" si="40"/>
        <v>9</v>
      </c>
      <c r="C1178" s="5">
        <v>2018</v>
      </c>
      <c r="D1178" s="5">
        <v>10</v>
      </c>
      <c r="E1178" t="s">
        <v>50</v>
      </c>
      <c r="F1178" t="s">
        <v>63</v>
      </c>
      <c r="G1178" s="5">
        <v>1</v>
      </c>
      <c r="H1178">
        <v>16</v>
      </c>
      <c r="I1178">
        <v>41</v>
      </c>
      <c r="J1178">
        <v>-25</v>
      </c>
      <c r="K1178">
        <f>IF(Table1[[#This Row],[net]]&gt;0,1,0)</f>
        <v>0</v>
      </c>
      <c r="L1178">
        <v>7</v>
      </c>
      <c r="M1178">
        <f>IF(Table1[[#This Row],[team]]=E1177,SUM(Table1[[#This Row],[win/loss]],M1177),Table1[[#This Row],[win/loss]])</f>
        <v>3</v>
      </c>
      <c r="N1178">
        <f>IF(Table1[[#This Row],[team]]=E1177,SUM(Table1[[#This Row],[win/loss]],M1177),Table1[[#This Row],[win/loss]])/B1178</f>
        <v>0.33333333333333331</v>
      </c>
      <c r="O1178">
        <f t="shared" si="39"/>
        <v>-18</v>
      </c>
      <c r="P1178">
        <f>IF(Table1[[#This Row],[difference]]&gt;0,SQRT(Table1[[#This Row],[difference]]),-SQRT(ABS(Table1[[#This Row],[difference]])))</f>
        <v>-4.2426406871192848</v>
      </c>
      <c r="Q1178">
        <f>IF(Table1[[#This Row],[line]]&gt;0,SQRT(Table1[[#This Row],[line]]),-SQRT(ABS(Table1[[#This Row],[line]])))</f>
        <v>2.6457513110645907</v>
      </c>
      <c r="R1178">
        <f>Table1[[#This Row],[difference]]-Table1[[#This Row],[sqrt(line)]]</f>
        <v>-20.64575131106459</v>
      </c>
      <c r="S1178">
        <f>IF(Table1[[#This Row],[difference]]&gt;0,1,-1)</f>
        <v>-1</v>
      </c>
      <c r="T1178">
        <f>IF(Table1[[#This Row],[team]]=E1177,SUM(H1178,T1177),Table1[[#This Row],[ppg]])</f>
        <v>166</v>
      </c>
      <c r="U1178">
        <f>IF(Table1[[#This Row],[team]]=E1177,SUM(I1178,U1177),Table1[[#This Row],[ppga]])</f>
        <v>239</v>
      </c>
      <c r="V1178">
        <f>IF(Table1[[#This Row],[team]]=E1177,SUM(Table1[[#This Row],[difference]],V1177),Table1[[#This Row],[difference]])</f>
        <v>-72.5</v>
      </c>
      <c r="W1178">
        <f>IF(Table1[[#This Row],[team]]=E1177,SUM(Table1[[#This Row],[sqrt(dif)]],W1177),Table1[[#This Row],[sqrt(dif)]])</f>
        <v>-17.068026159622384</v>
      </c>
      <c r="X1178">
        <f>IF(Table1[[#This Row],[team]]=E1177,SUM(Table1[[#This Row],[f1]],X1177),Table1[[#This Row],[f1]])</f>
        <v>-73.009227840578461</v>
      </c>
      <c r="Y1178">
        <f>IF(Table1[[#This Row],[ATS]]=S1177,SUM(Table1[[#This Row],[ATS]],Y1177),Table1[[#This Row],[ATS]])</f>
        <v>-5</v>
      </c>
      <c r="Z1178">
        <f>IF(Table1[[#This Row],[ATS]]&gt;0,Table1[[#This Row],[ATS streak (not real)]]-1,Table1[[#This Row],[ATS streak (not real)]]+1)</f>
        <v>-4</v>
      </c>
      <c r="AA1178" s="5">
        <f>Table1[[#This Row],[running ttl ppg]]^2.37/(Table1[[#This Row],[running ttl ppg]]^2.37+Table1[[#This Row],[running ttl ppga]]^2.37)</f>
        <v>0.29654445165246213</v>
      </c>
      <c r="AB1178" s="5">
        <f>Table1[[#This Row],[pyth ratio]]+Table1[[#This Row],[win/loss ratio]]</f>
        <v>0.6298777849857955</v>
      </c>
    </row>
    <row r="1179" spans="1:28" x14ac:dyDescent="0.25">
      <c r="A1179" s="1">
        <v>3737</v>
      </c>
      <c r="B1179" s="7">
        <f t="shared" si="40"/>
        <v>10</v>
      </c>
      <c r="C1179" s="5">
        <v>2018</v>
      </c>
      <c r="D1179" s="5">
        <v>11</v>
      </c>
      <c r="E1179" t="s">
        <v>50</v>
      </c>
      <c r="F1179" t="s">
        <v>47</v>
      </c>
      <c r="G1179" s="5">
        <v>1</v>
      </c>
      <c r="H1179">
        <v>17</v>
      </c>
      <c r="I1179">
        <v>20</v>
      </c>
      <c r="J1179">
        <v>-3</v>
      </c>
      <c r="K1179">
        <f>IF(Table1[[#This Row],[net]]&gt;0,1,0)</f>
        <v>0</v>
      </c>
      <c r="L1179">
        <v>-2.5</v>
      </c>
      <c r="M1179">
        <f>IF(Table1[[#This Row],[team]]=E1178,SUM(Table1[[#This Row],[win/loss]],M1178),Table1[[#This Row],[win/loss]])</f>
        <v>3</v>
      </c>
      <c r="N1179">
        <f>IF(Table1[[#This Row],[team]]=E1178,SUM(Table1[[#This Row],[win/loss]],M1178),Table1[[#This Row],[win/loss]])/B1179</f>
        <v>0.3</v>
      </c>
      <c r="O1179">
        <f t="shared" si="39"/>
        <v>-5.5</v>
      </c>
      <c r="P1179">
        <f>IF(Table1[[#This Row],[difference]]&gt;0,SQRT(Table1[[#This Row],[difference]]),-SQRT(ABS(Table1[[#This Row],[difference]])))</f>
        <v>-2.3452078799117149</v>
      </c>
      <c r="Q1179">
        <f>IF(Table1[[#This Row],[line]]&gt;0,SQRT(Table1[[#This Row],[line]]),-SQRT(ABS(Table1[[#This Row],[line]])))</f>
        <v>-1.5811388300841898</v>
      </c>
      <c r="R1179">
        <f>Table1[[#This Row],[difference]]-Table1[[#This Row],[sqrt(line)]]</f>
        <v>-3.91886116991581</v>
      </c>
      <c r="S1179">
        <f>IF(Table1[[#This Row],[difference]]&gt;0,1,-1)</f>
        <v>-1</v>
      </c>
      <c r="T1179">
        <f>IF(Table1[[#This Row],[team]]=E1178,SUM(H1179,T1178),Table1[[#This Row],[ppg]])</f>
        <v>183</v>
      </c>
      <c r="U1179">
        <f>IF(Table1[[#This Row],[team]]=E1178,SUM(I1179,U1178),Table1[[#This Row],[ppga]])</f>
        <v>259</v>
      </c>
      <c r="V1179">
        <f>IF(Table1[[#This Row],[team]]=E1178,SUM(Table1[[#This Row],[difference]],V1178),Table1[[#This Row],[difference]])</f>
        <v>-78</v>
      </c>
      <c r="W1179">
        <f>IF(Table1[[#This Row],[team]]=E1178,SUM(Table1[[#This Row],[sqrt(dif)]],W1178),Table1[[#This Row],[sqrt(dif)]])</f>
        <v>-19.4132340395341</v>
      </c>
      <c r="X1179">
        <f>IF(Table1[[#This Row],[team]]=E1178,SUM(Table1[[#This Row],[f1]],X1178),Table1[[#This Row],[f1]])</f>
        <v>-76.928089010494276</v>
      </c>
      <c r="Y1179">
        <f>IF(Table1[[#This Row],[ATS]]=S1178,SUM(Table1[[#This Row],[ATS]],Y1178),Table1[[#This Row],[ATS]])</f>
        <v>-6</v>
      </c>
      <c r="Z1179">
        <f>IF(Table1[[#This Row],[ATS]]&gt;0,Table1[[#This Row],[ATS streak (not real)]]-1,Table1[[#This Row],[ATS streak (not real)]]+1)</f>
        <v>-5</v>
      </c>
      <c r="AA1179" s="5">
        <f>Table1[[#This Row],[running ttl ppg]]^2.37/(Table1[[#This Row],[running ttl ppg]]^2.37+Table1[[#This Row],[running ttl ppga]]^2.37)</f>
        <v>0.30508474254324425</v>
      </c>
      <c r="AB1179" s="5">
        <f>Table1[[#This Row],[pyth ratio]]+Table1[[#This Row],[win/loss ratio]]</f>
        <v>0.60508474254324418</v>
      </c>
    </row>
    <row r="1180" spans="1:28" x14ac:dyDescent="0.25">
      <c r="A1180" s="1">
        <v>3738</v>
      </c>
      <c r="B1180" s="7">
        <f t="shared" si="40"/>
        <v>11</v>
      </c>
      <c r="C1180" s="5">
        <v>2018</v>
      </c>
      <c r="D1180" s="5">
        <v>12</v>
      </c>
      <c r="E1180" t="s">
        <v>50</v>
      </c>
      <c r="F1180" t="s">
        <v>65</v>
      </c>
      <c r="G1180" s="5">
        <v>0</v>
      </c>
      <c r="H1180">
        <v>14</v>
      </c>
      <c r="I1180">
        <v>21</v>
      </c>
      <c r="J1180">
        <v>-7</v>
      </c>
      <c r="K1180">
        <f>IF(Table1[[#This Row],[net]]&gt;0,1,0)</f>
        <v>0</v>
      </c>
      <c r="L1180">
        <v>3.5</v>
      </c>
      <c r="M1180">
        <f>IF(Table1[[#This Row],[team]]=E1179,SUM(Table1[[#This Row],[win/loss]],M1179),Table1[[#This Row],[win/loss]])</f>
        <v>3</v>
      </c>
      <c r="N1180">
        <f>IF(Table1[[#This Row],[team]]=E1179,SUM(Table1[[#This Row],[win/loss]],M1179),Table1[[#This Row],[win/loss]])/B1180</f>
        <v>0.27272727272727271</v>
      </c>
      <c r="O1180">
        <f t="shared" si="39"/>
        <v>-3.5</v>
      </c>
      <c r="P1180">
        <f>IF(Table1[[#This Row],[difference]]&gt;0,SQRT(Table1[[#This Row],[difference]]),-SQRT(ABS(Table1[[#This Row],[difference]])))</f>
        <v>-1.8708286933869707</v>
      </c>
      <c r="Q1180">
        <f>IF(Table1[[#This Row],[line]]&gt;0,SQRT(Table1[[#This Row],[line]]),-SQRT(ABS(Table1[[#This Row],[line]])))</f>
        <v>1.8708286933869707</v>
      </c>
      <c r="R1180">
        <f>Table1[[#This Row],[difference]]-Table1[[#This Row],[sqrt(line)]]</f>
        <v>-5.3708286933869704</v>
      </c>
      <c r="S1180">
        <f>IF(Table1[[#This Row],[difference]]&gt;0,1,-1)</f>
        <v>-1</v>
      </c>
      <c r="T1180">
        <f>IF(Table1[[#This Row],[team]]=E1179,SUM(H1180,T1179),Table1[[#This Row],[ppg]])</f>
        <v>197</v>
      </c>
      <c r="U1180">
        <f>IF(Table1[[#This Row],[team]]=E1179,SUM(I1180,U1179),Table1[[#This Row],[ppga]])</f>
        <v>280</v>
      </c>
      <c r="V1180">
        <f>IF(Table1[[#This Row],[team]]=E1179,SUM(Table1[[#This Row],[difference]],V1179),Table1[[#This Row],[difference]])</f>
        <v>-81.5</v>
      </c>
      <c r="W1180">
        <f>IF(Table1[[#This Row],[team]]=E1179,SUM(Table1[[#This Row],[sqrt(dif)]],W1179),Table1[[#This Row],[sqrt(dif)]])</f>
        <v>-21.284062732921072</v>
      </c>
      <c r="X1180">
        <f>IF(Table1[[#This Row],[team]]=E1179,SUM(Table1[[#This Row],[f1]],X1179),Table1[[#This Row],[f1]])</f>
        <v>-82.298917703881244</v>
      </c>
      <c r="Y1180">
        <f>IF(Table1[[#This Row],[ATS]]=S1179,SUM(Table1[[#This Row],[ATS]],Y1179),Table1[[#This Row],[ATS]])</f>
        <v>-7</v>
      </c>
      <c r="Z1180">
        <f>IF(Table1[[#This Row],[ATS]]&gt;0,Table1[[#This Row],[ATS streak (not real)]]-1,Table1[[#This Row],[ATS streak (not real)]]+1)</f>
        <v>-6</v>
      </c>
      <c r="AA1180" s="5">
        <f>Table1[[#This Row],[running ttl ppg]]^2.37/(Table1[[#This Row],[running ttl ppg]]^2.37+Table1[[#This Row],[running ttl ppga]]^2.37)</f>
        <v>0.3029565139151737</v>
      </c>
      <c r="AB1180" s="5">
        <f>Table1[[#This Row],[pyth ratio]]+Table1[[#This Row],[win/loss ratio]]</f>
        <v>0.57568378664244646</v>
      </c>
    </row>
    <row r="1181" spans="1:28" x14ac:dyDescent="0.25">
      <c r="A1181" s="1">
        <v>3739</v>
      </c>
      <c r="B1181" s="7">
        <f t="shared" si="40"/>
        <v>12</v>
      </c>
      <c r="C1181" s="5">
        <v>2018</v>
      </c>
      <c r="D1181" s="5">
        <v>13</v>
      </c>
      <c r="E1181" t="s">
        <v>50</v>
      </c>
      <c r="F1181" t="s">
        <v>59</v>
      </c>
      <c r="G1181" s="5">
        <v>0</v>
      </c>
      <c r="H1181">
        <v>9</v>
      </c>
      <c r="I1181">
        <v>35</v>
      </c>
      <c r="J1181">
        <v>-26</v>
      </c>
      <c r="K1181">
        <f>IF(Table1[[#This Row],[net]]&gt;0,1,0)</f>
        <v>0</v>
      </c>
      <c r="L1181">
        <v>-1</v>
      </c>
      <c r="M1181">
        <f>IF(Table1[[#This Row],[team]]=E1180,SUM(Table1[[#This Row],[win/loss]],M1180),Table1[[#This Row],[win/loss]])</f>
        <v>3</v>
      </c>
      <c r="N1181">
        <f>IF(Table1[[#This Row],[team]]=E1180,SUM(Table1[[#This Row],[win/loss]],M1180),Table1[[#This Row],[win/loss]])/B1181</f>
        <v>0.25</v>
      </c>
      <c r="O1181">
        <f t="shared" si="39"/>
        <v>-27</v>
      </c>
      <c r="P1181">
        <f>IF(Table1[[#This Row],[difference]]&gt;0,SQRT(Table1[[#This Row],[difference]]),-SQRT(ABS(Table1[[#This Row],[difference]])))</f>
        <v>-5.196152422706632</v>
      </c>
      <c r="Q1181">
        <f>IF(Table1[[#This Row],[line]]&gt;0,SQRT(Table1[[#This Row],[line]]),-SQRT(ABS(Table1[[#This Row],[line]])))</f>
        <v>-1</v>
      </c>
      <c r="R1181">
        <f>Table1[[#This Row],[difference]]-Table1[[#This Row],[sqrt(line)]]</f>
        <v>-26</v>
      </c>
      <c r="S1181">
        <f>IF(Table1[[#This Row],[difference]]&gt;0,1,-1)</f>
        <v>-1</v>
      </c>
      <c r="T1181">
        <f>IF(Table1[[#This Row],[team]]=E1180,SUM(H1181,T1180),Table1[[#This Row],[ppg]])</f>
        <v>206</v>
      </c>
      <c r="U1181">
        <f>IF(Table1[[#This Row],[team]]=E1180,SUM(I1181,U1180),Table1[[#This Row],[ppga]])</f>
        <v>315</v>
      </c>
      <c r="V1181">
        <f>IF(Table1[[#This Row],[team]]=E1180,SUM(Table1[[#This Row],[difference]],V1180),Table1[[#This Row],[difference]])</f>
        <v>-108.5</v>
      </c>
      <c r="W1181">
        <f>IF(Table1[[#This Row],[team]]=E1180,SUM(Table1[[#This Row],[sqrt(dif)]],W1180),Table1[[#This Row],[sqrt(dif)]])</f>
        <v>-26.480215155627704</v>
      </c>
      <c r="X1181">
        <f>IF(Table1[[#This Row],[team]]=E1180,SUM(Table1[[#This Row],[f1]],X1180),Table1[[#This Row],[f1]])</f>
        <v>-108.29891770388124</v>
      </c>
      <c r="Y1181">
        <f>IF(Table1[[#This Row],[ATS]]=S1180,SUM(Table1[[#This Row],[ATS]],Y1180),Table1[[#This Row],[ATS]])</f>
        <v>-8</v>
      </c>
      <c r="Z1181">
        <f>IF(Table1[[#This Row],[ATS]]&gt;0,Table1[[#This Row],[ATS streak (not real)]]-1,Table1[[#This Row],[ATS streak (not real)]]+1)</f>
        <v>-7</v>
      </c>
      <c r="AA1181" s="5">
        <f>Table1[[#This Row],[running ttl ppg]]^2.37/(Table1[[#This Row],[running ttl ppg]]^2.37+Table1[[#This Row],[running ttl ppga]]^2.37)</f>
        <v>0.26765935993154788</v>
      </c>
      <c r="AB1181" s="5">
        <f>Table1[[#This Row],[pyth ratio]]+Table1[[#This Row],[win/loss ratio]]</f>
        <v>0.51765935993154788</v>
      </c>
    </row>
    <row r="1182" spans="1:28" x14ac:dyDescent="0.25">
      <c r="A1182" s="1">
        <v>3740</v>
      </c>
      <c r="B1182" s="7">
        <f t="shared" si="40"/>
        <v>13</v>
      </c>
      <c r="C1182" s="5">
        <v>2018</v>
      </c>
      <c r="D1182" s="5">
        <v>14</v>
      </c>
      <c r="E1182" t="s">
        <v>50</v>
      </c>
      <c r="F1182" t="s">
        <v>62</v>
      </c>
      <c r="G1182" s="5">
        <v>1</v>
      </c>
      <c r="H1182">
        <v>23</v>
      </c>
      <c r="I1182">
        <v>0</v>
      </c>
      <c r="J1182">
        <v>23</v>
      </c>
      <c r="K1182">
        <f>IF(Table1[[#This Row],[net]]&gt;0,1,0)</f>
        <v>1</v>
      </c>
      <c r="L1182">
        <v>1</v>
      </c>
      <c r="M1182">
        <f>IF(Table1[[#This Row],[team]]=E1181,SUM(Table1[[#This Row],[win/loss]],M1181),Table1[[#This Row],[win/loss]])</f>
        <v>4</v>
      </c>
      <c r="N1182">
        <f>IF(Table1[[#This Row],[team]]=E1181,SUM(Table1[[#This Row],[win/loss]],M1181),Table1[[#This Row],[win/loss]])/B1182</f>
        <v>0.30769230769230771</v>
      </c>
      <c r="O1182">
        <f t="shared" si="39"/>
        <v>24</v>
      </c>
      <c r="P1182">
        <f>IF(Table1[[#This Row],[difference]]&gt;0,SQRT(Table1[[#This Row],[difference]]),-SQRT(ABS(Table1[[#This Row],[difference]])))</f>
        <v>4.8989794855663558</v>
      </c>
      <c r="Q1182">
        <f>IF(Table1[[#This Row],[line]]&gt;0,SQRT(Table1[[#This Row],[line]]),-SQRT(ABS(Table1[[#This Row],[line]])))</f>
        <v>1</v>
      </c>
      <c r="R1182">
        <f>Table1[[#This Row],[difference]]-Table1[[#This Row],[sqrt(line)]]</f>
        <v>23</v>
      </c>
      <c r="S1182">
        <f>IF(Table1[[#This Row],[difference]]&gt;0,1,-1)</f>
        <v>1</v>
      </c>
      <c r="T1182">
        <f>IF(Table1[[#This Row],[team]]=E1181,SUM(H1182,T1181),Table1[[#This Row],[ppg]])</f>
        <v>229</v>
      </c>
      <c r="U1182">
        <f>IF(Table1[[#This Row],[team]]=E1181,SUM(I1182,U1181),Table1[[#This Row],[ppga]])</f>
        <v>315</v>
      </c>
      <c r="V1182">
        <f>IF(Table1[[#This Row],[team]]=E1181,SUM(Table1[[#This Row],[difference]],V1181),Table1[[#This Row],[difference]])</f>
        <v>-84.5</v>
      </c>
      <c r="W1182">
        <f>IF(Table1[[#This Row],[team]]=E1181,SUM(Table1[[#This Row],[sqrt(dif)]],W1181),Table1[[#This Row],[sqrt(dif)]])</f>
        <v>-21.581235670061346</v>
      </c>
      <c r="X1182">
        <f>IF(Table1[[#This Row],[team]]=E1181,SUM(Table1[[#This Row],[f1]],X1181),Table1[[#This Row],[f1]])</f>
        <v>-85.298917703881244</v>
      </c>
      <c r="Y1182">
        <f>IF(Table1[[#This Row],[ATS]]=S1181,SUM(Table1[[#This Row],[ATS]],Y1181),Table1[[#This Row],[ATS]])</f>
        <v>1</v>
      </c>
      <c r="Z1182">
        <f>IF(Table1[[#This Row],[ATS]]&gt;0,Table1[[#This Row],[ATS streak (not real)]]-1,Table1[[#This Row],[ATS streak (not real)]]+1)</f>
        <v>0</v>
      </c>
      <c r="AA1182" s="5">
        <f>Table1[[#This Row],[running ttl ppg]]^2.37/(Table1[[#This Row],[running ttl ppg]]^2.37+Table1[[#This Row],[running ttl ppga]]^2.37)</f>
        <v>0.3195857874792471</v>
      </c>
      <c r="AB1182" s="5">
        <f>Table1[[#This Row],[pyth ratio]]+Table1[[#This Row],[win/loss ratio]]</f>
        <v>0.62727809517155486</v>
      </c>
    </row>
    <row r="1183" spans="1:28" x14ac:dyDescent="0.25">
      <c r="A1183" s="1">
        <v>3741</v>
      </c>
      <c r="B1183" s="7">
        <f t="shared" si="40"/>
        <v>14</v>
      </c>
      <c r="C1183" s="5">
        <v>2018</v>
      </c>
      <c r="D1183" s="5">
        <v>15</v>
      </c>
      <c r="E1183" t="s">
        <v>50</v>
      </c>
      <c r="F1183" t="s">
        <v>54</v>
      </c>
      <c r="G1183" s="5">
        <v>0</v>
      </c>
      <c r="H1183">
        <v>25</v>
      </c>
      <c r="I1183">
        <v>13</v>
      </c>
      <c r="J1183">
        <v>12</v>
      </c>
      <c r="K1183">
        <f>IF(Table1[[#This Row],[net]]&gt;0,1,0)</f>
        <v>1</v>
      </c>
      <c r="L1183">
        <v>-2.5</v>
      </c>
      <c r="M1183">
        <f>IF(Table1[[#This Row],[team]]=E1182,SUM(Table1[[#This Row],[win/loss]],M1182),Table1[[#This Row],[win/loss]])</f>
        <v>5</v>
      </c>
      <c r="N1183">
        <f>IF(Table1[[#This Row],[team]]=E1182,SUM(Table1[[#This Row],[win/loss]],M1182),Table1[[#This Row],[win/loss]])/B1183</f>
        <v>0.35714285714285715</v>
      </c>
      <c r="O1183">
        <f t="shared" si="39"/>
        <v>9.5</v>
      </c>
      <c r="P1183">
        <f>IF(Table1[[#This Row],[difference]]&gt;0,SQRT(Table1[[#This Row],[difference]]),-SQRT(ABS(Table1[[#This Row],[difference]])))</f>
        <v>3.082207001484488</v>
      </c>
      <c r="Q1183">
        <f>IF(Table1[[#This Row],[line]]&gt;0,SQRT(Table1[[#This Row],[line]]),-SQRT(ABS(Table1[[#This Row],[line]])))</f>
        <v>-1.5811388300841898</v>
      </c>
      <c r="R1183">
        <f>Table1[[#This Row],[difference]]-Table1[[#This Row],[sqrt(line)]]</f>
        <v>11.081138830084189</v>
      </c>
      <c r="S1183">
        <f>IF(Table1[[#This Row],[difference]]&gt;0,1,-1)</f>
        <v>1</v>
      </c>
      <c r="T1183">
        <f>IF(Table1[[#This Row],[team]]=E1182,SUM(H1183,T1182),Table1[[#This Row],[ppg]])</f>
        <v>254</v>
      </c>
      <c r="U1183">
        <f>IF(Table1[[#This Row],[team]]=E1182,SUM(I1183,U1182),Table1[[#This Row],[ppga]])</f>
        <v>328</v>
      </c>
      <c r="V1183">
        <f>IF(Table1[[#This Row],[team]]=E1182,SUM(Table1[[#This Row],[difference]],V1182),Table1[[#This Row],[difference]])</f>
        <v>-75</v>
      </c>
      <c r="W1183">
        <f>IF(Table1[[#This Row],[team]]=E1182,SUM(Table1[[#This Row],[sqrt(dif)]],W1182),Table1[[#This Row],[sqrt(dif)]])</f>
        <v>-18.499028668576859</v>
      </c>
      <c r="X1183">
        <f>IF(Table1[[#This Row],[team]]=E1182,SUM(Table1[[#This Row],[f1]],X1182),Table1[[#This Row],[f1]])</f>
        <v>-74.217778873797059</v>
      </c>
      <c r="Y1183">
        <f>IF(Table1[[#This Row],[ATS]]=S1182,SUM(Table1[[#This Row],[ATS]],Y1182),Table1[[#This Row],[ATS]])</f>
        <v>2</v>
      </c>
      <c r="Z1183">
        <f>IF(Table1[[#This Row],[ATS]]&gt;0,Table1[[#This Row],[ATS streak (not real)]]-1,Table1[[#This Row],[ATS streak (not real)]]+1)</f>
        <v>1</v>
      </c>
      <c r="AA1183" s="5">
        <f>Table1[[#This Row],[running ttl ppg]]^2.37/(Table1[[#This Row],[running ttl ppg]]^2.37+Table1[[#This Row],[running ttl ppga]]^2.37)</f>
        <v>0.35298131750538381</v>
      </c>
      <c r="AB1183" s="5">
        <f>Table1[[#This Row],[pyth ratio]]+Table1[[#This Row],[win/loss ratio]]</f>
        <v>0.71012417464824096</v>
      </c>
    </row>
    <row r="1184" spans="1:28" x14ac:dyDescent="0.25">
      <c r="A1184" s="1">
        <v>3742</v>
      </c>
      <c r="B1184" s="7">
        <f t="shared" si="40"/>
        <v>15</v>
      </c>
      <c r="C1184" s="5">
        <v>2018</v>
      </c>
      <c r="D1184" s="5">
        <v>16</v>
      </c>
      <c r="E1184" t="s">
        <v>50</v>
      </c>
      <c r="F1184" t="s">
        <v>72</v>
      </c>
      <c r="G1184" s="5">
        <v>0</v>
      </c>
      <c r="H1184">
        <v>11</v>
      </c>
      <c r="I1184">
        <v>27</v>
      </c>
      <c r="J1184">
        <v>-16</v>
      </c>
      <c r="K1184">
        <f>IF(Table1[[#This Row],[net]]&gt;0,1,0)</f>
        <v>0</v>
      </c>
      <c r="L1184">
        <v>3</v>
      </c>
      <c r="M1184">
        <f>IF(Table1[[#This Row],[team]]=E1183,SUM(Table1[[#This Row],[win/loss]],M1183),Table1[[#This Row],[win/loss]])</f>
        <v>5</v>
      </c>
      <c r="N1184">
        <f>IF(Table1[[#This Row],[team]]=E1183,SUM(Table1[[#This Row],[win/loss]],M1183),Table1[[#This Row],[win/loss]])/B1184</f>
        <v>0.33333333333333331</v>
      </c>
      <c r="O1184">
        <f t="shared" si="39"/>
        <v>-13</v>
      </c>
      <c r="P1184">
        <f>IF(Table1[[#This Row],[difference]]&gt;0,SQRT(Table1[[#This Row],[difference]]),-SQRT(ABS(Table1[[#This Row],[difference]])))</f>
        <v>-3.6055512754639891</v>
      </c>
      <c r="Q1184">
        <f>IF(Table1[[#This Row],[line]]&gt;0,SQRT(Table1[[#This Row],[line]]),-SQRT(ABS(Table1[[#This Row],[line]])))</f>
        <v>1.7320508075688772</v>
      </c>
      <c r="R1184">
        <f>Table1[[#This Row],[difference]]-Table1[[#This Row],[sqrt(line)]]</f>
        <v>-14.732050807568877</v>
      </c>
      <c r="S1184">
        <f>IF(Table1[[#This Row],[difference]]&gt;0,1,-1)</f>
        <v>-1</v>
      </c>
      <c r="T1184">
        <f>IF(Table1[[#This Row],[team]]=E1183,SUM(H1184,T1183),Table1[[#This Row],[ppg]])</f>
        <v>265</v>
      </c>
      <c r="U1184">
        <f>IF(Table1[[#This Row],[team]]=E1183,SUM(I1184,U1183),Table1[[#This Row],[ppga]])</f>
        <v>355</v>
      </c>
      <c r="V1184">
        <f>IF(Table1[[#This Row],[team]]=E1183,SUM(Table1[[#This Row],[difference]],V1183),Table1[[#This Row],[difference]])</f>
        <v>-88</v>
      </c>
      <c r="W1184">
        <f>IF(Table1[[#This Row],[team]]=E1183,SUM(Table1[[#This Row],[sqrt(dif)]],W1183),Table1[[#This Row],[sqrt(dif)]])</f>
        <v>-22.104579944040847</v>
      </c>
      <c r="X1184">
        <f>IF(Table1[[#This Row],[team]]=E1183,SUM(Table1[[#This Row],[f1]],X1183),Table1[[#This Row],[f1]])</f>
        <v>-88.949829681365941</v>
      </c>
      <c r="Y1184">
        <f>IF(Table1[[#This Row],[ATS]]=S1183,SUM(Table1[[#This Row],[ATS]],Y1183),Table1[[#This Row],[ATS]])</f>
        <v>-1</v>
      </c>
      <c r="Z1184">
        <f>IF(Table1[[#This Row],[ATS]]&gt;0,Table1[[#This Row],[ATS streak (not real)]]-1,Table1[[#This Row],[ATS streak (not real)]]+1)</f>
        <v>0</v>
      </c>
      <c r="AA1184" s="5">
        <f>Table1[[#This Row],[running ttl ppg]]^2.37/(Table1[[#This Row],[running ttl ppg]]^2.37+Table1[[#This Row],[running ttl ppga]]^2.37)</f>
        <v>0.33337504732500295</v>
      </c>
      <c r="AB1184" s="5">
        <f>Table1[[#This Row],[pyth ratio]]+Table1[[#This Row],[win/loss ratio]]</f>
        <v>0.66670838065833626</v>
      </c>
    </row>
    <row r="1185" spans="1:28" x14ac:dyDescent="0.25">
      <c r="A1185" s="1">
        <v>3743</v>
      </c>
      <c r="B1185" s="7">
        <f t="shared" si="40"/>
        <v>16</v>
      </c>
      <c r="C1185" s="5">
        <v>2018</v>
      </c>
      <c r="D1185" s="5">
        <v>17</v>
      </c>
      <c r="E1185" t="s">
        <v>50</v>
      </c>
      <c r="F1185" t="s">
        <v>56</v>
      </c>
      <c r="G1185" s="5">
        <v>1</v>
      </c>
      <c r="H1185">
        <v>24</v>
      </c>
      <c r="I1185">
        <v>27</v>
      </c>
      <c r="J1185">
        <v>-3</v>
      </c>
      <c r="K1185">
        <f>IF(Table1[[#This Row],[net]]&gt;0,1,0)</f>
        <v>0</v>
      </c>
      <c r="L1185">
        <v>-3</v>
      </c>
      <c r="M1185">
        <f>IF(Table1[[#This Row],[team]]=E1184,SUM(Table1[[#This Row],[win/loss]],M1184),Table1[[#This Row],[win/loss]])</f>
        <v>5</v>
      </c>
      <c r="N1185">
        <f>IF(Table1[[#This Row],[team]]=E1184,SUM(Table1[[#This Row],[win/loss]],M1184),Table1[[#This Row],[win/loss]])/B1185</f>
        <v>0.3125</v>
      </c>
      <c r="O1185">
        <f t="shared" si="39"/>
        <v>-6</v>
      </c>
      <c r="P1185">
        <f>IF(Table1[[#This Row],[difference]]&gt;0,SQRT(Table1[[#This Row],[difference]]),-SQRT(ABS(Table1[[#This Row],[difference]])))</f>
        <v>-2.4494897427831779</v>
      </c>
      <c r="Q1185">
        <f>IF(Table1[[#This Row],[line]]&gt;0,SQRT(Table1[[#This Row],[line]]),-SQRT(ABS(Table1[[#This Row],[line]])))</f>
        <v>-1.7320508075688772</v>
      </c>
      <c r="R1185">
        <f>Table1[[#This Row],[difference]]-Table1[[#This Row],[sqrt(line)]]</f>
        <v>-4.2679491924311233</v>
      </c>
      <c r="S1185">
        <f>IF(Table1[[#This Row],[difference]]&gt;0,1,-1)</f>
        <v>-1</v>
      </c>
      <c r="T1185">
        <f>IF(Table1[[#This Row],[team]]=E1184,SUM(H1185,T1184),Table1[[#This Row],[ppg]])</f>
        <v>289</v>
      </c>
      <c r="U1185">
        <f>IF(Table1[[#This Row],[team]]=E1184,SUM(I1185,U1184),Table1[[#This Row],[ppga]])</f>
        <v>382</v>
      </c>
      <c r="V1185">
        <f>IF(Table1[[#This Row],[team]]=E1184,SUM(Table1[[#This Row],[difference]],V1184),Table1[[#This Row],[difference]])</f>
        <v>-94</v>
      </c>
      <c r="W1185">
        <f>IF(Table1[[#This Row],[team]]=E1184,SUM(Table1[[#This Row],[sqrt(dif)]],W1184),Table1[[#This Row],[sqrt(dif)]])</f>
        <v>-24.554069686824025</v>
      </c>
      <c r="X1185">
        <f>IF(Table1[[#This Row],[team]]=E1184,SUM(Table1[[#This Row],[f1]],X1184),Table1[[#This Row],[f1]])</f>
        <v>-93.217778873797059</v>
      </c>
      <c r="Y1185">
        <f>IF(Table1[[#This Row],[ATS]]=S1184,SUM(Table1[[#This Row],[ATS]],Y1184),Table1[[#This Row],[ATS]])</f>
        <v>-2</v>
      </c>
      <c r="Z1185">
        <f>IF(Table1[[#This Row],[ATS]]&gt;0,Table1[[#This Row],[ATS streak (not real)]]-1,Table1[[#This Row],[ATS streak (not real)]]+1)</f>
        <v>-1</v>
      </c>
      <c r="AA1185" s="5">
        <f>Table1[[#This Row],[running ttl ppg]]^2.37/(Table1[[#This Row],[running ttl ppg]]^2.37+Table1[[#This Row],[running ttl ppga]]^2.37)</f>
        <v>0.34046659865174417</v>
      </c>
      <c r="AB1185" s="5">
        <f>Table1[[#This Row],[pyth ratio]]+Table1[[#This Row],[win/loss ratio]]</f>
        <v>0.65296659865174411</v>
      </c>
    </row>
    <row r="1186" spans="1:28" x14ac:dyDescent="0.25">
      <c r="A1186" s="1">
        <v>3744</v>
      </c>
      <c r="B1186" s="7">
        <f t="shared" si="40"/>
        <v>1</v>
      </c>
      <c r="C1186" s="5">
        <v>2018</v>
      </c>
      <c r="D1186" s="5">
        <v>1</v>
      </c>
      <c r="E1186" t="s">
        <v>51</v>
      </c>
      <c r="F1186" t="s">
        <v>41</v>
      </c>
      <c r="G1186" s="5">
        <v>1</v>
      </c>
      <c r="H1186">
        <v>35</v>
      </c>
      <c r="I1186">
        <v>23</v>
      </c>
      <c r="J1186">
        <v>12</v>
      </c>
      <c r="K1186">
        <f>IF(Table1[[#This Row],[net]]&gt;0,1,0)</f>
        <v>1</v>
      </c>
      <c r="L1186">
        <v>2.5</v>
      </c>
      <c r="M1186">
        <f>IF(Table1[[#This Row],[team]]=E1185,SUM(Table1[[#This Row],[win/loss]],M1185),Table1[[#This Row],[win/loss]])</f>
        <v>1</v>
      </c>
      <c r="N1186">
        <f>IF(Table1[[#This Row],[team]]=E1185,SUM(Table1[[#This Row],[win/loss]],M1185),Table1[[#This Row],[win/loss]])/B1186</f>
        <v>1</v>
      </c>
      <c r="O1186">
        <f t="shared" si="39"/>
        <v>14.5</v>
      </c>
      <c r="P1186">
        <f>IF(Table1[[#This Row],[difference]]&gt;0,SQRT(Table1[[#This Row],[difference]]),-SQRT(ABS(Table1[[#This Row],[difference]])))</f>
        <v>3.8078865529319543</v>
      </c>
      <c r="Q1186">
        <f>IF(Table1[[#This Row],[line]]&gt;0,SQRT(Table1[[#This Row],[line]]),-SQRT(ABS(Table1[[#This Row],[line]])))</f>
        <v>1.5811388300841898</v>
      </c>
      <c r="R1186">
        <f>Table1[[#This Row],[difference]]-Table1[[#This Row],[sqrt(line)]]</f>
        <v>12.918861169915811</v>
      </c>
      <c r="S1186">
        <f>IF(Table1[[#This Row],[difference]]&gt;0,1,-1)</f>
        <v>1</v>
      </c>
      <c r="T1186">
        <f>IF(Table1[[#This Row],[team]]=E1185,SUM(H1186,T1185),Table1[[#This Row],[ppg]])</f>
        <v>35</v>
      </c>
      <c r="U1186">
        <f>IF(Table1[[#This Row],[team]]=E1185,SUM(I1186,U1185),Table1[[#This Row],[ppga]])</f>
        <v>23</v>
      </c>
      <c r="V1186">
        <f>IF(Table1[[#This Row],[team]]=E1185,SUM(Table1[[#This Row],[difference]],V1185),Table1[[#This Row],[difference]])</f>
        <v>14.5</v>
      </c>
      <c r="W1186">
        <f>IF(Table1[[#This Row],[team]]=E1185,SUM(Table1[[#This Row],[sqrt(dif)]],W1185),Table1[[#This Row],[sqrt(dif)]])</f>
        <v>3.8078865529319543</v>
      </c>
      <c r="X1186">
        <f>IF(Table1[[#This Row],[team]]=E1185,SUM(Table1[[#This Row],[f1]],X1185),Table1[[#This Row],[f1]])</f>
        <v>12.918861169915811</v>
      </c>
      <c r="Y1186">
        <f>IF(Table1[[#This Row],[ATS]]=S1185,SUM(Table1[[#This Row],[ATS]],Y1185),Table1[[#This Row],[ATS]])</f>
        <v>1</v>
      </c>
      <c r="Z1186">
        <f>IF(Table1[[#This Row],[ATS]]&gt;0,Table1[[#This Row],[ATS streak (not real)]]-1,Table1[[#This Row],[ATS streak (not real)]]+1)</f>
        <v>0</v>
      </c>
      <c r="AA1186" s="5">
        <f>Table1[[#This Row],[running ttl ppg]]^2.37/(Table1[[#This Row],[running ttl ppg]]^2.37+Table1[[#This Row],[running ttl ppga]]^2.37)</f>
        <v>0.73008494933103363</v>
      </c>
      <c r="AB1186" s="5">
        <f>Table1[[#This Row],[pyth ratio]]+Table1[[#This Row],[win/loss ratio]]</f>
        <v>1.7300849493310335</v>
      </c>
    </row>
    <row r="1187" spans="1:28" x14ac:dyDescent="0.25">
      <c r="A1187" s="1">
        <v>3745</v>
      </c>
      <c r="B1187" s="7">
        <f t="shared" si="40"/>
        <v>2</v>
      </c>
      <c r="C1187" s="5">
        <v>2018</v>
      </c>
      <c r="D1187" s="5">
        <v>2</v>
      </c>
      <c r="E1187" t="s">
        <v>51</v>
      </c>
      <c r="F1187" t="s">
        <v>61</v>
      </c>
      <c r="G1187" s="5">
        <v>0</v>
      </c>
      <c r="H1187">
        <v>24</v>
      </c>
      <c r="I1187">
        <v>10</v>
      </c>
      <c r="J1187">
        <v>14</v>
      </c>
      <c r="K1187">
        <f>IF(Table1[[#This Row],[net]]&gt;0,1,0)</f>
        <v>1</v>
      </c>
      <c r="L1187">
        <v>3</v>
      </c>
      <c r="M1187">
        <f>IF(Table1[[#This Row],[team]]=E1186,SUM(Table1[[#This Row],[win/loss]],M1186),Table1[[#This Row],[win/loss]])</f>
        <v>2</v>
      </c>
      <c r="N1187">
        <f>IF(Table1[[#This Row],[team]]=E1186,SUM(Table1[[#This Row],[win/loss]],M1186),Table1[[#This Row],[win/loss]])/B1187</f>
        <v>1</v>
      </c>
      <c r="O1187">
        <f t="shared" si="39"/>
        <v>17</v>
      </c>
      <c r="P1187">
        <f>IF(Table1[[#This Row],[difference]]&gt;0,SQRT(Table1[[#This Row],[difference]]),-SQRT(ABS(Table1[[#This Row],[difference]])))</f>
        <v>4.1231056256176606</v>
      </c>
      <c r="Q1187">
        <f>IF(Table1[[#This Row],[line]]&gt;0,SQRT(Table1[[#This Row],[line]]),-SQRT(ABS(Table1[[#This Row],[line]])))</f>
        <v>1.7320508075688772</v>
      </c>
      <c r="R1187">
        <f>Table1[[#This Row],[difference]]-Table1[[#This Row],[sqrt(line)]]</f>
        <v>15.267949192431123</v>
      </c>
      <c r="S1187">
        <f>IF(Table1[[#This Row],[difference]]&gt;0,1,-1)</f>
        <v>1</v>
      </c>
      <c r="T1187">
        <f>IF(Table1[[#This Row],[team]]=E1186,SUM(H1187,T1186),Table1[[#This Row],[ppg]])</f>
        <v>59</v>
      </c>
      <c r="U1187">
        <f>IF(Table1[[#This Row],[team]]=E1186,SUM(I1187,U1186),Table1[[#This Row],[ppga]])</f>
        <v>33</v>
      </c>
      <c r="V1187">
        <f>IF(Table1[[#This Row],[team]]=E1186,SUM(Table1[[#This Row],[difference]],V1186),Table1[[#This Row],[difference]])</f>
        <v>31.5</v>
      </c>
      <c r="W1187">
        <f>IF(Table1[[#This Row],[team]]=E1186,SUM(Table1[[#This Row],[sqrt(dif)]],W1186),Table1[[#This Row],[sqrt(dif)]])</f>
        <v>7.9309921785496149</v>
      </c>
      <c r="X1187">
        <f>IF(Table1[[#This Row],[team]]=E1186,SUM(Table1[[#This Row],[f1]],X1186),Table1[[#This Row],[f1]])</f>
        <v>28.186810362346932</v>
      </c>
      <c r="Y1187">
        <f>IF(Table1[[#This Row],[ATS]]=S1186,SUM(Table1[[#This Row],[ATS]],Y1186),Table1[[#This Row],[ATS]])</f>
        <v>2</v>
      </c>
      <c r="Z1187">
        <f>IF(Table1[[#This Row],[ATS]]&gt;0,Table1[[#This Row],[ATS streak (not real)]]-1,Table1[[#This Row],[ATS streak (not real)]]+1)</f>
        <v>1</v>
      </c>
      <c r="AA1187" s="5">
        <f>Table1[[#This Row],[running ttl ppg]]^2.37/(Table1[[#This Row],[running ttl ppg]]^2.37+Table1[[#This Row],[running ttl ppga]]^2.37)</f>
        <v>0.79851532267974956</v>
      </c>
      <c r="AB1187" s="5">
        <f>Table1[[#This Row],[pyth ratio]]+Table1[[#This Row],[win/loss ratio]]</f>
        <v>1.7985153226797497</v>
      </c>
    </row>
    <row r="1188" spans="1:28" x14ac:dyDescent="0.25">
      <c r="A1188" s="1">
        <v>3746</v>
      </c>
      <c r="B1188" s="7">
        <f t="shared" si="40"/>
        <v>3</v>
      </c>
      <c r="C1188" s="5">
        <v>2018</v>
      </c>
      <c r="D1188" s="5">
        <v>3</v>
      </c>
      <c r="E1188" t="s">
        <v>51</v>
      </c>
      <c r="F1188" t="s">
        <v>42</v>
      </c>
      <c r="G1188" s="5">
        <v>1</v>
      </c>
      <c r="H1188">
        <v>26</v>
      </c>
      <c r="I1188">
        <v>30</v>
      </c>
      <c r="J1188">
        <v>-4</v>
      </c>
      <c r="K1188">
        <f>IF(Table1[[#This Row],[net]]&gt;0,1,0)</f>
        <v>0</v>
      </c>
      <c r="L1188">
        <v>3</v>
      </c>
      <c r="M1188">
        <f>IF(Table1[[#This Row],[team]]=E1187,SUM(Table1[[#This Row],[win/loss]],M1187),Table1[[#This Row],[win/loss]])</f>
        <v>2</v>
      </c>
      <c r="N1188">
        <f>IF(Table1[[#This Row],[team]]=E1187,SUM(Table1[[#This Row],[win/loss]],M1187),Table1[[#This Row],[win/loss]])/B1188</f>
        <v>0.66666666666666663</v>
      </c>
      <c r="O1188">
        <f t="shared" si="39"/>
        <v>-1</v>
      </c>
      <c r="P1188">
        <f>IF(Table1[[#This Row],[difference]]&gt;0,SQRT(Table1[[#This Row],[difference]]),-SQRT(ABS(Table1[[#This Row],[difference]])))</f>
        <v>-1</v>
      </c>
      <c r="Q1188">
        <f>IF(Table1[[#This Row],[line]]&gt;0,SQRT(Table1[[#This Row],[line]]),-SQRT(ABS(Table1[[#This Row],[line]])))</f>
        <v>1.7320508075688772</v>
      </c>
      <c r="R1188">
        <f>Table1[[#This Row],[difference]]-Table1[[#This Row],[sqrt(line)]]</f>
        <v>-2.7320508075688772</v>
      </c>
      <c r="S1188">
        <f>IF(Table1[[#This Row],[difference]]&gt;0,1,-1)</f>
        <v>-1</v>
      </c>
      <c r="T1188">
        <f>IF(Table1[[#This Row],[team]]=E1187,SUM(H1188,T1187),Table1[[#This Row],[ppg]])</f>
        <v>85</v>
      </c>
      <c r="U1188">
        <f>IF(Table1[[#This Row],[team]]=E1187,SUM(I1188,U1187),Table1[[#This Row],[ppga]])</f>
        <v>63</v>
      </c>
      <c r="V1188">
        <f>IF(Table1[[#This Row],[team]]=E1187,SUM(Table1[[#This Row],[difference]],V1187),Table1[[#This Row],[difference]])</f>
        <v>30.5</v>
      </c>
      <c r="W1188">
        <f>IF(Table1[[#This Row],[team]]=E1187,SUM(Table1[[#This Row],[sqrt(dif)]],W1187),Table1[[#This Row],[sqrt(dif)]])</f>
        <v>6.9309921785496149</v>
      </c>
      <c r="X1188">
        <f>IF(Table1[[#This Row],[team]]=E1187,SUM(Table1[[#This Row],[f1]],X1187),Table1[[#This Row],[f1]])</f>
        <v>25.454759554778054</v>
      </c>
      <c r="Y1188">
        <f>IF(Table1[[#This Row],[ATS]]=S1187,SUM(Table1[[#This Row],[ATS]],Y1187),Table1[[#This Row],[ATS]])</f>
        <v>-1</v>
      </c>
      <c r="Z1188">
        <f>IF(Table1[[#This Row],[ATS]]&gt;0,Table1[[#This Row],[ATS streak (not real)]]-1,Table1[[#This Row],[ATS streak (not real)]]+1)</f>
        <v>0</v>
      </c>
      <c r="AA1188" s="5">
        <f>Table1[[#This Row],[running ttl ppg]]^2.37/(Table1[[#This Row],[running ttl ppg]]^2.37+Table1[[#This Row],[running ttl ppga]]^2.37)</f>
        <v>0.67036893730870672</v>
      </c>
      <c r="AB1188" s="5">
        <f>Table1[[#This Row],[pyth ratio]]+Table1[[#This Row],[win/loss ratio]]</f>
        <v>1.3370356039753735</v>
      </c>
    </row>
    <row r="1189" spans="1:28" x14ac:dyDescent="0.25">
      <c r="A1189" s="1">
        <v>3747</v>
      </c>
      <c r="B1189" s="7">
        <f t="shared" si="40"/>
        <v>4</v>
      </c>
      <c r="C1189" s="5">
        <v>2018</v>
      </c>
      <c r="D1189" s="5">
        <v>4</v>
      </c>
      <c r="E1189" t="s">
        <v>51</v>
      </c>
      <c r="F1189" t="s">
        <v>60</v>
      </c>
      <c r="G1189" s="5">
        <v>0</v>
      </c>
      <c r="H1189">
        <v>14</v>
      </c>
      <c r="I1189">
        <v>7</v>
      </c>
      <c r="J1189">
        <v>7</v>
      </c>
      <c r="K1189">
        <f>IF(Table1[[#This Row],[net]]&gt;0,1,0)</f>
        <v>1</v>
      </c>
      <c r="L1189">
        <v>2.5</v>
      </c>
      <c r="M1189">
        <f>IF(Table1[[#This Row],[team]]=E1188,SUM(Table1[[#This Row],[win/loss]],M1188),Table1[[#This Row],[win/loss]])</f>
        <v>3</v>
      </c>
      <c r="N1189">
        <f>IF(Table1[[#This Row],[team]]=E1188,SUM(Table1[[#This Row],[win/loss]],M1188),Table1[[#This Row],[win/loss]])/B1189</f>
        <v>0.75</v>
      </c>
      <c r="O1189">
        <f t="shared" si="39"/>
        <v>9.5</v>
      </c>
      <c r="P1189">
        <f>IF(Table1[[#This Row],[difference]]&gt;0,SQRT(Table1[[#This Row],[difference]]),-SQRT(ABS(Table1[[#This Row],[difference]])))</f>
        <v>3.082207001484488</v>
      </c>
      <c r="Q1189">
        <f>IF(Table1[[#This Row],[line]]&gt;0,SQRT(Table1[[#This Row],[line]]),-SQRT(ABS(Table1[[#This Row],[line]])))</f>
        <v>1.5811388300841898</v>
      </c>
      <c r="R1189">
        <f>Table1[[#This Row],[difference]]-Table1[[#This Row],[sqrt(line)]]</f>
        <v>7.91886116991581</v>
      </c>
      <c r="S1189">
        <f>IF(Table1[[#This Row],[difference]]&gt;0,1,-1)</f>
        <v>1</v>
      </c>
      <c r="T1189">
        <f>IF(Table1[[#This Row],[team]]=E1188,SUM(H1189,T1188),Table1[[#This Row],[ppg]])</f>
        <v>99</v>
      </c>
      <c r="U1189">
        <f>IF(Table1[[#This Row],[team]]=E1188,SUM(I1189,U1188),Table1[[#This Row],[ppga]])</f>
        <v>70</v>
      </c>
      <c r="V1189">
        <f>IF(Table1[[#This Row],[team]]=E1188,SUM(Table1[[#This Row],[difference]],V1188),Table1[[#This Row],[difference]])</f>
        <v>40</v>
      </c>
      <c r="W1189">
        <f>IF(Table1[[#This Row],[team]]=E1188,SUM(Table1[[#This Row],[sqrt(dif)]],W1188),Table1[[#This Row],[sqrt(dif)]])</f>
        <v>10.013199180034103</v>
      </c>
      <c r="X1189">
        <f>IF(Table1[[#This Row],[team]]=E1188,SUM(Table1[[#This Row],[f1]],X1188),Table1[[#This Row],[f1]])</f>
        <v>33.373620724693865</v>
      </c>
      <c r="Y1189">
        <f>IF(Table1[[#This Row],[ATS]]=S1188,SUM(Table1[[#This Row],[ATS]],Y1188),Table1[[#This Row],[ATS]])</f>
        <v>1</v>
      </c>
      <c r="Z1189">
        <f>IF(Table1[[#This Row],[ATS]]&gt;0,Table1[[#This Row],[ATS streak (not real)]]-1,Table1[[#This Row],[ATS streak (not real)]]+1)</f>
        <v>0</v>
      </c>
      <c r="AA1189" s="5">
        <f>Table1[[#This Row],[running ttl ppg]]^2.37/(Table1[[#This Row],[running ttl ppg]]^2.37+Table1[[#This Row],[running ttl ppga]]^2.37)</f>
        <v>0.69455472380597005</v>
      </c>
      <c r="AB1189" s="5">
        <f>Table1[[#This Row],[pyth ratio]]+Table1[[#This Row],[win/loss ratio]]</f>
        <v>1.4445547238059699</v>
      </c>
    </row>
    <row r="1190" spans="1:28" x14ac:dyDescent="0.25">
      <c r="A1190" s="1">
        <v>3748</v>
      </c>
      <c r="B1190" s="7">
        <f t="shared" si="40"/>
        <v>5</v>
      </c>
      <c r="C1190" s="5">
        <v>2018</v>
      </c>
      <c r="D1190" s="5">
        <v>5</v>
      </c>
      <c r="E1190" t="s">
        <v>51</v>
      </c>
      <c r="F1190" t="s">
        <v>45</v>
      </c>
      <c r="G1190" s="5">
        <v>1</v>
      </c>
      <c r="H1190">
        <v>24</v>
      </c>
      <c r="I1190">
        <v>27</v>
      </c>
      <c r="J1190">
        <v>-3</v>
      </c>
      <c r="K1190">
        <f>IF(Table1[[#This Row],[net]]&gt;0,1,0)</f>
        <v>0</v>
      </c>
      <c r="L1190">
        <v>-2</v>
      </c>
      <c r="M1190">
        <f>IF(Table1[[#This Row],[team]]=E1189,SUM(Table1[[#This Row],[win/loss]],M1189),Table1[[#This Row],[win/loss]])</f>
        <v>3</v>
      </c>
      <c r="N1190">
        <f>IF(Table1[[#This Row],[team]]=E1189,SUM(Table1[[#This Row],[win/loss]],M1189),Table1[[#This Row],[win/loss]])/B1190</f>
        <v>0.6</v>
      </c>
      <c r="O1190">
        <f t="shared" si="39"/>
        <v>-5</v>
      </c>
      <c r="P1190">
        <f>IF(Table1[[#This Row],[difference]]&gt;0,SQRT(Table1[[#This Row],[difference]]),-SQRT(ABS(Table1[[#This Row],[difference]])))</f>
        <v>-2.2360679774997898</v>
      </c>
      <c r="Q1190">
        <f>IF(Table1[[#This Row],[line]]&gt;0,SQRT(Table1[[#This Row],[line]]),-SQRT(ABS(Table1[[#This Row],[line]])))</f>
        <v>-1.4142135623730951</v>
      </c>
      <c r="R1190">
        <f>Table1[[#This Row],[difference]]-Table1[[#This Row],[sqrt(line)]]</f>
        <v>-3.5857864376269051</v>
      </c>
      <c r="S1190">
        <f>IF(Table1[[#This Row],[difference]]&gt;0,1,-1)</f>
        <v>-1</v>
      </c>
      <c r="T1190">
        <f>IF(Table1[[#This Row],[team]]=E1189,SUM(H1190,T1189),Table1[[#This Row],[ppg]])</f>
        <v>123</v>
      </c>
      <c r="U1190">
        <f>IF(Table1[[#This Row],[team]]=E1189,SUM(I1190,U1189),Table1[[#This Row],[ppga]])</f>
        <v>97</v>
      </c>
      <c r="V1190">
        <f>IF(Table1[[#This Row],[team]]=E1189,SUM(Table1[[#This Row],[difference]],V1189),Table1[[#This Row],[difference]])</f>
        <v>35</v>
      </c>
      <c r="W1190">
        <f>IF(Table1[[#This Row],[team]]=E1189,SUM(Table1[[#This Row],[sqrt(dif)]],W1189),Table1[[#This Row],[sqrt(dif)]])</f>
        <v>7.7771312025343136</v>
      </c>
      <c r="X1190">
        <f>IF(Table1[[#This Row],[team]]=E1189,SUM(Table1[[#This Row],[f1]],X1189),Table1[[#This Row],[f1]])</f>
        <v>29.787834287066961</v>
      </c>
      <c r="Y1190">
        <f>IF(Table1[[#This Row],[ATS]]=S1189,SUM(Table1[[#This Row],[ATS]],Y1189),Table1[[#This Row],[ATS]])</f>
        <v>-1</v>
      </c>
      <c r="Z1190">
        <f>IF(Table1[[#This Row],[ATS]]&gt;0,Table1[[#This Row],[ATS streak (not real)]]-1,Table1[[#This Row],[ATS streak (not real)]]+1)</f>
        <v>0</v>
      </c>
      <c r="AA1190" s="5">
        <f>Table1[[#This Row],[running ttl ppg]]^2.37/(Table1[[#This Row],[running ttl ppg]]^2.37+Table1[[#This Row],[running ttl ppga]]^2.37)</f>
        <v>0.63710291044962464</v>
      </c>
      <c r="AB1190" s="5">
        <f>Table1[[#This Row],[pyth ratio]]+Table1[[#This Row],[win/loss ratio]]</f>
        <v>1.2371029104496247</v>
      </c>
    </row>
    <row r="1191" spans="1:28" x14ac:dyDescent="0.25">
      <c r="A1191" s="1">
        <v>3749</v>
      </c>
      <c r="B1191" s="7">
        <f t="shared" si="40"/>
        <v>6</v>
      </c>
      <c r="C1191" s="5">
        <v>2018</v>
      </c>
      <c r="D1191" s="5">
        <v>6</v>
      </c>
      <c r="E1191" t="s">
        <v>51</v>
      </c>
      <c r="F1191" t="s">
        <v>64</v>
      </c>
      <c r="G1191" s="5">
        <v>0</v>
      </c>
      <c r="H1191">
        <v>38</v>
      </c>
      <c r="I1191">
        <v>52</v>
      </c>
      <c r="J1191">
        <v>-14</v>
      </c>
      <c r="K1191">
        <f>IF(Table1[[#This Row],[net]]&gt;0,1,0)</f>
        <v>0</v>
      </c>
      <c r="L1191">
        <v>6</v>
      </c>
      <c r="M1191">
        <f>IF(Table1[[#This Row],[team]]=E1190,SUM(Table1[[#This Row],[win/loss]],M1190),Table1[[#This Row],[win/loss]])</f>
        <v>3</v>
      </c>
      <c r="N1191">
        <f>IF(Table1[[#This Row],[team]]=E1190,SUM(Table1[[#This Row],[win/loss]],M1190),Table1[[#This Row],[win/loss]])/B1191</f>
        <v>0.5</v>
      </c>
      <c r="O1191">
        <f t="shared" si="39"/>
        <v>-8</v>
      </c>
      <c r="P1191">
        <f>IF(Table1[[#This Row],[difference]]&gt;0,SQRT(Table1[[#This Row],[difference]]),-SQRT(ABS(Table1[[#This Row],[difference]])))</f>
        <v>-2.8284271247461903</v>
      </c>
      <c r="Q1191">
        <f>IF(Table1[[#This Row],[line]]&gt;0,SQRT(Table1[[#This Row],[line]]),-SQRT(ABS(Table1[[#This Row],[line]])))</f>
        <v>2.4494897427831779</v>
      </c>
      <c r="R1191">
        <f>Table1[[#This Row],[difference]]-Table1[[#This Row],[sqrt(line)]]</f>
        <v>-10.449489742783179</v>
      </c>
      <c r="S1191">
        <f>IF(Table1[[#This Row],[difference]]&gt;0,1,-1)</f>
        <v>-1</v>
      </c>
      <c r="T1191">
        <f>IF(Table1[[#This Row],[team]]=E1190,SUM(H1191,T1190),Table1[[#This Row],[ppg]])</f>
        <v>161</v>
      </c>
      <c r="U1191">
        <f>IF(Table1[[#This Row],[team]]=E1190,SUM(I1191,U1190),Table1[[#This Row],[ppga]])</f>
        <v>149</v>
      </c>
      <c r="V1191">
        <f>IF(Table1[[#This Row],[team]]=E1190,SUM(Table1[[#This Row],[difference]],V1190),Table1[[#This Row],[difference]])</f>
        <v>27</v>
      </c>
      <c r="W1191">
        <f>IF(Table1[[#This Row],[team]]=E1190,SUM(Table1[[#This Row],[sqrt(dif)]],W1190),Table1[[#This Row],[sqrt(dif)]])</f>
        <v>4.9487040777881237</v>
      </c>
      <c r="X1191">
        <f>IF(Table1[[#This Row],[team]]=E1190,SUM(Table1[[#This Row],[f1]],X1190),Table1[[#This Row],[f1]])</f>
        <v>19.338344544283782</v>
      </c>
      <c r="Y1191">
        <f>IF(Table1[[#This Row],[ATS]]=S1190,SUM(Table1[[#This Row],[ATS]],Y1190),Table1[[#This Row],[ATS]])</f>
        <v>-2</v>
      </c>
      <c r="Z1191">
        <f>IF(Table1[[#This Row],[ATS]]&gt;0,Table1[[#This Row],[ATS streak (not real)]]-1,Table1[[#This Row],[ATS streak (not real)]]+1)</f>
        <v>-1</v>
      </c>
      <c r="AA1191" s="5">
        <f>Table1[[#This Row],[running ttl ppg]]^2.37/(Table1[[#This Row],[running ttl ppg]]^2.37+Table1[[#This Row],[running ttl ppga]]^2.37)</f>
        <v>0.54576544747569844</v>
      </c>
      <c r="AB1191" s="5">
        <f>Table1[[#This Row],[pyth ratio]]+Table1[[#This Row],[win/loss ratio]]</f>
        <v>1.0457654474756986</v>
      </c>
    </row>
    <row r="1192" spans="1:28" x14ac:dyDescent="0.25">
      <c r="A1192" s="1">
        <v>3750</v>
      </c>
      <c r="B1192" s="7">
        <f t="shared" si="40"/>
        <v>7</v>
      </c>
      <c r="C1192" s="5">
        <v>2018</v>
      </c>
      <c r="D1192" s="5">
        <v>8</v>
      </c>
      <c r="E1192" t="s">
        <v>51</v>
      </c>
      <c r="F1192" t="s">
        <v>67</v>
      </c>
      <c r="G1192" s="5">
        <v>1</v>
      </c>
      <c r="H1192">
        <v>15</v>
      </c>
      <c r="I1192">
        <v>20</v>
      </c>
      <c r="J1192">
        <v>-5</v>
      </c>
      <c r="K1192">
        <f>IF(Table1[[#This Row],[net]]&gt;0,1,0)</f>
        <v>0</v>
      </c>
      <c r="L1192">
        <v>3</v>
      </c>
      <c r="M1192">
        <f>IF(Table1[[#This Row],[team]]=E1191,SUM(Table1[[#This Row],[win/loss]],M1191),Table1[[#This Row],[win/loss]])</f>
        <v>3</v>
      </c>
      <c r="N1192">
        <f>IF(Table1[[#This Row],[team]]=E1191,SUM(Table1[[#This Row],[win/loss]],M1191),Table1[[#This Row],[win/loss]])/B1192</f>
        <v>0.42857142857142855</v>
      </c>
      <c r="O1192">
        <f t="shared" si="39"/>
        <v>-2</v>
      </c>
      <c r="P1192">
        <f>IF(Table1[[#This Row],[difference]]&gt;0,SQRT(Table1[[#This Row],[difference]]),-SQRT(ABS(Table1[[#This Row],[difference]])))</f>
        <v>-1.4142135623730951</v>
      </c>
      <c r="Q1192">
        <f>IF(Table1[[#This Row],[line]]&gt;0,SQRT(Table1[[#This Row],[line]]),-SQRT(ABS(Table1[[#This Row],[line]])))</f>
        <v>1.7320508075688772</v>
      </c>
      <c r="R1192">
        <f>Table1[[#This Row],[difference]]-Table1[[#This Row],[sqrt(line)]]</f>
        <v>-3.7320508075688772</v>
      </c>
      <c r="S1192">
        <f>IF(Table1[[#This Row],[difference]]&gt;0,1,-1)</f>
        <v>-1</v>
      </c>
      <c r="T1192">
        <f>IF(Table1[[#This Row],[team]]=E1191,SUM(H1192,T1191),Table1[[#This Row],[ppg]])</f>
        <v>176</v>
      </c>
      <c r="U1192">
        <f>IF(Table1[[#This Row],[team]]=E1191,SUM(I1192,U1191),Table1[[#This Row],[ppga]])</f>
        <v>169</v>
      </c>
      <c r="V1192">
        <f>IF(Table1[[#This Row],[team]]=E1191,SUM(Table1[[#This Row],[difference]],V1191),Table1[[#This Row],[difference]])</f>
        <v>25</v>
      </c>
      <c r="W1192">
        <f>IF(Table1[[#This Row],[team]]=E1191,SUM(Table1[[#This Row],[sqrt(dif)]],W1191),Table1[[#This Row],[sqrt(dif)]])</f>
        <v>3.5344905154150288</v>
      </c>
      <c r="X1192">
        <f>IF(Table1[[#This Row],[team]]=E1191,SUM(Table1[[#This Row],[f1]],X1191),Table1[[#This Row],[f1]])</f>
        <v>15.606293736714905</v>
      </c>
      <c r="Y1192">
        <f>IF(Table1[[#This Row],[ATS]]=S1191,SUM(Table1[[#This Row],[ATS]],Y1191),Table1[[#This Row],[ATS]])</f>
        <v>-3</v>
      </c>
      <c r="Z1192">
        <f>IF(Table1[[#This Row],[ATS]]&gt;0,Table1[[#This Row],[ATS streak (not real)]]-1,Table1[[#This Row],[ATS streak (not real)]]+1)</f>
        <v>-2</v>
      </c>
      <c r="AA1192" s="5">
        <f>Table1[[#This Row],[running ttl ppg]]^2.37/(Table1[[#This Row],[running ttl ppg]]^2.37+Table1[[#This Row],[running ttl ppga]]^2.37)</f>
        <v>0.52402825561746702</v>
      </c>
      <c r="AB1192" s="5">
        <f>Table1[[#This Row],[pyth ratio]]+Table1[[#This Row],[win/loss ratio]]</f>
        <v>0.95259968418889551</v>
      </c>
    </row>
    <row r="1193" spans="1:28" x14ac:dyDescent="0.25">
      <c r="A1193" s="1">
        <v>3751</v>
      </c>
      <c r="B1193" s="7">
        <f t="shared" si="40"/>
        <v>8</v>
      </c>
      <c r="C1193" s="5">
        <v>2018</v>
      </c>
      <c r="D1193" s="5">
        <v>9</v>
      </c>
      <c r="E1193" t="s">
        <v>51</v>
      </c>
      <c r="F1193" t="s">
        <v>52</v>
      </c>
      <c r="G1193" s="5">
        <v>0</v>
      </c>
      <c r="H1193">
        <v>30</v>
      </c>
      <c r="I1193">
        <v>17</v>
      </c>
      <c r="J1193">
        <v>13</v>
      </c>
      <c r="K1193">
        <f>IF(Table1[[#This Row],[net]]&gt;0,1,0)</f>
        <v>1</v>
      </c>
      <c r="L1193">
        <v>-2.5</v>
      </c>
      <c r="M1193">
        <f>IF(Table1[[#This Row],[team]]=E1192,SUM(Table1[[#This Row],[win/loss]],M1192),Table1[[#This Row],[win/loss]])</f>
        <v>4</v>
      </c>
      <c r="N1193">
        <f>IF(Table1[[#This Row],[team]]=E1192,SUM(Table1[[#This Row],[win/loss]],M1192),Table1[[#This Row],[win/loss]])/B1193</f>
        <v>0.5</v>
      </c>
      <c r="O1193">
        <f t="shared" si="39"/>
        <v>10.5</v>
      </c>
      <c r="P1193">
        <f>IF(Table1[[#This Row],[difference]]&gt;0,SQRT(Table1[[#This Row],[difference]]),-SQRT(ABS(Table1[[#This Row],[difference]])))</f>
        <v>3.2403703492039302</v>
      </c>
      <c r="Q1193">
        <f>IF(Table1[[#This Row],[line]]&gt;0,SQRT(Table1[[#This Row],[line]]),-SQRT(ABS(Table1[[#This Row],[line]])))</f>
        <v>-1.5811388300841898</v>
      </c>
      <c r="R1193">
        <f>Table1[[#This Row],[difference]]-Table1[[#This Row],[sqrt(line)]]</f>
        <v>12.081138830084189</v>
      </c>
      <c r="S1193">
        <f>IF(Table1[[#This Row],[difference]]&gt;0,1,-1)</f>
        <v>1</v>
      </c>
      <c r="T1193">
        <f>IF(Table1[[#This Row],[team]]=E1192,SUM(H1193,T1192),Table1[[#This Row],[ppg]])</f>
        <v>206</v>
      </c>
      <c r="U1193">
        <f>IF(Table1[[#This Row],[team]]=E1192,SUM(I1193,U1192),Table1[[#This Row],[ppga]])</f>
        <v>186</v>
      </c>
      <c r="V1193">
        <f>IF(Table1[[#This Row],[team]]=E1192,SUM(Table1[[#This Row],[difference]],V1192),Table1[[#This Row],[difference]])</f>
        <v>35.5</v>
      </c>
      <c r="W1193">
        <f>IF(Table1[[#This Row],[team]]=E1192,SUM(Table1[[#This Row],[sqrt(dif)]],W1192),Table1[[#This Row],[sqrt(dif)]])</f>
        <v>6.774860864618959</v>
      </c>
      <c r="X1193">
        <f>IF(Table1[[#This Row],[team]]=E1192,SUM(Table1[[#This Row],[f1]],X1192),Table1[[#This Row],[f1]])</f>
        <v>27.687432566799096</v>
      </c>
      <c r="Y1193">
        <f>IF(Table1[[#This Row],[ATS]]=S1192,SUM(Table1[[#This Row],[ATS]],Y1192),Table1[[#This Row],[ATS]])</f>
        <v>1</v>
      </c>
      <c r="Z1193">
        <f>IF(Table1[[#This Row],[ATS]]&gt;0,Table1[[#This Row],[ATS streak (not real)]]-1,Table1[[#This Row],[ATS streak (not real)]]+1)</f>
        <v>0</v>
      </c>
      <c r="AA1193" s="5">
        <f>Table1[[#This Row],[running ttl ppg]]^2.37/(Table1[[#This Row],[running ttl ppg]]^2.37+Table1[[#This Row],[running ttl ppga]]^2.37)</f>
        <v>0.56021801459229026</v>
      </c>
      <c r="AB1193" s="5">
        <f>Table1[[#This Row],[pyth ratio]]+Table1[[#This Row],[win/loss ratio]]</f>
        <v>1.0602180145922904</v>
      </c>
    </row>
    <row r="1194" spans="1:28" x14ac:dyDescent="0.25">
      <c r="A1194" s="1">
        <v>3752</v>
      </c>
      <c r="B1194" s="7">
        <f t="shared" si="40"/>
        <v>9</v>
      </c>
      <c r="C1194" s="5">
        <v>2018</v>
      </c>
      <c r="D1194" s="5">
        <v>10</v>
      </c>
      <c r="E1194" t="s">
        <v>51</v>
      </c>
      <c r="F1194" t="s">
        <v>48</v>
      </c>
      <c r="G1194" s="5">
        <v>1</v>
      </c>
      <c r="H1194">
        <v>38</v>
      </c>
      <c r="I1194">
        <v>24</v>
      </c>
      <c r="J1194">
        <v>14</v>
      </c>
      <c r="K1194">
        <f>IF(Table1[[#This Row],[net]]&gt;0,1,0)</f>
        <v>1</v>
      </c>
      <c r="L1194">
        <v>-10.5</v>
      </c>
      <c r="M1194">
        <f>IF(Table1[[#This Row],[team]]=E1193,SUM(Table1[[#This Row],[win/loss]],M1193),Table1[[#This Row],[win/loss]])</f>
        <v>5</v>
      </c>
      <c r="N1194">
        <f>IF(Table1[[#This Row],[team]]=E1193,SUM(Table1[[#This Row],[win/loss]],M1193),Table1[[#This Row],[win/loss]])/B1194</f>
        <v>0.55555555555555558</v>
      </c>
      <c r="O1194">
        <f t="shared" si="39"/>
        <v>3.5</v>
      </c>
      <c r="P1194">
        <f>IF(Table1[[#This Row],[difference]]&gt;0,SQRT(Table1[[#This Row],[difference]]),-SQRT(ABS(Table1[[#This Row],[difference]])))</f>
        <v>1.8708286933869707</v>
      </c>
      <c r="Q1194">
        <f>IF(Table1[[#This Row],[line]]&gt;0,SQRT(Table1[[#This Row],[line]]),-SQRT(ABS(Table1[[#This Row],[line]])))</f>
        <v>-3.2403703492039302</v>
      </c>
      <c r="R1194">
        <f>Table1[[#This Row],[difference]]-Table1[[#This Row],[sqrt(line)]]</f>
        <v>6.7403703492039302</v>
      </c>
      <c r="S1194">
        <f>IF(Table1[[#This Row],[difference]]&gt;0,1,-1)</f>
        <v>1</v>
      </c>
      <c r="T1194">
        <f>IF(Table1[[#This Row],[team]]=E1193,SUM(H1194,T1193),Table1[[#This Row],[ppg]])</f>
        <v>244</v>
      </c>
      <c r="U1194">
        <f>IF(Table1[[#This Row],[team]]=E1193,SUM(I1194,U1193),Table1[[#This Row],[ppga]])</f>
        <v>210</v>
      </c>
      <c r="V1194">
        <f>IF(Table1[[#This Row],[team]]=E1193,SUM(Table1[[#This Row],[difference]],V1193),Table1[[#This Row],[difference]])</f>
        <v>39</v>
      </c>
      <c r="W1194">
        <f>IF(Table1[[#This Row],[team]]=E1193,SUM(Table1[[#This Row],[sqrt(dif)]],W1193),Table1[[#This Row],[sqrt(dif)]])</f>
        <v>8.6456895580059303</v>
      </c>
      <c r="X1194">
        <f>IF(Table1[[#This Row],[team]]=E1193,SUM(Table1[[#This Row],[f1]],X1193),Table1[[#This Row],[f1]])</f>
        <v>34.427802916003024</v>
      </c>
      <c r="Y1194">
        <f>IF(Table1[[#This Row],[ATS]]=S1193,SUM(Table1[[#This Row],[ATS]],Y1193),Table1[[#This Row],[ATS]])</f>
        <v>2</v>
      </c>
      <c r="Z1194">
        <f>IF(Table1[[#This Row],[ATS]]&gt;0,Table1[[#This Row],[ATS streak (not real)]]-1,Table1[[#This Row],[ATS streak (not real)]]+1)</f>
        <v>1</v>
      </c>
      <c r="AA1194" s="5">
        <f>Table1[[#This Row],[running ttl ppg]]^2.37/(Table1[[#This Row],[running ttl ppg]]^2.37+Table1[[#This Row],[running ttl ppga]]^2.37)</f>
        <v>0.58798552454535757</v>
      </c>
      <c r="AB1194" s="5">
        <f>Table1[[#This Row],[pyth ratio]]+Table1[[#This Row],[win/loss ratio]]</f>
        <v>1.1435410801009132</v>
      </c>
    </row>
    <row r="1195" spans="1:28" x14ac:dyDescent="0.25">
      <c r="A1195" s="1">
        <v>3753</v>
      </c>
      <c r="B1195" s="7">
        <f t="shared" si="40"/>
        <v>10</v>
      </c>
      <c r="C1195" s="5">
        <v>2018</v>
      </c>
      <c r="D1195" s="5">
        <v>11</v>
      </c>
      <c r="E1195" t="s">
        <v>51</v>
      </c>
      <c r="F1195" t="s">
        <v>46</v>
      </c>
      <c r="G1195" s="5">
        <v>0</v>
      </c>
      <c r="H1195">
        <v>27</v>
      </c>
      <c r="I1195">
        <v>24</v>
      </c>
      <c r="J1195">
        <v>3</v>
      </c>
      <c r="K1195">
        <f>IF(Table1[[#This Row],[net]]&gt;0,1,0)</f>
        <v>1</v>
      </c>
      <c r="L1195">
        <v>-3</v>
      </c>
      <c r="M1195">
        <f>IF(Table1[[#This Row],[team]]=E1194,SUM(Table1[[#This Row],[win/loss]],M1194),Table1[[#This Row],[win/loss]])</f>
        <v>6</v>
      </c>
      <c r="N1195">
        <f>IF(Table1[[#This Row],[team]]=E1194,SUM(Table1[[#This Row],[win/loss]],M1194),Table1[[#This Row],[win/loss]])/B1195</f>
        <v>0.6</v>
      </c>
      <c r="O1195">
        <f t="shared" si="39"/>
        <v>0</v>
      </c>
      <c r="P1195">
        <f>IF(Table1[[#This Row],[difference]]&gt;0,SQRT(Table1[[#This Row],[difference]]),-SQRT(ABS(Table1[[#This Row],[difference]])))</f>
        <v>0</v>
      </c>
      <c r="Q1195">
        <f>IF(Table1[[#This Row],[line]]&gt;0,SQRT(Table1[[#This Row],[line]]),-SQRT(ABS(Table1[[#This Row],[line]])))</f>
        <v>-1.7320508075688772</v>
      </c>
      <c r="R1195">
        <f>Table1[[#This Row],[difference]]-Table1[[#This Row],[sqrt(line)]]</f>
        <v>1.7320508075688772</v>
      </c>
      <c r="S1195">
        <f>IF(Table1[[#This Row],[difference]]&gt;0,1,-1)</f>
        <v>-1</v>
      </c>
      <c r="T1195">
        <f>IF(Table1[[#This Row],[team]]=E1194,SUM(H1195,T1194),Table1[[#This Row],[ppg]])</f>
        <v>271</v>
      </c>
      <c r="U1195">
        <f>IF(Table1[[#This Row],[team]]=E1194,SUM(I1195,U1194),Table1[[#This Row],[ppga]])</f>
        <v>234</v>
      </c>
      <c r="V1195">
        <f>IF(Table1[[#This Row],[team]]=E1194,SUM(Table1[[#This Row],[difference]],V1194),Table1[[#This Row],[difference]])</f>
        <v>39</v>
      </c>
      <c r="W1195">
        <f>IF(Table1[[#This Row],[team]]=E1194,SUM(Table1[[#This Row],[sqrt(dif)]],W1194),Table1[[#This Row],[sqrt(dif)]])</f>
        <v>8.6456895580059303</v>
      </c>
      <c r="X1195">
        <f>IF(Table1[[#This Row],[team]]=E1194,SUM(Table1[[#This Row],[f1]],X1194),Table1[[#This Row],[f1]])</f>
        <v>36.159853723571899</v>
      </c>
      <c r="Y1195">
        <f>IF(Table1[[#This Row],[ATS]]=S1194,SUM(Table1[[#This Row],[ATS]],Y1194),Table1[[#This Row],[ATS]])</f>
        <v>-1</v>
      </c>
      <c r="Z1195">
        <f>IF(Table1[[#This Row],[ATS]]&gt;0,Table1[[#This Row],[ATS streak (not real)]]-1,Table1[[#This Row],[ATS streak (not real)]]+1)</f>
        <v>0</v>
      </c>
      <c r="AA1195" s="5">
        <f>Table1[[#This Row],[running ttl ppg]]^2.37/(Table1[[#This Row],[running ttl ppg]]^2.37+Table1[[#This Row],[running ttl ppga]]^2.37)</f>
        <v>0.58611080413362993</v>
      </c>
      <c r="AB1195" s="5">
        <f>Table1[[#This Row],[pyth ratio]]+Table1[[#This Row],[win/loss ratio]]</f>
        <v>1.1861108041336299</v>
      </c>
    </row>
    <row r="1196" spans="1:28" x14ac:dyDescent="0.25">
      <c r="A1196" s="1">
        <v>3754</v>
      </c>
      <c r="B1196" s="7">
        <f t="shared" si="40"/>
        <v>11</v>
      </c>
      <c r="C1196" s="5">
        <v>2018</v>
      </c>
      <c r="D1196" s="5">
        <v>12</v>
      </c>
      <c r="E1196" t="s">
        <v>51</v>
      </c>
      <c r="F1196" t="s">
        <v>60</v>
      </c>
      <c r="G1196" s="5">
        <v>1</v>
      </c>
      <c r="H1196">
        <v>23</v>
      </c>
      <c r="I1196">
        <v>30</v>
      </c>
      <c r="J1196">
        <v>-7</v>
      </c>
      <c r="K1196">
        <f>IF(Table1[[#This Row],[net]]&gt;0,1,0)</f>
        <v>0</v>
      </c>
      <c r="L1196">
        <v>2.5</v>
      </c>
      <c r="M1196">
        <f>IF(Table1[[#This Row],[team]]=E1195,SUM(Table1[[#This Row],[win/loss]],M1195),Table1[[#This Row],[win/loss]])</f>
        <v>6</v>
      </c>
      <c r="N1196">
        <f>IF(Table1[[#This Row],[team]]=E1195,SUM(Table1[[#This Row],[win/loss]],M1195),Table1[[#This Row],[win/loss]])/B1196</f>
        <v>0.54545454545454541</v>
      </c>
      <c r="O1196">
        <f t="shared" si="39"/>
        <v>-4.5</v>
      </c>
      <c r="P1196">
        <f>IF(Table1[[#This Row],[difference]]&gt;0,SQRT(Table1[[#This Row],[difference]]),-SQRT(ABS(Table1[[#This Row],[difference]])))</f>
        <v>-2.1213203435596424</v>
      </c>
      <c r="Q1196">
        <f>IF(Table1[[#This Row],[line]]&gt;0,SQRT(Table1[[#This Row],[line]]),-SQRT(ABS(Table1[[#This Row],[line]])))</f>
        <v>1.5811388300841898</v>
      </c>
      <c r="R1196">
        <f>Table1[[#This Row],[difference]]-Table1[[#This Row],[sqrt(line)]]</f>
        <v>-6.08113883008419</v>
      </c>
      <c r="S1196">
        <f>IF(Table1[[#This Row],[difference]]&gt;0,1,-1)</f>
        <v>-1</v>
      </c>
      <c r="T1196">
        <f>IF(Table1[[#This Row],[team]]=E1195,SUM(H1196,T1195),Table1[[#This Row],[ppg]])</f>
        <v>294</v>
      </c>
      <c r="U1196">
        <f>IF(Table1[[#This Row],[team]]=E1195,SUM(I1196,U1195),Table1[[#This Row],[ppga]])</f>
        <v>264</v>
      </c>
      <c r="V1196">
        <f>IF(Table1[[#This Row],[team]]=E1195,SUM(Table1[[#This Row],[difference]],V1195),Table1[[#This Row],[difference]])</f>
        <v>34.5</v>
      </c>
      <c r="W1196">
        <f>IF(Table1[[#This Row],[team]]=E1195,SUM(Table1[[#This Row],[sqrt(dif)]],W1195),Table1[[#This Row],[sqrt(dif)]])</f>
        <v>6.5243692144462884</v>
      </c>
      <c r="X1196">
        <f>IF(Table1[[#This Row],[team]]=E1195,SUM(Table1[[#This Row],[f1]],X1195),Table1[[#This Row],[f1]])</f>
        <v>30.07871489348771</v>
      </c>
      <c r="Y1196">
        <f>IF(Table1[[#This Row],[ATS]]=S1195,SUM(Table1[[#This Row],[ATS]],Y1195),Table1[[#This Row],[ATS]])</f>
        <v>-2</v>
      </c>
      <c r="Z1196">
        <f>IF(Table1[[#This Row],[ATS]]&gt;0,Table1[[#This Row],[ATS streak (not real)]]-1,Table1[[#This Row],[ATS streak (not real)]]+1)</f>
        <v>-1</v>
      </c>
      <c r="AA1196" s="5">
        <f>Table1[[#This Row],[running ttl ppg]]^2.37/(Table1[[#This Row],[running ttl ppg]]^2.37+Table1[[#This Row],[running ttl ppga]]^2.37)</f>
        <v>0.56342761425869814</v>
      </c>
      <c r="AB1196" s="5">
        <f>Table1[[#This Row],[pyth ratio]]+Table1[[#This Row],[win/loss ratio]]</f>
        <v>1.1088821597132434</v>
      </c>
    </row>
    <row r="1197" spans="1:28" x14ac:dyDescent="0.25">
      <c r="A1197" s="1">
        <v>3755</v>
      </c>
      <c r="B1197" s="7">
        <f t="shared" si="40"/>
        <v>12</v>
      </c>
      <c r="C1197" s="5">
        <v>2018</v>
      </c>
      <c r="D1197" s="5">
        <v>13</v>
      </c>
      <c r="E1197" t="s">
        <v>51</v>
      </c>
      <c r="F1197" t="s">
        <v>43</v>
      </c>
      <c r="G1197" s="5">
        <v>0</v>
      </c>
      <c r="H1197">
        <v>20</v>
      </c>
      <c r="I1197">
        <v>44</v>
      </c>
      <c r="J1197">
        <v>-24</v>
      </c>
      <c r="K1197">
        <f>IF(Table1[[#This Row],[net]]&gt;0,1,0)</f>
        <v>0</v>
      </c>
      <c r="L1197">
        <v>2.5</v>
      </c>
      <c r="M1197">
        <f>IF(Table1[[#This Row],[team]]=E1196,SUM(Table1[[#This Row],[win/loss]],M1196),Table1[[#This Row],[win/loss]])</f>
        <v>6</v>
      </c>
      <c r="N1197">
        <f>IF(Table1[[#This Row],[team]]=E1196,SUM(Table1[[#This Row],[win/loss]],M1196),Table1[[#This Row],[win/loss]])/B1197</f>
        <v>0.5</v>
      </c>
      <c r="O1197">
        <f t="shared" si="39"/>
        <v>-21.5</v>
      </c>
      <c r="P1197">
        <f>IF(Table1[[#This Row],[difference]]&gt;0,SQRT(Table1[[#This Row],[difference]]),-SQRT(ABS(Table1[[#This Row],[difference]])))</f>
        <v>-4.636809247747852</v>
      </c>
      <c r="Q1197">
        <f>IF(Table1[[#This Row],[line]]&gt;0,SQRT(Table1[[#This Row],[line]]),-SQRT(ABS(Table1[[#This Row],[line]])))</f>
        <v>1.5811388300841898</v>
      </c>
      <c r="R1197">
        <f>Table1[[#This Row],[difference]]-Table1[[#This Row],[sqrt(line)]]</f>
        <v>-23.081138830084189</v>
      </c>
      <c r="S1197">
        <f>IF(Table1[[#This Row],[difference]]&gt;0,1,-1)</f>
        <v>-1</v>
      </c>
      <c r="T1197">
        <f>IF(Table1[[#This Row],[team]]=E1196,SUM(H1197,T1196),Table1[[#This Row],[ppg]])</f>
        <v>314</v>
      </c>
      <c r="U1197">
        <f>IF(Table1[[#This Row],[team]]=E1196,SUM(I1197,U1196),Table1[[#This Row],[ppga]])</f>
        <v>308</v>
      </c>
      <c r="V1197">
        <f>IF(Table1[[#This Row],[team]]=E1196,SUM(Table1[[#This Row],[difference]],V1196),Table1[[#This Row],[difference]])</f>
        <v>13</v>
      </c>
      <c r="W1197">
        <f>IF(Table1[[#This Row],[team]]=E1196,SUM(Table1[[#This Row],[sqrt(dif)]],W1196),Table1[[#This Row],[sqrt(dif)]])</f>
        <v>1.8875599666984364</v>
      </c>
      <c r="X1197">
        <f>IF(Table1[[#This Row],[team]]=E1196,SUM(Table1[[#This Row],[f1]],X1196),Table1[[#This Row],[f1]])</f>
        <v>6.9975760634035211</v>
      </c>
      <c r="Y1197">
        <f>IF(Table1[[#This Row],[ATS]]=S1196,SUM(Table1[[#This Row],[ATS]],Y1196),Table1[[#This Row],[ATS]])</f>
        <v>-3</v>
      </c>
      <c r="Z1197">
        <f>IF(Table1[[#This Row],[ATS]]&gt;0,Table1[[#This Row],[ATS streak (not real)]]-1,Table1[[#This Row],[ATS streak (not real)]]+1)</f>
        <v>-2</v>
      </c>
      <c r="AA1197" s="5">
        <f>Table1[[#This Row],[running ttl ppg]]^2.37/(Table1[[#This Row],[running ttl ppg]]^2.37+Table1[[#This Row],[running ttl ppga]]^2.37)</f>
        <v>0.51142923148779773</v>
      </c>
      <c r="AB1197" s="5">
        <f>Table1[[#This Row],[pyth ratio]]+Table1[[#This Row],[win/loss ratio]]</f>
        <v>1.0114292314877977</v>
      </c>
    </row>
    <row r="1198" spans="1:28" x14ac:dyDescent="0.25">
      <c r="A1198" s="1">
        <v>3756</v>
      </c>
      <c r="B1198" s="7">
        <f t="shared" si="40"/>
        <v>13</v>
      </c>
      <c r="C1198" s="5">
        <v>2018</v>
      </c>
      <c r="D1198" s="5">
        <v>14</v>
      </c>
      <c r="E1198" t="s">
        <v>51</v>
      </c>
      <c r="F1198" t="s">
        <v>70</v>
      </c>
      <c r="G1198" s="5">
        <v>0</v>
      </c>
      <c r="H1198">
        <v>24</v>
      </c>
      <c r="I1198">
        <v>21</v>
      </c>
      <c r="J1198">
        <v>3</v>
      </c>
      <c r="K1198">
        <f>IF(Table1[[#This Row],[net]]&gt;0,1,0)</f>
        <v>1</v>
      </c>
      <c r="L1198">
        <v>0</v>
      </c>
      <c r="M1198">
        <f>IF(Table1[[#This Row],[team]]=E1197,SUM(Table1[[#This Row],[win/loss]],M1197),Table1[[#This Row],[win/loss]])</f>
        <v>7</v>
      </c>
      <c r="N1198">
        <f>IF(Table1[[#This Row],[team]]=E1197,SUM(Table1[[#This Row],[win/loss]],M1197),Table1[[#This Row],[win/loss]])/B1198</f>
        <v>0.53846153846153844</v>
      </c>
      <c r="O1198">
        <f t="shared" si="39"/>
        <v>3</v>
      </c>
      <c r="P1198">
        <f>IF(Table1[[#This Row],[difference]]&gt;0,SQRT(Table1[[#This Row],[difference]]),-SQRT(ABS(Table1[[#This Row],[difference]])))</f>
        <v>1.7320508075688772</v>
      </c>
      <c r="Q1198">
        <f>IF(Table1[[#This Row],[line]]&gt;0,SQRT(Table1[[#This Row],[line]]),-SQRT(ABS(Table1[[#This Row],[line]])))</f>
        <v>0</v>
      </c>
      <c r="R1198">
        <f>Table1[[#This Row],[difference]]-Table1[[#This Row],[sqrt(line)]]</f>
        <v>3</v>
      </c>
      <c r="S1198">
        <f>IF(Table1[[#This Row],[difference]]&gt;0,1,-1)</f>
        <v>1</v>
      </c>
      <c r="T1198">
        <f>IF(Table1[[#This Row],[team]]=E1197,SUM(H1198,T1197),Table1[[#This Row],[ppg]])</f>
        <v>338</v>
      </c>
      <c r="U1198">
        <f>IF(Table1[[#This Row],[team]]=E1197,SUM(I1198,U1197),Table1[[#This Row],[ppga]])</f>
        <v>329</v>
      </c>
      <c r="V1198">
        <f>IF(Table1[[#This Row],[team]]=E1197,SUM(Table1[[#This Row],[difference]],V1197),Table1[[#This Row],[difference]])</f>
        <v>16</v>
      </c>
      <c r="W1198">
        <f>IF(Table1[[#This Row],[team]]=E1197,SUM(Table1[[#This Row],[sqrt(dif)]],W1197),Table1[[#This Row],[sqrt(dif)]])</f>
        <v>3.6196107742673136</v>
      </c>
      <c r="X1198">
        <f>IF(Table1[[#This Row],[team]]=E1197,SUM(Table1[[#This Row],[f1]],X1197),Table1[[#This Row],[f1]])</f>
        <v>9.9975760634035211</v>
      </c>
      <c r="Y1198">
        <f>IF(Table1[[#This Row],[ATS]]=S1197,SUM(Table1[[#This Row],[ATS]],Y1197),Table1[[#This Row],[ATS]])</f>
        <v>1</v>
      </c>
      <c r="Z1198">
        <f>IF(Table1[[#This Row],[ATS]]&gt;0,Table1[[#This Row],[ATS streak (not real)]]-1,Table1[[#This Row],[ATS streak (not real)]]+1)</f>
        <v>0</v>
      </c>
      <c r="AA1198" s="5">
        <f>Table1[[#This Row],[running ttl ppg]]^2.37/(Table1[[#This Row],[running ttl ppg]]^2.37+Table1[[#This Row],[running ttl ppga]]^2.37)</f>
        <v>0.51598502638829424</v>
      </c>
      <c r="AB1198" s="5">
        <f>Table1[[#This Row],[pyth ratio]]+Table1[[#This Row],[win/loss ratio]]</f>
        <v>1.0544465648498327</v>
      </c>
    </row>
    <row r="1199" spans="1:28" x14ac:dyDescent="0.25">
      <c r="A1199" s="1">
        <v>3757</v>
      </c>
      <c r="B1199" s="7">
        <f t="shared" si="40"/>
        <v>14</v>
      </c>
      <c r="C1199" s="5">
        <v>2018</v>
      </c>
      <c r="D1199" s="5">
        <v>15</v>
      </c>
      <c r="E1199" t="s">
        <v>51</v>
      </c>
      <c r="F1199" t="s">
        <v>46</v>
      </c>
      <c r="G1199" s="5">
        <v>1</v>
      </c>
      <c r="H1199">
        <v>20</v>
      </c>
      <c r="I1199">
        <v>10</v>
      </c>
      <c r="J1199">
        <v>10</v>
      </c>
      <c r="K1199">
        <f>IF(Table1[[#This Row],[net]]&gt;0,1,0)</f>
        <v>1</v>
      </c>
      <c r="L1199">
        <v>-4.5</v>
      </c>
      <c r="M1199">
        <f>IF(Table1[[#This Row],[team]]=E1198,SUM(Table1[[#This Row],[win/loss]],M1198),Table1[[#This Row],[win/loss]])</f>
        <v>8</v>
      </c>
      <c r="N1199">
        <f>IF(Table1[[#This Row],[team]]=E1198,SUM(Table1[[#This Row],[win/loss]],M1198),Table1[[#This Row],[win/loss]])/B1199</f>
        <v>0.5714285714285714</v>
      </c>
      <c r="O1199">
        <f t="shared" si="39"/>
        <v>5.5</v>
      </c>
      <c r="P1199">
        <f>IF(Table1[[#This Row],[difference]]&gt;0,SQRT(Table1[[#This Row],[difference]]),-SQRT(ABS(Table1[[#This Row],[difference]])))</f>
        <v>2.3452078799117149</v>
      </c>
      <c r="Q1199">
        <f>IF(Table1[[#This Row],[line]]&gt;0,SQRT(Table1[[#This Row],[line]]),-SQRT(ABS(Table1[[#This Row],[line]])))</f>
        <v>-2.1213203435596424</v>
      </c>
      <c r="R1199">
        <f>Table1[[#This Row],[difference]]-Table1[[#This Row],[sqrt(line)]]</f>
        <v>7.6213203435596419</v>
      </c>
      <c r="S1199">
        <f>IF(Table1[[#This Row],[difference]]&gt;0,1,-1)</f>
        <v>1</v>
      </c>
      <c r="T1199">
        <f>IF(Table1[[#This Row],[team]]=E1198,SUM(H1199,T1198),Table1[[#This Row],[ppg]])</f>
        <v>358</v>
      </c>
      <c r="U1199">
        <f>IF(Table1[[#This Row],[team]]=E1198,SUM(I1199,U1198),Table1[[#This Row],[ppga]])</f>
        <v>339</v>
      </c>
      <c r="V1199">
        <f>IF(Table1[[#This Row],[team]]=E1198,SUM(Table1[[#This Row],[difference]],V1198),Table1[[#This Row],[difference]])</f>
        <v>21.5</v>
      </c>
      <c r="W1199">
        <f>IF(Table1[[#This Row],[team]]=E1198,SUM(Table1[[#This Row],[sqrt(dif)]],W1198),Table1[[#This Row],[sqrt(dif)]])</f>
        <v>5.9648186541790285</v>
      </c>
      <c r="X1199">
        <f>IF(Table1[[#This Row],[team]]=E1198,SUM(Table1[[#This Row],[f1]],X1198),Table1[[#This Row],[f1]])</f>
        <v>17.618896406963163</v>
      </c>
      <c r="Y1199">
        <f>IF(Table1[[#This Row],[ATS]]=S1198,SUM(Table1[[#This Row],[ATS]],Y1198),Table1[[#This Row],[ATS]])</f>
        <v>2</v>
      </c>
      <c r="Z1199">
        <f>IF(Table1[[#This Row],[ATS]]&gt;0,Table1[[#This Row],[ATS streak (not real)]]-1,Table1[[#This Row],[ATS streak (not real)]]+1)</f>
        <v>1</v>
      </c>
      <c r="AA1199" s="5">
        <f>Table1[[#This Row],[running ttl ppg]]^2.37/(Table1[[#This Row],[running ttl ppg]]^2.37+Table1[[#This Row],[running ttl ppga]]^2.37)</f>
        <v>0.5322658300001657</v>
      </c>
      <c r="AB1199" s="5">
        <f>Table1[[#This Row],[pyth ratio]]+Table1[[#This Row],[win/loss ratio]]</f>
        <v>1.1036944014287371</v>
      </c>
    </row>
    <row r="1200" spans="1:28" x14ac:dyDescent="0.25">
      <c r="A1200" s="1">
        <v>3758</v>
      </c>
      <c r="B1200" s="7">
        <f t="shared" si="40"/>
        <v>15</v>
      </c>
      <c r="C1200" s="5">
        <v>2018</v>
      </c>
      <c r="D1200" s="5">
        <v>16</v>
      </c>
      <c r="E1200" t="s">
        <v>51</v>
      </c>
      <c r="F1200" t="s">
        <v>47</v>
      </c>
      <c r="G1200" s="5">
        <v>0</v>
      </c>
      <c r="H1200">
        <v>17</v>
      </c>
      <c r="I1200">
        <v>26</v>
      </c>
      <c r="J1200">
        <v>-9</v>
      </c>
      <c r="K1200">
        <f>IF(Table1[[#This Row],[net]]&gt;0,1,0)</f>
        <v>0</v>
      </c>
      <c r="L1200">
        <v>-3</v>
      </c>
      <c r="M1200">
        <f>IF(Table1[[#This Row],[team]]=E1199,SUM(Table1[[#This Row],[win/loss]],M1199),Table1[[#This Row],[win/loss]])</f>
        <v>8</v>
      </c>
      <c r="N1200">
        <f>IF(Table1[[#This Row],[team]]=E1199,SUM(Table1[[#This Row],[win/loss]],M1199),Table1[[#This Row],[win/loss]])/B1200</f>
        <v>0.53333333333333333</v>
      </c>
      <c r="O1200">
        <f t="shared" si="39"/>
        <v>-12</v>
      </c>
      <c r="P1200">
        <f>IF(Table1[[#This Row],[difference]]&gt;0,SQRT(Table1[[#This Row],[difference]]),-SQRT(ABS(Table1[[#This Row],[difference]])))</f>
        <v>-3.4641016151377544</v>
      </c>
      <c r="Q1200">
        <f>IF(Table1[[#This Row],[line]]&gt;0,SQRT(Table1[[#This Row],[line]]),-SQRT(ABS(Table1[[#This Row],[line]])))</f>
        <v>-1.7320508075688772</v>
      </c>
      <c r="R1200">
        <f>Table1[[#This Row],[difference]]-Table1[[#This Row],[sqrt(line)]]</f>
        <v>-10.267949192431123</v>
      </c>
      <c r="S1200">
        <f>IF(Table1[[#This Row],[difference]]&gt;0,1,-1)</f>
        <v>-1</v>
      </c>
      <c r="T1200">
        <f>IF(Table1[[#This Row],[team]]=E1199,SUM(H1200,T1199),Table1[[#This Row],[ppg]])</f>
        <v>375</v>
      </c>
      <c r="U1200">
        <f>IF(Table1[[#This Row],[team]]=E1199,SUM(I1200,U1199),Table1[[#This Row],[ppga]])</f>
        <v>365</v>
      </c>
      <c r="V1200">
        <f>IF(Table1[[#This Row],[team]]=E1199,SUM(Table1[[#This Row],[difference]],V1199),Table1[[#This Row],[difference]])</f>
        <v>9.5</v>
      </c>
      <c r="W1200">
        <f>IF(Table1[[#This Row],[team]]=E1199,SUM(Table1[[#This Row],[sqrt(dif)]],W1199),Table1[[#This Row],[sqrt(dif)]])</f>
        <v>2.5007170390412741</v>
      </c>
      <c r="X1200">
        <f>IF(Table1[[#This Row],[team]]=E1199,SUM(Table1[[#This Row],[f1]],X1199),Table1[[#This Row],[f1]])</f>
        <v>7.3509472145320398</v>
      </c>
      <c r="Y1200">
        <f>IF(Table1[[#This Row],[ATS]]=S1199,SUM(Table1[[#This Row],[ATS]],Y1199),Table1[[#This Row],[ATS]])</f>
        <v>-1</v>
      </c>
      <c r="Z1200">
        <f>IF(Table1[[#This Row],[ATS]]&gt;0,Table1[[#This Row],[ATS streak (not real)]]-1,Table1[[#This Row],[ATS streak (not real)]]+1)</f>
        <v>0</v>
      </c>
      <c r="AA1200" s="5">
        <f>Table1[[#This Row],[running ttl ppg]]^2.37/(Table1[[#This Row],[running ttl ppg]]^2.37+Table1[[#This Row],[running ttl ppga]]^2.37)</f>
        <v>0.51600901445313496</v>
      </c>
      <c r="AB1200" s="5">
        <f>Table1[[#This Row],[pyth ratio]]+Table1[[#This Row],[win/loss ratio]]</f>
        <v>1.0493423477864683</v>
      </c>
    </row>
    <row r="1201" spans="1:28" x14ac:dyDescent="0.25">
      <c r="A1201" s="1">
        <v>3759</v>
      </c>
      <c r="B1201" s="7">
        <f t="shared" si="40"/>
        <v>16</v>
      </c>
      <c r="C1201" s="5">
        <v>2018</v>
      </c>
      <c r="D1201" s="5">
        <v>17</v>
      </c>
      <c r="E1201" t="s">
        <v>51</v>
      </c>
      <c r="F1201" t="s">
        <v>52</v>
      </c>
      <c r="G1201" s="5">
        <v>1</v>
      </c>
      <c r="H1201">
        <v>35</v>
      </c>
      <c r="I1201">
        <v>11</v>
      </c>
      <c r="J1201">
        <v>24</v>
      </c>
      <c r="K1201">
        <f>IF(Table1[[#This Row],[net]]&gt;0,1,0)</f>
        <v>1</v>
      </c>
      <c r="L1201">
        <v>-7.5</v>
      </c>
      <c r="M1201">
        <f>IF(Table1[[#This Row],[team]]=E1200,SUM(Table1[[#This Row],[win/loss]],M1200),Table1[[#This Row],[win/loss]])</f>
        <v>9</v>
      </c>
      <c r="N1201">
        <f>IF(Table1[[#This Row],[team]]=E1200,SUM(Table1[[#This Row],[win/loss]],M1200),Table1[[#This Row],[win/loss]])/B1201</f>
        <v>0.5625</v>
      </c>
      <c r="O1201">
        <f t="shared" si="39"/>
        <v>16.5</v>
      </c>
      <c r="P1201">
        <f>IF(Table1[[#This Row],[difference]]&gt;0,SQRT(Table1[[#This Row],[difference]]),-SQRT(ABS(Table1[[#This Row],[difference]])))</f>
        <v>4.0620192023179804</v>
      </c>
      <c r="Q1201">
        <f>IF(Table1[[#This Row],[line]]&gt;0,SQRT(Table1[[#This Row],[line]]),-SQRT(ABS(Table1[[#This Row],[line]])))</f>
        <v>-2.7386127875258306</v>
      </c>
      <c r="R1201">
        <f>Table1[[#This Row],[difference]]-Table1[[#This Row],[sqrt(line)]]</f>
        <v>19.238612787525831</v>
      </c>
      <c r="S1201">
        <f>IF(Table1[[#This Row],[difference]]&gt;0,1,-1)</f>
        <v>1</v>
      </c>
      <c r="T1201">
        <f>IF(Table1[[#This Row],[team]]=E1200,SUM(H1201,T1200),Table1[[#This Row],[ppg]])</f>
        <v>410</v>
      </c>
      <c r="U1201">
        <f>IF(Table1[[#This Row],[team]]=E1200,SUM(I1201,U1200),Table1[[#This Row],[ppga]])</f>
        <v>376</v>
      </c>
      <c r="V1201">
        <f>IF(Table1[[#This Row],[team]]=E1200,SUM(Table1[[#This Row],[difference]],V1200),Table1[[#This Row],[difference]])</f>
        <v>26</v>
      </c>
      <c r="W1201">
        <f>IF(Table1[[#This Row],[team]]=E1200,SUM(Table1[[#This Row],[sqrt(dif)]],W1200),Table1[[#This Row],[sqrt(dif)]])</f>
        <v>6.5627362413592545</v>
      </c>
      <c r="X1201">
        <f>IF(Table1[[#This Row],[team]]=E1200,SUM(Table1[[#This Row],[f1]],X1200),Table1[[#This Row],[f1]])</f>
        <v>26.589560002057873</v>
      </c>
      <c r="Y1201">
        <f>IF(Table1[[#This Row],[ATS]]=S1200,SUM(Table1[[#This Row],[ATS]],Y1200),Table1[[#This Row],[ATS]])</f>
        <v>1</v>
      </c>
      <c r="Z1201">
        <f>IF(Table1[[#This Row],[ATS]]&gt;0,Table1[[#This Row],[ATS streak (not real)]]-1,Table1[[#This Row],[ATS streak (not real)]]+1)</f>
        <v>0</v>
      </c>
      <c r="AA1201" s="5">
        <f>Table1[[#This Row],[running ttl ppg]]^2.37/(Table1[[#This Row],[running ttl ppg]]^2.37+Table1[[#This Row],[running ttl ppga]]^2.37)</f>
        <v>0.5511123851293076</v>
      </c>
      <c r="AB1201" s="5">
        <f>Table1[[#This Row],[pyth ratio]]+Table1[[#This Row],[win/loss ratio]]</f>
        <v>1.1136123851293076</v>
      </c>
    </row>
    <row r="1202" spans="1:28" x14ac:dyDescent="0.25">
      <c r="A1202" s="1">
        <v>3760</v>
      </c>
      <c r="B1202" s="7">
        <f t="shared" si="40"/>
        <v>1</v>
      </c>
      <c r="C1202" s="5">
        <v>2018</v>
      </c>
      <c r="D1202" s="5">
        <v>1</v>
      </c>
      <c r="E1202" t="s">
        <v>52</v>
      </c>
      <c r="F1202" t="s">
        <v>69</v>
      </c>
      <c r="G1202" s="5">
        <v>1</v>
      </c>
      <c r="H1202">
        <v>17</v>
      </c>
      <c r="I1202">
        <v>9</v>
      </c>
      <c r="J1202">
        <v>8</v>
      </c>
      <c r="K1202">
        <f>IF(Table1[[#This Row],[net]]&gt;0,1,0)</f>
        <v>1</v>
      </c>
      <c r="L1202">
        <v>-2.5</v>
      </c>
      <c r="M1202">
        <f>IF(Table1[[#This Row],[team]]=E1201,SUM(Table1[[#This Row],[win/loss]],M1201),Table1[[#This Row],[win/loss]])</f>
        <v>1</v>
      </c>
      <c r="N1202">
        <f>IF(Table1[[#This Row],[team]]=E1201,SUM(Table1[[#This Row],[win/loss]],M1201),Table1[[#This Row],[win/loss]])/B1202</f>
        <v>1</v>
      </c>
      <c r="O1202">
        <f t="shared" si="39"/>
        <v>5.5</v>
      </c>
      <c r="P1202">
        <f>IF(Table1[[#This Row],[difference]]&gt;0,SQRT(Table1[[#This Row],[difference]]),-SQRT(ABS(Table1[[#This Row],[difference]])))</f>
        <v>2.3452078799117149</v>
      </c>
      <c r="Q1202">
        <f>IF(Table1[[#This Row],[line]]&gt;0,SQRT(Table1[[#This Row],[line]]),-SQRT(ABS(Table1[[#This Row],[line]])))</f>
        <v>-1.5811388300841898</v>
      </c>
      <c r="R1202">
        <f>Table1[[#This Row],[difference]]-Table1[[#This Row],[sqrt(line)]]</f>
        <v>7.08113883008419</v>
      </c>
      <c r="S1202">
        <f>IF(Table1[[#This Row],[difference]]&gt;0,1,-1)</f>
        <v>1</v>
      </c>
      <c r="T1202">
        <f>IF(Table1[[#This Row],[team]]=E1201,SUM(H1202,T1201),Table1[[#This Row],[ppg]])</f>
        <v>17</v>
      </c>
      <c r="U1202">
        <f>IF(Table1[[#This Row],[team]]=E1201,SUM(I1202,U1201),Table1[[#This Row],[ppga]])</f>
        <v>9</v>
      </c>
      <c r="V1202">
        <f>IF(Table1[[#This Row],[team]]=E1201,SUM(Table1[[#This Row],[difference]],V1201),Table1[[#This Row],[difference]])</f>
        <v>5.5</v>
      </c>
      <c r="W1202">
        <f>IF(Table1[[#This Row],[team]]=E1201,SUM(Table1[[#This Row],[sqrt(dif)]],W1201),Table1[[#This Row],[sqrt(dif)]])</f>
        <v>2.3452078799117149</v>
      </c>
      <c r="X1202">
        <f>IF(Table1[[#This Row],[team]]=E1201,SUM(Table1[[#This Row],[f1]],X1201),Table1[[#This Row],[f1]])</f>
        <v>7.08113883008419</v>
      </c>
      <c r="Y1202">
        <f>IF(Table1[[#This Row],[ATS]]=S1201,SUM(Table1[[#This Row],[ATS]],Y1201),Table1[[#This Row],[ATS]])</f>
        <v>2</v>
      </c>
      <c r="Z1202">
        <f>IF(Table1[[#This Row],[ATS]]&gt;0,Table1[[#This Row],[ATS streak (not real)]]-1,Table1[[#This Row],[ATS streak (not real)]]+1)</f>
        <v>1</v>
      </c>
      <c r="AA1202" s="5">
        <f>Table1[[#This Row],[running ttl ppg]]^2.37/(Table1[[#This Row],[running ttl ppg]]^2.37+Table1[[#This Row],[running ttl ppga]]^2.37)</f>
        <v>0.81865973902954536</v>
      </c>
      <c r="AB1202" s="5">
        <f>Table1[[#This Row],[pyth ratio]]+Table1[[#This Row],[win/loss ratio]]</f>
        <v>1.8186597390295454</v>
      </c>
    </row>
    <row r="1203" spans="1:28" x14ac:dyDescent="0.25">
      <c r="A1203" s="1">
        <v>3761</v>
      </c>
      <c r="B1203" s="7">
        <f t="shared" si="40"/>
        <v>2</v>
      </c>
      <c r="C1203" s="5">
        <v>2018</v>
      </c>
      <c r="D1203" s="5">
        <v>2</v>
      </c>
      <c r="E1203" t="s">
        <v>52</v>
      </c>
      <c r="F1203" t="s">
        <v>42</v>
      </c>
      <c r="G1203" s="5">
        <v>0</v>
      </c>
      <c r="H1203">
        <v>23</v>
      </c>
      <c r="I1203">
        <v>34</v>
      </c>
      <c r="J1203">
        <v>-11</v>
      </c>
      <c r="K1203">
        <f>IF(Table1[[#This Row],[net]]&gt;0,1,0)</f>
        <v>0</v>
      </c>
      <c r="L1203">
        <v>3</v>
      </c>
      <c r="M1203">
        <f>IF(Table1[[#This Row],[team]]=E1202,SUM(Table1[[#This Row],[win/loss]],M1202),Table1[[#This Row],[win/loss]])</f>
        <v>1</v>
      </c>
      <c r="N1203">
        <f>IF(Table1[[#This Row],[team]]=E1202,SUM(Table1[[#This Row],[win/loss]],M1202),Table1[[#This Row],[win/loss]])/B1203</f>
        <v>0.5</v>
      </c>
      <c r="O1203">
        <f t="shared" si="39"/>
        <v>-8</v>
      </c>
      <c r="P1203">
        <f>IF(Table1[[#This Row],[difference]]&gt;0,SQRT(Table1[[#This Row],[difference]]),-SQRT(ABS(Table1[[#This Row],[difference]])))</f>
        <v>-2.8284271247461903</v>
      </c>
      <c r="Q1203">
        <f>IF(Table1[[#This Row],[line]]&gt;0,SQRT(Table1[[#This Row],[line]]),-SQRT(ABS(Table1[[#This Row],[line]])))</f>
        <v>1.7320508075688772</v>
      </c>
      <c r="R1203">
        <f>Table1[[#This Row],[difference]]-Table1[[#This Row],[sqrt(line)]]</f>
        <v>-9.7320508075688767</v>
      </c>
      <c r="S1203">
        <f>IF(Table1[[#This Row],[difference]]&gt;0,1,-1)</f>
        <v>-1</v>
      </c>
      <c r="T1203">
        <f>IF(Table1[[#This Row],[team]]=E1202,SUM(H1203,T1202),Table1[[#This Row],[ppg]])</f>
        <v>40</v>
      </c>
      <c r="U1203">
        <f>IF(Table1[[#This Row],[team]]=E1202,SUM(I1203,U1202),Table1[[#This Row],[ppga]])</f>
        <v>43</v>
      </c>
      <c r="V1203">
        <f>IF(Table1[[#This Row],[team]]=E1202,SUM(Table1[[#This Row],[difference]],V1202),Table1[[#This Row],[difference]])</f>
        <v>-2.5</v>
      </c>
      <c r="W1203">
        <f>IF(Table1[[#This Row],[team]]=E1202,SUM(Table1[[#This Row],[sqrt(dif)]],W1202),Table1[[#This Row],[sqrt(dif)]])</f>
        <v>-0.48321924483447543</v>
      </c>
      <c r="X1203">
        <f>IF(Table1[[#This Row],[team]]=E1202,SUM(Table1[[#This Row],[f1]],X1202),Table1[[#This Row],[f1]])</f>
        <v>-2.6509119774846868</v>
      </c>
      <c r="Y1203">
        <f>IF(Table1[[#This Row],[ATS]]=S1202,SUM(Table1[[#This Row],[ATS]],Y1202),Table1[[#This Row],[ATS]])</f>
        <v>-1</v>
      </c>
      <c r="Z1203">
        <f>IF(Table1[[#This Row],[ATS]]&gt;0,Table1[[#This Row],[ATS streak (not real)]]-1,Table1[[#This Row],[ATS streak (not real)]]+1)</f>
        <v>0</v>
      </c>
      <c r="AA1203" s="5">
        <f>Table1[[#This Row],[running ttl ppg]]^2.37/(Table1[[#This Row],[running ttl ppg]]^2.37+Table1[[#This Row],[running ttl ppga]]^2.37)</f>
        <v>0.45725460448181937</v>
      </c>
      <c r="AB1203" s="5">
        <f>Table1[[#This Row],[pyth ratio]]+Table1[[#This Row],[win/loss ratio]]</f>
        <v>0.95725460448181932</v>
      </c>
    </row>
    <row r="1204" spans="1:28" x14ac:dyDescent="0.25">
      <c r="A1204" s="1">
        <v>3762</v>
      </c>
      <c r="B1204" s="7">
        <f t="shared" si="40"/>
        <v>3</v>
      </c>
      <c r="C1204" s="5">
        <v>2018</v>
      </c>
      <c r="D1204" s="5">
        <v>3</v>
      </c>
      <c r="E1204" t="s">
        <v>52</v>
      </c>
      <c r="F1204" t="s">
        <v>47</v>
      </c>
      <c r="G1204" s="5">
        <v>1</v>
      </c>
      <c r="H1204">
        <v>27</v>
      </c>
      <c r="I1204">
        <v>24</v>
      </c>
      <c r="J1204">
        <v>3</v>
      </c>
      <c r="K1204">
        <f>IF(Table1[[#This Row],[net]]&gt;0,1,0)</f>
        <v>1</v>
      </c>
      <c r="L1204">
        <v>-7</v>
      </c>
      <c r="M1204">
        <f>IF(Table1[[#This Row],[team]]=E1203,SUM(Table1[[#This Row],[win/loss]],M1203),Table1[[#This Row],[win/loss]])</f>
        <v>2</v>
      </c>
      <c r="N1204">
        <f>IF(Table1[[#This Row],[team]]=E1203,SUM(Table1[[#This Row],[win/loss]],M1203),Table1[[#This Row],[win/loss]])/B1204</f>
        <v>0.66666666666666663</v>
      </c>
      <c r="O1204">
        <f t="shared" si="39"/>
        <v>-4</v>
      </c>
      <c r="P1204">
        <f>IF(Table1[[#This Row],[difference]]&gt;0,SQRT(Table1[[#This Row],[difference]]),-SQRT(ABS(Table1[[#This Row],[difference]])))</f>
        <v>-2</v>
      </c>
      <c r="Q1204">
        <f>IF(Table1[[#This Row],[line]]&gt;0,SQRT(Table1[[#This Row],[line]]),-SQRT(ABS(Table1[[#This Row],[line]])))</f>
        <v>-2.6457513110645907</v>
      </c>
      <c r="R1204">
        <f>Table1[[#This Row],[difference]]-Table1[[#This Row],[sqrt(line)]]</f>
        <v>-1.3542486889354093</v>
      </c>
      <c r="S1204">
        <f>IF(Table1[[#This Row],[difference]]&gt;0,1,-1)</f>
        <v>-1</v>
      </c>
      <c r="T1204">
        <f>IF(Table1[[#This Row],[team]]=E1203,SUM(H1204,T1203),Table1[[#This Row],[ppg]])</f>
        <v>67</v>
      </c>
      <c r="U1204">
        <f>IF(Table1[[#This Row],[team]]=E1203,SUM(I1204,U1203),Table1[[#This Row],[ppga]])</f>
        <v>67</v>
      </c>
      <c r="V1204">
        <f>IF(Table1[[#This Row],[team]]=E1203,SUM(Table1[[#This Row],[difference]],V1203),Table1[[#This Row],[difference]])</f>
        <v>-6.5</v>
      </c>
      <c r="W1204">
        <f>IF(Table1[[#This Row],[team]]=E1203,SUM(Table1[[#This Row],[sqrt(dif)]],W1203),Table1[[#This Row],[sqrt(dif)]])</f>
        <v>-2.4832192448344754</v>
      </c>
      <c r="X1204">
        <f>IF(Table1[[#This Row],[team]]=E1203,SUM(Table1[[#This Row],[f1]],X1203),Table1[[#This Row],[f1]])</f>
        <v>-4.005160666420096</v>
      </c>
      <c r="Y1204">
        <f>IF(Table1[[#This Row],[ATS]]=S1203,SUM(Table1[[#This Row],[ATS]],Y1203),Table1[[#This Row],[ATS]])</f>
        <v>-2</v>
      </c>
      <c r="Z1204">
        <f>IF(Table1[[#This Row],[ATS]]&gt;0,Table1[[#This Row],[ATS streak (not real)]]-1,Table1[[#This Row],[ATS streak (not real)]]+1)</f>
        <v>-1</v>
      </c>
      <c r="AA1204" s="5">
        <f>Table1[[#This Row],[running ttl ppg]]^2.37/(Table1[[#This Row],[running ttl ppg]]^2.37+Table1[[#This Row],[running ttl ppga]]^2.37)</f>
        <v>0.5</v>
      </c>
      <c r="AB1204" s="5">
        <f>Table1[[#This Row],[pyth ratio]]+Table1[[#This Row],[win/loss ratio]]</f>
        <v>1.1666666666666665</v>
      </c>
    </row>
    <row r="1205" spans="1:28" x14ac:dyDescent="0.25">
      <c r="A1205" s="1">
        <v>3763</v>
      </c>
      <c r="B1205" s="7">
        <f t="shared" si="40"/>
        <v>4</v>
      </c>
      <c r="C1205" s="5">
        <v>2018</v>
      </c>
      <c r="D1205" s="5">
        <v>4</v>
      </c>
      <c r="E1205" t="s">
        <v>52</v>
      </c>
      <c r="F1205" t="s">
        <v>46</v>
      </c>
      <c r="G1205" s="5">
        <v>1</v>
      </c>
      <c r="H1205">
        <v>35</v>
      </c>
      <c r="I1205">
        <v>14</v>
      </c>
      <c r="J1205">
        <v>21</v>
      </c>
      <c r="K1205">
        <f>IF(Table1[[#This Row],[net]]&gt;0,1,0)</f>
        <v>1</v>
      </c>
      <c r="L1205">
        <v>-7</v>
      </c>
      <c r="M1205">
        <f>IF(Table1[[#This Row],[team]]=E1204,SUM(Table1[[#This Row],[win/loss]],M1204),Table1[[#This Row],[win/loss]])</f>
        <v>3</v>
      </c>
      <c r="N1205">
        <f>IF(Table1[[#This Row],[team]]=E1204,SUM(Table1[[#This Row],[win/loss]],M1204),Table1[[#This Row],[win/loss]])/B1205</f>
        <v>0.75</v>
      </c>
      <c r="O1205">
        <f t="shared" si="39"/>
        <v>14</v>
      </c>
      <c r="P1205">
        <f>IF(Table1[[#This Row],[difference]]&gt;0,SQRT(Table1[[#This Row],[difference]]),-SQRT(ABS(Table1[[#This Row],[difference]])))</f>
        <v>3.7416573867739413</v>
      </c>
      <c r="Q1205">
        <f>IF(Table1[[#This Row],[line]]&gt;0,SQRT(Table1[[#This Row],[line]]),-SQRT(ABS(Table1[[#This Row],[line]])))</f>
        <v>-2.6457513110645907</v>
      </c>
      <c r="R1205">
        <f>Table1[[#This Row],[difference]]-Table1[[#This Row],[sqrt(line)]]</f>
        <v>16.64575131106459</v>
      </c>
      <c r="S1205">
        <f>IF(Table1[[#This Row],[difference]]&gt;0,1,-1)</f>
        <v>1</v>
      </c>
      <c r="T1205">
        <f>IF(Table1[[#This Row],[team]]=E1204,SUM(H1205,T1204),Table1[[#This Row],[ppg]])</f>
        <v>102</v>
      </c>
      <c r="U1205">
        <f>IF(Table1[[#This Row],[team]]=E1204,SUM(I1205,U1204),Table1[[#This Row],[ppga]])</f>
        <v>81</v>
      </c>
      <c r="V1205">
        <f>IF(Table1[[#This Row],[team]]=E1204,SUM(Table1[[#This Row],[difference]],V1204),Table1[[#This Row],[difference]])</f>
        <v>7.5</v>
      </c>
      <c r="W1205">
        <f>IF(Table1[[#This Row],[team]]=E1204,SUM(Table1[[#This Row],[sqrt(dif)]],W1204),Table1[[#This Row],[sqrt(dif)]])</f>
        <v>1.2584381419394659</v>
      </c>
      <c r="X1205">
        <f>IF(Table1[[#This Row],[team]]=E1204,SUM(Table1[[#This Row],[f1]],X1204),Table1[[#This Row],[f1]])</f>
        <v>12.640590644644494</v>
      </c>
      <c r="Y1205">
        <f>IF(Table1[[#This Row],[ATS]]=S1204,SUM(Table1[[#This Row],[ATS]],Y1204),Table1[[#This Row],[ATS]])</f>
        <v>1</v>
      </c>
      <c r="Z1205">
        <f>IF(Table1[[#This Row],[ATS]]&gt;0,Table1[[#This Row],[ATS streak (not real)]]-1,Table1[[#This Row],[ATS streak (not real)]]+1)</f>
        <v>0</v>
      </c>
      <c r="AA1205" s="5">
        <f>Table1[[#This Row],[running ttl ppg]]^2.37/(Table1[[#This Row],[running ttl ppg]]^2.37+Table1[[#This Row],[running ttl ppga]]^2.37)</f>
        <v>0.6332862756057217</v>
      </c>
      <c r="AB1205" s="5">
        <f>Table1[[#This Row],[pyth ratio]]+Table1[[#This Row],[win/loss ratio]]</f>
        <v>1.3832862756057218</v>
      </c>
    </row>
    <row r="1206" spans="1:28" x14ac:dyDescent="0.25">
      <c r="A1206" s="1">
        <v>3764</v>
      </c>
      <c r="B1206" s="7">
        <f t="shared" si="40"/>
        <v>5</v>
      </c>
      <c r="C1206" s="5">
        <v>2018</v>
      </c>
      <c r="D1206" s="5">
        <v>5</v>
      </c>
      <c r="E1206" t="s">
        <v>52</v>
      </c>
      <c r="F1206" t="s">
        <v>49</v>
      </c>
      <c r="G1206" s="5">
        <v>0</v>
      </c>
      <c r="H1206">
        <v>35</v>
      </c>
      <c r="I1206">
        <v>31</v>
      </c>
      <c r="J1206">
        <v>4</v>
      </c>
      <c r="K1206">
        <f>IF(Table1[[#This Row],[net]]&gt;0,1,0)</f>
        <v>1</v>
      </c>
      <c r="L1206">
        <v>2.5</v>
      </c>
      <c r="M1206">
        <f>IF(Table1[[#This Row],[team]]=E1205,SUM(Table1[[#This Row],[win/loss]],M1205),Table1[[#This Row],[win/loss]])</f>
        <v>4</v>
      </c>
      <c r="N1206">
        <f>IF(Table1[[#This Row],[team]]=E1205,SUM(Table1[[#This Row],[win/loss]],M1205),Table1[[#This Row],[win/loss]])/B1206</f>
        <v>0.8</v>
      </c>
      <c r="O1206">
        <f t="shared" si="39"/>
        <v>6.5</v>
      </c>
      <c r="P1206">
        <f>IF(Table1[[#This Row],[difference]]&gt;0,SQRT(Table1[[#This Row],[difference]]),-SQRT(ABS(Table1[[#This Row],[difference]])))</f>
        <v>2.5495097567963922</v>
      </c>
      <c r="Q1206">
        <f>IF(Table1[[#This Row],[line]]&gt;0,SQRT(Table1[[#This Row],[line]]),-SQRT(ABS(Table1[[#This Row],[line]])))</f>
        <v>1.5811388300841898</v>
      </c>
      <c r="R1206">
        <f>Table1[[#This Row],[difference]]-Table1[[#This Row],[sqrt(line)]]</f>
        <v>4.91886116991581</v>
      </c>
      <c r="S1206">
        <f>IF(Table1[[#This Row],[difference]]&gt;0,1,-1)</f>
        <v>1</v>
      </c>
      <c r="T1206">
        <f>IF(Table1[[#This Row],[team]]=E1205,SUM(H1206,T1205),Table1[[#This Row],[ppg]])</f>
        <v>137</v>
      </c>
      <c r="U1206">
        <f>IF(Table1[[#This Row],[team]]=E1205,SUM(I1206,U1205),Table1[[#This Row],[ppga]])</f>
        <v>112</v>
      </c>
      <c r="V1206">
        <f>IF(Table1[[#This Row],[team]]=E1205,SUM(Table1[[#This Row],[difference]],V1205),Table1[[#This Row],[difference]])</f>
        <v>14</v>
      </c>
      <c r="W1206">
        <f>IF(Table1[[#This Row],[team]]=E1205,SUM(Table1[[#This Row],[sqrt(dif)]],W1205),Table1[[#This Row],[sqrt(dif)]])</f>
        <v>3.8079478987358581</v>
      </c>
      <c r="X1206">
        <f>IF(Table1[[#This Row],[team]]=E1205,SUM(Table1[[#This Row],[f1]],X1205),Table1[[#This Row],[f1]])</f>
        <v>17.559451814560305</v>
      </c>
      <c r="Y1206">
        <f>IF(Table1[[#This Row],[ATS]]=S1205,SUM(Table1[[#This Row],[ATS]],Y1205),Table1[[#This Row],[ATS]])</f>
        <v>2</v>
      </c>
      <c r="Z1206">
        <f>IF(Table1[[#This Row],[ATS]]&gt;0,Table1[[#This Row],[ATS streak (not real)]]-1,Table1[[#This Row],[ATS streak (not real)]]+1)</f>
        <v>1</v>
      </c>
      <c r="AA1206" s="5">
        <f>Table1[[#This Row],[running ttl ppg]]^2.37/(Table1[[#This Row],[running ttl ppg]]^2.37+Table1[[#This Row],[running ttl ppga]]^2.37)</f>
        <v>0.61716030880855577</v>
      </c>
      <c r="AB1206" s="5">
        <f>Table1[[#This Row],[pyth ratio]]+Table1[[#This Row],[win/loss ratio]]</f>
        <v>1.4171603088085558</v>
      </c>
    </row>
    <row r="1207" spans="1:28" x14ac:dyDescent="0.25">
      <c r="A1207" s="1">
        <v>3765</v>
      </c>
      <c r="B1207" s="7">
        <f t="shared" si="40"/>
        <v>6</v>
      </c>
      <c r="C1207" s="5">
        <v>2018</v>
      </c>
      <c r="D1207" s="5">
        <v>6</v>
      </c>
      <c r="E1207" t="s">
        <v>52</v>
      </c>
      <c r="F1207" t="s">
        <v>60</v>
      </c>
      <c r="G1207" s="5">
        <v>0</v>
      </c>
      <c r="H1207">
        <v>10</v>
      </c>
      <c r="I1207">
        <v>23</v>
      </c>
      <c r="J1207">
        <v>-13</v>
      </c>
      <c r="K1207">
        <f>IF(Table1[[#This Row],[net]]&gt;0,1,0)</f>
        <v>0</v>
      </c>
      <c r="L1207">
        <v>-3</v>
      </c>
      <c r="M1207">
        <f>IF(Table1[[#This Row],[team]]=E1206,SUM(Table1[[#This Row],[win/loss]],M1206),Table1[[#This Row],[win/loss]])</f>
        <v>4</v>
      </c>
      <c r="N1207">
        <f>IF(Table1[[#This Row],[team]]=E1206,SUM(Table1[[#This Row],[win/loss]],M1206),Table1[[#This Row],[win/loss]])/B1207</f>
        <v>0.66666666666666663</v>
      </c>
      <c r="O1207">
        <f t="shared" si="39"/>
        <v>-16</v>
      </c>
      <c r="P1207">
        <f>IF(Table1[[#This Row],[difference]]&gt;0,SQRT(Table1[[#This Row],[difference]]),-SQRT(ABS(Table1[[#This Row],[difference]])))</f>
        <v>-4</v>
      </c>
      <c r="Q1207">
        <f>IF(Table1[[#This Row],[line]]&gt;0,SQRT(Table1[[#This Row],[line]]),-SQRT(ABS(Table1[[#This Row],[line]])))</f>
        <v>-1.7320508075688772</v>
      </c>
      <c r="R1207">
        <f>Table1[[#This Row],[difference]]-Table1[[#This Row],[sqrt(line)]]</f>
        <v>-14.267949192431123</v>
      </c>
      <c r="S1207">
        <f>IF(Table1[[#This Row],[difference]]&gt;0,1,-1)</f>
        <v>-1</v>
      </c>
      <c r="T1207">
        <f>IF(Table1[[#This Row],[team]]=E1206,SUM(H1207,T1206),Table1[[#This Row],[ppg]])</f>
        <v>147</v>
      </c>
      <c r="U1207">
        <f>IF(Table1[[#This Row],[team]]=E1206,SUM(I1207,U1206),Table1[[#This Row],[ppga]])</f>
        <v>135</v>
      </c>
      <c r="V1207">
        <f>IF(Table1[[#This Row],[team]]=E1206,SUM(Table1[[#This Row],[difference]],V1206),Table1[[#This Row],[difference]])</f>
        <v>-2</v>
      </c>
      <c r="W1207">
        <f>IF(Table1[[#This Row],[team]]=E1206,SUM(Table1[[#This Row],[sqrt(dif)]],W1206),Table1[[#This Row],[sqrt(dif)]])</f>
        <v>-0.19205210126414185</v>
      </c>
      <c r="X1207">
        <f>IF(Table1[[#This Row],[team]]=E1206,SUM(Table1[[#This Row],[f1]],X1206),Table1[[#This Row],[f1]])</f>
        <v>3.2915026221291814</v>
      </c>
      <c r="Y1207">
        <f>IF(Table1[[#This Row],[ATS]]=S1206,SUM(Table1[[#This Row],[ATS]],Y1206),Table1[[#This Row],[ATS]])</f>
        <v>-1</v>
      </c>
      <c r="Z1207">
        <f>IF(Table1[[#This Row],[ATS]]&gt;0,Table1[[#This Row],[ATS streak (not real)]]-1,Table1[[#This Row],[ATS streak (not real)]]+1)</f>
        <v>0</v>
      </c>
      <c r="AA1207" s="5">
        <f>Table1[[#This Row],[running ttl ppg]]^2.37/(Table1[[#This Row],[running ttl ppg]]^2.37+Table1[[#This Row],[running ttl ppga]]^2.37)</f>
        <v>0.55028542780935297</v>
      </c>
      <c r="AB1207" s="5">
        <f>Table1[[#This Row],[pyth ratio]]+Table1[[#This Row],[win/loss ratio]]</f>
        <v>1.2169520944760195</v>
      </c>
    </row>
    <row r="1208" spans="1:28" x14ac:dyDescent="0.25">
      <c r="A1208" s="1">
        <v>3766</v>
      </c>
      <c r="B1208" s="7">
        <f t="shared" si="40"/>
        <v>7</v>
      </c>
      <c r="C1208" s="5">
        <v>2018</v>
      </c>
      <c r="D1208" s="5">
        <v>7</v>
      </c>
      <c r="E1208" t="s">
        <v>52</v>
      </c>
      <c r="F1208" t="s">
        <v>64</v>
      </c>
      <c r="G1208" s="5">
        <v>1</v>
      </c>
      <c r="H1208">
        <v>17</v>
      </c>
      <c r="I1208">
        <v>26</v>
      </c>
      <c r="J1208">
        <v>-9</v>
      </c>
      <c r="K1208">
        <f>IF(Table1[[#This Row],[net]]&gt;0,1,0)</f>
        <v>0</v>
      </c>
      <c r="L1208">
        <v>3.5</v>
      </c>
      <c r="M1208">
        <f>IF(Table1[[#This Row],[team]]=E1207,SUM(Table1[[#This Row],[win/loss]],M1207),Table1[[#This Row],[win/loss]])</f>
        <v>4</v>
      </c>
      <c r="N1208">
        <f>IF(Table1[[#This Row],[team]]=E1207,SUM(Table1[[#This Row],[win/loss]],M1207),Table1[[#This Row],[win/loss]])/B1208</f>
        <v>0.5714285714285714</v>
      </c>
      <c r="O1208">
        <f t="shared" si="39"/>
        <v>-5.5</v>
      </c>
      <c r="P1208">
        <f>IF(Table1[[#This Row],[difference]]&gt;0,SQRT(Table1[[#This Row],[difference]]),-SQRT(ABS(Table1[[#This Row],[difference]])))</f>
        <v>-2.3452078799117149</v>
      </c>
      <c r="Q1208">
        <f>IF(Table1[[#This Row],[line]]&gt;0,SQRT(Table1[[#This Row],[line]]),-SQRT(ABS(Table1[[#This Row],[line]])))</f>
        <v>1.8708286933869707</v>
      </c>
      <c r="R1208">
        <f>Table1[[#This Row],[difference]]-Table1[[#This Row],[sqrt(line)]]</f>
        <v>-7.3708286933869704</v>
      </c>
      <c r="S1208">
        <f>IF(Table1[[#This Row],[difference]]&gt;0,1,-1)</f>
        <v>-1</v>
      </c>
      <c r="T1208">
        <f>IF(Table1[[#This Row],[team]]=E1207,SUM(H1208,T1207),Table1[[#This Row],[ppg]])</f>
        <v>164</v>
      </c>
      <c r="U1208">
        <f>IF(Table1[[#This Row],[team]]=E1207,SUM(I1208,U1207),Table1[[#This Row],[ppga]])</f>
        <v>161</v>
      </c>
      <c r="V1208">
        <f>IF(Table1[[#This Row],[team]]=E1207,SUM(Table1[[#This Row],[difference]],V1207),Table1[[#This Row],[difference]])</f>
        <v>-7.5</v>
      </c>
      <c r="W1208">
        <f>IF(Table1[[#This Row],[team]]=E1207,SUM(Table1[[#This Row],[sqrt(dif)]],W1207),Table1[[#This Row],[sqrt(dif)]])</f>
        <v>-2.5372599811758567</v>
      </c>
      <c r="X1208">
        <f>IF(Table1[[#This Row],[team]]=E1207,SUM(Table1[[#This Row],[f1]],X1207),Table1[[#This Row],[f1]])</f>
        <v>-4.079326071257789</v>
      </c>
      <c r="Y1208">
        <f>IF(Table1[[#This Row],[ATS]]=S1207,SUM(Table1[[#This Row],[ATS]],Y1207),Table1[[#This Row],[ATS]])</f>
        <v>-2</v>
      </c>
      <c r="Z1208">
        <f>IF(Table1[[#This Row],[ATS]]&gt;0,Table1[[#This Row],[ATS streak (not real)]]-1,Table1[[#This Row],[ATS streak (not real)]]+1)</f>
        <v>-1</v>
      </c>
      <c r="AA1208" s="5">
        <f>Table1[[#This Row],[running ttl ppg]]^2.37/(Table1[[#This Row],[running ttl ppg]]^2.37+Table1[[#This Row],[running ttl ppga]]^2.37)</f>
        <v>0.51093702736952762</v>
      </c>
      <c r="AB1208" s="5">
        <f>Table1[[#This Row],[pyth ratio]]+Table1[[#This Row],[win/loss ratio]]</f>
        <v>1.0823655987980989</v>
      </c>
    </row>
    <row r="1209" spans="1:28" x14ac:dyDescent="0.25">
      <c r="A1209" s="1">
        <v>3767</v>
      </c>
      <c r="B1209" s="7">
        <f t="shared" si="40"/>
        <v>8</v>
      </c>
      <c r="C1209" s="5">
        <v>2018</v>
      </c>
      <c r="D1209" s="5">
        <v>9</v>
      </c>
      <c r="E1209" t="s">
        <v>52</v>
      </c>
      <c r="F1209" t="s">
        <v>51</v>
      </c>
      <c r="G1209" s="5">
        <v>1</v>
      </c>
      <c r="H1209">
        <v>17</v>
      </c>
      <c r="I1209">
        <v>30</v>
      </c>
      <c r="J1209">
        <v>-13</v>
      </c>
      <c r="K1209">
        <f>IF(Table1[[#This Row],[net]]&gt;0,1,0)</f>
        <v>0</v>
      </c>
      <c r="L1209">
        <v>2.5</v>
      </c>
      <c r="M1209">
        <f>IF(Table1[[#This Row],[team]]=E1208,SUM(Table1[[#This Row],[win/loss]],M1208),Table1[[#This Row],[win/loss]])</f>
        <v>4</v>
      </c>
      <c r="N1209">
        <f>IF(Table1[[#This Row],[team]]=E1208,SUM(Table1[[#This Row],[win/loss]],M1208),Table1[[#This Row],[win/loss]])/B1209</f>
        <v>0.5</v>
      </c>
      <c r="O1209">
        <f t="shared" si="39"/>
        <v>-10.5</v>
      </c>
      <c r="P1209">
        <f>IF(Table1[[#This Row],[difference]]&gt;0,SQRT(Table1[[#This Row],[difference]]),-SQRT(ABS(Table1[[#This Row],[difference]])))</f>
        <v>-3.2403703492039302</v>
      </c>
      <c r="Q1209">
        <f>IF(Table1[[#This Row],[line]]&gt;0,SQRT(Table1[[#This Row],[line]]),-SQRT(ABS(Table1[[#This Row],[line]])))</f>
        <v>1.5811388300841898</v>
      </c>
      <c r="R1209">
        <f>Table1[[#This Row],[difference]]-Table1[[#This Row],[sqrt(line)]]</f>
        <v>-12.081138830084189</v>
      </c>
      <c r="S1209">
        <f>IF(Table1[[#This Row],[difference]]&gt;0,1,-1)</f>
        <v>-1</v>
      </c>
      <c r="T1209">
        <f>IF(Table1[[#This Row],[team]]=E1208,SUM(H1209,T1208),Table1[[#This Row],[ppg]])</f>
        <v>181</v>
      </c>
      <c r="U1209">
        <f>IF(Table1[[#This Row],[team]]=E1208,SUM(I1209,U1208),Table1[[#This Row],[ppga]])</f>
        <v>191</v>
      </c>
      <c r="V1209">
        <f>IF(Table1[[#This Row],[team]]=E1208,SUM(Table1[[#This Row],[difference]],V1208),Table1[[#This Row],[difference]])</f>
        <v>-18</v>
      </c>
      <c r="W1209">
        <f>IF(Table1[[#This Row],[team]]=E1208,SUM(Table1[[#This Row],[sqrt(dif)]],W1208),Table1[[#This Row],[sqrt(dif)]])</f>
        <v>-5.7776303303797869</v>
      </c>
      <c r="X1209">
        <f>IF(Table1[[#This Row],[team]]=E1208,SUM(Table1[[#This Row],[f1]],X1208),Table1[[#This Row],[f1]])</f>
        <v>-16.160464901341978</v>
      </c>
      <c r="Y1209">
        <f>IF(Table1[[#This Row],[ATS]]=S1208,SUM(Table1[[#This Row],[ATS]],Y1208),Table1[[#This Row],[ATS]])</f>
        <v>-3</v>
      </c>
      <c r="Z1209">
        <f>IF(Table1[[#This Row],[ATS]]&gt;0,Table1[[#This Row],[ATS streak (not real)]]-1,Table1[[#This Row],[ATS streak (not real)]]+1)</f>
        <v>-2</v>
      </c>
      <c r="AA1209" s="5">
        <f>Table1[[#This Row],[running ttl ppg]]^2.37/(Table1[[#This Row],[running ttl ppg]]^2.37+Table1[[#This Row],[running ttl ppga]]^2.37)</f>
        <v>0.46818054490862587</v>
      </c>
      <c r="AB1209" s="5">
        <f>Table1[[#This Row],[pyth ratio]]+Table1[[#This Row],[win/loss ratio]]</f>
        <v>0.96818054490862582</v>
      </c>
    </row>
    <row r="1210" spans="1:28" x14ac:dyDescent="0.25">
      <c r="A1210" s="1">
        <v>3768</v>
      </c>
      <c r="B1210" s="7">
        <f t="shared" si="40"/>
        <v>9</v>
      </c>
      <c r="C1210" s="5">
        <v>2018</v>
      </c>
      <c r="D1210" s="5">
        <v>10</v>
      </c>
      <c r="E1210" t="s">
        <v>52</v>
      </c>
      <c r="F1210" t="s">
        <v>46</v>
      </c>
      <c r="G1210" s="5">
        <v>0</v>
      </c>
      <c r="H1210">
        <v>23</v>
      </c>
      <c r="I1210">
        <v>16</v>
      </c>
      <c r="J1210">
        <v>7</v>
      </c>
      <c r="K1210">
        <f>IF(Table1[[#This Row],[net]]&gt;0,1,0)</f>
        <v>1</v>
      </c>
      <c r="L1210">
        <v>4.5</v>
      </c>
      <c r="M1210">
        <f>IF(Table1[[#This Row],[team]]=E1209,SUM(Table1[[#This Row],[win/loss]],M1209),Table1[[#This Row],[win/loss]])</f>
        <v>5</v>
      </c>
      <c r="N1210">
        <f>IF(Table1[[#This Row],[team]]=E1209,SUM(Table1[[#This Row],[win/loss]],M1209),Table1[[#This Row],[win/loss]])/B1210</f>
        <v>0.55555555555555558</v>
      </c>
      <c r="O1210">
        <f t="shared" si="39"/>
        <v>11.5</v>
      </c>
      <c r="P1210">
        <f>IF(Table1[[#This Row],[difference]]&gt;0,SQRT(Table1[[#This Row],[difference]]),-SQRT(ABS(Table1[[#This Row],[difference]])))</f>
        <v>3.3911649915626341</v>
      </c>
      <c r="Q1210">
        <f>IF(Table1[[#This Row],[line]]&gt;0,SQRT(Table1[[#This Row],[line]]),-SQRT(ABS(Table1[[#This Row],[line]])))</f>
        <v>2.1213203435596424</v>
      </c>
      <c r="R1210">
        <f>Table1[[#This Row],[difference]]-Table1[[#This Row],[sqrt(line)]]</f>
        <v>9.3786796564403581</v>
      </c>
      <c r="S1210">
        <f>IF(Table1[[#This Row],[difference]]&gt;0,1,-1)</f>
        <v>1</v>
      </c>
      <c r="T1210">
        <f>IF(Table1[[#This Row],[team]]=E1209,SUM(H1210,T1209),Table1[[#This Row],[ppg]])</f>
        <v>204</v>
      </c>
      <c r="U1210">
        <f>IF(Table1[[#This Row],[team]]=E1209,SUM(I1210,U1209),Table1[[#This Row],[ppga]])</f>
        <v>207</v>
      </c>
      <c r="V1210">
        <f>IF(Table1[[#This Row],[team]]=E1209,SUM(Table1[[#This Row],[difference]],V1209),Table1[[#This Row],[difference]])</f>
        <v>-6.5</v>
      </c>
      <c r="W1210">
        <f>IF(Table1[[#This Row],[team]]=E1209,SUM(Table1[[#This Row],[sqrt(dif)]],W1209),Table1[[#This Row],[sqrt(dif)]])</f>
        <v>-2.3864653388171528</v>
      </c>
      <c r="X1210">
        <f>IF(Table1[[#This Row],[team]]=E1209,SUM(Table1[[#This Row],[f1]],X1209),Table1[[#This Row],[f1]])</f>
        <v>-6.78178524490162</v>
      </c>
      <c r="Y1210">
        <f>IF(Table1[[#This Row],[ATS]]=S1209,SUM(Table1[[#This Row],[ATS]],Y1209),Table1[[#This Row],[ATS]])</f>
        <v>1</v>
      </c>
      <c r="Z1210">
        <f>IF(Table1[[#This Row],[ATS]]&gt;0,Table1[[#This Row],[ATS streak (not real)]]-1,Table1[[#This Row],[ATS streak (not real)]]+1)</f>
        <v>0</v>
      </c>
      <c r="AA1210" s="5">
        <f>Table1[[#This Row],[running ttl ppg]]^2.37/(Table1[[#This Row],[running ttl ppg]]^2.37+Table1[[#This Row],[running ttl ppga]]^2.37)</f>
        <v>0.49135107412926521</v>
      </c>
      <c r="AB1210" s="5">
        <f>Table1[[#This Row],[pyth ratio]]+Table1[[#This Row],[win/loss ratio]]</f>
        <v>1.0469066296848208</v>
      </c>
    </row>
    <row r="1211" spans="1:28" x14ac:dyDescent="0.25">
      <c r="A1211" s="1">
        <v>3769</v>
      </c>
      <c r="B1211" s="7">
        <f t="shared" si="40"/>
        <v>10</v>
      </c>
      <c r="C1211" s="5">
        <v>2018</v>
      </c>
      <c r="D1211" s="5">
        <v>11</v>
      </c>
      <c r="E1211" t="s">
        <v>52</v>
      </c>
      <c r="F1211" t="s">
        <v>43</v>
      </c>
      <c r="G1211" s="5">
        <v>1</v>
      </c>
      <c r="H1211">
        <v>0</v>
      </c>
      <c r="I1211">
        <v>23</v>
      </c>
      <c r="J1211">
        <v>-23</v>
      </c>
      <c r="K1211">
        <f>IF(Table1[[#This Row],[net]]&gt;0,1,0)</f>
        <v>0</v>
      </c>
      <c r="L1211">
        <v>2.5</v>
      </c>
      <c r="M1211">
        <f>IF(Table1[[#This Row],[team]]=E1210,SUM(Table1[[#This Row],[win/loss]],M1210),Table1[[#This Row],[win/loss]])</f>
        <v>5</v>
      </c>
      <c r="N1211">
        <f>IF(Table1[[#This Row],[team]]=E1210,SUM(Table1[[#This Row],[win/loss]],M1210),Table1[[#This Row],[win/loss]])/B1211</f>
        <v>0.5</v>
      </c>
      <c r="O1211">
        <f t="shared" si="39"/>
        <v>-20.5</v>
      </c>
      <c r="P1211">
        <f>IF(Table1[[#This Row],[difference]]&gt;0,SQRT(Table1[[#This Row],[difference]]),-SQRT(ABS(Table1[[#This Row],[difference]])))</f>
        <v>-4.5276925690687087</v>
      </c>
      <c r="Q1211">
        <f>IF(Table1[[#This Row],[line]]&gt;0,SQRT(Table1[[#This Row],[line]]),-SQRT(ABS(Table1[[#This Row],[line]])))</f>
        <v>1.5811388300841898</v>
      </c>
      <c r="R1211">
        <f>Table1[[#This Row],[difference]]-Table1[[#This Row],[sqrt(line)]]</f>
        <v>-22.081138830084189</v>
      </c>
      <c r="S1211">
        <f>IF(Table1[[#This Row],[difference]]&gt;0,1,-1)</f>
        <v>-1</v>
      </c>
      <c r="T1211">
        <f>IF(Table1[[#This Row],[team]]=E1210,SUM(H1211,T1210),Table1[[#This Row],[ppg]])</f>
        <v>204</v>
      </c>
      <c r="U1211">
        <f>IF(Table1[[#This Row],[team]]=E1210,SUM(I1211,U1210),Table1[[#This Row],[ppga]])</f>
        <v>230</v>
      </c>
      <c r="V1211">
        <f>IF(Table1[[#This Row],[team]]=E1210,SUM(Table1[[#This Row],[difference]],V1210),Table1[[#This Row],[difference]])</f>
        <v>-27</v>
      </c>
      <c r="W1211">
        <f>IF(Table1[[#This Row],[team]]=E1210,SUM(Table1[[#This Row],[sqrt(dif)]],W1210),Table1[[#This Row],[sqrt(dif)]])</f>
        <v>-6.9141579078858619</v>
      </c>
      <c r="X1211">
        <f>IF(Table1[[#This Row],[team]]=E1210,SUM(Table1[[#This Row],[f1]],X1210),Table1[[#This Row],[f1]])</f>
        <v>-28.862924074985809</v>
      </c>
      <c r="Y1211">
        <f>IF(Table1[[#This Row],[ATS]]=S1210,SUM(Table1[[#This Row],[ATS]],Y1210),Table1[[#This Row],[ATS]])</f>
        <v>-1</v>
      </c>
      <c r="Z1211">
        <f>IF(Table1[[#This Row],[ATS]]&gt;0,Table1[[#This Row],[ATS streak (not real)]]-1,Table1[[#This Row],[ATS streak (not real)]]+1)</f>
        <v>0</v>
      </c>
      <c r="AA1211" s="5">
        <f>Table1[[#This Row],[running ttl ppg]]^2.37/(Table1[[#This Row],[running ttl ppg]]^2.37+Table1[[#This Row],[running ttl ppga]]^2.37)</f>
        <v>0.42939901420375098</v>
      </c>
      <c r="AB1211" s="5">
        <f>Table1[[#This Row],[pyth ratio]]+Table1[[#This Row],[win/loss ratio]]</f>
        <v>0.92939901420375093</v>
      </c>
    </row>
    <row r="1212" spans="1:28" x14ac:dyDescent="0.25">
      <c r="A1212" s="1">
        <v>3770</v>
      </c>
      <c r="B1212" s="7">
        <f t="shared" si="40"/>
        <v>11</v>
      </c>
      <c r="C1212" s="5">
        <v>2018</v>
      </c>
      <c r="D1212" s="5">
        <v>12</v>
      </c>
      <c r="E1212" t="s">
        <v>52</v>
      </c>
      <c r="F1212" t="s">
        <v>67</v>
      </c>
      <c r="G1212" s="5">
        <v>0</v>
      </c>
      <c r="H1212">
        <v>28</v>
      </c>
      <c r="I1212">
        <v>31</v>
      </c>
      <c r="J1212">
        <v>-3</v>
      </c>
      <c r="K1212">
        <f>IF(Table1[[#This Row],[net]]&gt;0,1,0)</f>
        <v>0</v>
      </c>
      <c r="L1212">
        <v>14</v>
      </c>
      <c r="M1212">
        <f>IF(Table1[[#This Row],[team]]=E1211,SUM(Table1[[#This Row],[win/loss]],M1211),Table1[[#This Row],[win/loss]])</f>
        <v>5</v>
      </c>
      <c r="N1212">
        <f>IF(Table1[[#This Row],[team]]=E1211,SUM(Table1[[#This Row],[win/loss]],M1211),Table1[[#This Row],[win/loss]])/B1212</f>
        <v>0.45454545454545453</v>
      </c>
      <c r="O1212">
        <f t="shared" si="39"/>
        <v>11</v>
      </c>
      <c r="P1212">
        <f>IF(Table1[[#This Row],[difference]]&gt;0,SQRT(Table1[[#This Row],[difference]]),-SQRT(ABS(Table1[[#This Row],[difference]])))</f>
        <v>3.3166247903553998</v>
      </c>
      <c r="Q1212">
        <f>IF(Table1[[#This Row],[line]]&gt;0,SQRT(Table1[[#This Row],[line]]),-SQRT(ABS(Table1[[#This Row],[line]])))</f>
        <v>3.7416573867739413</v>
      </c>
      <c r="R1212">
        <f>Table1[[#This Row],[difference]]-Table1[[#This Row],[sqrt(line)]]</f>
        <v>7.2583426132260591</v>
      </c>
      <c r="S1212">
        <f>IF(Table1[[#This Row],[difference]]&gt;0,1,-1)</f>
        <v>1</v>
      </c>
      <c r="T1212">
        <f>IF(Table1[[#This Row],[team]]=E1211,SUM(H1212,T1211),Table1[[#This Row],[ppg]])</f>
        <v>232</v>
      </c>
      <c r="U1212">
        <f>IF(Table1[[#This Row],[team]]=E1211,SUM(I1212,U1211),Table1[[#This Row],[ppga]])</f>
        <v>261</v>
      </c>
      <c r="V1212">
        <f>IF(Table1[[#This Row],[team]]=E1211,SUM(Table1[[#This Row],[difference]],V1211),Table1[[#This Row],[difference]])</f>
        <v>-16</v>
      </c>
      <c r="W1212">
        <f>IF(Table1[[#This Row],[team]]=E1211,SUM(Table1[[#This Row],[sqrt(dif)]],W1211),Table1[[#This Row],[sqrt(dif)]])</f>
        <v>-3.5975331175304621</v>
      </c>
      <c r="X1212">
        <f>IF(Table1[[#This Row],[team]]=E1211,SUM(Table1[[#This Row],[f1]],X1211),Table1[[#This Row],[f1]])</f>
        <v>-21.60458146175975</v>
      </c>
      <c r="Y1212">
        <f>IF(Table1[[#This Row],[ATS]]=S1211,SUM(Table1[[#This Row],[ATS]],Y1211),Table1[[#This Row],[ATS]])</f>
        <v>1</v>
      </c>
      <c r="Z1212">
        <f>IF(Table1[[#This Row],[ATS]]&gt;0,Table1[[#This Row],[ATS streak (not real)]]-1,Table1[[#This Row],[ATS streak (not real)]]+1)</f>
        <v>0</v>
      </c>
      <c r="AA1212" s="5">
        <f>Table1[[#This Row],[running ttl ppg]]^2.37/(Table1[[#This Row],[running ttl ppg]]^2.37+Table1[[#This Row],[running ttl ppga]]^2.37)</f>
        <v>0.43066320834703042</v>
      </c>
      <c r="AB1212" s="5">
        <f>Table1[[#This Row],[pyth ratio]]+Table1[[#This Row],[win/loss ratio]]</f>
        <v>0.8852086628924849</v>
      </c>
    </row>
    <row r="1213" spans="1:28" x14ac:dyDescent="0.25">
      <c r="A1213" s="1">
        <v>3771</v>
      </c>
      <c r="B1213" s="7">
        <f t="shared" si="40"/>
        <v>12</v>
      </c>
      <c r="C1213" s="5">
        <v>2018</v>
      </c>
      <c r="D1213" s="5">
        <v>13</v>
      </c>
      <c r="E1213" t="s">
        <v>52</v>
      </c>
      <c r="F1213" t="s">
        <v>70</v>
      </c>
      <c r="G1213" s="5">
        <v>1</v>
      </c>
      <c r="H1213">
        <v>26</v>
      </c>
      <c r="I1213">
        <v>20</v>
      </c>
      <c r="J1213">
        <v>6</v>
      </c>
      <c r="K1213">
        <f>IF(Table1[[#This Row],[net]]&gt;0,1,0)</f>
        <v>1</v>
      </c>
      <c r="L1213">
        <v>-3</v>
      </c>
      <c r="M1213">
        <f>IF(Table1[[#This Row],[team]]=E1212,SUM(Table1[[#This Row],[win/loss]],M1212),Table1[[#This Row],[win/loss]])</f>
        <v>6</v>
      </c>
      <c r="N1213">
        <f>IF(Table1[[#This Row],[team]]=E1212,SUM(Table1[[#This Row],[win/loss]],M1212),Table1[[#This Row],[win/loss]])/B1213</f>
        <v>0.5</v>
      </c>
      <c r="O1213">
        <f t="shared" si="39"/>
        <v>3</v>
      </c>
      <c r="P1213">
        <f>IF(Table1[[#This Row],[difference]]&gt;0,SQRT(Table1[[#This Row],[difference]]),-SQRT(ABS(Table1[[#This Row],[difference]])))</f>
        <v>1.7320508075688772</v>
      </c>
      <c r="Q1213">
        <f>IF(Table1[[#This Row],[line]]&gt;0,SQRT(Table1[[#This Row],[line]]),-SQRT(ABS(Table1[[#This Row],[line]])))</f>
        <v>-1.7320508075688772</v>
      </c>
      <c r="R1213">
        <f>Table1[[#This Row],[difference]]-Table1[[#This Row],[sqrt(line)]]</f>
        <v>4.7320508075688767</v>
      </c>
      <c r="S1213">
        <f>IF(Table1[[#This Row],[difference]]&gt;0,1,-1)</f>
        <v>1</v>
      </c>
      <c r="T1213">
        <f>IF(Table1[[#This Row],[team]]=E1212,SUM(H1213,T1212),Table1[[#This Row],[ppg]])</f>
        <v>258</v>
      </c>
      <c r="U1213">
        <f>IF(Table1[[#This Row],[team]]=E1212,SUM(I1213,U1212),Table1[[#This Row],[ppga]])</f>
        <v>281</v>
      </c>
      <c r="V1213">
        <f>IF(Table1[[#This Row],[team]]=E1212,SUM(Table1[[#This Row],[difference]],V1212),Table1[[#This Row],[difference]])</f>
        <v>-13</v>
      </c>
      <c r="W1213">
        <f>IF(Table1[[#This Row],[team]]=E1212,SUM(Table1[[#This Row],[sqrt(dif)]],W1212),Table1[[#This Row],[sqrt(dif)]])</f>
        <v>-1.8654823099615849</v>
      </c>
      <c r="X1213">
        <f>IF(Table1[[#This Row],[team]]=E1212,SUM(Table1[[#This Row],[f1]],X1212),Table1[[#This Row],[f1]])</f>
        <v>-16.872530654190875</v>
      </c>
      <c r="Y1213">
        <f>IF(Table1[[#This Row],[ATS]]=S1212,SUM(Table1[[#This Row],[ATS]],Y1212),Table1[[#This Row],[ATS]])</f>
        <v>2</v>
      </c>
      <c r="Z1213">
        <f>IF(Table1[[#This Row],[ATS]]&gt;0,Table1[[#This Row],[ATS streak (not real)]]-1,Table1[[#This Row],[ATS streak (not real)]]+1)</f>
        <v>1</v>
      </c>
      <c r="AA1213" s="5">
        <f>Table1[[#This Row],[running ttl ppg]]^2.37/(Table1[[#This Row],[running ttl ppg]]^2.37+Table1[[#This Row],[running ttl ppga]]^2.37)</f>
        <v>0.44957541201430173</v>
      </c>
      <c r="AB1213" s="5">
        <f>Table1[[#This Row],[pyth ratio]]+Table1[[#This Row],[win/loss ratio]]</f>
        <v>0.94957541201430173</v>
      </c>
    </row>
    <row r="1214" spans="1:28" x14ac:dyDescent="0.25">
      <c r="A1214" s="1">
        <v>3772</v>
      </c>
      <c r="B1214" s="7">
        <f t="shared" si="40"/>
        <v>13</v>
      </c>
      <c r="C1214" s="5">
        <v>2018</v>
      </c>
      <c r="D1214" s="5">
        <v>14</v>
      </c>
      <c r="E1214" t="s">
        <v>52</v>
      </c>
      <c r="F1214" t="s">
        <v>48</v>
      </c>
      <c r="G1214" s="5">
        <v>0</v>
      </c>
      <c r="H1214">
        <v>27</v>
      </c>
      <c r="I1214">
        <v>21</v>
      </c>
      <c r="J1214">
        <v>6</v>
      </c>
      <c r="K1214">
        <f>IF(Table1[[#This Row],[net]]&gt;0,1,0)</f>
        <v>1</v>
      </c>
      <c r="L1214">
        <v>-2.5</v>
      </c>
      <c r="M1214">
        <f>IF(Table1[[#This Row],[team]]=E1213,SUM(Table1[[#This Row],[win/loss]],M1213),Table1[[#This Row],[win/loss]])</f>
        <v>7</v>
      </c>
      <c r="N1214">
        <f>IF(Table1[[#This Row],[team]]=E1213,SUM(Table1[[#This Row],[win/loss]],M1213),Table1[[#This Row],[win/loss]])/B1214</f>
        <v>0.53846153846153844</v>
      </c>
      <c r="O1214">
        <f t="shared" si="39"/>
        <v>3.5</v>
      </c>
      <c r="P1214">
        <f>IF(Table1[[#This Row],[difference]]&gt;0,SQRT(Table1[[#This Row],[difference]]),-SQRT(ABS(Table1[[#This Row],[difference]])))</f>
        <v>1.8708286933869707</v>
      </c>
      <c r="Q1214">
        <f>IF(Table1[[#This Row],[line]]&gt;0,SQRT(Table1[[#This Row],[line]]),-SQRT(ABS(Table1[[#This Row],[line]])))</f>
        <v>-1.5811388300841898</v>
      </c>
      <c r="R1214">
        <f>Table1[[#This Row],[difference]]-Table1[[#This Row],[sqrt(line)]]</f>
        <v>5.08113883008419</v>
      </c>
      <c r="S1214">
        <f>IF(Table1[[#This Row],[difference]]&gt;0,1,-1)</f>
        <v>1</v>
      </c>
      <c r="T1214">
        <f>IF(Table1[[#This Row],[team]]=E1213,SUM(H1214,T1213),Table1[[#This Row],[ppg]])</f>
        <v>285</v>
      </c>
      <c r="U1214">
        <f>IF(Table1[[#This Row],[team]]=E1213,SUM(I1214,U1213),Table1[[#This Row],[ppga]])</f>
        <v>302</v>
      </c>
      <c r="V1214">
        <f>IF(Table1[[#This Row],[team]]=E1213,SUM(Table1[[#This Row],[difference]],V1213),Table1[[#This Row],[difference]])</f>
        <v>-9.5</v>
      </c>
      <c r="W1214">
        <f>IF(Table1[[#This Row],[team]]=E1213,SUM(Table1[[#This Row],[sqrt(dif)]],W1213),Table1[[#This Row],[sqrt(dif)]])</f>
        <v>5.3463834253857367E-3</v>
      </c>
      <c r="X1214">
        <f>IF(Table1[[#This Row],[team]]=E1213,SUM(Table1[[#This Row],[f1]],X1213),Table1[[#This Row],[f1]])</f>
        <v>-11.791391824106686</v>
      </c>
      <c r="Y1214">
        <f>IF(Table1[[#This Row],[ATS]]=S1213,SUM(Table1[[#This Row],[ATS]],Y1213),Table1[[#This Row],[ATS]])</f>
        <v>3</v>
      </c>
      <c r="Z1214">
        <f>IF(Table1[[#This Row],[ATS]]&gt;0,Table1[[#This Row],[ATS streak (not real)]]-1,Table1[[#This Row],[ATS streak (not real)]]+1)</f>
        <v>2</v>
      </c>
      <c r="AA1214" s="5">
        <f>Table1[[#This Row],[running ttl ppg]]^2.37/(Table1[[#This Row],[running ttl ppg]]^2.37+Table1[[#This Row],[running ttl ppga]]^2.37)</f>
        <v>0.46572566748834254</v>
      </c>
      <c r="AB1214" s="5">
        <f>Table1[[#This Row],[pyth ratio]]+Table1[[#This Row],[win/loss ratio]]</f>
        <v>1.0041872059498811</v>
      </c>
    </row>
    <row r="1215" spans="1:28" x14ac:dyDescent="0.25">
      <c r="A1215" s="1">
        <v>3773</v>
      </c>
      <c r="B1215" s="7">
        <f t="shared" si="40"/>
        <v>14</v>
      </c>
      <c r="C1215" s="5">
        <v>2018</v>
      </c>
      <c r="D1215" s="5">
        <v>15</v>
      </c>
      <c r="E1215" t="s">
        <v>52</v>
      </c>
      <c r="F1215" t="s">
        <v>45</v>
      </c>
      <c r="G1215" s="5">
        <v>0</v>
      </c>
      <c r="H1215">
        <v>24</v>
      </c>
      <c r="I1215">
        <v>31</v>
      </c>
      <c r="J1215">
        <v>-7</v>
      </c>
      <c r="K1215">
        <f>IF(Table1[[#This Row],[net]]&gt;0,1,0)</f>
        <v>0</v>
      </c>
      <c r="L1215">
        <v>2.5</v>
      </c>
      <c r="M1215">
        <f>IF(Table1[[#This Row],[team]]=E1214,SUM(Table1[[#This Row],[win/loss]],M1214),Table1[[#This Row],[win/loss]])</f>
        <v>7</v>
      </c>
      <c r="N1215">
        <f>IF(Table1[[#This Row],[team]]=E1214,SUM(Table1[[#This Row],[win/loss]],M1214),Table1[[#This Row],[win/loss]])/B1215</f>
        <v>0.5</v>
      </c>
      <c r="O1215">
        <f t="shared" si="39"/>
        <v>-4.5</v>
      </c>
      <c r="P1215">
        <f>IF(Table1[[#This Row],[difference]]&gt;0,SQRT(Table1[[#This Row],[difference]]),-SQRT(ABS(Table1[[#This Row],[difference]])))</f>
        <v>-2.1213203435596424</v>
      </c>
      <c r="Q1215">
        <f>IF(Table1[[#This Row],[line]]&gt;0,SQRT(Table1[[#This Row],[line]]),-SQRT(ABS(Table1[[#This Row],[line]])))</f>
        <v>1.5811388300841898</v>
      </c>
      <c r="R1215">
        <f>Table1[[#This Row],[difference]]-Table1[[#This Row],[sqrt(line)]]</f>
        <v>-6.08113883008419</v>
      </c>
      <c r="S1215">
        <f>IF(Table1[[#This Row],[difference]]&gt;0,1,-1)</f>
        <v>-1</v>
      </c>
      <c r="T1215">
        <f>IF(Table1[[#This Row],[team]]=E1214,SUM(H1215,T1214),Table1[[#This Row],[ppg]])</f>
        <v>309</v>
      </c>
      <c r="U1215">
        <f>IF(Table1[[#This Row],[team]]=E1214,SUM(I1215,U1214),Table1[[#This Row],[ppga]])</f>
        <v>333</v>
      </c>
      <c r="V1215">
        <f>IF(Table1[[#This Row],[team]]=E1214,SUM(Table1[[#This Row],[difference]],V1214),Table1[[#This Row],[difference]])</f>
        <v>-14</v>
      </c>
      <c r="W1215">
        <f>IF(Table1[[#This Row],[team]]=E1214,SUM(Table1[[#This Row],[sqrt(dif)]],W1214),Table1[[#This Row],[sqrt(dif)]])</f>
        <v>-2.1159739601342569</v>
      </c>
      <c r="X1215">
        <f>IF(Table1[[#This Row],[team]]=E1214,SUM(Table1[[#This Row],[f1]],X1214),Table1[[#This Row],[f1]])</f>
        <v>-17.872530654190875</v>
      </c>
      <c r="Y1215">
        <f>IF(Table1[[#This Row],[ATS]]=S1214,SUM(Table1[[#This Row],[ATS]],Y1214),Table1[[#This Row],[ATS]])</f>
        <v>-1</v>
      </c>
      <c r="Z1215">
        <f>IF(Table1[[#This Row],[ATS]]&gt;0,Table1[[#This Row],[ATS streak (not real)]]-1,Table1[[#This Row],[ATS streak (not real)]]+1)</f>
        <v>0</v>
      </c>
      <c r="AA1215" s="5">
        <f>Table1[[#This Row],[running ttl ppg]]^2.37/(Table1[[#This Row],[running ttl ppg]]^2.37+Table1[[#This Row],[running ttl ppga]]^2.37)</f>
        <v>0.45579599021726286</v>
      </c>
      <c r="AB1215" s="5">
        <f>Table1[[#This Row],[pyth ratio]]+Table1[[#This Row],[win/loss ratio]]</f>
        <v>0.9557959902172628</v>
      </c>
    </row>
    <row r="1216" spans="1:28" x14ac:dyDescent="0.25">
      <c r="A1216" s="1">
        <v>3774</v>
      </c>
      <c r="B1216" s="7">
        <f t="shared" si="40"/>
        <v>15</v>
      </c>
      <c r="C1216" s="5">
        <v>2018</v>
      </c>
      <c r="D1216" s="5">
        <v>16</v>
      </c>
      <c r="E1216" t="s">
        <v>52</v>
      </c>
      <c r="F1216" t="s">
        <v>60</v>
      </c>
      <c r="G1216" s="5">
        <v>1</v>
      </c>
      <c r="H1216">
        <v>0</v>
      </c>
      <c r="I1216">
        <v>16</v>
      </c>
      <c r="J1216">
        <v>-16</v>
      </c>
      <c r="K1216">
        <f>IF(Table1[[#This Row],[net]]&gt;0,1,0)</f>
        <v>0</v>
      </c>
      <c r="L1216">
        <v>8.5</v>
      </c>
      <c r="M1216">
        <f>IF(Table1[[#This Row],[team]]=E1215,SUM(Table1[[#This Row],[win/loss]],M1215),Table1[[#This Row],[win/loss]])</f>
        <v>7</v>
      </c>
      <c r="N1216">
        <f>IF(Table1[[#This Row],[team]]=E1215,SUM(Table1[[#This Row],[win/loss]],M1215),Table1[[#This Row],[win/loss]])/B1216</f>
        <v>0.46666666666666667</v>
      </c>
      <c r="O1216">
        <f t="shared" si="39"/>
        <v>-7.5</v>
      </c>
      <c r="P1216">
        <f>IF(Table1[[#This Row],[difference]]&gt;0,SQRT(Table1[[#This Row],[difference]]),-SQRT(ABS(Table1[[#This Row],[difference]])))</f>
        <v>-2.7386127875258306</v>
      </c>
      <c r="Q1216">
        <f>IF(Table1[[#This Row],[line]]&gt;0,SQRT(Table1[[#This Row],[line]]),-SQRT(ABS(Table1[[#This Row],[line]])))</f>
        <v>2.9154759474226504</v>
      </c>
      <c r="R1216">
        <f>Table1[[#This Row],[difference]]-Table1[[#This Row],[sqrt(line)]]</f>
        <v>-10.415475947422649</v>
      </c>
      <c r="S1216">
        <f>IF(Table1[[#This Row],[difference]]&gt;0,1,-1)</f>
        <v>-1</v>
      </c>
      <c r="T1216">
        <f>IF(Table1[[#This Row],[team]]=E1215,SUM(H1216,T1215),Table1[[#This Row],[ppg]])</f>
        <v>309</v>
      </c>
      <c r="U1216">
        <f>IF(Table1[[#This Row],[team]]=E1215,SUM(I1216,U1215),Table1[[#This Row],[ppga]])</f>
        <v>349</v>
      </c>
      <c r="V1216">
        <f>IF(Table1[[#This Row],[team]]=E1215,SUM(Table1[[#This Row],[difference]],V1215),Table1[[#This Row],[difference]])</f>
        <v>-21.5</v>
      </c>
      <c r="W1216">
        <f>IF(Table1[[#This Row],[team]]=E1215,SUM(Table1[[#This Row],[sqrt(dif)]],W1215),Table1[[#This Row],[sqrt(dif)]])</f>
        <v>-4.8545867476600879</v>
      </c>
      <c r="X1216">
        <f>IF(Table1[[#This Row],[team]]=E1215,SUM(Table1[[#This Row],[f1]],X1215),Table1[[#This Row],[f1]])</f>
        <v>-28.288006601613525</v>
      </c>
      <c r="Y1216">
        <f>IF(Table1[[#This Row],[ATS]]=S1215,SUM(Table1[[#This Row],[ATS]],Y1215),Table1[[#This Row],[ATS]])</f>
        <v>-2</v>
      </c>
      <c r="Z1216">
        <f>IF(Table1[[#This Row],[ATS]]&gt;0,Table1[[#This Row],[ATS streak (not real)]]-1,Table1[[#This Row],[ATS streak (not real)]]+1)</f>
        <v>-1</v>
      </c>
      <c r="AA1216" s="5">
        <f>Table1[[#This Row],[running ttl ppg]]^2.37/(Table1[[#This Row],[running ttl ppg]]^2.37+Table1[[#This Row],[running ttl ppga]]^2.37)</f>
        <v>0.42837073251414559</v>
      </c>
      <c r="AB1216" s="5">
        <f>Table1[[#This Row],[pyth ratio]]+Table1[[#This Row],[win/loss ratio]]</f>
        <v>0.89503739918081227</v>
      </c>
    </row>
    <row r="1217" spans="1:28" x14ac:dyDescent="0.25">
      <c r="A1217" s="1">
        <v>3775</v>
      </c>
      <c r="B1217" s="7">
        <f t="shared" si="40"/>
        <v>16</v>
      </c>
      <c r="C1217" s="5">
        <v>2018</v>
      </c>
      <c r="D1217" s="5">
        <v>17</v>
      </c>
      <c r="E1217" t="s">
        <v>52</v>
      </c>
      <c r="F1217" t="s">
        <v>51</v>
      </c>
      <c r="G1217" s="5">
        <v>0</v>
      </c>
      <c r="H1217">
        <v>11</v>
      </c>
      <c r="I1217">
        <v>35</v>
      </c>
      <c r="J1217">
        <v>-24</v>
      </c>
      <c r="K1217">
        <f>IF(Table1[[#This Row],[net]]&gt;0,1,0)</f>
        <v>0</v>
      </c>
      <c r="L1217">
        <v>7.5</v>
      </c>
      <c r="M1217">
        <f>IF(Table1[[#This Row],[team]]=E1216,SUM(Table1[[#This Row],[win/loss]],M1216),Table1[[#This Row],[win/loss]])</f>
        <v>7</v>
      </c>
      <c r="N1217">
        <f>IF(Table1[[#This Row],[team]]=E1216,SUM(Table1[[#This Row],[win/loss]],M1216),Table1[[#This Row],[win/loss]])/B1217</f>
        <v>0.4375</v>
      </c>
      <c r="O1217">
        <f t="shared" si="39"/>
        <v>-16.5</v>
      </c>
      <c r="P1217">
        <f>IF(Table1[[#This Row],[difference]]&gt;0,SQRT(Table1[[#This Row],[difference]]),-SQRT(ABS(Table1[[#This Row],[difference]])))</f>
        <v>-4.0620192023179804</v>
      </c>
      <c r="Q1217">
        <f>IF(Table1[[#This Row],[line]]&gt;0,SQRT(Table1[[#This Row],[line]]),-SQRT(ABS(Table1[[#This Row],[line]])))</f>
        <v>2.7386127875258306</v>
      </c>
      <c r="R1217">
        <f>Table1[[#This Row],[difference]]-Table1[[#This Row],[sqrt(line)]]</f>
        <v>-19.238612787525831</v>
      </c>
      <c r="S1217">
        <f>IF(Table1[[#This Row],[difference]]&gt;0,1,-1)</f>
        <v>-1</v>
      </c>
      <c r="T1217">
        <f>IF(Table1[[#This Row],[team]]=E1216,SUM(H1217,T1216),Table1[[#This Row],[ppg]])</f>
        <v>320</v>
      </c>
      <c r="U1217">
        <f>IF(Table1[[#This Row],[team]]=E1216,SUM(I1217,U1216),Table1[[#This Row],[ppga]])</f>
        <v>384</v>
      </c>
      <c r="V1217">
        <f>IF(Table1[[#This Row],[team]]=E1216,SUM(Table1[[#This Row],[difference]],V1216),Table1[[#This Row],[difference]])</f>
        <v>-38</v>
      </c>
      <c r="W1217">
        <f>IF(Table1[[#This Row],[team]]=E1216,SUM(Table1[[#This Row],[sqrt(dif)]],W1216),Table1[[#This Row],[sqrt(dif)]])</f>
        <v>-8.9166059499780683</v>
      </c>
      <c r="X1217">
        <f>IF(Table1[[#This Row],[team]]=E1216,SUM(Table1[[#This Row],[f1]],X1216),Table1[[#This Row],[f1]])</f>
        <v>-47.526619389139356</v>
      </c>
      <c r="Y1217">
        <f>IF(Table1[[#This Row],[ATS]]=S1216,SUM(Table1[[#This Row],[ATS]],Y1216),Table1[[#This Row],[ATS]])</f>
        <v>-3</v>
      </c>
      <c r="Z1217">
        <f>IF(Table1[[#This Row],[ATS]]&gt;0,Table1[[#This Row],[ATS streak (not real)]]-1,Table1[[#This Row],[ATS streak (not real)]]+1)</f>
        <v>-2</v>
      </c>
      <c r="AA1217" s="5">
        <f>Table1[[#This Row],[running ttl ppg]]^2.37/(Table1[[#This Row],[running ttl ppg]]^2.37+Table1[[#This Row],[running ttl ppga]]^2.37)</f>
        <v>0.39362448385534032</v>
      </c>
      <c r="AB1217" s="5">
        <f>Table1[[#This Row],[pyth ratio]]+Table1[[#This Row],[win/loss ratio]]</f>
        <v>0.83112448385534032</v>
      </c>
    </row>
    <row r="1218" spans="1:28" x14ac:dyDescent="0.25">
      <c r="A1218" s="1">
        <v>3776</v>
      </c>
      <c r="B1218" s="7">
        <f t="shared" si="40"/>
        <v>1</v>
      </c>
      <c r="C1218" s="5">
        <v>2018</v>
      </c>
      <c r="D1218" s="5">
        <v>1</v>
      </c>
      <c r="E1218" t="s">
        <v>53</v>
      </c>
      <c r="F1218" t="s">
        <v>55</v>
      </c>
      <c r="G1218" s="5">
        <v>1</v>
      </c>
      <c r="H1218">
        <v>7</v>
      </c>
      <c r="I1218">
        <v>29</v>
      </c>
      <c r="J1218">
        <v>-22</v>
      </c>
      <c r="K1218">
        <f>IF(Table1[[#This Row],[net]]&gt;0,1,0)</f>
        <v>0</v>
      </c>
      <c r="L1218">
        <v>-6</v>
      </c>
      <c r="M1218">
        <f>IF(Table1[[#This Row],[team]]=E1217,SUM(Table1[[#This Row],[win/loss]],M1217),Table1[[#This Row],[win/loss]])</f>
        <v>0</v>
      </c>
      <c r="N1218">
        <f>IF(Table1[[#This Row],[team]]=E1217,SUM(Table1[[#This Row],[win/loss]],M1217),Table1[[#This Row],[win/loss]])/B1218</f>
        <v>0</v>
      </c>
      <c r="O1218">
        <f t="shared" si="39"/>
        <v>-28</v>
      </c>
      <c r="P1218">
        <f>IF(Table1[[#This Row],[difference]]&gt;0,SQRT(Table1[[#This Row],[difference]]),-SQRT(ABS(Table1[[#This Row],[difference]])))</f>
        <v>-5.2915026221291814</v>
      </c>
      <c r="Q1218">
        <f>IF(Table1[[#This Row],[line]]&gt;0,SQRT(Table1[[#This Row],[line]]),-SQRT(ABS(Table1[[#This Row],[line]])))</f>
        <v>-2.4494897427831779</v>
      </c>
      <c r="R1218">
        <f>Table1[[#This Row],[difference]]-Table1[[#This Row],[sqrt(line)]]</f>
        <v>-25.550510257216821</v>
      </c>
      <c r="S1218">
        <f>IF(Table1[[#This Row],[difference]]&gt;0,1,-1)</f>
        <v>-1</v>
      </c>
      <c r="T1218">
        <f>IF(Table1[[#This Row],[team]]=E1217,SUM(H1218,T1217),Table1[[#This Row],[ppg]])</f>
        <v>7</v>
      </c>
      <c r="U1218">
        <f>IF(Table1[[#This Row],[team]]=E1217,SUM(I1218,U1217),Table1[[#This Row],[ppga]])</f>
        <v>29</v>
      </c>
      <c r="V1218">
        <f>IF(Table1[[#This Row],[team]]=E1217,SUM(Table1[[#This Row],[difference]],V1217),Table1[[#This Row],[difference]])</f>
        <v>-28</v>
      </c>
      <c r="W1218">
        <f>IF(Table1[[#This Row],[team]]=E1217,SUM(Table1[[#This Row],[sqrt(dif)]],W1217),Table1[[#This Row],[sqrt(dif)]])</f>
        <v>-5.2915026221291814</v>
      </c>
      <c r="X1218">
        <f>IF(Table1[[#This Row],[team]]=E1217,SUM(Table1[[#This Row],[f1]],X1217),Table1[[#This Row],[f1]])</f>
        <v>-25.550510257216821</v>
      </c>
      <c r="Y1218">
        <f>IF(Table1[[#This Row],[ATS]]=S1217,SUM(Table1[[#This Row],[ATS]],Y1217),Table1[[#This Row],[ATS]])</f>
        <v>-4</v>
      </c>
      <c r="Z1218">
        <f>IF(Table1[[#This Row],[ATS]]&gt;0,Table1[[#This Row],[ATS streak (not real)]]-1,Table1[[#This Row],[ATS streak (not real)]]+1)</f>
        <v>-3</v>
      </c>
      <c r="AA1218" s="5">
        <f>Table1[[#This Row],[running ttl ppg]]^2.37/(Table1[[#This Row],[running ttl ppg]]^2.37+Table1[[#This Row],[running ttl ppga]]^2.37)</f>
        <v>3.32886303223641E-2</v>
      </c>
      <c r="AB1218" s="5">
        <f>Table1[[#This Row],[pyth ratio]]+Table1[[#This Row],[win/loss ratio]]</f>
        <v>3.32886303223641E-2</v>
      </c>
    </row>
    <row r="1219" spans="1:28" x14ac:dyDescent="0.25">
      <c r="A1219" s="1">
        <v>3777</v>
      </c>
      <c r="B1219" s="7">
        <f t="shared" si="40"/>
        <v>2</v>
      </c>
      <c r="C1219" s="5">
        <v>2018</v>
      </c>
      <c r="D1219" s="5">
        <v>2</v>
      </c>
      <c r="E1219" t="s">
        <v>53</v>
      </c>
      <c r="F1219" t="s">
        <v>47</v>
      </c>
      <c r="G1219" s="5">
        <v>0</v>
      </c>
      <c r="H1219">
        <v>13</v>
      </c>
      <c r="I1219">
        <v>9</v>
      </c>
      <c r="J1219">
        <v>4</v>
      </c>
      <c r="K1219">
        <f>IF(Table1[[#This Row],[net]]&gt;0,1,0)</f>
        <v>1</v>
      </c>
      <c r="L1219">
        <v>5.5</v>
      </c>
      <c r="M1219">
        <f>IF(Table1[[#This Row],[team]]=E1218,SUM(Table1[[#This Row],[win/loss]],M1218),Table1[[#This Row],[win/loss]])</f>
        <v>1</v>
      </c>
      <c r="N1219">
        <f>IF(Table1[[#This Row],[team]]=E1218,SUM(Table1[[#This Row],[win/loss]],M1218),Table1[[#This Row],[win/loss]])/B1219</f>
        <v>0.5</v>
      </c>
      <c r="O1219">
        <f t="shared" ref="O1219:O1282" si="41">J1219+L1219</f>
        <v>9.5</v>
      </c>
      <c r="P1219">
        <f>IF(Table1[[#This Row],[difference]]&gt;0,SQRT(Table1[[#This Row],[difference]]),-SQRT(ABS(Table1[[#This Row],[difference]])))</f>
        <v>3.082207001484488</v>
      </c>
      <c r="Q1219">
        <f>IF(Table1[[#This Row],[line]]&gt;0,SQRT(Table1[[#This Row],[line]]),-SQRT(ABS(Table1[[#This Row],[line]])))</f>
        <v>2.3452078799117149</v>
      </c>
      <c r="R1219">
        <f>Table1[[#This Row],[difference]]-Table1[[#This Row],[sqrt(line)]]</f>
        <v>7.1547921200882847</v>
      </c>
      <c r="S1219">
        <f>IF(Table1[[#This Row],[difference]]&gt;0,1,-1)</f>
        <v>1</v>
      </c>
      <c r="T1219">
        <f>IF(Table1[[#This Row],[team]]=E1218,SUM(H1219,T1218),Table1[[#This Row],[ppg]])</f>
        <v>20</v>
      </c>
      <c r="U1219">
        <f>IF(Table1[[#This Row],[team]]=E1218,SUM(I1219,U1218),Table1[[#This Row],[ppga]])</f>
        <v>38</v>
      </c>
      <c r="V1219">
        <f>IF(Table1[[#This Row],[team]]=E1218,SUM(Table1[[#This Row],[difference]],V1218),Table1[[#This Row],[difference]])</f>
        <v>-18.5</v>
      </c>
      <c r="W1219">
        <f>IF(Table1[[#This Row],[team]]=E1218,SUM(Table1[[#This Row],[sqrt(dif)]],W1218),Table1[[#This Row],[sqrt(dif)]])</f>
        <v>-2.2092956206446934</v>
      </c>
      <c r="X1219">
        <f>IF(Table1[[#This Row],[team]]=E1218,SUM(Table1[[#This Row],[f1]],X1218),Table1[[#This Row],[f1]])</f>
        <v>-18.395718137128537</v>
      </c>
      <c r="Y1219">
        <f>IF(Table1[[#This Row],[ATS]]=S1218,SUM(Table1[[#This Row],[ATS]],Y1218),Table1[[#This Row],[ATS]])</f>
        <v>1</v>
      </c>
      <c r="Z1219">
        <f>IF(Table1[[#This Row],[ATS]]&gt;0,Table1[[#This Row],[ATS streak (not real)]]-1,Table1[[#This Row],[ATS streak (not real)]]+1)</f>
        <v>0</v>
      </c>
      <c r="AA1219" s="5">
        <f>Table1[[#This Row],[running ttl ppg]]^2.37/(Table1[[#This Row],[running ttl ppg]]^2.37+Table1[[#This Row],[running ttl ppga]]^2.37)</f>
        <v>0.17928580676299052</v>
      </c>
      <c r="AB1219" s="5">
        <f>Table1[[#This Row],[pyth ratio]]+Table1[[#This Row],[win/loss ratio]]</f>
        <v>0.67928580676299055</v>
      </c>
    </row>
    <row r="1220" spans="1:28" x14ac:dyDescent="0.25">
      <c r="A1220" s="1">
        <v>3778</v>
      </c>
      <c r="B1220" s="7">
        <f t="shared" si="40"/>
        <v>3</v>
      </c>
      <c r="C1220" s="5">
        <v>2018</v>
      </c>
      <c r="D1220" s="5">
        <v>3</v>
      </c>
      <c r="E1220" t="s">
        <v>53</v>
      </c>
      <c r="F1220" t="s">
        <v>63</v>
      </c>
      <c r="G1220" s="5">
        <v>0</v>
      </c>
      <c r="H1220">
        <v>33</v>
      </c>
      <c r="I1220">
        <v>36</v>
      </c>
      <c r="J1220">
        <v>-3</v>
      </c>
      <c r="K1220">
        <f>IF(Table1[[#This Row],[net]]&gt;0,1,0)</f>
        <v>0</v>
      </c>
      <c r="L1220">
        <v>13.5</v>
      </c>
      <c r="M1220">
        <f>IF(Table1[[#This Row],[team]]=E1219,SUM(Table1[[#This Row],[win/loss]],M1219),Table1[[#This Row],[win/loss]])</f>
        <v>1</v>
      </c>
      <c r="N1220">
        <f>IF(Table1[[#This Row],[team]]=E1219,SUM(Table1[[#This Row],[win/loss]],M1219),Table1[[#This Row],[win/loss]])/B1220</f>
        <v>0.33333333333333331</v>
      </c>
      <c r="O1220">
        <f t="shared" si="41"/>
        <v>10.5</v>
      </c>
      <c r="P1220">
        <f>IF(Table1[[#This Row],[difference]]&gt;0,SQRT(Table1[[#This Row],[difference]]),-SQRT(ABS(Table1[[#This Row],[difference]])))</f>
        <v>3.2403703492039302</v>
      </c>
      <c r="Q1220">
        <f>IF(Table1[[#This Row],[line]]&gt;0,SQRT(Table1[[#This Row],[line]]),-SQRT(ABS(Table1[[#This Row],[line]])))</f>
        <v>3.6742346141747673</v>
      </c>
      <c r="R1220">
        <f>Table1[[#This Row],[difference]]-Table1[[#This Row],[sqrt(line)]]</f>
        <v>6.8257653858252327</v>
      </c>
      <c r="S1220">
        <f>IF(Table1[[#This Row],[difference]]&gt;0,1,-1)</f>
        <v>1</v>
      </c>
      <c r="T1220">
        <f>IF(Table1[[#This Row],[team]]=E1219,SUM(H1220,T1219),Table1[[#This Row],[ppg]])</f>
        <v>53</v>
      </c>
      <c r="U1220">
        <f>IF(Table1[[#This Row],[team]]=E1219,SUM(I1220,U1219),Table1[[#This Row],[ppga]])</f>
        <v>74</v>
      </c>
      <c r="V1220">
        <f>IF(Table1[[#This Row],[team]]=E1219,SUM(Table1[[#This Row],[difference]],V1219),Table1[[#This Row],[difference]])</f>
        <v>-8</v>
      </c>
      <c r="W1220">
        <f>IF(Table1[[#This Row],[team]]=E1219,SUM(Table1[[#This Row],[sqrt(dif)]],W1219),Table1[[#This Row],[sqrt(dif)]])</f>
        <v>1.0310747285592368</v>
      </c>
      <c r="X1220">
        <f>IF(Table1[[#This Row],[team]]=E1219,SUM(Table1[[#This Row],[f1]],X1219),Table1[[#This Row],[f1]])</f>
        <v>-11.569952751303305</v>
      </c>
      <c r="Y1220">
        <f>IF(Table1[[#This Row],[ATS]]=S1219,SUM(Table1[[#This Row],[ATS]],Y1219),Table1[[#This Row],[ATS]])</f>
        <v>2</v>
      </c>
      <c r="Z1220">
        <f>IF(Table1[[#This Row],[ATS]]&gt;0,Table1[[#This Row],[ATS streak (not real)]]-1,Table1[[#This Row],[ATS streak (not real)]]+1)</f>
        <v>1</v>
      </c>
      <c r="AA1220" s="5">
        <f>Table1[[#This Row],[running ttl ppg]]^2.37/(Table1[[#This Row],[running ttl ppg]]^2.37+Table1[[#This Row],[running ttl ppga]]^2.37)</f>
        <v>0.31194488208035226</v>
      </c>
      <c r="AB1220" s="5">
        <f>Table1[[#This Row],[pyth ratio]]+Table1[[#This Row],[win/loss ratio]]</f>
        <v>0.64527821541368557</v>
      </c>
    </row>
    <row r="1221" spans="1:28" x14ac:dyDescent="0.25">
      <c r="A1221" s="1">
        <v>3779</v>
      </c>
      <c r="B1221" s="7">
        <f t="shared" si="40"/>
        <v>4</v>
      </c>
      <c r="C1221" s="5">
        <v>2018</v>
      </c>
      <c r="D1221" s="5">
        <v>4</v>
      </c>
      <c r="E1221" t="s">
        <v>53</v>
      </c>
      <c r="F1221" t="s">
        <v>71</v>
      </c>
      <c r="G1221" s="5">
        <v>1</v>
      </c>
      <c r="H1221">
        <v>57</v>
      </c>
      <c r="I1221">
        <v>14</v>
      </c>
      <c r="J1221">
        <v>43</v>
      </c>
      <c r="K1221">
        <f>IF(Table1[[#This Row],[net]]&gt;0,1,0)</f>
        <v>1</v>
      </c>
      <c r="L1221">
        <v>2.5</v>
      </c>
      <c r="M1221">
        <f>IF(Table1[[#This Row],[team]]=E1220,SUM(Table1[[#This Row],[win/loss]],M1220),Table1[[#This Row],[win/loss]])</f>
        <v>2</v>
      </c>
      <c r="N1221">
        <f>IF(Table1[[#This Row],[team]]=E1220,SUM(Table1[[#This Row],[win/loss]],M1220),Table1[[#This Row],[win/loss]])/B1221</f>
        <v>0.5</v>
      </c>
      <c r="O1221">
        <f t="shared" si="41"/>
        <v>45.5</v>
      </c>
      <c r="P1221">
        <f>IF(Table1[[#This Row],[difference]]&gt;0,SQRT(Table1[[#This Row],[difference]]),-SQRT(ABS(Table1[[#This Row],[difference]])))</f>
        <v>6.7453687816160208</v>
      </c>
      <c r="Q1221">
        <f>IF(Table1[[#This Row],[line]]&gt;0,SQRT(Table1[[#This Row],[line]]),-SQRT(ABS(Table1[[#This Row],[line]])))</f>
        <v>1.5811388300841898</v>
      </c>
      <c r="R1221">
        <f>Table1[[#This Row],[difference]]-Table1[[#This Row],[sqrt(line)]]</f>
        <v>43.918861169915807</v>
      </c>
      <c r="S1221">
        <f>IF(Table1[[#This Row],[difference]]&gt;0,1,-1)</f>
        <v>1</v>
      </c>
      <c r="T1221">
        <f>IF(Table1[[#This Row],[team]]=E1220,SUM(H1221,T1220),Table1[[#This Row],[ppg]])</f>
        <v>110</v>
      </c>
      <c r="U1221">
        <f>IF(Table1[[#This Row],[team]]=E1220,SUM(I1221,U1220),Table1[[#This Row],[ppga]])</f>
        <v>88</v>
      </c>
      <c r="V1221">
        <f>IF(Table1[[#This Row],[team]]=E1220,SUM(Table1[[#This Row],[difference]],V1220),Table1[[#This Row],[difference]])</f>
        <v>37.5</v>
      </c>
      <c r="W1221">
        <f>IF(Table1[[#This Row],[team]]=E1220,SUM(Table1[[#This Row],[sqrt(dif)]],W1220),Table1[[#This Row],[sqrt(dif)]])</f>
        <v>7.7764435101752571</v>
      </c>
      <c r="X1221">
        <f>IF(Table1[[#This Row],[team]]=E1220,SUM(Table1[[#This Row],[f1]],X1220),Table1[[#This Row],[f1]])</f>
        <v>32.348908418612503</v>
      </c>
      <c r="Y1221">
        <f>IF(Table1[[#This Row],[ATS]]=S1220,SUM(Table1[[#This Row],[ATS]],Y1220),Table1[[#This Row],[ATS]])</f>
        <v>3</v>
      </c>
      <c r="Z1221">
        <f>IF(Table1[[#This Row],[ATS]]&gt;0,Table1[[#This Row],[ATS streak (not real)]]-1,Table1[[#This Row],[ATS streak (not real)]]+1)</f>
        <v>2</v>
      </c>
      <c r="AA1221" s="5">
        <f>Table1[[#This Row],[running ttl ppg]]^2.37/(Table1[[#This Row],[running ttl ppg]]^2.37+Table1[[#This Row],[running ttl ppga]]^2.37)</f>
        <v>0.62921490334636709</v>
      </c>
      <c r="AB1221" s="5">
        <f>Table1[[#This Row],[pyth ratio]]+Table1[[#This Row],[win/loss ratio]]</f>
        <v>1.1292149033463672</v>
      </c>
    </row>
    <row r="1222" spans="1:28" x14ac:dyDescent="0.25">
      <c r="A1222" s="1">
        <v>3780</v>
      </c>
      <c r="B1222" s="7">
        <f t="shared" si="40"/>
        <v>5</v>
      </c>
      <c r="C1222" s="5">
        <v>2018</v>
      </c>
      <c r="D1222" s="5">
        <v>5</v>
      </c>
      <c r="E1222" t="s">
        <v>53</v>
      </c>
      <c r="F1222" t="s">
        <v>56</v>
      </c>
      <c r="G1222" s="5">
        <v>1</v>
      </c>
      <c r="H1222">
        <v>34</v>
      </c>
      <c r="I1222">
        <v>42</v>
      </c>
      <c r="J1222">
        <v>-8</v>
      </c>
      <c r="K1222">
        <f>IF(Table1[[#This Row],[net]]&gt;0,1,0)</f>
        <v>0</v>
      </c>
      <c r="L1222">
        <v>2</v>
      </c>
      <c r="M1222">
        <f>IF(Table1[[#This Row],[team]]=E1221,SUM(Table1[[#This Row],[win/loss]],M1221),Table1[[#This Row],[win/loss]])</f>
        <v>2</v>
      </c>
      <c r="N1222">
        <f>IF(Table1[[#This Row],[team]]=E1221,SUM(Table1[[#This Row],[win/loss]],M1221),Table1[[#This Row],[win/loss]])/B1222</f>
        <v>0.4</v>
      </c>
      <c r="O1222">
        <f t="shared" si="41"/>
        <v>-6</v>
      </c>
      <c r="P1222">
        <f>IF(Table1[[#This Row],[difference]]&gt;0,SQRT(Table1[[#This Row],[difference]]),-SQRT(ABS(Table1[[#This Row],[difference]])))</f>
        <v>-2.4494897427831779</v>
      </c>
      <c r="Q1222">
        <f>IF(Table1[[#This Row],[line]]&gt;0,SQRT(Table1[[#This Row],[line]]),-SQRT(ABS(Table1[[#This Row],[line]])))</f>
        <v>1.4142135623730951</v>
      </c>
      <c r="R1222">
        <f>Table1[[#This Row],[difference]]-Table1[[#This Row],[sqrt(line)]]</f>
        <v>-7.4142135623730949</v>
      </c>
      <c r="S1222">
        <f>IF(Table1[[#This Row],[difference]]&gt;0,1,-1)</f>
        <v>-1</v>
      </c>
      <c r="T1222">
        <f>IF(Table1[[#This Row],[team]]=E1221,SUM(H1222,T1221),Table1[[#This Row],[ppg]])</f>
        <v>144</v>
      </c>
      <c r="U1222">
        <f>IF(Table1[[#This Row],[team]]=E1221,SUM(I1222,U1221),Table1[[#This Row],[ppga]])</f>
        <v>130</v>
      </c>
      <c r="V1222">
        <f>IF(Table1[[#This Row],[team]]=E1221,SUM(Table1[[#This Row],[difference]],V1221),Table1[[#This Row],[difference]])</f>
        <v>31.5</v>
      </c>
      <c r="W1222">
        <f>IF(Table1[[#This Row],[team]]=E1221,SUM(Table1[[#This Row],[sqrt(dif)]],W1221),Table1[[#This Row],[sqrt(dif)]])</f>
        <v>5.3269537673920793</v>
      </c>
      <c r="X1222">
        <f>IF(Table1[[#This Row],[team]]=E1221,SUM(Table1[[#This Row],[f1]],X1221),Table1[[#This Row],[f1]])</f>
        <v>24.934694856239407</v>
      </c>
      <c r="Y1222">
        <f>IF(Table1[[#This Row],[ATS]]=S1221,SUM(Table1[[#This Row],[ATS]],Y1221),Table1[[#This Row],[ATS]])</f>
        <v>-1</v>
      </c>
      <c r="Z1222">
        <f>IF(Table1[[#This Row],[ATS]]&gt;0,Table1[[#This Row],[ATS streak (not real)]]-1,Table1[[#This Row],[ATS streak (not real)]]+1)</f>
        <v>0</v>
      </c>
      <c r="AA1222" s="5">
        <f>Table1[[#This Row],[running ttl ppg]]^2.37/(Table1[[#This Row],[running ttl ppg]]^2.37+Table1[[#This Row],[running ttl ppga]]^2.37)</f>
        <v>0.56030522143765216</v>
      </c>
      <c r="AB1222" s="5">
        <f>Table1[[#This Row],[pyth ratio]]+Table1[[#This Row],[win/loss ratio]]</f>
        <v>0.96030522143765218</v>
      </c>
    </row>
    <row r="1223" spans="1:28" x14ac:dyDescent="0.25">
      <c r="A1223" s="1">
        <v>3781</v>
      </c>
      <c r="B1223" s="7">
        <f t="shared" si="40"/>
        <v>6</v>
      </c>
      <c r="C1223" s="5">
        <v>2018</v>
      </c>
      <c r="D1223" s="5">
        <v>6</v>
      </c>
      <c r="E1223" t="s">
        <v>53</v>
      </c>
      <c r="F1223" t="s">
        <v>48</v>
      </c>
      <c r="G1223" s="5">
        <v>1</v>
      </c>
      <c r="H1223">
        <v>33</v>
      </c>
      <c r="I1223">
        <v>17</v>
      </c>
      <c r="J1223">
        <v>16</v>
      </c>
      <c r="K1223">
        <f>IF(Table1[[#This Row],[net]]&gt;0,1,0)</f>
        <v>1</v>
      </c>
      <c r="L1223">
        <v>-7.5</v>
      </c>
      <c r="M1223">
        <f>IF(Table1[[#This Row],[team]]=E1222,SUM(Table1[[#This Row],[win/loss]],M1222),Table1[[#This Row],[win/loss]])</f>
        <v>3</v>
      </c>
      <c r="N1223">
        <f>IF(Table1[[#This Row],[team]]=E1222,SUM(Table1[[#This Row],[win/loss]],M1222),Table1[[#This Row],[win/loss]])/B1223</f>
        <v>0.5</v>
      </c>
      <c r="O1223">
        <f t="shared" si="41"/>
        <v>8.5</v>
      </c>
      <c r="P1223">
        <f>IF(Table1[[#This Row],[difference]]&gt;0,SQRT(Table1[[#This Row],[difference]]),-SQRT(ABS(Table1[[#This Row],[difference]])))</f>
        <v>2.9154759474226504</v>
      </c>
      <c r="Q1223">
        <f>IF(Table1[[#This Row],[line]]&gt;0,SQRT(Table1[[#This Row],[line]]),-SQRT(ABS(Table1[[#This Row],[line]])))</f>
        <v>-2.7386127875258306</v>
      </c>
      <c r="R1223">
        <f>Table1[[#This Row],[difference]]-Table1[[#This Row],[sqrt(line)]]</f>
        <v>11.238612787525831</v>
      </c>
      <c r="S1223">
        <f>IF(Table1[[#This Row],[difference]]&gt;0,1,-1)</f>
        <v>1</v>
      </c>
      <c r="T1223">
        <f>IF(Table1[[#This Row],[team]]=E1222,SUM(H1223,T1222),Table1[[#This Row],[ppg]])</f>
        <v>177</v>
      </c>
      <c r="U1223">
        <f>IF(Table1[[#This Row],[team]]=E1222,SUM(I1223,U1222),Table1[[#This Row],[ppga]])</f>
        <v>147</v>
      </c>
      <c r="V1223">
        <f>IF(Table1[[#This Row],[team]]=E1222,SUM(Table1[[#This Row],[difference]],V1222),Table1[[#This Row],[difference]])</f>
        <v>40</v>
      </c>
      <c r="W1223">
        <f>IF(Table1[[#This Row],[team]]=E1222,SUM(Table1[[#This Row],[sqrt(dif)]],W1222),Table1[[#This Row],[sqrt(dif)]])</f>
        <v>8.2424297148147296</v>
      </c>
      <c r="X1223">
        <f>IF(Table1[[#This Row],[team]]=E1222,SUM(Table1[[#This Row],[f1]],X1222),Table1[[#This Row],[f1]])</f>
        <v>36.173307643765241</v>
      </c>
      <c r="Y1223">
        <f>IF(Table1[[#This Row],[ATS]]=S1222,SUM(Table1[[#This Row],[ATS]],Y1222),Table1[[#This Row],[ATS]])</f>
        <v>1</v>
      </c>
      <c r="Z1223">
        <f>IF(Table1[[#This Row],[ATS]]&gt;0,Table1[[#This Row],[ATS streak (not real)]]-1,Table1[[#This Row],[ATS streak (not real)]]+1)</f>
        <v>0</v>
      </c>
      <c r="AA1223" s="5">
        <f>Table1[[#This Row],[running ttl ppg]]^2.37/(Table1[[#This Row],[running ttl ppg]]^2.37+Table1[[#This Row],[running ttl ppga]]^2.37)</f>
        <v>0.60829468532134112</v>
      </c>
      <c r="AB1223" s="5">
        <f>Table1[[#This Row],[pyth ratio]]+Table1[[#This Row],[win/loss ratio]]</f>
        <v>1.1082946853213411</v>
      </c>
    </row>
    <row r="1224" spans="1:28" x14ac:dyDescent="0.25">
      <c r="A1224" s="1">
        <v>3782</v>
      </c>
      <c r="B1224" s="7">
        <f t="shared" si="40"/>
        <v>7</v>
      </c>
      <c r="C1224" s="5">
        <v>2018</v>
      </c>
      <c r="D1224" s="5">
        <v>8</v>
      </c>
      <c r="E1224" t="s">
        <v>53</v>
      </c>
      <c r="F1224" t="s">
        <v>69</v>
      </c>
      <c r="G1224" s="5">
        <v>0</v>
      </c>
      <c r="H1224">
        <v>38</v>
      </c>
      <c r="I1224">
        <v>41</v>
      </c>
      <c r="J1224">
        <v>-3</v>
      </c>
      <c r="K1224">
        <f>IF(Table1[[#This Row],[net]]&gt;0,1,0)</f>
        <v>0</v>
      </c>
      <c r="L1224">
        <v>6</v>
      </c>
      <c r="M1224">
        <f>IF(Table1[[#This Row],[team]]=E1223,SUM(Table1[[#This Row],[win/loss]],M1223),Table1[[#This Row],[win/loss]])</f>
        <v>3</v>
      </c>
      <c r="N1224">
        <f>IF(Table1[[#This Row],[team]]=E1223,SUM(Table1[[#This Row],[win/loss]],M1223),Table1[[#This Row],[win/loss]])/B1224</f>
        <v>0.42857142857142855</v>
      </c>
      <c r="O1224">
        <f t="shared" si="41"/>
        <v>3</v>
      </c>
      <c r="P1224">
        <f>IF(Table1[[#This Row],[difference]]&gt;0,SQRT(Table1[[#This Row],[difference]]),-SQRT(ABS(Table1[[#This Row],[difference]])))</f>
        <v>1.7320508075688772</v>
      </c>
      <c r="Q1224">
        <f>IF(Table1[[#This Row],[line]]&gt;0,SQRT(Table1[[#This Row],[line]]),-SQRT(ABS(Table1[[#This Row],[line]])))</f>
        <v>2.4494897427831779</v>
      </c>
      <c r="R1224">
        <f>Table1[[#This Row],[difference]]-Table1[[#This Row],[sqrt(line)]]</f>
        <v>0.55051025721682212</v>
      </c>
      <c r="S1224">
        <f>IF(Table1[[#This Row],[difference]]&gt;0,1,-1)</f>
        <v>1</v>
      </c>
      <c r="T1224">
        <f>IF(Table1[[#This Row],[team]]=E1223,SUM(H1224,T1223),Table1[[#This Row],[ppg]])</f>
        <v>215</v>
      </c>
      <c r="U1224">
        <f>IF(Table1[[#This Row],[team]]=E1223,SUM(I1224,U1223),Table1[[#This Row],[ppga]])</f>
        <v>188</v>
      </c>
      <c r="V1224">
        <f>IF(Table1[[#This Row],[team]]=E1223,SUM(Table1[[#This Row],[difference]],V1223),Table1[[#This Row],[difference]])</f>
        <v>43</v>
      </c>
      <c r="W1224">
        <f>IF(Table1[[#This Row],[team]]=E1223,SUM(Table1[[#This Row],[sqrt(dif)]],W1223),Table1[[#This Row],[sqrt(dif)]])</f>
        <v>9.9744805223836064</v>
      </c>
      <c r="X1224">
        <f>IF(Table1[[#This Row],[team]]=E1223,SUM(Table1[[#This Row],[f1]],X1223),Table1[[#This Row],[f1]])</f>
        <v>36.723817900982063</v>
      </c>
      <c r="Y1224">
        <f>IF(Table1[[#This Row],[ATS]]=S1223,SUM(Table1[[#This Row],[ATS]],Y1223),Table1[[#This Row],[ATS]])</f>
        <v>2</v>
      </c>
      <c r="Z1224">
        <f>IF(Table1[[#This Row],[ATS]]&gt;0,Table1[[#This Row],[ATS streak (not real)]]-1,Table1[[#This Row],[ATS streak (not real)]]+1)</f>
        <v>1</v>
      </c>
      <c r="AA1224" s="5">
        <f>Table1[[#This Row],[running ttl ppg]]^2.37/(Table1[[#This Row],[running ttl ppg]]^2.37+Table1[[#This Row],[running ttl ppga]]^2.37)</f>
        <v>0.57884765063169341</v>
      </c>
      <c r="AB1224" s="5">
        <f>Table1[[#This Row],[pyth ratio]]+Table1[[#This Row],[win/loss ratio]]</f>
        <v>1.0074190792031219</v>
      </c>
    </row>
    <row r="1225" spans="1:28" x14ac:dyDescent="0.25">
      <c r="A1225" s="1">
        <v>3783</v>
      </c>
      <c r="B1225" s="7">
        <f t="shared" si="40"/>
        <v>8</v>
      </c>
      <c r="C1225" s="5">
        <v>2018</v>
      </c>
      <c r="D1225" s="5">
        <v>9</v>
      </c>
      <c r="E1225" t="s">
        <v>53</v>
      </c>
      <c r="F1225" t="s">
        <v>54</v>
      </c>
      <c r="G1225" s="5">
        <v>1</v>
      </c>
      <c r="H1225">
        <v>14</v>
      </c>
      <c r="I1225">
        <v>20</v>
      </c>
      <c r="J1225">
        <v>-6</v>
      </c>
      <c r="K1225">
        <f>IF(Table1[[#This Row],[net]]&gt;0,1,0)</f>
        <v>0</v>
      </c>
      <c r="L1225">
        <v>-6</v>
      </c>
      <c r="M1225">
        <f>IF(Table1[[#This Row],[team]]=E1224,SUM(Table1[[#This Row],[win/loss]],M1224),Table1[[#This Row],[win/loss]])</f>
        <v>3</v>
      </c>
      <c r="N1225">
        <f>IF(Table1[[#This Row],[team]]=E1224,SUM(Table1[[#This Row],[win/loss]],M1224),Table1[[#This Row],[win/loss]])/B1225</f>
        <v>0.375</v>
      </c>
      <c r="O1225">
        <f t="shared" si="41"/>
        <v>-12</v>
      </c>
      <c r="P1225">
        <f>IF(Table1[[#This Row],[difference]]&gt;0,SQRT(Table1[[#This Row],[difference]]),-SQRT(ABS(Table1[[#This Row],[difference]])))</f>
        <v>-3.4641016151377544</v>
      </c>
      <c r="Q1225">
        <f>IF(Table1[[#This Row],[line]]&gt;0,SQRT(Table1[[#This Row],[line]]),-SQRT(ABS(Table1[[#This Row],[line]])))</f>
        <v>-2.4494897427831779</v>
      </c>
      <c r="R1225">
        <f>Table1[[#This Row],[difference]]-Table1[[#This Row],[sqrt(line)]]</f>
        <v>-9.5505102572168212</v>
      </c>
      <c r="S1225">
        <f>IF(Table1[[#This Row],[difference]]&gt;0,1,-1)</f>
        <v>-1</v>
      </c>
      <c r="T1225">
        <f>IF(Table1[[#This Row],[team]]=E1224,SUM(H1225,T1224),Table1[[#This Row],[ppg]])</f>
        <v>229</v>
      </c>
      <c r="U1225">
        <f>IF(Table1[[#This Row],[team]]=E1224,SUM(I1225,U1224),Table1[[#This Row],[ppga]])</f>
        <v>208</v>
      </c>
      <c r="V1225">
        <f>IF(Table1[[#This Row],[team]]=E1224,SUM(Table1[[#This Row],[difference]],V1224),Table1[[#This Row],[difference]])</f>
        <v>31</v>
      </c>
      <c r="W1225">
        <f>IF(Table1[[#This Row],[team]]=E1224,SUM(Table1[[#This Row],[sqrt(dif)]],W1224),Table1[[#This Row],[sqrt(dif)]])</f>
        <v>6.510378907245852</v>
      </c>
      <c r="X1225">
        <f>IF(Table1[[#This Row],[team]]=E1224,SUM(Table1[[#This Row],[f1]],X1224),Table1[[#This Row],[f1]])</f>
        <v>27.173307643765241</v>
      </c>
      <c r="Y1225">
        <f>IF(Table1[[#This Row],[ATS]]=S1224,SUM(Table1[[#This Row],[ATS]],Y1224),Table1[[#This Row],[ATS]])</f>
        <v>-1</v>
      </c>
      <c r="Z1225">
        <f>IF(Table1[[#This Row],[ATS]]&gt;0,Table1[[#This Row],[ATS streak (not real)]]-1,Table1[[#This Row],[ATS streak (not real)]]+1)</f>
        <v>0</v>
      </c>
      <c r="AA1225" s="5">
        <f>Table1[[#This Row],[running ttl ppg]]^2.37/(Table1[[#This Row],[running ttl ppg]]^2.37+Table1[[#This Row],[running ttl ppga]]^2.37)</f>
        <v>0.55674346979866352</v>
      </c>
      <c r="AB1225" s="5">
        <f>Table1[[#This Row],[pyth ratio]]+Table1[[#This Row],[win/loss ratio]]</f>
        <v>0.93174346979866352</v>
      </c>
    </row>
    <row r="1226" spans="1:28" x14ac:dyDescent="0.25">
      <c r="A1226" s="1">
        <v>3784</v>
      </c>
      <c r="B1226" s="7">
        <f t="shared" si="40"/>
        <v>9</v>
      </c>
      <c r="C1226" s="5">
        <v>2018</v>
      </c>
      <c r="D1226" s="5">
        <v>10</v>
      </c>
      <c r="E1226" t="s">
        <v>53</v>
      </c>
      <c r="F1226" t="s">
        <v>58</v>
      </c>
      <c r="G1226" s="5">
        <v>0</v>
      </c>
      <c r="H1226">
        <v>7</v>
      </c>
      <c r="I1226">
        <v>33</v>
      </c>
      <c r="J1226">
        <v>-26</v>
      </c>
      <c r="K1226">
        <f>IF(Table1[[#This Row],[net]]&gt;0,1,0)</f>
        <v>0</v>
      </c>
      <c r="L1226">
        <v>13</v>
      </c>
      <c r="M1226">
        <f>IF(Table1[[#This Row],[team]]=E1225,SUM(Table1[[#This Row],[win/loss]],M1225),Table1[[#This Row],[win/loss]])</f>
        <v>3</v>
      </c>
      <c r="N1226">
        <f>IF(Table1[[#This Row],[team]]=E1225,SUM(Table1[[#This Row],[win/loss]],M1225),Table1[[#This Row],[win/loss]])/B1226</f>
        <v>0.33333333333333331</v>
      </c>
      <c r="O1226">
        <f t="shared" si="41"/>
        <v>-13</v>
      </c>
      <c r="P1226">
        <f>IF(Table1[[#This Row],[difference]]&gt;0,SQRT(Table1[[#This Row],[difference]]),-SQRT(ABS(Table1[[#This Row],[difference]])))</f>
        <v>-3.6055512754639891</v>
      </c>
      <c r="Q1226">
        <f>IF(Table1[[#This Row],[line]]&gt;0,SQRT(Table1[[#This Row],[line]]),-SQRT(ABS(Table1[[#This Row],[line]])))</f>
        <v>3.6055512754639891</v>
      </c>
      <c r="R1226">
        <f>Table1[[#This Row],[difference]]-Table1[[#This Row],[sqrt(line)]]</f>
        <v>-16.605551275463988</v>
      </c>
      <c r="S1226">
        <f>IF(Table1[[#This Row],[difference]]&gt;0,1,-1)</f>
        <v>-1</v>
      </c>
      <c r="T1226">
        <f>IF(Table1[[#This Row],[team]]=E1225,SUM(H1226,T1225),Table1[[#This Row],[ppg]])</f>
        <v>236</v>
      </c>
      <c r="U1226">
        <f>IF(Table1[[#This Row],[team]]=E1225,SUM(I1226,U1225),Table1[[#This Row],[ppga]])</f>
        <v>241</v>
      </c>
      <c r="V1226">
        <f>IF(Table1[[#This Row],[team]]=E1225,SUM(Table1[[#This Row],[difference]],V1225),Table1[[#This Row],[difference]])</f>
        <v>18</v>
      </c>
      <c r="W1226">
        <f>IF(Table1[[#This Row],[team]]=E1225,SUM(Table1[[#This Row],[sqrt(dif)]],W1225),Table1[[#This Row],[sqrt(dif)]])</f>
        <v>2.9048276317818629</v>
      </c>
      <c r="X1226">
        <f>IF(Table1[[#This Row],[team]]=E1225,SUM(Table1[[#This Row],[f1]],X1225),Table1[[#This Row],[f1]])</f>
        <v>10.567756368301254</v>
      </c>
      <c r="Y1226">
        <f>IF(Table1[[#This Row],[ATS]]=S1225,SUM(Table1[[#This Row],[ATS]],Y1225),Table1[[#This Row],[ATS]])</f>
        <v>-2</v>
      </c>
      <c r="Z1226">
        <f>IF(Table1[[#This Row],[ATS]]&gt;0,Table1[[#This Row],[ATS streak (not real)]]-1,Table1[[#This Row],[ATS streak (not real)]]+1)</f>
        <v>-1</v>
      </c>
      <c r="AA1226" s="5">
        <f>Table1[[#This Row],[running ttl ppg]]^2.37/(Table1[[#This Row],[running ttl ppg]]^2.37+Table1[[#This Row],[running ttl ppga]]^2.37)</f>
        <v>0.48758071637430372</v>
      </c>
      <c r="AB1226" s="5">
        <f>Table1[[#This Row],[pyth ratio]]+Table1[[#This Row],[win/loss ratio]]</f>
        <v>0.82091404970763704</v>
      </c>
    </row>
    <row r="1227" spans="1:28" x14ac:dyDescent="0.25">
      <c r="A1227" s="1">
        <v>3785</v>
      </c>
      <c r="B1227" s="7">
        <f t="shared" si="40"/>
        <v>10</v>
      </c>
      <c r="C1227" s="5">
        <v>2018</v>
      </c>
      <c r="D1227" s="5">
        <v>11</v>
      </c>
      <c r="E1227" t="s">
        <v>53</v>
      </c>
      <c r="F1227" t="s">
        <v>41</v>
      </c>
      <c r="G1227" s="5">
        <v>1</v>
      </c>
      <c r="H1227">
        <v>31</v>
      </c>
      <c r="I1227">
        <v>21</v>
      </c>
      <c r="J1227">
        <v>10</v>
      </c>
      <c r="K1227">
        <f>IF(Table1[[#This Row],[net]]&gt;0,1,0)</f>
        <v>1</v>
      </c>
      <c r="L1227">
        <v>-2.5</v>
      </c>
      <c r="M1227">
        <f>IF(Table1[[#This Row],[team]]=E1226,SUM(Table1[[#This Row],[win/loss]],M1226),Table1[[#This Row],[win/loss]])</f>
        <v>4</v>
      </c>
      <c r="N1227">
        <f>IF(Table1[[#This Row],[team]]=E1226,SUM(Table1[[#This Row],[win/loss]],M1226),Table1[[#This Row],[win/loss]])/B1227</f>
        <v>0.4</v>
      </c>
      <c r="O1227">
        <f t="shared" si="41"/>
        <v>7.5</v>
      </c>
      <c r="P1227">
        <f>IF(Table1[[#This Row],[difference]]&gt;0,SQRT(Table1[[#This Row],[difference]]),-SQRT(ABS(Table1[[#This Row],[difference]])))</f>
        <v>2.7386127875258306</v>
      </c>
      <c r="Q1227">
        <f>IF(Table1[[#This Row],[line]]&gt;0,SQRT(Table1[[#This Row],[line]]),-SQRT(ABS(Table1[[#This Row],[line]])))</f>
        <v>-1.5811388300841898</v>
      </c>
      <c r="R1227">
        <f>Table1[[#This Row],[difference]]-Table1[[#This Row],[sqrt(line)]]</f>
        <v>9.0811388300841891</v>
      </c>
      <c r="S1227">
        <f>IF(Table1[[#This Row],[difference]]&gt;0,1,-1)</f>
        <v>1</v>
      </c>
      <c r="T1227">
        <f>IF(Table1[[#This Row],[team]]=E1226,SUM(H1227,T1226),Table1[[#This Row],[ppg]])</f>
        <v>267</v>
      </c>
      <c r="U1227">
        <f>IF(Table1[[#This Row],[team]]=E1226,SUM(I1227,U1226),Table1[[#This Row],[ppga]])</f>
        <v>262</v>
      </c>
      <c r="V1227">
        <f>IF(Table1[[#This Row],[team]]=E1226,SUM(Table1[[#This Row],[difference]],V1226),Table1[[#This Row],[difference]])</f>
        <v>25.5</v>
      </c>
      <c r="W1227">
        <f>IF(Table1[[#This Row],[team]]=E1226,SUM(Table1[[#This Row],[sqrt(dif)]],W1226),Table1[[#This Row],[sqrt(dif)]])</f>
        <v>5.6434404193076935</v>
      </c>
      <c r="X1227">
        <f>IF(Table1[[#This Row],[team]]=E1226,SUM(Table1[[#This Row],[f1]],X1226),Table1[[#This Row],[f1]])</f>
        <v>19.648895198385443</v>
      </c>
      <c r="Y1227">
        <f>IF(Table1[[#This Row],[ATS]]=S1226,SUM(Table1[[#This Row],[ATS]],Y1226),Table1[[#This Row],[ATS]])</f>
        <v>1</v>
      </c>
      <c r="Z1227">
        <f>IF(Table1[[#This Row],[ATS]]&gt;0,Table1[[#This Row],[ATS streak (not real)]]-1,Table1[[#This Row],[ATS streak (not real)]]+1)</f>
        <v>0</v>
      </c>
      <c r="AA1227" s="5">
        <f>Table1[[#This Row],[running ttl ppg]]^2.37/(Table1[[#This Row],[running ttl ppg]]^2.37+Table1[[#This Row],[running ttl ppga]]^2.37)</f>
        <v>0.51119883840528668</v>
      </c>
      <c r="AB1227" s="5">
        <f>Table1[[#This Row],[pyth ratio]]+Table1[[#This Row],[win/loss ratio]]</f>
        <v>0.9111988384052867</v>
      </c>
    </row>
    <row r="1228" spans="1:28" x14ac:dyDescent="0.25">
      <c r="A1228" s="1">
        <v>3786</v>
      </c>
      <c r="B1228" s="7">
        <f t="shared" si="40"/>
        <v>11</v>
      </c>
      <c r="C1228" s="5">
        <v>2018</v>
      </c>
      <c r="D1228" s="5">
        <v>12</v>
      </c>
      <c r="E1228" t="s">
        <v>53</v>
      </c>
      <c r="F1228" t="s">
        <v>43</v>
      </c>
      <c r="G1228" s="5">
        <v>0</v>
      </c>
      <c r="H1228">
        <v>16</v>
      </c>
      <c r="I1228">
        <v>23</v>
      </c>
      <c r="J1228">
        <v>-7</v>
      </c>
      <c r="K1228">
        <f>IF(Table1[[#This Row],[net]]&gt;0,1,0)</f>
        <v>0</v>
      </c>
      <c r="L1228">
        <v>7.5</v>
      </c>
      <c r="M1228">
        <f>IF(Table1[[#This Row],[team]]=E1227,SUM(Table1[[#This Row],[win/loss]],M1227),Table1[[#This Row],[win/loss]])</f>
        <v>4</v>
      </c>
      <c r="N1228">
        <f>IF(Table1[[#This Row],[team]]=E1227,SUM(Table1[[#This Row],[win/loss]],M1227),Table1[[#This Row],[win/loss]])/B1228</f>
        <v>0.36363636363636365</v>
      </c>
      <c r="O1228">
        <f t="shared" si="41"/>
        <v>0.5</v>
      </c>
      <c r="P1228">
        <f>IF(Table1[[#This Row],[difference]]&gt;0,SQRT(Table1[[#This Row],[difference]]),-SQRT(ABS(Table1[[#This Row],[difference]])))</f>
        <v>0.70710678118654757</v>
      </c>
      <c r="Q1228">
        <f>IF(Table1[[#This Row],[line]]&gt;0,SQRT(Table1[[#This Row],[line]]),-SQRT(ABS(Table1[[#This Row],[line]])))</f>
        <v>2.7386127875258306</v>
      </c>
      <c r="R1228">
        <f>Table1[[#This Row],[difference]]-Table1[[#This Row],[sqrt(line)]]</f>
        <v>-2.2386127875258306</v>
      </c>
      <c r="S1228">
        <f>IF(Table1[[#This Row],[difference]]&gt;0,1,-1)</f>
        <v>1</v>
      </c>
      <c r="T1228">
        <f>IF(Table1[[#This Row],[team]]=E1227,SUM(H1228,T1227),Table1[[#This Row],[ppg]])</f>
        <v>283</v>
      </c>
      <c r="U1228">
        <f>IF(Table1[[#This Row],[team]]=E1227,SUM(I1228,U1227),Table1[[#This Row],[ppga]])</f>
        <v>285</v>
      </c>
      <c r="V1228">
        <f>IF(Table1[[#This Row],[team]]=E1227,SUM(Table1[[#This Row],[difference]],V1227),Table1[[#This Row],[difference]])</f>
        <v>26</v>
      </c>
      <c r="W1228">
        <f>IF(Table1[[#This Row],[team]]=E1227,SUM(Table1[[#This Row],[sqrt(dif)]],W1227),Table1[[#This Row],[sqrt(dif)]])</f>
        <v>6.3505472004942414</v>
      </c>
      <c r="X1228">
        <f>IF(Table1[[#This Row],[team]]=E1227,SUM(Table1[[#This Row],[f1]],X1227),Table1[[#This Row],[f1]])</f>
        <v>17.410282410859612</v>
      </c>
      <c r="Y1228">
        <f>IF(Table1[[#This Row],[ATS]]=S1227,SUM(Table1[[#This Row],[ATS]],Y1227),Table1[[#This Row],[ATS]])</f>
        <v>2</v>
      </c>
      <c r="Z1228">
        <f>IF(Table1[[#This Row],[ATS]]&gt;0,Table1[[#This Row],[ATS streak (not real)]]-1,Table1[[#This Row],[ATS streak (not real)]]+1)</f>
        <v>1</v>
      </c>
      <c r="AA1228" s="5">
        <f>Table1[[#This Row],[running ttl ppg]]^2.37/(Table1[[#This Row],[running ttl ppg]]^2.37+Table1[[#This Row],[running ttl ppga]]^2.37)</f>
        <v>0.49582754440167481</v>
      </c>
      <c r="AB1228" s="5">
        <f>Table1[[#This Row],[pyth ratio]]+Table1[[#This Row],[win/loss ratio]]</f>
        <v>0.8594639080380384</v>
      </c>
    </row>
    <row r="1229" spans="1:28" x14ac:dyDescent="0.25">
      <c r="A1229" s="1">
        <v>3787</v>
      </c>
      <c r="B1229" s="7">
        <f t="shared" si="40"/>
        <v>12</v>
      </c>
      <c r="C1229" s="5">
        <v>2018</v>
      </c>
      <c r="D1229" s="5">
        <v>13</v>
      </c>
      <c r="E1229" t="s">
        <v>53</v>
      </c>
      <c r="F1229" t="s">
        <v>71</v>
      </c>
      <c r="G1229" s="5">
        <v>0</v>
      </c>
      <c r="H1229">
        <v>13</v>
      </c>
      <c r="I1229">
        <v>24</v>
      </c>
      <c r="J1229">
        <v>-11</v>
      </c>
      <c r="K1229">
        <f>IF(Table1[[#This Row],[net]]&gt;0,1,0)</f>
        <v>0</v>
      </c>
      <c r="L1229">
        <v>6.5</v>
      </c>
      <c r="M1229">
        <f>IF(Table1[[#This Row],[team]]=E1228,SUM(Table1[[#This Row],[win/loss]],M1228),Table1[[#This Row],[win/loss]])</f>
        <v>4</v>
      </c>
      <c r="N1229">
        <f>IF(Table1[[#This Row],[team]]=E1228,SUM(Table1[[#This Row],[win/loss]],M1228),Table1[[#This Row],[win/loss]])/B1229</f>
        <v>0.33333333333333331</v>
      </c>
      <c r="O1229">
        <f t="shared" si="41"/>
        <v>-4.5</v>
      </c>
      <c r="P1229">
        <f>IF(Table1[[#This Row],[difference]]&gt;0,SQRT(Table1[[#This Row],[difference]]),-SQRT(ABS(Table1[[#This Row],[difference]])))</f>
        <v>-2.1213203435596424</v>
      </c>
      <c r="Q1229">
        <f>IF(Table1[[#This Row],[line]]&gt;0,SQRT(Table1[[#This Row],[line]]),-SQRT(ABS(Table1[[#This Row],[line]])))</f>
        <v>2.5495097567963922</v>
      </c>
      <c r="R1229">
        <f>Table1[[#This Row],[difference]]-Table1[[#This Row],[sqrt(line)]]</f>
        <v>-7.0495097567963922</v>
      </c>
      <c r="S1229">
        <f>IF(Table1[[#This Row],[difference]]&gt;0,1,-1)</f>
        <v>-1</v>
      </c>
      <c r="T1229">
        <f>IF(Table1[[#This Row],[team]]=E1228,SUM(H1229,T1228),Table1[[#This Row],[ppg]])</f>
        <v>296</v>
      </c>
      <c r="U1229">
        <f>IF(Table1[[#This Row],[team]]=E1228,SUM(I1229,U1228),Table1[[#This Row],[ppga]])</f>
        <v>309</v>
      </c>
      <c r="V1229">
        <f>IF(Table1[[#This Row],[team]]=E1228,SUM(Table1[[#This Row],[difference]],V1228),Table1[[#This Row],[difference]])</f>
        <v>21.5</v>
      </c>
      <c r="W1229">
        <f>IF(Table1[[#This Row],[team]]=E1228,SUM(Table1[[#This Row],[sqrt(dif)]],W1228),Table1[[#This Row],[sqrt(dif)]])</f>
        <v>4.2292268569345985</v>
      </c>
      <c r="X1229">
        <f>IF(Table1[[#This Row],[team]]=E1228,SUM(Table1[[#This Row],[f1]],X1228),Table1[[#This Row],[f1]])</f>
        <v>10.360772654063219</v>
      </c>
      <c r="Y1229">
        <f>IF(Table1[[#This Row],[ATS]]=S1228,SUM(Table1[[#This Row],[ATS]],Y1228),Table1[[#This Row],[ATS]])</f>
        <v>-1</v>
      </c>
      <c r="Z1229">
        <f>IF(Table1[[#This Row],[ATS]]&gt;0,Table1[[#This Row],[ATS streak (not real)]]-1,Table1[[#This Row],[ATS streak (not real)]]+1)</f>
        <v>0</v>
      </c>
      <c r="AA1229" s="5">
        <f>Table1[[#This Row],[running ttl ppg]]^2.37/(Table1[[#This Row],[running ttl ppg]]^2.37+Table1[[#This Row],[running ttl ppga]]^2.37)</f>
        <v>0.47455526937429937</v>
      </c>
      <c r="AB1229" s="5">
        <f>Table1[[#This Row],[pyth ratio]]+Table1[[#This Row],[win/loss ratio]]</f>
        <v>0.80788860270763263</v>
      </c>
    </row>
    <row r="1230" spans="1:28" x14ac:dyDescent="0.25">
      <c r="A1230" s="1">
        <v>3788</v>
      </c>
      <c r="B1230" s="7">
        <f t="shared" si="40"/>
        <v>13</v>
      </c>
      <c r="C1230" s="5">
        <v>2018</v>
      </c>
      <c r="D1230" s="5">
        <v>14</v>
      </c>
      <c r="E1230" t="s">
        <v>53</v>
      </c>
      <c r="F1230" t="s">
        <v>68</v>
      </c>
      <c r="G1230" s="5">
        <v>1</v>
      </c>
      <c r="H1230">
        <v>16</v>
      </c>
      <c r="I1230">
        <v>26</v>
      </c>
      <c r="J1230">
        <v>-10</v>
      </c>
      <c r="K1230">
        <f>IF(Table1[[#This Row],[net]]&gt;0,1,0)</f>
        <v>0</v>
      </c>
      <c r="L1230">
        <v>-1.5</v>
      </c>
      <c r="M1230">
        <f>IF(Table1[[#This Row],[team]]=E1229,SUM(Table1[[#This Row],[win/loss]],M1229),Table1[[#This Row],[win/loss]])</f>
        <v>4</v>
      </c>
      <c r="N1230">
        <f>IF(Table1[[#This Row],[team]]=E1229,SUM(Table1[[#This Row],[win/loss]],M1229),Table1[[#This Row],[win/loss]])/B1230</f>
        <v>0.30769230769230771</v>
      </c>
      <c r="O1230">
        <f t="shared" si="41"/>
        <v>-11.5</v>
      </c>
      <c r="P1230">
        <f>IF(Table1[[#This Row],[difference]]&gt;0,SQRT(Table1[[#This Row],[difference]]),-SQRT(ABS(Table1[[#This Row],[difference]])))</f>
        <v>-3.3911649915626341</v>
      </c>
      <c r="Q1230">
        <f>IF(Table1[[#This Row],[line]]&gt;0,SQRT(Table1[[#This Row],[line]]),-SQRT(ABS(Table1[[#This Row],[line]])))</f>
        <v>-1.2247448713915889</v>
      </c>
      <c r="R1230">
        <f>Table1[[#This Row],[difference]]-Table1[[#This Row],[sqrt(line)]]</f>
        <v>-10.275255128608411</v>
      </c>
      <c r="S1230">
        <f>IF(Table1[[#This Row],[difference]]&gt;0,1,-1)</f>
        <v>-1</v>
      </c>
      <c r="T1230">
        <f>IF(Table1[[#This Row],[team]]=E1229,SUM(H1230,T1229),Table1[[#This Row],[ppg]])</f>
        <v>312</v>
      </c>
      <c r="U1230">
        <f>IF(Table1[[#This Row],[team]]=E1229,SUM(I1230,U1229),Table1[[#This Row],[ppga]])</f>
        <v>335</v>
      </c>
      <c r="V1230">
        <f>IF(Table1[[#This Row],[team]]=E1229,SUM(Table1[[#This Row],[difference]],V1229),Table1[[#This Row],[difference]])</f>
        <v>10</v>
      </c>
      <c r="W1230">
        <f>IF(Table1[[#This Row],[team]]=E1229,SUM(Table1[[#This Row],[sqrt(dif)]],W1229),Table1[[#This Row],[sqrt(dif)]])</f>
        <v>0.83806186537196448</v>
      </c>
      <c r="X1230">
        <f>IF(Table1[[#This Row],[team]]=E1229,SUM(Table1[[#This Row],[f1]],X1229),Table1[[#This Row],[f1]])</f>
        <v>8.5517525454807952E-2</v>
      </c>
      <c r="Y1230">
        <f>IF(Table1[[#This Row],[ATS]]=S1229,SUM(Table1[[#This Row],[ATS]],Y1229),Table1[[#This Row],[ATS]])</f>
        <v>-2</v>
      </c>
      <c r="Z1230">
        <f>IF(Table1[[#This Row],[ATS]]&gt;0,Table1[[#This Row],[ATS streak (not real)]]-1,Table1[[#This Row],[ATS streak (not real)]]+1)</f>
        <v>-1</v>
      </c>
      <c r="AA1230" s="5">
        <f>Table1[[#This Row],[running ttl ppg]]^2.37/(Table1[[#This Row],[running ttl ppg]]^2.37+Table1[[#This Row],[running ttl ppga]]^2.37)</f>
        <v>0.45795656200030721</v>
      </c>
      <c r="AB1230" s="5">
        <f>Table1[[#This Row],[pyth ratio]]+Table1[[#This Row],[win/loss ratio]]</f>
        <v>0.76564886969261492</v>
      </c>
    </row>
    <row r="1231" spans="1:28" x14ac:dyDescent="0.25">
      <c r="A1231" s="1">
        <v>3789</v>
      </c>
      <c r="B1231" s="7">
        <f t="shared" si="40"/>
        <v>14</v>
      </c>
      <c r="C1231" s="5">
        <v>2018</v>
      </c>
      <c r="D1231" s="5">
        <v>15</v>
      </c>
      <c r="E1231" t="s">
        <v>53</v>
      </c>
      <c r="F1231" t="s">
        <v>55</v>
      </c>
      <c r="G1231" s="5">
        <v>0</v>
      </c>
      <c r="H1231">
        <v>7</v>
      </c>
      <c r="I1231">
        <v>45</v>
      </c>
      <c r="J1231">
        <v>-38</v>
      </c>
      <c r="K1231">
        <f>IF(Table1[[#This Row],[net]]&gt;0,1,0)</f>
        <v>0</v>
      </c>
      <c r="L1231">
        <v>10.5</v>
      </c>
      <c r="M1231">
        <f>IF(Table1[[#This Row],[team]]=E1230,SUM(Table1[[#This Row],[win/loss]],M1230),Table1[[#This Row],[win/loss]])</f>
        <v>4</v>
      </c>
      <c r="N1231">
        <f>IF(Table1[[#This Row],[team]]=E1230,SUM(Table1[[#This Row],[win/loss]],M1230),Table1[[#This Row],[win/loss]])/B1231</f>
        <v>0.2857142857142857</v>
      </c>
      <c r="O1231">
        <f t="shared" si="41"/>
        <v>-27.5</v>
      </c>
      <c r="P1231">
        <f>IF(Table1[[#This Row],[difference]]&gt;0,SQRT(Table1[[#This Row],[difference]]),-SQRT(ABS(Table1[[#This Row],[difference]])))</f>
        <v>-5.2440442408507577</v>
      </c>
      <c r="Q1231">
        <f>IF(Table1[[#This Row],[line]]&gt;0,SQRT(Table1[[#This Row],[line]]),-SQRT(ABS(Table1[[#This Row],[line]])))</f>
        <v>3.2403703492039302</v>
      </c>
      <c r="R1231">
        <f>Table1[[#This Row],[difference]]-Table1[[#This Row],[sqrt(line)]]</f>
        <v>-30.740370349203928</v>
      </c>
      <c r="S1231">
        <f>IF(Table1[[#This Row],[difference]]&gt;0,1,-1)</f>
        <v>-1</v>
      </c>
      <c r="T1231">
        <f>IF(Table1[[#This Row],[team]]=E1230,SUM(H1231,T1230),Table1[[#This Row],[ppg]])</f>
        <v>319</v>
      </c>
      <c r="U1231">
        <f>IF(Table1[[#This Row],[team]]=E1230,SUM(I1231,U1230),Table1[[#This Row],[ppga]])</f>
        <v>380</v>
      </c>
      <c r="V1231">
        <f>IF(Table1[[#This Row],[team]]=E1230,SUM(Table1[[#This Row],[difference]],V1230),Table1[[#This Row],[difference]])</f>
        <v>-17.5</v>
      </c>
      <c r="W1231">
        <f>IF(Table1[[#This Row],[team]]=E1230,SUM(Table1[[#This Row],[sqrt(dif)]],W1230),Table1[[#This Row],[sqrt(dif)]])</f>
        <v>-4.4059823754787928</v>
      </c>
      <c r="X1231">
        <f>IF(Table1[[#This Row],[team]]=E1230,SUM(Table1[[#This Row],[f1]],X1230),Table1[[#This Row],[f1]])</f>
        <v>-30.65485282374912</v>
      </c>
      <c r="Y1231">
        <f>IF(Table1[[#This Row],[ATS]]=S1230,SUM(Table1[[#This Row],[ATS]],Y1230),Table1[[#This Row],[ATS]])</f>
        <v>-3</v>
      </c>
      <c r="Z1231">
        <f>IF(Table1[[#This Row],[ATS]]&gt;0,Table1[[#This Row],[ATS streak (not real)]]-1,Table1[[#This Row],[ATS streak (not real)]]+1)</f>
        <v>-2</v>
      </c>
      <c r="AA1231" s="5">
        <f>Table1[[#This Row],[running ttl ppg]]^2.37/(Table1[[#This Row],[running ttl ppg]]^2.37+Table1[[#This Row],[running ttl ppga]]^2.37)</f>
        <v>0.39778497861758311</v>
      </c>
      <c r="AB1231" s="5">
        <f>Table1[[#This Row],[pyth ratio]]+Table1[[#This Row],[win/loss ratio]]</f>
        <v>0.68349926433186881</v>
      </c>
    </row>
    <row r="1232" spans="1:28" x14ac:dyDescent="0.25">
      <c r="A1232" s="1">
        <v>3790</v>
      </c>
      <c r="B1232" s="7">
        <f t="shared" si="40"/>
        <v>15</v>
      </c>
      <c r="C1232" s="5">
        <v>2018</v>
      </c>
      <c r="D1232" s="5">
        <v>16</v>
      </c>
      <c r="E1232" t="s">
        <v>53</v>
      </c>
      <c r="F1232" t="s">
        <v>67</v>
      </c>
      <c r="G1232" s="5">
        <v>1</v>
      </c>
      <c r="H1232">
        <v>6</v>
      </c>
      <c r="I1232">
        <v>34</v>
      </c>
      <c r="J1232">
        <v>-28</v>
      </c>
      <c r="K1232">
        <f>IF(Table1[[#This Row],[net]]&gt;0,1,0)</f>
        <v>0</v>
      </c>
      <c r="L1232">
        <v>9</v>
      </c>
      <c r="M1232">
        <f>IF(Table1[[#This Row],[team]]=E1231,SUM(Table1[[#This Row],[win/loss]],M1231),Table1[[#This Row],[win/loss]])</f>
        <v>4</v>
      </c>
      <c r="N1232">
        <f>IF(Table1[[#This Row],[team]]=E1231,SUM(Table1[[#This Row],[win/loss]],M1231),Table1[[#This Row],[win/loss]])/B1232</f>
        <v>0.26666666666666666</v>
      </c>
      <c r="O1232">
        <f t="shared" si="41"/>
        <v>-19</v>
      </c>
      <c r="P1232">
        <f>IF(Table1[[#This Row],[difference]]&gt;0,SQRT(Table1[[#This Row],[difference]]),-SQRT(ABS(Table1[[#This Row],[difference]])))</f>
        <v>-4.358898943540674</v>
      </c>
      <c r="Q1232">
        <f>IF(Table1[[#This Row],[line]]&gt;0,SQRT(Table1[[#This Row],[line]]),-SQRT(ABS(Table1[[#This Row],[line]])))</f>
        <v>3</v>
      </c>
      <c r="R1232">
        <f>Table1[[#This Row],[difference]]-Table1[[#This Row],[sqrt(line)]]</f>
        <v>-22</v>
      </c>
      <c r="S1232">
        <f>IF(Table1[[#This Row],[difference]]&gt;0,1,-1)</f>
        <v>-1</v>
      </c>
      <c r="T1232">
        <f>IF(Table1[[#This Row],[team]]=E1231,SUM(H1232,T1231),Table1[[#This Row],[ppg]])</f>
        <v>325</v>
      </c>
      <c r="U1232">
        <f>IF(Table1[[#This Row],[team]]=E1231,SUM(I1232,U1231),Table1[[#This Row],[ppga]])</f>
        <v>414</v>
      </c>
      <c r="V1232">
        <f>IF(Table1[[#This Row],[team]]=E1231,SUM(Table1[[#This Row],[difference]],V1231),Table1[[#This Row],[difference]])</f>
        <v>-36.5</v>
      </c>
      <c r="W1232">
        <f>IF(Table1[[#This Row],[team]]=E1231,SUM(Table1[[#This Row],[sqrt(dif)]],W1231),Table1[[#This Row],[sqrt(dif)]])</f>
        <v>-8.7648813190194659</v>
      </c>
      <c r="X1232">
        <f>IF(Table1[[#This Row],[team]]=E1231,SUM(Table1[[#This Row],[f1]],X1231),Table1[[#This Row],[f1]])</f>
        <v>-52.654852823749124</v>
      </c>
      <c r="Y1232">
        <f>IF(Table1[[#This Row],[ATS]]=S1231,SUM(Table1[[#This Row],[ATS]],Y1231),Table1[[#This Row],[ATS]])</f>
        <v>-4</v>
      </c>
      <c r="Z1232">
        <f>IF(Table1[[#This Row],[ATS]]&gt;0,Table1[[#This Row],[ATS streak (not real)]]-1,Table1[[#This Row],[ATS streak (not real)]]+1)</f>
        <v>-3</v>
      </c>
      <c r="AA1232" s="5">
        <f>Table1[[#This Row],[running ttl ppg]]^2.37/(Table1[[#This Row],[running ttl ppg]]^2.37+Table1[[#This Row],[running ttl ppga]]^2.37)</f>
        <v>0.36039810505218595</v>
      </c>
      <c r="AB1232" s="5">
        <f>Table1[[#This Row],[pyth ratio]]+Table1[[#This Row],[win/loss ratio]]</f>
        <v>0.62706477171885266</v>
      </c>
    </row>
    <row r="1233" spans="1:28" x14ac:dyDescent="0.25">
      <c r="A1233" s="1">
        <v>3791</v>
      </c>
      <c r="B1233" s="7">
        <f t="shared" si="40"/>
        <v>16</v>
      </c>
      <c r="C1233" s="5">
        <v>2018</v>
      </c>
      <c r="D1233" s="5">
        <v>17</v>
      </c>
      <c r="E1233" t="s">
        <v>53</v>
      </c>
      <c r="F1233" t="s">
        <v>54</v>
      </c>
      <c r="G1233" s="5">
        <v>0</v>
      </c>
      <c r="H1233">
        <v>13</v>
      </c>
      <c r="I1233">
        <v>22</v>
      </c>
      <c r="J1233">
        <v>-9</v>
      </c>
      <c r="K1233">
        <f>IF(Table1[[#This Row],[net]]&gt;0,1,0)</f>
        <v>0</v>
      </c>
      <c r="L1233">
        <v>5.5</v>
      </c>
      <c r="M1233">
        <f>IF(Table1[[#This Row],[team]]=E1232,SUM(Table1[[#This Row],[win/loss]],M1232),Table1[[#This Row],[win/loss]])</f>
        <v>4</v>
      </c>
      <c r="N1233">
        <f>IF(Table1[[#This Row],[team]]=E1232,SUM(Table1[[#This Row],[win/loss]],M1232),Table1[[#This Row],[win/loss]])/B1233</f>
        <v>0.25</v>
      </c>
      <c r="O1233">
        <f t="shared" si="41"/>
        <v>-3.5</v>
      </c>
      <c r="P1233">
        <f>IF(Table1[[#This Row],[difference]]&gt;0,SQRT(Table1[[#This Row],[difference]]),-SQRT(ABS(Table1[[#This Row],[difference]])))</f>
        <v>-1.8708286933869707</v>
      </c>
      <c r="Q1233">
        <f>IF(Table1[[#This Row],[line]]&gt;0,SQRT(Table1[[#This Row],[line]]),-SQRT(ABS(Table1[[#This Row],[line]])))</f>
        <v>2.3452078799117149</v>
      </c>
      <c r="R1233">
        <f>Table1[[#This Row],[difference]]-Table1[[#This Row],[sqrt(line)]]</f>
        <v>-5.8452078799117153</v>
      </c>
      <c r="S1233">
        <f>IF(Table1[[#This Row],[difference]]&gt;0,1,-1)</f>
        <v>-1</v>
      </c>
      <c r="T1233">
        <f>IF(Table1[[#This Row],[team]]=E1232,SUM(H1233,T1232),Table1[[#This Row],[ppg]])</f>
        <v>338</v>
      </c>
      <c r="U1233">
        <f>IF(Table1[[#This Row],[team]]=E1232,SUM(I1233,U1232),Table1[[#This Row],[ppga]])</f>
        <v>436</v>
      </c>
      <c r="V1233">
        <f>IF(Table1[[#This Row],[team]]=E1232,SUM(Table1[[#This Row],[difference]],V1232),Table1[[#This Row],[difference]])</f>
        <v>-40</v>
      </c>
      <c r="W1233">
        <f>IF(Table1[[#This Row],[team]]=E1232,SUM(Table1[[#This Row],[sqrt(dif)]],W1232),Table1[[#This Row],[sqrt(dif)]])</f>
        <v>-10.635710012406436</v>
      </c>
      <c r="X1233">
        <f>IF(Table1[[#This Row],[team]]=E1232,SUM(Table1[[#This Row],[f1]],X1232),Table1[[#This Row],[f1]])</f>
        <v>-58.500060703660836</v>
      </c>
      <c r="Y1233">
        <f>IF(Table1[[#This Row],[ATS]]=S1232,SUM(Table1[[#This Row],[ATS]],Y1232),Table1[[#This Row],[ATS]])</f>
        <v>-5</v>
      </c>
      <c r="Z1233">
        <f>IF(Table1[[#This Row],[ATS]]&gt;0,Table1[[#This Row],[ATS streak (not real)]]-1,Table1[[#This Row],[ATS streak (not real)]]+1)</f>
        <v>-4</v>
      </c>
      <c r="AA1233" s="5">
        <f>Table1[[#This Row],[running ttl ppg]]^2.37/(Table1[[#This Row],[running ttl ppg]]^2.37+Table1[[#This Row],[running ttl ppga]]^2.37)</f>
        <v>0.35356773431520089</v>
      </c>
      <c r="AB1233" s="5">
        <f>Table1[[#This Row],[pyth ratio]]+Table1[[#This Row],[win/loss ratio]]</f>
        <v>0.60356773431520083</v>
      </c>
    </row>
    <row r="1234" spans="1:28" x14ac:dyDescent="0.25">
      <c r="A1234" s="1">
        <v>3792</v>
      </c>
      <c r="B1234" s="7">
        <f t="shared" si="40"/>
        <v>1</v>
      </c>
      <c r="C1234" s="5">
        <v>2018</v>
      </c>
      <c r="D1234" s="5">
        <v>1</v>
      </c>
      <c r="E1234" t="s">
        <v>54</v>
      </c>
      <c r="F1234" t="s">
        <v>58</v>
      </c>
      <c r="G1234" s="5">
        <v>0</v>
      </c>
      <c r="H1234">
        <v>9</v>
      </c>
      <c r="I1234">
        <v>46</v>
      </c>
      <c r="J1234">
        <v>-37</v>
      </c>
      <c r="K1234">
        <f>IF(Table1[[#This Row],[net]]&gt;0,1,0)</f>
        <v>0</v>
      </c>
      <c r="L1234">
        <v>3.5</v>
      </c>
      <c r="M1234">
        <f>IF(Table1[[#This Row],[team]]=E1233,SUM(Table1[[#This Row],[win/loss]],M1233),Table1[[#This Row],[win/loss]])</f>
        <v>0</v>
      </c>
      <c r="N1234">
        <f>IF(Table1[[#This Row],[team]]=E1233,SUM(Table1[[#This Row],[win/loss]],M1233),Table1[[#This Row],[win/loss]])/B1234</f>
        <v>0</v>
      </c>
      <c r="O1234">
        <f t="shared" si="41"/>
        <v>-33.5</v>
      </c>
      <c r="P1234">
        <f>IF(Table1[[#This Row],[difference]]&gt;0,SQRT(Table1[[#This Row],[difference]]),-SQRT(ABS(Table1[[#This Row],[difference]])))</f>
        <v>-5.7879184513951127</v>
      </c>
      <c r="Q1234">
        <f>IF(Table1[[#This Row],[line]]&gt;0,SQRT(Table1[[#This Row],[line]]),-SQRT(ABS(Table1[[#This Row],[line]])))</f>
        <v>1.8708286933869707</v>
      </c>
      <c r="R1234">
        <f>Table1[[#This Row],[difference]]-Table1[[#This Row],[sqrt(line)]]</f>
        <v>-35.370828693386969</v>
      </c>
      <c r="S1234">
        <f>IF(Table1[[#This Row],[difference]]&gt;0,1,-1)</f>
        <v>-1</v>
      </c>
      <c r="T1234">
        <f>IF(Table1[[#This Row],[team]]=E1233,SUM(H1234,T1233),Table1[[#This Row],[ppg]])</f>
        <v>9</v>
      </c>
      <c r="U1234">
        <f>IF(Table1[[#This Row],[team]]=E1233,SUM(I1234,U1233),Table1[[#This Row],[ppga]])</f>
        <v>46</v>
      </c>
      <c r="V1234">
        <f>IF(Table1[[#This Row],[team]]=E1233,SUM(Table1[[#This Row],[difference]],V1233),Table1[[#This Row],[difference]])</f>
        <v>-33.5</v>
      </c>
      <c r="W1234">
        <f>IF(Table1[[#This Row],[team]]=E1233,SUM(Table1[[#This Row],[sqrt(dif)]],W1233),Table1[[#This Row],[sqrt(dif)]])</f>
        <v>-5.7879184513951127</v>
      </c>
      <c r="X1234">
        <f>IF(Table1[[#This Row],[team]]=E1233,SUM(Table1[[#This Row],[f1]],X1233),Table1[[#This Row],[f1]])</f>
        <v>-35.370828693386969</v>
      </c>
      <c r="Y1234">
        <f>IF(Table1[[#This Row],[ATS]]=S1233,SUM(Table1[[#This Row],[ATS]],Y1233),Table1[[#This Row],[ATS]])</f>
        <v>-6</v>
      </c>
      <c r="Z1234">
        <f>IF(Table1[[#This Row],[ATS]]&gt;0,Table1[[#This Row],[ATS streak (not real)]]-1,Table1[[#This Row],[ATS streak (not real)]]+1)</f>
        <v>-5</v>
      </c>
      <c r="AA1234" s="5">
        <f>Table1[[#This Row],[running ttl ppg]]^2.37/(Table1[[#This Row],[running ttl ppg]]^2.37+Table1[[#This Row],[running ttl ppga]]^2.37)</f>
        <v>2.050320276119932E-2</v>
      </c>
      <c r="AB1234" s="5">
        <f>Table1[[#This Row],[pyth ratio]]+Table1[[#This Row],[win/loss ratio]]</f>
        <v>2.050320276119932E-2</v>
      </c>
    </row>
    <row r="1235" spans="1:28" x14ac:dyDescent="0.25">
      <c r="A1235" s="1">
        <v>3793</v>
      </c>
      <c r="B1235" s="7">
        <f t="shared" ref="B1235:B1298" si="42">IF(B1234=16,1,B1234+1)</f>
        <v>2</v>
      </c>
      <c r="C1235" s="5">
        <v>2018</v>
      </c>
      <c r="D1235" s="5">
        <v>2</v>
      </c>
      <c r="E1235" t="s">
        <v>54</v>
      </c>
      <c r="F1235" t="s">
        <v>41</v>
      </c>
      <c r="G1235" s="5">
        <v>1</v>
      </c>
      <c r="H1235">
        <v>13</v>
      </c>
      <c r="I1235">
        <v>16</v>
      </c>
      <c r="J1235">
        <v>-3</v>
      </c>
      <c r="K1235">
        <f>IF(Table1[[#This Row],[net]]&gt;0,1,0)</f>
        <v>0</v>
      </c>
      <c r="L1235">
        <v>6.5</v>
      </c>
      <c r="M1235">
        <f>IF(Table1[[#This Row],[team]]=E1234,SUM(Table1[[#This Row],[win/loss]],M1234),Table1[[#This Row],[win/loss]])</f>
        <v>0</v>
      </c>
      <c r="N1235">
        <f>IF(Table1[[#This Row],[team]]=E1234,SUM(Table1[[#This Row],[win/loss]],M1234),Table1[[#This Row],[win/loss]])/B1235</f>
        <v>0</v>
      </c>
      <c r="O1235">
        <f t="shared" si="41"/>
        <v>3.5</v>
      </c>
      <c r="P1235">
        <f>IF(Table1[[#This Row],[difference]]&gt;0,SQRT(Table1[[#This Row],[difference]]),-SQRT(ABS(Table1[[#This Row],[difference]])))</f>
        <v>1.8708286933869707</v>
      </c>
      <c r="Q1235">
        <f>IF(Table1[[#This Row],[line]]&gt;0,SQRT(Table1[[#This Row],[line]]),-SQRT(ABS(Table1[[#This Row],[line]])))</f>
        <v>2.5495097567963922</v>
      </c>
      <c r="R1235">
        <f>Table1[[#This Row],[difference]]-Table1[[#This Row],[sqrt(line)]]</f>
        <v>0.95049024320360775</v>
      </c>
      <c r="S1235">
        <f>IF(Table1[[#This Row],[difference]]&gt;0,1,-1)</f>
        <v>1</v>
      </c>
      <c r="T1235">
        <f>IF(Table1[[#This Row],[team]]=E1234,SUM(H1235,T1234),Table1[[#This Row],[ppg]])</f>
        <v>22</v>
      </c>
      <c r="U1235">
        <f>IF(Table1[[#This Row],[team]]=E1234,SUM(I1235,U1234),Table1[[#This Row],[ppga]])</f>
        <v>62</v>
      </c>
      <c r="V1235">
        <f>IF(Table1[[#This Row],[team]]=E1234,SUM(Table1[[#This Row],[difference]],V1234),Table1[[#This Row],[difference]])</f>
        <v>-30</v>
      </c>
      <c r="W1235">
        <f>IF(Table1[[#This Row],[team]]=E1234,SUM(Table1[[#This Row],[sqrt(dif)]],W1234),Table1[[#This Row],[sqrt(dif)]])</f>
        <v>-3.9170897580081423</v>
      </c>
      <c r="X1235">
        <f>IF(Table1[[#This Row],[team]]=E1234,SUM(Table1[[#This Row],[f1]],X1234),Table1[[#This Row],[f1]])</f>
        <v>-34.420338450183358</v>
      </c>
      <c r="Y1235">
        <f>IF(Table1[[#This Row],[ATS]]=S1234,SUM(Table1[[#This Row],[ATS]],Y1234),Table1[[#This Row],[ATS]])</f>
        <v>1</v>
      </c>
      <c r="Z1235">
        <f>IF(Table1[[#This Row],[ATS]]&gt;0,Table1[[#This Row],[ATS streak (not real)]]-1,Table1[[#This Row],[ATS streak (not real)]]+1)</f>
        <v>0</v>
      </c>
      <c r="AA1235" s="5">
        <f>Table1[[#This Row],[running ttl ppg]]^2.37/(Table1[[#This Row],[running ttl ppg]]^2.37+Table1[[#This Row],[running ttl ppga]]^2.37)</f>
        <v>7.9034516899524787E-2</v>
      </c>
      <c r="AB1235" s="5">
        <f>Table1[[#This Row],[pyth ratio]]+Table1[[#This Row],[win/loss ratio]]</f>
        <v>7.9034516899524787E-2</v>
      </c>
    </row>
    <row r="1236" spans="1:28" x14ac:dyDescent="0.25">
      <c r="A1236" s="1">
        <v>3794</v>
      </c>
      <c r="B1236" s="7">
        <f t="shared" si="42"/>
        <v>3</v>
      </c>
      <c r="C1236" s="5">
        <v>2018</v>
      </c>
      <c r="D1236" s="5">
        <v>3</v>
      </c>
      <c r="E1236" t="s">
        <v>54</v>
      </c>
      <c r="F1236" t="s">
        <v>48</v>
      </c>
      <c r="G1236" s="5">
        <v>1</v>
      </c>
      <c r="H1236">
        <v>31</v>
      </c>
      <c r="I1236">
        <v>28</v>
      </c>
      <c r="J1236">
        <v>3</v>
      </c>
      <c r="K1236">
        <f>IF(Table1[[#This Row],[net]]&gt;0,1,0)</f>
        <v>1</v>
      </c>
      <c r="L1236">
        <v>1</v>
      </c>
      <c r="M1236">
        <f>IF(Table1[[#This Row],[team]]=E1235,SUM(Table1[[#This Row],[win/loss]],M1235),Table1[[#This Row],[win/loss]])</f>
        <v>1</v>
      </c>
      <c r="N1236">
        <f>IF(Table1[[#This Row],[team]]=E1235,SUM(Table1[[#This Row],[win/loss]],M1235),Table1[[#This Row],[win/loss]])/B1236</f>
        <v>0.33333333333333331</v>
      </c>
      <c r="O1236">
        <f t="shared" si="41"/>
        <v>4</v>
      </c>
      <c r="P1236">
        <f>IF(Table1[[#This Row],[difference]]&gt;0,SQRT(Table1[[#This Row],[difference]]),-SQRT(ABS(Table1[[#This Row],[difference]])))</f>
        <v>2</v>
      </c>
      <c r="Q1236">
        <f>IF(Table1[[#This Row],[line]]&gt;0,SQRT(Table1[[#This Row],[line]]),-SQRT(ABS(Table1[[#This Row],[line]])))</f>
        <v>1</v>
      </c>
      <c r="R1236">
        <f>Table1[[#This Row],[difference]]-Table1[[#This Row],[sqrt(line)]]</f>
        <v>3</v>
      </c>
      <c r="S1236">
        <f>IF(Table1[[#This Row],[difference]]&gt;0,1,-1)</f>
        <v>1</v>
      </c>
      <c r="T1236">
        <f>IF(Table1[[#This Row],[team]]=E1235,SUM(H1236,T1235),Table1[[#This Row],[ppg]])</f>
        <v>53</v>
      </c>
      <c r="U1236">
        <f>IF(Table1[[#This Row],[team]]=E1235,SUM(I1236,U1235),Table1[[#This Row],[ppga]])</f>
        <v>90</v>
      </c>
      <c r="V1236">
        <f>IF(Table1[[#This Row],[team]]=E1235,SUM(Table1[[#This Row],[difference]],V1235),Table1[[#This Row],[difference]])</f>
        <v>-26</v>
      </c>
      <c r="W1236">
        <f>IF(Table1[[#This Row],[team]]=E1235,SUM(Table1[[#This Row],[sqrt(dif)]],W1235),Table1[[#This Row],[sqrt(dif)]])</f>
        <v>-1.9170897580081423</v>
      </c>
      <c r="X1236">
        <f>IF(Table1[[#This Row],[team]]=E1235,SUM(Table1[[#This Row],[f1]],X1235),Table1[[#This Row],[f1]])</f>
        <v>-31.420338450183358</v>
      </c>
      <c r="Y1236">
        <f>IF(Table1[[#This Row],[ATS]]=S1235,SUM(Table1[[#This Row],[ATS]],Y1235),Table1[[#This Row],[ATS]])</f>
        <v>2</v>
      </c>
      <c r="Z1236">
        <f>IF(Table1[[#This Row],[ATS]]&gt;0,Table1[[#This Row],[ATS streak (not real)]]-1,Table1[[#This Row],[ATS streak (not real)]]+1)</f>
        <v>1</v>
      </c>
      <c r="AA1236" s="5">
        <f>Table1[[#This Row],[running ttl ppg]]^2.37/(Table1[[#This Row],[running ttl ppg]]^2.37+Table1[[#This Row],[running ttl ppga]]^2.37)</f>
        <v>0.22184322360000416</v>
      </c>
      <c r="AB1236" s="5">
        <f>Table1[[#This Row],[pyth ratio]]+Table1[[#This Row],[win/loss ratio]]</f>
        <v>0.55517655693333745</v>
      </c>
    </row>
    <row r="1237" spans="1:28" x14ac:dyDescent="0.25">
      <c r="A1237" s="1">
        <v>3795</v>
      </c>
      <c r="B1237" s="7">
        <f t="shared" si="42"/>
        <v>4</v>
      </c>
      <c r="C1237" s="5">
        <v>2018</v>
      </c>
      <c r="D1237" s="5">
        <v>4</v>
      </c>
      <c r="E1237" t="s">
        <v>54</v>
      </c>
      <c r="F1237" t="s">
        <v>69</v>
      </c>
      <c r="G1237" s="5">
        <v>0</v>
      </c>
      <c r="H1237">
        <v>18</v>
      </c>
      <c r="I1237">
        <v>46</v>
      </c>
      <c r="J1237">
        <v>-28</v>
      </c>
      <c r="K1237">
        <f>IF(Table1[[#This Row],[net]]&gt;0,1,0)</f>
        <v>0</v>
      </c>
      <c r="L1237">
        <v>12.5</v>
      </c>
      <c r="M1237">
        <f>IF(Table1[[#This Row],[team]]=E1236,SUM(Table1[[#This Row],[win/loss]],M1236),Table1[[#This Row],[win/loss]])</f>
        <v>1</v>
      </c>
      <c r="N1237">
        <f>IF(Table1[[#This Row],[team]]=E1236,SUM(Table1[[#This Row],[win/loss]],M1236),Table1[[#This Row],[win/loss]])/B1237</f>
        <v>0.25</v>
      </c>
      <c r="O1237">
        <f t="shared" si="41"/>
        <v>-15.5</v>
      </c>
      <c r="P1237">
        <f>IF(Table1[[#This Row],[difference]]&gt;0,SQRT(Table1[[#This Row],[difference]]),-SQRT(ABS(Table1[[#This Row],[difference]])))</f>
        <v>-3.9370039370059056</v>
      </c>
      <c r="Q1237">
        <f>IF(Table1[[#This Row],[line]]&gt;0,SQRT(Table1[[#This Row],[line]]),-SQRT(ABS(Table1[[#This Row],[line]])))</f>
        <v>3.5355339059327378</v>
      </c>
      <c r="R1237">
        <f>Table1[[#This Row],[difference]]-Table1[[#This Row],[sqrt(line)]]</f>
        <v>-19.035533905932738</v>
      </c>
      <c r="S1237">
        <f>IF(Table1[[#This Row],[difference]]&gt;0,1,-1)</f>
        <v>-1</v>
      </c>
      <c r="T1237">
        <f>IF(Table1[[#This Row],[team]]=E1236,SUM(H1237,T1236),Table1[[#This Row],[ppg]])</f>
        <v>71</v>
      </c>
      <c r="U1237">
        <f>IF(Table1[[#This Row],[team]]=E1236,SUM(I1237,U1236),Table1[[#This Row],[ppga]])</f>
        <v>136</v>
      </c>
      <c r="V1237">
        <f>IF(Table1[[#This Row],[team]]=E1236,SUM(Table1[[#This Row],[difference]],V1236),Table1[[#This Row],[difference]])</f>
        <v>-41.5</v>
      </c>
      <c r="W1237">
        <f>IF(Table1[[#This Row],[team]]=E1236,SUM(Table1[[#This Row],[sqrt(dif)]],W1236),Table1[[#This Row],[sqrt(dif)]])</f>
        <v>-5.8540936950140479</v>
      </c>
      <c r="X1237">
        <f>IF(Table1[[#This Row],[team]]=E1236,SUM(Table1[[#This Row],[f1]],X1236),Table1[[#This Row],[f1]])</f>
        <v>-50.455872356116096</v>
      </c>
      <c r="Y1237">
        <f>IF(Table1[[#This Row],[ATS]]=S1236,SUM(Table1[[#This Row],[ATS]],Y1236),Table1[[#This Row],[ATS]])</f>
        <v>-1</v>
      </c>
      <c r="Z1237">
        <f>IF(Table1[[#This Row],[ATS]]&gt;0,Table1[[#This Row],[ATS streak (not real)]]-1,Table1[[#This Row],[ATS streak (not real)]]+1)</f>
        <v>0</v>
      </c>
      <c r="AA1237" s="5">
        <f>Table1[[#This Row],[running ttl ppg]]^2.37/(Table1[[#This Row],[running ttl ppg]]^2.37+Table1[[#This Row],[running ttl ppga]]^2.37)</f>
        <v>0.17647120883928699</v>
      </c>
      <c r="AB1237" s="5">
        <f>Table1[[#This Row],[pyth ratio]]+Table1[[#This Row],[win/loss ratio]]</f>
        <v>0.42647120883928702</v>
      </c>
    </row>
    <row r="1238" spans="1:28" x14ac:dyDescent="0.25">
      <c r="A1238" s="1">
        <v>3796</v>
      </c>
      <c r="B1238" s="7">
        <f t="shared" si="42"/>
        <v>5</v>
      </c>
      <c r="C1238" s="5">
        <v>2018</v>
      </c>
      <c r="D1238" s="5">
        <v>5</v>
      </c>
      <c r="E1238" t="s">
        <v>54</v>
      </c>
      <c r="F1238" t="s">
        <v>68</v>
      </c>
      <c r="G1238" s="5">
        <v>1</v>
      </c>
      <c r="H1238">
        <v>26</v>
      </c>
      <c r="I1238">
        <v>23</v>
      </c>
      <c r="J1238">
        <v>3</v>
      </c>
      <c r="K1238">
        <f>IF(Table1[[#This Row],[net]]&gt;0,1,0)</f>
        <v>1</v>
      </c>
      <c r="L1238">
        <v>-1.5</v>
      </c>
      <c r="M1238">
        <f>IF(Table1[[#This Row],[team]]=E1237,SUM(Table1[[#This Row],[win/loss]],M1237),Table1[[#This Row],[win/loss]])</f>
        <v>2</v>
      </c>
      <c r="N1238">
        <f>IF(Table1[[#This Row],[team]]=E1237,SUM(Table1[[#This Row],[win/loss]],M1237),Table1[[#This Row],[win/loss]])/B1238</f>
        <v>0.4</v>
      </c>
      <c r="O1238">
        <f t="shared" si="41"/>
        <v>1.5</v>
      </c>
      <c r="P1238">
        <f>IF(Table1[[#This Row],[difference]]&gt;0,SQRT(Table1[[#This Row],[difference]]),-SQRT(ABS(Table1[[#This Row],[difference]])))</f>
        <v>1.2247448713915889</v>
      </c>
      <c r="Q1238">
        <f>IF(Table1[[#This Row],[line]]&gt;0,SQRT(Table1[[#This Row],[line]]),-SQRT(ABS(Table1[[#This Row],[line]])))</f>
        <v>-1.2247448713915889</v>
      </c>
      <c r="R1238">
        <f>Table1[[#This Row],[difference]]-Table1[[#This Row],[sqrt(line)]]</f>
        <v>2.7247448713915889</v>
      </c>
      <c r="S1238">
        <f>IF(Table1[[#This Row],[difference]]&gt;0,1,-1)</f>
        <v>1</v>
      </c>
      <c r="T1238">
        <f>IF(Table1[[#This Row],[team]]=E1237,SUM(H1238,T1237),Table1[[#This Row],[ppg]])</f>
        <v>97</v>
      </c>
      <c r="U1238">
        <f>IF(Table1[[#This Row],[team]]=E1237,SUM(I1238,U1237),Table1[[#This Row],[ppga]])</f>
        <v>159</v>
      </c>
      <c r="V1238">
        <f>IF(Table1[[#This Row],[team]]=E1237,SUM(Table1[[#This Row],[difference]],V1237),Table1[[#This Row],[difference]])</f>
        <v>-40</v>
      </c>
      <c r="W1238">
        <f>IF(Table1[[#This Row],[team]]=E1237,SUM(Table1[[#This Row],[sqrt(dif)]],W1237),Table1[[#This Row],[sqrt(dif)]])</f>
        <v>-4.6293488236224594</v>
      </c>
      <c r="X1238">
        <f>IF(Table1[[#This Row],[team]]=E1237,SUM(Table1[[#This Row],[f1]],X1237),Table1[[#This Row],[f1]])</f>
        <v>-47.73112748472451</v>
      </c>
      <c r="Y1238">
        <f>IF(Table1[[#This Row],[ATS]]=S1237,SUM(Table1[[#This Row],[ATS]],Y1237),Table1[[#This Row],[ATS]])</f>
        <v>1</v>
      </c>
      <c r="Z1238">
        <f>IF(Table1[[#This Row],[ATS]]&gt;0,Table1[[#This Row],[ATS streak (not real)]]-1,Table1[[#This Row],[ATS streak (not real)]]+1)</f>
        <v>0</v>
      </c>
      <c r="AA1238" s="5">
        <f>Table1[[#This Row],[running ttl ppg]]^2.37/(Table1[[#This Row],[running ttl ppg]]^2.37+Table1[[#This Row],[running ttl ppga]]^2.37)</f>
        <v>0.23663129365872568</v>
      </c>
      <c r="AB1238" s="5">
        <f>Table1[[#This Row],[pyth ratio]]+Table1[[#This Row],[win/loss ratio]]</f>
        <v>0.63663129365872573</v>
      </c>
    </row>
    <row r="1239" spans="1:28" x14ac:dyDescent="0.25">
      <c r="A1239" s="1">
        <v>3797</v>
      </c>
      <c r="B1239" s="7">
        <f t="shared" si="42"/>
        <v>6</v>
      </c>
      <c r="C1239" s="5">
        <v>2018</v>
      </c>
      <c r="D1239" s="5">
        <v>6</v>
      </c>
      <c r="E1239" t="s">
        <v>54</v>
      </c>
      <c r="F1239" t="s">
        <v>71</v>
      </c>
      <c r="G1239" s="5">
        <v>0</v>
      </c>
      <c r="H1239">
        <v>22</v>
      </c>
      <c r="I1239">
        <v>36</v>
      </c>
      <c r="J1239">
        <v>-14</v>
      </c>
      <c r="K1239">
        <f>IF(Table1[[#This Row],[net]]&gt;0,1,0)</f>
        <v>0</v>
      </c>
      <c r="L1239">
        <v>7</v>
      </c>
      <c r="M1239">
        <f>IF(Table1[[#This Row],[team]]=E1238,SUM(Table1[[#This Row],[win/loss]],M1238),Table1[[#This Row],[win/loss]])</f>
        <v>2</v>
      </c>
      <c r="N1239">
        <f>IF(Table1[[#This Row],[team]]=E1238,SUM(Table1[[#This Row],[win/loss]],M1238),Table1[[#This Row],[win/loss]])/B1239</f>
        <v>0.33333333333333331</v>
      </c>
      <c r="O1239">
        <f t="shared" si="41"/>
        <v>-7</v>
      </c>
      <c r="P1239">
        <f>IF(Table1[[#This Row],[difference]]&gt;0,SQRT(Table1[[#This Row],[difference]]),-SQRT(ABS(Table1[[#This Row],[difference]])))</f>
        <v>-2.6457513110645907</v>
      </c>
      <c r="Q1239">
        <f>IF(Table1[[#This Row],[line]]&gt;0,SQRT(Table1[[#This Row],[line]]),-SQRT(ABS(Table1[[#This Row],[line]])))</f>
        <v>2.6457513110645907</v>
      </c>
      <c r="R1239">
        <f>Table1[[#This Row],[difference]]-Table1[[#This Row],[sqrt(line)]]</f>
        <v>-9.6457513110645898</v>
      </c>
      <c r="S1239">
        <f>IF(Table1[[#This Row],[difference]]&gt;0,1,-1)</f>
        <v>-1</v>
      </c>
      <c r="T1239">
        <f>IF(Table1[[#This Row],[team]]=E1238,SUM(H1239,T1238),Table1[[#This Row],[ppg]])</f>
        <v>119</v>
      </c>
      <c r="U1239">
        <f>IF(Table1[[#This Row],[team]]=E1238,SUM(I1239,U1238),Table1[[#This Row],[ppga]])</f>
        <v>195</v>
      </c>
      <c r="V1239">
        <f>IF(Table1[[#This Row],[team]]=E1238,SUM(Table1[[#This Row],[difference]],V1238),Table1[[#This Row],[difference]])</f>
        <v>-47</v>
      </c>
      <c r="W1239">
        <f>IF(Table1[[#This Row],[team]]=E1238,SUM(Table1[[#This Row],[sqrt(dif)]],W1238),Table1[[#This Row],[sqrt(dif)]])</f>
        <v>-7.2751001346870501</v>
      </c>
      <c r="X1239">
        <f>IF(Table1[[#This Row],[team]]=E1238,SUM(Table1[[#This Row],[f1]],X1238),Table1[[#This Row],[f1]])</f>
        <v>-57.376878795789096</v>
      </c>
      <c r="Y1239">
        <f>IF(Table1[[#This Row],[ATS]]=S1238,SUM(Table1[[#This Row],[ATS]],Y1238),Table1[[#This Row],[ATS]])</f>
        <v>-1</v>
      </c>
      <c r="Z1239">
        <f>IF(Table1[[#This Row],[ATS]]&gt;0,Table1[[#This Row],[ATS streak (not real)]]-1,Table1[[#This Row],[ATS streak (not real)]]+1)</f>
        <v>0</v>
      </c>
      <c r="AA1239" s="5">
        <f>Table1[[#This Row],[running ttl ppg]]^2.37/(Table1[[#This Row],[running ttl ppg]]^2.37+Table1[[#This Row],[running ttl ppga]]^2.37)</f>
        <v>0.23676709900666218</v>
      </c>
      <c r="AB1239" s="5">
        <f>Table1[[#This Row],[pyth ratio]]+Table1[[#This Row],[win/loss ratio]]</f>
        <v>0.57010043233999552</v>
      </c>
    </row>
    <row r="1240" spans="1:28" x14ac:dyDescent="0.25">
      <c r="A1240" s="1">
        <v>3798</v>
      </c>
      <c r="B1240" s="7">
        <f t="shared" si="42"/>
        <v>7</v>
      </c>
      <c r="C1240" s="5">
        <v>2018</v>
      </c>
      <c r="D1240" s="5">
        <v>7</v>
      </c>
      <c r="E1240" t="s">
        <v>54</v>
      </c>
      <c r="F1240" t="s">
        <v>55</v>
      </c>
      <c r="G1240" s="5">
        <v>1</v>
      </c>
      <c r="H1240">
        <v>0</v>
      </c>
      <c r="I1240">
        <v>27</v>
      </c>
      <c r="J1240">
        <v>-27</v>
      </c>
      <c r="K1240">
        <f>IF(Table1[[#This Row],[net]]&gt;0,1,0)</f>
        <v>0</v>
      </c>
      <c r="L1240">
        <v>3</v>
      </c>
      <c r="M1240">
        <f>IF(Table1[[#This Row],[team]]=E1239,SUM(Table1[[#This Row],[win/loss]],M1239),Table1[[#This Row],[win/loss]])</f>
        <v>2</v>
      </c>
      <c r="N1240">
        <f>IF(Table1[[#This Row],[team]]=E1239,SUM(Table1[[#This Row],[win/loss]],M1239),Table1[[#This Row],[win/loss]])/B1240</f>
        <v>0.2857142857142857</v>
      </c>
      <c r="O1240">
        <f t="shared" si="41"/>
        <v>-24</v>
      </c>
      <c r="P1240">
        <f>IF(Table1[[#This Row],[difference]]&gt;0,SQRT(Table1[[#This Row],[difference]]),-SQRT(ABS(Table1[[#This Row],[difference]])))</f>
        <v>-4.8989794855663558</v>
      </c>
      <c r="Q1240">
        <f>IF(Table1[[#This Row],[line]]&gt;0,SQRT(Table1[[#This Row],[line]]),-SQRT(ABS(Table1[[#This Row],[line]])))</f>
        <v>1.7320508075688772</v>
      </c>
      <c r="R1240">
        <f>Table1[[#This Row],[difference]]-Table1[[#This Row],[sqrt(line)]]</f>
        <v>-25.732050807568879</v>
      </c>
      <c r="S1240">
        <f>IF(Table1[[#This Row],[difference]]&gt;0,1,-1)</f>
        <v>-1</v>
      </c>
      <c r="T1240">
        <f>IF(Table1[[#This Row],[team]]=E1239,SUM(H1240,T1239),Table1[[#This Row],[ppg]])</f>
        <v>119</v>
      </c>
      <c r="U1240">
        <f>IF(Table1[[#This Row],[team]]=E1239,SUM(I1240,U1239),Table1[[#This Row],[ppga]])</f>
        <v>222</v>
      </c>
      <c r="V1240">
        <f>IF(Table1[[#This Row],[team]]=E1239,SUM(Table1[[#This Row],[difference]],V1239),Table1[[#This Row],[difference]])</f>
        <v>-71</v>
      </c>
      <c r="W1240">
        <f>IF(Table1[[#This Row],[team]]=E1239,SUM(Table1[[#This Row],[sqrt(dif)]],W1239),Table1[[#This Row],[sqrt(dif)]])</f>
        <v>-12.174079620253405</v>
      </c>
      <c r="X1240">
        <f>IF(Table1[[#This Row],[team]]=E1239,SUM(Table1[[#This Row],[f1]],X1239),Table1[[#This Row],[f1]])</f>
        <v>-83.108929603357979</v>
      </c>
      <c r="Y1240">
        <f>IF(Table1[[#This Row],[ATS]]=S1239,SUM(Table1[[#This Row],[ATS]],Y1239),Table1[[#This Row],[ATS]])</f>
        <v>-2</v>
      </c>
      <c r="Z1240">
        <f>IF(Table1[[#This Row],[ATS]]&gt;0,Table1[[#This Row],[ATS streak (not real)]]-1,Table1[[#This Row],[ATS streak (not real)]]+1)</f>
        <v>-1</v>
      </c>
      <c r="AA1240" s="5">
        <f>Table1[[#This Row],[running ttl ppg]]^2.37/(Table1[[#This Row],[running ttl ppg]]^2.37+Table1[[#This Row],[running ttl ppga]]^2.37)</f>
        <v>0.18575651039080901</v>
      </c>
      <c r="AB1240" s="5">
        <f>Table1[[#This Row],[pyth ratio]]+Table1[[#This Row],[win/loss ratio]]</f>
        <v>0.47147079610509468</v>
      </c>
    </row>
    <row r="1241" spans="1:28" x14ac:dyDescent="0.25">
      <c r="A1241" s="1">
        <v>3799</v>
      </c>
      <c r="B1241" s="7">
        <f t="shared" si="42"/>
        <v>8</v>
      </c>
      <c r="C1241" s="5">
        <v>2018</v>
      </c>
      <c r="D1241" s="5">
        <v>8</v>
      </c>
      <c r="E1241" t="s">
        <v>54</v>
      </c>
      <c r="F1241" t="s">
        <v>47</v>
      </c>
      <c r="G1241" s="5">
        <v>0</v>
      </c>
      <c r="H1241">
        <v>23</v>
      </c>
      <c r="I1241">
        <v>24</v>
      </c>
      <c r="J1241">
        <v>-1</v>
      </c>
      <c r="K1241">
        <f>IF(Table1[[#This Row],[net]]&gt;0,1,0)</f>
        <v>0</v>
      </c>
      <c r="L1241">
        <v>11</v>
      </c>
      <c r="M1241">
        <f>IF(Table1[[#This Row],[team]]=E1240,SUM(Table1[[#This Row],[win/loss]],M1240),Table1[[#This Row],[win/loss]])</f>
        <v>2</v>
      </c>
      <c r="N1241">
        <f>IF(Table1[[#This Row],[team]]=E1240,SUM(Table1[[#This Row],[win/loss]],M1240),Table1[[#This Row],[win/loss]])/B1241</f>
        <v>0.25</v>
      </c>
      <c r="O1241">
        <f t="shared" si="41"/>
        <v>10</v>
      </c>
      <c r="P1241">
        <f>IF(Table1[[#This Row],[difference]]&gt;0,SQRT(Table1[[#This Row],[difference]]),-SQRT(ABS(Table1[[#This Row],[difference]])))</f>
        <v>3.1622776601683795</v>
      </c>
      <c r="Q1241">
        <f>IF(Table1[[#This Row],[line]]&gt;0,SQRT(Table1[[#This Row],[line]]),-SQRT(ABS(Table1[[#This Row],[line]])))</f>
        <v>3.3166247903553998</v>
      </c>
      <c r="R1241">
        <f>Table1[[#This Row],[difference]]-Table1[[#This Row],[sqrt(line)]]</f>
        <v>6.6833752096446002</v>
      </c>
      <c r="S1241">
        <f>IF(Table1[[#This Row],[difference]]&gt;0,1,-1)</f>
        <v>1</v>
      </c>
      <c r="T1241">
        <f>IF(Table1[[#This Row],[team]]=E1240,SUM(H1241,T1240),Table1[[#This Row],[ppg]])</f>
        <v>142</v>
      </c>
      <c r="U1241">
        <f>IF(Table1[[#This Row],[team]]=E1240,SUM(I1241,U1240),Table1[[#This Row],[ppga]])</f>
        <v>246</v>
      </c>
      <c r="V1241">
        <f>IF(Table1[[#This Row],[team]]=E1240,SUM(Table1[[#This Row],[difference]],V1240),Table1[[#This Row],[difference]])</f>
        <v>-61</v>
      </c>
      <c r="W1241">
        <f>IF(Table1[[#This Row],[team]]=E1240,SUM(Table1[[#This Row],[sqrt(dif)]],W1240),Table1[[#This Row],[sqrt(dif)]])</f>
        <v>-9.011801960085025</v>
      </c>
      <c r="X1241">
        <f>IF(Table1[[#This Row],[team]]=E1240,SUM(Table1[[#This Row],[f1]],X1240),Table1[[#This Row],[f1]])</f>
        <v>-76.425554393713384</v>
      </c>
      <c r="Y1241">
        <f>IF(Table1[[#This Row],[ATS]]=S1240,SUM(Table1[[#This Row],[ATS]],Y1240),Table1[[#This Row],[ATS]])</f>
        <v>1</v>
      </c>
      <c r="Z1241">
        <f>IF(Table1[[#This Row],[ATS]]&gt;0,Table1[[#This Row],[ATS streak (not real)]]-1,Table1[[#This Row],[ATS streak (not real)]]+1)</f>
        <v>0</v>
      </c>
      <c r="AA1241" s="5">
        <f>Table1[[#This Row],[running ttl ppg]]^2.37/(Table1[[#This Row],[running ttl ppg]]^2.37+Table1[[#This Row],[running ttl ppga]]^2.37)</f>
        <v>0.21377388017053564</v>
      </c>
      <c r="AB1241" s="5">
        <f>Table1[[#This Row],[pyth ratio]]+Table1[[#This Row],[win/loss ratio]]</f>
        <v>0.46377388017053567</v>
      </c>
    </row>
    <row r="1242" spans="1:28" x14ac:dyDescent="0.25">
      <c r="A1242" s="1">
        <v>3800</v>
      </c>
      <c r="B1242" s="7">
        <f t="shared" si="42"/>
        <v>9</v>
      </c>
      <c r="C1242" s="5">
        <v>2018</v>
      </c>
      <c r="D1242" s="5">
        <v>9</v>
      </c>
      <c r="E1242" t="s">
        <v>54</v>
      </c>
      <c r="F1242" t="s">
        <v>53</v>
      </c>
      <c r="G1242" s="5">
        <v>0</v>
      </c>
      <c r="H1242">
        <v>20</v>
      </c>
      <c r="I1242">
        <v>14</v>
      </c>
      <c r="J1242">
        <v>6</v>
      </c>
      <c r="K1242">
        <f>IF(Table1[[#This Row],[net]]&gt;0,1,0)</f>
        <v>1</v>
      </c>
      <c r="L1242">
        <v>6</v>
      </c>
      <c r="M1242">
        <f>IF(Table1[[#This Row],[team]]=E1241,SUM(Table1[[#This Row],[win/loss]],M1241),Table1[[#This Row],[win/loss]])</f>
        <v>3</v>
      </c>
      <c r="N1242">
        <f>IF(Table1[[#This Row],[team]]=E1241,SUM(Table1[[#This Row],[win/loss]],M1241),Table1[[#This Row],[win/loss]])/B1242</f>
        <v>0.33333333333333331</v>
      </c>
      <c r="O1242">
        <f t="shared" si="41"/>
        <v>12</v>
      </c>
      <c r="P1242">
        <f>IF(Table1[[#This Row],[difference]]&gt;0,SQRT(Table1[[#This Row],[difference]]),-SQRT(ABS(Table1[[#This Row],[difference]])))</f>
        <v>3.4641016151377544</v>
      </c>
      <c r="Q1242">
        <f>IF(Table1[[#This Row],[line]]&gt;0,SQRT(Table1[[#This Row],[line]]),-SQRT(ABS(Table1[[#This Row],[line]])))</f>
        <v>2.4494897427831779</v>
      </c>
      <c r="R1242">
        <f>Table1[[#This Row],[difference]]-Table1[[#This Row],[sqrt(line)]]</f>
        <v>9.5505102572168212</v>
      </c>
      <c r="S1242">
        <f>IF(Table1[[#This Row],[difference]]&gt;0,1,-1)</f>
        <v>1</v>
      </c>
      <c r="T1242">
        <f>IF(Table1[[#This Row],[team]]=E1241,SUM(H1242,T1241),Table1[[#This Row],[ppg]])</f>
        <v>162</v>
      </c>
      <c r="U1242">
        <f>IF(Table1[[#This Row],[team]]=E1241,SUM(I1242,U1241),Table1[[#This Row],[ppga]])</f>
        <v>260</v>
      </c>
      <c r="V1242">
        <f>IF(Table1[[#This Row],[team]]=E1241,SUM(Table1[[#This Row],[difference]],V1241),Table1[[#This Row],[difference]])</f>
        <v>-49</v>
      </c>
      <c r="W1242">
        <f>IF(Table1[[#This Row],[team]]=E1241,SUM(Table1[[#This Row],[sqrt(dif)]],W1241),Table1[[#This Row],[sqrt(dif)]])</f>
        <v>-5.5477003449472706</v>
      </c>
      <c r="X1242">
        <f>IF(Table1[[#This Row],[team]]=E1241,SUM(Table1[[#This Row],[f1]],X1241),Table1[[#This Row],[f1]])</f>
        <v>-66.87504413649657</v>
      </c>
      <c r="Y1242">
        <f>IF(Table1[[#This Row],[ATS]]=S1241,SUM(Table1[[#This Row],[ATS]],Y1241),Table1[[#This Row],[ATS]])</f>
        <v>2</v>
      </c>
      <c r="Z1242">
        <f>IF(Table1[[#This Row],[ATS]]&gt;0,Table1[[#This Row],[ATS streak (not real)]]-1,Table1[[#This Row],[ATS streak (not real)]]+1)</f>
        <v>1</v>
      </c>
      <c r="AA1242" s="5">
        <f>Table1[[#This Row],[running ttl ppg]]^2.37/(Table1[[#This Row],[running ttl ppg]]^2.37+Table1[[#This Row],[running ttl ppga]]^2.37)</f>
        <v>0.24578651121467976</v>
      </c>
      <c r="AB1242" s="5">
        <f>Table1[[#This Row],[pyth ratio]]+Table1[[#This Row],[win/loss ratio]]</f>
        <v>0.57911984454801302</v>
      </c>
    </row>
    <row r="1243" spans="1:28" x14ac:dyDescent="0.25">
      <c r="A1243" s="1">
        <v>3801</v>
      </c>
      <c r="B1243" s="7">
        <f t="shared" si="42"/>
        <v>10</v>
      </c>
      <c r="C1243" s="5">
        <v>2018</v>
      </c>
      <c r="D1243" s="5">
        <v>10</v>
      </c>
      <c r="E1243" t="s">
        <v>54</v>
      </c>
      <c r="F1243" t="s">
        <v>67</v>
      </c>
      <c r="G1243" s="5">
        <v>1</v>
      </c>
      <c r="H1243">
        <v>17</v>
      </c>
      <c r="I1243">
        <v>20</v>
      </c>
      <c r="J1243">
        <v>-3</v>
      </c>
      <c r="K1243">
        <f>IF(Table1[[#This Row],[net]]&gt;0,1,0)</f>
        <v>0</v>
      </c>
      <c r="L1243">
        <v>10.5</v>
      </c>
      <c r="M1243">
        <f>IF(Table1[[#This Row],[team]]=E1242,SUM(Table1[[#This Row],[win/loss]],M1242),Table1[[#This Row],[win/loss]])</f>
        <v>3</v>
      </c>
      <c r="N1243">
        <f>IF(Table1[[#This Row],[team]]=E1242,SUM(Table1[[#This Row],[win/loss]],M1242),Table1[[#This Row],[win/loss]])/B1243</f>
        <v>0.3</v>
      </c>
      <c r="O1243">
        <f t="shared" si="41"/>
        <v>7.5</v>
      </c>
      <c r="P1243">
        <f>IF(Table1[[#This Row],[difference]]&gt;0,SQRT(Table1[[#This Row],[difference]]),-SQRT(ABS(Table1[[#This Row],[difference]])))</f>
        <v>2.7386127875258306</v>
      </c>
      <c r="Q1243">
        <f>IF(Table1[[#This Row],[line]]&gt;0,SQRT(Table1[[#This Row],[line]]),-SQRT(ABS(Table1[[#This Row],[line]])))</f>
        <v>3.2403703492039302</v>
      </c>
      <c r="R1243">
        <f>Table1[[#This Row],[difference]]-Table1[[#This Row],[sqrt(line)]]</f>
        <v>4.2596296507960698</v>
      </c>
      <c r="S1243">
        <f>IF(Table1[[#This Row],[difference]]&gt;0,1,-1)</f>
        <v>1</v>
      </c>
      <c r="T1243">
        <f>IF(Table1[[#This Row],[team]]=E1242,SUM(H1243,T1242),Table1[[#This Row],[ppg]])</f>
        <v>179</v>
      </c>
      <c r="U1243">
        <f>IF(Table1[[#This Row],[team]]=E1242,SUM(I1243,U1242),Table1[[#This Row],[ppga]])</f>
        <v>280</v>
      </c>
      <c r="V1243">
        <f>IF(Table1[[#This Row],[team]]=E1242,SUM(Table1[[#This Row],[difference]],V1242),Table1[[#This Row],[difference]])</f>
        <v>-41.5</v>
      </c>
      <c r="W1243">
        <f>IF(Table1[[#This Row],[team]]=E1242,SUM(Table1[[#This Row],[sqrt(dif)]],W1242),Table1[[#This Row],[sqrt(dif)]])</f>
        <v>-2.80908755742144</v>
      </c>
      <c r="X1243">
        <f>IF(Table1[[#This Row],[team]]=E1242,SUM(Table1[[#This Row],[f1]],X1242),Table1[[#This Row],[f1]])</f>
        <v>-62.615414485700498</v>
      </c>
      <c r="Y1243">
        <f>IF(Table1[[#This Row],[ATS]]=S1242,SUM(Table1[[#This Row],[ATS]],Y1242),Table1[[#This Row],[ATS]])</f>
        <v>3</v>
      </c>
      <c r="Z1243">
        <f>IF(Table1[[#This Row],[ATS]]&gt;0,Table1[[#This Row],[ATS streak (not real)]]-1,Table1[[#This Row],[ATS streak (not real)]]+1)</f>
        <v>2</v>
      </c>
      <c r="AA1243" s="5">
        <f>Table1[[#This Row],[running ttl ppg]]^2.37/(Table1[[#This Row],[running ttl ppg]]^2.37+Table1[[#This Row],[running ttl ppga]]^2.37)</f>
        <v>0.25724314819439953</v>
      </c>
      <c r="AB1243" s="5">
        <f>Table1[[#This Row],[pyth ratio]]+Table1[[#This Row],[win/loss ratio]]</f>
        <v>0.55724314819439957</v>
      </c>
    </row>
    <row r="1244" spans="1:28" x14ac:dyDescent="0.25">
      <c r="A1244" s="1">
        <v>3802</v>
      </c>
      <c r="B1244" s="7">
        <f t="shared" si="42"/>
        <v>11</v>
      </c>
      <c r="C1244" s="5">
        <v>2018</v>
      </c>
      <c r="D1244" s="5">
        <v>12</v>
      </c>
      <c r="E1244" t="s">
        <v>54</v>
      </c>
      <c r="F1244" t="s">
        <v>71</v>
      </c>
      <c r="G1244" s="5">
        <v>1</v>
      </c>
      <c r="H1244">
        <v>16</v>
      </c>
      <c r="I1244">
        <v>20</v>
      </c>
      <c r="J1244">
        <v>-4</v>
      </c>
      <c r="K1244">
        <f>IF(Table1[[#This Row],[net]]&gt;0,1,0)</f>
        <v>0</v>
      </c>
      <c r="L1244">
        <v>3</v>
      </c>
      <c r="M1244">
        <f>IF(Table1[[#This Row],[team]]=E1243,SUM(Table1[[#This Row],[win/loss]],M1243),Table1[[#This Row],[win/loss]])</f>
        <v>3</v>
      </c>
      <c r="N1244">
        <f>IF(Table1[[#This Row],[team]]=E1243,SUM(Table1[[#This Row],[win/loss]],M1243),Table1[[#This Row],[win/loss]])/B1244</f>
        <v>0.27272727272727271</v>
      </c>
      <c r="O1244">
        <f t="shared" si="41"/>
        <v>-1</v>
      </c>
      <c r="P1244">
        <f>IF(Table1[[#This Row],[difference]]&gt;0,SQRT(Table1[[#This Row],[difference]]),-SQRT(ABS(Table1[[#This Row],[difference]])))</f>
        <v>-1</v>
      </c>
      <c r="Q1244">
        <f>IF(Table1[[#This Row],[line]]&gt;0,SQRT(Table1[[#This Row],[line]]),-SQRT(ABS(Table1[[#This Row],[line]])))</f>
        <v>1.7320508075688772</v>
      </c>
      <c r="R1244">
        <f>Table1[[#This Row],[difference]]-Table1[[#This Row],[sqrt(line)]]</f>
        <v>-2.7320508075688772</v>
      </c>
      <c r="S1244">
        <f>IF(Table1[[#This Row],[difference]]&gt;0,1,-1)</f>
        <v>-1</v>
      </c>
      <c r="T1244">
        <f>IF(Table1[[#This Row],[team]]=E1243,SUM(H1244,T1243),Table1[[#This Row],[ppg]])</f>
        <v>195</v>
      </c>
      <c r="U1244">
        <f>IF(Table1[[#This Row],[team]]=E1243,SUM(I1244,U1243),Table1[[#This Row],[ppga]])</f>
        <v>300</v>
      </c>
      <c r="V1244">
        <f>IF(Table1[[#This Row],[team]]=E1243,SUM(Table1[[#This Row],[difference]],V1243),Table1[[#This Row],[difference]])</f>
        <v>-42.5</v>
      </c>
      <c r="W1244">
        <f>IF(Table1[[#This Row],[team]]=E1243,SUM(Table1[[#This Row],[sqrt(dif)]],W1243),Table1[[#This Row],[sqrt(dif)]])</f>
        <v>-3.80908755742144</v>
      </c>
      <c r="X1244">
        <f>IF(Table1[[#This Row],[team]]=E1243,SUM(Table1[[#This Row],[f1]],X1243),Table1[[#This Row],[f1]])</f>
        <v>-65.34746529326938</v>
      </c>
      <c r="Y1244">
        <f>IF(Table1[[#This Row],[ATS]]=S1243,SUM(Table1[[#This Row],[ATS]],Y1243),Table1[[#This Row],[ATS]])</f>
        <v>-1</v>
      </c>
      <c r="Z1244">
        <f>IF(Table1[[#This Row],[ATS]]&gt;0,Table1[[#This Row],[ATS streak (not real)]]-1,Table1[[#This Row],[ATS streak (not real)]]+1)</f>
        <v>0</v>
      </c>
      <c r="AA1244" s="5">
        <f>Table1[[#This Row],[running ttl ppg]]^2.37/(Table1[[#This Row],[running ttl ppg]]^2.37+Table1[[#This Row],[running ttl ppga]]^2.37)</f>
        <v>0.26484132033945013</v>
      </c>
      <c r="AB1244" s="5">
        <f>Table1[[#This Row],[pyth ratio]]+Table1[[#This Row],[win/loss ratio]]</f>
        <v>0.53756859306672289</v>
      </c>
    </row>
    <row r="1245" spans="1:28" x14ac:dyDescent="0.25">
      <c r="A1245" s="1">
        <v>3803</v>
      </c>
      <c r="B1245" s="7">
        <f t="shared" si="42"/>
        <v>12</v>
      </c>
      <c r="C1245" s="5">
        <v>2018</v>
      </c>
      <c r="D1245" s="5">
        <v>13</v>
      </c>
      <c r="E1245" t="s">
        <v>54</v>
      </c>
      <c r="F1245" t="s">
        <v>55</v>
      </c>
      <c r="G1245" s="5">
        <v>0</v>
      </c>
      <c r="H1245">
        <v>10</v>
      </c>
      <c r="I1245">
        <v>30</v>
      </c>
      <c r="J1245">
        <v>-20</v>
      </c>
      <c r="K1245">
        <f>IF(Table1[[#This Row],[net]]&gt;0,1,0)</f>
        <v>0</v>
      </c>
      <c r="L1245">
        <v>10</v>
      </c>
      <c r="M1245">
        <f>IF(Table1[[#This Row],[team]]=E1244,SUM(Table1[[#This Row],[win/loss]],M1244),Table1[[#This Row],[win/loss]])</f>
        <v>3</v>
      </c>
      <c r="N1245">
        <f>IF(Table1[[#This Row],[team]]=E1244,SUM(Table1[[#This Row],[win/loss]],M1244),Table1[[#This Row],[win/loss]])/B1245</f>
        <v>0.25</v>
      </c>
      <c r="O1245">
        <f t="shared" si="41"/>
        <v>-10</v>
      </c>
      <c r="P1245">
        <f>IF(Table1[[#This Row],[difference]]&gt;0,SQRT(Table1[[#This Row],[difference]]),-SQRT(ABS(Table1[[#This Row],[difference]])))</f>
        <v>-3.1622776601683795</v>
      </c>
      <c r="Q1245">
        <f>IF(Table1[[#This Row],[line]]&gt;0,SQRT(Table1[[#This Row],[line]]),-SQRT(ABS(Table1[[#This Row],[line]])))</f>
        <v>3.1622776601683795</v>
      </c>
      <c r="R1245">
        <f>Table1[[#This Row],[difference]]-Table1[[#This Row],[sqrt(line)]]</f>
        <v>-13.16227766016838</v>
      </c>
      <c r="S1245">
        <f>IF(Table1[[#This Row],[difference]]&gt;0,1,-1)</f>
        <v>-1</v>
      </c>
      <c r="T1245">
        <f>IF(Table1[[#This Row],[team]]=E1244,SUM(H1245,T1244),Table1[[#This Row],[ppg]])</f>
        <v>205</v>
      </c>
      <c r="U1245">
        <f>IF(Table1[[#This Row],[team]]=E1244,SUM(I1245,U1244),Table1[[#This Row],[ppga]])</f>
        <v>330</v>
      </c>
      <c r="V1245">
        <f>IF(Table1[[#This Row],[team]]=E1244,SUM(Table1[[#This Row],[difference]],V1244),Table1[[#This Row],[difference]])</f>
        <v>-52.5</v>
      </c>
      <c r="W1245">
        <f>IF(Table1[[#This Row],[team]]=E1244,SUM(Table1[[#This Row],[sqrt(dif)]],W1244),Table1[[#This Row],[sqrt(dif)]])</f>
        <v>-6.9713652175898195</v>
      </c>
      <c r="X1245">
        <f>IF(Table1[[#This Row],[team]]=E1244,SUM(Table1[[#This Row],[f1]],X1244),Table1[[#This Row],[f1]])</f>
        <v>-78.509742953437765</v>
      </c>
      <c r="Y1245">
        <f>IF(Table1[[#This Row],[ATS]]=S1244,SUM(Table1[[#This Row],[ATS]],Y1244),Table1[[#This Row],[ATS]])</f>
        <v>-2</v>
      </c>
      <c r="Z1245">
        <f>IF(Table1[[#This Row],[ATS]]&gt;0,Table1[[#This Row],[ATS streak (not real)]]-1,Table1[[#This Row],[ATS streak (not real)]]+1)</f>
        <v>-1</v>
      </c>
      <c r="AA1245" s="5">
        <f>Table1[[#This Row],[running ttl ppg]]^2.37/(Table1[[#This Row],[running ttl ppg]]^2.37+Table1[[#This Row],[running ttl ppga]]^2.37)</f>
        <v>0.24447202200425225</v>
      </c>
      <c r="AB1245" s="5">
        <f>Table1[[#This Row],[pyth ratio]]+Table1[[#This Row],[win/loss ratio]]</f>
        <v>0.49447202200425222</v>
      </c>
    </row>
    <row r="1246" spans="1:28" x14ac:dyDescent="0.25">
      <c r="A1246" s="1">
        <v>3804</v>
      </c>
      <c r="B1246" s="7">
        <f t="shared" si="42"/>
        <v>13</v>
      </c>
      <c r="C1246" s="5">
        <v>2018</v>
      </c>
      <c r="D1246" s="5">
        <v>14</v>
      </c>
      <c r="E1246" t="s">
        <v>54</v>
      </c>
      <c r="F1246" t="s">
        <v>44</v>
      </c>
      <c r="G1246" s="5">
        <v>0</v>
      </c>
      <c r="H1246">
        <v>7</v>
      </c>
      <c r="I1246">
        <v>13</v>
      </c>
      <c r="J1246">
        <v>-6</v>
      </c>
      <c r="K1246">
        <f>IF(Table1[[#This Row],[net]]&gt;0,1,0)</f>
        <v>0</v>
      </c>
      <c r="L1246">
        <v>3</v>
      </c>
      <c r="M1246">
        <f>IF(Table1[[#This Row],[team]]=E1245,SUM(Table1[[#This Row],[win/loss]],M1245),Table1[[#This Row],[win/loss]])</f>
        <v>3</v>
      </c>
      <c r="N1246">
        <f>IF(Table1[[#This Row],[team]]=E1245,SUM(Table1[[#This Row],[win/loss]],M1245),Table1[[#This Row],[win/loss]])/B1246</f>
        <v>0.23076923076923078</v>
      </c>
      <c r="O1246">
        <f t="shared" si="41"/>
        <v>-3</v>
      </c>
      <c r="P1246">
        <f>IF(Table1[[#This Row],[difference]]&gt;0,SQRT(Table1[[#This Row],[difference]]),-SQRT(ABS(Table1[[#This Row],[difference]])))</f>
        <v>-1.7320508075688772</v>
      </c>
      <c r="Q1246">
        <f>IF(Table1[[#This Row],[line]]&gt;0,SQRT(Table1[[#This Row],[line]]),-SQRT(ABS(Table1[[#This Row],[line]])))</f>
        <v>1.7320508075688772</v>
      </c>
      <c r="R1246">
        <f>Table1[[#This Row],[difference]]-Table1[[#This Row],[sqrt(line)]]</f>
        <v>-4.7320508075688767</v>
      </c>
      <c r="S1246">
        <f>IF(Table1[[#This Row],[difference]]&gt;0,1,-1)</f>
        <v>-1</v>
      </c>
      <c r="T1246">
        <f>IF(Table1[[#This Row],[team]]=E1245,SUM(H1246,T1245),Table1[[#This Row],[ppg]])</f>
        <v>212</v>
      </c>
      <c r="U1246">
        <f>IF(Table1[[#This Row],[team]]=E1245,SUM(I1246,U1245),Table1[[#This Row],[ppga]])</f>
        <v>343</v>
      </c>
      <c r="V1246">
        <f>IF(Table1[[#This Row],[team]]=E1245,SUM(Table1[[#This Row],[difference]],V1245),Table1[[#This Row],[difference]])</f>
        <v>-55.5</v>
      </c>
      <c r="W1246">
        <f>IF(Table1[[#This Row],[team]]=E1245,SUM(Table1[[#This Row],[sqrt(dif)]],W1245),Table1[[#This Row],[sqrt(dif)]])</f>
        <v>-8.7034160251586972</v>
      </c>
      <c r="X1246">
        <f>IF(Table1[[#This Row],[team]]=E1245,SUM(Table1[[#This Row],[f1]],X1245),Table1[[#This Row],[f1]])</f>
        <v>-83.241793761006647</v>
      </c>
      <c r="Y1246">
        <f>IF(Table1[[#This Row],[ATS]]=S1245,SUM(Table1[[#This Row],[ATS]],Y1245),Table1[[#This Row],[ATS]])</f>
        <v>-3</v>
      </c>
      <c r="Z1246">
        <f>IF(Table1[[#This Row],[ATS]]&gt;0,Table1[[#This Row],[ATS streak (not real)]]-1,Table1[[#This Row],[ATS streak (not real)]]+1)</f>
        <v>-2</v>
      </c>
      <c r="AA1246" s="5">
        <f>Table1[[#This Row],[running ttl ppg]]^2.37/(Table1[[#This Row],[running ttl ppg]]^2.37+Table1[[#This Row],[running ttl ppga]]^2.37)</f>
        <v>0.24226313915179057</v>
      </c>
      <c r="AB1246" s="5">
        <f>Table1[[#This Row],[pyth ratio]]+Table1[[#This Row],[win/loss ratio]]</f>
        <v>0.47303236992102138</v>
      </c>
    </row>
    <row r="1247" spans="1:28" x14ac:dyDescent="0.25">
      <c r="A1247" s="1">
        <v>3805</v>
      </c>
      <c r="B1247" s="7">
        <f t="shared" si="42"/>
        <v>14</v>
      </c>
      <c r="C1247" s="5">
        <v>2018</v>
      </c>
      <c r="D1247" s="5">
        <v>15</v>
      </c>
      <c r="E1247" t="s">
        <v>54</v>
      </c>
      <c r="F1247" t="s">
        <v>50</v>
      </c>
      <c r="G1247" s="5">
        <v>1</v>
      </c>
      <c r="H1247">
        <v>13</v>
      </c>
      <c r="I1247">
        <v>25</v>
      </c>
      <c r="J1247">
        <v>-12</v>
      </c>
      <c r="K1247">
        <f>IF(Table1[[#This Row],[net]]&gt;0,1,0)</f>
        <v>0</v>
      </c>
      <c r="L1247">
        <v>2.5</v>
      </c>
      <c r="M1247">
        <f>IF(Table1[[#This Row],[team]]=E1246,SUM(Table1[[#This Row],[win/loss]],M1246),Table1[[#This Row],[win/loss]])</f>
        <v>3</v>
      </c>
      <c r="N1247">
        <f>IF(Table1[[#This Row],[team]]=E1246,SUM(Table1[[#This Row],[win/loss]],M1246),Table1[[#This Row],[win/loss]])/B1247</f>
        <v>0.21428571428571427</v>
      </c>
      <c r="O1247">
        <f t="shared" si="41"/>
        <v>-9.5</v>
      </c>
      <c r="P1247">
        <f>IF(Table1[[#This Row],[difference]]&gt;0,SQRT(Table1[[#This Row],[difference]]),-SQRT(ABS(Table1[[#This Row],[difference]])))</f>
        <v>-3.082207001484488</v>
      </c>
      <c r="Q1247">
        <f>IF(Table1[[#This Row],[line]]&gt;0,SQRT(Table1[[#This Row],[line]]),-SQRT(ABS(Table1[[#This Row],[line]])))</f>
        <v>1.5811388300841898</v>
      </c>
      <c r="R1247">
        <f>Table1[[#This Row],[difference]]-Table1[[#This Row],[sqrt(line)]]</f>
        <v>-11.081138830084189</v>
      </c>
      <c r="S1247">
        <f>IF(Table1[[#This Row],[difference]]&gt;0,1,-1)</f>
        <v>-1</v>
      </c>
      <c r="T1247">
        <f>IF(Table1[[#This Row],[team]]=E1246,SUM(H1247,T1246),Table1[[#This Row],[ppg]])</f>
        <v>225</v>
      </c>
      <c r="U1247">
        <f>IF(Table1[[#This Row],[team]]=E1246,SUM(I1247,U1246),Table1[[#This Row],[ppga]])</f>
        <v>368</v>
      </c>
      <c r="V1247">
        <f>IF(Table1[[#This Row],[team]]=E1246,SUM(Table1[[#This Row],[difference]],V1246),Table1[[#This Row],[difference]])</f>
        <v>-65</v>
      </c>
      <c r="W1247">
        <f>IF(Table1[[#This Row],[team]]=E1246,SUM(Table1[[#This Row],[sqrt(dif)]],W1246),Table1[[#This Row],[sqrt(dif)]])</f>
        <v>-11.785623026643185</v>
      </c>
      <c r="X1247">
        <f>IF(Table1[[#This Row],[team]]=E1246,SUM(Table1[[#This Row],[f1]],X1246),Table1[[#This Row],[f1]])</f>
        <v>-94.322932591090833</v>
      </c>
      <c r="Y1247">
        <f>IF(Table1[[#This Row],[ATS]]=S1246,SUM(Table1[[#This Row],[ATS]],Y1246),Table1[[#This Row],[ATS]])</f>
        <v>-4</v>
      </c>
      <c r="Z1247">
        <f>IF(Table1[[#This Row],[ATS]]&gt;0,Table1[[#This Row],[ATS streak (not real)]]-1,Table1[[#This Row],[ATS streak (not real)]]+1)</f>
        <v>-3</v>
      </c>
      <c r="AA1247" s="5">
        <f>Table1[[#This Row],[running ttl ppg]]^2.37/(Table1[[#This Row],[running ttl ppg]]^2.37+Table1[[#This Row],[running ttl ppga]]^2.37)</f>
        <v>0.23757901568209766</v>
      </c>
      <c r="AB1247" s="5">
        <f>Table1[[#This Row],[pyth ratio]]+Table1[[#This Row],[win/loss ratio]]</f>
        <v>0.45186472996781191</v>
      </c>
    </row>
    <row r="1248" spans="1:28" x14ac:dyDescent="0.25">
      <c r="A1248" s="1">
        <v>3806</v>
      </c>
      <c r="B1248" s="7">
        <f t="shared" si="42"/>
        <v>15</v>
      </c>
      <c r="C1248" s="5">
        <v>2018</v>
      </c>
      <c r="D1248" s="5">
        <v>16</v>
      </c>
      <c r="E1248" t="s">
        <v>54</v>
      </c>
      <c r="F1248" t="s">
        <v>43</v>
      </c>
      <c r="G1248" s="5">
        <v>0</v>
      </c>
      <c r="H1248">
        <v>16</v>
      </c>
      <c r="I1248">
        <v>23</v>
      </c>
      <c r="J1248">
        <v>-7</v>
      </c>
      <c r="K1248">
        <f>IF(Table1[[#This Row],[net]]&gt;0,1,0)</f>
        <v>0</v>
      </c>
      <c r="L1248">
        <v>13.5</v>
      </c>
      <c r="M1248">
        <f>IF(Table1[[#This Row],[team]]=E1247,SUM(Table1[[#This Row],[win/loss]],M1247),Table1[[#This Row],[win/loss]])</f>
        <v>3</v>
      </c>
      <c r="N1248">
        <f>IF(Table1[[#This Row],[team]]=E1247,SUM(Table1[[#This Row],[win/loss]],M1247),Table1[[#This Row],[win/loss]])/B1248</f>
        <v>0.2</v>
      </c>
      <c r="O1248">
        <f t="shared" si="41"/>
        <v>6.5</v>
      </c>
      <c r="P1248">
        <f>IF(Table1[[#This Row],[difference]]&gt;0,SQRT(Table1[[#This Row],[difference]]),-SQRT(ABS(Table1[[#This Row],[difference]])))</f>
        <v>2.5495097567963922</v>
      </c>
      <c r="Q1248">
        <f>IF(Table1[[#This Row],[line]]&gt;0,SQRT(Table1[[#This Row],[line]]),-SQRT(ABS(Table1[[#This Row],[line]])))</f>
        <v>3.6742346141747673</v>
      </c>
      <c r="R1248">
        <f>Table1[[#This Row],[difference]]-Table1[[#This Row],[sqrt(line)]]</f>
        <v>2.8257653858252327</v>
      </c>
      <c r="S1248">
        <f>IF(Table1[[#This Row],[difference]]&gt;0,1,-1)</f>
        <v>1</v>
      </c>
      <c r="T1248">
        <f>IF(Table1[[#This Row],[team]]=E1247,SUM(H1248,T1247),Table1[[#This Row],[ppg]])</f>
        <v>241</v>
      </c>
      <c r="U1248">
        <f>IF(Table1[[#This Row],[team]]=E1247,SUM(I1248,U1247),Table1[[#This Row],[ppga]])</f>
        <v>391</v>
      </c>
      <c r="V1248">
        <f>IF(Table1[[#This Row],[team]]=E1247,SUM(Table1[[#This Row],[difference]],V1247),Table1[[#This Row],[difference]])</f>
        <v>-58.5</v>
      </c>
      <c r="W1248">
        <f>IF(Table1[[#This Row],[team]]=E1247,SUM(Table1[[#This Row],[sqrt(dif)]],W1247),Table1[[#This Row],[sqrt(dif)]])</f>
        <v>-9.2361132698467934</v>
      </c>
      <c r="X1248">
        <f>IF(Table1[[#This Row],[team]]=E1247,SUM(Table1[[#This Row],[f1]],X1247),Table1[[#This Row],[f1]])</f>
        <v>-91.497167205265598</v>
      </c>
      <c r="Y1248">
        <f>IF(Table1[[#This Row],[ATS]]=S1247,SUM(Table1[[#This Row],[ATS]],Y1247),Table1[[#This Row],[ATS]])</f>
        <v>1</v>
      </c>
      <c r="Z1248">
        <f>IF(Table1[[#This Row],[ATS]]&gt;0,Table1[[#This Row],[ATS streak (not real)]]-1,Table1[[#This Row],[ATS streak (not real)]]+1)</f>
        <v>0</v>
      </c>
      <c r="AA1248" s="5">
        <f>Table1[[#This Row],[running ttl ppg]]^2.37/(Table1[[#This Row],[running ttl ppg]]^2.37+Table1[[#This Row],[running ttl ppga]]^2.37)</f>
        <v>0.24106158671765546</v>
      </c>
      <c r="AB1248" s="5">
        <f>Table1[[#This Row],[pyth ratio]]+Table1[[#This Row],[win/loss ratio]]</f>
        <v>0.4410615867176555</v>
      </c>
    </row>
    <row r="1249" spans="1:28" x14ac:dyDescent="0.25">
      <c r="A1249" s="1">
        <v>3807</v>
      </c>
      <c r="B1249" s="7">
        <f t="shared" si="42"/>
        <v>16</v>
      </c>
      <c r="C1249" s="5">
        <v>2018</v>
      </c>
      <c r="D1249" s="5">
        <v>17</v>
      </c>
      <c r="E1249" t="s">
        <v>54</v>
      </c>
      <c r="F1249" t="s">
        <v>53</v>
      </c>
      <c r="G1249" s="5">
        <v>1</v>
      </c>
      <c r="H1249">
        <v>22</v>
      </c>
      <c r="I1249">
        <v>13</v>
      </c>
      <c r="J1249">
        <v>9</v>
      </c>
      <c r="K1249">
        <f>IF(Table1[[#This Row],[net]]&gt;0,1,0)</f>
        <v>1</v>
      </c>
      <c r="L1249">
        <v>-5.5</v>
      </c>
      <c r="M1249">
        <f>IF(Table1[[#This Row],[team]]=E1248,SUM(Table1[[#This Row],[win/loss]],M1248),Table1[[#This Row],[win/loss]])</f>
        <v>4</v>
      </c>
      <c r="N1249">
        <f>IF(Table1[[#This Row],[team]]=E1248,SUM(Table1[[#This Row],[win/loss]],M1248),Table1[[#This Row],[win/loss]])/B1249</f>
        <v>0.25</v>
      </c>
      <c r="O1249">
        <f t="shared" si="41"/>
        <v>3.5</v>
      </c>
      <c r="P1249">
        <f>IF(Table1[[#This Row],[difference]]&gt;0,SQRT(Table1[[#This Row],[difference]]),-SQRT(ABS(Table1[[#This Row],[difference]])))</f>
        <v>1.8708286933869707</v>
      </c>
      <c r="Q1249">
        <f>IF(Table1[[#This Row],[line]]&gt;0,SQRT(Table1[[#This Row],[line]]),-SQRT(ABS(Table1[[#This Row],[line]])))</f>
        <v>-2.3452078799117149</v>
      </c>
      <c r="R1249">
        <f>Table1[[#This Row],[difference]]-Table1[[#This Row],[sqrt(line)]]</f>
        <v>5.8452078799117153</v>
      </c>
      <c r="S1249">
        <f>IF(Table1[[#This Row],[difference]]&gt;0,1,-1)</f>
        <v>1</v>
      </c>
      <c r="T1249">
        <f>IF(Table1[[#This Row],[team]]=E1248,SUM(H1249,T1248),Table1[[#This Row],[ppg]])</f>
        <v>263</v>
      </c>
      <c r="U1249">
        <f>IF(Table1[[#This Row],[team]]=E1248,SUM(I1249,U1248),Table1[[#This Row],[ppga]])</f>
        <v>404</v>
      </c>
      <c r="V1249">
        <f>IF(Table1[[#This Row],[team]]=E1248,SUM(Table1[[#This Row],[difference]],V1248),Table1[[#This Row],[difference]])</f>
        <v>-55</v>
      </c>
      <c r="W1249">
        <f>IF(Table1[[#This Row],[team]]=E1248,SUM(Table1[[#This Row],[sqrt(dif)]],W1248),Table1[[#This Row],[sqrt(dif)]])</f>
        <v>-7.3652845764598229</v>
      </c>
      <c r="X1249">
        <f>IF(Table1[[#This Row],[team]]=E1248,SUM(Table1[[#This Row],[f1]],X1248),Table1[[#This Row],[f1]])</f>
        <v>-85.651959325353886</v>
      </c>
      <c r="Y1249">
        <f>IF(Table1[[#This Row],[ATS]]=S1248,SUM(Table1[[#This Row],[ATS]],Y1248),Table1[[#This Row],[ATS]])</f>
        <v>2</v>
      </c>
      <c r="Z1249">
        <f>IF(Table1[[#This Row],[ATS]]&gt;0,Table1[[#This Row],[ATS streak (not real)]]-1,Table1[[#This Row],[ATS streak (not real)]]+1)</f>
        <v>1</v>
      </c>
      <c r="AA1249" s="5">
        <f>Table1[[#This Row],[running ttl ppg]]^2.37/(Table1[[#This Row],[running ttl ppg]]^2.37+Table1[[#This Row],[running ttl ppga]]^2.37)</f>
        <v>0.26554425990101921</v>
      </c>
      <c r="AB1249" s="5">
        <f>Table1[[#This Row],[pyth ratio]]+Table1[[#This Row],[win/loss ratio]]</f>
        <v>0.51554425990101915</v>
      </c>
    </row>
    <row r="1250" spans="1:28" x14ac:dyDescent="0.25">
      <c r="A1250" s="1">
        <v>3808</v>
      </c>
      <c r="B1250" s="7">
        <f t="shared" si="42"/>
        <v>1</v>
      </c>
      <c r="C1250" s="5">
        <v>2018</v>
      </c>
      <c r="D1250" s="5">
        <v>1</v>
      </c>
      <c r="E1250" t="s">
        <v>55</v>
      </c>
      <c r="F1250" t="s">
        <v>53</v>
      </c>
      <c r="G1250" s="5">
        <v>0</v>
      </c>
      <c r="H1250">
        <v>29</v>
      </c>
      <c r="I1250">
        <v>7</v>
      </c>
      <c r="J1250">
        <v>22</v>
      </c>
      <c r="K1250">
        <f>IF(Table1[[#This Row],[net]]&gt;0,1,0)</f>
        <v>1</v>
      </c>
      <c r="L1250">
        <v>6</v>
      </c>
      <c r="M1250">
        <f>IF(Table1[[#This Row],[team]]=E1249,SUM(Table1[[#This Row],[win/loss]],M1249),Table1[[#This Row],[win/loss]])</f>
        <v>1</v>
      </c>
      <c r="N1250">
        <f>IF(Table1[[#This Row],[team]]=E1249,SUM(Table1[[#This Row],[win/loss]],M1249),Table1[[#This Row],[win/loss]])/B1250</f>
        <v>1</v>
      </c>
      <c r="O1250">
        <f t="shared" si="41"/>
        <v>28</v>
      </c>
      <c r="P1250">
        <f>IF(Table1[[#This Row],[difference]]&gt;0,SQRT(Table1[[#This Row],[difference]]),-SQRT(ABS(Table1[[#This Row],[difference]])))</f>
        <v>5.2915026221291814</v>
      </c>
      <c r="Q1250">
        <f>IF(Table1[[#This Row],[line]]&gt;0,SQRT(Table1[[#This Row],[line]]),-SQRT(ABS(Table1[[#This Row],[line]])))</f>
        <v>2.4494897427831779</v>
      </c>
      <c r="R1250">
        <f>Table1[[#This Row],[difference]]-Table1[[#This Row],[sqrt(line)]]</f>
        <v>25.550510257216821</v>
      </c>
      <c r="S1250">
        <f>IF(Table1[[#This Row],[difference]]&gt;0,1,-1)</f>
        <v>1</v>
      </c>
      <c r="T1250">
        <f>IF(Table1[[#This Row],[team]]=E1249,SUM(H1250,T1249),Table1[[#This Row],[ppg]])</f>
        <v>29</v>
      </c>
      <c r="U1250">
        <f>IF(Table1[[#This Row],[team]]=E1249,SUM(I1250,U1249),Table1[[#This Row],[ppga]])</f>
        <v>7</v>
      </c>
      <c r="V1250">
        <f>IF(Table1[[#This Row],[team]]=E1249,SUM(Table1[[#This Row],[difference]],V1249),Table1[[#This Row],[difference]])</f>
        <v>28</v>
      </c>
      <c r="W1250">
        <f>IF(Table1[[#This Row],[team]]=E1249,SUM(Table1[[#This Row],[sqrt(dif)]],W1249),Table1[[#This Row],[sqrt(dif)]])</f>
        <v>5.2915026221291814</v>
      </c>
      <c r="X1250">
        <f>IF(Table1[[#This Row],[team]]=E1249,SUM(Table1[[#This Row],[f1]],X1249),Table1[[#This Row],[f1]])</f>
        <v>25.550510257216821</v>
      </c>
      <c r="Y1250">
        <f>IF(Table1[[#This Row],[ATS]]=S1249,SUM(Table1[[#This Row],[ATS]],Y1249),Table1[[#This Row],[ATS]])</f>
        <v>3</v>
      </c>
      <c r="Z1250">
        <f>IF(Table1[[#This Row],[ATS]]&gt;0,Table1[[#This Row],[ATS streak (not real)]]-1,Table1[[#This Row],[ATS streak (not real)]]+1)</f>
        <v>2</v>
      </c>
      <c r="AA1250" s="5">
        <f>Table1[[#This Row],[running ttl ppg]]^2.37/(Table1[[#This Row],[running ttl ppg]]^2.37+Table1[[#This Row],[running ttl ppga]]^2.37)</f>
        <v>0.96671136967763582</v>
      </c>
      <c r="AB1250" s="5">
        <f>Table1[[#This Row],[pyth ratio]]+Table1[[#This Row],[win/loss ratio]]</f>
        <v>1.9667113696776357</v>
      </c>
    </row>
    <row r="1251" spans="1:28" x14ac:dyDescent="0.25">
      <c r="A1251" s="1">
        <v>3809</v>
      </c>
      <c r="B1251" s="7">
        <f t="shared" si="42"/>
        <v>2</v>
      </c>
      <c r="C1251" s="5">
        <v>2018</v>
      </c>
      <c r="D1251" s="5">
        <v>2</v>
      </c>
      <c r="E1251" t="s">
        <v>55</v>
      </c>
      <c r="F1251" t="s">
        <v>71</v>
      </c>
      <c r="G1251" s="5">
        <v>1</v>
      </c>
      <c r="H1251">
        <v>16</v>
      </c>
      <c r="I1251">
        <v>37</v>
      </c>
      <c r="J1251">
        <v>-21</v>
      </c>
      <c r="K1251">
        <f>IF(Table1[[#This Row],[net]]&gt;0,1,0)</f>
        <v>0</v>
      </c>
      <c r="L1251">
        <v>1.5</v>
      </c>
      <c r="M1251">
        <f>IF(Table1[[#This Row],[team]]=E1250,SUM(Table1[[#This Row],[win/loss]],M1250),Table1[[#This Row],[win/loss]])</f>
        <v>1</v>
      </c>
      <c r="N1251">
        <f>IF(Table1[[#This Row],[team]]=E1250,SUM(Table1[[#This Row],[win/loss]],M1250),Table1[[#This Row],[win/loss]])/B1251</f>
        <v>0.5</v>
      </c>
      <c r="O1251">
        <f t="shared" si="41"/>
        <v>-19.5</v>
      </c>
      <c r="P1251">
        <f>IF(Table1[[#This Row],[difference]]&gt;0,SQRT(Table1[[#This Row],[difference]]),-SQRT(ABS(Table1[[#This Row],[difference]])))</f>
        <v>-4.4158804331639239</v>
      </c>
      <c r="Q1251">
        <f>IF(Table1[[#This Row],[line]]&gt;0,SQRT(Table1[[#This Row],[line]]),-SQRT(ABS(Table1[[#This Row],[line]])))</f>
        <v>1.2247448713915889</v>
      </c>
      <c r="R1251">
        <f>Table1[[#This Row],[difference]]-Table1[[#This Row],[sqrt(line)]]</f>
        <v>-20.724744871391589</v>
      </c>
      <c r="S1251">
        <f>IF(Table1[[#This Row],[difference]]&gt;0,1,-1)</f>
        <v>-1</v>
      </c>
      <c r="T1251">
        <f>IF(Table1[[#This Row],[team]]=E1250,SUM(H1251,T1250),Table1[[#This Row],[ppg]])</f>
        <v>45</v>
      </c>
      <c r="U1251">
        <f>IF(Table1[[#This Row],[team]]=E1250,SUM(I1251,U1250),Table1[[#This Row],[ppga]])</f>
        <v>44</v>
      </c>
      <c r="V1251">
        <f>IF(Table1[[#This Row],[team]]=E1250,SUM(Table1[[#This Row],[difference]],V1250),Table1[[#This Row],[difference]])</f>
        <v>8.5</v>
      </c>
      <c r="W1251">
        <f>IF(Table1[[#This Row],[team]]=E1250,SUM(Table1[[#This Row],[sqrt(dif)]],W1250),Table1[[#This Row],[sqrt(dif)]])</f>
        <v>0.87562218896525756</v>
      </c>
      <c r="X1251">
        <f>IF(Table1[[#This Row],[team]]=E1250,SUM(Table1[[#This Row],[f1]],X1250),Table1[[#This Row],[f1]])</f>
        <v>4.8257653858252318</v>
      </c>
      <c r="Y1251">
        <f>IF(Table1[[#This Row],[ATS]]=S1250,SUM(Table1[[#This Row],[ATS]],Y1250),Table1[[#This Row],[ATS]])</f>
        <v>-1</v>
      </c>
      <c r="Z1251">
        <f>IF(Table1[[#This Row],[ATS]]&gt;0,Table1[[#This Row],[ATS streak (not real)]]-1,Table1[[#This Row],[ATS streak (not real)]]+1)</f>
        <v>0</v>
      </c>
      <c r="AA1251" s="5">
        <f>Table1[[#This Row],[running ttl ppg]]^2.37/(Table1[[#This Row],[running ttl ppg]]^2.37+Table1[[#This Row],[running ttl ppga]]^2.37)</f>
        <v>0.5133120203917616</v>
      </c>
      <c r="AB1251" s="5">
        <f>Table1[[#This Row],[pyth ratio]]+Table1[[#This Row],[win/loss ratio]]</f>
        <v>1.0133120203917616</v>
      </c>
    </row>
    <row r="1252" spans="1:28" x14ac:dyDescent="0.25">
      <c r="A1252" s="1">
        <v>3810</v>
      </c>
      <c r="B1252" s="7">
        <f t="shared" si="42"/>
        <v>3</v>
      </c>
      <c r="C1252" s="5">
        <v>2018</v>
      </c>
      <c r="D1252" s="5">
        <v>3</v>
      </c>
      <c r="E1252" t="s">
        <v>55</v>
      </c>
      <c r="F1252" t="s">
        <v>43</v>
      </c>
      <c r="G1252" s="5">
        <v>1</v>
      </c>
      <c r="H1252">
        <v>44</v>
      </c>
      <c r="I1252">
        <v>7</v>
      </c>
      <c r="J1252">
        <v>37</v>
      </c>
      <c r="K1252">
        <f>IF(Table1[[#This Row],[net]]&gt;0,1,0)</f>
        <v>1</v>
      </c>
      <c r="L1252">
        <v>3</v>
      </c>
      <c r="M1252">
        <f>IF(Table1[[#This Row],[team]]=E1251,SUM(Table1[[#This Row],[win/loss]],M1251),Table1[[#This Row],[win/loss]])</f>
        <v>2</v>
      </c>
      <c r="N1252">
        <f>IF(Table1[[#This Row],[team]]=E1251,SUM(Table1[[#This Row],[win/loss]],M1251),Table1[[#This Row],[win/loss]])/B1252</f>
        <v>0.66666666666666663</v>
      </c>
      <c r="O1252">
        <f t="shared" si="41"/>
        <v>40</v>
      </c>
      <c r="P1252">
        <f>IF(Table1[[#This Row],[difference]]&gt;0,SQRT(Table1[[#This Row],[difference]]),-SQRT(ABS(Table1[[#This Row],[difference]])))</f>
        <v>6.324555320336759</v>
      </c>
      <c r="Q1252">
        <f>IF(Table1[[#This Row],[line]]&gt;0,SQRT(Table1[[#This Row],[line]]),-SQRT(ABS(Table1[[#This Row],[line]])))</f>
        <v>1.7320508075688772</v>
      </c>
      <c r="R1252">
        <f>Table1[[#This Row],[difference]]-Table1[[#This Row],[sqrt(line)]]</f>
        <v>38.267949192431125</v>
      </c>
      <c r="S1252">
        <f>IF(Table1[[#This Row],[difference]]&gt;0,1,-1)</f>
        <v>1</v>
      </c>
      <c r="T1252">
        <f>IF(Table1[[#This Row],[team]]=E1251,SUM(H1252,T1251),Table1[[#This Row],[ppg]])</f>
        <v>89</v>
      </c>
      <c r="U1252">
        <f>IF(Table1[[#This Row],[team]]=E1251,SUM(I1252,U1251),Table1[[#This Row],[ppga]])</f>
        <v>51</v>
      </c>
      <c r="V1252">
        <f>IF(Table1[[#This Row],[team]]=E1251,SUM(Table1[[#This Row],[difference]],V1251),Table1[[#This Row],[difference]])</f>
        <v>48.5</v>
      </c>
      <c r="W1252">
        <f>IF(Table1[[#This Row],[team]]=E1251,SUM(Table1[[#This Row],[sqrt(dif)]],W1251),Table1[[#This Row],[sqrt(dif)]])</f>
        <v>7.2001775093020166</v>
      </c>
      <c r="X1252">
        <f>IF(Table1[[#This Row],[team]]=E1251,SUM(Table1[[#This Row],[f1]],X1251),Table1[[#This Row],[f1]])</f>
        <v>43.093714578256353</v>
      </c>
      <c r="Y1252">
        <f>IF(Table1[[#This Row],[ATS]]=S1251,SUM(Table1[[#This Row],[ATS]],Y1251),Table1[[#This Row],[ATS]])</f>
        <v>1</v>
      </c>
      <c r="Z1252">
        <f>IF(Table1[[#This Row],[ATS]]&gt;0,Table1[[#This Row],[ATS streak (not real)]]-1,Table1[[#This Row],[ATS streak (not real)]]+1)</f>
        <v>0</v>
      </c>
      <c r="AA1252" s="5">
        <f>Table1[[#This Row],[running ttl ppg]]^2.37/(Table1[[#This Row],[running ttl ppg]]^2.37+Table1[[#This Row],[running ttl ppga]]^2.37)</f>
        <v>0.78912204641288786</v>
      </c>
      <c r="AB1252" s="5">
        <f>Table1[[#This Row],[pyth ratio]]+Table1[[#This Row],[win/loss ratio]]</f>
        <v>1.4557887130795546</v>
      </c>
    </row>
    <row r="1253" spans="1:28" x14ac:dyDescent="0.25">
      <c r="A1253" s="1">
        <v>3811</v>
      </c>
      <c r="B1253" s="7">
        <f t="shared" si="42"/>
        <v>4</v>
      </c>
      <c r="C1253" s="5">
        <v>2018</v>
      </c>
      <c r="D1253" s="5">
        <v>4</v>
      </c>
      <c r="E1253" t="s">
        <v>55</v>
      </c>
      <c r="F1253" t="s">
        <v>62</v>
      </c>
      <c r="G1253" s="5">
        <v>0</v>
      </c>
      <c r="H1253">
        <v>20</v>
      </c>
      <c r="I1253">
        <v>23</v>
      </c>
      <c r="J1253">
        <v>-3</v>
      </c>
      <c r="K1253">
        <f>IF(Table1[[#This Row],[net]]&gt;0,1,0)</f>
        <v>0</v>
      </c>
      <c r="L1253">
        <v>-4</v>
      </c>
      <c r="M1253">
        <f>IF(Table1[[#This Row],[team]]=E1252,SUM(Table1[[#This Row],[win/loss]],M1252),Table1[[#This Row],[win/loss]])</f>
        <v>2</v>
      </c>
      <c r="N1253">
        <f>IF(Table1[[#This Row],[team]]=E1252,SUM(Table1[[#This Row],[win/loss]],M1252),Table1[[#This Row],[win/loss]])/B1253</f>
        <v>0.5</v>
      </c>
      <c r="O1253">
        <f t="shared" si="41"/>
        <v>-7</v>
      </c>
      <c r="P1253">
        <f>IF(Table1[[#This Row],[difference]]&gt;0,SQRT(Table1[[#This Row],[difference]]),-SQRT(ABS(Table1[[#This Row],[difference]])))</f>
        <v>-2.6457513110645907</v>
      </c>
      <c r="Q1253">
        <f>IF(Table1[[#This Row],[line]]&gt;0,SQRT(Table1[[#This Row],[line]]),-SQRT(ABS(Table1[[#This Row],[line]])))</f>
        <v>-2</v>
      </c>
      <c r="R1253">
        <f>Table1[[#This Row],[difference]]-Table1[[#This Row],[sqrt(line)]]</f>
        <v>-5</v>
      </c>
      <c r="S1253">
        <f>IF(Table1[[#This Row],[difference]]&gt;0,1,-1)</f>
        <v>-1</v>
      </c>
      <c r="T1253">
        <f>IF(Table1[[#This Row],[team]]=E1252,SUM(H1253,T1252),Table1[[#This Row],[ppg]])</f>
        <v>109</v>
      </c>
      <c r="U1253">
        <f>IF(Table1[[#This Row],[team]]=E1252,SUM(I1253,U1252),Table1[[#This Row],[ppga]])</f>
        <v>74</v>
      </c>
      <c r="V1253">
        <f>IF(Table1[[#This Row],[team]]=E1252,SUM(Table1[[#This Row],[difference]],V1252),Table1[[#This Row],[difference]])</f>
        <v>41.5</v>
      </c>
      <c r="W1253">
        <f>IF(Table1[[#This Row],[team]]=E1252,SUM(Table1[[#This Row],[sqrt(dif)]],W1252),Table1[[#This Row],[sqrt(dif)]])</f>
        <v>4.5544261982374259</v>
      </c>
      <c r="X1253">
        <f>IF(Table1[[#This Row],[team]]=E1252,SUM(Table1[[#This Row],[f1]],X1252),Table1[[#This Row],[f1]])</f>
        <v>38.093714578256353</v>
      </c>
      <c r="Y1253">
        <f>IF(Table1[[#This Row],[ATS]]=S1252,SUM(Table1[[#This Row],[ATS]],Y1252),Table1[[#This Row],[ATS]])</f>
        <v>-1</v>
      </c>
      <c r="Z1253">
        <f>IF(Table1[[#This Row],[ATS]]&gt;0,Table1[[#This Row],[ATS streak (not real)]]-1,Table1[[#This Row],[ATS streak (not real)]]+1)</f>
        <v>0</v>
      </c>
      <c r="AA1253" s="5">
        <f>Table1[[#This Row],[running ttl ppg]]^2.37/(Table1[[#This Row],[running ttl ppg]]^2.37+Table1[[#This Row],[running ttl ppga]]^2.37)</f>
        <v>0.71460590818954672</v>
      </c>
      <c r="AB1253" s="5">
        <f>Table1[[#This Row],[pyth ratio]]+Table1[[#This Row],[win/loss ratio]]</f>
        <v>1.2146059081895468</v>
      </c>
    </row>
    <row r="1254" spans="1:28" x14ac:dyDescent="0.25">
      <c r="A1254" s="1">
        <v>3812</v>
      </c>
      <c r="B1254" s="7">
        <f t="shared" si="42"/>
        <v>5</v>
      </c>
      <c r="C1254" s="5">
        <v>2018</v>
      </c>
      <c r="D1254" s="5">
        <v>5</v>
      </c>
      <c r="E1254" t="s">
        <v>55</v>
      </c>
      <c r="F1254" t="s">
        <v>67</v>
      </c>
      <c r="G1254" s="5">
        <v>0</v>
      </c>
      <c r="H1254">
        <v>30</v>
      </c>
      <c r="I1254">
        <v>9</v>
      </c>
      <c r="J1254">
        <v>21</v>
      </c>
      <c r="K1254">
        <f>IF(Table1[[#This Row],[net]]&gt;0,1,0)</f>
        <v>1</v>
      </c>
      <c r="L1254">
        <v>7.5</v>
      </c>
      <c r="M1254">
        <f>IF(Table1[[#This Row],[team]]=E1253,SUM(Table1[[#This Row],[win/loss]],M1253),Table1[[#This Row],[win/loss]])</f>
        <v>3</v>
      </c>
      <c r="N1254">
        <f>IF(Table1[[#This Row],[team]]=E1253,SUM(Table1[[#This Row],[win/loss]],M1253),Table1[[#This Row],[win/loss]])/B1254</f>
        <v>0.6</v>
      </c>
      <c r="O1254">
        <f t="shared" si="41"/>
        <v>28.5</v>
      </c>
      <c r="P1254">
        <f>IF(Table1[[#This Row],[difference]]&gt;0,SQRT(Table1[[#This Row],[difference]]),-SQRT(ABS(Table1[[#This Row],[difference]])))</f>
        <v>5.3385391260156556</v>
      </c>
      <c r="Q1254">
        <f>IF(Table1[[#This Row],[line]]&gt;0,SQRT(Table1[[#This Row],[line]]),-SQRT(ABS(Table1[[#This Row],[line]])))</f>
        <v>2.7386127875258306</v>
      </c>
      <c r="R1254">
        <f>Table1[[#This Row],[difference]]-Table1[[#This Row],[sqrt(line)]]</f>
        <v>25.761387212474169</v>
      </c>
      <c r="S1254">
        <f>IF(Table1[[#This Row],[difference]]&gt;0,1,-1)</f>
        <v>1</v>
      </c>
      <c r="T1254">
        <f>IF(Table1[[#This Row],[team]]=E1253,SUM(H1254,T1253),Table1[[#This Row],[ppg]])</f>
        <v>139</v>
      </c>
      <c r="U1254">
        <f>IF(Table1[[#This Row],[team]]=E1253,SUM(I1254,U1253),Table1[[#This Row],[ppga]])</f>
        <v>83</v>
      </c>
      <c r="V1254">
        <f>IF(Table1[[#This Row],[team]]=E1253,SUM(Table1[[#This Row],[difference]],V1253),Table1[[#This Row],[difference]])</f>
        <v>70</v>
      </c>
      <c r="W1254">
        <f>IF(Table1[[#This Row],[team]]=E1253,SUM(Table1[[#This Row],[sqrt(dif)]],W1253),Table1[[#This Row],[sqrt(dif)]])</f>
        <v>9.8929653242530815</v>
      </c>
      <c r="X1254">
        <f>IF(Table1[[#This Row],[team]]=E1253,SUM(Table1[[#This Row],[f1]],X1253),Table1[[#This Row],[f1]])</f>
        <v>63.855101790730522</v>
      </c>
      <c r="Y1254">
        <f>IF(Table1[[#This Row],[ATS]]=S1253,SUM(Table1[[#This Row],[ATS]],Y1253),Table1[[#This Row],[ATS]])</f>
        <v>1</v>
      </c>
      <c r="Z1254">
        <f>IF(Table1[[#This Row],[ATS]]&gt;0,Table1[[#This Row],[ATS streak (not real)]]-1,Table1[[#This Row],[ATS streak (not real)]]+1)</f>
        <v>0</v>
      </c>
      <c r="AA1254" s="5">
        <f>Table1[[#This Row],[running ttl ppg]]^2.37/(Table1[[#This Row],[running ttl ppg]]^2.37+Table1[[#This Row],[running ttl ppga]]^2.37)</f>
        <v>0.77242428257878337</v>
      </c>
      <c r="AB1254" s="5">
        <f>Table1[[#This Row],[pyth ratio]]+Table1[[#This Row],[win/loss ratio]]</f>
        <v>1.3724242825787833</v>
      </c>
    </row>
    <row r="1255" spans="1:28" x14ac:dyDescent="0.25">
      <c r="A1255" s="1">
        <v>3813</v>
      </c>
      <c r="B1255" s="7">
        <f t="shared" si="42"/>
        <v>6</v>
      </c>
      <c r="C1255" s="5">
        <v>2018</v>
      </c>
      <c r="D1255" s="5">
        <v>6</v>
      </c>
      <c r="E1255" t="s">
        <v>55</v>
      </c>
      <c r="F1255" t="s">
        <v>58</v>
      </c>
      <c r="G1255" s="5">
        <v>1</v>
      </c>
      <c r="H1255">
        <v>17</v>
      </c>
      <c r="I1255">
        <v>27</v>
      </c>
      <c r="J1255">
        <v>-10</v>
      </c>
      <c r="K1255">
        <f>IF(Table1[[#This Row],[net]]&gt;0,1,0)</f>
        <v>0</v>
      </c>
      <c r="L1255">
        <v>0</v>
      </c>
      <c r="M1255">
        <f>IF(Table1[[#This Row],[team]]=E1254,SUM(Table1[[#This Row],[win/loss]],M1254),Table1[[#This Row],[win/loss]])</f>
        <v>3</v>
      </c>
      <c r="N1255">
        <f>IF(Table1[[#This Row],[team]]=E1254,SUM(Table1[[#This Row],[win/loss]],M1254),Table1[[#This Row],[win/loss]])/B1255</f>
        <v>0.5</v>
      </c>
      <c r="O1255">
        <f t="shared" si="41"/>
        <v>-10</v>
      </c>
      <c r="P1255">
        <f>IF(Table1[[#This Row],[difference]]&gt;0,SQRT(Table1[[#This Row],[difference]]),-SQRT(ABS(Table1[[#This Row],[difference]])))</f>
        <v>-3.1622776601683795</v>
      </c>
      <c r="Q1255">
        <f>IF(Table1[[#This Row],[line]]&gt;0,SQRT(Table1[[#This Row],[line]]),-SQRT(ABS(Table1[[#This Row],[line]])))</f>
        <v>0</v>
      </c>
      <c r="R1255">
        <f>Table1[[#This Row],[difference]]-Table1[[#This Row],[sqrt(line)]]</f>
        <v>-10</v>
      </c>
      <c r="S1255">
        <f>IF(Table1[[#This Row],[difference]]&gt;0,1,-1)</f>
        <v>-1</v>
      </c>
      <c r="T1255">
        <f>IF(Table1[[#This Row],[team]]=E1254,SUM(H1255,T1254),Table1[[#This Row],[ppg]])</f>
        <v>156</v>
      </c>
      <c r="U1255">
        <f>IF(Table1[[#This Row],[team]]=E1254,SUM(I1255,U1254),Table1[[#This Row],[ppga]])</f>
        <v>110</v>
      </c>
      <c r="V1255">
        <f>IF(Table1[[#This Row],[team]]=E1254,SUM(Table1[[#This Row],[difference]],V1254),Table1[[#This Row],[difference]])</f>
        <v>60</v>
      </c>
      <c r="W1255">
        <f>IF(Table1[[#This Row],[team]]=E1254,SUM(Table1[[#This Row],[sqrt(dif)]],W1254),Table1[[#This Row],[sqrt(dif)]])</f>
        <v>6.7306876640847015</v>
      </c>
      <c r="X1255">
        <f>IF(Table1[[#This Row],[team]]=E1254,SUM(Table1[[#This Row],[f1]],X1254),Table1[[#This Row],[f1]])</f>
        <v>53.855101790730522</v>
      </c>
      <c r="Y1255">
        <f>IF(Table1[[#This Row],[ATS]]=S1254,SUM(Table1[[#This Row],[ATS]],Y1254),Table1[[#This Row],[ATS]])</f>
        <v>-1</v>
      </c>
      <c r="Z1255">
        <f>IF(Table1[[#This Row],[ATS]]&gt;0,Table1[[#This Row],[ATS streak (not real)]]-1,Table1[[#This Row],[ATS streak (not real)]]+1)</f>
        <v>0</v>
      </c>
      <c r="AA1255" s="5">
        <f>Table1[[#This Row],[running ttl ppg]]^2.37/(Table1[[#This Row],[running ttl ppg]]^2.37+Table1[[#This Row],[running ttl ppga]]^2.37)</f>
        <v>0.6959361637292093</v>
      </c>
      <c r="AB1255" s="5">
        <f>Table1[[#This Row],[pyth ratio]]+Table1[[#This Row],[win/loss ratio]]</f>
        <v>1.1959361637292094</v>
      </c>
    </row>
    <row r="1256" spans="1:28" x14ac:dyDescent="0.25">
      <c r="A1256" s="1">
        <v>3814</v>
      </c>
      <c r="B1256" s="7">
        <f t="shared" si="42"/>
        <v>7</v>
      </c>
      <c r="C1256" s="5">
        <v>2018</v>
      </c>
      <c r="D1256" s="5">
        <v>7</v>
      </c>
      <c r="E1256" t="s">
        <v>55</v>
      </c>
      <c r="F1256" t="s">
        <v>54</v>
      </c>
      <c r="G1256" s="5">
        <v>0</v>
      </c>
      <c r="H1256">
        <v>27</v>
      </c>
      <c r="I1256">
        <v>0</v>
      </c>
      <c r="J1256">
        <v>27</v>
      </c>
      <c r="K1256">
        <f>IF(Table1[[#This Row],[net]]&gt;0,1,0)</f>
        <v>1</v>
      </c>
      <c r="L1256">
        <v>-3</v>
      </c>
      <c r="M1256">
        <f>IF(Table1[[#This Row],[team]]=E1255,SUM(Table1[[#This Row],[win/loss]],M1255),Table1[[#This Row],[win/loss]])</f>
        <v>4</v>
      </c>
      <c r="N1256">
        <f>IF(Table1[[#This Row],[team]]=E1255,SUM(Table1[[#This Row],[win/loss]],M1255),Table1[[#This Row],[win/loss]])/B1256</f>
        <v>0.5714285714285714</v>
      </c>
      <c r="O1256">
        <f t="shared" si="41"/>
        <v>24</v>
      </c>
      <c r="P1256">
        <f>IF(Table1[[#This Row],[difference]]&gt;0,SQRT(Table1[[#This Row],[difference]]),-SQRT(ABS(Table1[[#This Row],[difference]])))</f>
        <v>4.8989794855663558</v>
      </c>
      <c r="Q1256">
        <f>IF(Table1[[#This Row],[line]]&gt;0,SQRT(Table1[[#This Row],[line]]),-SQRT(ABS(Table1[[#This Row],[line]])))</f>
        <v>-1.7320508075688772</v>
      </c>
      <c r="R1256">
        <f>Table1[[#This Row],[difference]]-Table1[[#This Row],[sqrt(line)]]</f>
        <v>25.732050807568879</v>
      </c>
      <c r="S1256">
        <f>IF(Table1[[#This Row],[difference]]&gt;0,1,-1)</f>
        <v>1</v>
      </c>
      <c r="T1256">
        <f>IF(Table1[[#This Row],[team]]=E1255,SUM(H1256,T1255),Table1[[#This Row],[ppg]])</f>
        <v>183</v>
      </c>
      <c r="U1256">
        <f>IF(Table1[[#This Row],[team]]=E1255,SUM(I1256,U1255),Table1[[#This Row],[ppga]])</f>
        <v>110</v>
      </c>
      <c r="V1256">
        <f>IF(Table1[[#This Row],[team]]=E1255,SUM(Table1[[#This Row],[difference]],V1255),Table1[[#This Row],[difference]])</f>
        <v>84</v>
      </c>
      <c r="W1256">
        <f>IF(Table1[[#This Row],[team]]=E1255,SUM(Table1[[#This Row],[sqrt(dif)]],W1255),Table1[[#This Row],[sqrt(dif)]])</f>
        <v>11.629667149651057</v>
      </c>
      <c r="X1256">
        <f>IF(Table1[[#This Row],[team]]=E1255,SUM(Table1[[#This Row],[f1]],X1255),Table1[[#This Row],[f1]])</f>
        <v>79.587152598299397</v>
      </c>
      <c r="Y1256">
        <f>IF(Table1[[#This Row],[ATS]]=S1255,SUM(Table1[[#This Row],[ATS]],Y1255),Table1[[#This Row],[ATS]])</f>
        <v>1</v>
      </c>
      <c r="Z1256">
        <f>IF(Table1[[#This Row],[ATS]]&gt;0,Table1[[#This Row],[ATS streak (not real)]]-1,Table1[[#This Row],[ATS streak (not real)]]+1)</f>
        <v>0</v>
      </c>
      <c r="AA1256" s="5">
        <f>Table1[[#This Row],[running ttl ppg]]^2.37/(Table1[[#This Row],[running ttl ppg]]^2.37+Table1[[#This Row],[running ttl ppga]]^2.37)</f>
        <v>0.76965137232509129</v>
      </c>
      <c r="AB1256" s="5">
        <f>Table1[[#This Row],[pyth ratio]]+Table1[[#This Row],[win/loss ratio]]</f>
        <v>1.3410799437536627</v>
      </c>
    </row>
    <row r="1257" spans="1:28" x14ac:dyDescent="0.25">
      <c r="A1257" s="1">
        <v>3815</v>
      </c>
      <c r="B1257" s="7">
        <f t="shared" si="42"/>
        <v>8</v>
      </c>
      <c r="C1257" s="5">
        <v>2018</v>
      </c>
      <c r="D1257" s="5">
        <v>9</v>
      </c>
      <c r="E1257" t="s">
        <v>55</v>
      </c>
      <c r="F1257" t="s">
        <v>47</v>
      </c>
      <c r="G1257" s="5">
        <v>1</v>
      </c>
      <c r="H1257">
        <v>23</v>
      </c>
      <c r="I1257">
        <v>7</v>
      </c>
      <c r="J1257">
        <v>16</v>
      </c>
      <c r="K1257">
        <f>IF(Table1[[#This Row],[net]]&gt;0,1,0)</f>
        <v>1</v>
      </c>
      <c r="L1257">
        <v>-5.5</v>
      </c>
      <c r="M1257">
        <f>IF(Table1[[#This Row],[team]]=E1256,SUM(Table1[[#This Row],[win/loss]],M1256),Table1[[#This Row],[win/loss]])</f>
        <v>5</v>
      </c>
      <c r="N1257">
        <f>IF(Table1[[#This Row],[team]]=E1256,SUM(Table1[[#This Row],[win/loss]],M1256),Table1[[#This Row],[win/loss]])/B1257</f>
        <v>0.625</v>
      </c>
      <c r="O1257">
        <f t="shared" si="41"/>
        <v>10.5</v>
      </c>
      <c r="P1257">
        <f>IF(Table1[[#This Row],[difference]]&gt;0,SQRT(Table1[[#This Row],[difference]]),-SQRT(ABS(Table1[[#This Row],[difference]])))</f>
        <v>3.2403703492039302</v>
      </c>
      <c r="Q1257">
        <f>IF(Table1[[#This Row],[line]]&gt;0,SQRT(Table1[[#This Row],[line]]),-SQRT(ABS(Table1[[#This Row],[line]])))</f>
        <v>-2.3452078799117149</v>
      </c>
      <c r="R1257">
        <f>Table1[[#This Row],[difference]]-Table1[[#This Row],[sqrt(line)]]</f>
        <v>12.845207879911715</v>
      </c>
      <c r="S1257">
        <f>IF(Table1[[#This Row],[difference]]&gt;0,1,-1)</f>
        <v>1</v>
      </c>
      <c r="T1257">
        <f>IF(Table1[[#This Row],[team]]=E1256,SUM(H1257,T1256),Table1[[#This Row],[ppg]])</f>
        <v>206</v>
      </c>
      <c r="U1257">
        <f>IF(Table1[[#This Row],[team]]=E1256,SUM(I1257,U1256),Table1[[#This Row],[ppga]])</f>
        <v>117</v>
      </c>
      <c r="V1257">
        <f>IF(Table1[[#This Row],[team]]=E1256,SUM(Table1[[#This Row],[difference]],V1256),Table1[[#This Row],[difference]])</f>
        <v>94.5</v>
      </c>
      <c r="W1257">
        <f>IF(Table1[[#This Row],[team]]=E1256,SUM(Table1[[#This Row],[sqrt(dif)]],W1256),Table1[[#This Row],[sqrt(dif)]])</f>
        <v>14.870037498854987</v>
      </c>
      <c r="X1257">
        <f>IF(Table1[[#This Row],[team]]=E1256,SUM(Table1[[#This Row],[f1]],X1256),Table1[[#This Row],[f1]])</f>
        <v>92.432360478211109</v>
      </c>
      <c r="Y1257">
        <f>IF(Table1[[#This Row],[ATS]]=S1256,SUM(Table1[[#This Row],[ATS]],Y1256),Table1[[#This Row],[ATS]])</f>
        <v>2</v>
      </c>
      <c r="Z1257">
        <f>IF(Table1[[#This Row],[ATS]]&gt;0,Table1[[#This Row],[ATS streak (not real)]]-1,Table1[[#This Row],[ATS streak (not real)]]+1)</f>
        <v>1</v>
      </c>
      <c r="AA1257" s="5">
        <f>Table1[[#This Row],[running ttl ppg]]^2.37/(Table1[[#This Row],[running ttl ppg]]^2.37+Table1[[#This Row],[running ttl ppga]]^2.37)</f>
        <v>0.79260738237831807</v>
      </c>
      <c r="AB1257" s="5">
        <f>Table1[[#This Row],[pyth ratio]]+Table1[[#This Row],[win/loss ratio]]</f>
        <v>1.4176073823783182</v>
      </c>
    </row>
    <row r="1258" spans="1:28" x14ac:dyDescent="0.25">
      <c r="A1258" s="1">
        <v>3816</v>
      </c>
      <c r="B1258" s="7">
        <f t="shared" si="42"/>
        <v>9</v>
      </c>
      <c r="C1258" s="5">
        <v>2018</v>
      </c>
      <c r="D1258" s="5">
        <v>10</v>
      </c>
      <c r="E1258" t="s">
        <v>55</v>
      </c>
      <c r="F1258" t="s">
        <v>57</v>
      </c>
      <c r="G1258" s="5">
        <v>1</v>
      </c>
      <c r="H1258">
        <v>20</v>
      </c>
      <c r="I1258">
        <v>17</v>
      </c>
      <c r="J1258">
        <v>3</v>
      </c>
      <c r="K1258">
        <f>IF(Table1[[#This Row],[net]]&gt;0,1,0)</f>
        <v>1</v>
      </c>
      <c r="L1258">
        <v>-5</v>
      </c>
      <c r="M1258">
        <f>IF(Table1[[#This Row],[team]]=E1257,SUM(Table1[[#This Row],[win/loss]],M1257),Table1[[#This Row],[win/loss]])</f>
        <v>6</v>
      </c>
      <c r="N1258">
        <f>IF(Table1[[#This Row],[team]]=E1257,SUM(Table1[[#This Row],[win/loss]],M1257),Table1[[#This Row],[win/loss]])/B1258</f>
        <v>0.66666666666666663</v>
      </c>
      <c r="O1258">
        <f t="shared" si="41"/>
        <v>-2</v>
      </c>
      <c r="P1258">
        <f>IF(Table1[[#This Row],[difference]]&gt;0,SQRT(Table1[[#This Row],[difference]]),-SQRT(ABS(Table1[[#This Row],[difference]])))</f>
        <v>-1.4142135623730951</v>
      </c>
      <c r="Q1258">
        <f>IF(Table1[[#This Row],[line]]&gt;0,SQRT(Table1[[#This Row],[line]]),-SQRT(ABS(Table1[[#This Row],[line]])))</f>
        <v>-2.2360679774997898</v>
      </c>
      <c r="R1258">
        <f>Table1[[#This Row],[difference]]-Table1[[#This Row],[sqrt(line)]]</f>
        <v>0.23606797749978981</v>
      </c>
      <c r="S1258">
        <f>IF(Table1[[#This Row],[difference]]&gt;0,1,-1)</f>
        <v>-1</v>
      </c>
      <c r="T1258">
        <f>IF(Table1[[#This Row],[team]]=E1257,SUM(H1258,T1257),Table1[[#This Row],[ppg]])</f>
        <v>226</v>
      </c>
      <c r="U1258">
        <f>IF(Table1[[#This Row],[team]]=E1257,SUM(I1258,U1257),Table1[[#This Row],[ppga]])</f>
        <v>134</v>
      </c>
      <c r="V1258">
        <f>IF(Table1[[#This Row],[team]]=E1257,SUM(Table1[[#This Row],[difference]],V1257),Table1[[#This Row],[difference]])</f>
        <v>92.5</v>
      </c>
      <c r="W1258">
        <f>IF(Table1[[#This Row],[team]]=E1257,SUM(Table1[[#This Row],[sqrt(dif)]],W1257),Table1[[#This Row],[sqrt(dif)]])</f>
        <v>13.455823936481892</v>
      </c>
      <c r="X1258">
        <f>IF(Table1[[#This Row],[team]]=E1257,SUM(Table1[[#This Row],[f1]],X1257),Table1[[#This Row],[f1]])</f>
        <v>92.668428455710895</v>
      </c>
      <c r="Y1258">
        <f>IF(Table1[[#This Row],[ATS]]=S1257,SUM(Table1[[#This Row],[ATS]],Y1257),Table1[[#This Row],[ATS]])</f>
        <v>-1</v>
      </c>
      <c r="Z1258">
        <f>IF(Table1[[#This Row],[ATS]]&gt;0,Table1[[#This Row],[ATS streak (not real)]]-1,Table1[[#This Row],[ATS streak (not real)]]+1)</f>
        <v>0</v>
      </c>
      <c r="AA1258" s="5">
        <f>Table1[[#This Row],[running ttl ppg]]^2.37/(Table1[[#This Row],[running ttl ppg]]^2.37+Table1[[#This Row],[running ttl ppga]]^2.37)</f>
        <v>0.77535291189750433</v>
      </c>
      <c r="AB1258" s="5">
        <f>Table1[[#This Row],[pyth ratio]]+Table1[[#This Row],[win/loss ratio]]</f>
        <v>1.442019578564171</v>
      </c>
    </row>
    <row r="1259" spans="1:28" x14ac:dyDescent="0.25">
      <c r="A1259" s="1">
        <v>3817</v>
      </c>
      <c r="B1259" s="7">
        <f t="shared" si="42"/>
        <v>10</v>
      </c>
      <c r="C1259" s="5">
        <v>2018</v>
      </c>
      <c r="D1259" s="5">
        <v>11</v>
      </c>
      <c r="E1259" t="s">
        <v>55</v>
      </c>
      <c r="F1259" t="s">
        <v>48</v>
      </c>
      <c r="G1259" s="5">
        <v>0</v>
      </c>
      <c r="H1259">
        <v>19</v>
      </c>
      <c r="I1259">
        <v>7</v>
      </c>
      <c r="J1259">
        <v>12</v>
      </c>
      <c r="K1259">
        <f>IF(Table1[[#This Row],[net]]&gt;0,1,0)</f>
        <v>1</v>
      </c>
      <c r="L1259">
        <v>-7</v>
      </c>
      <c r="M1259">
        <f>IF(Table1[[#This Row],[team]]=E1258,SUM(Table1[[#This Row],[win/loss]],M1258),Table1[[#This Row],[win/loss]])</f>
        <v>7</v>
      </c>
      <c r="N1259">
        <f>IF(Table1[[#This Row],[team]]=E1258,SUM(Table1[[#This Row],[win/loss]],M1258),Table1[[#This Row],[win/loss]])/B1259</f>
        <v>0.7</v>
      </c>
      <c r="O1259">
        <f t="shared" si="41"/>
        <v>5</v>
      </c>
      <c r="P1259">
        <f>IF(Table1[[#This Row],[difference]]&gt;0,SQRT(Table1[[#This Row],[difference]]),-SQRT(ABS(Table1[[#This Row],[difference]])))</f>
        <v>2.2360679774997898</v>
      </c>
      <c r="Q1259">
        <f>IF(Table1[[#This Row],[line]]&gt;0,SQRT(Table1[[#This Row],[line]]),-SQRT(ABS(Table1[[#This Row],[line]])))</f>
        <v>-2.6457513110645907</v>
      </c>
      <c r="R1259">
        <f>Table1[[#This Row],[difference]]-Table1[[#This Row],[sqrt(line)]]</f>
        <v>7.6457513110645907</v>
      </c>
      <c r="S1259">
        <f>IF(Table1[[#This Row],[difference]]&gt;0,1,-1)</f>
        <v>1</v>
      </c>
      <c r="T1259">
        <f>IF(Table1[[#This Row],[team]]=E1258,SUM(H1259,T1258),Table1[[#This Row],[ppg]])</f>
        <v>245</v>
      </c>
      <c r="U1259">
        <f>IF(Table1[[#This Row],[team]]=E1258,SUM(I1259,U1258),Table1[[#This Row],[ppga]])</f>
        <v>141</v>
      </c>
      <c r="V1259">
        <f>IF(Table1[[#This Row],[team]]=E1258,SUM(Table1[[#This Row],[difference]],V1258),Table1[[#This Row],[difference]])</f>
        <v>97.5</v>
      </c>
      <c r="W1259">
        <f>IF(Table1[[#This Row],[team]]=E1258,SUM(Table1[[#This Row],[sqrt(dif)]],W1258),Table1[[#This Row],[sqrt(dif)]])</f>
        <v>15.691891913981681</v>
      </c>
      <c r="X1259">
        <f>IF(Table1[[#This Row],[team]]=E1258,SUM(Table1[[#This Row],[f1]],X1258),Table1[[#This Row],[f1]])</f>
        <v>100.31417976677548</v>
      </c>
      <c r="Y1259">
        <f>IF(Table1[[#This Row],[ATS]]=S1258,SUM(Table1[[#This Row],[ATS]],Y1258),Table1[[#This Row],[ATS]])</f>
        <v>1</v>
      </c>
      <c r="Z1259">
        <f>IF(Table1[[#This Row],[ATS]]&gt;0,Table1[[#This Row],[ATS streak (not real)]]-1,Table1[[#This Row],[ATS streak (not real)]]+1)</f>
        <v>0</v>
      </c>
      <c r="AA1259" s="5">
        <f>Table1[[#This Row],[running ttl ppg]]^2.37/(Table1[[#This Row],[running ttl ppg]]^2.37+Table1[[#This Row],[running ttl ppga]]^2.37)</f>
        <v>0.78741625524344294</v>
      </c>
      <c r="AB1259" s="5">
        <f>Table1[[#This Row],[pyth ratio]]+Table1[[#This Row],[win/loss ratio]]</f>
        <v>1.4874162552434429</v>
      </c>
    </row>
    <row r="1260" spans="1:28" x14ac:dyDescent="0.25">
      <c r="A1260" s="1">
        <v>3818</v>
      </c>
      <c r="B1260" s="7">
        <f t="shared" si="42"/>
        <v>11</v>
      </c>
      <c r="C1260" s="5">
        <v>2018</v>
      </c>
      <c r="D1260" s="5">
        <v>12</v>
      </c>
      <c r="E1260" t="s">
        <v>55</v>
      </c>
      <c r="F1260" t="s">
        <v>41</v>
      </c>
      <c r="G1260" s="5">
        <v>0</v>
      </c>
      <c r="H1260">
        <v>24</v>
      </c>
      <c r="I1260">
        <v>27</v>
      </c>
      <c r="J1260">
        <v>-3</v>
      </c>
      <c r="K1260">
        <f>IF(Table1[[#This Row],[net]]&gt;0,1,0)</f>
        <v>0</v>
      </c>
      <c r="L1260">
        <v>-6</v>
      </c>
      <c r="M1260">
        <f>IF(Table1[[#This Row],[team]]=E1259,SUM(Table1[[#This Row],[win/loss]],M1259),Table1[[#This Row],[win/loss]])</f>
        <v>7</v>
      </c>
      <c r="N1260">
        <f>IF(Table1[[#This Row],[team]]=E1259,SUM(Table1[[#This Row],[win/loss]],M1259),Table1[[#This Row],[win/loss]])/B1260</f>
        <v>0.63636363636363635</v>
      </c>
      <c r="O1260">
        <f t="shared" si="41"/>
        <v>-9</v>
      </c>
      <c r="P1260">
        <f>IF(Table1[[#This Row],[difference]]&gt;0,SQRT(Table1[[#This Row],[difference]]),-SQRT(ABS(Table1[[#This Row],[difference]])))</f>
        <v>-3</v>
      </c>
      <c r="Q1260">
        <f>IF(Table1[[#This Row],[line]]&gt;0,SQRT(Table1[[#This Row],[line]]),-SQRT(ABS(Table1[[#This Row],[line]])))</f>
        <v>-2.4494897427831779</v>
      </c>
      <c r="R1260">
        <f>Table1[[#This Row],[difference]]-Table1[[#This Row],[sqrt(line)]]</f>
        <v>-6.5505102572168221</v>
      </c>
      <c r="S1260">
        <f>IF(Table1[[#This Row],[difference]]&gt;0,1,-1)</f>
        <v>-1</v>
      </c>
      <c r="T1260">
        <f>IF(Table1[[#This Row],[team]]=E1259,SUM(H1260,T1259),Table1[[#This Row],[ppg]])</f>
        <v>269</v>
      </c>
      <c r="U1260">
        <f>IF(Table1[[#This Row],[team]]=E1259,SUM(I1260,U1259),Table1[[#This Row],[ppga]])</f>
        <v>168</v>
      </c>
      <c r="V1260">
        <f>IF(Table1[[#This Row],[team]]=E1259,SUM(Table1[[#This Row],[difference]],V1259),Table1[[#This Row],[difference]])</f>
        <v>88.5</v>
      </c>
      <c r="W1260">
        <f>IF(Table1[[#This Row],[team]]=E1259,SUM(Table1[[#This Row],[sqrt(dif)]],W1259),Table1[[#This Row],[sqrt(dif)]])</f>
        <v>12.691891913981681</v>
      </c>
      <c r="X1260">
        <f>IF(Table1[[#This Row],[team]]=E1259,SUM(Table1[[#This Row],[f1]],X1259),Table1[[#This Row],[f1]])</f>
        <v>93.763669509558653</v>
      </c>
      <c r="Y1260">
        <f>IF(Table1[[#This Row],[ATS]]=S1259,SUM(Table1[[#This Row],[ATS]],Y1259),Table1[[#This Row],[ATS]])</f>
        <v>-1</v>
      </c>
      <c r="Z1260">
        <f>IF(Table1[[#This Row],[ATS]]&gt;0,Table1[[#This Row],[ATS streak (not real)]]-1,Table1[[#This Row],[ATS streak (not real)]]+1)</f>
        <v>0</v>
      </c>
      <c r="AA1260" s="5">
        <f>Table1[[#This Row],[running ttl ppg]]^2.37/(Table1[[#This Row],[running ttl ppg]]^2.37+Table1[[#This Row],[running ttl ppga]]^2.37)</f>
        <v>0.75318491170940505</v>
      </c>
      <c r="AB1260" s="5">
        <f>Table1[[#This Row],[pyth ratio]]+Table1[[#This Row],[win/loss ratio]]</f>
        <v>1.3895485480730414</v>
      </c>
    </row>
    <row r="1261" spans="1:28" x14ac:dyDescent="0.25">
      <c r="A1261" s="1">
        <v>3819</v>
      </c>
      <c r="B1261" s="7">
        <f t="shared" si="42"/>
        <v>12</v>
      </c>
      <c r="C1261" s="5">
        <v>2018</v>
      </c>
      <c r="D1261" s="5">
        <v>13</v>
      </c>
      <c r="E1261" t="s">
        <v>55</v>
      </c>
      <c r="F1261" t="s">
        <v>54</v>
      </c>
      <c r="G1261" s="5">
        <v>1</v>
      </c>
      <c r="H1261">
        <v>30</v>
      </c>
      <c r="I1261">
        <v>10</v>
      </c>
      <c r="J1261">
        <v>20</v>
      </c>
      <c r="K1261">
        <f>IF(Table1[[#This Row],[net]]&gt;0,1,0)</f>
        <v>1</v>
      </c>
      <c r="L1261">
        <v>-10</v>
      </c>
      <c r="M1261">
        <f>IF(Table1[[#This Row],[team]]=E1260,SUM(Table1[[#This Row],[win/loss]],M1260),Table1[[#This Row],[win/loss]])</f>
        <v>8</v>
      </c>
      <c r="N1261">
        <f>IF(Table1[[#This Row],[team]]=E1260,SUM(Table1[[#This Row],[win/loss]],M1260),Table1[[#This Row],[win/loss]])/B1261</f>
        <v>0.66666666666666663</v>
      </c>
      <c r="O1261">
        <f t="shared" si="41"/>
        <v>10</v>
      </c>
      <c r="P1261">
        <f>IF(Table1[[#This Row],[difference]]&gt;0,SQRT(Table1[[#This Row],[difference]]),-SQRT(ABS(Table1[[#This Row],[difference]])))</f>
        <v>3.1622776601683795</v>
      </c>
      <c r="Q1261">
        <f>IF(Table1[[#This Row],[line]]&gt;0,SQRT(Table1[[#This Row],[line]]),-SQRT(ABS(Table1[[#This Row],[line]])))</f>
        <v>-3.1622776601683795</v>
      </c>
      <c r="R1261">
        <f>Table1[[#This Row],[difference]]-Table1[[#This Row],[sqrt(line)]]</f>
        <v>13.16227766016838</v>
      </c>
      <c r="S1261">
        <f>IF(Table1[[#This Row],[difference]]&gt;0,1,-1)</f>
        <v>1</v>
      </c>
      <c r="T1261">
        <f>IF(Table1[[#This Row],[team]]=E1260,SUM(H1261,T1260),Table1[[#This Row],[ppg]])</f>
        <v>299</v>
      </c>
      <c r="U1261">
        <f>IF(Table1[[#This Row],[team]]=E1260,SUM(I1261,U1260),Table1[[#This Row],[ppga]])</f>
        <v>178</v>
      </c>
      <c r="V1261">
        <f>IF(Table1[[#This Row],[team]]=E1260,SUM(Table1[[#This Row],[difference]],V1260),Table1[[#This Row],[difference]])</f>
        <v>98.5</v>
      </c>
      <c r="W1261">
        <f>IF(Table1[[#This Row],[team]]=E1260,SUM(Table1[[#This Row],[sqrt(dif)]],W1260),Table1[[#This Row],[sqrt(dif)]])</f>
        <v>15.854169574150061</v>
      </c>
      <c r="X1261">
        <f>IF(Table1[[#This Row],[team]]=E1260,SUM(Table1[[#This Row],[f1]],X1260),Table1[[#This Row],[f1]])</f>
        <v>106.92594716972704</v>
      </c>
      <c r="Y1261">
        <f>IF(Table1[[#This Row],[ATS]]=S1260,SUM(Table1[[#This Row],[ATS]],Y1260),Table1[[#This Row],[ATS]])</f>
        <v>1</v>
      </c>
      <c r="Z1261">
        <f>IF(Table1[[#This Row],[ATS]]&gt;0,Table1[[#This Row],[ATS streak (not real)]]-1,Table1[[#This Row],[ATS streak (not real)]]+1)</f>
        <v>0</v>
      </c>
      <c r="AA1261" s="5">
        <f>Table1[[#This Row],[running ttl ppg]]^2.37/(Table1[[#This Row],[running ttl ppg]]^2.37+Table1[[#This Row],[running ttl ppga]]^2.37)</f>
        <v>0.77368277186672219</v>
      </c>
      <c r="AB1261" s="5">
        <f>Table1[[#This Row],[pyth ratio]]+Table1[[#This Row],[win/loss ratio]]</f>
        <v>1.4403494385333888</v>
      </c>
    </row>
    <row r="1262" spans="1:28" x14ac:dyDescent="0.25">
      <c r="A1262" s="1">
        <v>3820</v>
      </c>
      <c r="B1262" s="7">
        <f t="shared" si="42"/>
        <v>13</v>
      </c>
      <c r="C1262" s="5">
        <v>2018</v>
      </c>
      <c r="D1262" s="5">
        <v>14</v>
      </c>
      <c r="E1262" t="s">
        <v>55</v>
      </c>
      <c r="F1262" t="s">
        <v>69</v>
      </c>
      <c r="G1262" s="5">
        <v>1</v>
      </c>
      <c r="H1262">
        <v>30</v>
      </c>
      <c r="I1262">
        <v>24</v>
      </c>
      <c r="J1262">
        <v>6</v>
      </c>
      <c r="K1262">
        <f>IF(Table1[[#This Row],[net]]&gt;0,1,0)</f>
        <v>1</v>
      </c>
      <c r="L1262">
        <v>-2.5</v>
      </c>
      <c r="M1262">
        <f>IF(Table1[[#This Row],[team]]=E1261,SUM(Table1[[#This Row],[win/loss]],M1261),Table1[[#This Row],[win/loss]])</f>
        <v>9</v>
      </c>
      <c r="N1262">
        <f>IF(Table1[[#This Row],[team]]=E1261,SUM(Table1[[#This Row],[win/loss]],M1261),Table1[[#This Row],[win/loss]])/B1262</f>
        <v>0.69230769230769229</v>
      </c>
      <c r="O1262">
        <f t="shared" si="41"/>
        <v>3.5</v>
      </c>
      <c r="P1262">
        <f>IF(Table1[[#This Row],[difference]]&gt;0,SQRT(Table1[[#This Row],[difference]]),-SQRT(ABS(Table1[[#This Row],[difference]])))</f>
        <v>1.8708286933869707</v>
      </c>
      <c r="Q1262">
        <f>IF(Table1[[#This Row],[line]]&gt;0,SQRT(Table1[[#This Row],[line]]),-SQRT(ABS(Table1[[#This Row],[line]])))</f>
        <v>-1.5811388300841898</v>
      </c>
      <c r="R1262">
        <f>Table1[[#This Row],[difference]]-Table1[[#This Row],[sqrt(line)]]</f>
        <v>5.08113883008419</v>
      </c>
      <c r="S1262">
        <f>IF(Table1[[#This Row],[difference]]&gt;0,1,-1)</f>
        <v>1</v>
      </c>
      <c r="T1262">
        <f>IF(Table1[[#This Row],[team]]=E1261,SUM(H1262,T1261),Table1[[#This Row],[ppg]])</f>
        <v>329</v>
      </c>
      <c r="U1262">
        <f>IF(Table1[[#This Row],[team]]=E1261,SUM(I1262,U1261),Table1[[#This Row],[ppga]])</f>
        <v>202</v>
      </c>
      <c r="V1262">
        <f>IF(Table1[[#This Row],[team]]=E1261,SUM(Table1[[#This Row],[difference]],V1261),Table1[[#This Row],[difference]])</f>
        <v>102</v>
      </c>
      <c r="W1262">
        <f>IF(Table1[[#This Row],[team]]=E1261,SUM(Table1[[#This Row],[sqrt(dif)]],W1261),Table1[[#This Row],[sqrt(dif)]])</f>
        <v>17.724998267537032</v>
      </c>
      <c r="X1262">
        <f>IF(Table1[[#This Row],[team]]=E1261,SUM(Table1[[#This Row],[f1]],X1261),Table1[[#This Row],[f1]])</f>
        <v>112.00708599981122</v>
      </c>
      <c r="Y1262">
        <f>IF(Table1[[#This Row],[ATS]]=S1261,SUM(Table1[[#This Row],[ATS]],Y1261),Table1[[#This Row],[ATS]])</f>
        <v>2</v>
      </c>
      <c r="Z1262">
        <f>IF(Table1[[#This Row],[ATS]]&gt;0,Table1[[#This Row],[ATS streak (not real)]]-1,Table1[[#This Row],[ATS streak (not real)]]+1)</f>
        <v>1</v>
      </c>
      <c r="AA1262" s="5">
        <f>Table1[[#This Row],[running ttl ppg]]^2.37/(Table1[[#This Row],[running ttl ppg]]^2.37+Table1[[#This Row],[running ttl ppga]]^2.37)</f>
        <v>0.76061650113929125</v>
      </c>
      <c r="AB1262" s="5">
        <f>Table1[[#This Row],[pyth ratio]]+Table1[[#This Row],[win/loss ratio]]</f>
        <v>1.4529241934469836</v>
      </c>
    </row>
    <row r="1263" spans="1:28" x14ac:dyDescent="0.25">
      <c r="A1263" s="1">
        <v>3821</v>
      </c>
      <c r="B1263" s="7">
        <f t="shared" si="42"/>
        <v>14</v>
      </c>
      <c r="C1263" s="5">
        <v>2018</v>
      </c>
      <c r="D1263" s="5">
        <v>15</v>
      </c>
      <c r="E1263" t="s">
        <v>55</v>
      </c>
      <c r="F1263" t="s">
        <v>53</v>
      </c>
      <c r="G1263" s="5">
        <v>1</v>
      </c>
      <c r="H1263">
        <v>45</v>
      </c>
      <c r="I1263">
        <v>7</v>
      </c>
      <c r="J1263">
        <v>38</v>
      </c>
      <c r="K1263">
        <f>IF(Table1[[#This Row],[net]]&gt;0,1,0)</f>
        <v>1</v>
      </c>
      <c r="L1263">
        <v>-10.5</v>
      </c>
      <c r="M1263">
        <f>IF(Table1[[#This Row],[team]]=E1262,SUM(Table1[[#This Row],[win/loss]],M1262),Table1[[#This Row],[win/loss]])</f>
        <v>10</v>
      </c>
      <c r="N1263">
        <f>IF(Table1[[#This Row],[team]]=E1262,SUM(Table1[[#This Row],[win/loss]],M1262),Table1[[#This Row],[win/loss]])/B1263</f>
        <v>0.7142857142857143</v>
      </c>
      <c r="O1263">
        <f t="shared" si="41"/>
        <v>27.5</v>
      </c>
      <c r="P1263">
        <f>IF(Table1[[#This Row],[difference]]&gt;0,SQRT(Table1[[#This Row],[difference]]),-SQRT(ABS(Table1[[#This Row],[difference]])))</f>
        <v>5.2440442408507577</v>
      </c>
      <c r="Q1263">
        <f>IF(Table1[[#This Row],[line]]&gt;0,SQRT(Table1[[#This Row],[line]]),-SQRT(ABS(Table1[[#This Row],[line]])))</f>
        <v>-3.2403703492039302</v>
      </c>
      <c r="R1263">
        <f>Table1[[#This Row],[difference]]-Table1[[#This Row],[sqrt(line)]]</f>
        <v>30.740370349203928</v>
      </c>
      <c r="S1263">
        <f>IF(Table1[[#This Row],[difference]]&gt;0,1,-1)</f>
        <v>1</v>
      </c>
      <c r="T1263">
        <f>IF(Table1[[#This Row],[team]]=E1262,SUM(H1263,T1262),Table1[[#This Row],[ppg]])</f>
        <v>374</v>
      </c>
      <c r="U1263">
        <f>IF(Table1[[#This Row],[team]]=E1262,SUM(I1263,U1262),Table1[[#This Row],[ppga]])</f>
        <v>209</v>
      </c>
      <c r="V1263">
        <f>IF(Table1[[#This Row],[team]]=E1262,SUM(Table1[[#This Row],[difference]],V1262),Table1[[#This Row],[difference]])</f>
        <v>129.5</v>
      </c>
      <c r="W1263">
        <f>IF(Table1[[#This Row],[team]]=E1262,SUM(Table1[[#This Row],[sqrt(dif)]],W1262),Table1[[#This Row],[sqrt(dif)]])</f>
        <v>22.96904250838779</v>
      </c>
      <c r="X1263">
        <f>IF(Table1[[#This Row],[team]]=E1262,SUM(Table1[[#This Row],[f1]],X1262),Table1[[#This Row],[f1]])</f>
        <v>142.74745634901515</v>
      </c>
      <c r="Y1263">
        <f>IF(Table1[[#This Row],[ATS]]=S1262,SUM(Table1[[#This Row],[ATS]],Y1262),Table1[[#This Row],[ATS]])</f>
        <v>3</v>
      </c>
      <c r="Z1263">
        <f>IF(Table1[[#This Row],[ATS]]&gt;0,Table1[[#This Row],[ATS streak (not real)]]-1,Table1[[#This Row],[ATS streak (not real)]]+1)</f>
        <v>2</v>
      </c>
      <c r="AA1263" s="5">
        <f>Table1[[#This Row],[running ttl ppg]]^2.37/(Table1[[#This Row],[running ttl ppg]]^2.37+Table1[[#This Row],[running ttl ppga]]^2.37)</f>
        <v>0.79885510465128373</v>
      </c>
      <c r="AB1263" s="5">
        <f>Table1[[#This Row],[pyth ratio]]+Table1[[#This Row],[win/loss ratio]]</f>
        <v>1.5131408189369981</v>
      </c>
    </row>
    <row r="1264" spans="1:28" x14ac:dyDescent="0.25">
      <c r="A1264" s="1">
        <v>3822</v>
      </c>
      <c r="B1264" s="7">
        <f t="shared" si="42"/>
        <v>15</v>
      </c>
      <c r="C1264" s="5">
        <v>2018</v>
      </c>
      <c r="D1264" s="5">
        <v>16</v>
      </c>
      <c r="E1264" t="s">
        <v>55</v>
      </c>
      <c r="F1264" t="s">
        <v>68</v>
      </c>
      <c r="G1264" s="5">
        <v>0</v>
      </c>
      <c r="H1264">
        <v>33</v>
      </c>
      <c r="I1264">
        <v>44</v>
      </c>
      <c r="J1264">
        <v>-11</v>
      </c>
      <c r="K1264">
        <f>IF(Table1[[#This Row],[net]]&gt;0,1,0)</f>
        <v>0</v>
      </c>
      <c r="L1264">
        <v>-4</v>
      </c>
      <c r="M1264">
        <f>IF(Table1[[#This Row],[team]]=E1263,SUM(Table1[[#This Row],[win/loss]],M1263),Table1[[#This Row],[win/loss]])</f>
        <v>10</v>
      </c>
      <c r="N1264">
        <f>IF(Table1[[#This Row],[team]]=E1263,SUM(Table1[[#This Row],[win/loss]],M1263),Table1[[#This Row],[win/loss]])/B1264</f>
        <v>0.66666666666666663</v>
      </c>
      <c r="O1264">
        <f t="shared" si="41"/>
        <v>-15</v>
      </c>
      <c r="P1264">
        <f>IF(Table1[[#This Row],[difference]]&gt;0,SQRT(Table1[[#This Row],[difference]]),-SQRT(ABS(Table1[[#This Row],[difference]])))</f>
        <v>-3.872983346207417</v>
      </c>
      <c r="Q1264">
        <f>IF(Table1[[#This Row],[line]]&gt;0,SQRT(Table1[[#This Row],[line]]),-SQRT(ABS(Table1[[#This Row],[line]])))</f>
        <v>-2</v>
      </c>
      <c r="R1264">
        <f>Table1[[#This Row],[difference]]-Table1[[#This Row],[sqrt(line)]]</f>
        <v>-13</v>
      </c>
      <c r="S1264">
        <f>IF(Table1[[#This Row],[difference]]&gt;0,1,-1)</f>
        <v>-1</v>
      </c>
      <c r="T1264">
        <f>IF(Table1[[#This Row],[team]]=E1263,SUM(H1264,T1263),Table1[[#This Row],[ppg]])</f>
        <v>407</v>
      </c>
      <c r="U1264">
        <f>IF(Table1[[#This Row],[team]]=E1263,SUM(I1264,U1263),Table1[[#This Row],[ppga]])</f>
        <v>253</v>
      </c>
      <c r="V1264">
        <f>IF(Table1[[#This Row],[team]]=E1263,SUM(Table1[[#This Row],[difference]],V1263),Table1[[#This Row],[difference]])</f>
        <v>114.5</v>
      </c>
      <c r="W1264">
        <f>IF(Table1[[#This Row],[team]]=E1263,SUM(Table1[[#This Row],[sqrt(dif)]],W1263),Table1[[#This Row],[sqrt(dif)]])</f>
        <v>19.096059162180374</v>
      </c>
      <c r="X1264">
        <f>IF(Table1[[#This Row],[team]]=E1263,SUM(Table1[[#This Row],[f1]],X1263),Table1[[#This Row],[f1]])</f>
        <v>129.74745634901515</v>
      </c>
      <c r="Y1264">
        <f>IF(Table1[[#This Row],[ATS]]=S1263,SUM(Table1[[#This Row],[ATS]],Y1263),Table1[[#This Row],[ATS]])</f>
        <v>-1</v>
      </c>
      <c r="Z1264">
        <f>IF(Table1[[#This Row],[ATS]]&gt;0,Table1[[#This Row],[ATS streak (not real)]]-1,Table1[[#This Row],[ATS streak (not real)]]+1)</f>
        <v>0</v>
      </c>
      <c r="AA1264" s="5">
        <f>Table1[[#This Row],[running ttl ppg]]^2.37/(Table1[[#This Row],[running ttl ppg]]^2.37+Table1[[#This Row],[running ttl ppga]]^2.37)</f>
        <v>0.7552393937346783</v>
      </c>
      <c r="AB1264" s="5">
        <f>Table1[[#This Row],[pyth ratio]]+Table1[[#This Row],[win/loss ratio]]</f>
        <v>1.4219060604013449</v>
      </c>
    </row>
    <row r="1265" spans="1:28" x14ac:dyDescent="0.25">
      <c r="A1265" s="1">
        <v>3823</v>
      </c>
      <c r="B1265" s="7">
        <f t="shared" si="42"/>
        <v>16</v>
      </c>
      <c r="C1265" s="5">
        <v>2018</v>
      </c>
      <c r="D1265" s="5">
        <v>17</v>
      </c>
      <c r="E1265" t="s">
        <v>55</v>
      </c>
      <c r="F1265" t="s">
        <v>71</v>
      </c>
      <c r="G1265" s="5">
        <v>0</v>
      </c>
      <c r="H1265">
        <v>10</v>
      </c>
      <c r="I1265">
        <v>15</v>
      </c>
      <c r="J1265">
        <v>-5</v>
      </c>
      <c r="K1265">
        <f>IF(Table1[[#This Row],[net]]&gt;0,1,0)</f>
        <v>0</v>
      </c>
      <c r="L1265">
        <v>2.5</v>
      </c>
      <c r="M1265">
        <f>IF(Table1[[#This Row],[team]]=E1264,SUM(Table1[[#This Row],[win/loss]],M1264),Table1[[#This Row],[win/loss]])</f>
        <v>10</v>
      </c>
      <c r="N1265">
        <f>IF(Table1[[#This Row],[team]]=E1264,SUM(Table1[[#This Row],[win/loss]],M1264),Table1[[#This Row],[win/loss]])/B1265</f>
        <v>0.625</v>
      </c>
      <c r="O1265">
        <f t="shared" si="41"/>
        <v>-2.5</v>
      </c>
      <c r="P1265">
        <f>IF(Table1[[#This Row],[difference]]&gt;0,SQRT(Table1[[#This Row],[difference]]),-SQRT(ABS(Table1[[#This Row],[difference]])))</f>
        <v>-1.5811388300841898</v>
      </c>
      <c r="Q1265">
        <f>IF(Table1[[#This Row],[line]]&gt;0,SQRT(Table1[[#This Row],[line]]),-SQRT(ABS(Table1[[#This Row],[line]])))</f>
        <v>1.5811388300841898</v>
      </c>
      <c r="R1265">
        <f>Table1[[#This Row],[difference]]-Table1[[#This Row],[sqrt(line)]]</f>
        <v>-4.08113883008419</v>
      </c>
      <c r="S1265">
        <f>IF(Table1[[#This Row],[difference]]&gt;0,1,-1)</f>
        <v>-1</v>
      </c>
      <c r="T1265">
        <f>IF(Table1[[#This Row],[team]]=E1264,SUM(H1265,T1264),Table1[[#This Row],[ppg]])</f>
        <v>417</v>
      </c>
      <c r="U1265">
        <f>IF(Table1[[#This Row],[team]]=E1264,SUM(I1265,U1264),Table1[[#This Row],[ppga]])</f>
        <v>268</v>
      </c>
      <c r="V1265">
        <f>IF(Table1[[#This Row],[team]]=E1264,SUM(Table1[[#This Row],[difference]],V1264),Table1[[#This Row],[difference]])</f>
        <v>112</v>
      </c>
      <c r="W1265">
        <f>IF(Table1[[#This Row],[team]]=E1264,SUM(Table1[[#This Row],[sqrt(dif)]],W1264),Table1[[#This Row],[sqrt(dif)]])</f>
        <v>17.514920332096185</v>
      </c>
      <c r="X1265">
        <f>IF(Table1[[#This Row],[team]]=E1264,SUM(Table1[[#This Row],[f1]],X1264),Table1[[#This Row],[f1]])</f>
        <v>125.66631751893097</v>
      </c>
      <c r="Y1265">
        <f>IF(Table1[[#This Row],[ATS]]=S1264,SUM(Table1[[#This Row],[ATS]],Y1264),Table1[[#This Row],[ATS]])</f>
        <v>-2</v>
      </c>
      <c r="Z1265">
        <f>IF(Table1[[#This Row],[ATS]]&gt;0,Table1[[#This Row],[ATS streak (not real)]]-1,Table1[[#This Row],[ATS streak (not real)]]+1)</f>
        <v>-1</v>
      </c>
      <c r="AA1265" s="5">
        <f>Table1[[#This Row],[running ttl ppg]]^2.37/(Table1[[#This Row],[running ttl ppg]]^2.37+Table1[[#This Row],[running ttl ppga]]^2.37)</f>
        <v>0.74034744807293629</v>
      </c>
      <c r="AB1265" s="5">
        <f>Table1[[#This Row],[pyth ratio]]+Table1[[#This Row],[win/loss ratio]]</f>
        <v>1.3653474480729364</v>
      </c>
    </row>
    <row r="1266" spans="1:28" x14ac:dyDescent="0.25">
      <c r="A1266" s="1">
        <v>3824</v>
      </c>
      <c r="B1266" s="7">
        <f t="shared" si="42"/>
        <v>1</v>
      </c>
      <c r="C1266" s="5">
        <v>2018</v>
      </c>
      <c r="D1266" s="5">
        <v>1</v>
      </c>
      <c r="E1266" t="s">
        <v>56</v>
      </c>
      <c r="F1266" t="s">
        <v>63</v>
      </c>
      <c r="G1266" s="5">
        <v>0</v>
      </c>
      <c r="H1266">
        <v>42</v>
      </c>
      <c r="I1266">
        <v>27</v>
      </c>
      <c r="J1266">
        <v>15</v>
      </c>
      <c r="K1266">
        <f>IF(Table1[[#This Row],[net]]&gt;0,1,0)</f>
        <v>1</v>
      </c>
      <c r="L1266">
        <v>8</v>
      </c>
      <c r="M1266">
        <f>IF(Table1[[#This Row],[team]]=E1265,SUM(Table1[[#This Row],[win/loss]],M1265),Table1[[#This Row],[win/loss]])</f>
        <v>1</v>
      </c>
      <c r="N1266">
        <f>IF(Table1[[#This Row],[team]]=E1265,SUM(Table1[[#This Row],[win/loss]],M1265),Table1[[#This Row],[win/loss]])/B1266</f>
        <v>1</v>
      </c>
      <c r="O1266">
        <f t="shared" si="41"/>
        <v>23</v>
      </c>
      <c r="P1266">
        <f>IF(Table1[[#This Row],[difference]]&gt;0,SQRT(Table1[[#This Row],[difference]]),-SQRT(ABS(Table1[[#This Row],[difference]])))</f>
        <v>4.7958315233127191</v>
      </c>
      <c r="Q1266">
        <f>IF(Table1[[#This Row],[line]]&gt;0,SQRT(Table1[[#This Row],[line]]),-SQRT(ABS(Table1[[#This Row],[line]])))</f>
        <v>2.8284271247461903</v>
      </c>
      <c r="R1266">
        <f>Table1[[#This Row],[difference]]-Table1[[#This Row],[sqrt(line)]]</f>
        <v>20.171572875253808</v>
      </c>
      <c r="S1266">
        <f>IF(Table1[[#This Row],[difference]]&gt;0,1,-1)</f>
        <v>1</v>
      </c>
      <c r="T1266">
        <f>IF(Table1[[#This Row],[team]]=E1265,SUM(H1266,T1265),Table1[[#This Row],[ppg]])</f>
        <v>42</v>
      </c>
      <c r="U1266">
        <f>IF(Table1[[#This Row],[team]]=E1265,SUM(I1266,U1265),Table1[[#This Row],[ppga]])</f>
        <v>27</v>
      </c>
      <c r="V1266">
        <f>IF(Table1[[#This Row],[team]]=E1265,SUM(Table1[[#This Row],[difference]],V1265),Table1[[#This Row],[difference]])</f>
        <v>23</v>
      </c>
      <c r="W1266">
        <f>IF(Table1[[#This Row],[team]]=E1265,SUM(Table1[[#This Row],[sqrt(dif)]],W1265),Table1[[#This Row],[sqrt(dif)]])</f>
        <v>4.7958315233127191</v>
      </c>
      <c r="X1266">
        <f>IF(Table1[[#This Row],[team]]=E1265,SUM(Table1[[#This Row],[f1]],X1265),Table1[[#This Row],[f1]])</f>
        <v>20.171572875253808</v>
      </c>
      <c r="Y1266">
        <f>IF(Table1[[#This Row],[ATS]]=S1265,SUM(Table1[[#This Row],[ATS]],Y1265),Table1[[#This Row],[ATS]])</f>
        <v>1</v>
      </c>
      <c r="Z1266">
        <f>IF(Table1[[#This Row],[ATS]]&gt;0,Table1[[#This Row],[ATS streak (not real)]]-1,Table1[[#This Row],[ATS streak (not real)]]+1)</f>
        <v>0</v>
      </c>
      <c r="AA1266" s="5">
        <f>Table1[[#This Row],[running ttl ppg]]^2.37/(Table1[[#This Row],[running ttl ppg]]^2.37+Table1[[#This Row],[running ttl ppga]]^2.37)</f>
        <v>0.74022601926195331</v>
      </c>
      <c r="AB1266" s="5">
        <f>Table1[[#This Row],[pyth ratio]]+Table1[[#This Row],[win/loss ratio]]</f>
        <v>1.7402260192619532</v>
      </c>
    </row>
    <row r="1267" spans="1:28" x14ac:dyDescent="0.25">
      <c r="A1267" s="1">
        <v>3825</v>
      </c>
      <c r="B1267" s="7">
        <f t="shared" si="42"/>
        <v>2</v>
      </c>
      <c r="C1267" s="5">
        <v>2018</v>
      </c>
      <c r="D1267" s="5">
        <v>2</v>
      </c>
      <c r="E1267" t="s">
        <v>56</v>
      </c>
      <c r="F1267" t="s">
        <v>66</v>
      </c>
      <c r="G1267" s="5">
        <v>1</v>
      </c>
      <c r="H1267">
        <v>27</v>
      </c>
      <c r="I1267">
        <v>20</v>
      </c>
      <c r="J1267">
        <v>7</v>
      </c>
      <c r="K1267">
        <f>IF(Table1[[#This Row],[net]]&gt;0,1,0)</f>
        <v>1</v>
      </c>
      <c r="L1267">
        <v>-4.5</v>
      </c>
      <c r="M1267">
        <f>IF(Table1[[#This Row],[team]]=E1266,SUM(Table1[[#This Row],[win/loss]],M1266),Table1[[#This Row],[win/loss]])</f>
        <v>2</v>
      </c>
      <c r="N1267">
        <f>IF(Table1[[#This Row],[team]]=E1266,SUM(Table1[[#This Row],[win/loss]],M1266),Table1[[#This Row],[win/loss]])/B1267</f>
        <v>1</v>
      </c>
      <c r="O1267">
        <f t="shared" si="41"/>
        <v>2.5</v>
      </c>
      <c r="P1267">
        <f>IF(Table1[[#This Row],[difference]]&gt;0,SQRT(Table1[[#This Row],[difference]]),-SQRT(ABS(Table1[[#This Row],[difference]])))</f>
        <v>1.5811388300841898</v>
      </c>
      <c r="Q1267">
        <f>IF(Table1[[#This Row],[line]]&gt;0,SQRT(Table1[[#This Row],[line]]),-SQRT(ABS(Table1[[#This Row],[line]])))</f>
        <v>-2.1213203435596424</v>
      </c>
      <c r="R1267">
        <f>Table1[[#This Row],[difference]]-Table1[[#This Row],[sqrt(line)]]</f>
        <v>4.6213203435596419</v>
      </c>
      <c r="S1267">
        <f>IF(Table1[[#This Row],[difference]]&gt;0,1,-1)</f>
        <v>1</v>
      </c>
      <c r="T1267">
        <f>IF(Table1[[#This Row],[team]]=E1266,SUM(H1267,T1266),Table1[[#This Row],[ppg]])</f>
        <v>69</v>
      </c>
      <c r="U1267">
        <f>IF(Table1[[#This Row],[team]]=E1266,SUM(I1267,U1266),Table1[[#This Row],[ppga]])</f>
        <v>47</v>
      </c>
      <c r="V1267">
        <f>IF(Table1[[#This Row],[team]]=E1266,SUM(Table1[[#This Row],[difference]],V1266),Table1[[#This Row],[difference]])</f>
        <v>25.5</v>
      </c>
      <c r="W1267">
        <f>IF(Table1[[#This Row],[team]]=E1266,SUM(Table1[[#This Row],[sqrt(dif)]],W1266),Table1[[#This Row],[sqrt(dif)]])</f>
        <v>6.3769703533969091</v>
      </c>
      <c r="X1267">
        <f>IF(Table1[[#This Row],[team]]=E1266,SUM(Table1[[#This Row],[f1]],X1266),Table1[[#This Row],[f1]])</f>
        <v>24.79289321881345</v>
      </c>
      <c r="Y1267">
        <f>IF(Table1[[#This Row],[ATS]]=S1266,SUM(Table1[[#This Row],[ATS]],Y1266),Table1[[#This Row],[ATS]])</f>
        <v>2</v>
      </c>
      <c r="Z1267">
        <f>IF(Table1[[#This Row],[ATS]]&gt;0,Table1[[#This Row],[ATS streak (not real)]]-1,Table1[[#This Row],[ATS streak (not real)]]+1)</f>
        <v>1</v>
      </c>
      <c r="AA1267" s="5">
        <f>Table1[[#This Row],[running ttl ppg]]^2.37/(Table1[[#This Row],[running ttl ppg]]^2.37+Table1[[#This Row],[running ttl ppga]]^2.37)</f>
        <v>0.71299660212869653</v>
      </c>
      <c r="AB1267" s="5">
        <f>Table1[[#This Row],[pyth ratio]]+Table1[[#This Row],[win/loss ratio]]</f>
        <v>1.7129966021286966</v>
      </c>
    </row>
    <row r="1268" spans="1:28" x14ac:dyDescent="0.25">
      <c r="A1268" s="1">
        <v>3826</v>
      </c>
      <c r="B1268" s="7">
        <f t="shared" si="42"/>
        <v>3</v>
      </c>
      <c r="C1268" s="5">
        <v>2018</v>
      </c>
      <c r="D1268" s="5">
        <v>3</v>
      </c>
      <c r="E1268" t="s">
        <v>56</v>
      </c>
      <c r="F1268" t="s">
        <v>57</v>
      </c>
      <c r="G1268" s="5">
        <v>0</v>
      </c>
      <c r="H1268">
        <v>24</v>
      </c>
      <c r="I1268">
        <v>10</v>
      </c>
      <c r="J1268">
        <v>14</v>
      </c>
      <c r="K1268">
        <f>IF(Table1[[#This Row],[net]]&gt;0,1,0)</f>
        <v>1</v>
      </c>
      <c r="L1268">
        <v>-3</v>
      </c>
      <c r="M1268">
        <f>IF(Table1[[#This Row],[team]]=E1267,SUM(Table1[[#This Row],[win/loss]],M1267),Table1[[#This Row],[win/loss]])</f>
        <v>3</v>
      </c>
      <c r="N1268">
        <f>IF(Table1[[#This Row],[team]]=E1267,SUM(Table1[[#This Row],[win/loss]],M1267),Table1[[#This Row],[win/loss]])/B1268</f>
        <v>1</v>
      </c>
      <c r="O1268">
        <f t="shared" si="41"/>
        <v>11</v>
      </c>
      <c r="P1268">
        <f>IF(Table1[[#This Row],[difference]]&gt;0,SQRT(Table1[[#This Row],[difference]]),-SQRT(ABS(Table1[[#This Row],[difference]])))</f>
        <v>3.3166247903553998</v>
      </c>
      <c r="Q1268">
        <f>IF(Table1[[#This Row],[line]]&gt;0,SQRT(Table1[[#This Row],[line]]),-SQRT(ABS(Table1[[#This Row],[line]])))</f>
        <v>-1.7320508075688772</v>
      </c>
      <c r="R1268">
        <f>Table1[[#This Row],[difference]]-Table1[[#This Row],[sqrt(line)]]</f>
        <v>12.732050807568877</v>
      </c>
      <c r="S1268">
        <f>IF(Table1[[#This Row],[difference]]&gt;0,1,-1)</f>
        <v>1</v>
      </c>
      <c r="T1268">
        <f>IF(Table1[[#This Row],[team]]=E1267,SUM(H1268,T1267),Table1[[#This Row],[ppg]])</f>
        <v>93</v>
      </c>
      <c r="U1268">
        <f>IF(Table1[[#This Row],[team]]=E1267,SUM(I1268,U1267),Table1[[#This Row],[ppga]])</f>
        <v>57</v>
      </c>
      <c r="V1268">
        <f>IF(Table1[[#This Row],[team]]=E1267,SUM(Table1[[#This Row],[difference]],V1267),Table1[[#This Row],[difference]])</f>
        <v>36.5</v>
      </c>
      <c r="W1268">
        <f>IF(Table1[[#This Row],[team]]=E1267,SUM(Table1[[#This Row],[sqrt(dif)]],W1267),Table1[[#This Row],[sqrt(dif)]])</f>
        <v>9.693595143752308</v>
      </c>
      <c r="X1268">
        <f>IF(Table1[[#This Row],[team]]=E1267,SUM(Table1[[#This Row],[f1]],X1267),Table1[[#This Row],[f1]])</f>
        <v>37.524944026382329</v>
      </c>
      <c r="Y1268">
        <f>IF(Table1[[#This Row],[ATS]]=S1267,SUM(Table1[[#This Row],[ATS]],Y1267),Table1[[#This Row],[ATS]])</f>
        <v>3</v>
      </c>
      <c r="Z1268">
        <f>IF(Table1[[#This Row],[ATS]]&gt;0,Table1[[#This Row],[ATS streak (not real)]]-1,Table1[[#This Row],[ATS streak (not real)]]+1)</f>
        <v>2</v>
      </c>
      <c r="AA1268" s="5">
        <f>Table1[[#This Row],[running ttl ppg]]^2.37/(Table1[[#This Row],[running ttl ppg]]^2.37+Table1[[#This Row],[running ttl ppga]]^2.37)</f>
        <v>0.76137437626217563</v>
      </c>
      <c r="AB1268" s="5">
        <f>Table1[[#This Row],[pyth ratio]]+Table1[[#This Row],[win/loss ratio]]</f>
        <v>1.7613743762621756</v>
      </c>
    </row>
    <row r="1269" spans="1:28" x14ac:dyDescent="0.25">
      <c r="A1269" s="1">
        <v>3827</v>
      </c>
      <c r="B1269" s="7">
        <f t="shared" si="42"/>
        <v>4</v>
      </c>
      <c r="C1269" s="5">
        <v>2018</v>
      </c>
      <c r="D1269" s="5">
        <v>4</v>
      </c>
      <c r="E1269" t="s">
        <v>56</v>
      </c>
      <c r="F1269" t="s">
        <v>72</v>
      </c>
      <c r="G1269" s="5">
        <v>1</v>
      </c>
      <c r="H1269">
        <v>29</v>
      </c>
      <c r="I1269">
        <v>20</v>
      </c>
      <c r="J1269">
        <v>9</v>
      </c>
      <c r="K1269">
        <f>IF(Table1[[#This Row],[net]]&gt;0,1,0)</f>
        <v>1</v>
      </c>
      <c r="L1269">
        <v>-6.5</v>
      </c>
      <c r="M1269">
        <f>IF(Table1[[#This Row],[team]]=E1268,SUM(Table1[[#This Row],[win/loss]],M1268),Table1[[#This Row],[win/loss]])</f>
        <v>4</v>
      </c>
      <c r="N1269">
        <f>IF(Table1[[#This Row],[team]]=E1268,SUM(Table1[[#This Row],[win/loss]],M1268),Table1[[#This Row],[win/loss]])/B1269</f>
        <v>1</v>
      </c>
      <c r="O1269">
        <f t="shared" si="41"/>
        <v>2.5</v>
      </c>
      <c r="P1269">
        <f>IF(Table1[[#This Row],[difference]]&gt;0,SQRT(Table1[[#This Row],[difference]]),-SQRT(ABS(Table1[[#This Row],[difference]])))</f>
        <v>1.5811388300841898</v>
      </c>
      <c r="Q1269">
        <f>IF(Table1[[#This Row],[line]]&gt;0,SQRT(Table1[[#This Row],[line]]),-SQRT(ABS(Table1[[#This Row],[line]])))</f>
        <v>-2.5495097567963922</v>
      </c>
      <c r="R1269">
        <f>Table1[[#This Row],[difference]]-Table1[[#This Row],[sqrt(line)]]</f>
        <v>5.0495097567963922</v>
      </c>
      <c r="S1269">
        <f>IF(Table1[[#This Row],[difference]]&gt;0,1,-1)</f>
        <v>1</v>
      </c>
      <c r="T1269">
        <f>IF(Table1[[#This Row],[team]]=E1268,SUM(H1269,T1268),Table1[[#This Row],[ppg]])</f>
        <v>122</v>
      </c>
      <c r="U1269">
        <f>IF(Table1[[#This Row],[team]]=E1268,SUM(I1269,U1268),Table1[[#This Row],[ppga]])</f>
        <v>77</v>
      </c>
      <c r="V1269">
        <f>IF(Table1[[#This Row],[team]]=E1268,SUM(Table1[[#This Row],[difference]],V1268),Table1[[#This Row],[difference]])</f>
        <v>39</v>
      </c>
      <c r="W1269">
        <f>IF(Table1[[#This Row],[team]]=E1268,SUM(Table1[[#This Row],[sqrt(dif)]],W1268),Table1[[#This Row],[sqrt(dif)]])</f>
        <v>11.274733973836497</v>
      </c>
      <c r="X1269">
        <f>IF(Table1[[#This Row],[team]]=E1268,SUM(Table1[[#This Row],[f1]],X1268),Table1[[#This Row],[f1]])</f>
        <v>42.574453783178718</v>
      </c>
      <c r="Y1269">
        <f>IF(Table1[[#This Row],[ATS]]=S1268,SUM(Table1[[#This Row],[ATS]],Y1268),Table1[[#This Row],[ATS]])</f>
        <v>4</v>
      </c>
      <c r="Z1269">
        <f>IF(Table1[[#This Row],[ATS]]&gt;0,Table1[[#This Row],[ATS streak (not real)]]-1,Table1[[#This Row],[ATS streak (not real)]]+1)</f>
        <v>3</v>
      </c>
      <c r="AA1269" s="5">
        <f>Table1[[#This Row],[running ttl ppg]]^2.37/(Table1[[#This Row],[running ttl ppg]]^2.37+Table1[[#This Row],[running ttl ppga]]^2.37)</f>
        <v>0.74851558883392466</v>
      </c>
      <c r="AB1269" s="5">
        <f>Table1[[#This Row],[pyth ratio]]+Table1[[#This Row],[win/loss ratio]]</f>
        <v>1.7485155888339246</v>
      </c>
    </row>
    <row r="1270" spans="1:28" x14ac:dyDescent="0.25">
      <c r="A1270" s="1">
        <v>3828</v>
      </c>
      <c r="B1270" s="7">
        <f t="shared" si="42"/>
        <v>5</v>
      </c>
      <c r="C1270" s="5">
        <v>2018</v>
      </c>
      <c r="D1270" s="5">
        <v>5</v>
      </c>
      <c r="E1270" t="s">
        <v>56</v>
      </c>
      <c r="F1270" t="s">
        <v>53</v>
      </c>
      <c r="G1270" s="5">
        <v>0</v>
      </c>
      <c r="H1270">
        <v>42</v>
      </c>
      <c r="I1270">
        <v>34</v>
      </c>
      <c r="J1270">
        <v>8</v>
      </c>
      <c r="K1270">
        <f>IF(Table1[[#This Row],[net]]&gt;0,1,0)</f>
        <v>1</v>
      </c>
      <c r="L1270">
        <v>-2</v>
      </c>
      <c r="M1270">
        <f>IF(Table1[[#This Row],[team]]=E1269,SUM(Table1[[#This Row],[win/loss]],M1269),Table1[[#This Row],[win/loss]])</f>
        <v>5</v>
      </c>
      <c r="N1270">
        <f>IF(Table1[[#This Row],[team]]=E1269,SUM(Table1[[#This Row],[win/loss]],M1269),Table1[[#This Row],[win/loss]])/B1270</f>
        <v>1</v>
      </c>
      <c r="O1270">
        <f t="shared" si="41"/>
        <v>6</v>
      </c>
      <c r="P1270">
        <f>IF(Table1[[#This Row],[difference]]&gt;0,SQRT(Table1[[#This Row],[difference]]),-SQRT(ABS(Table1[[#This Row],[difference]])))</f>
        <v>2.4494897427831779</v>
      </c>
      <c r="Q1270">
        <f>IF(Table1[[#This Row],[line]]&gt;0,SQRT(Table1[[#This Row],[line]]),-SQRT(ABS(Table1[[#This Row],[line]])))</f>
        <v>-1.4142135623730951</v>
      </c>
      <c r="R1270">
        <f>Table1[[#This Row],[difference]]-Table1[[#This Row],[sqrt(line)]]</f>
        <v>7.4142135623730949</v>
      </c>
      <c r="S1270">
        <f>IF(Table1[[#This Row],[difference]]&gt;0,1,-1)</f>
        <v>1</v>
      </c>
      <c r="T1270">
        <f>IF(Table1[[#This Row],[team]]=E1269,SUM(H1270,T1269),Table1[[#This Row],[ppg]])</f>
        <v>164</v>
      </c>
      <c r="U1270">
        <f>IF(Table1[[#This Row],[team]]=E1269,SUM(I1270,U1269),Table1[[#This Row],[ppga]])</f>
        <v>111</v>
      </c>
      <c r="V1270">
        <f>IF(Table1[[#This Row],[team]]=E1269,SUM(Table1[[#This Row],[difference]],V1269),Table1[[#This Row],[difference]])</f>
        <v>45</v>
      </c>
      <c r="W1270">
        <f>IF(Table1[[#This Row],[team]]=E1269,SUM(Table1[[#This Row],[sqrt(dif)]],W1269),Table1[[#This Row],[sqrt(dif)]])</f>
        <v>13.724223716619676</v>
      </c>
      <c r="X1270">
        <f>IF(Table1[[#This Row],[team]]=E1269,SUM(Table1[[#This Row],[f1]],X1269),Table1[[#This Row],[f1]])</f>
        <v>49.988667345551811</v>
      </c>
      <c r="Y1270">
        <f>IF(Table1[[#This Row],[ATS]]=S1269,SUM(Table1[[#This Row],[ATS]],Y1269),Table1[[#This Row],[ATS]])</f>
        <v>5</v>
      </c>
      <c r="Z1270">
        <f>IF(Table1[[#This Row],[ATS]]&gt;0,Table1[[#This Row],[ATS streak (not real)]]-1,Table1[[#This Row],[ATS streak (not real)]]+1)</f>
        <v>4</v>
      </c>
      <c r="AA1270" s="5">
        <f>Table1[[#This Row],[running ttl ppg]]^2.37/(Table1[[#This Row],[running ttl ppg]]^2.37+Table1[[#This Row],[running ttl ppga]]^2.37)</f>
        <v>0.71607948615722106</v>
      </c>
      <c r="AB1270" s="5">
        <f>Table1[[#This Row],[pyth ratio]]+Table1[[#This Row],[win/loss ratio]]</f>
        <v>1.7160794861572211</v>
      </c>
    </row>
    <row r="1271" spans="1:28" x14ac:dyDescent="0.25">
      <c r="A1271" s="1">
        <v>3829</v>
      </c>
      <c r="B1271" s="7">
        <f t="shared" si="42"/>
        <v>6</v>
      </c>
      <c r="C1271" s="5">
        <v>2018</v>
      </c>
      <c r="D1271" s="5">
        <v>6</v>
      </c>
      <c r="E1271" t="s">
        <v>56</v>
      </c>
      <c r="F1271" t="s">
        <v>67</v>
      </c>
      <c r="G1271" s="5">
        <v>1</v>
      </c>
      <c r="H1271">
        <v>13</v>
      </c>
      <c r="I1271">
        <v>19</v>
      </c>
      <c r="J1271">
        <v>-6</v>
      </c>
      <c r="K1271">
        <f>IF(Table1[[#This Row],[net]]&gt;0,1,0)</f>
        <v>0</v>
      </c>
      <c r="L1271">
        <v>-3.5</v>
      </c>
      <c r="M1271">
        <f>IF(Table1[[#This Row],[team]]=E1270,SUM(Table1[[#This Row],[win/loss]],M1270),Table1[[#This Row],[win/loss]])</f>
        <v>5</v>
      </c>
      <c r="N1271">
        <f>IF(Table1[[#This Row],[team]]=E1270,SUM(Table1[[#This Row],[win/loss]],M1270),Table1[[#This Row],[win/loss]])/B1271</f>
        <v>0.83333333333333337</v>
      </c>
      <c r="O1271">
        <f t="shared" si="41"/>
        <v>-9.5</v>
      </c>
      <c r="P1271">
        <f>IF(Table1[[#This Row],[difference]]&gt;0,SQRT(Table1[[#This Row],[difference]]),-SQRT(ABS(Table1[[#This Row],[difference]])))</f>
        <v>-3.082207001484488</v>
      </c>
      <c r="Q1271">
        <f>IF(Table1[[#This Row],[line]]&gt;0,SQRT(Table1[[#This Row],[line]]),-SQRT(ABS(Table1[[#This Row],[line]])))</f>
        <v>-1.8708286933869707</v>
      </c>
      <c r="R1271">
        <f>Table1[[#This Row],[difference]]-Table1[[#This Row],[sqrt(line)]]</f>
        <v>-7.6291713066130296</v>
      </c>
      <c r="S1271">
        <f>IF(Table1[[#This Row],[difference]]&gt;0,1,-1)</f>
        <v>-1</v>
      </c>
      <c r="T1271">
        <f>IF(Table1[[#This Row],[team]]=E1270,SUM(H1271,T1270),Table1[[#This Row],[ppg]])</f>
        <v>177</v>
      </c>
      <c r="U1271">
        <f>IF(Table1[[#This Row],[team]]=E1270,SUM(I1271,U1270),Table1[[#This Row],[ppga]])</f>
        <v>130</v>
      </c>
      <c r="V1271">
        <f>IF(Table1[[#This Row],[team]]=E1270,SUM(Table1[[#This Row],[difference]],V1270),Table1[[#This Row],[difference]])</f>
        <v>35.5</v>
      </c>
      <c r="W1271">
        <f>IF(Table1[[#This Row],[team]]=E1270,SUM(Table1[[#This Row],[sqrt(dif)]],W1270),Table1[[#This Row],[sqrt(dif)]])</f>
        <v>10.642016715135188</v>
      </c>
      <c r="X1271">
        <f>IF(Table1[[#This Row],[team]]=E1270,SUM(Table1[[#This Row],[f1]],X1270),Table1[[#This Row],[f1]])</f>
        <v>42.359496038938779</v>
      </c>
      <c r="Y1271">
        <f>IF(Table1[[#This Row],[ATS]]=S1270,SUM(Table1[[#This Row],[ATS]],Y1270),Table1[[#This Row],[ATS]])</f>
        <v>-1</v>
      </c>
      <c r="Z1271">
        <f>IF(Table1[[#This Row],[ATS]]&gt;0,Table1[[#This Row],[ATS streak (not real)]]-1,Table1[[#This Row],[ATS streak (not real)]]+1)</f>
        <v>0</v>
      </c>
      <c r="AA1271" s="5">
        <f>Table1[[#This Row],[running ttl ppg]]^2.37/(Table1[[#This Row],[running ttl ppg]]^2.37+Table1[[#This Row],[running ttl ppga]]^2.37)</f>
        <v>0.67511641370867148</v>
      </c>
      <c r="AB1271" s="5">
        <f>Table1[[#This Row],[pyth ratio]]+Table1[[#This Row],[win/loss ratio]]</f>
        <v>1.5084497470420049</v>
      </c>
    </row>
    <row r="1272" spans="1:28" x14ac:dyDescent="0.25">
      <c r="A1272" s="1">
        <v>3830</v>
      </c>
      <c r="B1272" s="7">
        <f t="shared" si="42"/>
        <v>7</v>
      </c>
      <c r="C1272" s="5">
        <v>2018</v>
      </c>
      <c r="D1272" s="5">
        <v>7</v>
      </c>
      <c r="E1272" t="s">
        <v>56</v>
      </c>
      <c r="F1272" t="s">
        <v>65</v>
      </c>
      <c r="G1272" s="5">
        <v>0</v>
      </c>
      <c r="H1272">
        <v>30</v>
      </c>
      <c r="I1272">
        <v>31</v>
      </c>
      <c r="J1272">
        <v>-1</v>
      </c>
      <c r="K1272">
        <f>IF(Table1[[#This Row],[net]]&gt;0,1,0)</f>
        <v>0</v>
      </c>
      <c r="L1272">
        <v>-3</v>
      </c>
      <c r="M1272">
        <f>IF(Table1[[#This Row],[team]]=E1271,SUM(Table1[[#This Row],[win/loss]],M1271),Table1[[#This Row],[win/loss]])</f>
        <v>5</v>
      </c>
      <c r="N1272">
        <f>IF(Table1[[#This Row],[team]]=E1271,SUM(Table1[[#This Row],[win/loss]],M1271),Table1[[#This Row],[win/loss]])/B1272</f>
        <v>0.7142857142857143</v>
      </c>
      <c r="O1272">
        <f t="shared" si="41"/>
        <v>-4</v>
      </c>
      <c r="P1272">
        <f>IF(Table1[[#This Row],[difference]]&gt;0,SQRT(Table1[[#This Row],[difference]]),-SQRT(ABS(Table1[[#This Row],[difference]])))</f>
        <v>-2</v>
      </c>
      <c r="Q1272">
        <f>IF(Table1[[#This Row],[line]]&gt;0,SQRT(Table1[[#This Row],[line]]),-SQRT(ABS(Table1[[#This Row],[line]])))</f>
        <v>-1.7320508075688772</v>
      </c>
      <c r="R1272">
        <f>Table1[[#This Row],[difference]]-Table1[[#This Row],[sqrt(line)]]</f>
        <v>-2.2679491924311228</v>
      </c>
      <c r="S1272">
        <f>IF(Table1[[#This Row],[difference]]&gt;0,1,-1)</f>
        <v>-1</v>
      </c>
      <c r="T1272">
        <f>IF(Table1[[#This Row],[team]]=E1271,SUM(H1272,T1271),Table1[[#This Row],[ppg]])</f>
        <v>207</v>
      </c>
      <c r="U1272">
        <f>IF(Table1[[#This Row],[team]]=E1271,SUM(I1272,U1271),Table1[[#This Row],[ppga]])</f>
        <v>161</v>
      </c>
      <c r="V1272">
        <f>IF(Table1[[#This Row],[team]]=E1271,SUM(Table1[[#This Row],[difference]],V1271),Table1[[#This Row],[difference]])</f>
        <v>31.5</v>
      </c>
      <c r="W1272">
        <f>IF(Table1[[#This Row],[team]]=E1271,SUM(Table1[[#This Row],[sqrt(dif)]],W1271),Table1[[#This Row],[sqrt(dif)]])</f>
        <v>8.6420167151351883</v>
      </c>
      <c r="X1272">
        <f>IF(Table1[[#This Row],[team]]=E1271,SUM(Table1[[#This Row],[f1]],X1271),Table1[[#This Row],[f1]])</f>
        <v>40.091546846507654</v>
      </c>
      <c r="Y1272">
        <f>IF(Table1[[#This Row],[ATS]]=S1271,SUM(Table1[[#This Row],[ATS]],Y1271),Table1[[#This Row],[ATS]])</f>
        <v>-2</v>
      </c>
      <c r="Z1272">
        <f>IF(Table1[[#This Row],[ATS]]&gt;0,Table1[[#This Row],[ATS streak (not real)]]-1,Table1[[#This Row],[ATS streak (not real)]]+1)</f>
        <v>-1</v>
      </c>
      <c r="AA1272" s="5">
        <f>Table1[[#This Row],[running ttl ppg]]^2.37/(Table1[[#This Row],[running ttl ppg]]^2.37+Table1[[#This Row],[running ttl ppga]]^2.37)</f>
        <v>0.64465249244827105</v>
      </c>
      <c r="AB1272" s="5">
        <f>Table1[[#This Row],[pyth ratio]]+Table1[[#This Row],[win/loss ratio]]</f>
        <v>1.3589382067339852</v>
      </c>
    </row>
    <row r="1273" spans="1:28" x14ac:dyDescent="0.25">
      <c r="A1273" s="1">
        <v>3831</v>
      </c>
      <c r="B1273" s="7">
        <f t="shared" si="42"/>
        <v>8</v>
      </c>
      <c r="C1273" s="5">
        <v>2018</v>
      </c>
      <c r="D1273" s="5">
        <v>8</v>
      </c>
      <c r="E1273" t="s">
        <v>56</v>
      </c>
      <c r="F1273" t="s">
        <v>50</v>
      </c>
      <c r="G1273" s="5">
        <v>1</v>
      </c>
      <c r="H1273">
        <v>29</v>
      </c>
      <c r="I1273">
        <v>19</v>
      </c>
      <c r="J1273">
        <v>10</v>
      </c>
      <c r="K1273">
        <f>IF(Table1[[#This Row],[net]]&gt;0,1,0)</f>
        <v>1</v>
      </c>
      <c r="L1273">
        <v>-7</v>
      </c>
      <c r="M1273">
        <f>IF(Table1[[#This Row],[team]]=E1272,SUM(Table1[[#This Row],[win/loss]],M1272),Table1[[#This Row],[win/loss]])</f>
        <v>6</v>
      </c>
      <c r="N1273">
        <f>IF(Table1[[#This Row],[team]]=E1272,SUM(Table1[[#This Row],[win/loss]],M1272),Table1[[#This Row],[win/loss]])/B1273</f>
        <v>0.75</v>
      </c>
      <c r="O1273">
        <f t="shared" si="41"/>
        <v>3</v>
      </c>
      <c r="P1273">
        <f>IF(Table1[[#This Row],[difference]]&gt;0,SQRT(Table1[[#This Row],[difference]]),-SQRT(ABS(Table1[[#This Row],[difference]])))</f>
        <v>1.7320508075688772</v>
      </c>
      <c r="Q1273">
        <f>IF(Table1[[#This Row],[line]]&gt;0,SQRT(Table1[[#This Row],[line]]),-SQRT(ABS(Table1[[#This Row],[line]])))</f>
        <v>-2.6457513110645907</v>
      </c>
      <c r="R1273">
        <f>Table1[[#This Row],[difference]]-Table1[[#This Row],[sqrt(line)]]</f>
        <v>5.6457513110645907</v>
      </c>
      <c r="S1273">
        <f>IF(Table1[[#This Row],[difference]]&gt;0,1,-1)</f>
        <v>1</v>
      </c>
      <c r="T1273">
        <f>IF(Table1[[#This Row],[team]]=E1272,SUM(H1273,T1272),Table1[[#This Row],[ppg]])</f>
        <v>236</v>
      </c>
      <c r="U1273">
        <f>IF(Table1[[#This Row],[team]]=E1272,SUM(I1273,U1272),Table1[[#This Row],[ppga]])</f>
        <v>180</v>
      </c>
      <c r="V1273">
        <f>IF(Table1[[#This Row],[team]]=E1272,SUM(Table1[[#This Row],[difference]],V1272),Table1[[#This Row],[difference]])</f>
        <v>34.5</v>
      </c>
      <c r="W1273">
        <f>IF(Table1[[#This Row],[team]]=E1272,SUM(Table1[[#This Row],[sqrt(dif)]],W1272),Table1[[#This Row],[sqrt(dif)]])</f>
        <v>10.374067522704065</v>
      </c>
      <c r="X1273">
        <f>IF(Table1[[#This Row],[team]]=E1272,SUM(Table1[[#This Row],[f1]],X1272),Table1[[#This Row],[f1]])</f>
        <v>45.737298157572248</v>
      </c>
      <c r="Y1273">
        <f>IF(Table1[[#This Row],[ATS]]=S1272,SUM(Table1[[#This Row],[ATS]],Y1272),Table1[[#This Row],[ATS]])</f>
        <v>1</v>
      </c>
      <c r="Z1273">
        <f>IF(Table1[[#This Row],[ATS]]&gt;0,Table1[[#This Row],[ATS streak (not real)]]-1,Table1[[#This Row],[ATS streak (not real)]]+1)</f>
        <v>0</v>
      </c>
      <c r="AA1273" s="5">
        <f>Table1[[#This Row],[running ttl ppg]]^2.37/(Table1[[#This Row],[running ttl ppg]]^2.37+Table1[[#This Row],[running ttl ppga]]^2.37)</f>
        <v>0.65519946855121958</v>
      </c>
      <c r="AB1273" s="5">
        <f>Table1[[#This Row],[pyth ratio]]+Table1[[#This Row],[win/loss ratio]]</f>
        <v>1.4051994685512197</v>
      </c>
    </row>
    <row r="1274" spans="1:28" x14ac:dyDescent="0.25">
      <c r="A1274" s="1">
        <v>3832</v>
      </c>
      <c r="B1274" s="7">
        <f t="shared" si="42"/>
        <v>9</v>
      </c>
      <c r="C1274" s="5">
        <v>2018</v>
      </c>
      <c r="D1274" s="5">
        <v>9</v>
      </c>
      <c r="E1274" t="s">
        <v>56</v>
      </c>
      <c r="F1274" t="s">
        <v>49</v>
      </c>
      <c r="G1274" s="5">
        <v>0</v>
      </c>
      <c r="H1274">
        <v>17</v>
      </c>
      <c r="I1274">
        <v>28</v>
      </c>
      <c r="J1274">
        <v>-11</v>
      </c>
      <c r="K1274">
        <f>IF(Table1[[#This Row],[net]]&gt;0,1,0)</f>
        <v>0</v>
      </c>
      <c r="L1274">
        <v>2.5</v>
      </c>
      <c r="M1274">
        <f>IF(Table1[[#This Row],[team]]=E1273,SUM(Table1[[#This Row],[win/loss]],M1273),Table1[[#This Row],[win/loss]])</f>
        <v>6</v>
      </c>
      <c r="N1274">
        <f>IF(Table1[[#This Row],[team]]=E1273,SUM(Table1[[#This Row],[win/loss]],M1273),Table1[[#This Row],[win/loss]])/B1274</f>
        <v>0.66666666666666663</v>
      </c>
      <c r="O1274">
        <f t="shared" si="41"/>
        <v>-8.5</v>
      </c>
      <c r="P1274">
        <f>IF(Table1[[#This Row],[difference]]&gt;0,SQRT(Table1[[#This Row],[difference]]),-SQRT(ABS(Table1[[#This Row],[difference]])))</f>
        <v>-2.9154759474226504</v>
      </c>
      <c r="Q1274">
        <f>IF(Table1[[#This Row],[line]]&gt;0,SQRT(Table1[[#This Row],[line]]),-SQRT(ABS(Table1[[#This Row],[line]])))</f>
        <v>1.5811388300841898</v>
      </c>
      <c r="R1274">
        <f>Table1[[#This Row],[difference]]-Table1[[#This Row],[sqrt(line)]]</f>
        <v>-10.081138830084189</v>
      </c>
      <c r="S1274">
        <f>IF(Table1[[#This Row],[difference]]&gt;0,1,-1)</f>
        <v>-1</v>
      </c>
      <c r="T1274">
        <f>IF(Table1[[#This Row],[team]]=E1273,SUM(H1274,T1273),Table1[[#This Row],[ppg]])</f>
        <v>253</v>
      </c>
      <c r="U1274">
        <f>IF(Table1[[#This Row],[team]]=E1273,SUM(I1274,U1273),Table1[[#This Row],[ppga]])</f>
        <v>208</v>
      </c>
      <c r="V1274">
        <f>IF(Table1[[#This Row],[team]]=E1273,SUM(Table1[[#This Row],[difference]],V1273),Table1[[#This Row],[difference]])</f>
        <v>26</v>
      </c>
      <c r="W1274">
        <f>IF(Table1[[#This Row],[team]]=E1273,SUM(Table1[[#This Row],[sqrt(dif)]],W1273),Table1[[#This Row],[sqrt(dif)]])</f>
        <v>7.4585915752814147</v>
      </c>
      <c r="X1274">
        <f>IF(Table1[[#This Row],[team]]=E1273,SUM(Table1[[#This Row],[f1]],X1273),Table1[[#This Row],[f1]])</f>
        <v>35.656159327488055</v>
      </c>
      <c r="Y1274">
        <f>IF(Table1[[#This Row],[ATS]]=S1273,SUM(Table1[[#This Row],[ATS]],Y1273),Table1[[#This Row],[ATS]])</f>
        <v>-1</v>
      </c>
      <c r="Z1274">
        <f>IF(Table1[[#This Row],[ATS]]&gt;0,Table1[[#This Row],[ATS streak (not real)]]-1,Table1[[#This Row],[ATS streak (not real)]]+1)</f>
        <v>0</v>
      </c>
      <c r="AA1274" s="5">
        <f>Table1[[#This Row],[running ttl ppg]]^2.37/(Table1[[#This Row],[running ttl ppg]]^2.37+Table1[[#This Row],[running ttl ppga]]^2.37)</f>
        <v>0.61400243656648679</v>
      </c>
      <c r="AB1274" s="5">
        <f>Table1[[#This Row],[pyth ratio]]+Table1[[#This Row],[win/loss ratio]]</f>
        <v>1.2806691032331534</v>
      </c>
    </row>
    <row r="1275" spans="1:28" x14ac:dyDescent="0.25">
      <c r="A1275" s="1">
        <v>3833</v>
      </c>
      <c r="B1275" s="7">
        <f t="shared" si="42"/>
        <v>10</v>
      </c>
      <c r="C1275" s="5">
        <v>2018</v>
      </c>
      <c r="D1275" s="5">
        <v>11</v>
      </c>
      <c r="E1275" t="s">
        <v>56</v>
      </c>
      <c r="F1275" t="s">
        <v>61</v>
      </c>
      <c r="G1275" s="5">
        <v>0</v>
      </c>
      <c r="H1275">
        <v>9</v>
      </c>
      <c r="I1275">
        <v>12</v>
      </c>
      <c r="J1275">
        <v>-3</v>
      </c>
      <c r="K1275">
        <f>IF(Table1[[#This Row],[net]]&gt;0,1,0)</f>
        <v>0</v>
      </c>
      <c r="L1275">
        <v>-10</v>
      </c>
      <c r="M1275">
        <f>IF(Table1[[#This Row],[team]]=E1274,SUM(Table1[[#This Row],[win/loss]],M1274),Table1[[#This Row],[win/loss]])</f>
        <v>6</v>
      </c>
      <c r="N1275">
        <f>IF(Table1[[#This Row],[team]]=E1274,SUM(Table1[[#This Row],[win/loss]],M1274),Table1[[#This Row],[win/loss]])/B1275</f>
        <v>0.6</v>
      </c>
      <c r="O1275">
        <f t="shared" si="41"/>
        <v>-13</v>
      </c>
      <c r="P1275">
        <f>IF(Table1[[#This Row],[difference]]&gt;0,SQRT(Table1[[#This Row],[difference]]),-SQRT(ABS(Table1[[#This Row],[difference]])))</f>
        <v>-3.6055512754639891</v>
      </c>
      <c r="Q1275">
        <f>IF(Table1[[#This Row],[line]]&gt;0,SQRT(Table1[[#This Row],[line]]),-SQRT(ABS(Table1[[#This Row],[line]])))</f>
        <v>-3.1622776601683795</v>
      </c>
      <c r="R1275">
        <f>Table1[[#This Row],[difference]]-Table1[[#This Row],[sqrt(line)]]</f>
        <v>-9.83772233983162</v>
      </c>
      <c r="S1275">
        <f>IF(Table1[[#This Row],[difference]]&gt;0,1,-1)</f>
        <v>-1</v>
      </c>
      <c r="T1275">
        <f>IF(Table1[[#This Row],[team]]=E1274,SUM(H1275,T1274),Table1[[#This Row],[ppg]])</f>
        <v>262</v>
      </c>
      <c r="U1275">
        <f>IF(Table1[[#This Row],[team]]=E1274,SUM(I1275,U1274),Table1[[#This Row],[ppga]])</f>
        <v>220</v>
      </c>
      <c r="V1275">
        <f>IF(Table1[[#This Row],[team]]=E1274,SUM(Table1[[#This Row],[difference]],V1274),Table1[[#This Row],[difference]])</f>
        <v>13</v>
      </c>
      <c r="W1275">
        <f>IF(Table1[[#This Row],[team]]=E1274,SUM(Table1[[#This Row],[sqrt(dif)]],W1274),Table1[[#This Row],[sqrt(dif)]])</f>
        <v>3.8530402998174256</v>
      </c>
      <c r="X1275">
        <f>IF(Table1[[#This Row],[team]]=E1274,SUM(Table1[[#This Row],[f1]],X1274),Table1[[#This Row],[f1]])</f>
        <v>25.818436987656433</v>
      </c>
      <c r="Y1275">
        <f>IF(Table1[[#This Row],[ATS]]=S1274,SUM(Table1[[#This Row],[ATS]],Y1274),Table1[[#This Row],[ATS]])</f>
        <v>-2</v>
      </c>
      <c r="Z1275">
        <f>IF(Table1[[#This Row],[ATS]]&gt;0,Table1[[#This Row],[ATS streak (not real)]]-1,Table1[[#This Row],[ATS streak (not real)]]+1)</f>
        <v>-1</v>
      </c>
      <c r="AA1275" s="5">
        <f>Table1[[#This Row],[running ttl ppg]]^2.37/(Table1[[#This Row],[running ttl ppg]]^2.37+Table1[[#This Row],[running ttl ppga]]^2.37)</f>
        <v>0.602065587341861</v>
      </c>
      <c r="AB1275" s="5">
        <f>Table1[[#This Row],[pyth ratio]]+Table1[[#This Row],[win/loss ratio]]</f>
        <v>1.2020655873418611</v>
      </c>
    </row>
    <row r="1276" spans="1:28" x14ac:dyDescent="0.25">
      <c r="A1276" s="1">
        <v>3834</v>
      </c>
      <c r="B1276" s="7">
        <f t="shared" si="42"/>
        <v>11</v>
      </c>
      <c r="C1276" s="5">
        <v>2018</v>
      </c>
      <c r="D1276" s="5">
        <v>12</v>
      </c>
      <c r="E1276" t="s">
        <v>56</v>
      </c>
      <c r="F1276" t="s">
        <v>44</v>
      </c>
      <c r="G1276" s="5">
        <v>1</v>
      </c>
      <c r="H1276">
        <v>10</v>
      </c>
      <c r="I1276">
        <v>16</v>
      </c>
      <c r="J1276">
        <v>-6</v>
      </c>
      <c r="K1276">
        <f>IF(Table1[[#This Row],[net]]&gt;0,1,0)</f>
        <v>0</v>
      </c>
      <c r="L1276">
        <v>-8.5</v>
      </c>
      <c r="M1276">
        <f>IF(Table1[[#This Row],[team]]=E1275,SUM(Table1[[#This Row],[win/loss]],M1275),Table1[[#This Row],[win/loss]])</f>
        <v>6</v>
      </c>
      <c r="N1276">
        <f>IF(Table1[[#This Row],[team]]=E1275,SUM(Table1[[#This Row],[win/loss]],M1275),Table1[[#This Row],[win/loss]])/B1276</f>
        <v>0.54545454545454541</v>
      </c>
      <c r="O1276">
        <f t="shared" si="41"/>
        <v>-14.5</v>
      </c>
      <c r="P1276">
        <f>IF(Table1[[#This Row],[difference]]&gt;0,SQRT(Table1[[#This Row],[difference]]),-SQRT(ABS(Table1[[#This Row],[difference]])))</f>
        <v>-3.8078865529319543</v>
      </c>
      <c r="Q1276">
        <f>IF(Table1[[#This Row],[line]]&gt;0,SQRT(Table1[[#This Row],[line]]),-SQRT(ABS(Table1[[#This Row],[line]])))</f>
        <v>-2.9154759474226504</v>
      </c>
      <c r="R1276">
        <f>Table1[[#This Row],[difference]]-Table1[[#This Row],[sqrt(line)]]</f>
        <v>-11.584524052577351</v>
      </c>
      <c r="S1276">
        <f>IF(Table1[[#This Row],[difference]]&gt;0,1,-1)</f>
        <v>-1</v>
      </c>
      <c r="T1276">
        <f>IF(Table1[[#This Row],[team]]=E1275,SUM(H1276,T1275),Table1[[#This Row],[ppg]])</f>
        <v>272</v>
      </c>
      <c r="U1276">
        <f>IF(Table1[[#This Row],[team]]=E1275,SUM(I1276,U1275),Table1[[#This Row],[ppga]])</f>
        <v>236</v>
      </c>
      <c r="V1276">
        <f>IF(Table1[[#This Row],[team]]=E1275,SUM(Table1[[#This Row],[difference]],V1275),Table1[[#This Row],[difference]])</f>
        <v>-1.5</v>
      </c>
      <c r="W1276">
        <f>IF(Table1[[#This Row],[team]]=E1275,SUM(Table1[[#This Row],[sqrt(dif)]],W1275),Table1[[#This Row],[sqrt(dif)]])</f>
        <v>4.5153746885471246E-2</v>
      </c>
      <c r="X1276">
        <f>IF(Table1[[#This Row],[team]]=E1275,SUM(Table1[[#This Row],[f1]],X1275),Table1[[#This Row],[f1]])</f>
        <v>14.233912935079083</v>
      </c>
      <c r="Y1276">
        <f>IF(Table1[[#This Row],[ATS]]=S1275,SUM(Table1[[#This Row],[ATS]],Y1275),Table1[[#This Row],[ATS]])</f>
        <v>-3</v>
      </c>
      <c r="Z1276">
        <f>IF(Table1[[#This Row],[ATS]]&gt;0,Table1[[#This Row],[ATS streak (not real)]]-1,Table1[[#This Row],[ATS streak (not real)]]+1)</f>
        <v>-2</v>
      </c>
      <c r="AA1276" s="5">
        <f>Table1[[#This Row],[running ttl ppg]]^2.37/(Table1[[#This Row],[running ttl ppg]]^2.37+Table1[[#This Row],[running ttl ppga]]^2.37)</f>
        <v>0.58333267285149049</v>
      </c>
      <c r="AB1276" s="5">
        <f>Table1[[#This Row],[pyth ratio]]+Table1[[#This Row],[win/loss ratio]]</f>
        <v>1.1287872183060359</v>
      </c>
    </row>
    <row r="1277" spans="1:28" x14ac:dyDescent="0.25">
      <c r="A1277" s="1">
        <v>3835</v>
      </c>
      <c r="B1277" s="7">
        <f t="shared" si="42"/>
        <v>12</v>
      </c>
      <c r="C1277" s="5">
        <v>2018</v>
      </c>
      <c r="D1277" s="5">
        <v>13</v>
      </c>
      <c r="E1277" t="s">
        <v>56</v>
      </c>
      <c r="F1277" t="s">
        <v>62</v>
      </c>
      <c r="G1277" s="5">
        <v>0</v>
      </c>
      <c r="H1277">
        <v>31</v>
      </c>
      <c r="I1277">
        <v>38</v>
      </c>
      <c r="J1277">
        <v>-7</v>
      </c>
      <c r="K1277">
        <f>IF(Table1[[#This Row],[net]]&gt;0,1,0)</f>
        <v>0</v>
      </c>
      <c r="L1277">
        <v>-4</v>
      </c>
      <c r="M1277">
        <f>IF(Table1[[#This Row],[team]]=E1276,SUM(Table1[[#This Row],[win/loss]],M1276),Table1[[#This Row],[win/loss]])</f>
        <v>6</v>
      </c>
      <c r="N1277">
        <f>IF(Table1[[#This Row],[team]]=E1276,SUM(Table1[[#This Row],[win/loss]],M1276),Table1[[#This Row],[win/loss]])/B1277</f>
        <v>0.5</v>
      </c>
      <c r="O1277">
        <f t="shared" si="41"/>
        <v>-11</v>
      </c>
      <c r="P1277">
        <f>IF(Table1[[#This Row],[difference]]&gt;0,SQRT(Table1[[#This Row],[difference]]),-SQRT(ABS(Table1[[#This Row],[difference]])))</f>
        <v>-3.3166247903553998</v>
      </c>
      <c r="Q1277">
        <f>IF(Table1[[#This Row],[line]]&gt;0,SQRT(Table1[[#This Row],[line]]),-SQRT(ABS(Table1[[#This Row],[line]])))</f>
        <v>-2</v>
      </c>
      <c r="R1277">
        <f>Table1[[#This Row],[difference]]-Table1[[#This Row],[sqrt(line)]]</f>
        <v>-9</v>
      </c>
      <c r="S1277">
        <f>IF(Table1[[#This Row],[difference]]&gt;0,1,-1)</f>
        <v>-1</v>
      </c>
      <c r="T1277">
        <f>IF(Table1[[#This Row],[team]]=E1276,SUM(H1277,T1276),Table1[[#This Row],[ppg]])</f>
        <v>303</v>
      </c>
      <c r="U1277">
        <f>IF(Table1[[#This Row],[team]]=E1276,SUM(I1277,U1276),Table1[[#This Row],[ppga]])</f>
        <v>274</v>
      </c>
      <c r="V1277">
        <f>IF(Table1[[#This Row],[team]]=E1276,SUM(Table1[[#This Row],[difference]],V1276),Table1[[#This Row],[difference]])</f>
        <v>-12.5</v>
      </c>
      <c r="W1277">
        <f>IF(Table1[[#This Row],[team]]=E1276,SUM(Table1[[#This Row],[sqrt(dif)]],W1276),Table1[[#This Row],[sqrt(dif)]])</f>
        <v>-3.2714710434699286</v>
      </c>
      <c r="X1277">
        <f>IF(Table1[[#This Row],[team]]=E1276,SUM(Table1[[#This Row],[f1]],X1276),Table1[[#This Row],[f1]])</f>
        <v>5.2339129350790827</v>
      </c>
      <c r="Y1277">
        <f>IF(Table1[[#This Row],[ATS]]=S1276,SUM(Table1[[#This Row],[ATS]],Y1276),Table1[[#This Row],[ATS]])</f>
        <v>-4</v>
      </c>
      <c r="Z1277">
        <f>IF(Table1[[#This Row],[ATS]]&gt;0,Table1[[#This Row],[ATS streak (not real)]]-1,Table1[[#This Row],[ATS streak (not real)]]+1)</f>
        <v>-3</v>
      </c>
      <c r="AA1277" s="5">
        <f>Table1[[#This Row],[running ttl ppg]]^2.37/(Table1[[#This Row],[running ttl ppg]]^2.37+Table1[[#This Row],[running ttl ppga]]^2.37)</f>
        <v>0.55932748443967151</v>
      </c>
      <c r="AB1277" s="5">
        <f>Table1[[#This Row],[pyth ratio]]+Table1[[#This Row],[win/loss ratio]]</f>
        <v>1.0593274844396716</v>
      </c>
    </row>
    <row r="1278" spans="1:28" x14ac:dyDescent="0.25">
      <c r="A1278" s="1">
        <v>3836</v>
      </c>
      <c r="B1278" s="7">
        <f t="shared" si="42"/>
        <v>13</v>
      </c>
      <c r="C1278" s="5">
        <v>2018</v>
      </c>
      <c r="D1278" s="5">
        <v>14</v>
      </c>
      <c r="E1278" t="s">
        <v>56</v>
      </c>
      <c r="F1278" t="s">
        <v>65</v>
      </c>
      <c r="G1278" s="5">
        <v>1</v>
      </c>
      <c r="H1278">
        <v>26</v>
      </c>
      <c r="I1278">
        <v>15</v>
      </c>
      <c r="J1278">
        <v>11</v>
      </c>
      <c r="K1278">
        <f>IF(Table1[[#This Row],[net]]&gt;0,1,0)</f>
        <v>1</v>
      </c>
      <c r="L1278">
        <v>-4.5</v>
      </c>
      <c r="M1278">
        <f>IF(Table1[[#This Row],[team]]=E1277,SUM(Table1[[#This Row],[win/loss]],M1277),Table1[[#This Row],[win/loss]])</f>
        <v>7</v>
      </c>
      <c r="N1278">
        <f>IF(Table1[[#This Row],[team]]=E1277,SUM(Table1[[#This Row],[win/loss]],M1277),Table1[[#This Row],[win/loss]])/B1278</f>
        <v>0.53846153846153844</v>
      </c>
      <c r="O1278">
        <f t="shared" si="41"/>
        <v>6.5</v>
      </c>
      <c r="P1278">
        <f>IF(Table1[[#This Row],[difference]]&gt;0,SQRT(Table1[[#This Row],[difference]]),-SQRT(ABS(Table1[[#This Row],[difference]])))</f>
        <v>2.5495097567963922</v>
      </c>
      <c r="Q1278">
        <f>IF(Table1[[#This Row],[line]]&gt;0,SQRT(Table1[[#This Row],[line]]),-SQRT(ABS(Table1[[#This Row],[line]])))</f>
        <v>-2.1213203435596424</v>
      </c>
      <c r="R1278">
        <f>Table1[[#This Row],[difference]]-Table1[[#This Row],[sqrt(line)]]</f>
        <v>8.6213203435596419</v>
      </c>
      <c r="S1278">
        <f>IF(Table1[[#This Row],[difference]]&gt;0,1,-1)</f>
        <v>1</v>
      </c>
      <c r="T1278">
        <f>IF(Table1[[#This Row],[team]]=E1277,SUM(H1278,T1277),Table1[[#This Row],[ppg]])</f>
        <v>329</v>
      </c>
      <c r="U1278">
        <f>IF(Table1[[#This Row],[team]]=E1277,SUM(I1278,U1277),Table1[[#This Row],[ppga]])</f>
        <v>289</v>
      </c>
      <c r="V1278">
        <f>IF(Table1[[#This Row],[team]]=E1277,SUM(Table1[[#This Row],[difference]],V1277),Table1[[#This Row],[difference]])</f>
        <v>-6</v>
      </c>
      <c r="W1278">
        <f>IF(Table1[[#This Row],[team]]=E1277,SUM(Table1[[#This Row],[sqrt(dif)]],W1277),Table1[[#This Row],[sqrt(dif)]])</f>
        <v>-0.72196128667353632</v>
      </c>
      <c r="X1278">
        <f>IF(Table1[[#This Row],[team]]=E1277,SUM(Table1[[#This Row],[f1]],X1277),Table1[[#This Row],[f1]])</f>
        <v>13.855233278638725</v>
      </c>
      <c r="Y1278">
        <f>IF(Table1[[#This Row],[ATS]]=S1277,SUM(Table1[[#This Row],[ATS]],Y1277),Table1[[#This Row],[ATS]])</f>
        <v>1</v>
      </c>
      <c r="Z1278">
        <f>IF(Table1[[#This Row],[ATS]]&gt;0,Table1[[#This Row],[ATS streak (not real)]]-1,Table1[[#This Row],[ATS streak (not real)]]+1)</f>
        <v>0</v>
      </c>
      <c r="AA1278" s="5">
        <f>Table1[[#This Row],[running ttl ppg]]^2.37/(Table1[[#This Row],[running ttl ppg]]^2.37+Table1[[#This Row],[running ttl ppga]]^2.37)</f>
        <v>0.57620792202760773</v>
      </c>
      <c r="AB1278" s="5">
        <f>Table1[[#This Row],[pyth ratio]]+Table1[[#This Row],[win/loss ratio]]</f>
        <v>1.1146694604891461</v>
      </c>
    </row>
    <row r="1279" spans="1:28" x14ac:dyDescent="0.25">
      <c r="A1279" s="1">
        <v>3837</v>
      </c>
      <c r="B1279" s="7">
        <f t="shared" si="42"/>
        <v>14</v>
      </c>
      <c r="C1279" s="5">
        <v>2018</v>
      </c>
      <c r="D1279" s="5">
        <v>15</v>
      </c>
      <c r="E1279" t="s">
        <v>56</v>
      </c>
      <c r="F1279" t="s">
        <v>57</v>
      </c>
      <c r="G1279" s="5">
        <v>1</v>
      </c>
      <c r="H1279">
        <v>30</v>
      </c>
      <c r="I1279">
        <v>13</v>
      </c>
      <c r="J1279">
        <v>17</v>
      </c>
      <c r="K1279">
        <f>IF(Table1[[#This Row],[net]]&gt;0,1,0)</f>
        <v>1</v>
      </c>
      <c r="L1279">
        <v>-1</v>
      </c>
      <c r="M1279">
        <f>IF(Table1[[#This Row],[team]]=E1278,SUM(Table1[[#This Row],[win/loss]],M1278),Table1[[#This Row],[win/loss]])</f>
        <v>8</v>
      </c>
      <c r="N1279">
        <f>IF(Table1[[#This Row],[team]]=E1278,SUM(Table1[[#This Row],[win/loss]],M1278),Table1[[#This Row],[win/loss]])/B1279</f>
        <v>0.5714285714285714</v>
      </c>
      <c r="O1279">
        <f t="shared" si="41"/>
        <v>16</v>
      </c>
      <c r="P1279">
        <f>IF(Table1[[#This Row],[difference]]&gt;0,SQRT(Table1[[#This Row],[difference]]),-SQRT(ABS(Table1[[#This Row],[difference]])))</f>
        <v>4</v>
      </c>
      <c r="Q1279">
        <f>IF(Table1[[#This Row],[line]]&gt;0,SQRT(Table1[[#This Row],[line]]),-SQRT(ABS(Table1[[#This Row],[line]])))</f>
        <v>-1</v>
      </c>
      <c r="R1279">
        <f>Table1[[#This Row],[difference]]-Table1[[#This Row],[sqrt(line)]]</f>
        <v>17</v>
      </c>
      <c r="S1279">
        <f>IF(Table1[[#This Row],[difference]]&gt;0,1,-1)</f>
        <v>1</v>
      </c>
      <c r="T1279">
        <f>IF(Table1[[#This Row],[team]]=E1278,SUM(H1279,T1278),Table1[[#This Row],[ppg]])</f>
        <v>359</v>
      </c>
      <c r="U1279">
        <f>IF(Table1[[#This Row],[team]]=E1278,SUM(I1279,U1278),Table1[[#This Row],[ppga]])</f>
        <v>302</v>
      </c>
      <c r="V1279">
        <f>IF(Table1[[#This Row],[team]]=E1278,SUM(Table1[[#This Row],[difference]],V1278),Table1[[#This Row],[difference]])</f>
        <v>10</v>
      </c>
      <c r="W1279">
        <f>IF(Table1[[#This Row],[team]]=E1278,SUM(Table1[[#This Row],[sqrt(dif)]],W1278),Table1[[#This Row],[sqrt(dif)]])</f>
        <v>3.2780387133264637</v>
      </c>
      <c r="X1279">
        <f>IF(Table1[[#This Row],[team]]=E1278,SUM(Table1[[#This Row],[f1]],X1278),Table1[[#This Row],[f1]])</f>
        <v>30.855233278638725</v>
      </c>
      <c r="Y1279">
        <f>IF(Table1[[#This Row],[ATS]]=S1278,SUM(Table1[[#This Row],[ATS]],Y1278),Table1[[#This Row],[ATS]])</f>
        <v>2</v>
      </c>
      <c r="Z1279">
        <f>IF(Table1[[#This Row],[ATS]]&gt;0,Table1[[#This Row],[ATS streak (not real)]]-1,Table1[[#This Row],[ATS streak (not real)]]+1)</f>
        <v>1</v>
      </c>
      <c r="AA1279" s="5">
        <f>Table1[[#This Row],[running ttl ppg]]^2.37/(Table1[[#This Row],[running ttl ppg]]^2.37+Table1[[#This Row],[running ttl ppga]]^2.37)</f>
        <v>0.60103081662350089</v>
      </c>
      <c r="AB1279" s="5">
        <f>Table1[[#This Row],[pyth ratio]]+Table1[[#This Row],[win/loss ratio]]</f>
        <v>1.1724593880520722</v>
      </c>
    </row>
    <row r="1280" spans="1:28" x14ac:dyDescent="0.25">
      <c r="A1280" s="1">
        <v>3838</v>
      </c>
      <c r="B1280" s="7">
        <f t="shared" si="42"/>
        <v>15</v>
      </c>
      <c r="C1280" s="5">
        <v>2018</v>
      </c>
      <c r="D1280" s="5">
        <v>16</v>
      </c>
      <c r="E1280" t="s">
        <v>56</v>
      </c>
      <c r="F1280" t="s">
        <v>59</v>
      </c>
      <c r="G1280" s="5">
        <v>1</v>
      </c>
      <c r="H1280">
        <v>29</v>
      </c>
      <c r="I1280">
        <v>13</v>
      </c>
      <c r="J1280">
        <v>16</v>
      </c>
      <c r="K1280">
        <f>IF(Table1[[#This Row],[net]]&gt;0,1,0)</f>
        <v>1</v>
      </c>
      <c r="L1280">
        <v>-11</v>
      </c>
      <c r="M1280">
        <f>IF(Table1[[#This Row],[team]]=E1279,SUM(Table1[[#This Row],[win/loss]],M1279),Table1[[#This Row],[win/loss]])</f>
        <v>9</v>
      </c>
      <c r="N1280">
        <f>IF(Table1[[#This Row],[team]]=E1279,SUM(Table1[[#This Row],[win/loss]],M1279),Table1[[#This Row],[win/loss]])/B1280</f>
        <v>0.6</v>
      </c>
      <c r="O1280">
        <f t="shared" si="41"/>
        <v>5</v>
      </c>
      <c r="P1280">
        <f>IF(Table1[[#This Row],[difference]]&gt;0,SQRT(Table1[[#This Row],[difference]]),-SQRT(ABS(Table1[[#This Row],[difference]])))</f>
        <v>2.2360679774997898</v>
      </c>
      <c r="Q1280">
        <f>IF(Table1[[#This Row],[line]]&gt;0,SQRT(Table1[[#This Row],[line]]),-SQRT(ABS(Table1[[#This Row],[line]])))</f>
        <v>-3.3166247903553998</v>
      </c>
      <c r="R1280">
        <f>Table1[[#This Row],[difference]]-Table1[[#This Row],[sqrt(line)]]</f>
        <v>8.3166247903553998</v>
      </c>
      <c r="S1280">
        <f>IF(Table1[[#This Row],[difference]]&gt;0,1,-1)</f>
        <v>1</v>
      </c>
      <c r="T1280">
        <f>IF(Table1[[#This Row],[team]]=E1279,SUM(H1280,T1279),Table1[[#This Row],[ppg]])</f>
        <v>388</v>
      </c>
      <c r="U1280">
        <f>IF(Table1[[#This Row],[team]]=E1279,SUM(I1280,U1279),Table1[[#This Row],[ppga]])</f>
        <v>315</v>
      </c>
      <c r="V1280">
        <f>IF(Table1[[#This Row],[team]]=E1279,SUM(Table1[[#This Row],[difference]],V1279),Table1[[#This Row],[difference]])</f>
        <v>15</v>
      </c>
      <c r="W1280">
        <f>IF(Table1[[#This Row],[team]]=E1279,SUM(Table1[[#This Row],[sqrt(dif)]],W1279),Table1[[#This Row],[sqrt(dif)]])</f>
        <v>5.514106690826253</v>
      </c>
      <c r="X1280">
        <f>IF(Table1[[#This Row],[team]]=E1279,SUM(Table1[[#This Row],[f1]],X1279),Table1[[#This Row],[f1]])</f>
        <v>39.171858068994126</v>
      </c>
      <c r="Y1280">
        <f>IF(Table1[[#This Row],[ATS]]=S1279,SUM(Table1[[#This Row],[ATS]],Y1279),Table1[[#This Row],[ATS]])</f>
        <v>3</v>
      </c>
      <c r="Z1280">
        <f>IF(Table1[[#This Row],[ATS]]&gt;0,Table1[[#This Row],[ATS streak (not real)]]-1,Table1[[#This Row],[ATS streak (not real)]]+1)</f>
        <v>2</v>
      </c>
      <c r="AA1280" s="5">
        <f>Table1[[#This Row],[running ttl ppg]]^2.37/(Table1[[#This Row],[running ttl ppg]]^2.37+Table1[[#This Row],[running ttl ppga]]^2.37)</f>
        <v>0.62104486404833092</v>
      </c>
      <c r="AB1280" s="5">
        <f>Table1[[#This Row],[pyth ratio]]+Table1[[#This Row],[win/loss ratio]]</f>
        <v>1.2210448640483309</v>
      </c>
    </row>
    <row r="1281" spans="1:28" x14ac:dyDescent="0.25">
      <c r="A1281" s="1">
        <v>3839</v>
      </c>
      <c r="B1281" s="7">
        <f t="shared" si="42"/>
        <v>16</v>
      </c>
      <c r="C1281" s="5">
        <v>2018</v>
      </c>
      <c r="D1281" s="5">
        <v>17</v>
      </c>
      <c r="E1281" t="s">
        <v>56</v>
      </c>
      <c r="F1281" t="s">
        <v>50</v>
      </c>
      <c r="G1281" s="5">
        <v>0</v>
      </c>
      <c r="H1281">
        <v>27</v>
      </c>
      <c r="I1281">
        <v>24</v>
      </c>
      <c r="J1281">
        <v>3</v>
      </c>
      <c r="K1281">
        <f>IF(Table1[[#This Row],[net]]&gt;0,1,0)</f>
        <v>1</v>
      </c>
      <c r="L1281">
        <v>3</v>
      </c>
      <c r="M1281">
        <f>IF(Table1[[#This Row],[team]]=E1280,SUM(Table1[[#This Row],[win/loss]],M1280),Table1[[#This Row],[win/loss]])</f>
        <v>10</v>
      </c>
      <c r="N1281">
        <f>IF(Table1[[#This Row],[team]]=E1280,SUM(Table1[[#This Row],[win/loss]],M1280),Table1[[#This Row],[win/loss]])/B1281</f>
        <v>0.625</v>
      </c>
      <c r="O1281">
        <f t="shared" si="41"/>
        <v>6</v>
      </c>
      <c r="P1281">
        <f>IF(Table1[[#This Row],[difference]]&gt;0,SQRT(Table1[[#This Row],[difference]]),-SQRT(ABS(Table1[[#This Row],[difference]])))</f>
        <v>2.4494897427831779</v>
      </c>
      <c r="Q1281">
        <f>IF(Table1[[#This Row],[line]]&gt;0,SQRT(Table1[[#This Row],[line]]),-SQRT(ABS(Table1[[#This Row],[line]])))</f>
        <v>1.7320508075688772</v>
      </c>
      <c r="R1281">
        <f>Table1[[#This Row],[difference]]-Table1[[#This Row],[sqrt(line)]]</f>
        <v>4.2679491924311233</v>
      </c>
      <c r="S1281">
        <f>IF(Table1[[#This Row],[difference]]&gt;0,1,-1)</f>
        <v>1</v>
      </c>
      <c r="T1281">
        <f>IF(Table1[[#This Row],[team]]=E1280,SUM(H1281,T1280),Table1[[#This Row],[ppg]])</f>
        <v>415</v>
      </c>
      <c r="U1281">
        <f>IF(Table1[[#This Row],[team]]=E1280,SUM(I1281,U1280),Table1[[#This Row],[ppga]])</f>
        <v>339</v>
      </c>
      <c r="V1281">
        <f>IF(Table1[[#This Row],[team]]=E1280,SUM(Table1[[#This Row],[difference]],V1280),Table1[[#This Row],[difference]])</f>
        <v>21</v>
      </c>
      <c r="W1281">
        <f>IF(Table1[[#This Row],[team]]=E1280,SUM(Table1[[#This Row],[sqrt(dif)]],W1280),Table1[[#This Row],[sqrt(dif)]])</f>
        <v>7.9635964336094309</v>
      </c>
      <c r="X1281">
        <f>IF(Table1[[#This Row],[team]]=E1280,SUM(Table1[[#This Row],[f1]],X1280),Table1[[#This Row],[f1]])</f>
        <v>43.439807261425251</v>
      </c>
      <c r="Y1281">
        <f>IF(Table1[[#This Row],[ATS]]=S1280,SUM(Table1[[#This Row],[ATS]],Y1280),Table1[[#This Row],[ATS]])</f>
        <v>4</v>
      </c>
      <c r="Z1281">
        <f>IF(Table1[[#This Row],[ATS]]&gt;0,Table1[[#This Row],[ATS streak (not real)]]-1,Table1[[#This Row],[ATS streak (not real)]]+1)</f>
        <v>3</v>
      </c>
      <c r="AA1281" s="5">
        <f>Table1[[#This Row],[running ttl ppg]]^2.37/(Table1[[#This Row],[running ttl ppg]]^2.37+Table1[[#This Row],[running ttl ppga]]^2.37)</f>
        <v>0.61760614534853331</v>
      </c>
      <c r="AB1281" s="5">
        <f>Table1[[#This Row],[pyth ratio]]+Table1[[#This Row],[win/loss ratio]]</f>
        <v>1.2426061453485333</v>
      </c>
    </row>
    <row r="1282" spans="1:28" x14ac:dyDescent="0.25">
      <c r="A1282" s="1">
        <v>3840</v>
      </c>
      <c r="B1282" s="7">
        <f t="shared" si="42"/>
        <v>1</v>
      </c>
      <c r="C1282" s="5">
        <v>2018</v>
      </c>
      <c r="D1282" s="5">
        <v>1</v>
      </c>
      <c r="E1282" t="s">
        <v>57</v>
      </c>
      <c r="F1282" t="s">
        <v>50</v>
      </c>
      <c r="G1282" s="5">
        <v>0</v>
      </c>
      <c r="H1282">
        <v>21</v>
      </c>
      <c r="I1282">
        <v>24</v>
      </c>
      <c r="J1282">
        <v>-3</v>
      </c>
      <c r="K1282">
        <f>IF(Table1[[#This Row],[net]]&gt;0,1,0)</f>
        <v>0</v>
      </c>
      <c r="L1282">
        <v>3</v>
      </c>
      <c r="M1282">
        <f>IF(Table1[[#This Row],[team]]=E1281,SUM(Table1[[#This Row],[win/loss]],M1281),Table1[[#This Row],[win/loss]])</f>
        <v>0</v>
      </c>
      <c r="N1282">
        <f>IF(Table1[[#This Row],[team]]=E1281,SUM(Table1[[#This Row],[win/loss]],M1281),Table1[[#This Row],[win/loss]])/B1282</f>
        <v>0</v>
      </c>
      <c r="O1282">
        <f t="shared" si="41"/>
        <v>0</v>
      </c>
      <c r="P1282">
        <f>IF(Table1[[#This Row],[difference]]&gt;0,SQRT(Table1[[#This Row],[difference]]),-SQRT(ABS(Table1[[#This Row],[difference]])))</f>
        <v>0</v>
      </c>
      <c r="Q1282">
        <f>IF(Table1[[#This Row],[line]]&gt;0,SQRT(Table1[[#This Row],[line]]),-SQRT(ABS(Table1[[#This Row],[line]])))</f>
        <v>1.7320508075688772</v>
      </c>
      <c r="R1282">
        <f>Table1[[#This Row],[difference]]-Table1[[#This Row],[sqrt(line)]]</f>
        <v>-1.7320508075688772</v>
      </c>
      <c r="S1282">
        <f>IF(Table1[[#This Row],[difference]]&gt;0,1,-1)</f>
        <v>-1</v>
      </c>
      <c r="T1282">
        <f>IF(Table1[[#This Row],[team]]=E1281,SUM(H1282,T1281),Table1[[#This Row],[ppg]])</f>
        <v>21</v>
      </c>
      <c r="U1282">
        <f>IF(Table1[[#This Row],[team]]=E1281,SUM(I1282,U1281),Table1[[#This Row],[ppga]])</f>
        <v>24</v>
      </c>
      <c r="V1282">
        <f>IF(Table1[[#This Row],[team]]=E1281,SUM(Table1[[#This Row],[difference]],V1281),Table1[[#This Row],[difference]])</f>
        <v>0</v>
      </c>
      <c r="W1282">
        <f>IF(Table1[[#This Row],[team]]=E1281,SUM(Table1[[#This Row],[sqrt(dif)]],W1281),Table1[[#This Row],[sqrt(dif)]])</f>
        <v>0</v>
      </c>
      <c r="X1282">
        <f>IF(Table1[[#This Row],[team]]=E1281,SUM(Table1[[#This Row],[f1]],X1281),Table1[[#This Row],[f1]])</f>
        <v>-1.7320508075688772</v>
      </c>
      <c r="Y1282">
        <f>IF(Table1[[#This Row],[ATS]]=S1281,SUM(Table1[[#This Row],[ATS]],Y1281),Table1[[#This Row],[ATS]])</f>
        <v>-1</v>
      </c>
      <c r="Z1282">
        <f>IF(Table1[[#This Row],[ATS]]&gt;0,Table1[[#This Row],[ATS streak (not real)]]-1,Table1[[#This Row],[ATS streak (not real)]]+1)</f>
        <v>0</v>
      </c>
      <c r="AA1282" s="5">
        <f>Table1[[#This Row],[running ttl ppg]]^2.37/(Table1[[#This Row],[running ttl ppg]]^2.37+Table1[[#This Row],[running ttl ppga]]^2.37)</f>
        <v>0.42153642214782638</v>
      </c>
      <c r="AB1282" s="5">
        <f>Table1[[#This Row],[pyth ratio]]+Table1[[#This Row],[win/loss ratio]]</f>
        <v>0.42153642214782638</v>
      </c>
    </row>
    <row r="1283" spans="1:28" x14ac:dyDescent="0.25">
      <c r="A1283" s="1">
        <v>3841</v>
      </c>
      <c r="B1283" s="7">
        <f t="shared" si="42"/>
        <v>2</v>
      </c>
      <c r="C1283" s="5">
        <v>2018</v>
      </c>
      <c r="D1283" s="5">
        <v>2</v>
      </c>
      <c r="E1283" t="s">
        <v>57</v>
      </c>
      <c r="F1283" t="s">
        <v>59</v>
      </c>
      <c r="G1283" s="5">
        <v>1</v>
      </c>
      <c r="H1283">
        <v>17</v>
      </c>
      <c r="I1283">
        <v>19</v>
      </c>
      <c r="J1283">
        <v>-2</v>
      </c>
      <c r="K1283">
        <f>IF(Table1[[#This Row],[net]]&gt;0,1,0)</f>
        <v>0</v>
      </c>
      <c r="L1283">
        <v>-3.5</v>
      </c>
      <c r="M1283">
        <f>IF(Table1[[#This Row],[team]]=E1282,SUM(Table1[[#This Row],[win/loss]],M1282),Table1[[#This Row],[win/loss]])</f>
        <v>0</v>
      </c>
      <c r="N1283">
        <f>IF(Table1[[#This Row],[team]]=E1282,SUM(Table1[[#This Row],[win/loss]],M1282),Table1[[#This Row],[win/loss]])/B1283</f>
        <v>0</v>
      </c>
      <c r="O1283">
        <f t="shared" ref="O1283:O1346" si="43">J1283+L1283</f>
        <v>-5.5</v>
      </c>
      <c r="P1283">
        <f>IF(Table1[[#This Row],[difference]]&gt;0,SQRT(Table1[[#This Row],[difference]]),-SQRT(ABS(Table1[[#This Row],[difference]])))</f>
        <v>-2.3452078799117149</v>
      </c>
      <c r="Q1283">
        <f>IF(Table1[[#This Row],[line]]&gt;0,SQRT(Table1[[#This Row],[line]]),-SQRT(ABS(Table1[[#This Row],[line]])))</f>
        <v>-1.8708286933869707</v>
      </c>
      <c r="R1283">
        <f>Table1[[#This Row],[difference]]-Table1[[#This Row],[sqrt(line)]]</f>
        <v>-3.6291713066130296</v>
      </c>
      <c r="S1283">
        <f>IF(Table1[[#This Row],[difference]]&gt;0,1,-1)</f>
        <v>-1</v>
      </c>
      <c r="T1283">
        <f>IF(Table1[[#This Row],[team]]=E1282,SUM(H1283,T1282),Table1[[#This Row],[ppg]])</f>
        <v>38</v>
      </c>
      <c r="U1283">
        <f>IF(Table1[[#This Row],[team]]=E1282,SUM(I1283,U1282),Table1[[#This Row],[ppga]])</f>
        <v>43</v>
      </c>
      <c r="V1283">
        <f>IF(Table1[[#This Row],[team]]=E1282,SUM(Table1[[#This Row],[difference]],V1282),Table1[[#This Row],[difference]])</f>
        <v>-5.5</v>
      </c>
      <c r="W1283">
        <f>IF(Table1[[#This Row],[team]]=E1282,SUM(Table1[[#This Row],[sqrt(dif)]],W1282),Table1[[#This Row],[sqrt(dif)]])</f>
        <v>-2.3452078799117149</v>
      </c>
      <c r="X1283">
        <f>IF(Table1[[#This Row],[team]]=E1282,SUM(Table1[[#This Row],[f1]],X1282),Table1[[#This Row],[f1]])</f>
        <v>-5.3612221141819063</v>
      </c>
      <c r="Y1283">
        <f>IF(Table1[[#This Row],[ATS]]=S1282,SUM(Table1[[#This Row],[ATS]],Y1282),Table1[[#This Row],[ATS]])</f>
        <v>-2</v>
      </c>
      <c r="Z1283">
        <f>IF(Table1[[#This Row],[ATS]]&gt;0,Table1[[#This Row],[ATS streak (not real)]]-1,Table1[[#This Row],[ATS streak (not real)]]+1)</f>
        <v>-1</v>
      </c>
      <c r="AA1283" s="5">
        <f>Table1[[#This Row],[running ttl ppg]]^2.37/(Table1[[#This Row],[running ttl ppg]]^2.37+Table1[[#This Row],[running ttl ppga]]^2.37)</f>
        <v>0.42727812291817791</v>
      </c>
      <c r="AB1283" s="5">
        <f>Table1[[#This Row],[pyth ratio]]+Table1[[#This Row],[win/loss ratio]]</f>
        <v>0.42727812291817791</v>
      </c>
    </row>
    <row r="1284" spans="1:28" x14ac:dyDescent="0.25">
      <c r="A1284" s="1">
        <v>3842</v>
      </c>
      <c r="B1284" s="7">
        <f t="shared" si="42"/>
        <v>3</v>
      </c>
      <c r="C1284" s="5">
        <v>2018</v>
      </c>
      <c r="D1284" s="5">
        <v>3</v>
      </c>
      <c r="E1284" t="s">
        <v>57</v>
      </c>
      <c r="F1284" t="s">
        <v>56</v>
      </c>
      <c r="G1284" s="5">
        <v>1</v>
      </c>
      <c r="H1284">
        <v>10</v>
      </c>
      <c r="I1284">
        <v>24</v>
      </c>
      <c r="J1284">
        <v>-14</v>
      </c>
      <c r="K1284">
        <f>IF(Table1[[#This Row],[net]]&gt;0,1,0)</f>
        <v>0</v>
      </c>
      <c r="L1284">
        <v>3</v>
      </c>
      <c r="M1284">
        <f>IF(Table1[[#This Row],[team]]=E1283,SUM(Table1[[#This Row],[win/loss]],M1283),Table1[[#This Row],[win/loss]])</f>
        <v>0</v>
      </c>
      <c r="N1284">
        <f>IF(Table1[[#This Row],[team]]=E1283,SUM(Table1[[#This Row],[win/loss]],M1283),Table1[[#This Row],[win/loss]])/B1284</f>
        <v>0</v>
      </c>
      <c r="O1284">
        <f t="shared" si="43"/>
        <v>-11</v>
      </c>
      <c r="P1284">
        <f>IF(Table1[[#This Row],[difference]]&gt;0,SQRT(Table1[[#This Row],[difference]]),-SQRT(ABS(Table1[[#This Row],[difference]])))</f>
        <v>-3.3166247903553998</v>
      </c>
      <c r="Q1284">
        <f>IF(Table1[[#This Row],[line]]&gt;0,SQRT(Table1[[#This Row],[line]]),-SQRT(ABS(Table1[[#This Row],[line]])))</f>
        <v>1.7320508075688772</v>
      </c>
      <c r="R1284">
        <f>Table1[[#This Row],[difference]]-Table1[[#This Row],[sqrt(line)]]</f>
        <v>-12.732050807568877</v>
      </c>
      <c r="S1284">
        <f>IF(Table1[[#This Row],[difference]]&gt;0,1,-1)</f>
        <v>-1</v>
      </c>
      <c r="T1284">
        <f>IF(Table1[[#This Row],[team]]=E1283,SUM(H1284,T1283),Table1[[#This Row],[ppg]])</f>
        <v>48</v>
      </c>
      <c r="U1284">
        <f>IF(Table1[[#This Row],[team]]=E1283,SUM(I1284,U1283),Table1[[#This Row],[ppga]])</f>
        <v>67</v>
      </c>
      <c r="V1284">
        <f>IF(Table1[[#This Row],[team]]=E1283,SUM(Table1[[#This Row],[difference]],V1283),Table1[[#This Row],[difference]])</f>
        <v>-16.5</v>
      </c>
      <c r="W1284">
        <f>IF(Table1[[#This Row],[team]]=E1283,SUM(Table1[[#This Row],[sqrt(dif)]],W1283),Table1[[#This Row],[sqrt(dif)]])</f>
        <v>-5.6618326702671151</v>
      </c>
      <c r="X1284">
        <f>IF(Table1[[#This Row],[team]]=E1283,SUM(Table1[[#This Row],[f1]],X1283),Table1[[#This Row],[f1]])</f>
        <v>-18.093272921750781</v>
      </c>
      <c r="Y1284">
        <f>IF(Table1[[#This Row],[ATS]]=S1283,SUM(Table1[[#This Row],[ATS]],Y1283),Table1[[#This Row],[ATS]])</f>
        <v>-3</v>
      </c>
      <c r="Z1284">
        <f>IF(Table1[[#This Row],[ATS]]&gt;0,Table1[[#This Row],[ATS streak (not real)]]-1,Table1[[#This Row],[ATS streak (not real)]]+1)</f>
        <v>-2</v>
      </c>
      <c r="AA1284" s="5">
        <f>Table1[[#This Row],[running ttl ppg]]^2.37/(Table1[[#This Row],[running ttl ppg]]^2.37+Table1[[#This Row],[running ttl ppga]]^2.37)</f>
        <v>0.31208813124983426</v>
      </c>
      <c r="AB1284" s="5">
        <f>Table1[[#This Row],[pyth ratio]]+Table1[[#This Row],[win/loss ratio]]</f>
        <v>0.31208813124983426</v>
      </c>
    </row>
    <row r="1285" spans="1:28" x14ac:dyDescent="0.25">
      <c r="A1285" s="1">
        <v>3843</v>
      </c>
      <c r="B1285" s="7">
        <f t="shared" si="42"/>
        <v>4</v>
      </c>
      <c r="C1285" s="5">
        <v>2018</v>
      </c>
      <c r="D1285" s="5">
        <v>4</v>
      </c>
      <c r="E1285" t="s">
        <v>57</v>
      </c>
      <c r="F1285" t="s">
        <v>66</v>
      </c>
      <c r="G1285" s="5">
        <v>1</v>
      </c>
      <c r="H1285">
        <v>24</v>
      </c>
      <c r="I1285">
        <v>26</v>
      </c>
      <c r="J1285">
        <v>-2</v>
      </c>
      <c r="K1285">
        <f>IF(Table1[[#This Row],[net]]&gt;0,1,0)</f>
        <v>0</v>
      </c>
      <c r="L1285">
        <v>-2</v>
      </c>
      <c r="M1285">
        <f>IF(Table1[[#This Row],[team]]=E1284,SUM(Table1[[#This Row],[win/loss]],M1284),Table1[[#This Row],[win/loss]])</f>
        <v>0</v>
      </c>
      <c r="N1285">
        <f>IF(Table1[[#This Row],[team]]=E1284,SUM(Table1[[#This Row],[win/loss]],M1284),Table1[[#This Row],[win/loss]])/B1285</f>
        <v>0</v>
      </c>
      <c r="O1285">
        <f t="shared" si="43"/>
        <v>-4</v>
      </c>
      <c r="P1285">
        <f>IF(Table1[[#This Row],[difference]]&gt;0,SQRT(Table1[[#This Row],[difference]]),-SQRT(ABS(Table1[[#This Row],[difference]])))</f>
        <v>-2</v>
      </c>
      <c r="Q1285">
        <f>IF(Table1[[#This Row],[line]]&gt;0,SQRT(Table1[[#This Row],[line]]),-SQRT(ABS(Table1[[#This Row],[line]])))</f>
        <v>-1.4142135623730951</v>
      </c>
      <c r="R1285">
        <f>Table1[[#This Row],[difference]]-Table1[[#This Row],[sqrt(line)]]</f>
        <v>-2.5857864376269051</v>
      </c>
      <c r="S1285">
        <f>IF(Table1[[#This Row],[difference]]&gt;0,1,-1)</f>
        <v>-1</v>
      </c>
      <c r="T1285">
        <f>IF(Table1[[#This Row],[team]]=E1284,SUM(H1285,T1284),Table1[[#This Row],[ppg]])</f>
        <v>72</v>
      </c>
      <c r="U1285">
        <f>IF(Table1[[#This Row],[team]]=E1284,SUM(I1285,U1284),Table1[[#This Row],[ppga]])</f>
        <v>93</v>
      </c>
      <c r="V1285">
        <f>IF(Table1[[#This Row],[team]]=E1284,SUM(Table1[[#This Row],[difference]],V1284),Table1[[#This Row],[difference]])</f>
        <v>-20.5</v>
      </c>
      <c r="W1285">
        <f>IF(Table1[[#This Row],[team]]=E1284,SUM(Table1[[#This Row],[sqrt(dif)]],W1284),Table1[[#This Row],[sqrt(dif)]])</f>
        <v>-7.6618326702671151</v>
      </c>
      <c r="X1285">
        <f>IF(Table1[[#This Row],[team]]=E1284,SUM(Table1[[#This Row],[f1]],X1284),Table1[[#This Row],[f1]])</f>
        <v>-20.679059359377685</v>
      </c>
      <c r="Y1285">
        <f>IF(Table1[[#This Row],[ATS]]=S1284,SUM(Table1[[#This Row],[ATS]],Y1284),Table1[[#This Row],[ATS]])</f>
        <v>-4</v>
      </c>
      <c r="Z1285">
        <f>IF(Table1[[#This Row],[ATS]]&gt;0,Table1[[#This Row],[ATS streak (not real)]]-1,Table1[[#This Row],[ATS streak (not real)]]+1)</f>
        <v>-3</v>
      </c>
      <c r="AA1285" s="5">
        <f>Table1[[#This Row],[running ttl ppg]]^2.37/(Table1[[#This Row],[running ttl ppg]]^2.37+Table1[[#This Row],[running ttl ppga]]^2.37)</f>
        <v>0.35284382843330403</v>
      </c>
      <c r="AB1285" s="5">
        <f>Table1[[#This Row],[pyth ratio]]+Table1[[#This Row],[win/loss ratio]]</f>
        <v>0.35284382843330403</v>
      </c>
    </row>
    <row r="1286" spans="1:28" x14ac:dyDescent="0.25">
      <c r="A1286" s="1">
        <v>3844</v>
      </c>
      <c r="B1286" s="7">
        <f t="shared" si="42"/>
        <v>5</v>
      </c>
      <c r="C1286" s="5">
        <v>2018</v>
      </c>
      <c r="D1286" s="5">
        <v>5</v>
      </c>
      <c r="E1286" t="s">
        <v>57</v>
      </c>
      <c r="F1286" t="s">
        <v>61</v>
      </c>
      <c r="G1286" s="5">
        <v>0</v>
      </c>
      <c r="H1286">
        <v>27</v>
      </c>
      <c r="I1286">
        <v>22</v>
      </c>
      <c r="J1286">
        <v>5</v>
      </c>
      <c r="K1286">
        <f>IF(Table1[[#This Row],[net]]&gt;0,1,0)</f>
        <v>1</v>
      </c>
      <c r="L1286">
        <v>3</v>
      </c>
      <c r="M1286">
        <f>IF(Table1[[#This Row],[team]]=E1285,SUM(Table1[[#This Row],[win/loss]],M1285),Table1[[#This Row],[win/loss]])</f>
        <v>1</v>
      </c>
      <c r="N1286">
        <f>IF(Table1[[#This Row],[team]]=E1285,SUM(Table1[[#This Row],[win/loss]],M1285),Table1[[#This Row],[win/loss]])/B1286</f>
        <v>0.2</v>
      </c>
      <c r="O1286">
        <f t="shared" si="43"/>
        <v>8</v>
      </c>
      <c r="P1286">
        <f>IF(Table1[[#This Row],[difference]]&gt;0,SQRT(Table1[[#This Row],[difference]]),-SQRT(ABS(Table1[[#This Row],[difference]])))</f>
        <v>2.8284271247461903</v>
      </c>
      <c r="Q1286">
        <f>IF(Table1[[#This Row],[line]]&gt;0,SQRT(Table1[[#This Row],[line]]),-SQRT(ABS(Table1[[#This Row],[line]])))</f>
        <v>1.7320508075688772</v>
      </c>
      <c r="R1286">
        <f>Table1[[#This Row],[difference]]-Table1[[#This Row],[sqrt(line)]]</f>
        <v>6.2679491924311233</v>
      </c>
      <c r="S1286">
        <f>IF(Table1[[#This Row],[difference]]&gt;0,1,-1)</f>
        <v>1</v>
      </c>
      <c r="T1286">
        <f>IF(Table1[[#This Row],[team]]=E1285,SUM(H1286,T1285),Table1[[#This Row],[ppg]])</f>
        <v>99</v>
      </c>
      <c r="U1286">
        <f>IF(Table1[[#This Row],[team]]=E1285,SUM(I1286,U1285),Table1[[#This Row],[ppga]])</f>
        <v>115</v>
      </c>
      <c r="V1286">
        <f>IF(Table1[[#This Row],[team]]=E1285,SUM(Table1[[#This Row],[difference]],V1285),Table1[[#This Row],[difference]])</f>
        <v>-12.5</v>
      </c>
      <c r="W1286">
        <f>IF(Table1[[#This Row],[team]]=E1285,SUM(Table1[[#This Row],[sqrt(dif)]],W1285),Table1[[#This Row],[sqrt(dif)]])</f>
        <v>-4.8334055455209253</v>
      </c>
      <c r="X1286">
        <f>IF(Table1[[#This Row],[team]]=E1285,SUM(Table1[[#This Row],[f1]],X1285),Table1[[#This Row],[f1]])</f>
        <v>-14.411110166946562</v>
      </c>
      <c r="Y1286">
        <f>IF(Table1[[#This Row],[ATS]]=S1285,SUM(Table1[[#This Row],[ATS]],Y1285),Table1[[#This Row],[ATS]])</f>
        <v>1</v>
      </c>
      <c r="Z1286">
        <f>IF(Table1[[#This Row],[ATS]]&gt;0,Table1[[#This Row],[ATS streak (not real)]]-1,Table1[[#This Row],[ATS streak (not real)]]+1)</f>
        <v>0</v>
      </c>
      <c r="AA1286" s="5">
        <f>Table1[[#This Row],[running ttl ppg]]^2.37/(Table1[[#This Row],[running ttl ppg]]^2.37+Table1[[#This Row],[running ttl ppga]]^2.37)</f>
        <v>0.41215711176993475</v>
      </c>
      <c r="AB1286" s="5">
        <f>Table1[[#This Row],[pyth ratio]]+Table1[[#This Row],[win/loss ratio]]</f>
        <v>0.6121571117699347</v>
      </c>
    </row>
    <row r="1287" spans="1:28" x14ac:dyDescent="0.25">
      <c r="A1287" s="1">
        <v>3845</v>
      </c>
      <c r="B1287" s="7">
        <f t="shared" si="42"/>
        <v>6</v>
      </c>
      <c r="C1287" s="5">
        <v>2018</v>
      </c>
      <c r="D1287" s="5">
        <v>6</v>
      </c>
      <c r="E1287" t="s">
        <v>57</v>
      </c>
      <c r="F1287" t="s">
        <v>65</v>
      </c>
      <c r="G1287" s="5">
        <v>0</v>
      </c>
      <c r="H1287">
        <v>17</v>
      </c>
      <c r="I1287">
        <v>16</v>
      </c>
      <c r="J1287">
        <v>1</v>
      </c>
      <c r="K1287">
        <f>IF(Table1[[#This Row],[net]]&gt;0,1,0)</f>
        <v>1</v>
      </c>
      <c r="L1287">
        <v>3</v>
      </c>
      <c r="M1287">
        <f>IF(Table1[[#This Row],[team]]=E1286,SUM(Table1[[#This Row],[win/loss]],M1286),Table1[[#This Row],[win/loss]])</f>
        <v>2</v>
      </c>
      <c r="N1287">
        <f>IF(Table1[[#This Row],[team]]=E1286,SUM(Table1[[#This Row],[win/loss]],M1286),Table1[[#This Row],[win/loss]])/B1287</f>
        <v>0.33333333333333331</v>
      </c>
      <c r="O1287">
        <f t="shared" si="43"/>
        <v>4</v>
      </c>
      <c r="P1287">
        <f>IF(Table1[[#This Row],[difference]]&gt;0,SQRT(Table1[[#This Row],[difference]]),-SQRT(ABS(Table1[[#This Row],[difference]])))</f>
        <v>2</v>
      </c>
      <c r="Q1287">
        <f>IF(Table1[[#This Row],[line]]&gt;0,SQRT(Table1[[#This Row],[line]]),-SQRT(ABS(Table1[[#This Row],[line]])))</f>
        <v>1.7320508075688772</v>
      </c>
      <c r="R1287">
        <f>Table1[[#This Row],[difference]]-Table1[[#This Row],[sqrt(line)]]</f>
        <v>2.2679491924311228</v>
      </c>
      <c r="S1287">
        <f>IF(Table1[[#This Row],[difference]]&gt;0,1,-1)</f>
        <v>1</v>
      </c>
      <c r="T1287">
        <f>IF(Table1[[#This Row],[team]]=E1286,SUM(H1287,T1286),Table1[[#This Row],[ppg]])</f>
        <v>116</v>
      </c>
      <c r="U1287">
        <f>IF(Table1[[#This Row],[team]]=E1286,SUM(I1287,U1286),Table1[[#This Row],[ppga]])</f>
        <v>131</v>
      </c>
      <c r="V1287">
        <f>IF(Table1[[#This Row],[team]]=E1286,SUM(Table1[[#This Row],[difference]],V1286),Table1[[#This Row],[difference]])</f>
        <v>-8.5</v>
      </c>
      <c r="W1287">
        <f>IF(Table1[[#This Row],[team]]=E1286,SUM(Table1[[#This Row],[sqrt(dif)]],W1286),Table1[[#This Row],[sqrt(dif)]])</f>
        <v>-2.8334055455209253</v>
      </c>
      <c r="X1287">
        <f>IF(Table1[[#This Row],[team]]=E1286,SUM(Table1[[#This Row],[f1]],X1286),Table1[[#This Row],[f1]])</f>
        <v>-12.143160974515439</v>
      </c>
      <c r="Y1287">
        <f>IF(Table1[[#This Row],[ATS]]=S1286,SUM(Table1[[#This Row],[ATS]],Y1286),Table1[[#This Row],[ATS]])</f>
        <v>2</v>
      </c>
      <c r="Z1287">
        <f>IF(Table1[[#This Row],[ATS]]&gt;0,Table1[[#This Row],[ATS streak (not real)]]-1,Table1[[#This Row],[ATS streak (not real)]]+1)</f>
        <v>1</v>
      </c>
      <c r="AA1287" s="5">
        <f>Table1[[#This Row],[running ttl ppg]]^2.37/(Table1[[#This Row],[running ttl ppg]]^2.37+Table1[[#This Row],[running ttl ppga]]^2.37)</f>
        <v>0.42844241368741476</v>
      </c>
      <c r="AB1287" s="5">
        <f>Table1[[#This Row],[pyth ratio]]+Table1[[#This Row],[win/loss ratio]]</f>
        <v>0.76177574702074802</v>
      </c>
    </row>
    <row r="1288" spans="1:28" x14ac:dyDescent="0.25">
      <c r="A1288" s="1">
        <v>3846</v>
      </c>
      <c r="B1288" s="7">
        <f t="shared" si="42"/>
        <v>7</v>
      </c>
      <c r="C1288" s="5">
        <v>2018</v>
      </c>
      <c r="D1288" s="5">
        <v>7</v>
      </c>
      <c r="E1288" t="s">
        <v>57</v>
      </c>
      <c r="F1288" t="s">
        <v>50</v>
      </c>
      <c r="G1288" s="5">
        <v>1</v>
      </c>
      <c r="H1288">
        <v>21</v>
      </c>
      <c r="I1288">
        <v>0</v>
      </c>
      <c r="J1288">
        <v>21</v>
      </c>
      <c r="K1288">
        <f>IF(Table1[[#This Row],[net]]&gt;0,1,0)</f>
        <v>1</v>
      </c>
      <c r="L1288">
        <v>0</v>
      </c>
      <c r="M1288">
        <f>IF(Table1[[#This Row],[team]]=E1287,SUM(Table1[[#This Row],[win/loss]],M1287),Table1[[#This Row],[win/loss]])</f>
        <v>3</v>
      </c>
      <c r="N1288">
        <f>IF(Table1[[#This Row],[team]]=E1287,SUM(Table1[[#This Row],[win/loss]],M1287),Table1[[#This Row],[win/loss]])/B1288</f>
        <v>0.42857142857142855</v>
      </c>
      <c r="O1288">
        <f t="shared" si="43"/>
        <v>21</v>
      </c>
      <c r="P1288">
        <f>IF(Table1[[#This Row],[difference]]&gt;0,SQRT(Table1[[#This Row],[difference]]),-SQRT(ABS(Table1[[#This Row],[difference]])))</f>
        <v>4.5825756949558398</v>
      </c>
      <c r="Q1288">
        <f>IF(Table1[[#This Row],[line]]&gt;0,SQRT(Table1[[#This Row],[line]]),-SQRT(ABS(Table1[[#This Row],[line]])))</f>
        <v>0</v>
      </c>
      <c r="R1288">
        <f>Table1[[#This Row],[difference]]-Table1[[#This Row],[sqrt(line)]]</f>
        <v>21</v>
      </c>
      <c r="S1288">
        <f>IF(Table1[[#This Row],[difference]]&gt;0,1,-1)</f>
        <v>1</v>
      </c>
      <c r="T1288">
        <f>IF(Table1[[#This Row],[team]]=E1287,SUM(H1288,T1287),Table1[[#This Row],[ppg]])</f>
        <v>137</v>
      </c>
      <c r="U1288">
        <f>IF(Table1[[#This Row],[team]]=E1287,SUM(I1288,U1287),Table1[[#This Row],[ppga]])</f>
        <v>131</v>
      </c>
      <c r="V1288">
        <f>IF(Table1[[#This Row],[team]]=E1287,SUM(Table1[[#This Row],[difference]],V1287),Table1[[#This Row],[difference]])</f>
        <v>12.5</v>
      </c>
      <c r="W1288">
        <f>IF(Table1[[#This Row],[team]]=E1287,SUM(Table1[[#This Row],[sqrt(dif)]],W1287),Table1[[#This Row],[sqrt(dif)]])</f>
        <v>1.7491701494349146</v>
      </c>
      <c r="X1288">
        <f>IF(Table1[[#This Row],[team]]=E1287,SUM(Table1[[#This Row],[f1]],X1287),Table1[[#This Row],[f1]])</f>
        <v>8.856839025484561</v>
      </c>
      <c r="Y1288">
        <f>IF(Table1[[#This Row],[ATS]]=S1287,SUM(Table1[[#This Row],[ATS]],Y1287),Table1[[#This Row],[ATS]])</f>
        <v>3</v>
      </c>
      <c r="Z1288">
        <f>IF(Table1[[#This Row],[ATS]]&gt;0,Table1[[#This Row],[ATS streak (not real)]]-1,Table1[[#This Row],[ATS streak (not real)]]+1)</f>
        <v>2</v>
      </c>
      <c r="AA1288" s="5">
        <f>Table1[[#This Row],[running ttl ppg]]^2.37/(Table1[[#This Row],[running ttl ppg]]^2.37+Table1[[#This Row],[running ttl ppga]]^2.37)</f>
        <v>0.52650940332174423</v>
      </c>
      <c r="AB1288" s="5">
        <f>Table1[[#This Row],[pyth ratio]]+Table1[[#This Row],[win/loss ratio]]</f>
        <v>0.95508083189317272</v>
      </c>
    </row>
    <row r="1289" spans="1:28" x14ac:dyDescent="0.25">
      <c r="A1289" s="1">
        <v>3847</v>
      </c>
      <c r="B1289" s="7">
        <f t="shared" si="42"/>
        <v>8</v>
      </c>
      <c r="C1289" s="5">
        <v>2018</v>
      </c>
      <c r="D1289" s="5">
        <v>8</v>
      </c>
      <c r="E1289" t="s">
        <v>57</v>
      </c>
      <c r="F1289" t="s">
        <v>63</v>
      </c>
      <c r="G1289" s="5">
        <v>0</v>
      </c>
      <c r="H1289">
        <v>13</v>
      </c>
      <c r="I1289">
        <v>21</v>
      </c>
      <c r="J1289">
        <v>-8</v>
      </c>
      <c r="K1289">
        <f>IF(Table1[[#This Row],[net]]&gt;0,1,0)</f>
        <v>0</v>
      </c>
      <c r="L1289">
        <v>6.5</v>
      </c>
      <c r="M1289">
        <f>IF(Table1[[#This Row],[team]]=E1288,SUM(Table1[[#This Row],[win/loss]],M1288),Table1[[#This Row],[win/loss]])</f>
        <v>3</v>
      </c>
      <c r="N1289">
        <f>IF(Table1[[#This Row],[team]]=E1288,SUM(Table1[[#This Row],[win/loss]],M1288),Table1[[#This Row],[win/loss]])/B1289</f>
        <v>0.375</v>
      </c>
      <c r="O1289">
        <f t="shared" si="43"/>
        <v>-1.5</v>
      </c>
      <c r="P1289">
        <f>IF(Table1[[#This Row],[difference]]&gt;0,SQRT(Table1[[#This Row],[difference]]),-SQRT(ABS(Table1[[#This Row],[difference]])))</f>
        <v>-1.2247448713915889</v>
      </c>
      <c r="Q1289">
        <f>IF(Table1[[#This Row],[line]]&gt;0,SQRT(Table1[[#This Row],[line]]),-SQRT(ABS(Table1[[#This Row],[line]])))</f>
        <v>2.5495097567963922</v>
      </c>
      <c r="R1289">
        <f>Table1[[#This Row],[difference]]-Table1[[#This Row],[sqrt(line)]]</f>
        <v>-4.0495097567963922</v>
      </c>
      <c r="S1289">
        <f>IF(Table1[[#This Row],[difference]]&gt;0,1,-1)</f>
        <v>-1</v>
      </c>
      <c r="T1289">
        <f>IF(Table1[[#This Row],[team]]=E1288,SUM(H1289,T1288),Table1[[#This Row],[ppg]])</f>
        <v>150</v>
      </c>
      <c r="U1289">
        <f>IF(Table1[[#This Row],[team]]=E1288,SUM(I1289,U1288),Table1[[#This Row],[ppga]])</f>
        <v>152</v>
      </c>
      <c r="V1289">
        <f>IF(Table1[[#This Row],[team]]=E1288,SUM(Table1[[#This Row],[difference]],V1288),Table1[[#This Row],[difference]])</f>
        <v>11</v>
      </c>
      <c r="W1289">
        <f>IF(Table1[[#This Row],[team]]=E1288,SUM(Table1[[#This Row],[sqrt(dif)]],W1288),Table1[[#This Row],[sqrt(dif)]])</f>
        <v>0.52442527804332562</v>
      </c>
      <c r="X1289">
        <f>IF(Table1[[#This Row],[team]]=E1288,SUM(Table1[[#This Row],[f1]],X1288),Table1[[#This Row],[f1]])</f>
        <v>4.8073292686881688</v>
      </c>
      <c r="Y1289">
        <f>IF(Table1[[#This Row],[ATS]]=S1288,SUM(Table1[[#This Row],[ATS]],Y1288),Table1[[#This Row],[ATS]])</f>
        <v>-1</v>
      </c>
      <c r="Z1289">
        <f>IF(Table1[[#This Row],[ATS]]&gt;0,Table1[[#This Row],[ATS streak (not real)]]-1,Table1[[#This Row],[ATS streak (not real)]]+1)</f>
        <v>0</v>
      </c>
      <c r="AA1289" s="5">
        <f>Table1[[#This Row],[running ttl ppg]]^2.37/(Table1[[#This Row],[running ttl ppg]]^2.37+Table1[[#This Row],[running ttl ppga]]^2.37)</f>
        <v>0.49215284752638006</v>
      </c>
      <c r="AB1289" s="5">
        <f>Table1[[#This Row],[pyth ratio]]+Table1[[#This Row],[win/loss ratio]]</f>
        <v>0.86715284752638011</v>
      </c>
    </row>
    <row r="1290" spans="1:28" x14ac:dyDescent="0.25">
      <c r="A1290" s="1">
        <v>3848</v>
      </c>
      <c r="B1290" s="7">
        <f t="shared" si="42"/>
        <v>9</v>
      </c>
      <c r="C1290" s="5">
        <v>2018</v>
      </c>
      <c r="D1290" s="5">
        <v>10</v>
      </c>
      <c r="E1290" t="s">
        <v>57</v>
      </c>
      <c r="F1290" t="s">
        <v>55</v>
      </c>
      <c r="G1290" s="5">
        <v>0</v>
      </c>
      <c r="H1290">
        <v>17</v>
      </c>
      <c r="I1290">
        <v>20</v>
      </c>
      <c r="J1290">
        <v>-3</v>
      </c>
      <c r="K1290">
        <f>IF(Table1[[#This Row],[net]]&gt;0,1,0)</f>
        <v>0</v>
      </c>
      <c r="L1290">
        <v>5</v>
      </c>
      <c r="M1290">
        <f>IF(Table1[[#This Row],[team]]=E1289,SUM(Table1[[#This Row],[win/loss]],M1289),Table1[[#This Row],[win/loss]])</f>
        <v>3</v>
      </c>
      <c r="N1290">
        <f>IF(Table1[[#This Row],[team]]=E1289,SUM(Table1[[#This Row],[win/loss]],M1289),Table1[[#This Row],[win/loss]])/B1290</f>
        <v>0.33333333333333331</v>
      </c>
      <c r="O1290">
        <f t="shared" si="43"/>
        <v>2</v>
      </c>
      <c r="P1290">
        <f>IF(Table1[[#This Row],[difference]]&gt;0,SQRT(Table1[[#This Row],[difference]]),-SQRT(ABS(Table1[[#This Row],[difference]])))</f>
        <v>1.4142135623730951</v>
      </c>
      <c r="Q1290">
        <f>IF(Table1[[#This Row],[line]]&gt;0,SQRT(Table1[[#This Row],[line]]),-SQRT(ABS(Table1[[#This Row],[line]])))</f>
        <v>2.2360679774997898</v>
      </c>
      <c r="R1290">
        <f>Table1[[#This Row],[difference]]-Table1[[#This Row],[sqrt(line)]]</f>
        <v>-0.23606797749978981</v>
      </c>
      <c r="S1290">
        <f>IF(Table1[[#This Row],[difference]]&gt;0,1,-1)</f>
        <v>1</v>
      </c>
      <c r="T1290">
        <f>IF(Table1[[#This Row],[team]]=E1289,SUM(H1290,T1289),Table1[[#This Row],[ppg]])</f>
        <v>167</v>
      </c>
      <c r="U1290">
        <f>IF(Table1[[#This Row],[team]]=E1289,SUM(I1290,U1289),Table1[[#This Row],[ppga]])</f>
        <v>172</v>
      </c>
      <c r="V1290">
        <f>IF(Table1[[#This Row],[team]]=E1289,SUM(Table1[[#This Row],[difference]],V1289),Table1[[#This Row],[difference]])</f>
        <v>13</v>
      </c>
      <c r="W1290">
        <f>IF(Table1[[#This Row],[team]]=E1289,SUM(Table1[[#This Row],[sqrt(dif)]],W1289),Table1[[#This Row],[sqrt(dif)]])</f>
        <v>1.9386388404164208</v>
      </c>
      <c r="X1290">
        <f>IF(Table1[[#This Row],[team]]=E1289,SUM(Table1[[#This Row],[f1]],X1289),Table1[[#This Row],[f1]])</f>
        <v>4.571261291188379</v>
      </c>
      <c r="Y1290">
        <f>IF(Table1[[#This Row],[ATS]]=S1289,SUM(Table1[[#This Row],[ATS]],Y1289),Table1[[#This Row],[ATS]])</f>
        <v>1</v>
      </c>
      <c r="Z1290">
        <f>IF(Table1[[#This Row],[ATS]]&gt;0,Table1[[#This Row],[ATS streak (not real)]]-1,Table1[[#This Row],[ATS streak (not real)]]+1)</f>
        <v>0</v>
      </c>
      <c r="AA1290" s="5">
        <f>Table1[[#This Row],[running ttl ppg]]^2.37/(Table1[[#This Row],[running ttl ppg]]^2.37+Table1[[#This Row],[running ttl ppga]]^2.37)</f>
        <v>0.48252797318078244</v>
      </c>
      <c r="AB1290" s="5">
        <f>Table1[[#This Row],[pyth ratio]]+Table1[[#This Row],[win/loss ratio]]</f>
        <v>0.81586130651411581</v>
      </c>
    </row>
    <row r="1291" spans="1:28" x14ac:dyDescent="0.25">
      <c r="A1291" s="1">
        <v>3849</v>
      </c>
      <c r="B1291" s="7">
        <f t="shared" si="42"/>
        <v>10</v>
      </c>
      <c r="C1291" s="5">
        <v>2018</v>
      </c>
      <c r="D1291" s="5">
        <v>11</v>
      </c>
      <c r="E1291" t="s">
        <v>57</v>
      </c>
      <c r="F1291" t="s">
        <v>44</v>
      </c>
      <c r="G1291" s="5">
        <v>1</v>
      </c>
      <c r="H1291">
        <v>54</v>
      </c>
      <c r="I1291">
        <v>24</v>
      </c>
      <c r="J1291">
        <v>30</v>
      </c>
      <c r="K1291">
        <f>IF(Table1[[#This Row],[net]]&gt;0,1,0)</f>
        <v>1</v>
      </c>
      <c r="L1291">
        <v>-6.5</v>
      </c>
      <c r="M1291">
        <f>IF(Table1[[#This Row],[team]]=E1290,SUM(Table1[[#This Row],[win/loss]],M1290),Table1[[#This Row],[win/loss]])</f>
        <v>4</v>
      </c>
      <c r="N1291">
        <f>IF(Table1[[#This Row],[team]]=E1290,SUM(Table1[[#This Row],[win/loss]],M1290),Table1[[#This Row],[win/loss]])/B1291</f>
        <v>0.4</v>
      </c>
      <c r="O1291">
        <f t="shared" si="43"/>
        <v>23.5</v>
      </c>
      <c r="P1291">
        <f>IF(Table1[[#This Row],[difference]]&gt;0,SQRT(Table1[[#This Row],[difference]]),-SQRT(ABS(Table1[[#This Row],[difference]])))</f>
        <v>4.8476798574163293</v>
      </c>
      <c r="Q1291">
        <f>IF(Table1[[#This Row],[line]]&gt;0,SQRT(Table1[[#This Row],[line]]),-SQRT(ABS(Table1[[#This Row],[line]])))</f>
        <v>-2.5495097567963922</v>
      </c>
      <c r="R1291">
        <f>Table1[[#This Row],[difference]]-Table1[[#This Row],[sqrt(line)]]</f>
        <v>26.049509756796393</v>
      </c>
      <c r="S1291">
        <f>IF(Table1[[#This Row],[difference]]&gt;0,1,-1)</f>
        <v>1</v>
      </c>
      <c r="T1291">
        <f>IF(Table1[[#This Row],[team]]=E1290,SUM(H1291,T1290),Table1[[#This Row],[ppg]])</f>
        <v>221</v>
      </c>
      <c r="U1291">
        <f>IF(Table1[[#This Row],[team]]=E1290,SUM(I1291,U1290),Table1[[#This Row],[ppga]])</f>
        <v>196</v>
      </c>
      <c r="V1291">
        <f>IF(Table1[[#This Row],[team]]=E1290,SUM(Table1[[#This Row],[difference]],V1290),Table1[[#This Row],[difference]])</f>
        <v>36.5</v>
      </c>
      <c r="W1291">
        <f>IF(Table1[[#This Row],[team]]=E1290,SUM(Table1[[#This Row],[sqrt(dif)]],W1290),Table1[[#This Row],[sqrt(dif)]])</f>
        <v>6.7863186978327503</v>
      </c>
      <c r="X1291">
        <f>IF(Table1[[#This Row],[team]]=E1290,SUM(Table1[[#This Row],[f1]],X1290),Table1[[#This Row],[f1]])</f>
        <v>30.620771047984771</v>
      </c>
      <c r="Y1291">
        <f>IF(Table1[[#This Row],[ATS]]=S1290,SUM(Table1[[#This Row],[ATS]],Y1290),Table1[[#This Row],[ATS]])</f>
        <v>2</v>
      </c>
      <c r="Z1291">
        <f>IF(Table1[[#This Row],[ATS]]&gt;0,Table1[[#This Row],[ATS streak (not real)]]-1,Table1[[#This Row],[ATS streak (not real)]]+1)</f>
        <v>1</v>
      </c>
      <c r="AA1291" s="5">
        <f>Table1[[#This Row],[running ttl ppg]]^2.37/(Table1[[#This Row],[running ttl ppg]]^2.37+Table1[[#This Row],[running ttl ppga]]^2.37)</f>
        <v>0.57065250774419041</v>
      </c>
      <c r="AB1291" s="5">
        <f>Table1[[#This Row],[pyth ratio]]+Table1[[#This Row],[win/loss ratio]]</f>
        <v>0.97065250774419043</v>
      </c>
    </row>
    <row r="1292" spans="1:28" x14ac:dyDescent="0.25">
      <c r="A1292" s="1">
        <v>3850</v>
      </c>
      <c r="B1292" s="7">
        <f t="shared" si="42"/>
        <v>11</v>
      </c>
      <c r="C1292" s="5">
        <v>2018</v>
      </c>
      <c r="D1292" s="5">
        <v>12</v>
      </c>
      <c r="E1292" t="s">
        <v>57</v>
      </c>
      <c r="F1292" t="s">
        <v>49</v>
      </c>
      <c r="G1292" s="5">
        <v>0</v>
      </c>
      <c r="H1292">
        <v>28</v>
      </c>
      <c r="I1292">
        <v>6</v>
      </c>
      <c r="J1292">
        <v>22</v>
      </c>
      <c r="K1292">
        <f>IF(Table1[[#This Row],[net]]&gt;0,1,0)</f>
        <v>1</v>
      </c>
      <c r="L1292">
        <v>-1</v>
      </c>
      <c r="M1292">
        <f>IF(Table1[[#This Row],[team]]=E1291,SUM(Table1[[#This Row],[win/loss]],M1291),Table1[[#This Row],[win/loss]])</f>
        <v>5</v>
      </c>
      <c r="N1292">
        <f>IF(Table1[[#This Row],[team]]=E1291,SUM(Table1[[#This Row],[win/loss]],M1291),Table1[[#This Row],[win/loss]])/B1292</f>
        <v>0.45454545454545453</v>
      </c>
      <c r="O1292">
        <f t="shared" si="43"/>
        <v>21</v>
      </c>
      <c r="P1292">
        <f>IF(Table1[[#This Row],[difference]]&gt;0,SQRT(Table1[[#This Row],[difference]]),-SQRT(ABS(Table1[[#This Row],[difference]])))</f>
        <v>4.5825756949558398</v>
      </c>
      <c r="Q1292">
        <f>IF(Table1[[#This Row],[line]]&gt;0,SQRT(Table1[[#This Row],[line]]),-SQRT(ABS(Table1[[#This Row],[line]])))</f>
        <v>-1</v>
      </c>
      <c r="R1292">
        <f>Table1[[#This Row],[difference]]-Table1[[#This Row],[sqrt(line)]]</f>
        <v>22</v>
      </c>
      <c r="S1292">
        <f>IF(Table1[[#This Row],[difference]]&gt;0,1,-1)</f>
        <v>1</v>
      </c>
      <c r="T1292">
        <f>IF(Table1[[#This Row],[team]]=E1291,SUM(H1292,T1291),Table1[[#This Row],[ppg]])</f>
        <v>249</v>
      </c>
      <c r="U1292">
        <f>IF(Table1[[#This Row],[team]]=E1291,SUM(I1292,U1291),Table1[[#This Row],[ppga]])</f>
        <v>202</v>
      </c>
      <c r="V1292">
        <f>IF(Table1[[#This Row],[team]]=E1291,SUM(Table1[[#This Row],[difference]],V1291),Table1[[#This Row],[difference]])</f>
        <v>57.5</v>
      </c>
      <c r="W1292">
        <f>IF(Table1[[#This Row],[team]]=E1291,SUM(Table1[[#This Row],[sqrt(dif)]],W1291),Table1[[#This Row],[sqrt(dif)]])</f>
        <v>11.36889439278859</v>
      </c>
      <c r="X1292">
        <f>IF(Table1[[#This Row],[team]]=E1291,SUM(Table1[[#This Row],[f1]],X1291),Table1[[#This Row],[f1]])</f>
        <v>52.620771047984775</v>
      </c>
      <c r="Y1292">
        <f>IF(Table1[[#This Row],[ATS]]=S1291,SUM(Table1[[#This Row],[ATS]],Y1291),Table1[[#This Row],[ATS]])</f>
        <v>3</v>
      </c>
      <c r="Z1292">
        <f>IF(Table1[[#This Row],[ATS]]&gt;0,Table1[[#This Row],[ATS streak (not real)]]-1,Table1[[#This Row],[ATS streak (not real)]]+1)</f>
        <v>2</v>
      </c>
      <c r="AA1292" s="5">
        <f>Table1[[#This Row],[running ttl ppg]]^2.37/(Table1[[#This Row],[running ttl ppg]]^2.37+Table1[[#This Row],[running ttl ppga]]^2.37)</f>
        <v>0.62146449813994598</v>
      </c>
      <c r="AB1292" s="5">
        <f>Table1[[#This Row],[pyth ratio]]+Table1[[#This Row],[win/loss ratio]]</f>
        <v>1.0760099526854006</v>
      </c>
    </row>
    <row r="1293" spans="1:28" x14ac:dyDescent="0.25">
      <c r="A1293" s="1">
        <v>3851</v>
      </c>
      <c r="B1293" s="7">
        <f t="shared" si="42"/>
        <v>12</v>
      </c>
      <c r="C1293" s="5">
        <v>2018</v>
      </c>
      <c r="D1293" s="5">
        <v>13</v>
      </c>
      <c r="E1293" t="s">
        <v>57</v>
      </c>
      <c r="F1293" t="s">
        <v>48</v>
      </c>
      <c r="G1293" s="5">
        <v>1</v>
      </c>
      <c r="H1293">
        <v>19</v>
      </c>
      <c r="I1293">
        <v>10</v>
      </c>
      <c r="J1293">
        <v>9</v>
      </c>
      <c r="K1293">
        <f>IF(Table1[[#This Row],[net]]&gt;0,1,0)</f>
        <v>1</v>
      </c>
      <c r="L1293">
        <v>-13</v>
      </c>
      <c r="M1293">
        <f>IF(Table1[[#This Row],[team]]=E1292,SUM(Table1[[#This Row],[win/loss]],M1292),Table1[[#This Row],[win/loss]])</f>
        <v>6</v>
      </c>
      <c r="N1293">
        <f>IF(Table1[[#This Row],[team]]=E1292,SUM(Table1[[#This Row],[win/loss]],M1292),Table1[[#This Row],[win/loss]])/B1293</f>
        <v>0.5</v>
      </c>
      <c r="O1293">
        <f t="shared" si="43"/>
        <v>-4</v>
      </c>
      <c r="P1293">
        <f>IF(Table1[[#This Row],[difference]]&gt;0,SQRT(Table1[[#This Row],[difference]]),-SQRT(ABS(Table1[[#This Row],[difference]])))</f>
        <v>-2</v>
      </c>
      <c r="Q1293">
        <f>IF(Table1[[#This Row],[line]]&gt;0,SQRT(Table1[[#This Row],[line]]),-SQRT(ABS(Table1[[#This Row],[line]])))</f>
        <v>-3.6055512754639891</v>
      </c>
      <c r="R1293">
        <f>Table1[[#This Row],[difference]]-Table1[[#This Row],[sqrt(line)]]</f>
        <v>-0.39444872453601088</v>
      </c>
      <c r="S1293">
        <f>IF(Table1[[#This Row],[difference]]&gt;0,1,-1)</f>
        <v>-1</v>
      </c>
      <c r="T1293">
        <f>IF(Table1[[#This Row],[team]]=E1292,SUM(H1293,T1292),Table1[[#This Row],[ppg]])</f>
        <v>268</v>
      </c>
      <c r="U1293">
        <f>IF(Table1[[#This Row],[team]]=E1292,SUM(I1293,U1292),Table1[[#This Row],[ppga]])</f>
        <v>212</v>
      </c>
      <c r="V1293">
        <f>IF(Table1[[#This Row],[team]]=E1292,SUM(Table1[[#This Row],[difference]],V1292),Table1[[#This Row],[difference]])</f>
        <v>53.5</v>
      </c>
      <c r="W1293">
        <f>IF(Table1[[#This Row],[team]]=E1292,SUM(Table1[[#This Row],[sqrt(dif)]],W1292),Table1[[#This Row],[sqrt(dif)]])</f>
        <v>9.3688943927885902</v>
      </c>
      <c r="X1293">
        <f>IF(Table1[[#This Row],[team]]=E1292,SUM(Table1[[#This Row],[f1]],X1292),Table1[[#This Row],[f1]])</f>
        <v>52.226322323448763</v>
      </c>
      <c r="Y1293">
        <f>IF(Table1[[#This Row],[ATS]]=S1292,SUM(Table1[[#This Row],[ATS]],Y1292),Table1[[#This Row],[ATS]])</f>
        <v>-1</v>
      </c>
      <c r="Z1293">
        <f>IF(Table1[[#This Row],[ATS]]&gt;0,Table1[[#This Row],[ATS streak (not real)]]-1,Table1[[#This Row],[ATS streak (not real)]]+1)</f>
        <v>0</v>
      </c>
      <c r="AA1293" s="5">
        <f>Table1[[#This Row],[running ttl ppg]]^2.37/(Table1[[#This Row],[running ttl ppg]]^2.37+Table1[[#This Row],[running ttl ppga]]^2.37)</f>
        <v>0.63541756323511367</v>
      </c>
      <c r="AB1293" s="5">
        <f>Table1[[#This Row],[pyth ratio]]+Table1[[#This Row],[win/loss ratio]]</f>
        <v>1.1354175632351136</v>
      </c>
    </row>
    <row r="1294" spans="1:28" x14ac:dyDescent="0.25">
      <c r="A1294" s="1">
        <v>3852</v>
      </c>
      <c r="B1294" s="7">
        <f t="shared" si="42"/>
        <v>13</v>
      </c>
      <c r="C1294" s="5">
        <v>2018</v>
      </c>
      <c r="D1294" s="5">
        <v>14</v>
      </c>
      <c r="E1294" t="s">
        <v>57</v>
      </c>
      <c r="F1294" t="s">
        <v>72</v>
      </c>
      <c r="G1294" s="5">
        <v>1</v>
      </c>
      <c r="H1294">
        <v>30</v>
      </c>
      <c r="I1294">
        <v>13</v>
      </c>
      <c r="J1294">
        <v>17</v>
      </c>
      <c r="K1294">
        <f>IF(Table1[[#This Row],[net]]&gt;0,1,0)</f>
        <v>1</v>
      </c>
      <c r="L1294">
        <v>-6.5</v>
      </c>
      <c r="M1294">
        <f>IF(Table1[[#This Row],[team]]=E1293,SUM(Table1[[#This Row],[win/loss]],M1293),Table1[[#This Row],[win/loss]])</f>
        <v>7</v>
      </c>
      <c r="N1294">
        <f>IF(Table1[[#This Row],[team]]=E1293,SUM(Table1[[#This Row],[win/loss]],M1293),Table1[[#This Row],[win/loss]])/B1294</f>
        <v>0.53846153846153844</v>
      </c>
      <c r="O1294">
        <f t="shared" si="43"/>
        <v>10.5</v>
      </c>
      <c r="P1294">
        <f>IF(Table1[[#This Row],[difference]]&gt;0,SQRT(Table1[[#This Row],[difference]]),-SQRT(ABS(Table1[[#This Row],[difference]])))</f>
        <v>3.2403703492039302</v>
      </c>
      <c r="Q1294">
        <f>IF(Table1[[#This Row],[line]]&gt;0,SQRT(Table1[[#This Row],[line]]),-SQRT(ABS(Table1[[#This Row],[line]])))</f>
        <v>-2.5495097567963922</v>
      </c>
      <c r="R1294">
        <f>Table1[[#This Row],[difference]]-Table1[[#This Row],[sqrt(line)]]</f>
        <v>13.049509756796393</v>
      </c>
      <c r="S1294">
        <f>IF(Table1[[#This Row],[difference]]&gt;0,1,-1)</f>
        <v>1</v>
      </c>
      <c r="T1294">
        <f>IF(Table1[[#This Row],[team]]=E1293,SUM(H1294,T1293),Table1[[#This Row],[ppg]])</f>
        <v>298</v>
      </c>
      <c r="U1294">
        <f>IF(Table1[[#This Row],[team]]=E1293,SUM(I1294,U1293),Table1[[#This Row],[ppga]])</f>
        <v>225</v>
      </c>
      <c r="V1294">
        <f>IF(Table1[[#This Row],[team]]=E1293,SUM(Table1[[#This Row],[difference]],V1293),Table1[[#This Row],[difference]])</f>
        <v>64</v>
      </c>
      <c r="W1294">
        <f>IF(Table1[[#This Row],[team]]=E1293,SUM(Table1[[#This Row],[sqrt(dif)]],W1293),Table1[[#This Row],[sqrt(dif)]])</f>
        <v>12.60926474199252</v>
      </c>
      <c r="X1294">
        <f>IF(Table1[[#This Row],[team]]=E1293,SUM(Table1[[#This Row],[f1]],X1293),Table1[[#This Row],[f1]])</f>
        <v>65.275832080245152</v>
      </c>
      <c r="Y1294">
        <f>IF(Table1[[#This Row],[ATS]]=S1293,SUM(Table1[[#This Row],[ATS]],Y1293),Table1[[#This Row],[ATS]])</f>
        <v>1</v>
      </c>
      <c r="Z1294">
        <f>IF(Table1[[#This Row],[ATS]]&gt;0,Table1[[#This Row],[ATS streak (not real)]]-1,Table1[[#This Row],[ATS streak (not real)]]+1)</f>
        <v>0</v>
      </c>
      <c r="AA1294" s="5">
        <f>Table1[[#This Row],[running ttl ppg]]^2.37/(Table1[[#This Row],[running ttl ppg]]^2.37+Table1[[#This Row],[running ttl ppga]]^2.37)</f>
        <v>0.66059651348105208</v>
      </c>
      <c r="AB1294" s="5">
        <f>Table1[[#This Row],[pyth ratio]]+Table1[[#This Row],[win/loss ratio]]</f>
        <v>1.1990580519425906</v>
      </c>
    </row>
    <row r="1295" spans="1:28" x14ac:dyDescent="0.25">
      <c r="A1295" s="1">
        <v>3853</v>
      </c>
      <c r="B1295" s="7">
        <f t="shared" si="42"/>
        <v>14</v>
      </c>
      <c r="C1295" s="5">
        <v>2018</v>
      </c>
      <c r="D1295" s="5">
        <v>15</v>
      </c>
      <c r="E1295" t="s">
        <v>57</v>
      </c>
      <c r="F1295" t="s">
        <v>56</v>
      </c>
      <c r="G1295" s="5">
        <v>0</v>
      </c>
      <c r="H1295">
        <v>13</v>
      </c>
      <c r="I1295">
        <v>30</v>
      </c>
      <c r="J1295">
        <v>-17</v>
      </c>
      <c r="K1295">
        <f>IF(Table1[[#This Row],[net]]&gt;0,1,0)</f>
        <v>0</v>
      </c>
      <c r="L1295">
        <v>1</v>
      </c>
      <c r="M1295">
        <f>IF(Table1[[#This Row],[team]]=E1294,SUM(Table1[[#This Row],[win/loss]],M1294),Table1[[#This Row],[win/loss]])</f>
        <v>7</v>
      </c>
      <c r="N1295">
        <f>IF(Table1[[#This Row],[team]]=E1294,SUM(Table1[[#This Row],[win/loss]],M1294),Table1[[#This Row],[win/loss]])/B1295</f>
        <v>0.5</v>
      </c>
      <c r="O1295">
        <f t="shared" si="43"/>
        <v>-16</v>
      </c>
      <c r="P1295">
        <f>IF(Table1[[#This Row],[difference]]&gt;0,SQRT(Table1[[#This Row],[difference]]),-SQRT(ABS(Table1[[#This Row],[difference]])))</f>
        <v>-4</v>
      </c>
      <c r="Q1295">
        <f>IF(Table1[[#This Row],[line]]&gt;0,SQRT(Table1[[#This Row],[line]]),-SQRT(ABS(Table1[[#This Row],[line]])))</f>
        <v>1</v>
      </c>
      <c r="R1295">
        <f>Table1[[#This Row],[difference]]-Table1[[#This Row],[sqrt(line)]]</f>
        <v>-17</v>
      </c>
      <c r="S1295">
        <f>IF(Table1[[#This Row],[difference]]&gt;0,1,-1)</f>
        <v>-1</v>
      </c>
      <c r="T1295">
        <f>IF(Table1[[#This Row],[team]]=E1294,SUM(H1295,T1294),Table1[[#This Row],[ppg]])</f>
        <v>311</v>
      </c>
      <c r="U1295">
        <f>IF(Table1[[#This Row],[team]]=E1294,SUM(I1295,U1294),Table1[[#This Row],[ppga]])</f>
        <v>255</v>
      </c>
      <c r="V1295">
        <f>IF(Table1[[#This Row],[team]]=E1294,SUM(Table1[[#This Row],[difference]],V1294),Table1[[#This Row],[difference]])</f>
        <v>48</v>
      </c>
      <c r="W1295">
        <f>IF(Table1[[#This Row],[team]]=E1294,SUM(Table1[[#This Row],[sqrt(dif)]],W1294),Table1[[#This Row],[sqrt(dif)]])</f>
        <v>8.6092647419925203</v>
      </c>
      <c r="X1295">
        <f>IF(Table1[[#This Row],[team]]=E1294,SUM(Table1[[#This Row],[f1]],X1294),Table1[[#This Row],[f1]])</f>
        <v>48.275832080245152</v>
      </c>
      <c r="Y1295">
        <f>IF(Table1[[#This Row],[ATS]]=S1294,SUM(Table1[[#This Row],[ATS]],Y1294),Table1[[#This Row],[ATS]])</f>
        <v>-1</v>
      </c>
      <c r="Z1295">
        <f>IF(Table1[[#This Row],[ATS]]&gt;0,Table1[[#This Row],[ATS streak (not real)]]-1,Table1[[#This Row],[ATS streak (not real)]]+1)</f>
        <v>0</v>
      </c>
      <c r="AA1295" s="5">
        <f>Table1[[#This Row],[running ttl ppg]]^2.37/(Table1[[#This Row],[running ttl ppg]]^2.37+Table1[[#This Row],[running ttl ppga]]^2.37)</f>
        <v>0.61550554803748203</v>
      </c>
      <c r="AB1295" s="5">
        <f>Table1[[#This Row],[pyth ratio]]+Table1[[#This Row],[win/loss ratio]]</f>
        <v>1.115505548037482</v>
      </c>
    </row>
    <row r="1296" spans="1:28" x14ac:dyDescent="0.25">
      <c r="A1296" s="1">
        <v>3854</v>
      </c>
      <c r="B1296" s="7">
        <f t="shared" si="42"/>
        <v>15</v>
      </c>
      <c r="C1296" s="5">
        <v>2018</v>
      </c>
      <c r="D1296" s="5">
        <v>16</v>
      </c>
      <c r="E1296" t="s">
        <v>57</v>
      </c>
      <c r="F1296" t="s">
        <v>62</v>
      </c>
      <c r="G1296" s="5">
        <v>0</v>
      </c>
      <c r="H1296">
        <v>14</v>
      </c>
      <c r="I1296">
        <v>7</v>
      </c>
      <c r="J1296">
        <v>7</v>
      </c>
      <c r="K1296">
        <f>IF(Table1[[#This Row],[net]]&gt;0,1,0)</f>
        <v>1</v>
      </c>
      <c r="L1296">
        <v>-6.5</v>
      </c>
      <c r="M1296">
        <f>IF(Table1[[#This Row],[team]]=E1295,SUM(Table1[[#This Row],[win/loss]],M1295),Table1[[#This Row],[win/loss]])</f>
        <v>8</v>
      </c>
      <c r="N1296">
        <f>IF(Table1[[#This Row],[team]]=E1295,SUM(Table1[[#This Row],[win/loss]],M1295),Table1[[#This Row],[win/loss]])/B1296</f>
        <v>0.53333333333333333</v>
      </c>
      <c r="O1296">
        <f t="shared" si="43"/>
        <v>0.5</v>
      </c>
      <c r="P1296">
        <f>IF(Table1[[#This Row],[difference]]&gt;0,SQRT(Table1[[#This Row],[difference]]),-SQRT(ABS(Table1[[#This Row],[difference]])))</f>
        <v>0.70710678118654757</v>
      </c>
      <c r="Q1296">
        <f>IF(Table1[[#This Row],[line]]&gt;0,SQRT(Table1[[#This Row],[line]]),-SQRT(ABS(Table1[[#This Row],[line]])))</f>
        <v>-2.5495097567963922</v>
      </c>
      <c r="R1296">
        <f>Table1[[#This Row],[difference]]-Table1[[#This Row],[sqrt(line)]]</f>
        <v>3.0495097567963922</v>
      </c>
      <c r="S1296">
        <f>IF(Table1[[#This Row],[difference]]&gt;0,1,-1)</f>
        <v>1</v>
      </c>
      <c r="T1296">
        <f>IF(Table1[[#This Row],[team]]=E1295,SUM(H1296,T1295),Table1[[#This Row],[ppg]])</f>
        <v>325</v>
      </c>
      <c r="U1296">
        <f>IF(Table1[[#This Row],[team]]=E1295,SUM(I1296,U1295),Table1[[#This Row],[ppga]])</f>
        <v>262</v>
      </c>
      <c r="V1296">
        <f>IF(Table1[[#This Row],[team]]=E1295,SUM(Table1[[#This Row],[difference]],V1295),Table1[[#This Row],[difference]])</f>
        <v>48.5</v>
      </c>
      <c r="W1296">
        <f>IF(Table1[[#This Row],[team]]=E1295,SUM(Table1[[#This Row],[sqrt(dif)]],W1295),Table1[[#This Row],[sqrt(dif)]])</f>
        <v>9.3163715231790682</v>
      </c>
      <c r="X1296">
        <f>IF(Table1[[#This Row],[team]]=E1295,SUM(Table1[[#This Row],[f1]],X1295),Table1[[#This Row],[f1]])</f>
        <v>51.325341837041542</v>
      </c>
      <c r="Y1296">
        <f>IF(Table1[[#This Row],[ATS]]=S1295,SUM(Table1[[#This Row],[ATS]],Y1295),Table1[[#This Row],[ATS]])</f>
        <v>1</v>
      </c>
      <c r="Z1296">
        <f>IF(Table1[[#This Row],[ATS]]&gt;0,Table1[[#This Row],[ATS streak (not real)]]-1,Table1[[#This Row],[ATS streak (not real)]]+1)</f>
        <v>0</v>
      </c>
      <c r="AA1296" s="5">
        <f>Table1[[#This Row],[running ttl ppg]]^2.37/(Table1[[#This Row],[running ttl ppg]]^2.37+Table1[[#This Row],[running ttl ppga]]^2.37)</f>
        <v>0.62496802705836918</v>
      </c>
      <c r="AB1296" s="5">
        <f>Table1[[#This Row],[pyth ratio]]+Table1[[#This Row],[win/loss ratio]]</f>
        <v>1.1583013603917025</v>
      </c>
    </row>
    <row r="1297" spans="1:28" x14ac:dyDescent="0.25">
      <c r="A1297" s="1">
        <v>3855</v>
      </c>
      <c r="B1297" s="7">
        <f t="shared" si="42"/>
        <v>16</v>
      </c>
      <c r="C1297" s="5">
        <v>2018</v>
      </c>
      <c r="D1297" s="5">
        <v>17</v>
      </c>
      <c r="E1297" t="s">
        <v>57</v>
      </c>
      <c r="F1297" t="s">
        <v>65</v>
      </c>
      <c r="G1297" s="5">
        <v>1</v>
      </c>
      <c r="H1297">
        <v>30</v>
      </c>
      <c r="I1297">
        <v>10</v>
      </c>
      <c r="J1297">
        <v>20</v>
      </c>
      <c r="K1297">
        <f>IF(Table1[[#This Row],[net]]&gt;0,1,0)</f>
        <v>1</v>
      </c>
      <c r="L1297">
        <v>-6.5</v>
      </c>
      <c r="M1297">
        <f>IF(Table1[[#This Row],[team]]=E1296,SUM(Table1[[#This Row],[win/loss]],M1296),Table1[[#This Row],[win/loss]])</f>
        <v>9</v>
      </c>
      <c r="N1297">
        <f>IF(Table1[[#This Row],[team]]=E1296,SUM(Table1[[#This Row],[win/loss]],M1296),Table1[[#This Row],[win/loss]])/B1297</f>
        <v>0.5625</v>
      </c>
      <c r="O1297">
        <f t="shared" si="43"/>
        <v>13.5</v>
      </c>
      <c r="P1297">
        <f>IF(Table1[[#This Row],[difference]]&gt;0,SQRT(Table1[[#This Row],[difference]]),-SQRT(ABS(Table1[[#This Row],[difference]])))</f>
        <v>3.6742346141747673</v>
      </c>
      <c r="Q1297">
        <f>IF(Table1[[#This Row],[line]]&gt;0,SQRT(Table1[[#This Row],[line]]),-SQRT(ABS(Table1[[#This Row],[line]])))</f>
        <v>-2.5495097567963922</v>
      </c>
      <c r="R1297">
        <f>Table1[[#This Row],[difference]]-Table1[[#This Row],[sqrt(line)]]</f>
        <v>16.049509756796393</v>
      </c>
      <c r="S1297">
        <f>IF(Table1[[#This Row],[difference]]&gt;0,1,-1)</f>
        <v>1</v>
      </c>
      <c r="T1297">
        <f>IF(Table1[[#This Row],[team]]=E1296,SUM(H1297,T1296),Table1[[#This Row],[ppg]])</f>
        <v>355</v>
      </c>
      <c r="U1297">
        <f>IF(Table1[[#This Row],[team]]=E1296,SUM(I1297,U1296),Table1[[#This Row],[ppga]])</f>
        <v>272</v>
      </c>
      <c r="V1297">
        <f>IF(Table1[[#This Row],[team]]=E1296,SUM(Table1[[#This Row],[difference]],V1296),Table1[[#This Row],[difference]])</f>
        <v>62</v>
      </c>
      <c r="W1297">
        <f>IF(Table1[[#This Row],[team]]=E1296,SUM(Table1[[#This Row],[sqrt(dif)]],W1296),Table1[[#This Row],[sqrt(dif)]])</f>
        <v>12.990606137353836</v>
      </c>
      <c r="X1297">
        <f>IF(Table1[[#This Row],[team]]=E1296,SUM(Table1[[#This Row],[f1]],X1296),Table1[[#This Row],[f1]])</f>
        <v>67.374851593837931</v>
      </c>
      <c r="Y1297">
        <f>IF(Table1[[#This Row],[ATS]]=S1296,SUM(Table1[[#This Row],[ATS]],Y1296),Table1[[#This Row],[ATS]])</f>
        <v>2</v>
      </c>
      <c r="Z1297">
        <f>IF(Table1[[#This Row],[ATS]]&gt;0,Table1[[#This Row],[ATS streak (not real)]]-1,Table1[[#This Row],[ATS streak (not real)]]+1)</f>
        <v>1</v>
      </c>
      <c r="AA1297" s="5">
        <f>Table1[[#This Row],[running ttl ppg]]^2.37/(Table1[[#This Row],[running ttl ppg]]^2.37+Table1[[#This Row],[running ttl ppga]]^2.37)</f>
        <v>0.65275431527995809</v>
      </c>
      <c r="AB1297" s="5">
        <f>Table1[[#This Row],[pyth ratio]]+Table1[[#This Row],[win/loss ratio]]</f>
        <v>1.215254315279958</v>
      </c>
    </row>
    <row r="1298" spans="1:28" x14ac:dyDescent="0.25">
      <c r="A1298" s="1">
        <v>3856</v>
      </c>
      <c r="B1298" s="7">
        <f t="shared" si="42"/>
        <v>1</v>
      </c>
      <c r="C1298" s="5">
        <v>2018</v>
      </c>
      <c r="D1298" s="5">
        <v>1</v>
      </c>
      <c r="E1298" t="s">
        <v>58</v>
      </c>
      <c r="F1298" t="s">
        <v>54</v>
      </c>
      <c r="G1298" s="5">
        <v>1</v>
      </c>
      <c r="H1298">
        <v>46</v>
      </c>
      <c r="I1298">
        <v>9</v>
      </c>
      <c r="J1298">
        <v>37</v>
      </c>
      <c r="K1298">
        <f>IF(Table1[[#This Row],[net]]&gt;0,1,0)</f>
        <v>1</v>
      </c>
      <c r="L1298">
        <v>-3.5</v>
      </c>
      <c r="M1298">
        <f>IF(Table1[[#This Row],[team]]=E1297,SUM(Table1[[#This Row],[win/loss]],M1297),Table1[[#This Row],[win/loss]])</f>
        <v>1</v>
      </c>
      <c r="N1298">
        <f>IF(Table1[[#This Row],[team]]=E1297,SUM(Table1[[#This Row],[win/loss]],M1297),Table1[[#This Row],[win/loss]])/B1298</f>
        <v>1</v>
      </c>
      <c r="O1298">
        <f t="shared" si="43"/>
        <v>33.5</v>
      </c>
      <c r="P1298">
        <f>IF(Table1[[#This Row],[difference]]&gt;0,SQRT(Table1[[#This Row],[difference]]),-SQRT(ABS(Table1[[#This Row],[difference]])))</f>
        <v>5.7879184513951127</v>
      </c>
      <c r="Q1298">
        <f>IF(Table1[[#This Row],[line]]&gt;0,SQRT(Table1[[#This Row],[line]]),-SQRT(ABS(Table1[[#This Row],[line]])))</f>
        <v>-1.8708286933869707</v>
      </c>
      <c r="R1298">
        <f>Table1[[#This Row],[difference]]-Table1[[#This Row],[sqrt(line)]]</f>
        <v>35.370828693386969</v>
      </c>
      <c r="S1298">
        <f>IF(Table1[[#This Row],[difference]]&gt;0,1,-1)</f>
        <v>1</v>
      </c>
      <c r="T1298">
        <f>IF(Table1[[#This Row],[team]]=E1297,SUM(H1298,T1297),Table1[[#This Row],[ppg]])</f>
        <v>46</v>
      </c>
      <c r="U1298">
        <f>IF(Table1[[#This Row],[team]]=E1297,SUM(I1298,U1297),Table1[[#This Row],[ppga]])</f>
        <v>9</v>
      </c>
      <c r="V1298">
        <f>IF(Table1[[#This Row],[team]]=E1297,SUM(Table1[[#This Row],[difference]],V1297),Table1[[#This Row],[difference]])</f>
        <v>33.5</v>
      </c>
      <c r="W1298">
        <f>IF(Table1[[#This Row],[team]]=E1297,SUM(Table1[[#This Row],[sqrt(dif)]],W1297),Table1[[#This Row],[sqrt(dif)]])</f>
        <v>5.7879184513951127</v>
      </c>
      <c r="X1298">
        <f>IF(Table1[[#This Row],[team]]=E1297,SUM(Table1[[#This Row],[f1]],X1297),Table1[[#This Row],[f1]])</f>
        <v>35.370828693386969</v>
      </c>
      <c r="Y1298">
        <f>IF(Table1[[#This Row],[ATS]]=S1297,SUM(Table1[[#This Row],[ATS]],Y1297),Table1[[#This Row],[ATS]])</f>
        <v>3</v>
      </c>
      <c r="Z1298">
        <f>IF(Table1[[#This Row],[ATS]]&gt;0,Table1[[#This Row],[ATS streak (not real)]]-1,Table1[[#This Row],[ATS streak (not real)]]+1)</f>
        <v>2</v>
      </c>
      <c r="AA1298" s="5">
        <f>Table1[[#This Row],[running ttl ppg]]^2.37/(Table1[[#This Row],[running ttl ppg]]^2.37+Table1[[#This Row],[running ttl ppga]]^2.37)</f>
        <v>0.97949679723880068</v>
      </c>
      <c r="AB1298" s="5">
        <f>Table1[[#This Row],[pyth ratio]]+Table1[[#This Row],[win/loss ratio]]</f>
        <v>1.9794967972388007</v>
      </c>
    </row>
    <row r="1299" spans="1:28" x14ac:dyDescent="0.25">
      <c r="A1299" s="1">
        <v>3857</v>
      </c>
      <c r="B1299" s="7">
        <f t="shared" ref="B1299:B1362" si="44">IF(B1298=16,1,B1298+1)</f>
        <v>2</v>
      </c>
      <c r="C1299" s="5">
        <v>2018</v>
      </c>
      <c r="D1299" s="5">
        <v>2</v>
      </c>
      <c r="E1299" t="s">
        <v>58</v>
      </c>
      <c r="F1299" t="s">
        <v>72</v>
      </c>
      <c r="G1299" s="5">
        <v>1</v>
      </c>
      <c r="H1299">
        <v>20</v>
      </c>
      <c r="I1299">
        <v>27</v>
      </c>
      <c r="J1299">
        <v>-7</v>
      </c>
      <c r="K1299">
        <f>IF(Table1[[#This Row],[net]]&gt;0,1,0)</f>
        <v>0</v>
      </c>
      <c r="L1299">
        <v>-3</v>
      </c>
      <c r="M1299">
        <f>IF(Table1[[#This Row],[team]]=E1298,SUM(Table1[[#This Row],[win/loss]],M1298),Table1[[#This Row],[win/loss]])</f>
        <v>1</v>
      </c>
      <c r="N1299">
        <f>IF(Table1[[#This Row],[team]]=E1298,SUM(Table1[[#This Row],[win/loss]],M1298),Table1[[#This Row],[win/loss]])/B1299</f>
        <v>0.5</v>
      </c>
      <c r="O1299">
        <f t="shared" si="43"/>
        <v>-10</v>
      </c>
      <c r="P1299">
        <f>IF(Table1[[#This Row],[difference]]&gt;0,SQRT(Table1[[#This Row],[difference]]),-SQRT(ABS(Table1[[#This Row],[difference]])))</f>
        <v>-3.1622776601683795</v>
      </c>
      <c r="Q1299">
        <f>IF(Table1[[#This Row],[line]]&gt;0,SQRT(Table1[[#This Row],[line]]),-SQRT(ABS(Table1[[#This Row],[line]])))</f>
        <v>-1.7320508075688772</v>
      </c>
      <c r="R1299">
        <f>Table1[[#This Row],[difference]]-Table1[[#This Row],[sqrt(line)]]</f>
        <v>-8.2679491924311233</v>
      </c>
      <c r="S1299">
        <f>IF(Table1[[#This Row],[difference]]&gt;0,1,-1)</f>
        <v>-1</v>
      </c>
      <c r="T1299">
        <f>IF(Table1[[#This Row],[team]]=E1298,SUM(H1299,T1298),Table1[[#This Row],[ppg]])</f>
        <v>66</v>
      </c>
      <c r="U1299">
        <f>IF(Table1[[#This Row],[team]]=E1298,SUM(I1299,U1298),Table1[[#This Row],[ppga]])</f>
        <v>36</v>
      </c>
      <c r="V1299">
        <f>IF(Table1[[#This Row],[team]]=E1298,SUM(Table1[[#This Row],[difference]],V1298),Table1[[#This Row],[difference]])</f>
        <v>23.5</v>
      </c>
      <c r="W1299">
        <f>IF(Table1[[#This Row],[team]]=E1298,SUM(Table1[[#This Row],[sqrt(dif)]],W1298),Table1[[#This Row],[sqrt(dif)]])</f>
        <v>2.6256407912267332</v>
      </c>
      <c r="X1299">
        <f>IF(Table1[[#This Row],[team]]=E1298,SUM(Table1[[#This Row],[f1]],X1298),Table1[[#This Row],[f1]])</f>
        <v>27.102879500955844</v>
      </c>
      <c r="Y1299">
        <f>IF(Table1[[#This Row],[ATS]]=S1298,SUM(Table1[[#This Row],[ATS]],Y1298),Table1[[#This Row],[ATS]])</f>
        <v>-1</v>
      </c>
      <c r="Z1299">
        <f>IF(Table1[[#This Row],[ATS]]&gt;0,Table1[[#This Row],[ATS streak (not real)]]-1,Table1[[#This Row],[ATS streak (not real)]]+1)</f>
        <v>0</v>
      </c>
      <c r="AA1299" s="5">
        <f>Table1[[#This Row],[running ttl ppg]]^2.37/(Table1[[#This Row],[running ttl ppg]]^2.37+Table1[[#This Row],[running ttl ppga]]^2.37)</f>
        <v>0.80791856649622007</v>
      </c>
      <c r="AB1299" s="5">
        <f>Table1[[#This Row],[pyth ratio]]+Table1[[#This Row],[win/loss ratio]]</f>
        <v>1.3079185664962201</v>
      </c>
    </row>
    <row r="1300" spans="1:28" x14ac:dyDescent="0.25">
      <c r="A1300" s="1">
        <v>3858</v>
      </c>
      <c r="B1300" s="7">
        <f t="shared" si="44"/>
        <v>3</v>
      </c>
      <c r="C1300" s="5">
        <v>2018</v>
      </c>
      <c r="D1300" s="5">
        <v>3</v>
      </c>
      <c r="E1300" t="s">
        <v>58</v>
      </c>
      <c r="F1300" t="s">
        <v>68</v>
      </c>
      <c r="G1300" s="5">
        <v>0</v>
      </c>
      <c r="H1300">
        <v>41</v>
      </c>
      <c r="I1300">
        <v>39</v>
      </c>
      <c r="J1300">
        <v>2</v>
      </c>
      <c r="K1300">
        <f>IF(Table1[[#This Row],[net]]&gt;0,1,0)</f>
        <v>1</v>
      </c>
      <c r="L1300">
        <v>-3</v>
      </c>
      <c r="M1300">
        <f>IF(Table1[[#This Row],[team]]=E1299,SUM(Table1[[#This Row],[win/loss]],M1299),Table1[[#This Row],[win/loss]])</f>
        <v>2</v>
      </c>
      <c r="N1300">
        <f>IF(Table1[[#This Row],[team]]=E1299,SUM(Table1[[#This Row],[win/loss]],M1299),Table1[[#This Row],[win/loss]])/B1300</f>
        <v>0.66666666666666663</v>
      </c>
      <c r="O1300">
        <f t="shared" si="43"/>
        <v>-1</v>
      </c>
      <c r="P1300">
        <f>IF(Table1[[#This Row],[difference]]&gt;0,SQRT(Table1[[#This Row],[difference]]),-SQRT(ABS(Table1[[#This Row],[difference]])))</f>
        <v>-1</v>
      </c>
      <c r="Q1300">
        <f>IF(Table1[[#This Row],[line]]&gt;0,SQRT(Table1[[#This Row],[line]]),-SQRT(ABS(Table1[[#This Row],[line]])))</f>
        <v>-1.7320508075688772</v>
      </c>
      <c r="R1300">
        <f>Table1[[#This Row],[difference]]-Table1[[#This Row],[sqrt(line)]]</f>
        <v>0.73205080756887719</v>
      </c>
      <c r="S1300">
        <f>IF(Table1[[#This Row],[difference]]&gt;0,1,-1)</f>
        <v>-1</v>
      </c>
      <c r="T1300">
        <f>IF(Table1[[#This Row],[team]]=E1299,SUM(H1300,T1299),Table1[[#This Row],[ppg]])</f>
        <v>107</v>
      </c>
      <c r="U1300">
        <f>IF(Table1[[#This Row],[team]]=E1299,SUM(I1300,U1299),Table1[[#This Row],[ppga]])</f>
        <v>75</v>
      </c>
      <c r="V1300">
        <f>IF(Table1[[#This Row],[team]]=E1299,SUM(Table1[[#This Row],[difference]],V1299),Table1[[#This Row],[difference]])</f>
        <v>22.5</v>
      </c>
      <c r="W1300">
        <f>IF(Table1[[#This Row],[team]]=E1299,SUM(Table1[[#This Row],[sqrt(dif)]],W1299),Table1[[#This Row],[sqrt(dif)]])</f>
        <v>1.6256407912267332</v>
      </c>
      <c r="X1300">
        <f>IF(Table1[[#This Row],[team]]=E1299,SUM(Table1[[#This Row],[f1]],X1299),Table1[[#This Row],[f1]])</f>
        <v>27.834930308524722</v>
      </c>
      <c r="Y1300">
        <f>IF(Table1[[#This Row],[ATS]]=S1299,SUM(Table1[[#This Row],[ATS]],Y1299),Table1[[#This Row],[ATS]])</f>
        <v>-2</v>
      </c>
      <c r="Z1300">
        <f>IF(Table1[[#This Row],[ATS]]&gt;0,Table1[[#This Row],[ATS streak (not real)]]-1,Table1[[#This Row],[ATS streak (not real)]]+1)</f>
        <v>-1</v>
      </c>
      <c r="AA1300" s="5">
        <f>Table1[[#This Row],[running ttl ppg]]^2.37/(Table1[[#This Row],[running ttl ppg]]^2.37+Table1[[#This Row],[running ttl ppga]]^2.37)</f>
        <v>0.69891941758797904</v>
      </c>
      <c r="AB1300" s="5">
        <f>Table1[[#This Row],[pyth ratio]]+Table1[[#This Row],[win/loss ratio]]</f>
        <v>1.3655860842546457</v>
      </c>
    </row>
    <row r="1301" spans="1:28" x14ac:dyDescent="0.25">
      <c r="A1301" s="1">
        <v>3859</v>
      </c>
      <c r="B1301" s="7">
        <f t="shared" si="44"/>
        <v>4</v>
      </c>
      <c r="C1301" s="5">
        <v>2018</v>
      </c>
      <c r="D1301" s="5">
        <v>4</v>
      </c>
      <c r="E1301" t="s">
        <v>58</v>
      </c>
      <c r="F1301" t="s">
        <v>49</v>
      </c>
      <c r="G1301" s="5">
        <v>0</v>
      </c>
      <c r="H1301">
        <v>35</v>
      </c>
      <c r="I1301">
        <v>30</v>
      </c>
      <c r="J1301">
        <v>5</v>
      </c>
      <c r="K1301">
        <f>IF(Table1[[#This Row],[net]]&gt;0,1,0)</f>
        <v>1</v>
      </c>
      <c r="L1301">
        <v>5</v>
      </c>
      <c r="M1301">
        <f>IF(Table1[[#This Row],[team]]=E1300,SUM(Table1[[#This Row],[win/loss]],M1300),Table1[[#This Row],[win/loss]])</f>
        <v>3</v>
      </c>
      <c r="N1301">
        <f>IF(Table1[[#This Row],[team]]=E1300,SUM(Table1[[#This Row],[win/loss]],M1300),Table1[[#This Row],[win/loss]])/B1301</f>
        <v>0.75</v>
      </c>
      <c r="O1301">
        <f t="shared" si="43"/>
        <v>10</v>
      </c>
      <c r="P1301">
        <f>IF(Table1[[#This Row],[difference]]&gt;0,SQRT(Table1[[#This Row],[difference]]),-SQRT(ABS(Table1[[#This Row],[difference]])))</f>
        <v>3.1622776601683795</v>
      </c>
      <c r="Q1301">
        <f>IF(Table1[[#This Row],[line]]&gt;0,SQRT(Table1[[#This Row],[line]]),-SQRT(ABS(Table1[[#This Row],[line]])))</f>
        <v>2.2360679774997898</v>
      </c>
      <c r="R1301">
        <f>Table1[[#This Row],[difference]]-Table1[[#This Row],[sqrt(line)]]</f>
        <v>7.7639320225002102</v>
      </c>
      <c r="S1301">
        <f>IF(Table1[[#This Row],[difference]]&gt;0,1,-1)</f>
        <v>1</v>
      </c>
      <c r="T1301">
        <f>IF(Table1[[#This Row],[team]]=E1300,SUM(H1301,T1300),Table1[[#This Row],[ppg]])</f>
        <v>142</v>
      </c>
      <c r="U1301">
        <f>IF(Table1[[#This Row],[team]]=E1300,SUM(I1301,U1300),Table1[[#This Row],[ppga]])</f>
        <v>105</v>
      </c>
      <c r="V1301">
        <f>IF(Table1[[#This Row],[team]]=E1300,SUM(Table1[[#This Row],[difference]],V1300),Table1[[#This Row],[difference]])</f>
        <v>32.5</v>
      </c>
      <c r="W1301">
        <f>IF(Table1[[#This Row],[team]]=E1300,SUM(Table1[[#This Row],[sqrt(dif)]],W1300),Table1[[#This Row],[sqrt(dif)]])</f>
        <v>4.7879184513951127</v>
      </c>
      <c r="X1301">
        <f>IF(Table1[[#This Row],[team]]=E1300,SUM(Table1[[#This Row],[f1]],X1300),Table1[[#This Row],[f1]])</f>
        <v>35.598862331024932</v>
      </c>
      <c r="Y1301">
        <f>IF(Table1[[#This Row],[ATS]]=S1300,SUM(Table1[[#This Row],[ATS]],Y1300),Table1[[#This Row],[ATS]])</f>
        <v>1</v>
      </c>
      <c r="Z1301">
        <f>IF(Table1[[#This Row],[ATS]]&gt;0,Table1[[#This Row],[ATS streak (not real)]]-1,Table1[[#This Row],[ATS streak (not real)]]+1)</f>
        <v>0</v>
      </c>
      <c r="AA1301" s="5">
        <f>Table1[[#This Row],[running ttl ppg]]^2.37/(Table1[[#This Row],[running ttl ppg]]^2.37+Table1[[#This Row],[running ttl ppga]]^2.37)</f>
        <v>0.67159857721183291</v>
      </c>
      <c r="AB1301" s="5">
        <f>Table1[[#This Row],[pyth ratio]]+Table1[[#This Row],[win/loss ratio]]</f>
        <v>1.4215985772118329</v>
      </c>
    </row>
    <row r="1302" spans="1:28" x14ac:dyDescent="0.25">
      <c r="A1302" s="1">
        <v>3860</v>
      </c>
      <c r="B1302" s="7">
        <f t="shared" si="44"/>
        <v>5</v>
      </c>
      <c r="C1302" s="5">
        <v>2018</v>
      </c>
      <c r="D1302" s="5">
        <v>5</v>
      </c>
      <c r="E1302" t="s">
        <v>58</v>
      </c>
      <c r="F1302" t="s">
        <v>69</v>
      </c>
      <c r="G1302" s="5">
        <v>1</v>
      </c>
      <c r="H1302">
        <v>10</v>
      </c>
      <c r="I1302">
        <v>16</v>
      </c>
      <c r="J1302">
        <v>-6</v>
      </c>
      <c r="K1302">
        <f>IF(Table1[[#This Row],[net]]&gt;0,1,0)</f>
        <v>0</v>
      </c>
      <c r="L1302">
        <v>-2.5</v>
      </c>
      <c r="M1302">
        <f>IF(Table1[[#This Row],[team]]=E1301,SUM(Table1[[#This Row],[win/loss]],M1301),Table1[[#This Row],[win/loss]])</f>
        <v>3</v>
      </c>
      <c r="N1302">
        <f>IF(Table1[[#This Row],[team]]=E1301,SUM(Table1[[#This Row],[win/loss]],M1301),Table1[[#This Row],[win/loss]])/B1302</f>
        <v>0.6</v>
      </c>
      <c r="O1302">
        <f t="shared" si="43"/>
        <v>-8.5</v>
      </c>
      <c r="P1302">
        <f>IF(Table1[[#This Row],[difference]]&gt;0,SQRT(Table1[[#This Row],[difference]]),-SQRT(ABS(Table1[[#This Row],[difference]])))</f>
        <v>-2.9154759474226504</v>
      </c>
      <c r="Q1302">
        <f>IF(Table1[[#This Row],[line]]&gt;0,SQRT(Table1[[#This Row],[line]]),-SQRT(ABS(Table1[[#This Row],[line]])))</f>
        <v>-1.5811388300841898</v>
      </c>
      <c r="R1302">
        <f>Table1[[#This Row],[difference]]-Table1[[#This Row],[sqrt(line)]]</f>
        <v>-6.91886116991581</v>
      </c>
      <c r="S1302">
        <f>IF(Table1[[#This Row],[difference]]&gt;0,1,-1)</f>
        <v>-1</v>
      </c>
      <c r="T1302">
        <f>IF(Table1[[#This Row],[team]]=E1301,SUM(H1302,T1301),Table1[[#This Row],[ppg]])</f>
        <v>152</v>
      </c>
      <c r="U1302">
        <f>IF(Table1[[#This Row],[team]]=E1301,SUM(I1302,U1301),Table1[[#This Row],[ppga]])</f>
        <v>121</v>
      </c>
      <c r="V1302">
        <f>IF(Table1[[#This Row],[team]]=E1301,SUM(Table1[[#This Row],[difference]],V1301),Table1[[#This Row],[difference]])</f>
        <v>24</v>
      </c>
      <c r="W1302">
        <f>IF(Table1[[#This Row],[team]]=E1301,SUM(Table1[[#This Row],[sqrt(dif)]],W1301),Table1[[#This Row],[sqrt(dif)]])</f>
        <v>1.8724425039724624</v>
      </c>
      <c r="X1302">
        <f>IF(Table1[[#This Row],[team]]=E1301,SUM(Table1[[#This Row],[f1]],X1301),Table1[[#This Row],[f1]])</f>
        <v>28.680001161109121</v>
      </c>
      <c r="Y1302">
        <f>IF(Table1[[#This Row],[ATS]]=S1301,SUM(Table1[[#This Row],[ATS]],Y1301),Table1[[#This Row],[ATS]])</f>
        <v>-1</v>
      </c>
      <c r="Z1302">
        <f>IF(Table1[[#This Row],[ATS]]&gt;0,Table1[[#This Row],[ATS streak (not real)]]-1,Table1[[#This Row],[ATS streak (not real)]]+1)</f>
        <v>0</v>
      </c>
      <c r="AA1302" s="5">
        <f>Table1[[#This Row],[running ttl ppg]]^2.37/(Table1[[#This Row],[running ttl ppg]]^2.37+Table1[[#This Row],[running ttl ppga]]^2.37)</f>
        <v>0.63194575820314325</v>
      </c>
      <c r="AB1302" s="5">
        <f>Table1[[#This Row],[pyth ratio]]+Table1[[#This Row],[win/loss ratio]]</f>
        <v>1.2319457582031432</v>
      </c>
    </row>
    <row r="1303" spans="1:28" x14ac:dyDescent="0.25">
      <c r="A1303" s="1">
        <v>3861</v>
      </c>
      <c r="B1303" s="7">
        <f t="shared" si="44"/>
        <v>6</v>
      </c>
      <c r="C1303" s="5">
        <v>2018</v>
      </c>
      <c r="D1303" s="5">
        <v>6</v>
      </c>
      <c r="E1303" t="s">
        <v>58</v>
      </c>
      <c r="F1303" t="s">
        <v>55</v>
      </c>
      <c r="G1303" s="5">
        <v>0</v>
      </c>
      <c r="H1303">
        <v>27</v>
      </c>
      <c r="I1303">
        <v>17</v>
      </c>
      <c r="J1303">
        <v>10</v>
      </c>
      <c r="K1303">
        <f>IF(Table1[[#This Row],[net]]&gt;0,1,0)</f>
        <v>1</v>
      </c>
      <c r="L1303">
        <v>0</v>
      </c>
      <c r="M1303">
        <f>IF(Table1[[#This Row],[team]]=E1302,SUM(Table1[[#This Row],[win/loss]],M1302),Table1[[#This Row],[win/loss]])</f>
        <v>4</v>
      </c>
      <c r="N1303">
        <f>IF(Table1[[#This Row],[team]]=E1302,SUM(Table1[[#This Row],[win/loss]],M1302),Table1[[#This Row],[win/loss]])/B1303</f>
        <v>0.66666666666666663</v>
      </c>
      <c r="O1303">
        <f t="shared" si="43"/>
        <v>10</v>
      </c>
      <c r="P1303">
        <f>IF(Table1[[#This Row],[difference]]&gt;0,SQRT(Table1[[#This Row],[difference]]),-SQRT(ABS(Table1[[#This Row],[difference]])))</f>
        <v>3.1622776601683795</v>
      </c>
      <c r="Q1303">
        <f>IF(Table1[[#This Row],[line]]&gt;0,SQRT(Table1[[#This Row],[line]]),-SQRT(ABS(Table1[[#This Row],[line]])))</f>
        <v>0</v>
      </c>
      <c r="R1303">
        <f>Table1[[#This Row],[difference]]-Table1[[#This Row],[sqrt(line)]]</f>
        <v>10</v>
      </c>
      <c r="S1303">
        <f>IF(Table1[[#This Row],[difference]]&gt;0,1,-1)</f>
        <v>1</v>
      </c>
      <c r="T1303">
        <f>IF(Table1[[#This Row],[team]]=E1302,SUM(H1303,T1302),Table1[[#This Row],[ppg]])</f>
        <v>179</v>
      </c>
      <c r="U1303">
        <f>IF(Table1[[#This Row],[team]]=E1302,SUM(I1303,U1302),Table1[[#This Row],[ppga]])</f>
        <v>138</v>
      </c>
      <c r="V1303">
        <f>IF(Table1[[#This Row],[team]]=E1302,SUM(Table1[[#This Row],[difference]],V1302),Table1[[#This Row],[difference]])</f>
        <v>34</v>
      </c>
      <c r="W1303">
        <f>IF(Table1[[#This Row],[team]]=E1302,SUM(Table1[[#This Row],[sqrt(dif)]],W1302),Table1[[#This Row],[sqrt(dif)]])</f>
        <v>5.0347201641408414</v>
      </c>
      <c r="X1303">
        <f>IF(Table1[[#This Row],[team]]=E1302,SUM(Table1[[#This Row],[f1]],X1302),Table1[[#This Row],[f1]])</f>
        <v>38.680001161109118</v>
      </c>
      <c r="Y1303">
        <f>IF(Table1[[#This Row],[ATS]]=S1302,SUM(Table1[[#This Row],[ATS]],Y1302),Table1[[#This Row],[ATS]])</f>
        <v>1</v>
      </c>
      <c r="Z1303">
        <f>IF(Table1[[#This Row],[ATS]]&gt;0,Table1[[#This Row],[ATS streak (not real)]]-1,Table1[[#This Row],[ATS streak (not real)]]+1)</f>
        <v>0</v>
      </c>
      <c r="AA1303" s="5">
        <f>Table1[[#This Row],[running ttl ppg]]^2.37/(Table1[[#This Row],[running ttl ppg]]^2.37+Table1[[#This Row],[running ttl ppga]]^2.37)</f>
        <v>0.64942509872564791</v>
      </c>
      <c r="AB1303" s="5">
        <f>Table1[[#This Row],[pyth ratio]]+Table1[[#This Row],[win/loss ratio]]</f>
        <v>1.3160917653923145</v>
      </c>
    </row>
    <row r="1304" spans="1:28" x14ac:dyDescent="0.25">
      <c r="A1304" s="1">
        <v>3862</v>
      </c>
      <c r="B1304" s="7">
        <f t="shared" si="44"/>
        <v>7</v>
      </c>
      <c r="C1304" s="5">
        <v>2018</v>
      </c>
      <c r="D1304" s="5">
        <v>7</v>
      </c>
      <c r="E1304" t="s">
        <v>58</v>
      </c>
      <c r="F1304" t="s">
        <v>41</v>
      </c>
      <c r="G1304" s="5">
        <v>1</v>
      </c>
      <c r="H1304">
        <v>33</v>
      </c>
      <c r="I1304">
        <v>0</v>
      </c>
      <c r="J1304">
        <v>33</v>
      </c>
      <c r="K1304">
        <f>IF(Table1[[#This Row],[net]]&gt;0,1,0)</f>
        <v>1</v>
      </c>
      <c r="L1304">
        <v>-3</v>
      </c>
      <c r="M1304">
        <f>IF(Table1[[#This Row],[team]]=E1303,SUM(Table1[[#This Row],[win/loss]],M1303),Table1[[#This Row],[win/loss]])</f>
        <v>5</v>
      </c>
      <c r="N1304">
        <f>IF(Table1[[#This Row],[team]]=E1303,SUM(Table1[[#This Row],[win/loss]],M1303),Table1[[#This Row],[win/loss]])/B1304</f>
        <v>0.7142857142857143</v>
      </c>
      <c r="O1304">
        <f t="shared" si="43"/>
        <v>30</v>
      </c>
      <c r="P1304">
        <f>IF(Table1[[#This Row],[difference]]&gt;0,SQRT(Table1[[#This Row],[difference]]),-SQRT(ABS(Table1[[#This Row],[difference]])))</f>
        <v>5.4772255750516612</v>
      </c>
      <c r="Q1304">
        <f>IF(Table1[[#This Row],[line]]&gt;0,SQRT(Table1[[#This Row],[line]]),-SQRT(ABS(Table1[[#This Row],[line]])))</f>
        <v>-1.7320508075688772</v>
      </c>
      <c r="R1304">
        <f>Table1[[#This Row],[difference]]-Table1[[#This Row],[sqrt(line)]]</f>
        <v>31.732050807568879</v>
      </c>
      <c r="S1304">
        <f>IF(Table1[[#This Row],[difference]]&gt;0,1,-1)</f>
        <v>1</v>
      </c>
      <c r="T1304">
        <f>IF(Table1[[#This Row],[team]]=E1303,SUM(H1304,T1303),Table1[[#This Row],[ppg]])</f>
        <v>212</v>
      </c>
      <c r="U1304">
        <f>IF(Table1[[#This Row],[team]]=E1303,SUM(I1304,U1303),Table1[[#This Row],[ppga]])</f>
        <v>138</v>
      </c>
      <c r="V1304">
        <f>IF(Table1[[#This Row],[team]]=E1303,SUM(Table1[[#This Row],[difference]],V1303),Table1[[#This Row],[difference]])</f>
        <v>64</v>
      </c>
      <c r="W1304">
        <f>IF(Table1[[#This Row],[team]]=E1303,SUM(Table1[[#This Row],[sqrt(dif)]],W1303),Table1[[#This Row],[sqrt(dif)]])</f>
        <v>10.511945739192502</v>
      </c>
      <c r="X1304">
        <f>IF(Table1[[#This Row],[team]]=E1303,SUM(Table1[[#This Row],[f1]],X1303),Table1[[#This Row],[f1]])</f>
        <v>70.412051968678</v>
      </c>
      <c r="Y1304">
        <f>IF(Table1[[#This Row],[ATS]]=S1303,SUM(Table1[[#This Row],[ATS]],Y1303),Table1[[#This Row],[ATS]])</f>
        <v>2</v>
      </c>
      <c r="Z1304">
        <f>IF(Table1[[#This Row],[ATS]]&gt;0,Table1[[#This Row],[ATS streak (not real)]]-1,Table1[[#This Row],[ATS streak (not real)]]+1)</f>
        <v>1</v>
      </c>
      <c r="AA1304" s="5">
        <f>Table1[[#This Row],[running ttl ppg]]^2.37/(Table1[[#This Row],[running ttl ppg]]^2.37+Table1[[#This Row],[running ttl ppga]]^2.37)</f>
        <v>0.73448890032944492</v>
      </c>
      <c r="AB1304" s="5">
        <f>Table1[[#This Row],[pyth ratio]]+Table1[[#This Row],[win/loss ratio]]</f>
        <v>1.4487746146151592</v>
      </c>
    </row>
    <row r="1305" spans="1:28" x14ac:dyDescent="0.25">
      <c r="A1305" s="1">
        <v>3863</v>
      </c>
      <c r="B1305" s="7">
        <f t="shared" si="44"/>
        <v>8</v>
      </c>
      <c r="C1305" s="5">
        <v>2018</v>
      </c>
      <c r="D1305" s="5">
        <v>9</v>
      </c>
      <c r="E1305" t="s">
        <v>58</v>
      </c>
      <c r="F1305" t="s">
        <v>61</v>
      </c>
      <c r="G1305" s="5">
        <v>0</v>
      </c>
      <c r="H1305">
        <v>51</v>
      </c>
      <c r="I1305">
        <v>17</v>
      </c>
      <c r="J1305">
        <v>34</v>
      </c>
      <c r="K1305">
        <f>IF(Table1[[#This Row],[net]]&gt;0,1,0)</f>
        <v>1</v>
      </c>
      <c r="L1305">
        <v>-6</v>
      </c>
      <c r="M1305">
        <f>IF(Table1[[#This Row],[team]]=E1304,SUM(Table1[[#This Row],[win/loss]],M1304),Table1[[#This Row],[win/loss]])</f>
        <v>6</v>
      </c>
      <c r="N1305">
        <f>IF(Table1[[#This Row],[team]]=E1304,SUM(Table1[[#This Row],[win/loss]],M1304),Table1[[#This Row],[win/loss]])/B1305</f>
        <v>0.75</v>
      </c>
      <c r="O1305">
        <f t="shared" si="43"/>
        <v>28</v>
      </c>
      <c r="P1305">
        <f>IF(Table1[[#This Row],[difference]]&gt;0,SQRT(Table1[[#This Row],[difference]]),-SQRT(ABS(Table1[[#This Row],[difference]])))</f>
        <v>5.2915026221291814</v>
      </c>
      <c r="Q1305">
        <f>IF(Table1[[#This Row],[line]]&gt;0,SQRT(Table1[[#This Row],[line]]),-SQRT(ABS(Table1[[#This Row],[line]])))</f>
        <v>-2.4494897427831779</v>
      </c>
      <c r="R1305">
        <f>Table1[[#This Row],[difference]]-Table1[[#This Row],[sqrt(line)]]</f>
        <v>30.449489742783179</v>
      </c>
      <c r="S1305">
        <f>IF(Table1[[#This Row],[difference]]&gt;0,1,-1)</f>
        <v>1</v>
      </c>
      <c r="T1305">
        <f>IF(Table1[[#This Row],[team]]=E1304,SUM(H1305,T1304),Table1[[#This Row],[ppg]])</f>
        <v>263</v>
      </c>
      <c r="U1305">
        <f>IF(Table1[[#This Row],[team]]=E1304,SUM(I1305,U1304),Table1[[#This Row],[ppga]])</f>
        <v>155</v>
      </c>
      <c r="V1305">
        <f>IF(Table1[[#This Row],[team]]=E1304,SUM(Table1[[#This Row],[difference]],V1304),Table1[[#This Row],[difference]])</f>
        <v>92</v>
      </c>
      <c r="W1305">
        <f>IF(Table1[[#This Row],[team]]=E1304,SUM(Table1[[#This Row],[sqrt(dif)]],W1304),Table1[[#This Row],[sqrt(dif)]])</f>
        <v>15.803448361321683</v>
      </c>
      <c r="X1305">
        <f>IF(Table1[[#This Row],[team]]=E1304,SUM(Table1[[#This Row],[f1]],X1304),Table1[[#This Row],[f1]])</f>
        <v>100.86154171146117</v>
      </c>
      <c r="Y1305">
        <f>IF(Table1[[#This Row],[ATS]]=S1304,SUM(Table1[[#This Row],[ATS]],Y1304),Table1[[#This Row],[ATS]])</f>
        <v>3</v>
      </c>
      <c r="Z1305">
        <f>IF(Table1[[#This Row],[ATS]]&gt;0,Table1[[#This Row],[ATS streak (not real)]]-1,Table1[[#This Row],[ATS streak (not real)]]+1)</f>
        <v>2</v>
      </c>
      <c r="AA1305" s="5">
        <f>Table1[[#This Row],[running ttl ppg]]^2.37/(Table1[[#This Row],[running ttl ppg]]^2.37+Table1[[#This Row],[running ttl ppga]]^2.37)</f>
        <v>0.77783386962574597</v>
      </c>
      <c r="AB1305" s="5">
        <f>Table1[[#This Row],[pyth ratio]]+Table1[[#This Row],[win/loss ratio]]</f>
        <v>1.5278338696257459</v>
      </c>
    </row>
    <row r="1306" spans="1:28" x14ac:dyDescent="0.25">
      <c r="A1306" s="1">
        <v>3864</v>
      </c>
      <c r="B1306" s="7">
        <f t="shared" si="44"/>
        <v>9</v>
      </c>
      <c r="C1306" s="5">
        <v>2018</v>
      </c>
      <c r="D1306" s="5">
        <v>10</v>
      </c>
      <c r="E1306" t="s">
        <v>58</v>
      </c>
      <c r="F1306" t="s">
        <v>53</v>
      </c>
      <c r="G1306" s="5">
        <v>1</v>
      </c>
      <c r="H1306">
        <v>33</v>
      </c>
      <c r="I1306">
        <v>7</v>
      </c>
      <c r="J1306">
        <v>26</v>
      </c>
      <c r="K1306">
        <f>IF(Table1[[#This Row],[net]]&gt;0,1,0)</f>
        <v>1</v>
      </c>
      <c r="L1306">
        <v>-13</v>
      </c>
      <c r="M1306">
        <f>IF(Table1[[#This Row],[team]]=E1305,SUM(Table1[[#This Row],[win/loss]],M1305),Table1[[#This Row],[win/loss]])</f>
        <v>7</v>
      </c>
      <c r="N1306">
        <f>IF(Table1[[#This Row],[team]]=E1305,SUM(Table1[[#This Row],[win/loss]],M1305),Table1[[#This Row],[win/loss]])/B1306</f>
        <v>0.77777777777777779</v>
      </c>
      <c r="O1306">
        <f t="shared" si="43"/>
        <v>13</v>
      </c>
      <c r="P1306">
        <f>IF(Table1[[#This Row],[difference]]&gt;0,SQRT(Table1[[#This Row],[difference]]),-SQRT(ABS(Table1[[#This Row],[difference]])))</f>
        <v>3.6055512754639891</v>
      </c>
      <c r="Q1306">
        <f>IF(Table1[[#This Row],[line]]&gt;0,SQRT(Table1[[#This Row],[line]]),-SQRT(ABS(Table1[[#This Row],[line]])))</f>
        <v>-3.6055512754639891</v>
      </c>
      <c r="R1306">
        <f>Table1[[#This Row],[difference]]-Table1[[#This Row],[sqrt(line)]]</f>
        <v>16.605551275463988</v>
      </c>
      <c r="S1306">
        <f>IF(Table1[[#This Row],[difference]]&gt;0,1,-1)</f>
        <v>1</v>
      </c>
      <c r="T1306">
        <f>IF(Table1[[#This Row],[team]]=E1305,SUM(H1306,T1305),Table1[[#This Row],[ppg]])</f>
        <v>296</v>
      </c>
      <c r="U1306">
        <f>IF(Table1[[#This Row],[team]]=E1305,SUM(I1306,U1305),Table1[[#This Row],[ppga]])</f>
        <v>162</v>
      </c>
      <c r="V1306">
        <f>IF(Table1[[#This Row],[team]]=E1305,SUM(Table1[[#This Row],[difference]],V1305),Table1[[#This Row],[difference]])</f>
        <v>105</v>
      </c>
      <c r="W1306">
        <f>IF(Table1[[#This Row],[team]]=E1305,SUM(Table1[[#This Row],[sqrt(dif)]],W1305),Table1[[#This Row],[sqrt(dif)]])</f>
        <v>19.408999636785673</v>
      </c>
      <c r="X1306">
        <f>IF(Table1[[#This Row],[team]]=E1305,SUM(Table1[[#This Row],[f1]],X1305),Table1[[#This Row],[f1]])</f>
        <v>117.46709298692517</v>
      </c>
      <c r="Y1306">
        <f>IF(Table1[[#This Row],[ATS]]=S1305,SUM(Table1[[#This Row],[ATS]],Y1305),Table1[[#This Row],[ATS]])</f>
        <v>4</v>
      </c>
      <c r="Z1306">
        <f>IF(Table1[[#This Row],[ATS]]&gt;0,Table1[[#This Row],[ATS streak (not real)]]-1,Table1[[#This Row],[ATS streak (not real)]]+1)</f>
        <v>3</v>
      </c>
      <c r="AA1306" s="5">
        <f>Table1[[#This Row],[running ttl ppg]]^2.37/(Table1[[#This Row],[running ttl ppg]]^2.37+Table1[[#This Row],[running ttl ppga]]^2.37)</f>
        <v>0.80667506888869767</v>
      </c>
      <c r="AB1306" s="5">
        <f>Table1[[#This Row],[pyth ratio]]+Table1[[#This Row],[win/loss ratio]]</f>
        <v>1.5844528466664753</v>
      </c>
    </row>
    <row r="1307" spans="1:28" x14ac:dyDescent="0.25">
      <c r="A1307" s="1">
        <v>3865</v>
      </c>
      <c r="B1307" s="7">
        <f t="shared" si="44"/>
        <v>10</v>
      </c>
      <c r="C1307" s="5">
        <v>2018</v>
      </c>
      <c r="D1307" s="5">
        <v>11</v>
      </c>
      <c r="E1307" t="s">
        <v>58</v>
      </c>
      <c r="F1307" t="s">
        <v>60</v>
      </c>
      <c r="G1307" s="5">
        <v>0</v>
      </c>
      <c r="H1307">
        <v>7</v>
      </c>
      <c r="I1307">
        <v>24</v>
      </c>
      <c r="J1307">
        <v>-17</v>
      </c>
      <c r="K1307">
        <f>IF(Table1[[#This Row],[net]]&gt;0,1,0)</f>
        <v>0</v>
      </c>
      <c r="L1307">
        <v>1.5</v>
      </c>
      <c r="M1307">
        <f>IF(Table1[[#This Row],[team]]=E1306,SUM(Table1[[#This Row],[win/loss]],M1306),Table1[[#This Row],[win/loss]])</f>
        <v>7</v>
      </c>
      <c r="N1307">
        <f>IF(Table1[[#This Row],[team]]=E1306,SUM(Table1[[#This Row],[win/loss]],M1306),Table1[[#This Row],[win/loss]])/B1307</f>
        <v>0.7</v>
      </c>
      <c r="O1307">
        <f t="shared" si="43"/>
        <v>-15.5</v>
      </c>
      <c r="P1307">
        <f>IF(Table1[[#This Row],[difference]]&gt;0,SQRT(Table1[[#This Row],[difference]]),-SQRT(ABS(Table1[[#This Row],[difference]])))</f>
        <v>-3.9370039370059056</v>
      </c>
      <c r="Q1307">
        <f>IF(Table1[[#This Row],[line]]&gt;0,SQRT(Table1[[#This Row],[line]]),-SQRT(ABS(Table1[[#This Row],[line]])))</f>
        <v>1.2247448713915889</v>
      </c>
      <c r="R1307">
        <f>Table1[[#This Row],[difference]]-Table1[[#This Row],[sqrt(line)]]</f>
        <v>-16.724744871391589</v>
      </c>
      <c r="S1307">
        <f>IF(Table1[[#This Row],[difference]]&gt;0,1,-1)</f>
        <v>-1</v>
      </c>
      <c r="T1307">
        <f>IF(Table1[[#This Row],[team]]=E1306,SUM(H1307,T1306),Table1[[#This Row],[ppg]])</f>
        <v>303</v>
      </c>
      <c r="U1307">
        <f>IF(Table1[[#This Row],[team]]=E1306,SUM(I1307,U1306),Table1[[#This Row],[ppga]])</f>
        <v>186</v>
      </c>
      <c r="V1307">
        <f>IF(Table1[[#This Row],[team]]=E1306,SUM(Table1[[#This Row],[difference]],V1306),Table1[[#This Row],[difference]])</f>
        <v>89.5</v>
      </c>
      <c r="W1307">
        <f>IF(Table1[[#This Row],[team]]=E1306,SUM(Table1[[#This Row],[sqrt(dif)]],W1306),Table1[[#This Row],[sqrt(dif)]])</f>
        <v>15.471995699779768</v>
      </c>
      <c r="X1307">
        <f>IF(Table1[[#This Row],[team]]=E1306,SUM(Table1[[#This Row],[f1]],X1306),Table1[[#This Row],[f1]])</f>
        <v>100.74234811553357</v>
      </c>
      <c r="Y1307">
        <f>IF(Table1[[#This Row],[ATS]]=S1306,SUM(Table1[[#This Row],[ATS]],Y1306),Table1[[#This Row],[ATS]])</f>
        <v>-1</v>
      </c>
      <c r="Z1307">
        <f>IF(Table1[[#This Row],[ATS]]&gt;0,Table1[[#This Row],[ATS streak (not real)]]-1,Table1[[#This Row],[ATS streak (not real)]]+1)</f>
        <v>0</v>
      </c>
      <c r="AA1307" s="5">
        <f>Table1[[#This Row],[running ttl ppg]]^2.37/(Table1[[#This Row],[running ttl ppg]]^2.37+Table1[[#This Row],[running ttl ppga]]^2.37)</f>
        <v>0.76070110409240554</v>
      </c>
      <c r="AB1307" s="5">
        <f>Table1[[#This Row],[pyth ratio]]+Table1[[#This Row],[win/loss ratio]]</f>
        <v>1.4607011040924056</v>
      </c>
    </row>
    <row r="1308" spans="1:28" x14ac:dyDescent="0.25">
      <c r="A1308" s="1">
        <v>3866</v>
      </c>
      <c r="B1308" s="7">
        <f t="shared" si="44"/>
        <v>11</v>
      </c>
      <c r="C1308" s="5">
        <v>2018</v>
      </c>
      <c r="D1308" s="5">
        <v>12</v>
      </c>
      <c r="E1308" t="s">
        <v>58</v>
      </c>
      <c r="F1308" t="s">
        <v>64</v>
      </c>
      <c r="G1308" s="5">
        <v>1</v>
      </c>
      <c r="H1308">
        <v>26</v>
      </c>
      <c r="I1308">
        <v>20</v>
      </c>
      <c r="J1308">
        <v>6</v>
      </c>
      <c r="K1308">
        <f>IF(Table1[[#This Row],[net]]&gt;0,1,0)</f>
        <v>1</v>
      </c>
      <c r="L1308">
        <v>-2.5</v>
      </c>
      <c r="M1308">
        <f>IF(Table1[[#This Row],[team]]=E1307,SUM(Table1[[#This Row],[win/loss]],M1307),Table1[[#This Row],[win/loss]])</f>
        <v>8</v>
      </c>
      <c r="N1308">
        <f>IF(Table1[[#This Row],[team]]=E1307,SUM(Table1[[#This Row],[win/loss]],M1307),Table1[[#This Row],[win/loss]])/B1308</f>
        <v>0.72727272727272729</v>
      </c>
      <c r="O1308">
        <f t="shared" si="43"/>
        <v>3.5</v>
      </c>
      <c r="P1308">
        <f>IF(Table1[[#This Row],[difference]]&gt;0,SQRT(Table1[[#This Row],[difference]]),-SQRT(ABS(Table1[[#This Row],[difference]])))</f>
        <v>1.8708286933869707</v>
      </c>
      <c r="Q1308">
        <f>IF(Table1[[#This Row],[line]]&gt;0,SQRT(Table1[[#This Row],[line]]),-SQRT(ABS(Table1[[#This Row],[line]])))</f>
        <v>-1.5811388300841898</v>
      </c>
      <c r="R1308">
        <f>Table1[[#This Row],[difference]]-Table1[[#This Row],[sqrt(line)]]</f>
        <v>5.08113883008419</v>
      </c>
      <c r="S1308">
        <f>IF(Table1[[#This Row],[difference]]&gt;0,1,-1)</f>
        <v>1</v>
      </c>
      <c r="T1308">
        <f>IF(Table1[[#This Row],[team]]=E1307,SUM(H1308,T1307),Table1[[#This Row],[ppg]])</f>
        <v>329</v>
      </c>
      <c r="U1308">
        <f>IF(Table1[[#This Row],[team]]=E1307,SUM(I1308,U1307),Table1[[#This Row],[ppga]])</f>
        <v>206</v>
      </c>
      <c r="V1308">
        <f>IF(Table1[[#This Row],[team]]=E1307,SUM(Table1[[#This Row],[difference]],V1307),Table1[[#This Row],[difference]])</f>
        <v>93</v>
      </c>
      <c r="W1308">
        <f>IF(Table1[[#This Row],[team]]=E1307,SUM(Table1[[#This Row],[sqrt(dif)]],W1307),Table1[[#This Row],[sqrt(dif)]])</f>
        <v>17.34282439316674</v>
      </c>
      <c r="X1308">
        <f>IF(Table1[[#This Row],[team]]=E1307,SUM(Table1[[#This Row],[f1]],X1307),Table1[[#This Row],[f1]])</f>
        <v>105.82348694561776</v>
      </c>
      <c r="Y1308">
        <f>IF(Table1[[#This Row],[ATS]]=S1307,SUM(Table1[[#This Row],[ATS]],Y1307),Table1[[#This Row],[ATS]])</f>
        <v>1</v>
      </c>
      <c r="Z1308">
        <f>IF(Table1[[#This Row],[ATS]]&gt;0,Table1[[#This Row],[ATS streak (not real)]]-1,Table1[[#This Row],[ATS streak (not real)]]+1)</f>
        <v>0</v>
      </c>
      <c r="AA1308" s="5">
        <f>Table1[[#This Row],[running ttl ppg]]^2.37/(Table1[[#This Row],[running ttl ppg]]^2.37+Table1[[#This Row],[running ttl ppga]]^2.37)</f>
        <v>0.75205273199529776</v>
      </c>
      <c r="AB1308" s="5">
        <f>Table1[[#This Row],[pyth ratio]]+Table1[[#This Row],[win/loss ratio]]</f>
        <v>1.4793254592680252</v>
      </c>
    </row>
    <row r="1309" spans="1:28" x14ac:dyDescent="0.25">
      <c r="A1309" s="1">
        <v>3867</v>
      </c>
      <c r="B1309" s="7">
        <f t="shared" si="44"/>
        <v>12</v>
      </c>
      <c r="C1309" s="5">
        <v>2018</v>
      </c>
      <c r="D1309" s="5">
        <v>13</v>
      </c>
      <c r="E1309" t="s">
        <v>58</v>
      </c>
      <c r="F1309" t="s">
        <v>41</v>
      </c>
      <c r="G1309" s="5">
        <v>0</v>
      </c>
      <c r="H1309">
        <v>32</v>
      </c>
      <c r="I1309">
        <v>16</v>
      </c>
      <c r="J1309">
        <v>16</v>
      </c>
      <c r="K1309">
        <f>IF(Table1[[#This Row],[net]]&gt;0,1,0)</f>
        <v>1</v>
      </c>
      <c r="L1309">
        <v>-7</v>
      </c>
      <c r="M1309">
        <f>IF(Table1[[#This Row],[team]]=E1308,SUM(Table1[[#This Row],[win/loss]],M1308),Table1[[#This Row],[win/loss]])</f>
        <v>9</v>
      </c>
      <c r="N1309">
        <f>IF(Table1[[#This Row],[team]]=E1308,SUM(Table1[[#This Row],[win/loss]],M1308),Table1[[#This Row],[win/loss]])/B1309</f>
        <v>0.75</v>
      </c>
      <c r="O1309">
        <f t="shared" si="43"/>
        <v>9</v>
      </c>
      <c r="P1309">
        <f>IF(Table1[[#This Row],[difference]]&gt;0,SQRT(Table1[[#This Row],[difference]]),-SQRT(ABS(Table1[[#This Row],[difference]])))</f>
        <v>3</v>
      </c>
      <c r="Q1309">
        <f>IF(Table1[[#This Row],[line]]&gt;0,SQRT(Table1[[#This Row],[line]]),-SQRT(ABS(Table1[[#This Row],[line]])))</f>
        <v>-2.6457513110645907</v>
      </c>
      <c r="R1309">
        <f>Table1[[#This Row],[difference]]-Table1[[#This Row],[sqrt(line)]]</f>
        <v>11.64575131106459</v>
      </c>
      <c r="S1309">
        <f>IF(Table1[[#This Row],[difference]]&gt;0,1,-1)</f>
        <v>1</v>
      </c>
      <c r="T1309">
        <f>IF(Table1[[#This Row],[team]]=E1308,SUM(H1309,T1308),Table1[[#This Row],[ppg]])</f>
        <v>361</v>
      </c>
      <c r="U1309">
        <f>IF(Table1[[#This Row],[team]]=E1308,SUM(I1309,U1308),Table1[[#This Row],[ppga]])</f>
        <v>222</v>
      </c>
      <c r="V1309">
        <f>IF(Table1[[#This Row],[team]]=E1308,SUM(Table1[[#This Row],[difference]],V1308),Table1[[#This Row],[difference]])</f>
        <v>102</v>
      </c>
      <c r="W1309">
        <f>IF(Table1[[#This Row],[team]]=E1308,SUM(Table1[[#This Row],[sqrt(dif)]],W1308),Table1[[#This Row],[sqrt(dif)]])</f>
        <v>20.34282439316674</v>
      </c>
      <c r="X1309">
        <f>IF(Table1[[#This Row],[team]]=E1308,SUM(Table1[[#This Row],[f1]],X1308),Table1[[#This Row],[f1]])</f>
        <v>117.46923825668235</v>
      </c>
      <c r="Y1309">
        <f>IF(Table1[[#This Row],[ATS]]=S1308,SUM(Table1[[#This Row],[ATS]],Y1308),Table1[[#This Row],[ATS]])</f>
        <v>2</v>
      </c>
      <c r="Z1309">
        <f>IF(Table1[[#This Row],[ATS]]&gt;0,Table1[[#This Row],[ATS streak (not real)]]-1,Table1[[#This Row],[ATS streak (not real)]]+1)</f>
        <v>1</v>
      </c>
      <c r="AA1309" s="5">
        <f>Table1[[#This Row],[running ttl ppg]]^2.37/(Table1[[#This Row],[running ttl ppg]]^2.37+Table1[[#This Row],[running ttl ppga]]^2.37)</f>
        <v>0.75992992518621261</v>
      </c>
      <c r="AB1309" s="5">
        <f>Table1[[#This Row],[pyth ratio]]+Table1[[#This Row],[win/loss ratio]]</f>
        <v>1.5099299251862126</v>
      </c>
    </row>
    <row r="1310" spans="1:28" x14ac:dyDescent="0.25">
      <c r="A1310" s="1">
        <v>3868</v>
      </c>
      <c r="B1310" s="7">
        <f t="shared" si="44"/>
        <v>13</v>
      </c>
      <c r="C1310" s="5">
        <v>2018</v>
      </c>
      <c r="D1310" s="5">
        <v>14</v>
      </c>
      <c r="E1310" t="s">
        <v>58</v>
      </c>
      <c r="F1310" t="s">
        <v>66</v>
      </c>
      <c r="G1310" s="5">
        <v>1</v>
      </c>
      <c r="H1310">
        <v>35</v>
      </c>
      <c r="I1310">
        <v>43</v>
      </c>
      <c r="J1310">
        <v>-8</v>
      </c>
      <c r="K1310">
        <f>IF(Table1[[#This Row],[net]]&gt;0,1,0)</f>
        <v>0</v>
      </c>
      <c r="L1310">
        <v>1</v>
      </c>
      <c r="M1310">
        <f>IF(Table1[[#This Row],[team]]=E1309,SUM(Table1[[#This Row],[win/loss]],M1309),Table1[[#This Row],[win/loss]])</f>
        <v>9</v>
      </c>
      <c r="N1310">
        <f>IF(Table1[[#This Row],[team]]=E1309,SUM(Table1[[#This Row],[win/loss]],M1309),Table1[[#This Row],[win/loss]])/B1310</f>
        <v>0.69230769230769229</v>
      </c>
      <c r="O1310">
        <f t="shared" si="43"/>
        <v>-7</v>
      </c>
      <c r="P1310">
        <f>IF(Table1[[#This Row],[difference]]&gt;0,SQRT(Table1[[#This Row],[difference]]),-SQRT(ABS(Table1[[#This Row],[difference]])))</f>
        <v>-2.6457513110645907</v>
      </c>
      <c r="Q1310">
        <f>IF(Table1[[#This Row],[line]]&gt;0,SQRT(Table1[[#This Row],[line]]),-SQRT(ABS(Table1[[#This Row],[line]])))</f>
        <v>1</v>
      </c>
      <c r="R1310">
        <f>Table1[[#This Row],[difference]]-Table1[[#This Row],[sqrt(line)]]</f>
        <v>-8</v>
      </c>
      <c r="S1310">
        <f>IF(Table1[[#This Row],[difference]]&gt;0,1,-1)</f>
        <v>-1</v>
      </c>
      <c r="T1310">
        <f>IF(Table1[[#This Row],[team]]=E1309,SUM(H1310,T1309),Table1[[#This Row],[ppg]])</f>
        <v>396</v>
      </c>
      <c r="U1310">
        <f>IF(Table1[[#This Row],[team]]=E1309,SUM(I1310,U1309),Table1[[#This Row],[ppga]])</f>
        <v>265</v>
      </c>
      <c r="V1310">
        <f>IF(Table1[[#This Row],[team]]=E1309,SUM(Table1[[#This Row],[difference]],V1309),Table1[[#This Row],[difference]])</f>
        <v>95</v>
      </c>
      <c r="W1310">
        <f>IF(Table1[[#This Row],[team]]=E1309,SUM(Table1[[#This Row],[sqrt(dif)]],W1309),Table1[[#This Row],[sqrt(dif)]])</f>
        <v>17.69707308210215</v>
      </c>
      <c r="X1310">
        <f>IF(Table1[[#This Row],[team]]=E1309,SUM(Table1[[#This Row],[f1]],X1309),Table1[[#This Row],[f1]])</f>
        <v>109.46923825668235</v>
      </c>
      <c r="Y1310">
        <f>IF(Table1[[#This Row],[ATS]]=S1309,SUM(Table1[[#This Row],[ATS]],Y1309),Table1[[#This Row],[ATS]])</f>
        <v>-1</v>
      </c>
      <c r="Z1310">
        <f>IF(Table1[[#This Row],[ATS]]&gt;0,Table1[[#This Row],[ATS streak (not real)]]-1,Table1[[#This Row],[ATS streak (not real)]]+1)</f>
        <v>0</v>
      </c>
      <c r="AA1310" s="5">
        <f>Table1[[#This Row],[running ttl ppg]]^2.37/(Table1[[#This Row],[running ttl ppg]]^2.37+Table1[[#This Row],[running ttl ppga]]^2.37)</f>
        <v>0.72151560741832399</v>
      </c>
      <c r="AB1310" s="5">
        <f>Table1[[#This Row],[pyth ratio]]+Table1[[#This Row],[win/loss ratio]]</f>
        <v>1.4138232997260163</v>
      </c>
    </row>
    <row r="1311" spans="1:28" x14ac:dyDescent="0.25">
      <c r="A1311" s="1">
        <v>3869</v>
      </c>
      <c r="B1311" s="7">
        <f t="shared" si="44"/>
        <v>14</v>
      </c>
      <c r="C1311" s="5">
        <v>2018</v>
      </c>
      <c r="D1311" s="5">
        <v>15</v>
      </c>
      <c r="E1311" t="s">
        <v>58</v>
      </c>
      <c r="F1311" t="s">
        <v>69</v>
      </c>
      <c r="G1311" s="5">
        <v>0</v>
      </c>
      <c r="H1311">
        <v>42</v>
      </c>
      <c r="I1311">
        <v>7</v>
      </c>
      <c r="J1311">
        <v>35</v>
      </c>
      <c r="K1311">
        <f>IF(Table1[[#This Row],[net]]&gt;0,1,0)</f>
        <v>1</v>
      </c>
      <c r="L1311">
        <v>1</v>
      </c>
      <c r="M1311">
        <f>IF(Table1[[#This Row],[team]]=E1310,SUM(Table1[[#This Row],[win/loss]],M1310),Table1[[#This Row],[win/loss]])</f>
        <v>10</v>
      </c>
      <c r="N1311">
        <f>IF(Table1[[#This Row],[team]]=E1310,SUM(Table1[[#This Row],[win/loss]],M1310),Table1[[#This Row],[win/loss]])/B1311</f>
        <v>0.7142857142857143</v>
      </c>
      <c r="O1311">
        <f t="shared" si="43"/>
        <v>36</v>
      </c>
      <c r="P1311">
        <f>IF(Table1[[#This Row],[difference]]&gt;0,SQRT(Table1[[#This Row],[difference]]),-SQRT(ABS(Table1[[#This Row],[difference]])))</f>
        <v>6</v>
      </c>
      <c r="Q1311">
        <f>IF(Table1[[#This Row],[line]]&gt;0,SQRT(Table1[[#This Row],[line]]),-SQRT(ABS(Table1[[#This Row],[line]])))</f>
        <v>1</v>
      </c>
      <c r="R1311">
        <f>Table1[[#This Row],[difference]]-Table1[[#This Row],[sqrt(line)]]</f>
        <v>35</v>
      </c>
      <c r="S1311">
        <f>IF(Table1[[#This Row],[difference]]&gt;0,1,-1)</f>
        <v>1</v>
      </c>
      <c r="T1311">
        <f>IF(Table1[[#This Row],[team]]=E1310,SUM(H1311,T1310),Table1[[#This Row],[ppg]])</f>
        <v>438</v>
      </c>
      <c r="U1311">
        <f>IF(Table1[[#This Row],[team]]=E1310,SUM(I1311,U1310),Table1[[#This Row],[ppga]])</f>
        <v>272</v>
      </c>
      <c r="V1311">
        <f>IF(Table1[[#This Row],[team]]=E1310,SUM(Table1[[#This Row],[difference]],V1310),Table1[[#This Row],[difference]])</f>
        <v>131</v>
      </c>
      <c r="W1311">
        <f>IF(Table1[[#This Row],[team]]=E1310,SUM(Table1[[#This Row],[sqrt(dif)]],W1310),Table1[[#This Row],[sqrt(dif)]])</f>
        <v>23.69707308210215</v>
      </c>
      <c r="X1311">
        <f>IF(Table1[[#This Row],[team]]=E1310,SUM(Table1[[#This Row],[f1]],X1310),Table1[[#This Row],[f1]])</f>
        <v>144.46923825668233</v>
      </c>
      <c r="Y1311">
        <f>IF(Table1[[#This Row],[ATS]]=S1310,SUM(Table1[[#This Row],[ATS]],Y1310),Table1[[#This Row],[ATS]])</f>
        <v>1</v>
      </c>
      <c r="Z1311">
        <f>IF(Table1[[#This Row],[ATS]]&gt;0,Table1[[#This Row],[ATS streak (not real)]]-1,Table1[[#This Row],[ATS streak (not real)]]+1)</f>
        <v>0</v>
      </c>
      <c r="AA1311" s="5">
        <f>Table1[[#This Row],[running ttl ppg]]^2.37/(Table1[[#This Row],[running ttl ppg]]^2.37+Table1[[#This Row],[running ttl ppga]]^2.37)</f>
        <v>0.75567423140669931</v>
      </c>
      <c r="AB1311" s="5">
        <f>Table1[[#This Row],[pyth ratio]]+Table1[[#This Row],[win/loss ratio]]</f>
        <v>1.4699599456924135</v>
      </c>
    </row>
    <row r="1312" spans="1:28" x14ac:dyDescent="0.25">
      <c r="A1312" s="1">
        <v>3870</v>
      </c>
      <c r="B1312" s="7">
        <f t="shared" si="44"/>
        <v>15</v>
      </c>
      <c r="C1312" s="5">
        <v>2018</v>
      </c>
      <c r="D1312" s="5">
        <v>16</v>
      </c>
      <c r="E1312" t="s">
        <v>58</v>
      </c>
      <c r="F1312" t="s">
        <v>71</v>
      </c>
      <c r="G1312" s="5">
        <v>0</v>
      </c>
      <c r="H1312">
        <v>27</v>
      </c>
      <c r="I1312">
        <v>23</v>
      </c>
      <c r="J1312">
        <v>4</v>
      </c>
      <c r="K1312">
        <f>IF(Table1[[#This Row],[net]]&gt;0,1,0)</f>
        <v>1</v>
      </c>
      <c r="L1312">
        <v>-5.5</v>
      </c>
      <c r="M1312">
        <f>IF(Table1[[#This Row],[team]]=E1311,SUM(Table1[[#This Row],[win/loss]],M1311),Table1[[#This Row],[win/loss]])</f>
        <v>11</v>
      </c>
      <c r="N1312">
        <f>IF(Table1[[#This Row],[team]]=E1311,SUM(Table1[[#This Row],[win/loss]],M1311),Table1[[#This Row],[win/loss]])/B1312</f>
        <v>0.73333333333333328</v>
      </c>
      <c r="O1312">
        <f t="shared" si="43"/>
        <v>-1.5</v>
      </c>
      <c r="P1312">
        <f>IF(Table1[[#This Row],[difference]]&gt;0,SQRT(Table1[[#This Row],[difference]]),-SQRT(ABS(Table1[[#This Row],[difference]])))</f>
        <v>-1.2247448713915889</v>
      </c>
      <c r="Q1312">
        <f>IF(Table1[[#This Row],[line]]&gt;0,SQRT(Table1[[#This Row],[line]]),-SQRT(ABS(Table1[[#This Row],[line]])))</f>
        <v>-2.3452078799117149</v>
      </c>
      <c r="R1312">
        <f>Table1[[#This Row],[difference]]-Table1[[#This Row],[sqrt(line)]]</f>
        <v>0.84520787991171487</v>
      </c>
      <c r="S1312">
        <f>IF(Table1[[#This Row],[difference]]&gt;0,1,-1)</f>
        <v>-1</v>
      </c>
      <c r="T1312">
        <f>IF(Table1[[#This Row],[team]]=E1311,SUM(H1312,T1311),Table1[[#This Row],[ppg]])</f>
        <v>465</v>
      </c>
      <c r="U1312">
        <f>IF(Table1[[#This Row],[team]]=E1311,SUM(I1312,U1311),Table1[[#This Row],[ppga]])</f>
        <v>295</v>
      </c>
      <c r="V1312">
        <f>IF(Table1[[#This Row],[team]]=E1311,SUM(Table1[[#This Row],[difference]],V1311),Table1[[#This Row],[difference]])</f>
        <v>129.5</v>
      </c>
      <c r="W1312">
        <f>IF(Table1[[#This Row],[team]]=E1311,SUM(Table1[[#This Row],[sqrt(dif)]],W1311),Table1[[#This Row],[sqrt(dif)]])</f>
        <v>22.472328210710561</v>
      </c>
      <c r="X1312">
        <f>IF(Table1[[#This Row],[team]]=E1311,SUM(Table1[[#This Row],[f1]],X1311),Table1[[#This Row],[f1]])</f>
        <v>145.31444613659406</v>
      </c>
      <c r="Y1312">
        <f>IF(Table1[[#This Row],[ATS]]=S1311,SUM(Table1[[#This Row],[ATS]],Y1311),Table1[[#This Row],[ATS]])</f>
        <v>-1</v>
      </c>
      <c r="Z1312">
        <f>IF(Table1[[#This Row],[ATS]]&gt;0,Table1[[#This Row],[ATS streak (not real)]]-1,Table1[[#This Row],[ATS streak (not real)]]+1)</f>
        <v>0</v>
      </c>
      <c r="AA1312" s="5">
        <f>Table1[[#This Row],[running ttl ppg]]^2.37/(Table1[[#This Row],[running ttl ppg]]^2.37+Table1[[#This Row],[running ttl ppga]]^2.37)</f>
        <v>0.74620945992151777</v>
      </c>
      <c r="AB1312" s="5">
        <f>Table1[[#This Row],[pyth ratio]]+Table1[[#This Row],[win/loss ratio]]</f>
        <v>1.4795427932548511</v>
      </c>
    </row>
    <row r="1313" spans="1:28" x14ac:dyDescent="0.25">
      <c r="A1313" s="1">
        <v>3871</v>
      </c>
      <c r="B1313" s="7">
        <f t="shared" si="44"/>
        <v>16</v>
      </c>
      <c r="C1313" s="5">
        <v>2018</v>
      </c>
      <c r="D1313" s="5">
        <v>17</v>
      </c>
      <c r="E1313" t="s">
        <v>58</v>
      </c>
      <c r="F1313" t="s">
        <v>68</v>
      </c>
      <c r="G1313" s="5">
        <v>1</v>
      </c>
      <c r="H1313">
        <v>13</v>
      </c>
      <c r="I1313">
        <v>34</v>
      </c>
      <c r="J1313">
        <v>-21</v>
      </c>
      <c r="K1313">
        <f>IF(Table1[[#This Row],[net]]&gt;0,1,0)</f>
        <v>0</v>
      </c>
      <c r="L1313">
        <v>6.5</v>
      </c>
      <c r="M1313">
        <f>IF(Table1[[#This Row],[team]]=E1312,SUM(Table1[[#This Row],[win/loss]],M1312),Table1[[#This Row],[win/loss]])</f>
        <v>11</v>
      </c>
      <c r="N1313">
        <f>IF(Table1[[#This Row],[team]]=E1312,SUM(Table1[[#This Row],[win/loss]],M1312),Table1[[#This Row],[win/loss]])/B1313</f>
        <v>0.6875</v>
      </c>
      <c r="O1313">
        <f t="shared" si="43"/>
        <v>-14.5</v>
      </c>
      <c r="P1313">
        <f>IF(Table1[[#This Row],[difference]]&gt;0,SQRT(Table1[[#This Row],[difference]]),-SQRT(ABS(Table1[[#This Row],[difference]])))</f>
        <v>-3.8078865529319543</v>
      </c>
      <c r="Q1313">
        <f>IF(Table1[[#This Row],[line]]&gt;0,SQRT(Table1[[#This Row],[line]]),-SQRT(ABS(Table1[[#This Row],[line]])))</f>
        <v>2.5495097567963922</v>
      </c>
      <c r="R1313">
        <f>Table1[[#This Row],[difference]]-Table1[[#This Row],[sqrt(line)]]</f>
        <v>-17.049509756796393</v>
      </c>
      <c r="S1313">
        <f>IF(Table1[[#This Row],[difference]]&gt;0,1,-1)</f>
        <v>-1</v>
      </c>
      <c r="T1313">
        <f>IF(Table1[[#This Row],[team]]=E1312,SUM(H1313,T1312),Table1[[#This Row],[ppg]])</f>
        <v>478</v>
      </c>
      <c r="U1313">
        <f>IF(Table1[[#This Row],[team]]=E1312,SUM(I1313,U1312),Table1[[#This Row],[ppga]])</f>
        <v>329</v>
      </c>
      <c r="V1313">
        <f>IF(Table1[[#This Row],[team]]=E1312,SUM(Table1[[#This Row],[difference]],V1312),Table1[[#This Row],[difference]])</f>
        <v>115</v>
      </c>
      <c r="W1313">
        <f>IF(Table1[[#This Row],[team]]=E1312,SUM(Table1[[#This Row],[sqrt(dif)]],W1312),Table1[[#This Row],[sqrt(dif)]])</f>
        <v>18.664441657778607</v>
      </c>
      <c r="X1313">
        <f>IF(Table1[[#This Row],[team]]=E1312,SUM(Table1[[#This Row],[f1]],X1312),Table1[[#This Row],[f1]])</f>
        <v>128.26493637979766</v>
      </c>
      <c r="Y1313">
        <f>IF(Table1[[#This Row],[ATS]]=S1312,SUM(Table1[[#This Row],[ATS]],Y1312),Table1[[#This Row],[ATS]])</f>
        <v>-2</v>
      </c>
      <c r="Z1313">
        <f>IF(Table1[[#This Row],[ATS]]&gt;0,Table1[[#This Row],[ATS streak (not real)]]-1,Table1[[#This Row],[ATS streak (not real)]]+1)</f>
        <v>-1</v>
      </c>
      <c r="AA1313" s="5">
        <f>Table1[[#This Row],[running ttl ppg]]^2.37/(Table1[[#This Row],[running ttl ppg]]^2.37+Table1[[#This Row],[running ttl ppga]]^2.37)</f>
        <v>0.70792355870958945</v>
      </c>
      <c r="AB1313" s="5">
        <f>Table1[[#This Row],[pyth ratio]]+Table1[[#This Row],[win/loss ratio]]</f>
        <v>1.3954235587095893</v>
      </c>
    </row>
    <row r="1314" spans="1:28" x14ac:dyDescent="0.25">
      <c r="A1314" s="1">
        <v>3872</v>
      </c>
      <c r="B1314" s="7">
        <f t="shared" si="44"/>
        <v>1</v>
      </c>
      <c r="C1314" s="5">
        <v>2018</v>
      </c>
      <c r="D1314" s="5">
        <v>2</v>
      </c>
      <c r="E1314" t="s">
        <v>59</v>
      </c>
      <c r="F1314" t="s">
        <v>57</v>
      </c>
      <c r="G1314" s="5">
        <v>0</v>
      </c>
      <c r="H1314">
        <v>19</v>
      </c>
      <c r="I1314">
        <v>17</v>
      </c>
      <c r="J1314">
        <v>2</v>
      </c>
      <c r="K1314">
        <f>IF(Table1[[#This Row],[net]]&gt;0,1,0)</f>
        <v>1</v>
      </c>
      <c r="L1314">
        <v>3.5</v>
      </c>
      <c r="M1314">
        <f>IF(Table1[[#This Row],[team]]=E1313,SUM(Table1[[#This Row],[win/loss]],M1313),Table1[[#This Row],[win/loss]])</f>
        <v>1</v>
      </c>
      <c r="N1314">
        <f>IF(Table1[[#This Row],[team]]=E1313,SUM(Table1[[#This Row],[win/loss]],M1313),Table1[[#This Row],[win/loss]])/B1314</f>
        <v>1</v>
      </c>
      <c r="O1314">
        <f t="shared" si="43"/>
        <v>5.5</v>
      </c>
      <c r="P1314">
        <f>IF(Table1[[#This Row],[difference]]&gt;0,SQRT(Table1[[#This Row],[difference]]),-SQRT(ABS(Table1[[#This Row],[difference]])))</f>
        <v>2.3452078799117149</v>
      </c>
      <c r="Q1314">
        <f>IF(Table1[[#This Row],[line]]&gt;0,SQRT(Table1[[#This Row],[line]]),-SQRT(ABS(Table1[[#This Row],[line]])))</f>
        <v>1.8708286933869707</v>
      </c>
      <c r="R1314">
        <f>Table1[[#This Row],[difference]]-Table1[[#This Row],[sqrt(line)]]</f>
        <v>3.6291713066130296</v>
      </c>
      <c r="S1314">
        <f>IF(Table1[[#This Row],[difference]]&gt;0,1,-1)</f>
        <v>1</v>
      </c>
      <c r="T1314">
        <f>IF(Table1[[#This Row],[team]]=E1313,SUM(H1314,T1313),Table1[[#This Row],[ppg]])</f>
        <v>19</v>
      </c>
      <c r="U1314">
        <f>IF(Table1[[#This Row],[team]]=E1313,SUM(I1314,U1313),Table1[[#This Row],[ppga]])</f>
        <v>17</v>
      </c>
      <c r="V1314">
        <f>IF(Table1[[#This Row],[team]]=E1313,SUM(Table1[[#This Row],[difference]],V1313),Table1[[#This Row],[difference]])</f>
        <v>5.5</v>
      </c>
      <c r="W1314">
        <f>IF(Table1[[#This Row],[team]]=E1313,SUM(Table1[[#This Row],[sqrt(dif)]],W1313),Table1[[#This Row],[sqrt(dif)]])</f>
        <v>2.3452078799117149</v>
      </c>
      <c r="X1314">
        <f>IF(Table1[[#This Row],[team]]=E1313,SUM(Table1[[#This Row],[f1]],X1313),Table1[[#This Row],[f1]])</f>
        <v>3.6291713066130296</v>
      </c>
      <c r="Y1314">
        <f>IF(Table1[[#This Row],[ATS]]=S1313,SUM(Table1[[#This Row],[ATS]],Y1313),Table1[[#This Row],[ATS]])</f>
        <v>1</v>
      </c>
      <c r="Z1314">
        <f>IF(Table1[[#This Row],[ATS]]&gt;0,Table1[[#This Row],[ATS streak (not real)]]-1,Table1[[#This Row],[ATS streak (not real)]]+1)</f>
        <v>0</v>
      </c>
      <c r="AA1314" s="5">
        <f>Table1[[#This Row],[running ttl ppg]]^2.37/(Table1[[#This Row],[running ttl ppg]]^2.37+Table1[[#This Row],[running ttl ppga]]^2.37)</f>
        <v>0.56552221310126838</v>
      </c>
      <c r="AB1314" s="5">
        <f>Table1[[#This Row],[pyth ratio]]+Table1[[#This Row],[win/loss ratio]]</f>
        <v>1.5655222131012683</v>
      </c>
    </row>
    <row r="1315" spans="1:28" x14ac:dyDescent="0.25">
      <c r="A1315" s="1">
        <v>3873</v>
      </c>
      <c r="B1315" s="7">
        <f t="shared" si="44"/>
        <v>2</v>
      </c>
      <c r="C1315" s="5">
        <v>2018</v>
      </c>
      <c r="D1315" s="5">
        <v>3</v>
      </c>
      <c r="E1315" t="s">
        <v>59</v>
      </c>
      <c r="F1315" t="s">
        <v>62</v>
      </c>
      <c r="G1315" s="5">
        <v>0</v>
      </c>
      <c r="H1315">
        <v>6</v>
      </c>
      <c r="I1315">
        <v>20</v>
      </c>
      <c r="J1315">
        <v>-14</v>
      </c>
      <c r="K1315">
        <f>IF(Table1[[#This Row],[net]]&gt;0,1,0)</f>
        <v>0</v>
      </c>
      <c r="L1315">
        <v>-5.5</v>
      </c>
      <c r="M1315">
        <f>IF(Table1[[#This Row],[team]]=E1314,SUM(Table1[[#This Row],[win/loss]],M1314),Table1[[#This Row],[win/loss]])</f>
        <v>1</v>
      </c>
      <c r="N1315">
        <f>IF(Table1[[#This Row],[team]]=E1314,SUM(Table1[[#This Row],[win/loss]],M1314),Table1[[#This Row],[win/loss]])/B1315</f>
        <v>0.5</v>
      </c>
      <c r="O1315">
        <f t="shared" si="43"/>
        <v>-19.5</v>
      </c>
      <c r="P1315">
        <f>IF(Table1[[#This Row],[difference]]&gt;0,SQRT(Table1[[#This Row],[difference]]),-SQRT(ABS(Table1[[#This Row],[difference]])))</f>
        <v>-4.4158804331639239</v>
      </c>
      <c r="Q1315">
        <f>IF(Table1[[#This Row],[line]]&gt;0,SQRT(Table1[[#This Row],[line]]),-SQRT(ABS(Table1[[#This Row],[line]])))</f>
        <v>-2.3452078799117149</v>
      </c>
      <c r="R1315">
        <f>Table1[[#This Row],[difference]]-Table1[[#This Row],[sqrt(line)]]</f>
        <v>-17.154792120088285</v>
      </c>
      <c r="S1315">
        <f>IF(Table1[[#This Row],[difference]]&gt;0,1,-1)</f>
        <v>-1</v>
      </c>
      <c r="T1315">
        <f>IF(Table1[[#This Row],[team]]=E1314,SUM(H1315,T1314),Table1[[#This Row],[ppg]])</f>
        <v>25</v>
      </c>
      <c r="U1315">
        <f>IF(Table1[[#This Row],[team]]=E1314,SUM(I1315,U1314),Table1[[#This Row],[ppga]])</f>
        <v>37</v>
      </c>
      <c r="V1315">
        <f>IF(Table1[[#This Row],[team]]=E1314,SUM(Table1[[#This Row],[difference]],V1314),Table1[[#This Row],[difference]])</f>
        <v>-14</v>
      </c>
      <c r="W1315">
        <f>IF(Table1[[#This Row],[team]]=E1314,SUM(Table1[[#This Row],[sqrt(dif)]],W1314),Table1[[#This Row],[sqrt(dif)]])</f>
        <v>-2.070672553252209</v>
      </c>
      <c r="X1315">
        <f>IF(Table1[[#This Row],[team]]=E1314,SUM(Table1[[#This Row],[f1]],X1314),Table1[[#This Row],[f1]])</f>
        <v>-13.525620813475255</v>
      </c>
      <c r="Y1315">
        <f>IF(Table1[[#This Row],[ATS]]=S1314,SUM(Table1[[#This Row],[ATS]],Y1314),Table1[[#This Row],[ATS]])</f>
        <v>-1</v>
      </c>
      <c r="Z1315">
        <f>IF(Table1[[#This Row],[ATS]]&gt;0,Table1[[#This Row],[ATS streak (not real)]]-1,Table1[[#This Row],[ATS streak (not real)]]+1)</f>
        <v>0</v>
      </c>
      <c r="AA1315" s="5">
        <f>Table1[[#This Row],[running ttl ppg]]^2.37/(Table1[[#This Row],[running ttl ppg]]^2.37+Table1[[#This Row],[running ttl ppga]]^2.37)</f>
        <v>0.28309927356831011</v>
      </c>
      <c r="AB1315" s="5">
        <f>Table1[[#This Row],[pyth ratio]]+Table1[[#This Row],[win/loss ratio]]</f>
        <v>0.78309927356831011</v>
      </c>
    </row>
    <row r="1316" spans="1:28" x14ac:dyDescent="0.25">
      <c r="A1316" s="1">
        <v>3874</v>
      </c>
      <c r="B1316" s="7">
        <f t="shared" si="44"/>
        <v>3</v>
      </c>
      <c r="C1316" s="5">
        <v>2018</v>
      </c>
      <c r="D1316" s="5">
        <v>4</v>
      </c>
      <c r="E1316" t="s">
        <v>59</v>
      </c>
      <c r="F1316" t="s">
        <v>64</v>
      </c>
      <c r="G1316" s="5">
        <v>1</v>
      </c>
      <c r="H1316">
        <v>0</v>
      </c>
      <c r="I1316">
        <v>20</v>
      </c>
      <c r="J1316">
        <v>-20</v>
      </c>
      <c r="K1316">
        <f>IF(Table1[[#This Row],[net]]&gt;0,1,0)</f>
        <v>0</v>
      </c>
      <c r="L1316">
        <v>3.5</v>
      </c>
      <c r="M1316">
        <f>IF(Table1[[#This Row],[team]]=E1315,SUM(Table1[[#This Row],[win/loss]],M1315),Table1[[#This Row],[win/loss]])</f>
        <v>1</v>
      </c>
      <c r="N1316">
        <f>IF(Table1[[#This Row],[team]]=E1315,SUM(Table1[[#This Row],[win/loss]],M1315),Table1[[#This Row],[win/loss]])/B1316</f>
        <v>0.33333333333333331</v>
      </c>
      <c r="O1316">
        <f t="shared" si="43"/>
        <v>-16.5</v>
      </c>
      <c r="P1316">
        <f>IF(Table1[[#This Row],[difference]]&gt;0,SQRT(Table1[[#This Row],[difference]]),-SQRT(ABS(Table1[[#This Row],[difference]])))</f>
        <v>-4.0620192023179804</v>
      </c>
      <c r="Q1316">
        <f>IF(Table1[[#This Row],[line]]&gt;0,SQRT(Table1[[#This Row],[line]]),-SQRT(ABS(Table1[[#This Row],[line]])))</f>
        <v>1.8708286933869707</v>
      </c>
      <c r="R1316">
        <f>Table1[[#This Row],[difference]]-Table1[[#This Row],[sqrt(line)]]</f>
        <v>-18.370828693386972</v>
      </c>
      <c r="S1316">
        <f>IF(Table1[[#This Row],[difference]]&gt;0,1,-1)</f>
        <v>-1</v>
      </c>
      <c r="T1316">
        <f>IF(Table1[[#This Row],[team]]=E1315,SUM(H1316,T1315),Table1[[#This Row],[ppg]])</f>
        <v>25</v>
      </c>
      <c r="U1316">
        <f>IF(Table1[[#This Row],[team]]=E1315,SUM(I1316,U1315),Table1[[#This Row],[ppga]])</f>
        <v>57</v>
      </c>
      <c r="V1316">
        <f>IF(Table1[[#This Row],[team]]=E1315,SUM(Table1[[#This Row],[difference]],V1315),Table1[[#This Row],[difference]])</f>
        <v>-30.5</v>
      </c>
      <c r="W1316">
        <f>IF(Table1[[#This Row],[team]]=E1315,SUM(Table1[[#This Row],[sqrt(dif)]],W1315),Table1[[#This Row],[sqrt(dif)]])</f>
        <v>-6.132691755570189</v>
      </c>
      <c r="X1316">
        <f>IF(Table1[[#This Row],[team]]=E1315,SUM(Table1[[#This Row],[f1]],X1315),Table1[[#This Row],[f1]])</f>
        <v>-31.896449506862226</v>
      </c>
      <c r="Y1316">
        <f>IF(Table1[[#This Row],[ATS]]=S1315,SUM(Table1[[#This Row],[ATS]],Y1315),Table1[[#This Row],[ATS]])</f>
        <v>-2</v>
      </c>
      <c r="Z1316">
        <f>IF(Table1[[#This Row],[ATS]]&gt;0,Table1[[#This Row],[ATS streak (not real)]]-1,Table1[[#This Row],[ATS streak (not real)]]+1)</f>
        <v>-1</v>
      </c>
      <c r="AA1316" s="5">
        <f>Table1[[#This Row],[running ttl ppg]]^2.37/(Table1[[#This Row],[running ttl ppg]]^2.37+Table1[[#This Row],[running ttl ppga]]^2.37)</f>
        <v>0.12419442923246965</v>
      </c>
      <c r="AB1316" s="5">
        <f>Table1[[#This Row],[pyth ratio]]+Table1[[#This Row],[win/loss ratio]]</f>
        <v>0.45752776256580296</v>
      </c>
    </row>
    <row r="1317" spans="1:28" x14ac:dyDescent="0.25">
      <c r="A1317" s="1">
        <v>3875</v>
      </c>
      <c r="B1317" s="7">
        <f t="shared" si="44"/>
        <v>4</v>
      </c>
      <c r="C1317" s="5">
        <v>2018</v>
      </c>
      <c r="D1317" s="5">
        <v>5</v>
      </c>
      <c r="E1317" t="s">
        <v>59</v>
      </c>
      <c r="F1317" t="s">
        <v>71</v>
      </c>
      <c r="G1317" s="5">
        <v>1</v>
      </c>
      <c r="H1317">
        <v>16</v>
      </c>
      <c r="I1317">
        <v>10</v>
      </c>
      <c r="J1317">
        <v>6</v>
      </c>
      <c r="K1317">
        <f>IF(Table1[[#This Row],[net]]&gt;0,1,0)</f>
        <v>1</v>
      </c>
      <c r="L1317">
        <v>-1</v>
      </c>
      <c r="M1317">
        <f>IF(Table1[[#This Row],[team]]=E1316,SUM(Table1[[#This Row],[win/loss]],M1316),Table1[[#This Row],[win/loss]])</f>
        <v>2</v>
      </c>
      <c r="N1317">
        <f>IF(Table1[[#This Row],[team]]=E1316,SUM(Table1[[#This Row],[win/loss]],M1316),Table1[[#This Row],[win/loss]])/B1317</f>
        <v>0.5</v>
      </c>
      <c r="O1317">
        <f t="shared" si="43"/>
        <v>5</v>
      </c>
      <c r="P1317">
        <f>IF(Table1[[#This Row],[difference]]&gt;0,SQRT(Table1[[#This Row],[difference]]),-SQRT(ABS(Table1[[#This Row],[difference]])))</f>
        <v>2.2360679774997898</v>
      </c>
      <c r="Q1317">
        <f>IF(Table1[[#This Row],[line]]&gt;0,SQRT(Table1[[#This Row],[line]]),-SQRT(ABS(Table1[[#This Row],[line]])))</f>
        <v>-1</v>
      </c>
      <c r="R1317">
        <f>Table1[[#This Row],[difference]]-Table1[[#This Row],[sqrt(line)]]</f>
        <v>6</v>
      </c>
      <c r="S1317">
        <f>IF(Table1[[#This Row],[difference]]&gt;0,1,-1)</f>
        <v>1</v>
      </c>
      <c r="T1317">
        <f>IF(Table1[[#This Row],[team]]=E1316,SUM(H1317,T1316),Table1[[#This Row],[ppg]])</f>
        <v>41</v>
      </c>
      <c r="U1317">
        <f>IF(Table1[[#This Row],[team]]=E1316,SUM(I1317,U1316),Table1[[#This Row],[ppga]])</f>
        <v>67</v>
      </c>
      <c r="V1317">
        <f>IF(Table1[[#This Row],[team]]=E1316,SUM(Table1[[#This Row],[difference]],V1316),Table1[[#This Row],[difference]])</f>
        <v>-25.5</v>
      </c>
      <c r="W1317">
        <f>IF(Table1[[#This Row],[team]]=E1316,SUM(Table1[[#This Row],[sqrt(dif)]],W1316),Table1[[#This Row],[sqrt(dif)]])</f>
        <v>-3.8966237780703992</v>
      </c>
      <c r="X1317">
        <f>IF(Table1[[#This Row],[team]]=E1316,SUM(Table1[[#This Row],[f1]],X1316),Table1[[#This Row],[f1]])</f>
        <v>-25.896449506862226</v>
      </c>
      <c r="Y1317">
        <f>IF(Table1[[#This Row],[ATS]]=S1316,SUM(Table1[[#This Row],[ATS]],Y1316),Table1[[#This Row],[ATS]])</f>
        <v>1</v>
      </c>
      <c r="Z1317">
        <f>IF(Table1[[#This Row],[ATS]]&gt;0,Table1[[#This Row],[ATS streak (not real)]]-1,Table1[[#This Row],[ATS streak (not real)]]+1)</f>
        <v>0</v>
      </c>
      <c r="AA1317" s="5">
        <f>Table1[[#This Row],[running ttl ppg]]^2.37/(Table1[[#This Row],[running ttl ppg]]^2.37+Table1[[#This Row],[running ttl ppga]]^2.37)</f>
        <v>0.23794925526071159</v>
      </c>
      <c r="AB1317" s="5">
        <f>Table1[[#This Row],[pyth ratio]]+Table1[[#This Row],[win/loss ratio]]</f>
        <v>0.73794925526071165</v>
      </c>
    </row>
    <row r="1318" spans="1:28" x14ac:dyDescent="0.25">
      <c r="A1318" s="1">
        <v>3876</v>
      </c>
      <c r="B1318" s="7">
        <f t="shared" si="44"/>
        <v>5</v>
      </c>
      <c r="C1318" s="5">
        <v>2018</v>
      </c>
      <c r="D1318" s="5">
        <v>6</v>
      </c>
      <c r="E1318" t="s">
        <v>59</v>
      </c>
      <c r="F1318" t="s">
        <v>42</v>
      </c>
      <c r="G1318" s="5">
        <v>0</v>
      </c>
      <c r="H1318">
        <v>20</v>
      </c>
      <c r="I1318">
        <v>17</v>
      </c>
      <c r="J1318">
        <v>3</v>
      </c>
      <c r="K1318">
        <f>IF(Table1[[#This Row],[net]]&gt;0,1,0)</f>
        <v>1</v>
      </c>
      <c r="L1318">
        <v>14</v>
      </c>
      <c r="M1318">
        <f>IF(Table1[[#This Row],[team]]=E1317,SUM(Table1[[#This Row],[win/loss]],M1317),Table1[[#This Row],[win/loss]])</f>
        <v>3</v>
      </c>
      <c r="N1318">
        <f>IF(Table1[[#This Row],[team]]=E1317,SUM(Table1[[#This Row],[win/loss]],M1317),Table1[[#This Row],[win/loss]])/B1318</f>
        <v>0.6</v>
      </c>
      <c r="O1318">
        <f t="shared" si="43"/>
        <v>17</v>
      </c>
      <c r="P1318">
        <f>IF(Table1[[#This Row],[difference]]&gt;0,SQRT(Table1[[#This Row],[difference]]),-SQRT(ABS(Table1[[#This Row],[difference]])))</f>
        <v>4.1231056256176606</v>
      </c>
      <c r="Q1318">
        <f>IF(Table1[[#This Row],[line]]&gt;0,SQRT(Table1[[#This Row],[line]]),-SQRT(ABS(Table1[[#This Row],[line]])))</f>
        <v>3.7416573867739413</v>
      </c>
      <c r="R1318">
        <f>Table1[[#This Row],[difference]]-Table1[[#This Row],[sqrt(line)]]</f>
        <v>13.258342613226059</v>
      </c>
      <c r="S1318">
        <f>IF(Table1[[#This Row],[difference]]&gt;0,1,-1)</f>
        <v>1</v>
      </c>
      <c r="T1318">
        <f>IF(Table1[[#This Row],[team]]=E1317,SUM(H1318,T1317),Table1[[#This Row],[ppg]])</f>
        <v>61</v>
      </c>
      <c r="U1318">
        <f>IF(Table1[[#This Row],[team]]=E1317,SUM(I1318,U1317),Table1[[#This Row],[ppga]])</f>
        <v>84</v>
      </c>
      <c r="V1318">
        <f>IF(Table1[[#This Row],[team]]=E1317,SUM(Table1[[#This Row],[difference]],V1317),Table1[[#This Row],[difference]])</f>
        <v>-8.5</v>
      </c>
      <c r="W1318">
        <f>IF(Table1[[#This Row],[team]]=E1317,SUM(Table1[[#This Row],[sqrt(dif)]],W1317),Table1[[#This Row],[sqrt(dif)]])</f>
        <v>0.22648184754726142</v>
      </c>
      <c r="X1318">
        <f>IF(Table1[[#This Row],[team]]=E1317,SUM(Table1[[#This Row],[f1]],X1317),Table1[[#This Row],[f1]])</f>
        <v>-12.638106893636166</v>
      </c>
      <c r="Y1318">
        <f>IF(Table1[[#This Row],[ATS]]=S1317,SUM(Table1[[#This Row],[ATS]],Y1317),Table1[[#This Row],[ATS]])</f>
        <v>2</v>
      </c>
      <c r="Z1318">
        <f>IF(Table1[[#This Row],[ATS]]&gt;0,Table1[[#This Row],[ATS streak (not real)]]-1,Table1[[#This Row],[ATS streak (not real)]]+1)</f>
        <v>1</v>
      </c>
      <c r="AA1318" s="5">
        <f>Table1[[#This Row],[running ttl ppg]]^2.37/(Table1[[#This Row],[running ttl ppg]]^2.37+Table1[[#This Row],[running ttl ppga]]^2.37)</f>
        <v>0.31902312514534958</v>
      </c>
      <c r="AB1318" s="5">
        <f>Table1[[#This Row],[pyth ratio]]+Table1[[#This Row],[win/loss ratio]]</f>
        <v>0.91902312514534956</v>
      </c>
    </row>
    <row r="1319" spans="1:28" x14ac:dyDescent="0.25">
      <c r="A1319" s="1">
        <v>3877</v>
      </c>
      <c r="B1319" s="7">
        <f t="shared" si="44"/>
        <v>6</v>
      </c>
      <c r="C1319" s="5">
        <v>2018</v>
      </c>
      <c r="D1319" s="5">
        <v>7</v>
      </c>
      <c r="E1319" t="s">
        <v>59</v>
      </c>
      <c r="F1319" t="s">
        <v>62</v>
      </c>
      <c r="G1319" s="5">
        <v>1</v>
      </c>
      <c r="H1319">
        <v>31</v>
      </c>
      <c r="I1319">
        <v>28</v>
      </c>
      <c r="J1319">
        <v>3</v>
      </c>
      <c r="K1319">
        <f>IF(Table1[[#This Row],[net]]&gt;0,1,0)</f>
        <v>1</v>
      </c>
      <c r="L1319">
        <v>-3</v>
      </c>
      <c r="M1319">
        <f>IF(Table1[[#This Row],[team]]=E1318,SUM(Table1[[#This Row],[win/loss]],M1318),Table1[[#This Row],[win/loss]])</f>
        <v>4</v>
      </c>
      <c r="N1319">
        <f>IF(Table1[[#This Row],[team]]=E1318,SUM(Table1[[#This Row],[win/loss]],M1318),Table1[[#This Row],[win/loss]])/B1319</f>
        <v>0.66666666666666663</v>
      </c>
      <c r="O1319">
        <f t="shared" si="43"/>
        <v>0</v>
      </c>
      <c r="P1319">
        <f>IF(Table1[[#This Row],[difference]]&gt;0,SQRT(Table1[[#This Row],[difference]]),-SQRT(ABS(Table1[[#This Row],[difference]])))</f>
        <v>0</v>
      </c>
      <c r="Q1319">
        <f>IF(Table1[[#This Row],[line]]&gt;0,SQRT(Table1[[#This Row],[line]]),-SQRT(ABS(Table1[[#This Row],[line]])))</f>
        <v>-1.7320508075688772</v>
      </c>
      <c r="R1319">
        <f>Table1[[#This Row],[difference]]-Table1[[#This Row],[sqrt(line)]]</f>
        <v>1.7320508075688772</v>
      </c>
      <c r="S1319">
        <f>IF(Table1[[#This Row],[difference]]&gt;0,1,-1)</f>
        <v>-1</v>
      </c>
      <c r="T1319">
        <f>IF(Table1[[#This Row],[team]]=E1318,SUM(H1319,T1318),Table1[[#This Row],[ppg]])</f>
        <v>92</v>
      </c>
      <c r="U1319">
        <f>IF(Table1[[#This Row],[team]]=E1318,SUM(I1319,U1318),Table1[[#This Row],[ppga]])</f>
        <v>112</v>
      </c>
      <c r="V1319">
        <f>IF(Table1[[#This Row],[team]]=E1318,SUM(Table1[[#This Row],[difference]],V1318),Table1[[#This Row],[difference]])</f>
        <v>-8.5</v>
      </c>
      <c r="W1319">
        <f>IF(Table1[[#This Row],[team]]=E1318,SUM(Table1[[#This Row],[sqrt(dif)]],W1318),Table1[[#This Row],[sqrt(dif)]])</f>
        <v>0.22648184754726142</v>
      </c>
      <c r="X1319">
        <f>IF(Table1[[#This Row],[team]]=E1318,SUM(Table1[[#This Row],[f1]],X1318),Table1[[#This Row],[f1]])</f>
        <v>-10.90605608606729</v>
      </c>
      <c r="Y1319">
        <f>IF(Table1[[#This Row],[ATS]]=S1318,SUM(Table1[[#This Row],[ATS]],Y1318),Table1[[#This Row],[ATS]])</f>
        <v>-1</v>
      </c>
      <c r="Z1319">
        <f>IF(Table1[[#This Row],[ATS]]&gt;0,Table1[[#This Row],[ATS streak (not real)]]-1,Table1[[#This Row],[ATS streak (not real)]]+1)</f>
        <v>0</v>
      </c>
      <c r="AA1319" s="5">
        <f>Table1[[#This Row],[running ttl ppg]]^2.37/(Table1[[#This Row],[running ttl ppg]]^2.37+Table1[[#This Row],[running ttl ppga]]^2.37)</f>
        <v>0.3855152412765141</v>
      </c>
      <c r="AB1319" s="5">
        <f>Table1[[#This Row],[pyth ratio]]+Table1[[#This Row],[win/loss ratio]]</f>
        <v>1.0521819079431807</v>
      </c>
    </row>
    <row r="1320" spans="1:28" x14ac:dyDescent="0.25">
      <c r="A1320" s="1">
        <v>3878</v>
      </c>
      <c r="B1320" s="7">
        <f t="shared" si="44"/>
        <v>7</v>
      </c>
      <c r="C1320" s="5">
        <v>2018</v>
      </c>
      <c r="D1320" s="5">
        <v>8</v>
      </c>
      <c r="E1320" t="s">
        <v>59</v>
      </c>
      <c r="F1320" t="s">
        <v>43</v>
      </c>
      <c r="G1320" s="5">
        <v>0</v>
      </c>
      <c r="H1320">
        <v>0</v>
      </c>
      <c r="I1320">
        <v>40</v>
      </c>
      <c r="J1320">
        <v>-40</v>
      </c>
      <c r="K1320">
        <f>IF(Table1[[#This Row],[net]]&gt;0,1,0)</f>
        <v>0</v>
      </c>
      <c r="L1320">
        <v>3</v>
      </c>
      <c r="M1320">
        <f>IF(Table1[[#This Row],[team]]=E1319,SUM(Table1[[#This Row],[win/loss]],M1319),Table1[[#This Row],[win/loss]])</f>
        <v>4</v>
      </c>
      <c r="N1320">
        <f>IF(Table1[[#This Row],[team]]=E1319,SUM(Table1[[#This Row],[win/loss]],M1319),Table1[[#This Row],[win/loss]])/B1320</f>
        <v>0.5714285714285714</v>
      </c>
      <c r="O1320">
        <f t="shared" si="43"/>
        <v>-37</v>
      </c>
      <c r="P1320">
        <f>IF(Table1[[#This Row],[difference]]&gt;0,SQRT(Table1[[#This Row],[difference]]),-SQRT(ABS(Table1[[#This Row],[difference]])))</f>
        <v>-6.0827625302982193</v>
      </c>
      <c r="Q1320">
        <f>IF(Table1[[#This Row],[line]]&gt;0,SQRT(Table1[[#This Row],[line]]),-SQRT(ABS(Table1[[#This Row],[line]])))</f>
        <v>1.7320508075688772</v>
      </c>
      <c r="R1320">
        <f>Table1[[#This Row],[difference]]-Table1[[#This Row],[sqrt(line)]]</f>
        <v>-38.732050807568875</v>
      </c>
      <c r="S1320">
        <f>IF(Table1[[#This Row],[difference]]&gt;0,1,-1)</f>
        <v>-1</v>
      </c>
      <c r="T1320">
        <f>IF(Table1[[#This Row],[team]]=E1319,SUM(H1320,T1319),Table1[[#This Row],[ppg]])</f>
        <v>92</v>
      </c>
      <c r="U1320">
        <f>IF(Table1[[#This Row],[team]]=E1319,SUM(I1320,U1319),Table1[[#This Row],[ppga]])</f>
        <v>152</v>
      </c>
      <c r="V1320">
        <f>IF(Table1[[#This Row],[team]]=E1319,SUM(Table1[[#This Row],[difference]],V1319),Table1[[#This Row],[difference]])</f>
        <v>-45.5</v>
      </c>
      <c r="W1320">
        <f>IF(Table1[[#This Row],[team]]=E1319,SUM(Table1[[#This Row],[sqrt(dif)]],W1319),Table1[[#This Row],[sqrt(dif)]])</f>
        <v>-5.8562806827509579</v>
      </c>
      <c r="X1320">
        <f>IF(Table1[[#This Row],[team]]=E1319,SUM(Table1[[#This Row],[f1]],X1319),Table1[[#This Row],[f1]])</f>
        <v>-49.638106893636163</v>
      </c>
      <c r="Y1320">
        <f>IF(Table1[[#This Row],[ATS]]=S1319,SUM(Table1[[#This Row],[ATS]],Y1319),Table1[[#This Row],[ATS]])</f>
        <v>-2</v>
      </c>
      <c r="Z1320">
        <f>IF(Table1[[#This Row],[ATS]]&gt;0,Table1[[#This Row],[ATS streak (not real)]]-1,Table1[[#This Row],[ATS streak (not real)]]+1)</f>
        <v>-1</v>
      </c>
      <c r="AA1320" s="5">
        <f>Table1[[#This Row],[running ttl ppg]]^2.37/(Table1[[#This Row],[running ttl ppg]]^2.37+Table1[[#This Row],[running ttl ppga]]^2.37)</f>
        <v>0.23326646419142491</v>
      </c>
      <c r="AB1320" s="5">
        <f>Table1[[#This Row],[pyth ratio]]+Table1[[#This Row],[win/loss ratio]]</f>
        <v>0.80469503561999634</v>
      </c>
    </row>
    <row r="1321" spans="1:28" x14ac:dyDescent="0.25">
      <c r="A1321" s="1">
        <v>3879</v>
      </c>
      <c r="B1321" s="7">
        <f t="shared" si="44"/>
        <v>8</v>
      </c>
      <c r="C1321" s="5">
        <v>2018</v>
      </c>
      <c r="D1321" s="5">
        <v>9</v>
      </c>
      <c r="E1321" t="s">
        <v>59</v>
      </c>
      <c r="F1321" t="s">
        <v>65</v>
      </c>
      <c r="G1321" s="5">
        <v>1</v>
      </c>
      <c r="H1321">
        <v>24</v>
      </c>
      <c r="I1321">
        <v>27</v>
      </c>
      <c r="J1321">
        <v>-3</v>
      </c>
      <c r="K1321">
        <f>IF(Table1[[#This Row],[net]]&gt;0,1,0)</f>
        <v>0</v>
      </c>
      <c r="L1321">
        <v>3</v>
      </c>
      <c r="M1321">
        <f>IF(Table1[[#This Row],[team]]=E1320,SUM(Table1[[#This Row],[win/loss]],M1320),Table1[[#This Row],[win/loss]])</f>
        <v>4</v>
      </c>
      <c r="N1321">
        <f>IF(Table1[[#This Row],[team]]=E1320,SUM(Table1[[#This Row],[win/loss]],M1320),Table1[[#This Row],[win/loss]])/B1321</f>
        <v>0.5</v>
      </c>
      <c r="O1321">
        <f t="shared" si="43"/>
        <v>0</v>
      </c>
      <c r="P1321">
        <f>IF(Table1[[#This Row],[difference]]&gt;0,SQRT(Table1[[#This Row],[difference]]),-SQRT(ABS(Table1[[#This Row],[difference]])))</f>
        <v>0</v>
      </c>
      <c r="Q1321">
        <f>IF(Table1[[#This Row],[line]]&gt;0,SQRT(Table1[[#This Row],[line]]),-SQRT(ABS(Table1[[#This Row],[line]])))</f>
        <v>1.7320508075688772</v>
      </c>
      <c r="R1321">
        <f>Table1[[#This Row],[difference]]-Table1[[#This Row],[sqrt(line)]]</f>
        <v>-1.7320508075688772</v>
      </c>
      <c r="S1321">
        <f>IF(Table1[[#This Row],[difference]]&gt;0,1,-1)</f>
        <v>-1</v>
      </c>
      <c r="T1321">
        <f>IF(Table1[[#This Row],[team]]=E1320,SUM(H1321,T1320),Table1[[#This Row],[ppg]])</f>
        <v>116</v>
      </c>
      <c r="U1321">
        <f>IF(Table1[[#This Row],[team]]=E1320,SUM(I1321,U1320),Table1[[#This Row],[ppga]])</f>
        <v>179</v>
      </c>
      <c r="V1321">
        <f>IF(Table1[[#This Row],[team]]=E1320,SUM(Table1[[#This Row],[difference]],V1320),Table1[[#This Row],[difference]])</f>
        <v>-45.5</v>
      </c>
      <c r="W1321">
        <f>IF(Table1[[#This Row],[team]]=E1320,SUM(Table1[[#This Row],[sqrt(dif)]],W1320),Table1[[#This Row],[sqrt(dif)]])</f>
        <v>-5.8562806827509579</v>
      </c>
      <c r="X1321">
        <f>IF(Table1[[#This Row],[team]]=E1320,SUM(Table1[[#This Row],[f1]],X1320),Table1[[#This Row],[f1]])</f>
        <v>-51.370157701205038</v>
      </c>
      <c r="Y1321">
        <f>IF(Table1[[#This Row],[ATS]]=S1320,SUM(Table1[[#This Row],[ATS]],Y1320),Table1[[#This Row],[ATS]])</f>
        <v>-3</v>
      </c>
      <c r="Z1321">
        <f>IF(Table1[[#This Row],[ATS]]&gt;0,Table1[[#This Row],[ATS streak (not real)]]-1,Table1[[#This Row],[ATS streak (not real)]]+1)</f>
        <v>-2</v>
      </c>
      <c r="AA1321" s="5">
        <f>Table1[[#This Row],[running ttl ppg]]^2.37/(Table1[[#This Row],[running ttl ppg]]^2.37+Table1[[#This Row],[running ttl ppga]]^2.37)</f>
        <v>0.26345347702982563</v>
      </c>
      <c r="AB1321" s="5">
        <f>Table1[[#This Row],[pyth ratio]]+Table1[[#This Row],[win/loss ratio]]</f>
        <v>0.76345347702982558</v>
      </c>
    </row>
    <row r="1322" spans="1:28" x14ac:dyDescent="0.25">
      <c r="A1322" s="1">
        <v>3880</v>
      </c>
      <c r="B1322" s="7">
        <f t="shared" si="44"/>
        <v>9</v>
      </c>
      <c r="C1322" s="5">
        <v>2018</v>
      </c>
      <c r="D1322" s="5">
        <v>10</v>
      </c>
      <c r="E1322" t="s">
        <v>59</v>
      </c>
      <c r="F1322" t="s">
        <v>45</v>
      </c>
      <c r="G1322" s="5">
        <v>0</v>
      </c>
      <c r="H1322">
        <v>21</v>
      </c>
      <c r="I1322">
        <v>45</v>
      </c>
      <c r="J1322">
        <v>-24</v>
      </c>
      <c r="K1322">
        <f>IF(Table1[[#This Row],[net]]&gt;0,1,0)</f>
        <v>0</v>
      </c>
      <c r="L1322">
        <v>8</v>
      </c>
      <c r="M1322">
        <f>IF(Table1[[#This Row],[team]]=E1321,SUM(Table1[[#This Row],[win/loss]],M1321),Table1[[#This Row],[win/loss]])</f>
        <v>4</v>
      </c>
      <c r="N1322">
        <f>IF(Table1[[#This Row],[team]]=E1321,SUM(Table1[[#This Row],[win/loss]],M1321),Table1[[#This Row],[win/loss]])/B1322</f>
        <v>0.44444444444444442</v>
      </c>
      <c r="O1322">
        <f t="shared" si="43"/>
        <v>-16</v>
      </c>
      <c r="P1322">
        <f>IF(Table1[[#This Row],[difference]]&gt;0,SQRT(Table1[[#This Row],[difference]]),-SQRT(ABS(Table1[[#This Row],[difference]])))</f>
        <v>-4</v>
      </c>
      <c r="Q1322">
        <f>IF(Table1[[#This Row],[line]]&gt;0,SQRT(Table1[[#This Row],[line]]),-SQRT(ABS(Table1[[#This Row],[line]])))</f>
        <v>2.8284271247461903</v>
      </c>
      <c r="R1322">
        <f>Table1[[#This Row],[difference]]-Table1[[#This Row],[sqrt(line)]]</f>
        <v>-18.828427124746192</v>
      </c>
      <c r="S1322">
        <f>IF(Table1[[#This Row],[difference]]&gt;0,1,-1)</f>
        <v>-1</v>
      </c>
      <c r="T1322">
        <f>IF(Table1[[#This Row],[team]]=E1321,SUM(H1322,T1321),Table1[[#This Row],[ppg]])</f>
        <v>137</v>
      </c>
      <c r="U1322">
        <f>IF(Table1[[#This Row],[team]]=E1321,SUM(I1322,U1321),Table1[[#This Row],[ppga]])</f>
        <v>224</v>
      </c>
      <c r="V1322">
        <f>IF(Table1[[#This Row],[team]]=E1321,SUM(Table1[[#This Row],[difference]],V1321),Table1[[#This Row],[difference]])</f>
        <v>-61.5</v>
      </c>
      <c r="W1322">
        <f>IF(Table1[[#This Row],[team]]=E1321,SUM(Table1[[#This Row],[sqrt(dif)]],W1321),Table1[[#This Row],[sqrt(dif)]])</f>
        <v>-9.8562806827509579</v>
      </c>
      <c r="X1322">
        <f>IF(Table1[[#This Row],[team]]=E1321,SUM(Table1[[#This Row],[f1]],X1321),Table1[[#This Row],[f1]])</f>
        <v>-70.19858482595123</v>
      </c>
      <c r="Y1322">
        <f>IF(Table1[[#This Row],[ATS]]=S1321,SUM(Table1[[#This Row],[ATS]],Y1321),Table1[[#This Row],[ATS]])</f>
        <v>-4</v>
      </c>
      <c r="Z1322">
        <f>IF(Table1[[#This Row],[ATS]]&gt;0,Table1[[#This Row],[ATS streak (not real)]]-1,Table1[[#This Row],[ATS streak (not real)]]+1)</f>
        <v>-3</v>
      </c>
      <c r="AA1322" s="5">
        <f>Table1[[#This Row],[running ttl ppg]]^2.37/(Table1[[#This Row],[running ttl ppg]]^2.37+Table1[[#This Row],[running ttl ppga]]^2.37)</f>
        <v>0.23771530364716709</v>
      </c>
      <c r="AB1322" s="5">
        <f>Table1[[#This Row],[pyth ratio]]+Table1[[#This Row],[win/loss ratio]]</f>
        <v>0.68215974809161151</v>
      </c>
    </row>
    <row r="1323" spans="1:28" x14ac:dyDescent="0.25">
      <c r="A1323" s="1">
        <v>3881</v>
      </c>
      <c r="B1323" s="7">
        <f t="shared" si="44"/>
        <v>10</v>
      </c>
      <c r="C1323" s="5">
        <v>2018</v>
      </c>
      <c r="D1323" s="5">
        <v>11</v>
      </c>
      <c r="E1323" t="s">
        <v>59</v>
      </c>
      <c r="F1323" t="s">
        <v>70</v>
      </c>
      <c r="G1323" s="5">
        <v>1</v>
      </c>
      <c r="H1323">
        <v>20</v>
      </c>
      <c r="I1323">
        <v>30</v>
      </c>
      <c r="J1323">
        <v>-10</v>
      </c>
      <c r="K1323">
        <f>IF(Table1[[#This Row],[net]]&gt;0,1,0)</f>
        <v>0</v>
      </c>
      <c r="L1323">
        <v>1</v>
      </c>
      <c r="M1323">
        <f>IF(Table1[[#This Row],[team]]=E1322,SUM(Table1[[#This Row],[win/loss]],M1322),Table1[[#This Row],[win/loss]])</f>
        <v>4</v>
      </c>
      <c r="N1323">
        <f>IF(Table1[[#This Row],[team]]=E1322,SUM(Table1[[#This Row],[win/loss]],M1322),Table1[[#This Row],[win/loss]])/B1323</f>
        <v>0.4</v>
      </c>
      <c r="O1323">
        <f t="shared" si="43"/>
        <v>-9</v>
      </c>
      <c r="P1323">
        <f>IF(Table1[[#This Row],[difference]]&gt;0,SQRT(Table1[[#This Row],[difference]]),-SQRT(ABS(Table1[[#This Row],[difference]])))</f>
        <v>-3</v>
      </c>
      <c r="Q1323">
        <f>IF(Table1[[#This Row],[line]]&gt;0,SQRT(Table1[[#This Row],[line]]),-SQRT(ABS(Table1[[#This Row],[line]])))</f>
        <v>1</v>
      </c>
      <c r="R1323">
        <f>Table1[[#This Row],[difference]]-Table1[[#This Row],[sqrt(line)]]</f>
        <v>-10</v>
      </c>
      <c r="S1323">
        <f>IF(Table1[[#This Row],[difference]]&gt;0,1,-1)</f>
        <v>-1</v>
      </c>
      <c r="T1323">
        <f>IF(Table1[[#This Row],[team]]=E1322,SUM(H1323,T1322),Table1[[#This Row],[ppg]])</f>
        <v>157</v>
      </c>
      <c r="U1323">
        <f>IF(Table1[[#This Row],[team]]=E1322,SUM(I1323,U1322),Table1[[#This Row],[ppga]])</f>
        <v>254</v>
      </c>
      <c r="V1323">
        <f>IF(Table1[[#This Row],[team]]=E1322,SUM(Table1[[#This Row],[difference]],V1322),Table1[[#This Row],[difference]])</f>
        <v>-70.5</v>
      </c>
      <c r="W1323">
        <f>IF(Table1[[#This Row],[team]]=E1322,SUM(Table1[[#This Row],[sqrt(dif)]],W1322),Table1[[#This Row],[sqrt(dif)]])</f>
        <v>-12.856280682750958</v>
      </c>
      <c r="X1323">
        <f>IF(Table1[[#This Row],[team]]=E1322,SUM(Table1[[#This Row],[f1]],X1322),Table1[[#This Row],[f1]])</f>
        <v>-80.19858482595123</v>
      </c>
      <c r="Y1323">
        <f>IF(Table1[[#This Row],[ATS]]=S1322,SUM(Table1[[#This Row],[ATS]],Y1322),Table1[[#This Row],[ATS]])</f>
        <v>-5</v>
      </c>
      <c r="Z1323">
        <f>IF(Table1[[#This Row],[ATS]]&gt;0,Table1[[#This Row],[ATS streak (not real)]]-1,Table1[[#This Row],[ATS streak (not real)]]+1)</f>
        <v>-4</v>
      </c>
      <c r="AA1323" s="5">
        <f>Table1[[#This Row],[running ttl ppg]]^2.37/(Table1[[#This Row],[running ttl ppg]]^2.37+Table1[[#This Row],[running ttl ppga]]^2.37)</f>
        <v>0.24228737780355242</v>
      </c>
      <c r="AB1323" s="5">
        <f>Table1[[#This Row],[pyth ratio]]+Table1[[#This Row],[win/loss ratio]]</f>
        <v>0.64228737780355249</v>
      </c>
    </row>
    <row r="1324" spans="1:28" x14ac:dyDescent="0.25">
      <c r="A1324" s="1">
        <v>3882</v>
      </c>
      <c r="B1324" s="7">
        <f t="shared" si="44"/>
        <v>11</v>
      </c>
      <c r="C1324" s="5">
        <v>2018</v>
      </c>
      <c r="D1324" s="5">
        <v>12</v>
      </c>
      <c r="E1324" t="s">
        <v>59</v>
      </c>
      <c r="F1324" t="s">
        <v>63</v>
      </c>
      <c r="G1324" s="5">
        <v>0</v>
      </c>
      <c r="H1324">
        <v>17</v>
      </c>
      <c r="I1324">
        <v>35</v>
      </c>
      <c r="J1324">
        <v>-18</v>
      </c>
      <c r="K1324">
        <f>IF(Table1[[#This Row],[net]]&gt;0,1,0)</f>
        <v>0</v>
      </c>
      <c r="L1324">
        <v>17</v>
      </c>
      <c r="M1324">
        <f>IF(Table1[[#This Row],[team]]=E1323,SUM(Table1[[#This Row],[win/loss]],M1323),Table1[[#This Row],[win/loss]])</f>
        <v>4</v>
      </c>
      <c r="N1324">
        <f>IF(Table1[[#This Row],[team]]=E1323,SUM(Table1[[#This Row],[win/loss]],M1323),Table1[[#This Row],[win/loss]])/B1324</f>
        <v>0.36363636363636365</v>
      </c>
      <c r="O1324">
        <f t="shared" si="43"/>
        <v>-1</v>
      </c>
      <c r="P1324">
        <f>IF(Table1[[#This Row],[difference]]&gt;0,SQRT(Table1[[#This Row],[difference]]),-SQRT(ABS(Table1[[#This Row],[difference]])))</f>
        <v>-1</v>
      </c>
      <c r="Q1324">
        <f>IF(Table1[[#This Row],[line]]&gt;0,SQRT(Table1[[#This Row],[line]]),-SQRT(ABS(Table1[[#This Row],[line]])))</f>
        <v>4.1231056256176606</v>
      </c>
      <c r="R1324">
        <f>Table1[[#This Row],[difference]]-Table1[[#This Row],[sqrt(line)]]</f>
        <v>-5.1231056256176606</v>
      </c>
      <c r="S1324">
        <f>IF(Table1[[#This Row],[difference]]&gt;0,1,-1)</f>
        <v>-1</v>
      </c>
      <c r="T1324">
        <f>IF(Table1[[#This Row],[team]]=E1323,SUM(H1324,T1323),Table1[[#This Row],[ppg]])</f>
        <v>174</v>
      </c>
      <c r="U1324">
        <f>IF(Table1[[#This Row],[team]]=E1323,SUM(I1324,U1323),Table1[[#This Row],[ppga]])</f>
        <v>289</v>
      </c>
      <c r="V1324">
        <f>IF(Table1[[#This Row],[team]]=E1323,SUM(Table1[[#This Row],[difference]],V1323),Table1[[#This Row],[difference]])</f>
        <v>-71.5</v>
      </c>
      <c r="W1324">
        <f>IF(Table1[[#This Row],[team]]=E1323,SUM(Table1[[#This Row],[sqrt(dif)]],W1323),Table1[[#This Row],[sqrt(dif)]])</f>
        <v>-13.856280682750958</v>
      </c>
      <c r="X1324">
        <f>IF(Table1[[#This Row],[team]]=E1323,SUM(Table1[[#This Row],[f1]],X1323),Table1[[#This Row],[f1]])</f>
        <v>-85.321690451568884</v>
      </c>
      <c r="Y1324">
        <f>IF(Table1[[#This Row],[ATS]]=S1323,SUM(Table1[[#This Row],[ATS]],Y1323),Table1[[#This Row],[ATS]])</f>
        <v>-6</v>
      </c>
      <c r="Z1324">
        <f>IF(Table1[[#This Row],[ATS]]&gt;0,Table1[[#This Row],[ATS streak (not real)]]-1,Table1[[#This Row],[ATS streak (not real)]]+1)</f>
        <v>-5</v>
      </c>
      <c r="AA1324" s="5">
        <f>Table1[[#This Row],[running ttl ppg]]^2.37/(Table1[[#This Row],[running ttl ppg]]^2.37+Table1[[#This Row],[running ttl ppga]]^2.37)</f>
        <v>0.23103607464181916</v>
      </c>
      <c r="AB1324" s="5">
        <f>Table1[[#This Row],[pyth ratio]]+Table1[[#This Row],[win/loss ratio]]</f>
        <v>0.59467243827818284</v>
      </c>
    </row>
    <row r="1325" spans="1:28" x14ac:dyDescent="0.25">
      <c r="A1325" s="1">
        <v>3883</v>
      </c>
      <c r="B1325" s="7">
        <f t="shared" si="44"/>
        <v>12</v>
      </c>
      <c r="C1325" s="5">
        <v>2018</v>
      </c>
      <c r="D1325" s="5">
        <v>13</v>
      </c>
      <c r="E1325" t="s">
        <v>59</v>
      </c>
      <c r="F1325" t="s">
        <v>50</v>
      </c>
      <c r="G1325" s="5">
        <v>1</v>
      </c>
      <c r="H1325">
        <v>35</v>
      </c>
      <c r="I1325">
        <v>9</v>
      </c>
      <c r="J1325">
        <v>26</v>
      </c>
      <c r="K1325">
        <f>IF(Table1[[#This Row],[net]]&gt;0,1,0)</f>
        <v>1</v>
      </c>
      <c r="L1325">
        <v>1</v>
      </c>
      <c r="M1325">
        <f>IF(Table1[[#This Row],[team]]=E1324,SUM(Table1[[#This Row],[win/loss]],M1324),Table1[[#This Row],[win/loss]])</f>
        <v>5</v>
      </c>
      <c r="N1325">
        <f>IF(Table1[[#This Row],[team]]=E1324,SUM(Table1[[#This Row],[win/loss]],M1324),Table1[[#This Row],[win/loss]])/B1325</f>
        <v>0.41666666666666669</v>
      </c>
      <c r="O1325">
        <f t="shared" si="43"/>
        <v>27</v>
      </c>
      <c r="P1325">
        <f>IF(Table1[[#This Row],[difference]]&gt;0,SQRT(Table1[[#This Row],[difference]]),-SQRT(ABS(Table1[[#This Row],[difference]])))</f>
        <v>5.196152422706632</v>
      </c>
      <c r="Q1325">
        <f>IF(Table1[[#This Row],[line]]&gt;0,SQRT(Table1[[#This Row],[line]]),-SQRT(ABS(Table1[[#This Row],[line]])))</f>
        <v>1</v>
      </c>
      <c r="R1325">
        <f>Table1[[#This Row],[difference]]-Table1[[#This Row],[sqrt(line)]]</f>
        <v>26</v>
      </c>
      <c r="S1325">
        <f>IF(Table1[[#This Row],[difference]]&gt;0,1,-1)</f>
        <v>1</v>
      </c>
      <c r="T1325">
        <f>IF(Table1[[#This Row],[team]]=E1324,SUM(H1325,T1324),Table1[[#This Row],[ppg]])</f>
        <v>209</v>
      </c>
      <c r="U1325">
        <f>IF(Table1[[#This Row],[team]]=E1324,SUM(I1325,U1324),Table1[[#This Row],[ppga]])</f>
        <v>298</v>
      </c>
      <c r="V1325">
        <f>IF(Table1[[#This Row],[team]]=E1324,SUM(Table1[[#This Row],[difference]],V1324),Table1[[#This Row],[difference]])</f>
        <v>-44.5</v>
      </c>
      <c r="W1325">
        <f>IF(Table1[[#This Row],[team]]=E1324,SUM(Table1[[#This Row],[sqrt(dif)]],W1324),Table1[[#This Row],[sqrt(dif)]])</f>
        <v>-8.6601282600443259</v>
      </c>
      <c r="X1325">
        <f>IF(Table1[[#This Row],[team]]=E1324,SUM(Table1[[#This Row],[f1]],X1324),Table1[[#This Row],[f1]])</f>
        <v>-59.321690451568884</v>
      </c>
      <c r="Y1325">
        <f>IF(Table1[[#This Row],[ATS]]=S1324,SUM(Table1[[#This Row],[ATS]],Y1324),Table1[[#This Row],[ATS]])</f>
        <v>1</v>
      </c>
      <c r="Z1325">
        <f>IF(Table1[[#This Row],[ATS]]&gt;0,Table1[[#This Row],[ATS streak (not real)]]-1,Table1[[#This Row],[ATS streak (not real)]]+1)</f>
        <v>0</v>
      </c>
      <c r="AA1325" s="5">
        <f>Table1[[#This Row],[running ttl ppg]]^2.37/(Table1[[#This Row],[running ttl ppg]]^2.37+Table1[[#This Row],[running ttl ppga]]^2.37)</f>
        <v>0.30137066172182314</v>
      </c>
      <c r="AB1325" s="5">
        <f>Table1[[#This Row],[pyth ratio]]+Table1[[#This Row],[win/loss ratio]]</f>
        <v>0.71803732838848977</v>
      </c>
    </row>
    <row r="1326" spans="1:28" x14ac:dyDescent="0.25">
      <c r="A1326" s="1">
        <v>3884</v>
      </c>
      <c r="B1326" s="7">
        <f t="shared" si="44"/>
        <v>13</v>
      </c>
      <c r="C1326" s="5">
        <v>2018</v>
      </c>
      <c r="D1326" s="5">
        <v>14</v>
      </c>
      <c r="E1326" t="s">
        <v>59</v>
      </c>
      <c r="F1326" t="s">
        <v>63</v>
      </c>
      <c r="G1326" s="5">
        <v>1</v>
      </c>
      <c r="H1326">
        <v>27</v>
      </c>
      <c r="I1326">
        <v>20</v>
      </c>
      <c r="J1326">
        <v>7</v>
      </c>
      <c r="K1326">
        <f>IF(Table1[[#This Row],[net]]&gt;0,1,0)</f>
        <v>1</v>
      </c>
      <c r="L1326">
        <v>10.5</v>
      </c>
      <c r="M1326">
        <f>IF(Table1[[#This Row],[team]]=E1325,SUM(Table1[[#This Row],[win/loss]],M1325),Table1[[#This Row],[win/loss]])</f>
        <v>6</v>
      </c>
      <c r="N1326">
        <f>IF(Table1[[#This Row],[team]]=E1325,SUM(Table1[[#This Row],[win/loss]],M1325),Table1[[#This Row],[win/loss]])/B1326</f>
        <v>0.46153846153846156</v>
      </c>
      <c r="O1326">
        <f t="shared" si="43"/>
        <v>17.5</v>
      </c>
      <c r="P1326">
        <f>IF(Table1[[#This Row],[difference]]&gt;0,SQRT(Table1[[#This Row],[difference]]),-SQRT(ABS(Table1[[#This Row],[difference]])))</f>
        <v>4.1833001326703778</v>
      </c>
      <c r="Q1326">
        <f>IF(Table1[[#This Row],[line]]&gt;0,SQRT(Table1[[#This Row],[line]]),-SQRT(ABS(Table1[[#This Row],[line]])))</f>
        <v>3.2403703492039302</v>
      </c>
      <c r="R1326">
        <f>Table1[[#This Row],[difference]]-Table1[[#This Row],[sqrt(line)]]</f>
        <v>14.25962965079607</v>
      </c>
      <c r="S1326">
        <f>IF(Table1[[#This Row],[difference]]&gt;0,1,-1)</f>
        <v>1</v>
      </c>
      <c r="T1326">
        <f>IF(Table1[[#This Row],[team]]=E1325,SUM(H1326,T1325),Table1[[#This Row],[ppg]])</f>
        <v>236</v>
      </c>
      <c r="U1326">
        <f>IF(Table1[[#This Row],[team]]=E1325,SUM(I1326,U1325),Table1[[#This Row],[ppga]])</f>
        <v>318</v>
      </c>
      <c r="V1326">
        <f>IF(Table1[[#This Row],[team]]=E1325,SUM(Table1[[#This Row],[difference]],V1325),Table1[[#This Row],[difference]])</f>
        <v>-27</v>
      </c>
      <c r="W1326">
        <f>IF(Table1[[#This Row],[team]]=E1325,SUM(Table1[[#This Row],[sqrt(dif)]],W1325),Table1[[#This Row],[sqrt(dif)]])</f>
        <v>-4.4768281273739481</v>
      </c>
      <c r="X1326">
        <f>IF(Table1[[#This Row],[team]]=E1325,SUM(Table1[[#This Row],[f1]],X1325),Table1[[#This Row],[f1]])</f>
        <v>-45.062060800772812</v>
      </c>
      <c r="Y1326">
        <f>IF(Table1[[#This Row],[ATS]]=S1325,SUM(Table1[[#This Row],[ATS]],Y1325),Table1[[#This Row],[ATS]])</f>
        <v>2</v>
      </c>
      <c r="Z1326">
        <f>IF(Table1[[#This Row],[ATS]]&gt;0,Table1[[#This Row],[ATS streak (not real)]]-1,Table1[[#This Row],[ATS streak (not real)]]+1)</f>
        <v>1</v>
      </c>
      <c r="AA1326" s="5">
        <f>Table1[[#This Row],[running ttl ppg]]^2.37/(Table1[[#This Row],[running ttl ppg]]^2.37+Table1[[#This Row],[running ttl ppga]]^2.37)</f>
        <v>0.33031064415491962</v>
      </c>
      <c r="AB1326" s="5">
        <f>Table1[[#This Row],[pyth ratio]]+Table1[[#This Row],[win/loss ratio]]</f>
        <v>0.79184910569338118</v>
      </c>
    </row>
    <row r="1327" spans="1:28" x14ac:dyDescent="0.25">
      <c r="A1327" s="1">
        <v>3885</v>
      </c>
      <c r="B1327" s="7">
        <f t="shared" si="44"/>
        <v>14</v>
      </c>
      <c r="C1327" s="5">
        <v>2018</v>
      </c>
      <c r="D1327" s="5">
        <v>15</v>
      </c>
      <c r="E1327" t="s">
        <v>59</v>
      </c>
      <c r="F1327" t="s">
        <v>44</v>
      </c>
      <c r="G1327" s="5">
        <v>0</v>
      </c>
      <c r="H1327">
        <v>16</v>
      </c>
      <c r="I1327">
        <v>24</v>
      </c>
      <c r="J1327">
        <v>-8</v>
      </c>
      <c r="K1327">
        <f>IF(Table1[[#This Row],[net]]&gt;0,1,0)</f>
        <v>0</v>
      </c>
      <c r="L1327">
        <v>3.5</v>
      </c>
      <c r="M1327">
        <f>IF(Table1[[#This Row],[team]]=E1326,SUM(Table1[[#This Row],[win/loss]],M1326),Table1[[#This Row],[win/loss]])</f>
        <v>6</v>
      </c>
      <c r="N1327">
        <f>IF(Table1[[#This Row],[team]]=E1326,SUM(Table1[[#This Row],[win/loss]],M1326),Table1[[#This Row],[win/loss]])/B1327</f>
        <v>0.42857142857142855</v>
      </c>
      <c r="O1327">
        <f t="shared" si="43"/>
        <v>-4.5</v>
      </c>
      <c r="P1327">
        <f>IF(Table1[[#This Row],[difference]]&gt;0,SQRT(Table1[[#This Row],[difference]]),-SQRT(ABS(Table1[[#This Row],[difference]])))</f>
        <v>-2.1213203435596424</v>
      </c>
      <c r="Q1327">
        <f>IF(Table1[[#This Row],[line]]&gt;0,SQRT(Table1[[#This Row],[line]]),-SQRT(ABS(Table1[[#This Row],[line]])))</f>
        <v>1.8708286933869707</v>
      </c>
      <c r="R1327">
        <f>Table1[[#This Row],[difference]]-Table1[[#This Row],[sqrt(line)]]</f>
        <v>-6.3708286933869704</v>
      </c>
      <c r="S1327">
        <f>IF(Table1[[#This Row],[difference]]&gt;0,1,-1)</f>
        <v>-1</v>
      </c>
      <c r="T1327">
        <f>IF(Table1[[#This Row],[team]]=E1326,SUM(H1327,T1326),Table1[[#This Row],[ppg]])</f>
        <v>252</v>
      </c>
      <c r="U1327">
        <f>IF(Table1[[#This Row],[team]]=E1326,SUM(I1327,U1326),Table1[[#This Row],[ppga]])</f>
        <v>342</v>
      </c>
      <c r="V1327">
        <f>IF(Table1[[#This Row],[team]]=E1326,SUM(Table1[[#This Row],[difference]],V1326),Table1[[#This Row],[difference]])</f>
        <v>-31.5</v>
      </c>
      <c r="W1327">
        <f>IF(Table1[[#This Row],[team]]=E1326,SUM(Table1[[#This Row],[sqrt(dif)]],W1326),Table1[[#This Row],[sqrt(dif)]])</f>
        <v>-6.5981484709335909</v>
      </c>
      <c r="X1327">
        <f>IF(Table1[[#This Row],[team]]=E1326,SUM(Table1[[#This Row],[f1]],X1326),Table1[[#This Row],[f1]])</f>
        <v>-51.432889494159781</v>
      </c>
      <c r="Y1327">
        <f>IF(Table1[[#This Row],[ATS]]=S1326,SUM(Table1[[#This Row],[ATS]],Y1326),Table1[[#This Row],[ATS]])</f>
        <v>-1</v>
      </c>
      <c r="Z1327">
        <f>IF(Table1[[#This Row],[ATS]]&gt;0,Table1[[#This Row],[ATS streak (not real)]]-1,Table1[[#This Row],[ATS streak (not real)]]+1)</f>
        <v>0</v>
      </c>
      <c r="AA1327" s="5">
        <f>Table1[[#This Row],[running ttl ppg]]^2.37/(Table1[[#This Row],[running ttl ppg]]^2.37+Table1[[#This Row],[running ttl ppga]]^2.37)</f>
        <v>0.32656675077158603</v>
      </c>
      <c r="AB1327" s="5">
        <f>Table1[[#This Row],[pyth ratio]]+Table1[[#This Row],[win/loss ratio]]</f>
        <v>0.75513817934301453</v>
      </c>
    </row>
    <row r="1328" spans="1:28" x14ac:dyDescent="0.25">
      <c r="A1328" s="1">
        <v>3886</v>
      </c>
      <c r="B1328" s="7">
        <f t="shared" si="44"/>
        <v>15</v>
      </c>
      <c r="C1328" s="5">
        <v>2018</v>
      </c>
      <c r="D1328" s="5">
        <v>16</v>
      </c>
      <c r="E1328" t="s">
        <v>59</v>
      </c>
      <c r="F1328" t="s">
        <v>56</v>
      </c>
      <c r="G1328" s="5">
        <v>0</v>
      </c>
      <c r="H1328">
        <v>13</v>
      </c>
      <c r="I1328">
        <v>29</v>
      </c>
      <c r="J1328">
        <v>-16</v>
      </c>
      <c r="K1328">
        <f>IF(Table1[[#This Row],[net]]&gt;0,1,0)</f>
        <v>0</v>
      </c>
      <c r="L1328">
        <v>11</v>
      </c>
      <c r="M1328">
        <f>IF(Table1[[#This Row],[team]]=E1327,SUM(Table1[[#This Row],[win/loss]],M1327),Table1[[#This Row],[win/loss]])</f>
        <v>6</v>
      </c>
      <c r="N1328">
        <f>IF(Table1[[#This Row],[team]]=E1327,SUM(Table1[[#This Row],[win/loss]],M1327),Table1[[#This Row],[win/loss]])/B1328</f>
        <v>0.4</v>
      </c>
      <c r="O1328">
        <f t="shared" si="43"/>
        <v>-5</v>
      </c>
      <c r="P1328">
        <f>IF(Table1[[#This Row],[difference]]&gt;0,SQRT(Table1[[#This Row],[difference]]),-SQRT(ABS(Table1[[#This Row],[difference]])))</f>
        <v>-2.2360679774997898</v>
      </c>
      <c r="Q1328">
        <f>IF(Table1[[#This Row],[line]]&gt;0,SQRT(Table1[[#This Row],[line]]),-SQRT(ABS(Table1[[#This Row],[line]])))</f>
        <v>3.3166247903553998</v>
      </c>
      <c r="R1328">
        <f>Table1[[#This Row],[difference]]-Table1[[#This Row],[sqrt(line)]]</f>
        <v>-8.3166247903553998</v>
      </c>
      <c r="S1328">
        <f>IF(Table1[[#This Row],[difference]]&gt;0,1,-1)</f>
        <v>-1</v>
      </c>
      <c r="T1328">
        <f>IF(Table1[[#This Row],[team]]=E1327,SUM(H1328,T1327),Table1[[#This Row],[ppg]])</f>
        <v>265</v>
      </c>
      <c r="U1328">
        <f>IF(Table1[[#This Row],[team]]=E1327,SUM(I1328,U1327),Table1[[#This Row],[ppga]])</f>
        <v>371</v>
      </c>
      <c r="V1328">
        <f>IF(Table1[[#This Row],[team]]=E1327,SUM(Table1[[#This Row],[difference]],V1327),Table1[[#This Row],[difference]])</f>
        <v>-36.5</v>
      </c>
      <c r="W1328">
        <f>IF(Table1[[#This Row],[team]]=E1327,SUM(Table1[[#This Row],[sqrt(dif)]],W1327),Table1[[#This Row],[sqrt(dif)]])</f>
        <v>-8.8342164484333807</v>
      </c>
      <c r="X1328">
        <f>IF(Table1[[#This Row],[team]]=E1327,SUM(Table1[[#This Row],[f1]],X1327),Table1[[#This Row],[f1]])</f>
        <v>-59.749514284515179</v>
      </c>
      <c r="Y1328">
        <f>IF(Table1[[#This Row],[ATS]]=S1327,SUM(Table1[[#This Row],[ATS]],Y1327),Table1[[#This Row],[ATS]])</f>
        <v>-2</v>
      </c>
      <c r="Z1328">
        <f>IF(Table1[[#This Row],[ATS]]&gt;0,Table1[[#This Row],[ATS streak (not real)]]-1,Table1[[#This Row],[ATS streak (not real)]]+1)</f>
        <v>-1</v>
      </c>
      <c r="AA1328" s="5">
        <f>Table1[[#This Row],[running ttl ppg]]^2.37/(Table1[[#This Row],[running ttl ppg]]^2.37+Table1[[#This Row],[running ttl ppga]]^2.37)</f>
        <v>0.31057356497129707</v>
      </c>
      <c r="AB1328" s="5">
        <f>Table1[[#This Row],[pyth ratio]]+Table1[[#This Row],[win/loss ratio]]</f>
        <v>0.71057356497129709</v>
      </c>
    </row>
    <row r="1329" spans="1:28" x14ac:dyDescent="0.25">
      <c r="A1329" s="1">
        <v>3887</v>
      </c>
      <c r="B1329" s="7">
        <f t="shared" si="44"/>
        <v>16</v>
      </c>
      <c r="C1329" s="5">
        <v>2018</v>
      </c>
      <c r="D1329" s="5">
        <v>17</v>
      </c>
      <c r="E1329" t="s">
        <v>59</v>
      </c>
      <c r="F1329" t="s">
        <v>44</v>
      </c>
      <c r="G1329" s="5">
        <v>1</v>
      </c>
      <c r="H1329">
        <v>16</v>
      </c>
      <c r="I1329">
        <v>22</v>
      </c>
      <c r="J1329">
        <v>-6</v>
      </c>
      <c r="K1329">
        <f>IF(Table1[[#This Row],[net]]&gt;0,1,0)</f>
        <v>0</v>
      </c>
      <c r="L1329">
        <v>2</v>
      </c>
      <c r="M1329">
        <f>IF(Table1[[#This Row],[team]]=E1328,SUM(Table1[[#This Row],[win/loss]],M1328),Table1[[#This Row],[win/loss]])</f>
        <v>6</v>
      </c>
      <c r="N1329">
        <f>IF(Table1[[#This Row],[team]]=E1328,SUM(Table1[[#This Row],[win/loss]],M1328),Table1[[#This Row],[win/loss]])/B1329</f>
        <v>0.375</v>
      </c>
      <c r="O1329">
        <f t="shared" si="43"/>
        <v>-4</v>
      </c>
      <c r="P1329">
        <f>IF(Table1[[#This Row],[difference]]&gt;0,SQRT(Table1[[#This Row],[difference]]),-SQRT(ABS(Table1[[#This Row],[difference]])))</f>
        <v>-2</v>
      </c>
      <c r="Q1329">
        <f>IF(Table1[[#This Row],[line]]&gt;0,SQRT(Table1[[#This Row],[line]]),-SQRT(ABS(Table1[[#This Row],[line]])))</f>
        <v>1.4142135623730951</v>
      </c>
      <c r="R1329">
        <f>Table1[[#This Row],[difference]]-Table1[[#This Row],[sqrt(line)]]</f>
        <v>-5.4142135623730949</v>
      </c>
      <c r="S1329">
        <f>IF(Table1[[#This Row],[difference]]&gt;0,1,-1)</f>
        <v>-1</v>
      </c>
      <c r="T1329">
        <f>IF(Table1[[#This Row],[team]]=E1328,SUM(H1329,T1328),Table1[[#This Row],[ppg]])</f>
        <v>281</v>
      </c>
      <c r="U1329">
        <f>IF(Table1[[#This Row],[team]]=E1328,SUM(I1329,U1328),Table1[[#This Row],[ppga]])</f>
        <v>393</v>
      </c>
      <c r="V1329">
        <f>IF(Table1[[#This Row],[team]]=E1328,SUM(Table1[[#This Row],[difference]],V1328),Table1[[#This Row],[difference]])</f>
        <v>-40.5</v>
      </c>
      <c r="W1329">
        <f>IF(Table1[[#This Row],[team]]=E1328,SUM(Table1[[#This Row],[sqrt(dif)]],W1328),Table1[[#This Row],[sqrt(dif)]])</f>
        <v>-10.834216448433381</v>
      </c>
      <c r="X1329">
        <f>IF(Table1[[#This Row],[team]]=E1328,SUM(Table1[[#This Row],[f1]],X1328),Table1[[#This Row],[f1]])</f>
        <v>-65.163727846888278</v>
      </c>
      <c r="Y1329">
        <f>IF(Table1[[#This Row],[ATS]]=S1328,SUM(Table1[[#This Row],[ATS]],Y1328),Table1[[#This Row],[ATS]])</f>
        <v>-3</v>
      </c>
      <c r="Z1329">
        <f>IF(Table1[[#This Row],[ATS]]&gt;0,Table1[[#This Row],[ATS streak (not real)]]-1,Table1[[#This Row],[ATS streak (not real)]]+1)</f>
        <v>-2</v>
      </c>
      <c r="AA1329" s="5">
        <f>Table1[[#This Row],[running ttl ppg]]^2.37/(Table1[[#This Row],[running ttl ppg]]^2.37+Table1[[#This Row],[running ttl ppga]]^2.37)</f>
        <v>0.31109003540401992</v>
      </c>
      <c r="AB1329" s="5">
        <f>Table1[[#This Row],[pyth ratio]]+Table1[[#This Row],[win/loss ratio]]</f>
        <v>0.68609003540401992</v>
      </c>
    </row>
    <row r="1330" spans="1:28" x14ac:dyDescent="0.25">
      <c r="A1330" s="1">
        <v>3888</v>
      </c>
      <c r="B1330" s="7">
        <f t="shared" si="44"/>
        <v>1</v>
      </c>
      <c r="C1330" s="5">
        <v>2018</v>
      </c>
      <c r="D1330" s="5">
        <v>1</v>
      </c>
      <c r="E1330" t="s">
        <v>60</v>
      </c>
      <c r="F1330" t="s">
        <v>64</v>
      </c>
      <c r="G1330" s="5">
        <v>1</v>
      </c>
      <c r="H1330">
        <v>29</v>
      </c>
      <c r="I1330">
        <v>19</v>
      </c>
      <c r="J1330">
        <v>10</v>
      </c>
      <c r="K1330">
        <f>IF(Table1[[#This Row],[net]]&gt;0,1,0)</f>
        <v>1</v>
      </c>
      <c r="L1330">
        <v>-3</v>
      </c>
      <c r="M1330">
        <f>IF(Table1[[#This Row],[team]]=E1329,SUM(Table1[[#This Row],[win/loss]],M1329),Table1[[#This Row],[win/loss]])</f>
        <v>1</v>
      </c>
      <c r="N1330">
        <f>IF(Table1[[#This Row],[team]]=E1329,SUM(Table1[[#This Row],[win/loss]],M1329),Table1[[#This Row],[win/loss]])/B1330</f>
        <v>1</v>
      </c>
      <c r="O1330">
        <f t="shared" si="43"/>
        <v>7</v>
      </c>
      <c r="P1330">
        <f>IF(Table1[[#This Row],[difference]]&gt;0,SQRT(Table1[[#This Row],[difference]]),-SQRT(ABS(Table1[[#This Row],[difference]])))</f>
        <v>2.6457513110645907</v>
      </c>
      <c r="Q1330">
        <f>IF(Table1[[#This Row],[line]]&gt;0,SQRT(Table1[[#This Row],[line]]),-SQRT(ABS(Table1[[#This Row],[line]])))</f>
        <v>-1.7320508075688772</v>
      </c>
      <c r="R1330">
        <f>Table1[[#This Row],[difference]]-Table1[[#This Row],[sqrt(line)]]</f>
        <v>8.7320508075688767</v>
      </c>
      <c r="S1330">
        <f>IF(Table1[[#This Row],[difference]]&gt;0,1,-1)</f>
        <v>1</v>
      </c>
      <c r="T1330">
        <f>IF(Table1[[#This Row],[team]]=E1329,SUM(H1330,T1329),Table1[[#This Row],[ppg]])</f>
        <v>29</v>
      </c>
      <c r="U1330">
        <f>IF(Table1[[#This Row],[team]]=E1329,SUM(I1330,U1329),Table1[[#This Row],[ppga]])</f>
        <v>19</v>
      </c>
      <c r="V1330">
        <f>IF(Table1[[#This Row],[team]]=E1329,SUM(Table1[[#This Row],[difference]],V1329),Table1[[#This Row],[difference]])</f>
        <v>7</v>
      </c>
      <c r="W1330">
        <f>IF(Table1[[#This Row],[team]]=E1329,SUM(Table1[[#This Row],[sqrt(dif)]],W1329),Table1[[#This Row],[sqrt(dif)]])</f>
        <v>2.6457513110645907</v>
      </c>
      <c r="X1330">
        <f>IF(Table1[[#This Row],[team]]=E1329,SUM(Table1[[#This Row],[f1]],X1329),Table1[[#This Row],[f1]])</f>
        <v>8.7320508075688767</v>
      </c>
      <c r="Y1330">
        <f>IF(Table1[[#This Row],[ATS]]=S1329,SUM(Table1[[#This Row],[ATS]],Y1329),Table1[[#This Row],[ATS]])</f>
        <v>1</v>
      </c>
      <c r="Z1330">
        <f>IF(Table1[[#This Row],[ATS]]&gt;0,Table1[[#This Row],[ATS streak (not real)]]-1,Table1[[#This Row],[ATS streak (not real)]]+1)</f>
        <v>0</v>
      </c>
      <c r="AA1330" s="5">
        <f>Table1[[#This Row],[running ttl ppg]]^2.37/(Table1[[#This Row],[running ttl ppg]]^2.37+Table1[[#This Row],[running ttl ppga]]^2.37)</f>
        <v>0.73148515719336027</v>
      </c>
      <c r="AB1330" s="5">
        <f>Table1[[#This Row],[pyth ratio]]+Table1[[#This Row],[win/loss ratio]]</f>
        <v>1.7314851571933603</v>
      </c>
    </row>
    <row r="1331" spans="1:28" x14ac:dyDescent="0.25">
      <c r="A1331" s="1">
        <v>3889</v>
      </c>
      <c r="B1331" s="7">
        <f t="shared" si="44"/>
        <v>2</v>
      </c>
      <c r="C1331" s="5">
        <v>2018</v>
      </c>
      <c r="D1331" s="5">
        <v>2</v>
      </c>
      <c r="E1331" t="s">
        <v>60</v>
      </c>
      <c r="F1331" t="s">
        <v>67</v>
      </c>
      <c r="G1331" s="5">
        <v>0</v>
      </c>
      <c r="H1331">
        <v>9</v>
      </c>
      <c r="I1331">
        <v>26</v>
      </c>
      <c r="J1331">
        <v>-17</v>
      </c>
      <c r="K1331">
        <f>IF(Table1[[#This Row],[net]]&gt;0,1,0)</f>
        <v>0</v>
      </c>
      <c r="L1331">
        <v>8.5</v>
      </c>
      <c r="M1331">
        <f>IF(Table1[[#This Row],[team]]=E1330,SUM(Table1[[#This Row],[win/loss]],M1330),Table1[[#This Row],[win/loss]])</f>
        <v>1</v>
      </c>
      <c r="N1331">
        <f>IF(Table1[[#This Row],[team]]=E1330,SUM(Table1[[#This Row],[win/loss]],M1330),Table1[[#This Row],[win/loss]])/B1331</f>
        <v>0.5</v>
      </c>
      <c r="O1331">
        <f t="shared" si="43"/>
        <v>-8.5</v>
      </c>
      <c r="P1331">
        <f>IF(Table1[[#This Row],[difference]]&gt;0,SQRT(Table1[[#This Row],[difference]]),-SQRT(ABS(Table1[[#This Row],[difference]])))</f>
        <v>-2.9154759474226504</v>
      </c>
      <c r="Q1331">
        <f>IF(Table1[[#This Row],[line]]&gt;0,SQRT(Table1[[#This Row],[line]]),-SQRT(ABS(Table1[[#This Row],[line]])))</f>
        <v>2.9154759474226504</v>
      </c>
      <c r="R1331">
        <f>Table1[[#This Row],[difference]]-Table1[[#This Row],[sqrt(line)]]</f>
        <v>-11.415475947422649</v>
      </c>
      <c r="S1331">
        <f>IF(Table1[[#This Row],[difference]]&gt;0,1,-1)</f>
        <v>-1</v>
      </c>
      <c r="T1331">
        <f>IF(Table1[[#This Row],[team]]=E1330,SUM(H1331,T1330),Table1[[#This Row],[ppg]])</f>
        <v>38</v>
      </c>
      <c r="U1331">
        <f>IF(Table1[[#This Row],[team]]=E1330,SUM(I1331,U1330),Table1[[#This Row],[ppga]])</f>
        <v>45</v>
      </c>
      <c r="V1331">
        <f>IF(Table1[[#This Row],[team]]=E1330,SUM(Table1[[#This Row],[difference]],V1330),Table1[[#This Row],[difference]])</f>
        <v>-1.5</v>
      </c>
      <c r="W1331">
        <f>IF(Table1[[#This Row],[team]]=E1330,SUM(Table1[[#This Row],[sqrt(dif)]],W1330),Table1[[#This Row],[sqrt(dif)]])</f>
        <v>-0.26972463635805966</v>
      </c>
      <c r="X1331">
        <f>IF(Table1[[#This Row],[team]]=E1330,SUM(Table1[[#This Row],[f1]],X1330),Table1[[#This Row],[f1]])</f>
        <v>-2.6834251398537727</v>
      </c>
      <c r="Y1331">
        <f>IF(Table1[[#This Row],[ATS]]=S1330,SUM(Table1[[#This Row],[ATS]],Y1330),Table1[[#This Row],[ATS]])</f>
        <v>-1</v>
      </c>
      <c r="Z1331">
        <f>IF(Table1[[#This Row],[ATS]]&gt;0,Table1[[#This Row],[ATS streak (not real)]]-1,Table1[[#This Row],[ATS streak (not real)]]+1)</f>
        <v>0</v>
      </c>
      <c r="AA1331" s="5">
        <f>Table1[[#This Row],[running ttl ppg]]^2.37/(Table1[[#This Row],[running ttl ppg]]^2.37+Table1[[#This Row],[running ttl ppga]]^2.37)</f>
        <v>0.40114154998318324</v>
      </c>
      <c r="AB1331" s="5">
        <f>Table1[[#This Row],[pyth ratio]]+Table1[[#This Row],[win/loss ratio]]</f>
        <v>0.90114154998318319</v>
      </c>
    </row>
    <row r="1332" spans="1:28" x14ac:dyDescent="0.25">
      <c r="A1332" s="1">
        <v>3890</v>
      </c>
      <c r="B1332" s="7">
        <f t="shared" si="44"/>
        <v>3</v>
      </c>
      <c r="C1332" s="5">
        <v>2018</v>
      </c>
      <c r="D1332" s="5">
        <v>3</v>
      </c>
      <c r="E1332" t="s">
        <v>60</v>
      </c>
      <c r="F1332" t="s">
        <v>70</v>
      </c>
      <c r="G1332" s="5">
        <v>1</v>
      </c>
      <c r="H1332">
        <v>34</v>
      </c>
      <c r="I1332">
        <v>17</v>
      </c>
      <c r="J1332">
        <v>17</v>
      </c>
      <c r="K1332">
        <f>IF(Table1[[#This Row],[net]]&gt;0,1,0)</f>
        <v>1</v>
      </c>
      <c r="L1332">
        <v>0</v>
      </c>
      <c r="M1332">
        <f>IF(Table1[[#This Row],[team]]=E1331,SUM(Table1[[#This Row],[win/loss]],M1331),Table1[[#This Row],[win/loss]])</f>
        <v>2</v>
      </c>
      <c r="N1332">
        <f>IF(Table1[[#This Row],[team]]=E1331,SUM(Table1[[#This Row],[win/loss]],M1331),Table1[[#This Row],[win/loss]])/B1332</f>
        <v>0.66666666666666663</v>
      </c>
      <c r="O1332">
        <f t="shared" si="43"/>
        <v>17</v>
      </c>
      <c r="P1332">
        <f>IF(Table1[[#This Row],[difference]]&gt;0,SQRT(Table1[[#This Row],[difference]]),-SQRT(ABS(Table1[[#This Row],[difference]])))</f>
        <v>4.1231056256176606</v>
      </c>
      <c r="Q1332">
        <f>IF(Table1[[#This Row],[line]]&gt;0,SQRT(Table1[[#This Row],[line]]),-SQRT(ABS(Table1[[#This Row],[line]])))</f>
        <v>0</v>
      </c>
      <c r="R1332">
        <f>Table1[[#This Row],[difference]]-Table1[[#This Row],[sqrt(line)]]</f>
        <v>17</v>
      </c>
      <c r="S1332">
        <f>IF(Table1[[#This Row],[difference]]&gt;0,1,-1)</f>
        <v>1</v>
      </c>
      <c r="T1332">
        <f>IF(Table1[[#This Row],[team]]=E1331,SUM(H1332,T1331),Table1[[#This Row],[ppg]])</f>
        <v>72</v>
      </c>
      <c r="U1332">
        <f>IF(Table1[[#This Row],[team]]=E1331,SUM(I1332,U1331),Table1[[#This Row],[ppga]])</f>
        <v>62</v>
      </c>
      <c r="V1332">
        <f>IF(Table1[[#This Row],[team]]=E1331,SUM(Table1[[#This Row],[difference]],V1331),Table1[[#This Row],[difference]])</f>
        <v>15.5</v>
      </c>
      <c r="W1332">
        <f>IF(Table1[[#This Row],[team]]=E1331,SUM(Table1[[#This Row],[sqrt(dif)]],W1331),Table1[[#This Row],[sqrt(dif)]])</f>
        <v>3.8533809892596009</v>
      </c>
      <c r="X1332">
        <f>IF(Table1[[#This Row],[team]]=E1331,SUM(Table1[[#This Row],[f1]],X1331),Table1[[#This Row],[f1]])</f>
        <v>14.316574860146227</v>
      </c>
      <c r="Y1332">
        <f>IF(Table1[[#This Row],[ATS]]=S1331,SUM(Table1[[#This Row],[ATS]],Y1331),Table1[[#This Row],[ATS]])</f>
        <v>1</v>
      </c>
      <c r="Z1332">
        <f>IF(Table1[[#This Row],[ATS]]&gt;0,Table1[[#This Row],[ATS streak (not real)]]-1,Table1[[#This Row],[ATS streak (not real)]]+1)</f>
        <v>0</v>
      </c>
      <c r="AA1332" s="5">
        <f>Table1[[#This Row],[running ttl ppg]]^2.37/(Table1[[#This Row],[running ttl ppg]]^2.37+Table1[[#This Row],[running ttl ppga]]^2.37)</f>
        <v>0.58768178689246386</v>
      </c>
      <c r="AB1332" s="5">
        <f>Table1[[#This Row],[pyth ratio]]+Table1[[#This Row],[win/loss ratio]]</f>
        <v>1.2543484535591305</v>
      </c>
    </row>
    <row r="1333" spans="1:28" x14ac:dyDescent="0.25">
      <c r="A1333" s="1">
        <v>3891</v>
      </c>
      <c r="B1333" s="7">
        <f t="shared" si="44"/>
        <v>4</v>
      </c>
      <c r="C1333" s="5">
        <v>2018</v>
      </c>
      <c r="D1333" s="5">
        <v>4</v>
      </c>
      <c r="E1333" t="s">
        <v>60</v>
      </c>
      <c r="F1333" t="s">
        <v>51</v>
      </c>
      <c r="G1333" s="5">
        <v>1</v>
      </c>
      <c r="H1333">
        <v>7</v>
      </c>
      <c r="I1333">
        <v>14</v>
      </c>
      <c r="J1333">
        <v>-7</v>
      </c>
      <c r="K1333">
        <f>IF(Table1[[#This Row],[net]]&gt;0,1,0)</f>
        <v>0</v>
      </c>
      <c r="L1333">
        <v>-2.5</v>
      </c>
      <c r="M1333">
        <f>IF(Table1[[#This Row],[team]]=E1332,SUM(Table1[[#This Row],[win/loss]],M1332),Table1[[#This Row],[win/loss]])</f>
        <v>2</v>
      </c>
      <c r="N1333">
        <f>IF(Table1[[#This Row],[team]]=E1332,SUM(Table1[[#This Row],[win/loss]],M1332),Table1[[#This Row],[win/loss]])/B1333</f>
        <v>0.5</v>
      </c>
      <c r="O1333">
        <f t="shared" si="43"/>
        <v>-9.5</v>
      </c>
      <c r="P1333">
        <f>IF(Table1[[#This Row],[difference]]&gt;0,SQRT(Table1[[#This Row],[difference]]),-SQRT(ABS(Table1[[#This Row],[difference]])))</f>
        <v>-3.082207001484488</v>
      </c>
      <c r="Q1333">
        <f>IF(Table1[[#This Row],[line]]&gt;0,SQRT(Table1[[#This Row],[line]]),-SQRT(ABS(Table1[[#This Row],[line]])))</f>
        <v>-1.5811388300841898</v>
      </c>
      <c r="R1333">
        <f>Table1[[#This Row],[difference]]-Table1[[#This Row],[sqrt(line)]]</f>
        <v>-7.91886116991581</v>
      </c>
      <c r="S1333">
        <f>IF(Table1[[#This Row],[difference]]&gt;0,1,-1)</f>
        <v>-1</v>
      </c>
      <c r="T1333">
        <f>IF(Table1[[#This Row],[team]]=E1332,SUM(H1333,T1332),Table1[[#This Row],[ppg]])</f>
        <v>79</v>
      </c>
      <c r="U1333">
        <f>IF(Table1[[#This Row],[team]]=E1332,SUM(I1333,U1332),Table1[[#This Row],[ppga]])</f>
        <v>76</v>
      </c>
      <c r="V1333">
        <f>IF(Table1[[#This Row],[team]]=E1332,SUM(Table1[[#This Row],[difference]],V1332),Table1[[#This Row],[difference]])</f>
        <v>6</v>
      </c>
      <c r="W1333">
        <f>IF(Table1[[#This Row],[team]]=E1332,SUM(Table1[[#This Row],[sqrt(dif)]],W1332),Table1[[#This Row],[sqrt(dif)]])</f>
        <v>0.77117398777511292</v>
      </c>
      <c r="X1333">
        <f>IF(Table1[[#This Row],[team]]=E1332,SUM(Table1[[#This Row],[f1]],X1332),Table1[[#This Row],[f1]])</f>
        <v>6.3977136902304172</v>
      </c>
      <c r="Y1333">
        <f>IF(Table1[[#This Row],[ATS]]=S1332,SUM(Table1[[#This Row],[ATS]],Y1332),Table1[[#This Row],[ATS]])</f>
        <v>-1</v>
      </c>
      <c r="Z1333">
        <f>IF(Table1[[#This Row],[ATS]]&gt;0,Table1[[#This Row],[ATS streak (not real)]]-1,Table1[[#This Row],[ATS streak (not real)]]+1)</f>
        <v>0</v>
      </c>
      <c r="AA1333" s="5">
        <f>Table1[[#This Row],[running ttl ppg]]^2.37/(Table1[[#This Row],[running ttl ppg]]^2.37+Table1[[#This Row],[running ttl ppga]]^2.37)</f>
        <v>0.5229222694419543</v>
      </c>
      <c r="AB1333" s="5">
        <f>Table1[[#This Row],[pyth ratio]]+Table1[[#This Row],[win/loss ratio]]</f>
        <v>1.0229222694419544</v>
      </c>
    </row>
    <row r="1334" spans="1:28" x14ac:dyDescent="0.25">
      <c r="A1334" s="1">
        <v>3892</v>
      </c>
      <c r="B1334" s="7">
        <f t="shared" si="44"/>
        <v>5</v>
      </c>
      <c r="C1334" s="5">
        <v>2018</v>
      </c>
      <c r="D1334" s="5">
        <v>5</v>
      </c>
      <c r="E1334" t="s">
        <v>60</v>
      </c>
      <c r="F1334" t="s">
        <v>46</v>
      </c>
      <c r="G1334" s="5">
        <v>0</v>
      </c>
      <c r="H1334">
        <v>20</v>
      </c>
      <c r="I1334">
        <v>17</v>
      </c>
      <c r="J1334">
        <v>3</v>
      </c>
      <c r="K1334">
        <f>IF(Table1[[#This Row],[net]]&gt;0,1,0)</f>
        <v>1</v>
      </c>
      <c r="L1334">
        <v>-3.5</v>
      </c>
      <c r="M1334">
        <f>IF(Table1[[#This Row],[team]]=E1333,SUM(Table1[[#This Row],[win/loss]],M1333),Table1[[#This Row],[win/loss]])</f>
        <v>3</v>
      </c>
      <c r="N1334">
        <f>IF(Table1[[#This Row],[team]]=E1333,SUM(Table1[[#This Row],[win/loss]],M1333),Table1[[#This Row],[win/loss]])/B1334</f>
        <v>0.6</v>
      </c>
      <c r="O1334">
        <f t="shared" si="43"/>
        <v>-0.5</v>
      </c>
      <c r="P1334">
        <f>IF(Table1[[#This Row],[difference]]&gt;0,SQRT(Table1[[#This Row],[difference]]),-SQRT(ABS(Table1[[#This Row],[difference]])))</f>
        <v>-0.70710678118654757</v>
      </c>
      <c r="Q1334">
        <f>IF(Table1[[#This Row],[line]]&gt;0,SQRT(Table1[[#This Row],[line]]),-SQRT(ABS(Table1[[#This Row],[line]])))</f>
        <v>-1.8708286933869707</v>
      </c>
      <c r="R1334">
        <f>Table1[[#This Row],[difference]]-Table1[[#This Row],[sqrt(line)]]</f>
        <v>1.3708286933869707</v>
      </c>
      <c r="S1334">
        <f>IF(Table1[[#This Row],[difference]]&gt;0,1,-1)</f>
        <v>-1</v>
      </c>
      <c r="T1334">
        <f>IF(Table1[[#This Row],[team]]=E1333,SUM(H1334,T1333),Table1[[#This Row],[ppg]])</f>
        <v>99</v>
      </c>
      <c r="U1334">
        <f>IF(Table1[[#This Row],[team]]=E1333,SUM(I1334,U1333),Table1[[#This Row],[ppga]])</f>
        <v>93</v>
      </c>
      <c r="V1334">
        <f>IF(Table1[[#This Row],[team]]=E1333,SUM(Table1[[#This Row],[difference]],V1333),Table1[[#This Row],[difference]])</f>
        <v>5.5</v>
      </c>
      <c r="W1334">
        <f>IF(Table1[[#This Row],[team]]=E1333,SUM(Table1[[#This Row],[sqrt(dif)]],W1333),Table1[[#This Row],[sqrt(dif)]])</f>
        <v>6.4067206588565351E-2</v>
      </c>
      <c r="X1334">
        <f>IF(Table1[[#This Row],[team]]=E1333,SUM(Table1[[#This Row],[f1]],X1333),Table1[[#This Row],[f1]])</f>
        <v>7.7685423836173877</v>
      </c>
      <c r="Y1334">
        <f>IF(Table1[[#This Row],[ATS]]=S1333,SUM(Table1[[#This Row],[ATS]],Y1333),Table1[[#This Row],[ATS]])</f>
        <v>-2</v>
      </c>
      <c r="Z1334">
        <f>IF(Table1[[#This Row],[ATS]]&gt;0,Table1[[#This Row],[ATS streak (not real)]]-1,Table1[[#This Row],[ATS streak (not real)]]+1)</f>
        <v>-1</v>
      </c>
      <c r="AA1334" s="5">
        <f>Table1[[#This Row],[running ttl ppg]]^2.37/(Table1[[#This Row],[running ttl ppg]]^2.37+Table1[[#This Row],[running ttl ppga]]^2.37)</f>
        <v>0.53697568519832306</v>
      </c>
      <c r="AB1334" s="5">
        <f>Table1[[#This Row],[pyth ratio]]+Table1[[#This Row],[win/loss ratio]]</f>
        <v>1.136975685198323</v>
      </c>
    </row>
    <row r="1335" spans="1:28" x14ac:dyDescent="0.25">
      <c r="A1335" s="1">
        <v>3893</v>
      </c>
      <c r="B1335" s="7">
        <f t="shared" si="44"/>
        <v>6</v>
      </c>
      <c r="C1335" s="5">
        <v>2018</v>
      </c>
      <c r="D1335" s="5">
        <v>6</v>
      </c>
      <c r="E1335" t="s">
        <v>60</v>
      </c>
      <c r="F1335" t="s">
        <v>52</v>
      </c>
      <c r="G1335" s="5">
        <v>1</v>
      </c>
      <c r="H1335">
        <v>23</v>
      </c>
      <c r="I1335">
        <v>10</v>
      </c>
      <c r="J1335">
        <v>13</v>
      </c>
      <c r="K1335">
        <f>IF(Table1[[#This Row],[net]]&gt;0,1,0)</f>
        <v>1</v>
      </c>
      <c r="L1335">
        <v>3</v>
      </c>
      <c r="M1335">
        <f>IF(Table1[[#This Row],[team]]=E1334,SUM(Table1[[#This Row],[win/loss]],M1334),Table1[[#This Row],[win/loss]])</f>
        <v>4</v>
      </c>
      <c r="N1335">
        <f>IF(Table1[[#This Row],[team]]=E1334,SUM(Table1[[#This Row],[win/loss]],M1334),Table1[[#This Row],[win/loss]])/B1335</f>
        <v>0.66666666666666663</v>
      </c>
      <c r="O1335">
        <f t="shared" si="43"/>
        <v>16</v>
      </c>
      <c r="P1335">
        <f>IF(Table1[[#This Row],[difference]]&gt;0,SQRT(Table1[[#This Row],[difference]]),-SQRT(ABS(Table1[[#This Row],[difference]])))</f>
        <v>4</v>
      </c>
      <c r="Q1335">
        <f>IF(Table1[[#This Row],[line]]&gt;0,SQRT(Table1[[#This Row],[line]]),-SQRT(ABS(Table1[[#This Row],[line]])))</f>
        <v>1.7320508075688772</v>
      </c>
      <c r="R1335">
        <f>Table1[[#This Row],[difference]]-Table1[[#This Row],[sqrt(line)]]</f>
        <v>14.267949192431123</v>
      </c>
      <c r="S1335">
        <f>IF(Table1[[#This Row],[difference]]&gt;0,1,-1)</f>
        <v>1</v>
      </c>
      <c r="T1335">
        <f>IF(Table1[[#This Row],[team]]=E1334,SUM(H1335,T1334),Table1[[#This Row],[ppg]])</f>
        <v>122</v>
      </c>
      <c r="U1335">
        <f>IF(Table1[[#This Row],[team]]=E1334,SUM(I1335,U1334),Table1[[#This Row],[ppga]])</f>
        <v>103</v>
      </c>
      <c r="V1335">
        <f>IF(Table1[[#This Row],[team]]=E1334,SUM(Table1[[#This Row],[difference]],V1334),Table1[[#This Row],[difference]])</f>
        <v>21.5</v>
      </c>
      <c r="W1335">
        <f>IF(Table1[[#This Row],[team]]=E1334,SUM(Table1[[#This Row],[sqrt(dif)]],W1334),Table1[[#This Row],[sqrt(dif)]])</f>
        <v>4.0640672065885655</v>
      </c>
      <c r="X1335">
        <f>IF(Table1[[#This Row],[team]]=E1334,SUM(Table1[[#This Row],[f1]],X1334),Table1[[#This Row],[f1]])</f>
        <v>22.036491576048512</v>
      </c>
      <c r="Y1335">
        <f>IF(Table1[[#This Row],[ATS]]=S1334,SUM(Table1[[#This Row],[ATS]],Y1334),Table1[[#This Row],[ATS]])</f>
        <v>1</v>
      </c>
      <c r="Z1335">
        <f>IF(Table1[[#This Row],[ATS]]&gt;0,Table1[[#This Row],[ATS streak (not real)]]-1,Table1[[#This Row],[ATS streak (not real)]]+1)</f>
        <v>0</v>
      </c>
      <c r="AA1335" s="5">
        <f>Table1[[#This Row],[running ttl ppg]]^2.37/(Table1[[#This Row],[running ttl ppg]]^2.37+Table1[[#This Row],[running ttl ppga]]^2.37)</f>
        <v>0.59898126507909022</v>
      </c>
      <c r="AB1335" s="5">
        <f>Table1[[#This Row],[pyth ratio]]+Table1[[#This Row],[win/loss ratio]]</f>
        <v>1.265647931745757</v>
      </c>
    </row>
    <row r="1336" spans="1:28" x14ac:dyDescent="0.25">
      <c r="A1336" s="1">
        <v>3894</v>
      </c>
      <c r="B1336" s="7">
        <f t="shared" si="44"/>
        <v>7</v>
      </c>
      <c r="C1336" s="5">
        <v>2018</v>
      </c>
      <c r="D1336" s="5">
        <v>7</v>
      </c>
      <c r="E1336" t="s">
        <v>60</v>
      </c>
      <c r="F1336" t="s">
        <v>43</v>
      </c>
      <c r="G1336" s="5">
        <v>1</v>
      </c>
      <c r="H1336">
        <v>24</v>
      </c>
      <c r="I1336">
        <v>16</v>
      </c>
      <c r="J1336">
        <v>8</v>
      </c>
      <c r="K1336">
        <f>IF(Table1[[#This Row],[net]]&gt;0,1,0)</f>
        <v>1</v>
      </c>
      <c r="L1336">
        <v>-5.5</v>
      </c>
      <c r="M1336">
        <f>IF(Table1[[#This Row],[team]]=E1335,SUM(Table1[[#This Row],[win/loss]],M1335),Table1[[#This Row],[win/loss]])</f>
        <v>5</v>
      </c>
      <c r="N1336">
        <f>IF(Table1[[#This Row],[team]]=E1335,SUM(Table1[[#This Row],[win/loss]],M1335),Table1[[#This Row],[win/loss]])/B1336</f>
        <v>0.7142857142857143</v>
      </c>
      <c r="O1336">
        <f t="shared" si="43"/>
        <v>2.5</v>
      </c>
      <c r="P1336">
        <f>IF(Table1[[#This Row],[difference]]&gt;0,SQRT(Table1[[#This Row],[difference]]),-SQRT(ABS(Table1[[#This Row],[difference]])))</f>
        <v>1.5811388300841898</v>
      </c>
      <c r="Q1336">
        <f>IF(Table1[[#This Row],[line]]&gt;0,SQRT(Table1[[#This Row],[line]]),-SQRT(ABS(Table1[[#This Row],[line]])))</f>
        <v>-2.3452078799117149</v>
      </c>
      <c r="R1336">
        <f>Table1[[#This Row],[difference]]-Table1[[#This Row],[sqrt(line)]]</f>
        <v>4.8452078799117153</v>
      </c>
      <c r="S1336">
        <f>IF(Table1[[#This Row],[difference]]&gt;0,1,-1)</f>
        <v>1</v>
      </c>
      <c r="T1336">
        <f>IF(Table1[[#This Row],[team]]=E1335,SUM(H1336,T1335),Table1[[#This Row],[ppg]])</f>
        <v>146</v>
      </c>
      <c r="U1336">
        <f>IF(Table1[[#This Row],[team]]=E1335,SUM(I1336,U1335),Table1[[#This Row],[ppga]])</f>
        <v>119</v>
      </c>
      <c r="V1336">
        <f>IF(Table1[[#This Row],[team]]=E1335,SUM(Table1[[#This Row],[difference]],V1335),Table1[[#This Row],[difference]])</f>
        <v>24</v>
      </c>
      <c r="W1336">
        <f>IF(Table1[[#This Row],[team]]=E1335,SUM(Table1[[#This Row],[sqrt(dif)]],W1335),Table1[[#This Row],[sqrt(dif)]])</f>
        <v>5.6452060366727554</v>
      </c>
      <c r="X1336">
        <f>IF(Table1[[#This Row],[team]]=E1335,SUM(Table1[[#This Row],[f1]],X1335),Table1[[#This Row],[f1]])</f>
        <v>26.881699455960227</v>
      </c>
      <c r="Y1336">
        <f>IF(Table1[[#This Row],[ATS]]=S1335,SUM(Table1[[#This Row],[ATS]],Y1335),Table1[[#This Row],[ATS]])</f>
        <v>2</v>
      </c>
      <c r="Z1336">
        <f>IF(Table1[[#This Row],[ATS]]&gt;0,Table1[[#This Row],[ATS streak (not real)]]-1,Table1[[#This Row],[ATS streak (not real)]]+1)</f>
        <v>1</v>
      </c>
      <c r="AA1336" s="5">
        <f>Table1[[#This Row],[running ttl ppg]]^2.37/(Table1[[#This Row],[running ttl ppg]]^2.37+Table1[[#This Row],[running ttl ppga]]^2.37)</f>
        <v>0.61883940827948258</v>
      </c>
      <c r="AB1336" s="5">
        <f>Table1[[#This Row],[pyth ratio]]+Table1[[#This Row],[win/loss ratio]]</f>
        <v>1.333125122565197</v>
      </c>
    </row>
    <row r="1337" spans="1:28" x14ac:dyDescent="0.25">
      <c r="A1337" s="1">
        <v>3895</v>
      </c>
      <c r="B1337" s="7">
        <f t="shared" si="44"/>
        <v>8</v>
      </c>
      <c r="C1337" s="5">
        <v>2018</v>
      </c>
      <c r="D1337" s="5">
        <v>8</v>
      </c>
      <c r="E1337" t="s">
        <v>60</v>
      </c>
      <c r="F1337" t="s">
        <v>48</v>
      </c>
      <c r="G1337" s="5">
        <v>0</v>
      </c>
      <c r="H1337">
        <v>33</v>
      </c>
      <c r="I1337">
        <v>16</v>
      </c>
      <c r="J1337">
        <v>17</v>
      </c>
      <c r="K1337">
        <f>IF(Table1[[#This Row],[net]]&gt;0,1,0)</f>
        <v>1</v>
      </c>
      <c r="L1337">
        <v>-11</v>
      </c>
      <c r="M1337">
        <f>IF(Table1[[#This Row],[team]]=E1336,SUM(Table1[[#This Row],[win/loss]],M1336),Table1[[#This Row],[win/loss]])</f>
        <v>6</v>
      </c>
      <c r="N1337">
        <f>IF(Table1[[#This Row],[team]]=E1336,SUM(Table1[[#This Row],[win/loss]],M1336),Table1[[#This Row],[win/loss]])/B1337</f>
        <v>0.75</v>
      </c>
      <c r="O1337">
        <f t="shared" si="43"/>
        <v>6</v>
      </c>
      <c r="P1337">
        <f>IF(Table1[[#This Row],[difference]]&gt;0,SQRT(Table1[[#This Row],[difference]]),-SQRT(ABS(Table1[[#This Row],[difference]])))</f>
        <v>2.4494897427831779</v>
      </c>
      <c r="Q1337">
        <f>IF(Table1[[#This Row],[line]]&gt;0,SQRT(Table1[[#This Row],[line]]),-SQRT(ABS(Table1[[#This Row],[line]])))</f>
        <v>-3.3166247903553998</v>
      </c>
      <c r="R1337">
        <f>Table1[[#This Row],[difference]]-Table1[[#This Row],[sqrt(line)]]</f>
        <v>9.3166247903553998</v>
      </c>
      <c r="S1337">
        <f>IF(Table1[[#This Row],[difference]]&gt;0,1,-1)</f>
        <v>1</v>
      </c>
      <c r="T1337">
        <f>IF(Table1[[#This Row],[team]]=E1336,SUM(H1337,T1336),Table1[[#This Row],[ppg]])</f>
        <v>179</v>
      </c>
      <c r="U1337">
        <f>IF(Table1[[#This Row],[team]]=E1336,SUM(I1337,U1336),Table1[[#This Row],[ppga]])</f>
        <v>135</v>
      </c>
      <c r="V1337">
        <f>IF(Table1[[#This Row],[team]]=E1336,SUM(Table1[[#This Row],[difference]],V1336),Table1[[#This Row],[difference]])</f>
        <v>30</v>
      </c>
      <c r="W1337">
        <f>IF(Table1[[#This Row],[team]]=E1336,SUM(Table1[[#This Row],[sqrt(dif)]],W1336),Table1[[#This Row],[sqrt(dif)]])</f>
        <v>8.0946957794559324</v>
      </c>
      <c r="X1337">
        <f>IF(Table1[[#This Row],[team]]=E1336,SUM(Table1[[#This Row],[f1]],X1336),Table1[[#This Row],[f1]])</f>
        <v>36.198324246315629</v>
      </c>
      <c r="Y1337">
        <f>IF(Table1[[#This Row],[ATS]]=S1336,SUM(Table1[[#This Row],[ATS]],Y1336),Table1[[#This Row],[ATS]])</f>
        <v>3</v>
      </c>
      <c r="Z1337">
        <f>IF(Table1[[#This Row],[ATS]]&gt;0,Table1[[#This Row],[ATS streak (not real)]]-1,Table1[[#This Row],[ATS streak (not real)]]+1)</f>
        <v>2</v>
      </c>
      <c r="AA1337" s="5">
        <f>Table1[[#This Row],[running ttl ppg]]^2.37/(Table1[[#This Row],[running ttl ppg]]^2.37+Table1[[#This Row],[running ttl ppga]]^2.37)</f>
        <v>0.6611903072199079</v>
      </c>
      <c r="AB1337" s="5">
        <f>Table1[[#This Row],[pyth ratio]]+Table1[[#This Row],[win/loss ratio]]</f>
        <v>1.4111903072199079</v>
      </c>
    </row>
    <row r="1338" spans="1:28" x14ac:dyDescent="0.25">
      <c r="A1338" s="1">
        <v>3896</v>
      </c>
      <c r="B1338" s="7">
        <f t="shared" si="44"/>
        <v>9</v>
      </c>
      <c r="C1338" s="5">
        <v>2018</v>
      </c>
      <c r="D1338" s="5">
        <v>10</v>
      </c>
      <c r="E1338" t="s">
        <v>60</v>
      </c>
      <c r="F1338" t="s">
        <v>72</v>
      </c>
      <c r="G1338" s="5">
        <v>0</v>
      </c>
      <c r="H1338">
        <v>38</v>
      </c>
      <c r="I1338">
        <v>30</v>
      </c>
      <c r="J1338">
        <v>8</v>
      </c>
      <c r="K1338">
        <f>IF(Table1[[#This Row],[net]]&gt;0,1,0)</f>
        <v>1</v>
      </c>
      <c r="L1338">
        <v>-1</v>
      </c>
      <c r="M1338">
        <f>IF(Table1[[#This Row],[team]]=E1337,SUM(Table1[[#This Row],[win/loss]],M1337),Table1[[#This Row],[win/loss]])</f>
        <v>7</v>
      </c>
      <c r="N1338">
        <f>IF(Table1[[#This Row],[team]]=E1337,SUM(Table1[[#This Row],[win/loss]],M1337),Table1[[#This Row],[win/loss]])/B1338</f>
        <v>0.77777777777777779</v>
      </c>
      <c r="O1338">
        <f t="shared" si="43"/>
        <v>7</v>
      </c>
      <c r="P1338">
        <f>IF(Table1[[#This Row],[difference]]&gt;0,SQRT(Table1[[#This Row],[difference]]),-SQRT(ABS(Table1[[#This Row],[difference]])))</f>
        <v>2.6457513110645907</v>
      </c>
      <c r="Q1338">
        <f>IF(Table1[[#This Row],[line]]&gt;0,SQRT(Table1[[#This Row],[line]]),-SQRT(ABS(Table1[[#This Row],[line]])))</f>
        <v>-1</v>
      </c>
      <c r="R1338">
        <f>Table1[[#This Row],[difference]]-Table1[[#This Row],[sqrt(line)]]</f>
        <v>8</v>
      </c>
      <c r="S1338">
        <f>IF(Table1[[#This Row],[difference]]&gt;0,1,-1)</f>
        <v>1</v>
      </c>
      <c r="T1338">
        <f>IF(Table1[[#This Row],[team]]=E1337,SUM(H1338,T1337),Table1[[#This Row],[ppg]])</f>
        <v>217</v>
      </c>
      <c r="U1338">
        <f>IF(Table1[[#This Row],[team]]=E1337,SUM(I1338,U1337),Table1[[#This Row],[ppga]])</f>
        <v>165</v>
      </c>
      <c r="V1338">
        <f>IF(Table1[[#This Row],[team]]=E1337,SUM(Table1[[#This Row],[difference]],V1337),Table1[[#This Row],[difference]])</f>
        <v>37</v>
      </c>
      <c r="W1338">
        <f>IF(Table1[[#This Row],[team]]=E1337,SUM(Table1[[#This Row],[sqrt(dif)]],W1337),Table1[[#This Row],[sqrt(dif)]])</f>
        <v>10.740447090520522</v>
      </c>
      <c r="X1338">
        <f>IF(Table1[[#This Row],[team]]=E1337,SUM(Table1[[#This Row],[f1]],X1337),Table1[[#This Row],[f1]])</f>
        <v>44.198324246315629</v>
      </c>
      <c r="Y1338">
        <f>IF(Table1[[#This Row],[ATS]]=S1337,SUM(Table1[[#This Row],[ATS]],Y1337),Table1[[#This Row],[ATS]])</f>
        <v>4</v>
      </c>
      <c r="Z1338">
        <f>IF(Table1[[#This Row],[ATS]]&gt;0,Table1[[#This Row],[ATS streak (not real)]]-1,Table1[[#This Row],[ATS streak (not real)]]+1)</f>
        <v>3</v>
      </c>
      <c r="AA1338" s="5">
        <f>Table1[[#This Row],[running ttl ppg]]^2.37/(Table1[[#This Row],[running ttl ppg]]^2.37+Table1[[#This Row],[running ttl ppga]]^2.37)</f>
        <v>0.65684502819384849</v>
      </c>
      <c r="AB1338" s="5">
        <f>Table1[[#This Row],[pyth ratio]]+Table1[[#This Row],[win/loss ratio]]</f>
        <v>1.4346228059716264</v>
      </c>
    </row>
    <row r="1339" spans="1:28" x14ac:dyDescent="0.25">
      <c r="A1339" s="1">
        <v>3897</v>
      </c>
      <c r="B1339" s="7">
        <f t="shared" si="44"/>
        <v>10</v>
      </c>
      <c r="C1339" s="5">
        <v>2018</v>
      </c>
      <c r="D1339" s="5">
        <v>11</v>
      </c>
      <c r="E1339" t="s">
        <v>60</v>
      </c>
      <c r="F1339" t="s">
        <v>58</v>
      </c>
      <c r="G1339" s="5">
        <v>1</v>
      </c>
      <c r="H1339">
        <v>24</v>
      </c>
      <c r="I1339">
        <v>7</v>
      </c>
      <c r="J1339">
        <v>17</v>
      </c>
      <c r="K1339">
        <f>IF(Table1[[#This Row],[net]]&gt;0,1,0)</f>
        <v>1</v>
      </c>
      <c r="L1339">
        <v>-1.5</v>
      </c>
      <c r="M1339">
        <f>IF(Table1[[#This Row],[team]]=E1338,SUM(Table1[[#This Row],[win/loss]],M1338),Table1[[#This Row],[win/loss]])</f>
        <v>8</v>
      </c>
      <c r="N1339">
        <f>IF(Table1[[#This Row],[team]]=E1338,SUM(Table1[[#This Row],[win/loss]],M1338),Table1[[#This Row],[win/loss]])/B1339</f>
        <v>0.8</v>
      </c>
      <c r="O1339">
        <f t="shared" si="43"/>
        <v>15.5</v>
      </c>
      <c r="P1339">
        <f>IF(Table1[[#This Row],[difference]]&gt;0,SQRT(Table1[[#This Row],[difference]]),-SQRT(ABS(Table1[[#This Row],[difference]])))</f>
        <v>3.9370039370059056</v>
      </c>
      <c r="Q1339">
        <f>IF(Table1[[#This Row],[line]]&gt;0,SQRT(Table1[[#This Row],[line]]),-SQRT(ABS(Table1[[#This Row],[line]])))</f>
        <v>-1.2247448713915889</v>
      </c>
      <c r="R1339">
        <f>Table1[[#This Row],[difference]]-Table1[[#This Row],[sqrt(line)]]</f>
        <v>16.724744871391589</v>
      </c>
      <c r="S1339">
        <f>IF(Table1[[#This Row],[difference]]&gt;0,1,-1)</f>
        <v>1</v>
      </c>
      <c r="T1339">
        <f>IF(Table1[[#This Row],[team]]=E1338,SUM(H1339,T1338),Table1[[#This Row],[ppg]])</f>
        <v>241</v>
      </c>
      <c r="U1339">
        <f>IF(Table1[[#This Row],[team]]=E1338,SUM(I1339,U1338),Table1[[#This Row],[ppga]])</f>
        <v>172</v>
      </c>
      <c r="V1339">
        <f>IF(Table1[[#This Row],[team]]=E1338,SUM(Table1[[#This Row],[difference]],V1338),Table1[[#This Row],[difference]])</f>
        <v>52.5</v>
      </c>
      <c r="W1339">
        <f>IF(Table1[[#This Row],[team]]=E1338,SUM(Table1[[#This Row],[sqrt(dif)]],W1338),Table1[[#This Row],[sqrt(dif)]])</f>
        <v>14.677451027526427</v>
      </c>
      <c r="X1339">
        <f>IF(Table1[[#This Row],[team]]=E1338,SUM(Table1[[#This Row],[f1]],X1338),Table1[[#This Row],[f1]])</f>
        <v>60.923069117707215</v>
      </c>
      <c r="Y1339">
        <f>IF(Table1[[#This Row],[ATS]]=S1338,SUM(Table1[[#This Row],[ATS]],Y1338),Table1[[#This Row],[ATS]])</f>
        <v>5</v>
      </c>
      <c r="Z1339">
        <f>IF(Table1[[#This Row],[ATS]]&gt;0,Table1[[#This Row],[ATS streak (not real)]]-1,Table1[[#This Row],[ATS streak (not real)]]+1)</f>
        <v>4</v>
      </c>
      <c r="AA1339" s="5">
        <f>Table1[[#This Row],[running ttl ppg]]^2.37/(Table1[[#This Row],[running ttl ppg]]^2.37+Table1[[#This Row],[running ttl ppga]]^2.37)</f>
        <v>0.68984758037461391</v>
      </c>
      <c r="AB1339" s="5">
        <f>Table1[[#This Row],[pyth ratio]]+Table1[[#This Row],[win/loss ratio]]</f>
        <v>1.4898475803746138</v>
      </c>
    </row>
    <row r="1340" spans="1:28" x14ac:dyDescent="0.25">
      <c r="A1340" s="1">
        <v>3898</v>
      </c>
      <c r="B1340" s="7">
        <f t="shared" si="44"/>
        <v>11</v>
      </c>
      <c r="C1340" s="5">
        <v>2018</v>
      </c>
      <c r="D1340" s="5">
        <v>12</v>
      </c>
      <c r="E1340" t="s">
        <v>60</v>
      </c>
      <c r="F1340" t="s">
        <v>51</v>
      </c>
      <c r="G1340" s="5">
        <v>0</v>
      </c>
      <c r="H1340">
        <v>30</v>
      </c>
      <c r="I1340">
        <v>23</v>
      </c>
      <c r="J1340">
        <v>7</v>
      </c>
      <c r="K1340">
        <f>IF(Table1[[#This Row],[net]]&gt;0,1,0)</f>
        <v>1</v>
      </c>
      <c r="L1340">
        <v>-2.5</v>
      </c>
      <c r="M1340">
        <f>IF(Table1[[#This Row],[team]]=E1339,SUM(Table1[[#This Row],[win/loss]],M1339),Table1[[#This Row],[win/loss]])</f>
        <v>9</v>
      </c>
      <c r="N1340">
        <f>IF(Table1[[#This Row],[team]]=E1339,SUM(Table1[[#This Row],[win/loss]],M1339),Table1[[#This Row],[win/loss]])/B1340</f>
        <v>0.81818181818181823</v>
      </c>
      <c r="O1340">
        <f t="shared" si="43"/>
        <v>4.5</v>
      </c>
      <c r="P1340">
        <f>IF(Table1[[#This Row],[difference]]&gt;0,SQRT(Table1[[#This Row],[difference]]),-SQRT(ABS(Table1[[#This Row],[difference]])))</f>
        <v>2.1213203435596424</v>
      </c>
      <c r="Q1340">
        <f>IF(Table1[[#This Row],[line]]&gt;0,SQRT(Table1[[#This Row],[line]]),-SQRT(ABS(Table1[[#This Row],[line]])))</f>
        <v>-1.5811388300841898</v>
      </c>
      <c r="R1340">
        <f>Table1[[#This Row],[difference]]-Table1[[#This Row],[sqrt(line)]]</f>
        <v>6.08113883008419</v>
      </c>
      <c r="S1340">
        <f>IF(Table1[[#This Row],[difference]]&gt;0,1,-1)</f>
        <v>1</v>
      </c>
      <c r="T1340">
        <f>IF(Table1[[#This Row],[team]]=E1339,SUM(H1340,T1339),Table1[[#This Row],[ppg]])</f>
        <v>271</v>
      </c>
      <c r="U1340">
        <f>IF(Table1[[#This Row],[team]]=E1339,SUM(I1340,U1339),Table1[[#This Row],[ppga]])</f>
        <v>195</v>
      </c>
      <c r="V1340">
        <f>IF(Table1[[#This Row],[team]]=E1339,SUM(Table1[[#This Row],[difference]],V1339),Table1[[#This Row],[difference]])</f>
        <v>57</v>
      </c>
      <c r="W1340">
        <f>IF(Table1[[#This Row],[team]]=E1339,SUM(Table1[[#This Row],[sqrt(dif)]],W1339),Table1[[#This Row],[sqrt(dif)]])</f>
        <v>16.798771371086069</v>
      </c>
      <c r="X1340">
        <f>IF(Table1[[#This Row],[team]]=E1339,SUM(Table1[[#This Row],[f1]],X1339),Table1[[#This Row],[f1]])</f>
        <v>67.0042079477914</v>
      </c>
      <c r="Y1340">
        <f>IF(Table1[[#This Row],[ATS]]=S1339,SUM(Table1[[#This Row],[ATS]],Y1339),Table1[[#This Row],[ATS]])</f>
        <v>6</v>
      </c>
      <c r="Z1340">
        <f>IF(Table1[[#This Row],[ATS]]&gt;0,Table1[[#This Row],[ATS streak (not real)]]-1,Table1[[#This Row],[ATS streak (not real)]]+1)</f>
        <v>5</v>
      </c>
      <c r="AA1340" s="5">
        <f>Table1[[#This Row],[running ttl ppg]]^2.37/(Table1[[#This Row],[running ttl ppg]]^2.37+Table1[[#This Row],[running ttl ppga]]^2.37)</f>
        <v>0.68568284066045104</v>
      </c>
      <c r="AB1340" s="5">
        <f>Table1[[#This Row],[pyth ratio]]+Table1[[#This Row],[win/loss ratio]]</f>
        <v>1.5038646588422693</v>
      </c>
    </row>
    <row r="1341" spans="1:28" x14ac:dyDescent="0.25">
      <c r="A1341" s="1">
        <v>3899</v>
      </c>
      <c r="B1341" s="7">
        <f t="shared" si="44"/>
        <v>12</v>
      </c>
      <c r="C1341" s="5">
        <v>2018</v>
      </c>
      <c r="D1341" s="5">
        <v>13</v>
      </c>
      <c r="E1341" t="s">
        <v>60</v>
      </c>
      <c r="F1341" t="s">
        <v>42</v>
      </c>
      <c r="G1341" s="5">
        <v>0</v>
      </c>
      <c r="H1341">
        <v>14</v>
      </c>
      <c r="I1341">
        <v>9</v>
      </c>
      <c r="J1341">
        <v>5</v>
      </c>
      <c r="K1341">
        <f>IF(Table1[[#This Row],[net]]&gt;0,1,0)</f>
        <v>1</v>
      </c>
      <c r="L1341">
        <v>2</v>
      </c>
      <c r="M1341">
        <f>IF(Table1[[#This Row],[team]]=E1340,SUM(Table1[[#This Row],[win/loss]],M1340),Table1[[#This Row],[win/loss]])</f>
        <v>10</v>
      </c>
      <c r="N1341">
        <f>IF(Table1[[#This Row],[team]]=E1340,SUM(Table1[[#This Row],[win/loss]],M1340),Table1[[#This Row],[win/loss]])/B1341</f>
        <v>0.83333333333333337</v>
      </c>
      <c r="O1341">
        <f t="shared" si="43"/>
        <v>7</v>
      </c>
      <c r="P1341">
        <f>IF(Table1[[#This Row],[difference]]&gt;0,SQRT(Table1[[#This Row],[difference]]),-SQRT(ABS(Table1[[#This Row],[difference]])))</f>
        <v>2.6457513110645907</v>
      </c>
      <c r="Q1341">
        <f>IF(Table1[[#This Row],[line]]&gt;0,SQRT(Table1[[#This Row],[line]]),-SQRT(ABS(Table1[[#This Row],[line]])))</f>
        <v>1.4142135623730951</v>
      </c>
      <c r="R1341">
        <f>Table1[[#This Row],[difference]]-Table1[[#This Row],[sqrt(line)]]</f>
        <v>5.5857864376269051</v>
      </c>
      <c r="S1341">
        <f>IF(Table1[[#This Row],[difference]]&gt;0,1,-1)</f>
        <v>1</v>
      </c>
      <c r="T1341">
        <f>IF(Table1[[#This Row],[team]]=E1340,SUM(H1341,T1340),Table1[[#This Row],[ppg]])</f>
        <v>285</v>
      </c>
      <c r="U1341">
        <f>IF(Table1[[#This Row],[team]]=E1340,SUM(I1341,U1340),Table1[[#This Row],[ppga]])</f>
        <v>204</v>
      </c>
      <c r="V1341">
        <f>IF(Table1[[#This Row],[team]]=E1340,SUM(Table1[[#This Row],[difference]],V1340),Table1[[#This Row],[difference]])</f>
        <v>64</v>
      </c>
      <c r="W1341">
        <f>IF(Table1[[#This Row],[team]]=E1340,SUM(Table1[[#This Row],[sqrt(dif)]],W1340),Table1[[#This Row],[sqrt(dif)]])</f>
        <v>19.444522682150659</v>
      </c>
      <c r="X1341">
        <f>IF(Table1[[#This Row],[team]]=E1340,SUM(Table1[[#This Row],[f1]],X1340),Table1[[#This Row],[f1]])</f>
        <v>72.589994385418308</v>
      </c>
      <c r="Y1341">
        <f>IF(Table1[[#This Row],[ATS]]=S1340,SUM(Table1[[#This Row],[ATS]],Y1340),Table1[[#This Row],[ATS]])</f>
        <v>7</v>
      </c>
      <c r="Z1341">
        <f>IF(Table1[[#This Row],[ATS]]&gt;0,Table1[[#This Row],[ATS streak (not real)]]-1,Table1[[#This Row],[ATS streak (not real)]]+1)</f>
        <v>6</v>
      </c>
      <c r="AA1341" s="5">
        <f>Table1[[#This Row],[running ttl ppg]]^2.37/(Table1[[#This Row],[running ttl ppg]]^2.37+Table1[[#This Row],[running ttl ppga]]^2.37)</f>
        <v>0.68835821741582992</v>
      </c>
      <c r="AB1341" s="5">
        <f>Table1[[#This Row],[pyth ratio]]+Table1[[#This Row],[win/loss ratio]]</f>
        <v>1.5216915507491633</v>
      </c>
    </row>
    <row r="1342" spans="1:28" x14ac:dyDescent="0.25">
      <c r="A1342" s="1">
        <v>3900</v>
      </c>
      <c r="B1342" s="7">
        <f t="shared" si="44"/>
        <v>13</v>
      </c>
      <c r="C1342" s="5">
        <v>2018</v>
      </c>
      <c r="D1342" s="5">
        <v>14</v>
      </c>
      <c r="E1342" t="s">
        <v>60</v>
      </c>
      <c r="F1342" t="s">
        <v>45</v>
      </c>
      <c r="G1342" s="5">
        <v>0</v>
      </c>
      <c r="H1342">
        <v>24</v>
      </c>
      <c r="I1342">
        <v>31</v>
      </c>
      <c r="J1342">
        <v>-7</v>
      </c>
      <c r="K1342">
        <f>IF(Table1[[#This Row],[net]]&gt;0,1,0)</f>
        <v>0</v>
      </c>
      <c r="L1342">
        <v>-2.5</v>
      </c>
      <c r="M1342">
        <f>IF(Table1[[#This Row],[team]]=E1341,SUM(Table1[[#This Row],[win/loss]],M1341),Table1[[#This Row],[win/loss]])</f>
        <v>10</v>
      </c>
      <c r="N1342">
        <f>IF(Table1[[#This Row],[team]]=E1341,SUM(Table1[[#This Row],[win/loss]],M1341),Table1[[#This Row],[win/loss]])/B1342</f>
        <v>0.76923076923076927</v>
      </c>
      <c r="O1342">
        <f t="shared" si="43"/>
        <v>-9.5</v>
      </c>
      <c r="P1342">
        <f>IF(Table1[[#This Row],[difference]]&gt;0,SQRT(Table1[[#This Row],[difference]]),-SQRT(ABS(Table1[[#This Row],[difference]])))</f>
        <v>-3.082207001484488</v>
      </c>
      <c r="Q1342">
        <f>IF(Table1[[#This Row],[line]]&gt;0,SQRT(Table1[[#This Row],[line]]),-SQRT(ABS(Table1[[#This Row],[line]])))</f>
        <v>-1.5811388300841898</v>
      </c>
      <c r="R1342">
        <f>Table1[[#This Row],[difference]]-Table1[[#This Row],[sqrt(line)]]</f>
        <v>-7.91886116991581</v>
      </c>
      <c r="S1342">
        <f>IF(Table1[[#This Row],[difference]]&gt;0,1,-1)</f>
        <v>-1</v>
      </c>
      <c r="T1342">
        <f>IF(Table1[[#This Row],[team]]=E1341,SUM(H1342,T1341),Table1[[#This Row],[ppg]])</f>
        <v>309</v>
      </c>
      <c r="U1342">
        <f>IF(Table1[[#This Row],[team]]=E1341,SUM(I1342,U1341),Table1[[#This Row],[ppga]])</f>
        <v>235</v>
      </c>
      <c r="V1342">
        <f>IF(Table1[[#This Row],[team]]=E1341,SUM(Table1[[#This Row],[difference]],V1341),Table1[[#This Row],[difference]])</f>
        <v>54.5</v>
      </c>
      <c r="W1342">
        <f>IF(Table1[[#This Row],[team]]=E1341,SUM(Table1[[#This Row],[sqrt(dif)]],W1341),Table1[[#This Row],[sqrt(dif)]])</f>
        <v>16.362315680666171</v>
      </c>
      <c r="X1342">
        <f>IF(Table1[[#This Row],[team]]=E1341,SUM(Table1[[#This Row],[f1]],X1341),Table1[[#This Row],[f1]])</f>
        <v>64.671133215502493</v>
      </c>
      <c r="Y1342">
        <f>IF(Table1[[#This Row],[ATS]]=S1341,SUM(Table1[[#This Row],[ATS]],Y1341),Table1[[#This Row],[ATS]])</f>
        <v>-1</v>
      </c>
      <c r="Z1342">
        <f>IF(Table1[[#This Row],[ATS]]&gt;0,Table1[[#This Row],[ATS streak (not real)]]-1,Table1[[#This Row],[ATS streak (not real)]]+1)</f>
        <v>0</v>
      </c>
      <c r="AA1342" s="5">
        <f>Table1[[#This Row],[running ttl ppg]]^2.37/(Table1[[#This Row],[running ttl ppg]]^2.37+Table1[[#This Row],[running ttl ppga]]^2.37)</f>
        <v>0.65674025547792525</v>
      </c>
      <c r="AB1342" s="5">
        <f>Table1[[#This Row],[pyth ratio]]+Table1[[#This Row],[win/loss ratio]]</f>
        <v>1.4259710247086945</v>
      </c>
    </row>
    <row r="1343" spans="1:28" x14ac:dyDescent="0.25">
      <c r="A1343" s="1">
        <v>3901</v>
      </c>
      <c r="B1343" s="7">
        <f t="shared" si="44"/>
        <v>14</v>
      </c>
      <c r="C1343" s="5">
        <v>2018</v>
      </c>
      <c r="D1343" s="5">
        <v>15</v>
      </c>
      <c r="E1343" t="s">
        <v>60</v>
      </c>
      <c r="F1343" t="s">
        <v>47</v>
      </c>
      <c r="G1343" s="5">
        <v>1</v>
      </c>
      <c r="H1343">
        <v>34</v>
      </c>
      <c r="I1343">
        <v>7</v>
      </c>
      <c r="J1343">
        <v>27</v>
      </c>
      <c r="K1343">
        <f>IF(Table1[[#This Row],[net]]&gt;0,1,0)</f>
        <v>1</v>
      </c>
      <c r="L1343">
        <v>-12.5</v>
      </c>
      <c r="M1343">
        <f>IF(Table1[[#This Row],[team]]=E1342,SUM(Table1[[#This Row],[win/loss]],M1342),Table1[[#This Row],[win/loss]])</f>
        <v>11</v>
      </c>
      <c r="N1343">
        <f>IF(Table1[[#This Row],[team]]=E1342,SUM(Table1[[#This Row],[win/loss]],M1342),Table1[[#This Row],[win/loss]])/B1343</f>
        <v>0.7857142857142857</v>
      </c>
      <c r="O1343">
        <f t="shared" si="43"/>
        <v>14.5</v>
      </c>
      <c r="P1343">
        <f>IF(Table1[[#This Row],[difference]]&gt;0,SQRT(Table1[[#This Row],[difference]]),-SQRT(ABS(Table1[[#This Row],[difference]])))</f>
        <v>3.8078865529319543</v>
      </c>
      <c r="Q1343">
        <f>IF(Table1[[#This Row],[line]]&gt;0,SQRT(Table1[[#This Row],[line]]),-SQRT(ABS(Table1[[#This Row],[line]])))</f>
        <v>-3.5355339059327378</v>
      </c>
      <c r="R1343">
        <f>Table1[[#This Row],[difference]]-Table1[[#This Row],[sqrt(line)]]</f>
        <v>18.035533905932738</v>
      </c>
      <c r="S1343">
        <f>IF(Table1[[#This Row],[difference]]&gt;0,1,-1)</f>
        <v>1</v>
      </c>
      <c r="T1343">
        <f>IF(Table1[[#This Row],[team]]=E1342,SUM(H1343,T1342),Table1[[#This Row],[ppg]])</f>
        <v>343</v>
      </c>
      <c r="U1343">
        <f>IF(Table1[[#This Row],[team]]=E1342,SUM(I1343,U1342),Table1[[#This Row],[ppga]])</f>
        <v>242</v>
      </c>
      <c r="V1343">
        <f>IF(Table1[[#This Row],[team]]=E1342,SUM(Table1[[#This Row],[difference]],V1342),Table1[[#This Row],[difference]])</f>
        <v>69</v>
      </c>
      <c r="W1343">
        <f>IF(Table1[[#This Row],[team]]=E1342,SUM(Table1[[#This Row],[sqrt(dif)]],W1342),Table1[[#This Row],[sqrt(dif)]])</f>
        <v>20.170202233598125</v>
      </c>
      <c r="X1343">
        <f>IF(Table1[[#This Row],[team]]=E1342,SUM(Table1[[#This Row],[f1]],X1342),Table1[[#This Row],[f1]])</f>
        <v>82.706667121435231</v>
      </c>
      <c r="Y1343">
        <f>IF(Table1[[#This Row],[ATS]]=S1342,SUM(Table1[[#This Row],[ATS]],Y1342),Table1[[#This Row],[ATS]])</f>
        <v>1</v>
      </c>
      <c r="Z1343">
        <f>IF(Table1[[#This Row],[ATS]]&gt;0,Table1[[#This Row],[ATS streak (not real)]]-1,Table1[[#This Row],[ATS streak (not real)]]+1)</f>
        <v>0</v>
      </c>
      <c r="AA1343" s="5">
        <f>Table1[[#This Row],[running ttl ppg]]^2.37/(Table1[[#This Row],[running ttl ppg]]^2.37+Table1[[#This Row],[running ttl ppga]]^2.37)</f>
        <v>0.6956437422179248</v>
      </c>
      <c r="AB1343" s="5">
        <f>Table1[[#This Row],[pyth ratio]]+Table1[[#This Row],[win/loss ratio]]</f>
        <v>1.4813580279322105</v>
      </c>
    </row>
    <row r="1344" spans="1:28" x14ac:dyDescent="0.25">
      <c r="A1344" s="1">
        <v>3902</v>
      </c>
      <c r="B1344" s="7">
        <f t="shared" si="44"/>
        <v>15</v>
      </c>
      <c r="C1344" s="5">
        <v>2018</v>
      </c>
      <c r="D1344" s="5">
        <v>16</v>
      </c>
      <c r="E1344" t="s">
        <v>60</v>
      </c>
      <c r="F1344" t="s">
        <v>52</v>
      </c>
      <c r="G1344" s="5">
        <v>0</v>
      </c>
      <c r="H1344">
        <v>16</v>
      </c>
      <c r="I1344">
        <v>0</v>
      </c>
      <c r="J1344">
        <v>16</v>
      </c>
      <c r="K1344">
        <f>IF(Table1[[#This Row],[net]]&gt;0,1,0)</f>
        <v>1</v>
      </c>
      <c r="L1344">
        <v>-8.5</v>
      </c>
      <c r="M1344">
        <f>IF(Table1[[#This Row],[team]]=E1343,SUM(Table1[[#This Row],[win/loss]],M1343),Table1[[#This Row],[win/loss]])</f>
        <v>12</v>
      </c>
      <c r="N1344">
        <f>IF(Table1[[#This Row],[team]]=E1343,SUM(Table1[[#This Row],[win/loss]],M1343),Table1[[#This Row],[win/loss]])/B1344</f>
        <v>0.8</v>
      </c>
      <c r="O1344">
        <f t="shared" si="43"/>
        <v>7.5</v>
      </c>
      <c r="P1344">
        <f>IF(Table1[[#This Row],[difference]]&gt;0,SQRT(Table1[[#This Row],[difference]]),-SQRT(ABS(Table1[[#This Row],[difference]])))</f>
        <v>2.7386127875258306</v>
      </c>
      <c r="Q1344">
        <f>IF(Table1[[#This Row],[line]]&gt;0,SQRT(Table1[[#This Row],[line]]),-SQRT(ABS(Table1[[#This Row],[line]])))</f>
        <v>-2.9154759474226504</v>
      </c>
      <c r="R1344">
        <f>Table1[[#This Row],[difference]]-Table1[[#This Row],[sqrt(line)]]</f>
        <v>10.415475947422649</v>
      </c>
      <c r="S1344">
        <f>IF(Table1[[#This Row],[difference]]&gt;0,1,-1)</f>
        <v>1</v>
      </c>
      <c r="T1344">
        <f>IF(Table1[[#This Row],[team]]=E1343,SUM(H1344,T1343),Table1[[#This Row],[ppg]])</f>
        <v>359</v>
      </c>
      <c r="U1344">
        <f>IF(Table1[[#This Row],[team]]=E1343,SUM(I1344,U1343),Table1[[#This Row],[ppga]])</f>
        <v>242</v>
      </c>
      <c r="V1344">
        <f>IF(Table1[[#This Row],[team]]=E1343,SUM(Table1[[#This Row],[difference]],V1343),Table1[[#This Row],[difference]])</f>
        <v>76.5</v>
      </c>
      <c r="W1344">
        <f>IF(Table1[[#This Row],[team]]=E1343,SUM(Table1[[#This Row],[sqrt(dif)]],W1343),Table1[[#This Row],[sqrt(dif)]])</f>
        <v>22.908815021123957</v>
      </c>
      <c r="X1344">
        <f>IF(Table1[[#This Row],[team]]=E1343,SUM(Table1[[#This Row],[f1]],X1343),Table1[[#This Row],[f1]])</f>
        <v>93.122143068857881</v>
      </c>
      <c r="Y1344">
        <f>IF(Table1[[#This Row],[ATS]]=S1343,SUM(Table1[[#This Row],[ATS]],Y1343),Table1[[#This Row],[ATS]])</f>
        <v>2</v>
      </c>
      <c r="Z1344">
        <f>IF(Table1[[#This Row],[ATS]]&gt;0,Table1[[#This Row],[ATS streak (not real)]]-1,Table1[[#This Row],[ATS streak (not real)]]+1)</f>
        <v>1</v>
      </c>
      <c r="AA1344" s="5">
        <f>Table1[[#This Row],[running ttl ppg]]^2.37/(Table1[[#This Row],[running ttl ppg]]^2.37+Table1[[#This Row],[running ttl ppga]]^2.37)</f>
        <v>0.71802614936628018</v>
      </c>
      <c r="AB1344" s="5">
        <f>Table1[[#This Row],[pyth ratio]]+Table1[[#This Row],[win/loss ratio]]</f>
        <v>1.5180261493662801</v>
      </c>
    </row>
    <row r="1345" spans="1:28" x14ac:dyDescent="0.25">
      <c r="A1345" s="1">
        <v>3903</v>
      </c>
      <c r="B1345" s="7">
        <f t="shared" si="44"/>
        <v>16</v>
      </c>
      <c r="C1345" s="5">
        <v>2018</v>
      </c>
      <c r="D1345" s="5">
        <v>17</v>
      </c>
      <c r="E1345" t="s">
        <v>60</v>
      </c>
      <c r="F1345" t="s">
        <v>46</v>
      </c>
      <c r="G1345" s="5">
        <v>1</v>
      </c>
      <c r="H1345">
        <v>23</v>
      </c>
      <c r="I1345">
        <v>10</v>
      </c>
      <c r="J1345">
        <v>13</v>
      </c>
      <c r="K1345">
        <f>IF(Table1[[#This Row],[net]]&gt;0,1,0)</f>
        <v>1</v>
      </c>
      <c r="L1345">
        <v>-13.5</v>
      </c>
      <c r="M1345">
        <f>IF(Table1[[#This Row],[team]]=E1344,SUM(Table1[[#This Row],[win/loss]],M1344),Table1[[#This Row],[win/loss]])</f>
        <v>13</v>
      </c>
      <c r="N1345">
        <f>IF(Table1[[#This Row],[team]]=E1344,SUM(Table1[[#This Row],[win/loss]],M1344),Table1[[#This Row],[win/loss]])/B1345</f>
        <v>0.8125</v>
      </c>
      <c r="O1345">
        <f t="shared" si="43"/>
        <v>-0.5</v>
      </c>
      <c r="P1345">
        <f>IF(Table1[[#This Row],[difference]]&gt;0,SQRT(Table1[[#This Row],[difference]]),-SQRT(ABS(Table1[[#This Row],[difference]])))</f>
        <v>-0.70710678118654757</v>
      </c>
      <c r="Q1345">
        <f>IF(Table1[[#This Row],[line]]&gt;0,SQRT(Table1[[#This Row],[line]]),-SQRT(ABS(Table1[[#This Row],[line]])))</f>
        <v>-3.6742346141747673</v>
      </c>
      <c r="R1345">
        <f>Table1[[#This Row],[difference]]-Table1[[#This Row],[sqrt(line)]]</f>
        <v>3.1742346141747673</v>
      </c>
      <c r="S1345">
        <f>IF(Table1[[#This Row],[difference]]&gt;0,1,-1)</f>
        <v>-1</v>
      </c>
      <c r="T1345">
        <f>IF(Table1[[#This Row],[team]]=E1344,SUM(H1345,T1344),Table1[[#This Row],[ppg]])</f>
        <v>382</v>
      </c>
      <c r="U1345">
        <f>IF(Table1[[#This Row],[team]]=E1344,SUM(I1345,U1344),Table1[[#This Row],[ppga]])</f>
        <v>252</v>
      </c>
      <c r="V1345">
        <f>IF(Table1[[#This Row],[team]]=E1344,SUM(Table1[[#This Row],[difference]],V1344),Table1[[#This Row],[difference]])</f>
        <v>76</v>
      </c>
      <c r="W1345">
        <f>IF(Table1[[#This Row],[team]]=E1344,SUM(Table1[[#This Row],[sqrt(dif)]],W1344),Table1[[#This Row],[sqrt(dif)]])</f>
        <v>22.20170823993741</v>
      </c>
      <c r="X1345">
        <f>IF(Table1[[#This Row],[team]]=E1344,SUM(Table1[[#This Row],[f1]],X1344),Table1[[#This Row],[f1]])</f>
        <v>96.296377683032645</v>
      </c>
      <c r="Y1345">
        <f>IF(Table1[[#This Row],[ATS]]=S1344,SUM(Table1[[#This Row],[ATS]],Y1344),Table1[[#This Row],[ATS]])</f>
        <v>-1</v>
      </c>
      <c r="Z1345">
        <f>IF(Table1[[#This Row],[ATS]]&gt;0,Table1[[#This Row],[ATS streak (not real)]]-1,Table1[[#This Row],[ATS streak (not real)]]+1)</f>
        <v>0</v>
      </c>
      <c r="AA1345" s="5">
        <f>Table1[[#This Row],[running ttl ppg]]^2.37/(Table1[[#This Row],[running ttl ppg]]^2.37+Table1[[#This Row],[running ttl ppga]]^2.37)</f>
        <v>0.72827731656437633</v>
      </c>
      <c r="AB1345" s="5">
        <f>Table1[[#This Row],[pyth ratio]]+Table1[[#This Row],[win/loss ratio]]</f>
        <v>1.5407773165643763</v>
      </c>
    </row>
    <row r="1346" spans="1:28" x14ac:dyDescent="0.25">
      <c r="A1346" s="1">
        <v>3904</v>
      </c>
      <c r="B1346" s="7">
        <f t="shared" si="44"/>
        <v>1</v>
      </c>
      <c r="C1346" s="5">
        <v>2018</v>
      </c>
      <c r="D1346" s="5">
        <v>1</v>
      </c>
      <c r="E1346" t="s">
        <v>61</v>
      </c>
      <c r="F1346" t="s">
        <v>49</v>
      </c>
      <c r="G1346" s="5">
        <v>0</v>
      </c>
      <c r="H1346">
        <v>3</v>
      </c>
      <c r="I1346">
        <v>19</v>
      </c>
      <c r="J1346">
        <v>-16</v>
      </c>
      <c r="K1346">
        <f>IF(Table1[[#This Row],[net]]&gt;0,1,0)</f>
        <v>0</v>
      </c>
      <c r="L1346">
        <v>6</v>
      </c>
      <c r="M1346">
        <f>IF(Table1[[#This Row],[team]]=E1345,SUM(Table1[[#This Row],[win/loss]],M1345),Table1[[#This Row],[win/loss]])</f>
        <v>0</v>
      </c>
      <c r="N1346">
        <f>IF(Table1[[#This Row],[team]]=E1345,SUM(Table1[[#This Row],[win/loss]],M1345),Table1[[#This Row],[win/loss]])/B1346</f>
        <v>0</v>
      </c>
      <c r="O1346">
        <f t="shared" si="43"/>
        <v>-10</v>
      </c>
      <c r="P1346">
        <f>IF(Table1[[#This Row],[difference]]&gt;0,SQRT(Table1[[#This Row],[difference]]),-SQRT(ABS(Table1[[#This Row],[difference]])))</f>
        <v>-3.1622776601683795</v>
      </c>
      <c r="Q1346">
        <f>IF(Table1[[#This Row],[line]]&gt;0,SQRT(Table1[[#This Row],[line]]),-SQRT(ABS(Table1[[#This Row],[line]])))</f>
        <v>2.4494897427831779</v>
      </c>
      <c r="R1346">
        <f>Table1[[#This Row],[difference]]-Table1[[#This Row],[sqrt(line)]]</f>
        <v>-12.449489742783179</v>
      </c>
      <c r="S1346">
        <f>IF(Table1[[#This Row],[difference]]&gt;0,1,-1)</f>
        <v>-1</v>
      </c>
      <c r="T1346">
        <f>IF(Table1[[#This Row],[team]]=E1345,SUM(H1346,T1345),Table1[[#This Row],[ppg]])</f>
        <v>3</v>
      </c>
      <c r="U1346">
        <f>IF(Table1[[#This Row],[team]]=E1345,SUM(I1346,U1345),Table1[[#This Row],[ppga]])</f>
        <v>19</v>
      </c>
      <c r="V1346">
        <f>IF(Table1[[#This Row],[team]]=E1345,SUM(Table1[[#This Row],[difference]],V1345),Table1[[#This Row],[difference]])</f>
        <v>-10</v>
      </c>
      <c r="W1346">
        <f>IF(Table1[[#This Row],[team]]=E1345,SUM(Table1[[#This Row],[sqrt(dif)]],W1345),Table1[[#This Row],[sqrt(dif)]])</f>
        <v>-3.1622776601683795</v>
      </c>
      <c r="X1346">
        <f>IF(Table1[[#This Row],[team]]=E1345,SUM(Table1[[#This Row],[f1]],X1345),Table1[[#This Row],[f1]])</f>
        <v>-12.449489742783179</v>
      </c>
      <c r="Y1346">
        <f>IF(Table1[[#This Row],[ATS]]=S1345,SUM(Table1[[#This Row],[ATS]],Y1345),Table1[[#This Row],[ATS]])</f>
        <v>-2</v>
      </c>
      <c r="Z1346">
        <f>IF(Table1[[#This Row],[ATS]]&gt;0,Table1[[#This Row],[ATS streak (not real)]]-1,Table1[[#This Row],[ATS streak (not real)]]+1)</f>
        <v>-1</v>
      </c>
      <c r="AA1346" s="5">
        <f>Table1[[#This Row],[running ttl ppg]]^2.37/(Table1[[#This Row],[running ttl ppg]]^2.37+Table1[[#This Row],[running ttl ppga]]^2.37)</f>
        <v>1.2436448966408567E-2</v>
      </c>
      <c r="AB1346" s="5">
        <f>Table1[[#This Row],[pyth ratio]]+Table1[[#This Row],[win/loss ratio]]</f>
        <v>1.2436448966408567E-2</v>
      </c>
    </row>
    <row r="1347" spans="1:28" x14ac:dyDescent="0.25">
      <c r="A1347" s="1">
        <v>3905</v>
      </c>
      <c r="B1347" s="7">
        <f t="shared" si="44"/>
        <v>2</v>
      </c>
      <c r="C1347" s="5">
        <v>2018</v>
      </c>
      <c r="D1347" s="5">
        <v>2</v>
      </c>
      <c r="E1347" t="s">
        <v>61</v>
      </c>
      <c r="F1347" t="s">
        <v>51</v>
      </c>
      <c r="G1347" s="5">
        <v>1</v>
      </c>
      <c r="H1347">
        <v>10</v>
      </c>
      <c r="I1347">
        <v>24</v>
      </c>
      <c r="J1347">
        <v>-14</v>
      </c>
      <c r="K1347">
        <f>IF(Table1[[#This Row],[net]]&gt;0,1,0)</f>
        <v>0</v>
      </c>
      <c r="L1347">
        <v>-3</v>
      </c>
      <c r="M1347">
        <f>IF(Table1[[#This Row],[team]]=E1346,SUM(Table1[[#This Row],[win/loss]],M1346),Table1[[#This Row],[win/loss]])</f>
        <v>0</v>
      </c>
      <c r="N1347">
        <f>IF(Table1[[#This Row],[team]]=E1346,SUM(Table1[[#This Row],[win/loss]],M1346),Table1[[#This Row],[win/loss]])/B1347</f>
        <v>0</v>
      </c>
      <c r="O1347">
        <f t="shared" ref="O1347:O1410" si="45">J1347+L1347</f>
        <v>-17</v>
      </c>
      <c r="P1347">
        <f>IF(Table1[[#This Row],[difference]]&gt;0,SQRT(Table1[[#This Row],[difference]]),-SQRT(ABS(Table1[[#This Row],[difference]])))</f>
        <v>-4.1231056256176606</v>
      </c>
      <c r="Q1347">
        <f>IF(Table1[[#This Row],[line]]&gt;0,SQRT(Table1[[#This Row],[line]]),-SQRT(ABS(Table1[[#This Row],[line]])))</f>
        <v>-1.7320508075688772</v>
      </c>
      <c r="R1347">
        <f>Table1[[#This Row],[difference]]-Table1[[#This Row],[sqrt(line)]]</f>
        <v>-15.267949192431123</v>
      </c>
      <c r="S1347">
        <f>IF(Table1[[#This Row],[difference]]&gt;0,1,-1)</f>
        <v>-1</v>
      </c>
      <c r="T1347">
        <f>IF(Table1[[#This Row],[team]]=E1346,SUM(H1347,T1346),Table1[[#This Row],[ppg]])</f>
        <v>13</v>
      </c>
      <c r="U1347">
        <f>IF(Table1[[#This Row],[team]]=E1346,SUM(I1347,U1346),Table1[[#This Row],[ppga]])</f>
        <v>43</v>
      </c>
      <c r="V1347">
        <f>IF(Table1[[#This Row],[team]]=E1346,SUM(Table1[[#This Row],[difference]],V1346),Table1[[#This Row],[difference]])</f>
        <v>-27</v>
      </c>
      <c r="W1347">
        <f>IF(Table1[[#This Row],[team]]=E1346,SUM(Table1[[#This Row],[sqrt(dif)]],W1346),Table1[[#This Row],[sqrt(dif)]])</f>
        <v>-7.2853832857860397</v>
      </c>
      <c r="X1347">
        <f>IF(Table1[[#This Row],[team]]=E1346,SUM(Table1[[#This Row],[f1]],X1346),Table1[[#This Row],[f1]])</f>
        <v>-27.717438935214304</v>
      </c>
      <c r="Y1347">
        <f>IF(Table1[[#This Row],[ATS]]=S1346,SUM(Table1[[#This Row],[ATS]],Y1346),Table1[[#This Row],[ATS]])</f>
        <v>-3</v>
      </c>
      <c r="Z1347">
        <f>IF(Table1[[#This Row],[ATS]]&gt;0,Table1[[#This Row],[ATS streak (not real)]]-1,Table1[[#This Row],[ATS streak (not real)]]+1)</f>
        <v>-2</v>
      </c>
      <c r="AA1347" s="5">
        <f>Table1[[#This Row],[running ttl ppg]]^2.37/(Table1[[#This Row],[running ttl ppg]]^2.37+Table1[[#This Row],[running ttl ppga]]^2.37)</f>
        <v>5.5455898424004189E-2</v>
      </c>
      <c r="AB1347" s="5">
        <f>Table1[[#This Row],[pyth ratio]]+Table1[[#This Row],[win/loss ratio]]</f>
        <v>5.5455898424004189E-2</v>
      </c>
    </row>
    <row r="1348" spans="1:28" x14ac:dyDescent="0.25">
      <c r="A1348" s="1">
        <v>3906</v>
      </c>
      <c r="B1348" s="7">
        <f t="shared" si="44"/>
        <v>3</v>
      </c>
      <c r="C1348" s="5">
        <v>2018</v>
      </c>
      <c r="D1348" s="5">
        <v>3</v>
      </c>
      <c r="E1348" t="s">
        <v>61</v>
      </c>
      <c r="F1348" t="s">
        <v>66</v>
      </c>
      <c r="G1348" s="5">
        <v>0</v>
      </c>
      <c r="H1348">
        <v>24</v>
      </c>
      <c r="I1348">
        <v>27</v>
      </c>
      <c r="J1348">
        <v>-3</v>
      </c>
      <c r="K1348">
        <f>IF(Table1[[#This Row],[net]]&gt;0,1,0)</f>
        <v>0</v>
      </c>
      <c r="L1348">
        <v>5</v>
      </c>
      <c r="M1348">
        <f>IF(Table1[[#This Row],[team]]=E1347,SUM(Table1[[#This Row],[win/loss]],M1347),Table1[[#This Row],[win/loss]])</f>
        <v>0</v>
      </c>
      <c r="N1348">
        <f>IF(Table1[[#This Row],[team]]=E1347,SUM(Table1[[#This Row],[win/loss]],M1347),Table1[[#This Row],[win/loss]])/B1348</f>
        <v>0</v>
      </c>
      <c r="O1348">
        <f t="shared" si="45"/>
        <v>2</v>
      </c>
      <c r="P1348">
        <f>IF(Table1[[#This Row],[difference]]&gt;0,SQRT(Table1[[#This Row],[difference]]),-SQRT(ABS(Table1[[#This Row],[difference]])))</f>
        <v>1.4142135623730951</v>
      </c>
      <c r="Q1348">
        <f>IF(Table1[[#This Row],[line]]&gt;0,SQRT(Table1[[#This Row],[line]]),-SQRT(ABS(Table1[[#This Row],[line]])))</f>
        <v>2.2360679774997898</v>
      </c>
      <c r="R1348">
        <f>Table1[[#This Row],[difference]]-Table1[[#This Row],[sqrt(line)]]</f>
        <v>-0.23606797749978981</v>
      </c>
      <c r="S1348">
        <f>IF(Table1[[#This Row],[difference]]&gt;0,1,-1)</f>
        <v>1</v>
      </c>
      <c r="T1348">
        <f>IF(Table1[[#This Row],[team]]=E1347,SUM(H1348,T1347),Table1[[#This Row],[ppg]])</f>
        <v>37</v>
      </c>
      <c r="U1348">
        <f>IF(Table1[[#This Row],[team]]=E1347,SUM(I1348,U1347),Table1[[#This Row],[ppga]])</f>
        <v>70</v>
      </c>
      <c r="V1348">
        <f>IF(Table1[[#This Row],[team]]=E1347,SUM(Table1[[#This Row],[difference]],V1347),Table1[[#This Row],[difference]])</f>
        <v>-25</v>
      </c>
      <c r="W1348">
        <f>IF(Table1[[#This Row],[team]]=E1347,SUM(Table1[[#This Row],[sqrt(dif)]],W1347),Table1[[#This Row],[sqrt(dif)]])</f>
        <v>-5.8711697234129447</v>
      </c>
      <c r="X1348">
        <f>IF(Table1[[#This Row],[team]]=E1347,SUM(Table1[[#This Row],[f1]],X1347),Table1[[#This Row],[f1]])</f>
        <v>-27.953506912714094</v>
      </c>
      <c r="Y1348">
        <f>IF(Table1[[#This Row],[ATS]]=S1347,SUM(Table1[[#This Row],[ATS]],Y1347),Table1[[#This Row],[ATS]])</f>
        <v>1</v>
      </c>
      <c r="Z1348">
        <f>IF(Table1[[#This Row],[ATS]]&gt;0,Table1[[#This Row],[ATS streak (not real)]]-1,Table1[[#This Row],[ATS streak (not real)]]+1)</f>
        <v>0</v>
      </c>
      <c r="AA1348" s="5">
        <f>Table1[[#This Row],[running ttl ppg]]^2.37/(Table1[[#This Row],[running ttl ppg]]^2.37+Table1[[#This Row],[running ttl ppga]]^2.37)</f>
        <v>0.18078201044550674</v>
      </c>
      <c r="AB1348" s="5">
        <f>Table1[[#This Row],[pyth ratio]]+Table1[[#This Row],[win/loss ratio]]</f>
        <v>0.18078201044550674</v>
      </c>
    </row>
    <row r="1349" spans="1:28" x14ac:dyDescent="0.25">
      <c r="A1349" s="1">
        <v>3907</v>
      </c>
      <c r="B1349" s="7">
        <f t="shared" si="44"/>
        <v>4</v>
      </c>
      <c r="C1349" s="5">
        <v>2018</v>
      </c>
      <c r="D1349" s="5">
        <v>4</v>
      </c>
      <c r="E1349" t="s">
        <v>61</v>
      </c>
      <c r="F1349" t="s">
        <v>70</v>
      </c>
      <c r="G1349" s="5">
        <v>0</v>
      </c>
      <c r="H1349">
        <v>23</v>
      </c>
      <c r="I1349">
        <v>25</v>
      </c>
      <c r="J1349">
        <v>-2</v>
      </c>
      <c r="K1349">
        <f>IF(Table1[[#This Row],[net]]&gt;0,1,0)</f>
        <v>0</v>
      </c>
      <c r="L1349">
        <v>2.5</v>
      </c>
      <c r="M1349">
        <f>IF(Table1[[#This Row],[team]]=E1348,SUM(Table1[[#This Row],[win/loss]],M1348),Table1[[#This Row],[win/loss]])</f>
        <v>0</v>
      </c>
      <c r="N1349">
        <f>IF(Table1[[#This Row],[team]]=E1348,SUM(Table1[[#This Row],[win/loss]],M1348),Table1[[#This Row],[win/loss]])/B1349</f>
        <v>0</v>
      </c>
      <c r="O1349">
        <f t="shared" si="45"/>
        <v>0.5</v>
      </c>
      <c r="P1349">
        <f>IF(Table1[[#This Row],[difference]]&gt;0,SQRT(Table1[[#This Row],[difference]]),-SQRT(ABS(Table1[[#This Row],[difference]])))</f>
        <v>0.70710678118654757</v>
      </c>
      <c r="Q1349">
        <f>IF(Table1[[#This Row],[line]]&gt;0,SQRT(Table1[[#This Row],[line]]),-SQRT(ABS(Table1[[#This Row],[line]])))</f>
        <v>1.5811388300841898</v>
      </c>
      <c r="R1349">
        <f>Table1[[#This Row],[difference]]-Table1[[#This Row],[sqrt(line)]]</f>
        <v>-1.0811388300841898</v>
      </c>
      <c r="S1349">
        <f>IF(Table1[[#This Row],[difference]]&gt;0,1,-1)</f>
        <v>1</v>
      </c>
      <c r="T1349">
        <f>IF(Table1[[#This Row],[team]]=E1348,SUM(H1349,T1348),Table1[[#This Row],[ppg]])</f>
        <v>60</v>
      </c>
      <c r="U1349">
        <f>IF(Table1[[#This Row],[team]]=E1348,SUM(I1349,U1348),Table1[[#This Row],[ppga]])</f>
        <v>95</v>
      </c>
      <c r="V1349">
        <f>IF(Table1[[#This Row],[team]]=E1348,SUM(Table1[[#This Row],[difference]],V1348),Table1[[#This Row],[difference]])</f>
        <v>-24.5</v>
      </c>
      <c r="W1349">
        <f>IF(Table1[[#This Row],[team]]=E1348,SUM(Table1[[#This Row],[sqrt(dif)]],W1348),Table1[[#This Row],[sqrt(dif)]])</f>
        <v>-5.1640629422263968</v>
      </c>
      <c r="X1349">
        <f>IF(Table1[[#This Row],[team]]=E1348,SUM(Table1[[#This Row],[f1]],X1348),Table1[[#This Row],[f1]])</f>
        <v>-29.034645742798283</v>
      </c>
      <c r="Y1349">
        <f>IF(Table1[[#This Row],[ATS]]=S1348,SUM(Table1[[#This Row],[ATS]],Y1348),Table1[[#This Row],[ATS]])</f>
        <v>2</v>
      </c>
      <c r="Z1349">
        <f>IF(Table1[[#This Row],[ATS]]&gt;0,Table1[[#This Row],[ATS streak (not real)]]-1,Table1[[#This Row],[ATS streak (not real)]]+1)</f>
        <v>1</v>
      </c>
      <c r="AA1349" s="5">
        <f>Table1[[#This Row],[running ttl ppg]]^2.37/(Table1[[#This Row],[running ttl ppg]]^2.37+Table1[[#This Row],[running ttl ppga]]^2.37)</f>
        <v>0.25178937074277902</v>
      </c>
      <c r="AB1349" s="5">
        <f>Table1[[#This Row],[pyth ratio]]+Table1[[#This Row],[win/loss ratio]]</f>
        <v>0.25178937074277902</v>
      </c>
    </row>
    <row r="1350" spans="1:28" x14ac:dyDescent="0.25">
      <c r="A1350" s="1">
        <v>3908</v>
      </c>
      <c r="B1350" s="7">
        <f t="shared" si="44"/>
        <v>5</v>
      </c>
      <c r="C1350" s="5">
        <v>2018</v>
      </c>
      <c r="D1350" s="5">
        <v>5</v>
      </c>
      <c r="E1350" t="s">
        <v>61</v>
      </c>
      <c r="F1350" t="s">
        <v>57</v>
      </c>
      <c r="G1350" s="5">
        <v>1</v>
      </c>
      <c r="H1350">
        <v>22</v>
      </c>
      <c r="I1350">
        <v>27</v>
      </c>
      <c r="J1350">
        <v>-5</v>
      </c>
      <c r="K1350">
        <f>IF(Table1[[#This Row],[net]]&gt;0,1,0)</f>
        <v>0</v>
      </c>
      <c r="L1350">
        <v>-3</v>
      </c>
      <c r="M1350">
        <f>IF(Table1[[#This Row],[team]]=E1349,SUM(Table1[[#This Row],[win/loss]],M1349),Table1[[#This Row],[win/loss]])</f>
        <v>0</v>
      </c>
      <c r="N1350">
        <f>IF(Table1[[#This Row],[team]]=E1349,SUM(Table1[[#This Row],[win/loss]],M1349),Table1[[#This Row],[win/loss]])/B1350</f>
        <v>0</v>
      </c>
      <c r="O1350">
        <f t="shared" si="45"/>
        <v>-8</v>
      </c>
      <c r="P1350">
        <f>IF(Table1[[#This Row],[difference]]&gt;0,SQRT(Table1[[#This Row],[difference]]),-SQRT(ABS(Table1[[#This Row],[difference]])))</f>
        <v>-2.8284271247461903</v>
      </c>
      <c r="Q1350">
        <f>IF(Table1[[#This Row],[line]]&gt;0,SQRT(Table1[[#This Row],[line]]),-SQRT(ABS(Table1[[#This Row],[line]])))</f>
        <v>-1.7320508075688772</v>
      </c>
      <c r="R1350">
        <f>Table1[[#This Row],[difference]]-Table1[[#This Row],[sqrt(line)]]</f>
        <v>-6.2679491924311233</v>
      </c>
      <c r="S1350">
        <f>IF(Table1[[#This Row],[difference]]&gt;0,1,-1)</f>
        <v>-1</v>
      </c>
      <c r="T1350">
        <f>IF(Table1[[#This Row],[team]]=E1349,SUM(H1350,T1349),Table1[[#This Row],[ppg]])</f>
        <v>82</v>
      </c>
      <c r="U1350">
        <f>IF(Table1[[#This Row],[team]]=E1349,SUM(I1350,U1349),Table1[[#This Row],[ppga]])</f>
        <v>122</v>
      </c>
      <c r="V1350">
        <f>IF(Table1[[#This Row],[team]]=E1349,SUM(Table1[[#This Row],[difference]],V1349),Table1[[#This Row],[difference]])</f>
        <v>-32.5</v>
      </c>
      <c r="W1350">
        <f>IF(Table1[[#This Row],[team]]=E1349,SUM(Table1[[#This Row],[sqrt(dif)]],W1349),Table1[[#This Row],[sqrt(dif)]])</f>
        <v>-7.9924900669725876</v>
      </c>
      <c r="X1350">
        <f>IF(Table1[[#This Row],[team]]=E1349,SUM(Table1[[#This Row],[f1]],X1349),Table1[[#This Row],[f1]])</f>
        <v>-35.302594935229408</v>
      </c>
      <c r="Y1350">
        <f>IF(Table1[[#This Row],[ATS]]=S1349,SUM(Table1[[#This Row],[ATS]],Y1349),Table1[[#This Row],[ATS]])</f>
        <v>-1</v>
      </c>
      <c r="Z1350">
        <f>IF(Table1[[#This Row],[ATS]]&gt;0,Table1[[#This Row],[ATS streak (not real)]]-1,Table1[[#This Row],[ATS streak (not real)]]+1)</f>
        <v>0</v>
      </c>
      <c r="AA1350" s="5">
        <f>Table1[[#This Row],[running ttl ppg]]^2.37/(Table1[[#This Row],[running ttl ppg]]^2.37+Table1[[#This Row],[running ttl ppga]]^2.37)</f>
        <v>0.28057620161747032</v>
      </c>
      <c r="AB1350" s="5">
        <f>Table1[[#This Row],[pyth ratio]]+Table1[[#This Row],[win/loss ratio]]</f>
        <v>0.28057620161747032</v>
      </c>
    </row>
    <row r="1351" spans="1:28" x14ac:dyDescent="0.25">
      <c r="A1351" s="1">
        <v>3909</v>
      </c>
      <c r="B1351" s="7">
        <f t="shared" si="44"/>
        <v>6</v>
      </c>
      <c r="C1351" s="5">
        <v>2018</v>
      </c>
      <c r="D1351" s="5">
        <v>6</v>
      </c>
      <c r="E1351" t="s">
        <v>61</v>
      </c>
      <c r="F1351" t="s">
        <v>50</v>
      </c>
      <c r="G1351" s="5">
        <v>0</v>
      </c>
      <c r="H1351">
        <v>23</v>
      </c>
      <c r="I1351">
        <v>10</v>
      </c>
      <c r="J1351">
        <v>13</v>
      </c>
      <c r="K1351">
        <f>IF(Table1[[#This Row],[net]]&gt;0,1,0)</f>
        <v>1</v>
      </c>
      <c r="L1351">
        <v>13.5</v>
      </c>
      <c r="M1351">
        <f>IF(Table1[[#This Row],[team]]=E1350,SUM(Table1[[#This Row],[win/loss]],M1350),Table1[[#This Row],[win/loss]])</f>
        <v>1</v>
      </c>
      <c r="N1351">
        <f>IF(Table1[[#This Row],[team]]=E1350,SUM(Table1[[#This Row],[win/loss]],M1350),Table1[[#This Row],[win/loss]])/B1351</f>
        <v>0.16666666666666666</v>
      </c>
      <c r="O1351">
        <f t="shared" si="45"/>
        <v>26.5</v>
      </c>
      <c r="P1351">
        <f>IF(Table1[[#This Row],[difference]]&gt;0,SQRT(Table1[[#This Row],[difference]]),-SQRT(ABS(Table1[[#This Row],[difference]])))</f>
        <v>5.1478150704935004</v>
      </c>
      <c r="Q1351">
        <f>IF(Table1[[#This Row],[line]]&gt;0,SQRT(Table1[[#This Row],[line]]),-SQRT(ABS(Table1[[#This Row],[line]])))</f>
        <v>3.6742346141747673</v>
      </c>
      <c r="R1351">
        <f>Table1[[#This Row],[difference]]-Table1[[#This Row],[sqrt(line)]]</f>
        <v>22.825765385825232</v>
      </c>
      <c r="S1351">
        <f>IF(Table1[[#This Row],[difference]]&gt;0,1,-1)</f>
        <v>1</v>
      </c>
      <c r="T1351">
        <f>IF(Table1[[#This Row],[team]]=E1350,SUM(H1351,T1350),Table1[[#This Row],[ppg]])</f>
        <v>105</v>
      </c>
      <c r="U1351">
        <f>IF(Table1[[#This Row],[team]]=E1350,SUM(I1351,U1350),Table1[[#This Row],[ppga]])</f>
        <v>132</v>
      </c>
      <c r="V1351">
        <f>IF(Table1[[#This Row],[team]]=E1350,SUM(Table1[[#This Row],[difference]],V1350),Table1[[#This Row],[difference]])</f>
        <v>-6</v>
      </c>
      <c r="W1351">
        <f>IF(Table1[[#This Row],[team]]=E1350,SUM(Table1[[#This Row],[sqrt(dif)]],W1350),Table1[[#This Row],[sqrt(dif)]])</f>
        <v>-2.8446749964790872</v>
      </c>
      <c r="X1351">
        <f>IF(Table1[[#This Row],[team]]=E1350,SUM(Table1[[#This Row],[f1]],X1350),Table1[[#This Row],[f1]])</f>
        <v>-12.476829549404176</v>
      </c>
      <c r="Y1351">
        <f>IF(Table1[[#This Row],[ATS]]=S1350,SUM(Table1[[#This Row],[ATS]],Y1350),Table1[[#This Row],[ATS]])</f>
        <v>1</v>
      </c>
      <c r="Z1351">
        <f>IF(Table1[[#This Row],[ATS]]&gt;0,Table1[[#This Row],[ATS streak (not real)]]-1,Table1[[#This Row],[ATS streak (not real)]]+1)</f>
        <v>0</v>
      </c>
      <c r="AA1351" s="5">
        <f>Table1[[#This Row],[running ttl ppg]]^2.37/(Table1[[#This Row],[running ttl ppg]]^2.37+Table1[[#This Row],[running ttl ppga]]^2.37)</f>
        <v>0.36764002954406166</v>
      </c>
      <c r="AB1351" s="5">
        <f>Table1[[#This Row],[pyth ratio]]+Table1[[#This Row],[win/loss ratio]]</f>
        <v>0.53430669621072835</v>
      </c>
    </row>
    <row r="1352" spans="1:28" x14ac:dyDescent="0.25">
      <c r="A1352" s="1">
        <v>3910</v>
      </c>
      <c r="B1352" s="7">
        <f t="shared" si="44"/>
        <v>7</v>
      </c>
      <c r="C1352" s="5">
        <v>2018</v>
      </c>
      <c r="D1352" s="5">
        <v>7</v>
      </c>
      <c r="E1352" t="s">
        <v>61</v>
      </c>
      <c r="F1352" t="s">
        <v>69</v>
      </c>
      <c r="G1352" s="5">
        <v>1</v>
      </c>
      <c r="H1352">
        <v>7</v>
      </c>
      <c r="I1352">
        <v>24</v>
      </c>
      <c r="J1352">
        <v>-17</v>
      </c>
      <c r="K1352">
        <f>IF(Table1[[#This Row],[net]]&gt;0,1,0)</f>
        <v>0</v>
      </c>
      <c r="L1352">
        <v>3.5</v>
      </c>
      <c r="M1352">
        <f>IF(Table1[[#This Row],[team]]=E1351,SUM(Table1[[#This Row],[win/loss]],M1351),Table1[[#This Row],[win/loss]])</f>
        <v>1</v>
      </c>
      <c r="N1352">
        <f>IF(Table1[[#This Row],[team]]=E1351,SUM(Table1[[#This Row],[win/loss]],M1351),Table1[[#This Row],[win/loss]])/B1352</f>
        <v>0.14285714285714285</v>
      </c>
      <c r="O1352">
        <f t="shared" si="45"/>
        <v>-13.5</v>
      </c>
      <c r="P1352">
        <f>IF(Table1[[#This Row],[difference]]&gt;0,SQRT(Table1[[#This Row],[difference]]),-SQRT(ABS(Table1[[#This Row],[difference]])))</f>
        <v>-3.6742346141747673</v>
      </c>
      <c r="Q1352">
        <f>IF(Table1[[#This Row],[line]]&gt;0,SQRT(Table1[[#This Row],[line]]),-SQRT(ABS(Table1[[#This Row],[line]])))</f>
        <v>1.8708286933869707</v>
      </c>
      <c r="R1352">
        <f>Table1[[#This Row],[difference]]-Table1[[#This Row],[sqrt(line)]]</f>
        <v>-15.37082869338697</v>
      </c>
      <c r="S1352">
        <f>IF(Table1[[#This Row],[difference]]&gt;0,1,-1)</f>
        <v>-1</v>
      </c>
      <c r="T1352">
        <f>IF(Table1[[#This Row],[team]]=E1351,SUM(H1352,T1351),Table1[[#This Row],[ppg]])</f>
        <v>112</v>
      </c>
      <c r="U1352">
        <f>IF(Table1[[#This Row],[team]]=E1351,SUM(I1352,U1351),Table1[[#This Row],[ppga]])</f>
        <v>156</v>
      </c>
      <c r="V1352">
        <f>IF(Table1[[#This Row],[team]]=E1351,SUM(Table1[[#This Row],[difference]],V1351),Table1[[#This Row],[difference]])</f>
        <v>-19.5</v>
      </c>
      <c r="W1352">
        <f>IF(Table1[[#This Row],[team]]=E1351,SUM(Table1[[#This Row],[sqrt(dif)]],W1351),Table1[[#This Row],[sqrt(dif)]])</f>
        <v>-6.5189096106538544</v>
      </c>
      <c r="X1352">
        <f>IF(Table1[[#This Row],[team]]=E1351,SUM(Table1[[#This Row],[f1]],X1351),Table1[[#This Row],[f1]])</f>
        <v>-27.847658242791148</v>
      </c>
      <c r="Y1352">
        <f>IF(Table1[[#This Row],[ATS]]=S1351,SUM(Table1[[#This Row],[ATS]],Y1351),Table1[[#This Row],[ATS]])</f>
        <v>-1</v>
      </c>
      <c r="Z1352">
        <f>IF(Table1[[#This Row],[ATS]]&gt;0,Table1[[#This Row],[ATS streak (not real)]]-1,Table1[[#This Row],[ATS streak (not real)]]+1)</f>
        <v>0</v>
      </c>
      <c r="AA1352" s="5">
        <f>Table1[[#This Row],[running ttl ppg]]^2.37/(Table1[[#This Row],[running ttl ppg]]^2.37+Table1[[#This Row],[running ttl ppga]]^2.37)</f>
        <v>0.31317521017450084</v>
      </c>
      <c r="AB1352" s="5">
        <f>Table1[[#This Row],[pyth ratio]]+Table1[[#This Row],[win/loss ratio]]</f>
        <v>0.45603235303164369</v>
      </c>
    </row>
    <row r="1353" spans="1:28" x14ac:dyDescent="0.25">
      <c r="A1353" s="1">
        <v>3911</v>
      </c>
      <c r="B1353" s="7">
        <f t="shared" si="44"/>
        <v>8</v>
      </c>
      <c r="C1353" s="5">
        <v>2018</v>
      </c>
      <c r="D1353" s="5">
        <v>9</v>
      </c>
      <c r="E1353" t="s">
        <v>61</v>
      </c>
      <c r="F1353" t="s">
        <v>58</v>
      </c>
      <c r="G1353" s="5">
        <v>1</v>
      </c>
      <c r="H1353">
        <v>17</v>
      </c>
      <c r="I1353">
        <v>51</v>
      </c>
      <c r="J1353">
        <v>-34</v>
      </c>
      <c r="K1353">
        <f>IF(Table1[[#This Row],[net]]&gt;0,1,0)</f>
        <v>0</v>
      </c>
      <c r="L1353">
        <v>6</v>
      </c>
      <c r="M1353">
        <f>IF(Table1[[#This Row],[team]]=E1352,SUM(Table1[[#This Row],[win/loss]],M1352),Table1[[#This Row],[win/loss]])</f>
        <v>1</v>
      </c>
      <c r="N1353">
        <f>IF(Table1[[#This Row],[team]]=E1352,SUM(Table1[[#This Row],[win/loss]],M1352),Table1[[#This Row],[win/loss]])/B1353</f>
        <v>0.125</v>
      </c>
      <c r="O1353">
        <f t="shared" si="45"/>
        <v>-28</v>
      </c>
      <c r="P1353">
        <f>IF(Table1[[#This Row],[difference]]&gt;0,SQRT(Table1[[#This Row],[difference]]),-SQRT(ABS(Table1[[#This Row],[difference]])))</f>
        <v>-5.2915026221291814</v>
      </c>
      <c r="Q1353">
        <f>IF(Table1[[#This Row],[line]]&gt;0,SQRT(Table1[[#This Row],[line]]),-SQRT(ABS(Table1[[#This Row],[line]])))</f>
        <v>2.4494897427831779</v>
      </c>
      <c r="R1353">
        <f>Table1[[#This Row],[difference]]-Table1[[#This Row],[sqrt(line)]]</f>
        <v>-30.449489742783179</v>
      </c>
      <c r="S1353">
        <f>IF(Table1[[#This Row],[difference]]&gt;0,1,-1)</f>
        <v>-1</v>
      </c>
      <c r="T1353">
        <f>IF(Table1[[#This Row],[team]]=E1352,SUM(H1353,T1352),Table1[[#This Row],[ppg]])</f>
        <v>129</v>
      </c>
      <c r="U1353">
        <f>IF(Table1[[#This Row],[team]]=E1352,SUM(I1353,U1352),Table1[[#This Row],[ppga]])</f>
        <v>207</v>
      </c>
      <c r="V1353">
        <f>IF(Table1[[#This Row],[team]]=E1352,SUM(Table1[[#This Row],[difference]],V1352),Table1[[#This Row],[difference]])</f>
        <v>-47.5</v>
      </c>
      <c r="W1353">
        <f>IF(Table1[[#This Row],[team]]=E1352,SUM(Table1[[#This Row],[sqrt(dif)]],W1352),Table1[[#This Row],[sqrt(dif)]])</f>
        <v>-11.810412232783037</v>
      </c>
      <c r="X1353">
        <f>IF(Table1[[#This Row],[team]]=E1352,SUM(Table1[[#This Row],[f1]],X1352),Table1[[#This Row],[f1]])</f>
        <v>-58.297147985574327</v>
      </c>
      <c r="Y1353">
        <f>IF(Table1[[#This Row],[ATS]]=S1352,SUM(Table1[[#This Row],[ATS]],Y1352),Table1[[#This Row],[ATS]])</f>
        <v>-2</v>
      </c>
      <c r="Z1353">
        <f>IF(Table1[[#This Row],[ATS]]&gt;0,Table1[[#This Row],[ATS streak (not real)]]-1,Table1[[#This Row],[ATS streak (not real)]]+1)</f>
        <v>-1</v>
      </c>
      <c r="AA1353" s="5">
        <f>Table1[[#This Row],[running ttl ppg]]^2.37/(Table1[[#This Row],[running ttl ppg]]^2.37+Table1[[#This Row],[running ttl ppga]]^2.37)</f>
        <v>0.24586512062440902</v>
      </c>
      <c r="AB1353" s="5">
        <f>Table1[[#This Row],[pyth ratio]]+Table1[[#This Row],[win/loss ratio]]</f>
        <v>0.37086512062440902</v>
      </c>
    </row>
    <row r="1354" spans="1:28" x14ac:dyDescent="0.25">
      <c r="A1354" s="1">
        <v>3912</v>
      </c>
      <c r="B1354" s="7">
        <f t="shared" si="44"/>
        <v>9</v>
      </c>
      <c r="C1354" s="5">
        <v>2018</v>
      </c>
      <c r="D1354" s="5">
        <v>10</v>
      </c>
      <c r="E1354" t="s">
        <v>61</v>
      </c>
      <c r="F1354" t="s">
        <v>68</v>
      </c>
      <c r="G1354" s="5">
        <v>0</v>
      </c>
      <c r="H1354">
        <v>21</v>
      </c>
      <c r="I1354">
        <v>31</v>
      </c>
      <c r="J1354">
        <v>-10</v>
      </c>
      <c r="K1354">
        <f>IF(Table1[[#This Row],[net]]&gt;0,1,0)</f>
        <v>0</v>
      </c>
      <c r="L1354">
        <v>-2.5</v>
      </c>
      <c r="M1354">
        <f>IF(Table1[[#This Row],[team]]=E1353,SUM(Table1[[#This Row],[win/loss]],M1353),Table1[[#This Row],[win/loss]])</f>
        <v>1</v>
      </c>
      <c r="N1354">
        <f>IF(Table1[[#This Row],[team]]=E1353,SUM(Table1[[#This Row],[win/loss]],M1353),Table1[[#This Row],[win/loss]])/B1354</f>
        <v>0.1111111111111111</v>
      </c>
      <c r="O1354">
        <f t="shared" si="45"/>
        <v>-12.5</v>
      </c>
      <c r="P1354">
        <f>IF(Table1[[#This Row],[difference]]&gt;0,SQRT(Table1[[#This Row],[difference]]),-SQRT(ABS(Table1[[#This Row],[difference]])))</f>
        <v>-3.5355339059327378</v>
      </c>
      <c r="Q1354">
        <f>IF(Table1[[#This Row],[line]]&gt;0,SQRT(Table1[[#This Row],[line]]),-SQRT(ABS(Table1[[#This Row],[line]])))</f>
        <v>-1.5811388300841898</v>
      </c>
      <c r="R1354">
        <f>Table1[[#This Row],[difference]]-Table1[[#This Row],[sqrt(line)]]</f>
        <v>-10.918861169915811</v>
      </c>
      <c r="S1354">
        <f>IF(Table1[[#This Row],[difference]]&gt;0,1,-1)</f>
        <v>-1</v>
      </c>
      <c r="T1354">
        <f>IF(Table1[[#This Row],[team]]=E1353,SUM(H1354,T1353),Table1[[#This Row],[ppg]])</f>
        <v>150</v>
      </c>
      <c r="U1354">
        <f>IF(Table1[[#This Row],[team]]=E1353,SUM(I1354,U1353),Table1[[#This Row],[ppga]])</f>
        <v>238</v>
      </c>
      <c r="V1354">
        <f>IF(Table1[[#This Row],[team]]=E1353,SUM(Table1[[#This Row],[difference]],V1353),Table1[[#This Row],[difference]])</f>
        <v>-60</v>
      </c>
      <c r="W1354">
        <f>IF(Table1[[#This Row],[team]]=E1353,SUM(Table1[[#This Row],[sqrt(dif)]],W1353),Table1[[#This Row],[sqrt(dif)]])</f>
        <v>-15.345946138715775</v>
      </c>
      <c r="X1354">
        <f>IF(Table1[[#This Row],[team]]=E1353,SUM(Table1[[#This Row],[f1]],X1353),Table1[[#This Row],[f1]])</f>
        <v>-69.216009155490141</v>
      </c>
      <c r="Y1354">
        <f>IF(Table1[[#This Row],[ATS]]=S1353,SUM(Table1[[#This Row],[ATS]],Y1353),Table1[[#This Row],[ATS]])</f>
        <v>-3</v>
      </c>
      <c r="Z1354">
        <f>IF(Table1[[#This Row],[ATS]]&gt;0,Table1[[#This Row],[ATS streak (not real)]]-1,Table1[[#This Row],[ATS streak (not real)]]+1)</f>
        <v>-2</v>
      </c>
      <c r="AA1354" s="5">
        <f>Table1[[#This Row],[running ttl ppg]]^2.37/(Table1[[#This Row],[running ttl ppg]]^2.37+Table1[[#This Row],[running ttl ppga]]^2.37)</f>
        <v>0.25085154661351444</v>
      </c>
      <c r="AB1354" s="5">
        <f>Table1[[#This Row],[pyth ratio]]+Table1[[#This Row],[win/loss ratio]]</f>
        <v>0.36196265772462555</v>
      </c>
    </row>
    <row r="1355" spans="1:28" x14ac:dyDescent="0.25">
      <c r="A1355" s="1">
        <v>3913</v>
      </c>
      <c r="B1355" s="7">
        <f t="shared" si="44"/>
        <v>10</v>
      </c>
      <c r="C1355" s="5">
        <v>2018</v>
      </c>
      <c r="D1355" s="5">
        <v>11</v>
      </c>
      <c r="E1355" t="s">
        <v>61</v>
      </c>
      <c r="F1355" t="s">
        <v>56</v>
      </c>
      <c r="G1355" s="5">
        <v>1</v>
      </c>
      <c r="H1355">
        <v>12</v>
      </c>
      <c r="I1355">
        <v>9</v>
      </c>
      <c r="J1355">
        <v>3</v>
      </c>
      <c r="K1355">
        <f>IF(Table1[[#This Row],[net]]&gt;0,1,0)</f>
        <v>1</v>
      </c>
      <c r="L1355">
        <v>10</v>
      </c>
      <c r="M1355">
        <f>IF(Table1[[#This Row],[team]]=E1354,SUM(Table1[[#This Row],[win/loss]],M1354),Table1[[#This Row],[win/loss]])</f>
        <v>2</v>
      </c>
      <c r="N1355">
        <f>IF(Table1[[#This Row],[team]]=E1354,SUM(Table1[[#This Row],[win/loss]],M1354),Table1[[#This Row],[win/loss]])/B1355</f>
        <v>0.2</v>
      </c>
      <c r="O1355">
        <f t="shared" si="45"/>
        <v>13</v>
      </c>
      <c r="P1355">
        <f>IF(Table1[[#This Row],[difference]]&gt;0,SQRT(Table1[[#This Row],[difference]]),-SQRT(ABS(Table1[[#This Row],[difference]])))</f>
        <v>3.6055512754639891</v>
      </c>
      <c r="Q1355">
        <f>IF(Table1[[#This Row],[line]]&gt;0,SQRT(Table1[[#This Row],[line]]),-SQRT(ABS(Table1[[#This Row],[line]])))</f>
        <v>3.1622776601683795</v>
      </c>
      <c r="R1355">
        <f>Table1[[#This Row],[difference]]-Table1[[#This Row],[sqrt(line)]]</f>
        <v>9.83772233983162</v>
      </c>
      <c r="S1355">
        <f>IF(Table1[[#This Row],[difference]]&gt;0,1,-1)</f>
        <v>1</v>
      </c>
      <c r="T1355">
        <f>IF(Table1[[#This Row],[team]]=E1354,SUM(H1355,T1354),Table1[[#This Row],[ppg]])</f>
        <v>162</v>
      </c>
      <c r="U1355">
        <f>IF(Table1[[#This Row],[team]]=E1354,SUM(I1355,U1354),Table1[[#This Row],[ppga]])</f>
        <v>247</v>
      </c>
      <c r="V1355">
        <f>IF(Table1[[#This Row],[team]]=E1354,SUM(Table1[[#This Row],[difference]],V1354),Table1[[#This Row],[difference]])</f>
        <v>-47</v>
      </c>
      <c r="W1355">
        <f>IF(Table1[[#This Row],[team]]=E1354,SUM(Table1[[#This Row],[sqrt(dif)]],W1354),Table1[[#This Row],[sqrt(dif)]])</f>
        <v>-11.740394863251785</v>
      </c>
      <c r="X1355">
        <f>IF(Table1[[#This Row],[team]]=E1354,SUM(Table1[[#This Row],[f1]],X1354),Table1[[#This Row],[f1]])</f>
        <v>-59.37828681565852</v>
      </c>
      <c r="Y1355">
        <f>IF(Table1[[#This Row],[ATS]]=S1354,SUM(Table1[[#This Row],[ATS]],Y1354),Table1[[#This Row],[ATS]])</f>
        <v>1</v>
      </c>
      <c r="Z1355">
        <f>IF(Table1[[#This Row],[ATS]]&gt;0,Table1[[#This Row],[ATS streak (not real)]]-1,Table1[[#This Row],[ATS streak (not real)]]+1)</f>
        <v>0</v>
      </c>
      <c r="AA1355" s="5">
        <f>Table1[[#This Row],[running ttl ppg]]^2.37/(Table1[[#This Row],[running ttl ppg]]^2.37+Table1[[#This Row],[running ttl ppga]]^2.37)</f>
        <v>0.26901082252684538</v>
      </c>
      <c r="AB1355" s="5">
        <f>Table1[[#This Row],[pyth ratio]]+Table1[[#This Row],[win/loss ratio]]</f>
        <v>0.46901082252684539</v>
      </c>
    </row>
    <row r="1356" spans="1:28" x14ac:dyDescent="0.25">
      <c r="A1356" s="1">
        <v>3914</v>
      </c>
      <c r="B1356" s="7">
        <f t="shared" si="44"/>
        <v>11</v>
      </c>
      <c r="C1356" s="5">
        <v>2018</v>
      </c>
      <c r="D1356" s="5">
        <v>12</v>
      </c>
      <c r="E1356" t="s">
        <v>61</v>
      </c>
      <c r="F1356" t="s">
        <v>72</v>
      </c>
      <c r="G1356" s="5">
        <v>0</v>
      </c>
      <c r="H1356">
        <v>10</v>
      </c>
      <c r="I1356">
        <v>20</v>
      </c>
      <c r="J1356">
        <v>-10</v>
      </c>
      <c r="K1356">
        <f>IF(Table1[[#This Row],[net]]&gt;0,1,0)</f>
        <v>0</v>
      </c>
      <c r="L1356">
        <v>7</v>
      </c>
      <c r="M1356">
        <f>IF(Table1[[#This Row],[team]]=E1355,SUM(Table1[[#This Row],[win/loss]],M1355),Table1[[#This Row],[win/loss]])</f>
        <v>2</v>
      </c>
      <c r="N1356">
        <f>IF(Table1[[#This Row],[team]]=E1355,SUM(Table1[[#This Row],[win/loss]],M1355),Table1[[#This Row],[win/loss]])/B1356</f>
        <v>0.18181818181818182</v>
      </c>
      <c r="O1356">
        <f t="shared" si="45"/>
        <v>-3</v>
      </c>
      <c r="P1356">
        <f>IF(Table1[[#This Row],[difference]]&gt;0,SQRT(Table1[[#This Row],[difference]]),-SQRT(ABS(Table1[[#This Row],[difference]])))</f>
        <v>-1.7320508075688772</v>
      </c>
      <c r="Q1356">
        <f>IF(Table1[[#This Row],[line]]&gt;0,SQRT(Table1[[#This Row],[line]]),-SQRT(ABS(Table1[[#This Row],[line]])))</f>
        <v>2.6457513110645907</v>
      </c>
      <c r="R1356">
        <f>Table1[[#This Row],[difference]]-Table1[[#This Row],[sqrt(line)]]</f>
        <v>-5.6457513110645907</v>
      </c>
      <c r="S1356">
        <f>IF(Table1[[#This Row],[difference]]&gt;0,1,-1)</f>
        <v>-1</v>
      </c>
      <c r="T1356">
        <f>IF(Table1[[#This Row],[team]]=E1355,SUM(H1356,T1355),Table1[[#This Row],[ppg]])</f>
        <v>172</v>
      </c>
      <c r="U1356">
        <f>IF(Table1[[#This Row],[team]]=E1355,SUM(I1356,U1355),Table1[[#This Row],[ppga]])</f>
        <v>267</v>
      </c>
      <c r="V1356">
        <f>IF(Table1[[#This Row],[team]]=E1355,SUM(Table1[[#This Row],[difference]],V1355),Table1[[#This Row],[difference]])</f>
        <v>-50</v>
      </c>
      <c r="W1356">
        <f>IF(Table1[[#This Row],[team]]=E1355,SUM(Table1[[#This Row],[sqrt(dif)]],W1355),Table1[[#This Row],[sqrt(dif)]])</f>
        <v>-13.472445670820662</v>
      </c>
      <c r="X1356">
        <f>IF(Table1[[#This Row],[team]]=E1355,SUM(Table1[[#This Row],[f1]],X1355),Table1[[#This Row],[f1]])</f>
        <v>-65.024038126723113</v>
      </c>
      <c r="Y1356">
        <f>IF(Table1[[#This Row],[ATS]]=S1355,SUM(Table1[[#This Row],[ATS]],Y1355),Table1[[#This Row],[ATS]])</f>
        <v>-1</v>
      </c>
      <c r="Z1356">
        <f>IF(Table1[[#This Row],[ATS]]&gt;0,Table1[[#This Row],[ATS streak (not real)]]-1,Table1[[#This Row],[ATS streak (not real)]]+1)</f>
        <v>0</v>
      </c>
      <c r="AA1356" s="5">
        <f>Table1[[#This Row],[running ttl ppg]]^2.37/(Table1[[#This Row],[running ttl ppg]]^2.37+Table1[[#This Row],[running ttl ppga]]^2.37)</f>
        <v>0.2607223697479546</v>
      </c>
      <c r="AB1356" s="5">
        <f>Table1[[#This Row],[pyth ratio]]+Table1[[#This Row],[win/loss ratio]]</f>
        <v>0.44254055156613642</v>
      </c>
    </row>
    <row r="1357" spans="1:28" x14ac:dyDescent="0.25">
      <c r="A1357" s="1">
        <v>3915</v>
      </c>
      <c r="B1357" s="7">
        <f t="shared" si="44"/>
        <v>12</v>
      </c>
      <c r="C1357" s="5">
        <v>2018</v>
      </c>
      <c r="D1357" s="5">
        <v>13</v>
      </c>
      <c r="E1357" t="s">
        <v>61</v>
      </c>
      <c r="F1357" t="s">
        <v>65</v>
      </c>
      <c r="G1357" s="5">
        <v>0</v>
      </c>
      <c r="H1357">
        <v>17</v>
      </c>
      <c r="I1357">
        <v>24</v>
      </c>
      <c r="J1357">
        <v>-7</v>
      </c>
      <c r="K1357">
        <f>IF(Table1[[#This Row],[net]]&gt;0,1,0)</f>
        <v>0</v>
      </c>
      <c r="L1357">
        <v>10</v>
      </c>
      <c r="M1357">
        <f>IF(Table1[[#This Row],[team]]=E1356,SUM(Table1[[#This Row],[win/loss]],M1356),Table1[[#This Row],[win/loss]])</f>
        <v>2</v>
      </c>
      <c r="N1357">
        <f>IF(Table1[[#This Row],[team]]=E1356,SUM(Table1[[#This Row],[win/loss]],M1356),Table1[[#This Row],[win/loss]])/B1357</f>
        <v>0.16666666666666666</v>
      </c>
      <c r="O1357">
        <f t="shared" si="45"/>
        <v>3</v>
      </c>
      <c r="P1357">
        <f>IF(Table1[[#This Row],[difference]]&gt;0,SQRT(Table1[[#This Row],[difference]]),-SQRT(ABS(Table1[[#This Row],[difference]])))</f>
        <v>1.7320508075688772</v>
      </c>
      <c r="Q1357">
        <f>IF(Table1[[#This Row],[line]]&gt;0,SQRT(Table1[[#This Row],[line]]),-SQRT(ABS(Table1[[#This Row],[line]])))</f>
        <v>3.1622776601683795</v>
      </c>
      <c r="R1357">
        <f>Table1[[#This Row],[difference]]-Table1[[#This Row],[sqrt(line)]]</f>
        <v>-0.16227766016837952</v>
      </c>
      <c r="S1357">
        <f>IF(Table1[[#This Row],[difference]]&gt;0,1,-1)</f>
        <v>1</v>
      </c>
      <c r="T1357">
        <f>IF(Table1[[#This Row],[team]]=E1356,SUM(H1357,T1356),Table1[[#This Row],[ppg]])</f>
        <v>189</v>
      </c>
      <c r="U1357">
        <f>IF(Table1[[#This Row],[team]]=E1356,SUM(I1357,U1356),Table1[[#This Row],[ppga]])</f>
        <v>291</v>
      </c>
      <c r="V1357">
        <f>IF(Table1[[#This Row],[team]]=E1356,SUM(Table1[[#This Row],[difference]],V1356),Table1[[#This Row],[difference]])</f>
        <v>-47</v>
      </c>
      <c r="W1357">
        <f>IF(Table1[[#This Row],[team]]=E1356,SUM(Table1[[#This Row],[sqrt(dif)]],W1356),Table1[[#This Row],[sqrt(dif)]])</f>
        <v>-11.740394863251785</v>
      </c>
      <c r="X1357">
        <f>IF(Table1[[#This Row],[team]]=E1356,SUM(Table1[[#This Row],[f1]],X1356),Table1[[#This Row],[f1]])</f>
        <v>-65.186315786891498</v>
      </c>
      <c r="Y1357">
        <f>IF(Table1[[#This Row],[ATS]]=S1356,SUM(Table1[[#This Row],[ATS]],Y1356),Table1[[#This Row],[ATS]])</f>
        <v>1</v>
      </c>
      <c r="Z1357">
        <f>IF(Table1[[#This Row],[ATS]]&gt;0,Table1[[#This Row],[ATS streak (not real)]]-1,Table1[[#This Row],[ATS streak (not real)]]+1)</f>
        <v>0</v>
      </c>
      <c r="AA1357" s="5">
        <f>Table1[[#This Row],[running ttl ppg]]^2.37/(Table1[[#This Row],[running ttl ppg]]^2.37+Table1[[#This Row],[running ttl ppga]]^2.37)</f>
        <v>0.2644754053125723</v>
      </c>
      <c r="AB1357" s="5">
        <f>Table1[[#This Row],[pyth ratio]]+Table1[[#This Row],[win/loss ratio]]</f>
        <v>0.43114207197923893</v>
      </c>
    </row>
    <row r="1358" spans="1:28" x14ac:dyDescent="0.25">
      <c r="A1358" s="1">
        <v>3916</v>
      </c>
      <c r="B1358" s="7">
        <f t="shared" si="44"/>
        <v>13</v>
      </c>
      <c r="C1358" s="5">
        <v>2018</v>
      </c>
      <c r="D1358" s="5">
        <v>14</v>
      </c>
      <c r="E1358" t="s">
        <v>61</v>
      </c>
      <c r="F1358" t="s">
        <v>49</v>
      </c>
      <c r="G1358" s="5">
        <v>1</v>
      </c>
      <c r="H1358">
        <v>10</v>
      </c>
      <c r="I1358">
        <v>30</v>
      </c>
      <c r="J1358">
        <v>-20</v>
      </c>
      <c r="K1358">
        <f>IF(Table1[[#This Row],[net]]&gt;0,1,0)</f>
        <v>0</v>
      </c>
      <c r="L1358">
        <v>4</v>
      </c>
      <c r="M1358">
        <f>IF(Table1[[#This Row],[team]]=E1357,SUM(Table1[[#This Row],[win/loss]],M1357),Table1[[#This Row],[win/loss]])</f>
        <v>2</v>
      </c>
      <c r="N1358">
        <f>IF(Table1[[#This Row],[team]]=E1357,SUM(Table1[[#This Row],[win/loss]],M1357),Table1[[#This Row],[win/loss]])/B1358</f>
        <v>0.15384615384615385</v>
      </c>
      <c r="O1358">
        <f t="shared" si="45"/>
        <v>-16</v>
      </c>
      <c r="P1358">
        <f>IF(Table1[[#This Row],[difference]]&gt;0,SQRT(Table1[[#This Row],[difference]]),-SQRT(ABS(Table1[[#This Row],[difference]])))</f>
        <v>-4</v>
      </c>
      <c r="Q1358">
        <f>IF(Table1[[#This Row],[line]]&gt;0,SQRT(Table1[[#This Row],[line]]),-SQRT(ABS(Table1[[#This Row],[line]])))</f>
        <v>2</v>
      </c>
      <c r="R1358">
        <f>Table1[[#This Row],[difference]]-Table1[[#This Row],[sqrt(line)]]</f>
        <v>-18</v>
      </c>
      <c r="S1358">
        <f>IF(Table1[[#This Row],[difference]]&gt;0,1,-1)</f>
        <v>-1</v>
      </c>
      <c r="T1358">
        <f>IF(Table1[[#This Row],[team]]=E1357,SUM(H1358,T1357),Table1[[#This Row],[ppg]])</f>
        <v>199</v>
      </c>
      <c r="U1358">
        <f>IF(Table1[[#This Row],[team]]=E1357,SUM(I1358,U1357),Table1[[#This Row],[ppga]])</f>
        <v>321</v>
      </c>
      <c r="V1358">
        <f>IF(Table1[[#This Row],[team]]=E1357,SUM(Table1[[#This Row],[difference]],V1357),Table1[[#This Row],[difference]])</f>
        <v>-63</v>
      </c>
      <c r="W1358">
        <f>IF(Table1[[#This Row],[team]]=E1357,SUM(Table1[[#This Row],[sqrt(dif)]],W1357),Table1[[#This Row],[sqrt(dif)]])</f>
        <v>-15.740394863251785</v>
      </c>
      <c r="X1358">
        <f>IF(Table1[[#This Row],[team]]=E1357,SUM(Table1[[#This Row],[f1]],X1357),Table1[[#This Row],[f1]])</f>
        <v>-83.186315786891498</v>
      </c>
      <c r="Y1358">
        <f>IF(Table1[[#This Row],[ATS]]=S1357,SUM(Table1[[#This Row],[ATS]],Y1357),Table1[[#This Row],[ATS]])</f>
        <v>-1</v>
      </c>
      <c r="Z1358">
        <f>IF(Table1[[#This Row],[ATS]]&gt;0,Table1[[#This Row],[ATS streak (not real)]]-1,Table1[[#This Row],[ATS streak (not real)]]+1)</f>
        <v>0</v>
      </c>
      <c r="AA1358" s="5">
        <f>Table1[[#This Row],[running ttl ppg]]^2.37/(Table1[[#This Row],[running ttl ppg]]^2.37+Table1[[#This Row],[running ttl ppga]]^2.37)</f>
        <v>0.24357416297062792</v>
      </c>
      <c r="AB1358" s="5">
        <f>Table1[[#This Row],[pyth ratio]]+Table1[[#This Row],[win/loss ratio]]</f>
        <v>0.3974203168167818</v>
      </c>
    </row>
    <row r="1359" spans="1:28" x14ac:dyDescent="0.25">
      <c r="A1359" s="1">
        <v>3917</v>
      </c>
      <c r="B1359" s="7">
        <f t="shared" si="44"/>
        <v>14</v>
      </c>
      <c r="C1359" s="5">
        <v>2018</v>
      </c>
      <c r="D1359" s="5">
        <v>15</v>
      </c>
      <c r="E1359" t="s">
        <v>61</v>
      </c>
      <c r="F1359" t="s">
        <v>66</v>
      </c>
      <c r="G1359" s="5">
        <v>1</v>
      </c>
      <c r="H1359">
        <v>29</v>
      </c>
      <c r="I1359">
        <v>34</v>
      </c>
      <c r="J1359">
        <v>-5</v>
      </c>
      <c r="K1359">
        <f>IF(Table1[[#This Row],[net]]&gt;0,1,0)</f>
        <v>0</v>
      </c>
      <c r="L1359">
        <v>7.5</v>
      </c>
      <c r="M1359">
        <f>IF(Table1[[#This Row],[team]]=E1358,SUM(Table1[[#This Row],[win/loss]],M1358),Table1[[#This Row],[win/loss]])</f>
        <v>2</v>
      </c>
      <c r="N1359">
        <f>IF(Table1[[#This Row],[team]]=E1358,SUM(Table1[[#This Row],[win/loss]],M1358),Table1[[#This Row],[win/loss]])/B1359</f>
        <v>0.14285714285714285</v>
      </c>
      <c r="O1359">
        <f t="shared" si="45"/>
        <v>2.5</v>
      </c>
      <c r="P1359">
        <f>IF(Table1[[#This Row],[difference]]&gt;0,SQRT(Table1[[#This Row],[difference]]),-SQRT(ABS(Table1[[#This Row],[difference]])))</f>
        <v>1.5811388300841898</v>
      </c>
      <c r="Q1359">
        <f>IF(Table1[[#This Row],[line]]&gt;0,SQRT(Table1[[#This Row],[line]]),-SQRT(ABS(Table1[[#This Row],[line]])))</f>
        <v>2.7386127875258306</v>
      </c>
      <c r="R1359">
        <f>Table1[[#This Row],[difference]]-Table1[[#This Row],[sqrt(line)]]</f>
        <v>-0.23861278752583059</v>
      </c>
      <c r="S1359">
        <f>IF(Table1[[#This Row],[difference]]&gt;0,1,-1)</f>
        <v>1</v>
      </c>
      <c r="T1359">
        <f>IF(Table1[[#This Row],[team]]=E1358,SUM(H1359,T1358),Table1[[#This Row],[ppg]])</f>
        <v>228</v>
      </c>
      <c r="U1359">
        <f>IF(Table1[[#This Row],[team]]=E1358,SUM(I1359,U1358),Table1[[#This Row],[ppga]])</f>
        <v>355</v>
      </c>
      <c r="V1359">
        <f>IF(Table1[[#This Row],[team]]=E1358,SUM(Table1[[#This Row],[difference]],V1358),Table1[[#This Row],[difference]])</f>
        <v>-60.5</v>
      </c>
      <c r="W1359">
        <f>IF(Table1[[#This Row],[team]]=E1358,SUM(Table1[[#This Row],[sqrt(dif)]],W1358),Table1[[#This Row],[sqrt(dif)]])</f>
        <v>-14.159256033167596</v>
      </c>
      <c r="X1359">
        <f>IF(Table1[[#This Row],[team]]=E1358,SUM(Table1[[#This Row],[f1]],X1358),Table1[[#This Row],[f1]])</f>
        <v>-83.424928574417322</v>
      </c>
      <c r="Y1359">
        <f>IF(Table1[[#This Row],[ATS]]=S1358,SUM(Table1[[#This Row],[ATS]],Y1358),Table1[[#This Row],[ATS]])</f>
        <v>1</v>
      </c>
      <c r="Z1359">
        <f>IF(Table1[[#This Row],[ATS]]&gt;0,Table1[[#This Row],[ATS streak (not real)]]-1,Table1[[#This Row],[ATS streak (not real)]]+1)</f>
        <v>0</v>
      </c>
      <c r="AA1359" s="5">
        <f>Table1[[#This Row],[running ttl ppg]]^2.37/(Table1[[#This Row],[running ttl ppg]]^2.37+Table1[[#This Row],[running ttl ppga]]^2.37)</f>
        <v>0.25934609253443008</v>
      </c>
      <c r="AB1359" s="5">
        <f>Table1[[#This Row],[pyth ratio]]+Table1[[#This Row],[win/loss ratio]]</f>
        <v>0.40220323539157293</v>
      </c>
    </row>
    <row r="1360" spans="1:28" x14ac:dyDescent="0.25">
      <c r="A1360" s="1">
        <v>3918</v>
      </c>
      <c r="B1360" s="7">
        <f t="shared" si="44"/>
        <v>15</v>
      </c>
      <c r="C1360" s="5">
        <v>2018</v>
      </c>
      <c r="D1360" s="5">
        <v>16</v>
      </c>
      <c r="E1360" t="s">
        <v>61</v>
      </c>
      <c r="F1360" t="s">
        <v>41</v>
      </c>
      <c r="G1360" s="5">
        <v>0</v>
      </c>
      <c r="H1360">
        <v>0</v>
      </c>
      <c r="I1360">
        <v>23</v>
      </c>
      <c r="J1360">
        <v>-23</v>
      </c>
      <c r="K1360">
        <f>IF(Table1[[#This Row],[net]]&gt;0,1,0)</f>
        <v>0</v>
      </c>
      <c r="L1360">
        <v>3</v>
      </c>
      <c r="M1360">
        <f>IF(Table1[[#This Row],[team]]=E1359,SUM(Table1[[#This Row],[win/loss]],M1359),Table1[[#This Row],[win/loss]])</f>
        <v>2</v>
      </c>
      <c r="N1360">
        <f>IF(Table1[[#This Row],[team]]=E1359,SUM(Table1[[#This Row],[win/loss]],M1359),Table1[[#This Row],[win/loss]])/B1360</f>
        <v>0.13333333333333333</v>
      </c>
      <c r="O1360">
        <f t="shared" si="45"/>
        <v>-20</v>
      </c>
      <c r="P1360">
        <f>IF(Table1[[#This Row],[difference]]&gt;0,SQRT(Table1[[#This Row],[difference]]),-SQRT(ABS(Table1[[#This Row],[difference]])))</f>
        <v>-4.4721359549995796</v>
      </c>
      <c r="Q1360">
        <f>IF(Table1[[#This Row],[line]]&gt;0,SQRT(Table1[[#This Row],[line]]),-SQRT(ABS(Table1[[#This Row],[line]])))</f>
        <v>1.7320508075688772</v>
      </c>
      <c r="R1360">
        <f>Table1[[#This Row],[difference]]-Table1[[#This Row],[sqrt(line)]]</f>
        <v>-21.732050807568879</v>
      </c>
      <c r="S1360">
        <f>IF(Table1[[#This Row],[difference]]&gt;0,1,-1)</f>
        <v>-1</v>
      </c>
      <c r="T1360">
        <f>IF(Table1[[#This Row],[team]]=E1359,SUM(H1360,T1359),Table1[[#This Row],[ppg]])</f>
        <v>228</v>
      </c>
      <c r="U1360">
        <f>IF(Table1[[#This Row],[team]]=E1359,SUM(I1360,U1359),Table1[[#This Row],[ppga]])</f>
        <v>378</v>
      </c>
      <c r="V1360">
        <f>IF(Table1[[#This Row],[team]]=E1359,SUM(Table1[[#This Row],[difference]],V1359),Table1[[#This Row],[difference]])</f>
        <v>-80.5</v>
      </c>
      <c r="W1360">
        <f>IF(Table1[[#This Row],[team]]=E1359,SUM(Table1[[#This Row],[sqrt(dif)]],W1359),Table1[[#This Row],[sqrt(dif)]])</f>
        <v>-18.631391988167174</v>
      </c>
      <c r="X1360">
        <f>IF(Table1[[#This Row],[team]]=E1359,SUM(Table1[[#This Row],[f1]],X1359),Table1[[#This Row],[f1]])</f>
        <v>-105.1569793819862</v>
      </c>
      <c r="Y1360">
        <f>IF(Table1[[#This Row],[ATS]]=S1359,SUM(Table1[[#This Row],[ATS]],Y1359),Table1[[#This Row],[ATS]])</f>
        <v>-1</v>
      </c>
      <c r="Z1360">
        <f>IF(Table1[[#This Row],[ATS]]&gt;0,Table1[[#This Row],[ATS streak (not real)]]-1,Table1[[#This Row],[ATS streak (not real)]]+1)</f>
        <v>0</v>
      </c>
      <c r="AA1360" s="5">
        <f>Table1[[#This Row],[running ttl ppg]]^2.37/(Table1[[#This Row],[running ttl ppg]]^2.37+Table1[[#This Row],[running ttl ppga]]^2.37)</f>
        <v>0.23180446635242041</v>
      </c>
      <c r="AB1360" s="5">
        <f>Table1[[#This Row],[pyth ratio]]+Table1[[#This Row],[win/loss ratio]]</f>
        <v>0.36513779968575377</v>
      </c>
    </row>
    <row r="1361" spans="1:28" x14ac:dyDescent="0.25">
      <c r="A1361" s="1">
        <v>3919</v>
      </c>
      <c r="B1361" s="7">
        <f t="shared" si="44"/>
        <v>16</v>
      </c>
      <c r="C1361" s="5">
        <v>2018</v>
      </c>
      <c r="D1361" s="5">
        <v>17</v>
      </c>
      <c r="E1361" t="s">
        <v>61</v>
      </c>
      <c r="F1361" t="s">
        <v>72</v>
      </c>
      <c r="G1361" s="5">
        <v>1</v>
      </c>
      <c r="H1361">
        <v>18</v>
      </c>
      <c r="I1361">
        <v>10</v>
      </c>
      <c r="J1361">
        <v>8</v>
      </c>
      <c r="K1361">
        <f>IF(Table1[[#This Row],[net]]&gt;0,1,0)</f>
        <v>1</v>
      </c>
      <c r="L1361">
        <v>5</v>
      </c>
      <c r="M1361">
        <f>IF(Table1[[#This Row],[team]]=E1360,SUM(Table1[[#This Row],[win/loss]],M1360),Table1[[#This Row],[win/loss]])</f>
        <v>3</v>
      </c>
      <c r="N1361">
        <f>IF(Table1[[#This Row],[team]]=E1360,SUM(Table1[[#This Row],[win/loss]],M1360),Table1[[#This Row],[win/loss]])/B1361</f>
        <v>0.1875</v>
      </c>
      <c r="O1361">
        <f t="shared" si="45"/>
        <v>13</v>
      </c>
      <c r="P1361">
        <f>IF(Table1[[#This Row],[difference]]&gt;0,SQRT(Table1[[#This Row],[difference]]),-SQRT(ABS(Table1[[#This Row],[difference]])))</f>
        <v>3.6055512754639891</v>
      </c>
      <c r="Q1361">
        <f>IF(Table1[[#This Row],[line]]&gt;0,SQRT(Table1[[#This Row],[line]]),-SQRT(ABS(Table1[[#This Row],[line]])))</f>
        <v>2.2360679774997898</v>
      </c>
      <c r="R1361">
        <f>Table1[[#This Row],[difference]]-Table1[[#This Row],[sqrt(line)]]</f>
        <v>10.76393202250021</v>
      </c>
      <c r="S1361">
        <f>IF(Table1[[#This Row],[difference]]&gt;0,1,-1)</f>
        <v>1</v>
      </c>
      <c r="T1361">
        <f>IF(Table1[[#This Row],[team]]=E1360,SUM(H1361,T1360),Table1[[#This Row],[ppg]])</f>
        <v>246</v>
      </c>
      <c r="U1361">
        <f>IF(Table1[[#This Row],[team]]=E1360,SUM(I1361,U1360),Table1[[#This Row],[ppga]])</f>
        <v>388</v>
      </c>
      <c r="V1361">
        <f>IF(Table1[[#This Row],[team]]=E1360,SUM(Table1[[#This Row],[difference]],V1360),Table1[[#This Row],[difference]])</f>
        <v>-67.5</v>
      </c>
      <c r="W1361">
        <f>IF(Table1[[#This Row],[team]]=E1360,SUM(Table1[[#This Row],[sqrt(dif)]],W1360),Table1[[#This Row],[sqrt(dif)]])</f>
        <v>-15.025840712703184</v>
      </c>
      <c r="X1361">
        <f>IF(Table1[[#This Row],[team]]=E1360,SUM(Table1[[#This Row],[f1]],X1360),Table1[[#This Row],[f1]])</f>
        <v>-94.39304735948599</v>
      </c>
      <c r="Y1361">
        <f>IF(Table1[[#This Row],[ATS]]=S1360,SUM(Table1[[#This Row],[ATS]],Y1360),Table1[[#This Row],[ATS]])</f>
        <v>1</v>
      </c>
      <c r="Z1361">
        <f>IF(Table1[[#This Row],[ATS]]&gt;0,Table1[[#This Row],[ATS streak (not real)]]-1,Table1[[#This Row],[ATS streak (not real)]]+1)</f>
        <v>0</v>
      </c>
      <c r="AA1361" s="5">
        <f>Table1[[#This Row],[running ttl ppg]]^2.37/(Table1[[#This Row],[running ttl ppg]]^2.37+Table1[[#This Row],[running ttl ppga]]^2.37)</f>
        <v>0.25351606268499888</v>
      </c>
      <c r="AB1361" s="5">
        <f>Table1[[#This Row],[pyth ratio]]+Table1[[#This Row],[win/loss ratio]]</f>
        <v>0.44101606268499888</v>
      </c>
    </row>
    <row r="1362" spans="1:28" x14ac:dyDescent="0.25">
      <c r="A1362" s="1">
        <v>3920</v>
      </c>
      <c r="B1362" s="7">
        <f t="shared" si="44"/>
        <v>1</v>
      </c>
      <c r="C1362" s="5">
        <v>2018</v>
      </c>
      <c r="D1362" s="5">
        <v>1</v>
      </c>
      <c r="E1362" t="s">
        <v>62</v>
      </c>
      <c r="F1362" t="s">
        <v>44</v>
      </c>
      <c r="G1362" s="5">
        <v>0</v>
      </c>
      <c r="H1362">
        <v>12</v>
      </c>
      <c r="I1362">
        <v>21</v>
      </c>
      <c r="J1362">
        <v>-9</v>
      </c>
      <c r="K1362">
        <f>IF(Table1[[#This Row],[net]]&gt;0,1,0)</f>
        <v>0</v>
      </c>
      <c r="L1362">
        <v>7</v>
      </c>
      <c r="M1362">
        <f>IF(Table1[[#This Row],[team]]=E1361,SUM(Table1[[#This Row],[win/loss]],M1361),Table1[[#This Row],[win/loss]])</f>
        <v>0</v>
      </c>
      <c r="N1362">
        <f>IF(Table1[[#This Row],[team]]=E1361,SUM(Table1[[#This Row],[win/loss]],M1361),Table1[[#This Row],[win/loss]])/B1362</f>
        <v>0</v>
      </c>
      <c r="O1362">
        <f t="shared" si="45"/>
        <v>-2</v>
      </c>
      <c r="P1362">
        <f>IF(Table1[[#This Row],[difference]]&gt;0,SQRT(Table1[[#This Row],[difference]]),-SQRT(ABS(Table1[[#This Row],[difference]])))</f>
        <v>-1.4142135623730951</v>
      </c>
      <c r="Q1362">
        <f>IF(Table1[[#This Row],[line]]&gt;0,SQRT(Table1[[#This Row],[line]]),-SQRT(ABS(Table1[[#This Row],[line]])))</f>
        <v>2.6457513110645907</v>
      </c>
      <c r="R1362">
        <f>Table1[[#This Row],[difference]]-Table1[[#This Row],[sqrt(line)]]</f>
        <v>-4.6457513110645907</v>
      </c>
      <c r="S1362">
        <f>IF(Table1[[#This Row],[difference]]&gt;0,1,-1)</f>
        <v>-1</v>
      </c>
      <c r="T1362">
        <f>IF(Table1[[#This Row],[team]]=E1361,SUM(H1362,T1361),Table1[[#This Row],[ppg]])</f>
        <v>12</v>
      </c>
      <c r="U1362">
        <f>IF(Table1[[#This Row],[team]]=E1361,SUM(I1362,U1361),Table1[[#This Row],[ppga]])</f>
        <v>21</v>
      </c>
      <c r="V1362">
        <f>IF(Table1[[#This Row],[team]]=E1361,SUM(Table1[[#This Row],[difference]],V1361),Table1[[#This Row],[difference]])</f>
        <v>-2</v>
      </c>
      <c r="W1362">
        <f>IF(Table1[[#This Row],[team]]=E1361,SUM(Table1[[#This Row],[sqrt(dif)]],W1361),Table1[[#This Row],[sqrt(dif)]])</f>
        <v>-1.4142135623730951</v>
      </c>
      <c r="X1362">
        <f>IF(Table1[[#This Row],[team]]=E1361,SUM(Table1[[#This Row],[f1]],X1361),Table1[[#This Row],[f1]])</f>
        <v>-4.6457513110645907</v>
      </c>
      <c r="Y1362">
        <f>IF(Table1[[#This Row],[ATS]]=S1361,SUM(Table1[[#This Row],[ATS]],Y1361),Table1[[#This Row],[ATS]])</f>
        <v>-1</v>
      </c>
      <c r="Z1362">
        <f>IF(Table1[[#This Row],[ATS]]&gt;0,Table1[[#This Row],[ATS streak (not real)]]-1,Table1[[#This Row],[ATS streak (not real)]]+1)</f>
        <v>0</v>
      </c>
      <c r="AA1362" s="5">
        <f>Table1[[#This Row],[running ttl ppg]]^2.37/(Table1[[#This Row],[running ttl ppg]]^2.37+Table1[[#This Row],[running ttl ppga]]^2.37)</f>
        <v>0.20977380146848576</v>
      </c>
      <c r="AB1362" s="5">
        <f>Table1[[#This Row],[pyth ratio]]+Table1[[#This Row],[win/loss ratio]]</f>
        <v>0.20977380146848576</v>
      </c>
    </row>
    <row r="1363" spans="1:28" x14ac:dyDescent="0.25">
      <c r="A1363" s="1">
        <v>3921</v>
      </c>
      <c r="B1363" s="7">
        <f t="shared" ref="B1363:B1426" si="46">IF(B1362=16,1,B1362+1)</f>
        <v>2</v>
      </c>
      <c r="C1363" s="5">
        <v>2018</v>
      </c>
      <c r="D1363" s="5">
        <v>2</v>
      </c>
      <c r="E1363" t="s">
        <v>62</v>
      </c>
      <c r="F1363" t="s">
        <v>65</v>
      </c>
      <c r="G1363" s="5">
        <v>0</v>
      </c>
      <c r="H1363">
        <v>20</v>
      </c>
      <c r="I1363">
        <v>45</v>
      </c>
      <c r="J1363">
        <v>-25</v>
      </c>
      <c r="K1363">
        <f>IF(Table1[[#This Row],[net]]&gt;0,1,0)</f>
        <v>0</v>
      </c>
      <c r="L1363">
        <v>13.5</v>
      </c>
      <c r="M1363">
        <f>IF(Table1[[#This Row],[team]]=E1362,SUM(Table1[[#This Row],[win/loss]],M1362),Table1[[#This Row],[win/loss]])</f>
        <v>0</v>
      </c>
      <c r="N1363">
        <f>IF(Table1[[#This Row],[team]]=E1362,SUM(Table1[[#This Row],[win/loss]],M1362),Table1[[#This Row],[win/loss]])/B1363</f>
        <v>0</v>
      </c>
      <c r="O1363">
        <f t="shared" si="45"/>
        <v>-11.5</v>
      </c>
      <c r="P1363">
        <f>IF(Table1[[#This Row],[difference]]&gt;0,SQRT(Table1[[#This Row],[difference]]),-SQRT(ABS(Table1[[#This Row],[difference]])))</f>
        <v>-3.3911649915626341</v>
      </c>
      <c r="Q1363">
        <f>IF(Table1[[#This Row],[line]]&gt;0,SQRT(Table1[[#This Row],[line]]),-SQRT(ABS(Table1[[#This Row],[line]])))</f>
        <v>3.6742346141747673</v>
      </c>
      <c r="R1363">
        <f>Table1[[#This Row],[difference]]-Table1[[#This Row],[sqrt(line)]]</f>
        <v>-15.174234614174768</v>
      </c>
      <c r="S1363">
        <f>IF(Table1[[#This Row],[difference]]&gt;0,1,-1)</f>
        <v>-1</v>
      </c>
      <c r="T1363">
        <f>IF(Table1[[#This Row],[team]]=E1362,SUM(H1363,T1362),Table1[[#This Row],[ppg]])</f>
        <v>32</v>
      </c>
      <c r="U1363">
        <f>IF(Table1[[#This Row],[team]]=E1362,SUM(I1363,U1362),Table1[[#This Row],[ppga]])</f>
        <v>66</v>
      </c>
      <c r="V1363">
        <f>IF(Table1[[#This Row],[team]]=E1362,SUM(Table1[[#This Row],[difference]],V1362),Table1[[#This Row],[difference]])</f>
        <v>-13.5</v>
      </c>
      <c r="W1363">
        <f>IF(Table1[[#This Row],[team]]=E1362,SUM(Table1[[#This Row],[sqrt(dif)]],W1362),Table1[[#This Row],[sqrt(dif)]])</f>
        <v>-4.8053785539357294</v>
      </c>
      <c r="X1363">
        <f>IF(Table1[[#This Row],[team]]=E1362,SUM(Table1[[#This Row],[f1]],X1362),Table1[[#This Row],[f1]])</f>
        <v>-19.819985925239358</v>
      </c>
      <c r="Y1363">
        <f>IF(Table1[[#This Row],[ATS]]=S1362,SUM(Table1[[#This Row],[ATS]],Y1362),Table1[[#This Row],[ATS]])</f>
        <v>-2</v>
      </c>
      <c r="Z1363">
        <f>IF(Table1[[#This Row],[ATS]]&gt;0,Table1[[#This Row],[ATS streak (not real)]]-1,Table1[[#This Row],[ATS streak (not real)]]+1)</f>
        <v>-1</v>
      </c>
      <c r="AA1363" s="5">
        <f>Table1[[#This Row],[running ttl ppg]]^2.37/(Table1[[#This Row],[running ttl ppg]]^2.37+Table1[[#This Row],[running ttl ppga]]^2.37)</f>
        <v>0.15242745596869986</v>
      </c>
      <c r="AB1363" s="5">
        <f>Table1[[#This Row],[pyth ratio]]+Table1[[#This Row],[win/loss ratio]]</f>
        <v>0.15242745596869986</v>
      </c>
    </row>
    <row r="1364" spans="1:28" x14ac:dyDescent="0.25">
      <c r="A1364" s="1">
        <v>3922</v>
      </c>
      <c r="B1364" s="7">
        <f t="shared" si="46"/>
        <v>3</v>
      </c>
      <c r="C1364" s="5">
        <v>2018</v>
      </c>
      <c r="D1364" s="5">
        <v>3</v>
      </c>
      <c r="E1364" t="s">
        <v>62</v>
      </c>
      <c r="F1364" t="s">
        <v>59</v>
      </c>
      <c r="G1364" s="5">
        <v>1</v>
      </c>
      <c r="H1364">
        <v>20</v>
      </c>
      <c r="I1364">
        <v>6</v>
      </c>
      <c r="J1364">
        <v>14</v>
      </c>
      <c r="K1364">
        <f>IF(Table1[[#This Row],[net]]&gt;0,1,0)</f>
        <v>1</v>
      </c>
      <c r="L1364">
        <v>5.5</v>
      </c>
      <c r="M1364">
        <f>IF(Table1[[#This Row],[team]]=E1363,SUM(Table1[[#This Row],[win/loss]],M1363),Table1[[#This Row],[win/loss]])</f>
        <v>1</v>
      </c>
      <c r="N1364">
        <f>IF(Table1[[#This Row],[team]]=E1363,SUM(Table1[[#This Row],[win/loss]],M1363),Table1[[#This Row],[win/loss]])/B1364</f>
        <v>0.33333333333333331</v>
      </c>
      <c r="O1364">
        <f t="shared" si="45"/>
        <v>19.5</v>
      </c>
      <c r="P1364">
        <f>IF(Table1[[#This Row],[difference]]&gt;0,SQRT(Table1[[#This Row],[difference]]),-SQRT(ABS(Table1[[#This Row],[difference]])))</f>
        <v>4.4158804331639239</v>
      </c>
      <c r="Q1364">
        <f>IF(Table1[[#This Row],[line]]&gt;0,SQRT(Table1[[#This Row],[line]]),-SQRT(ABS(Table1[[#This Row],[line]])))</f>
        <v>2.3452078799117149</v>
      </c>
      <c r="R1364">
        <f>Table1[[#This Row],[difference]]-Table1[[#This Row],[sqrt(line)]]</f>
        <v>17.154792120088285</v>
      </c>
      <c r="S1364">
        <f>IF(Table1[[#This Row],[difference]]&gt;0,1,-1)</f>
        <v>1</v>
      </c>
      <c r="T1364">
        <f>IF(Table1[[#This Row],[team]]=E1363,SUM(H1364,T1363),Table1[[#This Row],[ppg]])</f>
        <v>52</v>
      </c>
      <c r="U1364">
        <f>IF(Table1[[#This Row],[team]]=E1363,SUM(I1364,U1363),Table1[[#This Row],[ppga]])</f>
        <v>72</v>
      </c>
      <c r="V1364">
        <f>IF(Table1[[#This Row],[team]]=E1363,SUM(Table1[[#This Row],[difference]],V1363),Table1[[#This Row],[difference]])</f>
        <v>6</v>
      </c>
      <c r="W1364">
        <f>IF(Table1[[#This Row],[team]]=E1363,SUM(Table1[[#This Row],[sqrt(dif)]],W1363),Table1[[#This Row],[sqrt(dif)]])</f>
        <v>-0.38949812077180557</v>
      </c>
      <c r="X1364">
        <f>IF(Table1[[#This Row],[team]]=E1363,SUM(Table1[[#This Row],[f1]],X1363),Table1[[#This Row],[f1]])</f>
        <v>-2.6651938051510733</v>
      </c>
      <c r="Y1364">
        <f>IF(Table1[[#This Row],[ATS]]=S1363,SUM(Table1[[#This Row],[ATS]],Y1363),Table1[[#This Row],[ATS]])</f>
        <v>1</v>
      </c>
      <c r="Z1364">
        <f>IF(Table1[[#This Row],[ATS]]&gt;0,Table1[[#This Row],[ATS streak (not real)]]-1,Table1[[#This Row],[ATS streak (not real)]]+1)</f>
        <v>0</v>
      </c>
      <c r="AA1364" s="5">
        <f>Table1[[#This Row],[running ttl ppg]]^2.37/(Table1[[#This Row],[running ttl ppg]]^2.37+Table1[[#This Row],[running ttl ppga]]^2.37)</f>
        <v>0.3162085327418957</v>
      </c>
      <c r="AB1364" s="5">
        <f>Table1[[#This Row],[pyth ratio]]+Table1[[#This Row],[win/loss ratio]]</f>
        <v>0.64954186607522901</v>
      </c>
    </row>
    <row r="1365" spans="1:28" x14ac:dyDescent="0.25">
      <c r="A1365" s="1">
        <v>3923</v>
      </c>
      <c r="B1365" s="7">
        <f t="shared" si="46"/>
        <v>4</v>
      </c>
      <c r="C1365" s="5">
        <v>2018</v>
      </c>
      <c r="D1365" s="5">
        <v>4</v>
      </c>
      <c r="E1365" t="s">
        <v>62</v>
      </c>
      <c r="F1365" t="s">
        <v>55</v>
      </c>
      <c r="G1365" s="5">
        <v>1</v>
      </c>
      <c r="H1365">
        <v>23</v>
      </c>
      <c r="I1365">
        <v>20</v>
      </c>
      <c r="J1365">
        <v>3</v>
      </c>
      <c r="K1365">
        <f>IF(Table1[[#This Row],[net]]&gt;0,1,0)</f>
        <v>1</v>
      </c>
      <c r="L1365">
        <v>4</v>
      </c>
      <c r="M1365">
        <f>IF(Table1[[#This Row],[team]]=E1364,SUM(Table1[[#This Row],[win/loss]],M1364),Table1[[#This Row],[win/loss]])</f>
        <v>2</v>
      </c>
      <c r="N1365">
        <f>IF(Table1[[#This Row],[team]]=E1364,SUM(Table1[[#This Row],[win/loss]],M1364),Table1[[#This Row],[win/loss]])/B1365</f>
        <v>0.5</v>
      </c>
      <c r="O1365">
        <f t="shared" si="45"/>
        <v>7</v>
      </c>
      <c r="P1365">
        <f>IF(Table1[[#This Row],[difference]]&gt;0,SQRT(Table1[[#This Row],[difference]]),-SQRT(ABS(Table1[[#This Row],[difference]])))</f>
        <v>2.6457513110645907</v>
      </c>
      <c r="Q1365">
        <f>IF(Table1[[#This Row],[line]]&gt;0,SQRT(Table1[[#This Row],[line]]),-SQRT(ABS(Table1[[#This Row],[line]])))</f>
        <v>2</v>
      </c>
      <c r="R1365">
        <f>Table1[[#This Row],[difference]]-Table1[[#This Row],[sqrt(line)]]</f>
        <v>5</v>
      </c>
      <c r="S1365">
        <f>IF(Table1[[#This Row],[difference]]&gt;0,1,-1)</f>
        <v>1</v>
      </c>
      <c r="T1365">
        <f>IF(Table1[[#This Row],[team]]=E1364,SUM(H1365,T1364),Table1[[#This Row],[ppg]])</f>
        <v>75</v>
      </c>
      <c r="U1365">
        <f>IF(Table1[[#This Row],[team]]=E1364,SUM(I1365,U1364),Table1[[#This Row],[ppga]])</f>
        <v>92</v>
      </c>
      <c r="V1365">
        <f>IF(Table1[[#This Row],[team]]=E1364,SUM(Table1[[#This Row],[difference]],V1364),Table1[[#This Row],[difference]])</f>
        <v>13</v>
      </c>
      <c r="W1365">
        <f>IF(Table1[[#This Row],[team]]=E1364,SUM(Table1[[#This Row],[sqrt(dif)]],W1364),Table1[[#This Row],[sqrt(dif)]])</f>
        <v>2.2562531902927851</v>
      </c>
      <c r="X1365">
        <f>IF(Table1[[#This Row],[team]]=E1364,SUM(Table1[[#This Row],[f1]],X1364),Table1[[#This Row],[f1]])</f>
        <v>2.3348061948489267</v>
      </c>
      <c r="Y1365">
        <f>IF(Table1[[#This Row],[ATS]]=S1364,SUM(Table1[[#This Row],[ATS]],Y1364),Table1[[#This Row],[ATS]])</f>
        <v>2</v>
      </c>
      <c r="Z1365">
        <f>IF(Table1[[#This Row],[ATS]]&gt;0,Table1[[#This Row],[ATS streak (not real)]]-1,Table1[[#This Row],[ATS streak (not real)]]+1)</f>
        <v>1</v>
      </c>
      <c r="AA1365" s="5">
        <f>Table1[[#This Row],[running ttl ppg]]^2.37/(Table1[[#This Row],[running ttl ppg]]^2.37+Table1[[#This Row],[running ttl ppga]]^2.37)</f>
        <v>0.38126271204332179</v>
      </c>
      <c r="AB1365" s="5">
        <f>Table1[[#This Row],[pyth ratio]]+Table1[[#This Row],[win/loss ratio]]</f>
        <v>0.88126271204332185</v>
      </c>
    </row>
    <row r="1366" spans="1:28" x14ac:dyDescent="0.25">
      <c r="A1366" s="1">
        <v>3924</v>
      </c>
      <c r="B1366" s="7">
        <f t="shared" si="46"/>
        <v>5</v>
      </c>
      <c r="C1366" s="5">
        <v>2018</v>
      </c>
      <c r="D1366" s="5">
        <v>5</v>
      </c>
      <c r="E1366" t="s">
        <v>62</v>
      </c>
      <c r="F1366" t="s">
        <v>48</v>
      </c>
      <c r="G1366" s="5">
        <v>0</v>
      </c>
      <c r="H1366">
        <v>17</v>
      </c>
      <c r="I1366">
        <v>14</v>
      </c>
      <c r="J1366">
        <v>3</v>
      </c>
      <c r="K1366">
        <f>IF(Table1[[#This Row],[net]]&gt;0,1,0)</f>
        <v>1</v>
      </c>
      <c r="L1366">
        <v>-2</v>
      </c>
      <c r="M1366">
        <f>IF(Table1[[#This Row],[team]]=E1365,SUM(Table1[[#This Row],[win/loss]],M1365),Table1[[#This Row],[win/loss]])</f>
        <v>3</v>
      </c>
      <c r="N1366">
        <f>IF(Table1[[#This Row],[team]]=E1365,SUM(Table1[[#This Row],[win/loss]],M1365),Table1[[#This Row],[win/loss]])/B1366</f>
        <v>0.6</v>
      </c>
      <c r="O1366">
        <f t="shared" si="45"/>
        <v>1</v>
      </c>
      <c r="P1366">
        <f>IF(Table1[[#This Row],[difference]]&gt;0,SQRT(Table1[[#This Row],[difference]]),-SQRT(ABS(Table1[[#This Row],[difference]])))</f>
        <v>1</v>
      </c>
      <c r="Q1366">
        <f>IF(Table1[[#This Row],[line]]&gt;0,SQRT(Table1[[#This Row],[line]]),-SQRT(ABS(Table1[[#This Row],[line]])))</f>
        <v>-1.4142135623730951</v>
      </c>
      <c r="R1366">
        <f>Table1[[#This Row],[difference]]-Table1[[#This Row],[sqrt(line)]]</f>
        <v>2.4142135623730949</v>
      </c>
      <c r="S1366">
        <f>IF(Table1[[#This Row],[difference]]&gt;0,1,-1)</f>
        <v>1</v>
      </c>
      <c r="T1366">
        <f>IF(Table1[[#This Row],[team]]=E1365,SUM(H1366,T1365),Table1[[#This Row],[ppg]])</f>
        <v>92</v>
      </c>
      <c r="U1366">
        <f>IF(Table1[[#This Row],[team]]=E1365,SUM(I1366,U1365),Table1[[#This Row],[ppga]])</f>
        <v>106</v>
      </c>
      <c r="V1366">
        <f>IF(Table1[[#This Row],[team]]=E1365,SUM(Table1[[#This Row],[difference]],V1365),Table1[[#This Row],[difference]])</f>
        <v>14</v>
      </c>
      <c r="W1366">
        <f>IF(Table1[[#This Row],[team]]=E1365,SUM(Table1[[#This Row],[sqrt(dif)]],W1365),Table1[[#This Row],[sqrt(dif)]])</f>
        <v>3.2562531902927851</v>
      </c>
      <c r="X1366">
        <f>IF(Table1[[#This Row],[team]]=E1365,SUM(Table1[[#This Row],[f1]],X1365),Table1[[#This Row],[f1]])</f>
        <v>4.7490197572220216</v>
      </c>
      <c r="Y1366">
        <f>IF(Table1[[#This Row],[ATS]]=S1365,SUM(Table1[[#This Row],[ATS]],Y1365),Table1[[#This Row],[ATS]])</f>
        <v>3</v>
      </c>
      <c r="Z1366">
        <f>IF(Table1[[#This Row],[ATS]]&gt;0,Table1[[#This Row],[ATS streak (not real)]]-1,Table1[[#This Row],[ATS streak (not real)]]+1)</f>
        <v>2</v>
      </c>
      <c r="AA1366" s="5">
        <f>Table1[[#This Row],[running ttl ppg]]^2.37/(Table1[[#This Row],[running ttl ppg]]^2.37+Table1[[#This Row],[running ttl ppga]]^2.37)</f>
        <v>0.41685152484112437</v>
      </c>
      <c r="AB1366" s="5">
        <f>Table1[[#This Row],[pyth ratio]]+Table1[[#This Row],[win/loss ratio]]</f>
        <v>1.0168515248411243</v>
      </c>
    </row>
    <row r="1367" spans="1:28" x14ac:dyDescent="0.25">
      <c r="A1367" s="1">
        <v>3925</v>
      </c>
      <c r="B1367" s="7">
        <f t="shared" si="46"/>
        <v>6</v>
      </c>
      <c r="C1367" s="5">
        <v>2018</v>
      </c>
      <c r="D1367" s="5">
        <v>6</v>
      </c>
      <c r="E1367" t="s">
        <v>62</v>
      </c>
      <c r="F1367" t="s">
        <v>63</v>
      </c>
      <c r="G1367" s="5">
        <v>1</v>
      </c>
      <c r="H1367">
        <v>17</v>
      </c>
      <c r="I1367">
        <v>24</v>
      </c>
      <c r="J1367">
        <v>-7</v>
      </c>
      <c r="K1367">
        <f>IF(Table1[[#This Row],[net]]&gt;0,1,0)</f>
        <v>0</v>
      </c>
      <c r="L1367">
        <v>9</v>
      </c>
      <c r="M1367">
        <f>IF(Table1[[#This Row],[team]]=E1366,SUM(Table1[[#This Row],[win/loss]],M1366),Table1[[#This Row],[win/loss]])</f>
        <v>3</v>
      </c>
      <c r="N1367">
        <f>IF(Table1[[#This Row],[team]]=E1366,SUM(Table1[[#This Row],[win/loss]],M1366),Table1[[#This Row],[win/loss]])/B1367</f>
        <v>0.5</v>
      </c>
      <c r="O1367">
        <f t="shared" si="45"/>
        <v>2</v>
      </c>
      <c r="P1367">
        <f>IF(Table1[[#This Row],[difference]]&gt;0,SQRT(Table1[[#This Row],[difference]]),-SQRT(ABS(Table1[[#This Row],[difference]])))</f>
        <v>1.4142135623730951</v>
      </c>
      <c r="Q1367">
        <f>IF(Table1[[#This Row],[line]]&gt;0,SQRT(Table1[[#This Row],[line]]),-SQRT(ABS(Table1[[#This Row],[line]])))</f>
        <v>3</v>
      </c>
      <c r="R1367">
        <f>Table1[[#This Row],[difference]]-Table1[[#This Row],[sqrt(line)]]</f>
        <v>-1</v>
      </c>
      <c r="S1367">
        <f>IF(Table1[[#This Row],[difference]]&gt;0,1,-1)</f>
        <v>1</v>
      </c>
      <c r="T1367">
        <f>IF(Table1[[#This Row],[team]]=E1366,SUM(H1367,T1366),Table1[[#This Row],[ppg]])</f>
        <v>109</v>
      </c>
      <c r="U1367">
        <f>IF(Table1[[#This Row],[team]]=E1366,SUM(I1367,U1366),Table1[[#This Row],[ppga]])</f>
        <v>130</v>
      </c>
      <c r="V1367">
        <f>IF(Table1[[#This Row],[team]]=E1366,SUM(Table1[[#This Row],[difference]],V1366),Table1[[#This Row],[difference]])</f>
        <v>16</v>
      </c>
      <c r="W1367">
        <f>IF(Table1[[#This Row],[team]]=E1366,SUM(Table1[[#This Row],[sqrt(dif)]],W1366),Table1[[#This Row],[sqrt(dif)]])</f>
        <v>4.6704667526658801</v>
      </c>
      <c r="X1367">
        <f>IF(Table1[[#This Row],[team]]=E1366,SUM(Table1[[#This Row],[f1]],X1366),Table1[[#This Row],[f1]])</f>
        <v>3.7490197572220216</v>
      </c>
      <c r="Y1367">
        <f>IF(Table1[[#This Row],[ATS]]=S1366,SUM(Table1[[#This Row],[ATS]],Y1366),Table1[[#This Row],[ATS]])</f>
        <v>4</v>
      </c>
      <c r="Z1367">
        <f>IF(Table1[[#This Row],[ATS]]&gt;0,Table1[[#This Row],[ATS streak (not real)]]-1,Table1[[#This Row],[ATS streak (not real)]]+1)</f>
        <v>3</v>
      </c>
      <c r="AA1367" s="5">
        <f>Table1[[#This Row],[running ttl ppg]]^2.37/(Table1[[#This Row],[running ttl ppg]]^2.37+Table1[[#This Row],[running ttl ppga]]^2.37)</f>
        <v>0.39710024914644954</v>
      </c>
      <c r="AB1367" s="5">
        <f>Table1[[#This Row],[pyth ratio]]+Table1[[#This Row],[win/loss ratio]]</f>
        <v>0.89710024914644948</v>
      </c>
    </row>
    <row r="1368" spans="1:28" x14ac:dyDescent="0.25">
      <c r="A1368" s="1">
        <v>3926</v>
      </c>
      <c r="B1368" s="7">
        <f t="shared" si="46"/>
        <v>7</v>
      </c>
      <c r="C1368" s="5">
        <v>2018</v>
      </c>
      <c r="D1368" s="5">
        <v>7</v>
      </c>
      <c r="E1368" t="s">
        <v>62</v>
      </c>
      <c r="F1368" t="s">
        <v>59</v>
      </c>
      <c r="G1368" s="5">
        <v>0</v>
      </c>
      <c r="H1368">
        <v>28</v>
      </c>
      <c r="I1368">
        <v>31</v>
      </c>
      <c r="J1368">
        <v>-3</v>
      </c>
      <c r="K1368">
        <f>IF(Table1[[#This Row],[net]]&gt;0,1,0)</f>
        <v>0</v>
      </c>
      <c r="L1368">
        <v>3</v>
      </c>
      <c r="M1368">
        <f>IF(Table1[[#This Row],[team]]=E1367,SUM(Table1[[#This Row],[win/loss]],M1367),Table1[[#This Row],[win/loss]])</f>
        <v>3</v>
      </c>
      <c r="N1368">
        <f>IF(Table1[[#This Row],[team]]=E1367,SUM(Table1[[#This Row],[win/loss]],M1367),Table1[[#This Row],[win/loss]])/B1368</f>
        <v>0.42857142857142855</v>
      </c>
      <c r="O1368">
        <f t="shared" si="45"/>
        <v>0</v>
      </c>
      <c r="P1368">
        <f>IF(Table1[[#This Row],[difference]]&gt;0,SQRT(Table1[[#This Row],[difference]]),-SQRT(ABS(Table1[[#This Row],[difference]])))</f>
        <v>0</v>
      </c>
      <c r="Q1368">
        <f>IF(Table1[[#This Row],[line]]&gt;0,SQRT(Table1[[#This Row],[line]]),-SQRT(ABS(Table1[[#This Row],[line]])))</f>
        <v>1.7320508075688772</v>
      </c>
      <c r="R1368">
        <f>Table1[[#This Row],[difference]]-Table1[[#This Row],[sqrt(line)]]</f>
        <v>-1.7320508075688772</v>
      </c>
      <c r="S1368">
        <f>IF(Table1[[#This Row],[difference]]&gt;0,1,-1)</f>
        <v>-1</v>
      </c>
      <c r="T1368">
        <f>IF(Table1[[#This Row],[team]]=E1367,SUM(H1368,T1367),Table1[[#This Row],[ppg]])</f>
        <v>137</v>
      </c>
      <c r="U1368">
        <f>IF(Table1[[#This Row],[team]]=E1367,SUM(I1368,U1367),Table1[[#This Row],[ppga]])</f>
        <v>161</v>
      </c>
      <c r="V1368">
        <f>IF(Table1[[#This Row],[team]]=E1367,SUM(Table1[[#This Row],[difference]],V1367),Table1[[#This Row],[difference]])</f>
        <v>16</v>
      </c>
      <c r="W1368">
        <f>IF(Table1[[#This Row],[team]]=E1367,SUM(Table1[[#This Row],[sqrt(dif)]],W1367),Table1[[#This Row],[sqrt(dif)]])</f>
        <v>4.6704667526658801</v>
      </c>
      <c r="X1368">
        <f>IF(Table1[[#This Row],[team]]=E1367,SUM(Table1[[#This Row],[f1]],X1367),Table1[[#This Row],[f1]])</f>
        <v>2.0169689496531444</v>
      </c>
      <c r="Y1368">
        <f>IF(Table1[[#This Row],[ATS]]=S1367,SUM(Table1[[#This Row],[ATS]],Y1367),Table1[[#This Row],[ATS]])</f>
        <v>-1</v>
      </c>
      <c r="Z1368">
        <f>IF(Table1[[#This Row],[ATS]]&gt;0,Table1[[#This Row],[ATS streak (not real)]]-1,Table1[[#This Row],[ATS streak (not real)]]+1)</f>
        <v>0</v>
      </c>
      <c r="AA1368" s="5">
        <f>Table1[[#This Row],[running ttl ppg]]^2.37/(Table1[[#This Row],[running ttl ppg]]^2.37+Table1[[#This Row],[running ttl ppga]]^2.37)</f>
        <v>0.40550633816733667</v>
      </c>
      <c r="AB1368" s="5">
        <f>Table1[[#This Row],[pyth ratio]]+Table1[[#This Row],[win/loss ratio]]</f>
        <v>0.83407776673876521</v>
      </c>
    </row>
    <row r="1369" spans="1:28" x14ac:dyDescent="0.25">
      <c r="A1369" s="1">
        <v>3927</v>
      </c>
      <c r="B1369" s="7">
        <f t="shared" si="46"/>
        <v>8</v>
      </c>
      <c r="C1369" s="5">
        <v>2018</v>
      </c>
      <c r="D1369" s="5">
        <v>8</v>
      </c>
      <c r="E1369" t="s">
        <v>62</v>
      </c>
      <c r="F1369" t="s">
        <v>42</v>
      </c>
      <c r="G1369" s="5">
        <v>1</v>
      </c>
      <c r="H1369">
        <v>20</v>
      </c>
      <c r="I1369">
        <v>25</v>
      </c>
      <c r="J1369">
        <v>-5</v>
      </c>
      <c r="K1369">
        <f>IF(Table1[[#This Row],[net]]&gt;0,1,0)</f>
        <v>0</v>
      </c>
      <c r="L1369">
        <v>6.5</v>
      </c>
      <c r="M1369">
        <f>IF(Table1[[#This Row],[team]]=E1368,SUM(Table1[[#This Row],[win/loss]],M1368),Table1[[#This Row],[win/loss]])</f>
        <v>3</v>
      </c>
      <c r="N1369">
        <f>IF(Table1[[#This Row],[team]]=E1368,SUM(Table1[[#This Row],[win/loss]],M1368),Table1[[#This Row],[win/loss]])/B1369</f>
        <v>0.375</v>
      </c>
      <c r="O1369">
        <f t="shared" si="45"/>
        <v>1.5</v>
      </c>
      <c r="P1369">
        <f>IF(Table1[[#This Row],[difference]]&gt;0,SQRT(Table1[[#This Row],[difference]]),-SQRT(ABS(Table1[[#This Row],[difference]])))</f>
        <v>1.2247448713915889</v>
      </c>
      <c r="Q1369">
        <f>IF(Table1[[#This Row],[line]]&gt;0,SQRT(Table1[[#This Row],[line]]),-SQRT(ABS(Table1[[#This Row],[line]])))</f>
        <v>2.5495097567963922</v>
      </c>
      <c r="R1369">
        <f>Table1[[#This Row],[difference]]-Table1[[#This Row],[sqrt(line)]]</f>
        <v>-1.0495097567963922</v>
      </c>
      <c r="S1369">
        <f>IF(Table1[[#This Row],[difference]]&gt;0,1,-1)</f>
        <v>1</v>
      </c>
      <c r="T1369">
        <f>IF(Table1[[#This Row],[team]]=E1368,SUM(H1369,T1368),Table1[[#This Row],[ppg]])</f>
        <v>157</v>
      </c>
      <c r="U1369">
        <f>IF(Table1[[#This Row],[team]]=E1368,SUM(I1369,U1368),Table1[[#This Row],[ppga]])</f>
        <v>186</v>
      </c>
      <c r="V1369">
        <f>IF(Table1[[#This Row],[team]]=E1368,SUM(Table1[[#This Row],[difference]],V1368),Table1[[#This Row],[difference]])</f>
        <v>17.5</v>
      </c>
      <c r="W1369">
        <f>IF(Table1[[#This Row],[team]]=E1368,SUM(Table1[[#This Row],[sqrt(dif)]],W1368),Table1[[#This Row],[sqrt(dif)]])</f>
        <v>5.8952116240574686</v>
      </c>
      <c r="X1369">
        <f>IF(Table1[[#This Row],[team]]=E1368,SUM(Table1[[#This Row],[f1]],X1368),Table1[[#This Row],[f1]])</f>
        <v>0.96745919285675219</v>
      </c>
      <c r="Y1369">
        <f>IF(Table1[[#This Row],[ATS]]=S1368,SUM(Table1[[#This Row],[ATS]],Y1368),Table1[[#This Row],[ATS]])</f>
        <v>1</v>
      </c>
      <c r="Z1369">
        <f>IF(Table1[[#This Row],[ATS]]&gt;0,Table1[[#This Row],[ATS streak (not real)]]-1,Table1[[#This Row],[ATS streak (not real)]]+1)</f>
        <v>0</v>
      </c>
      <c r="AA1369" s="5">
        <f>Table1[[#This Row],[running ttl ppg]]^2.37/(Table1[[#This Row],[running ttl ppg]]^2.37+Table1[[#This Row],[running ttl ppga]]^2.37)</f>
        <v>0.4008998682416951</v>
      </c>
      <c r="AB1369" s="5">
        <f>Table1[[#This Row],[pyth ratio]]+Table1[[#This Row],[win/loss ratio]]</f>
        <v>0.7758998682416951</v>
      </c>
    </row>
    <row r="1370" spans="1:28" x14ac:dyDescent="0.25">
      <c r="A1370" s="1">
        <v>3928</v>
      </c>
      <c r="B1370" s="7">
        <f t="shared" si="46"/>
        <v>9</v>
      </c>
      <c r="C1370" s="5">
        <v>2018</v>
      </c>
      <c r="D1370" s="5">
        <v>9</v>
      </c>
      <c r="E1370" t="s">
        <v>62</v>
      </c>
      <c r="F1370" t="s">
        <v>44</v>
      </c>
      <c r="G1370" s="5">
        <v>1</v>
      </c>
      <c r="H1370">
        <v>34</v>
      </c>
      <c r="I1370">
        <v>21</v>
      </c>
      <c r="J1370">
        <v>13</v>
      </c>
      <c r="K1370">
        <f>IF(Table1[[#This Row],[net]]&gt;0,1,0)</f>
        <v>1</v>
      </c>
      <c r="L1370">
        <v>3</v>
      </c>
      <c r="M1370">
        <f>IF(Table1[[#This Row],[team]]=E1369,SUM(Table1[[#This Row],[win/loss]],M1369),Table1[[#This Row],[win/loss]])</f>
        <v>4</v>
      </c>
      <c r="N1370">
        <f>IF(Table1[[#This Row],[team]]=E1369,SUM(Table1[[#This Row],[win/loss]],M1369),Table1[[#This Row],[win/loss]])/B1370</f>
        <v>0.44444444444444442</v>
      </c>
      <c r="O1370">
        <f t="shared" si="45"/>
        <v>16</v>
      </c>
      <c r="P1370">
        <f>IF(Table1[[#This Row],[difference]]&gt;0,SQRT(Table1[[#This Row],[difference]]),-SQRT(ABS(Table1[[#This Row],[difference]])))</f>
        <v>4</v>
      </c>
      <c r="Q1370">
        <f>IF(Table1[[#This Row],[line]]&gt;0,SQRT(Table1[[#This Row],[line]]),-SQRT(ABS(Table1[[#This Row],[line]])))</f>
        <v>1.7320508075688772</v>
      </c>
      <c r="R1370">
        <f>Table1[[#This Row],[difference]]-Table1[[#This Row],[sqrt(line)]]</f>
        <v>14.267949192431123</v>
      </c>
      <c r="S1370">
        <f>IF(Table1[[#This Row],[difference]]&gt;0,1,-1)</f>
        <v>1</v>
      </c>
      <c r="T1370">
        <f>IF(Table1[[#This Row],[team]]=E1369,SUM(H1370,T1369),Table1[[#This Row],[ppg]])</f>
        <v>191</v>
      </c>
      <c r="U1370">
        <f>IF(Table1[[#This Row],[team]]=E1369,SUM(I1370,U1369),Table1[[#This Row],[ppga]])</f>
        <v>207</v>
      </c>
      <c r="V1370">
        <f>IF(Table1[[#This Row],[team]]=E1369,SUM(Table1[[#This Row],[difference]],V1369),Table1[[#This Row],[difference]])</f>
        <v>33.5</v>
      </c>
      <c r="W1370">
        <f>IF(Table1[[#This Row],[team]]=E1369,SUM(Table1[[#This Row],[sqrt(dif)]],W1369),Table1[[#This Row],[sqrt(dif)]])</f>
        <v>9.8952116240574686</v>
      </c>
      <c r="X1370">
        <f>IF(Table1[[#This Row],[team]]=E1369,SUM(Table1[[#This Row],[f1]],X1369),Table1[[#This Row],[f1]])</f>
        <v>15.235408385287876</v>
      </c>
      <c r="Y1370">
        <f>IF(Table1[[#This Row],[ATS]]=S1369,SUM(Table1[[#This Row],[ATS]],Y1369),Table1[[#This Row],[ATS]])</f>
        <v>2</v>
      </c>
      <c r="Z1370">
        <f>IF(Table1[[#This Row],[ATS]]&gt;0,Table1[[#This Row],[ATS streak (not real)]]-1,Table1[[#This Row],[ATS streak (not real)]]+1)</f>
        <v>1</v>
      </c>
      <c r="AA1370" s="5">
        <f>Table1[[#This Row],[running ttl ppg]]^2.37/(Table1[[#This Row],[running ttl ppg]]^2.37+Table1[[#This Row],[running ttl ppga]]^2.37)</f>
        <v>0.4524799781658333</v>
      </c>
      <c r="AB1370" s="5">
        <f>Table1[[#This Row],[pyth ratio]]+Table1[[#This Row],[win/loss ratio]]</f>
        <v>0.89692442261027772</v>
      </c>
    </row>
    <row r="1371" spans="1:28" x14ac:dyDescent="0.25">
      <c r="A1371" s="1">
        <v>3929</v>
      </c>
      <c r="B1371" s="7">
        <f t="shared" si="46"/>
        <v>10</v>
      </c>
      <c r="C1371" s="5">
        <v>2018</v>
      </c>
      <c r="D1371" s="5">
        <v>10</v>
      </c>
      <c r="E1371" t="s">
        <v>62</v>
      </c>
      <c r="F1371" t="s">
        <v>70</v>
      </c>
      <c r="G1371" s="5">
        <v>0</v>
      </c>
      <c r="H1371">
        <v>10</v>
      </c>
      <c r="I1371">
        <v>15</v>
      </c>
      <c r="J1371">
        <v>-5</v>
      </c>
      <c r="K1371">
        <f>IF(Table1[[#This Row],[net]]&gt;0,1,0)</f>
        <v>0</v>
      </c>
      <c r="L1371">
        <v>1</v>
      </c>
      <c r="M1371">
        <f>IF(Table1[[#This Row],[team]]=E1370,SUM(Table1[[#This Row],[win/loss]],M1370),Table1[[#This Row],[win/loss]])</f>
        <v>4</v>
      </c>
      <c r="N1371">
        <f>IF(Table1[[#This Row],[team]]=E1370,SUM(Table1[[#This Row],[win/loss]],M1370),Table1[[#This Row],[win/loss]])/B1371</f>
        <v>0.4</v>
      </c>
      <c r="O1371">
        <f t="shared" si="45"/>
        <v>-4</v>
      </c>
      <c r="P1371">
        <f>IF(Table1[[#This Row],[difference]]&gt;0,SQRT(Table1[[#This Row],[difference]]),-SQRT(ABS(Table1[[#This Row],[difference]])))</f>
        <v>-2</v>
      </c>
      <c r="Q1371">
        <f>IF(Table1[[#This Row],[line]]&gt;0,SQRT(Table1[[#This Row],[line]]),-SQRT(ABS(Table1[[#This Row],[line]])))</f>
        <v>1</v>
      </c>
      <c r="R1371">
        <f>Table1[[#This Row],[difference]]-Table1[[#This Row],[sqrt(line)]]</f>
        <v>-5</v>
      </c>
      <c r="S1371">
        <f>IF(Table1[[#This Row],[difference]]&gt;0,1,-1)</f>
        <v>-1</v>
      </c>
      <c r="T1371">
        <f>IF(Table1[[#This Row],[team]]=E1370,SUM(H1371,T1370),Table1[[#This Row],[ppg]])</f>
        <v>201</v>
      </c>
      <c r="U1371">
        <f>IF(Table1[[#This Row],[team]]=E1370,SUM(I1371,U1370),Table1[[#This Row],[ppga]])</f>
        <v>222</v>
      </c>
      <c r="V1371">
        <f>IF(Table1[[#This Row],[team]]=E1370,SUM(Table1[[#This Row],[difference]],V1370),Table1[[#This Row],[difference]])</f>
        <v>29.5</v>
      </c>
      <c r="W1371">
        <f>IF(Table1[[#This Row],[team]]=E1370,SUM(Table1[[#This Row],[sqrt(dif)]],W1370),Table1[[#This Row],[sqrt(dif)]])</f>
        <v>7.8952116240574686</v>
      </c>
      <c r="X1371">
        <f>IF(Table1[[#This Row],[team]]=E1370,SUM(Table1[[#This Row],[f1]],X1370),Table1[[#This Row],[f1]])</f>
        <v>10.235408385287876</v>
      </c>
      <c r="Y1371">
        <f>IF(Table1[[#This Row],[ATS]]=S1370,SUM(Table1[[#This Row],[ATS]],Y1370),Table1[[#This Row],[ATS]])</f>
        <v>-1</v>
      </c>
      <c r="Z1371">
        <f>IF(Table1[[#This Row],[ATS]]&gt;0,Table1[[#This Row],[ATS streak (not real)]]-1,Table1[[#This Row],[ATS streak (not real)]]+1)</f>
        <v>0</v>
      </c>
      <c r="AA1371" s="5">
        <f>Table1[[#This Row],[running ttl ppg]]^2.37/(Table1[[#This Row],[running ttl ppg]]^2.37+Table1[[#This Row],[running ttl ppga]]^2.37)</f>
        <v>0.44139245429165219</v>
      </c>
      <c r="AB1371" s="5">
        <f>Table1[[#This Row],[pyth ratio]]+Table1[[#This Row],[win/loss ratio]]</f>
        <v>0.84139245429165221</v>
      </c>
    </row>
    <row r="1372" spans="1:28" x14ac:dyDescent="0.25">
      <c r="A1372" s="1">
        <v>3930</v>
      </c>
      <c r="B1372" s="7">
        <f t="shared" si="46"/>
        <v>11</v>
      </c>
      <c r="C1372" s="5">
        <v>2018</v>
      </c>
      <c r="D1372" s="5">
        <v>12</v>
      </c>
      <c r="E1372" t="s">
        <v>62</v>
      </c>
      <c r="F1372" t="s">
        <v>45</v>
      </c>
      <c r="G1372" s="5">
        <v>1</v>
      </c>
      <c r="H1372">
        <v>27</v>
      </c>
      <c r="I1372">
        <v>35</v>
      </c>
      <c r="J1372">
        <v>-8</v>
      </c>
      <c r="K1372">
        <f>IF(Table1[[#This Row],[net]]&gt;0,1,0)</f>
        <v>0</v>
      </c>
      <c r="L1372">
        <v>5.5</v>
      </c>
      <c r="M1372">
        <f>IF(Table1[[#This Row],[team]]=E1371,SUM(Table1[[#This Row],[win/loss]],M1371),Table1[[#This Row],[win/loss]])</f>
        <v>4</v>
      </c>
      <c r="N1372">
        <f>IF(Table1[[#This Row],[team]]=E1371,SUM(Table1[[#This Row],[win/loss]],M1371),Table1[[#This Row],[win/loss]])/B1372</f>
        <v>0.36363636363636365</v>
      </c>
      <c r="O1372">
        <f t="shared" si="45"/>
        <v>-2.5</v>
      </c>
      <c r="P1372">
        <f>IF(Table1[[#This Row],[difference]]&gt;0,SQRT(Table1[[#This Row],[difference]]),-SQRT(ABS(Table1[[#This Row],[difference]])))</f>
        <v>-1.5811388300841898</v>
      </c>
      <c r="Q1372">
        <f>IF(Table1[[#This Row],[line]]&gt;0,SQRT(Table1[[#This Row],[line]]),-SQRT(ABS(Table1[[#This Row],[line]])))</f>
        <v>2.3452078799117149</v>
      </c>
      <c r="R1372">
        <f>Table1[[#This Row],[difference]]-Table1[[#This Row],[sqrt(line)]]</f>
        <v>-4.8452078799117153</v>
      </c>
      <c r="S1372">
        <f>IF(Table1[[#This Row],[difference]]&gt;0,1,-1)</f>
        <v>-1</v>
      </c>
      <c r="T1372">
        <f>IF(Table1[[#This Row],[team]]=E1371,SUM(H1372,T1371),Table1[[#This Row],[ppg]])</f>
        <v>228</v>
      </c>
      <c r="U1372">
        <f>IF(Table1[[#This Row],[team]]=E1371,SUM(I1372,U1371),Table1[[#This Row],[ppga]])</f>
        <v>257</v>
      </c>
      <c r="V1372">
        <f>IF(Table1[[#This Row],[team]]=E1371,SUM(Table1[[#This Row],[difference]],V1371),Table1[[#This Row],[difference]])</f>
        <v>27</v>
      </c>
      <c r="W1372">
        <f>IF(Table1[[#This Row],[team]]=E1371,SUM(Table1[[#This Row],[sqrt(dif)]],W1371),Table1[[#This Row],[sqrt(dif)]])</f>
        <v>6.3140727939732786</v>
      </c>
      <c r="X1372">
        <f>IF(Table1[[#This Row],[team]]=E1371,SUM(Table1[[#This Row],[f1]],X1371),Table1[[#This Row],[f1]])</f>
        <v>5.3902005053761606</v>
      </c>
      <c r="Y1372">
        <f>IF(Table1[[#This Row],[ATS]]=S1371,SUM(Table1[[#This Row],[ATS]],Y1371),Table1[[#This Row],[ATS]])</f>
        <v>-2</v>
      </c>
      <c r="Z1372">
        <f>IF(Table1[[#This Row],[ATS]]&gt;0,Table1[[#This Row],[ATS streak (not real)]]-1,Table1[[#This Row],[ATS streak (not real)]]+1)</f>
        <v>-1</v>
      </c>
      <c r="AA1372" s="5">
        <f>Table1[[#This Row],[running ttl ppg]]^2.37/(Table1[[#This Row],[running ttl ppg]]^2.37+Table1[[#This Row],[running ttl ppga]]^2.37)</f>
        <v>0.42953191475591995</v>
      </c>
      <c r="AB1372" s="5">
        <f>Table1[[#This Row],[pyth ratio]]+Table1[[#This Row],[win/loss ratio]]</f>
        <v>0.79316827839228354</v>
      </c>
    </row>
    <row r="1373" spans="1:28" x14ac:dyDescent="0.25">
      <c r="A1373" s="1">
        <v>3931</v>
      </c>
      <c r="B1373" s="7">
        <f t="shared" si="46"/>
        <v>12</v>
      </c>
      <c r="C1373" s="5">
        <v>2018</v>
      </c>
      <c r="D1373" s="5">
        <v>13</v>
      </c>
      <c r="E1373" t="s">
        <v>62</v>
      </c>
      <c r="F1373" t="s">
        <v>56</v>
      </c>
      <c r="G1373" s="5">
        <v>1</v>
      </c>
      <c r="H1373">
        <v>38</v>
      </c>
      <c r="I1373">
        <v>31</v>
      </c>
      <c r="J1373">
        <v>7</v>
      </c>
      <c r="K1373">
        <f>IF(Table1[[#This Row],[net]]&gt;0,1,0)</f>
        <v>1</v>
      </c>
      <c r="L1373">
        <v>4</v>
      </c>
      <c r="M1373">
        <f>IF(Table1[[#This Row],[team]]=E1372,SUM(Table1[[#This Row],[win/loss]],M1372),Table1[[#This Row],[win/loss]])</f>
        <v>5</v>
      </c>
      <c r="N1373">
        <f>IF(Table1[[#This Row],[team]]=E1372,SUM(Table1[[#This Row],[win/loss]],M1372),Table1[[#This Row],[win/loss]])/B1373</f>
        <v>0.41666666666666669</v>
      </c>
      <c r="O1373">
        <f t="shared" si="45"/>
        <v>11</v>
      </c>
      <c r="P1373">
        <f>IF(Table1[[#This Row],[difference]]&gt;0,SQRT(Table1[[#This Row],[difference]]),-SQRT(ABS(Table1[[#This Row],[difference]])))</f>
        <v>3.3166247903553998</v>
      </c>
      <c r="Q1373">
        <f>IF(Table1[[#This Row],[line]]&gt;0,SQRT(Table1[[#This Row],[line]]),-SQRT(ABS(Table1[[#This Row],[line]])))</f>
        <v>2</v>
      </c>
      <c r="R1373">
        <f>Table1[[#This Row],[difference]]-Table1[[#This Row],[sqrt(line)]]</f>
        <v>9</v>
      </c>
      <c r="S1373">
        <f>IF(Table1[[#This Row],[difference]]&gt;0,1,-1)</f>
        <v>1</v>
      </c>
      <c r="T1373">
        <f>IF(Table1[[#This Row],[team]]=E1372,SUM(H1373,T1372),Table1[[#This Row],[ppg]])</f>
        <v>266</v>
      </c>
      <c r="U1373">
        <f>IF(Table1[[#This Row],[team]]=E1372,SUM(I1373,U1372),Table1[[#This Row],[ppga]])</f>
        <v>288</v>
      </c>
      <c r="V1373">
        <f>IF(Table1[[#This Row],[team]]=E1372,SUM(Table1[[#This Row],[difference]],V1372),Table1[[#This Row],[difference]])</f>
        <v>38</v>
      </c>
      <c r="W1373">
        <f>IF(Table1[[#This Row],[team]]=E1372,SUM(Table1[[#This Row],[sqrt(dif)]],W1372),Table1[[#This Row],[sqrt(dif)]])</f>
        <v>9.6306975843286793</v>
      </c>
      <c r="X1373">
        <f>IF(Table1[[#This Row],[team]]=E1372,SUM(Table1[[#This Row],[f1]],X1372),Table1[[#This Row],[f1]])</f>
        <v>14.390200505376161</v>
      </c>
      <c r="Y1373">
        <f>IF(Table1[[#This Row],[ATS]]=S1372,SUM(Table1[[#This Row],[ATS]],Y1372),Table1[[#This Row],[ATS]])</f>
        <v>1</v>
      </c>
      <c r="Z1373">
        <f>IF(Table1[[#This Row],[ATS]]&gt;0,Table1[[#This Row],[ATS streak (not real)]]-1,Table1[[#This Row],[ATS streak (not real)]]+1)</f>
        <v>0</v>
      </c>
      <c r="AA1373" s="5">
        <f>Table1[[#This Row],[running ttl ppg]]^2.37/(Table1[[#This Row],[running ttl ppg]]^2.37+Table1[[#This Row],[running ttl ppga]]^2.37)</f>
        <v>0.45305614776592412</v>
      </c>
      <c r="AB1373" s="5">
        <f>Table1[[#This Row],[pyth ratio]]+Table1[[#This Row],[win/loss ratio]]</f>
        <v>0.86972281443259081</v>
      </c>
    </row>
    <row r="1374" spans="1:28" x14ac:dyDescent="0.25">
      <c r="A1374" s="1">
        <v>3932</v>
      </c>
      <c r="B1374" s="7">
        <f t="shared" si="46"/>
        <v>13</v>
      </c>
      <c r="C1374" s="5">
        <v>2018</v>
      </c>
      <c r="D1374" s="5">
        <v>14</v>
      </c>
      <c r="E1374" t="s">
        <v>62</v>
      </c>
      <c r="F1374" t="s">
        <v>50</v>
      </c>
      <c r="G1374" s="5">
        <v>0</v>
      </c>
      <c r="H1374">
        <v>0</v>
      </c>
      <c r="I1374">
        <v>23</v>
      </c>
      <c r="J1374">
        <v>-23</v>
      </c>
      <c r="K1374">
        <f>IF(Table1[[#This Row],[net]]&gt;0,1,0)</f>
        <v>0</v>
      </c>
      <c r="L1374">
        <v>-1</v>
      </c>
      <c r="M1374">
        <f>IF(Table1[[#This Row],[team]]=E1373,SUM(Table1[[#This Row],[win/loss]],M1373),Table1[[#This Row],[win/loss]])</f>
        <v>5</v>
      </c>
      <c r="N1374">
        <f>IF(Table1[[#This Row],[team]]=E1373,SUM(Table1[[#This Row],[win/loss]],M1373),Table1[[#This Row],[win/loss]])/B1374</f>
        <v>0.38461538461538464</v>
      </c>
      <c r="O1374">
        <f t="shared" si="45"/>
        <v>-24</v>
      </c>
      <c r="P1374">
        <f>IF(Table1[[#This Row],[difference]]&gt;0,SQRT(Table1[[#This Row],[difference]]),-SQRT(ABS(Table1[[#This Row],[difference]])))</f>
        <v>-4.8989794855663558</v>
      </c>
      <c r="Q1374">
        <f>IF(Table1[[#This Row],[line]]&gt;0,SQRT(Table1[[#This Row],[line]]),-SQRT(ABS(Table1[[#This Row],[line]])))</f>
        <v>-1</v>
      </c>
      <c r="R1374">
        <f>Table1[[#This Row],[difference]]-Table1[[#This Row],[sqrt(line)]]</f>
        <v>-23</v>
      </c>
      <c r="S1374">
        <f>IF(Table1[[#This Row],[difference]]&gt;0,1,-1)</f>
        <v>-1</v>
      </c>
      <c r="T1374">
        <f>IF(Table1[[#This Row],[team]]=E1373,SUM(H1374,T1373),Table1[[#This Row],[ppg]])</f>
        <v>266</v>
      </c>
      <c r="U1374">
        <f>IF(Table1[[#This Row],[team]]=E1373,SUM(I1374,U1373),Table1[[#This Row],[ppga]])</f>
        <v>311</v>
      </c>
      <c r="V1374">
        <f>IF(Table1[[#This Row],[team]]=E1373,SUM(Table1[[#This Row],[difference]],V1373),Table1[[#This Row],[difference]])</f>
        <v>14</v>
      </c>
      <c r="W1374">
        <f>IF(Table1[[#This Row],[team]]=E1373,SUM(Table1[[#This Row],[sqrt(dif)]],W1373),Table1[[#This Row],[sqrt(dif)]])</f>
        <v>4.7317180987623235</v>
      </c>
      <c r="X1374">
        <f>IF(Table1[[#This Row],[team]]=E1373,SUM(Table1[[#This Row],[f1]],X1373),Table1[[#This Row],[f1]])</f>
        <v>-8.6097994946238394</v>
      </c>
      <c r="Y1374">
        <f>IF(Table1[[#This Row],[ATS]]=S1373,SUM(Table1[[#This Row],[ATS]],Y1373),Table1[[#This Row],[ATS]])</f>
        <v>-1</v>
      </c>
      <c r="Z1374">
        <f>IF(Table1[[#This Row],[ATS]]&gt;0,Table1[[#This Row],[ATS streak (not real)]]-1,Table1[[#This Row],[ATS streak (not real)]]+1)</f>
        <v>0</v>
      </c>
      <c r="AA1374" s="5">
        <f>Table1[[#This Row],[running ttl ppg]]^2.37/(Table1[[#This Row],[running ttl ppg]]^2.37+Table1[[#This Row],[running ttl ppga]]^2.37)</f>
        <v>0.40843882587811936</v>
      </c>
      <c r="AB1374" s="5">
        <f>Table1[[#This Row],[pyth ratio]]+Table1[[#This Row],[win/loss ratio]]</f>
        <v>0.793054210493504</v>
      </c>
    </row>
    <row r="1375" spans="1:28" x14ac:dyDescent="0.25">
      <c r="A1375" s="1">
        <v>3933</v>
      </c>
      <c r="B1375" s="7">
        <f t="shared" si="46"/>
        <v>14</v>
      </c>
      <c r="C1375" s="5">
        <v>2018</v>
      </c>
      <c r="D1375" s="5">
        <v>15</v>
      </c>
      <c r="E1375" t="s">
        <v>62</v>
      </c>
      <c r="F1375" t="s">
        <v>64</v>
      </c>
      <c r="G1375" s="5">
        <v>0</v>
      </c>
      <c r="H1375">
        <v>19</v>
      </c>
      <c r="I1375">
        <v>31</v>
      </c>
      <c r="J1375">
        <v>-12</v>
      </c>
      <c r="K1375">
        <f>IF(Table1[[#This Row],[net]]&gt;0,1,0)</f>
        <v>0</v>
      </c>
      <c r="L1375">
        <v>16.5</v>
      </c>
      <c r="M1375">
        <f>IF(Table1[[#This Row],[team]]=E1374,SUM(Table1[[#This Row],[win/loss]],M1374),Table1[[#This Row],[win/loss]])</f>
        <v>5</v>
      </c>
      <c r="N1375">
        <f>IF(Table1[[#This Row],[team]]=E1374,SUM(Table1[[#This Row],[win/loss]],M1374),Table1[[#This Row],[win/loss]])/B1375</f>
        <v>0.35714285714285715</v>
      </c>
      <c r="O1375">
        <f t="shared" si="45"/>
        <v>4.5</v>
      </c>
      <c r="P1375">
        <f>IF(Table1[[#This Row],[difference]]&gt;0,SQRT(Table1[[#This Row],[difference]]),-SQRT(ABS(Table1[[#This Row],[difference]])))</f>
        <v>2.1213203435596424</v>
      </c>
      <c r="Q1375">
        <f>IF(Table1[[#This Row],[line]]&gt;0,SQRT(Table1[[#This Row],[line]]),-SQRT(ABS(Table1[[#This Row],[line]])))</f>
        <v>4.0620192023179804</v>
      </c>
      <c r="R1375">
        <f>Table1[[#This Row],[difference]]-Table1[[#This Row],[sqrt(line)]]</f>
        <v>0.43798079768201958</v>
      </c>
      <c r="S1375">
        <f>IF(Table1[[#This Row],[difference]]&gt;0,1,-1)</f>
        <v>1</v>
      </c>
      <c r="T1375">
        <f>IF(Table1[[#This Row],[team]]=E1374,SUM(H1375,T1374),Table1[[#This Row],[ppg]])</f>
        <v>285</v>
      </c>
      <c r="U1375">
        <f>IF(Table1[[#This Row],[team]]=E1374,SUM(I1375,U1374),Table1[[#This Row],[ppga]])</f>
        <v>342</v>
      </c>
      <c r="V1375">
        <f>IF(Table1[[#This Row],[team]]=E1374,SUM(Table1[[#This Row],[difference]],V1374),Table1[[#This Row],[difference]])</f>
        <v>18.5</v>
      </c>
      <c r="W1375">
        <f>IF(Table1[[#This Row],[team]]=E1374,SUM(Table1[[#This Row],[sqrt(dif)]],W1374),Table1[[#This Row],[sqrt(dif)]])</f>
        <v>6.8530384423219655</v>
      </c>
      <c r="X1375">
        <f>IF(Table1[[#This Row],[team]]=E1374,SUM(Table1[[#This Row],[f1]],X1374),Table1[[#This Row],[f1]])</f>
        <v>-8.1718186969418198</v>
      </c>
      <c r="Y1375">
        <f>IF(Table1[[#This Row],[ATS]]=S1374,SUM(Table1[[#This Row],[ATS]],Y1374),Table1[[#This Row],[ATS]])</f>
        <v>1</v>
      </c>
      <c r="Z1375">
        <f>IF(Table1[[#This Row],[ATS]]&gt;0,Table1[[#This Row],[ATS streak (not real)]]-1,Table1[[#This Row],[ATS streak (not real)]]+1)</f>
        <v>0</v>
      </c>
      <c r="AA1375" s="5">
        <f>Table1[[#This Row],[running ttl ppg]]^2.37/(Table1[[#This Row],[running ttl ppg]]^2.37+Table1[[#This Row],[running ttl ppga]]^2.37)</f>
        <v>0.39362448385534077</v>
      </c>
      <c r="AB1375" s="5">
        <f>Table1[[#This Row],[pyth ratio]]+Table1[[#This Row],[win/loss ratio]]</f>
        <v>0.75076734099819786</v>
      </c>
    </row>
    <row r="1376" spans="1:28" x14ac:dyDescent="0.25">
      <c r="A1376" s="1">
        <v>3934</v>
      </c>
      <c r="B1376" s="7">
        <f t="shared" si="46"/>
        <v>15</v>
      </c>
      <c r="C1376" s="5">
        <v>2018</v>
      </c>
      <c r="D1376" s="5">
        <v>16</v>
      </c>
      <c r="E1376" t="s">
        <v>62</v>
      </c>
      <c r="F1376" t="s">
        <v>57</v>
      </c>
      <c r="G1376" s="5">
        <v>1</v>
      </c>
      <c r="H1376">
        <v>7</v>
      </c>
      <c r="I1376">
        <v>14</v>
      </c>
      <c r="J1376">
        <v>-7</v>
      </c>
      <c r="K1376">
        <f>IF(Table1[[#This Row],[net]]&gt;0,1,0)</f>
        <v>0</v>
      </c>
      <c r="L1376">
        <v>6.5</v>
      </c>
      <c r="M1376">
        <f>IF(Table1[[#This Row],[team]]=E1375,SUM(Table1[[#This Row],[win/loss]],M1375),Table1[[#This Row],[win/loss]])</f>
        <v>5</v>
      </c>
      <c r="N1376">
        <f>IF(Table1[[#This Row],[team]]=E1375,SUM(Table1[[#This Row],[win/loss]],M1375),Table1[[#This Row],[win/loss]])/B1376</f>
        <v>0.33333333333333331</v>
      </c>
      <c r="O1376">
        <f t="shared" si="45"/>
        <v>-0.5</v>
      </c>
      <c r="P1376">
        <f>IF(Table1[[#This Row],[difference]]&gt;0,SQRT(Table1[[#This Row],[difference]]),-SQRT(ABS(Table1[[#This Row],[difference]])))</f>
        <v>-0.70710678118654757</v>
      </c>
      <c r="Q1376">
        <f>IF(Table1[[#This Row],[line]]&gt;0,SQRT(Table1[[#This Row],[line]]),-SQRT(ABS(Table1[[#This Row],[line]])))</f>
        <v>2.5495097567963922</v>
      </c>
      <c r="R1376">
        <f>Table1[[#This Row],[difference]]-Table1[[#This Row],[sqrt(line)]]</f>
        <v>-3.0495097567963922</v>
      </c>
      <c r="S1376">
        <f>IF(Table1[[#This Row],[difference]]&gt;0,1,-1)</f>
        <v>-1</v>
      </c>
      <c r="T1376">
        <f>IF(Table1[[#This Row],[team]]=E1375,SUM(H1376,T1375),Table1[[#This Row],[ppg]])</f>
        <v>292</v>
      </c>
      <c r="U1376">
        <f>IF(Table1[[#This Row],[team]]=E1375,SUM(I1376,U1375),Table1[[#This Row],[ppga]])</f>
        <v>356</v>
      </c>
      <c r="V1376">
        <f>IF(Table1[[#This Row],[team]]=E1375,SUM(Table1[[#This Row],[difference]],V1375),Table1[[#This Row],[difference]])</f>
        <v>18</v>
      </c>
      <c r="W1376">
        <f>IF(Table1[[#This Row],[team]]=E1375,SUM(Table1[[#This Row],[sqrt(dif)]],W1375),Table1[[#This Row],[sqrt(dif)]])</f>
        <v>6.1459316611354176</v>
      </c>
      <c r="X1376">
        <f>IF(Table1[[#This Row],[team]]=E1375,SUM(Table1[[#This Row],[f1]],X1375),Table1[[#This Row],[f1]])</f>
        <v>-11.221328453738213</v>
      </c>
      <c r="Y1376">
        <f>IF(Table1[[#This Row],[ATS]]=S1375,SUM(Table1[[#This Row],[ATS]],Y1375),Table1[[#This Row],[ATS]])</f>
        <v>-1</v>
      </c>
      <c r="Z1376">
        <f>IF(Table1[[#This Row],[ATS]]&gt;0,Table1[[#This Row],[ATS streak (not real)]]-1,Table1[[#This Row],[ATS streak (not real)]]+1)</f>
        <v>0</v>
      </c>
      <c r="AA1376" s="5">
        <f>Table1[[#This Row],[running ttl ppg]]^2.37/(Table1[[#This Row],[running ttl ppg]]^2.37+Table1[[#This Row],[running ttl ppga]]^2.37)</f>
        <v>0.38469214689598946</v>
      </c>
      <c r="AB1376" s="5">
        <f>Table1[[#This Row],[pyth ratio]]+Table1[[#This Row],[win/loss ratio]]</f>
        <v>0.71802548022932278</v>
      </c>
    </row>
    <row r="1377" spans="1:28" x14ac:dyDescent="0.25">
      <c r="A1377" s="1">
        <v>3935</v>
      </c>
      <c r="B1377" s="7">
        <f t="shared" si="46"/>
        <v>16</v>
      </c>
      <c r="C1377" s="5">
        <v>2018</v>
      </c>
      <c r="D1377" s="5">
        <v>17</v>
      </c>
      <c r="E1377" t="s">
        <v>62</v>
      </c>
      <c r="F1377" t="s">
        <v>63</v>
      </c>
      <c r="G1377" s="5">
        <v>0</v>
      </c>
      <c r="H1377">
        <v>6</v>
      </c>
      <c r="I1377">
        <v>26</v>
      </c>
      <c r="J1377">
        <v>-20</v>
      </c>
      <c r="K1377">
        <f>IF(Table1[[#This Row],[net]]&gt;0,1,0)</f>
        <v>0</v>
      </c>
      <c r="L1377">
        <v>16.5</v>
      </c>
      <c r="M1377">
        <f>IF(Table1[[#This Row],[team]]=E1376,SUM(Table1[[#This Row],[win/loss]],M1376),Table1[[#This Row],[win/loss]])</f>
        <v>5</v>
      </c>
      <c r="N1377">
        <f>IF(Table1[[#This Row],[team]]=E1376,SUM(Table1[[#This Row],[win/loss]],M1376),Table1[[#This Row],[win/loss]])/B1377</f>
        <v>0.3125</v>
      </c>
      <c r="O1377">
        <f t="shared" si="45"/>
        <v>-3.5</v>
      </c>
      <c r="P1377">
        <f>IF(Table1[[#This Row],[difference]]&gt;0,SQRT(Table1[[#This Row],[difference]]),-SQRT(ABS(Table1[[#This Row],[difference]])))</f>
        <v>-1.8708286933869707</v>
      </c>
      <c r="Q1377">
        <f>IF(Table1[[#This Row],[line]]&gt;0,SQRT(Table1[[#This Row],[line]]),-SQRT(ABS(Table1[[#This Row],[line]])))</f>
        <v>4.0620192023179804</v>
      </c>
      <c r="R1377">
        <f>Table1[[#This Row],[difference]]-Table1[[#This Row],[sqrt(line)]]</f>
        <v>-7.5620192023179804</v>
      </c>
      <c r="S1377">
        <f>IF(Table1[[#This Row],[difference]]&gt;0,1,-1)</f>
        <v>-1</v>
      </c>
      <c r="T1377">
        <f>IF(Table1[[#This Row],[team]]=E1376,SUM(H1377,T1376),Table1[[#This Row],[ppg]])</f>
        <v>298</v>
      </c>
      <c r="U1377">
        <f>IF(Table1[[#This Row],[team]]=E1376,SUM(I1377,U1376),Table1[[#This Row],[ppga]])</f>
        <v>382</v>
      </c>
      <c r="V1377">
        <f>IF(Table1[[#This Row],[team]]=E1376,SUM(Table1[[#This Row],[difference]],V1376),Table1[[#This Row],[difference]])</f>
        <v>14.5</v>
      </c>
      <c r="W1377">
        <f>IF(Table1[[#This Row],[team]]=E1376,SUM(Table1[[#This Row],[sqrt(dif)]],W1376),Table1[[#This Row],[sqrt(dif)]])</f>
        <v>4.2751029677484471</v>
      </c>
      <c r="X1377">
        <f>IF(Table1[[#This Row],[team]]=E1376,SUM(Table1[[#This Row],[f1]],X1376),Table1[[#This Row],[f1]])</f>
        <v>-18.783347656056193</v>
      </c>
      <c r="Y1377">
        <f>IF(Table1[[#This Row],[ATS]]=S1376,SUM(Table1[[#This Row],[ATS]],Y1376),Table1[[#This Row],[ATS]])</f>
        <v>-2</v>
      </c>
      <c r="Z1377">
        <f>IF(Table1[[#This Row],[ATS]]&gt;0,Table1[[#This Row],[ATS streak (not real)]]-1,Table1[[#This Row],[ATS streak (not real)]]+1)</f>
        <v>-1</v>
      </c>
      <c r="AA1377" s="5">
        <f>Table1[[#This Row],[running ttl ppg]]^2.37/(Table1[[#This Row],[running ttl ppg]]^2.37+Table1[[#This Row],[running ttl ppga]]^2.37)</f>
        <v>0.3569709997572274</v>
      </c>
      <c r="AB1377" s="5">
        <f>Table1[[#This Row],[pyth ratio]]+Table1[[#This Row],[win/loss ratio]]</f>
        <v>0.66947099975722746</v>
      </c>
    </row>
    <row r="1378" spans="1:28" x14ac:dyDescent="0.25">
      <c r="A1378" s="1">
        <v>3936</v>
      </c>
      <c r="B1378" s="7">
        <f t="shared" si="46"/>
        <v>1</v>
      </c>
      <c r="C1378" s="5">
        <v>2018</v>
      </c>
      <c r="D1378" s="5">
        <v>1</v>
      </c>
      <c r="E1378" t="s">
        <v>63</v>
      </c>
      <c r="F1378" t="s">
        <v>56</v>
      </c>
      <c r="G1378" s="5">
        <v>1</v>
      </c>
      <c r="H1378">
        <v>27</v>
      </c>
      <c r="I1378">
        <v>42</v>
      </c>
      <c r="J1378">
        <v>-15</v>
      </c>
      <c r="K1378">
        <f>IF(Table1[[#This Row],[net]]&gt;0,1,0)</f>
        <v>0</v>
      </c>
      <c r="L1378">
        <v>-8</v>
      </c>
      <c r="M1378">
        <f>IF(Table1[[#This Row],[team]]=E1377,SUM(Table1[[#This Row],[win/loss]],M1377),Table1[[#This Row],[win/loss]])</f>
        <v>0</v>
      </c>
      <c r="N1378">
        <f>IF(Table1[[#This Row],[team]]=E1377,SUM(Table1[[#This Row],[win/loss]],M1377),Table1[[#This Row],[win/loss]])/B1378</f>
        <v>0</v>
      </c>
      <c r="O1378">
        <f t="shared" si="45"/>
        <v>-23</v>
      </c>
      <c r="P1378">
        <f>IF(Table1[[#This Row],[difference]]&gt;0,SQRT(Table1[[#This Row],[difference]]),-SQRT(ABS(Table1[[#This Row],[difference]])))</f>
        <v>-4.7958315233127191</v>
      </c>
      <c r="Q1378">
        <f>IF(Table1[[#This Row],[line]]&gt;0,SQRT(Table1[[#This Row],[line]]),-SQRT(ABS(Table1[[#This Row],[line]])))</f>
        <v>-2.8284271247461903</v>
      </c>
      <c r="R1378">
        <f>Table1[[#This Row],[difference]]-Table1[[#This Row],[sqrt(line)]]</f>
        <v>-20.171572875253808</v>
      </c>
      <c r="S1378">
        <f>IF(Table1[[#This Row],[difference]]&gt;0,1,-1)</f>
        <v>-1</v>
      </c>
      <c r="T1378">
        <f>IF(Table1[[#This Row],[team]]=E1377,SUM(H1378,T1377),Table1[[#This Row],[ppg]])</f>
        <v>27</v>
      </c>
      <c r="U1378">
        <f>IF(Table1[[#This Row],[team]]=E1377,SUM(I1378,U1377),Table1[[#This Row],[ppga]])</f>
        <v>42</v>
      </c>
      <c r="V1378">
        <f>IF(Table1[[#This Row],[team]]=E1377,SUM(Table1[[#This Row],[difference]],V1377),Table1[[#This Row],[difference]])</f>
        <v>-23</v>
      </c>
      <c r="W1378">
        <f>IF(Table1[[#This Row],[team]]=E1377,SUM(Table1[[#This Row],[sqrt(dif)]],W1377),Table1[[#This Row],[sqrt(dif)]])</f>
        <v>-4.7958315233127191</v>
      </c>
      <c r="X1378">
        <f>IF(Table1[[#This Row],[team]]=E1377,SUM(Table1[[#This Row],[f1]],X1377),Table1[[#This Row],[f1]])</f>
        <v>-20.171572875253808</v>
      </c>
      <c r="Y1378">
        <f>IF(Table1[[#This Row],[ATS]]=S1377,SUM(Table1[[#This Row],[ATS]],Y1377),Table1[[#This Row],[ATS]])</f>
        <v>-3</v>
      </c>
      <c r="Z1378">
        <f>IF(Table1[[#This Row],[ATS]]&gt;0,Table1[[#This Row],[ATS streak (not real)]]-1,Table1[[#This Row],[ATS streak (not real)]]+1)</f>
        <v>-2</v>
      </c>
      <c r="AA1378" s="5">
        <f>Table1[[#This Row],[running ttl ppg]]^2.37/(Table1[[#This Row],[running ttl ppg]]^2.37+Table1[[#This Row],[running ttl ppga]]^2.37)</f>
        <v>0.25977398073804669</v>
      </c>
      <c r="AB1378" s="5">
        <f>Table1[[#This Row],[pyth ratio]]+Table1[[#This Row],[win/loss ratio]]</f>
        <v>0.25977398073804669</v>
      </c>
    </row>
    <row r="1379" spans="1:28" x14ac:dyDescent="0.25">
      <c r="A1379" s="1">
        <v>3937</v>
      </c>
      <c r="B1379" s="7">
        <f t="shared" si="46"/>
        <v>2</v>
      </c>
      <c r="C1379" s="5">
        <v>2018</v>
      </c>
      <c r="D1379" s="5">
        <v>2</v>
      </c>
      <c r="E1379" t="s">
        <v>63</v>
      </c>
      <c r="F1379" t="s">
        <v>64</v>
      </c>
      <c r="G1379" s="5">
        <v>0</v>
      </c>
      <c r="H1379">
        <v>36</v>
      </c>
      <c r="I1379">
        <v>20</v>
      </c>
      <c r="J1379">
        <v>16</v>
      </c>
      <c r="K1379">
        <f>IF(Table1[[#This Row],[net]]&gt;0,1,0)</f>
        <v>1</v>
      </c>
      <c r="L1379">
        <v>-6</v>
      </c>
      <c r="M1379">
        <f>IF(Table1[[#This Row],[team]]=E1378,SUM(Table1[[#This Row],[win/loss]],M1378),Table1[[#This Row],[win/loss]])</f>
        <v>1</v>
      </c>
      <c r="N1379">
        <f>IF(Table1[[#This Row],[team]]=E1378,SUM(Table1[[#This Row],[win/loss]],M1378),Table1[[#This Row],[win/loss]])/B1379</f>
        <v>0.5</v>
      </c>
      <c r="O1379">
        <f t="shared" si="45"/>
        <v>10</v>
      </c>
      <c r="P1379">
        <f>IF(Table1[[#This Row],[difference]]&gt;0,SQRT(Table1[[#This Row],[difference]]),-SQRT(ABS(Table1[[#This Row],[difference]])))</f>
        <v>3.1622776601683795</v>
      </c>
      <c r="Q1379">
        <f>IF(Table1[[#This Row],[line]]&gt;0,SQRT(Table1[[#This Row],[line]]),-SQRT(ABS(Table1[[#This Row],[line]])))</f>
        <v>-2.4494897427831779</v>
      </c>
      <c r="R1379">
        <f>Table1[[#This Row],[difference]]-Table1[[#This Row],[sqrt(line)]]</f>
        <v>12.449489742783179</v>
      </c>
      <c r="S1379">
        <f>IF(Table1[[#This Row],[difference]]&gt;0,1,-1)</f>
        <v>1</v>
      </c>
      <c r="T1379">
        <f>IF(Table1[[#This Row],[team]]=E1378,SUM(H1379,T1378),Table1[[#This Row],[ppg]])</f>
        <v>63</v>
      </c>
      <c r="U1379">
        <f>IF(Table1[[#This Row],[team]]=E1378,SUM(I1379,U1378),Table1[[#This Row],[ppga]])</f>
        <v>62</v>
      </c>
      <c r="V1379">
        <f>IF(Table1[[#This Row],[team]]=E1378,SUM(Table1[[#This Row],[difference]],V1378),Table1[[#This Row],[difference]])</f>
        <v>-13</v>
      </c>
      <c r="W1379">
        <f>IF(Table1[[#This Row],[team]]=E1378,SUM(Table1[[#This Row],[sqrt(dif)]],W1378),Table1[[#This Row],[sqrt(dif)]])</f>
        <v>-1.6335538631443396</v>
      </c>
      <c r="X1379">
        <f>IF(Table1[[#This Row],[team]]=E1378,SUM(Table1[[#This Row],[f1]],X1378),Table1[[#This Row],[f1]])</f>
        <v>-7.7220831324706296</v>
      </c>
      <c r="Y1379">
        <f>IF(Table1[[#This Row],[ATS]]=S1378,SUM(Table1[[#This Row],[ATS]],Y1378),Table1[[#This Row],[ATS]])</f>
        <v>1</v>
      </c>
      <c r="Z1379">
        <f>IF(Table1[[#This Row],[ATS]]&gt;0,Table1[[#This Row],[ATS streak (not real)]]-1,Table1[[#This Row],[ATS streak (not real)]]+1)</f>
        <v>0</v>
      </c>
      <c r="AA1379" s="5">
        <f>Table1[[#This Row],[running ttl ppg]]^2.37/(Table1[[#This Row],[running ttl ppg]]^2.37+Table1[[#This Row],[running ttl ppga]]^2.37)</f>
        <v>0.50947906637654117</v>
      </c>
      <c r="AB1379" s="5">
        <f>Table1[[#This Row],[pyth ratio]]+Table1[[#This Row],[win/loss ratio]]</f>
        <v>1.0094790663765412</v>
      </c>
    </row>
    <row r="1380" spans="1:28" x14ac:dyDescent="0.25">
      <c r="A1380" s="1">
        <v>3938</v>
      </c>
      <c r="B1380" s="7">
        <f t="shared" si="46"/>
        <v>3</v>
      </c>
      <c r="C1380" s="5">
        <v>2018</v>
      </c>
      <c r="D1380" s="5">
        <v>3</v>
      </c>
      <c r="E1380" t="s">
        <v>63</v>
      </c>
      <c r="F1380" t="s">
        <v>53</v>
      </c>
      <c r="G1380" s="5">
        <v>1</v>
      </c>
      <c r="H1380">
        <v>36</v>
      </c>
      <c r="I1380">
        <v>33</v>
      </c>
      <c r="J1380">
        <v>3</v>
      </c>
      <c r="K1380">
        <f>IF(Table1[[#This Row],[net]]&gt;0,1,0)</f>
        <v>1</v>
      </c>
      <c r="L1380">
        <v>-13.5</v>
      </c>
      <c r="M1380">
        <f>IF(Table1[[#This Row],[team]]=E1379,SUM(Table1[[#This Row],[win/loss]],M1379),Table1[[#This Row],[win/loss]])</f>
        <v>2</v>
      </c>
      <c r="N1380">
        <f>IF(Table1[[#This Row],[team]]=E1379,SUM(Table1[[#This Row],[win/loss]],M1379),Table1[[#This Row],[win/loss]])/B1380</f>
        <v>0.66666666666666663</v>
      </c>
      <c r="O1380">
        <f t="shared" si="45"/>
        <v>-10.5</v>
      </c>
      <c r="P1380">
        <f>IF(Table1[[#This Row],[difference]]&gt;0,SQRT(Table1[[#This Row],[difference]]),-SQRT(ABS(Table1[[#This Row],[difference]])))</f>
        <v>-3.2403703492039302</v>
      </c>
      <c r="Q1380">
        <f>IF(Table1[[#This Row],[line]]&gt;0,SQRT(Table1[[#This Row],[line]]),-SQRT(ABS(Table1[[#This Row],[line]])))</f>
        <v>-3.6742346141747673</v>
      </c>
      <c r="R1380">
        <f>Table1[[#This Row],[difference]]-Table1[[#This Row],[sqrt(line)]]</f>
        <v>-6.8257653858252327</v>
      </c>
      <c r="S1380">
        <f>IF(Table1[[#This Row],[difference]]&gt;0,1,-1)</f>
        <v>-1</v>
      </c>
      <c r="T1380">
        <f>IF(Table1[[#This Row],[team]]=E1379,SUM(H1380,T1379),Table1[[#This Row],[ppg]])</f>
        <v>99</v>
      </c>
      <c r="U1380">
        <f>IF(Table1[[#This Row],[team]]=E1379,SUM(I1380,U1379),Table1[[#This Row],[ppga]])</f>
        <v>95</v>
      </c>
      <c r="V1380">
        <f>IF(Table1[[#This Row],[team]]=E1379,SUM(Table1[[#This Row],[difference]],V1379),Table1[[#This Row],[difference]])</f>
        <v>-23.5</v>
      </c>
      <c r="W1380">
        <f>IF(Table1[[#This Row],[team]]=E1379,SUM(Table1[[#This Row],[sqrt(dif)]],W1379),Table1[[#This Row],[sqrt(dif)]])</f>
        <v>-4.8739242123482693</v>
      </c>
      <c r="X1380">
        <f>IF(Table1[[#This Row],[team]]=E1379,SUM(Table1[[#This Row],[f1]],X1379),Table1[[#This Row],[f1]])</f>
        <v>-14.547848518295861</v>
      </c>
      <c r="Y1380">
        <f>IF(Table1[[#This Row],[ATS]]=S1379,SUM(Table1[[#This Row],[ATS]],Y1379),Table1[[#This Row],[ATS]])</f>
        <v>-1</v>
      </c>
      <c r="Z1380">
        <f>IF(Table1[[#This Row],[ATS]]&gt;0,Table1[[#This Row],[ATS streak (not real)]]-1,Table1[[#This Row],[ATS streak (not real)]]+1)</f>
        <v>0</v>
      </c>
      <c r="AA1380" s="5">
        <f>Table1[[#This Row],[running ttl ppg]]^2.37/(Table1[[#This Row],[running ttl ppg]]^2.37+Table1[[#This Row],[running ttl ppga]]^2.37)</f>
        <v>0.52441701551663322</v>
      </c>
      <c r="AB1380" s="5">
        <f>Table1[[#This Row],[pyth ratio]]+Table1[[#This Row],[win/loss ratio]]</f>
        <v>1.1910836821833</v>
      </c>
    </row>
    <row r="1381" spans="1:28" x14ac:dyDescent="0.25">
      <c r="A1381" s="1">
        <v>3939</v>
      </c>
      <c r="B1381" s="7">
        <f t="shared" si="46"/>
        <v>4</v>
      </c>
      <c r="C1381" s="5">
        <v>2018</v>
      </c>
      <c r="D1381" s="5">
        <v>4</v>
      </c>
      <c r="E1381" t="s">
        <v>63</v>
      </c>
      <c r="F1381" t="s">
        <v>45</v>
      </c>
      <c r="G1381" s="5">
        <v>1</v>
      </c>
      <c r="H1381">
        <v>30</v>
      </c>
      <c r="I1381">
        <v>33</v>
      </c>
      <c r="J1381">
        <v>-3</v>
      </c>
      <c r="K1381">
        <f>IF(Table1[[#This Row],[net]]&gt;0,1,0)</f>
        <v>0</v>
      </c>
      <c r="L1381">
        <v>-9</v>
      </c>
      <c r="M1381">
        <f>IF(Table1[[#This Row],[team]]=E1380,SUM(Table1[[#This Row],[win/loss]],M1380),Table1[[#This Row],[win/loss]])</f>
        <v>2</v>
      </c>
      <c r="N1381">
        <f>IF(Table1[[#This Row],[team]]=E1380,SUM(Table1[[#This Row],[win/loss]],M1380),Table1[[#This Row],[win/loss]])/B1381</f>
        <v>0.5</v>
      </c>
      <c r="O1381">
        <f t="shared" si="45"/>
        <v>-12</v>
      </c>
      <c r="P1381">
        <f>IF(Table1[[#This Row],[difference]]&gt;0,SQRT(Table1[[#This Row],[difference]]),-SQRT(ABS(Table1[[#This Row],[difference]])))</f>
        <v>-3.4641016151377544</v>
      </c>
      <c r="Q1381">
        <f>IF(Table1[[#This Row],[line]]&gt;0,SQRT(Table1[[#This Row],[line]]),-SQRT(ABS(Table1[[#This Row],[line]])))</f>
        <v>-3</v>
      </c>
      <c r="R1381">
        <f>Table1[[#This Row],[difference]]-Table1[[#This Row],[sqrt(line)]]</f>
        <v>-9</v>
      </c>
      <c r="S1381">
        <f>IF(Table1[[#This Row],[difference]]&gt;0,1,-1)</f>
        <v>-1</v>
      </c>
      <c r="T1381">
        <f>IF(Table1[[#This Row],[team]]=E1380,SUM(H1381,T1380),Table1[[#This Row],[ppg]])</f>
        <v>129</v>
      </c>
      <c r="U1381">
        <f>IF(Table1[[#This Row],[team]]=E1380,SUM(I1381,U1380),Table1[[#This Row],[ppga]])</f>
        <v>128</v>
      </c>
      <c r="V1381">
        <f>IF(Table1[[#This Row],[team]]=E1380,SUM(Table1[[#This Row],[difference]],V1380),Table1[[#This Row],[difference]])</f>
        <v>-35.5</v>
      </c>
      <c r="W1381">
        <f>IF(Table1[[#This Row],[team]]=E1380,SUM(Table1[[#This Row],[sqrt(dif)]],W1380),Table1[[#This Row],[sqrt(dif)]])</f>
        <v>-8.3380258274860246</v>
      </c>
      <c r="X1381">
        <f>IF(Table1[[#This Row],[team]]=E1380,SUM(Table1[[#This Row],[f1]],X1380),Table1[[#This Row],[f1]])</f>
        <v>-23.547848518295861</v>
      </c>
      <c r="Y1381">
        <f>IF(Table1[[#This Row],[ATS]]=S1380,SUM(Table1[[#This Row],[ATS]],Y1380),Table1[[#This Row],[ATS]])</f>
        <v>-2</v>
      </c>
      <c r="Z1381">
        <f>IF(Table1[[#This Row],[ATS]]&gt;0,Table1[[#This Row],[ATS streak (not real)]]-1,Table1[[#This Row],[ATS streak (not real)]]+1)</f>
        <v>-1</v>
      </c>
      <c r="AA1381" s="5">
        <f>Table1[[#This Row],[running ttl ppg]]^2.37/(Table1[[#This Row],[running ttl ppg]]^2.37+Table1[[#This Row],[running ttl ppga]]^2.37)</f>
        <v>0.5046107875087178</v>
      </c>
      <c r="AB1381" s="5">
        <f>Table1[[#This Row],[pyth ratio]]+Table1[[#This Row],[win/loss ratio]]</f>
        <v>1.0046107875087178</v>
      </c>
    </row>
    <row r="1382" spans="1:28" x14ac:dyDescent="0.25">
      <c r="A1382" s="1">
        <v>3940</v>
      </c>
      <c r="B1382" s="7">
        <f t="shared" si="46"/>
        <v>5</v>
      </c>
      <c r="C1382" s="5">
        <v>2018</v>
      </c>
      <c r="D1382" s="5">
        <v>5</v>
      </c>
      <c r="E1382" t="s">
        <v>63</v>
      </c>
      <c r="F1382" t="s">
        <v>70</v>
      </c>
      <c r="G1382" s="5">
        <v>0</v>
      </c>
      <c r="H1382">
        <v>19</v>
      </c>
      <c r="I1382">
        <v>14</v>
      </c>
      <c r="J1382">
        <v>5</v>
      </c>
      <c r="K1382">
        <f>IF(Table1[[#This Row],[net]]&gt;0,1,0)</f>
        <v>1</v>
      </c>
      <c r="L1382">
        <v>-3.5</v>
      </c>
      <c r="M1382">
        <f>IF(Table1[[#This Row],[team]]=E1381,SUM(Table1[[#This Row],[win/loss]],M1381),Table1[[#This Row],[win/loss]])</f>
        <v>3</v>
      </c>
      <c r="N1382">
        <f>IF(Table1[[#This Row],[team]]=E1381,SUM(Table1[[#This Row],[win/loss]],M1381),Table1[[#This Row],[win/loss]])/B1382</f>
        <v>0.6</v>
      </c>
      <c r="O1382">
        <f t="shared" si="45"/>
        <v>1.5</v>
      </c>
      <c r="P1382">
        <f>IF(Table1[[#This Row],[difference]]&gt;0,SQRT(Table1[[#This Row],[difference]]),-SQRT(ABS(Table1[[#This Row],[difference]])))</f>
        <v>1.2247448713915889</v>
      </c>
      <c r="Q1382">
        <f>IF(Table1[[#This Row],[line]]&gt;0,SQRT(Table1[[#This Row],[line]]),-SQRT(ABS(Table1[[#This Row],[line]])))</f>
        <v>-1.8708286933869707</v>
      </c>
      <c r="R1382">
        <f>Table1[[#This Row],[difference]]-Table1[[#This Row],[sqrt(line)]]</f>
        <v>3.3708286933869704</v>
      </c>
      <c r="S1382">
        <f>IF(Table1[[#This Row],[difference]]&gt;0,1,-1)</f>
        <v>1</v>
      </c>
      <c r="T1382">
        <f>IF(Table1[[#This Row],[team]]=E1381,SUM(H1382,T1381),Table1[[#This Row],[ppg]])</f>
        <v>148</v>
      </c>
      <c r="U1382">
        <f>IF(Table1[[#This Row],[team]]=E1381,SUM(I1382,U1381),Table1[[#This Row],[ppga]])</f>
        <v>142</v>
      </c>
      <c r="V1382">
        <f>IF(Table1[[#This Row],[team]]=E1381,SUM(Table1[[#This Row],[difference]],V1381),Table1[[#This Row],[difference]])</f>
        <v>-34</v>
      </c>
      <c r="W1382">
        <f>IF(Table1[[#This Row],[team]]=E1381,SUM(Table1[[#This Row],[sqrt(dif)]],W1381),Table1[[#This Row],[sqrt(dif)]])</f>
        <v>-7.1132809560944352</v>
      </c>
      <c r="X1382">
        <f>IF(Table1[[#This Row],[team]]=E1381,SUM(Table1[[#This Row],[f1]],X1381),Table1[[#This Row],[f1]])</f>
        <v>-20.177019824908889</v>
      </c>
      <c r="Y1382">
        <f>IF(Table1[[#This Row],[ATS]]=S1381,SUM(Table1[[#This Row],[ATS]],Y1381),Table1[[#This Row],[ATS]])</f>
        <v>1</v>
      </c>
      <c r="Z1382">
        <f>IF(Table1[[#This Row],[ATS]]&gt;0,Table1[[#This Row],[ATS streak (not real)]]-1,Table1[[#This Row],[ATS streak (not real)]]+1)</f>
        <v>0</v>
      </c>
      <c r="AA1382" s="5">
        <f>Table1[[#This Row],[running ttl ppg]]^2.37/(Table1[[#This Row],[running ttl ppg]]^2.37+Table1[[#This Row],[running ttl ppga]]^2.37)</f>
        <v>0.52450110146266804</v>
      </c>
      <c r="AB1382" s="5">
        <f>Table1[[#This Row],[pyth ratio]]+Table1[[#This Row],[win/loss ratio]]</f>
        <v>1.124501101462668</v>
      </c>
    </row>
    <row r="1383" spans="1:28" x14ac:dyDescent="0.25">
      <c r="A1383" s="1">
        <v>3941</v>
      </c>
      <c r="B1383" s="7">
        <f t="shared" si="46"/>
        <v>6</v>
      </c>
      <c r="C1383" s="5">
        <v>2018</v>
      </c>
      <c r="D1383" s="5">
        <v>6</v>
      </c>
      <c r="E1383" t="s">
        <v>63</v>
      </c>
      <c r="F1383" t="s">
        <v>62</v>
      </c>
      <c r="G1383" s="5">
        <v>0</v>
      </c>
      <c r="H1383">
        <v>24</v>
      </c>
      <c r="I1383">
        <v>17</v>
      </c>
      <c r="J1383">
        <v>7</v>
      </c>
      <c r="K1383">
        <f>IF(Table1[[#This Row],[net]]&gt;0,1,0)</f>
        <v>1</v>
      </c>
      <c r="L1383">
        <v>-9</v>
      </c>
      <c r="M1383">
        <f>IF(Table1[[#This Row],[team]]=E1382,SUM(Table1[[#This Row],[win/loss]],M1382),Table1[[#This Row],[win/loss]])</f>
        <v>4</v>
      </c>
      <c r="N1383">
        <f>IF(Table1[[#This Row],[team]]=E1382,SUM(Table1[[#This Row],[win/loss]],M1382),Table1[[#This Row],[win/loss]])/B1383</f>
        <v>0.66666666666666663</v>
      </c>
      <c r="O1383">
        <f t="shared" si="45"/>
        <v>-2</v>
      </c>
      <c r="P1383">
        <f>IF(Table1[[#This Row],[difference]]&gt;0,SQRT(Table1[[#This Row],[difference]]),-SQRT(ABS(Table1[[#This Row],[difference]])))</f>
        <v>-1.4142135623730951</v>
      </c>
      <c r="Q1383">
        <f>IF(Table1[[#This Row],[line]]&gt;0,SQRT(Table1[[#This Row],[line]]),-SQRT(ABS(Table1[[#This Row],[line]])))</f>
        <v>-3</v>
      </c>
      <c r="R1383">
        <f>Table1[[#This Row],[difference]]-Table1[[#This Row],[sqrt(line)]]</f>
        <v>1</v>
      </c>
      <c r="S1383">
        <f>IF(Table1[[#This Row],[difference]]&gt;0,1,-1)</f>
        <v>-1</v>
      </c>
      <c r="T1383">
        <f>IF(Table1[[#This Row],[team]]=E1382,SUM(H1383,T1382),Table1[[#This Row],[ppg]])</f>
        <v>172</v>
      </c>
      <c r="U1383">
        <f>IF(Table1[[#This Row],[team]]=E1382,SUM(I1383,U1382),Table1[[#This Row],[ppga]])</f>
        <v>159</v>
      </c>
      <c r="V1383">
        <f>IF(Table1[[#This Row],[team]]=E1382,SUM(Table1[[#This Row],[difference]],V1382),Table1[[#This Row],[difference]])</f>
        <v>-36</v>
      </c>
      <c r="W1383">
        <f>IF(Table1[[#This Row],[team]]=E1382,SUM(Table1[[#This Row],[sqrt(dif)]],W1382),Table1[[#This Row],[sqrt(dif)]])</f>
        <v>-8.527494518467531</v>
      </c>
      <c r="X1383">
        <f>IF(Table1[[#This Row],[team]]=E1382,SUM(Table1[[#This Row],[f1]],X1382),Table1[[#This Row],[f1]])</f>
        <v>-19.177019824908889</v>
      </c>
      <c r="Y1383">
        <f>IF(Table1[[#This Row],[ATS]]=S1382,SUM(Table1[[#This Row],[ATS]],Y1382),Table1[[#This Row],[ATS]])</f>
        <v>-1</v>
      </c>
      <c r="Z1383">
        <f>IF(Table1[[#This Row],[ATS]]&gt;0,Table1[[#This Row],[ATS streak (not real)]]-1,Table1[[#This Row],[ATS streak (not real)]]+1)</f>
        <v>0</v>
      </c>
      <c r="AA1383" s="5">
        <f>Table1[[#This Row],[running ttl ppg]]^2.37/(Table1[[#This Row],[running ttl ppg]]^2.37+Table1[[#This Row],[running ttl ppga]]^2.37)</f>
        <v>0.54643058289620583</v>
      </c>
      <c r="AB1383" s="5">
        <f>Table1[[#This Row],[pyth ratio]]+Table1[[#This Row],[win/loss ratio]]</f>
        <v>1.2130972495628725</v>
      </c>
    </row>
    <row r="1384" spans="1:28" x14ac:dyDescent="0.25">
      <c r="A1384" s="1">
        <v>3942</v>
      </c>
      <c r="B1384" s="7">
        <f t="shared" si="46"/>
        <v>7</v>
      </c>
      <c r="C1384" s="5">
        <v>2018</v>
      </c>
      <c r="D1384" s="5">
        <v>7</v>
      </c>
      <c r="E1384" t="s">
        <v>63</v>
      </c>
      <c r="F1384" t="s">
        <v>42</v>
      </c>
      <c r="G1384" s="5">
        <v>1</v>
      </c>
      <c r="H1384">
        <v>23</v>
      </c>
      <c r="I1384">
        <v>7</v>
      </c>
      <c r="J1384">
        <v>16</v>
      </c>
      <c r="K1384">
        <f>IF(Table1[[#This Row],[net]]&gt;0,1,0)</f>
        <v>1</v>
      </c>
      <c r="L1384">
        <v>-2.5</v>
      </c>
      <c r="M1384">
        <f>IF(Table1[[#This Row],[team]]=E1383,SUM(Table1[[#This Row],[win/loss]],M1383),Table1[[#This Row],[win/loss]])</f>
        <v>5</v>
      </c>
      <c r="N1384">
        <f>IF(Table1[[#This Row],[team]]=E1383,SUM(Table1[[#This Row],[win/loss]],M1383),Table1[[#This Row],[win/loss]])/B1384</f>
        <v>0.7142857142857143</v>
      </c>
      <c r="O1384">
        <f t="shared" si="45"/>
        <v>13.5</v>
      </c>
      <c r="P1384">
        <f>IF(Table1[[#This Row],[difference]]&gt;0,SQRT(Table1[[#This Row],[difference]]),-SQRT(ABS(Table1[[#This Row],[difference]])))</f>
        <v>3.6742346141747673</v>
      </c>
      <c r="Q1384">
        <f>IF(Table1[[#This Row],[line]]&gt;0,SQRT(Table1[[#This Row],[line]]),-SQRT(ABS(Table1[[#This Row],[line]])))</f>
        <v>-1.5811388300841898</v>
      </c>
      <c r="R1384">
        <f>Table1[[#This Row],[difference]]-Table1[[#This Row],[sqrt(line)]]</f>
        <v>15.081138830084189</v>
      </c>
      <c r="S1384">
        <f>IF(Table1[[#This Row],[difference]]&gt;0,1,-1)</f>
        <v>1</v>
      </c>
      <c r="T1384">
        <f>IF(Table1[[#This Row],[team]]=E1383,SUM(H1384,T1383),Table1[[#This Row],[ppg]])</f>
        <v>195</v>
      </c>
      <c r="U1384">
        <f>IF(Table1[[#This Row],[team]]=E1383,SUM(I1384,U1383),Table1[[#This Row],[ppga]])</f>
        <v>166</v>
      </c>
      <c r="V1384">
        <f>IF(Table1[[#This Row],[team]]=E1383,SUM(Table1[[#This Row],[difference]],V1383),Table1[[#This Row],[difference]])</f>
        <v>-22.5</v>
      </c>
      <c r="W1384">
        <f>IF(Table1[[#This Row],[team]]=E1383,SUM(Table1[[#This Row],[sqrt(dif)]],W1383),Table1[[#This Row],[sqrt(dif)]])</f>
        <v>-4.8532599042927638</v>
      </c>
      <c r="X1384">
        <f>IF(Table1[[#This Row],[team]]=E1383,SUM(Table1[[#This Row],[f1]],X1383),Table1[[#This Row],[f1]])</f>
        <v>-4.0958809948247001</v>
      </c>
      <c r="Y1384">
        <f>IF(Table1[[#This Row],[ATS]]=S1383,SUM(Table1[[#This Row],[ATS]],Y1383),Table1[[#This Row],[ATS]])</f>
        <v>1</v>
      </c>
      <c r="Z1384">
        <f>IF(Table1[[#This Row],[ATS]]&gt;0,Table1[[#This Row],[ATS streak (not real)]]-1,Table1[[#This Row],[ATS streak (not real)]]+1)</f>
        <v>0</v>
      </c>
      <c r="AA1384" s="5">
        <f>Table1[[#This Row],[running ttl ppg]]^2.37/(Table1[[#This Row],[running ttl ppg]]^2.37+Table1[[#This Row],[running ttl ppga]]^2.37)</f>
        <v>0.59425843799091771</v>
      </c>
      <c r="AB1384" s="5">
        <f>Table1[[#This Row],[pyth ratio]]+Table1[[#This Row],[win/loss ratio]]</f>
        <v>1.3085441522766321</v>
      </c>
    </row>
    <row r="1385" spans="1:28" x14ac:dyDescent="0.25">
      <c r="A1385" s="1">
        <v>3943</v>
      </c>
      <c r="B1385" s="7">
        <f t="shared" si="46"/>
        <v>8</v>
      </c>
      <c r="C1385" s="5">
        <v>2018</v>
      </c>
      <c r="D1385" s="5">
        <v>8</v>
      </c>
      <c r="E1385" t="s">
        <v>63</v>
      </c>
      <c r="F1385" t="s">
        <v>57</v>
      </c>
      <c r="G1385" s="5">
        <v>1</v>
      </c>
      <c r="H1385">
        <v>21</v>
      </c>
      <c r="I1385">
        <v>13</v>
      </c>
      <c r="J1385">
        <v>8</v>
      </c>
      <c r="K1385">
        <f>IF(Table1[[#This Row],[net]]&gt;0,1,0)</f>
        <v>1</v>
      </c>
      <c r="L1385">
        <v>-6.5</v>
      </c>
      <c r="M1385">
        <f>IF(Table1[[#This Row],[team]]=E1384,SUM(Table1[[#This Row],[win/loss]],M1384),Table1[[#This Row],[win/loss]])</f>
        <v>6</v>
      </c>
      <c r="N1385">
        <f>IF(Table1[[#This Row],[team]]=E1384,SUM(Table1[[#This Row],[win/loss]],M1384),Table1[[#This Row],[win/loss]])/B1385</f>
        <v>0.75</v>
      </c>
      <c r="O1385">
        <f t="shared" si="45"/>
        <v>1.5</v>
      </c>
      <c r="P1385">
        <f>IF(Table1[[#This Row],[difference]]&gt;0,SQRT(Table1[[#This Row],[difference]]),-SQRT(ABS(Table1[[#This Row],[difference]])))</f>
        <v>1.2247448713915889</v>
      </c>
      <c r="Q1385">
        <f>IF(Table1[[#This Row],[line]]&gt;0,SQRT(Table1[[#This Row],[line]]),-SQRT(ABS(Table1[[#This Row],[line]])))</f>
        <v>-2.5495097567963922</v>
      </c>
      <c r="R1385">
        <f>Table1[[#This Row],[difference]]-Table1[[#This Row],[sqrt(line)]]</f>
        <v>4.0495097567963922</v>
      </c>
      <c r="S1385">
        <f>IF(Table1[[#This Row],[difference]]&gt;0,1,-1)</f>
        <v>1</v>
      </c>
      <c r="T1385">
        <f>IF(Table1[[#This Row],[team]]=E1384,SUM(H1385,T1384),Table1[[#This Row],[ppg]])</f>
        <v>216</v>
      </c>
      <c r="U1385">
        <f>IF(Table1[[#This Row],[team]]=E1384,SUM(I1385,U1384),Table1[[#This Row],[ppga]])</f>
        <v>179</v>
      </c>
      <c r="V1385">
        <f>IF(Table1[[#This Row],[team]]=E1384,SUM(Table1[[#This Row],[difference]],V1384),Table1[[#This Row],[difference]])</f>
        <v>-21</v>
      </c>
      <c r="W1385">
        <f>IF(Table1[[#This Row],[team]]=E1384,SUM(Table1[[#This Row],[sqrt(dif)]],W1384),Table1[[#This Row],[sqrt(dif)]])</f>
        <v>-3.6285150329011748</v>
      </c>
      <c r="X1385">
        <f>IF(Table1[[#This Row],[team]]=E1384,SUM(Table1[[#This Row],[f1]],X1384),Table1[[#This Row],[f1]])</f>
        <v>-4.6371238028307893E-2</v>
      </c>
      <c r="Y1385">
        <f>IF(Table1[[#This Row],[ATS]]=S1384,SUM(Table1[[#This Row],[ATS]],Y1384),Table1[[#This Row],[ATS]])</f>
        <v>2</v>
      </c>
      <c r="Z1385">
        <f>IF(Table1[[#This Row],[ATS]]&gt;0,Table1[[#This Row],[ATS streak (not real)]]-1,Table1[[#This Row],[ATS streak (not real)]]+1)</f>
        <v>1</v>
      </c>
      <c r="AA1385" s="5">
        <f>Table1[[#This Row],[running ttl ppg]]^2.37/(Table1[[#This Row],[running ttl ppg]]^2.37+Table1[[#This Row],[running ttl ppga]]^2.37)</f>
        <v>0.60952248852965252</v>
      </c>
      <c r="AB1385" s="5">
        <f>Table1[[#This Row],[pyth ratio]]+Table1[[#This Row],[win/loss ratio]]</f>
        <v>1.3595224885296524</v>
      </c>
    </row>
    <row r="1386" spans="1:28" x14ac:dyDescent="0.25">
      <c r="A1386" s="1">
        <v>3944</v>
      </c>
      <c r="B1386" s="7">
        <f t="shared" si="46"/>
        <v>9</v>
      </c>
      <c r="C1386" s="5">
        <v>2018</v>
      </c>
      <c r="D1386" s="5">
        <v>10</v>
      </c>
      <c r="E1386" t="s">
        <v>63</v>
      </c>
      <c r="F1386" t="s">
        <v>50</v>
      </c>
      <c r="G1386" s="5">
        <v>0</v>
      </c>
      <c r="H1386">
        <v>41</v>
      </c>
      <c r="I1386">
        <v>16</v>
      </c>
      <c r="J1386">
        <v>25</v>
      </c>
      <c r="K1386">
        <f>IF(Table1[[#This Row],[net]]&gt;0,1,0)</f>
        <v>1</v>
      </c>
      <c r="L1386">
        <v>-7</v>
      </c>
      <c r="M1386">
        <f>IF(Table1[[#This Row],[team]]=E1385,SUM(Table1[[#This Row],[win/loss]],M1385),Table1[[#This Row],[win/loss]])</f>
        <v>7</v>
      </c>
      <c r="N1386">
        <f>IF(Table1[[#This Row],[team]]=E1385,SUM(Table1[[#This Row],[win/loss]],M1385),Table1[[#This Row],[win/loss]])/B1386</f>
        <v>0.77777777777777779</v>
      </c>
      <c r="O1386">
        <f t="shared" si="45"/>
        <v>18</v>
      </c>
      <c r="P1386">
        <f>IF(Table1[[#This Row],[difference]]&gt;0,SQRT(Table1[[#This Row],[difference]]),-SQRT(ABS(Table1[[#This Row],[difference]])))</f>
        <v>4.2426406871192848</v>
      </c>
      <c r="Q1386">
        <f>IF(Table1[[#This Row],[line]]&gt;0,SQRT(Table1[[#This Row],[line]]),-SQRT(ABS(Table1[[#This Row],[line]])))</f>
        <v>-2.6457513110645907</v>
      </c>
      <c r="R1386">
        <f>Table1[[#This Row],[difference]]-Table1[[#This Row],[sqrt(line)]]</f>
        <v>20.64575131106459</v>
      </c>
      <c r="S1386">
        <f>IF(Table1[[#This Row],[difference]]&gt;0,1,-1)</f>
        <v>1</v>
      </c>
      <c r="T1386">
        <f>IF(Table1[[#This Row],[team]]=E1385,SUM(H1386,T1385),Table1[[#This Row],[ppg]])</f>
        <v>257</v>
      </c>
      <c r="U1386">
        <f>IF(Table1[[#This Row],[team]]=E1385,SUM(I1386,U1385),Table1[[#This Row],[ppga]])</f>
        <v>195</v>
      </c>
      <c r="V1386">
        <f>IF(Table1[[#This Row],[team]]=E1385,SUM(Table1[[#This Row],[difference]],V1385),Table1[[#This Row],[difference]])</f>
        <v>-3</v>
      </c>
      <c r="W1386">
        <f>IF(Table1[[#This Row],[team]]=E1385,SUM(Table1[[#This Row],[sqrt(dif)]],W1385),Table1[[#This Row],[sqrt(dif)]])</f>
        <v>0.61412565421810994</v>
      </c>
      <c r="X1386">
        <f>IF(Table1[[#This Row],[team]]=E1385,SUM(Table1[[#This Row],[f1]],X1385),Table1[[#This Row],[f1]])</f>
        <v>20.599380073036283</v>
      </c>
      <c r="Y1386">
        <f>IF(Table1[[#This Row],[ATS]]=S1385,SUM(Table1[[#This Row],[ATS]],Y1385),Table1[[#This Row],[ATS]])</f>
        <v>3</v>
      </c>
      <c r="Z1386">
        <f>IF(Table1[[#This Row],[ATS]]&gt;0,Table1[[#This Row],[ATS streak (not real)]]-1,Table1[[#This Row],[ATS streak (not real)]]+1)</f>
        <v>2</v>
      </c>
      <c r="AA1386" s="5">
        <f>Table1[[#This Row],[running ttl ppg]]^2.37/(Table1[[#This Row],[running ttl ppg]]^2.37+Table1[[#This Row],[running ttl ppga]]^2.37)</f>
        <v>0.65797911030901413</v>
      </c>
      <c r="AB1386" s="5">
        <f>Table1[[#This Row],[pyth ratio]]+Table1[[#This Row],[win/loss ratio]]</f>
        <v>1.4357568880867919</v>
      </c>
    </row>
    <row r="1387" spans="1:28" x14ac:dyDescent="0.25">
      <c r="A1387" s="1">
        <v>3945</v>
      </c>
      <c r="B1387" s="7">
        <f t="shared" si="46"/>
        <v>10</v>
      </c>
      <c r="C1387" s="5">
        <v>2018</v>
      </c>
      <c r="D1387" s="5">
        <v>11</v>
      </c>
      <c r="E1387" t="s">
        <v>63</v>
      </c>
      <c r="F1387" t="s">
        <v>65</v>
      </c>
      <c r="G1387" s="5">
        <v>0</v>
      </c>
      <c r="H1387">
        <v>33</v>
      </c>
      <c r="I1387">
        <v>8</v>
      </c>
      <c r="J1387">
        <v>25</v>
      </c>
      <c r="K1387">
        <f>IF(Table1[[#This Row],[net]]&gt;0,1,0)</f>
        <v>1</v>
      </c>
      <c r="L1387">
        <v>-7</v>
      </c>
      <c r="M1387">
        <f>IF(Table1[[#This Row],[team]]=E1386,SUM(Table1[[#This Row],[win/loss]],M1386),Table1[[#This Row],[win/loss]])</f>
        <v>8</v>
      </c>
      <c r="N1387">
        <f>IF(Table1[[#This Row],[team]]=E1386,SUM(Table1[[#This Row],[win/loss]],M1386),Table1[[#This Row],[win/loss]])/B1387</f>
        <v>0.8</v>
      </c>
      <c r="O1387">
        <f t="shared" si="45"/>
        <v>18</v>
      </c>
      <c r="P1387">
        <f>IF(Table1[[#This Row],[difference]]&gt;0,SQRT(Table1[[#This Row],[difference]]),-SQRT(ABS(Table1[[#This Row],[difference]])))</f>
        <v>4.2426406871192848</v>
      </c>
      <c r="Q1387">
        <f>IF(Table1[[#This Row],[line]]&gt;0,SQRT(Table1[[#This Row],[line]]),-SQRT(ABS(Table1[[#This Row],[line]])))</f>
        <v>-2.6457513110645907</v>
      </c>
      <c r="R1387">
        <f>Table1[[#This Row],[difference]]-Table1[[#This Row],[sqrt(line)]]</f>
        <v>20.64575131106459</v>
      </c>
      <c r="S1387">
        <f>IF(Table1[[#This Row],[difference]]&gt;0,1,-1)</f>
        <v>1</v>
      </c>
      <c r="T1387">
        <f>IF(Table1[[#This Row],[team]]=E1386,SUM(H1387,T1386),Table1[[#This Row],[ppg]])</f>
        <v>290</v>
      </c>
      <c r="U1387">
        <f>IF(Table1[[#This Row],[team]]=E1386,SUM(I1387,U1386),Table1[[#This Row],[ppga]])</f>
        <v>203</v>
      </c>
      <c r="V1387">
        <f>IF(Table1[[#This Row],[team]]=E1386,SUM(Table1[[#This Row],[difference]],V1386),Table1[[#This Row],[difference]])</f>
        <v>15</v>
      </c>
      <c r="W1387">
        <f>IF(Table1[[#This Row],[team]]=E1386,SUM(Table1[[#This Row],[sqrt(dif)]],W1386),Table1[[#This Row],[sqrt(dif)]])</f>
        <v>4.8567663413373943</v>
      </c>
      <c r="X1387">
        <f>IF(Table1[[#This Row],[team]]=E1386,SUM(Table1[[#This Row],[f1]],X1386),Table1[[#This Row],[f1]])</f>
        <v>41.245131384100873</v>
      </c>
      <c r="Y1387">
        <f>IF(Table1[[#This Row],[ATS]]=S1386,SUM(Table1[[#This Row],[ATS]],Y1386),Table1[[#This Row],[ATS]])</f>
        <v>4</v>
      </c>
      <c r="Z1387">
        <f>IF(Table1[[#This Row],[ATS]]&gt;0,Table1[[#This Row],[ATS streak (not real)]]-1,Table1[[#This Row],[ATS streak (not real)]]+1)</f>
        <v>3</v>
      </c>
      <c r="AA1387" s="5">
        <f>Table1[[#This Row],[running ttl ppg]]^2.37/(Table1[[#This Row],[running ttl ppg]]^2.37+Table1[[#This Row],[running ttl ppga]]^2.37)</f>
        <v>0.69958440462277849</v>
      </c>
      <c r="AB1387" s="5">
        <f>Table1[[#This Row],[pyth ratio]]+Table1[[#This Row],[win/loss ratio]]</f>
        <v>1.4995844046227784</v>
      </c>
    </row>
    <row r="1388" spans="1:28" x14ac:dyDescent="0.25">
      <c r="A1388" s="1">
        <v>3946</v>
      </c>
      <c r="B1388" s="7">
        <f t="shared" si="46"/>
        <v>11</v>
      </c>
      <c r="C1388" s="5">
        <v>2018</v>
      </c>
      <c r="D1388" s="5">
        <v>12</v>
      </c>
      <c r="E1388" t="s">
        <v>63</v>
      </c>
      <c r="F1388" t="s">
        <v>59</v>
      </c>
      <c r="G1388" s="5">
        <v>1</v>
      </c>
      <c r="H1388">
        <v>35</v>
      </c>
      <c r="I1388">
        <v>17</v>
      </c>
      <c r="J1388">
        <v>18</v>
      </c>
      <c r="K1388">
        <f>IF(Table1[[#This Row],[net]]&gt;0,1,0)</f>
        <v>1</v>
      </c>
      <c r="L1388">
        <v>-17</v>
      </c>
      <c r="M1388">
        <f>IF(Table1[[#This Row],[team]]=E1387,SUM(Table1[[#This Row],[win/loss]],M1387),Table1[[#This Row],[win/loss]])</f>
        <v>9</v>
      </c>
      <c r="N1388">
        <f>IF(Table1[[#This Row],[team]]=E1387,SUM(Table1[[#This Row],[win/loss]],M1387),Table1[[#This Row],[win/loss]])/B1388</f>
        <v>0.81818181818181823</v>
      </c>
      <c r="O1388">
        <f t="shared" si="45"/>
        <v>1</v>
      </c>
      <c r="P1388">
        <f>IF(Table1[[#This Row],[difference]]&gt;0,SQRT(Table1[[#This Row],[difference]]),-SQRT(ABS(Table1[[#This Row],[difference]])))</f>
        <v>1</v>
      </c>
      <c r="Q1388">
        <f>IF(Table1[[#This Row],[line]]&gt;0,SQRT(Table1[[#This Row],[line]]),-SQRT(ABS(Table1[[#This Row],[line]])))</f>
        <v>-4.1231056256176606</v>
      </c>
      <c r="R1388">
        <f>Table1[[#This Row],[difference]]-Table1[[#This Row],[sqrt(line)]]</f>
        <v>5.1231056256176606</v>
      </c>
      <c r="S1388">
        <f>IF(Table1[[#This Row],[difference]]&gt;0,1,-1)</f>
        <v>1</v>
      </c>
      <c r="T1388">
        <f>IF(Table1[[#This Row],[team]]=E1387,SUM(H1388,T1387),Table1[[#This Row],[ppg]])</f>
        <v>325</v>
      </c>
      <c r="U1388">
        <f>IF(Table1[[#This Row],[team]]=E1387,SUM(I1388,U1387),Table1[[#This Row],[ppga]])</f>
        <v>220</v>
      </c>
      <c r="V1388">
        <f>IF(Table1[[#This Row],[team]]=E1387,SUM(Table1[[#This Row],[difference]],V1387),Table1[[#This Row],[difference]])</f>
        <v>16</v>
      </c>
      <c r="W1388">
        <f>IF(Table1[[#This Row],[team]]=E1387,SUM(Table1[[#This Row],[sqrt(dif)]],W1387),Table1[[#This Row],[sqrt(dif)]])</f>
        <v>5.8567663413373943</v>
      </c>
      <c r="X1388">
        <f>IF(Table1[[#This Row],[team]]=E1387,SUM(Table1[[#This Row],[f1]],X1387),Table1[[#This Row],[f1]])</f>
        <v>46.368237009718534</v>
      </c>
      <c r="Y1388">
        <f>IF(Table1[[#This Row],[ATS]]=S1387,SUM(Table1[[#This Row],[ATS]],Y1387),Table1[[#This Row],[ATS]])</f>
        <v>5</v>
      </c>
      <c r="Z1388">
        <f>IF(Table1[[#This Row],[ATS]]&gt;0,Table1[[#This Row],[ATS streak (not real)]]-1,Table1[[#This Row],[ATS streak (not real)]]+1)</f>
        <v>4</v>
      </c>
      <c r="AA1388" s="5">
        <f>Table1[[#This Row],[running ttl ppg]]^2.37/(Table1[[#This Row],[running ttl ppg]]^2.37+Table1[[#This Row],[running ttl ppga]]^2.37)</f>
        <v>0.71601270241654136</v>
      </c>
      <c r="AB1388" s="5">
        <f>Table1[[#This Row],[pyth ratio]]+Table1[[#This Row],[win/loss ratio]]</f>
        <v>1.5341945205983596</v>
      </c>
    </row>
    <row r="1389" spans="1:28" x14ac:dyDescent="0.25">
      <c r="A1389" s="1">
        <v>3947</v>
      </c>
      <c r="B1389" s="7">
        <f t="shared" si="46"/>
        <v>12</v>
      </c>
      <c r="C1389" s="5">
        <v>2018</v>
      </c>
      <c r="D1389" s="5">
        <v>13</v>
      </c>
      <c r="E1389" t="s">
        <v>63</v>
      </c>
      <c r="F1389" t="s">
        <v>44</v>
      </c>
      <c r="G1389" s="5">
        <v>0</v>
      </c>
      <c r="H1389">
        <v>23</v>
      </c>
      <c r="I1389">
        <v>3</v>
      </c>
      <c r="J1389">
        <v>20</v>
      </c>
      <c r="K1389">
        <f>IF(Table1[[#This Row],[net]]&gt;0,1,0)</f>
        <v>1</v>
      </c>
      <c r="L1389">
        <v>-7.5</v>
      </c>
      <c r="M1389">
        <f>IF(Table1[[#This Row],[team]]=E1388,SUM(Table1[[#This Row],[win/loss]],M1388),Table1[[#This Row],[win/loss]])</f>
        <v>10</v>
      </c>
      <c r="N1389">
        <f>IF(Table1[[#This Row],[team]]=E1388,SUM(Table1[[#This Row],[win/loss]],M1388),Table1[[#This Row],[win/loss]])/B1389</f>
        <v>0.83333333333333337</v>
      </c>
      <c r="O1389">
        <f t="shared" si="45"/>
        <v>12.5</v>
      </c>
      <c r="P1389">
        <f>IF(Table1[[#This Row],[difference]]&gt;0,SQRT(Table1[[#This Row],[difference]]),-SQRT(ABS(Table1[[#This Row],[difference]])))</f>
        <v>3.5355339059327378</v>
      </c>
      <c r="Q1389">
        <f>IF(Table1[[#This Row],[line]]&gt;0,SQRT(Table1[[#This Row],[line]]),-SQRT(ABS(Table1[[#This Row],[line]])))</f>
        <v>-2.7386127875258306</v>
      </c>
      <c r="R1389">
        <f>Table1[[#This Row],[difference]]-Table1[[#This Row],[sqrt(line)]]</f>
        <v>15.238612787525831</v>
      </c>
      <c r="S1389">
        <f>IF(Table1[[#This Row],[difference]]&gt;0,1,-1)</f>
        <v>1</v>
      </c>
      <c r="T1389">
        <f>IF(Table1[[#This Row],[team]]=E1388,SUM(H1389,T1388),Table1[[#This Row],[ppg]])</f>
        <v>348</v>
      </c>
      <c r="U1389">
        <f>IF(Table1[[#This Row],[team]]=E1388,SUM(I1389,U1388),Table1[[#This Row],[ppga]])</f>
        <v>223</v>
      </c>
      <c r="V1389">
        <f>IF(Table1[[#This Row],[team]]=E1388,SUM(Table1[[#This Row],[difference]],V1388),Table1[[#This Row],[difference]])</f>
        <v>28.5</v>
      </c>
      <c r="W1389">
        <f>IF(Table1[[#This Row],[team]]=E1388,SUM(Table1[[#This Row],[sqrt(dif)]],W1388),Table1[[#This Row],[sqrt(dif)]])</f>
        <v>9.392300247270132</v>
      </c>
      <c r="X1389">
        <f>IF(Table1[[#This Row],[team]]=E1388,SUM(Table1[[#This Row],[f1]],X1388),Table1[[#This Row],[f1]])</f>
        <v>61.606849797244365</v>
      </c>
      <c r="Y1389">
        <f>IF(Table1[[#This Row],[ATS]]=S1388,SUM(Table1[[#This Row],[ATS]],Y1388),Table1[[#This Row],[ATS]])</f>
        <v>6</v>
      </c>
      <c r="Z1389">
        <f>IF(Table1[[#This Row],[ATS]]&gt;0,Table1[[#This Row],[ATS streak (not real)]]-1,Table1[[#This Row],[ATS streak (not real)]]+1)</f>
        <v>5</v>
      </c>
      <c r="AA1389" s="5">
        <f>Table1[[#This Row],[running ttl ppg]]^2.37/(Table1[[#This Row],[running ttl ppg]]^2.37+Table1[[#This Row],[running ttl ppga]]^2.37)</f>
        <v>0.74168077054982973</v>
      </c>
      <c r="AB1389" s="5">
        <f>Table1[[#This Row],[pyth ratio]]+Table1[[#This Row],[win/loss ratio]]</f>
        <v>1.5750141038831631</v>
      </c>
    </row>
    <row r="1390" spans="1:28" x14ac:dyDescent="0.25">
      <c r="A1390" s="1">
        <v>3948</v>
      </c>
      <c r="B1390" s="7">
        <f t="shared" si="46"/>
        <v>13</v>
      </c>
      <c r="C1390" s="5">
        <v>2018</v>
      </c>
      <c r="D1390" s="5">
        <v>14</v>
      </c>
      <c r="E1390" t="s">
        <v>63</v>
      </c>
      <c r="F1390" t="s">
        <v>59</v>
      </c>
      <c r="G1390" s="5">
        <v>0</v>
      </c>
      <c r="H1390">
        <v>20</v>
      </c>
      <c r="I1390">
        <v>27</v>
      </c>
      <c r="J1390">
        <v>-7</v>
      </c>
      <c r="K1390">
        <f>IF(Table1[[#This Row],[net]]&gt;0,1,0)</f>
        <v>0</v>
      </c>
      <c r="L1390">
        <v>-10.5</v>
      </c>
      <c r="M1390">
        <f>IF(Table1[[#This Row],[team]]=E1389,SUM(Table1[[#This Row],[win/loss]],M1389),Table1[[#This Row],[win/loss]])</f>
        <v>10</v>
      </c>
      <c r="N1390">
        <f>IF(Table1[[#This Row],[team]]=E1389,SUM(Table1[[#This Row],[win/loss]],M1389),Table1[[#This Row],[win/loss]])/B1390</f>
        <v>0.76923076923076927</v>
      </c>
      <c r="O1390">
        <f t="shared" si="45"/>
        <v>-17.5</v>
      </c>
      <c r="P1390">
        <f>IF(Table1[[#This Row],[difference]]&gt;0,SQRT(Table1[[#This Row],[difference]]),-SQRT(ABS(Table1[[#This Row],[difference]])))</f>
        <v>-4.1833001326703778</v>
      </c>
      <c r="Q1390">
        <f>IF(Table1[[#This Row],[line]]&gt;0,SQRT(Table1[[#This Row],[line]]),-SQRT(ABS(Table1[[#This Row],[line]])))</f>
        <v>-3.2403703492039302</v>
      </c>
      <c r="R1390">
        <f>Table1[[#This Row],[difference]]-Table1[[#This Row],[sqrt(line)]]</f>
        <v>-14.25962965079607</v>
      </c>
      <c r="S1390">
        <f>IF(Table1[[#This Row],[difference]]&gt;0,1,-1)</f>
        <v>-1</v>
      </c>
      <c r="T1390">
        <f>IF(Table1[[#This Row],[team]]=E1389,SUM(H1390,T1389),Table1[[#This Row],[ppg]])</f>
        <v>368</v>
      </c>
      <c r="U1390">
        <f>IF(Table1[[#This Row],[team]]=E1389,SUM(I1390,U1389),Table1[[#This Row],[ppga]])</f>
        <v>250</v>
      </c>
      <c r="V1390">
        <f>IF(Table1[[#This Row],[team]]=E1389,SUM(Table1[[#This Row],[difference]],V1389),Table1[[#This Row],[difference]])</f>
        <v>11</v>
      </c>
      <c r="W1390">
        <f>IF(Table1[[#This Row],[team]]=E1389,SUM(Table1[[#This Row],[sqrt(dif)]],W1389),Table1[[#This Row],[sqrt(dif)]])</f>
        <v>5.2090001145997542</v>
      </c>
      <c r="X1390">
        <f>IF(Table1[[#This Row],[team]]=E1389,SUM(Table1[[#This Row],[f1]],X1389),Table1[[#This Row],[f1]])</f>
        <v>47.347220146448294</v>
      </c>
      <c r="Y1390">
        <f>IF(Table1[[#This Row],[ATS]]=S1389,SUM(Table1[[#This Row],[ATS]],Y1389),Table1[[#This Row],[ATS]])</f>
        <v>-1</v>
      </c>
      <c r="Z1390">
        <f>IF(Table1[[#This Row],[ATS]]&gt;0,Table1[[#This Row],[ATS streak (not real)]]-1,Table1[[#This Row],[ATS streak (not real)]]+1)</f>
        <v>0</v>
      </c>
      <c r="AA1390" s="5">
        <f>Table1[[#This Row],[running ttl ppg]]^2.37/(Table1[[#This Row],[running ttl ppg]]^2.37+Table1[[#This Row],[running ttl ppga]]^2.37)</f>
        <v>0.71428641964288353</v>
      </c>
      <c r="AB1390" s="5">
        <f>Table1[[#This Row],[pyth ratio]]+Table1[[#This Row],[win/loss ratio]]</f>
        <v>1.4835171888736527</v>
      </c>
    </row>
    <row r="1391" spans="1:28" x14ac:dyDescent="0.25">
      <c r="A1391" s="1">
        <v>3949</v>
      </c>
      <c r="B1391" s="7">
        <f t="shared" si="46"/>
        <v>14</v>
      </c>
      <c r="C1391" s="5">
        <v>2018</v>
      </c>
      <c r="D1391" s="5">
        <v>15</v>
      </c>
      <c r="E1391" t="s">
        <v>63</v>
      </c>
      <c r="F1391" t="s">
        <v>67</v>
      </c>
      <c r="G1391" s="5">
        <v>0</v>
      </c>
      <c r="H1391">
        <v>27</v>
      </c>
      <c r="I1391">
        <v>24</v>
      </c>
      <c r="J1391">
        <v>3</v>
      </c>
      <c r="K1391">
        <f>IF(Table1[[#This Row],[net]]&gt;0,1,0)</f>
        <v>1</v>
      </c>
      <c r="L1391">
        <v>-2.5</v>
      </c>
      <c r="M1391">
        <f>IF(Table1[[#This Row],[team]]=E1390,SUM(Table1[[#This Row],[win/loss]],M1390),Table1[[#This Row],[win/loss]])</f>
        <v>11</v>
      </c>
      <c r="N1391">
        <f>IF(Table1[[#This Row],[team]]=E1390,SUM(Table1[[#This Row],[win/loss]],M1390),Table1[[#This Row],[win/loss]])/B1391</f>
        <v>0.7857142857142857</v>
      </c>
      <c r="O1391">
        <f t="shared" si="45"/>
        <v>0.5</v>
      </c>
      <c r="P1391">
        <f>IF(Table1[[#This Row],[difference]]&gt;0,SQRT(Table1[[#This Row],[difference]]),-SQRT(ABS(Table1[[#This Row],[difference]])))</f>
        <v>0.70710678118654757</v>
      </c>
      <c r="Q1391">
        <f>IF(Table1[[#This Row],[line]]&gt;0,SQRT(Table1[[#This Row],[line]]),-SQRT(ABS(Table1[[#This Row],[line]])))</f>
        <v>-1.5811388300841898</v>
      </c>
      <c r="R1391">
        <f>Table1[[#This Row],[difference]]-Table1[[#This Row],[sqrt(line)]]</f>
        <v>2.08113883008419</v>
      </c>
      <c r="S1391">
        <f>IF(Table1[[#This Row],[difference]]&gt;0,1,-1)</f>
        <v>1</v>
      </c>
      <c r="T1391">
        <f>IF(Table1[[#This Row],[team]]=E1390,SUM(H1391,T1390),Table1[[#This Row],[ppg]])</f>
        <v>395</v>
      </c>
      <c r="U1391">
        <f>IF(Table1[[#This Row],[team]]=E1390,SUM(I1391,U1390),Table1[[#This Row],[ppga]])</f>
        <v>274</v>
      </c>
      <c r="V1391">
        <f>IF(Table1[[#This Row],[team]]=E1390,SUM(Table1[[#This Row],[difference]],V1390),Table1[[#This Row],[difference]])</f>
        <v>11.5</v>
      </c>
      <c r="W1391">
        <f>IF(Table1[[#This Row],[team]]=E1390,SUM(Table1[[#This Row],[sqrt(dif)]],W1390),Table1[[#This Row],[sqrt(dif)]])</f>
        <v>5.9161068957863021</v>
      </c>
      <c r="X1391">
        <f>IF(Table1[[#This Row],[team]]=E1390,SUM(Table1[[#This Row],[f1]],X1390),Table1[[#This Row],[f1]])</f>
        <v>49.428358976532486</v>
      </c>
      <c r="Y1391">
        <f>IF(Table1[[#This Row],[ATS]]=S1390,SUM(Table1[[#This Row],[ATS]],Y1390),Table1[[#This Row],[ATS]])</f>
        <v>1</v>
      </c>
      <c r="Z1391">
        <f>IF(Table1[[#This Row],[ATS]]&gt;0,Table1[[#This Row],[ATS streak (not real)]]-1,Table1[[#This Row],[ATS streak (not real)]]+1)</f>
        <v>0</v>
      </c>
      <c r="AA1391" s="5">
        <f>Table1[[#This Row],[running ttl ppg]]^2.37/(Table1[[#This Row],[running ttl ppg]]^2.37+Table1[[#This Row],[running ttl ppga]]^2.37)</f>
        <v>0.70408891988825384</v>
      </c>
      <c r="AB1391" s="5">
        <f>Table1[[#This Row],[pyth ratio]]+Table1[[#This Row],[win/loss ratio]]</f>
        <v>1.4898032056025396</v>
      </c>
    </row>
    <row r="1392" spans="1:28" x14ac:dyDescent="0.25">
      <c r="A1392" s="1">
        <v>3950</v>
      </c>
      <c r="B1392" s="7">
        <f t="shared" si="46"/>
        <v>15</v>
      </c>
      <c r="C1392" s="5">
        <v>2018</v>
      </c>
      <c r="D1392" s="5">
        <v>16</v>
      </c>
      <c r="E1392" t="s">
        <v>63</v>
      </c>
      <c r="F1392" t="s">
        <v>44</v>
      </c>
      <c r="G1392" s="5">
        <v>1</v>
      </c>
      <c r="H1392">
        <v>37</v>
      </c>
      <c r="I1392">
        <v>16</v>
      </c>
      <c r="J1392">
        <v>21</v>
      </c>
      <c r="K1392">
        <f>IF(Table1[[#This Row],[net]]&gt;0,1,0)</f>
        <v>1</v>
      </c>
      <c r="L1392">
        <v>-10.5</v>
      </c>
      <c r="M1392">
        <f>IF(Table1[[#This Row],[team]]=E1391,SUM(Table1[[#This Row],[win/loss]],M1391),Table1[[#This Row],[win/loss]])</f>
        <v>12</v>
      </c>
      <c r="N1392">
        <f>IF(Table1[[#This Row],[team]]=E1391,SUM(Table1[[#This Row],[win/loss]],M1391),Table1[[#This Row],[win/loss]])/B1392</f>
        <v>0.8</v>
      </c>
      <c r="O1392">
        <f t="shared" si="45"/>
        <v>10.5</v>
      </c>
      <c r="P1392">
        <f>IF(Table1[[#This Row],[difference]]&gt;0,SQRT(Table1[[#This Row],[difference]]),-SQRT(ABS(Table1[[#This Row],[difference]])))</f>
        <v>3.2403703492039302</v>
      </c>
      <c r="Q1392">
        <f>IF(Table1[[#This Row],[line]]&gt;0,SQRT(Table1[[#This Row],[line]]),-SQRT(ABS(Table1[[#This Row],[line]])))</f>
        <v>-3.2403703492039302</v>
      </c>
      <c r="R1392">
        <f>Table1[[#This Row],[difference]]-Table1[[#This Row],[sqrt(line)]]</f>
        <v>13.74037034920393</v>
      </c>
      <c r="S1392">
        <f>IF(Table1[[#This Row],[difference]]&gt;0,1,-1)</f>
        <v>1</v>
      </c>
      <c r="T1392">
        <f>IF(Table1[[#This Row],[team]]=E1391,SUM(H1392,T1391),Table1[[#This Row],[ppg]])</f>
        <v>432</v>
      </c>
      <c r="U1392">
        <f>IF(Table1[[#This Row],[team]]=E1391,SUM(I1392,U1391),Table1[[#This Row],[ppga]])</f>
        <v>290</v>
      </c>
      <c r="V1392">
        <f>IF(Table1[[#This Row],[team]]=E1391,SUM(Table1[[#This Row],[difference]],V1391),Table1[[#This Row],[difference]])</f>
        <v>22</v>
      </c>
      <c r="W1392">
        <f>IF(Table1[[#This Row],[team]]=E1391,SUM(Table1[[#This Row],[sqrt(dif)]],W1391),Table1[[#This Row],[sqrt(dif)]])</f>
        <v>9.1564772449902314</v>
      </c>
      <c r="X1392">
        <f>IF(Table1[[#This Row],[team]]=E1391,SUM(Table1[[#This Row],[f1]],X1391),Table1[[#This Row],[f1]])</f>
        <v>63.168729325736415</v>
      </c>
      <c r="Y1392">
        <f>IF(Table1[[#This Row],[ATS]]=S1391,SUM(Table1[[#This Row],[ATS]],Y1391),Table1[[#This Row],[ATS]])</f>
        <v>2</v>
      </c>
      <c r="Z1392">
        <f>IF(Table1[[#This Row],[ATS]]&gt;0,Table1[[#This Row],[ATS streak (not real)]]-1,Table1[[#This Row],[ATS streak (not real)]]+1)</f>
        <v>1</v>
      </c>
      <c r="AA1392" s="5">
        <f>Table1[[#This Row],[running ttl ppg]]^2.37/(Table1[[#This Row],[running ttl ppg]]^2.37+Table1[[#This Row],[running ttl ppga]]^2.37)</f>
        <v>0.72001799201002969</v>
      </c>
      <c r="AB1392" s="5">
        <f>Table1[[#This Row],[pyth ratio]]+Table1[[#This Row],[win/loss ratio]]</f>
        <v>1.5200179920100299</v>
      </c>
    </row>
    <row r="1393" spans="1:28" x14ac:dyDescent="0.25">
      <c r="A1393" s="1">
        <v>3951</v>
      </c>
      <c r="B1393" s="7">
        <f t="shared" si="46"/>
        <v>16</v>
      </c>
      <c r="C1393" s="5">
        <v>2018</v>
      </c>
      <c r="D1393" s="5">
        <v>17</v>
      </c>
      <c r="E1393" t="s">
        <v>63</v>
      </c>
      <c r="F1393" t="s">
        <v>62</v>
      </c>
      <c r="G1393" s="5">
        <v>1</v>
      </c>
      <c r="H1393">
        <v>26</v>
      </c>
      <c r="I1393">
        <v>6</v>
      </c>
      <c r="J1393">
        <v>20</v>
      </c>
      <c r="K1393">
        <f>IF(Table1[[#This Row],[net]]&gt;0,1,0)</f>
        <v>1</v>
      </c>
      <c r="L1393">
        <v>-16.5</v>
      </c>
      <c r="M1393">
        <f>IF(Table1[[#This Row],[team]]=E1392,SUM(Table1[[#This Row],[win/loss]],M1392),Table1[[#This Row],[win/loss]])</f>
        <v>13</v>
      </c>
      <c r="N1393">
        <f>IF(Table1[[#This Row],[team]]=E1392,SUM(Table1[[#This Row],[win/loss]],M1392),Table1[[#This Row],[win/loss]])/B1393</f>
        <v>0.8125</v>
      </c>
      <c r="O1393">
        <f t="shared" si="45"/>
        <v>3.5</v>
      </c>
      <c r="P1393">
        <f>IF(Table1[[#This Row],[difference]]&gt;0,SQRT(Table1[[#This Row],[difference]]),-SQRT(ABS(Table1[[#This Row],[difference]])))</f>
        <v>1.8708286933869707</v>
      </c>
      <c r="Q1393">
        <f>IF(Table1[[#This Row],[line]]&gt;0,SQRT(Table1[[#This Row],[line]]),-SQRT(ABS(Table1[[#This Row],[line]])))</f>
        <v>-4.0620192023179804</v>
      </c>
      <c r="R1393">
        <f>Table1[[#This Row],[difference]]-Table1[[#This Row],[sqrt(line)]]</f>
        <v>7.5620192023179804</v>
      </c>
      <c r="S1393">
        <f>IF(Table1[[#This Row],[difference]]&gt;0,1,-1)</f>
        <v>1</v>
      </c>
      <c r="T1393">
        <f>IF(Table1[[#This Row],[team]]=E1392,SUM(H1393,T1392),Table1[[#This Row],[ppg]])</f>
        <v>458</v>
      </c>
      <c r="U1393">
        <f>IF(Table1[[#This Row],[team]]=E1392,SUM(I1393,U1392),Table1[[#This Row],[ppga]])</f>
        <v>296</v>
      </c>
      <c r="V1393">
        <f>IF(Table1[[#This Row],[team]]=E1392,SUM(Table1[[#This Row],[difference]],V1392),Table1[[#This Row],[difference]])</f>
        <v>25.5</v>
      </c>
      <c r="W1393">
        <f>IF(Table1[[#This Row],[team]]=E1392,SUM(Table1[[#This Row],[sqrt(dif)]],W1392),Table1[[#This Row],[sqrt(dif)]])</f>
        <v>11.027305938377202</v>
      </c>
      <c r="X1393">
        <f>IF(Table1[[#This Row],[team]]=E1392,SUM(Table1[[#This Row],[f1]],X1392),Table1[[#This Row],[f1]])</f>
        <v>70.730748528054391</v>
      </c>
      <c r="Y1393">
        <f>IF(Table1[[#This Row],[ATS]]=S1392,SUM(Table1[[#This Row],[ATS]],Y1392),Table1[[#This Row],[ATS]])</f>
        <v>3</v>
      </c>
      <c r="Z1393">
        <f>IF(Table1[[#This Row],[ATS]]&gt;0,Table1[[#This Row],[ATS streak (not real)]]-1,Table1[[#This Row],[ATS streak (not real)]]+1)</f>
        <v>2</v>
      </c>
      <c r="AA1393" s="5">
        <f>Table1[[#This Row],[running ttl ppg]]^2.37/(Table1[[#This Row],[running ttl ppg]]^2.37+Table1[[#This Row],[running ttl ppga]]^2.37)</f>
        <v>0.7377928124075307</v>
      </c>
      <c r="AB1393" s="5">
        <f>Table1[[#This Row],[pyth ratio]]+Table1[[#This Row],[win/loss ratio]]</f>
        <v>1.5502928124075308</v>
      </c>
    </row>
    <row r="1394" spans="1:28" x14ac:dyDescent="0.25">
      <c r="A1394" s="1">
        <v>3952</v>
      </c>
      <c r="B1394" s="7">
        <f t="shared" si="46"/>
        <v>1</v>
      </c>
      <c r="C1394" s="5">
        <v>2018</v>
      </c>
      <c r="D1394" s="5">
        <v>1</v>
      </c>
      <c r="E1394" t="s">
        <v>64</v>
      </c>
      <c r="F1394" t="s">
        <v>60</v>
      </c>
      <c r="G1394" s="5">
        <v>0</v>
      </c>
      <c r="H1394">
        <v>19</v>
      </c>
      <c r="I1394">
        <v>29</v>
      </c>
      <c r="J1394">
        <v>-10</v>
      </c>
      <c r="K1394">
        <f>IF(Table1[[#This Row],[net]]&gt;0,1,0)</f>
        <v>0</v>
      </c>
      <c r="L1394">
        <v>3</v>
      </c>
      <c r="M1394">
        <f>IF(Table1[[#This Row],[team]]=E1393,SUM(Table1[[#This Row],[win/loss]],M1393),Table1[[#This Row],[win/loss]])</f>
        <v>0</v>
      </c>
      <c r="N1394">
        <f>IF(Table1[[#This Row],[team]]=E1393,SUM(Table1[[#This Row],[win/loss]],M1393),Table1[[#This Row],[win/loss]])/B1394</f>
        <v>0</v>
      </c>
      <c r="O1394">
        <f t="shared" si="45"/>
        <v>-7</v>
      </c>
      <c r="P1394">
        <f>IF(Table1[[#This Row],[difference]]&gt;0,SQRT(Table1[[#This Row],[difference]]),-SQRT(ABS(Table1[[#This Row],[difference]])))</f>
        <v>-2.6457513110645907</v>
      </c>
      <c r="Q1394">
        <f>IF(Table1[[#This Row],[line]]&gt;0,SQRT(Table1[[#This Row],[line]]),-SQRT(ABS(Table1[[#This Row],[line]])))</f>
        <v>1.7320508075688772</v>
      </c>
      <c r="R1394">
        <f>Table1[[#This Row],[difference]]-Table1[[#This Row],[sqrt(line)]]</f>
        <v>-8.7320508075688767</v>
      </c>
      <c r="S1394">
        <f>IF(Table1[[#This Row],[difference]]&gt;0,1,-1)</f>
        <v>-1</v>
      </c>
      <c r="T1394">
        <f>IF(Table1[[#This Row],[team]]=E1393,SUM(H1394,T1393),Table1[[#This Row],[ppg]])</f>
        <v>19</v>
      </c>
      <c r="U1394">
        <f>IF(Table1[[#This Row],[team]]=E1393,SUM(I1394,U1393),Table1[[#This Row],[ppga]])</f>
        <v>29</v>
      </c>
      <c r="V1394">
        <f>IF(Table1[[#This Row],[team]]=E1393,SUM(Table1[[#This Row],[difference]],V1393),Table1[[#This Row],[difference]])</f>
        <v>-7</v>
      </c>
      <c r="W1394">
        <f>IF(Table1[[#This Row],[team]]=E1393,SUM(Table1[[#This Row],[sqrt(dif)]],W1393),Table1[[#This Row],[sqrt(dif)]])</f>
        <v>-2.6457513110645907</v>
      </c>
      <c r="X1394">
        <f>IF(Table1[[#This Row],[team]]=E1393,SUM(Table1[[#This Row],[f1]],X1393),Table1[[#This Row],[f1]])</f>
        <v>-8.7320508075688767</v>
      </c>
      <c r="Y1394">
        <f>IF(Table1[[#This Row],[ATS]]=S1393,SUM(Table1[[#This Row],[ATS]],Y1393),Table1[[#This Row],[ATS]])</f>
        <v>-1</v>
      </c>
      <c r="Z1394">
        <f>IF(Table1[[#This Row],[ATS]]&gt;0,Table1[[#This Row],[ATS streak (not real)]]-1,Table1[[#This Row],[ATS streak (not real)]]+1)</f>
        <v>0</v>
      </c>
      <c r="AA1394" s="5">
        <f>Table1[[#This Row],[running ttl ppg]]^2.37/(Table1[[#This Row],[running ttl ppg]]^2.37+Table1[[#This Row],[running ttl ppga]]^2.37)</f>
        <v>0.26851484280663979</v>
      </c>
      <c r="AB1394" s="5">
        <f>Table1[[#This Row],[pyth ratio]]+Table1[[#This Row],[win/loss ratio]]</f>
        <v>0.26851484280663979</v>
      </c>
    </row>
    <row r="1395" spans="1:28" x14ac:dyDescent="0.25">
      <c r="A1395" s="1">
        <v>3953</v>
      </c>
      <c r="B1395" s="7">
        <f t="shared" si="46"/>
        <v>2</v>
      </c>
      <c r="C1395" s="5">
        <v>2018</v>
      </c>
      <c r="D1395" s="5">
        <v>2</v>
      </c>
      <c r="E1395" t="s">
        <v>64</v>
      </c>
      <c r="F1395" t="s">
        <v>63</v>
      </c>
      <c r="G1395" s="5">
        <v>1</v>
      </c>
      <c r="H1395">
        <v>20</v>
      </c>
      <c r="I1395">
        <v>36</v>
      </c>
      <c r="J1395">
        <v>-16</v>
      </c>
      <c r="K1395">
        <f>IF(Table1[[#This Row],[net]]&gt;0,1,0)</f>
        <v>0</v>
      </c>
      <c r="L1395">
        <v>6</v>
      </c>
      <c r="M1395">
        <f>IF(Table1[[#This Row],[team]]=E1394,SUM(Table1[[#This Row],[win/loss]],M1394),Table1[[#This Row],[win/loss]])</f>
        <v>0</v>
      </c>
      <c r="N1395">
        <f>IF(Table1[[#This Row],[team]]=E1394,SUM(Table1[[#This Row],[win/loss]],M1394),Table1[[#This Row],[win/loss]])/B1395</f>
        <v>0</v>
      </c>
      <c r="O1395">
        <f t="shared" si="45"/>
        <v>-10</v>
      </c>
      <c r="P1395">
        <f>IF(Table1[[#This Row],[difference]]&gt;0,SQRT(Table1[[#This Row],[difference]]),-SQRT(ABS(Table1[[#This Row],[difference]])))</f>
        <v>-3.1622776601683795</v>
      </c>
      <c r="Q1395">
        <f>IF(Table1[[#This Row],[line]]&gt;0,SQRT(Table1[[#This Row],[line]]),-SQRT(ABS(Table1[[#This Row],[line]])))</f>
        <v>2.4494897427831779</v>
      </c>
      <c r="R1395">
        <f>Table1[[#This Row],[difference]]-Table1[[#This Row],[sqrt(line)]]</f>
        <v>-12.449489742783179</v>
      </c>
      <c r="S1395">
        <f>IF(Table1[[#This Row],[difference]]&gt;0,1,-1)</f>
        <v>-1</v>
      </c>
      <c r="T1395">
        <f>IF(Table1[[#This Row],[team]]=E1394,SUM(H1395,T1394),Table1[[#This Row],[ppg]])</f>
        <v>39</v>
      </c>
      <c r="U1395">
        <f>IF(Table1[[#This Row],[team]]=E1394,SUM(I1395,U1394),Table1[[#This Row],[ppga]])</f>
        <v>65</v>
      </c>
      <c r="V1395">
        <f>IF(Table1[[#This Row],[team]]=E1394,SUM(Table1[[#This Row],[difference]],V1394),Table1[[#This Row],[difference]])</f>
        <v>-17</v>
      </c>
      <c r="W1395">
        <f>IF(Table1[[#This Row],[team]]=E1394,SUM(Table1[[#This Row],[sqrt(dif)]],W1394),Table1[[#This Row],[sqrt(dif)]])</f>
        <v>-5.8080289712329698</v>
      </c>
      <c r="X1395">
        <f>IF(Table1[[#This Row],[team]]=E1394,SUM(Table1[[#This Row],[f1]],X1394),Table1[[#This Row],[f1]])</f>
        <v>-21.181540550352054</v>
      </c>
      <c r="Y1395">
        <f>IF(Table1[[#This Row],[ATS]]=S1394,SUM(Table1[[#This Row],[ATS]],Y1394),Table1[[#This Row],[ATS]])</f>
        <v>-2</v>
      </c>
      <c r="Z1395">
        <f>IF(Table1[[#This Row],[ATS]]&gt;0,Table1[[#This Row],[ATS streak (not real)]]-1,Table1[[#This Row],[ATS streak (not real)]]+1)</f>
        <v>-1</v>
      </c>
      <c r="AA1395" s="5">
        <f>Table1[[#This Row],[running ttl ppg]]^2.37/(Table1[[#This Row],[running ttl ppg]]^2.37+Table1[[#This Row],[running ttl ppga]]^2.37)</f>
        <v>0.22958487107056028</v>
      </c>
      <c r="AB1395" s="5">
        <f>Table1[[#This Row],[pyth ratio]]+Table1[[#This Row],[win/loss ratio]]</f>
        <v>0.22958487107056028</v>
      </c>
    </row>
    <row r="1396" spans="1:28" x14ac:dyDescent="0.25">
      <c r="A1396" s="1">
        <v>3954</v>
      </c>
      <c r="B1396" s="7">
        <f t="shared" si="46"/>
        <v>3</v>
      </c>
      <c r="C1396" s="5">
        <v>2018</v>
      </c>
      <c r="D1396" s="5">
        <v>3</v>
      </c>
      <c r="E1396" t="s">
        <v>64</v>
      </c>
      <c r="F1396" t="s">
        <v>45</v>
      </c>
      <c r="G1396" s="5">
        <v>0</v>
      </c>
      <c r="H1396">
        <v>34</v>
      </c>
      <c r="I1396">
        <v>13</v>
      </c>
      <c r="J1396">
        <v>21</v>
      </c>
      <c r="K1396">
        <f>IF(Table1[[#This Row],[net]]&gt;0,1,0)</f>
        <v>1</v>
      </c>
      <c r="L1396">
        <v>5.5</v>
      </c>
      <c r="M1396">
        <f>IF(Table1[[#This Row],[team]]=E1395,SUM(Table1[[#This Row],[win/loss]],M1395),Table1[[#This Row],[win/loss]])</f>
        <v>1</v>
      </c>
      <c r="N1396">
        <f>IF(Table1[[#This Row],[team]]=E1395,SUM(Table1[[#This Row],[win/loss]],M1395),Table1[[#This Row],[win/loss]])/B1396</f>
        <v>0.33333333333333331</v>
      </c>
      <c r="O1396">
        <f t="shared" si="45"/>
        <v>26.5</v>
      </c>
      <c r="P1396">
        <f>IF(Table1[[#This Row],[difference]]&gt;0,SQRT(Table1[[#This Row],[difference]]),-SQRT(ABS(Table1[[#This Row],[difference]])))</f>
        <v>5.1478150704935004</v>
      </c>
      <c r="Q1396">
        <f>IF(Table1[[#This Row],[line]]&gt;0,SQRT(Table1[[#This Row],[line]]),-SQRT(ABS(Table1[[#This Row],[line]])))</f>
        <v>2.3452078799117149</v>
      </c>
      <c r="R1396">
        <f>Table1[[#This Row],[difference]]-Table1[[#This Row],[sqrt(line)]]</f>
        <v>24.154792120088285</v>
      </c>
      <c r="S1396">
        <f>IF(Table1[[#This Row],[difference]]&gt;0,1,-1)</f>
        <v>1</v>
      </c>
      <c r="T1396">
        <f>IF(Table1[[#This Row],[team]]=E1395,SUM(H1396,T1395),Table1[[#This Row],[ppg]])</f>
        <v>73</v>
      </c>
      <c r="U1396">
        <f>IF(Table1[[#This Row],[team]]=E1395,SUM(I1396,U1395),Table1[[#This Row],[ppga]])</f>
        <v>78</v>
      </c>
      <c r="V1396">
        <f>IF(Table1[[#This Row],[team]]=E1395,SUM(Table1[[#This Row],[difference]],V1395),Table1[[#This Row],[difference]])</f>
        <v>9.5</v>
      </c>
      <c r="W1396">
        <f>IF(Table1[[#This Row],[team]]=E1395,SUM(Table1[[#This Row],[sqrt(dif)]],W1395),Table1[[#This Row],[sqrt(dif)]])</f>
        <v>-0.66021390073946939</v>
      </c>
      <c r="X1396">
        <f>IF(Table1[[#This Row],[team]]=E1395,SUM(Table1[[#This Row],[f1]],X1395),Table1[[#This Row],[f1]])</f>
        <v>2.9732515697362309</v>
      </c>
      <c r="Y1396">
        <f>IF(Table1[[#This Row],[ATS]]=S1395,SUM(Table1[[#This Row],[ATS]],Y1395),Table1[[#This Row],[ATS]])</f>
        <v>1</v>
      </c>
      <c r="Z1396">
        <f>IF(Table1[[#This Row],[ATS]]&gt;0,Table1[[#This Row],[ATS streak (not real)]]-1,Table1[[#This Row],[ATS streak (not real)]]+1)</f>
        <v>0</v>
      </c>
      <c r="AA1396" s="5">
        <f>Table1[[#This Row],[running ttl ppg]]^2.37/(Table1[[#This Row],[running ttl ppg]]^2.37+Table1[[#This Row],[running ttl ppga]]^2.37)</f>
        <v>0.46082768055013956</v>
      </c>
      <c r="AB1396" s="5">
        <f>Table1[[#This Row],[pyth ratio]]+Table1[[#This Row],[win/loss ratio]]</f>
        <v>0.79416101388347293</v>
      </c>
    </row>
    <row r="1397" spans="1:28" x14ac:dyDescent="0.25">
      <c r="A1397" s="1">
        <v>3955</v>
      </c>
      <c r="B1397" s="7">
        <f t="shared" si="46"/>
        <v>4</v>
      </c>
      <c r="C1397" s="5">
        <v>2018</v>
      </c>
      <c r="D1397" s="5">
        <v>4</v>
      </c>
      <c r="E1397" t="s">
        <v>64</v>
      </c>
      <c r="F1397" t="s">
        <v>59</v>
      </c>
      <c r="G1397" s="5">
        <v>0</v>
      </c>
      <c r="H1397">
        <v>20</v>
      </c>
      <c r="I1397">
        <v>0</v>
      </c>
      <c r="J1397">
        <v>20</v>
      </c>
      <c r="K1397">
        <f>IF(Table1[[#This Row],[net]]&gt;0,1,0)</f>
        <v>1</v>
      </c>
      <c r="L1397">
        <v>-3.5</v>
      </c>
      <c r="M1397">
        <f>IF(Table1[[#This Row],[team]]=E1396,SUM(Table1[[#This Row],[win/loss]],M1396),Table1[[#This Row],[win/loss]])</f>
        <v>2</v>
      </c>
      <c r="N1397">
        <f>IF(Table1[[#This Row],[team]]=E1396,SUM(Table1[[#This Row],[win/loss]],M1396),Table1[[#This Row],[win/loss]])/B1397</f>
        <v>0.5</v>
      </c>
      <c r="O1397">
        <f t="shared" si="45"/>
        <v>16.5</v>
      </c>
      <c r="P1397">
        <f>IF(Table1[[#This Row],[difference]]&gt;0,SQRT(Table1[[#This Row],[difference]]),-SQRT(ABS(Table1[[#This Row],[difference]])))</f>
        <v>4.0620192023179804</v>
      </c>
      <c r="Q1397">
        <f>IF(Table1[[#This Row],[line]]&gt;0,SQRT(Table1[[#This Row],[line]]),-SQRT(ABS(Table1[[#This Row],[line]])))</f>
        <v>-1.8708286933869707</v>
      </c>
      <c r="R1397">
        <f>Table1[[#This Row],[difference]]-Table1[[#This Row],[sqrt(line)]]</f>
        <v>18.370828693386972</v>
      </c>
      <c r="S1397">
        <f>IF(Table1[[#This Row],[difference]]&gt;0,1,-1)</f>
        <v>1</v>
      </c>
      <c r="T1397">
        <f>IF(Table1[[#This Row],[team]]=E1396,SUM(H1397,T1396),Table1[[#This Row],[ppg]])</f>
        <v>93</v>
      </c>
      <c r="U1397">
        <f>IF(Table1[[#This Row],[team]]=E1396,SUM(I1397,U1396),Table1[[#This Row],[ppga]])</f>
        <v>78</v>
      </c>
      <c r="V1397">
        <f>IF(Table1[[#This Row],[team]]=E1396,SUM(Table1[[#This Row],[difference]],V1396),Table1[[#This Row],[difference]])</f>
        <v>26</v>
      </c>
      <c r="W1397">
        <f>IF(Table1[[#This Row],[team]]=E1396,SUM(Table1[[#This Row],[sqrt(dif)]],W1396),Table1[[#This Row],[sqrt(dif)]])</f>
        <v>3.401805301578511</v>
      </c>
      <c r="X1397">
        <f>IF(Table1[[#This Row],[team]]=E1396,SUM(Table1[[#This Row],[f1]],X1396),Table1[[#This Row],[f1]])</f>
        <v>21.344080263123203</v>
      </c>
      <c r="Y1397">
        <f>IF(Table1[[#This Row],[ATS]]=S1396,SUM(Table1[[#This Row],[ATS]],Y1396),Table1[[#This Row],[ATS]])</f>
        <v>2</v>
      </c>
      <c r="Z1397">
        <f>IF(Table1[[#This Row],[ATS]]&gt;0,Table1[[#This Row],[ATS streak (not real)]]-1,Table1[[#This Row],[ATS streak (not real)]]+1)</f>
        <v>1</v>
      </c>
      <c r="AA1397" s="5">
        <f>Table1[[#This Row],[running ttl ppg]]^2.37/(Table1[[#This Row],[running ttl ppg]]^2.37+Table1[[#This Row],[running ttl ppga]]^2.37)</f>
        <v>0.60273184242954236</v>
      </c>
      <c r="AB1397" s="5">
        <f>Table1[[#This Row],[pyth ratio]]+Table1[[#This Row],[win/loss ratio]]</f>
        <v>1.1027318424295425</v>
      </c>
    </row>
    <row r="1398" spans="1:28" x14ac:dyDescent="0.25">
      <c r="A1398" s="1">
        <v>3956</v>
      </c>
      <c r="B1398" s="7">
        <f t="shared" si="46"/>
        <v>5</v>
      </c>
      <c r="C1398" s="5">
        <v>2018</v>
      </c>
      <c r="D1398" s="5">
        <v>6</v>
      </c>
      <c r="E1398" t="s">
        <v>64</v>
      </c>
      <c r="F1398" t="s">
        <v>51</v>
      </c>
      <c r="G1398" s="5">
        <v>1</v>
      </c>
      <c r="H1398">
        <v>52</v>
      </c>
      <c r="I1398">
        <v>38</v>
      </c>
      <c r="J1398">
        <v>14</v>
      </c>
      <c r="K1398">
        <f>IF(Table1[[#This Row],[net]]&gt;0,1,0)</f>
        <v>1</v>
      </c>
      <c r="L1398">
        <v>-6</v>
      </c>
      <c r="M1398">
        <f>IF(Table1[[#This Row],[team]]=E1397,SUM(Table1[[#This Row],[win/loss]],M1397),Table1[[#This Row],[win/loss]])</f>
        <v>3</v>
      </c>
      <c r="N1398">
        <f>IF(Table1[[#This Row],[team]]=E1397,SUM(Table1[[#This Row],[win/loss]],M1397),Table1[[#This Row],[win/loss]])/B1398</f>
        <v>0.6</v>
      </c>
      <c r="O1398">
        <f t="shared" si="45"/>
        <v>8</v>
      </c>
      <c r="P1398">
        <f>IF(Table1[[#This Row],[difference]]&gt;0,SQRT(Table1[[#This Row],[difference]]),-SQRT(ABS(Table1[[#This Row],[difference]])))</f>
        <v>2.8284271247461903</v>
      </c>
      <c r="Q1398">
        <f>IF(Table1[[#This Row],[line]]&gt;0,SQRT(Table1[[#This Row],[line]]),-SQRT(ABS(Table1[[#This Row],[line]])))</f>
        <v>-2.4494897427831779</v>
      </c>
      <c r="R1398">
        <f>Table1[[#This Row],[difference]]-Table1[[#This Row],[sqrt(line)]]</f>
        <v>10.449489742783179</v>
      </c>
      <c r="S1398">
        <f>IF(Table1[[#This Row],[difference]]&gt;0,1,-1)</f>
        <v>1</v>
      </c>
      <c r="T1398">
        <f>IF(Table1[[#This Row],[team]]=E1397,SUM(H1398,T1397),Table1[[#This Row],[ppg]])</f>
        <v>145</v>
      </c>
      <c r="U1398">
        <f>IF(Table1[[#This Row],[team]]=E1397,SUM(I1398,U1397),Table1[[#This Row],[ppga]])</f>
        <v>116</v>
      </c>
      <c r="V1398">
        <f>IF(Table1[[#This Row],[team]]=E1397,SUM(Table1[[#This Row],[difference]],V1397),Table1[[#This Row],[difference]])</f>
        <v>34</v>
      </c>
      <c r="W1398">
        <f>IF(Table1[[#This Row],[team]]=E1397,SUM(Table1[[#This Row],[sqrt(dif)]],W1397),Table1[[#This Row],[sqrt(dif)]])</f>
        <v>6.2302324263247009</v>
      </c>
      <c r="X1398">
        <f>IF(Table1[[#This Row],[team]]=E1397,SUM(Table1[[#This Row],[f1]],X1397),Table1[[#This Row],[f1]])</f>
        <v>31.793570005906382</v>
      </c>
      <c r="Y1398">
        <f>IF(Table1[[#This Row],[ATS]]=S1397,SUM(Table1[[#This Row],[ATS]],Y1397),Table1[[#This Row],[ATS]])</f>
        <v>3</v>
      </c>
      <c r="Z1398">
        <f>IF(Table1[[#This Row],[ATS]]&gt;0,Table1[[#This Row],[ATS streak (not real)]]-1,Table1[[#This Row],[ATS streak (not real)]]+1)</f>
        <v>2</v>
      </c>
      <c r="AA1398" s="5">
        <f>Table1[[#This Row],[running ttl ppg]]^2.37/(Table1[[#This Row],[running ttl ppg]]^2.37+Table1[[#This Row],[running ttl ppga]]^2.37)</f>
        <v>0.62921490334636709</v>
      </c>
      <c r="AB1398" s="5">
        <f>Table1[[#This Row],[pyth ratio]]+Table1[[#This Row],[win/loss ratio]]</f>
        <v>1.2292149033463671</v>
      </c>
    </row>
    <row r="1399" spans="1:28" x14ac:dyDescent="0.25">
      <c r="A1399" s="1">
        <v>3957</v>
      </c>
      <c r="B1399" s="7">
        <f t="shared" si="46"/>
        <v>6</v>
      </c>
      <c r="C1399" s="5">
        <v>2018</v>
      </c>
      <c r="D1399" s="5">
        <v>7</v>
      </c>
      <c r="E1399" t="s">
        <v>64</v>
      </c>
      <c r="F1399" t="s">
        <v>52</v>
      </c>
      <c r="G1399" s="5">
        <v>0</v>
      </c>
      <c r="H1399">
        <v>26</v>
      </c>
      <c r="I1399">
        <v>17</v>
      </c>
      <c r="J1399">
        <v>9</v>
      </c>
      <c r="K1399">
        <f>IF(Table1[[#This Row],[net]]&gt;0,1,0)</f>
        <v>1</v>
      </c>
      <c r="L1399">
        <v>-3.5</v>
      </c>
      <c r="M1399">
        <f>IF(Table1[[#This Row],[team]]=E1398,SUM(Table1[[#This Row],[win/loss]],M1398),Table1[[#This Row],[win/loss]])</f>
        <v>4</v>
      </c>
      <c r="N1399">
        <f>IF(Table1[[#This Row],[team]]=E1398,SUM(Table1[[#This Row],[win/loss]],M1398),Table1[[#This Row],[win/loss]])/B1399</f>
        <v>0.66666666666666663</v>
      </c>
      <c r="O1399">
        <f t="shared" si="45"/>
        <v>5.5</v>
      </c>
      <c r="P1399">
        <f>IF(Table1[[#This Row],[difference]]&gt;0,SQRT(Table1[[#This Row],[difference]]),-SQRT(ABS(Table1[[#This Row],[difference]])))</f>
        <v>2.3452078799117149</v>
      </c>
      <c r="Q1399">
        <f>IF(Table1[[#This Row],[line]]&gt;0,SQRT(Table1[[#This Row],[line]]),-SQRT(ABS(Table1[[#This Row],[line]])))</f>
        <v>-1.8708286933869707</v>
      </c>
      <c r="R1399">
        <f>Table1[[#This Row],[difference]]-Table1[[#This Row],[sqrt(line)]]</f>
        <v>7.3708286933869704</v>
      </c>
      <c r="S1399">
        <f>IF(Table1[[#This Row],[difference]]&gt;0,1,-1)</f>
        <v>1</v>
      </c>
      <c r="T1399">
        <f>IF(Table1[[#This Row],[team]]=E1398,SUM(H1399,T1398),Table1[[#This Row],[ppg]])</f>
        <v>171</v>
      </c>
      <c r="U1399">
        <f>IF(Table1[[#This Row],[team]]=E1398,SUM(I1399,U1398),Table1[[#This Row],[ppga]])</f>
        <v>133</v>
      </c>
      <c r="V1399">
        <f>IF(Table1[[#This Row],[team]]=E1398,SUM(Table1[[#This Row],[difference]],V1398),Table1[[#This Row],[difference]])</f>
        <v>39.5</v>
      </c>
      <c r="W1399">
        <f>IF(Table1[[#This Row],[team]]=E1398,SUM(Table1[[#This Row],[sqrt(dif)]],W1398),Table1[[#This Row],[sqrt(dif)]])</f>
        <v>8.5754403062364162</v>
      </c>
      <c r="X1399">
        <f>IF(Table1[[#This Row],[team]]=E1398,SUM(Table1[[#This Row],[f1]],X1398),Table1[[#This Row],[f1]])</f>
        <v>39.164398699293351</v>
      </c>
      <c r="Y1399">
        <f>IF(Table1[[#This Row],[ATS]]=S1398,SUM(Table1[[#This Row],[ATS]],Y1398),Table1[[#This Row],[ATS]])</f>
        <v>4</v>
      </c>
      <c r="Z1399">
        <f>IF(Table1[[#This Row],[ATS]]&gt;0,Table1[[#This Row],[ATS streak (not real)]]-1,Table1[[#This Row],[ATS streak (not real)]]+1)</f>
        <v>3</v>
      </c>
      <c r="AA1399" s="5">
        <f>Table1[[#This Row],[running ttl ppg]]^2.37/(Table1[[#This Row],[running ttl ppg]]^2.37+Table1[[#This Row],[running ttl ppga]]^2.37)</f>
        <v>0.64465249244827139</v>
      </c>
      <c r="AB1399" s="5">
        <f>Table1[[#This Row],[pyth ratio]]+Table1[[#This Row],[win/loss ratio]]</f>
        <v>1.311319159114938</v>
      </c>
    </row>
    <row r="1400" spans="1:28" x14ac:dyDescent="0.25">
      <c r="A1400" s="1">
        <v>3958</v>
      </c>
      <c r="B1400" s="7">
        <f t="shared" si="46"/>
        <v>7</v>
      </c>
      <c r="C1400" s="5">
        <v>2018</v>
      </c>
      <c r="D1400" s="5">
        <v>8</v>
      </c>
      <c r="E1400" t="s">
        <v>64</v>
      </c>
      <c r="F1400" t="s">
        <v>46</v>
      </c>
      <c r="G1400" s="5">
        <v>1</v>
      </c>
      <c r="H1400">
        <v>20</v>
      </c>
      <c r="I1400">
        <v>12</v>
      </c>
      <c r="J1400">
        <v>8</v>
      </c>
      <c r="K1400">
        <f>IF(Table1[[#This Row],[net]]&gt;0,1,0)</f>
        <v>1</v>
      </c>
      <c r="L1400">
        <v>-8.5</v>
      </c>
      <c r="M1400">
        <f>IF(Table1[[#This Row],[team]]=E1399,SUM(Table1[[#This Row],[win/loss]],M1399),Table1[[#This Row],[win/loss]])</f>
        <v>5</v>
      </c>
      <c r="N1400">
        <f>IF(Table1[[#This Row],[team]]=E1399,SUM(Table1[[#This Row],[win/loss]],M1399),Table1[[#This Row],[win/loss]])/B1400</f>
        <v>0.7142857142857143</v>
      </c>
      <c r="O1400">
        <f t="shared" si="45"/>
        <v>-0.5</v>
      </c>
      <c r="P1400">
        <f>IF(Table1[[#This Row],[difference]]&gt;0,SQRT(Table1[[#This Row],[difference]]),-SQRT(ABS(Table1[[#This Row],[difference]])))</f>
        <v>-0.70710678118654757</v>
      </c>
      <c r="Q1400">
        <f>IF(Table1[[#This Row],[line]]&gt;0,SQRT(Table1[[#This Row],[line]]),-SQRT(ABS(Table1[[#This Row],[line]])))</f>
        <v>-2.9154759474226504</v>
      </c>
      <c r="R1400">
        <f>Table1[[#This Row],[difference]]-Table1[[#This Row],[sqrt(line)]]</f>
        <v>2.4154759474226504</v>
      </c>
      <c r="S1400">
        <f>IF(Table1[[#This Row],[difference]]&gt;0,1,-1)</f>
        <v>-1</v>
      </c>
      <c r="T1400">
        <f>IF(Table1[[#This Row],[team]]=E1399,SUM(H1400,T1399),Table1[[#This Row],[ppg]])</f>
        <v>191</v>
      </c>
      <c r="U1400">
        <f>IF(Table1[[#This Row],[team]]=E1399,SUM(I1400,U1399),Table1[[#This Row],[ppga]])</f>
        <v>145</v>
      </c>
      <c r="V1400">
        <f>IF(Table1[[#This Row],[team]]=E1399,SUM(Table1[[#This Row],[difference]],V1399),Table1[[#This Row],[difference]])</f>
        <v>39</v>
      </c>
      <c r="W1400">
        <f>IF(Table1[[#This Row],[team]]=E1399,SUM(Table1[[#This Row],[sqrt(dif)]],W1399),Table1[[#This Row],[sqrt(dif)]])</f>
        <v>7.8683335250498683</v>
      </c>
      <c r="X1400">
        <f>IF(Table1[[#This Row],[team]]=E1399,SUM(Table1[[#This Row],[f1]],X1399),Table1[[#This Row],[f1]])</f>
        <v>41.579874646716</v>
      </c>
      <c r="Y1400">
        <f>IF(Table1[[#This Row],[ATS]]=S1399,SUM(Table1[[#This Row],[ATS]],Y1399),Table1[[#This Row],[ATS]])</f>
        <v>-1</v>
      </c>
      <c r="Z1400">
        <f>IF(Table1[[#This Row],[ATS]]&gt;0,Table1[[#This Row],[ATS streak (not real)]]-1,Table1[[#This Row],[ATS streak (not real)]]+1)</f>
        <v>0</v>
      </c>
      <c r="AA1400" s="5">
        <f>Table1[[#This Row],[running ttl ppg]]^2.37/(Table1[[#This Row],[running ttl ppg]]^2.37+Table1[[#This Row],[running ttl ppga]]^2.37)</f>
        <v>0.65769272827763092</v>
      </c>
      <c r="AB1400" s="5">
        <f>Table1[[#This Row],[pyth ratio]]+Table1[[#This Row],[win/loss ratio]]</f>
        <v>1.3719784425633452</v>
      </c>
    </row>
    <row r="1401" spans="1:28" x14ac:dyDescent="0.25">
      <c r="A1401" s="1">
        <v>3959</v>
      </c>
      <c r="B1401" s="7">
        <f t="shared" si="46"/>
        <v>8</v>
      </c>
      <c r="C1401" s="5">
        <v>2018</v>
      </c>
      <c r="D1401" s="5">
        <v>9</v>
      </c>
      <c r="E1401" t="s">
        <v>64</v>
      </c>
      <c r="F1401" t="s">
        <v>70</v>
      </c>
      <c r="G1401" s="5">
        <v>1</v>
      </c>
      <c r="H1401">
        <v>30</v>
      </c>
      <c r="I1401">
        <v>10</v>
      </c>
      <c r="J1401">
        <v>20</v>
      </c>
      <c r="K1401">
        <f>IF(Table1[[#This Row],[net]]&gt;0,1,0)</f>
        <v>1</v>
      </c>
      <c r="L1401">
        <v>-7</v>
      </c>
      <c r="M1401">
        <f>IF(Table1[[#This Row],[team]]=E1400,SUM(Table1[[#This Row],[win/loss]],M1400),Table1[[#This Row],[win/loss]])</f>
        <v>6</v>
      </c>
      <c r="N1401">
        <f>IF(Table1[[#This Row],[team]]=E1400,SUM(Table1[[#This Row],[win/loss]],M1400),Table1[[#This Row],[win/loss]])/B1401</f>
        <v>0.75</v>
      </c>
      <c r="O1401">
        <f t="shared" si="45"/>
        <v>13</v>
      </c>
      <c r="P1401">
        <f>IF(Table1[[#This Row],[difference]]&gt;0,SQRT(Table1[[#This Row],[difference]]),-SQRT(ABS(Table1[[#This Row],[difference]])))</f>
        <v>3.6055512754639891</v>
      </c>
      <c r="Q1401">
        <f>IF(Table1[[#This Row],[line]]&gt;0,SQRT(Table1[[#This Row],[line]]),-SQRT(ABS(Table1[[#This Row],[line]])))</f>
        <v>-2.6457513110645907</v>
      </c>
      <c r="R1401">
        <f>Table1[[#This Row],[difference]]-Table1[[#This Row],[sqrt(line)]]</f>
        <v>15.64575131106459</v>
      </c>
      <c r="S1401">
        <f>IF(Table1[[#This Row],[difference]]&gt;0,1,-1)</f>
        <v>1</v>
      </c>
      <c r="T1401">
        <f>IF(Table1[[#This Row],[team]]=E1400,SUM(H1401,T1400),Table1[[#This Row],[ppg]])</f>
        <v>221</v>
      </c>
      <c r="U1401">
        <f>IF(Table1[[#This Row],[team]]=E1400,SUM(I1401,U1400),Table1[[#This Row],[ppga]])</f>
        <v>155</v>
      </c>
      <c r="V1401">
        <f>IF(Table1[[#This Row],[team]]=E1400,SUM(Table1[[#This Row],[difference]],V1400),Table1[[#This Row],[difference]])</f>
        <v>52</v>
      </c>
      <c r="W1401">
        <f>IF(Table1[[#This Row],[team]]=E1400,SUM(Table1[[#This Row],[sqrt(dif)]],W1400),Table1[[#This Row],[sqrt(dif)]])</f>
        <v>11.473884800513858</v>
      </c>
      <c r="X1401">
        <f>IF(Table1[[#This Row],[team]]=E1400,SUM(Table1[[#This Row],[f1]],X1400),Table1[[#This Row],[f1]])</f>
        <v>57.225625957780593</v>
      </c>
      <c r="Y1401">
        <f>IF(Table1[[#This Row],[ATS]]=S1400,SUM(Table1[[#This Row],[ATS]],Y1400),Table1[[#This Row],[ATS]])</f>
        <v>1</v>
      </c>
      <c r="Z1401">
        <f>IF(Table1[[#This Row],[ATS]]&gt;0,Table1[[#This Row],[ATS streak (not real)]]-1,Table1[[#This Row],[ATS streak (not real)]]+1)</f>
        <v>0</v>
      </c>
      <c r="AA1401" s="5">
        <f>Table1[[#This Row],[running ttl ppg]]^2.37/(Table1[[#This Row],[running ttl ppg]]^2.37+Table1[[#This Row],[running ttl ppga]]^2.37)</f>
        <v>0.69861853495663484</v>
      </c>
      <c r="AB1401" s="5">
        <f>Table1[[#This Row],[pyth ratio]]+Table1[[#This Row],[win/loss ratio]]</f>
        <v>1.4486185349566347</v>
      </c>
    </row>
    <row r="1402" spans="1:28" x14ac:dyDescent="0.25">
      <c r="A1402" s="1">
        <v>3960</v>
      </c>
      <c r="B1402" s="7">
        <f t="shared" si="46"/>
        <v>9</v>
      </c>
      <c r="C1402" s="5">
        <v>2018</v>
      </c>
      <c r="D1402" s="5">
        <v>10</v>
      </c>
      <c r="E1402" t="s">
        <v>64</v>
      </c>
      <c r="F1402" t="s">
        <v>44</v>
      </c>
      <c r="G1402" s="5">
        <v>0</v>
      </c>
      <c r="H1402">
        <v>47</v>
      </c>
      <c r="I1402">
        <v>10</v>
      </c>
      <c r="J1402">
        <v>37</v>
      </c>
      <c r="K1402">
        <f>IF(Table1[[#This Row],[net]]&gt;0,1,0)</f>
        <v>1</v>
      </c>
      <c r="L1402">
        <v>-2</v>
      </c>
      <c r="M1402">
        <f>IF(Table1[[#This Row],[team]]=E1401,SUM(Table1[[#This Row],[win/loss]],M1401),Table1[[#This Row],[win/loss]])</f>
        <v>7</v>
      </c>
      <c r="N1402">
        <f>IF(Table1[[#This Row],[team]]=E1401,SUM(Table1[[#This Row],[win/loss]],M1401),Table1[[#This Row],[win/loss]])/B1402</f>
        <v>0.77777777777777779</v>
      </c>
      <c r="O1402">
        <f t="shared" si="45"/>
        <v>35</v>
      </c>
      <c r="P1402">
        <f>IF(Table1[[#This Row],[difference]]&gt;0,SQRT(Table1[[#This Row],[difference]]),-SQRT(ABS(Table1[[#This Row],[difference]])))</f>
        <v>5.9160797830996161</v>
      </c>
      <c r="Q1402">
        <f>IF(Table1[[#This Row],[line]]&gt;0,SQRT(Table1[[#This Row],[line]]),-SQRT(ABS(Table1[[#This Row],[line]])))</f>
        <v>-1.4142135623730951</v>
      </c>
      <c r="R1402">
        <f>Table1[[#This Row],[difference]]-Table1[[#This Row],[sqrt(line)]]</f>
        <v>36.414213562373092</v>
      </c>
      <c r="S1402">
        <f>IF(Table1[[#This Row],[difference]]&gt;0,1,-1)</f>
        <v>1</v>
      </c>
      <c r="T1402">
        <f>IF(Table1[[#This Row],[team]]=E1401,SUM(H1402,T1401),Table1[[#This Row],[ppg]])</f>
        <v>268</v>
      </c>
      <c r="U1402">
        <f>IF(Table1[[#This Row],[team]]=E1401,SUM(I1402,U1401),Table1[[#This Row],[ppga]])</f>
        <v>165</v>
      </c>
      <c r="V1402">
        <f>IF(Table1[[#This Row],[team]]=E1401,SUM(Table1[[#This Row],[difference]],V1401),Table1[[#This Row],[difference]])</f>
        <v>87</v>
      </c>
      <c r="W1402">
        <f>IF(Table1[[#This Row],[team]]=E1401,SUM(Table1[[#This Row],[sqrt(dif)]],W1401),Table1[[#This Row],[sqrt(dif)]])</f>
        <v>17.389964583613473</v>
      </c>
      <c r="X1402">
        <f>IF(Table1[[#This Row],[team]]=E1401,SUM(Table1[[#This Row],[f1]],X1401),Table1[[#This Row],[f1]])</f>
        <v>93.639839520153686</v>
      </c>
      <c r="Y1402">
        <f>IF(Table1[[#This Row],[ATS]]=S1401,SUM(Table1[[#This Row],[ATS]],Y1401),Table1[[#This Row],[ATS]])</f>
        <v>2</v>
      </c>
      <c r="Z1402">
        <f>IF(Table1[[#This Row],[ATS]]&gt;0,Table1[[#This Row],[ATS streak (not real)]]-1,Table1[[#This Row],[ATS streak (not real)]]+1)</f>
        <v>1</v>
      </c>
      <c r="AA1402" s="5">
        <f>Table1[[#This Row],[running ttl ppg]]^2.37/(Table1[[#This Row],[running ttl ppg]]^2.37+Table1[[#This Row],[running ttl ppga]]^2.37)</f>
        <v>0.75942841533886085</v>
      </c>
      <c r="AB1402" s="5">
        <f>Table1[[#This Row],[pyth ratio]]+Table1[[#This Row],[win/loss ratio]]</f>
        <v>1.5372061931166385</v>
      </c>
    </row>
    <row r="1403" spans="1:28" x14ac:dyDescent="0.25">
      <c r="A1403" s="1">
        <v>3961</v>
      </c>
      <c r="B1403" s="7">
        <f t="shared" si="46"/>
        <v>10</v>
      </c>
      <c r="C1403" s="5">
        <v>2018</v>
      </c>
      <c r="D1403" s="5">
        <v>11</v>
      </c>
      <c r="E1403" t="s">
        <v>64</v>
      </c>
      <c r="F1403" t="s">
        <v>72</v>
      </c>
      <c r="G1403" s="5">
        <v>1</v>
      </c>
      <c r="H1403">
        <v>34</v>
      </c>
      <c r="I1403">
        <v>31</v>
      </c>
      <c r="J1403">
        <v>3</v>
      </c>
      <c r="K1403">
        <f>IF(Table1[[#This Row],[net]]&gt;0,1,0)</f>
        <v>1</v>
      </c>
      <c r="L1403">
        <v>-9.5</v>
      </c>
      <c r="M1403">
        <f>IF(Table1[[#This Row],[team]]=E1402,SUM(Table1[[#This Row],[win/loss]],M1402),Table1[[#This Row],[win/loss]])</f>
        <v>8</v>
      </c>
      <c r="N1403">
        <f>IF(Table1[[#This Row],[team]]=E1402,SUM(Table1[[#This Row],[win/loss]],M1402),Table1[[#This Row],[win/loss]])/B1403</f>
        <v>0.8</v>
      </c>
      <c r="O1403">
        <f t="shared" si="45"/>
        <v>-6.5</v>
      </c>
      <c r="P1403">
        <f>IF(Table1[[#This Row],[difference]]&gt;0,SQRT(Table1[[#This Row],[difference]]),-SQRT(ABS(Table1[[#This Row],[difference]])))</f>
        <v>-2.5495097567963922</v>
      </c>
      <c r="Q1403">
        <f>IF(Table1[[#This Row],[line]]&gt;0,SQRT(Table1[[#This Row],[line]]),-SQRT(ABS(Table1[[#This Row],[line]])))</f>
        <v>-3.082207001484488</v>
      </c>
      <c r="R1403">
        <f>Table1[[#This Row],[difference]]-Table1[[#This Row],[sqrt(line)]]</f>
        <v>-3.417792998515512</v>
      </c>
      <c r="S1403">
        <f>IF(Table1[[#This Row],[difference]]&gt;0,1,-1)</f>
        <v>-1</v>
      </c>
      <c r="T1403">
        <f>IF(Table1[[#This Row],[team]]=E1402,SUM(H1403,T1402),Table1[[#This Row],[ppg]])</f>
        <v>302</v>
      </c>
      <c r="U1403">
        <f>IF(Table1[[#This Row],[team]]=E1402,SUM(I1403,U1402),Table1[[#This Row],[ppga]])</f>
        <v>196</v>
      </c>
      <c r="V1403">
        <f>IF(Table1[[#This Row],[team]]=E1402,SUM(Table1[[#This Row],[difference]],V1402),Table1[[#This Row],[difference]])</f>
        <v>80.5</v>
      </c>
      <c r="W1403">
        <f>IF(Table1[[#This Row],[team]]=E1402,SUM(Table1[[#This Row],[sqrt(dif)]],W1402),Table1[[#This Row],[sqrt(dif)]])</f>
        <v>14.84045482681708</v>
      </c>
      <c r="X1403">
        <f>IF(Table1[[#This Row],[team]]=E1402,SUM(Table1[[#This Row],[f1]],X1402),Table1[[#This Row],[f1]])</f>
        <v>90.222046521638177</v>
      </c>
      <c r="Y1403">
        <f>IF(Table1[[#This Row],[ATS]]=S1402,SUM(Table1[[#This Row],[ATS]],Y1402),Table1[[#This Row],[ATS]])</f>
        <v>-1</v>
      </c>
      <c r="Z1403">
        <f>IF(Table1[[#This Row],[ATS]]&gt;0,Table1[[#This Row],[ATS streak (not real)]]-1,Table1[[#This Row],[ATS streak (not real)]]+1)</f>
        <v>0</v>
      </c>
      <c r="AA1403" s="5">
        <f>Table1[[#This Row],[running ttl ppg]]^2.37/(Table1[[#This Row],[running ttl ppg]]^2.37+Table1[[#This Row],[running ttl ppga]]^2.37)</f>
        <v>0.73586382346950496</v>
      </c>
      <c r="AB1403" s="5">
        <f>Table1[[#This Row],[pyth ratio]]+Table1[[#This Row],[win/loss ratio]]</f>
        <v>1.535863823469505</v>
      </c>
    </row>
    <row r="1404" spans="1:28" x14ac:dyDescent="0.25">
      <c r="A1404" s="1">
        <v>3962</v>
      </c>
      <c r="B1404" s="7">
        <f t="shared" si="46"/>
        <v>11</v>
      </c>
      <c r="C1404" s="5">
        <v>2018</v>
      </c>
      <c r="D1404" s="5">
        <v>12</v>
      </c>
      <c r="E1404" t="s">
        <v>64</v>
      </c>
      <c r="F1404" t="s">
        <v>58</v>
      </c>
      <c r="G1404" s="5">
        <v>0</v>
      </c>
      <c r="H1404">
        <v>20</v>
      </c>
      <c r="I1404">
        <v>26</v>
      </c>
      <c r="J1404">
        <v>-6</v>
      </c>
      <c r="K1404">
        <f>IF(Table1[[#This Row],[net]]&gt;0,1,0)</f>
        <v>0</v>
      </c>
      <c r="L1404">
        <v>2.5</v>
      </c>
      <c r="M1404">
        <f>IF(Table1[[#This Row],[team]]=E1403,SUM(Table1[[#This Row],[win/loss]],M1403),Table1[[#This Row],[win/loss]])</f>
        <v>8</v>
      </c>
      <c r="N1404">
        <f>IF(Table1[[#This Row],[team]]=E1403,SUM(Table1[[#This Row],[win/loss]],M1403),Table1[[#This Row],[win/loss]])/B1404</f>
        <v>0.72727272727272729</v>
      </c>
      <c r="O1404">
        <f t="shared" si="45"/>
        <v>-3.5</v>
      </c>
      <c r="P1404">
        <f>IF(Table1[[#This Row],[difference]]&gt;0,SQRT(Table1[[#This Row],[difference]]),-SQRT(ABS(Table1[[#This Row],[difference]])))</f>
        <v>-1.8708286933869707</v>
      </c>
      <c r="Q1404">
        <f>IF(Table1[[#This Row],[line]]&gt;0,SQRT(Table1[[#This Row],[line]]),-SQRT(ABS(Table1[[#This Row],[line]])))</f>
        <v>1.5811388300841898</v>
      </c>
      <c r="R1404">
        <f>Table1[[#This Row],[difference]]-Table1[[#This Row],[sqrt(line)]]</f>
        <v>-5.08113883008419</v>
      </c>
      <c r="S1404">
        <f>IF(Table1[[#This Row],[difference]]&gt;0,1,-1)</f>
        <v>-1</v>
      </c>
      <c r="T1404">
        <f>IF(Table1[[#This Row],[team]]=E1403,SUM(H1404,T1403),Table1[[#This Row],[ppg]])</f>
        <v>322</v>
      </c>
      <c r="U1404">
        <f>IF(Table1[[#This Row],[team]]=E1403,SUM(I1404,U1403),Table1[[#This Row],[ppga]])</f>
        <v>222</v>
      </c>
      <c r="V1404">
        <f>IF(Table1[[#This Row],[team]]=E1403,SUM(Table1[[#This Row],[difference]],V1403),Table1[[#This Row],[difference]])</f>
        <v>77</v>
      </c>
      <c r="W1404">
        <f>IF(Table1[[#This Row],[team]]=E1403,SUM(Table1[[#This Row],[sqrt(dif)]],W1403),Table1[[#This Row],[sqrt(dif)]])</f>
        <v>12.96962613343011</v>
      </c>
      <c r="X1404">
        <f>IF(Table1[[#This Row],[team]]=E1403,SUM(Table1[[#This Row],[f1]],X1403),Table1[[#This Row],[f1]])</f>
        <v>85.140907691553991</v>
      </c>
      <c r="Y1404">
        <f>IF(Table1[[#This Row],[ATS]]=S1403,SUM(Table1[[#This Row],[ATS]],Y1403),Table1[[#This Row],[ATS]])</f>
        <v>-2</v>
      </c>
      <c r="Z1404">
        <f>IF(Table1[[#This Row],[ATS]]&gt;0,Table1[[#This Row],[ATS streak (not real)]]-1,Table1[[#This Row],[ATS streak (not real)]]+1)</f>
        <v>-1</v>
      </c>
      <c r="AA1404" s="5">
        <f>Table1[[#This Row],[running ttl ppg]]^2.37/(Table1[[#This Row],[running ttl ppg]]^2.37+Table1[[#This Row],[running ttl ppga]]^2.37)</f>
        <v>0.70710019118830192</v>
      </c>
      <c r="AB1404" s="5">
        <f>Table1[[#This Row],[pyth ratio]]+Table1[[#This Row],[win/loss ratio]]</f>
        <v>1.4343729184610292</v>
      </c>
    </row>
    <row r="1405" spans="1:28" x14ac:dyDescent="0.25">
      <c r="A1405" s="1">
        <v>3963</v>
      </c>
      <c r="B1405" s="7">
        <f t="shared" si="46"/>
        <v>12</v>
      </c>
      <c r="C1405" s="5">
        <v>2018</v>
      </c>
      <c r="D1405" s="5">
        <v>13</v>
      </c>
      <c r="E1405" t="s">
        <v>64</v>
      </c>
      <c r="F1405" t="s">
        <v>45</v>
      </c>
      <c r="G1405" s="5">
        <v>1</v>
      </c>
      <c r="H1405">
        <v>31</v>
      </c>
      <c r="I1405">
        <v>21</v>
      </c>
      <c r="J1405">
        <v>10</v>
      </c>
      <c r="K1405">
        <f>IF(Table1[[#This Row],[net]]&gt;0,1,0)</f>
        <v>1</v>
      </c>
      <c r="L1405">
        <v>-5.5</v>
      </c>
      <c r="M1405">
        <f>IF(Table1[[#This Row],[team]]=E1404,SUM(Table1[[#This Row],[win/loss]],M1404),Table1[[#This Row],[win/loss]])</f>
        <v>9</v>
      </c>
      <c r="N1405">
        <f>IF(Table1[[#This Row],[team]]=E1404,SUM(Table1[[#This Row],[win/loss]],M1404),Table1[[#This Row],[win/loss]])/B1405</f>
        <v>0.75</v>
      </c>
      <c r="O1405">
        <f t="shared" si="45"/>
        <v>4.5</v>
      </c>
      <c r="P1405">
        <f>IF(Table1[[#This Row],[difference]]&gt;0,SQRT(Table1[[#This Row],[difference]]),-SQRT(ABS(Table1[[#This Row],[difference]])))</f>
        <v>2.1213203435596424</v>
      </c>
      <c r="Q1405">
        <f>IF(Table1[[#This Row],[line]]&gt;0,SQRT(Table1[[#This Row],[line]]),-SQRT(ABS(Table1[[#This Row],[line]])))</f>
        <v>-2.3452078799117149</v>
      </c>
      <c r="R1405">
        <f>Table1[[#This Row],[difference]]-Table1[[#This Row],[sqrt(line)]]</f>
        <v>6.8452078799117153</v>
      </c>
      <c r="S1405">
        <f>IF(Table1[[#This Row],[difference]]&gt;0,1,-1)</f>
        <v>1</v>
      </c>
      <c r="T1405">
        <f>IF(Table1[[#This Row],[team]]=E1404,SUM(H1405,T1404),Table1[[#This Row],[ppg]])</f>
        <v>353</v>
      </c>
      <c r="U1405">
        <f>IF(Table1[[#This Row],[team]]=E1404,SUM(I1405,U1404),Table1[[#This Row],[ppga]])</f>
        <v>243</v>
      </c>
      <c r="V1405">
        <f>IF(Table1[[#This Row],[team]]=E1404,SUM(Table1[[#This Row],[difference]],V1404),Table1[[#This Row],[difference]])</f>
        <v>81.5</v>
      </c>
      <c r="W1405">
        <f>IF(Table1[[#This Row],[team]]=E1404,SUM(Table1[[#This Row],[sqrt(dif)]],W1404),Table1[[#This Row],[sqrt(dif)]])</f>
        <v>15.090946476989751</v>
      </c>
      <c r="X1405">
        <f>IF(Table1[[#This Row],[team]]=E1404,SUM(Table1[[#This Row],[f1]],X1404),Table1[[#This Row],[f1]])</f>
        <v>91.986115571465703</v>
      </c>
      <c r="Y1405">
        <f>IF(Table1[[#This Row],[ATS]]=S1404,SUM(Table1[[#This Row],[ATS]],Y1404),Table1[[#This Row],[ATS]])</f>
        <v>1</v>
      </c>
      <c r="Z1405">
        <f>IF(Table1[[#This Row],[ATS]]&gt;0,Table1[[#This Row],[ATS streak (not real)]]-1,Table1[[#This Row],[ATS streak (not real)]]+1)</f>
        <v>0</v>
      </c>
      <c r="AA1405" s="5">
        <f>Table1[[#This Row],[running ttl ppg]]^2.37/(Table1[[#This Row],[running ttl ppg]]^2.37+Table1[[#This Row],[running ttl ppga]]^2.37)</f>
        <v>0.70785182734460594</v>
      </c>
      <c r="AB1405" s="5">
        <f>Table1[[#This Row],[pyth ratio]]+Table1[[#This Row],[win/loss ratio]]</f>
        <v>1.4578518273446059</v>
      </c>
    </row>
    <row r="1406" spans="1:28" x14ac:dyDescent="0.25">
      <c r="A1406" s="1">
        <v>3964</v>
      </c>
      <c r="B1406" s="7">
        <f t="shared" si="46"/>
        <v>13</v>
      </c>
      <c r="C1406" s="5">
        <v>2018</v>
      </c>
      <c r="D1406" s="5">
        <v>14</v>
      </c>
      <c r="E1406" t="s">
        <v>64</v>
      </c>
      <c r="F1406" t="s">
        <v>42</v>
      </c>
      <c r="G1406" s="5">
        <v>0</v>
      </c>
      <c r="H1406">
        <v>17</v>
      </c>
      <c r="I1406">
        <v>20</v>
      </c>
      <c r="J1406">
        <v>-3</v>
      </c>
      <c r="K1406">
        <f>IF(Table1[[#This Row],[net]]&gt;0,1,0)</f>
        <v>0</v>
      </c>
      <c r="L1406">
        <v>2.5</v>
      </c>
      <c r="M1406">
        <f>IF(Table1[[#This Row],[team]]=E1405,SUM(Table1[[#This Row],[win/loss]],M1405),Table1[[#This Row],[win/loss]])</f>
        <v>9</v>
      </c>
      <c r="N1406">
        <f>IF(Table1[[#This Row],[team]]=E1405,SUM(Table1[[#This Row],[win/loss]],M1405),Table1[[#This Row],[win/loss]])/B1406</f>
        <v>0.69230769230769229</v>
      </c>
      <c r="O1406">
        <f t="shared" si="45"/>
        <v>-0.5</v>
      </c>
      <c r="P1406">
        <f>IF(Table1[[#This Row],[difference]]&gt;0,SQRT(Table1[[#This Row],[difference]]),-SQRT(ABS(Table1[[#This Row],[difference]])))</f>
        <v>-0.70710678118654757</v>
      </c>
      <c r="Q1406">
        <f>IF(Table1[[#This Row],[line]]&gt;0,SQRT(Table1[[#This Row],[line]]),-SQRT(ABS(Table1[[#This Row],[line]])))</f>
        <v>1.5811388300841898</v>
      </c>
      <c r="R1406">
        <f>Table1[[#This Row],[difference]]-Table1[[#This Row],[sqrt(line)]]</f>
        <v>-2.08113883008419</v>
      </c>
      <c r="S1406">
        <f>IF(Table1[[#This Row],[difference]]&gt;0,1,-1)</f>
        <v>-1</v>
      </c>
      <c r="T1406">
        <f>IF(Table1[[#This Row],[team]]=E1405,SUM(H1406,T1405),Table1[[#This Row],[ppg]])</f>
        <v>370</v>
      </c>
      <c r="U1406">
        <f>IF(Table1[[#This Row],[team]]=E1405,SUM(I1406,U1405),Table1[[#This Row],[ppga]])</f>
        <v>263</v>
      </c>
      <c r="V1406">
        <f>IF(Table1[[#This Row],[team]]=E1405,SUM(Table1[[#This Row],[difference]],V1405),Table1[[#This Row],[difference]])</f>
        <v>81</v>
      </c>
      <c r="W1406">
        <f>IF(Table1[[#This Row],[team]]=E1405,SUM(Table1[[#This Row],[sqrt(dif)]],W1405),Table1[[#This Row],[sqrt(dif)]])</f>
        <v>14.383839695803204</v>
      </c>
      <c r="X1406">
        <f>IF(Table1[[#This Row],[team]]=E1405,SUM(Table1[[#This Row],[f1]],X1405),Table1[[#This Row],[f1]])</f>
        <v>89.904976741381518</v>
      </c>
      <c r="Y1406">
        <f>IF(Table1[[#This Row],[ATS]]=S1405,SUM(Table1[[#This Row],[ATS]],Y1405),Table1[[#This Row],[ATS]])</f>
        <v>-1</v>
      </c>
      <c r="Z1406">
        <f>IF(Table1[[#This Row],[ATS]]&gt;0,Table1[[#This Row],[ATS streak (not real)]]-1,Table1[[#This Row],[ATS streak (not real)]]+1)</f>
        <v>0</v>
      </c>
      <c r="AA1406" s="5">
        <f>Table1[[#This Row],[running ttl ppg]]^2.37/(Table1[[#This Row],[running ttl ppg]]^2.37+Table1[[#This Row],[running ttl ppga]]^2.37)</f>
        <v>0.69189574421264999</v>
      </c>
      <c r="AB1406" s="5">
        <f>Table1[[#This Row],[pyth ratio]]+Table1[[#This Row],[win/loss ratio]]</f>
        <v>1.3842034365203424</v>
      </c>
    </row>
    <row r="1407" spans="1:28" x14ac:dyDescent="0.25">
      <c r="A1407" s="1">
        <v>3965</v>
      </c>
      <c r="B1407" s="7">
        <f t="shared" si="46"/>
        <v>14</v>
      </c>
      <c r="C1407" s="5">
        <v>2018</v>
      </c>
      <c r="D1407" s="5">
        <v>15</v>
      </c>
      <c r="E1407" t="s">
        <v>64</v>
      </c>
      <c r="F1407" t="s">
        <v>62</v>
      </c>
      <c r="G1407" s="5">
        <v>1</v>
      </c>
      <c r="H1407">
        <v>31</v>
      </c>
      <c r="I1407">
        <v>19</v>
      </c>
      <c r="J1407">
        <v>12</v>
      </c>
      <c r="K1407">
        <f>IF(Table1[[#This Row],[net]]&gt;0,1,0)</f>
        <v>1</v>
      </c>
      <c r="L1407">
        <v>-16.5</v>
      </c>
      <c r="M1407">
        <f>IF(Table1[[#This Row],[team]]=E1406,SUM(Table1[[#This Row],[win/loss]],M1406),Table1[[#This Row],[win/loss]])</f>
        <v>10</v>
      </c>
      <c r="N1407">
        <f>IF(Table1[[#This Row],[team]]=E1406,SUM(Table1[[#This Row],[win/loss]],M1406),Table1[[#This Row],[win/loss]])/B1407</f>
        <v>0.7142857142857143</v>
      </c>
      <c r="O1407">
        <f t="shared" si="45"/>
        <v>-4.5</v>
      </c>
      <c r="P1407">
        <f>IF(Table1[[#This Row],[difference]]&gt;0,SQRT(Table1[[#This Row],[difference]]),-SQRT(ABS(Table1[[#This Row],[difference]])))</f>
        <v>-2.1213203435596424</v>
      </c>
      <c r="Q1407">
        <f>IF(Table1[[#This Row],[line]]&gt;0,SQRT(Table1[[#This Row],[line]]),-SQRT(ABS(Table1[[#This Row],[line]])))</f>
        <v>-4.0620192023179804</v>
      </c>
      <c r="R1407">
        <f>Table1[[#This Row],[difference]]-Table1[[#This Row],[sqrt(line)]]</f>
        <v>-0.43798079768201958</v>
      </c>
      <c r="S1407">
        <f>IF(Table1[[#This Row],[difference]]&gt;0,1,-1)</f>
        <v>-1</v>
      </c>
      <c r="T1407">
        <f>IF(Table1[[#This Row],[team]]=E1406,SUM(H1407,T1406),Table1[[#This Row],[ppg]])</f>
        <v>401</v>
      </c>
      <c r="U1407">
        <f>IF(Table1[[#This Row],[team]]=E1406,SUM(I1407,U1406),Table1[[#This Row],[ppga]])</f>
        <v>282</v>
      </c>
      <c r="V1407">
        <f>IF(Table1[[#This Row],[team]]=E1406,SUM(Table1[[#This Row],[difference]],V1406),Table1[[#This Row],[difference]])</f>
        <v>76.5</v>
      </c>
      <c r="W1407">
        <f>IF(Table1[[#This Row],[team]]=E1406,SUM(Table1[[#This Row],[sqrt(dif)]],W1406),Table1[[#This Row],[sqrt(dif)]])</f>
        <v>12.262519352243562</v>
      </c>
      <c r="X1407">
        <f>IF(Table1[[#This Row],[team]]=E1406,SUM(Table1[[#This Row],[f1]],X1406),Table1[[#This Row],[f1]])</f>
        <v>89.466995943699501</v>
      </c>
      <c r="Y1407">
        <f>IF(Table1[[#This Row],[ATS]]=S1406,SUM(Table1[[#This Row],[ATS]],Y1406),Table1[[#This Row],[ATS]])</f>
        <v>-2</v>
      </c>
      <c r="Z1407">
        <f>IF(Table1[[#This Row],[ATS]]&gt;0,Table1[[#This Row],[ATS streak (not real)]]-1,Table1[[#This Row],[ATS streak (not real)]]+1)</f>
        <v>-1</v>
      </c>
      <c r="AA1407" s="5">
        <f>Table1[[#This Row],[running ttl ppg]]^2.37/(Table1[[#This Row],[running ttl ppg]]^2.37+Table1[[#This Row],[running ttl ppga]]^2.37)</f>
        <v>0.69727790158040492</v>
      </c>
      <c r="AB1407" s="5">
        <f>Table1[[#This Row],[pyth ratio]]+Table1[[#This Row],[win/loss ratio]]</f>
        <v>1.4115636158661191</v>
      </c>
    </row>
    <row r="1408" spans="1:28" x14ac:dyDescent="0.25">
      <c r="A1408" s="1">
        <v>3966</v>
      </c>
      <c r="B1408" s="7">
        <f t="shared" si="46"/>
        <v>15</v>
      </c>
      <c r="C1408" s="5">
        <v>2018</v>
      </c>
      <c r="D1408" s="5">
        <v>16</v>
      </c>
      <c r="E1408" t="s">
        <v>64</v>
      </c>
      <c r="F1408" t="s">
        <v>42</v>
      </c>
      <c r="G1408" s="5">
        <v>1</v>
      </c>
      <c r="H1408">
        <v>23</v>
      </c>
      <c r="I1408">
        <v>13</v>
      </c>
      <c r="J1408">
        <v>10</v>
      </c>
      <c r="K1408">
        <f>IF(Table1[[#This Row],[net]]&gt;0,1,0)</f>
        <v>1</v>
      </c>
      <c r="L1408">
        <v>-5</v>
      </c>
      <c r="M1408">
        <f>IF(Table1[[#This Row],[team]]=E1407,SUM(Table1[[#This Row],[win/loss]],M1407),Table1[[#This Row],[win/loss]])</f>
        <v>11</v>
      </c>
      <c r="N1408">
        <f>IF(Table1[[#This Row],[team]]=E1407,SUM(Table1[[#This Row],[win/loss]],M1407),Table1[[#This Row],[win/loss]])/B1408</f>
        <v>0.73333333333333328</v>
      </c>
      <c r="O1408">
        <f t="shared" si="45"/>
        <v>5</v>
      </c>
      <c r="P1408">
        <f>IF(Table1[[#This Row],[difference]]&gt;0,SQRT(Table1[[#This Row],[difference]]),-SQRT(ABS(Table1[[#This Row],[difference]])))</f>
        <v>2.2360679774997898</v>
      </c>
      <c r="Q1408">
        <f>IF(Table1[[#This Row],[line]]&gt;0,SQRT(Table1[[#This Row],[line]]),-SQRT(ABS(Table1[[#This Row],[line]])))</f>
        <v>-2.2360679774997898</v>
      </c>
      <c r="R1408">
        <f>Table1[[#This Row],[difference]]-Table1[[#This Row],[sqrt(line)]]</f>
        <v>7.2360679774997898</v>
      </c>
      <c r="S1408">
        <f>IF(Table1[[#This Row],[difference]]&gt;0,1,-1)</f>
        <v>1</v>
      </c>
      <c r="T1408">
        <f>IF(Table1[[#This Row],[team]]=E1407,SUM(H1408,T1407),Table1[[#This Row],[ppg]])</f>
        <v>424</v>
      </c>
      <c r="U1408">
        <f>IF(Table1[[#This Row],[team]]=E1407,SUM(I1408,U1407),Table1[[#This Row],[ppga]])</f>
        <v>295</v>
      </c>
      <c r="V1408">
        <f>IF(Table1[[#This Row],[team]]=E1407,SUM(Table1[[#This Row],[difference]],V1407),Table1[[#This Row],[difference]])</f>
        <v>81.5</v>
      </c>
      <c r="W1408">
        <f>IF(Table1[[#This Row],[team]]=E1407,SUM(Table1[[#This Row],[sqrt(dif)]],W1407),Table1[[#This Row],[sqrt(dif)]])</f>
        <v>14.498587329743351</v>
      </c>
      <c r="X1408">
        <f>IF(Table1[[#This Row],[team]]=E1407,SUM(Table1[[#This Row],[f1]],X1407),Table1[[#This Row],[f1]])</f>
        <v>96.703063921199288</v>
      </c>
      <c r="Y1408">
        <f>IF(Table1[[#This Row],[ATS]]=S1407,SUM(Table1[[#This Row],[ATS]],Y1407),Table1[[#This Row],[ATS]])</f>
        <v>1</v>
      </c>
      <c r="Z1408">
        <f>IF(Table1[[#This Row],[ATS]]&gt;0,Table1[[#This Row],[ATS streak (not real)]]-1,Table1[[#This Row],[ATS streak (not real)]]+1)</f>
        <v>0</v>
      </c>
      <c r="AA1408" s="5">
        <f>Table1[[#This Row],[running ttl ppg]]^2.37/(Table1[[#This Row],[running ttl ppg]]^2.37+Table1[[#This Row],[running ttl ppga]]^2.37)</f>
        <v>0.70260563931803599</v>
      </c>
      <c r="AB1408" s="5">
        <f>Table1[[#This Row],[pyth ratio]]+Table1[[#This Row],[win/loss ratio]]</f>
        <v>1.4359389726513694</v>
      </c>
    </row>
    <row r="1409" spans="1:28" x14ac:dyDescent="0.25">
      <c r="A1409" s="1">
        <v>3967</v>
      </c>
      <c r="B1409" s="7">
        <f t="shared" si="46"/>
        <v>16</v>
      </c>
      <c r="C1409" s="5">
        <v>2018</v>
      </c>
      <c r="D1409" s="5">
        <v>17</v>
      </c>
      <c r="E1409" t="s">
        <v>64</v>
      </c>
      <c r="F1409" t="s">
        <v>70</v>
      </c>
      <c r="G1409" s="5">
        <v>0</v>
      </c>
      <c r="H1409">
        <v>24</v>
      </c>
      <c r="I1409">
        <v>31</v>
      </c>
      <c r="J1409">
        <v>-7</v>
      </c>
      <c r="K1409">
        <f>IF(Table1[[#This Row],[net]]&gt;0,1,0)</f>
        <v>0</v>
      </c>
      <c r="L1409">
        <v>-6</v>
      </c>
      <c r="M1409">
        <f>IF(Table1[[#This Row],[team]]=E1408,SUM(Table1[[#This Row],[win/loss]],M1408),Table1[[#This Row],[win/loss]])</f>
        <v>11</v>
      </c>
      <c r="N1409">
        <f>IF(Table1[[#This Row],[team]]=E1408,SUM(Table1[[#This Row],[win/loss]],M1408),Table1[[#This Row],[win/loss]])/B1409</f>
        <v>0.6875</v>
      </c>
      <c r="O1409">
        <f t="shared" si="45"/>
        <v>-13</v>
      </c>
      <c r="P1409">
        <f>IF(Table1[[#This Row],[difference]]&gt;0,SQRT(Table1[[#This Row],[difference]]),-SQRT(ABS(Table1[[#This Row],[difference]])))</f>
        <v>-3.6055512754639891</v>
      </c>
      <c r="Q1409">
        <f>IF(Table1[[#This Row],[line]]&gt;0,SQRT(Table1[[#This Row],[line]]),-SQRT(ABS(Table1[[#This Row],[line]])))</f>
        <v>-2.4494897427831779</v>
      </c>
      <c r="R1409">
        <f>Table1[[#This Row],[difference]]-Table1[[#This Row],[sqrt(line)]]</f>
        <v>-10.550510257216821</v>
      </c>
      <c r="S1409">
        <f>IF(Table1[[#This Row],[difference]]&gt;0,1,-1)</f>
        <v>-1</v>
      </c>
      <c r="T1409">
        <f>IF(Table1[[#This Row],[team]]=E1408,SUM(H1409,T1408),Table1[[#This Row],[ppg]])</f>
        <v>448</v>
      </c>
      <c r="U1409">
        <f>IF(Table1[[#This Row],[team]]=E1408,SUM(I1409,U1408),Table1[[#This Row],[ppga]])</f>
        <v>326</v>
      </c>
      <c r="V1409">
        <f>IF(Table1[[#This Row],[team]]=E1408,SUM(Table1[[#This Row],[difference]],V1408),Table1[[#This Row],[difference]])</f>
        <v>68.5</v>
      </c>
      <c r="W1409">
        <f>IF(Table1[[#This Row],[team]]=E1408,SUM(Table1[[#This Row],[sqrt(dif)]],W1408),Table1[[#This Row],[sqrt(dif)]])</f>
        <v>10.893036054279362</v>
      </c>
      <c r="X1409">
        <f>IF(Table1[[#This Row],[team]]=E1408,SUM(Table1[[#This Row],[f1]],X1408),Table1[[#This Row],[f1]])</f>
        <v>86.152553663982474</v>
      </c>
      <c r="Y1409">
        <f>IF(Table1[[#This Row],[ATS]]=S1408,SUM(Table1[[#This Row],[ATS]],Y1408),Table1[[#This Row],[ATS]])</f>
        <v>-1</v>
      </c>
      <c r="Z1409">
        <f>IF(Table1[[#This Row],[ATS]]&gt;0,Table1[[#This Row],[ATS streak (not real)]]-1,Table1[[#This Row],[ATS streak (not real)]]+1)</f>
        <v>0</v>
      </c>
      <c r="AA1409" s="5">
        <f>Table1[[#This Row],[running ttl ppg]]^2.37/(Table1[[#This Row],[running ttl ppg]]^2.37+Table1[[#This Row],[running ttl ppga]]^2.37)</f>
        <v>0.67992195590145743</v>
      </c>
      <c r="AB1409" s="5">
        <f>Table1[[#This Row],[pyth ratio]]+Table1[[#This Row],[win/loss ratio]]</f>
        <v>1.3674219559014573</v>
      </c>
    </row>
    <row r="1410" spans="1:28" x14ac:dyDescent="0.25">
      <c r="A1410" s="1">
        <v>3968</v>
      </c>
      <c r="B1410" s="7">
        <f t="shared" si="46"/>
        <v>1</v>
      </c>
      <c r="C1410" s="5">
        <v>2018</v>
      </c>
      <c r="D1410" s="5">
        <v>1</v>
      </c>
      <c r="E1410" t="s">
        <v>65</v>
      </c>
      <c r="F1410" t="s">
        <v>71</v>
      </c>
      <c r="G1410" s="5">
        <v>0</v>
      </c>
      <c r="H1410">
        <v>26</v>
      </c>
      <c r="I1410">
        <v>16</v>
      </c>
      <c r="J1410">
        <v>10</v>
      </c>
      <c r="K1410">
        <f>IF(Table1[[#This Row],[net]]&gt;0,1,0)</f>
        <v>1</v>
      </c>
      <c r="L1410">
        <v>2.5</v>
      </c>
      <c r="M1410">
        <f>IF(Table1[[#This Row],[team]]=E1409,SUM(Table1[[#This Row],[win/loss]],M1409),Table1[[#This Row],[win/loss]])</f>
        <v>1</v>
      </c>
      <c r="N1410">
        <f>IF(Table1[[#This Row],[team]]=E1409,SUM(Table1[[#This Row],[win/loss]],M1409),Table1[[#This Row],[win/loss]])/B1410</f>
        <v>1</v>
      </c>
      <c r="O1410">
        <f t="shared" si="45"/>
        <v>12.5</v>
      </c>
      <c r="P1410">
        <f>IF(Table1[[#This Row],[difference]]&gt;0,SQRT(Table1[[#This Row],[difference]]),-SQRT(ABS(Table1[[#This Row],[difference]])))</f>
        <v>3.5355339059327378</v>
      </c>
      <c r="Q1410">
        <f>IF(Table1[[#This Row],[line]]&gt;0,SQRT(Table1[[#This Row],[line]]),-SQRT(ABS(Table1[[#This Row],[line]])))</f>
        <v>1.5811388300841898</v>
      </c>
      <c r="R1410">
        <f>Table1[[#This Row],[difference]]-Table1[[#This Row],[sqrt(line)]]</f>
        <v>10.918861169915811</v>
      </c>
      <c r="S1410">
        <f>IF(Table1[[#This Row],[difference]]&gt;0,1,-1)</f>
        <v>1</v>
      </c>
      <c r="T1410">
        <f>IF(Table1[[#This Row],[team]]=E1409,SUM(H1410,T1409),Table1[[#This Row],[ppg]])</f>
        <v>26</v>
      </c>
      <c r="U1410">
        <f>IF(Table1[[#This Row],[team]]=E1409,SUM(I1410,U1409),Table1[[#This Row],[ppga]])</f>
        <v>16</v>
      </c>
      <c r="V1410">
        <f>IF(Table1[[#This Row],[team]]=E1409,SUM(Table1[[#This Row],[difference]],V1409),Table1[[#This Row],[difference]])</f>
        <v>12.5</v>
      </c>
      <c r="W1410">
        <f>IF(Table1[[#This Row],[team]]=E1409,SUM(Table1[[#This Row],[sqrt(dif)]],W1409),Table1[[#This Row],[sqrt(dif)]])</f>
        <v>3.5355339059327378</v>
      </c>
      <c r="X1410">
        <f>IF(Table1[[#This Row],[team]]=E1409,SUM(Table1[[#This Row],[f1]],X1409),Table1[[#This Row],[f1]])</f>
        <v>10.918861169915811</v>
      </c>
      <c r="Y1410">
        <f>IF(Table1[[#This Row],[ATS]]=S1409,SUM(Table1[[#This Row],[ATS]],Y1409),Table1[[#This Row],[ATS]])</f>
        <v>1</v>
      </c>
      <c r="Z1410">
        <f>IF(Table1[[#This Row],[ATS]]&gt;0,Table1[[#This Row],[ATS streak (not real)]]-1,Table1[[#This Row],[ATS streak (not real)]]+1)</f>
        <v>0</v>
      </c>
      <c r="AA1410" s="5">
        <f>Table1[[#This Row],[running ttl ppg]]^2.37/(Table1[[#This Row],[running ttl ppg]]^2.37+Table1[[#This Row],[running ttl ppga]]^2.37)</f>
        <v>0.75963026542225498</v>
      </c>
      <c r="AB1410" s="5">
        <f>Table1[[#This Row],[pyth ratio]]+Table1[[#This Row],[win/loss ratio]]</f>
        <v>1.7596302654222549</v>
      </c>
    </row>
    <row r="1411" spans="1:28" x14ac:dyDescent="0.25">
      <c r="A1411" s="1">
        <v>3969</v>
      </c>
      <c r="B1411" s="7">
        <f t="shared" si="46"/>
        <v>2</v>
      </c>
      <c r="C1411" s="5">
        <v>2018</v>
      </c>
      <c r="D1411" s="5">
        <v>2</v>
      </c>
      <c r="E1411" t="s">
        <v>65</v>
      </c>
      <c r="F1411" t="s">
        <v>62</v>
      </c>
      <c r="G1411" s="5">
        <v>1</v>
      </c>
      <c r="H1411">
        <v>45</v>
      </c>
      <c r="I1411">
        <v>20</v>
      </c>
      <c r="J1411">
        <v>25</v>
      </c>
      <c r="K1411">
        <f>IF(Table1[[#This Row],[net]]&gt;0,1,0)</f>
        <v>1</v>
      </c>
      <c r="L1411">
        <v>-13.5</v>
      </c>
      <c r="M1411">
        <f>IF(Table1[[#This Row],[team]]=E1410,SUM(Table1[[#This Row],[win/loss]],M1410),Table1[[#This Row],[win/loss]])</f>
        <v>2</v>
      </c>
      <c r="N1411">
        <f>IF(Table1[[#This Row],[team]]=E1410,SUM(Table1[[#This Row],[win/loss]],M1410),Table1[[#This Row],[win/loss]])/B1411</f>
        <v>1</v>
      </c>
      <c r="O1411">
        <f t="shared" ref="O1411:O1474" si="47">J1411+L1411</f>
        <v>11.5</v>
      </c>
      <c r="P1411">
        <f>IF(Table1[[#This Row],[difference]]&gt;0,SQRT(Table1[[#This Row],[difference]]),-SQRT(ABS(Table1[[#This Row],[difference]])))</f>
        <v>3.3911649915626341</v>
      </c>
      <c r="Q1411">
        <f>IF(Table1[[#This Row],[line]]&gt;0,SQRT(Table1[[#This Row],[line]]),-SQRT(ABS(Table1[[#This Row],[line]])))</f>
        <v>-3.6742346141747673</v>
      </c>
      <c r="R1411">
        <f>Table1[[#This Row],[difference]]-Table1[[#This Row],[sqrt(line)]]</f>
        <v>15.174234614174768</v>
      </c>
      <c r="S1411">
        <f>IF(Table1[[#This Row],[difference]]&gt;0,1,-1)</f>
        <v>1</v>
      </c>
      <c r="T1411">
        <f>IF(Table1[[#This Row],[team]]=E1410,SUM(H1411,T1410),Table1[[#This Row],[ppg]])</f>
        <v>71</v>
      </c>
      <c r="U1411">
        <f>IF(Table1[[#This Row],[team]]=E1410,SUM(I1411,U1410),Table1[[#This Row],[ppga]])</f>
        <v>36</v>
      </c>
      <c r="V1411">
        <f>IF(Table1[[#This Row],[team]]=E1410,SUM(Table1[[#This Row],[difference]],V1410),Table1[[#This Row],[difference]])</f>
        <v>24</v>
      </c>
      <c r="W1411">
        <f>IF(Table1[[#This Row],[team]]=E1410,SUM(Table1[[#This Row],[sqrt(dif)]],W1410),Table1[[#This Row],[sqrt(dif)]])</f>
        <v>6.9266988974953723</v>
      </c>
      <c r="X1411">
        <f>IF(Table1[[#This Row],[team]]=E1410,SUM(Table1[[#This Row],[f1]],X1410),Table1[[#This Row],[f1]])</f>
        <v>26.093095784090579</v>
      </c>
      <c r="Y1411">
        <f>IF(Table1[[#This Row],[ATS]]=S1410,SUM(Table1[[#This Row],[ATS]],Y1410),Table1[[#This Row],[ATS]])</f>
        <v>2</v>
      </c>
      <c r="Z1411">
        <f>IF(Table1[[#This Row],[ATS]]&gt;0,Table1[[#This Row],[ATS streak (not real)]]-1,Table1[[#This Row],[ATS streak (not real)]]+1)</f>
        <v>1</v>
      </c>
      <c r="AA1411" s="5">
        <f>Table1[[#This Row],[running ttl ppg]]^2.37/(Table1[[#This Row],[running ttl ppg]]^2.37+Table1[[#This Row],[running ttl ppga]]^2.37)</f>
        <v>0.83335743083020963</v>
      </c>
      <c r="AB1411" s="5">
        <f>Table1[[#This Row],[pyth ratio]]+Table1[[#This Row],[win/loss ratio]]</f>
        <v>1.8333574308302096</v>
      </c>
    </row>
    <row r="1412" spans="1:28" x14ac:dyDescent="0.25">
      <c r="A1412" s="1">
        <v>3970</v>
      </c>
      <c r="B1412" s="7">
        <f t="shared" si="46"/>
        <v>3</v>
      </c>
      <c r="C1412" s="5">
        <v>2018</v>
      </c>
      <c r="D1412" s="5">
        <v>3</v>
      </c>
      <c r="E1412" t="s">
        <v>65</v>
      </c>
      <c r="F1412" t="s">
        <v>72</v>
      </c>
      <c r="G1412" s="5">
        <v>0</v>
      </c>
      <c r="H1412">
        <v>10</v>
      </c>
      <c r="I1412">
        <v>27</v>
      </c>
      <c r="J1412">
        <v>-17</v>
      </c>
      <c r="K1412">
        <f>IF(Table1[[#This Row],[net]]&gt;0,1,0)</f>
        <v>0</v>
      </c>
      <c r="L1412">
        <v>-3.5</v>
      </c>
      <c r="M1412">
        <f>IF(Table1[[#This Row],[team]]=E1411,SUM(Table1[[#This Row],[win/loss]],M1411),Table1[[#This Row],[win/loss]])</f>
        <v>2</v>
      </c>
      <c r="N1412">
        <f>IF(Table1[[#This Row],[team]]=E1411,SUM(Table1[[#This Row],[win/loss]],M1411),Table1[[#This Row],[win/loss]])/B1412</f>
        <v>0.66666666666666663</v>
      </c>
      <c r="O1412">
        <f t="shared" si="47"/>
        <v>-20.5</v>
      </c>
      <c r="P1412">
        <f>IF(Table1[[#This Row],[difference]]&gt;0,SQRT(Table1[[#This Row],[difference]]),-SQRT(ABS(Table1[[#This Row],[difference]])))</f>
        <v>-4.5276925690687087</v>
      </c>
      <c r="Q1412">
        <f>IF(Table1[[#This Row],[line]]&gt;0,SQRT(Table1[[#This Row],[line]]),-SQRT(ABS(Table1[[#This Row],[line]])))</f>
        <v>-1.8708286933869707</v>
      </c>
      <c r="R1412">
        <f>Table1[[#This Row],[difference]]-Table1[[#This Row],[sqrt(line)]]</f>
        <v>-18.629171306613028</v>
      </c>
      <c r="S1412">
        <f>IF(Table1[[#This Row],[difference]]&gt;0,1,-1)</f>
        <v>-1</v>
      </c>
      <c r="T1412">
        <f>IF(Table1[[#This Row],[team]]=E1411,SUM(H1412,T1411),Table1[[#This Row],[ppg]])</f>
        <v>81</v>
      </c>
      <c r="U1412">
        <f>IF(Table1[[#This Row],[team]]=E1411,SUM(I1412,U1411),Table1[[#This Row],[ppga]])</f>
        <v>63</v>
      </c>
      <c r="V1412">
        <f>IF(Table1[[#This Row],[team]]=E1411,SUM(Table1[[#This Row],[difference]],V1411),Table1[[#This Row],[difference]])</f>
        <v>3.5</v>
      </c>
      <c r="W1412">
        <f>IF(Table1[[#This Row],[team]]=E1411,SUM(Table1[[#This Row],[sqrt(dif)]],W1411),Table1[[#This Row],[sqrt(dif)]])</f>
        <v>2.3990063284266636</v>
      </c>
      <c r="X1412">
        <f>IF(Table1[[#This Row],[team]]=E1411,SUM(Table1[[#This Row],[f1]],X1411),Table1[[#This Row],[f1]])</f>
        <v>7.4639244774775513</v>
      </c>
      <c r="Y1412">
        <f>IF(Table1[[#This Row],[ATS]]=S1411,SUM(Table1[[#This Row],[ATS]],Y1411),Table1[[#This Row],[ATS]])</f>
        <v>-1</v>
      </c>
      <c r="Z1412">
        <f>IF(Table1[[#This Row],[ATS]]&gt;0,Table1[[#This Row],[ATS streak (not real)]]-1,Table1[[#This Row],[ATS streak (not real)]]+1)</f>
        <v>0</v>
      </c>
      <c r="AA1412" s="5">
        <f>Table1[[#This Row],[running ttl ppg]]^2.37/(Table1[[#This Row],[running ttl ppg]]^2.37+Table1[[#This Row],[running ttl ppga]]^2.37)</f>
        <v>0.64465249244827139</v>
      </c>
      <c r="AB1412" s="5">
        <f>Table1[[#This Row],[pyth ratio]]+Table1[[#This Row],[win/loss ratio]]</f>
        <v>1.311319159114938</v>
      </c>
    </row>
    <row r="1413" spans="1:28" x14ac:dyDescent="0.25">
      <c r="A1413" s="1">
        <v>3971</v>
      </c>
      <c r="B1413" s="7">
        <f t="shared" si="46"/>
        <v>4</v>
      </c>
      <c r="C1413" s="5">
        <v>2018</v>
      </c>
      <c r="D1413" s="5">
        <v>4</v>
      </c>
      <c r="E1413" t="s">
        <v>65</v>
      </c>
      <c r="F1413" t="s">
        <v>50</v>
      </c>
      <c r="G1413" s="5">
        <v>0</v>
      </c>
      <c r="H1413">
        <v>10</v>
      </c>
      <c r="I1413">
        <v>16</v>
      </c>
      <c r="J1413">
        <v>-6</v>
      </c>
      <c r="K1413">
        <f>IF(Table1[[#This Row],[net]]&gt;0,1,0)</f>
        <v>0</v>
      </c>
      <c r="L1413">
        <v>3.5</v>
      </c>
      <c r="M1413">
        <f>IF(Table1[[#This Row],[team]]=E1412,SUM(Table1[[#This Row],[win/loss]],M1412),Table1[[#This Row],[win/loss]])</f>
        <v>2</v>
      </c>
      <c r="N1413">
        <f>IF(Table1[[#This Row],[team]]=E1412,SUM(Table1[[#This Row],[win/loss]],M1412),Table1[[#This Row],[win/loss]])/B1413</f>
        <v>0.5</v>
      </c>
      <c r="O1413">
        <f t="shared" si="47"/>
        <v>-2.5</v>
      </c>
      <c r="P1413">
        <f>IF(Table1[[#This Row],[difference]]&gt;0,SQRT(Table1[[#This Row],[difference]]),-SQRT(ABS(Table1[[#This Row],[difference]])))</f>
        <v>-1.5811388300841898</v>
      </c>
      <c r="Q1413">
        <f>IF(Table1[[#This Row],[line]]&gt;0,SQRT(Table1[[#This Row],[line]]),-SQRT(ABS(Table1[[#This Row],[line]])))</f>
        <v>1.8708286933869707</v>
      </c>
      <c r="R1413">
        <f>Table1[[#This Row],[difference]]-Table1[[#This Row],[sqrt(line)]]</f>
        <v>-4.3708286933869704</v>
      </c>
      <c r="S1413">
        <f>IF(Table1[[#This Row],[difference]]&gt;0,1,-1)</f>
        <v>-1</v>
      </c>
      <c r="T1413">
        <f>IF(Table1[[#This Row],[team]]=E1412,SUM(H1413,T1412),Table1[[#This Row],[ppg]])</f>
        <v>91</v>
      </c>
      <c r="U1413">
        <f>IF(Table1[[#This Row],[team]]=E1412,SUM(I1413,U1412),Table1[[#This Row],[ppga]])</f>
        <v>79</v>
      </c>
      <c r="V1413">
        <f>IF(Table1[[#This Row],[team]]=E1412,SUM(Table1[[#This Row],[difference]],V1412),Table1[[#This Row],[difference]])</f>
        <v>1</v>
      </c>
      <c r="W1413">
        <f>IF(Table1[[#This Row],[team]]=E1412,SUM(Table1[[#This Row],[sqrt(dif)]],W1412),Table1[[#This Row],[sqrt(dif)]])</f>
        <v>0.81786749834247385</v>
      </c>
      <c r="X1413">
        <f>IF(Table1[[#This Row],[team]]=E1412,SUM(Table1[[#This Row],[f1]],X1412),Table1[[#This Row],[f1]])</f>
        <v>3.0930957840905808</v>
      </c>
      <c r="Y1413">
        <f>IF(Table1[[#This Row],[ATS]]=S1412,SUM(Table1[[#This Row],[ATS]],Y1412),Table1[[#This Row],[ATS]])</f>
        <v>-2</v>
      </c>
      <c r="Z1413">
        <f>IF(Table1[[#This Row],[ATS]]&gt;0,Table1[[#This Row],[ATS streak (not real)]]-1,Table1[[#This Row],[ATS streak (not real)]]+1)</f>
        <v>-1</v>
      </c>
      <c r="AA1413" s="5">
        <f>Table1[[#This Row],[running ttl ppg]]^2.37/(Table1[[#This Row],[running ttl ppg]]^2.37+Table1[[#This Row],[running ttl ppga]]^2.37)</f>
        <v>0.58301085621430193</v>
      </c>
      <c r="AB1413" s="5">
        <f>Table1[[#This Row],[pyth ratio]]+Table1[[#This Row],[win/loss ratio]]</f>
        <v>1.0830108562143019</v>
      </c>
    </row>
    <row r="1414" spans="1:28" x14ac:dyDescent="0.25">
      <c r="A1414" s="1">
        <v>3972</v>
      </c>
      <c r="B1414" s="7">
        <f t="shared" si="46"/>
        <v>5</v>
      </c>
      <c r="C1414" s="5">
        <v>2018</v>
      </c>
      <c r="D1414" s="5">
        <v>5</v>
      </c>
      <c r="E1414" t="s">
        <v>65</v>
      </c>
      <c r="F1414" t="s">
        <v>43</v>
      </c>
      <c r="G1414" s="5">
        <v>1</v>
      </c>
      <c r="H1414">
        <v>17</v>
      </c>
      <c r="I1414">
        <v>30</v>
      </c>
      <c r="J1414">
        <v>-13</v>
      </c>
      <c r="K1414">
        <f>IF(Table1[[#This Row],[net]]&gt;0,1,0)</f>
        <v>0</v>
      </c>
      <c r="L1414">
        <v>-3</v>
      </c>
      <c r="M1414">
        <f>IF(Table1[[#This Row],[team]]=E1413,SUM(Table1[[#This Row],[win/loss]],M1413),Table1[[#This Row],[win/loss]])</f>
        <v>2</v>
      </c>
      <c r="N1414">
        <f>IF(Table1[[#This Row],[team]]=E1413,SUM(Table1[[#This Row],[win/loss]],M1413),Table1[[#This Row],[win/loss]])/B1414</f>
        <v>0.4</v>
      </c>
      <c r="O1414">
        <f t="shared" si="47"/>
        <v>-16</v>
      </c>
      <c r="P1414">
        <f>IF(Table1[[#This Row],[difference]]&gt;0,SQRT(Table1[[#This Row],[difference]]),-SQRT(ABS(Table1[[#This Row],[difference]])))</f>
        <v>-4</v>
      </c>
      <c r="Q1414">
        <f>IF(Table1[[#This Row],[line]]&gt;0,SQRT(Table1[[#This Row],[line]]),-SQRT(ABS(Table1[[#This Row],[line]])))</f>
        <v>-1.7320508075688772</v>
      </c>
      <c r="R1414">
        <f>Table1[[#This Row],[difference]]-Table1[[#This Row],[sqrt(line)]]</f>
        <v>-14.267949192431123</v>
      </c>
      <c r="S1414">
        <f>IF(Table1[[#This Row],[difference]]&gt;0,1,-1)</f>
        <v>-1</v>
      </c>
      <c r="T1414">
        <f>IF(Table1[[#This Row],[team]]=E1413,SUM(H1414,T1413),Table1[[#This Row],[ppg]])</f>
        <v>108</v>
      </c>
      <c r="U1414">
        <f>IF(Table1[[#This Row],[team]]=E1413,SUM(I1414,U1413),Table1[[#This Row],[ppga]])</f>
        <v>109</v>
      </c>
      <c r="V1414">
        <f>IF(Table1[[#This Row],[team]]=E1413,SUM(Table1[[#This Row],[difference]],V1413),Table1[[#This Row],[difference]])</f>
        <v>-15</v>
      </c>
      <c r="W1414">
        <f>IF(Table1[[#This Row],[team]]=E1413,SUM(Table1[[#This Row],[sqrt(dif)]],W1413),Table1[[#This Row],[sqrt(dif)]])</f>
        <v>-3.1821325016575264</v>
      </c>
      <c r="X1414">
        <f>IF(Table1[[#This Row],[team]]=E1413,SUM(Table1[[#This Row],[f1]],X1413),Table1[[#This Row],[f1]])</f>
        <v>-11.174853408340542</v>
      </c>
      <c r="Y1414">
        <f>IF(Table1[[#This Row],[ATS]]=S1413,SUM(Table1[[#This Row],[ATS]],Y1413),Table1[[#This Row],[ATS]])</f>
        <v>-3</v>
      </c>
      <c r="Z1414">
        <f>IF(Table1[[#This Row],[ATS]]&gt;0,Table1[[#This Row],[ATS streak (not real)]]-1,Table1[[#This Row],[ATS streak (not real)]]+1)</f>
        <v>-2</v>
      </c>
      <c r="AA1414" s="5">
        <f>Table1[[#This Row],[running ttl ppg]]^2.37/(Table1[[#This Row],[running ttl ppg]]^2.37+Table1[[#This Row],[running ttl ppga]]^2.37)</f>
        <v>0.49453934897196145</v>
      </c>
      <c r="AB1414" s="5">
        <f>Table1[[#This Row],[pyth ratio]]+Table1[[#This Row],[win/loss ratio]]</f>
        <v>0.89453934897196152</v>
      </c>
    </row>
    <row r="1415" spans="1:28" x14ac:dyDescent="0.25">
      <c r="A1415" s="1">
        <v>3973</v>
      </c>
      <c r="B1415" s="7">
        <f t="shared" si="46"/>
        <v>6</v>
      </c>
      <c r="C1415" s="5">
        <v>2018</v>
      </c>
      <c r="D1415" s="5">
        <v>6</v>
      </c>
      <c r="E1415" t="s">
        <v>65</v>
      </c>
      <c r="F1415" t="s">
        <v>57</v>
      </c>
      <c r="G1415" s="5">
        <v>1</v>
      </c>
      <c r="H1415">
        <v>16</v>
      </c>
      <c r="I1415">
        <v>17</v>
      </c>
      <c r="J1415">
        <v>-1</v>
      </c>
      <c r="K1415">
        <f>IF(Table1[[#This Row],[net]]&gt;0,1,0)</f>
        <v>0</v>
      </c>
      <c r="L1415">
        <v>-3</v>
      </c>
      <c r="M1415">
        <f>IF(Table1[[#This Row],[team]]=E1414,SUM(Table1[[#This Row],[win/loss]],M1414),Table1[[#This Row],[win/loss]])</f>
        <v>2</v>
      </c>
      <c r="N1415">
        <f>IF(Table1[[#This Row],[team]]=E1414,SUM(Table1[[#This Row],[win/loss]],M1414),Table1[[#This Row],[win/loss]])/B1415</f>
        <v>0.33333333333333331</v>
      </c>
      <c r="O1415">
        <f t="shared" si="47"/>
        <v>-4</v>
      </c>
      <c r="P1415">
        <f>IF(Table1[[#This Row],[difference]]&gt;0,SQRT(Table1[[#This Row],[difference]]),-SQRT(ABS(Table1[[#This Row],[difference]])))</f>
        <v>-2</v>
      </c>
      <c r="Q1415">
        <f>IF(Table1[[#This Row],[line]]&gt;0,SQRT(Table1[[#This Row],[line]]),-SQRT(ABS(Table1[[#This Row],[line]])))</f>
        <v>-1.7320508075688772</v>
      </c>
      <c r="R1415">
        <f>Table1[[#This Row],[difference]]-Table1[[#This Row],[sqrt(line)]]</f>
        <v>-2.2679491924311228</v>
      </c>
      <c r="S1415">
        <f>IF(Table1[[#This Row],[difference]]&gt;0,1,-1)</f>
        <v>-1</v>
      </c>
      <c r="T1415">
        <f>IF(Table1[[#This Row],[team]]=E1414,SUM(H1415,T1414),Table1[[#This Row],[ppg]])</f>
        <v>124</v>
      </c>
      <c r="U1415">
        <f>IF(Table1[[#This Row],[team]]=E1414,SUM(I1415,U1414),Table1[[#This Row],[ppga]])</f>
        <v>126</v>
      </c>
      <c r="V1415">
        <f>IF(Table1[[#This Row],[team]]=E1414,SUM(Table1[[#This Row],[difference]],V1414),Table1[[#This Row],[difference]])</f>
        <v>-19</v>
      </c>
      <c r="W1415">
        <f>IF(Table1[[#This Row],[team]]=E1414,SUM(Table1[[#This Row],[sqrt(dif)]],W1414),Table1[[#This Row],[sqrt(dif)]])</f>
        <v>-5.1821325016575264</v>
      </c>
      <c r="X1415">
        <f>IF(Table1[[#This Row],[team]]=E1414,SUM(Table1[[#This Row],[f1]],X1414),Table1[[#This Row],[f1]])</f>
        <v>-13.442802600771666</v>
      </c>
      <c r="Y1415">
        <f>IF(Table1[[#This Row],[ATS]]=S1414,SUM(Table1[[#This Row],[ATS]],Y1414),Table1[[#This Row],[ATS]])</f>
        <v>-4</v>
      </c>
      <c r="Z1415">
        <f>IF(Table1[[#This Row],[ATS]]&gt;0,Table1[[#This Row],[ATS streak (not real)]]-1,Table1[[#This Row],[ATS streak (not real)]]+1)</f>
        <v>-3</v>
      </c>
      <c r="AA1415" s="5">
        <f>Table1[[#This Row],[running ttl ppg]]^2.37/(Table1[[#This Row],[running ttl ppg]]^2.37+Table1[[#This Row],[running ttl ppga]]^2.37)</f>
        <v>0.49052093362345878</v>
      </c>
      <c r="AB1415" s="5">
        <f>Table1[[#This Row],[pyth ratio]]+Table1[[#This Row],[win/loss ratio]]</f>
        <v>0.82385426695679209</v>
      </c>
    </row>
    <row r="1416" spans="1:28" x14ac:dyDescent="0.25">
      <c r="A1416" s="1">
        <v>3974</v>
      </c>
      <c r="B1416" s="7">
        <f t="shared" si="46"/>
        <v>7</v>
      </c>
      <c r="C1416" s="5">
        <v>2018</v>
      </c>
      <c r="D1416" s="5">
        <v>7</v>
      </c>
      <c r="E1416" t="s">
        <v>65</v>
      </c>
      <c r="F1416" t="s">
        <v>56</v>
      </c>
      <c r="G1416" s="5">
        <v>1</v>
      </c>
      <c r="H1416">
        <v>31</v>
      </c>
      <c r="I1416">
        <v>30</v>
      </c>
      <c r="J1416">
        <v>1</v>
      </c>
      <c r="K1416">
        <f>IF(Table1[[#This Row],[net]]&gt;0,1,0)</f>
        <v>1</v>
      </c>
      <c r="L1416">
        <v>3</v>
      </c>
      <c r="M1416">
        <f>IF(Table1[[#This Row],[team]]=E1415,SUM(Table1[[#This Row],[win/loss]],M1415),Table1[[#This Row],[win/loss]])</f>
        <v>3</v>
      </c>
      <c r="N1416">
        <f>IF(Table1[[#This Row],[team]]=E1415,SUM(Table1[[#This Row],[win/loss]],M1415),Table1[[#This Row],[win/loss]])/B1416</f>
        <v>0.42857142857142855</v>
      </c>
      <c r="O1416">
        <f t="shared" si="47"/>
        <v>4</v>
      </c>
      <c r="P1416">
        <f>IF(Table1[[#This Row],[difference]]&gt;0,SQRT(Table1[[#This Row],[difference]]),-SQRT(ABS(Table1[[#This Row],[difference]])))</f>
        <v>2</v>
      </c>
      <c r="Q1416">
        <f>IF(Table1[[#This Row],[line]]&gt;0,SQRT(Table1[[#This Row],[line]]),-SQRT(ABS(Table1[[#This Row],[line]])))</f>
        <v>1.7320508075688772</v>
      </c>
      <c r="R1416">
        <f>Table1[[#This Row],[difference]]-Table1[[#This Row],[sqrt(line)]]</f>
        <v>2.2679491924311228</v>
      </c>
      <c r="S1416">
        <f>IF(Table1[[#This Row],[difference]]&gt;0,1,-1)</f>
        <v>1</v>
      </c>
      <c r="T1416">
        <f>IF(Table1[[#This Row],[team]]=E1415,SUM(H1416,T1415),Table1[[#This Row],[ppg]])</f>
        <v>155</v>
      </c>
      <c r="U1416">
        <f>IF(Table1[[#This Row],[team]]=E1415,SUM(I1416,U1415),Table1[[#This Row],[ppga]])</f>
        <v>156</v>
      </c>
      <c r="V1416">
        <f>IF(Table1[[#This Row],[team]]=E1415,SUM(Table1[[#This Row],[difference]],V1415),Table1[[#This Row],[difference]])</f>
        <v>-15</v>
      </c>
      <c r="W1416">
        <f>IF(Table1[[#This Row],[team]]=E1415,SUM(Table1[[#This Row],[sqrt(dif)]],W1415),Table1[[#This Row],[sqrt(dif)]])</f>
        <v>-3.1821325016575264</v>
      </c>
      <c r="X1416">
        <f>IF(Table1[[#This Row],[team]]=E1415,SUM(Table1[[#This Row],[f1]],X1415),Table1[[#This Row],[f1]])</f>
        <v>-11.174853408340542</v>
      </c>
      <c r="Y1416">
        <f>IF(Table1[[#This Row],[ATS]]=S1415,SUM(Table1[[#This Row],[ATS]],Y1415),Table1[[#This Row],[ATS]])</f>
        <v>1</v>
      </c>
      <c r="Z1416">
        <f>IF(Table1[[#This Row],[ATS]]&gt;0,Table1[[#This Row],[ATS streak (not real)]]-1,Table1[[#This Row],[ATS streak (not real)]]+1)</f>
        <v>0</v>
      </c>
      <c r="AA1416" s="5">
        <f>Table1[[#This Row],[running ttl ppg]]^2.37/(Table1[[#This Row],[running ttl ppg]]^2.37+Table1[[#This Row],[running ttl ppga]]^2.37)</f>
        <v>0.49618977123694469</v>
      </c>
      <c r="AB1416" s="5">
        <f>Table1[[#This Row],[pyth ratio]]+Table1[[#This Row],[win/loss ratio]]</f>
        <v>0.92476119980837324</v>
      </c>
    </row>
    <row r="1417" spans="1:28" x14ac:dyDescent="0.25">
      <c r="A1417" s="1">
        <v>3975</v>
      </c>
      <c r="B1417" s="7">
        <f t="shared" si="46"/>
        <v>8</v>
      </c>
      <c r="C1417" s="5">
        <v>2018</v>
      </c>
      <c r="D1417" s="5">
        <v>8</v>
      </c>
      <c r="E1417" t="s">
        <v>65</v>
      </c>
      <c r="F1417" t="s">
        <v>44</v>
      </c>
      <c r="G1417" s="5">
        <v>0</v>
      </c>
      <c r="H1417">
        <v>14</v>
      </c>
      <c r="I1417">
        <v>34</v>
      </c>
      <c r="J1417">
        <v>-20</v>
      </c>
      <c r="K1417">
        <f>IF(Table1[[#This Row],[net]]&gt;0,1,0)</f>
        <v>0</v>
      </c>
      <c r="L1417">
        <v>1.5</v>
      </c>
      <c r="M1417">
        <f>IF(Table1[[#This Row],[team]]=E1416,SUM(Table1[[#This Row],[win/loss]],M1416),Table1[[#This Row],[win/loss]])</f>
        <v>3</v>
      </c>
      <c r="N1417">
        <f>IF(Table1[[#This Row],[team]]=E1416,SUM(Table1[[#This Row],[win/loss]],M1416),Table1[[#This Row],[win/loss]])/B1417</f>
        <v>0.375</v>
      </c>
      <c r="O1417">
        <f t="shared" si="47"/>
        <v>-18.5</v>
      </c>
      <c r="P1417">
        <f>IF(Table1[[#This Row],[difference]]&gt;0,SQRT(Table1[[#This Row],[difference]]),-SQRT(ABS(Table1[[#This Row],[difference]])))</f>
        <v>-4.3011626335213133</v>
      </c>
      <c r="Q1417">
        <f>IF(Table1[[#This Row],[line]]&gt;0,SQRT(Table1[[#This Row],[line]]),-SQRT(ABS(Table1[[#This Row],[line]])))</f>
        <v>1.2247448713915889</v>
      </c>
      <c r="R1417">
        <f>Table1[[#This Row],[difference]]-Table1[[#This Row],[sqrt(line)]]</f>
        <v>-19.724744871391589</v>
      </c>
      <c r="S1417">
        <f>IF(Table1[[#This Row],[difference]]&gt;0,1,-1)</f>
        <v>-1</v>
      </c>
      <c r="T1417">
        <f>IF(Table1[[#This Row],[team]]=E1416,SUM(H1417,T1416),Table1[[#This Row],[ppg]])</f>
        <v>169</v>
      </c>
      <c r="U1417">
        <f>IF(Table1[[#This Row],[team]]=E1416,SUM(I1417,U1416),Table1[[#This Row],[ppga]])</f>
        <v>190</v>
      </c>
      <c r="V1417">
        <f>IF(Table1[[#This Row],[team]]=E1416,SUM(Table1[[#This Row],[difference]],V1416),Table1[[#This Row],[difference]])</f>
        <v>-33.5</v>
      </c>
      <c r="W1417">
        <f>IF(Table1[[#This Row],[team]]=E1416,SUM(Table1[[#This Row],[sqrt(dif)]],W1416),Table1[[#This Row],[sqrt(dif)]])</f>
        <v>-7.4832951351788397</v>
      </c>
      <c r="X1417">
        <f>IF(Table1[[#This Row],[team]]=E1416,SUM(Table1[[#This Row],[f1]],X1416),Table1[[#This Row],[f1]])</f>
        <v>-30.899598279732132</v>
      </c>
      <c r="Y1417">
        <f>IF(Table1[[#This Row],[ATS]]=S1416,SUM(Table1[[#This Row],[ATS]],Y1416),Table1[[#This Row],[ATS]])</f>
        <v>-1</v>
      </c>
      <c r="Z1417">
        <f>IF(Table1[[#This Row],[ATS]]&gt;0,Table1[[#This Row],[ATS streak (not real)]]-1,Table1[[#This Row],[ATS streak (not real)]]+1)</f>
        <v>0</v>
      </c>
      <c r="AA1417" s="5">
        <f>Table1[[#This Row],[running ttl ppg]]^2.37/(Table1[[#This Row],[running ttl ppg]]^2.37+Table1[[#This Row],[running ttl ppga]]^2.37)</f>
        <v>0.43104543046031624</v>
      </c>
      <c r="AB1417" s="5">
        <f>Table1[[#This Row],[pyth ratio]]+Table1[[#This Row],[win/loss ratio]]</f>
        <v>0.80604543046031618</v>
      </c>
    </row>
    <row r="1418" spans="1:28" x14ac:dyDescent="0.25">
      <c r="A1418" s="1">
        <v>3976</v>
      </c>
      <c r="B1418" s="7">
        <f t="shared" si="46"/>
        <v>9</v>
      </c>
      <c r="C1418" s="5">
        <v>2018</v>
      </c>
      <c r="D1418" s="5">
        <v>9</v>
      </c>
      <c r="E1418" t="s">
        <v>65</v>
      </c>
      <c r="F1418" t="s">
        <v>59</v>
      </c>
      <c r="G1418" s="5">
        <v>0</v>
      </c>
      <c r="H1418">
        <v>27</v>
      </c>
      <c r="I1418">
        <v>24</v>
      </c>
      <c r="J1418">
        <v>3</v>
      </c>
      <c r="K1418">
        <f>IF(Table1[[#This Row],[net]]&gt;0,1,0)</f>
        <v>1</v>
      </c>
      <c r="L1418">
        <v>-3</v>
      </c>
      <c r="M1418">
        <f>IF(Table1[[#This Row],[team]]=E1417,SUM(Table1[[#This Row],[win/loss]],M1417),Table1[[#This Row],[win/loss]])</f>
        <v>4</v>
      </c>
      <c r="N1418">
        <f>IF(Table1[[#This Row],[team]]=E1417,SUM(Table1[[#This Row],[win/loss]],M1417),Table1[[#This Row],[win/loss]])/B1418</f>
        <v>0.44444444444444442</v>
      </c>
      <c r="O1418">
        <f t="shared" si="47"/>
        <v>0</v>
      </c>
      <c r="P1418">
        <f>IF(Table1[[#This Row],[difference]]&gt;0,SQRT(Table1[[#This Row],[difference]]),-SQRT(ABS(Table1[[#This Row],[difference]])))</f>
        <v>0</v>
      </c>
      <c r="Q1418">
        <f>IF(Table1[[#This Row],[line]]&gt;0,SQRT(Table1[[#This Row],[line]]),-SQRT(ABS(Table1[[#This Row],[line]])))</f>
        <v>-1.7320508075688772</v>
      </c>
      <c r="R1418">
        <f>Table1[[#This Row],[difference]]-Table1[[#This Row],[sqrt(line)]]</f>
        <v>1.7320508075688772</v>
      </c>
      <c r="S1418">
        <f>IF(Table1[[#This Row],[difference]]&gt;0,1,-1)</f>
        <v>-1</v>
      </c>
      <c r="T1418">
        <f>IF(Table1[[#This Row],[team]]=E1417,SUM(H1418,T1417),Table1[[#This Row],[ppg]])</f>
        <v>196</v>
      </c>
      <c r="U1418">
        <f>IF(Table1[[#This Row],[team]]=E1417,SUM(I1418,U1417),Table1[[#This Row],[ppga]])</f>
        <v>214</v>
      </c>
      <c r="V1418">
        <f>IF(Table1[[#This Row],[team]]=E1417,SUM(Table1[[#This Row],[difference]],V1417),Table1[[#This Row],[difference]])</f>
        <v>-33.5</v>
      </c>
      <c r="W1418">
        <f>IF(Table1[[#This Row],[team]]=E1417,SUM(Table1[[#This Row],[sqrt(dif)]],W1417),Table1[[#This Row],[sqrt(dif)]])</f>
        <v>-7.4832951351788397</v>
      </c>
      <c r="X1418">
        <f>IF(Table1[[#This Row],[team]]=E1417,SUM(Table1[[#This Row],[f1]],X1417),Table1[[#This Row],[f1]])</f>
        <v>-29.167547472163253</v>
      </c>
      <c r="Y1418">
        <f>IF(Table1[[#This Row],[ATS]]=S1417,SUM(Table1[[#This Row],[ATS]],Y1417),Table1[[#This Row],[ATS]])</f>
        <v>-2</v>
      </c>
      <c r="Z1418">
        <f>IF(Table1[[#This Row],[ATS]]&gt;0,Table1[[#This Row],[ATS streak (not real)]]-1,Table1[[#This Row],[ATS streak (not real)]]+1)</f>
        <v>-1</v>
      </c>
      <c r="AA1418" s="5">
        <f>Table1[[#This Row],[running ttl ppg]]^2.37/(Table1[[#This Row],[running ttl ppg]]^2.37+Table1[[#This Row],[running ttl ppga]]^2.37)</f>
        <v>0.44812943840378894</v>
      </c>
      <c r="AB1418" s="5">
        <f>Table1[[#This Row],[pyth ratio]]+Table1[[#This Row],[win/loss ratio]]</f>
        <v>0.89257388284823336</v>
      </c>
    </row>
    <row r="1419" spans="1:28" x14ac:dyDescent="0.25">
      <c r="A1419" s="1">
        <v>3977</v>
      </c>
      <c r="B1419" s="7">
        <f t="shared" si="46"/>
        <v>10</v>
      </c>
      <c r="C1419" s="5">
        <v>2018</v>
      </c>
      <c r="D1419" s="5">
        <v>11</v>
      </c>
      <c r="E1419" t="s">
        <v>65</v>
      </c>
      <c r="F1419" t="s">
        <v>63</v>
      </c>
      <c r="G1419" s="5">
        <v>1</v>
      </c>
      <c r="H1419">
        <v>8</v>
      </c>
      <c r="I1419">
        <v>33</v>
      </c>
      <c r="J1419">
        <v>-25</v>
      </c>
      <c r="K1419">
        <f>IF(Table1[[#This Row],[net]]&gt;0,1,0)</f>
        <v>0</v>
      </c>
      <c r="L1419">
        <v>7</v>
      </c>
      <c r="M1419">
        <f>IF(Table1[[#This Row],[team]]=E1418,SUM(Table1[[#This Row],[win/loss]],M1418),Table1[[#This Row],[win/loss]])</f>
        <v>4</v>
      </c>
      <c r="N1419">
        <f>IF(Table1[[#This Row],[team]]=E1418,SUM(Table1[[#This Row],[win/loss]],M1418),Table1[[#This Row],[win/loss]])/B1419</f>
        <v>0.4</v>
      </c>
      <c r="O1419">
        <f t="shared" si="47"/>
        <v>-18</v>
      </c>
      <c r="P1419">
        <f>IF(Table1[[#This Row],[difference]]&gt;0,SQRT(Table1[[#This Row],[difference]]),-SQRT(ABS(Table1[[#This Row],[difference]])))</f>
        <v>-4.2426406871192848</v>
      </c>
      <c r="Q1419">
        <f>IF(Table1[[#This Row],[line]]&gt;0,SQRT(Table1[[#This Row],[line]]),-SQRT(ABS(Table1[[#This Row],[line]])))</f>
        <v>2.6457513110645907</v>
      </c>
      <c r="R1419">
        <f>Table1[[#This Row],[difference]]-Table1[[#This Row],[sqrt(line)]]</f>
        <v>-20.64575131106459</v>
      </c>
      <c r="S1419">
        <f>IF(Table1[[#This Row],[difference]]&gt;0,1,-1)</f>
        <v>-1</v>
      </c>
      <c r="T1419">
        <f>IF(Table1[[#This Row],[team]]=E1418,SUM(H1419,T1418),Table1[[#This Row],[ppg]])</f>
        <v>204</v>
      </c>
      <c r="U1419">
        <f>IF(Table1[[#This Row],[team]]=E1418,SUM(I1419,U1418),Table1[[#This Row],[ppga]])</f>
        <v>247</v>
      </c>
      <c r="V1419">
        <f>IF(Table1[[#This Row],[team]]=E1418,SUM(Table1[[#This Row],[difference]],V1418),Table1[[#This Row],[difference]])</f>
        <v>-51.5</v>
      </c>
      <c r="W1419">
        <f>IF(Table1[[#This Row],[team]]=E1418,SUM(Table1[[#This Row],[sqrt(dif)]],W1418),Table1[[#This Row],[sqrt(dif)]])</f>
        <v>-11.725935822298124</v>
      </c>
      <c r="X1419">
        <f>IF(Table1[[#This Row],[team]]=E1418,SUM(Table1[[#This Row],[f1]],X1418),Table1[[#This Row],[f1]])</f>
        <v>-49.813298783227843</v>
      </c>
      <c r="Y1419">
        <f>IF(Table1[[#This Row],[ATS]]=S1418,SUM(Table1[[#This Row],[ATS]],Y1418),Table1[[#This Row],[ATS]])</f>
        <v>-3</v>
      </c>
      <c r="Z1419">
        <f>IF(Table1[[#This Row],[ATS]]&gt;0,Table1[[#This Row],[ATS streak (not real)]]-1,Table1[[#This Row],[ATS streak (not real)]]+1)</f>
        <v>-2</v>
      </c>
      <c r="AA1419" s="5">
        <f>Table1[[#This Row],[running ttl ppg]]^2.37/(Table1[[#This Row],[running ttl ppg]]^2.37+Table1[[#This Row],[running ttl ppga]]^2.37)</f>
        <v>0.38857502960670759</v>
      </c>
      <c r="AB1419" s="5">
        <f>Table1[[#This Row],[pyth ratio]]+Table1[[#This Row],[win/loss ratio]]</f>
        <v>0.78857502960670756</v>
      </c>
    </row>
    <row r="1420" spans="1:28" x14ac:dyDescent="0.25">
      <c r="A1420" s="1">
        <v>3978</v>
      </c>
      <c r="B1420" s="7">
        <f t="shared" si="46"/>
        <v>11</v>
      </c>
      <c r="C1420" s="5">
        <v>2018</v>
      </c>
      <c r="D1420" s="5">
        <v>12</v>
      </c>
      <c r="E1420" t="s">
        <v>65</v>
      </c>
      <c r="F1420" t="s">
        <v>50</v>
      </c>
      <c r="G1420" s="5">
        <v>1</v>
      </c>
      <c r="H1420">
        <v>21</v>
      </c>
      <c r="I1420">
        <v>14</v>
      </c>
      <c r="J1420">
        <v>7</v>
      </c>
      <c r="K1420">
        <f>IF(Table1[[#This Row],[net]]&gt;0,1,0)</f>
        <v>1</v>
      </c>
      <c r="L1420">
        <v>-3.5</v>
      </c>
      <c r="M1420">
        <f>IF(Table1[[#This Row],[team]]=E1419,SUM(Table1[[#This Row],[win/loss]],M1419),Table1[[#This Row],[win/loss]])</f>
        <v>5</v>
      </c>
      <c r="N1420">
        <f>IF(Table1[[#This Row],[team]]=E1419,SUM(Table1[[#This Row],[win/loss]],M1419),Table1[[#This Row],[win/loss]])/B1420</f>
        <v>0.45454545454545453</v>
      </c>
      <c r="O1420">
        <f t="shared" si="47"/>
        <v>3.5</v>
      </c>
      <c r="P1420">
        <f>IF(Table1[[#This Row],[difference]]&gt;0,SQRT(Table1[[#This Row],[difference]]),-SQRT(ABS(Table1[[#This Row],[difference]])))</f>
        <v>1.8708286933869707</v>
      </c>
      <c r="Q1420">
        <f>IF(Table1[[#This Row],[line]]&gt;0,SQRT(Table1[[#This Row],[line]]),-SQRT(ABS(Table1[[#This Row],[line]])))</f>
        <v>-1.8708286933869707</v>
      </c>
      <c r="R1420">
        <f>Table1[[#This Row],[difference]]-Table1[[#This Row],[sqrt(line)]]</f>
        <v>5.3708286933869704</v>
      </c>
      <c r="S1420">
        <f>IF(Table1[[#This Row],[difference]]&gt;0,1,-1)</f>
        <v>1</v>
      </c>
      <c r="T1420">
        <f>IF(Table1[[#This Row],[team]]=E1419,SUM(H1420,T1419),Table1[[#This Row],[ppg]])</f>
        <v>225</v>
      </c>
      <c r="U1420">
        <f>IF(Table1[[#This Row],[team]]=E1419,SUM(I1420,U1419),Table1[[#This Row],[ppga]])</f>
        <v>261</v>
      </c>
      <c r="V1420">
        <f>IF(Table1[[#This Row],[team]]=E1419,SUM(Table1[[#This Row],[difference]],V1419),Table1[[#This Row],[difference]])</f>
        <v>-48</v>
      </c>
      <c r="W1420">
        <f>IF(Table1[[#This Row],[team]]=E1419,SUM(Table1[[#This Row],[sqrt(dif)]],W1419),Table1[[#This Row],[sqrt(dif)]])</f>
        <v>-9.855107128911154</v>
      </c>
      <c r="X1420">
        <f>IF(Table1[[#This Row],[team]]=E1419,SUM(Table1[[#This Row],[f1]],X1419),Table1[[#This Row],[f1]])</f>
        <v>-44.442470089840874</v>
      </c>
      <c r="Y1420">
        <f>IF(Table1[[#This Row],[ATS]]=S1419,SUM(Table1[[#This Row],[ATS]],Y1419),Table1[[#This Row],[ATS]])</f>
        <v>1</v>
      </c>
      <c r="Z1420">
        <f>IF(Table1[[#This Row],[ATS]]&gt;0,Table1[[#This Row],[ATS streak (not real)]]-1,Table1[[#This Row],[ATS streak (not real)]]+1)</f>
        <v>0</v>
      </c>
      <c r="AA1420" s="5">
        <f>Table1[[#This Row],[running ttl ppg]]^2.37/(Table1[[#This Row],[running ttl ppg]]^2.37+Table1[[#This Row],[running ttl ppga]]^2.37)</f>
        <v>0.41295680303820476</v>
      </c>
      <c r="AB1420" s="5">
        <f>Table1[[#This Row],[pyth ratio]]+Table1[[#This Row],[win/loss ratio]]</f>
        <v>0.86750225758365929</v>
      </c>
    </row>
    <row r="1421" spans="1:28" x14ac:dyDescent="0.25">
      <c r="A1421" s="1">
        <v>3979</v>
      </c>
      <c r="B1421" s="7">
        <f t="shared" si="46"/>
        <v>12</v>
      </c>
      <c r="C1421" s="5">
        <v>2018</v>
      </c>
      <c r="D1421" s="5">
        <v>13</v>
      </c>
      <c r="E1421" t="s">
        <v>65</v>
      </c>
      <c r="F1421" t="s">
        <v>61</v>
      </c>
      <c r="G1421" s="5">
        <v>1</v>
      </c>
      <c r="H1421">
        <v>24</v>
      </c>
      <c r="I1421">
        <v>17</v>
      </c>
      <c r="J1421">
        <v>7</v>
      </c>
      <c r="K1421">
        <f>IF(Table1[[#This Row],[net]]&gt;0,1,0)</f>
        <v>1</v>
      </c>
      <c r="L1421">
        <v>-10</v>
      </c>
      <c r="M1421">
        <f>IF(Table1[[#This Row],[team]]=E1420,SUM(Table1[[#This Row],[win/loss]],M1420),Table1[[#This Row],[win/loss]])</f>
        <v>6</v>
      </c>
      <c r="N1421">
        <f>IF(Table1[[#This Row],[team]]=E1420,SUM(Table1[[#This Row],[win/loss]],M1420),Table1[[#This Row],[win/loss]])/B1421</f>
        <v>0.5</v>
      </c>
      <c r="O1421">
        <f t="shared" si="47"/>
        <v>-3</v>
      </c>
      <c r="P1421">
        <f>IF(Table1[[#This Row],[difference]]&gt;0,SQRT(Table1[[#This Row],[difference]]),-SQRT(ABS(Table1[[#This Row],[difference]])))</f>
        <v>-1.7320508075688772</v>
      </c>
      <c r="Q1421">
        <f>IF(Table1[[#This Row],[line]]&gt;0,SQRT(Table1[[#This Row],[line]]),-SQRT(ABS(Table1[[#This Row],[line]])))</f>
        <v>-3.1622776601683795</v>
      </c>
      <c r="R1421">
        <f>Table1[[#This Row],[difference]]-Table1[[#This Row],[sqrt(line)]]</f>
        <v>0.16227766016837952</v>
      </c>
      <c r="S1421">
        <f>IF(Table1[[#This Row],[difference]]&gt;0,1,-1)</f>
        <v>-1</v>
      </c>
      <c r="T1421">
        <f>IF(Table1[[#This Row],[team]]=E1420,SUM(H1421,T1420),Table1[[#This Row],[ppg]])</f>
        <v>249</v>
      </c>
      <c r="U1421">
        <f>IF(Table1[[#This Row],[team]]=E1420,SUM(I1421,U1420),Table1[[#This Row],[ppga]])</f>
        <v>278</v>
      </c>
      <c r="V1421">
        <f>IF(Table1[[#This Row],[team]]=E1420,SUM(Table1[[#This Row],[difference]],V1420),Table1[[#This Row],[difference]])</f>
        <v>-51</v>
      </c>
      <c r="W1421">
        <f>IF(Table1[[#This Row],[team]]=E1420,SUM(Table1[[#This Row],[sqrt(dif)]],W1420),Table1[[#This Row],[sqrt(dif)]])</f>
        <v>-11.587157936480031</v>
      </c>
      <c r="X1421">
        <f>IF(Table1[[#This Row],[team]]=E1420,SUM(Table1[[#This Row],[f1]],X1420),Table1[[#This Row],[f1]])</f>
        <v>-44.280192429672496</v>
      </c>
      <c r="Y1421">
        <f>IF(Table1[[#This Row],[ATS]]=S1420,SUM(Table1[[#This Row],[ATS]],Y1420),Table1[[#This Row],[ATS]])</f>
        <v>-1</v>
      </c>
      <c r="Z1421">
        <f>IF(Table1[[#This Row],[ATS]]&gt;0,Table1[[#This Row],[ATS streak (not real)]]-1,Table1[[#This Row],[ATS streak (not real)]]+1)</f>
        <v>0</v>
      </c>
      <c r="AA1421" s="5">
        <f>Table1[[#This Row],[running ttl ppg]]^2.37/(Table1[[#This Row],[running ttl ppg]]^2.37+Table1[[#This Row],[running ttl ppga]]^2.37)</f>
        <v>0.43509364879470247</v>
      </c>
      <c r="AB1421" s="5">
        <f>Table1[[#This Row],[pyth ratio]]+Table1[[#This Row],[win/loss ratio]]</f>
        <v>0.93509364879470247</v>
      </c>
    </row>
    <row r="1422" spans="1:28" x14ac:dyDescent="0.25">
      <c r="A1422" s="1">
        <v>3980</v>
      </c>
      <c r="B1422" s="7">
        <f t="shared" si="46"/>
        <v>13</v>
      </c>
      <c r="C1422" s="5">
        <v>2018</v>
      </c>
      <c r="D1422" s="5">
        <v>14</v>
      </c>
      <c r="E1422" t="s">
        <v>65</v>
      </c>
      <c r="F1422" t="s">
        <v>56</v>
      </c>
      <c r="G1422" s="5">
        <v>0</v>
      </c>
      <c r="H1422">
        <v>15</v>
      </c>
      <c r="I1422">
        <v>26</v>
      </c>
      <c r="J1422">
        <v>-11</v>
      </c>
      <c r="K1422">
        <f>IF(Table1[[#This Row],[net]]&gt;0,1,0)</f>
        <v>0</v>
      </c>
      <c r="L1422">
        <v>4.5</v>
      </c>
      <c r="M1422">
        <f>IF(Table1[[#This Row],[team]]=E1421,SUM(Table1[[#This Row],[win/loss]],M1421),Table1[[#This Row],[win/loss]])</f>
        <v>6</v>
      </c>
      <c r="N1422">
        <f>IF(Table1[[#This Row],[team]]=E1421,SUM(Table1[[#This Row],[win/loss]],M1421),Table1[[#This Row],[win/loss]])/B1422</f>
        <v>0.46153846153846156</v>
      </c>
      <c r="O1422">
        <f t="shared" si="47"/>
        <v>-6.5</v>
      </c>
      <c r="P1422">
        <f>IF(Table1[[#This Row],[difference]]&gt;0,SQRT(Table1[[#This Row],[difference]]),-SQRT(ABS(Table1[[#This Row],[difference]])))</f>
        <v>-2.5495097567963922</v>
      </c>
      <c r="Q1422">
        <f>IF(Table1[[#This Row],[line]]&gt;0,SQRT(Table1[[#This Row],[line]]),-SQRT(ABS(Table1[[#This Row],[line]])))</f>
        <v>2.1213203435596424</v>
      </c>
      <c r="R1422">
        <f>Table1[[#This Row],[difference]]-Table1[[#This Row],[sqrt(line)]]</f>
        <v>-8.6213203435596419</v>
      </c>
      <c r="S1422">
        <f>IF(Table1[[#This Row],[difference]]&gt;0,1,-1)</f>
        <v>-1</v>
      </c>
      <c r="T1422">
        <f>IF(Table1[[#This Row],[team]]=E1421,SUM(H1422,T1421),Table1[[#This Row],[ppg]])</f>
        <v>264</v>
      </c>
      <c r="U1422">
        <f>IF(Table1[[#This Row],[team]]=E1421,SUM(I1422,U1421),Table1[[#This Row],[ppga]])</f>
        <v>304</v>
      </c>
      <c r="V1422">
        <f>IF(Table1[[#This Row],[team]]=E1421,SUM(Table1[[#This Row],[difference]],V1421),Table1[[#This Row],[difference]])</f>
        <v>-57.5</v>
      </c>
      <c r="W1422">
        <f>IF(Table1[[#This Row],[team]]=E1421,SUM(Table1[[#This Row],[sqrt(dif)]],W1421),Table1[[#This Row],[sqrt(dif)]])</f>
        <v>-14.136667693276422</v>
      </c>
      <c r="X1422">
        <f>IF(Table1[[#This Row],[team]]=E1421,SUM(Table1[[#This Row],[f1]],X1421),Table1[[#This Row],[f1]])</f>
        <v>-52.901512773232142</v>
      </c>
      <c r="Y1422">
        <f>IF(Table1[[#This Row],[ATS]]=S1421,SUM(Table1[[#This Row],[ATS]],Y1421),Table1[[#This Row],[ATS]])</f>
        <v>-2</v>
      </c>
      <c r="Z1422">
        <f>IF(Table1[[#This Row],[ATS]]&gt;0,Table1[[#This Row],[ATS streak (not real)]]-1,Table1[[#This Row],[ATS streak (not real)]]+1)</f>
        <v>-1</v>
      </c>
      <c r="AA1422" s="5">
        <f>Table1[[#This Row],[running ttl ppg]]^2.37/(Table1[[#This Row],[running ttl ppg]]^2.37+Table1[[#This Row],[running ttl ppga]]^2.37)</f>
        <v>0.41718105270473815</v>
      </c>
      <c r="AB1422" s="5">
        <f>Table1[[#This Row],[pyth ratio]]+Table1[[#This Row],[win/loss ratio]]</f>
        <v>0.87871951424319972</v>
      </c>
    </row>
    <row r="1423" spans="1:28" x14ac:dyDescent="0.25">
      <c r="A1423" s="1">
        <v>3981</v>
      </c>
      <c r="B1423" s="7">
        <f t="shared" si="46"/>
        <v>14</v>
      </c>
      <c r="C1423" s="5">
        <v>2018</v>
      </c>
      <c r="D1423" s="5">
        <v>15</v>
      </c>
      <c r="E1423" t="s">
        <v>65</v>
      </c>
      <c r="F1423" t="s">
        <v>49</v>
      </c>
      <c r="G1423" s="5">
        <v>1</v>
      </c>
      <c r="H1423">
        <v>17</v>
      </c>
      <c r="I1423">
        <v>20</v>
      </c>
      <c r="J1423">
        <v>-3</v>
      </c>
      <c r="K1423">
        <f>IF(Table1[[#This Row],[net]]&gt;0,1,0)</f>
        <v>0</v>
      </c>
      <c r="L1423">
        <v>3</v>
      </c>
      <c r="M1423">
        <f>IF(Table1[[#This Row],[team]]=E1422,SUM(Table1[[#This Row],[win/loss]],M1422),Table1[[#This Row],[win/loss]])</f>
        <v>6</v>
      </c>
      <c r="N1423">
        <f>IF(Table1[[#This Row],[team]]=E1422,SUM(Table1[[#This Row],[win/loss]],M1422),Table1[[#This Row],[win/loss]])/B1423</f>
        <v>0.42857142857142855</v>
      </c>
      <c r="O1423">
        <f t="shared" si="47"/>
        <v>0</v>
      </c>
      <c r="P1423">
        <f>IF(Table1[[#This Row],[difference]]&gt;0,SQRT(Table1[[#This Row],[difference]]),-SQRT(ABS(Table1[[#This Row],[difference]])))</f>
        <v>0</v>
      </c>
      <c r="Q1423">
        <f>IF(Table1[[#This Row],[line]]&gt;0,SQRT(Table1[[#This Row],[line]]),-SQRT(ABS(Table1[[#This Row],[line]])))</f>
        <v>1.7320508075688772</v>
      </c>
      <c r="R1423">
        <f>Table1[[#This Row],[difference]]-Table1[[#This Row],[sqrt(line)]]</f>
        <v>-1.7320508075688772</v>
      </c>
      <c r="S1423">
        <f>IF(Table1[[#This Row],[difference]]&gt;0,1,-1)</f>
        <v>-1</v>
      </c>
      <c r="T1423">
        <f>IF(Table1[[#This Row],[team]]=E1422,SUM(H1423,T1422),Table1[[#This Row],[ppg]])</f>
        <v>281</v>
      </c>
      <c r="U1423">
        <f>IF(Table1[[#This Row],[team]]=E1422,SUM(I1423,U1422),Table1[[#This Row],[ppga]])</f>
        <v>324</v>
      </c>
      <c r="V1423">
        <f>IF(Table1[[#This Row],[team]]=E1422,SUM(Table1[[#This Row],[difference]],V1422),Table1[[#This Row],[difference]])</f>
        <v>-57.5</v>
      </c>
      <c r="W1423">
        <f>IF(Table1[[#This Row],[team]]=E1422,SUM(Table1[[#This Row],[sqrt(dif)]],W1422),Table1[[#This Row],[sqrt(dif)]])</f>
        <v>-14.136667693276422</v>
      </c>
      <c r="X1423">
        <f>IF(Table1[[#This Row],[team]]=E1422,SUM(Table1[[#This Row],[f1]],X1422),Table1[[#This Row],[f1]])</f>
        <v>-54.633563580801017</v>
      </c>
      <c r="Y1423">
        <f>IF(Table1[[#This Row],[ATS]]=S1422,SUM(Table1[[#This Row],[ATS]],Y1422),Table1[[#This Row],[ATS]])</f>
        <v>-3</v>
      </c>
      <c r="Z1423">
        <f>IF(Table1[[#This Row],[ATS]]&gt;0,Table1[[#This Row],[ATS streak (not real)]]-1,Table1[[#This Row],[ATS streak (not real)]]+1)</f>
        <v>-2</v>
      </c>
      <c r="AA1423" s="5">
        <f>Table1[[#This Row],[running ttl ppg]]^2.37/(Table1[[#This Row],[running ttl ppg]]^2.37+Table1[[#This Row],[running ttl ppga]]^2.37)</f>
        <v>0.41642622448156624</v>
      </c>
      <c r="AB1423" s="5">
        <f>Table1[[#This Row],[pyth ratio]]+Table1[[#This Row],[win/loss ratio]]</f>
        <v>0.84499765305299479</v>
      </c>
    </row>
    <row r="1424" spans="1:28" x14ac:dyDescent="0.25">
      <c r="A1424" s="1">
        <v>3982</v>
      </c>
      <c r="B1424" s="7">
        <f t="shared" si="46"/>
        <v>15</v>
      </c>
      <c r="C1424" s="5">
        <v>2018</v>
      </c>
      <c r="D1424" s="5">
        <v>16</v>
      </c>
      <c r="E1424" t="s">
        <v>65</v>
      </c>
      <c r="F1424" t="s">
        <v>66</v>
      </c>
      <c r="G1424" s="5">
        <v>0</v>
      </c>
      <c r="H1424">
        <v>10</v>
      </c>
      <c r="I1424">
        <v>19</v>
      </c>
      <c r="J1424">
        <v>-9</v>
      </c>
      <c r="K1424">
        <f>IF(Table1[[#This Row],[net]]&gt;0,1,0)</f>
        <v>0</v>
      </c>
      <c r="L1424">
        <v>10</v>
      </c>
      <c r="M1424">
        <f>IF(Table1[[#This Row],[team]]=E1423,SUM(Table1[[#This Row],[win/loss]],M1423),Table1[[#This Row],[win/loss]])</f>
        <v>6</v>
      </c>
      <c r="N1424">
        <f>IF(Table1[[#This Row],[team]]=E1423,SUM(Table1[[#This Row],[win/loss]],M1423),Table1[[#This Row],[win/loss]])/B1424</f>
        <v>0.4</v>
      </c>
      <c r="O1424">
        <f t="shared" si="47"/>
        <v>1</v>
      </c>
      <c r="P1424">
        <f>IF(Table1[[#This Row],[difference]]&gt;0,SQRT(Table1[[#This Row],[difference]]),-SQRT(ABS(Table1[[#This Row],[difference]])))</f>
        <v>1</v>
      </c>
      <c r="Q1424">
        <f>IF(Table1[[#This Row],[line]]&gt;0,SQRT(Table1[[#This Row],[line]]),-SQRT(ABS(Table1[[#This Row],[line]])))</f>
        <v>3.1622776601683795</v>
      </c>
      <c r="R1424">
        <f>Table1[[#This Row],[difference]]-Table1[[#This Row],[sqrt(line)]]</f>
        <v>-2.1622776601683795</v>
      </c>
      <c r="S1424">
        <f>IF(Table1[[#This Row],[difference]]&gt;0,1,-1)</f>
        <v>1</v>
      </c>
      <c r="T1424">
        <f>IF(Table1[[#This Row],[team]]=E1423,SUM(H1424,T1423),Table1[[#This Row],[ppg]])</f>
        <v>291</v>
      </c>
      <c r="U1424">
        <f>IF(Table1[[#This Row],[team]]=E1423,SUM(I1424,U1423),Table1[[#This Row],[ppga]])</f>
        <v>343</v>
      </c>
      <c r="V1424">
        <f>IF(Table1[[#This Row],[team]]=E1423,SUM(Table1[[#This Row],[difference]],V1423),Table1[[#This Row],[difference]])</f>
        <v>-56.5</v>
      </c>
      <c r="W1424">
        <f>IF(Table1[[#This Row],[team]]=E1423,SUM(Table1[[#This Row],[sqrt(dif)]],W1423),Table1[[#This Row],[sqrt(dif)]])</f>
        <v>-13.136667693276422</v>
      </c>
      <c r="X1424">
        <f>IF(Table1[[#This Row],[team]]=E1423,SUM(Table1[[#This Row],[f1]],X1423),Table1[[#This Row],[f1]])</f>
        <v>-56.795841240969395</v>
      </c>
      <c r="Y1424">
        <f>IF(Table1[[#This Row],[ATS]]=S1423,SUM(Table1[[#This Row],[ATS]],Y1423),Table1[[#This Row],[ATS]])</f>
        <v>1</v>
      </c>
      <c r="Z1424">
        <f>IF(Table1[[#This Row],[ATS]]&gt;0,Table1[[#This Row],[ATS streak (not real)]]-1,Table1[[#This Row],[ATS streak (not real)]]+1)</f>
        <v>0</v>
      </c>
      <c r="AA1424" s="5">
        <f>Table1[[#This Row],[running ttl ppg]]^2.37/(Table1[[#This Row],[running ttl ppg]]^2.37+Table1[[#This Row],[running ttl ppga]]^2.37)</f>
        <v>0.4038027586530627</v>
      </c>
      <c r="AB1424" s="5">
        <f>Table1[[#This Row],[pyth ratio]]+Table1[[#This Row],[win/loss ratio]]</f>
        <v>0.80380275865306272</v>
      </c>
    </row>
    <row r="1425" spans="1:28" x14ac:dyDescent="0.25">
      <c r="A1425" s="1">
        <v>3983</v>
      </c>
      <c r="B1425" s="7">
        <f t="shared" si="46"/>
        <v>16</v>
      </c>
      <c r="C1425" s="5">
        <v>2018</v>
      </c>
      <c r="D1425" s="5">
        <v>17</v>
      </c>
      <c r="E1425" t="s">
        <v>65</v>
      </c>
      <c r="F1425" t="s">
        <v>57</v>
      </c>
      <c r="G1425" s="5">
        <v>0</v>
      </c>
      <c r="H1425">
        <v>10</v>
      </c>
      <c r="I1425">
        <v>30</v>
      </c>
      <c r="J1425">
        <v>-20</v>
      </c>
      <c r="K1425">
        <f>IF(Table1[[#This Row],[net]]&gt;0,1,0)</f>
        <v>0</v>
      </c>
      <c r="L1425">
        <v>6.5</v>
      </c>
      <c r="M1425">
        <f>IF(Table1[[#This Row],[team]]=E1424,SUM(Table1[[#This Row],[win/loss]],M1424),Table1[[#This Row],[win/loss]])</f>
        <v>6</v>
      </c>
      <c r="N1425">
        <f>IF(Table1[[#This Row],[team]]=E1424,SUM(Table1[[#This Row],[win/loss]],M1424),Table1[[#This Row],[win/loss]])/B1425</f>
        <v>0.375</v>
      </c>
      <c r="O1425">
        <f t="shared" si="47"/>
        <v>-13.5</v>
      </c>
      <c r="P1425">
        <f>IF(Table1[[#This Row],[difference]]&gt;0,SQRT(Table1[[#This Row],[difference]]),-SQRT(ABS(Table1[[#This Row],[difference]])))</f>
        <v>-3.6742346141747673</v>
      </c>
      <c r="Q1425">
        <f>IF(Table1[[#This Row],[line]]&gt;0,SQRT(Table1[[#This Row],[line]]),-SQRT(ABS(Table1[[#This Row],[line]])))</f>
        <v>2.5495097567963922</v>
      </c>
      <c r="R1425">
        <f>Table1[[#This Row],[difference]]-Table1[[#This Row],[sqrt(line)]]</f>
        <v>-16.049509756796393</v>
      </c>
      <c r="S1425">
        <f>IF(Table1[[#This Row],[difference]]&gt;0,1,-1)</f>
        <v>-1</v>
      </c>
      <c r="T1425">
        <f>IF(Table1[[#This Row],[team]]=E1424,SUM(H1425,T1424),Table1[[#This Row],[ppg]])</f>
        <v>301</v>
      </c>
      <c r="U1425">
        <f>IF(Table1[[#This Row],[team]]=E1424,SUM(I1425,U1424),Table1[[#This Row],[ppga]])</f>
        <v>373</v>
      </c>
      <c r="V1425">
        <f>IF(Table1[[#This Row],[team]]=E1424,SUM(Table1[[#This Row],[difference]],V1424),Table1[[#This Row],[difference]])</f>
        <v>-70</v>
      </c>
      <c r="W1425">
        <f>IF(Table1[[#This Row],[team]]=E1424,SUM(Table1[[#This Row],[sqrt(dif)]],W1424),Table1[[#This Row],[sqrt(dif)]])</f>
        <v>-16.81090230745119</v>
      </c>
      <c r="X1425">
        <f>IF(Table1[[#This Row],[team]]=E1424,SUM(Table1[[#This Row],[f1]],X1424),Table1[[#This Row],[f1]])</f>
        <v>-72.845350997765792</v>
      </c>
      <c r="Y1425">
        <f>IF(Table1[[#This Row],[ATS]]=S1424,SUM(Table1[[#This Row],[ATS]],Y1424),Table1[[#This Row],[ATS]])</f>
        <v>-1</v>
      </c>
      <c r="Z1425">
        <f>IF(Table1[[#This Row],[ATS]]&gt;0,Table1[[#This Row],[ATS streak (not real)]]-1,Table1[[#This Row],[ATS streak (not real)]]+1)</f>
        <v>0</v>
      </c>
      <c r="AA1425" s="5">
        <f>Table1[[#This Row],[running ttl ppg]]^2.37/(Table1[[#This Row],[running ttl ppg]]^2.37+Table1[[#This Row],[running ttl ppga]]^2.37)</f>
        <v>0.37559458582805993</v>
      </c>
      <c r="AB1425" s="5">
        <f>Table1[[#This Row],[pyth ratio]]+Table1[[#This Row],[win/loss ratio]]</f>
        <v>0.75059458582805993</v>
      </c>
    </row>
    <row r="1426" spans="1:28" x14ac:dyDescent="0.25">
      <c r="A1426" s="1">
        <v>3984</v>
      </c>
      <c r="B1426" s="7">
        <f t="shared" si="46"/>
        <v>1</v>
      </c>
      <c r="C1426" s="5">
        <v>2018</v>
      </c>
      <c r="D1426" s="5">
        <v>1</v>
      </c>
      <c r="E1426" t="s">
        <v>66</v>
      </c>
      <c r="F1426" t="s">
        <v>72</v>
      </c>
      <c r="G1426" s="5">
        <v>0</v>
      </c>
      <c r="H1426">
        <v>30</v>
      </c>
      <c r="I1426">
        <v>17</v>
      </c>
      <c r="J1426">
        <v>13</v>
      </c>
      <c r="K1426">
        <f>IF(Table1[[#This Row],[net]]&gt;0,1,0)</f>
        <v>1</v>
      </c>
      <c r="L1426">
        <v>-1</v>
      </c>
      <c r="M1426">
        <f>IF(Table1[[#This Row],[team]]=E1425,SUM(Table1[[#This Row],[win/loss]],M1425),Table1[[#This Row],[win/loss]])</f>
        <v>1</v>
      </c>
      <c r="N1426">
        <f>IF(Table1[[#This Row],[team]]=E1425,SUM(Table1[[#This Row],[win/loss]],M1425),Table1[[#This Row],[win/loss]])/B1426</f>
        <v>1</v>
      </c>
      <c r="O1426">
        <f t="shared" si="47"/>
        <v>12</v>
      </c>
      <c r="P1426">
        <f>IF(Table1[[#This Row],[difference]]&gt;0,SQRT(Table1[[#This Row],[difference]]),-SQRT(ABS(Table1[[#This Row],[difference]])))</f>
        <v>3.4641016151377544</v>
      </c>
      <c r="Q1426">
        <f>IF(Table1[[#This Row],[line]]&gt;0,SQRT(Table1[[#This Row],[line]]),-SQRT(ABS(Table1[[#This Row],[line]])))</f>
        <v>-1</v>
      </c>
      <c r="R1426">
        <f>Table1[[#This Row],[difference]]-Table1[[#This Row],[sqrt(line)]]</f>
        <v>13</v>
      </c>
      <c r="S1426">
        <f>IF(Table1[[#This Row],[difference]]&gt;0,1,-1)</f>
        <v>1</v>
      </c>
      <c r="T1426">
        <f>IF(Table1[[#This Row],[team]]=E1425,SUM(H1426,T1425),Table1[[#This Row],[ppg]])</f>
        <v>30</v>
      </c>
      <c r="U1426">
        <f>IF(Table1[[#This Row],[team]]=E1425,SUM(I1426,U1425),Table1[[#This Row],[ppga]])</f>
        <v>17</v>
      </c>
      <c r="V1426">
        <f>IF(Table1[[#This Row],[team]]=E1425,SUM(Table1[[#This Row],[difference]],V1425),Table1[[#This Row],[difference]])</f>
        <v>12</v>
      </c>
      <c r="W1426">
        <f>IF(Table1[[#This Row],[team]]=E1425,SUM(Table1[[#This Row],[sqrt(dif)]],W1425),Table1[[#This Row],[sqrt(dif)]])</f>
        <v>3.4641016151377544</v>
      </c>
      <c r="X1426">
        <f>IF(Table1[[#This Row],[team]]=E1425,SUM(Table1[[#This Row],[f1]],X1425),Table1[[#This Row],[f1]])</f>
        <v>13</v>
      </c>
      <c r="Y1426">
        <f>IF(Table1[[#This Row],[ATS]]=S1425,SUM(Table1[[#This Row],[ATS]],Y1425),Table1[[#This Row],[ATS]])</f>
        <v>1</v>
      </c>
      <c r="Z1426">
        <f>IF(Table1[[#This Row],[ATS]]&gt;0,Table1[[#This Row],[ATS streak (not real)]]-1,Table1[[#This Row],[ATS streak (not real)]]+1)</f>
        <v>0</v>
      </c>
      <c r="AA1426" s="5">
        <f>Table1[[#This Row],[running ttl ppg]]^2.37/(Table1[[#This Row],[running ttl ppg]]^2.37+Table1[[#This Row],[running ttl ppga]]^2.37)</f>
        <v>0.79349492717369996</v>
      </c>
      <c r="AB1426" s="5">
        <f>Table1[[#This Row],[pyth ratio]]+Table1[[#This Row],[win/loss ratio]]</f>
        <v>1.7934949271737</v>
      </c>
    </row>
    <row r="1427" spans="1:28" x14ac:dyDescent="0.25">
      <c r="A1427" s="1">
        <v>3985</v>
      </c>
      <c r="B1427" s="7">
        <f t="shared" ref="B1427:B1490" si="48">IF(B1426=16,1,B1426+1)</f>
        <v>2</v>
      </c>
      <c r="C1427" s="5">
        <v>2018</v>
      </c>
      <c r="D1427" s="5">
        <v>2</v>
      </c>
      <c r="E1427" t="s">
        <v>66</v>
      </c>
      <c r="F1427" t="s">
        <v>56</v>
      </c>
      <c r="G1427" s="5">
        <v>0</v>
      </c>
      <c r="H1427">
        <v>20</v>
      </c>
      <c r="I1427">
        <v>27</v>
      </c>
      <c r="J1427">
        <v>-7</v>
      </c>
      <c r="K1427">
        <f>IF(Table1[[#This Row],[net]]&gt;0,1,0)</f>
        <v>0</v>
      </c>
      <c r="L1427">
        <v>4.5</v>
      </c>
      <c r="M1427">
        <f>IF(Table1[[#This Row],[team]]=E1426,SUM(Table1[[#This Row],[win/loss]],M1426),Table1[[#This Row],[win/loss]])</f>
        <v>1</v>
      </c>
      <c r="N1427">
        <f>IF(Table1[[#This Row],[team]]=E1426,SUM(Table1[[#This Row],[win/loss]],M1426),Table1[[#This Row],[win/loss]])/B1427</f>
        <v>0.5</v>
      </c>
      <c r="O1427">
        <f t="shared" si="47"/>
        <v>-2.5</v>
      </c>
      <c r="P1427">
        <f>IF(Table1[[#This Row],[difference]]&gt;0,SQRT(Table1[[#This Row],[difference]]),-SQRT(ABS(Table1[[#This Row],[difference]])))</f>
        <v>-1.5811388300841898</v>
      </c>
      <c r="Q1427">
        <f>IF(Table1[[#This Row],[line]]&gt;0,SQRT(Table1[[#This Row],[line]]),-SQRT(ABS(Table1[[#This Row],[line]])))</f>
        <v>2.1213203435596424</v>
      </c>
      <c r="R1427">
        <f>Table1[[#This Row],[difference]]-Table1[[#This Row],[sqrt(line)]]</f>
        <v>-4.6213203435596419</v>
      </c>
      <c r="S1427">
        <f>IF(Table1[[#This Row],[difference]]&gt;0,1,-1)</f>
        <v>-1</v>
      </c>
      <c r="T1427">
        <f>IF(Table1[[#This Row],[team]]=E1426,SUM(H1427,T1426),Table1[[#This Row],[ppg]])</f>
        <v>50</v>
      </c>
      <c r="U1427">
        <f>IF(Table1[[#This Row],[team]]=E1426,SUM(I1427,U1426),Table1[[#This Row],[ppga]])</f>
        <v>44</v>
      </c>
      <c r="V1427">
        <f>IF(Table1[[#This Row],[team]]=E1426,SUM(Table1[[#This Row],[difference]],V1426),Table1[[#This Row],[difference]])</f>
        <v>9.5</v>
      </c>
      <c r="W1427">
        <f>IF(Table1[[#This Row],[team]]=E1426,SUM(Table1[[#This Row],[sqrt(dif)]],W1426),Table1[[#This Row],[sqrt(dif)]])</f>
        <v>1.8829627850535646</v>
      </c>
      <c r="X1427">
        <f>IF(Table1[[#This Row],[team]]=E1426,SUM(Table1[[#This Row],[f1]],X1426),Table1[[#This Row],[f1]])</f>
        <v>8.3786796564403581</v>
      </c>
      <c r="Y1427">
        <f>IF(Table1[[#This Row],[ATS]]=S1426,SUM(Table1[[#This Row],[ATS]],Y1426),Table1[[#This Row],[ATS]])</f>
        <v>-1</v>
      </c>
      <c r="Z1427">
        <f>IF(Table1[[#This Row],[ATS]]&gt;0,Table1[[#This Row],[ATS streak (not real)]]-1,Table1[[#This Row],[ATS streak (not real)]]+1)</f>
        <v>0</v>
      </c>
      <c r="AA1427" s="5">
        <f>Table1[[#This Row],[running ttl ppg]]^2.37/(Table1[[#This Row],[running ttl ppg]]^2.37+Table1[[#This Row],[running ttl ppga]]^2.37)</f>
        <v>0.57516719733522992</v>
      </c>
      <c r="AB1427" s="5">
        <f>Table1[[#This Row],[pyth ratio]]+Table1[[#This Row],[win/loss ratio]]</f>
        <v>1.0751671973352299</v>
      </c>
    </row>
    <row r="1428" spans="1:28" x14ac:dyDescent="0.25">
      <c r="A1428" s="1">
        <v>3986</v>
      </c>
      <c r="B1428" s="7">
        <f t="shared" si="48"/>
        <v>3</v>
      </c>
      <c r="C1428" s="5">
        <v>2018</v>
      </c>
      <c r="D1428" s="5">
        <v>3</v>
      </c>
      <c r="E1428" t="s">
        <v>66</v>
      </c>
      <c r="F1428" t="s">
        <v>61</v>
      </c>
      <c r="G1428" s="5">
        <v>1</v>
      </c>
      <c r="H1428">
        <v>27</v>
      </c>
      <c r="I1428">
        <v>24</v>
      </c>
      <c r="J1428">
        <v>3</v>
      </c>
      <c r="K1428">
        <f>IF(Table1[[#This Row],[net]]&gt;0,1,0)</f>
        <v>1</v>
      </c>
      <c r="L1428">
        <v>-5</v>
      </c>
      <c r="M1428">
        <f>IF(Table1[[#This Row],[team]]=E1427,SUM(Table1[[#This Row],[win/loss]],M1427),Table1[[#This Row],[win/loss]])</f>
        <v>2</v>
      </c>
      <c r="N1428">
        <f>IF(Table1[[#This Row],[team]]=E1427,SUM(Table1[[#This Row],[win/loss]],M1427),Table1[[#This Row],[win/loss]])/B1428</f>
        <v>0.66666666666666663</v>
      </c>
      <c r="O1428">
        <f t="shared" si="47"/>
        <v>-2</v>
      </c>
      <c r="P1428">
        <f>IF(Table1[[#This Row],[difference]]&gt;0,SQRT(Table1[[#This Row],[difference]]),-SQRT(ABS(Table1[[#This Row],[difference]])))</f>
        <v>-1.4142135623730951</v>
      </c>
      <c r="Q1428">
        <f>IF(Table1[[#This Row],[line]]&gt;0,SQRT(Table1[[#This Row],[line]]),-SQRT(ABS(Table1[[#This Row],[line]])))</f>
        <v>-2.2360679774997898</v>
      </c>
      <c r="R1428">
        <f>Table1[[#This Row],[difference]]-Table1[[#This Row],[sqrt(line)]]</f>
        <v>0.23606797749978981</v>
      </c>
      <c r="S1428">
        <f>IF(Table1[[#This Row],[difference]]&gt;0,1,-1)</f>
        <v>-1</v>
      </c>
      <c r="T1428">
        <f>IF(Table1[[#This Row],[team]]=E1427,SUM(H1428,T1427),Table1[[#This Row],[ppg]])</f>
        <v>77</v>
      </c>
      <c r="U1428">
        <f>IF(Table1[[#This Row],[team]]=E1427,SUM(I1428,U1427),Table1[[#This Row],[ppga]])</f>
        <v>68</v>
      </c>
      <c r="V1428">
        <f>IF(Table1[[#This Row],[team]]=E1427,SUM(Table1[[#This Row],[difference]],V1427),Table1[[#This Row],[difference]])</f>
        <v>7.5</v>
      </c>
      <c r="W1428">
        <f>IF(Table1[[#This Row],[team]]=E1427,SUM(Table1[[#This Row],[sqrt(dif)]],W1427),Table1[[#This Row],[sqrt(dif)]])</f>
        <v>0.46874922268046948</v>
      </c>
      <c r="X1428">
        <f>IF(Table1[[#This Row],[team]]=E1427,SUM(Table1[[#This Row],[f1]],X1427),Table1[[#This Row],[f1]])</f>
        <v>8.6147476339401479</v>
      </c>
      <c r="Y1428">
        <f>IF(Table1[[#This Row],[ATS]]=S1427,SUM(Table1[[#This Row],[ATS]],Y1427),Table1[[#This Row],[ATS]])</f>
        <v>-2</v>
      </c>
      <c r="Z1428">
        <f>IF(Table1[[#This Row],[ATS]]&gt;0,Table1[[#This Row],[ATS streak (not real)]]-1,Table1[[#This Row],[ATS streak (not real)]]+1)</f>
        <v>-1</v>
      </c>
      <c r="AA1428" s="5">
        <f>Table1[[#This Row],[running ttl ppg]]^2.37/(Table1[[#This Row],[running ttl ppg]]^2.37+Table1[[#This Row],[running ttl ppga]]^2.37)</f>
        <v>0.57311838845234186</v>
      </c>
      <c r="AB1428" s="5">
        <f>Table1[[#This Row],[pyth ratio]]+Table1[[#This Row],[win/loss ratio]]</f>
        <v>1.2397850551190084</v>
      </c>
    </row>
    <row r="1429" spans="1:28" x14ac:dyDescent="0.25">
      <c r="A1429" s="1">
        <v>3987</v>
      </c>
      <c r="B1429" s="7">
        <f t="shared" si="48"/>
        <v>4</v>
      </c>
      <c r="C1429" s="5">
        <v>2018</v>
      </c>
      <c r="D1429" s="5">
        <v>4</v>
      </c>
      <c r="E1429" t="s">
        <v>66</v>
      </c>
      <c r="F1429" t="s">
        <v>57</v>
      </c>
      <c r="G1429" s="5">
        <v>0</v>
      </c>
      <c r="H1429">
        <v>26</v>
      </c>
      <c r="I1429">
        <v>24</v>
      </c>
      <c r="J1429">
        <v>2</v>
      </c>
      <c r="K1429">
        <f>IF(Table1[[#This Row],[net]]&gt;0,1,0)</f>
        <v>1</v>
      </c>
      <c r="L1429">
        <v>2</v>
      </c>
      <c r="M1429">
        <f>IF(Table1[[#This Row],[team]]=E1428,SUM(Table1[[#This Row],[win/loss]],M1428),Table1[[#This Row],[win/loss]])</f>
        <v>3</v>
      </c>
      <c r="N1429">
        <f>IF(Table1[[#This Row],[team]]=E1428,SUM(Table1[[#This Row],[win/loss]],M1428),Table1[[#This Row],[win/loss]])/B1429</f>
        <v>0.75</v>
      </c>
      <c r="O1429">
        <f t="shared" si="47"/>
        <v>4</v>
      </c>
      <c r="P1429">
        <f>IF(Table1[[#This Row],[difference]]&gt;0,SQRT(Table1[[#This Row],[difference]]),-SQRT(ABS(Table1[[#This Row],[difference]])))</f>
        <v>2</v>
      </c>
      <c r="Q1429">
        <f>IF(Table1[[#This Row],[line]]&gt;0,SQRT(Table1[[#This Row],[line]]),-SQRT(ABS(Table1[[#This Row],[line]])))</f>
        <v>1.4142135623730951</v>
      </c>
      <c r="R1429">
        <f>Table1[[#This Row],[difference]]-Table1[[#This Row],[sqrt(line)]]</f>
        <v>2.5857864376269051</v>
      </c>
      <c r="S1429">
        <f>IF(Table1[[#This Row],[difference]]&gt;0,1,-1)</f>
        <v>1</v>
      </c>
      <c r="T1429">
        <f>IF(Table1[[#This Row],[team]]=E1428,SUM(H1429,T1428),Table1[[#This Row],[ppg]])</f>
        <v>103</v>
      </c>
      <c r="U1429">
        <f>IF(Table1[[#This Row],[team]]=E1428,SUM(I1429,U1428),Table1[[#This Row],[ppga]])</f>
        <v>92</v>
      </c>
      <c r="V1429">
        <f>IF(Table1[[#This Row],[team]]=E1428,SUM(Table1[[#This Row],[difference]],V1428),Table1[[#This Row],[difference]])</f>
        <v>11.5</v>
      </c>
      <c r="W1429">
        <f>IF(Table1[[#This Row],[team]]=E1428,SUM(Table1[[#This Row],[sqrt(dif)]],W1428),Table1[[#This Row],[sqrt(dif)]])</f>
        <v>2.4687492226804695</v>
      </c>
      <c r="X1429">
        <f>IF(Table1[[#This Row],[team]]=E1428,SUM(Table1[[#This Row],[f1]],X1428),Table1[[#This Row],[f1]])</f>
        <v>11.200534071567052</v>
      </c>
      <c r="Y1429">
        <f>IF(Table1[[#This Row],[ATS]]=S1428,SUM(Table1[[#This Row],[ATS]],Y1428),Table1[[#This Row],[ATS]])</f>
        <v>1</v>
      </c>
      <c r="Z1429">
        <f>IF(Table1[[#This Row],[ATS]]&gt;0,Table1[[#This Row],[ATS streak (not real)]]-1,Table1[[#This Row],[ATS streak (not real)]]+1)</f>
        <v>0</v>
      </c>
      <c r="AA1429" s="5">
        <f>Table1[[#This Row],[running ttl ppg]]^2.37/(Table1[[#This Row],[running ttl ppg]]^2.37+Table1[[#This Row],[running ttl ppga]]^2.37)</f>
        <v>0.56652050323402825</v>
      </c>
      <c r="AB1429" s="5">
        <f>Table1[[#This Row],[pyth ratio]]+Table1[[#This Row],[win/loss ratio]]</f>
        <v>1.3165205032340284</v>
      </c>
    </row>
    <row r="1430" spans="1:28" x14ac:dyDescent="0.25">
      <c r="A1430" s="1">
        <v>3988</v>
      </c>
      <c r="B1430" s="7">
        <f t="shared" si="48"/>
        <v>5</v>
      </c>
      <c r="C1430" s="5">
        <v>2018</v>
      </c>
      <c r="D1430" s="5">
        <v>5</v>
      </c>
      <c r="E1430" t="s">
        <v>66</v>
      </c>
      <c r="F1430" t="s">
        <v>41</v>
      </c>
      <c r="G1430" s="5">
        <v>1</v>
      </c>
      <c r="H1430">
        <v>34</v>
      </c>
      <c r="I1430">
        <v>7</v>
      </c>
      <c r="J1430">
        <v>27</v>
      </c>
      <c r="K1430">
        <f>IF(Table1[[#This Row],[net]]&gt;0,1,0)</f>
        <v>1</v>
      </c>
      <c r="L1430">
        <v>-6</v>
      </c>
      <c r="M1430">
        <f>IF(Table1[[#This Row],[team]]=E1429,SUM(Table1[[#This Row],[win/loss]],M1429),Table1[[#This Row],[win/loss]])</f>
        <v>4</v>
      </c>
      <c r="N1430">
        <f>IF(Table1[[#This Row],[team]]=E1429,SUM(Table1[[#This Row],[win/loss]],M1429),Table1[[#This Row],[win/loss]])/B1430</f>
        <v>0.8</v>
      </c>
      <c r="O1430">
        <f t="shared" si="47"/>
        <v>21</v>
      </c>
      <c r="P1430">
        <f>IF(Table1[[#This Row],[difference]]&gt;0,SQRT(Table1[[#This Row],[difference]]),-SQRT(ABS(Table1[[#This Row],[difference]])))</f>
        <v>4.5825756949558398</v>
      </c>
      <c r="Q1430">
        <f>IF(Table1[[#This Row],[line]]&gt;0,SQRT(Table1[[#This Row],[line]]),-SQRT(ABS(Table1[[#This Row],[line]])))</f>
        <v>-2.4494897427831779</v>
      </c>
      <c r="R1430">
        <f>Table1[[#This Row],[difference]]-Table1[[#This Row],[sqrt(line)]]</f>
        <v>23.449489742783179</v>
      </c>
      <c r="S1430">
        <f>IF(Table1[[#This Row],[difference]]&gt;0,1,-1)</f>
        <v>1</v>
      </c>
      <c r="T1430">
        <f>IF(Table1[[#This Row],[team]]=E1429,SUM(H1430,T1429),Table1[[#This Row],[ppg]])</f>
        <v>137</v>
      </c>
      <c r="U1430">
        <f>IF(Table1[[#This Row],[team]]=E1429,SUM(I1430,U1429),Table1[[#This Row],[ppga]])</f>
        <v>99</v>
      </c>
      <c r="V1430">
        <f>IF(Table1[[#This Row],[team]]=E1429,SUM(Table1[[#This Row],[difference]],V1429),Table1[[#This Row],[difference]])</f>
        <v>32.5</v>
      </c>
      <c r="W1430">
        <f>IF(Table1[[#This Row],[team]]=E1429,SUM(Table1[[#This Row],[sqrt(dif)]],W1429),Table1[[#This Row],[sqrt(dif)]])</f>
        <v>7.0513249176363093</v>
      </c>
      <c r="X1430">
        <f>IF(Table1[[#This Row],[team]]=E1429,SUM(Table1[[#This Row],[f1]],X1429),Table1[[#This Row],[f1]])</f>
        <v>34.650023814350234</v>
      </c>
      <c r="Y1430">
        <f>IF(Table1[[#This Row],[ATS]]=S1429,SUM(Table1[[#This Row],[ATS]],Y1429),Table1[[#This Row],[ATS]])</f>
        <v>2</v>
      </c>
      <c r="Z1430">
        <f>IF(Table1[[#This Row],[ATS]]&gt;0,Table1[[#This Row],[ATS streak (not real)]]-1,Table1[[#This Row],[ATS streak (not real)]]+1)</f>
        <v>1</v>
      </c>
      <c r="AA1430" s="5">
        <f>Table1[[#This Row],[running ttl ppg]]^2.37/(Table1[[#This Row],[running ttl ppg]]^2.37+Table1[[#This Row],[running ttl ppga]]^2.37)</f>
        <v>0.68350374998936014</v>
      </c>
      <c r="AB1430" s="5">
        <f>Table1[[#This Row],[pyth ratio]]+Table1[[#This Row],[win/loss ratio]]</f>
        <v>1.4835037499893602</v>
      </c>
    </row>
    <row r="1431" spans="1:28" x14ac:dyDescent="0.25">
      <c r="A1431" s="1">
        <v>3989</v>
      </c>
      <c r="B1431" s="7">
        <f t="shared" si="48"/>
        <v>6</v>
      </c>
      <c r="C1431" s="5">
        <v>2018</v>
      </c>
      <c r="D1431" s="5">
        <v>6</v>
      </c>
      <c r="E1431" t="s">
        <v>66</v>
      </c>
      <c r="F1431" t="s">
        <v>45</v>
      </c>
      <c r="G1431" s="5">
        <v>0</v>
      </c>
      <c r="H1431">
        <v>28</v>
      </c>
      <c r="I1431">
        <v>23</v>
      </c>
      <c r="J1431">
        <v>5</v>
      </c>
      <c r="K1431">
        <f>IF(Table1[[#This Row],[net]]&gt;0,1,0)</f>
        <v>1</v>
      </c>
      <c r="L1431">
        <v>3</v>
      </c>
      <c r="M1431">
        <f>IF(Table1[[#This Row],[team]]=E1430,SUM(Table1[[#This Row],[win/loss]],M1430),Table1[[#This Row],[win/loss]])</f>
        <v>5</v>
      </c>
      <c r="N1431">
        <f>IF(Table1[[#This Row],[team]]=E1430,SUM(Table1[[#This Row],[win/loss]],M1430),Table1[[#This Row],[win/loss]])/B1431</f>
        <v>0.83333333333333337</v>
      </c>
      <c r="O1431">
        <f t="shared" si="47"/>
        <v>8</v>
      </c>
      <c r="P1431">
        <f>IF(Table1[[#This Row],[difference]]&gt;0,SQRT(Table1[[#This Row],[difference]]),-SQRT(ABS(Table1[[#This Row],[difference]])))</f>
        <v>2.8284271247461903</v>
      </c>
      <c r="Q1431">
        <f>IF(Table1[[#This Row],[line]]&gt;0,SQRT(Table1[[#This Row],[line]]),-SQRT(ABS(Table1[[#This Row],[line]])))</f>
        <v>1.7320508075688772</v>
      </c>
      <c r="R1431">
        <f>Table1[[#This Row],[difference]]-Table1[[#This Row],[sqrt(line)]]</f>
        <v>6.2679491924311233</v>
      </c>
      <c r="S1431">
        <f>IF(Table1[[#This Row],[difference]]&gt;0,1,-1)</f>
        <v>1</v>
      </c>
      <c r="T1431">
        <f>IF(Table1[[#This Row],[team]]=E1430,SUM(H1431,T1430),Table1[[#This Row],[ppg]])</f>
        <v>165</v>
      </c>
      <c r="U1431">
        <f>IF(Table1[[#This Row],[team]]=E1430,SUM(I1431,U1430),Table1[[#This Row],[ppga]])</f>
        <v>122</v>
      </c>
      <c r="V1431">
        <f>IF(Table1[[#This Row],[team]]=E1430,SUM(Table1[[#This Row],[difference]],V1430),Table1[[#This Row],[difference]])</f>
        <v>40.5</v>
      </c>
      <c r="W1431">
        <f>IF(Table1[[#This Row],[team]]=E1430,SUM(Table1[[#This Row],[sqrt(dif)]],W1430),Table1[[#This Row],[sqrt(dif)]])</f>
        <v>9.8797520423824992</v>
      </c>
      <c r="X1431">
        <f>IF(Table1[[#This Row],[team]]=E1430,SUM(Table1[[#This Row],[f1]],X1430),Table1[[#This Row],[f1]])</f>
        <v>40.917973006781359</v>
      </c>
      <c r="Y1431">
        <f>IF(Table1[[#This Row],[ATS]]=S1430,SUM(Table1[[#This Row],[ATS]],Y1430),Table1[[#This Row],[ATS]])</f>
        <v>3</v>
      </c>
      <c r="Z1431">
        <f>IF(Table1[[#This Row],[ATS]]&gt;0,Table1[[#This Row],[ATS streak (not real)]]-1,Table1[[#This Row],[ATS streak (not real)]]+1)</f>
        <v>2</v>
      </c>
      <c r="AA1431" s="5">
        <f>Table1[[#This Row],[running ttl ppg]]^2.37/(Table1[[#This Row],[running ttl ppg]]^2.37+Table1[[#This Row],[running ttl ppga]]^2.37)</f>
        <v>0.67162874838786202</v>
      </c>
      <c r="AB1431" s="5">
        <f>Table1[[#This Row],[pyth ratio]]+Table1[[#This Row],[win/loss ratio]]</f>
        <v>1.5049620817211955</v>
      </c>
    </row>
    <row r="1432" spans="1:28" x14ac:dyDescent="0.25">
      <c r="A1432" s="1">
        <v>3990</v>
      </c>
      <c r="B1432" s="7">
        <f t="shared" si="48"/>
        <v>7</v>
      </c>
      <c r="C1432" s="5">
        <v>2018</v>
      </c>
      <c r="D1432" s="5">
        <v>7</v>
      </c>
      <c r="E1432" t="s">
        <v>66</v>
      </c>
      <c r="F1432" t="s">
        <v>72</v>
      </c>
      <c r="G1432" s="5">
        <v>1</v>
      </c>
      <c r="H1432">
        <v>34</v>
      </c>
      <c r="I1432">
        <v>24</v>
      </c>
      <c r="J1432">
        <v>10</v>
      </c>
      <c r="K1432">
        <f>IF(Table1[[#This Row],[net]]&gt;0,1,0)</f>
        <v>1</v>
      </c>
      <c r="L1432">
        <v>-5</v>
      </c>
      <c r="M1432">
        <f>IF(Table1[[#This Row],[team]]=E1431,SUM(Table1[[#This Row],[win/loss]],M1431),Table1[[#This Row],[win/loss]])</f>
        <v>6</v>
      </c>
      <c r="N1432">
        <f>IF(Table1[[#This Row],[team]]=E1431,SUM(Table1[[#This Row],[win/loss]],M1431),Table1[[#This Row],[win/loss]])/B1432</f>
        <v>0.8571428571428571</v>
      </c>
      <c r="O1432">
        <f t="shared" si="47"/>
        <v>5</v>
      </c>
      <c r="P1432">
        <f>IF(Table1[[#This Row],[difference]]&gt;0,SQRT(Table1[[#This Row],[difference]]),-SQRT(ABS(Table1[[#This Row],[difference]])))</f>
        <v>2.2360679774997898</v>
      </c>
      <c r="Q1432">
        <f>IF(Table1[[#This Row],[line]]&gt;0,SQRT(Table1[[#This Row],[line]]),-SQRT(ABS(Table1[[#This Row],[line]])))</f>
        <v>-2.2360679774997898</v>
      </c>
      <c r="R1432">
        <f>Table1[[#This Row],[difference]]-Table1[[#This Row],[sqrt(line)]]</f>
        <v>7.2360679774997898</v>
      </c>
      <c r="S1432">
        <f>IF(Table1[[#This Row],[difference]]&gt;0,1,-1)</f>
        <v>1</v>
      </c>
      <c r="T1432">
        <f>IF(Table1[[#This Row],[team]]=E1431,SUM(H1432,T1431),Table1[[#This Row],[ppg]])</f>
        <v>199</v>
      </c>
      <c r="U1432">
        <f>IF(Table1[[#This Row],[team]]=E1431,SUM(I1432,U1431),Table1[[#This Row],[ppga]])</f>
        <v>146</v>
      </c>
      <c r="V1432">
        <f>IF(Table1[[#This Row],[team]]=E1431,SUM(Table1[[#This Row],[difference]],V1431),Table1[[#This Row],[difference]])</f>
        <v>45.5</v>
      </c>
      <c r="W1432">
        <f>IF(Table1[[#This Row],[team]]=E1431,SUM(Table1[[#This Row],[sqrt(dif)]],W1431),Table1[[#This Row],[sqrt(dif)]])</f>
        <v>12.115820019882289</v>
      </c>
      <c r="X1432">
        <f>IF(Table1[[#This Row],[team]]=E1431,SUM(Table1[[#This Row],[f1]],X1431),Table1[[#This Row],[f1]])</f>
        <v>48.154040984281153</v>
      </c>
      <c r="Y1432">
        <f>IF(Table1[[#This Row],[ATS]]=S1431,SUM(Table1[[#This Row],[ATS]],Y1431),Table1[[#This Row],[ATS]])</f>
        <v>4</v>
      </c>
      <c r="Z1432">
        <f>IF(Table1[[#This Row],[ATS]]&gt;0,Table1[[#This Row],[ATS streak (not real)]]-1,Table1[[#This Row],[ATS streak (not real)]]+1)</f>
        <v>3</v>
      </c>
      <c r="AA1432" s="5">
        <f>Table1[[#This Row],[running ttl ppg]]^2.37/(Table1[[#This Row],[running ttl ppg]]^2.37+Table1[[#This Row],[running ttl ppga]]^2.37)</f>
        <v>0.67567908678426336</v>
      </c>
      <c r="AB1432" s="5">
        <f>Table1[[#This Row],[pyth ratio]]+Table1[[#This Row],[win/loss ratio]]</f>
        <v>1.5328219439271205</v>
      </c>
    </row>
    <row r="1433" spans="1:28" x14ac:dyDescent="0.25">
      <c r="A1433" s="1">
        <v>3991</v>
      </c>
      <c r="B1433" s="7">
        <f t="shared" si="48"/>
        <v>8</v>
      </c>
      <c r="C1433" s="5">
        <v>2018</v>
      </c>
      <c r="D1433" s="5">
        <v>8</v>
      </c>
      <c r="E1433" t="s">
        <v>66</v>
      </c>
      <c r="F1433" t="s">
        <v>68</v>
      </c>
      <c r="G1433" s="5">
        <v>1</v>
      </c>
      <c r="H1433">
        <v>33</v>
      </c>
      <c r="I1433">
        <v>10</v>
      </c>
      <c r="J1433">
        <v>23</v>
      </c>
      <c r="K1433">
        <f>IF(Table1[[#This Row],[net]]&gt;0,1,0)</f>
        <v>1</v>
      </c>
      <c r="L1433">
        <v>-13</v>
      </c>
      <c r="M1433">
        <f>IF(Table1[[#This Row],[team]]=E1432,SUM(Table1[[#This Row],[win/loss]],M1432),Table1[[#This Row],[win/loss]])</f>
        <v>7</v>
      </c>
      <c r="N1433">
        <f>IF(Table1[[#This Row],[team]]=E1432,SUM(Table1[[#This Row],[win/loss]],M1432),Table1[[#This Row],[win/loss]])/B1433</f>
        <v>0.875</v>
      </c>
      <c r="O1433">
        <f t="shared" si="47"/>
        <v>10</v>
      </c>
      <c r="P1433">
        <f>IF(Table1[[#This Row],[difference]]&gt;0,SQRT(Table1[[#This Row],[difference]]),-SQRT(ABS(Table1[[#This Row],[difference]])))</f>
        <v>3.1622776601683795</v>
      </c>
      <c r="Q1433">
        <f>IF(Table1[[#This Row],[line]]&gt;0,SQRT(Table1[[#This Row],[line]]),-SQRT(ABS(Table1[[#This Row],[line]])))</f>
        <v>-3.6055512754639891</v>
      </c>
      <c r="R1433">
        <f>Table1[[#This Row],[difference]]-Table1[[#This Row],[sqrt(line)]]</f>
        <v>13.60555127546399</v>
      </c>
      <c r="S1433">
        <f>IF(Table1[[#This Row],[difference]]&gt;0,1,-1)</f>
        <v>1</v>
      </c>
      <c r="T1433">
        <f>IF(Table1[[#This Row],[team]]=E1432,SUM(H1433,T1432),Table1[[#This Row],[ppg]])</f>
        <v>232</v>
      </c>
      <c r="U1433">
        <f>IF(Table1[[#This Row],[team]]=E1432,SUM(I1433,U1432),Table1[[#This Row],[ppga]])</f>
        <v>156</v>
      </c>
      <c r="V1433">
        <f>IF(Table1[[#This Row],[team]]=E1432,SUM(Table1[[#This Row],[difference]],V1432),Table1[[#This Row],[difference]])</f>
        <v>55.5</v>
      </c>
      <c r="W1433">
        <f>IF(Table1[[#This Row],[team]]=E1432,SUM(Table1[[#This Row],[sqrt(dif)]],W1432),Table1[[#This Row],[sqrt(dif)]])</f>
        <v>15.278097680050669</v>
      </c>
      <c r="X1433">
        <f>IF(Table1[[#This Row],[team]]=E1432,SUM(Table1[[#This Row],[f1]],X1432),Table1[[#This Row],[f1]])</f>
        <v>61.759592259745141</v>
      </c>
      <c r="Y1433">
        <f>IF(Table1[[#This Row],[ATS]]=S1432,SUM(Table1[[#This Row],[ATS]],Y1432),Table1[[#This Row],[ATS]])</f>
        <v>5</v>
      </c>
      <c r="Z1433">
        <f>IF(Table1[[#This Row],[ATS]]&gt;0,Table1[[#This Row],[ATS streak (not real)]]-1,Table1[[#This Row],[ATS streak (not real)]]+1)</f>
        <v>4</v>
      </c>
      <c r="AA1433" s="5">
        <f>Table1[[#This Row],[running ttl ppg]]^2.37/(Table1[[#This Row],[running ttl ppg]]^2.37+Table1[[#This Row],[running ttl ppga]]^2.37)</f>
        <v>0.71922262257341207</v>
      </c>
      <c r="AB1433" s="5">
        <f>Table1[[#This Row],[pyth ratio]]+Table1[[#This Row],[win/loss ratio]]</f>
        <v>1.5942226225734122</v>
      </c>
    </row>
    <row r="1434" spans="1:28" x14ac:dyDescent="0.25">
      <c r="A1434" s="1">
        <v>3992</v>
      </c>
      <c r="B1434" s="7">
        <f t="shared" si="48"/>
        <v>9</v>
      </c>
      <c r="C1434" s="5">
        <v>2018</v>
      </c>
      <c r="D1434" s="5">
        <v>9</v>
      </c>
      <c r="E1434" t="s">
        <v>66</v>
      </c>
      <c r="F1434" t="s">
        <v>50</v>
      </c>
      <c r="G1434" s="5">
        <v>1</v>
      </c>
      <c r="H1434">
        <v>51</v>
      </c>
      <c r="I1434">
        <v>23</v>
      </c>
      <c r="J1434">
        <v>28</v>
      </c>
      <c r="K1434">
        <f>IF(Table1[[#This Row],[net]]&gt;0,1,0)</f>
        <v>1</v>
      </c>
      <c r="L1434">
        <v>-7</v>
      </c>
      <c r="M1434">
        <f>IF(Table1[[#This Row],[team]]=E1433,SUM(Table1[[#This Row],[win/loss]],M1433),Table1[[#This Row],[win/loss]])</f>
        <v>8</v>
      </c>
      <c r="N1434">
        <f>IF(Table1[[#This Row],[team]]=E1433,SUM(Table1[[#This Row],[win/loss]],M1433),Table1[[#This Row],[win/loss]])/B1434</f>
        <v>0.88888888888888884</v>
      </c>
      <c r="O1434">
        <f t="shared" si="47"/>
        <v>21</v>
      </c>
      <c r="P1434">
        <f>IF(Table1[[#This Row],[difference]]&gt;0,SQRT(Table1[[#This Row],[difference]]),-SQRT(ABS(Table1[[#This Row],[difference]])))</f>
        <v>4.5825756949558398</v>
      </c>
      <c r="Q1434">
        <f>IF(Table1[[#This Row],[line]]&gt;0,SQRT(Table1[[#This Row],[line]]),-SQRT(ABS(Table1[[#This Row],[line]])))</f>
        <v>-2.6457513110645907</v>
      </c>
      <c r="R1434">
        <f>Table1[[#This Row],[difference]]-Table1[[#This Row],[sqrt(line)]]</f>
        <v>23.64575131106459</v>
      </c>
      <c r="S1434">
        <f>IF(Table1[[#This Row],[difference]]&gt;0,1,-1)</f>
        <v>1</v>
      </c>
      <c r="T1434">
        <f>IF(Table1[[#This Row],[team]]=E1433,SUM(H1434,T1433),Table1[[#This Row],[ppg]])</f>
        <v>283</v>
      </c>
      <c r="U1434">
        <f>IF(Table1[[#This Row],[team]]=E1433,SUM(I1434,U1433),Table1[[#This Row],[ppga]])</f>
        <v>179</v>
      </c>
      <c r="V1434">
        <f>IF(Table1[[#This Row],[team]]=E1433,SUM(Table1[[#This Row],[difference]],V1433),Table1[[#This Row],[difference]])</f>
        <v>76.5</v>
      </c>
      <c r="W1434">
        <f>IF(Table1[[#This Row],[team]]=E1433,SUM(Table1[[#This Row],[sqrt(dif)]],W1433),Table1[[#This Row],[sqrt(dif)]])</f>
        <v>19.86067337500651</v>
      </c>
      <c r="X1434">
        <f>IF(Table1[[#This Row],[team]]=E1433,SUM(Table1[[#This Row],[f1]],X1433),Table1[[#This Row],[f1]])</f>
        <v>85.405343570809734</v>
      </c>
      <c r="Y1434">
        <f>IF(Table1[[#This Row],[ATS]]=S1433,SUM(Table1[[#This Row],[ATS]],Y1433),Table1[[#This Row],[ATS]])</f>
        <v>6</v>
      </c>
      <c r="Z1434">
        <f>IF(Table1[[#This Row],[ATS]]&gt;0,Table1[[#This Row],[ATS streak (not real)]]-1,Table1[[#This Row],[ATS streak (not real)]]+1)</f>
        <v>5</v>
      </c>
      <c r="AA1434" s="5">
        <f>Table1[[#This Row],[running ttl ppg]]^2.37/(Table1[[#This Row],[running ttl ppg]]^2.37+Table1[[#This Row],[running ttl ppga]]^2.37)</f>
        <v>0.74755317126176957</v>
      </c>
      <c r="AB1434" s="5">
        <f>Table1[[#This Row],[pyth ratio]]+Table1[[#This Row],[win/loss ratio]]</f>
        <v>1.6364420601506584</v>
      </c>
    </row>
    <row r="1435" spans="1:28" x14ac:dyDescent="0.25">
      <c r="A1435" s="1">
        <v>3993</v>
      </c>
      <c r="B1435" s="7">
        <f t="shared" si="48"/>
        <v>10</v>
      </c>
      <c r="C1435" s="5">
        <v>2018</v>
      </c>
      <c r="D1435" s="5">
        <v>11</v>
      </c>
      <c r="E1435" t="s">
        <v>66</v>
      </c>
      <c r="F1435" t="s">
        <v>49</v>
      </c>
      <c r="G1435" s="5">
        <v>0</v>
      </c>
      <c r="H1435">
        <v>37</v>
      </c>
      <c r="I1435">
        <v>9</v>
      </c>
      <c r="J1435">
        <v>28</v>
      </c>
      <c r="K1435">
        <f>IF(Table1[[#This Row],[net]]&gt;0,1,0)</f>
        <v>1</v>
      </c>
      <c r="L1435">
        <v>-6</v>
      </c>
      <c r="M1435">
        <f>IF(Table1[[#This Row],[team]]=E1434,SUM(Table1[[#This Row],[win/loss]],M1434),Table1[[#This Row],[win/loss]])</f>
        <v>9</v>
      </c>
      <c r="N1435">
        <f>IF(Table1[[#This Row],[team]]=E1434,SUM(Table1[[#This Row],[win/loss]],M1434),Table1[[#This Row],[win/loss]])/B1435</f>
        <v>0.9</v>
      </c>
      <c r="O1435">
        <f t="shared" si="47"/>
        <v>22</v>
      </c>
      <c r="P1435">
        <f>IF(Table1[[#This Row],[difference]]&gt;0,SQRT(Table1[[#This Row],[difference]]),-SQRT(ABS(Table1[[#This Row],[difference]])))</f>
        <v>4.6904157598234297</v>
      </c>
      <c r="Q1435">
        <f>IF(Table1[[#This Row],[line]]&gt;0,SQRT(Table1[[#This Row],[line]]),-SQRT(ABS(Table1[[#This Row],[line]])))</f>
        <v>-2.4494897427831779</v>
      </c>
      <c r="R1435">
        <f>Table1[[#This Row],[difference]]-Table1[[#This Row],[sqrt(line)]]</f>
        <v>24.449489742783179</v>
      </c>
      <c r="S1435">
        <f>IF(Table1[[#This Row],[difference]]&gt;0,1,-1)</f>
        <v>1</v>
      </c>
      <c r="T1435">
        <f>IF(Table1[[#This Row],[team]]=E1434,SUM(H1435,T1434),Table1[[#This Row],[ppg]])</f>
        <v>320</v>
      </c>
      <c r="U1435">
        <f>IF(Table1[[#This Row],[team]]=E1434,SUM(I1435,U1434),Table1[[#This Row],[ppga]])</f>
        <v>188</v>
      </c>
      <c r="V1435">
        <f>IF(Table1[[#This Row],[team]]=E1434,SUM(Table1[[#This Row],[difference]],V1434),Table1[[#This Row],[difference]])</f>
        <v>98.5</v>
      </c>
      <c r="W1435">
        <f>IF(Table1[[#This Row],[team]]=E1434,SUM(Table1[[#This Row],[sqrt(dif)]],W1434),Table1[[#This Row],[sqrt(dif)]])</f>
        <v>24.55108913482994</v>
      </c>
      <c r="X1435">
        <f>IF(Table1[[#This Row],[team]]=E1434,SUM(Table1[[#This Row],[f1]],X1434),Table1[[#This Row],[f1]])</f>
        <v>109.85483331359291</v>
      </c>
      <c r="Y1435">
        <f>IF(Table1[[#This Row],[ATS]]=S1434,SUM(Table1[[#This Row],[ATS]],Y1434),Table1[[#This Row],[ATS]])</f>
        <v>7</v>
      </c>
      <c r="Z1435">
        <f>IF(Table1[[#This Row],[ATS]]&gt;0,Table1[[#This Row],[ATS streak (not real)]]-1,Table1[[#This Row],[ATS streak (not real)]]+1)</f>
        <v>6</v>
      </c>
      <c r="AA1435" s="5">
        <f>Table1[[#This Row],[running ttl ppg]]^2.37/(Table1[[#This Row],[running ttl ppg]]^2.37+Table1[[#This Row],[running ttl ppga]]^2.37)</f>
        <v>0.77912134198673622</v>
      </c>
      <c r="AB1435" s="5">
        <f>Table1[[#This Row],[pyth ratio]]+Table1[[#This Row],[win/loss ratio]]</f>
        <v>1.6791213419867361</v>
      </c>
    </row>
    <row r="1436" spans="1:28" x14ac:dyDescent="0.25">
      <c r="A1436" s="1">
        <v>3994</v>
      </c>
      <c r="B1436" s="7">
        <f t="shared" si="48"/>
        <v>11</v>
      </c>
      <c r="C1436" s="5">
        <v>2018</v>
      </c>
      <c r="D1436" s="5">
        <v>12</v>
      </c>
      <c r="E1436" t="s">
        <v>66</v>
      </c>
      <c r="F1436" t="s">
        <v>46</v>
      </c>
      <c r="G1436" s="5">
        <v>1</v>
      </c>
      <c r="H1436">
        <v>31</v>
      </c>
      <c r="I1436">
        <v>3</v>
      </c>
      <c r="J1436">
        <v>28</v>
      </c>
      <c r="K1436">
        <f>IF(Table1[[#This Row],[net]]&gt;0,1,0)</f>
        <v>1</v>
      </c>
      <c r="L1436">
        <v>-14</v>
      </c>
      <c r="M1436">
        <f>IF(Table1[[#This Row],[team]]=E1435,SUM(Table1[[#This Row],[win/loss]],M1435),Table1[[#This Row],[win/loss]])</f>
        <v>10</v>
      </c>
      <c r="N1436">
        <f>IF(Table1[[#This Row],[team]]=E1435,SUM(Table1[[#This Row],[win/loss]],M1435),Table1[[#This Row],[win/loss]])/B1436</f>
        <v>0.90909090909090906</v>
      </c>
      <c r="O1436">
        <f t="shared" si="47"/>
        <v>14</v>
      </c>
      <c r="P1436">
        <f>IF(Table1[[#This Row],[difference]]&gt;0,SQRT(Table1[[#This Row],[difference]]),-SQRT(ABS(Table1[[#This Row],[difference]])))</f>
        <v>3.7416573867739413</v>
      </c>
      <c r="Q1436">
        <f>IF(Table1[[#This Row],[line]]&gt;0,SQRT(Table1[[#This Row],[line]]),-SQRT(ABS(Table1[[#This Row],[line]])))</f>
        <v>-3.7416573867739413</v>
      </c>
      <c r="R1436">
        <f>Table1[[#This Row],[difference]]-Table1[[#This Row],[sqrt(line)]]</f>
        <v>17.741657386773941</v>
      </c>
      <c r="S1436">
        <f>IF(Table1[[#This Row],[difference]]&gt;0,1,-1)</f>
        <v>1</v>
      </c>
      <c r="T1436">
        <f>IF(Table1[[#This Row],[team]]=E1435,SUM(H1436,T1435),Table1[[#This Row],[ppg]])</f>
        <v>351</v>
      </c>
      <c r="U1436">
        <f>IF(Table1[[#This Row],[team]]=E1435,SUM(I1436,U1435),Table1[[#This Row],[ppga]])</f>
        <v>191</v>
      </c>
      <c r="V1436">
        <f>IF(Table1[[#This Row],[team]]=E1435,SUM(Table1[[#This Row],[difference]],V1435),Table1[[#This Row],[difference]])</f>
        <v>112.5</v>
      </c>
      <c r="W1436">
        <f>IF(Table1[[#This Row],[team]]=E1435,SUM(Table1[[#This Row],[sqrt(dif)]],W1435),Table1[[#This Row],[sqrt(dif)]])</f>
        <v>28.292746521603881</v>
      </c>
      <c r="X1436">
        <f>IF(Table1[[#This Row],[team]]=E1435,SUM(Table1[[#This Row],[f1]],X1435),Table1[[#This Row],[f1]])</f>
        <v>127.59649070036684</v>
      </c>
      <c r="Y1436">
        <f>IF(Table1[[#This Row],[ATS]]=S1435,SUM(Table1[[#This Row],[ATS]],Y1435),Table1[[#This Row],[ATS]])</f>
        <v>8</v>
      </c>
      <c r="Z1436">
        <f>IF(Table1[[#This Row],[ATS]]&gt;0,Table1[[#This Row],[ATS streak (not real)]]-1,Table1[[#This Row],[ATS streak (not real)]]+1)</f>
        <v>7</v>
      </c>
      <c r="AA1436" s="5">
        <f>Table1[[#This Row],[running ttl ppg]]^2.37/(Table1[[#This Row],[running ttl ppg]]^2.37+Table1[[#This Row],[running ttl ppga]]^2.37)</f>
        <v>0.80879128698574199</v>
      </c>
      <c r="AB1436" s="5">
        <f>Table1[[#This Row],[pyth ratio]]+Table1[[#This Row],[win/loss ratio]]</f>
        <v>1.717882196076651</v>
      </c>
    </row>
    <row r="1437" spans="1:28" x14ac:dyDescent="0.25">
      <c r="A1437" s="1">
        <v>3995</v>
      </c>
      <c r="B1437" s="7">
        <f t="shared" si="48"/>
        <v>12</v>
      </c>
      <c r="C1437" s="5">
        <v>2018</v>
      </c>
      <c r="D1437" s="5">
        <v>13</v>
      </c>
      <c r="E1437" t="s">
        <v>66</v>
      </c>
      <c r="F1437" t="s">
        <v>69</v>
      </c>
      <c r="G1437" s="5">
        <v>0</v>
      </c>
      <c r="H1437">
        <v>10</v>
      </c>
      <c r="I1437">
        <v>24</v>
      </c>
      <c r="J1437">
        <v>-14</v>
      </c>
      <c r="K1437">
        <f>IF(Table1[[#This Row],[net]]&gt;0,1,0)</f>
        <v>0</v>
      </c>
      <c r="L1437">
        <v>-3.5</v>
      </c>
      <c r="M1437">
        <f>IF(Table1[[#This Row],[team]]=E1436,SUM(Table1[[#This Row],[win/loss]],M1436),Table1[[#This Row],[win/loss]])</f>
        <v>10</v>
      </c>
      <c r="N1437">
        <f>IF(Table1[[#This Row],[team]]=E1436,SUM(Table1[[#This Row],[win/loss]],M1436),Table1[[#This Row],[win/loss]])/B1437</f>
        <v>0.83333333333333337</v>
      </c>
      <c r="O1437">
        <f t="shared" si="47"/>
        <v>-17.5</v>
      </c>
      <c r="P1437">
        <f>IF(Table1[[#This Row],[difference]]&gt;0,SQRT(Table1[[#This Row],[difference]]),-SQRT(ABS(Table1[[#This Row],[difference]])))</f>
        <v>-4.1833001326703778</v>
      </c>
      <c r="Q1437">
        <f>IF(Table1[[#This Row],[line]]&gt;0,SQRT(Table1[[#This Row],[line]]),-SQRT(ABS(Table1[[#This Row],[line]])))</f>
        <v>-1.8708286933869707</v>
      </c>
      <c r="R1437">
        <f>Table1[[#This Row],[difference]]-Table1[[#This Row],[sqrt(line)]]</f>
        <v>-15.62917130661303</v>
      </c>
      <c r="S1437">
        <f>IF(Table1[[#This Row],[difference]]&gt;0,1,-1)</f>
        <v>-1</v>
      </c>
      <c r="T1437">
        <f>IF(Table1[[#This Row],[team]]=E1436,SUM(H1437,T1436),Table1[[#This Row],[ppg]])</f>
        <v>361</v>
      </c>
      <c r="U1437">
        <f>IF(Table1[[#This Row],[team]]=E1436,SUM(I1437,U1436),Table1[[#This Row],[ppga]])</f>
        <v>215</v>
      </c>
      <c r="V1437">
        <f>IF(Table1[[#This Row],[team]]=E1436,SUM(Table1[[#This Row],[difference]],V1436),Table1[[#This Row],[difference]])</f>
        <v>95</v>
      </c>
      <c r="W1437">
        <f>IF(Table1[[#This Row],[team]]=E1436,SUM(Table1[[#This Row],[sqrt(dif)]],W1436),Table1[[#This Row],[sqrt(dif)]])</f>
        <v>24.109446388933502</v>
      </c>
      <c r="X1437">
        <f>IF(Table1[[#This Row],[team]]=E1436,SUM(Table1[[#This Row],[f1]],X1436),Table1[[#This Row],[f1]])</f>
        <v>111.96731939375381</v>
      </c>
      <c r="Y1437">
        <f>IF(Table1[[#This Row],[ATS]]=S1436,SUM(Table1[[#This Row],[ATS]],Y1436),Table1[[#This Row],[ATS]])</f>
        <v>-1</v>
      </c>
      <c r="Z1437">
        <f>IF(Table1[[#This Row],[ATS]]&gt;0,Table1[[#This Row],[ATS streak (not real)]]-1,Table1[[#This Row],[ATS streak (not real)]]+1)</f>
        <v>0</v>
      </c>
      <c r="AA1437" s="5">
        <f>Table1[[#This Row],[running ttl ppg]]^2.37/(Table1[[#This Row],[running ttl ppg]]^2.37+Table1[[#This Row],[running ttl ppga]]^2.37)</f>
        <v>0.77350839352597756</v>
      </c>
      <c r="AB1437" s="5">
        <f>Table1[[#This Row],[pyth ratio]]+Table1[[#This Row],[win/loss ratio]]</f>
        <v>1.6068417268593109</v>
      </c>
    </row>
    <row r="1438" spans="1:28" x14ac:dyDescent="0.25">
      <c r="A1438" s="1">
        <v>3996</v>
      </c>
      <c r="B1438" s="7">
        <f t="shared" si="48"/>
        <v>13</v>
      </c>
      <c r="C1438" s="5">
        <v>2018</v>
      </c>
      <c r="D1438" s="5">
        <v>14</v>
      </c>
      <c r="E1438" t="s">
        <v>66</v>
      </c>
      <c r="F1438" t="s">
        <v>58</v>
      </c>
      <c r="G1438" s="5">
        <v>0</v>
      </c>
      <c r="H1438">
        <v>43</v>
      </c>
      <c r="I1438">
        <v>35</v>
      </c>
      <c r="J1438">
        <v>8</v>
      </c>
      <c r="K1438">
        <f>IF(Table1[[#This Row],[net]]&gt;0,1,0)</f>
        <v>1</v>
      </c>
      <c r="L1438">
        <v>-1</v>
      </c>
      <c r="M1438">
        <f>IF(Table1[[#This Row],[team]]=E1437,SUM(Table1[[#This Row],[win/loss]],M1437),Table1[[#This Row],[win/loss]])</f>
        <v>11</v>
      </c>
      <c r="N1438">
        <f>IF(Table1[[#This Row],[team]]=E1437,SUM(Table1[[#This Row],[win/loss]],M1437),Table1[[#This Row],[win/loss]])/B1438</f>
        <v>0.84615384615384615</v>
      </c>
      <c r="O1438">
        <f t="shared" si="47"/>
        <v>7</v>
      </c>
      <c r="P1438">
        <f>IF(Table1[[#This Row],[difference]]&gt;0,SQRT(Table1[[#This Row],[difference]]),-SQRT(ABS(Table1[[#This Row],[difference]])))</f>
        <v>2.6457513110645907</v>
      </c>
      <c r="Q1438">
        <f>IF(Table1[[#This Row],[line]]&gt;0,SQRT(Table1[[#This Row],[line]]),-SQRT(ABS(Table1[[#This Row],[line]])))</f>
        <v>-1</v>
      </c>
      <c r="R1438">
        <f>Table1[[#This Row],[difference]]-Table1[[#This Row],[sqrt(line)]]</f>
        <v>8</v>
      </c>
      <c r="S1438">
        <f>IF(Table1[[#This Row],[difference]]&gt;0,1,-1)</f>
        <v>1</v>
      </c>
      <c r="T1438">
        <f>IF(Table1[[#This Row],[team]]=E1437,SUM(H1438,T1437),Table1[[#This Row],[ppg]])</f>
        <v>404</v>
      </c>
      <c r="U1438">
        <f>IF(Table1[[#This Row],[team]]=E1437,SUM(I1438,U1437),Table1[[#This Row],[ppga]])</f>
        <v>250</v>
      </c>
      <c r="V1438">
        <f>IF(Table1[[#This Row],[team]]=E1437,SUM(Table1[[#This Row],[difference]],V1437),Table1[[#This Row],[difference]])</f>
        <v>102</v>
      </c>
      <c r="W1438">
        <f>IF(Table1[[#This Row],[team]]=E1437,SUM(Table1[[#This Row],[sqrt(dif)]],W1437),Table1[[#This Row],[sqrt(dif)]])</f>
        <v>26.755197699998092</v>
      </c>
      <c r="X1438">
        <f>IF(Table1[[#This Row],[team]]=E1437,SUM(Table1[[#This Row],[f1]],X1437),Table1[[#This Row],[f1]])</f>
        <v>119.96731939375381</v>
      </c>
      <c r="Y1438">
        <f>IF(Table1[[#This Row],[ATS]]=S1437,SUM(Table1[[#This Row],[ATS]],Y1437),Table1[[#This Row],[ATS]])</f>
        <v>1</v>
      </c>
      <c r="Z1438">
        <f>IF(Table1[[#This Row],[ATS]]&gt;0,Table1[[#This Row],[ATS streak (not real)]]-1,Table1[[#This Row],[ATS streak (not real)]]+1)</f>
        <v>0</v>
      </c>
      <c r="AA1438" s="5">
        <f>Table1[[#This Row],[running ttl ppg]]^2.37/(Table1[[#This Row],[running ttl ppg]]^2.37+Table1[[#This Row],[running ttl ppga]]^2.37)</f>
        <v>0.75721866474936794</v>
      </c>
      <c r="AB1438" s="5">
        <f>Table1[[#This Row],[pyth ratio]]+Table1[[#This Row],[win/loss ratio]]</f>
        <v>1.6033725109032142</v>
      </c>
    </row>
    <row r="1439" spans="1:28" x14ac:dyDescent="0.25">
      <c r="A1439" s="1">
        <v>3997</v>
      </c>
      <c r="B1439" s="7">
        <f t="shared" si="48"/>
        <v>14</v>
      </c>
      <c r="C1439" s="5">
        <v>2018</v>
      </c>
      <c r="D1439" s="5">
        <v>15</v>
      </c>
      <c r="E1439" t="s">
        <v>66</v>
      </c>
      <c r="F1439" t="s">
        <v>61</v>
      </c>
      <c r="G1439" s="5">
        <v>0</v>
      </c>
      <c r="H1439">
        <v>34</v>
      </c>
      <c r="I1439">
        <v>29</v>
      </c>
      <c r="J1439">
        <v>5</v>
      </c>
      <c r="K1439">
        <f>IF(Table1[[#This Row],[net]]&gt;0,1,0)</f>
        <v>1</v>
      </c>
      <c r="L1439">
        <v>-7.5</v>
      </c>
      <c r="M1439">
        <f>IF(Table1[[#This Row],[team]]=E1438,SUM(Table1[[#This Row],[win/loss]],M1438),Table1[[#This Row],[win/loss]])</f>
        <v>12</v>
      </c>
      <c r="N1439">
        <f>IF(Table1[[#This Row],[team]]=E1438,SUM(Table1[[#This Row],[win/loss]],M1438),Table1[[#This Row],[win/loss]])/B1439</f>
        <v>0.8571428571428571</v>
      </c>
      <c r="O1439">
        <f t="shared" si="47"/>
        <v>-2.5</v>
      </c>
      <c r="P1439">
        <f>IF(Table1[[#This Row],[difference]]&gt;0,SQRT(Table1[[#This Row],[difference]]),-SQRT(ABS(Table1[[#This Row],[difference]])))</f>
        <v>-1.5811388300841898</v>
      </c>
      <c r="Q1439">
        <f>IF(Table1[[#This Row],[line]]&gt;0,SQRT(Table1[[#This Row],[line]]),-SQRT(ABS(Table1[[#This Row],[line]])))</f>
        <v>-2.7386127875258306</v>
      </c>
      <c r="R1439">
        <f>Table1[[#This Row],[difference]]-Table1[[#This Row],[sqrt(line)]]</f>
        <v>0.23861278752583059</v>
      </c>
      <c r="S1439">
        <f>IF(Table1[[#This Row],[difference]]&gt;0,1,-1)</f>
        <v>-1</v>
      </c>
      <c r="T1439">
        <f>IF(Table1[[#This Row],[team]]=E1438,SUM(H1439,T1438),Table1[[#This Row],[ppg]])</f>
        <v>438</v>
      </c>
      <c r="U1439">
        <f>IF(Table1[[#This Row],[team]]=E1438,SUM(I1439,U1438),Table1[[#This Row],[ppga]])</f>
        <v>279</v>
      </c>
      <c r="V1439">
        <f>IF(Table1[[#This Row],[team]]=E1438,SUM(Table1[[#This Row],[difference]],V1438),Table1[[#This Row],[difference]])</f>
        <v>99.5</v>
      </c>
      <c r="W1439">
        <f>IF(Table1[[#This Row],[team]]=E1438,SUM(Table1[[#This Row],[sqrt(dif)]],W1438),Table1[[#This Row],[sqrt(dif)]])</f>
        <v>25.174058869913903</v>
      </c>
      <c r="X1439">
        <f>IF(Table1[[#This Row],[team]]=E1438,SUM(Table1[[#This Row],[f1]],X1438),Table1[[#This Row],[f1]])</f>
        <v>120.20593218127964</v>
      </c>
      <c r="Y1439">
        <f>IF(Table1[[#This Row],[ATS]]=S1438,SUM(Table1[[#This Row],[ATS]],Y1438),Table1[[#This Row],[ATS]])</f>
        <v>-1</v>
      </c>
      <c r="Z1439">
        <f>IF(Table1[[#This Row],[ATS]]&gt;0,Table1[[#This Row],[ATS streak (not real)]]-1,Table1[[#This Row],[ATS streak (not real)]]+1)</f>
        <v>0</v>
      </c>
      <c r="AA1439" s="5">
        <f>Table1[[#This Row],[running ttl ppg]]^2.37/(Table1[[#This Row],[running ttl ppg]]^2.37+Table1[[#This Row],[running ttl ppga]]^2.37)</f>
        <v>0.74438517634671808</v>
      </c>
      <c r="AB1439" s="5">
        <f>Table1[[#This Row],[pyth ratio]]+Table1[[#This Row],[win/loss ratio]]</f>
        <v>1.6015280334895752</v>
      </c>
    </row>
    <row r="1440" spans="1:28" x14ac:dyDescent="0.25">
      <c r="A1440" s="1">
        <v>3998</v>
      </c>
      <c r="B1440" s="7">
        <f t="shared" si="48"/>
        <v>15</v>
      </c>
      <c r="C1440" s="5">
        <v>2018</v>
      </c>
      <c r="D1440" s="5">
        <v>16</v>
      </c>
      <c r="E1440" t="s">
        <v>66</v>
      </c>
      <c r="F1440" t="s">
        <v>65</v>
      </c>
      <c r="G1440" s="5">
        <v>1</v>
      </c>
      <c r="H1440">
        <v>19</v>
      </c>
      <c r="I1440">
        <v>10</v>
      </c>
      <c r="J1440">
        <v>9</v>
      </c>
      <c r="K1440">
        <f>IF(Table1[[#This Row],[net]]&gt;0,1,0)</f>
        <v>1</v>
      </c>
      <c r="L1440">
        <v>-10</v>
      </c>
      <c r="M1440">
        <f>IF(Table1[[#This Row],[team]]=E1439,SUM(Table1[[#This Row],[win/loss]],M1439),Table1[[#This Row],[win/loss]])</f>
        <v>13</v>
      </c>
      <c r="N1440">
        <f>IF(Table1[[#This Row],[team]]=E1439,SUM(Table1[[#This Row],[win/loss]],M1439),Table1[[#This Row],[win/loss]])/B1440</f>
        <v>0.8666666666666667</v>
      </c>
      <c r="O1440">
        <f t="shared" si="47"/>
        <v>-1</v>
      </c>
      <c r="P1440">
        <f>IF(Table1[[#This Row],[difference]]&gt;0,SQRT(Table1[[#This Row],[difference]]),-SQRT(ABS(Table1[[#This Row],[difference]])))</f>
        <v>-1</v>
      </c>
      <c r="Q1440">
        <f>IF(Table1[[#This Row],[line]]&gt;0,SQRT(Table1[[#This Row],[line]]),-SQRT(ABS(Table1[[#This Row],[line]])))</f>
        <v>-3.1622776601683795</v>
      </c>
      <c r="R1440">
        <f>Table1[[#This Row],[difference]]-Table1[[#This Row],[sqrt(line)]]</f>
        <v>2.1622776601683795</v>
      </c>
      <c r="S1440">
        <f>IF(Table1[[#This Row],[difference]]&gt;0,1,-1)</f>
        <v>-1</v>
      </c>
      <c r="T1440">
        <f>IF(Table1[[#This Row],[team]]=E1439,SUM(H1440,T1439),Table1[[#This Row],[ppg]])</f>
        <v>457</v>
      </c>
      <c r="U1440">
        <f>IF(Table1[[#This Row],[team]]=E1439,SUM(I1440,U1439),Table1[[#This Row],[ppga]])</f>
        <v>289</v>
      </c>
      <c r="V1440">
        <f>IF(Table1[[#This Row],[team]]=E1439,SUM(Table1[[#This Row],[difference]],V1439),Table1[[#This Row],[difference]])</f>
        <v>98.5</v>
      </c>
      <c r="W1440">
        <f>IF(Table1[[#This Row],[team]]=E1439,SUM(Table1[[#This Row],[sqrt(dif)]],W1439),Table1[[#This Row],[sqrt(dif)]])</f>
        <v>24.174058869913903</v>
      </c>
      <c r="X1440">
        <f>IF(Table1[[#This Row],[team]]=E1439,SUM(Table1[[#This Row],[f1]],X1439),Table1[[#This Row],[f1]])</f>
        <v>122.36820984144802</v>
      </c>
      <c r="Y1440">
        <f>IF(Table1[[#This Row],[ATS]]=S1439,SUM(Table1[[#This Row],[ATS]],Y1439),Table1[[#This Row],[ATS]])</f>
        <v>-2</v>
      </c>
      <c r="Z1440">
        <f>IF(Table1[[#This Row],[ATS]]&gt;0,Table1[[#This Row],[ATS streak (not real)]]-1,Table1[[#This Row],[ATS streak (not real)]]+1)</f>
        <v>-1</v>
      </c>
      <c r="AA1440" s="5">
        <f>Table1[[#This Row],[running ttl ppg]]^2.37/(Table1[[#This Row],[running ttl ppg]]^2.37+Table1[[#This Row],[running ttl ppga]]^2.37)</f>
        <v>0.7476406502465176</v>
      </c>
      <c r="AB1440" s="5">
        <f>Table1[[#This Row],[pyth ratio]]+Table1[[#This Row],[win/loss ratio]]</f>
        <v>1.6143073169131843</v>
      </c>
    </row>
    <row r="1441" spans="1:28" x14ac:dyDescent="0.25">
      <c r="A1441" s="1">
        <v>3999</v>
      </c>
      <c r="B1441" s="7">
        <f t="shared" si="48"/>
        <v>16</v>
      </c>
      <c r="C1441" s="5">
        <v>2018</v>
      </c>
      <c r="D1441" s="5">
        <v>17</v>
      </c>
      <c r="E1441" t="s">
        <v>66</v>
      </c>
      <c r="F1441" t="s">
        <v>49</v>
      </c>
      <c r="G1441" s="5">
        <v>1</v>
      </c>
      <c r="H1441">
        <v>0</v>
      </c>
      <c r="I1441">
        <v>6</v>
      </c>
      <c r="J1441">
        <v>-6</v>
      </c>
      <c r="K1441">
        <f>IF(Table1[[#This Row],[net]]&gt;0,1,0)</f>
        <v>0</v>
      </c>
      <c r="L1441">
        <v>3.5</v>
      </c>
      <c r="M1441">
        <f>IF(Table1[[#This Row],[team]]=E1440,SUM(Table1[[#This Row],[win/loss]],M1440),Table1[[#This Row],[win/loss]])</f>
        <v>13</v>
      </c>
      <c r="N1441">
        <f>IF(Table1[[#This Row],[team]]=E1440,SUM(Table1[[#This Row],[win/loss]],M1440),Table1[[#This Row],[win/loss]])/B1441</f>
        <v>0.8125</v>
      </c>
      <c r="O1441">
        <f t="shared" si="47"/>
        <v>-2.5</v>
      </c>
      <c r="P1441">
        <f>IF(Table1[[#This Row],[difference]]&gt;0,SQRT(Table1[[#This Row],[difference]]),-SQRT(ABS(Table1[[#This Row],[difference]])))</f>
        <v>-1.5811388300841898</v>
      </c>
      <c r="Q1441">
        <f>IF(Table1[[#This Row],[line]]&gt;0,SQRT(Table1[[#This Row],[line]]),-SQRT(ABS(Table1[[#This Row],[line]])))</f>
        <v>1.8708286933869707</v>
      </c>
      <c r="R1441">
        <f>Table1[[#This Row],[difference]]-Table1[[#This Row],[sqrt(line)]]</f>
        <v>-4.3708286933869704</v>
      </c>
      <c r="S1441">
        <f>IF(Table1[[#This Row],[difference]]&gt;0,1,-1)</f>
        <v>-1</v>
      </c>
      <c r="T1441">
        <f>IF(Table1[[#This Row],[team]]=E1440,SUM(H1441,T1440),Table1[[#This Row],[ppg]])</f>
        <v>457</v>
      </c>
      <c r="U1441">
        <f>IF(Table1[[#This Row],[team]]=E1440,SUM(I1441,U1440),Table1[[#This Row],[ppga]])</f>
        <v>295</v>
      </c>
      <c r="V1441">
        <f>IF(Table1[[#This Row],[team]]=E1440,SUM(Table1[[#This Row],[difference]],V1440),Table1[[#This Row],[difference]])</f>
        <v>96</v>
      </c>
      <c r="W1441">
        <f>IF(Table1[[#This Row],[team]]=E1440,SUM(Table1[[#This Row],[sqrt(dif)]],W1440),Table1[[#This Row],[sqrt(dif)]])</f>
        <v>22.592920039829714</v>
      </c>
      <c r="X1441">
        <f>IF(Table1[[#This Row],[team]]=E1440,SUM(Table1[[#This Row],[f1]],X1440),Table1[[#This Row],[f1]])</f>
        <v>117.99738114806105</v>
      </c>
      <c r="Y1441">
        <f>IF(Table1[[#This Row],[ATS]]=S1440,SUM(Table1[[#This Row],[ATS]],Y1440),Table1[[#This Row],[ATS]])</f>
        <v>-3</v>
      </c>
      <c r="Z1441">
        <f>IF(Table1[[#This Row],[ATS]]&gt;0,Table1[[#This Row],[ATS streak (not real)]]-1,Table1[[#This Row],[ATS streak (not real)]]+1)</f>
        <v>-2</v>
      </c>
      <c r="AA1441" s="5">
        <f>Table1[[#This Row],[running ttl ppg]]^2.37/(Table1[[#This Row],[running ttl ppg]]^2.37+Table1[[#This Row],[running ttl ppga]]^2.37)</f>
        <v>0.73834184883591225</v>
      </c>
      <c r="AB1441" s="5">
        <f>Table1[[#This Row],[pyth ratio]]+Table1[[#This Row],[win/loss ratio]]</f>
        <v>1.5508418488359124</v>
      </c>
    </row>
    <row r="1442" spans="1:28" x14ac:dyDescent="0.25">
      <c r="A1442" s="1">
        <v>4000</v>
      </c>
      <c r="B1442" s="7">
        <f t="shared" si="48"/>
        <v>1</v>
      </c>
      <c r="C1442" s="5">
        <v>2018</v>
      </c>
      <c r="D1442" s="5">
        <v>1</v>
      </c>
      <c r="E1442" t="s">
        <v>67</v>
      </c>
      <c r="F1442" t="s">
        <v>48</v>
      </c>
      <c r="G1442" s="5">
        <v>0</v>
      </c>
      <c r="H1442">
        <v>21</v>
      </c>
      <c r="I1442">
        <v>18</v>
      </c>
      <c r="J1442">
        <v>3</v>
      </c>
      <c r="K1442">
        <f>IF(Table1[[#This Row],[net]]&gt;0,1,0)</f>
        <v>1</v>
      </c>
      <c r="L1442">
        <v>-10</v>
      </c>
      <c r="M1442">
        <f>IF(Table1[[#This Row],[team]]=E1441,SUM(Table1[[#This Row],[win/loss]],M1441),Table1[[#This Row],[win/loss]])</f>
        <v>1</v>
      </c>
      <c r="N1442">
        <f>IF(Table1[[#This Row],[team]]=E1441,SUM(Table1[[#This Row],[win/loss]],M1441),Table1[[#This Row],[win/loss]])/B1442</f>
        <v>1</v>
      </c>
      <c r="O1442">
        <f t="shared" si="47"/>
        <v>-7</v>
      </c>
      <c r="P1442">
        <f>IF(Table1[[#This Row],[difference]]&gt;0,SQRT(Table1[[#This Row],[difference]]),-SQRT(ABS(Table1[[#This Row],[difference]])))</f>
        <v>-2.6457513110645907</v>
      </c>
      <c r="Q1442">
        <f>IF(Table1[[#This Row],[line]]&gt;0,SQRT(Table1[[#This Row],[line]]),-SQRT(ABS(Table1[[#This Row],[line]])))</f>
        <v>-3.1622776601683795</v>
      </c>
      <c r="R1442">
        <f>Table1[[#This Row],[difference]]-Table1[[#This Row],[sqrt(line)]]</f>
        <v>-3.8377223398316205</v>
      </c>
      <c r="S1442">
        <f>IF(Table1[[#This Row],[difference]]&gt;0,1,-1)</f>
        <v>-1</v>
      </c>
      <c r="T1442">
        <f>IF(Table1[[#This Row],[team]]=E1441,SUM(H1442,T1441),Table1[[#This Row],[ppg]])</f>
        <v>21</v>
      </c>
      <c r="U1442">
        <f>IF(Table1[[#This Row],[team]]=E1441,SUM(I1442,U1441),Table1[[#This Row],[ppga]])</f>
        <v>18</v>
      </c>
      <c r="V1442">
        <f>IF(Table1[[#This Row],[team]]=E1441,SUM(Table1[[#This Row],[difference]],V1441),Table1[[#This Row],[difference]])</f>
        <v>-7</v>
      </c>
      <c r="W1442">
        <f>IF(Table1[[#This Row],[team]]=E1441,SUM(Table1[[#This Row],[sqrt(dif)]],W1441),Table1[[#This Row],[sqrt(dif)]])</f>
        <v>-2.6457513110645907</v>
      </c>
      <c r="X1442">
        <f>IF(Table1[[#This Row],[team]]=E1441,SUM(Table1[[#This Row],[f1]],X1441),Table1[[#This Row],[f1]])</f>
        <v>-3.8377223398316205</v>
      </c>
      <c r="Y1442">
        <f>IF(Table1[[#This Row],[ATS]]=S1441,SUM(Table1[[#This Row],[ATS]],Y1441),Table1[[#This Row],[ATS]])</f>
        <v>-4</v>
      </c>
      <c r="Z1442">
        <f>IF(Table1[[#This Row],[ATS]]&gt;0,Table1[[#This Row],[ATS streak (not real)]]-1,Table1[[#This Row],[ATS streak (not real)]]+1)</f>
        <v>-3</v>
      </c>
      <c r="AA1442" s="5">
        <f>Table1[[#This Row],[running ttl ppg]]^2.37/(Table1[[#This Row],[running ttl ppg]]^2.37+Table1[[#This Row],[running ttl ppga]]^2.37)</f>
        <v>0.59033178143953158</v>
      </c>
      <c r="AB1442" s="5">
        <f>Table1[[#This Row],[pyth ratio]]+Table1[[#This Row],[win/loss ratio]]</f>
        <v>1.5903317814395317</v>
      </c>
    </row>
    <row r="1443" spans="1:28" x14ac:dyDescent="0.25">
      <c r="A1443" s="1">
        <v>4001</v>
      </c>
      <c r="B1443" s="7">
        <f t="shared" si="48"/>
        <v>2</v>
      </c>
      <c r="C1443" s="5">
        <v>2018</v>
      </c>
      <c r="D1443" s="5">
        <v>2</v>
      </c>
      <c r="E1443" t="s">
        <v>67</v>
      </c>
      <c r="F1443" t="s">
        <v>60</v>
      </c>
      <c r="G1443" s="5">
        <v>1</v>
      </c>
      <c r="H1443">
        <v>26</v>
      </c>
      <c r="I1443">
        <v>9</v>
      </c>
      <c r="J1443">
        <v>17</v>
      </c>
      <c r="K1443">
        <f>IF(Table1[[#This Row],[net]]&gt;0,1,0)</f>
        <v>1</v>
      </c>
      <c r="L1443">
        <v>-8.5</v>
      </c>
      <c r="M1443">
        <f>IF(Table1[[#This Row],[team]]=E1442,SUM(Table1[[#This Row],[win/loss]],M1442),Table1[[#This Row],[win/loss]])</f>
        <v>2</v>
      </c>
      <c r="N1443">
        <f>IF(Table1[[#This Row],[team]]=E1442,SUM(Table1[[#This Row],[win/loss]],M1442),Table1[[#This Row],[win/loss]])/B1443</f>
        <v>1</v>
      </c>
      <c r="O1443">
        <f t="shared" si="47"/>
        <v>8.5</v>
      </c>
      <c r="P1443">
        <f>IF(Table1[[#This Row],[difference]]&gt;0,SQRT(Table1[[#This Row],[difference]]),-SQRT(ABS(Table1[[#This Row],[difference]])))</f>
        <v>2.9154759474226504</v>
      </c>
      <c r="Q1443">
        <f>IF(Table1[[#This Row],[line]]&gt;0,SQRT(Table1[[#This Row],[line]]),-SQRT(ABS(Table1[[#This Row],[line]])))</f>
        <v>-2.9154759474226504</v>
      </c>
      <c r="R1443">
        <f>Table1[[#This Row],[difference]]-Table1[[#This Row],[sqrt(line)]]</f>
        <v>11.415475947422649</v>
      </c>
      <c r="S1443">
        <f>IF(Table1[[#This Row],[difference]]&gt;0,1,-1)</f>
        <v>1</v>
      </c>
      <c r="T1443">
        <f>IF(Table1[[#This Row],[team]]=E1442,SUM(H1443,T1442),Table1[[#This Row],[ppg]])</f>
        <v>47</v>
      </c>
      <c r="U1443">
        <f>IF(Table1[[#This Row],[team]]=E1442,SUM(I1443,U1442),Table1[[#This Row],[ppga]])</f>
        <v>27</v>
      </c>
      <c r="V1443">
        <f>IF(Table1[[#This Row],[team]]=E1442,SUM(Table1[[#This Row],[difference]],V1442),Table1[[#This Row],[difference]])</f>
        <v>1.5</v>
      </c>
      <c r="W1443">
        <f>IF(Table1[[#This Row],[team]]=E1442,SUM(Table1[[#This Row],[sqrt(dif)]],W1442),Table1[[#This Row],[sqrt(dif)]])</f>
        <v>0.26972463635805966</v>
      </c>
      <c r="X1443">
        <f>IF(Table1[[#This Row],[team]]=E1442,SUM(Table1[[#This Row],[f1]],X1442),Table1[[#This Row],[f1]])</f>
        <v>7.5777536075910294</v>
      </c>
      <c r="Y1443">
        <f>IF(Table1[[#This Row],[ATS]]=S1442,SUM(Table1[[#This Row],[ATS]],Y1442),Table1[[#This Row],[ATS]])</f>
        <v>1</v>
      </c>
      <c r="Z1443">
        <f>IF(Table1[[#This Row],[ATS]]&gt;0,Table1[[#This Row],[ATS streak (not real)]]-1,Table1[[#This Row],[ATS streak (not real)]]+1)</f>
        <v>0</v>
      </c>
      <c r="AA1443" s="5">
        <f>Table1[[#This Row],[running ttl ppg]]^2.37/(Table1[[#This Row],[running ttl ppg]]^2.37+Table1[[#This Row],[running ttl ppga]]^2.37)</f>
        <v>0.78813438685900428</v>
      </c>
      <c r="AB1443" s="5">
        <f>Table1[[#This Row],[pyth ratio]]+Table1[[#This Row],[win/loss ratio]]</f>
        <v>1.7881343868590043</v>
      </c>
    </row>
    <row r="1444" spans="1:28" x14ac:dyDescent="0.25">
      <c r="A1444" s="1">
        <v>4002</v>
      </c>
      <c r="B1444" s="7">
        <f t="shared" si="48"/>
        <v>3</v>
      </c>
      <c r="C1444" s="5">
        <v>2018</v>
      </c>
      <c r="D1444" s="5">
        <v>3</v>
      </c>
      <c r="E1444" t="s">
        <v>67</v>
      </c>
      <c r="F1444" t="s">
        <v>46</v>
      </c>
      <c r="G1444" s="5">
        <v>0</v>
      </c>
      <c r="H1444">
        <v>17</v>
      </c>
      <c r="I1444">
        <v>23</v>
      </c>
      <c r="J1444">
        <v>-6</v>
      </c>
      <c r="K1444">
        <f>IF(Table1[[#This Row],[net]]&gt;0,1,0)</f>
        <v>0</v>
      </c>
      <c r="L1444">
        <v>-6.5</v>
      </c>
      <c r="M1444">
        <f>IF(Table1[[#This Row],[team]]=E1443,SUM(Table1[[#This Row],[win/loss]],M1443),Table1[[#This Row],[win/loss]])</f>
        <v>2</v>
      </c>
      <c r="N1444">
        <f>IF(Table1[[#This Row],[team]]=E1443,SUM(Table1[[#This Row],[win/loss]],M1443),Table1[[#This Row],[win/loss]])/B1444</f>
        <v>0.66666666666666663</v>
      </c>
      <c r="O1444">
        <f t="shared" si="47"/>
        <v>-12.5</v>
      </c>
      <c r="P1444">
        <f>IF(Table1[[#This Row],[difference]]&gt;0,SQRT(Table1[[#This Row],[difference]]),-SQRT(ABS(Table1[[#This Row],[difference]])))</f>
        <v>-3.5355339059327378</v>
      </c>
      <c r="Q1444">
        <f>IF(Table1[[#This Row],[line]]&gt;0,SQRT(Table1[[#This Row],[line]]),-SQRT(ABS(Table1[[#This Row],[line]])))</f>
        <v>-2.5495097567963922</v>
      </c>
      <c r="R1444">
        <f>Table1[[#This Row],[difference]]-Table1[[#This Row],[sqrt(line)]]</f>
        <v>-9.9504902432036069</v>
      </c>
      <c r="S1444">
        <f>IF(Table1[[#This Row],[difference]]&gt;0,1,-1)</f>
        <v>-1</v>
      </c>
      <c r="T1444">
        <f>IF(Table1[[#This Row],[team]]=E1443,SUM(H1444,T1443),Table1[[#This Row],[ppg]])</f>
        <v>64</v>
      </c>
      <c r="U1444">
        <f>IF(Table1[[#This Row],[team]]=E1443,SUM(I1444,U1443),Table1[[#This Row],[ppga]])</f>
        <v>50</v>
      </c>
      <c r="V1444">
        <f>IF(Table1[[#This Row],[team]]=E1443,SUM(Table1[[#This Row],[difference]],V1443),Table1[[#This Row],[difference]])</f>
        <v>-11</v>
      </c>
      <c r="W1444">
        <f>IF(Table1[[#This Row],[team]]=E1443,SUM(Table1[[#This Row],[sqrt(dif)]],W1443),Table1[[#This Row],[sqrt(dif)]])</f>
        <v>-3.2658092695746781</v>
      </c>
      <c r="X1444">
        <f>IF(Table1[[#This Row],[team]]=E1443,SUM(Table1[[#This Row],[f1]],X1443),Table1[[#This Row],[f1]])</f>
        <v>-2.3727366356125774</v>
      </c>
      <c r="Y1444">
        <f>IF(Table1[[#This Row],[ATS]]=S1443,SUM(Table1[[#This Row],[ATS]],Y1443),Table1[[#This Row],[ATS]])</f>
        <v>-1</v>
      </c>
      <c r="Z1444">
        <f>IF(Table1[[#This Row],[ATS]]&gt;0,Table1[[#This Row],[ATS streak (not real)]]-1,Table1[[#This Row],[ATS streak (not real)]]+1)</f>
        <v>0</v>
      </c>
      <c r="AA1444" s="5">
        <f>Table1[[#This Row],[running ttl ppg]]^2.37/(Table1[[#This Row],[running ttl ppg]]^2.37+Table1[[#This Row],[running ttl ppga]]^2.37)</f>
        <v>0.64223050814900251</v>
      </c>
      <c r="AB1444" s="5">
        <f>Table1[[#This Row],[pyth ratio]]+Table1[[#This Row],[win/loss ratio]]</f>
        <v>1.308897174815669</v>
      </c>
    </row>
    <row r="1445" spans="1:28" x14ac:dyDescent="0.25">
      <c r="A1445" s="1">
        <v>4003</v>
      </c>
      <c r="B1445" s="7">
        <f t="shared" si="48"/>
        <v>4</v>
      </c>
      <c r="C1445" s="5">
        <v>2018</v>
      </c>
      <c r="D1445" s="5">
        <v>4</v>
      </c>
      <c r="E1445" t="s">
        <v>67</v>
      </c>
      <c r="F1445" t="s">
        <v>43</v>
      </c>
      <c r="G1445" s="5">
        <v>0</v>
      </c>
      <c r="H1445">
        <v>26</v>
      </c>
      <c r="I1445">
        <v>9</v>
      </c>
      <c r="J1445">
        <v>17</v>
      </c>
      <c r="K1445">
        <f>IF(Table1[[#This Row],[net]]&gt;0,1,0)</f>
        <v>1</v>
      </c>
      <c r="L1445">
        <v>-3.5</v>
      </c>
      <c r="M1445">
        <f>IF(Table1[[#This Row],[team]]=E1444,SUM(Table1[[#This Row],[win/loss]],M1444),Table1[[#This Row],[win/loss]])</f>
        <v>3</v>
      </c>
      <c r="N1445">
        <f>IF(Table1[[#This Row],[team]]=E1444,SUM(Table1[[#This Row],[win/loss]],M1444),Table1[[#This Row],[win/loss]])/B1445</f>
        <v>0.75</v>
      </c>
      <c r="O1445">
        <f t="shared" si="47"/>
        <v>13.5</v>
      </c>
      <c r="P1445">
        <f>IF(Table1[[#This Row],[difference]]&gt;0,SQRT(Table1[[#This Row],[difference]]),-SQRT(ABS(Table1[[#This Row],[difference]])))</f>
        <v>3.6742346141747673</v>
      </c>
      <c r="Q1445">
        <f>IF(Table1[[#This Row],[line]]&gt;0,SQRT(Table1[[#This Row],[line]]),-SQRT(ABS(Table1[[#This Row],[line]])))</f>
        <v>-1.8708286933869707</v>
      </c>
      <c r="R1445">
        <f>Table1[[#This Row],[difference]]-Table1[[#This Row],[sqrt(line)]]</f>
        <v>15.37082869338697</v>
      </c>
      <c r="S1445">
        <f>IF(Table1[[#This Row],[difference]]&gt;0,1,-1)</f>
        <v>1</v>
      </c>
      <c r="T1445">
        <f>IF(Table1[[#This Row],[team]]=E1444,SUM(H1445,T1444),Table1[[#This Row],[ppg]])</f>
        <v>90</v>
      </c>
      <c r="U1445">
        <f>IF(Table1[[#This Row],[team]]=E1444,SUM(I1445,U1444),Table1[[#This Row],[ppga]])</f>
        <v>59</v>
      </c>
      <c r="V1445">
        <f>IF(Table1[[#This Row],[team]]=E1444,SUM(Table1[[#This Row],[difference]],V1444),Table1[[#This Row],[difference]])</f>
        <v>2.5</v>
      </c>
      <c r="W1445">
        <f>IF(Table1[[#This Row],[team]]=E1444,SUM(Table1[[#This Row],[sqrt(dif)]],W1444),Table1[[#This Row],[sqrt(dif)]])</f>
        <v>0.40842534460008917</v>
      </c>
      <c r="X1445">
        <f>IF(Table1[[#This Row],[team]]=E1444,SUM(Table1[[#This Row],[f1]],X1444),Table1[[#This Row],[f1]])</f>
        <v>12.998092057774393</v>
      </c>
      <c r="Y1445">
        <f>IF(Table1[[#This Row],[ATS]]=S1444,SUM(Table1[[#This Row],[ATS]],Y1444),Table1[[#This Row],[ATS]])</f>
        <v>1</v>
      </c>
      <c r="Z1445">
        <f>IF(Table1[[#This Row],[ATS]]&gt;0,Table1[[#This Row],[ATS streak (not real)]]-1,Table1[[#This Row],[ATS streak (not real)]]+1)</f>
        <v>0</v>
      </c>
      <c r="AA1445" s="5">
        <f>Table1[[#This Row],[running ttl ppg]]^2.37/(Table1[[#This Row],[running ttl ppg]]^2.37+Table1[[#This Row],[running ttl ppga]]^2.37)</f>
        <v>0.73121292571455776</v>
      </c>
      <c r="AB1445" s="5">
        <f>Table1[[#This Row],[pyth ratio]]+Table1[[#This Row],[win/loss ratio]]</f>
        <v>1.4812129257145576</v>
      </c>
    </row>
    <row r="1446" spans="1:28" x14ac:dyDescent="0.25">
      <c r="A1446" s="1">
        <v>4004</v>
      </c>
      <c r="B1446" s="7">
        <f t="shared" si="48"/>
        <v>5</v>
      </c>
      <c r="C1446" s="5">
        <v>2018</v>
      </c>
      <c r="D1446" s="5">
        <v>5</v>
      </c>
      <c r="E1446" t="s">
        <v>67</v>
      </c>
      <c r="F1446" t="s">
        <v>55</v>
      </c>
      <c r="G1446" s="5">
        <v>1</v>
      </c>
      <c r="H1446">
        <v>9</v>
      </c>
      <c r="I1446">
        <v>30</v>
      </c>
      <c r="J1446">
        <v>-21</v>
      </c>
      <c r="K1446">
        <f>IF(Table1[[#This Row],[net]]&gt;0,1,0)</f>
        <v>0</v>
      </c>
      <c r="L1446">
        <v>-7.5</v>
      </c>
      <c r="M1446">
        <f>IF(Table1[[#This Row],[team]]=E1445,SUM(Table1[[#This Row],[win/loss]],M1445),Table1[[#This Row],[win/loss]])</f>
        <v>3</v>
      </c>
      <c r="N1446">
        <f>IF(Table1[[#This Row],[team]]=E1445,SUM(Table1[[#This Row],[win/loss]],M1445),Table1[[#This Row],[win/loss]])/B1446</f>
        <v>0.6</v>
      </c>
      <c r="O1446">
        <f t="shared" si="47"/>
        <v>-28.5</v>
      </c>
      <c r="P1446">
        <f>IF(Table1[[#This Row],[difference]]&gt;0,SQRT(Table1[[#This Row],[difference]]),-SQRT(ABS(Table1[[#This Row],[difference]])))</f>
        <v>-5.3385391260156556</v>
      </c>
      <c r="Q1446">
        <f>IF(Table1[[#This Row],[line]]&gt;0,SQRT(Table1[[#This Row],[line]]),-SQRT(ABS(Table1[[#This Row],[line]])))</f>
        <v>-2.7386127875258306</v>
      </c>
      <c r="R1446">
        <f>Table1[[#This Row],[difference]]-Table1[[#This Row],[sqrt(line)]]</f>
        <v>-25.761387212474169</v>
      </c>
      <c r="S1446">
        <f>IF(Table1[[#This Row],[difference]]&gt;0,1,-1)</f>
        <v>-1</v>
      </c>
      <c r="T1446">
        <f>IF(Table1[[#This Row],[team]]=E1445,SUM(H1446,T1445),Table1[[#This Row],[ppg]])</f>
        <v>99</v>
      </c>
      <c r="U1446">
        <f>IF(Table1[[#This Row],[team]]=E1445,SUM(I1446,U1445),Table1[[#This Row],[ppga]])</f>
        <v>89</v>
      </c>
      <c r="V1446">
        <f>IF(Table1[[#This Row],[team]]=E1445,SUM(Table1[[#This Row],[difference]],V1445),Table1[[#This Row],[difference]])</f>
        <v>-26</v>
      </c>
      <c r="W1446">
        <f>IF(Table1[[#This Row],[team]]=E1445,SUM(Table1[[#This Row],[sqrt(dif)]],W1445),Table1[[#This Row],[sqrt(dif)]])</f>
        <v>-4.9301137814155664</v>
      </c>
      <c r="X1446">
        <f>IF(Table1[[#This Row],[team]]=E1445,SUM(Table1[[#This Row],[f1]],X1445),Table1[[#This Row],[f1]])</f>
        <v>-12.763295154699776</v>
      </c>
      <c r="Y1446">
        <f>IF(Table1[[#This Row],[ATS]]=S1445,SUM(Table1[[#This Row],[ATS]],Y1445),Table1[[#This Row],[ATS]])</f>
        <v>-1</v>
      </c>
      <c r="Z1446">
        <f>IF(Table1[[#This Row],[ATS]]&gt;0,Table1[[#This Row],[ATS streak (not real)]]-1,Table1[[#This Row],[ATS streak (not real)]]+1)</f>
        <v>0</v>
      </c>
      <c r="AA1446" s="5">
        <f>Table1[[#This Row],[running ttl ppg]]^2.37/(Table1[[#This Row],[running ttl ppg]]^2.37+Table1[[#This Row],[running ttl ppga]]^2.37)</f>
        <v>0.56275873093176454</v>
      </c>
      <c r="AB1446" s="5">
        <f>Table1[[#This Row],[pyth ratio]]+Table1[[#This Row],[win/loss ratio]]</f>
        <v>1.1627587309317646</v>
      </c>
    </row>
    <row r="1447" spans="1:28" x14ac:dyDescent="0.25">
      <c r="A1447" s="1">
        <v>4005</v>
      </c>
      <c r="B1447" s="7">
        <f t="shared" si="48"/>
        <v>6</v>
      </c>
      <c r="C1447" s="5">
        <v>2018</v>
      </c>
      <c r="D1447" s="5">
        <v>6</v>
      </c>
      <c r="E1447" t="s">
        <v>67</v>
      </c>
      <c r="F1447" t="s">
        <v>56</v>
      </c>
      <c r="G1447" s="5">
        <v>0</v>
      </c>
      <c r="H1447">
        <v>19</v>
      </c>
      <c r="I1447">
        <v>13</v>
      </c>
      <c r="J1447">
        <v>6</v>
      </c>
      <c r="K1447">
        <f>IF(Table1[[#This Row],[net]]&gt;0,1,0)</f>
        <v>1</v>
      </c>
      <c r="L1447">
        <v>3.5</v>
      </c>
      <c r="M1447">
        <f>IF(Table1[[#This Row],[team]]=E1446,SUM(Table1[[#This Row],[win/loss]],M1446),Table1[[#This Row],[win/loss]])</f>
        <v>4</v>
      </c>
      <c r="N1447">
        <f>IF(Table1[[#This Row],[team]]=E1446,SUM(Table1[[#This Row],[win/loss]],M1446),Table1[[#This Row],[win/loss]])/B1447</f>
        <v>0.66666666666666663</v>
      </c>
      <c r="O1447">
        <f t="shared" si="47"/>
        <v>9.5</v>
      </c>
      <c r="P1447">
        <f>IF(Table1[[#This Row],[difference]]&gt;0,SQRT(Table1[[#This Row],[difference]]),-SQRT(ABS(Table1[[#This Row],[difference]])))</f>
        <v>3.082207001484488</v>
      </c>
      <c r="Q1447">
        <f>IF(Table1[[#This Row],[line]]&gt;0,SQRT(Table1[[#This Row],[line]]),-SQRT(ABS(Table1[[#This Row],[line]])))</f>
        <v>1.8708286933869707</v>
      </c>
      <c r="R1447">
        <f>Table1[[#This Row],[difference]]-Table1[[#This Row],[sqrt(line)]]</f>
        <v>7.6291713066130296</v>
      </c>
      <c r="S1447">
        <f>IF(Table1[[#This Row],[difference]]&gt;0,1,-1)</f>
        <v>1</v>
      </c>
      <c r="T1447">
        <f>IF(Table1[[#This Row],[team]]=E1446,SUM(H1447,T1446),Table1[[#This Row],[ppg]])</f>
        <v>118</v>
      </c>
      <c r="U1447">
        <f>IF(Table1[[#This Row],[team]]=E1446,SUM(I1447,U1446),Table1[[#This Row],[ppga]])</f>
        <v>102</v>
      </c>
      <c r="V1447">
        <f>IF(Table1[[#This Row],[team]]=E1446,SUM(Table1[[#This Row],[difference]],V1446),Table1[[#This Row],[difference]])</f>
        <v>-16.5</v>
      </c>
      <c r="W1447">
        <f>IF(Table1[[#This Row],[team]]=E1446,SUM(Table1[[#This Row],[sqrt(dif)]],W1446),Table1[[#This Row],[sqrt(dif)]])</f>
        <v>-1.8479067799310784</v>
      </c>
      <c r="X1447">
        <f>IF(Table1[[#This Row],[team]]=E1446,SUM(Table1[[#This Row],[f1]],X1446),Table1[[#This Row],[f1]])</f>
        <v>-5.1341238480867464</v>
      </c>
      <c r="Y1447">
        <f>IF(Table1[[#This Row],[ATS]]=S1446,SUM(Table1[[#This Row],[ATS]],Y1446),Table1[[#This Row],[ATS]])</f>
        <v>1</v>
      </c>
      <c r="Z1447">
        <f>IF(Table1[[#This Row],[ATS]]&gt;0,Table1[[#This Row],[ATS streak (not real)]]-1,Table1[[#This Row],[ATS streak (not real)]]+1)</f>
        <v>0</v>
      </c>
      <c r="AA1447" s="5">
        <f>Table1[[#This Row],[running ttl ppg]]^2.37/(Table1[[#This Row],[running ttl ppg]]^2.37+Table1[[#This Row],[running ttl ppga]]^2.37)</f>
        <v>0.58548635689653894</v>
      </c>
      <c r="AB1447" s="5">
        <f>Table1[[#This Row],[pyth ratio]]+Table1[[#This Row],[win/loss ratio]]</f>
        <v>1.2521530235632055</v>
      </c>
    </row>
    <row r="1448" spans="1:28" x14ac:dyDescent="0.25">
      <c r="A1448" s="1">
        <v>4006</v>
      </c>
      <c r="B1448" s="7">
        <f t="shared" si="48"/>
        <v>7</v>
      </c>
      <c r="C1448" s="5">
        <v>2018</v>
      </c>
      <c r="D1448" s="5">
        <v>7</v>
      </c>
      <c r="E1448" t="s">
        <v>67</v>
      </c>
      <c r="F1448" t="s">
        <v>47</v>
      </c>
      <c r="G1448" s="5">
        <v>1</v>
      </c>
      <c r="H1448">
        <v>29</v>
      </c>
      <c r="I1448">
        <v>14</v>
      </c>
      <c r="J1448">
        <v>15</v>
      </c>
      <c r="K1448">
        <f>IF(Table1[[#This Row],[net]]&gt;0,1,0)</f>
        <v>1</v>
      </c>
      <c r="L1448">
        <v>-4</v>
      </c>
      <c r="M1448">
        <f>IF(Table1[[#This Row],[team]]=E1447,SUM(Table1[[#This Row],[win/loss]],M1447),Table1[[#This Row],[win/loss]])</f>
        <v>5</v>
      </c>
      <c r="N1448">
        <f>IF(Table1[[#This Row],[team]]=E1447,SUM(Table1[[#This Row],[win/loss]],M1447),Table1[[#This Row],[win/loss]])/B1448</f>
        <v>0.7142857142857143</v>
      </c>
      <c r="O1448">
        <f t="shared" si="47"/>
        <v>11</v>
      </c>
      <c r="P1448">
        <f>IF(Table1[[#This Row],[difference]]&gt;0,SQRT(Table1[[#This Row],[difference]]),-SQRT(ABS(Table1[[#This Row],[difference]])))</f>
        <v>3.3166247903553998</v>
      </c>
      <c r="Q1448">
        <f>IF(Table1[[#This Row],[line]]&gt;0,SQRT(Table1[[#This Row],[line]]),-SQRT(ABS(Table1[[#This Row],[line]])))</f>
        <v>-2</v>
      </c>
      <c r="R1448">
        <f>Table1[[#This Row],[difference]]-Table1[[#This Row],[sqrt(line)]]</f>
        <v>13</v>
      </c>
      <c r="S1448">
        <f>IF(Table1[[#This Row],[difference]]&gt;0,1,-1)</f>
        <v>1</v>
      </c>
      <c r="T1448">
        <f>IF(Table1[[#This Row],[team]]=E1447,SUM(H1448,T1447),Table1[[#This Row],[ppg]])</f>
        <v>147</v>
      </c>
      <c r="U1448">
        <f>IF(Table1[[#This Row],[team]]=E1447,SUM(I1448,U1447),Table1[[#This Row],[ppga]])</f>
        <v>116</v>
      </c>
      <c r="V1448">
        <f>IF(Table1[[#This Row],[team]]=E1447,SUM(Table1[[#This Row],[difference]],V1447),Table1[[#This Row],[difference]])</f>
        <v>-5.5</v>
      </c>
      <c r="W1448">
        <f>IF(Table1[[#This Row],[team]]=E1447,SUM(Table1[[#This Row],[sqrt(dif)]],W1447),Table1[[#This Row],[sqrt(dif)]])</f>
        <v>1.4687180104243214</v>
      </c>
      <c r="X1448">
        <f>IF(Table1[[#This Row],[team]]=E1447,SUM(Table1[[#This Row],[f1]],X1447),Table1[[#This Row],[f1]])</f>
        <v>7.8658761519132536</v>
      </c>
      <c r="Y1448">
        <f>IF(Table1[[#This Row],[ATS]]=S1447,SUM(Table1[[#This Row],[ATS]],Y1447),Table1[[#This Row],[ATS]])</f>
        <v>2</v>
      </c>
      <c r="Z1448">
        <f>IF(Table1[[#This Row],[ATS]]&gt;0,Table1[[#This Row],[ATS streak (not real)]]-1,Table1[[#This Row],[ATS streak (not real)]]+1)</f>
        <v>1</v>
      </c>
      <c r="AA1448" s="5">
        <f>Table1[[#This Row],[running ttl ppg]]^2.37/(Table1[[#This Row],[running ttl ppg]]^2.37+Table1[[#This Row],[running ttl ppga]]^2.37)</f>
        <v>0.63675709307613793</v>
      </c>
      <c r="AB1448" s="5">
        <f>Table1[[#This Row],[pyth ratio]]+Table1[[#This Row],[win/loss ratio]]</f>
        <v>1.3510428073618521</v>
      </c>
    </row>
    <row r="1449" spans="1:28" x14ac:dyDescent="0.25">
      <c r="A1449" s="1">
        <v>4007</v>
      </c>
      <c r="B1449" s="7">
        <f t="shared" si="48"/>
        <v>8</v>
      </c>
      <c r="C1449" s="5">
        <v>2018</v>
      </c>
      <c r="D1449" s="5">
        <v>8</v>
      </c>
      <c r="E1449" t="s">
        <v>67</v>
      </c>
      <c r="F1449" t="s">
        <v>51</v>
      </c>
      <c r="G1449" s="5">
        <v>0</v>
      </c>
      <c r="H1449">
        <v>20</v>
      </c>
      <c r="I1449">
        <v>15</v>
      </c>
      <c r="J1449">
        <v>5</v>
      </c>
      <c r="K1449">
        <f>IF(Table1[[#This Row],[net]]&gt;0,1,0)</f>
        <v>1</v>
      </c>
      <c r="L1449">
        <v>-3</v>
      </c>
      <c r="M1449">
        <f>IF(Table1[[#This Row],[team]]=E1448,SUM(Table1[[#This Row],[win/loss]],M1448),Table1[[#This Row],[win/loss]])</f>
        <v>6</v>
      </c>
      <c r="N1449">
        <f>IF(Table1[[#This Row],[team]]=E1448,SUM(Table1[[#This Row],[win/loss]],M1448),Table1[[#This Row],[win/loss]])/B1449</f>
        <v>0.75</v>
      </c>
      <c r="O1449">
        <f t="shared" si="47"/>
        <v>2</v>
      </c>
      <c r="P1449">
        <f>IF(Table1[[#This Row],[difference]]&gt;0,SQRT(Table1[[#This Row],[difference]]),-SQRT(ABS(Table1[[#This Row],[difference]])))</f>
        <v>1.4142135623730951</v>
      </c>
      <c r="Q1449">
        <f>IF(Table1[[#This Row],[line]]&gt;0,SQRT(Table1[[#This Row],[line]]),-SQRT(ABS(Table1[[#This Row],[line]])))</f>
        <v>-1.7320508075688772</v>
      </c>
      <c r="R1449">
        <f>Table1[[#This Row],[difference]]-Table1[[#This Row],[sqrt(line)]]</f>
        <v>3.7320508075688772</v>
      </c>
      <c r="S1449">
        <f>IF(Table1[[#This Row],[difference]]&gt;0,1,-1)</f>
        <v>1</v>
      </c>
      <c r="T1449">
        <f>IF(Table1[[#This Row],[team]]=E1448,SUM(H1449,T1448),Table1[[#This Row],[ppg]])</f>
        <v>167</v>
      </c>
      <c r="U1449">
        <f>IF(Table1[[#This Row],[team]]=E1448,SUM(I1449,U1448),Table1[[#This Row],[ppga]])</f>
        <v>131</v>
      </c>
      <c r="V1449">
        <f>IF(Table1[[#This Row],[team]]=E1448,SUM(Table1[[#This Row],[difference]],V1448),Table1[[#This Row],[difference]])</f>
        <v>-3.5</v>
      </c>
      <c r="W1449">
        <f>IF(Table1[[#This Row],[team]]=E1448,SUM(Table1[[#This Row],[sqrt(dif)]],W1448),Table1[[#This Row],[sqrt(dif)]])</f>
        <v>2.8829315727974167</v>
      </c>
      <c r="X1449">
        <f>IF(Table1[[#This Row],[team]]=E1448,SUM(Table1[[#This Row],[f1]],X1448),Table1[[#This Row],[f1]])</f>
        <v>11.59792695948213</v>
      </c>
      <c r="Y1449">
        <f>IF(Table1[[#This Row],[ATS]]=S1448,SUM(Table1[[#This Row],[ATS]],Y1448),Table1[[#This Row],[ATS]])</f>
        <v>3</v>
      </c>
      <c r="Z1449">
        <f>IF(Table1[[#This Row],[ATS]]&gt;0,Table1[[#This Row],[ATS streak (not real)]]-1,Table1[[#This Row],[ATS streak (not real)]]+1)</f>
        <v>2</v>
      </c>
      <c r="AA1449" s="5">
        <f>Table1[[#This Row],[running ttl ppg]]^2.37/(Table1[[#This Row],[running ttl ppg]]^2.37+Table1[[#This Row],[running ttl ppga]]^2.37)</f>
        <v>0.64001463822721183</v>
      </c>
      <c r="AB1449" s="5">
        <f>Table1[[#This Row],[pyth ratio]]+Table1[[#This Row],[win/loss ratio]]</f>
        <v>1.3900146382272118</v>
      </c>
    </row>
    <row r="1450" spans="1:28" x14ac:dyDescent="0.25">
      <c r="A1450" s="1">
        <v>4008</v>
      </c>
      <c r="B1450" s="7">
        <f t="shared" si="48"/>
        <v>9</v>
      </c>
      <c r="C1450" s="5">
        <v>2018</v>
      </c>
      <c r="D1450" s="5">
        <v>10</v>
      </c>
      <c r="E1450" t="s">
        <v>67</v>
      </c>
      <c r="F1450" t="s">
        <v>54</v>
      </c>
      <c r="G1450" s="5">
        <v>0</v>
      </c>
      <c r="H1450">
        <v>20</v>
      </c>
      <c r="I1450">
        <v>17</v>
      </c>
      <c r="J1450">
        <v>3</v>
      </c>
      <c r="K1450">
        <f>IF(Table1[[#This Row],[net]]&gt;0,1,0)</f>
        <v>1</v>
      </c>
      <c r="L1450">
        <v>-10.5</v>
      </c>
      <c r="M1450">
        <f>IF(Table1[[#This Row],[team]]=E1449,SUM(Table1[[#This Row],[win/loss]],M1449),Table1[[#This Row],[win/loss]])</f>
        <v>7</v>
      </c>
      <c r="N1450">
        <f>IF(Table1[[#This Row],[team]]=E1449,SUM(Table1[[#This Row],[win/loss]],M1449),Table1[[#This Row],[win/loss]])/B1450</f>
        <v>0.77777777777777779</v>
      </c>
      <c r="O1450">
        <f t="shared" si="47"/>
        <v>-7.5</v>
      </c>
      <c r="P1450">
        <f>IF(Table1[[#This Row],[difference]]&gt;0,SQRT(Table1[[#This Row],[difference]]),-SQRT(ABS(Table1[[#This Row],[difference]])))</f>
        <v>-2.7386127875258306</v>
      </c>
      <c r="Q1450">
        <f>IF(Table1[[#This Row],[line]]&gt;0,SQRT(Table1[[#This Row],[line]]),-SQRT(ABS(Table1[[#This Row],[line]])))</f>
        <v>-3.2403703492039302</v>
      </c>
      <c r="R1450">
        <f>Table1[[#This Row],[difference]]-Table1[[#This Row],[sqrt(line)]]</f>
        <v>-4.2596296507960698</v>
      </c>
      <c r="S1450">
        <f>IF(Table1[[#This Row],[difference]]&gt;0,1,-1)</f>
        <v>-1</v>
      </c>
      <c r="T1450">
        <f>IF(Table1[[#This Row],[team]]=E1449,SUM(H1450,T1449),Table1[[#This Row],[ppg]])</f>
        <v>187</v>
      </c>
      <c r="U1450">
        <f>IF(Table1[[#This Row],[team]]=E1449,SUM(I1450,U1449),Table1[[#This Row],[ppga]])</f>
        <v>148</v>
      </c>
      <c r="V1450">
        <f>IF(Table1[[#This Row],[team]]=E1449,SUM(Table1[[#This Row],[difference]],V1449),Table1[[#This Row],[difference]])</f>
        <v>-11</v>
      </c>
      <c r="W1450">
        <f>IF(Table1[[#This Row],[team]]=E1449,SUM(Table1[[#This Row],[sqrt(dif)]],W1449),Table1[[#This Row],[sqrt(dif)]])</f>
        <v>0.14431878527158615</v>
      </c>
      <c r="X1450">
        <f>IF(Table1[[#This Row],[team]]=E1449,SUM(Table1[[#This Row],[f1]],X1449),Table1[[#This Row],[f1]])</f>
        <v>7.3382973086860606</v>
      </c>
      <c r="Y1450">
        <f>IF(Table1[[#This Row],[ATS]]=S1449,SUM(Table1[[#This Row],[ATS]],Y1449),Table1[[#This Row],[ATS]])</f>
        <v>-1</v>
      </c>
      <c r="Z1450">
        <f>IF(Table1[[#This Row],[ATS]]&gt;0,Table1[[#This Row],[ATS streak (not real)]]-1,Table1[[#This Row],[ATS streak (not real)]]+1)</f>
        <v>0</v>
      </c>
      <c r="AA1450" s="5">
        <f>Table1[[#This Row],[running ttl ppg]]^2.37/(Table1[[#This Row],[running ttl ppg]]^2.37+Table1[[#This Row],[running ttl ppga]]^2.37)</f>
        <v>0.63514060354799562</v>
      </c>
      <c r="AB1450" s="5">
        <f>Table1[[#This Row],[pyth ratio]]+Table1[[#This Row],[win/loss ratio]]</f>
        <v>1.4129183813257735</v>
      </c>
    </row>
    <row r="1451" spans="1:28" x14ac:dyDescent="0.25">
      <c r="A1451" s="1">
        <v>4009</v>
      </c>
      <c r="B1451" s="7">
        <f t="shared" si="48"/>
        <v>10</v>
      </c>
      <c r="C1451" s="5">
        <v>2018</v>
      </c>
      <c r="D1451" s="5">
        <v>11</v>
      </c>
      <c r="E1451" t="s">
        <v>67</v>
      </c>
      <c r="F1451" t="s">
        <v>71</v>
      </c>
      <c r="G1451" s="5">
        <v>1</v>
      </c>
      <c r="H1451">
        <v>40</v>
      </c>
      <c r="I1451">
        <v>17</v>
      </c>
      <c r="J1451">
        <v>23</v>
      </c>
      <c r="K1451">
        <f>IF(Table1[[#This Row],[net]]&gt;0,1,0)</f>
        <v>1</v>
      </c>
      <c r="L1451">
        <v>-7</v>
      </c>
      <c r="M1451">
        <f>IF(Table1[[#This Row],[team]]=E1450,SUM(Table1[[#This Row],[win/loss]],M1450),Table1[[#This Row],[win/loss]])</f>
        <v>8</v>
      </c>
      <c r="N1451">
        <f>IF(Table1[[#This Row],[team]]=E1450,SUM(Table1[[#This Row],[win/loss]],M1450),Table1[[#This Row],[win/loss]])/B1451</f>
        <v>0.8</v>
      </c>
      <c r="O1451">
        <f t="shared" si="47"/>
        <v>16</v>
      </c>
      <c r="P1451">
        <f>IF(Table1[[#This Row],[difference]]&gt;0,SQRT(Table1[[#This Row],[difference]]),-SQRT(ABS(Table1[[#This Row],[difference]])))</f>
        <v>4</v>
      </c>
      <c r="Q1451">
        <f>IF(Table1[[#This Row],[line]]&gt;0,SQRT(Table1[[#This Row],[line]]),-SQRT(ABS(Table1[[#This Row],[line]])))</f>
        <v>-2.6457513110645907</v>
      </c>
      <c r="R1451">
        <f>Table1[[#This Row],[difference]]-Table1[[#This Row],[sqrt(line)]]</f>
        <v>18.64575131106459</v>
      </c>
      <c r="S1451">
        <f>IF(Table1[[#This Row],[difference]]&gt;0,1,-1)</f>
        <v>1</v>
      </c>
      <c r="T1451">
        <f>IF(Table1[[#This Row],[team]]=E1450,SUM(H1451,T1450),Table1[[#This Row],[ppg]])</f>
        <v>227</v>
      </c>
      <c r="U1451">
        <f>IF(Table1[[#This Row],[team]]=E1450,SUM(I1451,U1450),Table1[[#This Row],[ppga]])</f>
        <v>165</v>
      </c>
      <c r="V1451">
        <f>IF(Table1[[#This Row],[team]]=E1450,SUM(Table1[[#This Row],[difference]],V1450),Table1[[#This Row],[difference]])</f>
        <v>5</v>
      </c>
      <c r="W1451">
        <f>IF(Table1[[#This Row],[team]]=E1450,SUM(Table1[[#This Row],[sqrt(dif)]],W1450),Table1[[#This Row],[sqrt(dif)]])</f>
        <v>4.1443187852715866</v>
      </c>
      <c r="X1451">
        <f>IF(Table1[[#This Row],[team]]=E1450,SUM(Table1[[#This Row],[f1]],X1450),Table1[[#This Row],[f1]])</f>
        <v>25.984048619750652</v>
      </c>
      <c r="Y1451">
        <f>IF(Table1[[#This Row],[ATS]]=S1450,SUM(Table1[[#This Row],[ATS]],Y1450),Table1[[#This Row],[ATS]])</f>
        <v>1</v>
      </c>
      <c r="Z1451">
        <f>IF(Table1[[#This Row],[ATS]]&gt;0,Table1[[#This Row],[ATS streak (not real)]]-1,Table1[[#This Row],[ATS streak (not real)]]+1)</f>
        <v>0</v>
      </c>
      <c r="AA1451" s="5">
        <f>Table1[[#This Row],[running ttl ppg]]^2.37/(Table1[[#This Row],[running ttl ppg]]^2.37+Table1[[#This Row],[running ttl ppga]]^2.37)</f>
        <v>0.68049352520778505</v>
      </c>
      <c r="AB1451" s="5">
        <f>Table1[[#This Row],[pyth ratio]]+Table1[[#This Row],[win/loss ratio]]</f>
        <v>1.4804935252077851</v>
      </c>
    </row>
    <row r="1452" spans="1:28" x14ac:dyDescent="0.25">
      <c r="A1452" s="1">
        <v>4010</v>
      </c>
      <c r="B1452" s="7">
        <f t="shared" si="48"/>
        <v>11</v>
      </c>
      <c r="C1452" s="5">
        <v>2018</v>
      </c>
      <c r="D1452" s="5">
        <v>12</v>
      </c>
      <c r="E1452" t="s">
        <v>67</v>
      </c>
      <c r="F1452" t="s">
        <v>52</v>
      </c>
      <c r="G1452" s="5">
        <v>1</v>
      </c>
      <c r="H1452">
        <v>31</v>
      </c>
      <c r="I1452">
        <v>28</v>
      </c>
      <c r="J1452">
        <v>3</v>
      </c>
      <c r="K1452">
        <f>IF(Table1[[#This Row],[net]]&gt;0,1,0)</f>
        <v>1</v>
      </c>
      <c r="L1452">
        <v>-14</v>
      </c>
      <c r="M1452">
        <f>IF(Table1[[#This Row],[team]]=E1451,SUM(Table1[[#This Row],[win/loss]],M1451),Table1[[#This Row],[win/loss]])</f>
        <v>9</v>
      </c>
      <c r="N1452">
        <f>IF(Table1[[#This Row],[team]]=E1451,SUM(Table1[[#This Row],[win/loss]],M1451),Table1[[#This Row],[win/loss]])/B1452</f>
        <v>0.81818181818181823</v>
      </c>
      <c r="O1452">
        <f t="shared" si="47"/>
        <v>-11</v>
      </c>
      <c r="P1452">
        <f>IF(Table1[[#This Row],[difference]]&gt;0,SQRT(Table1[[#This Row],[difference]]),-SQRT(ABS(Table1[[#This Row],[difference]])))</f>
        <v>-3.3166247903553998</v>
      </c>
      <c r="Q1452">
        <f>IF(Table1[[#This Row],[line]]&gt;0,SQRT(Table1[[#This Row],[line]]),-SQRT(ABS(Table1[[#This Row],[line]])))</f>
        <v>-3.7416573867739413</v>
      </c>
      <c r="R1452">
        <f>Table1[[#This Row],[difference]]-Table1[[#This Row],[sqrt(line)]]</f>
        <v>-7.2583426132260591</v>
      </c>
      <c r="S1452">
        <f>IF(Table1[[#This Row],[difference]]&gt;0,1,-1)</f>
        <v>-1</v>
      </c>
      <c r="T1452">
        <f>IF(Table1[[#This Row],[team]]=E1451,SUM(H1452,T1451),Table1[[#This Row],[ppg]])</f>
        <v>258</v>
      </c>
      <c r="U1452">
        <f>IF(Table1[[#This Row],[team]]=E1451,SUM(I1452,U1451),Table1[[#This Row],[ppga]])</f>
        <v>193</v>
      </c>
      <c r="V1452">
        <f>IF(Table1[[#This Row],[team]]=E1451,SUM(Table1[[#This Row],[difference]],V1451),Table1[[#This Row],[difference]])</f>
        <v>-6</v>
      </c>
      <c r="W1452">
        <f>IF(Table1[[#This Row],[team]]=E1451,SUM(Table1[[#This Row],[sqrt(dif)]],W1451),Table1[[#This Row],[sqrt(dif)]])</f>
        <v>0.82769399491618678</v>
      </c>
      <c r="X1452">
        <f>IF(Table1[[#This Row],[team]]=E1451,SUM(Table1[[#This Row],[f1]],X1451),Table1[[#This Row],[f1]])</f>
        <v>18.725706006524593</v>
      </c>
      <c r="Y1452">
        <f>IF(Table1[[#This Row],[ATS]]=S1451,SUM(Table1[[#This Row],[ATS]],Y1451),Table1[[#This Row],[ATS]])</f>
        <v>-1</v>
      </c>
      <c r="Z1452">
        <f>IF(Table1[[#This Row],[ATS]]&gt;0,Table1[[#This Row],[ATS streak (not real)]]-1,Table1[[#This Row],[ATS streak (not real)]]+1)</f>
        <v>0</v>
      </c>
      <c r="AA1452" s="5">
        <f>Table1[[#This Row],[running ttl ppg]]^2.37/(Table1[[#This Row],[running ttl ppg]]^2.37+Table1[[#This Row],[running ttl ppga]]^2.37)</f>
        <v>0.66550817201944568</v>
      </c>
      <c r="AB1452" s="5">
        <f>Table1[[#This Row],[pyth ratio]]+Table1[[#This Row],[win/loss ratio]]</f>
        <v>1.4836899902012639</v>
      </c>
    </row>
    <row r="1453" spans="1:28" x14ac:dyDescent="0.25">
      <c r="A1453" s="1">
        <v>4011</v>
      </c>
      <c r="B1453" s="7">
        <f t="shared" si="48"/>
        <v>12</v>
      </c>
      <c r="C1453" s="5">
        <v>2018</v>
      </c>
      <c r="D1453" s="5">
        <v>13</v>
      </c>
      <c r="E1453" t="s">
        <v>67</v>
      </c>
      <c r="F1453" t="s">
        <v>47</v>
      </c>
      <c r="G1453" s="5">
        <v>0</v>
      </c>
      <c r="H1453">
        <v>23</v>
      </c>
      <c r="I1453">
        <v>20</v>
      </c>
      <c r="J1453">
        <v>3</v>
      </c>
      <c r="K1453">
        <f>IF(Table1[[#This Row],[net]]&gt;0,1,0)</f>
        <v>1</v>
      </c>
      <c r="L1453">
        <v>-4.5</v>
      </c>
      <c r="M1453">
        <f>IF(Table1[[#This Row],[team]]=E1452,SUM(Table1[[#This Row],[win/loss]],M1452),Table1[[#This Row],[win/loss]])</f>
        <v>10</v>
      </c>
      <c r="N1453">
        <f>IF(Table1[[#This Row],[team]]=E1452,SUM(Table1[[#This Row],[win/loss]],M1452),Table1[[#This Row],[win/loss]])/B1453</f>
        <v>0.83333333333333337</v>
      </c>
      <c r="O1453">
        <f t="shared" si="47"/>
        <v>-1.5</v>
      </c>
      <c r="P1453">
        <f>IF(Table1[[#This Row],[difference]]&gt;0,SQRT(Table1[[#This Row],[difference]]),-SQRT(ABS(Table1[[#This Row],[difference]])))</f>
        <v>-1.2247448713915889</v>
      </c>
      <c r="Q1453">
        <f>IF(Table1[[#This Row],[line]]&gt;0,SQRT(Table1[[#This Row],[line]]),-SQRT(ABS(Table1[[#This Row],[line]])))</f>
        <v>-2.1213203435596424</v>
      </c>
      <c r="R1453">
        <f>Table1[[#This Row],[difference]]-Table1[[#This Row],[sqrt(line)]]</f>
        <v>0.62132034355964239</v>
      </c>
      <c r="S1453">
        <f>IF(Table1[[#This Row],[difference]]&gt;0,1,-1)</f>
        <v>-1</v>
      </c>
      <c r="T1453">
        <f>IF(Table1[[#This Row],[team]]=E1452,SUM(H1453,T1452),Table1[[#This Row],[ppg]])</f>
        <v>281</v>
      </c>
      <c r="U1453">
        <f>IF(Table1[[#This Row],[team]]=E1452,SUM(I1453,U1452),Table1[[#This Row],[ppga]])</f>
        <v>213</v>
      </c>
      <c r="V1453">
        <f>IF(Table1[[#This Row],[team]]=E1452,SUM(Table1[[#This Row],[difference]],V1452),Table1[[#This Row],[difference]])</f>
        <v>-7.5</v>
      </c>
      <c r="W1453">
        <f>IF(Table1[[#This Row],[team]]=E1452,SUM(Table1[[#This Row],[sqrt(dif)]],W1452),Table1[[#This Row],[sqrt(dif)]])</f>
        <v>-0.39705087647540216</v>
      </c>
      <c r="X1453">
        <f>IF(Table1[[#This Row],[team]]=E1452,SUM(Table1[[#This Row],[f1]],X1452),Table1[[#This Row],[f1]])</f>
        <v>19.347026350084235</v>
      </c>
      <c r="Y1453">
        <f>IF(Table1[[#This Row],[ATS]]=S1452,SUM(Table1[[#This Row],[ATS]],Y1452),Table1[[#This Row],[ATS]])</f>
        <v>-2</v>
      </c>
      <c r="Z1453">
        <f>IF(Table1[[#This Row],[ATS]]&gt;0,Table1[[#This Row],[ATS streak (not real)]]-1,Table1[[#This Row],[ATS streak (not real)]]+1)</f>
        <v>-1</v>
      </c>
      <c r="AA1453" s="5">
        <f>Table1[[#This Row],[running ttl ppg]]^2.37/(Table1[[#This Row],[running ttl ppg]]^2.37+Table1[[#This Row],[running ttl ppga]]^2.37)</f>
        <v>0.65850478794982426</v>
      </c>
      <c r="AB1453" s="5">
        <f>Table1[[#This Row],[pyth ratio]]+Table1[[#This Row],[win/loss ratio]]</f>
        <v>1.4918381212831577</v>
      </c>
    </row>
    <row r="1454" spans="1:28" x14ac:dyDescent="0.25">
      <c r="A1454" s="1">
        <v>4012</v>
      </c>
      <c r="B1454" s="7">
        <f t="shared" si="48"/>
        <v>13</v>
      </c>
      <c r="C1454" s="5">
        <v>2018</v>
      </c>
      <c r="D1454" s="5">
        <v>14</v>
      </c>
      <c r="E1454" t="s">
        <v>67</v>
      </c>
      <c r="F1454" t="s">
        <v>43</v>
      </c>
      <c r="G1454" s="5">
        <v>1</v>
      </c>
      <c r="H1454">
        <v>39</v>
      </c>
      <c r="I1454">
        <v>38</v>
      </c>
      <c r="J1454">
        <v>1</v>
      </c>
      <c r="K1454">
        <f>IF(Table1[[#This Row],[net]]&gt;0,1,0)</f>
        <v>1</v>
      </c>
      <c r="L1454">
        <v>-6</v>
      </c>
      <c r="M1454">
        <f>IF(Table1[[#This Row],[team]]=E1453,SUM(Table1[[#This Row],[win/loss]],M1453),Table1[[#This Row],[win/loss]])</f>
        <v>11</v>
      </c>
      <c r="N1454">
        <f>IF(Table1[[#This Row],[team]]=E1453,SUM(Table1[[#This Row],[win/loss]],M1453),Table1[[#This Row],[win/loss]])/B1454</f>
        <v>0.84615384615384615</v>
      </c>
      <c r="O1454">
        <f t="shared" si="47"/>
        <v>-5</v>
      </c>
      <c r="P1454">
        <f>IF(Table1[[#This Row],[difference]]&gt;0,SQRT(Table1[[#This Row],[difference]]),-SQRT(ABS(Table1[[#This Row],[difference]])))</f>
        <v>-2.2360679774997898</v>
      </c>
      <c r="Q1454">
        <f>IF(Table1[[#This Row],[line]]&gt;0,SQRT(Table1[[#This Row],[line]]),-SQRT(ABS(Table1[[#This Row],[line]])))</f>
        <v>-2.4494897427831779</v>
      </c>
      <c r="R1454">
        <f>Table1[[#This Row],[difference]]-Table1[[#This Row],[sqrt(line)]]</f>
        <v>-2.5505102572168221</v>
      </c>
      <c r="S1454">
        <f>IF(Table1[[#This Row],[difference]]&gt;0,1,-1)</f>
        <v>-1</v>
      </c>
      <c r="T1454">
        <f>IF(Table1[[#This Row],[team]]=E1453,SUM(H1454,T1453),Table1[[#This Row],[ppg]])</f>
        <v>320</v>
      </c>
      <c r="U1454">
        <f>IF(Table1[[#This Row],[team]]=E1453,SUM(I1454,U1453),Table1[[#This Row],[ppga]])</f>
        <v>251</v>
      </c>
      <c r="V1454">
        <f>IF(Table1[[#This Row],[team]]=E1453,SUM(Table1[[#This Row],[difference]],V1453),Table1[[#This Row],[difference]])</f>
        <v>-12.5</v>
      </c>
      <c r="W1454">
        <f>IF(Table1[[#This Row],[team]]=E1453,SUM(Table1[[#This Row],[sqrt(dif)]],W1453),Table1[[#This Row],[sqrt(dif)]])</f>
        <v>-2.633118853975192</v>
      </c>
      <c r="X1454">
        <f>IF(Table1[[#This Row],[team]]=E1453,SUM(Table1[[#This Row],[f1]],X1453),Table1[[#This Row],[f1]])</f>
        <v>16.796516092867414</v>
      </c>
      <c r="Y1454">
        <f>IF(Table1[[#This Row],[ATS]]=S1453,SUM(Table1[[#This Row],[ATS]],Y1453),Table1[[#This Row],[ATS]])</f>
        <v>-3</v>
      </c>
      <c r="Z1454">
        <f>IF(Table1[[#This Row],[ATS]]&gt;0,Table1[[#This Row],[ATS streak (not real)]]-1,Table1[[#This Row],[ATS streak (not real)]]+1)</f>
        <v>-2</v>
      </c>
      <c r="AA1454" s="5">
        <f>Table1[[#This Row],[running ttl ppg]]^2.37/(Table1[[#This Row],[running ttl ppg]]^2.37+Table1[[#This Row],[running ttl ppga]]^2.37)</f>
        <v>0.64005371586480664</v>
      </c>
      <c r="AB1454" s="5">
        <f>Table1[[#This Row],[pyth ratio]]+Table1[[#This Row],[win/loss ratio]]</f>
        <v>1.4862075620186528</v>
      </c>
    </row>
    <row r="1455" spans="1:28" x14ac:dyDescent="0.25">
      <c r="A1455" s="1">
        <v>4013</v>
      </c>
      <c r="B1455" s="7">
        <f t="shared" si="48"/>
        <v>14</v>
      </c>
      <c r="C1455" s="5">
        <v>2018</v>
      </c>
      <c r="D1455" s="5">
        <v>15</v>
      </c>
      <c r="E1455" t="s">
        <v>67</v>
      </c>
      <c r="F1455" t="s">
        <v>63</v>
      </c>
      <c r="G1455" s="5">
        <v>1</v>
      </c>
      <c r="H1455">
        <v>24</v>
      </c>
      <c r="I1455">
        <v>27</v>
      </c>
      <c r="J1455">
        <v>-3</v>
      </c>
      <c r="K1455">
        <f>IF(Table1[[#This Row],[net]]&gt;0,1,0)</f>
        <v>0</v>
      </c>
      <c r="L1455">
        <v>2.5</v>
      </c>
      <c r="M1455">
        <f>IF(Table1[[#This Row],[team]]=E1454,SUM(Table1[[#This Row],[win/loss]],M1454),Table1[[#This Row],[win/loss]])</f>
        <v>11</v>
      </c>
      <c r="N1455">
        <f>IF(Table1[[#This Row],[team]]=E1454,SUM(Table1[[#This Row],[win/loss]],M1454),Table1[[#This Row],[win/loss]])/B1455</f>
        <v>0.7857142857142857</v>
      </c>
      <c r="O1455">
        <f t="shared" si="47"/>
        <v>-0.5</v>
      </c>
      <c r="P1455">
        <f>IF(Table1[[#This Row],[difference]]&gt;0,SQRT(Table1[[#This Row],[difference]]),-SQRT(ABS(Table1[[#This Row],[difference]])))</f>
        <v>-0.70710678118654757</v>
      </c>
      <c r="Q1455">
        <f>IF(Table1[[#This Row],[line]]&gt;0,SQRT(Table1[[#This Row],[line]]),-SQRT(ABS(Table1[[#This Row],[line]])))</f>
        <v>1.5811388300841898</v>
      </c>
      <c r="R1455">
        <f>Table1[[#This Row],[difference]]-Table1[[#This Row],[sqrt(line)]]</f>
        <v>-2.08113883008419</v>
      </c>
      <c r="S1455">
        <f>IF(Table1[[#This Row],[difference]]&gt;0,1,-1)</f>
        <v>-1</v>
      </c>
      <c r="T1455">
        <f>IF(Table1[[#This Row],[team]]=E1454,SUM(H1455,T1454),Table1[[#This Row],[ppg]])</f>
        <v>344</v>
      </c>
      <c r="U1455">
        <f>IF(Table1[[#This Row],[team]]=E1454,SUM(I1455,U1454),Table1[[#This Row],[ppga]])</f>
        <v>278</v>
      </c>
      <c r="V1455">
        <f>IF(Table1[[#This Row],[team]]=E1454,SUM(Table1[[#This Row],[difference]],V1454),Table1[[#This Row],[difference]])</f>
        <v>-13</v>
      </c>
      <c r="W1455">
        <f>IF(Table1[[#This Row],[team]]=E1454,SUM(Table1[[#This Row],[sqrt(dif)]],W1454),Table1[[#This Row],[sqrt(dif)]])</f>
        <v>-3.3402256351617394</v>
      </c>
      <c r="X1455">
        <f>IF(Table1[[#This Row],[team]]=E1454,SUM(Table1[[#This Row],[f1]],X1454),Table1[[#This Row],[f1]])</f>
        <v>14.715377262783225</v>
      </c>
      <c r="Y1455">
        <f>IF(Table1[[#This Row],[ATS]]=S1454,SUM(Table1[[#This Row],[ATS]],Y1454),Table1[[#This Row],[ATS]])</f>
        <v>-4</v>
      </c>
      <c r="Z1455">
        <f>IF(Table1[[#This Row],[ATS]]&gt;0,Table1[[#This Row],[ATS streak (not real)]]-1,Table1[[#This Row],[ATS streak (not real)]]+1)</f>
        <v>-3</v>
      </c>
      <c r="AA1455" s="5">
        <f>Table1[[#This Row],[running ttl ppg]]^2.37/(Table1[[#This Row],[running ttl ppg]]^2.37+Table1[[#This Row],[running ttl ppga]]^2.37)</f>
        <v>0.62360045983540902</v>
      </c>
      <c r="AB1455" s="5">
        <f>Table1[[#This Row],[pyth ratio]]+Table1[[#This Row],[win/loss ratio]]</f>
        <v>1.4093147455496946</v>
      </c>
    </row>
    <row r="1456" spans="1:28" x14ac:dyDescent="0.25">
      <c r="A1456" s="1">
        <v>4014</v>
      </c>
      <c r="B1456" s="7">
        <f t="shared" si="48"/>
        <v>15</v>
      </c>
      <c r="C1456" s="5">
        <v>2018</v>
      </c>
      <c r="D1456" s="5">
        <v>16</v>
      </c>
      <c r="E1456" t="s">
        <v>67</v>
      </c>
      <c r="F1456" t="s">
        <v>53</v>
      </c>
      <c r="G1456" s="5">
        <v>0</v>
      </c>
      <c r="H1456">
        <v>34</v>
      </c>
      <c r="I1456">
        <v>6</v>
      </c>
      <c r="J1456">
        <v>28</v>
      </c>
      <c r="K1456">
        <f>IF(Table1[[#This Row],[net]]&gt;0,1,0)</f>
        <v>1</v>
      </c>
      <c r="L1456">
        <v>-9</v>
      </c>
      <c r="M1456">
        <f>IF(Table1[[#This Row],[team]]=E1455,SUM(Table1[[#This Row],[win/loss]],M1455),Table1[[#This Row],[win/loss]])</f>
        <v>12</v>
      </c>
      <c r="N1456">
        <f>IF(Table1[[#This Row],[team]]=E1455,SUM(Table1[[#This Row],[win/loss]],M1455),Table1[[#This Row],[win/loss]])/B1456</f>
        <v>0.8</v>
      </c>
      <c r="O1456">
        <f t="shared" si="47"/>
        <v>19</v>
      </c>
      <c r="P1456">
        <f>IF(Table1[[#This Row],[difference]]&gt;0,SQRT(Table1[[#This Row],[difference]]),-SQRT(ABS(Table1[[#This Row],[difference]])))</f>
        <v>4.358898943540674</v>
      </c>
      <c r="Q1456">
        <f>IF(Table1[[#This Row],[line]]&gt;0,SQRT(Table1[[#This Row],[line]]),-SQRT(ABS(Table1[[#This Row],[line]])))</f>
        <v>-3</v>
      </c>
      <c r="R1456">
        <f>Table1[[#This Row],[difference]]-Table1[[#This Row],[sqrt(line)]]</f>
        <v>22</v>
      </c>
      <c r="S1456">
        <f>IF(Table1[[#This Row],[difference]]&gt;0,1,-1)</f>
        <v>1</v>
      </c>
      <c r="T1456">
        <f>IF(Table1[[#This Row],[team]]=E1455,SUM(H1456,T1455),Table1[[#This Row],[ppg]])</f>
        <v>378</v>
      </c>
      <c r="U1456">
        <f>IF(Table1[[#This Row],[team]]=E1455,SUM(I1456,U1455),Table1[[#This Row],[ppga]])</f>
        <v>284</v>
      </c>
      <c r="V1456">
        <f>IF(Table1[[#This Row],[team]]=E1455,SUM(Table1[[#This Row],[difference]],V1455),Table1[[#This Row],[difference]])</f>
        <v>6</v>
      </c>
      <c r="W1456">
        <f>IF(Table1[[#This Row],[team]]=E1455,SUM(Table1[[#This Row],[sqrt(dif)]],W1455),Table1[[#This Row],[sqrt(dif)]])</f>
        <v>1.0186733083789345</v>
      </c>
      <c r="X1456">
        <f>IF(Table1[[#This Row],[team]]=E1455,SUM(Table1[[#This Row],[f1]],X1455),Table1[[#This Row],[f1]])</f>
        <v>36.715377262783221</v>
      </c>
      <c r="Y1456">
        <f>IF(Table1[[#This Row],[ATS]]=S1455,SUM(Table1[[#This Row],[ATS]],Y1455),Table1[[#This Row],[ATS]])</f>
        <v>1</v>
      </c>
      <c r="Z1456">
        <f>IF(Table1[[#This Row],[ATS]]&gt;0,Table1[[#This Row],[ATS streak (not real)]]-1,Table1[[#This Row],[ATS streak (not real)]]+1)</f>
        <v>0</v>
      </c>
      <c r="AA1456" s="5">
        <f>Table1[[#This Row],[running ttl ppg]]^2.37/(Table1[[#This Row],[running ttl ppg]]^2.37+Table1[[#This Row],[running ttl ppga]]^2.37)</f>
        <v>0.66320959968452842</v>
      </c>
      <c r="AB1456" s="5">
        <f>Table1[[#This Row],[pyth ratio]]+Table1[[#This Row],[win/loss ratio]]</f>
        <v>1.4632095996845285</v>
      </c>
    </row>
    <row r="1457" spans="1:28" x14ac:dyDescent="0.25">
      <c r="A1457" s="1">
        <v>4015</v>
      </c>
      <c r="B1457" s="7">
        <f t="shared" si="48"/>
        <v>16</v>
      </c>
      <c r="C1457" s="5">
        <v>2018</v>
      </c>
      <c r="D1457" s="5">
        <v>17</v>
      </c>
      <c r="E1457" t="s">
        <v>67</v>
      </c>
      <c r="F1457" t="s">
        <v>48</v>
      </c>
      <c r="G1457" s="5">
        <v>1</v>
      </c>
      <c r="H1457">
        <v>28</v>
      </c>
      <c r="I1457">
        <v>24</v>
      </c>
      <c r="J1457">
        <v>4</v>
      </c>
      <c r="K1457">
        <f>IF(Table1[[#This Row],[net]]&gt;0,1,0)</f>
        <v>1</v>
      </c>
      <c r="L1457">
        <v>-5</v>
      </c>
      <c r="M1457">
        <f>IF(Table1[[#This Row],[team]]=E1456,SUM(Table1[[#This Row],[win/loss]],M1456),Table1[[#This Row],[win/loss]])</f>
        <v>13</v>
      </c>
      <c r="N1457">
        <f>IF(Table1[[#This Row],[team]]=E1456,SUM(Table1[[#This Row],[win/loss]],M1456),Table1[[#This Row],[win/loss]])/B1457</f>
        <v>0.8125</v>
      </c>
      <c r="O1457">
        <f t="shared" si="47"/>
        <v>-1</v>
      </c>
      <c r="P1457">
        <f>IF(Table1[[#This Row],[difference]]&gt;0,SQRT(Table1[[#This Row],[difference]]),-SQRT(ABS(Table1[[#This Row],[difference]])))</f>
        <v>-1</v>
      </c>
      <c r="Q1457">
        <f>IF(Table1[[#This Row],[line]]&gt;0,SQRT(Table1[[#This Row],[line]]),-SQRT(ABS(Table1[[#This Row],[line]])))</f>
        <v>-2.2360679774997898</v>
      </c>
      <c r="R1457">
        <f>Table1[[#This Row],[difference]]-Table1[[#This Row],[sqrt(line)]]</f>
        <v>1.2360679774997898</v>
      </c>
      <c r="S1457">
        <f>IF(Table1[[#This Row],[difference]]&gt;0,1,-1)</f>
        <v>-1</v>
      </c>
      <c r="T1457">
        <f>IF(Table1[[#This Row],[team]]=E1456,SUM(H1457,T1456),Table1[[#This Row],[ppg]])</f>
        <v>406</v>
      </c>
      <c r="U1457">
        <f>IF(Table1[[#This Row],[team]]=E1456,SUM(I1457,U1456),Table1[[#This Row],[ppga]])</f>
        <v>308</v>
      </c>
      <c r="V1457">
        <f>IF(Table1[[#This Row],[team]]=E1456,SUM(Table1[[#This Row],[difference]],V1456),Table1[[#This Row],[difference]])</f>
        <v>5</v>
      </c>
      <c r="W1457">
        <f>IF(Table1[[#This Row],[team]]=E1456,SUM(Table1[[#This Row],[sqrt(dif)]],W1456),Table1[[#This Row],[sqrt(dif)]])</f>
        <v>1.867330837893455E-2</v>
      </c>
      <c r="X1457">
        <f>IF(Table1[[#This Row],[team]]=E1456,SUM(Table1[[#This Row],[f1]],X1456),Table1[[#This Row],[f1]])</f>
        <v>37.951445240283007</v>
      </c>
      <c r="Y1457">
        <f>IF(Table1[[#This Row],[ATS]]=S1456,SUM(Table1[[#This Row],[ATS]],Y1456),Table1[[#This Row],[ATS]])</f>
        <v>-1</v>
      </c>
      <c r="Z1457">
        <f>IF(Table1[[#This Row],[ATS]]&gt;0,Table1[[#This Row],[ATS streak (not real)]]-1,Table1[[#This Row],[ATS streak (not real)]]+1)</f>
        <v>0</v>
      </c>
      <c r="AA1457" s="5">
        <f>Table1[[#This Row],[running ttl ppg]]^2.37/(Table1[[#This Row],[running ttl ppg]]^2.37+Table1[[#This Row],[running ttl ppga]]^2.37)</f>
        <v>0.65807342733863172</v>
      </c>
      <c r="AB1457" s="5">
        <f>Table1[[#This Row],[pyth ratio]]+Table1[[#This Row],[win/loss ratio]]</f>
        <v>1.4705734273386317</v>
      </c>
    </row>
    <row r="1458" spans="1:28" x14ac:dyDescent="0.25">
      <c r="A1458" s="1">
        <v>4016</v>
      </c>
      <c r="B1458" s="7">
        <f t="shared" si="48"/>
        <v>1</v>
      </c>
      <c r="C1458" s="5">
        <v>2018</v>
      </c>
      <c r="D1458" s="5">
        <v>1</v>
      </c>
      <c r="E1458" t="s">
        <v>68</v>
      </c>
      <c r="F1458" t="s">
        <v>45</v>
      </c>
      <c r="G1458" s="5">
        <v>1</v>
      </c>
      <c r="H1458">
        <v>3</v>
      </c>
      <c r="I1458">
        <v>23</v>
      </c>
      <c r="J1458">
        <v>-20</v>
      </c>
      <c r="K1458">
        <f>IF(Table1[[#This Row],[net]]&gt;0,1,0)</f>
        <v>0</v>
      </c>
      <c r="L1458">
        <v>4</v>
      </c>
      <c r="M1458">
        <f>IF(Table1[[#This Row],[team]]=E1457,SUM(Table1[[#This Row],[win/loss]],M1457),Table1[[#This Row],[win/loss]])</f>
        <v>0</v>
      </c>
      <c r="N1458">
        <f>IF(Table1[[#This Row],[team]]=E1457,SUM(Table1[[#This Row],[win/loss]],M1457),Table1[[#This Row],[win/loss]])/B1458</f>
        <v>0</v>
      </c>
      <c r="O1458">
        <f t="shared" si="47"/>
        <v>-16</v>
      </c>
      <c r="P1458">
        <f>IF(Table1[[#This Row],[difference]]&gt;0,SQRT(Table1[[#This Row],[difference]]),-SQRT(ABS(Table1[[#This Row],[difference]])))</f>
        <v>-4</v>
      </c>
      <c r="Q1458">
        <f>IF(Table1[[#This Row],[line]]&gt;0,SQRT(Table1[[#This Row],[line]]),-SQRT(ABS(Table1[[#This Row],[line]])))</f>
        <v>2</v>
      </c>
      <c r="R1458">
        <f>Table1[[#This Row],[difference]]-Table1[[#This Row],[sqrt(line)]]</f>
        <v>-18</v>
      </c>
      <c r="S1458">
        <f>IF(Table1[[#This Row],[difference]]&gt;0,1,-1)</f>
        <v>-1</v>
      </c>
      <c r="T1458">
        <f>IF(Table1[[#This Row],[team]]=E1457,SUM(H1458,T1457),Table1[[#This Row],[ppg]])</f>
        <v>3</v>
      </c>
      <c r="U1458">
        <f>IF(Table1[[#This Row],[team]]=E1457,SUM(I1458,U1457),Table1[[#This Row],[ppga]])</f>
        <v>23</v>
      </c>
      <c r="V1458">
        <f>IF(Table1[[#This Row],[team]]=E1457,SUM(Table1[[#This Row],[difference]],V1457),Table1[[#This Row],[difference]])</f>
        <v>-16</v>
      </c>
      <c r="W1458">
        <f>IF(Table1[[#This Row],[team]]=E1457,SUM(Table1[[#This Row],[sqrt(dif)]],W1457),Table1[[#This Row],[sqrt(dif)]])</f>
        <v>-4</v>
      </c>
      <c r="X1458">
        <f>IF(Table1[[#This Row],[team]]=E1457,SUM(Table1[[#This Row],[f1]],X1457),Table1[[#This Row],[f1]])</f>
        <v>-18</v>
      </c>
      <c r="Y1458">
        <f>IF(Table1[[#This Row],[ATS]]=S1457,SUM(Table1[[#This Row],[ATS]],Y1457),Table1[[#This Row],[ATS]])</f>
        <v>-2</v>
      </c>
      <c r="Z1458">
        <f>IF(Table1[[#This Row],[ATS]]&gt;0,Table1[[#This Row],[ATS streak (not real)]]-1,Table1[[#This Row],[ATS streak (not real)]]+1)</f>
        <v>-1</v>
      </c>
      <c r="AA1458" s="5">
        <f>Table1[[#This Row],[running ttl ppg]]^2.37/(Table1[[#This Row],[running ttl ppg]]^2.37+Table1[[#This Row],[running ttl ppga]]^2.37)</f>
        <v>7.9436253743876903E-3</v>
      </c>
      <c r="AB1458" s="5">
        <f>Table1[[#This Row],[pyth ratio]]+Table1[[#This Row],[win/loss ratio]]</f>
        <v>7.9436253743876903E-3</v>
      </c>
    </row>
    <row r="1459" spans="1:28" x14ac:dyDescent="0.25">
      <c r="A1459" s="1">
        <v>4017</v>
      </c>
      <c r="B1459" s="7">
        <f t="shared" si="48"/>
        <v>2</v>
      </c>
      <c r="C1459" s="5">
        <v>2018</v>
      </c>
      <c r="D1459" s="5">
        <v>2</v>
      </c>
      <c r="E1459" t="s">
        <v>68</v>
      </c>
      <c r="F1459" t="s">
        <v>69</v>
      </c>
      <c r="G1459" s="5">
        <v>0</v>
      </c>
      <c r="H1459">
        <v>9</v>
      </c>
      <c r="I1459">
        <v>12</v>
      </c>
      <c r="J1459">
        <v>-3</v>
      </c>
      <c r="K1459">
        <f>IF(Table1[[#This Row],[net]]&gt;0,1,0)</f>
        <v>0</v>
      </c>
      <c r="L1459">
        <v>13.5</v>
      </c>
      <c r="M1459">
        <f>IF(Table1[[#This Row],[team]]=E1458,SUM(Table1[[#This Row],[win/loss]],M1458),Table1[[#This Row],[win/loss]])</f>
        <v>0</v>
      </c>
      <c r="N1459">
        <f>IF(Table1[[#This Row],[team]]=E1458,SUM(Table1[[#This Row],[win/loss]],M1458),Table1[[#This Row],[win/loss]])/B1459</f>
        <v>0</v>
      </c>
      <c r="O1459">
        <f t="shared" si="47"/>
        <v>10.5</v>
      </c>
      <c r="P1459">
        <f>IF(Table1[[#This Row],[difference]]&gt;0,SQRT(Table1[[#This Row],[difference]]),-SQRT(ABS(Table1[[#This Row],[difference]])))</f>
        <v>3.2403703492039302</v>
      </c>
      <c r="Q1459">
        <f>IF(Table1[[#This Row],[line]]&gt;0,SQRT(Table1[[#This Row],[line]]),-SQRT(ABS(Table1[[#This Row],[line]])))</f>
        <v>3.6742346141747673</v>
      </c>
      <c r="R1459">
        <f>Table1[[#This Row],[difference]]-Table1[[#This Row],[sqrt(line)]]</f>
        <v>6.8257653858252327</v>
      </c>
      <c r="S1459">
        <f>IF(Table1[[#This Row],[difference]]&gt;0,1,-1)</f>
        <v>1</v>
      </c>
      <c r="T1459">
        <f>IF(Table1[[#This Row],[team]]=E1458,SUM(H1459,T1458),Table1[[#This Row],[ppg]])</f>
        <v>12</v>
      </c>
      <c r="U1459">
        <f>IF(Table1[[#This Row],[team]]=E1458,SUM(I1459,U1458),Table1[[#This Row],[ppga]])</f>
        <v>35</v>
      </c>
      <c r="V1459">
        <f>IF(Table1[[#This Row],[team]]=E1458,SUM(Table1[[#This Row],[difference]],V1458),Table1[[#This Row],[difference]])</f>
        <v>-5.5</v>
      </c>
      <c r="W1459">
        <f>IF(Table1[[#This Row],[team]]=E1458,SUM(Table1[[#This Row],[sqrt(dif)]],W1458),Table1[[#This Row],[sqrt(dif)]])</f>
        <v>-0.75962965079606981</v>
      </c>
      <c r="X1459">
        <f>IF(Table1[[#This Row],[team]]=E1458,SUM(Table1[[#This Row],[f1]],X1458),Table1[[#This Row],[f1]])</f>
        <v>-11.174234614174768</v>
      </c>
      <c r="Y1459">
        <f>IF(Table1[[#This Row],[ATS]]=S1458,SUM(Table1[[#This Row],[ATS]],Y1458),Table1[[#This Row],[ATS]])</f>
        <v>1</v>
      </c>
      <c r="Z1459">
        <f>IF(Table1[[#This Row],[ATS]]&gt;0,Table1[[#This Row],[ATS streak (not real)]]-1,Table1[[#This Row],[ATS streak (not real)]]+1)</f>
        <v>0</v>
      </c>
      <c r="AA1459" s="5">
        <f>Table1[[#This Row],[running ttl ppg]]^2.37/(Table1[[#This Row],[running ttl ppg]]^2.37+Table1[[#This Row],[running ttl ppga]]^2.37)</f>
        <v>7.3308364574042773E-2</v>
      </c>
      <c r="AB1459" s="5">
        <f>Table1[[#This Row],[pyth ratio]]+Table1[[#This Row],[win/loss ratio]]</f>
        <v>7.3308364574042773E-2</v>
      </c>
    </row>
    <row r="1460" spans="1:28" x14ac:dyDescent="0.25">
      <c r="A1460" s="1">
        <v>4018</v>
      </c>
      <c r="B1460" s="7">
        <f t="shared" si="48"/>
        <v>3</v>
      </c>
      <c r="C1460" s="5">
        <v>2018</v>
      </c>
      <c r="D1460" s="5">
        <v>3</v>
      </c>
      <c r="E1460" t="s">
        <v>68</v>
      </c>
      <c r="F1460" t="s">
        <v>58</v>
      </c>
      <c r="G1460" s="5">
        <v>1</v>
      </c>
      <c r="H1460">
        <v>39</v>
      </c>
      <c r="I1460">
        <v>41</v>
      </c>
      <c r="J1460">
        <v>-2</v>
      </c>
      <c r="K1460">
        <f>IF(Table1[[#This Row],[net]]&gt;0,1,0)</f>
        <v>0</v>
      </c>
      <c r="L1460">
        <v>3</v>
      </c>
      <c r="M1460">
        <f>IF(Table1[[#This Row],[team]]=E1459,SUM(Table1[[#This Row],[win/loss]],M1459),Table1[[#This Row],[win/loss]])</f>
        <v>0</v>
      </c>
      <c r="N1460">
        <f>IF(Table1[[#This Row],[team]]=E1459,SUM(Table1[[#This Row],[win/loss]],M1459),Table1[[#This Row],[win/loss]])/B1460</f>
        <v>0</v>
      </c>
      <c r="O1460">
        <f t="shared" si="47"/>
        <v>1</v>
      </c>
      <c r="P1460">
        <f>IF(Table1[[#This Row],[difference]]&gt;0,SQRT(Table1[[#This Row],[difference]]),-SQRT(ABS(Table1[[#This Row],[difference]])))</f>
        <v>1</v>
      </c>
      <c r="Q1460">
        <f>IF(Table1[[#This Row],[line]]&gt;0,SQRT(Table1[[#This Row],[line]]),-SQRT(ABS(Table1[[#This Row],[line]])))</f>
        <v>1.7320508075688772</v>
      </c>
      <c r="R1460">
        <f>Table1[[#This Row],[difference]]-Table1[[#This Row],[sqrt(line)]]</f>
        <v>-0.73205080756887719</v>
      </c>
      <c r="S1460">
        <f>IF(Table1[[#This Row],[difference]]&gt;0,1,-1)</f>
        <v>1</v>
      </c>
      <c r="T1460">
        <f>IF(Table1[[#This Row],[team]]=E1459,SUM(H1460,T1459),Table1[[#This Row],[ppg]])</f>
        <v>51</v>
      </c>
      <c r="U1460">
        <f>IF(Table1[[#This Row],[team]]=E1459,SUM(I1460,U1459),Table1[[#This Row],[ppga]])</f>
        <v>76</v>
      </c>
      <c r="V1460">
        <f>IF(Table1[[#This Row],[team]]=E1459,SUM(Table1[[#This Row],[difference]],V1459),Table1[[#This Row],[difference]])</f>
        <v>-4.5</v>
      </c>
      <c r="W1460">
        <f>IF(Table1[[#This Row],[team]]=E1459,SUM(Table1[[#This Row],[sqrt(dif)]],W1459),Table1[[#This Row],[sqrt(dif)]])</f>
        <v>0.24037034920393019</v>
      </c>
      <c r="X1460">
        <f>IF(Table1[[#This Row],[team]]=E1459,SUM(Table1[[#This Row],[f1]],X1459),Table1[[#This Row],[f1]])</f>
        <v>-11.906285421743645</v>
      </c>
      <c r="Y1460">
        <f>IF(Table1[[#This Row],[ATS]]=S1459,SUM(Table1[[#This Row],[ATS]],Y1459),Table1[[#This Row],[ATS]])</f>
        <v>2</v>
      </c>
      <c r="Z1460">
        <f>IF(Table1[[#This Row],[ATS]]&gt;0,Table1[[#This Row],[ATS streak (not real)]]-1,Table1[[#This Row],[ATS streak (not real)]]+1)</f>
        <v>1</v>
      </c>
      <c r="AA1460" s="5">
        <f>Table1[[#This Row],[running ttl ppg]]^2.37/(Table1[[#This Row],[running ttl ppg]]^2.37+Table1[[#This Row],[running ttl ppga]]^2.37)</f>
        <v>0.27980858893574934</v>
      </c>
      <c r="AB1460" s="5">
        <f>Table1[[#This Row],[pyth ratio]]+Table1[[#This Row],[win/loss ratio]]</f>
        <v>0.27980858893574934</v>
      </c>
    </row>
    <row r="1461" spans="1:28" x14ac:dyDescent="0.25">
      <c r="A1461" s="1">
        <v>4019</v>
      </c>
      <c r="B1461" s="7">
        <f t="shared" si="48"/>
        <v>4</v>
      </c>
      <c r="C1461" s="5">
        <v>2018</v>
      </c>
      <c r="D1461" s="5">
        <v>4</v>
      </c>
      <c r="E1461" t="s">
        <v>68</v>
      </c>
      <c r="F1461" t="s">
        <v>41</v>
      </c>
      <c r="G1461" s="5">
        <v>0</v>
      </c>
      <c r="H1461">
        <v>15</v>
      </c>
      <c r="I1461">
        <v>18</v>
      </c>
      <c r="J1461">
        <v>-3</v>
      </c>
      <c r="K1461">
        <f>IF(Table1[[#This Row],[net]]&gt;0,1,0)</f>
        <v>0</v>
      </c>
      <c r="L1461">
        <v>6</v>
      </c>
      <c r="M1461">
        <f>IF(Table1[[#This Row],[team]]=E1460,SUM(Table1[[#This Row],[win/loss]],M1460),Table1[[#This Row],[win/loss]])</f>
        <v>0</v>
      </c>
      <c r="N1461">
        <f>IF(Table1[[#This Row],[team]]=E1460,SUM(Table1[[#This Row],[win/loss]],M1460),Table1[[#This Row],[win/loss]])/B1461</f>
        <v>0</v>
      </c>
      <c r="O1461">
        <f t="shared" si="47"/>
        <v>3</v>
      </c>
      <c r="P1461">
        <f>IF(Table1[[#This Row],[difference]]&gt;0,SQRT(Table1[[#This Row],[difference]]),-SQRT(ABS(Table1[[#This Row],[difference]])))</f>
        <v>1.7320508075688772</v>
      </c>
      <c r="Q1461">
        <f>IF(Table1[[#This Row],[line]]&gt;0,SQRT(Table1[[#This Row],[line]]),-SQRT(ABS(Table1[[#This Row],[line]])))</f>
        <v>2.4494897427831779</v>
      </c>
      <c r="R1461">
        <f>Table1[[#This Row],[difference]]-Table1[[#This Row],[sqrt(line)]]</f>
        <v>0.55051025721682212</v>
      </c>
      <c r="S1461">
        <f>IF(Table1[[#This Row],[difference]]&gt;0,1,-1)</f>
        <v>1</v>
      </c>
      <c r="T1461">
        <f>IF(Table1[[#This Row],[team]]=E1460,SUM(H1461,T1460),Table1[[#This Row],[ppg]])</f>
        <v>66</v>
      </c>
      <c r="U1461">
        <f>IF(Table1[[#This Row],[team]]=E1460,SUM(I1461,U1460),Table1[[#This Row],[ppga]])</f>
        <v>94</v>
      </c>
      <c r="V1461">
        <f>IF(Table1[[#This Row],[team]]=E1460,SUM(Table1[[#This Row],[difference]],V1460),Table1[[#This Row],[difference]])</f>
        <v>-1.5</v>
      </c>
      <c r="W1461">
        <f>IF(Table1[[#This Row],[team]]=E1460,SUM(Table1[[#This Row],[sqrt(dif)]],W1460),Table1[[#This Row],[sqrt(dif)]])</f>
        <v>1.9724211567728074</v>
      </c>
      <c r="X1461">
        <f>IF(Table1[[#This Row],[team]]=E1460,SUM(Table1[[#This Row],[f1]],X1460),Table1[[#This Row],[f1]])</f>
        <v>-11.355775164526822</v>
      </c>
      <c r="Y1461">
        <f>IF(Table1[[#This Row],[ATS]]=S1460,SUM(Table1[[#This Row],[ATS]],Y1460),Table1[[#This Row],[ATS]])</f>
        <v>3</v>
      </c>
      <c r="Z1461">
        <f>IF(Table1[[#This Row],[ATS]]&gt;0,Table1[[#This Row],[ATS streak (not real)]]-1,Table1[[#This Row],[ATS streak (not real)]]+1)</f>
        <v>2</v>
      </c>
      <c r="AA1461" s="5">
        <f>Table1[[#This Row],[running ttl ppg]]^2.37/(Table1[[#This Row],[running ttl ppg]]^2.37+Table1[[#This Row],[running ttl ppga]]^2.37)</f>
        <v>0.30192942807243495</v>
      </c>
      <c r="AB1461" s="5">
        <f>Table1[[#This Row],[pyth ratio]]+Table1[[#This Row],[win/loss ratio]]</f>
        <v>0.30192942807243495</v>
      </c>
    </row>
    <row r="1462" spans="1:28" x14ac:dyDescent="0.25">
      <c r="A1462" s="1">
        <v>4020</v>
      </c>
      <c r="B1462" s="7">
        <f t="shared" si="48"/>
        <v>5</v>
      </c>
      <c r="C1462" s="5">
        <v>2018</v>
      </c>
      <c r="D1462" s="5">
        <v>5</v>
      </c>
      <c r="E1462" t="s">
        <v>68</v>
      </c>
      <c r="F1462" t="s">
        <v>54</v>
      </c>
      <c r="G1462" s="5">
        <v>0</v>
      </c>
      <c r="H1462">
        <v>23</v>
      </c>
      <c r="I1462">
        <v>26</v>
      </c>
      <c r="J1462">
        <v>-3</v>
      </c>
      <c r="K1462">
        <f>IF(Table1[[#This Row],[net]]&gt;0,1,0)</f>
        <v>0</v>
      </c>
      <c r="L1462">
        <v>1.5</v>
      </c>
      <c r="M1462">
        <f>IF(Table1[[#This Row],[team]]=E1461,SUM(Table1[[#This Row],[win/loss]],M1461),Table1[[#This Row],[win/loss]])</f>
        <v>0</v>
      </c>
      <c r="N1462">
        <f>IF(Table1[[#This Row],[team]]=E1461,SUM(Table1[[#This Row],[win/loss]],M1461),Table1[[#This Row],[win/loss]])/B1462</f>
        <v>0</v>
      </c>
      <c r="O1462">
        <f t="shared" si="47"/>
        <v>-1.5</v>
      </c>
      <c r="P1462">
        <f>IF(Table1[[#This Row],[difference]]&gt;0,SQRT(Table1[[#This Row],[difference]]),-SQRT(ABS(Table1[[#This Row],[difference]])))</f>
        <v>-1.2247448713915889</v>
      </c>
      <c r="Q1462">
        <f>IF(Table1[[#This Row],[line]]&gt;0,SQRT(Table1[[#This Row],[line]]),-SQRT(ABS(Table1[[#This Row],[line]])))</f>
        <v>1.2247448713915889</v>
      </c>
      <c r="R1462">
        <f>Table1[[#This Row],[difference]]-Table1[[#This Row],[sqrt(line)]]</f>
        <v>-2.7247448713915889</v>
      </c>
      <c r="S1462">
        <f>IF(Table1[[#This Row],[difference]]&gt;0,1,-1)</f>
        <v>-1</v>
      </c>
      <c r="T1462">
        <f>IF(Table1[[#This Row],[team]]=E1461,SUM(H1462,T1461),Table1[[#This Row],[ppg]])</f>
        <v>89</v>
      </c>
      <c r="U1462">
        <f>IF(Table1[[#This Row],[team]]=E1461,SUM(I1462,U1461),Table1[[#This Row],[ppga]])</f>
        <v>120</v>
      </c>
      <c r="V1462">
        <f>IF(Table1[[#This Row],[team]]=E1461,SUM(Table1[[#This Row],[difference]],V1461),Table1[[#This Row],[difference]])</f>
        <v>-3</v>
      </c>
      <c r="W1462">
        <f>IF(Table1[[#This Row],[team]]=E1461,SUM(Table1[[#This Row],[sqrt(dif)]],W1461),Table1[[#This Row],[sqrt(dif)]])</f>
        <v>0.74767628538121844</v>
      </c>
      <c r="X1462">
        <f>IF(Table1[[#This Row],[team]]=E1461,SUM(Table1[[#This Row],[f1]],X1461),Table1[[#This Row],[f1]])</f>
        <v>-14.080520035918411</v>
      </c>
      <c r="Y1462">
        <f>IF(Table1[[#This Row],[ATS]]=S1461,SUM(Table1[[#This Row],[ATS]],Y1461),Table1[[#This Row],[ATS]])</f>
        <v>-1</v>
      </c>
      <c r="Z1462">
        <f>IF(Table1[[#This Row],[ATS]]&gt;0,Table1[[#This Row],[ATS streak (not real)]]-1,Table1[[#This Row],[ATS streak (not real)]]+1)</f>
        <v>0</v>
      </c>
      <c r="AA1462" s="5">
        <f>Table1[[#This Row],[running ttl ppg]]^2.37/(Table1[[#This Row],[running ttl ppg]]^2.37+Table1[[#This Row],[running ttl ppga]]^2.37)</f>
        <v>0.32997740923376179</v>
      </c>
      <c r="AB1462" s="5">
        <f>Table1[[#This Row],[pyth ratio]]+Table1[[#This Row],[win/loss ratio]]</f>
        <v>0.32997740923376179</v>
      </c>
    </row>
    <row r="1463" spans="1:28" x14ac:dyDescent="0.25">
      <c r="A1463" s="1">
        <v>4021</v>
      </c>
      <c r="B1463" s="7">
        <f t="shared" si="48"/>
        <v>6</v>
      </c>
      <c r="C1463" s="5">
        <v>2018</v>
      </c>
      <c r="D1463" s="5">
        <v>6</v>
      </c>
      <c r="E1463" t="s">
        <v>68</v>
      </c>
      <c r="F1463" t="s">
        <v>72</v>
      </c>
      <c r="G1463" s="5">
        <v>0</v>
      </c>
      <c r="H1463">
        <v>24</v>
      </c>
      <c r="I1463">
        <v>26</v>
      </c>
      <c r="J1463">
        <v>-2</v>
      </c>
      <c r="K1463">
        <f>IF(Table1[[#This Row],[net]]&gt;0,1,0)</f>
        <v>0</v>
      </c>
      <c r="L1463">
        <v>10.5</v>
      </c>
      <c r="M1463">
        <f>IF(Table1[[#This Row],[team]]=E1462,SUM(Table1[[#This Row],[win/loss]],M1462),Table1[[#This Row],[win/loss]])</f>
        <v>0</v>
      </c>
      <c r="N1463">
        <f>IF(Table1[[#This Row],[team]]=E1462,SUM(Table1[[#This Row],[win/loss]],M1462),Table1[[#This Row],[win/loss]])/B1463</f>
        <v>0</v>
      </c>
      <c r="O1463">
        <f t="shared" si="47"/>
        <v>8.5</v>
      </c>
      <c r="P1463">
        <f>IF(Table1[[#This Row],[difference]]&gt;0,SQRT(Table1[[#This Row],[difference]]),-SQRT(ABS(Table1[[#This Row],[difference]])))</f>
        <v>2.9154759474226504</v>
      </c>
      <c r="Q1463">
        <f>IF(Table1[[#This Row],[line]]&gt;0,SQRT(Table1[[#This Row],[line]]),-SQRT(ABS(Table1[[#This Row],[line]])))</f>
        <v>3.2403703492039302</v>
      </c>
      <c r="R1463">
        <f>Table1[[#This Row],[difference]]-Table1[[#This Row],[sqrt(line)]]</f>
        <v>5.2596296507960698</v>
      </c>
      <c r="S1463">
        <f>IF(Table1[[#This Row],[difference]]&gt;0,1,-1)</f>
        <v>1</v>
      </c>
      <c r="T1463">
        <f>IF(Table1[[#This Row],[team]]=E1462,SUM(H1463,T1462),Table1[[#This Row],[ppg]])</f>
        <v>113</v>
      </c>
      <c r="U1463">
        <f>IF(Table1[[#This Row],[team]]=E1462,SUM(I1463,U1462),Table1[[#This Row],[ppga]])</f>
        <v>146</v>
      </c>
      <c r="V1463">
        <f>IF(Table1[[#This Row],[team]]=E1462,SUM(Table1[[#This Row],[difference]],V1462),Table1[[#This Row],[difference]])</f>
        <v>5.5</v>
      </c>
      <c r="W1463">
        <f>IF(Table1[[#This Row],[team]]=E1462,SUM(Table1[[#This Row],[sqrt(dif)]],W1462),Table1[[#This Row],[sqrt(dif)]])</f>
        <v>3.6631522328038688</v>
      </c>
      <c r="X1463">
        <f>IF(Table1[[#This Row],[team]]=E1462,SUM(Table1[[#This Row],[f1]],X1462),Table1[[#This Row],[f1]])</f>
        <v>-8.8208903851223415</v>
      </c>
      <c r="Y1463">
        <f>IF(Table1[[#This Row],[ATS]]=S1462,SUM(Table1[[#This Row],[ATS]],Y1462),Table1[[#This Row],[ATS]])</f>
        <v>1</v>
      </c>
      <c r="Z1463">
        <f>IF(Table1[[#This Row],[ATS]]&gt;0,Table1[[#This Row],[ATS streak (not real)]]-1,Table1[[#This Row],[ATS streak (not real)]]+1)</f>
        <v>0</v>
      </c>
      <c r="AA1463" s="5">
        <f>Table1[[#This Row],[running ttl ppg]]^2.37/(Table1[[#This Row],[running ttl ppg]]^2.37+Table1[[#This Row],[running ttl ppga]]^2.37)</f>
        <v>0.35268937605391831</v>
      </c>
      <c r="AB1463" s="5">
        <f>Table1[[#This Row],[pyth ratio]]+Table1[[#This Row],[win/loss ratio]]</f>
        <v>0.35268937605391831</v>
      </c>
    </row>
    <row r="1464" spans="1:28" x14ac:dyDescent="0.25">
      <c r="A1464" s="1">
        <v>4022</v>
      </c>
      <c r="B1464" s="7">
        <f t="shared" si="48"/>
        <v>7</v>
      </c>
      <c r="C1464" s="5">
        <v>2018</v>
      </c>
      <c r="D1464" s="5">
        <v>7</v>
      </c>
      <c r="E1464" t="s">
        <v>68</v>
      </c>
      <c r="F1464" t="s">
        <v>49</v>
      </c>
      <c r="G1464" s="5">
        <v>1</v>
      </c>
      <c r="H1464">
        <v>10</v>
      </c>
      <c r="I1464">
        <v>40</v>
      </c>
      <c r="J1464">
        <v>-30</v>
      </c>
      <c r="K1464">
        <f>IF(Table1[[#This Row],[net]]&gt;0,1,0)</f>
        <v>0</v>
      </c>
      <c r="L1464">
        <v>6</v>
      </c>
      <c r="M1464">
        <f>IF(Table1[[#This Row],[team]]=E1463,SUM(Table1[[#This Row],[win/loss]],M1463),Table1[[#This Row],[win/loss]])</f>
        <v>0</v>
      </c>
      <c r="N1464">
        <f>IF(Table1[[#This Row],[team]]=E1463,SUM(Table1[[#This Row],[win/loss]],M1463),Table1[[#This Row],[win/loss]])/B1464</f>
        <v>0</v>
      </c>
      <c r="O1464">
        <f t="shared" si="47"/>
        <v>-24</v>
      </c>
      <c r="P1464">
        <f>IF(Table1[[#This Row],[difference]]&gt;0,SQRT(Table1[[#This Row],[difference]]),-SQRT(ABS(Table1[[#This Row],[difference]])))</f>
        <v>-4.8989794855663558</v>
      </c>
      <c r="Q1464">
        <f>IF(Table1[[#This Row],[line]]&gt;0,SQRT(Table1[[#This Row],[line]]),-SQRT(ABS(Table1[[#This Row],[line]])))</f>
        <v>2.4494897427831779</v>
      </c>
      <c r="R1464">
        <f>Table1[[#This Row],[difference]]-Table1[[#This Row],[sqrt(line)]]</f>
        <v>-26.449489742783179</v>
      </c>
      <c r="S1464">
        <f>IF(Table1[[#This Row],[difference]]&gt;0,1,-1)</f>
        <v>-1</v>
      </c>
      <c r="T1464">
        <f>IF(Table1[[#This Row],[team]]=E1463,SUM(H1464,T1463),Table1[[#This Row],[ppg]])</f>
        <v>123</v>
      </c>
      <c r="U1464">
        <f>IF(Table1[[#This Row],[team]]=E1463,SUM(I1464,U1463),Table1[[#This Row],[ppga]])</f>
        <v>186</v>
      </c>
      <c r="V1464">
        <f>IF(Table1[[#This Row],[team]]=E1463,SUM(Table1[[#This Row],[difference]],V1463),Table1[[#This Row],[difference]])</f>
        <v>-18.5</v>
      </c>
      <c r="W1464">
        <f>IF(Table1[[#This Row],[team]]=E1463,SUM(Table1[[#This Row],[sqrt(dif)]],W1463),Table1[[#This Row],[sqrt(dif)]])</f>
        <v>-1.2358272527624869</v>
      </c>
      <c r="X1464">
        <f>IF(Table1[[#This Row],[team]]=E1463,SUM(Table1[[#This Row],[f1]],X1463),Table1[[#This Row],[f1]])</f>
        <v>-35.270380127905518</v>
      </c>
      <c r="Y1464">
        <f>IF(Table1[[#This Row],[ATS]]=S1463,SUM(Table1[[#This Row],[ATS]],Y1463),Table1[[#This Row],[ATS]])</f>
        <v>-1</v>
      </c>
      <c r="Z1464">
        <f>IF(Table1[[#This Row],[ATS]]&gt;0,Table1[[#This Row],[ATS streak (not real)]]-1,Table1[[#This Row],[ATS streak (not real)]]+1)</f>
        <v>0</v>
      </c>
      <c r="AA1464" s="5">
        <f>Table1[[#This Row],[running ttl ppg]]^2.37/(Table1[[#This Row],[running ttl ppg]]^2.37+Table1[[#This Row],[running ttl ppga]]^2.37)</f>
        <v>0.27286347087504403</v>
      </c>
      <c r="AB1464" s="5">
        <f>Table1[[#This Row],[pyth ratio]]+Table1[[#This Row],[win/loss ratio]]</f>
        <v>0.27286347087504403</v>
      </c>
    </row>
    <row r="1465" spans="1:28" x14ac:dyDescent="0.25">
      <c r="A1465" s="1">
        <v>4023</v>
      </c>
      <c r="B1465" s="7">
        <f t="shared" si="48"/>
        <v>8</v>
      </c>
      <c r="C1465" s="5">
        <v>2018</v>
      </c>
      <c r="D1465" s="5">
        <v>8</v>
      </c>
      <c r="E1465" t="s">
        <v>68</v>
      </c>
      <c r="F1465" t="s">
        <v>66</v>
      </c>
      <c r="G1465" s="5">
        <v>0</v>
      </c>
      <c r="H1465">
        <v>10</v>
      </c>
      <c r="I1465">
        <v>33</v>
      </c>
      <c r="J1465">
        <v>-23</v>
      </c>
      <c r="K1465">
        <f>IF(Table1[[#This Row],[net]]&gt;0,1,0)</f>
        <v>0</v>
      </c>
      <c r="L1465">
        <v>13</v>
      </c>
      <c r="M1465">
        <f>IF(Table1[[#This Row],[team]]=E1464,SUM(Table1[[#This Row],[win/loss]],M1464),Table1[[#This Row],[win/loss]])</f>
        <v>0</v>
      </c>
      <c r="N1465">
        <f>IF(Table1[[#This Row],[team]]=E1464,SUM(Table1[[#This Row],[win/loss]],M1464),Table1[[#This Row],[win/loss]])/B1465</f>
        <v>0</v>
      </c>
      <c r="O1465">
        <f t="shared" si="47"/>
        <v>-10</v>
      </c>
      <c r="P1465">
        <f>IF(Table1[[#This Row],[difference]]&gt;0,SQRT(Table1[[#This Row],[difference]]),-SQRT(ABS(Table1[[#This Row],[difference]])))</f>
        <v>-3.1622776601683795</v>
      </c>
      <c r="Q1465">
        <f>IF(Table1[[#This Row],[line]]&gt;0,SQRT(Table1[[#This Row],[line]]),-SQRT(ABS(Table1[[#This Row],[line]])))</f>
        <v>3.6055512754639891</v>
      </c>
      <c r="R1465">
        <f>Table1[[#This Row],[difference]]-Table1[[#This Row],[sqrt(line)]]</f>
        <v>-13.60555127546399</v>
      </c>
      <c r="S1465">
        <f>IF(Table1[[#This Row],[difference]]&gt;0,1,-1)</f>
        <v>-1</v>
      </c>
      <c r="T1465">
        <f>IF(Table1[[#This Row],[team]]=E1464,SUM(H1465,T1464),Table1[[#This Row],[ppg]])</f>
        <v>133</v>
      </c>
      <c r="U1465">
        <f>IF(Table1[[#This Row],[team]]=E1464,SUM(I1465,U1464),Table1[[#This Row],[ppga]])</f>
        <v>219</v>
      </c>
      <c r="V1465">
        <f>IF(Table1[[#This Row],[team]]=E1464,SUM(Table1[[#This Row],[difference]],V1464),Table1[[#This Row],[difference]])</f>
        <v>-28.5</v>
      </c>
      <c r="W1465">
        <f>IF(Table1[[#This Row],[team]]=E1464,SUM(Table1[[#This Row],[sqrt(dif)]],W1464),Table1[[#This Row],[sqrt(dif)]])</f>
        <v>-4.3981049129308669</v>
      </c>
      <c r="X1465">
        <f>IF(Table1[[#This Row],[team]]=E1464,SUM(Table1[[#This Row],[f1]],X1464),Table1[[#This Row],[f1]])</f>
        <v>-48.875931403369506</v>
      </c>
      <c r="Y1465">
        <f>IF(Table1[[#This Row],[ATS]]=S1464,SUM(Table1[[#This Row],[ATS]],Y1464),Table1[[#This Row],[ATS]])</f>
        <v>-2</v>
      </c>
      <c r="Z1465">
        <f>IF(Table1[[#This Row],[ATS]]&gt;0,Table1[[#This Row],[ATS streak (not real)]]-1,Table1[[#This Row],[ATS streak (not real)]]+1)</f>
        <v>-1</v>
      </c>
      <c r="AA1465" s="5">
        <f>Table1[[#This Row],[running ttl ppg]]^2.37/(Table1[[#This Row],[running ttl ppg]]^2.37+Table1[[#This Row],[running ttl ppga]]^2.37)</f>
        <v>0.23469770903903403</v>
      </c>
      <c r="AB1465" s="5">
        <f>Table1[[#This Row],[pyth ratio]]+Table1[[#This Row],[win/loss ratio]]</f>
        <v>0.23469770903903403</v>
      </c>
    </row>
    <row r="1466" spans="1:28" x14ac:dyDescent="0.25">
      <c r="A1466" s="1">
        <v>4024</v>
      </c>
      <c r="B1466" s="7">
        <f t="shared" si="48"/>
        <v>9</v>
      </c>
      <c r="C1466" s="5">
        <v>2018</v>
      </c>
      <c r="D1466" s="5">
        <v>9</v>
      </c>
      <c r="E1466" t="s">
        <v>68</v>
      </c>
      <c r="F1466" t="s">
        <v>41</v>
      </c>
      <c r="G1466" s="5">
        <v>1</v>
      </c>
      <c r="H1466">
        <v>10</v>
      </c>
      <c r="I1466">
        <v>20</v>
      </c>
      <c r="J1466">
        <v>-10</v>
      </c>
      <c r="K1466">
        <f>IF(Table1[[#This Row],[net]]&gt;0,1,0)</f>
        <v>0</v>
      </c>
      <c r="L1466">
        <v>2.5</v>
      </c>
      <c r="M1466">
        <f>IF(Table1[[#This Row],[team]]=E1465,SUM(Table1[[#This Row],[win/loss]],M1465),Table1[[#This Row],[win/loss]])</f>
        <v>0</v>
      </c>
      <c r="N1466">
        <f>IF(Table1[[#This Row],[team]]=E1465,SUM(Table1[[#This Row],[win/loss]],M1465),Table1[[#This Row],[win/loss]])/B1466</f>
        <v>0</v>
      </c>
      <c r="O1466">
        <f t="shared" si="47"/>
        <v>-7.5</v>
      </c>
      <c r="P1466">
        <f>IF(Table1[[#This Row],[difference]]&gt;0,SQRT(Table1[[#This Row],[difference]]),-SQRT(ABS(Table1[[#This Row],[difference]])))</f>
        <v>-2.7386127875258306</v>
      </c>
      <c r="Q1466">
        <f>IF(Table1[[#This Row],[line]]&gt;0,SQRT(Table1[[#This Row],[line]]),-SQRT(ABS(Table1[[#This Row],[line]])))</f>
        <v>1.5811388300841898</v>
      </c>
      <c r="R1466">
        <f>Table1[[#This Row],[difference]]-Table1[[#This Row],[sqrt(line)]]</f>
        <v>-9.0811388300841891</v>
      </c>
      <c r="S1466">
        <f>IF(Table1[[#This Row],[difference]]&gt;0,1,-1)</f>
        <v>-1</v>
      </c>
      <c r="T1466">
        <f>IF(Table1[[#This Row],[team]]=E1465,SUM(H1466,T1465),Table1[[#This Row],[ppg]])</f>
        <v>143</v>
      </c>
      <c r="U1466">
        <f>IF(Table1[[#This Row],[team]]=E1465,SUM(I1466,U1465),Table1[[#This Row],[ppga]])</f>
        <v>239</v>
      </c>
      <c r="V1466">
        <f>IF(Table1[[#This Row],[team]]=E1465,SUM(Table1[[#This Row],[difference]],V1465),Table1[[#This Row],[difference]])</f>
        <v>-36</v>
      </c>
      <c r="W1466">
        <f>IF(Table1[[#This Row],[team]]=E1465,SUM(Table1[[#This Row],[sqrt(dif)]],W1465),Table1[[#This Row],[sqrt(dif)]])</f>
        <v>-7.136717700456698</v>
      </c>
      <c r="X1466">
        <f>IF(Table1[[#This Row],[team]]=E1465,SUM(Table1[[#This Row],[f1]],X1465),Table1[[#This Row],[f1]])</f>
        <v>-57.957070233453692</v>
      </c>
      <c r="Y1466">
        <f>IF(Table1[[#This Row],[ATS]]=S1465,SUM(Table1[[#This Row],[ATS]],Y1465),Table1[[#This Row],[ATS]])</f>
        <v>-3</v>
      </c>
      <c r="Z1466">
        <f>IF(Table1[[#This Row],[ATS]]&gt;0,Table1[[#This Row],[ATS streak (not real)]]-1,Table1[[#This Row],[ATS streak (not real)]]+1)</f>
        <v>-2</v>
      </c>
      <c r="AA1466" s="5">
        <f>Table1[[#This Row],[running ttl ppg]]^2.37/(Table1[[#This Row],[running ttl ppg]]^2.37+Table1[[#This Row],[running ttl ppga]]^2.37)</f>
        <v>0.22841603039374478</v>
      </c>
      <c r="AB1466" s="5">
        <f>Table1[[#This Row],[pyth ratio]]+Table1[[#This Row],[win/loss ratio]]</f>
        <v>0.22841603039374478</v>
      </c>
    </row>
    <row r="1467" spans="1:28" x14ac:dyDescent="0.25">
      <c r="A1467" s="1">
        <v>4025</v>
      </c>
      <c r="B1467" s="7">
        <f t="shared" si="48"/>
        <v>10</v>
      </c>
      <c r="C1467" s="5">
        <v>2018</v>
      </c>
      <c r="D1467" s="5">
        <v>10</v>
      </c>
      <c r="E1467" t="s">
        <v>68</v>
      </c>
      <c r="F1467" t="s">
        <v>61</v>
      </c>
      <c r="G1467" s="5">
        <v>1</v>
      </c>
      <c r="H1467">
        <v>31</v>
      </c>
      <c r="I1467">
        <v>21</v>
      </c>
      <c r="J1467">
        <v>10</v>
      </c>
      <c r="K1467">
        <f>IF(Table1[[#This Row],[net]]&gt;0,1,0)</f>
        <v>1</v>
      </c>
      <c r="L1467">
        <v>2.5</v>
      </c>
      <c r="M1467">
        <f>IF(Table1[[#This Row],[team]]=E1466,SUM(Table1[[#This Row],[win/loss]],M1466),Table1[[#This Row],[win/loss]])</f>
        <v>1</v>
      </c>
      <c r="N1467">
        <f>IF(Table1[[#This Row],[team]]=E1466,SUM(Table1[[#This Row],[win/loss]],M1466),Table1[[#This Row],[win/loss]])/B1467</f>
        <v>0.1</v>
      </c>
      <c r="O1467">
        <f t="shared" si="47"/>
        <v>12.5</v>
      </c>
      <c r="P1467">
        <f>IF(Table1[[#This Row],[difference]]&gt;0,SQRT(Table1[[#This Row],[difference]]),-SQRT(ABS(Table1[[#This Row],[difference]])))</f>
        <v>3.5355339059327378</v>
      </c>
      <c r="Q1467">
        <f>IF(Table1[[#This Row],[line]]&gt;0,SQRT(Table1[[#This Row],[line]]),-SQRT(ABS(Table1[[#This Row],[line]])))</f>
        <v>1.5811388300841898</v>
      </c>
      <c r="R1467">
        <f>Table1[[#This Row],[difference]]-Table1[[#This Row],[sqrt(line)]]</f>
        <v>10.918861169915811</v>
      </c>
      <c r="S1467">
        <f>IF(Table1[[#This Row],[difference]]&gt;0,1,-1)</f>
        <v>1</v>
      </c>
      <c r="T1467">
        <f>IF(Table1[[#This Row],[team]]=E1466,SUM(H1467,T1466),Table1[[#This Row],[ppg]])</f>
        <v>174</v>
      </c>
      <c r="U1467">
        <f>IF(Table1[[#This Row],[team]]=E1466,SUM(I1467,U1466),Table1[[#This Row],[ppga]])</f>
        <v>260</v>
      </c>
      <c r="V1467">
        <f>IF(Table1[[#This Row],[team]]=E1466,SUM(Table1[[#This Row],[difference]],V1466),Table1[[#This Row],[difference]])</f>
        <v>-23.5</v>
      </c>
      <c r="W1467">
        <f>IF(Table1[[#This Row],[team]]=E1466,SUM(Table1[[#This Row],[sqrt(dif)]],W1466),Table1[[#This Row],[sqrt(dif)]])</f>
        <v>-3.6011837945239602</v>
      </c>
      <c r="X1467">
        <f>IF(Table1[[#This Row],[team]]=E1466,SUM(Table1[[#This Row],[f1]],X1466),Table1[[#This Row],[f1]])</f>
        <v>-47.038209063537877</v>
      </c>
      <c r="Y1467">
        <f>IF(Table1[[#This Row],[ATS]]=S1466,SUM(Table1[[#This Row],[ATS]],Y1466),Table1[[#This Row],[ATS]])</f>
        <v>1</v>
      </c>
      <c r="Z1467">
        <f>IF(Table1[[#This Row],[ATS]]&gt;0,Table1[[#This Row],[ATS streak (not real)]]-1,Table1[[#This Row],[ATS streak (not real)]]+1)</f>
        <v>0</v>
      </c>
      <c r="AA1467" s="5">
        <f>Table1[[#This Row],[running ttl ppg]]^2.37/(Table1[[#This Row],[running ttl ppg]]^2.37+Table1[[#This Row],[running ttl ppga]]^2.37)</f>
        <v>0.27851203883832953</v>
      </c>
      <c r="AB1467" s="5">
        <f>Table1[[#This Row],[pyth ratio]]+Table1[[#This Row],[win/loss ratio]]</f>
        <v>0.37851203883832951</v>
      </c>
    </row>
    <row r="1468" spans="1:28" x14ac:dyDescent="0.25">
      <c r="A1468" s="1">
        <v>4026</v>
      </c>
      <c r="B1468" s="7">
        <f t="shared" si="48"/>
        <v>11</v>
      </c>
      <c r="C1468" s="5">
        <v>2018</v>
      </c>
      <c r="D1468" s="5">
        <v>12</v>
      </c>
      <c r="E1468" t="s">
        <v>68</v>
      </c>
      <c r="F1468" t="s">
        <v>69</v>
      </c>
      <c r="G1468" s="5">
        <v>1</v>
      </c>
      <c r="H1468">
        <v>13</v>
      </c>
      <c r="I1468">
        <v>24</v>
      </c>
      <c r="J1468">
        <v>-11</v>
      </c>
      <c r="K1468">
        <f>IF(Table1[[#This Row],[net]]&gt;0,1,0)</f>
        <v>0</v>
      </c>
      <c r="L1468">
        <v>7</v>
      </c>
      <c r="M1468">
        <f>IF(Table1[[#This Row],[team]]=E1467,SUM(Table1[[#This Row],[win/loss]],M1467),Table1[[#This Row],[win/loss]])</f>
        <v>1</v>
      </c>
      <c r="N1468">
        <f>IF(Table1[[#This Row],[team]]=E1467,SUM(Table1[[#This Row],[win/loss]],M1467),Table1[[#This Row],[win/loss]])/B1468</f>
        <v>9.0909090909090912E-2</v>
      </c>
      <c r="O1468">
        <f t="shared" si="47"/>
        <v>-4</v>
      </c>
      <c r="P1468">
        <f>IF(Table1[[#This Row],[difference]]&gt;0,SQRT(Table1[[#This Row],[difference]]),-SQRT(ABS(Table1[[#This Row],[difference]])))</f>
        <v>-2</v>
      </c>
      <c r="Q1468">
        <f>IF(Table1[[#This Row],[line]]&gt;0,SQRT(Table1[[#This Row],[line]]),-SQRT(ABS(Table1[[#This Row],[line]])))</f>
        <v>2.6457513110645907</v>
      </c>
      <c r="R1468">
        <f>Table1[[#This Row],[difference]]-Table1[[#This Row],[sqrt(line)]]</f>
        <v>-6.6457513110645907</v>
      </c>
      <c r="S1468">
        <f>IF(Table1[[#This Row],[difference]]&gt;0,1,-1)</f>
        <v>-1</v>
      </c>
      <c r="T1468">
        <f>IF(Table1[[#This Row],[team]]=E1467,SUM(H1468,T1467),Table1[[#This Row],[ppg]])</f>
        <v>187</v>
      </c>
      <c r="U1468">
        <f>IF(Table1[[#This Row],[team]]=E1467,SUM(I1468,U1467),Table1[[#This Row],[ppga]])</f>
        <v>284</v>
      </c>
      <c r="V1468">
        <f>IF(Table1[[#This Row],[team]]=E1467,SUM(Table1[[#This Row],[difference]],V1467),Table1[[#This Row],[difference]])</f>
        <v>-27.5</v>
      </c>
      <c r="W1468">
        <f>IF(Table1[[#This Row],[team]]=E1467,SUM(Table1[[#This Row],[sqrt(dif)]],W1467),Table1[[#This Row],[sqrt(dif)]])</f>
        <v>-5.6011837945239602</v>
      </c>
      <c r="X1468">
        <f>IF(Table1[[#This Row],[team]]=E1467,SUM(Table1[[#This Row],[f1]],X1467),Table1[[#This Row],[f1]])</f>
        <v>-53.683960374602471</v>
      </c>
      <c r="Y1468">
        <f>IF(Table1[[#This Row],[ATS]]=S1467,SUM(Table1[[#This Row],[ATS]],Y1467),Table1[[#This Row],[ATS]])</f>
        <v>-1</v>
      </c>
      <c r="Z1468">
        <f>IF(Table1[[#This Row],[ATS]]&gt;0,Table1[[#This Row],[ATS streak (not real)]]-1,Table1[[#This Row],[ATS streak (not real)]]+1)</f>
        <v>0</v>
      </c>
      <c r="AA1468" s="5">
        <f>Table1[[#This Row],[running ttl ppg]]^2.37/(Table1[[#This Row],[running ttl ppg]]^2.37+Table1[[#This Row],[running ttl ppga]]^2.37)</f>
        <v>0.27084462584098323</v>
      </c>
      <c r="AB1468" s="5">
        <f>Table1[[#This Row],[pyth ratio]]+Table1[[#This Row],[win/loss ratio]]</f>
        <v>0.36175371675007417</v>
      </c>
    </row>
    <row r="1469" spans="1:28" x14ac:dyDescent="0.25">
      <c r="A1469" s="1">
        <v>4027</v>
      </c>
      <c r="B1469" s="7">
        <f t="shared" si="48"/>
        <v>12</v>
      </c>
      <c r="C1469" s="5">
        <v>2018</v>
      </c>
      <c r="D1469" s="5">
        <v>13</v>
      </c>
      <c r="E1469" t="s">
        <v>68</v>
      </c>
      <c r="F1469" t="s">
        <v>46</v>
      </c>
      <c r="G1469" s="5">
        <v>0</v>
      </c>
      <c r="H1469">
        <v>15</v>
      </c>
      <c r="I1469">
        <v>14</v>
      </c>
      <c r="J1469">
        <v>1</v>
      </c>
      <c r="K1469">
        <f>IF(Table1[[#This Row],[net]]&gt;0,1,0)</f>
        <v>1</v>
      </c>
      <c r="L1469">
        <v>2.5</v>
      </c>
      <c r="M1469">
        <f>IF(Table1[[#This Row],[team]]=E1468,SUM(Table1[[#This Row],[win/loss]],M1468),Table1[[#This Row],[win/loss]])</f>
        <v>2</v>
      </c>
      <c r="N1469">
        <f>IF(Table1[[#This Row],[team]]=E1468,SUM(Table1[[#This Row],[win/loss]],M1468),Table1[[#This Row],[win/loss]])/B1469</f>
        <v>0.16666666666666666</v>
      </c>
      <c r="O1469">
        <f t="shared" si="47"/>
        <v>3.5</v>
      </c>
      <c r="P1469">
        <f>IF(Table1[[#This Row],[difference]]&gt;0,SQRT(Table1[[#This Row],[difference]]),-SQRT(ABS(Table1[[#This Row],[difference]])))</f>
        <v>1.8708286933869707</v>
      </c>
      <c r="Q1469">
        <f>IF(Table1[[#This Row],[line]]&gt;0,SQRT(Table1[[#This Row],[line]]),-SQRT(ABS(Table1[[#This Row],[line]])))</f>
        <v>1.5811388300841898</v>
      </c>
      <c r="R1469">
        <f>Table1[[#This Row],[difference]]-Table1[[#This Row],[sqrt(line)]]</f>
        <v>1.9188611699158102</v>
      </c>
      <c r="S1469">
        <f>IF(Table1[[#This Row],[difference]]&gt;0,1,-1)</f>
        <v>1</v>
      </c>
      <c r="T1469">
        <f>IF(Table1[[#This Row],[team]]=E1468,SUM(H1469,T1468),Table1[[#This Row],[ppg]])</f>
        <v>202</v>
      </c>
      <c r="U1469">
        <f>IF(Table1[[#This Row],[team]]=E1468,SUM(I1469,U1468),Table1[[#This Row],[ppga]])</f>
        <v>298</v>
      </c>
      <c r="V1469">
        <f>IF(Table1[[#This Row],[team]]=E1468,SUM(Table1[[#This Row],[difference]],V1468),Table1[[#This Row],[difference]])</f>
        <v>-24</v>
      </c>
      <c r="W1469">
        <f>IF(Table1[[#This Row],[team]]=E1468,SUM(Table1[[#This Row],[sqrt(dif)]],W1468),Table1[[#This Row],[sqrt(dif)]])</f>
        <v>-3.7303551011369898</v>
      </c>
      <c r="X1469">
        <f>IF(Table1[[#This Row],[team]]=E1468,SUM(Table1[[#This Row],[f1]],X1468),Table1[[#This Row],[f1]])</f>
        <v>-51.765099204686663</v>
      </c>
      <c r="Y1469">
        <f>IF(Table1[[#This Row],[ATS]]=S1468,SUM(Table1[[#This Row],[ATS]],Y1468),Table1[[#This Row],[ATS]])</f>
        <v>1</v>
      </c>
      <c r="Z1469">
        <f>IF(Table1[[#This Row],[ATS]]&gt;0,Table1[[#This Row],[ATS streak (not real)]]-1,Table1[[#This Row],[ATS streak (not real)]]+1)</f>
        <v>0</v>
      </c>
      <c r="AA1469" s="5">
        <f>Table1[[#This Row],[running ttl ppg]]^2.37/(Table1[[#This Row],[running ttl ppg]]^2.37+Table1[[#This Row],[running ttl ppga]]^2.37)</f>
        <v>0.28464887148212065</v>
      </c>
      <c r="AB1469" s="5">
        <f>Table1[[#This Row],[pyth ratio]]+Table1[[#This Row],[win/loss ratio]]</f>
        <v>0.45131553814878733</v>
      </c>
    </row>
    <row r="1470" spans="1:28" x14ac:dyDescent="0.25">
      <c r="A1470" s="1">
        <v>4028</v>
      </c>
      <c r="B1470" s="7">
        <f t="shared" si="48"/>
        <v>13</v>
      </c>
      <c r="C1470" s="5">
        <v>2018</v>
      </c>
      <c r="D1470" s="5">
        <v>14</v>
      </c>
      <c r="E1470" t="s">
        <v>68</v>
      </c>
      <c r="F1470" t="s">
        <v>53</v>
      </c>
      <c r="G1470" s="5">
        <v>0</v>
      </c>
      <c r="H1470">
        <v>26</v>
      </c>
      <c r="I1470">
        <v>16</v>
      </c>
      <c r="J1470">
        <v>10</v>
      </c>
      <c r="K1470">
        <f>IF(Table1[[#This Row],[net]]&gt;0,1,0)</f>
        <v>1</v>
      </c>
      <c r="L1470">
        <v>1.5</v>
      </c>
      <c r="M1470">
        <f>IF(Table1[[#This Row],[team]]=E1469,SUM(Table1[[#This Row],[win/loss]],M1469),Table1[[#This Row],[win/loss]])</f>
        <v>3</v>
      </c>
      <c r="N1470">
        <f>IF(Table1[[#This Row],[team]]=E1469,SUM(Table1[[#This Row],[win/loss]],M1469),Table1[[#This Row],[win/loss]])/B1470</f>
        <v>0.23076923076923078</v>
      </c>
      <c r="O1470">
        <f t="shared" si="47"/>
        <v>11.5</v>
      </c>
      <c r="P1470">
        <f>IF(Table1[[#This Row],[difference]]&gt;0,SQRT(Table1[[#This Row],[difference]]),-SQRT(ABS(Table1[[#This Row],[difference]])))</f>
        <v>3.3911649915626341</v>
      </c>
      <c r="Q1470">
        <f>IF(Table1[[#This Row],[line]]&gt;0,SQRT(Table1[[#This Row],[line]]),-SQRT(ABS(Table1[[#This Row],[line]])))</f>
        <v>1.2247448713915889</v>
      </c>
      <c r="R1470">
        <f>Table1[[#This Row],[difference]]-Table1[[#This Row],[sqrt(line)]]</f>
        <v>10.275255128608411</v>
      </c>
      <c r="S1470">
        <f>IF(Table1[[#This Row],[difference]]&gt;0,1,-1)</f>
        <v>1</v>
      </c>
      <c r="T1470">
        <f>IF(Table1[[#This Row],[team]]=E1469,SUM(H1470,T1469),Table1[[#This Row],[ppg]])</f>
        <v>228</v>
      </c>
      <c r="U1470">
        <f>IF(Table1[[#This Row],[team]]=E1469,SUM(I1470,U1469),Table1[[#This Row],[ppga]])</f>
        <v>314</v>
      </c>
      <c r="V1470">
        <f>IF(Table1[[#This Row],[team]]=E1469,SUM(Table1[[#This Row],[difference]],V1469),Table1[[#This Row],[difference]])</f>
        <v>-12.5</v>
      </c>
      <c r="W1470">
        <f>IF(Table1[[#This Row],[team]]=E1469,SUM(Table1[[#This Row],[sqrt(dif)]],W1469),Table1[[#This Row],[sqrt(dif)]])</f>
        <v>-0.33919010957435569</v>
      </c>
      <c r="X1470">
        <f>IF(Table1[[#This Row],[team]]=E1469,SUM(Table1[[#This Row],[f1]],X1469),Table1[[#This Row],[f1]])</f>
        <v>-41.489844076078256</v>
      </c>
      <c r="Y1470">
        <f>IF(Table1[[#This Row],[ATS]]=S1469,SUM(Table1[[#This Row],[ATS]],Y1469),Table1[[#This Row],[ATS]])</f>
        <v>2</v>
      </c>
      <c r="Z1470">
        <f>IF(Table1[[#This Row],[ATS]]&gt;0,Table1[[#This Row],[ATS streak (not real)]]-1,Table1[[#This Row],[ATS streak (not real)]]+1)</f>
        <v>1</v>
      </c>
      <c r="AA1470" s="5">
        <f>Table1[[#This Row],[running ttl ppg]]^2.37/(Table1[[#This Row],[running ttl ppg]]^2.37+Table1[[#This Row],[running ttl ppga]]^2.37)</f>
        <v>0.31896936299768036</v>
      </c>
      <c r="AB1470" s="5">
        <f>Table1[[#This Row],[pyth ratio]]+Table1[[#This Row],[win/loss ratio]]</f>
        <v>0.54973859376691114</v>
      </c>
    </row>
    <row r="1471" spans="1:28" x14ac:dyDescent="0.25">
      <c r="A1471" s="1">
        <v>4029</v>
      </c>
      <c r="B1471" s="7">
        <f t="shared" si="48"/>
        <v>14</v>
      </c>
      <c r="C1471" s="5">
        <v>2018</v>
      </c>
      <c r="D1471" s="5">
        <v>15</v>
      </c>
      <c r="E1471" t="s">
        <v>68</v>
      </c>
      <c r="F1471" t="s">
        <v>71</v>
      </c>
      <c r="G1471" s="5">
        <v>1</v>
      </c>
      <c r="H1471">
        <v>25</v>
      </c>
      <c r="I1471">
        <v>23</v>
      </c>
      <c r="J1471">
        <v>2</v>
      </c>
      <c r="K1471">
        <f>IF(Table1[[#This Row],[net]]&gt;0,1,0)</f>
        <v>1</v>
      </c>
      <c r="L1471">
        <v>-2.5</v>
      </c>
      <c r="M1471">
        <f>IF(Table1[[#This Row],[team]]=E1470,SUM(Table1[[#This Row],[win/loss]],M1470),Table1[[#This Row],[win/loss]])</f>
        <v>4</v>
      </c>
      <c r="N1471">
        <f>IF(Table1[[#This Row],[team]]=E1470,SUM(Table1[[#This Row],[win/loss]],M1470),Table1[[#This Row],[win/loss]])/B1471</f>
        <v>0.2857142857142857</v>
      </c>
      <c r="O1471">
        <f t="shared" si="47"/>
        <v>-0.5</v>
      </c>
      <c r="P1471">
        <f>IF(Table1[[#This Row],[difference]]&gt;0,SQRT(Table1[[#This Row],[difference]]),-SQRT(ABS(Table1[[#This Row],[difference]])))</f>
        <v>-0.70710678118654757</v>
      </c>
      <c r="Q1471">
        <f>IF(Table1[[#This Row],[line]]&gt;0,SQRT(Table1[[#This Row],[line]]),-SQRT(ABS(Table1[[#This Row],[line]])))</f>
        <v>-1.5811388300841898</v>
      </c>
      <c r="R1471">
        <f>Table1[[#This Row],[difference]]-Table1[[#This Row],[sqrt(line)]]</f>
        <v>1.0811388300841898</v>
      </c>
      <c r="S1471">
        <f>IF(Table1[[#This Row],[difference]]&gt;0,1,-1)</f>
        <v>-1</v>
      </c>
      <c r="T1471">
        <f>IF(Table1[[#This Row],[team]]=E1470,SUM(H1471,T1470),Table1[[#This Row],[ppg]])</f>
        <v>253</v>
      </c>
      <c r="U1471">
        <f>IF(Table1[[#This Row],[team]]=E1470,SUM(I1471,U1470),Table1[[#This Row],[ppga]])</f>
        <v>337</v>
      </c>
      <c r="V1471">
        <f>IF(Table1[[#This Row],[team]]=E1470,SUM(Table1[[#This Row],[difference]],V1470),Table1[[#This Row],[difference]])</f>
        <v>-13</v>
      </c>
      <c r="W1471">
        <f>IF(Table1[[#This Row],[team]]=E1470,SUM(Table1[[#This Row],[sqrt(dif)]],W1470),Table1[[#This Row],[sqrt(dif)]])</f>
        <v>-1.0462968907609032</v>
      </c>
      <c r="X1471">
        <f>IF(Table1[[#This Row],[team]]=E1470,SUM(Table1[[#This Row],[f1]],X1470),Table1[[#This Row],[f1]])</f>
        <v>-40.408705245994064</v>
      </c>
      <c r="Y1471">
        <f>IF(Table1[[#This Row],[ATS]]=S1470,SUM(Table1[[#This Row],[ATS]],Y1470),Table1[[#This Row],[ATS]])</f>
        <v>-1</v>
      </c>
      <c r="Z1471">
        <f>IF(Table1[[#This Row],[ATS]]&gt;0,Table1[[#This Row],[ATS streak (not real)]]-1,Table1[[#This Row],[ATS streak (not real)]]+1)</f>
        <v>0</v>
      </c>
      <c r="AA1471" s="5">
        <f>Table1[[#This Row],[running ttl ppg]]^2.37/(Table1[[#This Row],[running ttl ppg]]^2.37+Table1[[#This Row],[running ttl ppga]]^2.37)</f>
        <v>0.33638106403054924</v>
      </c>
      <c r="AB1471" s="5">
        <f>Table1[[#This Row],[pyth ratio]]+Table1[[#This Row],[win/loss ratio]]</f>
        <v>0.62209534974483494</v>
      </c>
    </row>
    <row r="1472" spans="1:28" x14ac:dyDescent="0.25">
      <c r="A1472" s="1">
        <v>4030</v>
      </c>
      <c r="B1472" s="7">
        <f t="shared" si="48"/>
        <v>15</v>
      </c>
      <c r="C1472" s="5">
        <v>2018</v>
      </c>
      <c r="D1472" s="5">
        <v>16</v>
      </c>
      <c r="E1472" t="s">
        <v>68</v>
      </c>
      <c r="F1472" t="s">
        <v>55</v>
      </c>
      <c r="G1472" s="5">
        <v>1</v>
      </c>
      <c r="H1472">
        <v>44</v>
      </c>
      <c r="I1472">
        <v>33</v>
      </c>
      <c r="J1472">
        <v>11</v>
      </c>
      <c r="K1472">
        <f>IF(Table1[[#This Row],[net]]&gt;0,1,0)</f>
        <v>1</v>
      </c>
      <c r="L1472">
        <v>4</v>
      </c>
      <c r="M1472">
        <f>IF(Table1[[#This Row],[team]]=E1471,SUM(Table1[[#This Row],[win/loss]],M1471),Table1[[#This Row],[win/loss]])</f>
        <v>5</v>
      </c>
      <c r="N1472">
        <f>IF(Table1[[#This Row],[team]]=E1471,SUM(Table1[[#This Row],[win/loss]],M1471),Table1[[#This Row],[win/loss]])/B1472</f>
        <v>0.33333333333333331</v>
      </c>
      <c r="O1472">
        <f t="shared" si="47"/>
        <v>15</v>
      </c>
      <c r="P1472">
        <f>IF(Table1[[#This Row],[difference]]&gt;0,SQRT(Table1[[#This Row],[difference]]),-SQRT(ABS(Table1[[#This Row],[difference]])))</f>
        <v>3.872983346207417</v>
      </c>
      <c r="Q1472">
        <f>IF(Table1[[#This Row],[line]]&gt;0,SQRT(Table1[[#This Row],[line]]),-SQRT(ABS(Table1[[#This Row],[line]])))</f>
        <v>2</v>
      </c>
      <c r="R1472">
        <f>Table1[[#This Row],[difference]]-Table1[[#This Row],[sqrt(line)]]</f>
        <v>13</v>
      </c>
      <c r="S1472">
        <f>IF(Table1[[#This Row],[difference]]&gt;0,1,-1)</f>
        <v>1</v>
      </c>
      <c r="T1472">
        <f>IF(Table1[[#This Row],[team]]=E1471,SUM(H1472,T1471),Table1[[#This Row],[ppg]])</f>
        <v>297</v>
      </c>
      <c r="U1472">
        <f>IF(Table1[[#This Row],[team]]=E1471,SUM(I1472,U1471),Table1[[#This Row],[ppga]])</f>
        <v>370</v>
      </c>
      <c r="V1472">
        <f>IF(Table1[[#This Row],[team]]=E1471,SUM(Table1[[#This Row],[difference]],V1471),Table1[[#This Row],[difference]])</f>
        <v>2</v>
      </c>
      <c r="W1472">
        <f>IF(Table1[[#This Row],[team]]=E1471,SUM(Table1[[#This Row],[sqrt(dif)]],W1471),Table1[[#This Row],[sqrt(dif)]])</f>
        <v>2.8266864554465139</v>
      </c>
      <c r="X1472">
        <f>IF(Table1[[#This Row],[team]]=E1471,SUM(Table1[[#This Row],[f1]],X1471),Table1[[#This Row],[f1]])</f>
        <v>-27.408705245994064</v>
      </c>
      <c r="Y1472">
        <f>IF(Table1[[#This Row],[ATS]]=S1471,SUM(Table1[[#This Row],[ATS]],Y1471),Table1[[#This Row],[ATS]])</f>
        <v>1</v>
      </c>
      <c r="Z1472">
        <f>IF(Table1[[#This Row],[ATS]]&gt;0,Table1[[#This Row],[ATS streak (not real)]]-1,Table1[[#This Row],[ATS streak (not real)]]+1)</f>
        <v>0</v>
      </c>
      <c r="AA1472" s="5">
        <f>Table1[[#This Row],[running ttl ppg]]^2.37/(Table1[[#This Row],[running ttl ppg]]^2.37+Table1[[#This Row],[running ttl ppga]]^2.37)</f>
        <v>0.3726518709304823</v>
      </c>
      <c r="AB1472" s="5">
        <f>Table1[[#This Row],[pyth ratio]]+Table1[[#This Row],[win/loss ratio]]</f>
        <v>0.70598520426381561</v>
      </c>
    </row>
    <row r="1473" spans="1:28" x14ac:dyDescent="0.25">
      <c r="A1473" s="1">
        <v>4031</v>
      </c>
      <c r="B1473" s="7">
        <f t="shared" si="48"/>
        <v>16</v>
      </c>
      <c r="C1473" s="5">
        <v>2018</v>
      </c>
      <c r="D1473" s="5">
        <v>17</v>
      </c>
      <c r="E1473" t="s">
        <v>68</v>
      </c>
      <c r="F1473" t="s">
        <v>58</v>
      </c>
      <c r="G1473" s="5">
        <v>0</v>
      </c>
      <c r="H1473">
        <v>34</v>
      </c>
      <c r="I1473">
        <v>13</v>
      </c>
      <c r="J1473">
        <v>21</v>
      </c>
      <c r="K1473">
        <f>IF(Table1[[#This Row],[net]]&gt;0,1,0)</f>
        <v>1</v>
      </c>
      <c r="L1473">
        <v>-6.5</v>
      </c>
      <c r="M1473">
        <f>IF(Table1[[#This Row],[team]]=E1472,SUM(Table1[[#This Row],[win/loss]],M1472),Table1[[#This Row],[win/loss]])</f>
        <v>6</v>
      </c>
      <c r="N1473">
        <f>IF(Table1[[#This Row],[team]]=E1472,SUM(Table1[[#This Row],[win/loss]],M1472),Table1[[#This Row],[win/loss]])/B1473</f>
        <v>0.375</v>
      </c>
      <c r="O1473">
        <f t="shared" si="47"/>
        <v>14.5</v>
      </c>
      <c r="P1473">
        <f>IF(Table1[[#This Row],[difference]]&gt;0,SQRT(Table1[[#This Row],[difference]]),-SQRT(ABS(Table1[[#This Row],[difference]])))</f>
        <v>3.8078865529319543</v>
      </c>
      <c r="Q1473">
        <f>IF(Table1[[#This Row],[line]]&gt;0,SQRT(Table1[[#This Row],[line]]),-SQRT(ABS(Table1[[#This Row],[line]])))</f>
        <v>-2.5495097567963922</v>
      </c>
      <c r="R1473">
        <f>Table1[[#This Row],[difference]]-Table1[[#This Row],[sqrt(line)]]</f>
        <v>17.049509756796393</v>
      </c>
      <c r="S1473">
        <f>IF(Table1[[#This Row],[difference]]&gt;0,1,-1)</f>
        <v>1</v>
      </c>
      <c r="T1473">
        <f>IF(Table1[[#This Row],[team]]=E1472,SUM(H1473,T1472),Table1[[#This Row],[ppg]])</f>
        <v>331</v>
      </c>
      <c r="U1473">
        <f>IF(Table1[[#This Row],[team]]=E1472,SUM(I1473,U1472),Table1[[#This Row],[ppga]])</f>
        <v>383</v>
      </c>
      <c r="V1473">
        <f>IF(Table1[[#This Row],[team]]=E1472,SUM(Table1[[#This Row],[difference]],V1472),Table1[[#This Row],[difference]])</f>
        <v>16.5</v>
      </c>
      <c r="W1473">
        <f>IF(Table1[[#This Row],[team]]=E1472,SUM(Table1[[#This Row],[sqrt(dif)]],W1472),Table1[[#This Row],[sqrt(dif)]])</f>
        <v>6.6345730083784682</v>
      </c>
      <c r="X1473">
        <f>IF(Table1[[#This Row],[team]]=E1472,SUM(Table1[[#This Row],[f1]],X1472),Table1[[#This Row],[f1]])</f>
        <v>-10.359195489197671</v>
      </c>
      <c r="Y1473">
        <f>IF(Table1[[#This Row],[ATS]]=S1472,SUM(Table1[[#This Row],[ATS]],Y1472),Table1[[#This Row],[ATS]])</f>
        <v>2</v>
      </c>
      <c r="Z1473">
        <f>IF(Table1[[#This Row],[ATS]]&gt;0,Table1[[#This Row],[ATS streak (not real)]]-1,Table1[[#This Row],[ATS streak (not real)]]+1)</f>
        <v>1</v>
      </c>
      <c r="AA1473" s="5">
        <f>Table1[[#This Row],[running ttl ppg]]^2.37/(Table1[[#This Row],[running ttl ppg]]^2.37+Table1[[#This Row],[running ttl ppga]]^2.37)</f>
        <v>0.4143958495728417</v>
      </c>
      <c r="AB1473" s="5">
        <f>Table1[[#This Row],[pyth ratio]]+Table1[[#This Row],[win/loss ratio]]</f>
        <v>0.7893958495728417</v>
      </c>
    </row>
    <row r="1474" spans="1:28" x14ac:dyDescent="0.25">
      <c r="A1474" s="1">
        <v>4032</v>
      </c>
      <c r="B1474" s="7">
        <f t="shared" si="48"/>
        <v>1</v>
      </c>
      <c r="C1474" s="5">
        <v>2018</v>
      </c>
      <c r="D1474" s="5">
        <v>1</v>
      </c>
      <c r="E1474" t="s">
        <v>69</v>
      </c>
      <c r="F1474" t="s">
        <v>52</v>
      </c>
      <c r="G1474" s="5">
        <v>0</v>
      </c>
      <c r="H1474">
        <v>9</v>
      </c>
      <c r="I1474">
        <v>17</v>
      </c>
      <c r="J1474">
        <v>-8</v>
      </c>
      <c r="K1474">
        <f>IF(Table1[[#This Row],[net]]&gt;0,1,0)</f>
        <v>0</v>
      </c>
      <c r="L1474">
        <v>2.5</v>
      </c>
      <c r="M1474">
        <f>IF(Table1[[#This Row],[team]]=E1473,SUM(Table1[[#This Row],[win/loss]],M1473),Table1[[#This Row],[win/loss]])</f>
        <v>0</v>
      </c>
      <c r="N1474">
        <f>IF(Table1[[#This Row],[team]]=E1473,SUM(Table1[[#This Row],[win/loss]],M1473),Table1[[#This Row],[win/loss]])/B1474</f>
        <v>0</v>
      </c>
      <c r="O1474">
        <f t="shared" si="47"/>
        <v>-5.5</v>
      </c>
      <c r="P1474">
        <f>IF(Table1[[#This Row],[difference]]&gt;0,SQRT(Table1[[#This Row],[difference]]),-SQRT(ABS(Table1[[#This Row],[difference]])))</f>
        <v>-2.3452078799117149</v>
      </c>
      <c r="Q1474">
        <f>IF(Table1[[#This Row],[line]]&gt;0,SQRT(Table1[[#This Row],[line]]),-SQRT(ABS(Table1[[#This Row],[line]])))</f>
        <v>1.5811388300841898</v>
      </c>
      <c r="R1474">
        <f>Table1[[#This Row],[difference]]-Table1[[#This Row],[sqrt(line)]]</f>
        <v>-7.08113883008419</v>
      </c>
      <c r="S1474">
        <f>IF(Table1[[#This Row],[difference]]&gt;0,1,-1)</f>
        <v>-1</v>
      </c>
      <c r="T1474">
        <f>IF(Table1[[#This Row],[team]]=E1473,SUM(H1474,T1473),Table1[[#This Row],[ppg]])</f>
        <v>9</v>
      </c>
      <c r="U1474">
        <f>IF(Table1[[#This Row],[team]]=E1473,SUM(I1474,U1473),Table1[[#This Row],[ppga]])</f>
        <v>17</v>
      </c>
      <c r="V1474">
        <f>IF(Table1[[#This Row],[team]]=E1473,SUM(Table1[[#This Row],[difference]],V1473),Table1[[#This Row],[difference]])</f>
        <v>-5.5</v>
      </c>
      <c r="W1474">
        <f>IF(Table1[[#This Row],[team]]=E1473,SUM(Table1[[#This Row],[sqrt(dif)]],W1473),Table1[[#This Row],[sqrt(dif)]])</f>
        <v>-2.3452078799117149</v>
      </c>
      <c r="X1474">
        <f>IF(Table1[[#This Row],[team]]=E1473,SUM(Table1[[#This Row],[f1]],X1473),Table1[[#This Row],[f1]])</f>
        <v>-7.08113883008419</v>
      </c>
      <c r="Y1474">
        <f>IF(Table1[[#This Row],[ATS]]=S1473,SUM(Table1[[#This Row],[ATS]],Y1473),Table1[[#This Row],[ATS]])</f>
        <v>-1</v>
      </c>
      <c r="Z1474">
        <f>IF(Table1[[#This Row],[ATS]]&gt;0,Table1[[#This Row],[ATS streak (not real)]]-1,Table1[[#This Row],[ATS streak (not real)]]+1)</f>
        <v>0</v>
      </c>
      <c r="AA1474" s="5">
        <f>Table1[[#This Row],[running ttl ppg]]^2.37/(Table1[[#This Row],[running ttl ppg]]^2.37+Table1[[#This Row],[running ttl ppga]]^2.37)</f>
        <v>0.18134026097045458</v>
      </c>
      <c r="AB1474" s="5">
        <f>Table1[[#This Row],[pyth ratio]]+Table1[[#This Row],[win/loss ratio]]</f>
        <v>0.18134026097045458</v>
      </c>
    </row>
    <row r="1475" spans="1:28" x14ac:dyDescent="0.25">
      <c r="A1475" s="1">
        <v>4033</v>
      </c>
      <c r="B1475" s="7">
        <f t="shared" si="48"/>
        <v>2</v>
      </c>
      <c r="C1475" s="5">
        <v>2018</v>
      </c>
      <c r="D1475" s="5">
        <v>2</v>
      </c>
      <c r="E1475" t="s">
        <v>69</v>
      </c>
      <c r="F1475" t="s">
        <v>68</v>
      </c>
      <c r="G1475" s="5">
        <v>1</v>
      </c>
      <c r="H1475">
        <v>12</v>
      </c>
      <c r="I1475">
        <v>9</v>
      </c>
      <c r="J1475">
        <v>3</v>
      </c>
      <c r="K1475">
        <f>IF(Table1[[#This Row],[net]]&gt;0,1,0)</f>
        <v>1</v>
      </c>
      <c r="L1475">
        <v>-13.5</v>
      </c>
      <c r="M1475">
        <f>IF(Table1[[#This Row],[team]]=E1474,SUM(Table1[[#This Row],[win/loss]],M1474),Table1[[#This Row],[win/loss]])</f>
        <v>1</v>
      </c>
      <c r="N1475">
        <f>IF(Table1[[#This Row],[team]]=E1474,SUM(Table1[[#This Row],[win/loss]],M1474),Table1[[#This Row],[win/loss]])/B1475</f>
        <v>0.5</v>
      </c>
      <c r="O1475">
        <f t="shared" ref="O1475:O1538" si="49">J1475+L1475</f>
        <v>-10.5</v>
      </c>
      <c r="P1475">
        <f>IF(Table1[[#This Row],[difference]]&gt;0,SQRT(Table1[[#This Row],[difference]]),-SQRT(ABS(Table1[[#This Row],[difference]])))</f>
        <v>-3.2403703492039302</v>
      </c>
      <c r="Q1475">
        <f>IF(Table1[[#This Row],[line]]&gt;0,SQRT(Table1[[#This Row],[line]]),-SQRT(ABS(Table1[[#This Row],[line]])))</f>
        <v>-3.6742346141747673</v>
      </c>
      <c r="R1475">
        <f>Table1[[#This Row],[difference]]-Table1[[#This Row],[sqrt(line)]]</f>
        <v>-6.8257653858252327</v>
      </c>
      <c r="S1475">
        <f>IF(Table1[[#This Row],[difference]]&gt;0,1,-1)</f>
        <v>-1</v>
      </c>
      <c r="T1475">
        <f>IF(Table1[[#This Row],[team]]=E1474,SUM(H1475,T1474),Table1[[#This Row],[ppg]])</f>
        <v>21</v>
      </c>
      <c r="U1475">
        <f>IF(Table1[[#This Row],[team]]=E1474,SUM(I1475,U1474),Table1[[#This Row],[ppga]])</f>
        <v>26</v>
      </c>
      <c r="V1475">
        <f>IF(Table1[[#This Row],[team]]=E1474,SUM(Table1[[#This Row],[difference]],V1474),Table1[[#This Row],[difference]])</f>
        <v>-16</v>
      </c>
      <c r="W1475">
        <f>IF(Table1[[#This Row],[team]]=E1474,SUM(Table1[[#This Row],[sqrt(dif)]],W1474),Table1[[#This Row],[sqrt(dif)]])</f>
        <v>-5.5855782291156455</v>
      </c>
      <c r="X1475">
        <f>IF(Table1[[#This Row],[team]]=E1474,SUM(Table1[[#This Row],[f1]],X1474),Table1[[#This Row],[f1]])</f>
        <v>-13.906904215909423</v>
      </c>
      <c r="Y1475">
        <f>IF(Table1[[#This Row],[ATS]]=S1474,SUM(Table1[[#This Row],[ATS]],Y1474),Table1[[#This Row],[ATS]])</f>
        <v>-2</v>
      </c>
      <c r="Z1475">
        <f>IF(Table1[[#This Row],[ATS]]&gt;0,Table1[[#This Row],[ATS streak (not real)]]-1,Table1[[#This Row],[ATS streak (not real)]]+1)</f>
        <v>-1</v>
      </c>
      <c r="AA1475" s="5">
        <f>Table1[[#This Row],[running ttl ppg]]^2.37/(Table1[[#This Row],[running ttl ppg]]^2.37+Table1[[#This Row],[running ttl ppga]]^2.37)</f>
        <v>0.3760916502787951</v>
      </c>
      <c r="AB1475" s="5">
        <f>Table1[[#This Row],[pyth ratio]]+Table1[[#This Row],[win/loss ratio]]</f>
        <v>0.8760916502787951</v>
      </c>
    </row>
    <row r="1476" spans="1:28" x14ac:dyDescent="0.25">
      <c r="A1476" s="1">
        <v>4034</v>
      </c>
      <c r="B1476" s="7">
        <f t="shared" si="48"/>
        <v>3</v>
      </c>
      <c r="C1476" s="5">
        <v>2018</v>
      </c>
      <c r="D1476" s="5">
        <v>3</v>
      </c>
      <c r="E1476" t="s">
        <v>69</v>
      </c>
      <c r="F1476" t="s">
        <v>71</v>
      </c>
      <c r="G1476" s="5">
        <v>0</v>
      </c>
      <c r="H1476">
        <v>27</v>
      </c>
      <c r="I1476">
        <v>33</v>
      </c>
      <c r="J1476">
        <v>-6</v>
      </c>
      <c r="K1476">
        <f>IF(Table1[[#This Row],[net]]&gt;0,1,0)</f>
        <v>0</v>
      </c>
      <c r="L1476">
        <v>2</v>
      </c>
      <c r="M1476">
        <f>IF(Table1[[#This Row],[team]]=E1475,SUM(Table1[[#This Row],[win/loss]],M1475),Table1[[#This Row],[win/loss]])</f>
        <v>1</v>
      </c>
      <c r="N1476">
        <f>IF(Table1[[#This Row],[team]]=E1475,SUM(Table1[[#This Row],[win/loss]],M1475),Table1[[#This Row],[win/loss]])/B1476</f>
        <v>0.33333333333333331</v>
      </c>
      <c r="O1476">
        <f t="shared" si="49"/>
        <v>-4</v>
      </c>
      <c r="P1476">
        <f>IF(Table1[[#This Row],[difference]]&gt;0,SQRT(Table1[[#This Row],[difference]]),-SQRT(ABS(Table1[[#This Row],[difference]])))</f>
        <v>-2</v>
      </c>
      <c r="Q1476">
        <f>IF(Table1[[#This Row],[line]]&gt;0,SQRT(Table1[[#This Row],[line]]),-SQRT(ABS(Table1[[#This Row],[line]])))</f>
        <v>1.4142135623730951</v>
      </c>
      <c r="R1476">
        <f>Table1[[#This Row],[difference]]-Table1[[#This Row],[sqrt(line)]]</f>
        <v>-5.4142135623730949</v>
      </c>
      <c r="S1476">
        <f>IF(Table1[[#This Row],[difference]]&gt;0,1,-1)</f>
        <v>-1</v>
      </c>
      <c r="T1476">
        <f>IF(Table1[[#This Row],[team]]=E1475,SUM(H1476,T1475),Table1[[#This Row],[ppg]])</f>
        <v>48</v>
      </c>
      <c r="U1476">
        <f>IF(Table1[[#This Row],[team]]=E1475,SUM(I1476,U1475),Table1[[#This Row],[ppga]])</f>
        <v>59</v>
      </c>
      <c r="V1476">
        <f>IF(Table1[[#This Row],[team]]=E1475,SUM(Table1[[#This Row],[difference]],V1475),Table1[[#This Row],[difference]])</f>
        <v>-20</v>
      </c>
      <c r="W1476">
        <f>IF(Table1[[#This Row],[team]]=E1475,SUM(Table1[[#This Row],[sqrt(dif)]],W1475),Table1[[#This Row],[sqrt(dif)]])</f>
        <v>-7.5855782291156455</v>
      </c>
      <c r="X1476">
        <f>IF(Table1[[#This Row],[team]]=E1475,SUM(Table1[[#This Row],[f1]],X1475),Table1[[#This Row],[f1]])</f>
        <v>-19.321117778282517</v>
      </c>
      <c r="Y1476">
        <f>IF(Table1[[#This Row],[ATS]]=S1475,SUM(Table1[[#This Row],[ATS]],Y1475),Table1[[#This Row],[ATS]])</f>
        <v>-3</v>
      </c>
      <c r="Z1476">
        <f>IF(Table1[[#This Row],[ATS]]&gt;0,Table1[[#This Row],[ATS streak (not real)]]-1,Table1[[#This Row],[ATS streak (not real)]]+1)</f>
        <v>-2</v>
      </c>
      <c r="AA1476" s="5">
        <f>Table1[[#This Row],[running ttl ppg]]^2.37/(Table1[[#This Row],[running ttl ppg]]^2.37+Table1[[#This Row],[running ttl ppga]]^2.37)</f>
        <v>0.3801250830847655</v>
      </c>
      <c r="AB1476" s="5">
        <f>Table1[[#This Row],[pyth ratio]]+Table1[[#This Row],[win/loss ratio]]</f>
        <v>0.71345841641809882</v>
      </c>
    </row>
    <row r="1477" spans="1:28" x14ac:dyDescent="0.25">
      <c r="A1477" s="1">
        <v>4035</v>
      </c>
      <c r="B1477" s="7">
        <f t="shared" si="48"/>
        <v>4</v>
      </c>
      <c r="C1477" s="5">
        <v>2018</v>
      </c>
      <c r="D1477" s="5">
        <v>4</v>
      </c>
      <c r="E1477" t="s">
        <v>69</v>
      </c>
      <c r="F1477" t="s">
        <v>54</v>
      </c>
      <c r="G1477" s="5">
        <v>1</v>
      </c>
      <c r="H1477">
        <v>46</v>
      </c>
      <c r="I1477">
        <v>18</v>
      </c>
      <c r="J1477">
        <v>28</v>
      </c>
      <c r="K1477">
        <f>IF(Table1[[#This Row],[net]]&gt;0,1,0)</f>
        <v>1</v>
      </c>
      <c r="L1477">
        <v>-12.5</v>
      </c>
      <c r="M1477">
        <f>IF(Table1[[#This Row],[team]]=E1476,SUM(Table1[[#This Row],[win/loss]],M1476),Table1[[#This Row],[win/loss]])</f>
        <v>2</v>
      </c>
      <c r="N1477">
        <f>IF(Table1[[#This Row],[team]]=E1476,SUM(Table1[[#This Row],[win/loss]],M1476),Table1[[#This Row],[win/loss]])/B1477</f>
        <v>0.5</v>
      </c>
      <c r="O1477">
        <f t="shared" si="49"/>
        <v>15.5</v>
      </c>
      <c r="P1477">
        <f>IF(Table1[[#This Row],[difference]]&gt;0,SQRT(Table1[[#This Row],[difference]]),-SQRT(ABS(Table1[[#This Row],[difference]])))</f>
        <v>3.9370039370059056</v>
      </c>
      <c r="Q1477">
        <f>IF(Table1[[#This Row],[line]]&gt;0,SQRT(Table1[[#This Row],[line]]),-SQRT(ABS(Table1[[#This Row],[line]])))</f>
        <v>-3.5355339059327378</v>
      </c>
      <c r="R1477">
        <f>Table1[[#This Row],[difference]]-Table1[[#This Row],[sqrt(line)]]</f>
        <v>19.035533905932738</v>
      </c>
      <c r="S1477">
        <f>IF(Table1[[#This Row],[difference]]&gt;0,1,-1)</f>
        <v>1</v>
      </c>
      <c r="T1477">
        <f>IF(Table1[[#This Row],[team]]=E1476,SUM(H1477,T1476),Table1[[#This Row],[ppg]])</f>
        <v>94</v>
      </c>
      <c r="U1477">
        <f>IF(Table1[[#This Row],[team]]=E1476,SUM(I1477,U1476),Table1[[#This Row],[ppga]])</f>
        <v>77</v>
      </c>
      <c r="V1477">
        <f>IF(Table1[[#This Row],[team]]=E1476,SUM(Table1[[#This Row],[difference]],V1476),Table1[[#This Row],[difference]])</f>
        <v>-4.5</v>
      </c>
      <c r="W1477">
        <f>IF(Table1[[#This Row],[team]]=E1476,SUM(Table1[[#This Row],[sqrt(dif)]],W1476),Table1[[#This Row],[sqrt(dif)]])</f>
        <v>-3.6485742921097399</v>
      </c>
      <c r="X1477">
        <f>IF(Table1[[#This Row],[team]]=E1476,SUM(Table1[[#This Row],[f1]],X1476),Table1[[#This Row],[f1]])</f>
        <v>-0.285583872349779</v>
      </c>
      <c r="Y1477">
        <f>IF(Table1[[#This Row],[ATS]]=S1476,SUM(Table1[[#This Row],[ATS]],Y1476),Table1[[#This Row],[ATS]])</f>
        <v>1</v>
      </c>
      <c r="Z1477">
        <f>IF(Table1[[#This Row],[ATS]]&gt;0,Table1[[#This Row],[ATS streak (not real)]]-1,Table1[[#This Row],[ATS streak (not real)]]+1)</f>
        <v>0</v>
      </c>
      <c r="AA1477" s="5">
        <f>Table1[[#This Row],[running ttl ppg]]^2.37/(Table1[[#This Row],[running ttl ppg]]^2.37+Table1[[#This Row],[running ttl ppga]]^2.37)</f>
        <v>0.61604384798488998</v>
      </c>
      <c r="AB1477" s="5">
        <f>Table1[[#This Row],[pyth ratio]]+Table1[[#This Row],[win/loss ratio]]</f>
        <v>1.11604384798489</v>
      </c>
    </row>
    <row r="1478" spans="1:28" x14ac:dyDescent="0.25">
      <c r="A1478" s="1">
        <v>4036</v>
      </c>
      <c r="B1478" s="7">
        <f t="shared" si="48"/>
        <v>5</v>
      </c>
      <c r="C1478" s="5">
        <v>2018</v>
      </c>
      <c r="D1478" s="5">
        <v>5</v>
      </c>
      <c r="E1478" t="s">
        <v>69</v>
      </c>
      <c r="F1478" t="s">
        <v>58</v>
      </c>
      <c r="G1478" s="5">
        <v>0</v>
      </c>
      <c r="H1478">
        <v>16</v>
      </c>
      <c r="I1478">
        <v>10</v>
      </c>
      <c r="J1478">
        <v>6</v>
      </c>
      <c r="K1478">
        <f>IF(Table1[[#This Row],[net]]&gt;0,1,0)</f>
        <v>1</v>
      </c>
      <c r="L1478">
        <v>2.5</v>
      </c>
      <c r="M1478">
        <f>IF(Table1[[#This Row],[team]]=E1477,SUM(Table1[[#This Row],[win/loss]],M1477),Table1[[#This Row],[win/loss]])</f>
        <v>3</v>
      </c>
      <c r="N1478">
        <f>IF(Table1[[#This Row],[team]]=E1477,SUM(Table1[[#This Row],[win/loss]],M1477),Table1[[#This Row],[win/loss]])/B1478</f>
        <v>0.6</v>
      </c>
      <c r="O1478">
        <f t="shared" si="49"/>
        <v>8.5</v>
      </c>
      <c r="P1478">
        <f>IF(Table1[[#This Row],[difference]]&gt;0,SQRT(Table1[[#This Row],[difference]]),-SQRT(ABS(Table1[[#This Row],[difference]])))</f>
        <v>2.9154759474226504</v>
      </c>
      <c r="Q1478">
        <f>IF(Table1[[#This Row],[line]]&gt;0,SQRT(Table1[[#This Row],[line]]),-SQRT(ABS(Table1[[#This Row],[line]])))</f>
        <v>1.5811388300841898</v>
      </c>
      <c r="R1478">
        <f>Table1[[#This Row],[difference]]-Table1[[#This Row],[sqrt(line)]]</f>
        <v>6.91886116991581</v>
      </c>
      <c r="S1478">
        <f>IF(Table1[[#This Row],[difference]]&gt;0,1,-1)</f>
        <v>1</v>
      </c>
      <c r="T1478">
        <f>IF(Table1[[#This Row],[team]]=E1477,SUM(H1478,T1477),Table1[[#This Row],[ppg]])</f>
        <v>110</v>
      </c>
      <c r="U1478">
        <f>IF(Table1[[#This Row],[team]]=E1477,SUM(I1478,U1477),Table1[[#This Row],[ppga]])</f>
        <v>87</v>
      </c>
      <c r="V1478">
        <f>IF(Table1[[#This Row],[team]]=E1477,SUM(Table1[[#This Row],[difference]],V1477),Table1[[#This Row],[difference]])</f>
        <v>4</v>
      </c>
      <c r="W1478">
        <f>IF(Table1[[#This Row],[team]]=E1477,SUM(Table1[[#This Row],[sqrt(dif)]],W1477),Table1[[#This Row],[sqrt(dif)]])</f>
        <v>-0.73309834468708956</v>
      </c>
      <c r="X1478">
        <f>IF(Table1[[#This Row],[team]]=E1477,SUM(Table1[[#This Row],[f1]],X1477),Table1[[#This Row],[f1]])</f>
        <v>6.633277297566031</v>
      </c>
      <c r="Y1478">
        <f>IF(Table1[[#This Row],[ATS]]=S1477,SUM(Table1[[#This Row],[ATS]],Y1477),Table1[[#This Row],[ATS]])</f>
        <v>2</v>
      </c>
      <c r="Z1478">
        <f>IF(Table1[[#This Row],[ATS]]&gt;0,Table1[[#This Row],[ATS streak (not real)]]-1,Table1[[#This Row],[ATS streak (not real)]]+1)</f>
        <v>1</v>
      </c>
      <c r="AA1478" s="5">
        <f>Table1[[#This Row],[running ttl ppg]]^2.37/(Table1[[#This Row],[running ttl ppg]]^2.37+Table1[[#This Row],[running ttl ppga]]^2.37)</f>
        <v>0.63551174093585727</v>
      </c>
      <c r="AB1478" s="5">
        <f>Table1[[#This Row],[pyth ratio]]+Table1[[#This Row],[win/loss ratio]]</f>
        <v>1.2355117409358574</v>
      </c>
    </row>
    <row r="1479" spans="1:28" x14ac:dyDescent="0.25">
      <c r="A1479" s="1">
        <v>4037</v>
      </c>
      <c r="B1479" s="7">
        <f t="shared" si="48"/>
        <v>6</v>
      </c>
      <c r="C1479" s="5">
        <v>2018</v>
      </c>
      <c r="D1479" s="5">
        <v>7</v>
      </c>
      <c r="E1479" t="s">
        <v>69</v>
      </c>
      <c r="F1479" t="s">
        <v>61</v>
      </c>
      <c r="G1479" s="5">
        <v>0</v>
      </c>
      <c r="H1479">
        <v>24</v>
      </c>
      <c r="I1479">
        <v>7</v>
      </c>
      <c r="J1479">
        <v>17</v>
      </c>
      <c r="K1479">
        <f>IF(Table1[[#This Row],[net]]&gt;0,1,0)</f>
        <v>1</v>
      </c>
      <c r="L1479">
        <v>-3.5</v>
      </c>
      <c r="M1479">
        <f>IF(Table1[[#This Row],[team]]=E1478,SUM(Table1[[#This Row],[win/loss]],M1478),Table1[[#This Row],[win/loss]])</f>
        <v>4</v>
      </c>
      <c r="N1479">
        <f>IF(Table1[[#This Row],[team]]=E1478,SUM(Table1[[#This Row],[win/loss]],M1478),Table1[[#This Row],[win/loss]])/B1479</f>
        <v>0.66666666666666663</v>
      </c>
      <c r="O1479">
        <f t="shared" si="49"/>
        <v>13.5</v>
      </c>
      <c r="P1479">
        <f>IF(Table1[[#This Row],[difference]]&gt;0,SQRT(Table1[[#This Row],[difference]]),-SQRT(ABS(Table1[[#This Row],[difference]])))</f>
        <v>3.6742346141747673</v>
      </c>
      <c r="Q1479">
        <f>IF(Table1[[#This Row],[line]]&gt;0,SQRT(Table1[[#This Row],[line]]),-SQRT(ABS(Table1[[#This Row],[line]])))</f>
        <v>-1.8708286933869707</v>
      </c>
      <c r="R1479">
        <f>Table1[[#This Row],[difference]]-Table1[[#This Row],[sqrt(line)]]</f>
        <v>15.37082869338697</v>
      </c>
      <c r="S1479">
        <f>IF(Table1[[#This Row],[difference]]&gt;0,1,-1)</f>
        <v>1</v>
      </c>
      <c r="T1479">
        <f>IF(Table1[[#This Row],[team]]=E1478,SUM(H1479,T1478),Table1[[#This Row],[ppg]])</f>
        <v>134</v>
      </c>
      <c r="U1479">
        <f>IF(Table1[[#This Row],[team]]=E1478,SUM(I1479,U1478),Table1[[#This Row],[ppga]])</f>
        <v>94</v>
      </c>
      <c r="V1479">
        <f>IF(Table1[[#This Row],[team]]=E1478,SUM(Table1[[#This Row],[difference]],V1478),Table1[[#This Row],[difference]])</f>
        <v>17.5</v>
      </c>
      <c r="W1479">
        <f>IF(Table1[[#This Row],[team]]=E1478,SUM(Table1[[#This Row],[sqrt(dif)]],W1478),Table1[[#This Row],[sqrt(dif)]])</f>
        <v>2.9411362694876777</v>
      </c>
      <c r="X1479">
        <f>IF(Table1[[#This Row],[team]]=E1478,SUM(Table1[[#This Row],[f1]],X1478),Table1[[#This Row],[f1]])</f>
        <v>22.004105990953001</v>
      </c>
      <c r="Y1479">
        <f>IF(Table1[[#This Row],[ATS]]=S1478,SUM(Table1[[#This Row],[ATS]],Y1478),Table1[[#This Row],[ATS]])</f>
        <v>3</v>
      </c>
      <c r="Z1479">
        <f>IF(Table1[[#This Row],[ATS]]&gt;0,Table1[[#This Row],[ATS streak (not real)]]-1,Table1[[#This Row],[ATS streak (not real)]]+1)</f>
        <v>2</v>
      </c>
      <c r="AA1479" s="5">
        <f>Table1[[#This Row],[running ttl ppg]]^2.37/(Table1[[#This Row],[running ttl ppg]]^2.37+Table1[[#This Row],[running ttl ppga]]^2.37)</f>
        <v>0.69852243437204742</v>
      </c>
      <c r="AB1479" s="5">
        <f>Table1[[#This Row],[pyth ratio]]+Table1[[#This Row],[win/loss ratio]]</f>
        <v>1.365189101038714</v>
      </c>
    </row>
    <row r="1480" spans="1:28" x14ac:dyDescent="0.25">
      <c r="A1480" s="1">
        <v>4038</v>
      </c>
      <c r="B1480" s="7">
        <f t="shared" si="48"/>
        <v>7</v>
      </c>
      <c r="C1480" s="5">
        <v>2018</v>
      </c>
      <c r="D1480" s="5">
        <v>8</v>
      </c>
      <c r="E1480" t="s">
        <v>69</v>
      </c>
      <c r="F1480" t="s">
        <v>53</v>
      </c>
      <c r="G1480" s="5">
        <v>1</v>
      </c>
      <c r="H1480">
        <v>41</v>
      </c>
      <c r="I1480">
        <v>38</v>
      </c>
      <c r="J1480">
        <v>3</v>
      </c>
      <c r="K1480">
        <f>IF(Table1[[#This Row],[net]]&gt;0,1,0)</f>
        <v>1</v>
      </c>
      <c r="L1480">
        <v>-6</v>
      </c>
      <c r="M1480">
        <f>IF(Table1[[#This Row],[team]]=E1479,SUM(Table1[[#This Row],[win/loss]],M1479),Table1[[#This Row],[win/loss]])</f>
        <v>5</v>
      </c>
      <c r="N1480">
        <f>IF(Table1[[#This Row],[team]]=E1479,SUM(Table1[[#This Row],[win/loss]],M1479),Table1[[#This Row],[win/loss]])/B1480</f>
        <v>0.7142857142857143</v>
      </c>
      <c r="O1480">
        <f t="shared" si="49"/>
        <v>-3</v>
      </c>
      <c r="P1480">
        <f>IF(Table1[[#This Row],[difference]]&gt;0,SQRT(Table1[[#This Row],[difference]]),-SQRT(ABS(Table1[[#This Row],[difference]])))</f>
        <v>-1.7320508075688772</v>
      </c>
      <c r="Q1480">
        <f>IF(Table1[[#This Row],[line]]&gt;0,SQRT(Table1[[#This Row],[line]]),-SQRT(ABS(Table1[[#This Row],[line]])))</f>
        <v>-2.4494897427831779</v>
      </c>
      <c r="R1480">
        <f>Table1[[#This Row],[difference]]-Table1[[#This Row],[sqrt(line)]]</f>
        <v>-0.55051025721682212</v>
      </c>
      <c r="S1480">
        <f>IF(Table1[[#This Row],[difference]]&gt;0,1,-1)</f>
        <v>-1</v>
      </c>
      <c r="T1480">
        <f>IF(Table1[[#This Row],[team]]=E1479,SUM(H1480,T1479),Table1[[#This Row],[ppg]])</f>
        <v>175</v>
      </c>
      <c r="U1480">
        <f>IF(Table1[[#This Row],[team]]=E1479,SUM(I1480,U1479),Table1[[#This Row],[ppga]])</f>
        <v>132</v>
      </c>
      <c r="V1480">
        <f>IF(Table1[[#This Row],[team]]=E1479,SUM(Table1[[#This Row],[difference]],V1479),Table1[[#This Row],[difference]])</f>
        <v>14.5</v>
      </c>
      <c r="W1480">
        <f>IF(Table1[[#This Row],[team]]=E1479,SUM(Table1[[#This Row],[sqrt(dif)]],W1479),Table1[[#This Row],[sqrt(dif)]])</f>
        <v>1.2090854619188005</v>
      </c>
      <c r="X1480">
        <f>IF(Table1[[#This Row],[team]]=E1479,SUM(Table1[[#This Row],[f1]],X1479),Table1[[#This Row],[f1]])</f>
        <v>21.453595733736179</v>
      </c>
      <c r="Y1480">
        <f>IF(Table1[[#This Row],[ATS]]=S1479,SUM(Table1[[#This Row],[ATS]],Y1479),Table1[[#This Row],[ATS]])</f>
        <v>-1</v>
      </c>
      <c r="Z1480">
        <f>IF(Table1[[#This Row],[ATS]]&gt;0,Table1[[#This Row],[ATS streak (not real)]]-1,Table1[[#This Row],[ATS streak (not real)]]+1)</f>
        <v>0</v>
      </c>
      <c r="AA1480" s="5">
        <f>Table1[[#This Row],[running ttl ppg]]^2.37/(Table1[[#This Row],[running ttl ppg]]^2.37+Table1[[#This Row],[running ttl ppga]]^2.37)</f>
        <v>0.66112288957470744</v>
      </c>
      <c r="AB1480" s="5">
        <f>Table1[[#This Row],[pyth ratio]]+Table1[[#This Row],[win/loss ratio]]</f>
        <v>1.3754086038604219</v>
      </c>
    </row>
    <row r="1481" spans="1:28" x14ac:dyDescent="0.25">
      <c r="A1481" s="1">
        <v>4039</v>
      </c>
      <c r="B1481" s="7">
        <f t="shared" si="48"/>
        <v>8</v>
      </c>
      <c r="C1481" s="5">
        <v>2018</v>
      </c>
      <c r="D1481" s="5">
        <v>9</v>
      </c>
      <c r="E1481" t="s">
        <v>69</v>
      </c>
      <c r="F1481" t="s">
        <v>72</v>
      </c>
      <c r="G1481" s="5">
        <v>1</v>
      </c>
      <c r="H1481">
        <v>14</v>
      </c>
      <c r="I1481">
        <v>17</v>
      </c>
      <c r="J1481">
        <v>-3</v>
      </c>
      <c r="K1481">
        <f>IF(Table1[[#This Row],[net]]&gt;0,1,0)</f>
        <v>0</v>
      </c>
      <c r="L1481">
        <v>-8</v>
      </c>
      <c r="M1481">
        <f>IF(Table1[[#This Row],[team]]=E1480,SUM(Table1[[#This Row],[win/loss]],M1480),Table1[[#This Row],[win/loss]])</f>
        <v>5</v>
      </c>
      <c r="N1481">
        <f>IF(Table1[[#This Row],[team]]=E1480,SUM(Table1[[#This Row],[win/loss]],M1480),Table1[[#This Row],[win/loss]])/B1481</f>
        <v>0.625</v>
      </c>
      <c r="O1481">
        <f t="shared" si="49"/>
        <v>-11</v>
      </c>
      <c r="P1481">
        <f>IF(Table1[[#This Row],[difference]]&gt;0,SQRT(Table1[[#This Row],[difference]]),-SQRT(ABS(Table1[[#This Row],[difference]])))</f>
        <v>-3.3166247903553998</v>
      </c>
      <c r="Q1481">
        <f>IF(Table1[[#This Row],[line]]&gt;0,SQRT(Table1[[#This Row],[line]]),-SQRT(ABS(Table1[[#This Row],[line]])))</f>
        <v>-2.8284271247461903</v>
      </c>
      <c r="R1481">
        <f>Table1[[#This Row],[difference]]-Table1[[#This Row],[sqrt(line)]]</f>
        <v>-8.1715728752538102</v>
      </c>
      <c r="S1481">
        <f>IF(Table1[[#This Row],[difference]]&gt;0,1,-1)</f>
        <v>-1</v>
      </c>
      <c r="T1481">
        <f>IF(Table1[[#This Row],[team]]=E1480,SUM(H1481,T1480),Table1[[#This Row],[ppg]])</f>
        <v>189</v>
      </c>
      <c r="U1481">
        <f>IF(Table1[[#This Row],[team]]=E1480,SUM(I1481,U1480),Table1[[#This Row],[ppga]])</f>
        <v>149</v>
      </c>
      <c r="V1481">
        <f>IF(Table1[[#This Row],[team]]=E1480,SUM(Table1[[#This Row],[difference]],V1480),Table1[[#This Row],[difference]])</f>
        <v>3.5</v>
      </c>
      <c r="W1481">
        <f>IF(Table1[[#This Row],[team]]=E1480,SUM(Table1[[#This Row],[sqrt(dif)]],W1480),Table1[[#This Row],[sqrt(dif)]])</f>
        <v>-2.1075393284365993</v>
      </c>
      <c r="X1481">
        <f>IF(Table1[[#This Row],[team]]=E1480,SUM(Table1[[#This Row],[f1]],X1480),Table1[[#This Row],[f1]])</f>
        <v>13.282022858482369</v>
      </c>
      <c r="Y1481">
        <f>IF(Table1[[#This Row],[ATS]]=S1480,SUM(Table1[[#This Row],[ATS]],Y1480),Table1[[#This Row],[ATS]])</f>
        <v>-2</v>
      </c>
      <c r="Z1481">
        <f>IF(Table1[[#This Row],[ATS]]&gt;0,Table1[[#This Row],[ATS streak (not real)]]-1,Table1[[#This Row],[ATS streak (not real)]]+1)</f>
        <v>-1</v>
      </c>
      <c r="AA1481" s="5">
        <f>Table1[[#This Row],[running ttl ppg]]^2.37/(Table1[[#This Row],[running ttl ppg]]^2.37+Table1[[#This Row],[running ttl ppga]]^2.37)</f>
        <v>0.63728225327115184</v>
      </c>
      <c r="AB1481" s="5">
        <f>Table1[[#This Row],[pyth ratio]]+Table1[[#This Row],[win/loss ratio]]</f>
        <v>1.262282253271152</v>
      </c>
    </row>
    <row r="1482" spans="1:28" x14ac:dyDescent="0.25">
      <c r="A1482" s="1">
        <v>4040</v>
      </c>
      <c r="B1482" s="7">
        <f t="shared" si="48"/>
        <v>9</v>
      </c>
      <c r="C1482" s="5">
        <v>2018</v>
      </c>
      <c r="D1482" s="5">
        <v>10</v>
      </c>
      <c r="E1482" t="s">
        <v>69</v>
      </c>
      <c r="F1482" t="s">
        <v>41</v>
      </c>
      <c r="G1482" s="5">
        <v>0</v>
      </c>
      <c r="H1482">
        <v>22</v>
      </c>
      <c r="I1482">
        <v>16</v>
      </c>
      <c r="J1482">
        <v>6</v>
      </c>
      <c r="K1482">
        <f>IF(Table1[[#This Row],[net]]&gt;0,1,0)</f>
        <v>1</v>
      </c>
      <c r="L1482">
        <v>-6</v>
      </c>
      <c r="M1482">
        <f>IF(Table1[[#This Row],[team]]=E1481,SUM(Table1[[#This Row],[win/loss]],M1481),Table1[[#This Row],[win/loss]])</f>
        <v>6</v>
      </c>
      <c r="N1482">
        <f>IF(Table1[[#This Row],[team]]=E1481,SUM(Table1[[#This Row],[win/loss]],M1481),Table1[[#This Row],[win/loss]])/B1482</f>
        <v>0.66666666666666663</v>
      </c>
      <c r="O1482">
        <f t="shared" si="49"/>
        <v>0</v>
      </c>
      <c r="P1482">
        <f>IF(Table1[[#This Row],[difference]]&gt;0,SQRT(Table1[[#This Row],[difference]]),-SQRT(ABS(Table1[[#This Row],[difference]])))</f>
        <v>0</v>
      </c>
      <c r="Q1482">
        <f>IF(Table1[[#This Row],[line]]&gt;0,SQRT(Table1[[#This Row],[line]]),-SQRT(ABS(Table1[[#This Row],[line]])))</f>
        <v>-2.4494897427831779</v>
      </c>
      <c r="R1482">
        <f>Table1[[#This Row],[difference]]-Table1[[#This Row],[sqrt(line)]]</f>
        <v>2.4494897427831779</v>
      </c>
      <c r="S1482">
        <f>IF(Table1[[#This Row],[difference]]&gt;0,1,-1)</f>
        <v>-1</v>
      </c>
      <c r="T1482">
        <f>IF(Table1[[#This Row],[team]]=E1481,SUM(H1482,T1481),Table1[[#This Row],[ppg]])</f>
        <v>211</v>
      </c>
      <c r="U1482">
        <f>IF(Table1[[#This Row],[team]]=E1481,SUM(I1482,U1481),Table1[[#This Row],[ppga]])</f>
        <v>165</v>
      </c>
      <c r="V1482">
        <f>IF(Table1[[#This Row],[team]]=E1481,SUM(Table1[[#This Row],[difference]],V1481),Table1[[#This Row],[difference]])</f>
        <v>3.5</v>
      </c>
      <c r="W1482">
        <f>IF(Table1[[#This Row],[team]]=E1481,SUM(Table1[[#This Row],[sqrt(dif)]],W1481),Table1[[#This Row],[sqrt(dif)]])</f>
        <v>-2.1075393284365993</v>
      </c>
      <c r="X1482">
        <f>IF(Table1[[#This Row],[team]]=E1481,SUM(Table1[[#This Row],[f1]],X1481),Table1[[#This Row],[f1]])</f>
        <v>15.731512601265546</v>
      </c>
      <c r="Y1482">
        <f>IF(Table1[[#This Row],[ATS]]=S1481,SUM(Table1[[#This Row],[ATS]],Y1481),Table1[[#This Row],[ATS]])</f>
        <v>-3</v>
      </c>
      <c r="Z1482">
        <f>IF(Table1[[#This Row],[ATS]]&gt;0,Table1[[#This Row],[ATS streak (not real)]]-1,Table1[[#This Row],[ATS streak (not real)]]+1)</f>
        <v>-2</v>
      </c>
      <c r="AA1482" s="5">
        <f>Table1[[#This Row],[running ttl ppg]]^2.37/(Table1[[#This Row],[running ttl ppg]]^2.37+Table1[[#This Row],[running ttl ppga]]^2.37)</f>
        <v>0.6417144211557434</v>
      </c>
      <c r="AB1482" s="5">
        <f>Table1[[#This Row],[pyth ratio]]+Table1[[#This Row],[win/loss ratio]]</f>
        <v>1.30838108782241</v>
      </c>
    </row>
    <row r="1483" spans="1:28" x14ac:dyDescent="0.25">
      <c r="A1483" s="1">
        <v>4041</v>
      </c>
      <c r="B1483" s="7">
        <f t="shared" si="48"/>
        <v>10</v>
      </c>
      <c r="C1483" s="5">
        <v>2018</v>
      </c>
      <c r="D1483" s="5">
        <v>11</v>
      </c>
      <c r="E1483" t="s">
        <v>69</v>
      </c>
      <c r="F1483" t="s">
        <v>42</v>
      </c>
      <c r="G1483" s="5">
        <v>1</v>
      </c>
      <c r="H1483">
        <v>31</v>
      </c>
      <c r="I1483">
        <v>34</v>
      </c>
      <c r="J1483">
        <v>-3</v>
      </c>
      <c r="K1483">
        <f>IF(Table1[[#This Row],[net]]&gt;0,1,0)</f>
        <v>0</v>
      </c>
      <c r="L1483">
        <v>0</v>
      </c>
      <c r="M1483">
        <f>IF(Table1[[#This Row],[team]]=E1482,SUM(Table1[[#This Row],[win/loss]],M1482),Table1[[#This Row],[win/loss]])</f>
        <v>6</v>
      </c>
      <c r="N1483">
        <f>IF(Table1[[#This Row],[team]]=E1482,SUM(Table1[[#This Row],[win/loss]],M1482),Table1[[#This Row],[win/loss]])/B1483</f>
        <v>0.6</v>
      </c>
      <c r="O1483">
        <f t="shared" si="49"/>
        <v>-3</v>
      </c>
      <c r="P1483">
        <f>IF(Table1[[#This Row],[difference]]&gt;0,SQRT(Table1[[#This Row],[difference]]),-SQRT(ABS(Table1[[#This Row],[difference]])))</f>
        <v>-1.7320508075688772</v>
      </c>
      <c r="Q1483">
        <f>IF(Table1[[#This Row],[line]]&gt;0,SQRT(Table1[[#This Row],[line]]),-SQRT(ABS(Table1[[#This Row],[line]])))</f>
        <v>0</v>
      </c>
      <c r="R1483">
        <f>Table1[[#This Row],[difference]]-Table1[[#This Row],[sqrt(line)]]</f>
        <v>-3</v>
      </c>
      <c r="S1483">
        <f>IF(Table1[[#This Row],[difference]]&gt;0,1,-1)</f>
        <v>-1</v>
      </c>
      <c r="T1483">
        <f>IF(Table1[[#This Row],[team]]=E1482,SUM(H1483,T1482),Table1[[#This Row],[ppg]])</f>
        <v>242</v>
      </c>
      <c r="U1483">
        <f>IF(Table1[[#This Row],[team]]=E1482,SUM(I1483,U1482),Table1[[#This Row],[ppga]])</f>
        <v>199</v>
      </c>
      <c r="V1483">
        <f>IF(Table1[[#This Row],[team]]=E1482,SUM(Table1[[#This Row],[difference]],V1482),Table1[[#This Row],[difference]])</f>
        <v>0.5</v>
      </c>
      <c r="W1483">
        <f>IF(Table1[[#This Row],[team]]=E1482,SUM(Table1[[#This Row],[sqrt(dif)]],W1482),Table1[[#This Row],[sqrt(dif)]])</f>
        <v>-3.8395901360054765</v>
      </c>
      <c r="X1483">
        <f>IF(Table1[[#This Row],[team]]=E1482,SUM(Table1[[#This Row],[f1]],X1482),Table1[[#This Row],[f1]])</f>
        <v>12.731512601265546</v>
      </c>
      <c r="Y1483">
        <f>IF(Table1[[#This Row],[ATS]]=S1482,SUM(Table1[[#This Row],[ATS]],Y1482),Table1[[#This Row],[ATS]])</f>
        <v>-4</v>
      </c>
      <c r="Z1483">
        <f>IF(Table1[[#This Row],[ATS]]&gt;0,Table1[[#This Row],[ATS streak (not real)]]-1,Table1[[#This Row],[ATS streak (not real)]]+1)</f>
        <v>-3</v>
      </c>
      <c r="AA1483" s="5">
        <f>Table1[[#This Row],[running ttl ppg]]^2.37/(Table1[[#This Row],[running ttl ppg]]^2.37+Table1[[#This Row],[running ttl ppga]]^2.37)</f>
        <v>0.61387969400856357</v>
      </c>
      <c r="AB1483" s="5">
        <f>Table1[[#This Row],[pyth ratio]]+Table1[[#This Row],[win/loss ratio]]</f>
        <v>1.2138796940085634</v>
      </c>
    </row>
    <row r="1484" spans="1:28" x14ac:dyDescent="0.25">
      <c r="A1484" s="1">
        <v>4042</v>
      </c>
      <c r="B1484" s="7">
        <f t="shared" si="48"/>
        <v>11</v>
      </c>
      <c r="C1484" s="5">
        <v>2018</v>
      </c>
      <c r="D1484" s="5">
        <v>12</v>
      </c>
      <c r="E1484" t="s">
        <v>69</v>
      </c>
      <c r="F1484" t="s">
        <v>68</v>
      </c>
      <c r="G1484" s="5">
        <v>0</v>
      </c>
      <c r="H1484">
        <v>24</v>
      </c>
      <c r="I1484">
        <v>13</v>
      </c>
      <c r="J1484">
        <v>11</v>
      </c>
      <c r="K1484">
        <f>IF(Table1[[#This Row],[net]]&gt;0,1,0)</f>
        <v>1</v>
      </c>
      <c r="L1484">
        <v>-7</v>
      </c>
      <c r="M1484">
        <f>IF(Table1[[#This Row],[team]]=E1483,SUM(Table1[[#This Row],[win/loss]],M1483),Table1[[#This Row],[win/loss]])</f>
        <v>7</v>
      </c>
      <c r="N1484">
        <f>IF(Table1[[#This Row],[team]]=E1483,SUM(Table1[[#This Row],[win/loss]],M1483),Table1[[#This Row],[win/loss]])/B1484</f>
        <v>0.63636363636363635</v>
      </c>
      <c r="O1484">
        <f t="shared" si="49"/>
        <v>4</v>
      </c>
      <c r="P1484">
        <f>IF(Table1[[#This Row],[difference]]&gt;0,SQRT(Table1[[#This Row],[difference]]),-SQRT(ABS(Table1[[#This Row],[difference]])))</f>
        <v>2</v>
      </c>
      <c r="Q1484">
        <f>IF(Table1[[#This Row],[line]]&gt;0,SQRT(Table1[[#This Row],[line]]),-SQRT(ABS(Table1[[#This Row],[line]])))</f>
        <v>-2.6457513110645907</v>
      </c>
      <c r="R1484">
        <f>Table1[[#This Row],[difference]]-Table1[[#This Row],[sqrt(line)]]</f>
        <v>6.6457513110645907</v>
      </c>
      <c r="S1484">
        <f>IF(Table1[[#This Row],[difference]]&gt;0,1,-1)</f>
        <v>1</v>
      </c>
      <c r="T1484">
        <f>IF(Table1[[#This Row],[team]]=E1483,SUM(H1484,T1483),Table1[[#This Row],[ppg]])</f>
        <v>266</v>
      </c>
      <c r="U1484">
        <f>IF(Table1[[#This Row],[team]]=E1483,SUM(I1484,U1483),Table1[[#This Row],[ppga]])</f>
        <v>212</v>
      </c>
      <c r="V1484">
        <f>IF(Table1[[#This Row],[team]]=E1483,SUM(Table1[[#This Row],[difference]],V1483),Table1[[#This Row],[difference]])</f>
        <v>4.5</v>
      </c>
      <c r="W1484">
        <f>IF(Table1[[#This Row],[team]]=E1483,SUM(Table1[[#This Row],[sqrt(dif)]],W1483),Table1[[#This Row],[sqrt(dif)]])</f>
        <v>-1.8395901360054765</v>
      </c>
      <c r="X1484">
        <f>IF(Table1[[#This Row],[team]]=E1483,SUM(Table1[[#This Row],[f1]],X1483),Table1[[#This Row],[f1]])</f>
        <v>19.377263912330136</v>
      </c>
      <c r="Y1484">
        <f>IF(Table1[[#This Row],[ATS]]=S1483,SUM(Table1[[#This Row],[ATS]],Y1483),Table1[[#This Row],[ATS]])</f>
        <v>1</v>
      </c>
      <c r="Z1484">
        <f>IF(Table1[[#This Row],[ATS]]&gt;0,Table1[[#This Row],[ATS streak (not real)]]-1,Table1[[#This Row],[ATS streak (not real)]]+1)</f>
        <v>0</v>
      </c>
      <c r="AA1484" s="5">
        <f>Table1[[#This Row],[running ttl ppg]]^2.37/(Table1[[#This Row],[running ttl ppg]]^2.37+Table1[[#This Row],[running ttl ppga]]^2.37)</f>
        <v>0.63129508890829378</v>
      </c>
      <c r="AB1484" s="5">
        <f>Table1[[#This Row],[pyth ratio]]+Table1[[#This Row],[win/loss ratio]]</f>
        <v>1.26765872527193</v>
      </c>
    </row>
    <row r="1485" spans="1:28" x14ac:dyDescent="0.25">
      <c r="A1485" s="1">
        <v>4043</v>
      </c>
      <c r="B1485" s="7">
        <f t="shared" si="48"/>
        <v>12</v>
      </c>
      <c r="C1485" s="5">
        <v>2018</v>
      </c>
      <c r="D1485" s="5">
        <v>13</v>
      </c>
      <c r="E1485" t="s">
        <v>69</v>
      </c>
      <c r="F1485" t="s">
        <v>66</v>
      </c>
      <c r="G1485" s="5">
        <v>1</v>
      </c>
      <c r="H1485">
        <v>24</v>
      </c>
      <c r="I1485">
        <v>10</v>
      </c>
      <c r="J1485">
        <v>14</v>
      </c>
      <c r="K1485">
        <f>IF(Table1[[#This Row],[net]]&gt;0,1,0)</f>
        <v>1</v>
      </c>
      <c r="L1485">
        <v>3.5</v>
      </c>
      <c r="M1485">
        <f>IF(Table1[[#This Row],[team]]=E1484,SUM(Table1[[#This Row],[win/loss]],M1484),Table1[[#This Row],[win/loss]])</f>
        <v>8</v>
      </c>
      <c r="N1485">
        <f>IF(Table1[[#This Row],[team]]=E1484,SUM(Table1[[#This Row],[win/loss]],M1484),Table1[[#This Row],[win/loss]])/B1485</f>
        <v>0.66666666666666663</v>
      </c>
      <c r="O1485">
        <f t="shared" si="49"/>
        <v>17.5</v>
      </c>
      <c r="P1485">
        <f>IF(Table1[[#This Row],[difference]]&gt;0,SQRT(Table1[[#This Row],[difference]]),-SQRT(ABS(Table1[[#This Row],[difference]])))</f>
        <v>4.1833001326703778</v>
      </c>
      <c r="Q1485">
        <f>IF(Table1[[#This Row],[line]]&gt;0,SQRT(Table1[[#This Row],[line]]),-SQRT(ABS(Table1[[#This Row],[line]])))</f>
        <v>1.8708286933869707</v>
      </c>
      <c r="R1485">
        <f>Table1[[#This Row],[difference]]-Table1[[#This Row],[sqrt(line)]]</f>
        <v>15.62917130661303</v>
      </c>
      <c r="S1485">
        <f>IF(Table1[[#This Row],[difference]]&gt;0,1,-1)</f>
        <v>1</v>
      </c>
      <c r="T1485">
        <f>IF(Table1[[#This Row],[team]]=E1484,SUM(H1485,T1484),Table1[[#This Row],[ppg]])</f>
        <v>290</v>
      </c>
      <c r="U1485">
        <f>IF(Table1[[#This Row],[team]]=E1484,SUM(I1485,U1484),Table1[[#This Row],[ppga]])</f>
        <v>222</v>
      </c>
      <c r="V1485">
        <f>IF(Table1[[#This Row],[team]]=E1484,SUM(Table1[[#This Row],[difference]],V1484),Table1[[#This Row],[difference]])</f>
        <v>22</v>
      </c>
      <c r="W1485">
        <f>IF(Table1[[#This Row],[team]]=E1484,SUM(Table1[[#This Row],[sqrt(dif)]],W1484),Table1[[#This Row],[sqrt(dif)]])</f>
        <v>2.3437099966649013</v>
      </c>
      <c r="X1485">
        <f>IF(Table1[[#This Row],[team]]=E1484,SUM(Table1[[#This Row],[f1]],X1484),Table1[[#This Row],[f1]])</f>
        <v>35.006435218943167</v>
      </c>
      <c r="Y1485">
        <f>IF(Table1[[#This Row],[ATS]]=S1484,SUM(Table1[[#This Row],[ATS]],Y1484),Table1[[#This Row],[ATS]])</f>
        <v>2</v>
      </c>
      <c r="Z1485">
        <f>IF(Table1[[#This Row],[ATS]]&gt;0,Table1[[#This Row],[ATS streak (not real)]]-1,Table1[[#This Row],[ATS streak (not real)]]+1)</f>
        <v>1</v>
      </c>
      <c r="AA1485" s="5">
        <f>Table1[[#This Row],[running ttl ppg]]^2.37/(Table1[[#This Row],[running ttl ppg]]^2.37+Table1[[#This Row],[running ttl ppga]]^2.37)</f>
        <v>0.65323109649890176</v>
      </c>
      <c r="AB1485" s="5">
        <f>Table1[[#This Row],[pyth ratio]]+Table1[[#This Row],[win/loss ratio]]</f>
        <v>1.3198977631655684</v>
      </c>
    </row>
    <row r="1486" spans="1:28" x14ac:dyDescent="0.25">
      <c r="A1486" s="1">
        <v>4044</v>
      </c>
      <c r="B1486" s="7">
        <f t="shared" si="48"/>
        <v>13</v>
      </c>
      <c r="C1486" s="5">
        <v>2018</v>
      </c>
      <c r="D1486" s="5">
        <v>14</v>
      </c>
      <c r="E1486" t="s">
        <v>69</v>
      </c>
      <c r="F1486" t="s">
        <v>55</v>
      </c>
      <c r="G1486" s="5">
        <v>0</v>
      </c>
      <c r="H1486">
        <v>24</v>
      </c>
      <c r="I1486">
        <v>30</v>
      </c>
      <c r="J1486">
        <v>-6</v>
      </c>
      <c r="K1486">
        <f>IF(Table1[[#This Row],[net]]&gt;0,1,0)</f>
        <v>0</v>
      </c>
      <c r="L1486">
        <v>2.5</v>
      </c>
      <c r="M1486">
        <f>IF(Table1[[#This Row],[team]]=E1485,SUM(Table1[[#This Row],[win/loss]],M1485),Table1[[#This Row],[win/loss]])</f>
        <v>8</v>
      </c>
      <c r="N1486">
        <f>IF(Table1[[#This Row],[team]]=E1485,SUM(Table1[[#This Row],[win/loss]],M1485),Table1[[#This Row],[win/loss]])/B1486</f>
        <v>0.61538461538461542</v>
      </c>
      <c r="O1486">
        <f t="shared" si="49"/>
        <v>-3.5</v>
      </c>
      <c r="P1486">
        <f>IF(Table1[[#This Row],[difference]]&gt;0,SQRT(Table1[[#This Row],[difference]]),-SQRT(ABS(Table1[[#This Row],[difference]])))</f>
        <v>-1.8708286933869707</v>
      </c>
      <c r="Q1486">
        <f>IF(Table1[[#This Row],[line]]&gt;0,SQRT(Table1[[#This Row],[line]]),-SQRT(ABS(Table1[[#This Row],[line]])))</f>
        <v>1.5811388300841898</v>
      </c>
      <c r="R1486">
        <f>Table1[[#This Row],[difference]]-Table1[[#This Row],[sqrt(line)]]</f>
        <v>-5.08113883008419</v>
      </c>
      <c r="S1486">
        <f>IF(Table1[[#This Row],[difference]]&gt;0,1,-1)</f>
        <v>-1</v>
      </c>
      <c r="T1486">
        <f>IF(Table1[[#This Row],[team]]=E1485,SUM(H1486,T1485),Table1[[#This Row],[ppg]])</f>
        <v>314</v>
      </c>
      <c r="U1486">
        <f>IF(Table1[[#This Row],[team]]=E1485,SUM(I1486,U1485),Table1[[#This Row],[ppga]])</f>
        <v>252</v>
      </c>
      <c r="V1486">
        <f>IF(Table1[[#This Row],[team]]=E1485,SUM(Table1[[#This Row],[difference]],V1485),Table1[[#This Row],[difference]])</f>
        <v>18.5</v>
      </c>
      <c r="W1486">
        <f>IF(Table1[[#This Row],[team]]=E1485,SUM(Table1[[#This Row],[sqrt(dif)]],W1485),Table1[[#This Row],[sqrt(dif)]])</f>
        <v>0.47288130327793065</v>
      </c>
      <c r="X1486">
        <f>IF(Table1[[#This Row],[team]]=E1485,SUM(Table1[[#This Row],[f1]],X1485),Table1[[#This Row],[f1]])</f>
        <v>29.925296388858978</v>
      </c>
      <c r="Y1486">
        <f>IF(Table1[[#This Row],[ATS]]=S1485,SUM(Table1[[#This Row],[ATS]],Y1485),Table1[[#This Row],[ATS]])</f>
        <v>-1</v>
      </c>
      <c r="Z1486">
        <f>IF(Table1[[#This Row],[ATS]]&gt;0,Table1[[#This Row],[ATS streak (not real)]]-1,Table1[[#This Row],[ATS streak (not real)]]+1)</f>
        <v>0</v>
      </c>
      <c r="AA1486" s="5">
        <f>Table1[[#This Row],[running ttl ppg]]^2.37/(Table1[[#This Row],[running ttl ppg]]^2.37+Table1[[#This Row],[running ttl ppga]]^2.37)</f>
        <v>0.62745507475627982</v>
      </c>
      <c r="AB1486" s="5">
        <f>Table1[[#This Row],[pyth ratio]]+Table1[[#This Row],[win/loss ratio]]</f>
        <v>1.2428396901408951</v>
      </c>
    </row>
    <row r="1487" spans="1:28" x14ac:dyDescent="0.25">
      <c r="A1487" s="1">
        <v>4045</v>
      </c>
      <c r="B1487" s="7">
        <f t="shared" si="48"/>
        <v>14</v>
      </c>
      <c r="C1487" s="5">
        <v>2018</v>
      </c>
      <c r="D1487" s="5">
        <v>15</v>
      </c>
      <c r="E1487" t="s">
        <v>69</v>
      </c>
      <c r="F1487" t="s">
        <v>58</v>
      </c>
      <c r="G1487" s="5">
        <v>1</v>
      </c>
      <c r="H1487">
        <v>7</v>
      </c>
      <c r="I1487">
        <v>42</v>
      </c>
      <c r="J1487">
        <v>-35</v>
      </c>
      <c r="K1487">
        <f>IF(Table1[[#This Row],[net]]&gt;0,1,0)</f>
        <v>0</v>
      </c>
      <c r="L1487">
        <v>-1</v>
      </c>
      <c r="M1487">
        <f>IF(Table1[[#This Row],[team]]=E1486,SUM(Table1[[#This Row],[win/loss]],M1486),Table1[[#This Row],[win/loss]])</f>
        <v>8</v>
      </c>
      <c r="N1487">
        <f>IF(Table1[[#This Row],[team]]=E1486,SUM(Table1[[#This Row],[win/loss]],M1486),Table1[[#This Row],[win/loss]])/B1487</f>
        <v>0.5714285714285714</v>
      </c>
      <c r="O1487">
        <f t="shared" si="49"/>
        <v>-36</v>
      </c>
      <c r="P1487">
        <f>IF(Table1[[#This Row],[difference]]&gt;0,SQRT(Table1[[#This Row],[difference]]),-SQRT(ABS(Table1[[#This Row],[difference]])))</f>
        <v>-6</v>
      </c>
      <c r="Q1487">
        <f>IF(Table1[[#This Row],[line]]&gt;0,SQRT(Table1[[#This Row],[line]]),-SQRT(ABS(Table1[[#This Row],[line]])))</f>
        <v>-1</v>
      </c>
      <c r="R1487">
        <f>Table1[[#This Row],[difference]]-Table1[[#This Row],[sqrt(line)]]</f>
        <v>-35</v>
      </c>
      <c r="S1487">
        <f>IF(Table1[[#This Row],[difference]]&gt;0,1,-1)</f>
        <v>-1</v>
      </c>
      <c r="T1487">
        <f>IF(Table1[[#This Row],[team]]=E1486,SUM(H1487,T1486),Table1[[#This Row],[ppg]])</f>
        <v>321</v>
      </c>
      <c r="U1487">
        <f>IF(Table1[[#This Row],[team]]=E1486,SUM(I1487,U1486),Table1[[#This Row],[ppga]])</f>
        <v>294</v>
      </c>
      <c r="V1487">
        <f>IF(Table1[[#This Row],[team]]=E1486,SUM(Table1[[#This Row],[difference]],V1486),Table1[[#This Row],[difference]])</f>
        <v>-17.5</v>
      </c>
      <c r="W1487">
        <f>IF(Table1[[#This Row],[team]]=E1486,SUM(Table1[[#This Row],[sqrt(dif)]],W1486),Table1[[#This Row],[sqrt(dif)]])</f>
        <v>-5.5271186967220691</v>
      </c>
      <c r="X1487">
        <f>IF(Table1[[#This Row],[team]]=E1486,SUM(Table1[[#This Row],[f1]],X1486),Table1[[#This Row],[f1]])</f>
        <v>-5.0747036111410218</v>
      </c>
      <c r="Y1487">
        <f>IF(Table1[[#This Row],[ATS]]=S1486,SUM(Table1[[#This Row],[ATS]],Y1486),Table1[[#This Row],[ATS]])</f>
        <v>-2</v>
      </c>
      <c r="Z1487">
        <f>IF(Table1[[#This Row],[ATS]]&gt;0,Table1[[#This Row],[ATS streak (not real)]]-1,Table1[[#This Row],[ATS streak (not real)]]+1)</f>
        <v>-1</v>
      </c>
      <c r="AA1487" s="5">
        <f>Table1[[#This Row],[running ttl ppg]]^2.37/(Table1[[#This Row],[running ttl ppg]]^2.37+Table1[[#This Row],[running ttl ppga]]^2.37)</f>
        <v>0.55187056159621151</v>
      </c>
      <c r="AB1487" s="5">
        <f>Table1[[#This Row],[pyth ratio]]+Table1[[#This Row],[win/loss ratio]]</f>
        <v>1.123299133024783</v>
      </c>
    </row>
    <row r="1488" spans="1:28" x14ac:dyDescent="0.25">
      <c r="A1488" s="1">
        <v>4046</v>
      </c>
      <c r="B1488" s="7">
        <f t="shared" si="48"/>
        <v>15</v>
      </c>
      <c r="C1488" s="5">
        <v>2018</v>
      </c>
      <c r="D1488" s="5">
        <v>16</v>
      </c>
      <c r="E1488" t="s">
        <v>69</v>
      </c>
      <c r="F1488" t="s">
        <v>49</v>
      </c>
      <c r="G1488" s="5">
        <v>0</v>
      </c>
      <c r="H1488">
        <v>21</v>
      </c>
      <c r="I1488">
        <v>12</v>
      </c>
      <c r="J1488">
        <v>9</v>
      </c>
      <c r="K1488">
        <f>IF(Table1[[#This Row],[net]]&gt;0,1,0)</f>
        <v>1</v>
      </c>
      <c r="L1488">
        <v>4.5</v>
      </c>
      <c r="M1488">
        <f>IF(Table1[[#This Row],[team]]=E1487,SUM(Table1[[#This Row],[win/loss]],M1487),Table1[[#This Row],[win/loss]])</f>
        <v>9</v>
      </c>
      <c r="N1488">
        <f>IF(Table1[[#This Row],[team]]=E1487,SUM(Table1[[#This Row],[win/loss]],M1487),Table1[[#This Row],[win/loss]])/B1488</f>
        <v>0.6</v>
      </c>
      <c r="O1488">
        <f t="shared" si="49"/>
        <v>13.5</v>
      </c>
      <c r="P1488">
        <f>IF(Table1[[#This Row],[difference]]&gt;0,SQRT(Table1[[#This Row],[difference]]),-SQRT(ABS(Table1[[#This Row],[difference]])))</f>
        <v>3.6742346141747673</v>
      </c>
      <c r="Q1488">
        <f>IF(Table1[[#This Row],[line]]&gt;0,SQRT(Table1[[#This Row],[line]]),-SQRT(ABS(Table1[[#This Row],[line]])))</f>
        <v>2.1213203435596424</v>
      </c>
      <c r="R1488">
        <f>Table1[[#This Row],[difference]]-Table1[[#This Row],[sqrt(line)]]</f>
        <v>11.378679656440358</v>
      </c>
      <c r="S1488">
        <f>IF(Table1[[#This Row],[difference]]&gt;0,1,-1)</f>
        <v>1</v>
      </c>
      <c r="T1488">
        <f>IF(Table1[[#This Row],[team]]=E1487,SUM(H1488,T1487),Table1[[#This Row],[ppg]])</f>
        <v>342</v>
      </c>
      <c r="U1488">
        <f>IF(Table1[[#This Row],[team]]=E1487,SUM(I1488,U1487),Table1[[#This Row],[ppga]])</f>
        <v>306</v>
      </c>
      <c r="V1488">
        <f>IF(Table1[[#This Row],[team]]=E1487,SUM(Table1[[#This Row],[difference]],V1487),Table1[[#This Row],[difference]])</f>
        <v>-4</v>
      </c>
      <c r="W1488">
        <f>IF(Table1[[#This Row],[team]]=E1487,SUM(Table1[[#This Row],[sqrt(dif)]],W1487),Table1[[#This Row],[sqrt(dif)]])</f>
        <v>-1.8528840825473019</v>
      </c>
      <c r="X1488">
        <f>IF(Table1[[#This Row],[team]]=E1487,SUM(Table1[[#This Row],[f1]],X1487),Table1[[#This Row],[f1]])</f>
        <v>6.3039760452993363</v>
      </c>
      <c r="Y1488">
        <f>IF(Table1[[#This Row],[ATS]]=S1487,SUM(Table1[[#This Row],[ATS]],Y1487),Table1[[#This Row],[ATS]])</f>
        <v>1</v>
      </c>
      <c r="Z1488">
        <f>IF(Table1[[#This Row],[ATS]]&gt;0,Table1[[#This Row],[ATS streak (not real)]]-1,Table1[[#This Row],[ATS streak (not real)]]+1)</f>
        <v>0</v>
      </c>
      <c r="AA1488" s="5">
        <f>Table1[[#This Row],[running ttl ppg]]^2.37/(Table1[[#This Row],[running ttl ppg]]^2.37+Table1[[#This Row],[running ttl ppga]]^2.37)</f>
        <v>0.56552221310126838</v>
      </c>
      <c r="AB1488" s="5">
        <f>Table1[[#This Row],[pyth ratio]]+Table1[[#This Row],[win/loss ratio]]</f>
        <v>1.1655222131012684</v>
      </c>
    </row>
    <row r="1489" spans="1:28" x14ac:dyDescent="0.25">
      <c r="A1489" s="1">
        <v>4047</v>
      </c>
      <c r="B1489" s="7">
        <f t="shared" si="48"/>
        <v>16</v>
      </c>
      <c r="C1489" s="5">
        <v>2018</v>
      </c>
      <c r="D1489" s="5">
        <v>17</v>
      </c>
      <c r="E1489" t="s">
        <v>69</v>
      </c>
      <c r="F1489" t="s">
        <v>41</v>
      </c>
      <c r="G1489" s="5">
        <v>1</v>
      </c>
      <c r="H1489">
        <v>24</v>
      </c>
      <c r="I1489">
        <v>26</v>
      </c>
      <c r="J1489">
        <v>-2</v>
      </c>
      <c r="K1489">
        <f>IF(Table1[[#This Row],[net]]&gt;0,1,0)</f>
        <v>0</v>
      </c>
      <c r="L1489">
        <v>-8</v>
      </c>
      <c r="M1489">
        <f>IF(Table1[[#This Row],[team]]=E1488,SUM(Table1[[#This Row],[win/loss]],M1488),Table1[[#This Row],[win/loss]])</f>
        <v>9</v>
      </c>
      <c r="N1489">
        <f>IF(Table1[[#This Row],[team]]=E1488,SUM(Table1[[#This Row],[win/loss]],M1488),Table1[[#This Row],[win/loss]])/B1489</f>
        <v>0.5625</v>
      </c>
      <c r="O1489">
        <f t="shared" si="49"/>
        <v>-10</v>
      </c>
      <c r="P1489">
        <f>IF(Table1[[#This Row],[difference]]&gt;0,SQRT(Table1[[#This Row],[difference]]),-SQRT(ABS(Table1[[#This Row],[difference]])))</f>
        <v>-3.1622776601683795</v>
      </c>
      <c r="Q1489">
        <f>IF(Table1[[#This Row],[line]]&gt;0,SQRT(Table1[[#This Row],[line]]),-SQRT(ABS(Table1[[#This Row],[line]])))</f>
        <v>-2.8284271247461903</v>
      </c>
      <c r="R1489">
        <f>Table1[[#This Row],[difference]]-Table1[[#This Row],[sqrt(line)]]</f>
        <v>-7.1715728752538102</v>
      </c>
      <c r="S1489">
        <f>IF(Table1[[#This Row],[difference]]&gt;0,1,-1)</f>
        <v>-1</v>
      </c>
      <c r="T1489">
        <f>IF(Table1[[#This Row],[team]]=E1488,SUM(H1489,T1488),Table1[[#This Row],[ppg]])</f>
        <v>366</v>
      </c>
      <c r="U1489">
        <f>IF(Table1[[#This Row],[team]]=E1488,SUM(I1489,U1488),Table1[[#This Row],[ppga]])</f>
        <v>332</v>
      </c>
      <c r="V1489">
        <f>IF(Table1[[#This Row],[team]]=E1488,SUM(Table1[[#This Row],[difference]],V1488),Table1[[#This Row],[difference]])</f>
        <v>-14</v>
      </c>
      <c r="W1489">
        <f>IF(Table1[[#This Row],[team]]=E1488,SUM(Table1[[#This Row],[sqrt(dif)]],W1488),Table1[[#This Row],[sqrt(dif)]])</f>
        <v>-5.0151617427156818</v>
      </c>
      <c r="X1489">
        <f>IF(Table1[[#This Row],[team]]=E1488,SUM(Table1[[#This Row],[f1]],X1488),Table1[[#This Row],[f1]])</f>
        <v>-0.86759682995447385</v>
      </c>
      <c r="Y1489">
        <f>IF(Table1[[#This Row],[ATS]]=S1488,SUM(Table1[[#This Row],[ATS]],Y1488),Table1[[#This Row],[ATS]])</f>
        <v>-1</v>
      </c>
      <c r="Z1489">
        <f>IF(Table1[[#This Row],[ATS]]&gt;0,Table1[[#This Row],[ATS streak (not real)]]-1,Table1[[#This Row],[ATS streak (not real)]]+1)</f>
        <v>0</v>
      </c>
      <c r="AA1489" s="5">
        <f>Table1[[#This Row],[running ttl ppg]]^2.37/(Table1[[#This Row],[running ttl ppg]]^2.37+Table1[[#This Row],[running ttl ppga]]^2.37)</f>
        <v>0.5575121089144468</v>
      </c>
      <c r="AB1489" s="5">
        <f>Table1[[#This Row],[pyth ratio]]+Table1[[#This Row],[win/loss ratio]]</f>
        <v>1.1200121089144468</v>
      </c>
    </row>
    <row r="1490" spans="1:28" x14ac:dyDescent="0.25">
      <c r="A1490" s="1">
        <v>4048</v>
      </c>
      <c r="B1490" s="7">
        <f t="shared" si="48"/>
        <v>1</v>
      </c>
      <c r="C1490" s="5">
        <v>2018</v>
      </c>
      <c r="D1490" s="5">
        <v>2</v>
      </c>
      <c r="E1490" t="s">
        <v>70</v>
      </c>
      <c r="F1490" t="s">
        <v>46</v>
      </c>
      <c r="G1490" s="5">
        <v>1</v>
      </c>
      <c r="H1490">
        <v>29</v>
      </c>
      <c r="I1490">
        <v>7</v>
      </c>
      <c r="J1490">
        <v>22</v>
      </c>
      <c r="K1490">
        <f>IF(Table1[[#This Row],[net]]&gt;0,1,0)</f>
        <v>1</v>
      </c>
      <c r="L1490">
        <v>-7</v>
      </c>
      <c r="M1490">
        <f>IF(Table1[[#This Row],[team]]=E1489,SUM(Table1[[#This Row],[win/loss]],M1489),Table1[[#This Row],[win/loss]])</f>
        <v>1</v>
      </c>
      <c r="N1490">
        <f>IF(Table1[[#This Row],[team]]=E1489,SUM(Table1[[#This Row],[win/loss]],M1489),Table1[[#This Row],[win/loss]])/B1490</f>
        <v>1</v>
      </c>
      <c r="O1490">
        <f t="shared" si="49"/>
        <v>15</v>
      </c>
      <c r="P1490">
        <f>IF(Table1[[#This Row],[difference]]&gt;0,SQRT(Table1[[#This Row],[difference]]),-SQRT(ABS(Table1[[#This Row],[difference]])))</f>
        <v>3.872983346207417</v>
      </c>
      <c r="Q1490">
        <f>IF(Table1[[#This Row],[line]]&gt;0,SQRT(Table1[[#This Row],[line]]),-SQRT(ABS(Table1[[#This Row],[line]])))</f>
        <v>-2.6457513110645907</v>
      </c>
      <c r="R1490">
        <f>Table1[[#This Row],[difference]]-Table1[[#This Row],[sqrt(line)]]</f>
        <v>17.64575131106459</v>
      </c>
      <c r="S1490">
        <f>IF(Table1[[#This Row],[difference]]&gt;0,1,-1)</f>
        <v>1</v>
      </c>
      <c r="T1490">
        <f>IF(Table1[[#This Row],[team]]=E1489,SUM(H1490,T1489),Table1[[#This Row],[ppg]])</f>
        <v>29</v>
      </c>
      <c r="U1490">
        <f>IF(Table1[[#This Row],[team]]=E1489,SUM(I1490,U1489),Table1[[#This Row],[ppga]])</f>
        <v>7</v>
      </c>
      <c r="V1490">
        <f>IF(Table1[[#This Row],[team]]=E1489,SUM(Table1[[#This Row],[difference]],V1489),Table1[[#This Row],[difference]])</f>
        <v>15</v>
      </c>
      <c r="W1490">
        <f>IF(Table1[[#This Row],[team]]=E1489,SUM(Table1[[#This Row],[sqrt(dif)]],W1489),Table1[[#This Row],[sqrt(dif)]])</f>
        <v>3.872983346207417</v>
      </c>
      <c r="X1490">
        <f>IF(Table1[[#This Row],[team]]=E1489,SUM(Table1[[#This Row],[f1]],X1489),Table1[[#This Row],[f1]])</f>
        <v>17.64575131106459</v>
      </c>
      <c r="Y1490">
        <f>IF(Table1[[#This Row],[ATS]]=S1489,SUM(Table1[[#This Row],[ATS]],Y1489),Table1[[#This Row],[ATS]])</f>
        <v>1</v>
      </c>
      <c r="Z1490">
        <f>IF(Table1[[#This Row],[ATS]]&gt;0,Table1[[#This Row],[ATS streak (not real)]]-1,Table1[[#This Row],[ATS streak (not real)]]+1)</f>
        <v>0</v>
      </c>
      <c r="AA1490" s="5">
        <f>Table1[[#This Row],[running ttl ppg]]^2.37/(Table1[[#This Row],[running ttl ppg]]^2.37+Table1[[#This Row],[running ttl ppga]]^2.37)</f>
        <v>0.96671136967763582</v>
      </c>
      <c r="AB1490" s="5">
        <f>Table1[[#This Row],[pyth ratio]]+Table1[[#This Row],[win/loss ratio]]</f>
        <v>1.9667113696776357</v>
      </c>
    </row>
    <row r="1491" spans="1:28" x14ac:dyDescent="0.25">
      <c r="A1491" s="1">
        <v>4049</v>
      </c>
      <c r="B1491" s="7">
        <f t="shared" ref="B1491:B1554" si="50">IF(B1490=16,1,B1490+1)</f>
        <v>2</v>
      </c>
      <c r="C1491" s="5">
        <v>2018</v>
      </c>
      <c r="D1491" s="5">
        <v>3</v>
      </c>
      <c r="E1491" t="s">
        <v>70</v>
      </c>
      <c r="F1491" t="s">
        <v>60</v>
      </c>
      <c r="G1491" s="5">
        <v>0</v>
      </c>
      <c r="H1491">
        <v>17</v>
      </c>
      <c r="I1491">
        <v>34</v>
      </c>
      <c r="J1491">
        <v>-17</v>
      </c>
      <c r="K1491">
        <f>IF(Table1[[#This Row],[net]]&gt;0,1,0)</f>
        <v>0</v>
      </c>
      <c r="L1491">
        <v>0</v>
      </c>
      <c r="M1491">
        <f>IF(Table1[[#This Row],[team]]=E1490,SUM(Table1[[#This Row],[win/loss]],M1490),Table1[[#This Row],[win/loss]])</f>
        <v>1</v>
      </c>
      <c r="N1491">
        <f>IF(Table1[[#This Row],[team]]=E1490,SUM(Table1[[#This Row],[win/loss]],M1490),Table1[[#This Row],[win/loss]])/B1491</f>
        <v>0.5</v>
      </c>
      <c r="O1491">
        <f t="shared" si="49"/>
        <v>-17</v>
      </c>
      <c r="P1491">
        <f>IF(Table1[[#This Row],[difference]]&gt;0,SQRT(Table1[[#This Row],[difference]]),-SQRT(ABS(Table1[[#This Row],[difference]])))</f>
        <v>-4.1231056256176606</v>
      </c>
      <c r="Q1491">
        <f>IF(Table1[[#This Row],[line]]&gt;0,SQRT(Table1[[#This Row],[line]]),-SQRT(ABS(Table1[[#This Row],[line]])))</f>
        <v>0</v>
      </c>
      <c r="R1491">
        <f>Table1[[#This Row],[difference]]-Table1[[#This Row],[sqrt(line)]]</f>
        <v>-17</v>
      </c>
      <c r="S1491">
        <f>IF(Table1[[#This Row],[difference]]&gt;0,1,-1)</f>
        <v>-1</v>
      </c>
      <c r="T1491">
        <f>IF(Table1[[#This Row],[team]]=E1490,SUM(H1491,T1490),Table1[[#This Row],[ppg]])</f>
        <v>46</v>
      </c>
      <c r="U1491">
        <f>IF(Table1[[#This Row],[team]]=E1490,SUM(I1491,U1490),Table1[[#This Row],[ppga]])</f>
        <v>41</v>
      </c>
      <c r="V1491">
        <f>IF(Table1[[#This Row],[team]]=E1490,SUM(Table1[[#This Row],[difference]],V1490),Table1[[#This Row],[difference]])</f>
        <v>-2</v>
      </c>
      <c r="W1491">
        <f>IF(Table1[[#This Row],[team]]=E1490,SUM(Table1[[#This Row],[sqrt(dif)]],W1490),Table1[[#This Row],[sqrt(dif)]])</f>
        <v>-0.25012227941024356</v>
      </c>
      <c r="X1491">
        <f>IF(Table1[[#This Row],[team]]=E1490,SUM(Table1[[#This Row],[f1]],X1490),Table1[[#This Row],[f1]])</f>
        <v>0.64575131106458983</v>
      </c>
      <c r="Y1491">
        <f>IF(Table1[[#This Row],[ATS]]=S1490,SUM(Table1[[#This Row],[ATS]],Y1490),Table1[[#This Row],[ATS]])</f>
        <v>-1</v>
      </c>
      <c r="Z1491">
        <f>IF(Table1[[#This Row],[ATS]]&gt;0,Table1[[#This Row],[ATS streak (not real)]]-1,Table1[[#This Row],[ATS streak (not real)]]+1)</f>
        <v>0</v>
      </c>
      <c r="AA1491" s="5">
        <f>Table1[[#This Row],[running ttl ppg]]^2.37/(Table1[[#This Row],[running ttl ppg]]^2.37+Table1[[#This Row],[running ttl ppga]]^2.37)</f>
        <v>0.56775914276529349</v>
      </c>
      <c r="AB1491" s="5">
        <f>Table1[[#This Row],[pyth ratio]]+Table1[[#This Row],[win/loss ratio]]</f>
        <v>1.0677591427652935</v>
      </c>
    </row>
    <row r="1492" spans="1:28" x14ac:dyDescent="0.25">
      <c r="A1492" s="1">
        <v>4050</v>
      </c>
      <c r="B1492" s="7">
        <f t="shared" si="50"/>
        <v>3</v>
      </c>
      <c r="C1492" s="5">
        <v>2018</v>
      </c>
      <c r="D1492" s="5">
        <v>4</v>
      </c>
      <c r="E1492" t="s">
        <v>70</v>
      </c>
      <c r="F1492" t="s">
        <v>61</v>
      </c>
      <c r="G1492" s="5">
        <v>1</v>
      </c>
      <c r="H1492">
        <v>25</v>
      </c>
      <c r="I1492">
        <v>23</v>
      </c>
      <c r="J1492">
        <v>2</v>
      </c>
      <c r="K1492">
        <f>IF(Table1[[#This Row],[net]]&gt;0,1,0)</f>
        <v>1</v>
      </c>
      <c r="L1492">
        <v>-2.5</v>
      </c>
      <c r="M1492">
        <f>IF(Table1[[#This Row],[team]]=E1491,SUM(Table1[[#This Row],[win/loss]],M1491),Table1[[#This Row],[win/loss]])</f>
        <v>2</v>
      </c>
      <c r="N1492">
        <f>IF(Table1[[#This Row],[team]]=E1491,SUM(Table1[[#This Row],[win/loss]],M1491),Table1[[#This Row],[win/loss]])/B1492</f>
        <v>0.66666666666666663</v>
      </c>
      <c r="O1492">
        <f t="shared" si="49"/>
        <v>-0.5</v>
      </c>
      <c r="P1492">
        <f>IF(Table1[[#This Row],[difference]]&gt;0,SQRT(Table1[[#This Row],[difference]]),-SQRT(ABS(Table1[[#This Row],[difference]])))</f>
        <v>-0.70710678118654757</v>
      </c>
      <c r="Q1492">
        <f>IF(Table1[[#This Row],[line]]&gt;0,SQRT(Table1[[#This Row],[line]]),-SQRT(ABS(Table1[[#This Row],[line]])))</f>
        <v>-1.5811388300841898</v>
      </c>
      <c r="R1492">
        <f>Table1[[#This Row],[difference]]-Table1[[#This Row],[sqrt(line)]]</f>
        <v>1.0811388300841898</v>
      </c>
      <c r="S1492">
        <f>IF(Table1[[#This Row],[difference]]&gt;0,1,-1)</f>
        <v>-1</v>
      </c>
      <c r="T1492">
        <f>IF(Table1[[#This Row],[team]]=E1491,SUM(H1492,T1491),Table1[[#This Row],[ppg]])</f>
        <v>71</v>
      </c>
      <c r="U1492">
        <f>IF(Table1[[#This Row],[team]]=E1491,SUM(I1492,U1491),Table1[[#This Row],[ppga]])</f>
        <v>64</v>
      </c>
      <c r="V1492">
        <f>IF(Table1[[#This Row],[team]]=E1491,SUM(Table1[[#This Row],[difference]],V1491),Table1[[#This Row],[difference]])</f>
        <v>-2.5</v>
      </c>
      <c r="W1492">
        <f>IF(Table1[[#This Row],[team]]=E1491,SUM(Table1[[#This Row],[sqrt(dif)]],W1491),Table1[[#This Row],[sqrt(dif)]])</f>
        <v>-0.95722906059679114</v>
      </c>
      <c r="X1492">
        <f>IF(Table1[[#This Row],[team]]=E1491,SUM(Table1[[#This Row],[f1]],X1491),Table1[[#This Row],[f1]])</f>
        <v>1.7268901411487796</v>
      </c>
      <c r="Y1492">
        <f>IF(Table1[[#This Row],[ATS]]=S1491,SUM(Table1[[#This Row],[ATS]],Y1491),Table1[[#This Row],[ATS]])</f>
        <v>-2</v>
      </c>
      <c r="Z1492">
        <f>IF(Table1[[#This Row],[ATS]]&gt;0,Table1[[#This Row],[ATS streak (not real)]]-1,Table1[[#This Row],[ATS streak (not real)]]+1)</f>
        <v>-1</v>
      </c>
      <c r="AA1492" s="5">
        <f>Table1[[#This Row],[running ttl ppg]]^2.37/(Table1[[#This Row],[running ttl ppg]]^2.37+Table1[[#This Row],[running ttl ppga]]^2.37)</f>
        <v>0.56119132719078257</v>
      </c>
      <c r="AB1492" s="5">
        <f>Table1[[#This Row],[pyth ratio]]+Table1[[#This Row],[win/loss ratio]]</f>
        <v>1.2278579938574492</v>
      </c>
    </row>
    <row r="1493" spans="1:28" x14ac:dyDescent="0.25">
      <c r="A1493" s="1">
        <v>4051</v>
      </c>
      <c r="B1493" s="7">
        <f t="shared" si="50"/>
        <v>4</v>
      </c>
      <c r="C1493" s="5">
        <v>2018</v>
      </c>
      <c r="D1493" s="5">
        <v>5</v>
      </c>
      <c r="E1493" t="s">
        <v>70</v>
      </c>
      <c r="F1493" t="s">
        <v>63</v>
      </c>
      <c r="G1493" s="5">
        <v>1</v>
      </c>
      <c r="H1493">
        <v>14</v>
      </c>
      <c r="I1493">
        <v>19</v>
      </c>
      <c r="J1493">
        <v>-5</v>
      </c>
      <c r="K1493">
        <f>IF(Table1[[#This Row],[net]]&gt;0,1,0)</f>
        <v>0</v>
      </c>
      <c r="L1493">
        <v>3.5</v>
      </c>
      <c r="M1493">
        <f>IF(Table1[[#This Row],[team]]=E1492,SUM(Table1[[#This Row],[win/loss]],M1492),Table1[[#This Row],[win/loss]])</f>
        <v>2</v>
      </c>
      <c r="N1493">
        <f>IF(Table1[[#This Row],[team]]=E1492,SUM(Table1[[#This Row],[win/loss]],M1492),Table1[[#This Row],[win/loss]])/B1493</f>
        <v>0.5</v>
      </c>
      <c r="O1493">
        <f t="shared" si="49"/>
        <v>-1.5</v>
      </c>
      <c r="P1493">
        <f>IF(Table1[[#This Row],[difference]]&gt;0,SQRT(Table1[[#This Row],[difference]]),-SQRT(ABS(Table1[[#This Row],[difference]])))</f>
        <v>-1.2247448713915889</v>
      </c>
      <c r="Q1493">
        <f>IF(Table1[[#This Row],[line]]&gt;0,SQRT(Table1[[#This Row],[line]]),-SQRT(ABS(Table1[[#This Row],[line]])))</f>
        <v>1.8708286933869707</v>
      </c>
      <c r="R1493">
        <f>Table1[[#This Row],[difference]]-Table1[[#This Row],[sqrt(line)]]</f>
        <v>-3.3708286933869704</v>
      </c>
      <c r="S1493">
        <f>IF(Table1[[#This Row],[difference]]&gt;0,1,-1)</f>
        <v>-1</v>
      </c>
      <c r="T1493">
        <f>IF(Table1[[#This Row],[team]]=E1492,SUM(H1493,T1492),Table1[[#This Row],[ppg]])</f>
        <v>85</v>
      </c>
      <c r="U1493">
        <f>IF(Table1[[#This Row],[team]]=E1492,SUM(I1493,U1492),Table1[[#This Row],[ppga]])</f>
        <v>83</v>
      </c>
      <c r="V1493">
        <f>IF(Table1[[#This Row],[team]]=E1492,SUM(Table1[[#This Row],[difference]],V1492),Table1[[#This Row],[difference]])</f>
        <v>-4</v>
      </c>
      <c r="W1493">
        <f>IF(Table1[[#This Row],[team]]=E1492,SUM(Table1[[#This Row],[sqrt(dif)]],W1492),Table1[[#This Row],[sqrt(dif)]])</f>
        <v>-2.18197393198838</v>
      </c>
      <c r="X1493">
        <f>IF(Table1[[#This Row],[team]]=E1492,SUM(Table1[[#This Row],[f1]],X1492),Table1[[#This Row],[f1]])</f>
        <v>-1.6439385522381909</v>
      </c>
      <c r="Y1493">
        <f>IF(Table1[[#This Row],[ATS]]=S1492,SUM(Table1[[#This Row],[ATS]],Y1492),Table1[[#This Row],[ATS]])</f>
        <v>-3</v>
      </c>
      <c r="Z1493">
        <f>IF(Table1[[#This Row],[ATS]]&gt;0,Table1[[#This Row],[ATS streak (not real)]]-1,Table1[[#This Row],[ATS streak (not real)]]+1)</f>
        <v>-2</v>
      </c>
      <c r="AA1493" s="5">
        <f>Table1[[#This Row],[running ttl ppg]]^2.37/(Table1[[#This Row],[running ttl ppg]]^2.37+Table1[[#This Row],[running ttl ppga]]^2.37)</f>
        <v>0.51410406670111608</v>
      </c>
      <c r="AB1493" s="5">
        <f>Table1[[#This Row],[pyth ratio]]+Table1[[#This Row],[win/loss ratio]]</f>
        <v>1.0141040667011161</v>
      </c>
    </row>
    <row r="1494" spans="1:28" x14ac:dyDescent="0.25">
      <c r="A1494" s="1">
        <v>4052</v>
      </c>
      <c r="B1494" s="7">
        <f t="shared" si="50"/>
        <v>5</v>
      </c>
      <c r="C1494" s="5">
        <v>2018</v>
      </c>
      <c r="D1494" s="5">
        <v>6</v>
      </c>
      <c r="E1494" t="s">
        <v>70</v>
      </c>
      <c r="F1494" t="s">
        <v>41</v>
      </c>
      <c r="G1494" s="5">
        <v>0</v>
      </c>
      <c r="H1494">
        <v>33</v>
      </c>
      <c r="I1494">
        <v>38</v>
      </c>
      <c r="J1494">
        <v>-5</v>
      </c>
      <c r="K1494">
        <f>IF(Table1[[#This Row],[net]]&gt;0,1,0)</f>
        <v>0</v>
      </c>
      <c r="L1494">
        <v>-2.5</v>
      </c>
      <c r="M1494">
        <f>IF(Table1[[#This Row],[team]]=E1493,SUM(Table1[[#This Row],[win/loss]],M1493),Table1[[#This Row],[win/loss]])</f>
        <v>2</v>
      </c>
      <c r="N1494">
        <f>IF(Table1[[#This Row],[team]]=E1493,SUM(Table1[[#This Row],[win/loss]],M1493),Table1[[#This Row],[win/loss]])/B1494</f>
        <v>0.4</v>
      </c>
      <c r="O1494">
        <f t="shared" si="49"/>
        <v>-7.5</v>
      </c>
      <c r="P1494">
        <f>IF(Table1[[#This Row],[difference]]&gt;0,SQRT(Table1[[#This Row],[difference]]),-SQRT(ABS(Table1[[#This Row],[difference]])))</f>
        <v>-2.7386127875258306</v>
      </c>
      <c r="Q1494">
        <f>IF(Table1[[#This Row],[line]]&gt;0,SQRT(Table1[[#This Row],[line]]),-SQRT(ABS(Table1[[#This Row],[line]])))</f>
        <v>-1.5811388300841898</v>
      </c>
      <c r="R1494">
        <f>Table1[[#This Row],[difference]]-Table1[[#This Row],[sqrt(line)]]</f>
        <v>-5.91886116991581</v>
      </c>
      <c r="S1494">
        <f>IF(Table1[[#This Row],[difference]]&gt;0,1,-1)</f>
        <v>-1</v>
      </c>
      <c r="T1494">
        <f>IF(Table1[[#This Row],[team]]=E1493,SUM(H1494,T1493),Table1[[#This Row],[ppg]])</f>
        <v>118</v>
      </c>
      <c r="U1494">
        <f>IF(Table1[[#This Row],[team]]=E1493,SUM(I1494,U1493),Table1[[#This Row],[ppga]])</f>
        <v>121</v>
      </c>
      <c r="V1494">
        <f>IF(Table1[[#This Row],[team]]=E1493,SUM(Table1[[#This Row],[difference]],V1493),Table1[[#This Row],[difference]])</f>
        <v>-11.5</v>
      </c>
      <c r="W1494">
        <f>IF(Table1[[#This Row],[team]]=E1493,SUM(Table1[[#This Row],[sqrt(dif)]],W1493),Table1[[#This Row],[sqrt(dif)]])</f>
        <v>-4.9205867195142101</v>
      </c>
      <c r="X1494">
        <f>IF(Table1[[#This Row],[team]]=E1493,SUM(Table1[[#This Row],[f1]],X1493),Table1[[#This Row],[f1]])</f>
        <v>-7.5627997221540006</v>
      </c>
      <c r="Y1494">
        <f>IF(Table1[[#This Row],[ATS]]=S1493,SUM(Table1[[#This Row],[ATS]],Y1493),Table1[[#This Row],[ATS]])</f>
        <v>-4</v>
      </c>
      <c r="Z1494">
        <f>IF(Table1[[#This Row],[ATS]]&gt;0,Table1[[#This Row],[ATS streak (not real)]]-1,Table1[[#This Row],[ATS streak (not real)]]+1)</f>
        <v>-3</v>
      </c>
      <c r="AA1494" s="5">
        <f>Table1[[#This Row],[running ttl ppg]]^2.37/(Table1[[#This Row],[running ttl ppg]]^2.37+Table1[[#This Row],[running ttl ppga]]^2.37)</f>
        <v>0.48512912884012838</v>
      </c>
      <c r="AB1494" s="5">
        <f>Table1[[#This Row],[pyth ratio]]+Table1[[#This Row],[win/loss ratio]]</f>
        <v>0.8851291288401284</v>
      </c>
    </row>
    <row r="1495" spans="1:28" x14ac:dyDescent="0.25">
      <c r="A1495" s="1">
        <v>4053</v>
      </c>
      <c r="B1495" s="7">
        <f t="shared" si="50"/>
        <v>6</v>
      </c>
      <c r="C1495" s="5">
        <v>2018</v>
      </c>
      <c r="D1495" s="5">
        <v>7</v>
      </c>
      <c r="E1495" t="s">
        <v>70</v>
      </c>
      <c r="F1495" t="s">
        <v>44</v>
      </c>
      <c r="G1495" s="5">
        <v>0</v>
      </c>
      <c r="H1495">
        <v>27</v>
      </c>
      <c r="I1495">
        <v>30</v>
      </c>
      <c r="J1495">
        <v>-3</v>
      </c>
      <c r="K1495">
        <f>IF(Table1[[#This Row],[net]]&gt;0,1,0)</f>
        <v>0</v>
      </c>
      <c r="L1495">
        <v>3</v>
      </c>
      <c r="M1495">
        <f>IF(Table1[[#This Row],[team]]=E1494,SUM(Table1[[#This Row],[win/loss]],M1494),Table1[[#This Row],[win/loss]])</f>
        <v>2</v>
      </c>
      <c r="N1495">
        <f>IF(Table1[[#This Row],[team]]=E1494,SUM(Table1[[#This Row],[win/loss]],M1494),Table1[[#This Row],[win/loss]])/B1495</f>
        <v>0.33333333333333331</v>
      </c>
      <c r="O1495">
        <f t="shared" si="49"/>
        <v>0</v>
      </c>
      <c r="P1495">
        <f>IF(Table1[[#This Row],[difference]]&gt;0,SQRT(Table1[[#This Row],[difference]]),-SQRT(ABS(Table1[[#This Row],[difference]])))</f>
        <v>0</v>
      </c>
      <c r="Q1495">
        <f>IF(Table1[[#This Row],[line]]&gt;0,SQRT(Table1[[#This Row],[line]]),-SQRT(ABS(Table1[[#This Row],[line]])))</f>
        <v>1.7320508075688772</v>
      </c>
      <c r="R1495">
        <f>Table1[[#This Row],[difference]]-Table1[[#This Row],[sqrt(line)]]</f>
        <v>-1.7320508075688772</v>
      </c>
      <c r="S1495">
        <f>IF(Table1[[#This Row],[difference]]&gt;0,1,-1)</f>
        <v>-1</v>
      </c>
      <c r="T1495">
        <f>IF(Table1[[#This Row],[team]]=E1494,SUM(H1495,T1494),Table1[[#This Row],[ppg]])</f>
        <v>145</v>
      </c>
      <c r="U1495">
        <f>IF(Table1[[#This Row],[team]]=E1494,SUM(I1495,U1494),Table1[[#This Row],[ppga]])</f>
        <v>151</v>
      </c>
      <c r="V1495">
        <f>IF(Table1[[#This Row],[team]]=E1494,SUM(Table1[[#This Row],[difference]],V1494),Table1[[#This Row],[difference]])</f>
        <v>-11.5</v>
      </c>
      <c r="W1495">
        <f>IF(Table1[[#This Row],[team]]=E1494,SUM(Table1[[#This Row],[sqrt(dif)]],W1494),Table1[[#This Row],[sqrt(dif)]])</f>
        <v>-4.9205867195142101</v>
      </c>
      <c r="X1495">
        <f>IF(Table1[[#This Row],[team]]=E1494,SUM(Table1[[#This Row],[f1]],X1494),Table1[[#This Row],[f1]])</f>
        <v>-9.2948505297228774</v>
      </c>
      <c r="Y1495">
        <f>IF(Table1[[#This Row],[ATS]]=S1494,SUM(Table1[[#This Row],[ATS]],Y1494),Table1[[#This Row],[ATS]])</f>
        <v>-5</v>
      </c>
      <c r="Z1495">
        <f>IF(Table1[[#This Row],[ATS]]&gt;0,Table1[[#This Row],[ATS streak (not real)]]-1,Table1[[#This Row],[ATS streak (not real)]]+1)</f>
        <v>-4</v>
      </c>
      <c r="AA1495" s="5">
        <f>Table1[[#This Row],[running ttl ppg]]^2.37/(Table1[[#This Row],[running ttl ppg]]^2.37+Table1[[#This Row],[running ttl ppga]]^2.37)</f>
        <v>0.4759949083544957</v>
      </c>
      <c r="AB1495" s="5">
        <f>Table1[[#This Row],[pyth ratio]]+Table1[[#This Row],[win/loss ratio]]</f>
        <v>0.80932824168782902</v>
      </c>
    </row>
    <row r="1496" spans="1:28" x14ac:dyDescent="0.25">
      <c r="A1496" s="1">
        <v>4054</v>
      </c>
      <c r="B1496" s="7">
        <f t="shared" si="50"/>
        <v>7</v>
      </c>
      <c r="C1496" s="5">
        <v>2018</v>
      </c>
      <c r="D1496" s="5">
        <v>8</v>
      </c>
      <c r="E1496" t="s">
        <v>70</v>
      </c>
      <c r="F1496" t="s">
        <v>45</v>
      </c>
      <c r="G1496" s="5">
        <v>1</v>
      </c>
      <c r="H1496">
        <v>3</v>
      </c>
      <c r="I1496">
        <v>17</v>
      </c>
      <c r="J1496">
        <v>-14</v>
      </c>
      <c r="K1496">
        <f>IF(Table1[[#This Row],[net]]&gt;0,1,0)</f>
        <v>0</v>
      </c>
      <c r="L1496">
        <v>-1.5</v>
      </c>
      <c r="M1496">
        <f>IF(Table1[[#This Row],[team]]=E1495,SUM(Table1[[#This Row],[win/loss]],M1495),Table1[[#This Row],[win/loss]])</f>
        <v>2</v>
      </c>
      <c r="N1496">
        <f>IF(Table1[[#This Row],[team]]=E1495,SUM(Table1[[#This Row],[win/loss]],M1495),Table1[[#This Row],[win/loss]])/B1496</f>
        <v>0.2857142857142857</v>
      </c>
      <c r="O1496">
        <f t="shared" si="49"/>
        <v>-15.5</v>
      </c>
      <c r="P1496">
        <f>IF(Table1[[#This Row],[difference]]&gt;0,SQRT(Table1[[#This Row],[difference]]),-SQRT(ABS(Table1[[#This Row],[difference]])))</f>
        <v>-3.9370039370059056</v>
      </c>
      <c r="Q1496">
        <f>IF(Table1[[#This Row],[line]]&gt;0,SQRT(Table1[[#This Row],[line]]),-SQRT(ABS(Table1[[#This Row],[line]])))</f>
        <v>-1.2247448713915889</v>
      </c>
      <c r="R1496">
        <f>Table1[[#This Row],[difference]]-Table1[[#This Row],[sqrt(line)]]</f>
        <v>-14.275255128608411</v>
      </c>
      <c r="S1496">
        <f>IF(Table1[[#This Row],[difference]]&gt;0,1,-1)</f>
        <v>-1</v>
      </c>
      <c r="T1496">
        <f>IF(Table1[[#This Row],[team]]=E1495,SUM(H1496,T1495),Table1[[#This Row],[ppg]])</f>
        <v>148</v>
      </c>
      <c r="U1496">
        <f>IF(Table1[[#This Row],[team]]=E1495,SUM(I1496,U1495),Table1[[#This Row],[ppga]])</f>
        <v>168</v>
      </c>
      <c r="V1496">
        <f>IF(Table1[[#This Row],[team]]=E1495,SUM(Table1[[#This Row],[difference]],V1495),Table1[[#This Row],[difference]])</f>
        <v>-27</v>
      </c>
      <c r="W1496">
        <f>IF(Table1[[#This Row],[team]]=E1495,SUM(Table1[[#This Row],[sqrt(dif)]],W1495),Table1[[#This Row],[sqrt(dif)]])</f>
        <v>-8.8575906565201166</v>
      </c>
      <c r="X1496">
        <f>IF(Table1[[#This Row],[team]]=E1495,SUM(Table1[[#This Row],[f1]],X1495),Table1[[#This Row],[f1]])</f>
        <v>-23.570105658331286</v>
      </c>
      <c r="Y1496">
        <f>IF(Table1[[#This Row],[ATS]]=S1495,SUM(Table1[[#This Row],[ATS]],Y1495),Table1[[#This Row],[ATS]])</f>
        <v>-6</v>
      </c>
      <c r="Z1496">
        <f>IF(Table1[[#This Row],[ATS]]&gt;0,Table1[[#This Row],[ATS streak (not real)]]-1,Table1[[#This Row],[ATS streak (not real)]]+1)</f>
        <v>-5</v>
      </c>
      <c r="AA1496" s="5">
        <f>Table1[[#This Row],[running ttl ppg]]^2.37/(Table1[[#This Row],[running ttl ppg]]^2.37+Table1[[#This Row],[running ttl ppga]]^2.37)</f>
        <v>0.42545932575520051</v>
      </c>
      <c r="AB1496" s="5">
        <f>Table1[[#This Row],[pyth ratio]]+Table1[[#This Row],[win/loss ratio]]</f>
        <v>0.71117361146948621</v>
      </c>
    </row>
    <row r="1497" spans="1:28" x14ac:dyDescent="0.25">
      <c r="A1497" s="1">
        <v>4055</v>
      </c>
      <c r="B1497" s="7">
        <f t="shared" si="50"/>
        <v>8</v>
      </c>
      <c r="C1497" s="5">
        <v>2018</v>
      </c>
      <c r="D1497" s="5">
        <v>9</v>
      </c>
      <c r="E1497" t="s">
        <v>70</v>
      </c>
      <c r="F1497" t="s">
        <v>64</v>
      </c>
      <c r="G1497" s="5">
        <v>0</v>
      </c>
      <c r="H1497">
        <v>10</v>
      </c>
      <c r="I1497">
        <v>30</v>
      </c>
      <c r="J1497">
        <v>-20</v>
      </c>
      <c r="K1497">
        <f>IF(Table1[[#This Row],[net]]&gt;0,1,0)</f>
        <v>0</v>
      </c>
      <c r="L1497">
        <v>7</v>
      </c>
      <c r="M1497">
        <f>IF(Table1[[#This Row],[team]]=E1496,SUM(Table1[[#This Row],[win/loss]],M1496),Table1[[#This Row],[win/loss]])</f>
        <v>2</v>
      </c>
      <c r="N1497">
        <f>IF(Table1[[#This Row],[team]]=E1496,SUM(Table1[[#This Row],[win/loss]],M1496),Table1[[#This Row],[win/loss]])/B1497</f>
        <v>0.25</v>
      </c>
      <c r="O1497">
        <f t="shared" si="49"/>
        <v>-13</v>
      </c>
      <c r="P1497">
        <f>IF(Table1[[#This Row],[difference]]&gt;0,SQRT(Table1[[#This Row],[difference]]),-SQRT(ABS(Table1[[#This Row],[difference]])))</f>
        <v>-3.6055512754639891</v>
      </c>
      <c r="Q1497">
        <f>IF(Table1[[#This Row],[line]]&gt;0,SQRT(Table1[[#This Row],[line]]),-SQRT(ABS(Table1[[#This Row],[line]])))</f>
        <v>2.6457513110645907</v>
      </c>
      <c r="R1497">
        <f>Table1[[#This Row],[difference]]-Table1[[#This Row],[sqrt(line)]]</f>
        <v>-15.64575131106459</v>
      </c>
      <c r="S1497">
        <f>IF(Table1[[#This Row],[difference]]&gt;0,1,-1)</f>
        <v>-1</v>
      </c>
      <c r="T1497">
        <f>IF(Table1[[#This Row],[team]]=E1496,SUM(H1497,T1496),Table1[[#This Row],[ppg]])</f>
        <v>158</v>
      </c>
      <c r="U1497">
        <f>IF(Table1[[#This Row],[team]]=E1496,SUM(I1497,U1496),Table1[[#This Row],[ppga]])</f>
        <v>198</v>
      </c>
      <c r="V1497">
        <f>IF(Table1[[#This Row],[team]]=E1496,SUM(Table1[[#This Row],[difference]],V1496),Table1[[#This Row],[difference]])</f>
        <v>-40</v>
      </c>
      <c r="W1497">
        <f>IF(Table1[[#This Row],[team]]=E1496,SUM(Table1[[#This Row],[sqrt(dif)]],W1496),Table1[[#This Row],[sqrt(dif)]])</f>
        <v>-12.463141931984106</v>
      </c>
      <c r="X1497">
        <f>IF(Table1[[#This Row],[team]]=E1496,SUM(Table1[[#This Row],[f1]],X1496),Table1[[#This Row],[f1]])</f>
        <v>-39.215856969395873</v>
      </c>
      <c r="Y1497">
        <f>IF(Table1[[#This Row],[ATS]]=S1496,SUM(Table1[[#This Row],[ATS]],Y1496),Table1[[#This Row],[ATS]])</f>
        <v>-7</v>
      </c>
      <c r="Z1497">
        <f>IF(Table1[[#This Row],[ATS]]&gt;0,Table1[[#This Row],[ATS streak (not real)]]-1,Table1[[#This Row],[ATS streak (not real)]]+1)</f>
        <v>-6</v>
      </c>
      <c r="AA1497" s="5">
        <f>Table1[[#This Row],[running ttl ppg]]^2.37/(Table1[[#This Row],[running ttl ppg]]^2.37+Table1[[#This Row],[running ttl ppga]]^2.37)</f>
        <v>0.36938813040639101</v>
      </c>
      <c r="AB1497" s="5">
        <f>Table1[[#This Row],[pyth ratio]]+Table1[[#This Row],[win/loss ratio]]</f>
        <v>0.61938813040639107</v>
      </c>
    </row>
    <row r="1498" spans="1:28" x14ac:dyDescent="0.25">
      <c r="A1498" s="1">
        <v>4056</v>
      </c>
      <c r="B1498" s="7">
        <f t="shared" si="50"/>
        <v>9</v>
      </c>
      <c r="C1498" s="5">
        <v>2018</v>
      </c>
      <c r="D1498" s="5">
        <v>10</v>
      </c>
      <c r="E1498" t="s">
        <v>70</v>
      </c>
      <c r="F1498" t="s">
        <v>62</v>
      </c>
      <c r="G1498" s="5">
        <v>1</v>
      </c>
      <c r="H1498">
        <v>15</v>
      </c>
      <c r="I1498">
        <v>10</v>
      </c>
      <c r="J1498">
        <v>5</v>
      </c>
      <c r="K1498">
        <f>IF(Table1[[#This Row],[net]]&gt;0,1,0)</f>
        <v>1</v>
      </c>
      <c r="L1498">
        <v>-1</v>
      </c>
      <c r="M1498">
        <f>IF(Table1[[#This Row],[team]]=E1497,SUM(Table1[[#This Row],[win/loss]],M1497),Table1[[#This Row],[win/loss]])</f>
        <v>3</v>
      </c>
      <c r="N1498">
        <f>IF(Table1[[#This Row],[team]]=E1497,SUM(Table1[[#This Row],[win/loss]],M1497),Table1[[#This Row],[win/loss]])/B1498</f>
        <v>0.33333333333333331</v>
      </c>
      <c r="O1498">
        <f t="shared" si="49"/>
        <v>4</v>
      </c>
      <c r="P1498">
        <f>IF(Table1[[#This Row],[difference]]&gt;0,SQRT(Table1[[#This Row],[difference]]),-SQRT(ABS(Table1[[#This Row],[difference]])))</f>
        <v>2</v>
      </c>
      <c r="Q1498">
        <f>IF(Table1[[#This Row],[line]]&gt;0,SQRT(Table1[[#This Row],[line]]),-SQRT(ABS(Table1[[#This Row],[line]])))</f>
        <v>-1</v>
      </c>
      <c r="R1498">
        <f>Table1[[#This Row],[difference]]-Table1[[#This Row],[sqrt(line)]]</f>
        <v>5</v>
      </c>
      <c r="S1498">
        <f>IF(Table1[[#This Row],[difference]]&gt;0,1,-1)</f>
        <v>1</v>
      </c>
      <c r="T1498">
        <f>IF(Table1[[#This Row],[team]]=E1497,SUM(H1498,T1497),Table1[[#This Row],[ppg]])</f>
        <v>173</v>
      </c>
      <c r="U1498">
        <f>IF(Table1[[#This Row],[team]]=E1497,SUM(I1498,U1497),Table1[[#This Row],[ppga]])</f>
        <v>208</v>
      </c>
      <c r="V1498">
        <f>IF(Table1[[#This Row],[team]]=E1497,SUM(Table1[[#This Row],[difference]],V1497),Table1[[#This Row],[difference]])</f>
        <v>-36</v>
      </c>
      <c r="W1498">
        <f>IF(Table1[[#This Row],[team]]=E1497,SUM(Table1[[#This Row],[sqrt(dif)]],W1497),Table1[[#This Row],[sqrt(dif)]])</f>
        <v>-10.463141931984106</v>
      </c>
      <c r="X1498">
        <f>IF(Table1[[#This Row],[team]]=E1497,SUM(Table1[[#This Row],[f1]],X1497),Table1[[#This Row],[f1]])</f>
        <v>-34.215856969395873</v>
      </c>
      <c r="Y1498">
        <f>IF(Table1[[#This Row],[ATS]]=S1497,SUM(Table1[[#This Row],[ATS]],Y1497),Table1[[#This Row],[ATS]])</f>
        <v>1</v>
      </c>
      <c r="Z1498">
        <f>IF(Table1[[#This Row],[ATS]]&gt;0,Table1[[#This Row],[ATS streak (not real)]]-1,Table1[[#This Row],[ATS streak (not real)]]+1)</f>
        <v>0</v>
      </c>
      <c r="AA1498" s="5">
        <f>Table1[[#This Row],[running ttl ppg]]^2.37/(Table1[[#This Row],[running ttl ppg]]^2.37+Table1[[#This Row],[running ttl ppga]]^2.37)</f>
        <v>0.39253611720021742</v>
      </c>
      <c r="AB1498" s="5">
        <f>Table1[[#This Row],[pyth ratio]]+Table1[[#This Row],[win/loss ratio]]</f>
        <v>0.72586945053355079</v>
      </c>
    </row>
    <row r="1499" spans="1:28" x14ac:dyDescent="0.25">
      <c r="A1499" s="1">
        <v>4057</v>
      </c>
      <c r="B1499" s="7">
        <f t="shared" si="50"/>
        <v>10</v>
      </c>
      <c r="C1499" s="5">
        <v>2018</v>
      </c>
      <c r="D1499" s="5">
        <v>11</v>
      </c>
      <c r="E1499" t="s">
        <v>70</v>
      </c>
      <c r="F1499" t="s">
        <v>59</v>
      </c>
      <c r="G1499" s="5">
        <v>0</v>
      </c>
      <c r="H1499">
        <v>30</v>
      </c>
      <c r="I1499">
        <v>20</v>
      </c>
      <c r="J1499">
        <v>10</v>
      </c>
      <c r="K1499">
        <f>IF(Table1[[#This Row],[net]]&gt;0,1,0)</f>
        <v>1</v>
      </c>
      <c r="L1499">
        <v>-1</v>
      </c>
      <c r="M1499">
        <f>IF(Table1[[#This Row],[team]]=E1498,SUM(Table1[[#This Row],[win/loss]],M1498),Table1[[#This Row],[win/loss]])</f>
        <v>4</v>
      </c>
      <c r="N1499">
        <f>IF(Table1[[#This Row],[team]]=E1498,SUM(Table1[[#This Row],[win/loss]],M1498),Table1[[#This Row],[win/loss]])/B1499</f>
        <v>0.4</v>
      </c>
      <c r="O1499">
        <f t="shared" si="49"/>
        <v>9</v>
      </c>
      <c r="P1499">
        <f>IF(Table1[[#This Row],[difference]]&gt;0,SQRT(Table1[[#This Row],[difference]]),-SQRT(ABS(Table1[[#This Row],[difference]])))</f>
        <v>3</v>
      </c>
      <c r="Q1499">
        <f>IF(Table1[[#This Row],[line]]&gt;0,SQRT(Table1[[#This Row],[line]]),-SQRT(ABS(Table1[[#This Row],[line]])))</f>
        <v>-1</v>
      </c>
      <c r="R1499">
        <f>Table1[[#This Row],[difference]]-Table1[[#This Row],[sqrt(line)]]</f>
        <v>10</v>
      </c>
      <c r="S1499">
        <f>IF(Table1[[#This Row],[difference]]&gt;0,1,-1)</f>
        <v>1</v>
      </c>
      <c r="T1499">
        <f>IF(Table1[[#This Row],[team]]=E1498,SUM(H1499,T1498),Table1[[#This Row],[ppg]])</f>
        <v>203</v>
      </c>
      <c r="U1499">
        <f>IF(Table1[[#This Row],[team]]=E1498,SUM(I1499,U1498),Table1[[#This Row],[ppga]])</f>
        <v>228</v>
      </c>
      <c r="V1499">
        <f>IF(Table1[[#This Row],[team]]=E1498,SUM(Table1[[#This Row],[difference]],V1498),Table1[[#This Row],[difference]])</f>
        <v>-27</v>
      </c>
      <c r="W1499">
        <f>IF(Table1[[#This Row],[team]]=E1498,SUM(Table1[[#This Row],[sqrt(dif)]],W1498),Table1[[#This Row],[sqrt(dif)]])</f>
        <v>-7.4631419319841061</v>
      </c>
      <c r="X1499">
        <f>IF(Table1[[#This Row],[team]]=E1498,SUM(Table1[[#This Row],[f1]],X1498),Table1[[#This Row],[f1]])</f>
        <v>-24.215856969395873</v>
      </c>
      <c r="Y1499">
        <f>IF(Table1[[#This Row],[ATS]]=S1498,SUM(Table1[[#This Row],[ATS]],Y1498),Table1[[#This Row],[ATS]])</f>
        <v>2</v>
      </c>
      <c r="Z1499">
        <f>IF(Table1[[#This Row],[ATS]]&gt;0,Table1[[#This Row],[ATS streak (not real)]]-1,Table1[[#This Row],[ATS streak (not real)]]+1)</f>
        <v>1</v>
      </c>
      <c r="AA1499" s="5">
        <f>Table1[[#This Row],[running ttl ppg]]^2.37/(Table1[[#This Row],[running ttl ppg]]^2.37+Table1[[#This Row],[running ttl ppga]]^2.37)</f>
        <v>0.43161844643852043</v>
      </c>
      <c r="AB1499" s="5">
        <f>Table1[[#This Row],[pyth ratio]]+Table1[[#This Row],[win/loss ratio]]</f>
        <v>0.83161844643852045</v>
      </c>
    </row>
    <row r="1500" spans="1:28" x14ac:dyDescent="0.25">
      <c r="A1500" s="1">
        <v>4058</v>
      </c>
      <c r="B1500" s="7">
        <f t="shared" si="50"/>
        <v>11</v>
      </c>
      <c r="C1500" s="5">
        <v>2018</v>
      </c>
      <c r="D1500" s="5">
        <v>12</v>
      </c>
      <c r="E1500" t="s">
        <v>70</v>
      </c>
      <c r="F1500" t="s">
        <v>42</v>
      </c>
      <c r="G1500" s="5">
        <v>0</v>
      </c>
      <c r="H1500">
        <v>20</v>
      </c>
      <c r="I1500">
        <v>34</v>
      </c>
      <c r="J1500">
        <v>-14</v>
      </c>
      <c r="K1500">
        <f>IF(Table1[[#This Row],[net]]&gt;0,1,0)</f>
        <v>0</v>
      </c>
      <c r="L1500">
        <v>10</v>
      </c>
      <c r="M1500">
        <f>IF(Table1[[#This Row],[team]]=E1499,SUM(Table1[[#This Row],[win/loss]],M1499),Table1[[#This Row],[win/loss]])</f>
        <v>4</v>
      </c>
      <c r="N1500">
        <f>IF(Table1[[#This Row],[team]]=E1499,SUM(Table1[[#This Row],[win/loss]],M1499),Table1[[#This Row],[win/loss]])/B1500</f>
        <v>0.36363636363636365</v>
      </c>
      <c r="O1500">
        <f t="shared" si="49"/>
        <v>-4</v>
      </c>
      <c r="P1500">
        <f>IF(Table1[[#This Row],[difference]]&gt;0,SQRT(Table1[[#This Row],[difference]]),-SQRT(ABS(Table1[[#This Row],[difference]])))</f>
        <v>-2</v>
      </c>
      <c r="Q1500">
        <f>IF(Table1[[#This Row],[line]]&gt;0,SQRT(Table1[[#This Row],[line]]),-SQRT(ABS(Table1[[#This Row],[line]])))</f>
        <v>3.1622776601683795</v>
      </c>
      <c r="R1500">
        <f>Table1[[#This Row],[difference]]-Table1[[#This Row],[sqrt(line)]]</f>
        <v>-7.16227766016838</v>
      </c>
      <c r="S1500">
        <f>IF(Table1[[#This Row],[difference]]&gt;0,1,-1)</f>
        <v>-1</v>
      </c>
      <c r="T1500">
        <f>IF(Table1[[#This Row],[team]]=E1499,SUM(H1500,T1499),Table1[[#This Row],[ppg]])</f>
        <v>223</v>
      </c>
      <c r="U1500">
        <f>IF(Table1[[#This Row],[team]]=E1499,SUM(I1500,U1499),Table1[[#This Row],[ppga]])</f>
        <v>262</v>
      </c>
      <c r="V1500">
        <f>IF(Table1[[#This Row],[team]]=E1499,SUM(Table1[[#This Row],[difference]],V1499),Table1[[#This Row],[difference]])</f>
        <v>-31</v>
      </c>
      <c r="W1500">
        <f>IF(Table1[[#This Row],[team]]=E1499,SUM(Table1[[#This Row],[sqrt(dif)]],W1499),Table1[[#This Row],[sqrt(dif)]])</f>
        <v>-9.4631419319841061</v>
      </c>
      <c r="X1500">
        <f>IF(Table1[[#This Row],[team]]=E1499,SUM(Table1[[#This Row],[f1]],X1499),Table1[[#This Row],[f1]])</f>
        <v>-31.378134629564251</v>
      </c>
      <c r="Y1500">
        <f>IF(Table1[[#This Row],[ATS]]=S1499,SUM(Table1[[#This Row],[ATS]],Y1499),Table1[[#This Row],[ATS]])</f>
        <v>-1</v>
      </c>
      <c r="Z1500">
        <f>IF(Table1[[#This Row],[ATS]]&gt;0,Table1[[#This Row],[ATS streak (not real)]]-1,Table1[[#This Row],[ATS streak (not real)]]+1)</f>
        <v>0</v>
      </c>
      <c r="AA1500" s="5">
        <f>Table1[[#This Row],[running ttl ppg]]^2.37/(Table1[[#This Row],[running ttl ppg]]^2.37+Table1[[#This Row],[running ttl ppga]]^2.37)</f>
        <v>0.40564958459585343</v>
      </c>
      <c r="AB1500" s="5">
        <f>Table1[[#This Row],[pyth ratio]]+Table1[[#This Row],[win/loss ratio]]</f>
        <v>0.76928594823221708</v>
      </c>
    </row>
    <row r="1501" spans="1:28" x14ac:dyDescent="0.25">
      <c r="A1501" s="1">
        <v>4059</v>
      </c>
      <c r="B1501" s="7">
        <f t="shared" si="50"/>
        <v>12</v>
      </c>
      <c r="C1501" s="5">
        <v>2018</v>
      </c>
      <c r="D1501" s="5">
        <v>13</v>
      </c>
      <c r="E1501" t="s">
        <v>70</v>
      </c>
      <c r="F1501" t="s">
        <v>52</v>
      </c>
      <c r="G1501" s="5">
        <v>0</v>
      </c>
      <c r="H1501">
        <v>20</v>
      </c>
      <c r="I1501">
        <v>26</v>
      </c>
      <c r="J1501">
        <v>-6</v>
      </c>
      <c r="K1501">
        <f>IF(Table1[[#This Row],[net]]&gt;0,1,0)</f>
        <v>0</v>
      </c>
      <c r="L1501">
        <v>3</v>
      </c>
      <c r="M1501">
        <f>IF(Table1[[#This Row],[team]]=E1500,SUM(Table1[[#This Row],[win/loss]],M1500),Table1[[#This Row],[win/loss]])</f>
        <v>4</v>
      </c>
      <c r="N1501">
        <f>IF(Table1[[#This Row],[team]]=E1500,SUM(Table1[[#This Row],[win/loss]],M1500),Table1[[#This Row],[win/loss]])/B1501</f>
        <v>0.33333333333333331</v>
      </c>
      <c r="O1501">
        <f t="shared" si="49"/>
        <v>-3</v>
      </c>
      <c r="P1501">
        <f>IF(Table1[[#This Row],[difference]]&gt;0,SQRT(Table1[[#This Row],[difference]]),-SQRT(ABS(Table1[[#This Row],[difference]])))</f>
        <v>-1.7320508075688772</v>
      </c>
      <c r="Q1501">
        <f>IF(Table1[[#This Row],[line]]&gt;0,SQRT(Table1[[#This Row],[line]]),-SQRT(ABS(Table1[[#This Row],[line]])))</f>
        <v>1.7320508075688772</v>
      </c>
      <c r="R1501">
        <f>Table1[[#This Row],[difference]]-Table1[[#This Row],[sqrt(line)]]</f>
        <v>-4.7320508075688767</v>
      </c>
      <c r="S1501">
        <f>IF(Table1[[#This Row],[difference]]&gt;0,1,-1)</f>
        <v>-1</v>
      </c>
      <c r="T1501">
        <f>IF(Table1[[#This Row],[team]]=E1500,SUM(H1501,T1500),Table1[[#This Row],[ppg]])</f>
        <v>243</v>
      </c>
      <c r="U1501">
        <f>IF(Table1[[#This Row],[team]]=E1500,SUM(I1501,U1500),Table1[[#This Row],[ppga]])</f>
        <v>288</v>
      </c>
      <c r="V1501">
        <f>IF(Table1[[#This Row],[team]]=E1500,SUM(Table1[[#This Row],[difference]],V1500),Table1[[#This Row],[difference]])</f>
        <v>-34</v>
      </c>
      <c r="W1501">
        <f>IF(Table1[[#This Row],[team]]=E1500,SUM(Table1[[#This Row],[sqrt(dif)]],W1500),Table1[[#This Row],[sqrt(dif)]])</f>
        <v>-11.195192739552983</v>
      </c>
      <c r="X1501">
        <f>IF(Table1[[#This Row],[team]]=E1500,SUM(Table1[[#This Row],[f1]],X1500),Table1[[#This Row],[f1]])</f>
        <v>-36.110185437133126</v>
      </c>
      <c r="Y1501">
        <f>IF(Table1[[#This Row],[ATS]]=S1500,SUM(Table1[[#This Row],[ATS]],Y1500),Table1[[#This Row],[ATS]])</f>
        <v>-2</v>
      </c>
      <c r="Z1501">
        <f>IF(Table1[[#This Row],[ATS]]&gt;0,Table1[[#This Row],[ATS streak (not real)]]-1,Table1[[#This Row],[ATS streak (not real)]]+1)</f>
        <v>-1</v>
      </c>
      <c r="AA1501" s="5">
        <f>Table1[[#This Row],[running ttl ppg]]^2.37/(Table1[[#This Row],[running ttl ppg]]^2.37+Table1[[#This Row],[running ttl ppga]]^2.37)</f>
        <v>0.40067324217892936</v>
      </c>
      <c r="AB1501" s="5">
        <f>Table1[[#This Row],[pyth ratio]]+Table1[[#This Row],[win/loss ratio]]</f>
        <v>0.73400657551226267</v>
      </c>
    </row>
    <row r="1502" spans="1:28" x14ac:dyDescent="0.25">
      <c r="A1502" s="1">
        <v>4060</v>
      </c>
      <c r="B1502" s="7">
        <f t="shared" si="50"/>
        <v>13</v>
      </c>
      <c r="C1502" s="5">
        <v>2018</v>
      </c>
      <c r="D1502" s="5">
        <v>14</v>
      </c>
      <c r="E1502" t="s">
        <v>70</v>
      </c>
      <c r="F1502" t="s">
        <v>51</v>
      </c>
      <c r="G1502" s="5">
        <v>1</v>
      </c>
      <c r="H1502">
        <v>21</v>
      </c>
      <c r="I1502">
        <v>24</v>
      </c>
      <c r="J1502">
        <v>-3</v>
      </c>
      <c r="K1502">
        <f>IF(Table1[[#This Row],[net]]&gt;0,1,0)</f>
        <v>0</v>
      </c>
      <c r="L1502">
        <v>0</v>
      </c>
      <c r="M1502">
        <f>IF(Table1[[#This Row],[team]]=E1501,SUM(Table1[[#This Row],[win/loss]],M1501),Table1[[#This Row],[win/loss]])</f>
        <v>4</v>
      </c>
      <c r="N1502">
        <f>IF(Table1[[#This Row],[team]]=E1501,SUM(Table1[[#This Row],[win/loss]],M1501),Table1[[#This Row],[win/loss]])/B1502</f>
        <v>0.30769230769230771</v>
      </c>
      <c r="O1502">
        <f t="shared" si="49"/>
        <v>-3</v>
      </c>
      <c r="P1502">
        <f>IF(Table1[[#This Row],[difference]]&gt;0,SQRT(Table1[[#This Row],[difference]]),-SQRT(ABS(Table1[[#This Row],[difference]])))</f>
        <v>-1.7320508075688772</v>
      </c>
      <c r="Q1502">
        <f>IF(Table1[[#This Row],[line]]&gt;0,SQRT(Table1[[#This Row],[line]]),-SQRT(ABS(Table1[[#This Row],[line]])))</f>
        <v>0</v>
      </c>
      <c r="R1502">
        <f>Table1[[#This Row],[difference]]-Table1[[#This Row],[sqrt(line)]]</f>
        <v>-3</v>
      </c>
      <c r="S1502">
        <f>IF(Table1[[#This Row],[difference]]&gt;0,1,-1)</f>
        <v>-1</v>
      </c>
      <c r="T1502">
        <f>IF(Table1[[#This Row],[team]]=E1501,SUM(H1502,T1501),Table1[[#This Row],[ppg]])</f>
        <v>264</v>
      </c>
      <c r="U1502">
        <f>IF(Table1[[#This Row],[team]]=E1501,SUM(I1502,U1501),Table1[[#This Row],[ppga]])</f>
        <v>312</v>
      </c>
      <c r="V1502">
        <f>IF(Table1[[#This Row],[team]]=E1501,SUM(Table1[[#This Row],[difference]],V1501),Table1[[#This Row],[difference]])</f>
        <v>-37</v>
      </c>
      <c r="W1502">
        <f>IF(Table1[[#This Row],[team]]=E1501,SUM(Table1[[#This Row],[sqrt(dif)]],W1501),Table1[[#This Row],[sqrt(dif)]])</f>
        <v>-12.92724354712186</v>
      </c>
      <c r="X1502">
        <f>IF(Table1[[#This Row],[team]]=E1501,SUM(Table1[[#This Row],[f1]],X1501),Table1[[#This Row],[f1]])</f>
        <v>-39.110185437133126</v>
      </c>
      <c r="Y1502">
        <f>IF(Table1[[#This Row],[ATS]]=S1501,SUM(Table1[[#This Row],[ATS]],Y1501),Table1[[#This Row],[ATS]])</f>
        <v>-3</v>
      </c>
      <c r="Z1502">
        <f>IF(Table1[[#This Row],[ATS]]&gt;0,Table1[[#This Row],[ATS streak (not real)]]-1,Table1[[#This Row],[ATS streak (not real)]]+1)</f>
        <v>-2</v>
      </c>
      <c r="AA1502" s="5">
        <f>Table1[[#This Row],[running ttl ppg]]^2.37/(Table1[[#This Row],[running ttl ppg]]^2.37+Table1[[#This Row],[running ttl ppga]]^2.37)</f>
        <v>0.40229343469567636</v>
      </c>
      <c r="AB1502" s="5">
        <f>Table1[[#This Row],[pyth ratio]]+Table1[[#This Row],[win/loss ratio]]</f>
        <v>0.70998574238798406</v>
      </c>
    </row>
    <row r="1503" spans="1:28" x14ac:dyDescent="0.25">
      <c r="A1503" s="1">
        <v>4061</v>
      </c>
      <c r="B1503" s="7">
        <f t="shared" si="50"/>
        <v>14</v>
      </c>
      <c r="C1503" s="5">
        <v>2018</v>
      </c>
      <c r="D1503" s="5">
        <v>15</v>
      </c>
      <c r="E1503" t="s">
        <v>70</v>
      </c>
      <c r="F1503" t="s">
        <v>42</v>
      </c>
      <c r="G1503" s="5">
        <v>1</v>
      </c>
      <c r="H1503">
        <v>21</v>
      </c>
      <c r="I1503">
        <v>24</v>
      </c>
      <c r="J1503">
        <v>-3</v>
      </c>
      <c r="K1503">
        <f>IF(Table1[[#This Row],[net]]&gt;0,1,0)</f>
        <v>0</v>
      </c>
      <c r="L1503">
        <v>7</v>
      </c>
      <c r="M1503">
        <f>IF(Table1[[#This Row],[team]]=E1502,SUM(Table1[[#This Row],[win/loss]],M1502),Table1[[#This Row],[win/loss]])</f>
        <v>4</v>
      </c>
      <c r="N1503">
        <f>IF(Table1[[#This Row],[team]]=E1502,SUM(Table1[[#This Row],[win/loss]],M1502),Table1[[#This Row],[win/loss]])/B1503</f>
        <v>0.2857142857142857</v>
      </c>
      <c r="O1503">
        <f t="shared" si="49"/>
        <v>4</v>
      </c>
      <c r="P1503">
        <f>IF(Table1[[#This Row],[difference]]&gt;0,SQRT(Table1[[#This Row],[difference]]),-SQRT(ABS(Table1[[#This Row],[difference]])))</f>
        <v>2</v>
      </c>
      <c r="Q1503">
        <f>IF(Table1[[#This Row],[line]]&gt;0,SQRT(Table1[[#This Row],[line]]),-SQRT(ABS(Table1[[#This Row],[line]])))</f>
        <v>2.6457513110645907</v>
      </c>
      <c r="R1503">
        <f>Table1[[#This Row],[difference]]-Table1[[#This Row],[sqrt(line)]]</f>
        <v>1.3542486889354093</v>
      </c>
      <c r="S1503">
        <f>IF(Table1[[#This Row],[difference]]&gt;0,1,-1)</f>
        <v>1</v>
      </c>
      <c r="T1503">
        <f>IF(Table1[[#This Row],[team]]=E1502,SUM(H1503,T1502),Table1[[#This Row],[ppg]])</f>
        <v>285</v>
      </c>
      <c r="U1503">
        <f>IF(Table1[[#This Row],[team]]=E1502,SUM(I1503,U1502),Table1[[#This Row],[ppga]])</f>
        <v>336</v>
      </c>
      <c r="V1503">
        <f>IF(Table1[[#This Row],[team]]=E1502,SUM(Table1[[#This Row],[difference]],V1502),Table1[[#This Row],[difference]])</f>
        <v>-33</v>
      </c>
      <c r="W1503">
        <f>IF(Table1[[#This Row],[team]]=E1502,SUM(Table1[[#This Row],[sqrt(dif)]],W1502),Table1[[#This Row],[sqrt(dif)]])</f>
        <v>-10.92724354712186</v>
      </c>
      <c r="X1503">
        <f>IF(Table1[[#This Row],[team]]=E1502,SUM(Table1[[#This Row],[f1]],X1502),Table1[[#This Row],[f1]])</f>
        <v>-37.755936748197719</v>
      </c>
      <c r="Y1503">
        <f>IF(Table1[[#This Row],[ATS]]=S1502,SUM(Table1[[#This Row],[ATS]],Y1502),Table1[[#This Row],[ATS]])</f>
        <v>1</v>
      </c>
      <c r="Z1503">
        <f>IF(Table1[[#This Row],[ATS]]&gt;0,Table1[[#This Row],[ATS streak (not real)]]-1,Table1[[#This Row],[ATS streak (not real)]]+1)</f>
        <v>0</v>
      </c>
      <c r="AA1503" s="5">
        <f>Table1[[#This Row],[running ttl ppg]]^2.37/(Table1[[#This Row],[running ttl ppg]]^2.37+Table1[[#This Row],[running ttl ppga]]^2.37)</f>
        <v>0.40368020677148703</v>
      </c>
      <c r="AB1503" s="5">
        <f>Table1[[#This Row],[pyth ratio]]+Table1[[#This Row],[win/loss ratio]]</f>
        <v>0.68939449248577267</v>
      </c>
    </row>
    <row r="1504" spans="1:28" x14ac:dyDescent="0.25">
      <c r="A1504" s="1">
        <v>4062</v>
      </c>
      <c r="B1504" s="7">
        <f t="shared" si="50"/>
        <v>15</v>
      </c>
      <c r="C1504" s="5">
        <v>2018</v>
      </c>
      <c r="D1504" s="5">
        <v>16</v>
      </c>
      <c r="E1504" t="s">
        <v>70</v>
      </c>
      <c r="F1504" t="s">
        <v>45</v>
      </c>
      <c r="G1504" s="5">
        <v>0</v>
      </c>
      <c r="H1504">
        <v>19</v>
      </c>
      <c r="I1504">
        <v>22</v>
      </c>
      <c r="J1504">
        <v>-3</v>
      </c>
      <c r="K1504">
        <f>IF(Table1[[#This Row],[net]]&gt;0,1,0)</f>
        <v>0</v>
      </c>
      <c r="L1504">
        <v>10</v>
      </c>
      <c r="M1504">
        <f>IF(Table1[[#This Row],[team]]=E1503,SUM(Table1[[#This Row],[win/loss]],M1503),Table1[[#This Row],[win/loss]])</f>
        <v>4</v>
      </c>
      <c r="N1504">
        <f>IF(Table1[[#This Row],[team]]=E1503,SUM(Table1[[#This Row],[win/loss]],M1503),Table1[[#This Row],[win/loss]])/B1504</f>
        <v>0.26666666666666666</v>
      </c>
      <c r="O1504">
        <f t="shared" si="49"/>
        <v>7</v>
      </c>
      <c r="P1504">
        <f>IF(Table1[[#This Row],[difference]]&gt;0,SQRT(Table1[[#This Row],[difference]]),-SQRT(ABS(Table1[[#This Row],[difference]])))</f>
        <v>2.6457513110645907</v>
      </c>
      <c r="Q1504">
        <f>IF(Table1[[#This Row],[line]]&gt;0,SQRT(Table1[[#This Row],[line]]),-SQRT(ABS(Table1[[#This Row],[line]])))</f>
        <v>3.1622776601683795</v>
      </c>
      <c r="R1504">
        <f>Table1[[#This Row],[difference]]-Table1[[#This Row],[sqrt(line)]]</f>
        <v>3.8377223398316205</v>
      </c>
      <c r="S1504">
        <f>IF(Table1[[#This Row],[difference]]&gt;0,1,-1)</f>
        <v>1</v>
      </c>
      <c r="T1504">
        <f>IF(Table1[[#This Row],[team]]=E1503,SUM(H1504,T1503),Table1[[#This Row],[ppg]])</f>
        <v>304</v>
      </c>
      <c r="U1504">
        <f>IF(Table1[[#This Row],[team]]=E1503,SUM(I1504,U1503),Table1[[#This Row],[ppga]])</f>
        <v>358</v>
      </c>
      <c r="V1504">
        <f>IF(Table1[[#This Row],[team]]=E1503,SUM(Table1[[#This Row],[difference]],V1503),Table1[[#This Row],[difference]])</f>
        <v>-26</v>
      </c>
      <c r="W1504">
        <f>IF(Table1[[#This Row],[team]]=E1503,SUM(Table1[[#This Row],[sqrt(dif)]],W1503),Table1[[#This Row],[sqrt(dif)]])</f>
        <v>-8.281492236057268</v>
      </c>
      <c r="X1504">
        <f>IF(Table1[[#This Row],[team]]=E1503,SUM(Table1[[#This Row],[f1]],X1503),Table1[[#This Row],[f1]])</f>
        <v>-33.918214408366097</v>
      </c>
      <c r="Y1504">
        <f>IF(Table1[[#This Row],[ATS]]=S1503,SUM(Table1[[#This Row],[ATS]],Y1503),Table1[[#This Row],[ATS]])</f>
        <v>2</v>
      </c>
      <c r="Z1504">
        <f>IF(Table1[[#This Row],[ATS]]&gt;0,Table1[[#This Row],[ATS streak (not real)]]-1,Table1[[#This Row],[ATS streak (not real)]]+1)</f>
        <v>1</v>
      </c>
      <c r="AA1504" s="5">
        <f>Table1[[#This Row],[running ttl ppg]]^2.37/(Table1[[#This Row],[running ttl ppg]]^2.37+Table1[[#This Row],[running ttl ppga]]^2.37)</f>
        <v>0.40431745692811566</v>
      </c>
      <c r="AB1504" s="5">
        <f>Table1[[#This Row],[pyth ratio]]+Table1[[#This Row],[win/loss ratio]]</f>
        <v>0.67098412359478232</v>
      </c>
    </row>
    <row r="1505" spans="1:28" x14ac:dyDescent="0.25">
      <c r="A1505" s="1">
        <v>4063</v>
      </c>
      <c r="B1505" s="7">
        <f t="shared" si="50"/>
        <v>16</v>
      </c>
      <c r="C1505" s="5">
        <v>2018</v>
      </c>
      <c r="D1505" s="5">
        <v>17</v>
      </c>
      <c r="E1505" t="s">
        <v>70</v>
      </c>
      <c r="F1505" t="s">
        <v>64</v>
      </c>
      <c r="G1505" s="5">
        <v>1</v>
      </c>
      <c r="H1505">
        <v>31</v>
      </c>
      <c r="I1505">
        <v>24</v>
      </c>
      <c r="J1505">
        <v>7</v>
      </c>
      <c r="K1505">
        <f>IF(Table1[[#This Row],[net]]&gt;0,1,0)</f>
        <v>1</v>
      </c>
      <c r="L1505">
        <v>6</v>
      </c>
      <c r="M1505">
        <f>IF(Table1[[#This Row],[team]]=E1504,SUM(Table1[[#This Row],[win/loss]],M1504),Table1[[#This Row],[win/loss]])</f>
        <v>5</v>
      </c>
      <c r="N1505">
        <f>IF(Table1[[#This Row],[team]]=E1504,SUM(Table1[[#This Row],[win/loss]],M1504),Table1[[#This Row],[win/loss]])/B1505</f>
        <v>0.3125</v>
      </c>
      <c r="O1505">
        <f t="shared" si="49"/>
        <v>13</v>
      </c>
      <c r="P1505">
        <f>IF(Table1[[#This Row],[difference]]&gt;0,SQRT(Table1[[#This Row],[difference]]),-SQRT(ABS(Table1[[#This Row],[difference]])))</f>
        <v>3.6055512754639891</v>
      </c>
      <c r="Q1505">
        <f>IF(Table1[[#This Row],[line]]&gt;0,SQRT(Table1[[#This Row],[line]]),-SQRT(ABS(Table1[[#This Row],[line]])))</f>
        <v>2.4494897427831779</v>
      </c>
      <c r="R1505">
        <f>Table1[[#This Row],[difference]]-Table1[[#This Row],[sqrt(line)]]</f>
        <v>10.550510257216821</v>
      </c>
      <c r="S1505">
        <f>IF(Table1[[#This Row],[difference]]&gt;0,1,-1)</f>
        <v>1</v>
      </c>
      <c r="T1505">
        <f>IF(Table1[[#This Row],[team]]=E1504,SUM(H1505,T1504),Table1[[#This Row],[ppg]])</f>
        <v>335</v>
      </c>
      <c r="U1505">
        <f>IF(Table1[[#This Row],[team]]=E1504,SUM(I1505,U1504),Table1[[#This Row],[ppga]])</f>
        <v>382</v>
      </c>
      <c r="V1505">
        <f>IF(Table1[[#This Row],[team]]=E1504,SUM(Table1[[#This Row],[difference]],V1504),Table1[[#This Row],[difference]])</f>
        <v>-13</v>
      </c>
      <c r="W1505">
        <f>IF(Table1[[#This Row],[team]]=E1504,SUM(Table1[[#This Row],[sqrt(dif)]],W1504),Table1[[#This Row],[sqrt(dif)]])</f>
        <v>-4.6759409605932785</v>
      </c>
      <c r="X1505">
        <f>IF(Table1[[#This Row],[team]]=E1504,SUM(Table1[[#This Row],[f1]],X1504),Table1[[#This Row],[f1]])</f>
        <v>-23.367704151149276</v>
      </c>
      <c r="Y1505">
        <f>IF(Table1[[#This Row],[ATS]]=S1504,SUM(Table1[[#This Row],[ATS]],Y1504),Table1[[#This Row],[ATS]])</f>
        <v>3</v>
      </c>
      <c r="Z1505">
        <f>IF(Table1[[#This Row],[ATS]]&gt;0,Table1[[#This Row],[ATS streak (not real)]]-1,Table1[[#This Row],[ATS streak (not real)]]+1)</f>
        <v>2</v>
      </c>
      <c r="AA1505" s="5">
        <f>Table1[[#This Row],[running ttl ppg]]^2.37/(Table1[[#This Row],[running ttl ppg]]^2.37+Table1[[#This Row],[running ttl ppga]]^2.37)</f>
        <v>0.42283223582072232</v>
      </c>
      <c r="AB1505" s="5">
        <f>Table1[[#This Row],[pyth ratio]]+Table1[[#This Row],[win/loss ratio]]</f>
        <v>0.73533223582072238</v>
      </c>
    </row>
    <row r="1506" spans="1:28" x14ac:dyDescent="0.25">
      <c r="A1506" s="1">
        <v>4064</v>
      </c>
      <c r="B1506" s="7">
        <f t="shared" si="50"/>
        <v>1</v>
      </c>
      <c r="C1506" s="5">
        <v>2018</v>
      </c>
      <c r="D1506" s="5">
        <v>1</v>
      </c>
      <c r="E1506" t="s">
        <v>71</v>
      </c>
      <c r="F1506" t="s">
        <v>65</v>
      </c>
      <c r="G1506" s="5">
        <v>1</v>
      </c>
      <c r="H1506">
        <v>16</v>
      </c>
      <c r="I1506">
        <v>26</v>
      </c>
      <c r="J1506">
        <v>-10</v>
      </c>
      <c r="K1506">
        <f>IF(Table1[[#This Row],[net]]&gt;0,1,0)</f>
        <v>0</v>
      </c>
      <c r="L1506">
        <v>-2.5</v>
      </c>
      <c r="M1506">
        <f>IF(Table1[[#This Row],[team]]=E1505,SUM(Table1[[#This Row],[win/loss]],M1505),Table1[[#This Row],[win/loss]])</f>
        <v>0</v>
      </c>
      <c r="N1506">
        <f>IF(Table1[[#This Row],[team]]=E1505,SUM(Table1[[#This Row],[win/loss]],M1505),Table1[[#This Row],[win/loss]])/B1506</f>
        <v>0</v>
      </c>
      <c r="O1506">
        <f t="shared" si="49"/>
        <v>-12.5</v>
      </c>
      <c r="P1506">
        <f>IF(Table1[[#This Row],[difference]]&gt;0,SQRT(Table1[[#This Row],[difference]]),-SQRT(ABS(Table1[[#This Row],[difference]])))</f>
        <v>-3.5355339059327378</v>
      </c>
      <c r="Q1506">
        <f>IF(Table1[[#This Row],[line]]&gt;0,SQRT(Table1[[#This Row],[line]]),-SQRT(ABS(Table1[[#This Row],[line]])))</f>
        <v>-1.5811388300841898</v>
      </c>
      <c r="R1506">
        <f>Table1[[#This Row],[difference]]-Table1[[#This Row],[sqrt(line)]]</f>
        <v>-10.918861169915811</v>
      </c>
      <c r="S1506">
        <f>IF(Table1[[#This Row],[difference]]&gt;0,1,-1)</f>
        <v>-1</v>
      </c>
      <c r="T1506">
        <f>IF(Table1[[#This Row],[team]]=E1505,SUM(H1506,T1505),Table1[[#This Row],[ppg]])</f>
        <v>16</v>
      </c>
      <c r="U1506">
        <f>IF(Table1[[#This Row],[team]]=E1505,SUM(I1506,U1505),Table1[[#This Row],[ppga]])</f>
        <v>26</v>
      </c>
      <c r="V1506">
        <f>IF(Table1[[#This Row],[team]]=E1505,SUM(Table1[[#This Row],[difference]],V1505),Table1[[#This Row],[difference]])</f>
        <v>-12.5</v>
      </c>
      <c r="W1506">
        <f>IF(Table1[[#This Row],[team]]=E1505,SUM(Table1[[#This Row],[sqrt(dif)]],W1505),Table1[[#This Row],[sqrt(dif)]])</f>
        <v>-3.5355339059327378</v>
      </c>
      <c r="X1506">
        <f>IF(Table1[[#This Row],[team]]=E1505,SUM(Table1[[#This Row],[f1]],X1505),Table1[[#This Row],[f1]])</f>
        <v>-10.918861169915811</v>
      </c>
      <c r="Y1506">
        <f>IF(Table1[[#This Row],[ATS]]=S1505,SUM(Table1[[#This Row],[ATS]],Y1505),Table1[[#This Row],[ATS]])</f>
        <v>-1</v>
      </c>
      <c r="Z1506">
        <f>IF(Table1[[#This Row],[ATS]]&gt;0,Table1[[#This Row],[ATS streak (not real)]]-1,Table1[[#This Row],[ATS streak (not real)]]+1)</f>
        <v>0</v>
      </c>
      <c r="AA1506" s="5">
        <f>Table1[[#This Row],[running ttl ppg]]^2.37/(Table1[[#This Row],[running ttl ppg]]^2.37+Table1[[#This Row],[running ttl ppga]]^2.37)</f>
        <v>0.24036973457774496</v>
      </c>
      <c r="AB1506" s="5">
        <f>Table1[[#This Row],[pyth ratio]]+Table1[[#This Row],[win/loss ratio]]</f>
        <v>0.24036973457774496</v>
      </c>
    </row>
    <row r="1507" spans="1:28" x14ac:dyDescent="0.25">
      <c r="A1507" s="1">
        <v>4065</v>
      </c>
      <c r="B1507" s="7">
        <f t="shared" si="50"/>
        <v>2</v>
      </c>
      <c r="C1507" s="5">
        <v>2018</v>
      </c>
      <c r="D1507" s="5">
        <v>2</v>
      </c>
      <c r="E1507" t="s">
        <v>71</v>
      </c>
      <c r="F1507" t="s">
        <v>55</v>
      </c>
      <c r="G1507" s="5">
        <v>0</v>
      </c>
      <c r="H1507">
        <v>37</v>
      </c>
      <c r="I1507">
        <v>16</v>
      </c>
      <c r="J1507">
        <v>21</v>
      </c>
      <c r="K1507">
        <f>IF(Table1[[#This Row],[net]]&gt;0,1,0)</f>
        <v>1</v>
      </c>
      <c r="L1507">
        <v>-1.5</v>
      </c>
      <c r="M1507">
        <f>IF(Table1[[#This Row],[team]]=E1506,SUM(Table1[[#This Row],[win/loss]],M1506),Table1[[#This Row],[win/loss]])</f>
        <v>1</v>
      </c>
      <c r="N1507">
        <f>IF(Table1[[#This Row],[team]]=E1506,SUM(Table1[[#This Row],[win/loss]],M1506),Table1[[#This Row],[win/loss]])/B1507</f>
        <v>0.5</v>
      </c>
      <c r="O1507">
        <f t="shared" si="49"/>
        <v>19.5</v>
      </c>
      <c r="P1507">
        <f>IF(Table1[[#This Row],[difference]]&gt;0,SQRT(Table1[[#This Row],[difference]]),-SQRT(ABS(Table1[[#This Row],[difference]])))</f>
        <v>4.4158804331639239</v>
      </c>
      <c r="Q1507">
        <f>IF(Table1[[#This Row],[line]]&gt;0,SQRT(Table1[[#This Row],[line]]),-SQRT(ABS(Table1[[#This Row],[line]])))</f>
        <v>-1.2247448713915889</v>
      </c>
      <c r="R1507">
        <f>Table1[[#This Row],[difference]]-Table1[[#This Row],[sqrt(line)]]</f>
        <v>20.724744871391589</v>
      </c>
      <c r="S1507">
        <f>IF(Table1[[#This Row],[difference]]&gt;0,1,-1)</f>
        <v>1</v>
      </c>
      <c r="T1507">
        <f>IF(Table1[[#This Row],[team]]=E1506,SUM(H1507,T1506),Table1[[#This Row],[ppg]])</f>
        <v>53</v>
      </c>
      <c r="U1507">
        <f>IF(Table1[[#This Row],[team]]=E1506,SUM(I1507,U1506),Table1[[#This Row],[ppga]])</f>
        <v>42</v>
      </c>
      <c r="V1507">
        <f>IF(Table1[[#This Row],[team]]=E1506,SUM(Table1[[#This Row],[difference]],V1506),Table1[[#This Row],[difference]])</f>
        <v>7</v>
      </c>
      <c r="W1507">
        <f>IF(Table1[[#This Row],[team]]=E1506,SUM(Table1[[#This Row],[sqrt(dif)]],W1506),Table1[[#This Row],[sqrt(dif)]])</f>
        <v>0.88034652723118612</v>
      </c>
      <c r="X1507">
        <f>IF(Table1[[#This Row],[team]]=E1506,SUM(Table1[[#This Row],[f1]],X1506),Table1[[#This Row],[f1]])</f>
        <v>9.8058837014757785</v>
      </c>
      <c r="Y1507">
        <f>IF(Table1[[#This Row],[ATS]]=S1506,SUM(Table1[[#This Row],[ATS]],Y1506),Table1[[#This Row],[ATS]])</f>
        <v>1</v>
      </c>
      <c r="Z1507">
        <f>IF(Table1[[#This Row],[ATS]]&gt;0,Table1[[#This Row],[ATS streak (not real)]]-1,Table1[[#This Row],[ATS streak (not real)]]+1)</f>
        <v>0</v>
      </c>
      <c r="AA1507" s="5">
        <f>Table1[[#This Row],[running ttl ppg]]^2.37/(Table1[[#This Row],[running ttl ppg]]^2.37+Table1[[#This Row],[running ttl ppga]]^2.37)</f>
        <v>0.63444059005533793</v>
      </c>
      <c r="AB1507" s="5">
        <f>Table1[[#This Row],[pyth ratio]]+Table1[[#This Row],[win/loss ratio]]</f>
        <v>1.134440590055338</v>
      </c>
    </row>
    <row r="1508" spans="1:28" x14ac:dyDescent="0.25">
      <c r="A1508" s="1">
        <v>4066</v>
      </c>
      <c r="B1508" s="7">
        <f t="shared" si="50"/>
        <v>3</v>
      </c>
      <c r="C1508" s="5">
        <v>2018</v>
      </c>
      <c r="D1508" s="5">
        <v>3</v>
      </c>
      <c r="E1508" t="s">
        <v>71</v>
      </c>
      <c r="F1508" t="s">
        <v>69</v>
      </c>
      <c r="G1508" s="5">
        <v>1</v>
      </c>
      <c r="H1508">
        <v>33</v>
      </c>
      <c r="I1508">
        <v>27</v>
      </c>
      <c r="J1508">
        <v>6</v>
      </c>
      <c r="K1508">
        <f>IF(Table1[[#This Row],[net]]&gt;0,1,0)</f>
        <v>1</v>
      </c>
      <c r="L1508">
        <v>-2</v>
      </c>
      <c r="M1508">
        <f>IF(Table1[[#This Row],[team]]=E1507,SUM(Table1[[#This Row],[win/loss]],M1507),Table1[[#This Row],[win/loss]])</f>
        <v>2</v>
      </c>
      <c r="N1508">
        <f>IF(Table1[[#This Row],[team]]=E1507,SUM(Table1[[#This Row],[win/loss]],M1507),Table1[[#This Row],[win/loss]])/B1508</f>
        <v>0.66666666666666663</v>
      </c>
      <c r="O1508">
        <f t="shared" si="49"/>
        <v>4</v>
      </c>
      <c r="P1508">
        <f>IF(Table1[[#This Row],[difference]]&gt;0,SQRT(Table1[[#This Row],[difference]]),-SQRT(ABS(Table1[[#This Row],[difference]])))</f>
        <v>2</v>
      </c>
      <c r="Q1508">
        <f>IF(Table1[[#This Row],[line]]&gt;0,SQRT(Table1[[#This Row],[line]]),-SQRT(ABS(Table1[[#This Row],[line]])))</f>
        <v>-1.4142135623730951</v>
      </c>
      <c r="R1508">
        <f>Table1[[#This Row],[difference]]-Table1[[#This Row],[sqrt(line)]]</f>
        <v>5.4142135623730949</v>
      </c>
      <c r="S1508">
        <f>IF(Table1[[#This Row],[difference]]&gt;0,1,-1)</f>
        <v>1</v>
      </c>
      <c r="T1508">
        <f>IF(Table1[[#This Row],[team]]=E1507,SUM(H1508,T1507),Table1[[#This Row],[ppg]])</f>
        <v>86</v>
      </c>
      <c r="U1508">
        <f>IF(Table1[[#This Row],[team]]=E1507,SUM(I1508,U1507),Table1[[#This Row],[ppga]])</f>
        <v>69</v>
      </c>
      <c r="V1508">
        <f>IF(Table1[[#This Row],[team]]=E1507,SUM(Table1[[#This Row],[difference]],V1507),Table1[[#This Row],[difference]])</f>
        <v>11</v>
      </c>
      <c r="W1508">
        <f>IF(Table1[[#This Row],[team]]=E1507,SUM(Table1[[#This Row],[sqrt(dif)]],W1507),Table1[[#This Row],[sqrt(dif)]])</f>
        <v>2.8803465272311861</v>
      </c>
      <c r="X1508">
        <f>IF(Table1[[#This Row],[team]]=E1507,SUM(Table1[[#This Row],[f1]],X1507),Table1[[#This Row],[f1]])</f>
        <v>15.220097263848874</v>
      </c>
      <c r="Y1508">
        <f>IF(Table1[[#This Row],[ATS]]=S1507,SUM(Table1[[#This Row],[ATS]],Y1507),Table1[[#This Row],[ATS]])</f>
        <v>2</v>
      </c>
      <c r="Z1508">
        <f>IF(Table1[[#This Row],[ATS]]&gt;0,Table1[[#This Row],[ATS streak (not real)]]-1,Table1[[#This Row],[ATS streak (not real)]]+1)</f>
        <v>1</v>
      </c>
      <c r="AA1508" s="5">
        <f>Table1[[#This Row],[running ttl ppg]]^2.37/(Table1[[#This Row],[running ttl ppg]]^2.37+Table1[[#This Row],[running ttl ppga]]^2.37)</f>
        <v>0.62760846074101406</v>
      </c>
      <c r="AB1508" s="5">
        <f>Table1[[#This Row],[pyth ratio]]+Table1[[#This Row],[win/loss ratio]]</f>
        <v>1.2942751274076807</v>
      </c>
    </row>
    <row r="1509" spans="1:28" x14ac:dyDescent="0.25">
      <c r="A1509" s="1">
        <v>4067</v>
      </c>
      <c r="B1509" s="7">
        <f t="shared" si="50"/>
        <v>4</v>
      </c>
      <c r="C1509" s="5">
        <v>2018</v>
      </c>
      <c r="D1509" s="5">
        <v>4</v>
      </c>
      <c r="E1509" t="s">
        <v>71</v>
      </c>
      <c r="F1509" t="s">
        <v>53</v>
      </c>
      <c r="G1509" s="5">
        <v>0</v>
      </c>
      <c r="H1509">
        <v>14</v>
      </c>
      <c r="I1509">
        <v>57</v>
      </c>
      <c r="J1509">
        <v>-43</v>
      </c>
      <c r="K1509">
        <f>IF(Table1[[#This Row],[net]]&gt;0,1,0)</f>
        <v>0</v>
      </c>
      <c r="L1509">
        <v>-2.5</v>
      </c>
      <c r="M1509">
        <f>IF(Table1[[#This Row],[team]]=E1508,SUM(Table1[[#This Row],[win/loss]],M1508),Table1[[#This Row],[win/loss]])</f>
        <v>2</v>
      </c>
      <c r="N1509">
        <f>IF(Table1[[#This Row],[team]]=E1508,SUM(Table1[[#This Row],[win/loss]],M1508),Table1[[#This Row],[win/loss]])/B1509</f>
        <v>0.5</v>
      </c>
      <c r="O1509">
        <f t="shared" si="49"/>
        <v>-45.5</v>
      </c>
      <c r="P1509">
        <f>IF(Table1[[#This Row],[difference]]&gt;0,SQRT(Table1[[#This Row],[difference]]),-SQRT(ABS(Table1[[#This Row],[difference]])))</f>
        <v>-6.7453687816160208</v>
      </c>
      <c r="Q1509">
        <f>IF(Table1[[#This Row],[line]]&gt;0,SQRT(Table1[[#This Row],[line]]),-SQRT(ABS(Table1[[#This Row],[line]])))</f>
        <v>-1.5811388300841898</v>
      </c>
      <c r="R1509">
        <f>Table1[[#This Row],[difference]]-Table1[[#This Row],[sqrt(line)]]</f>
        <v>-43.918861169915807</v>
      </c>
      <c r="S1509">
        <f>IF(Table1[[#This Row],[difference]]&gt;0,1,-1)</f>
        <v>-1</v>
      </c>
      <c r="T1509">
        <f>IF(Table1[[#This Row],[team]]=E1508,SUM(H1509,T1508),Table1[[#This Row],[ppg]])</f>
        <v>100</v>
      </c>
      <c r="U1509">
        <f>IF(Table1[[#This Row],[team]]=E1508,SUM(I1509,U1508),Table1[[#This Row],[ppga]])</f>
        <v>126</v>
      </c>
      <c r="V1509">
        <f>IF(Table1[[#This Row],[team]]=E1508,SUM(Table1[[#This Row],[difference]],V1508),Table1[[#This Row],[difference]])</f>
        <v>-34.5</v>
      </c>
      <c r="W1509">
        <f>IF(Table1[[#This Row],[team]]=E1508,SUM(Table1[[#This Row],[sqrt(dif)]],W1508),Table1[[#This Row],[sqrt(dif)]])</f>
        <v>-3.8650222543848347</v>
      </c>
      <c r="X1509">
        <f>IF(Table1[[#This Row],[team]]=E1508,SUM(Table1[[#This Row],[f1]],X1508),Table1[[#This Row],[f1]])</f>
        <v>-28.698763906066933</v>
      </c>
      <c r="Y1509">
        <f>IF(Table1[[#This Row],[ATS]]=S1508,SUM(Table1[[#This Row],[ATS]],Y1508),Table1[[#This Row],[ATS]])</f>
        <v>-1</v>
      </c>
      <c r="Z1509">
        <f>IF(Table1[[#This Row],[ATS]]&gt;0,Table1[[#This Row],[ATS streak (not real)]]-1,Table1[[#This Row],[ATS streak (not real)]]+1)</f>
        <v>0</v>
      </c>
      <c r="AA1509" s="5">
        <f>Table1[[#This Row],[running ttl ppg]]^2.37/(Table1[[#This Row],[running ttl ppg]]^2.37+Table1[[#This Row],[running ttl ppga]]^2.37)</f>
        <v>0.36639011715823605</v>
      </c>
      <c r="AB1509" s="5">
        <f>Table1[[#This Row],[pyth ratio]]+Table1[[#This Row],[win/loss ratio]]</f>
        <v>0.866390117158236</v>
      </c>
    </row>
    <row r="1510" spans="1:28" x14ac:dyDescent="0.25">
      <c r="A1510" s="1">
        <v>4068</v>
      </c>
      <c r="B1510" s="7">
        <f t="shared" si="50"/>
        <v>5</v>
      </c>
      <c r="C1510" s="5">
        <v>2018</v>
      </c>
      <c r="D1510" s="5">
        <v>5</v>
      </c>
      <c r="E1510" t="s">
        <v>71</v>
      </c>
      <c r="F1510" t="s">
        <v>59</v>
      </c>
      <c r="G1510" s="5">
        <v>0</v>
      </c>
      <c r="H1510">
        <v>10</v>
      </c>
      <c r="I1510">
        <v>16</v>
      </c>
      <c r="J1510">
        <v>-6</v>
      </c>
      <c r="K1510">
        <f>IF(Table1[[#This Row],[net]]&gt;0,1,0)</f>
        <v>0</v>
      </c>
      <c r="L1510">
        <v>1</v>
      </c>
      <c r="M1510">
        <f>IF(Table1[[#This Row],[team]]=E1509,SUM(Table1[[#This Row],[win/loss]],M1509),Table1[[#This Row],[win/loss]])</f>
        <v>2</v>
      </c>
      <c r="N1510">
        <f>IF(Table1[[#This Row],[team]]=E1509,SUM(Table1[[#This Row],[win/loss]],M1509),Table1[[#This Row],[win/loss]])/B1510</f>
        <v>0.4</v>
      </c>
      <c r="O1510">
        <f t="shared" si="49"/>
        <v>-5</v>
      </c>
      <c r="P1510">
        <f>IF(Table1[[#This Row],[difference]]&gt;0,SQRT(Table1[[#This Row],[difference]]),-SQRT(ABS(Table1[[#This Row],[difference]])))</f>
        <v>-2.2360679774997898</v>
      </c>
      <c r="Q1510">
        <f>IF(Table1[[#This Row],[line]]&gt;0,SQRT(Table1[[#This Row],[line]]),-SQRT(ABS(Table1[[#This Row],[line]])))</f>
        <v>1</v>
      </c>
      <c r="R1510">
        <f>Table1[[#This Row],[difference]]-Table1[[#This Row],[sqrt(line)]]</f>
        <v>-6</v>
      </c>
      <c r="S1510">
        <f>IF(Table1[[#This Row],[difference]]&gt;0,1,-1)</f>
        <v>-1</v>
      </c>
      <c r="T1510">
        <f>IF(Table1[[#This Row],[team]]=E1509,SUM(H1510,T1509),Table1[[#This Row],[ppg]])</f>
        <v>110</v>
      </c>
      <c r="U1510">
        <f>IF(Table1[[#This Row],[team]]=E1509,SUM(I1510,U1509),Table1[[#This Row],[ppga]])</f>
        <v>142</v>
      </c>
      <c r="V1510">
        <f>IF(Table1[[#This Row],[team]]=E1509,SUM(Table1[[#This Row],[difference]],V1509),Table1[[#This Row],[difference]])</f>
        <v>-39.5</v>
      </c>
      <c r="W1510">
        <f>IF(Table1[[#This Row],[team]]=E1509,SUM(Table1[[#This Row],[sqrt(dif)]],W1509),Table1[[#This Row],[sqrt(dif)]])</f>
        <v>-6.1010902318846245</v>
      </c>
      <c r="X1510">
        <f>IF(Table1[[#This Row],[team]]=E1509,SUM(Table1[[#This Row],[f1]],X1509),Table1[[#This Row],[f1]])</f>
        <v>-34.69876390606693</v>
      </c>
      <c r="Y1510">
        <f>IF(Table1[[#This Row],[ATS]]=S1509,SUM(Table1[[#This Row],[ATS]],Y1509),Table1[[#This Row],[ATS]])</f>
        <v>-2</v>
      </c>
      <c r="Z1510">
        <f>IF(Table1[[#This Row],[ATS]]&gt;0,Table1[[#This Row],[ATS streak (not real)]]-1,Table1[[#This Row],[ATS streak (not real)]]+1)</f>
        <v>-1</v>
      </c>
      <c r="AA1510" s="5">
        <f>Table1[[#This Row],[running ttl ppg]]^2.37/(Table1[[#This Row],[running ttl ppg]]^2.37+Table1[[#This Row],[running ttl ppga]]^2.37)</f>
        <v>0.3531613928082431</v>
      </c>
      <c r="AB1510" s="5">
        <f>Table1[[#This Row],[pyth ratio]]+Table1[[#This Row],[win/loss ratio]]</f>
        <v>0.75316139280824312</v>
      </c>
    </row>
    <row r="1511" spans="1:28" x14ac:dyDescent="0.25">
      <c r="A1511" s="1">
        <v>4069</v>
      </c>
      <c r="B1511" s="7">
        <f t="shared" si="50"/>
        <v>6</v>
      </c>
      <c r="C1511" s="5">
        <v>2018</v>
      </c>
      <c r="D1511" s="5">
        <v>6</v>
      </c>
      <c r="E1511" t="s">
        <v>71</v>
      </c>
      <c r="F1511" t="s">
        <v>54</v>
      </c>
      <c r="G1511" s="5">
        <v>1</v>
      </c>
      <c r="H1511">
        <v>36</v>
      </c>
      <c r="I1511">
        <v>22</v>
      </c>
      <c r="J1511">
        <v>14</v>
      </c>
      <c r="K1511">
        <f>IF(Table1[[#This Row],[net]]&gt;0,1,0)</f>
        <v>1</v>
      </c>
      <c r="L1511">
        <v>-7</v>
      </c>
      <c r="M1511">
        <f>IF(Table1[[#This Row],[team]]=E1510,SUM(Table1[[#This Row],[win/loss]],M1510),Table1[[#This Row],[win/loss]])</f>
        <v>3</v>
      </c>
      <c r="N1511">
        <f>IF(Table1[[#This Row],[team]]=E1510,SUM(Table1[[#This Row],[win/loss]],M1510),Table1[[#This Row],[win/loss]])/B1511</f>
        <v>0.5</v>
      </c>
      <c r="O1511">
        <f t="shared" si="49"/>
        <v>7</v>
      </c>
      <c r="P1511">
        <f>IF(Table1[[#This Row],[difference]]&gt;0,SQRT(Table1[[#This Row],[difference]]),-SQRT(ABS(Table1[[#This Row],[difference]])))</f>
        <v>2.6457513110645907</v>
      </c>
      <c r="Q1511">
        <f>IF(Table1[[#This Row],[line]]&gt;0,SQRT(Table1[[#This Row],[line]]),-SQRT(ABS(Table1[[#This Row],[line]])))</f>
        <v>-2.6457513110645907</v>
      </c>
      <c r="R1511">
        <f>Table1[[#This Row],[difference]]-Table1[[#This Row],[sqrt(line)]]</f>
        <v>9.6457513110645898</v>
      </c>
      <c r="S1511">
        <f>IF(Table1[[#This Row],[difference]]&gt;0,1,-1)</f>
        <v>1</v>
      </c>
      <c r="T1511">
        <f>IF(Table1[[#This Row],[team]]=E1510,SUM(H1511,T1510),Table1[[#This Row],[ppg]])</f>
        <v>146</v>
      </c>
      <c r="U1511">
        <f>IF(Table1[[#This Row],[team]]=E1510,SUM(I1511,U1510),Table1[[#This Row],[ppga]])</f>
        <v>164</v>
      </c>
      <c r="V1511">
        <f>IF(Table1[[#This Row],[team]]=E1510,SUM(Table1[[#This Row],[difference]],V1510),Table1[[#This Row],[difference]])</f>
        <v>-32.5</v>
      </c>
      <c r="W1511">
        <f>IF(Table1[[#This Row],[team]]=E1510,SUM(Table1[[#This Row],[sqrt(dif)]],W1510),Table1[[#This Row],[sqrt(dif)]])</f>
        <v>-3.4553389208200338</v>
      </c>
      <c r="X1511">
        <f>IF(Table1[[#This Row],[team]]=E1510,SUM(Table1[[#This Row],[f1]],X1510),Table1[[#This Row],[f1]])</f>
        <v>-25.05301259500234</v>
      </c>
      <c r="Y1511">
        <f>IF(Table1[[#This Row],[ATS]]=S1510,SUM(Table1[[#This Row],[ATS]],Y1510),Table1[[#This Row],[ATS]])</f>
        <v>1</v>
      </c>
      <c r="Z1511">
        <f>IF(Table1[[#This Row],[ATS]]&gt;0,Table1[[#This Row],[ATS streak (not real)]]-1,Table1[[#This Row],[ATS streak (not real)]]+1)</f>
        <v>0</v>
      </c>
      <c r="AA1511" s="5">
        <f>Table1[[#This Row],[running ttl ppg]]^2.37/(Table1[[#This Row],[running ttl ppg]]^2.37+Table1[[#This Row],[running ttl ppga]]^2.37)</f>
        <v>0.43154858684493114</v>
      </c>
      <c r="AB1511" s="5">
        <f>Table1[[#This Row],[pyth ratio]]+Table1[[#This Row],[win/loss ratio]]</f>
        <v>0.93154858684493114</v>
      </c>
    </row>
    <row r="1512" spans="1:28" x14ac:dyDescent="0.25">
      <c r="A1512" s="1">
        <v>4070</v>
      </c>
      <c r="B1512" s="7">
        <f t="shared" si="50"/>
        <v>7</v>
      </c>
      <c r="C1512" s="5">
        <v>2018</v>
      </c>
      <c r="D1512" s="5">
        <v>7</v>
      </c>
      <c r="E1512" t="s">
        <v>71</v>
      </c>
      <c r="F1512" t="s">
        <v>48</v>
      </c>
      <c r="G1512" s="5">
        <v>0</v>
      </c>
      <c r="H1512">
        <v>12</v>
      </c>
      <c r="I1512">
        <v>9</v>
      </c>
      <c r="J1512">
        <v>3</v>
      </c>
      <c r="K1512">
        <f>IF(Table1[[#This Row],[net]]&gt;0,1,0)</f>
        <v>1</v>
      </c>
      <c r="L1512">
        <v>-5.5</v>
      </c>
      <c r="M1512">
        <f>IF(Table1[[#This Row],[team]]=E1511,SUM(Table1[[#This Row],[win/loss]],M1511),Table1[[#This Row],[win/loss]])</f>
        <v>4</v>
      </c>
      <c r="N1512">
        <f>IF(Table1[[#This Row],[team]]=E1511,SUM(Table1[[#This Row],[win/loss]],M1511),Table1[[#This Row],[win/loss]])/B1512</f>
        <v>0.5714285714285714</v>
      </c>
      <c r="O1512">
        <f t="shared" si="49"/>
        <v>-2.5</v>
      </c>
      <c r="P1512">
        <f>IF(Table1[[#This Row],[difference]]&gt;0,SQRT(Table1[[#This Row],[difference]]),-SQRT(ABS(Table1[[#This Row],[difference]])))</f>
        <v>-1.5811388300841898</v>
      </c>
      <c r="Q1512">
        <f>IF(Table1[[#This Row],[line]]&gt;0,SQRT(Table1[[#This Row],[line]]),-SQRT(ABS(Table1[[#This Row],[line]])))</f>
        <v>-2.3452078799117149</v>
      </c>
      <c r="R1512">
        <f>Table1[[#This Row],[difference]]-Table1[[#This Row],[sqrt(line)]]</f>
        <v>-0.15479212008828513</v>
      </c>
      <c r="S1512">
        <f>IF(Table1[[#This Row],[difference]]&gt;0,1,-1)</f>
        <v>-1</v>
      </c>
      <c r="T1512">
        <f>IF(Table1[[#This Row],[team]]=E1511,SUM(H1512,T1511),Table1[[#This Row],[ppg]])</f>
        <v>158</v>
      </c>
      <c r="U1512">
        <f>IF(Table1[[#This Row],[team]]=E1511,SUM(I1512,U1511),Table1[[#This Row],[ppga]])</f>
        <v>173</v>
      </c>
      <c r="V1512">
        <f>IF(Table1[[#This Row],[team]]=E1511,SUM(Table1[[#This Row],[difference]],V1511),Table1[[#This Row],[difference]])</f>
        <v>-35</v>
      </c>
      <c r="W1512">
        <f>IF(Table1[[#This Row],[team]]=E1511,SUM(Table1[[#This Row],[sqrt(dif)]],W1511),Table1[[#This Row],[sqrt(dif)]])</f>
        <v>-5.0364777509042238</v>
      </c>
      <c r="X1512">
        <f>IF(Table1[[#This Row],[team]]=E1511,SUM(Table1[[#This Row],[f1]],X1511),Table1[[#This Row],[f1]])</f>
        <v>-25.207804715090624</v>
      </c>
      <c r="Y1512">
        <f>IF(Table1[[#This Row],[ATS]]=S1511,SUM(Table1[[#This Row],[ATS]],Y1511),Table1[[#This Row],[ATS]])</f>
        <v>-1</v>
      </c>
      <c r="Z1512">
        <f>IF(Table1[[#This Row],[ATS]]&gt;0,Table1[[#This Row],[ATS streak (not real)]]-1,Table1[[#This Row],[ATS streak (not real)]]+1)</f>
        <v>0</v>
      </c>
      <c r="AA1512" s="5">
        <f>Table1[[#This Row],[running ttl ppg]]^2.37/(Table1[[#This Row],[running ttl ppg]]^2.37+Table1[[#This Row],[running ttl ppga]]^2.37)</f>
        <v>0.44646824330078311</v>
      </c>
      <c r="AB1512" s="5">
        <f>Table1[[#This Row],[pyth ratio]]+Table1[[#This Row],[win/loss ratio]]</f>
        <v>1.0178968147293546</v>
      </c>
    </row>
    <row r="1513" spans="1:28" x14ac:dyDescent="0.25">
      <c r="A1513" s="1">
        <v>4071</v>
      </c>
      <c r="B1513" s="7">
        <f t="shared" si="50"/>
        <v>8</v>
      </c>
      <c r="C1513" s="5">
        <v>2018</v>
      </c>
      <c r="D1513" s="5">
        <v>9</v>
      </c>
      <c r="E1513" t="s">
        <v>71</v>
      </c>
      <c r="F1513" t="s">
        <v>43</v>
      </c>
      <c r="G1513" s="5">
        <v>1</v>
      </c>
      <c r="H1513">
        <v>23</v>
      </c>
      <c r="I1513">
        <v>20</v>
      </c>
      <c r="J1513">
        <v>3</v>
      </c>
      <c r="K1513">
        <f>IF(Table1[[#This Row],[net]]&gt;0,1,0)</f>
        <v>1</v>
      </c>
      <c r="L1513">
        <v>-3</v>
      </c>
      <c r="M1513">
        <f>IF(Table1[[#This Row],[team]]=E1512,SUM(Table1[[#This Row],[win/loss]],M1512),Table1[[#This Row],[win/loss]])</f>
        <v>5</v>
      </c>
      <c r="N1513">
        <f>IF(Table1[[#This Row],[team]]=E1512,SUM(Table1[[#This Row],[win/loss]],M1512),Table1[[#This Row],[win/loss]])/B1513</f>
        <v>0.625</v>
      </c>
      <c r="O1513">
        <f t="shared" si="49"/>
        <v>0</v>
      </c>
      <c r="P1513">
        <f>IF(Table1[[#This Row],[difference]]&gt;0,SQRT(Table1[[#This Row],[difference]]),-SQRT(ABS(Table1[[#This Row],[difference]])))</f>
        <v>0</v>
      </c>
      <c r="Q1513">
        <f>IF(Table1[[#This Row],[line]]&gt;0,SQRT(Table1[[#This Row],[line]]),-SQRT(ABS(Table1[[#This Row],[line]])))</f>
        <v>-1.7320508075688772</v>
      </c>
      <c r="R1513">
        <f>Table1[[#This Row],[difference]]-Table1[[#This Row],[sqrt(line)]]</f>
        <v>1.7320508075688772</v>
      </c>
      <c r="S1513">
        <f>IF(Table1[[#This Row],[difference]]&gt;0,1,-1)</f>
        <v>-1</v>
      </c>
      <c r="T1513">
        <f>IF(Table1[[#This Row],[team]]=E1512,SUM(H1513,T1512),Table1[[#This Row],[ppg]])</f>
        <v>181</v>
      </c>
      <c r="U1513">
        <f>IF(Table1[[#This Row],[team]]=E1512,SUM(I1513,U1512),Table1[[#This Row],[ppga]])</f>
        <v>193</v>
      </c>
      <c r="V1513">
        <f>IF(Table1[[#This Row],[team]]=E1512,SUM(Table1[[#This Row],[difference]],V1512),Table1[[#This Row],[difference]])</f>
        <v>-35</v>
      </c>
      <c r="W1513">
        <f>IF(Table1[[#This Row],[team]]=E1512,SUM(Table1[[#This Row],[sqrt(dif)]],W1512),Table1[[#This Row],[sqrt(dif)]])</f>
        <v>-5.0364777509042238</v>
      </c>
      <c r="X1513">
        <f>IF(Table1[[#This Row],[team]]=E1512,SUM(Table1[[#This Row],[f1]],X1512),Table1[[#This Row],[f1]])</f>
        <v>-23.475753907521746</v>
      </c>
      <c r="Y1513">
        <f>IF(Table1[[#This Row],[ATS]]=S1512,SUM(Table1[[#This Row],[ATS]],Y1512),Table1[[#This Row],[ATS]])</f>
        <v>-2</v>
      </c>
      <c r="Z1513">
        <f>IF(Table1[[#This Row],[ATS]]&gt;0,Table1[[#This Row],[ATS streak (not real)]]-1,Table1[[#This Row],[ATS streak (not real)]]+1)</f>
        <v>-1</v>
      </c>
      <c r="AA1513" s="5">
        <f>Table1[[#This Row],[running ttl ppg]]^2.37/(Table1[[#This Row],[running ttl ppg]]^2.37+Table1[[#This Row],[running ttl ppga]]^2.37)</f>
        <v>0.46203874649968418</v>
      </c>
      <c r="AB1513" s="5">
        <f>Table1[[#This Row],[pyth ratio]]+Table1[[#This Row],[win/loss ratio]]</f>
        <v>1.0870387464996842</v>
      </c>
    </row>
    <row r="1514" spans="1:28" x14ac:dyDescent="0.25">
      <c r="A1514" s="1">
        <v>4072</v>
      </c>
      <c r="B1514" s="7">
        <f t="shared" si="50"/>
        <v>9</v>
      </c>
      <c r="C1514" s="5">
        <v>2018</v>
      </c>
      <c r="D1514" s="5">
        <v>10</v>
      </c>
      <c r="E1514" t="s">
        <v>71</v>
      </c>
      <c r="F1514" t="s">
        <v>47</v>
      </c>
      <c r="G1514" s="5">
        <v>1</v>
      </c>
      <c r="H1514">
        <v>24</v>
      </c>
      <c r="I1514">
        <v>20</v>
      </c>
      <c r="J1514">
        <v>4</v>
      </c>
      <c r="K1514">
        <f>IF(Table1[[#This Row],[net]]&gt;0,1,0)</f>
        <v>1</v>
      </c>
      <c r="L1514">
        <v>-4.5</v>
      </c>
      <c r="M1514">
        <f>IF(Table1[[#This Row],[team]]=E1513,SUM(Table1[[#This Row],[win/loss]],M1513),Table1[[#This Row],[win/loss]])</f>
        <v>6</v>
      </c>
      <c r="N1514">
        <f>IF(Table1[[#This Row],[team]]=E1513,SUM(Table1[[#This Row],[win/loss]],M1513),Table1[[#This Row],[win/loss]])/B1514</f>
        <v>0.66666666666666663</v>
      </c>
      <c r="O1514">
        <f t="shared" si="49"/>
        <v>-0.5</v>
      </c>
      <c r="P1514">
        <f>IF(Table1[[#This Row],[difference]]&gt;0,SQRT(Table1[[#This Row],[difference]]),-SQRT(ABS(Table1[[#This Row],[difference]])))</f>
        <v>-0.70710678118654757</v>
      </c>
      <c r="Q1514">
        <f>IF(Table1[[#This Row],[line]]&gt;0,SQRT(Table1[[#This Row],[line]]),-SQRT(ABS(Table1[[#This Row],[line]])))</f>
        <v>-2.1213203435596424</v>
      </c>
      <c r="R1514">
        <f>Table1[[#This Row],[difference]]-Table1[[#This Row],[sqrt(line)]]</f>
        <v>1.6213203435596424</v>
      </c>
      <c r="S1514">
        <f>IF(Table1[[#This Row],[difference]]&gt;0,1,-1)</f>
        <v>-1</v>
      </c>
      <c r="T1514">
        <f>IF(Table1[[#This Row],[team]]=E1513,SUM(H1514,T1513),Table1[[#This Row],[ppg]])</f>
        <v>205</v>
      </c>
      <c r="U1514">
        <f>IF(Table1[[#This Row],[team]]=E1513,SUM(I1514,U1513),Table1[[#This Row],[ppga]])</f>
        <v>213</v>
      </c>
      <c r="V1514">
        <f>IF(Table1[[#This Row],[team]]=E1513,SUM(Table1[[#This Row],[difference]],V1513),Table1[[#This Row],[difference]])</f>
        <v>-35.5</v>
      </c>
      <c r="W1514">
        <f>IF(Table1[[#This Row],[team]]=E1513,SUM(Table1[[#This Row],[sqrt(dif)]],W1513),Table1[[#This Row],[sqrt(dif)]])</f>
        <v>-5.7435845320907717</v>
      </c>
      <c r="X1514">
        <f>IF(Table1[[#This Row],[team]]=E1513,SUM(Table1[[#This Row],[f1]],X1513),Table1[[#This Row],[f1]])</f>
        <v>-21.854433563962104</v>
      </c>
      <c r="Y1514">
        <f>IF(Table1[[#This Row],[ATS]]=S1513,SUM(Table1[[#This Row],[ATS]],Y1513),Table1[[#This Row],[ATS]])</f>
        <v>-3</v>
      </c>
      <c r="Z1514">
        <f>IF(Table1[[#This Row],[ATS]]&gt;0,Table1[[#This Row],[ATS streak (not real)]]-1,Table1[[#This Row],[ATS streak (not real)]]+1)</f>
        <v>-2</v>
      </c>
      <c r="AA1514" s="5">
        <f>Table1[[#This Row],[running ttl ppg]]^2.37/(Table1[[#This Row],[running ttl ppg]]^2.37+Table1[[#This Row],[running ttl ppga]]^2.37)</f>
        <v>0.47733335110085673</v>
      </c>
      <c r="AB1514" s="5">
        <f>Table1[[#This Row],[pyth ratio]]+Table1[[#This Row],[win/loss ratio]]</f>
        <v>1.1440000177675234</v>
      </c>
    </row>
    <row r="1515" spans="1:28" x14ac:dyDescent="0.25">
      <c r="A1515" s="1">
        <v>4073</v>
      </c>
      <c r="B1515" s="7">
        <f t="shared" si="50"/>
        <v>10</v>
      </c>
      <c r="C1515" s="5">
        <v>2018</v>
      </c>
      <c r="D1515" s="5">
        <v>11</v>
      </c>
      <c r="E1515" t="s">
        <v>71</v>
      </c>
      <c r="F1515" t="s">
        <v>67</v>
      </c>
      <c r="G1515" s="5">
        <v>0</v>
      </c>
      <c r="H1515">
        <v>17</v>
      </c>
      <c r="I1515">
        <v>40</v>
      </c>
      <c r="J1515">
        <v>-23</v>
      </c>
      <c r="K1515">
        <f>IF(Table1[[#This Row],[net]]&gt;0,1,0)</f>
        <v>0</v>
      </c>
      <c r="L1515">
        <v>7</v>
      </c>
      <c r="M1515">
        <f>IF(Table1[[#This Row],[team]]=E1514,SUM(Table1[[#This Row],[win/loss]],M1514),Table1[[#This Row],[win/loss]])</f>
        <v>6</v>
      </c>
      <c r="N1515">
        <f>IF(Table1[[#This Row],[team]]=E1514,SUM(Table1[[#This Row],[win/loss]],M1514),Table1[[#This Row],[win/loss]])/B1515</f>
        <v>0.6</v>
      </c>
      <c r="O1515">
        <f t="shared" si="49"/>
        <v>-16</v>
      </c>
      <c r="P1515">
        <f>IF(Table1[[#This Row],[difference]]&gt;0,SQRT(Table1[[#This Row],[difference]]),-SQRT(ABS(Table1[[#This Row],[difference]])))</f>
        <v>-4</v>
      </c>
      <c r="Q1515">
        <f>IF(Table1[[#This Row],[line]]&gt;0,SQRT(Table1[[#This Row],[line]]),-SQRT(ABS(Table1[[#This Row],[line]])))</f>
        <v>2.6457513110645907</v>
      </c>
      <c r="R1515">
        <f>Table1[[#This Row],[difference]]-Table1[[#This Row],[sqrt(line)]]</f>
        <v>-18.64575131106459</v>
      </c>
      <c r="S1515">
        <f>IF(Table1[[#This Row],[difference]]&gt;0,1,-1)</f>
        <v>-1</v>
      </c>
      <c r="T1515">
        <f>IF(Table1[[#This Row],[team]]=E1514,SUM(H1515,T1514),Table1[[#This Row],[ppg]])</f>
        <v>222</v>
      </c>
      <c r="U1515">
        <f>IF(Table1[[#This Row],[team]]=E1514,SUM(I1515,U1514),Table1[[#This Row],[ppga]])</f>
        <v>253</v>
      </c>
      <c r="V1515">
        <f>IF(Table1[[#This Row],[team]]=E1514,SUM(Table1[[#This Row],[difference]],V1514),Table1[[#This Row],[difference]])</f>
        <v>-51.5</v>
      </c>
      <c r="W1515">
        <f>IF(Table1[[#This Row],[team]]=E1514,SUM(Table1[[#This Row],[sqrt(dif)]],W1514),Table1[[#This Row],[sqrt(dif)]])</f>
        <v>-9.7435845320907717</v>
      </c>
      <c r="X1515">
        <f>IF(Table1[[#This Row],[team]]=E1514,SUM(Table1[[#This Row],[f1]],X1514),Table1[[#This Row],[f1]])</f>
        <v>-40.50018487502669</v>
      </c>
      <c r="Y1515">
        <f>IF(Table1[[#This Row],[ATS]]=S1514,SUM(Table1[[#This Row],[ATS]],Y1514),Table1[[#This Row],[ATS]])</f>
        <v>-4</v>
      </c>
      <c r="Z1515">
        <f>IF(Table1[[#This Row],[ATS]]&gt;0,Table1[[#This Row],[ATS streak (not real)]]-1,Table1[[#This Row],[ATS streak (not real)]]+1)</f>
        <v>-3</v>
      </c>
      <c r="AA1515" s="5">
        <f>Table1[[#This Row],[running ttl ppg]]^2.37/(Table1[[#This Row],[running ttl ppg]]^2.37+Table1[[#This Row],[running ttl ppga]]^2.37)</f>
        <v>0.42316656138382192</v>
      </c>
      <c r="AB1515" s="5">
        <f>Table1[[#This Row],[pyth ratio]]+Table1[[#This Row],[win/loss ratio]]</f>
        <v>1.0231665613838219</v>
      </c>
    </row>
    <row r="1516" spans="1:28" x14ac:dyDescent="0.25">
      <c r="A1516" s="1">
        <v>4074</v>
      </c>
      <c r="B1516" s="7">
        <f t="shared" si="50"/>
        <v>11</v>
      </c>
      <c r="C1516" s="5">
        <v>2018</v>
      </c>
      <c r="D1516" s="5">
        <v>12</v>
      </c>
      <c r="E1516" t="s">
        <v>71</v>
      </c>
      <c r="F1516" t="s">
        <v>54</v>
      </c>
      <c r="G1516" s="5">
        <v>0</v>
      </c>
      <c r="H1516">
        <v>20</v>
      </c>
      <c r="I1516">
        <v>16</v>
      </c>
      <c r="J1516">
        <v>4</v>
      </c>
      <c r="K1516">
        <f>IF(Table1[[#This Row],[net]]&gt;0,1,0)</f>
        <v>1</v>
      </c>
      <c r="L1516">
        <v>-3</v>
      </c>
      <c r="M1516">
        <f>IF(Table1[[#This Row],[team]]=E1515,SUM(Table1[[#This Row],[win/loss]],M1515),Table1[[#This Row],[win/loss]])</f>
        <v>7</v>
      </c>
      <c r="N1516">
        <f>IF(Table1[[#This Row],[team]]=E1515,SUM(Table1[[#This Row],[win/loss]],M1515),Table1[[#This Row],[win/loss]])/B1516</f>
        <v>0.63636363636363635</v>
      </c>
      <c r="O1516">
        <f t="shared" si="49"/>
        <v>1</v>
      </c>
      <c r="P1516">
        <f>IF(Table1[[#This Row],[difference]]&gt;0,SQRT(Table1[[#This Row],[difference]]),-SQRT(ABS(Table1[[#This Row],[difference]])))</f>
        <v>1</v>
      </c>
      <c r="Q1516">
        <f>IF(Table1[[#This Row],[line]]&gt;0,SQRT(Table1[[#This Row],[line]]),-SQRT(ABS(Table1[[#This Row],[line]])))</f>
        <v>-1.7320508075688772</v>
      </c>
      <c r="R1516">
        <f>Table1[[#This Row],[difference]]-Table1[[#This Row],[sqrt(line)]]</f>
        <v>2.7320508075688772</v>
      </c>
      <c r="S1516">
        <f>IF(Table1[[#This Row],[difference]]&gt;0,1,-1)</f>
        <v>1</v>
      </c>
      <c r="T1516">
        <f>IF(Table1[[#This Row],[team]]=E1515,SUM(H1516,T1515),Table1[[#This Row],[ppg]])</f>
        <v>242</v>
      </c>
      <c r="U1516">
        <f>IF(Table1[[#This Row],[team]]=E1515,SUM(I1516,U1515),Table1[[#This Row],[ppga]])</f>
        <v>269</v>
      </c>
      <c r="V1516">
        <f>IF(Table1[[#This Row],[team]]=E1515,SUM(Table1[[#This Row],[difference]],V1515),Table1[[#This Row],[difference]])</f>
        <v>-50.5</v>
      </c>
      <c r="W1516">
        <f>IF(Table1[[#This Row],[team]]=E1515,SUM(Table1[[#This Row],[sqrt(dif)]],W1515),Table1[[#This Row],[sqrt(dif)]])</f>
        <v>-8.7435845320907717</v>
      </c>
      <c r="X1516">
        <f>IF(Table1[[#This Row],[team]]=E1515,SUM(Table1[[#This Row],[f1]],X1515),Table1[[#This Row],[f1]])</f>
        <v>-37.768134067457815</v>
      </c>
      <c r="Y1516">
        <f>IF(Table1[[#This Row],[ATS]]=S1515,SUM(Table1[[#This Row],[ATS]],Y1515),Table1[[#This Row],[ATS]])</f>
        <v>1</v>
      </c>
      <c r="Z1516">
        <f>IF(Table1[[#This Row],[ATS]]&gt;0,Table1[[#This Row],[ATS streak (not real)]]-1,Table1[[#This Row],[ATS streak (not real)]]+1)</f>
        <v>0</v>
      </c>
      <c r="AA1516" s="5">
        <f>Table1[[#This Row],[running ttl ppg]]^2.37/(Table1[[#This Row],[running ttl ppg]]^2.37+Table1[[#This Row],[running ttl ppga]]^2.37)</f>
        <v>0.43765525918615611</v>
      </c>
      <c r="AB1516" s="5">
        <f>Table1[[#This Row],[pyth ratio]]+Table1[[#This Row],[win/loss ratio]]</f>
        <v>1.0740188955497925</v>
      </c>
    </row>
    <row r="1517" spans="1:28" x14ac:dyDescent="0.25">
      <c r="A1517" s="1">
        <v>4075</v>
      </c>
      <c r="B1517" s="7">
        <f t="shared" si="50"/>
        <v>12</v>
      </c>
      <c r="C1517" s="5">
        <v>2018</v>
      </c>
      <c r="D1517" s="5">
        <v>13</v>
      </c>
      <c r="E1517" t="s">
        <v>71</v>
      </c>
      <c r="F1517" t="s">
        <v>53</v>
      </c>
      <c r="G1517" s="5">
        <v>1</v>
      </c>
      <c r="H1517">
        <v>24</v>
      </c>
      <c r="I1517">
        <v>13</v>
      </c>
      <c r="J1517">
        <v>11</v>
      </c>
      <c r="K1517">
        <f>IF(Table1[[#This Row],[net]]&gt;0,1,0)</f>
        <v>1</v>
      </c>
      <c r="L1517">
        <v>-6.5</v>
      </c>
      <c r="M1517">
        <f>IF(Table1[[#This Row],[team]]=E1516,SUM(Table1[[#This Row],[win/loss]],M1516),Table1[[#This Row],[win/loss]])</f>
        <v>8</v>
      </c>
      <c r="N1517">
        <f>IF(Table1[[#This Row],[team]]=E1516,SUM(Table1[[#This Row],[win/loss]],M1516),Table1[[#This Row],[win/loss]])/B1517</f>
        <v>0.66666666666666663</v>
      </c>
      <c r="O1517">
        <f t="shared" si="49"/>
        <v>4.5</v>
      </c>
      <c r="P1517">
        <f>IF(Table1[[#This Row],[difference]]&gt;0,SQRT(Table1[[#This Row],[difference]]),-SQRT(ABS(Table1[[#This Row],[difference]])))</f>
        <v>2.1213203435596424</v>
      </c>
      <c r="Q1517">
        <f>IF(Table1[[#This Row],[line]]&gt;0,SQRT(Table1[[#This Row],[line]]),-SQRT(ABS(Table1[[#This Row],[line]])))</f>
        <v>-2.5495097567963922</v>
      </c>
      <c r="R1517">
        <f>Table1[[#This Row],[difference]]-Table1[[#This Row],[sqrt(line)]]</f>
        <v>7.0495097567963922</v>
      </c>
      <c r="S1517">
        <f>IF(Table1[[#This Row],[difference]]&gt;0,1,-1)</f>
        <v>1</v>
      </c>
      <c r="T1517">
        <f>IF(Table1[[#This Row],[team]]=E1516,SUM(H1517,T1516),Table1[[#This Row],[ppg]])</f>
        <v>266</v>
      </c>
      <c r="U1517">
        <f>IF(Table1[[#This Row],[team]]=E1516,SUM(I1517,U1516),Table1[[#This Row],[ppga]])</f>
        <v>282</v>
      </c>
      <c r="V1517">
        <f>IF(Table1[[#This Row],[team]]=E1516,SUM(Table1[[#This Row],[difference]],V1516),Table1[[#This Row],[difference]])</f>
        <v>-46</v>
      </c>
      <c r="W1517">
        <f>IF(Table1[[#This Row],[team]]=E1516,SUM(Table1[[#This Row],[sqrt(dif)]],W1516),Table1[[#This Row],[sqrt(dif)]])</f>
        <v>-6.6222641885311297</v>
      </c>
      <c r="X1517">
        <f>IF(Table1[[#This Row],[team]]=E1516,SUM(Table1[[#This Row],[f1]],X1516),Table1[[#This Row],[f1]])</f>
        <v>-30.718624310661422</v>
      </c>
      <c r="Y1517">
        <f>IF(Table1[[#This Row],[ATS]]=S1516,SUM(Table1[[#This Row],[ATS]],Y1516),Table1[[#This Row],[ATS]])</f>
        <v>2</v>
      </c>
      <c r="Z1517">
        <f>IF(Table1[[#This Row],[ATS]]&gt;0,Table1[[#This Row],[ATS streak (not real)]]-1,Table1[[#This Row],[ATS streak (not real)]]+1)</f>
        <v>1</v>
      </c>
      <c r="AA1517" s="5">
        <f>Table1[[#This Row],[running ttl ppg]]^2.37/(Table1[[#This Row],[running ttl ppg]]^2.37+Table1[[#This Row],[running ttl ppga]]^2.37)</f>
        <v>0.4654467868139785</v>
      </c>
      <c r="AB1517" s="5">
        <f>Table1[[#This Row],[pyth ratio]]+Table1[[#This Row],[win/loss ratio]]</f>
        <v>1.1321134534806452</v>
      </c>
    </row>
    <row r="1518" spans="1:28" x14ac:dyDescent="0.25">
      <c r="A1518" s="1">
        <v>4076</v>
      </c>
      <c r="B1518" s="7">
        <f t="shared" si="50"/>
        <v>13</v>
      </c>
      <c r="C1518" s="5">
        <v>2018</v>
      </c>
      <c r="D1518" s="5">
        <v>14</v>
      </c>
      <c r="E1518" t="s">
        <v>71</v>
      </c>
      <c r="F1518" t="s">
        <v>41</v>
      </c>
      <c r="G1518" s="5">
        <v>0</v>
      </c>
      <c r="H1518">
        <v>7</v>
      </c>
      <c r="I1518">
        <v>12</v>
      </c>
      <c r="J1518">
        <v>-5</v>
      </c>
      <c r="K1518">
        <f>IF(Table1[[#This Row],[net]]&gt;0,1,0)</f>
        <v>0</v>
      </c>
      <c r="L1518">
        <v>-2.5</v>
      </c>
      <c r="M1518">
        <f>IF(Table1[[#This Row],[team]]=E1517,SUM(Table1[[#This Row],[win/loss]],M1517),Table1[[#This Row],[win/loss]])</f>
        <v>8</v>
      </c>
      <c r="N1518">
        <f>IF(Table1[[#This Row],[team]]=E1517,SUM(Table1[[#This Row],[win/loss]],M1517),Table1[[#This Row],[win/loss]])/B1518</f>
        <v>0.61538461538461542</v>
      </c>
      <c r="O1518">
        <f t="shared" si="49"/>
        <v>-7.5</v>
      </c>
      <c r="P1518">
        <f>IF(Table1[[#This Row],[difference]]&gt;0,SQRT(Table1[[#This Row],[difference]]),-SQRT(ABS(Table1[[#This Row],[difference]])))</f>
        <v>-2.7386127875258306</v>
      </c>
      <c r="Q1518">
        <f>IF(Table1[[#This Row],[line]]&gt;0,SQRT(Table1[[#This Row],[line]]),-SQRT(ABS(Table1[[#This Row],[line]])))</f>
        <v>-1.5811388300841898</v>
      </c>
      <c r="R1518">
        <f>Table1[[#This Row],[difference]]-Table1[[#This Row],[sqrt(line)]]</f>
        <v>-5.91886116991581</v>
      </c>
      <c r="S1518">
        <f>IF(Table1[[#This Row],[difference]]&gt;0,1,-1)</f>
        <v>-1</v>
      </c>
      <c r="T1518">
        <f>IF(Table1[[#This Row],[team]]=E1517,SUM(H1518,T1517),Table1[[#This Row],[ppg]])</f>
        <v>273</v>
      </c>
      <c r="U1518">
        <f>IF(Table1[[#This Row],[team]]=E1517,SUM(I1518,U1517),Table1[[#This Row],[ppga]])</f>
        <v>294</v>
      </c>
      <c r="V1518">
        <f>IF(Table1[[#This Row],[team]]=E1517,SUM(Table1[[#This Row],[difference]],V1517),Table1[[#This Row],[difference]])</f>
        <v>-53.5</v>
      </c>
      <c r="W1518">
        <f>IF(Table1[[#This Row],[team]]=E1517,SUM(Table1[[#This Row],[sqrt(dif)]],W1517),Table1[[#This Row],[sqrt(dif)]])</f>
        <v>-9.3608769760569608</v>
      </c>
      <c r="X1518">
        <f>IF(Table1[[#This Row],[team]]=E1517,SUM(Table1[[#This Row],[f1]],X1517),Table1[[#This Row],[f1]])</f>
        <v>-36.637485480577233</v>
      </c>
      <c r="Y1518">
        <f>IF(Table1[[#This Row],[ATS]]=S1517,SUM(Table1[[#This Row],[ATS]],Y1517),Table1[[#This Row],[ATS]])</f>
        <v>-1</v>
      </c>
      <c r="Z1518">
        <f>IF(Table1[[#This Row],[ATS]]&gt;0,Table1[[#This Row],[ATS streak (not real)]]-1,Table1[[#This Row],[ATS streak (not real)]]+1)</f>
        <v>0</v>
      </c>
      <c r="AA1518" s="5">
        <f>Table1[[#This Row],[running ttl ppg]]^2.37/(Table1[[#This Row],[running ttl ppg]]^2.37+Table1[[#This Row],[running ttl ppga]]^2.37)</f>
        <v>0.45620355460010381</v>
      </c>
      <c r="AB1518" s="5">
        <f>Table1[[#This Row],[pyth ratio]]+Table1[[#This Row],[win/loss ratio]]</f>
        <v>1.0715881699847192</v>
      </c>
    </row>
    <row r="1519" spans="1:28" x14ac:dyDescent="0.25">
      <c r="A1519" s="1">
        <v>4077</v>
      </c>
      <c r="B1519" s="7">
        <f t="shared" si="50"/>
        <v>14</v>
      </c>
      <c r="C1519" s="5">
        <v>2018</v>
      </c>
      <c r="D1519" s="5">
        <v>15</v>
      </c>
      <c r="E1519" t="s">
        <v>71</v>
      </c>
      <c r="F1519" t="s">
        <v>68</v>
      </c>
      <c r="G1519" s="5">
        <v>0</v>
      </c>
      <c r="H1519">
        <v>23</v>
      </c>
      <c r="I1519">
        <v>25</v>
      </c>
      <c r="J1519">
        <v>-2</v>
      </c>
      <c r="K1519">
        <f>IF(Table1[[#This Row],[net]]&gt;0,1,0)</f>
        <v>0</v>
      </c>
      <c r="L1519">
        <v>2.5</v>
      </c>
      <c r="M1519">
        <f>IF(Table1[[#This Row],[team]]=E1518,SUM(Table1[[#This Row],[win/loss]],M1518),Table1[[#This Row],[win/loss]])</f>
        <v>8</v>
      </c>
      <c r="N1519">
        <f>IF(Table1[[#This Row],[team]]=E1518,SUM(Table1[[#This Row],[win/loss]],M1518),Table1[[#This Row],[win/loss]])/B1519</f>
        <v>0.5714285714285714</v>
      </c>
      <c r="O1519">
        <f t="shared" si="49"/>
        <v>0.5</v>
      </c>
      <c r="P1519">
        <f>IF(Table1[[#This Row],[difference]]&gt;0,SQRT(Table1[[#This Row],[difference]]),-SQRT(ABS(Table1[[#This Row],[difference]])))</f>
        <v>0.70710678118654757</v>
      </c>
      <c r="Q1519">
        <f>IF(Table1[[#This Row],[line]]&gt;0,SQRT(Table1[[#This Row],[line]]),-SQRT(ABS(Table1[[#This Row],[line]])))</f>
        <v>1.5811388300841898</v>
      </c>
      <c r="R1519">
        <f>Table1[[#This Row],[difference]]-Table1[[#This Row],[sqrt(line)]]</f>
        <v>-1.0811388300841898</v>
      </c>
      <c r="S1519">
        <f>IF(Table1[[#This Row],[difference]]&gt;0,1,-1)</f>
        <v>1</v>
      </c>
      <c r="T1519">
        <f>IF(Table1[[#This Row],[team]]=E1518,SUM(H1519,T1518),Table1[[#This Row],[ppg]])</f>
        <v>296</v>
      </c>
      <c r="U1519">
        <f>IF(Table1[[#This Row],[team]]=E1518,SUM(I1519,U1518),Table1[[#This Row],[ppga]])</f>
        <v>319</v>
      </c>
      <c r="V1519">
        <f>IF(Table1[[#This Row],[team]]=E1518,SUM(Table1[[#This Row],[difference]],V1518),Table1[[#This Row],[difference]])</f>
        <v>-53</v>
      </c>
      <c r="W1519">
        <f>IF(Table1[[#This Row],[team]]=E1518,SUM(Table1[[#This Row],[sqrt(dif)]],W1518),Table1[[#This Row],[sqrt(dif)]])</f>
        <v>-8.6537701948704129</v>
      </c>
      <c r="X1519">
        <f>IF(Table1[[#This Row],[team]]=E1518,SUM(Table1[[#This Row],[f1]],X1518),Table1[[#This Row],[f1]])</f>
        <v>-37.718624310661426</v>
      </c>
      <c r="Y1519">
        <f>IF(Table1[[#This Row],[ATS]]=S1518,SUM(Table1[[#This Row],[ATS]],Y1518),Table1[[#This Row],[ATS]])</f>
        <v>1</v>
      </c>
      <c r="Z1519">
        <f>IF(Table1[[#This Row],[ATS]]&gt;0,Table1[[#This Row],[ATS streak (not real)]]-1,Table1[[#This Row],[ATS streak (not real)]]+1)</f>
        <v>0</v>
      </c>
      <c r="AA1519" s="5">
        <f>Table1[[#This Row],[running ttl ppg]]^2.37/(Table1[[#This Row],[running ttl ppg]]^2.37+Table1[[#This Row],[running ttl ppga]]^2.37)</f>
        <v>0.4557780982580325</v>
      </c>
      <c r="AB1519" s="5">
        <f>Table1[[#This Row],[pyth ratio]]+Table1[[#This Row],[win/loss ratio]]</f>
        <v>1.027206669686604</v>
      </c>
    </row>
    <row r="1520" spans="1:28" x14ac:dyDescent="0.25">
      <c r="A1520" s="1">
        <v>4078</v>
      </c>
      <c r="B1520" s="7">
        <f t="shared" si="50"/>
        <v>15</v>
      </c>
      <c r="C1520" s="5">
        <v>2018</v>
      </c>
      <c r="D1520" s="5">
        <v>16</v>
      </c>
      <c r="E1520" t="s">
        <v>71</v>
      </c>
      <c r="F1520" t="s">
        <v>58</v>
      </c>
      <c r="G1520" s="5">
        <v>1</v>
      </c>
      <c r="H1520">
        <v>23</v>
      </c>
      <c r="I1520">
        <v>27</v>
      </c>
      <c r="J1520">
        <v>-4</v>
      </c>
      <c r="K1520">
        <f>IF(Table1[[#This Row],[net]]&gt;0,1,0)</f>
        <v>0</v>
      </c>
      <c r="L1520">
        <v>5.5</v>
      </c>
      <c r="M1520">
        <f>IF(Table1[[#This Row],[team]]=E1519,SUM(Table1[[#This Row],[win/loss]],M1519),Table1[[#This Row],[win/loss]])</f>
        <v>8</v>
      </c>
      <c r="N1520">
        <f>IF(Table1[[#This Row],[team]]=E1519,SUM(Table1[[#This Row],[win/loss]],M1519),Table1[[#This Row],[win/loss]])/B1520</f>
        <v>0.53333333333333333</v>
      </c>
      <c r="O1520">
        <f t="shared" si="49"/>
        <v>1.5</v>
      </c>
      <c r="P1520">
        <f>IF(Table1[[#This Row],[difference]]&gt;0,SQRT(Table1[[#This Row],[difference]]),-SQRT(ABS(Table1[[#This Row],[difference]])))</f>
        <v>1.2247448713915889</v>
      </c>
      <c r="Q1520">
        <f>IF(Table1[[#This Row],[line]]&gt;0,SQRT(Table1[[#This Row],[line]]),-SQRT(ABS(Table1[[#This Row],[line]])))</f>
        <v>2.3452078799117149</v>
      </c>
      <c r="R1520">
        <f>Table1[[#This Row],[difference]]-Table1[[#This Row],[sqrt(line)]]</f>
        <v>-0.84520787991171487</v>
      </c>
      <c r="S1520">
        <f>IF(Table1[[#This Row],[difference]]&gt;0,1,-1)</f>
        <v>1</v>
      </c>
      <c r="T1520">
        <f>IF(Table1[[#This Row],[team]]=E1519,SUM(H1520,T1519),Table1[[#This Row],[ppg]])</f>
        <v>319</v>
      </c>
      <c r="U1520">
        <f>IF(Table1[[#This Row],[team]]=E1519,SUM(I1520,U1519),Table1[[#This Row],[ppga]])</f>
        <v>346</v>
      </c>
      <c r="V1520">
        <f>IF(Table1[[#This Row],[team]]=E1519,SUM(Table1[[#This Row],[difference]],V1519),Table1[[#This Row],[difference]])</f>
        <v>-51.5</v>
      </c>
      <c r="W1520">
        <f>IF(Table1[[#This Row],[team]]=E1519,SUM(Table1[[#This Row],[sqrt(dif)]],W1519),Table1[[#This Row],[sqrt(dif)]])</f>
        <v>-7.4290253234788235</v>
      </c>
      <c r="X1520">
        <f>IF(Table1[[#This Row],[team]]=E1519,SUM(Table1[[#This Row],[f1]],X1519),Table1[[#This Row],[f1]])</f>
        <v>-38.563832190573137</v>
      </c>
      <c r="Y1520">
        <f>IF(Table1[[#This Row],[ATS]]=S1519,SUM(Table1[[#This Row],[ATS]],Y1519),Table1[[#This Row],[ATS]])</f>
        <v>2</v>
      </c>
      <c r="Z1520">
        <f>IF(Table1[[#This Row],[ATS]]&gt;0,Table1[[#This Row],[ATS streak (not real)]]-1,Table1[[#This Row],[ATS streak (not real)]]+1)</f>
        <v>1</v>
      </c>
      <c r="AA1520" s="5">
        <f>Table1[[#This Row],[running ttl ppg]]^2.37/(Table1[[#This Row],[running ttl ppg]]^2.37+Table1[[#This Row],[running ttl ppga]]^2.37)</f>
        <v>0.45200894774347627</v>
      </c>
      <c r="AB1520" s="5">
        <f>Table1[[#This Row],[pyth ratio]]+Table1[[#This Row],[win/loss ratio]]</f>
        <v>0.98534228107680955</v>
      </c>
    </row>
    <row r="1521" spans="1:28" x14ac:dyDescent="0.25">
      <c r="A1521" s="1">
        <v>4079</v>
      </c>
      <c r="B1521" s="7">
        <f t="shared" si="50"/>
        <v>16</v>
      </c>
      <c r="C1521" s="5">
        <v>2018</v>
      </c>
      <c r="D1521" s="5">
        <v>17</v>
      </c>
      <c r="E1521" t="s">
        <v>71</v>
      </c>
      <c r="F1521" t="s">
        <v>55</v>
      </c>
      <c r="G1521" s="5">
        <v>1</v>
      </c>
      <c r="H1521">
        <v>15</v>
      </c>
      <c r="I1521">
        <v>10</v>
      </c>
      <c r="J1521">
        <v>5</v>
      </c>
      <c r="K1521">
        <f>IF(Table1[[#This Row],[net]]&gt;0,1,0)</f>
        <v>1</v>
      </c>
      <c r="L1521">
        <v>-2.5</v>
      </c>
      <c r="M1521">
        <f>IF(Table1[[#This Row],[team]]=E1520,SUM(Table1[[#This Row],[win/loss]],M1520),Table1[[#This Row],[win/loss]])</f>
        <v>9</v>
      </c>
      <c r="N1521">
        <f>IF(Table1[[#This Row],[team]]=E1520,SUM(Table1[[#This Row],[win/loss]],M1520),Table1[[#This Row],[win/loss]])/B1521</f>
        <v>0.5625</v>
      </c>
      <c r="O1521">
        <f t="shared" si="49"/>
        <v>2.5</v>
      </c>
      <c r="P1521">
        <f>IF(Table1[[#This Row],[difference]]&gt;0,SQRT(Table1[[#This Row],[difference]]),-SQRT(ABS(Table1[[#This Row],[difference]])))</f>
        <v>1.5811388300841898</v>
      </c>
      <c r="Q1521">
        <f>IF(Table1[[#This Row],[line]]&gt;0,SQRT(Table1[[#This Row],[line]]),-SQRT(ABS(Table1[[#This Row],[line]])))</f>
        <v>-1.5811388300841898</v>
      </c>
      <c r="R1521">
        <f>Table1[[#This Row],[difference]]-Table1[[#This Row],[sqrt(line)]]</f>
        <v>4.08113883008419</v>
      </c>
      <c r="S1521">
        <f>IF(Table1[[#This Row],[difference]]&gt;0,1,-1)</f>
        <v>1</v>
      </c>
      <c r="T1521">
        <f>IF(Table1[[#This Row],[team]]=E1520,SUM(H1521,T1520),Table1[[#This Row],[ppg]])</f>
        <v>334</v>
      </c>
      <c r="U1521">
        <f>IF(Table1[[#This Row],[team]]=E1520,SUM(I1521,U1520),Table1[[#This Row],[ppga]])</f>
        <v>356</v>
      </c>
      <c r="V1521">
        <f>IF(Table1[[#This Row],[team]]=E1520,SUM(Table1[[#This Row],[difference]],V1520),Table1[[#This Row],[difference]])</f>
        <v>-49</v>
      </c>
      <c r="W1521">
        <f>IF(Table1[[#This Row],[team]]=E1520,SUM(Table1[[#This Row],[sqrt(dif)]],W1520),Table1[[#This Row],[sqrt(dif)]])</f>
        <v>-5.8478864933946335</v>
      </c>
      <c r="X1521">
        <f>IF(Table1[[#This Row],[team]]=E1520,SUM(Table1[[#This Row],[f1]],X1520),Table1[[#This Row],[f1]])</f>
        <v>-34.482693360488945</v>
      </c>
      <c r="Y1521">
        <f>IF(Table1[[#This Row],[ATS]]=S1520,SUM(Table1[[#This Row],[ATS]],Y1520),Table1[[#This Row],[ATS]])</f>
        <v>3</v>
      </c>
      <c r="Z1521">
        <f>IF(Table1[[#This Row],[ATS]]&gt;0,Table1[[#This Row],[ATS streak (not real)]]-1,Table1[[#This Row],[ATS streak (not real)]]+1)</f>
        <v>2</v>
      </c>
      <c r="AA1521" s="5">
        <f>Table1[[#This Row],[running ttl ppg]]^2.37/(Table1[[#This Row],[running ttl ppg]]^2.37+Table1[[#This Row],[running ttl ppga]]^2.37)</f>
        <v>0.46227640351598642</v>
      </c>
      <c r="AB1521" s="5">
        <f>Table1[[#This Row],[pyth ratio]]+Table1[[#This Row],[win/loss ratio]]</f>
        <v>1.0247764035159865</v>
      </c>
    </row>
    <row r="1522" spans="1:28" x14ac:dyDescent="0.25">
      <c r="A1522" s="1">
        <v>4080</v>
      </c>
      <c r="B1522" s="7">
        <f t="shared" si="50"/>
        <v>1</v>
      </c>
      <c r="C1522" s="5">
        <v>2018</v>
      </c>
      <c r="D1522" s="5">
        <v>1</v>
      </c>
      <c r="E1522" t="s">
        <v>72</v>
      </c>
      <c r="F1522" t="s">
        <v>66</v>
      </c>
      <c r="G1522" s="5">
        <v>1</v>
      </c>
      <c r="H1522">
        <v>17</v>
      </c>
      <c r="I1522">
        <v>30</v>
      </c>
      <c r="J1522">
        <v>-13</v>
      </c>
      <c r="K1522">
        <f>IF(Table1[[#This Row],[net]]&gt;0,1,0)</f>
        <v>0</v>
      </c>
      <c r="L1522">
        <v>1</v>
      </c>
      <c r="M1522">
        <f>IF(Table1[[#This Row],[team]]=E1521,SUM(Table1[[#This Row],[win/loss]],M1521),Table1[[#This Row],[win/loss]])</f>
        <v>0</v>
      </c>
      <c r="N1522">
        <f>IF(Table1[[#This Row],[team]]=E1521,SUM(Table1[[#This Row],[win/loss]],M1521),Table1[[#This Row],[win/loss]])/B1522</f>
        <v>0</v>
      </c>
      <c r="O1522">
        <f t="shared" si="49"/>
        <v>-12</v>
      </c>
      <c r="P1522">
        <f>IF(Table1[[#This Row],[difference]]&gt;0,SQRT(Table1[[#This Row],[difference]]),-SQRT(ABS(Table1[[#This Row],[difference]])))</f>
        <v>-3.4641016151377544</v>
      </c>
      <c r="Q1522">
        <f>IF(Table1[[#This Row],[line]]&gt;0,SQRT(Table1[[#This Row],[line]]),-SQRT(ABS(Table1[[#This Row],[line]])))</f>
        <v>1</v>
      </c>
      <c r="R1522">
        <f>Table1[[#This Row],[difference]]-Table1[[#This Row],[sqrt(line)]]</f>
        <v>-13</v>
      </c>
      <c r="S1522">
        <f>IF(Table1[[#This Row],[difference]]&gt;0,1,-1)</f>
        <v>-1</v>
      </c>
      <c r="T1522">
        <f>IF(Table1[[#This Row],[team]]=E1521,SUM(H1522,T1521),Table1[[#This Row],[ppg]])</f>
        <v>17</v>
      </c>
      <c r="U1522">
        <f>IF(Table1[[#This Row],[team]]=E1521,SUM(I1522,U1521),Table1[[#This Row],[ppga]])</f>
        <v>30</v>
      </c>
      <c r="V1522">
        <f>IF(Table1[[#This Row],[team]]=E1521,SUM(Table1[[#This Row],[difference]],V1521),Table1[[#This Row],[difference]])</f>
        <v>-12</v>
      </c>
      <c r="W1522">
        <f>IF(Table1[[#This Row],[team]]=E1521,SUM(Table1[[#This Row],[sqrt(dif)]],W1521),Table1[[#This Row],[sqrt(dif)]])</f>
        <v>-3.4641016151377544</v>
      </c>
      <c r="X1522">
        <f>IF(Table1[[#This Row],[team]]=E1521,SUM(Table1[[#This Row],[f1]],X1521),Table1[[#This Row],[f1]])</f>
        <v>-13</v>
      </c>
      <c r="Y1522">
        <f>IF(Table1[[#This Row],[ATS]]=S1521,SUM(Table1[[#This Row],[ATS]],Y1521),Table1[[#This Row],[ATS]])</f>
        <v>-1</v>
      </c>
      <c r="Z1522">
        <f>IF(Table1[[#This Row],[ATS]]&gt;0,Table1[[#This Row],[ATS streak (not real)]]-1,Table1[[#This Row],[ATS streak (not real)]]+1)</f>
        <v>0</v>
      </c>
      <c r="AA1522" s="5">
        <f>Table1[[#This Row],[running ttl ppg]]^2.37/(Table1[[#This Row],[running ttl ppg]]^2.37+Table1[[#This Row],[running ttl ppga]]^2.37)</f>
        <v>0.20650507282630007</v>
      </c>
      <c r="AB1522" s="5">
        <f>Table1[[#This Row],[pyth ratio]]+Table1[[#This Row],[win/loss ratio]]</f>
        <v>0.20650507282630007</v>
      </c>
    </row>
    <row r="1523" spans="1:28" x14ac:dyDescent="0.25">
      <c r="A1523" s="1">
        <v>4081</v>
      </c>
      <c r="B1523" s="7">
        <f t="shared" si="50"/>
        <v>2</v>
      </c>
      <c r="C1523" s="5">
        <v>2018</v>
      </c>
      <c r="D1523" s="5">
        <v>2</v>
      </c>
      <c r="E1523" t="s">
        <v>72</v>
      </c>
      <c r="F1523" t="s">
        <v>58</v>
      </c>
      <c r="G1523" s="5">
        <v>0</v>
      </c>
      <c r="H1523">
        <v>27</v>
      </c>
      <c r="I1523">
        <v>20</v>
      </c>
      <c r="J1523">
        <v>7</v>
      </c>
      <c r="K1523">
        <f>IF(Table1[[#This Row],[net]]&gt;0,1,0)</f>
        <v>1</v>
      </c>
      <c r="L1523">
        <v>3</v>
      </c>
      <c r="M1523">
        <f>IF(Table1[[#This Row],[team]]=E1522,SUM(Table1[[#This Row],[win/loss]],M1522),Table1[[#This Row],[win/loss]])</f>
        <v>1</v>
      </c>
      <c r="N1523">
        <f>IF(Table1[[#This Row],[team]]=E1522,SUM(Table1[[#This Row],[win/loss]],M1522),Table1[[#This Row],[win/loss]])/B1523</f>
        <v>0.5</v>
      </c>
      <c r="O1523">
        <f t="shared" si="49"/>
        <v>10</v>
      </c>
      <c r="P1523">
        <f>IF(Table1[[#This Row],[difference]]&gt;0,SQRT(Table1[[#This Row],[difference]]),-SQRT(ABS(Table1[[#This Row],[difference]])))</f>
        <v>3.1622776601683795</v>
      </c>
      <c r="Q1523">
        <f>IF(Table1[[#This Row],[line]]&gt;0,SQRT(Table1[[#This Row],[line]]),-SQRT(ABS(Table1[[#This Row],[line]])))</f>
        <v>1.7320508075688772</v>
      </c>
      <c r="R1523">
        <f>Table1[[#This Row],[difference]]-Table1[[#This Row],[sqrt(line)]]</f>
        <v>8.2679491924311233</v>
      </c>
      <c r="S1523">
        <f>IF(Table1[[#This Row],[difference]]&gt;0,1,-1)</f>
        <v>1</v>
      </c>
      <c r="T1523">
        <f>IF(Table1[[#This Row],[team]]=E1522,SUM(H1523,T1522),Table1[[#This Row],[ppg]])</f>
        <v>44</v>
      </c>
      <c r="U1523">
        <f>IF(Table1[[#This Row],[team]]=E1522,SUM(I1523,U1522),Table1[[#This Row],[ppga]])</f>
        <v>50</v>
      </c>
      <c r="V1523">
        <f>IF(Table1[[#This Row],[team]]=E1522,SUM(Table1[[#This Row],[difference]],V1522),Table1[[#This Row],[difference]])</f>
        <v>-2</v>
      </c>
      <c r="W1523">
        <f>IF(Table1[[#This Row],[team]]=E1522,SUM(Table1[[#This Row],[sqrt(dif)]],W1522),Table1[[#This Row],[sqrt(dif)]])</f>
        <v>-0.30182395496937486</v>
      </c>
      <c r="X1523">
        <f>IF(Table1[[#This Row],[team]]=E1522,SUM(Table1[[#This Row],[f1]],X1522),Table1[[#This Row],[f1]])</f>
        <v>-4.7320508075688767</v>
      </c>
      <c r="Y1523">
        <f>IF(Table1[[#This Row],[ATS]]=S1522,SUM(Table1[[#This Row],[ATS]],Y1522),Table1[[#This Row],[ATS]])</f>
        <v>1</v>
      </c>
      <c r="Z1523">
        <f>IF(Table1[[#This Row],[ATS]]&gt;0,Table1[[#This Row],[ATS streak (not real)]]-1,Table1[[#This Row],[ATS streak (not real)]]+1)</f>
        <v>0</v>
      </c>
      <c r="AA1523" s="5">
        <f>Table1[[#This Row],[running ttl ppg]]^2.37/(Table1[[#This Row],[running ttl ppg]]^2.37+Table1[[#This Row],[running ttl ppga]]^2.37)</f>
        <v>0.42483280266476997</v>
      </c>
      <c r="AB1523" s="5">
        <f>Table1[[#This Row],[pyth ratio]]+Table1[[#This Row],[win/loss ratio]]</f>
        <v>0.92483280266476997</v>
      </c>
    </row>
    <row r="1524" spans="1:28" x14ac:dyDescent="0.25">
      <c r="A1524" s="1">
        <v>4082</v>
      </c>
      <c r="B1524" s="7">
        <f t="shared" si="50"/>
        <v>3</v>
      </c>
      <c r="C1524" s="5">
        <v>2018</v>
      </c>
      <c r="D1524" s="5">
        <v>3</v>
      </c>
      <c r="E1524" t="s">
        <v>72</v>
      </c>
      <c r="F1524" t="s">
        <v>65</v>
      </c>
      <c r="G1524" s="5">
        <v>1</v>
      </c>
      <c r="H1524">
        <v>27</v>
      </c>
      <c r="I1524">
        <v>10</v>
      </c>
      <c r="J1524">
        <v>17</v>
      </c>
      <c r="K1524">
        <f>IF(Table1[[#This Row],[net]]&gt;0,1,0)</f>
        <v>1</v>
      </c>
      <c r="L1524">
        <v>3.5</v>
      </c>
      <c r="M1524">
        <f>IF(Table1[[#This Row],[team]]=E1523,SUM(Table1[[#This Row],[win/loss]],M1523),Table1[[#This Row],[win/loss]])</f>
        <v>2</v>
      </c>
      <c r="N1524">
        <f>IF(Table1[[#This Row],[team]]=E1523,SUM(Table1[[#This Row],[win/loss]],M1523),Table1[[#This Row],[win/loss]])/B1524</f>
        <v>0.66666666666666663</v>
      </c>
      <c r="O1524">
        <f t="shared" si="49"/>
        <v>20.5</v>
      </c>
      <c r="P1524">
        <f>IF(Table1[[#This Row],[difference]]&gt;0,SQRT(Table1[[#This Row],[difference]]),-SQRT(ABS(Table1[[#This Row],[difference]])))</f>
        <v>4.5276925690687087</v>
      </c>
      <c r="Q1524">
        <f>IF(Table1[[#This Row],[line]]&gt;0,SQRT(Table1[[#This Row],[line]]),-SQRT(ABS(Table1[[#This Row],[line]])))</f>
        <v>1.8708286933869707</v>
      </c>
      <c r="R1524">
        <f>Table1[[#This Row],[difference]]-Table1[[#This Row],[sqrt(line)]]</f>
        <v>18.629171306613028</v>
      </c>
      <c r="S1524">
        <f>IF(Table1[[#This Row],[difference]]&gt;0,1,-1)</f>
        <v>1</v>
      </c>
      <c r="T1524">
        <f>IF(Table1[[#This Row],[team]]=E1523,SUM(H1524,T1523),Table1[[#This Row],[ppg]])</f>
        <v>71</v>
      </c>
      <c r="U1524">
        <f>IF(Table1[[#This Row],[team]]=E1523,SUM(I1524,U1523),Table1[[#This Row],[ppga]])</f>
        <v>60</v>
      </c>
      <c r="V1524">
        <f>IF(Table1[[#This Row],[team]]=E1523,SUM(Table1[[#This Row],[difference]],V1523),Table1[[#This Row],[difference]])</f>
        <v>18.5</v>
      </c>
      <c r="W1524">
        <f>IF(Table1[[#This Row],[team]]=E1523,SUM(Table1[[#This Row],[sqrt(dif)]],W1523),Table1[[#This Row],[sqrt(dif)]])</f>
        <v>4.2258686140993333</v>
      </c>
      <c r="X1524">
        <f>IF(Table1[[#This Row],[team]]=E1523,SUM(Table1[[#This Row],[f1]],X1523),Table1[[#This Row],[f1]])</f>
        <v>13.897120499044151</v>
      </c>
      <c r="Y1524">
        <f>IF(Table1[[#This Row],[ATS]]=S1523,SUM(Table1[[#This Row],[ATS]],Y1523),Table1[[#This Row],[ATS]])</f>
        <v>2</v>
      </c>
      <c r="Z1524">
        <f>IF(Table1[[#This Row],[ATS]]&gt;0,Table1[[#This Row],[ATS streak (not real)]]-1,Table1[[#This Row],[ATS streak (not real)]]+1)</f>
        <v>1</v>
      </c>
      <c r="AA1524" s="5">
        <f>Table1[[#This Row],[running ttl ppg]]^2.37/(Table1[[#This Row],[running ttl ppg]]^2.37+Table1[[#This Row],[running ttl ppga]]^2.37)</f>
        <v>0.59843648873547084</v>
      </c>
      <c r="AB1524" s="5">
        <f>Table1[[#This Row],[pyth ratio]]+Table1[[#This Row],[win/loss ratio]]</f>
        <v>1.2651031554021375</v>
      </c>
    </row>
    <row r="1525" spans="1:28" x14ac:dyDescent="0.25">
      <c r="A1525" s="1">
        <v>4083</v>
      </c>
      <c r="B1525" s="7">
        <f t="shared" si="50"/>
        <v>4</v>
      </c>
      <c r="C1525" s="5">
        <v>2018</v>
      </c>
      <c r="D1525" s="5">
        <v>4</v>
      </c>
      <c r="E1525" t="s">
        <v>72</v>
      </c>
      <c r="F1525" t="s">
        <v>56</v>
      </c>
      <c r="G1525" s="5">
        <v>0</v>
      </c>
      <c r="H1525">
        <v>20</v>
      </c>
      <c r="I1525">
        <v>29</v>
      </c>
      <c r="J1525">
        <v>-9</v>
      </c>
      <c r="K1525">
        <f>IF(Table1[[#This Row],[net]]&gt;0,1,0)</f>
        <v>0</v>
      </c>
      <c r="L1525">
        <v>6.5</v>
      </c>
      <c r="M1525">
        <f>IF(Table1[[#This Row],[team]]=E1524,SUM(Table1[[#This Row],[win/loss]],M1524),Table1[[#This Row],[win/loss]])</f>
        <v>2</v>
      </c>
      <c r="N1525">
        <f>IF(Table1[[#This Row],[team]]=E1524,SUM(Table1[[#This Row],[win/loss]],M1524),Table1[[#This Row],[win/loss]])/B1525</f>
        <v>0.5</v>
      </c>
      <c r="O1525">
        <f t="shared" si="49"/>
        <v>-2.5</v>
      </c>
      <c r="P1525">
        <f>IF(Table1[[#This Row],[difference]]&gt;0,SQRT(Table1[[#This Row],[difference]]),-SQRT(ABS(Table1[[#This Row],[difference]])))</f>
        <v>-1.5811388300841898</v>
      </c>
      <c r="Q1525">
        <f>IF(Table1[[#This Row],[line]]&gt;0,SQRT(Table1[[#This Row],[line]]),-SQRT(ABS(Table1[[#This Row],[line]])))</f>
        <v>2.5495097567963922</v>
      </c>
      <c r="R1525">
        <f>Table1[[#This Row],[difference]]-Table1[[#This Row],[sqrt(line)]]</f>
        <v>-5.0495097567963922</v>
      </c>
      <c r="S1525">
        <f>IF(Table1[[#This Row],[difference]]&gt;0,1,-1)</f>
        <v>-1</v>
      </c>
      <c r="T1525">
        <f>IF(Table1[[#This Row],[team]]=E1524,SUM(H1525,T1524),Table1[[#This Row],[ppg]])</f>
        <v>91</v>
      </c>
      <c r="U1525">
        <f>IF(Table1[[#This Row],[team]]=E1524,SUM(I1525,U1524),Table1[[#This Row],[ppga]])</f>
        <v>89</v>
      </c>
      <c r="V1525">
        <f>IF(Table1[[#This Row],[team]]=E1524,SUM(Table1[[#This Row],[difference]],V1524),Table1[[#This Row],[difference]])</f>
        <v>16</v>
      </c>
      <c r="W1525">
        <f>IF(Table1[[#This Row],[team]]=E1524,SUM(Table1[[#This Row],[sqrt(dif)]],W1524),Table1[[#This Row],[sqrt(dif)]])</f>
        <v>2.6447297840151434</v>
      </c>
      <c r="X1525">
        <f>IF(Table1[[#This Row],[team]]=E1524,SUM(Table1[[#This Row],[f1]],X1524),Table1[[#This Row],[f1]])</f>
        <v>8.8476107422477597</v>
      </c>
      <c r="Y1525">
        <f>IF(Table1[[#This Row],[ATS]]=S1524,SUM(Table1[[#This Row],[ATS]],Y1524),Table1[[#This Row],[ATS]])</f>
        <v>-1</v>
      </c>
      <c r="Z1525">
        <f>IF(Table1[[#This Row],[ATS]]&gt;0,Table1[[#This Row],[ATS streak (not real)]]-1,Table1[[#This Row],[ATS streak (not real)]]+1)</f>
        <v>0</v>
      </c>
      <c r="AA1525" s="5">
        <f>Table1[[#This Row],[running ttl ppg]]^2.37/(Table1[[#This Row],[running ttl ppg]]^2.37+Table1[[#This Row],[running ttl ppga]]^2.37)</f>
        <v>0.51316416556266775</v>
      </c>
      <c r="AB1525" s="5">
        <f>Table1[[#This Row],[pyth ratio]]+Table1[[#This Row],[win/loss ratio]]</f>
        <v>1.0131641655626678</v>
      </c>
    </row>
    <row r="1526" spans="1:28" x14ac:dyDescent="0.25">
      <c r="A1526" s="1">
        <v>4084</v>
      </c>
      <c r="B1526" s="7">
        <f t="shared" si="50"/>
        <v>5</v>
      </c>
      <c r="C1526" s="5">
        <v>2018</v>
      </c>
      <c r="D1526" s="5">
        <v>6</v>
      </c>
      <c r="E1526" t="s">
        <v>72</v>
      </c>
      <c r="F1526" t="s">
        <v>68</v>
      </c>
      <c r="G1526" s="5">
        <v>1</v>
      </c>
      <c r="H1526">
        <v>26</v>
      </c>
      <c r="I1526">
        <v>24</v>
      </c>
      <c r="J1526">
        <v>2</v>
      </c>
      <c r="K1526">
        <f>IF(Table1[[#This Row],[net]]&gt;0,1,0)</f>
        <v>1</v>
      </c>
      <c r="L1526">
        <v>-10.5</v>
      </c>
      <c r="M1526">
        <f>IF(Table1[[#This Row],[team]]=E1525,SUM(Table1[[#This Row],[win/loss]],M1525),Table1[[#This Row],[win/loss]])</f>
        <v>3</v>
      </c>
      <c r="N1526">
        <f>IF(Table1[[#This Row],[team]]=E1525,SUM(Table1[[#This Row],[win/loss]],M1525),Table1[[#This Row],[win/loss]])/B1526</f>
        <v>0.6</v>
      </c>
      <c r="O1526">
        <f t="shared" si="49"/>
        <v>-8.5</v>
      </c>
      <c r="P1526">
        <f>IF(Table1[[#This Row],[difference]]&gt;0,SQRT(Table1[[#This Row],[difference]]),-SQRT(ABS(Table1[[#This Row],[difference]])))</f>
        <v>-2.9154759474226504</v>
      </c>
      <c r="Q1526">
        <f>IF(Table1[[#This Row],[line]]&gt;0,SQRT(Table1[[#This Row],[line]]),-SQRT(ABS(Table1[[#This Row],[line]])))</f>
        <v>-3.2403703492039302</v>
      </c>
      <c r="R1526">
        <f>Table1[[#This Row],[difference]]-Table1[[#This Row],[sqrt(line)]]</f>
        <v>-5.2596296507960698</v>
      </c>
      <c r="S1526">
        <f>IF(Table1[[#This Row],[difference]]&gt;0,1,-1)</f>
        <v>-1</v>
      </c>
      <c r="T1526">
        <f>IF(Table1[[#This Row],[team]]=E1525,SUM(H1526,T1525),Table1[[#This Row],[ppg]])</f>
        <v>117</v>
      </c>
      <c r="U1526">
        <f>IF(Table1[[#This Row],[team]]=E1525,SUM(I1526,U1525),Table1[[#This Row],[ppga]])</f>
        <v>113</v>
      </c>
      <c r="V1526">
        <f>IF(Table1[[#This Row],[team]]=E1525,SUM(Table1[[#This Row],[difference]],V1525),Table1[[#This Row],[difference]])</f>
        <v>7.5</v>
      </c>
      <c r="W1526">
        <f>IF(Table1[[#This Row],[team]]=E1525,SUM(Table1[[#This Row],[sqrt(dif)]],W1525),Table1[[#This Row],[sqrt(dif)]])</f>
        <v>-0.27074616340750701</v>
      </c>
      <c r="X1526">
        <f>IF(Table1[[#This Row],[team]]=E1525,SUM(Table1[[#This Row],[f1]],X1525),Table1[[#This Row],[f1]])</f>
        <v>3.5879810914516899</v>
      </c>
      <c r="Y1526">
        <f>IF(Table1[[#This Row],[ATS]]=S1525,SUM(Table1[[#This Row],[ATS]],Y1525),Table1[[#This Row],[ATS]])</f>
        <v>-2</v>
      </c>
      <c r="Z1526">
        <f>IF(Table1[[#This Row],[ATS]]&gt;0,Table1[[#This Row],[ATS streak (not real)]]-1,Table1[[#This Row],[ATS streak (not real)]]+1)</f>
        <v>-1</v>
      </c>
      <c r="AA1526" s="5">
        <f>Table1[[#This Row],[running ttl ppg]]^2.37/(Table1[[#This Row],[running ttl ppg]]^2.37+Table1[[#This Row],[running ttl ppga]]^2.37)</f>
        <v>0.52059910765777029</v>
      </c>
      <c r="AB1526" s="5">
        <f>Table1[[#This Row],[pyth ratio]]+Table1[[#This Row],[win/loss ratio]]</f>
        <v>1.1205991076577702</v>
      </c>
    </row>
    <row r="1527" spans="1:28" x14ac:dyDescent="0.25">
      <c r="A1527" s="1">
        <v>4085</v>
      </c>
      <c r="B1527" s="7">
        <f t="shared" si="50"/>
        <v>6</v>
      </c>
      <c r="C1527" s="5">
        <v>2018</v>
      </c>
      <c r="D1527" s="5">
        <v>7</v>
      </c>
      <c r="E1527" t="s">
        <v>72</v>
      </c>
      <c r="F1527" t="s">
        <v>66</v>
      </c>
      <c r="G1527" s="5">
        <v>0</v>
      </c>
      <c r="H1527">
        <v>24</v>
      </c>
      <c r="I1527">
        <v>34</v>
      </c>
      <c r="J1527">
        <v>-10</v>
      </c>
      <c r="K1527">
        <f>IF(Table1[[#This Row],[net]]&gt;0,1,0)</f>
        <v>0</v>
      </c>
      <c r="L1527">
        <v>5</v>
      </c>
      <c r="M1527">
        <f>IF(Table1[[#This Row],[team]]=E1526,SUM(Table1[[#This Row],[win/loss]],M1526),Table1[[#This Row],[win/loss]])</f>
        <v>3</v>
      </c>
      <c r="N1527">
        <f>IF(Table1[[#This Row],[team]]=E1526,SUM(Table1[[#This Row],[win/loss]],M1526),Table1[[#This Row],[win/loss]])/B1527</f>
        <v>0.5</v>
      </c>
      <c r="O1527">
        <f t="shared" si="49"/>
        <v>-5</v>
      </c>
      <c r="P1527">
        <f>IF(Table1[[#This Row],[difference]]&gt;0,SQRT(Table1[[#This Row],[difference]]),-SQRT(ABS(Table1[[#This Row],[difference]])))</f>
        <v>-2.2360679774997898</v>
      </c>
      <c r="Q1527">
        <f>IF(Table1[[#This Row],[line]]&gt;0,SQRT(Table1[[#This Row],[line]]),-SQRT(ABS(Table1[[#This Row],[line]])))</f>
        <v>2.2360679774997898</v>
      </c>
      <c r="R1527">
        <f>Table1[[#This Row],[difference]]-Table1[[#This Row],[sqrt(line)]]</f>
        <v>-7.2360679774997898</v>
      </c>
      <c r="S1527">
        <f>IF(Table1[[#This Row],[difference]]&gt;0,1,-1)</f>
        <v>-1</v>
      </c>
      <c r="T1527">
        <f>IF(Table1[[#This Row],[team]]=E1526,SUM(H1527,T1526),Table1[[#This Row],[ppg]])</f>
        <v>141</v>
      </c>
      <c r="U1527">
        <f>IF(Table1[[#This Row],[team]]=E1526,SUM(I1527,U1526),Table1[[#This Row],[ppga]])</f>
        <v>147</v>
      </c>
      <c r="V1527">
        <f>IF(Table1[[#This Row],[team]]=E1526,SUM(Table1[[#This Row],[difference]],V1526),Table1[[#This Row],[difference]])</f>
        <v>2.5</v>
      </c>
      <c r="W1527">
        <f>IF(Table1[[#This Row],[team]]=E1526,SUM(Table1[[#This Row],[sqrt(dif)]],W1526),Table1[[#This Row],[sqrt(dif)]])</f>
        <v>-2.5068141409072968</v>
      </c>
      <c r="X1527">
        <f>IF(Table1[[#This Row],[team]]=E1526,SUM(Table1[[#This Row],[f1]],X1526),Table1[[#This Row],[f1]])</f>
        <v>-3.6480868860480999</v>
      </c>
      <c r="Y1527">
        <f>IF(Table1[[#This Row],[ATS]]=S1526,SUM(Table1[[#This Row],[ATS]],Y1526),Table1[[#This Row],[ATS]])</f>
        <v>-3</v>
      </c>
      <c r="Z1527">
        <f>IF(Table1[[#This Row],[ATS]]&gt;0,Table1[[#This Row],[ATS streak (not real)]]-1,Table1[[#This Row],[ATS streak (not real)]]+1)</f>
        <v>-2</v>
      </c>
      <c r="AA1527" s="5">
        <f>Table1[[#This Row],[running ttl ppg]]^2.37/(Table1[[#This Row],[running ttl ppg]]^2.37+Table1[[#This Row],[running ttl ppga]]^2.37)</f>
        <v>0.47532897834359078</v>
      </c>
      <c r="AB1527" s="5">
        <f>Table1[[#This Row],[pyth ratio]]+Table1[[#This Row],[win/loss ratio]]</f>
        <v>0.97532897834359078</v>
      </c>
    </row>
    <row r="1528" spans="1:28" x14ac:dyDescent="0.25">
      <c r="A1528" s="1">
        <v>4086</v>
      </c>
      <c r="B1528" s="7">
        <f t="shared" si="50"/>
        <v>7</v>
      </c>
      <c r="C1528" s="5">
        <v>2018</v>
      </c>
      <c r="D1528" s="5">
        <v>8</v>
      </c>
      <c r="E1528" t="s">
        <v>72</v>
      </c>
      <c r="F1528" t="s">
        <v>49</v>
      </c>
      <c r="G1528" s="5">
        <v>1</v>
      </c>
      <c r="H1528">
        <v>19</v>
      </c>
      <c r="I1528">
        <v>33</v>
      </c>
      <c r="J1528">
        <v>-14</v>
      </c>
      <c r="K1528">
        <f>IF(Table1[[#This Row],[net]]&gt;0,1,0)</f>
        <v>0</v>
      </c>
      <c r="L1528">
        <v>3</v>
      </c>
      <c r="M1528">
        <f>IF(Table1[[#This Row],[team]]=E1527,SUM(Table1[[#This Row],[win/loss]],M1527),Table1[[#This Row],[win/loss]])</f>
        <v>3</v>
      </c>
      <c r="N1528">
        <f>IF(Table1[[#This Row],[team]]=E1527,SUM(Table1[[#This Row],[win/loss]],M1527),Table1[[#This Row],[win/loss]])/B1528</f>
        <v>0.42857142857142855</v>
      </c>
      <c r="O1528">
        <f t="shared" si="49"/>
        <v>-11</v>
      </c>
      <c r="P1528">
        <f>IF(Table1[[#This Row],[difference]]&gt;0,SQRT(Table1[[#This Row],[difference]]),-SQRT(ABS(Table1[[#This Row],[difference]])))</f>
        <v>-3.3166247903553998</v>
      </c>
      <c r="Q1528">
        <f>IF(Table1[[#This Row],[line]]&gt;0,SQRT(Table1[[#This Row],[line]]),-SQRT(ABS(Table1[[#This Row],[line]])))</f>
        <v>1.7320508075688772</v>
      </c>
      <c r="R1528">
        <f>Table1[[#This Row],[difference]]-Table1[[#This Row],[sqrt(line)]]</f>
        <v>-12.732050807568877</v>
      </c>
      <c r="S1528">
        <f>IF(Table1[[#This Row],[difference]]&gt;0,1,-1)</f>
        <v>-1</v>
      </c>
      <c r="T1528">
        <f>IF(Table1[[#This Row],[team]]=E1527,SUM(H1528,T1527),Table1[[#This Row],[ppg]])</f>
        <v>160</v>
      </c>
      <c r="U1528">
        <f>IF(Table1[[#This Row],[team]]=E1527,SUM(I1528,U1527),Table1[[#This Row],[ppga]])</f>
        <v>180</v>
      </c>
      <c r="V1528">
        <f>IF(Table1[[#This Row],[team]]=E1527,SUM(Table1[[#This Row],[difference]],V1527),Table1[[#This Row],[difference]])</f>
        <v>-8.5</v>
      </c>
      <c r="W1528">
        <f>IF(Table1[[#This Row],[team]]=E1527,SUM(Table1[[#This Row],[sqrt(dif)]],W1527),Table1[[#This Row],[sqrt(dif)]])</f>
        <v>-5.8234389312626966</v>
      </c>
      <c r="X1528">
        <f>IF(Table1[[#This Row],[team]]=E1527,SUM(Table1[[#This Row],[f1]],X1527),Table1[[#This Row],[f1]])</f>
        <v>-16.380137693616977</v>
      </c>
      <c r="Y1528">
        <f>IF(Table1[[#This Row],[ATS]]=S1527,SUM(Table1[[#This Row],[ATS]],Y1527),Table1[[#This Row],[ATS]])</f>
        <v>-4</v>
      </c>
      <c r="Z1528">
        <f>IF(Table1[[#This Row],[ATS]]&gt;0,Table1[[#This Row],[ATS streak (not real)]]-1,Table1[[#This Row],[ATS streak (not real)]]+1)</f>
        <v>-3</v>
      </c>
      <c r="AA1528" s="5">
        <f>Table1[[#This Row],[running ttl ppg]]^2.37/(Table1[[#This Row],[running ttl ppg]]^2.37+Table1[[#This Row],[running ttl ppga]]^2.37)</f>
        <v>0.43066320834703042</v>
      </c>
      <c r="AB1528" s="5">
        <f>Table1[[#This Row],[pyth ratio]]+Table1[[#This Row],[win/loss ratio]]</f>
        <v>0.85923463691845892</v>
      </c>
    </row>
    <row r="1529" spans="1:28" x14ac:dyDescent="0.25">
      <c r="A1529" s="1">
        <v>4087</v>
      </c>
      <c r="B1529" s="7">
        <f t="shared" si="50"/>
        <v>8</v>
      </c>
      <c r="C1529" s="5">
        <v>2018</v>
      </c>
      <c r="D1529" s="5">
        <v>9</v>
      </c>
      <c r="E1529" t="s">
        <v>72</v>
      </c>
      <c r="F1529" t="s">
        <v>69</v>
      </c>
      <c r="G1529" s="5">
        <v>0</v>
      </c>
      <c r="H1529">
        <v>17</v>
      </c>
      <c r="I1529">
        <v>14</v>
      </c>
      <c r="J1529">
        <v>3</v>
      </c>
      <c r="K1529">
        <f>IF(Table1[[#This Row],[net]]&gt;0,1,0)</f>
        <v>1</v>
      </c>
      <c r="L1529">
        <v>8</v>
      </c>
      <c r="M1529">
        <f>IF(Table1[[#This Row],[team]]=E1528,SUM(Table1[[#This Row],[win/loss]],M1528),Table1[[#This Row],[win/loss]])</f>
        <v>4</v>
      </c>
      <c r="N1529">
        <f>IF(Table1[[#This Row],[team]]=E1528,SUM(Table1[[#This Row],[win/loss]],M1528),Table1[[#This Row],[win/loss]])/B1529</f>
        <v>0.5</v>
      </c>
      <c r="O1529">
        <f t="shared" si="49"/>
        <v>11</v>
      </c>
      <c r="P1529">
        <f>IF(Table1[[#This Row],[difference]]&gt;0,SQRT(Table1[[#This Row],[difference]]),-SQRT(ABS(Table1[[#This Row],[difference]])))</f>
        <v>3.3166247903553998</v>
      </c>
      <c r="Q1529">
        <f>IF(Table1[[#This Row],[line]]&gt;0,SQRT(Table1[[#This Row],[line]]),-SQRT(ABS(Table1[[#This Row],[line]])))</f>
        <v>2.8284271247461903</v>
      </c>
      <c r="R1529">
        <f>Table1[[#This Row],[difference]]-Table1[[#This Row],[sqrt(line)]]</f>
        <v>8.1715728752538102</v>
      </c>
      <c r="S1529">
        <f>IF(Table1[[#This Row],[difference]]&gt;0,1,-1)</f>
        <v>1</v>
      </c>
      <c r="T1529">
        <f>IF(Table1[[#This Row],[team]]=E1528,SUM(H1529,T1528),Table1[[#This Row],[ppg]])</f>
        <v>177</v>
      </c>
      <c r="U1529">
        <f>IF(Table1[[#This Row],[team]]=E1528,SUM(I1529,U1528),Table1[[#This Row],[ppga]])</f>
        <v>194</v>
      </c>
      <c r="V1529">
        <f>IF(Table1[[#This Row],[team]]=E1528,SUM(Table1[[#This Row],[difference]],V1528),Table1[[#This Row],[difference]])</f>
        <v>2.5</v>
      </c>
      <c r="W1529">
        <f>IF(Table1[[#This Row],[team]]=E1528,SUM(Table1[[#This Row],[sqrt(dif)]],W1528),Table1[[#This Row],[sqrt(dif)]])</f>
        <v>-2.5068141409072968</v>
      </c>
      <c r="X1529">
        <f>IF(Table1[[#This Row],[team]]=E1528,SUM(Table1[[#This Row],[f1]],X1528),Table1[[#This Row],[f1]])</f>
        <v>-8.2085648183631665</v>
      </c>
      <c r="Y1529">
        <f>IF(Table1[[#This Row],[ATS]]=S1528,SUM(Table1[[#This Row],[ATS]],Y1528),Table1[[#This Row],[ATS]])</f>
        <v>1</v>
      </c>
      <c r="Z1529">
        <f>IF(Table1[[#This Row],[ATS]]&gt;0,Table1[[#This Row],[ATS streak (not real)]]-1,Table1[[#This Row],[ATS streak (not real)]]+1)</f>
        <v>0</v>
      </c>
      <c r="AA1529" s="5">
        <f>Table1[[#This Row],[running ttl ppg]]^2.37/(Table1[[#This Row],[running ttl ppg]]^2.37+Table1[[#This Row],[running ttl ppga]]^2.37)</f>
        <v>0.44587566180458976</v>
      </c>
      <c r="AB1529" s="5">
        <f>Table1[[#This Row],[pyth ratio]]+Table1[[#This Row],[win/loss ratio]]</f>
        <v>0.94587566180458982</v>
      </c>
    </row>
    <row r="1530" spans="1:28" x14ac:dyDescent="0.25">
      <c r="A1530" s="1">
        <v>4088</v>
      </c>
      <c r="B1530" s="7">
        <f t="shared" si="50"/>
        <v>9</v>
      </c>
      <c r="C1530" s="5">
        <v>2018</v>
      </c>
      <c r="D1530" s="5">
        <v>10</v>
      </c>
      <c r="E1530" t="s">
        <v>72</v>
      </c>
      <c r="F1530" t="s">
        <v>60</v>
      </c>
      <c r="G1530" s="5">
        <v>1</v>
      </c>
      <c r="H1530">
        <v>30</v>
      </c>
      <c r="I1530">
        <v>38</v>
      </c>
      <c r="J1530">
        <v>-8</v>
      </c>
      <c r="K1530">
        <f>IF(Table1[[#This Row],[net]]&gt;0,1,0)</f>
        <v>0</v>
      </c>
      <c r="L1530">
        <v>1</v>
      </c>
      <c r="M1530">
        <f>IF(Table1[[#This Row],[team]]=E1529,SUM(Table1[[#This Row],[win/loss]],M1529),Table1[[#This Row],[win/loss]])</f>
        <v>4</v>
      </c>
      <c r="N1530">
        <f>IF(Table1[[#This Row],[team]]=E1529,SUM(Table1[[#This Row],[win/loss]],M1529),Table1[[#This Row],[win/loss]])/B1530</f>
        <v>0.44444444444444442</v>
      </c>
      <c r="O1530">
        <f t="shared" si="49"/>
        <v>-7</v>
      </c>
      <c r="P1530">
        <f>IF(Table1[[#This Row],[difference]]&gt;0,SQRT(Table1[[#This Row],[difference]]),-SQRT(ABS(Table1[[#This Row],[difference]])))</f>
        <v>-2.6457513110645907</v>
      </c>
      <c r="Q1530">
        <f>IF(Table1[[#This Row],[line]]&gt;0,SQRT(Table1[[#This Row],[line]]),-SQRT(ABS(Table1[[#This Row],[line]])))</f>
        <v>1</v>
      </c>
      <c r="R1530">
        <f>Table1[[#This Row],[difference]]-Table1[[#This Row],[sqrt(line)]]</f>
        <v>-8</v>
      </c>
      <c r="S1530">
        <f>IF(Table1[[#This Row],[difference]]&gt;0,1,-1)</f>
        <v>-1</v>
      </c>
      <c r="T1530">
        <f>IF(Table1[[#This Row],[team]]=E1529,SUM(H1530,T1529),Table1[[#This Row],[ppg]])</f>
        <v>207</v>
      </c>
      <c r="U1530">
        <f>IF(Table1[[#This Row],[team]]=E1529,SUM(I1530,U1529),Table1[[#This Row],[ppga]])</f>
        <v>232</v>
      </c>
      <c r="V1530">
        <f>IF(Table1[[#This Row],[team]]=E1529,SUM(Table1[[#This Row],[difference]],V1529),Table1[[#This Row],[difference]])</f>
        <v>-4.5</v>
      </c>
      <c r="W1530">
        <f>IF(Table1[[#This Row],[team]]=E1529,SUM(Table1[[#This Row],[sqrt(dif)]],W1529),Table1[[#This Row],[sqrt(dif)]])</f>
        <v>-5.1525654519718875</v>
      </c>
      <c r="X1530">
        <f>IF(Table1[[#This Row],[team]]=E1529,SUM(Table1[[#This Row],[f1]],X1529),Table1[[#This Row],[f1]])</f>
        <v>-16.208564818363165</v>
      </c>
      <c r="Y1530">
        <f>IF(Table1[[#This Row],[ATS]]=S1529,SUM(Table1[[#This Row],[ATS]],Y1529),Table1[[#This Row],[ATS]])</f>
        <v>-1</v>
      </c>
      <c r="Z1530">
        <f>IF(Table1[[#This Row],[ATS]]&gt;0,Table1[[#This Row],[ATS streak (not real)]]-1,Table1[[#This Row],[ATS streak (not real)]]+1)</f>
        <v>0</v>
      </c>
      <c r="AA1530" s="5">
        <f>Table1[[#This Row],[running ttl ppg]]^2.37/(Table1[[#This Row],[running ttl ppg]]^2.37+Table1[[#This Row],[running ttl ppga]]^2.37)</f>
        <v>0.43285209662415203</v>
      </c>
      <c r="AB1530" s="5">
        <f>Table1[[#This Row],[pyth ratio]]+Table1[[#This Row],[win/loss ratio]]</f>
        <v>0.87729654106859645</v>
      </c>
    </row>
    <row r="1531" spans="1:28" x14ac:dyDescent="0.25">
      <c r="A1531" s="1">
        <v>4089</v>
      </c>
      <c r="B1531" s="7">
        <f t="shared" si="50"/>
        <v>10</v>
      </c>
      <c r="C1531" s="5">
        <v>2018</v>
      </c>
      <c r="D1531" s="5">
        <v>11</v>
      </c>
      <c r="E1531" t="s">
        <v>72</v>
      </c>
      <c r="F1531" t="s">
        <v>64</v>
      </c>
      <c r="G1531" s="5">
        <v>0</v>
      </c>
      <c r="H1531">
        <v>31</v>
      </c>
      <c r="I1531">
        <v>34</v>
      </c>
      <c r="J1531">
        <v>-3</v>
      </c>
      <c r="K1531">
        <f>IF(Table1[[#This Row],[net]]&gt;0,1,0)</f>
        <v>0</v>
      </c>
      <c r="L1531">
        <v>9.5</v>
      </c>
      <c r="M1531">
        <f>IF(Table1[[#This Row],[team]]=E1530,SUM(Table1[[#This Row],[win/loss]],M1530),Table1[[#This Row],[win/loss]])</f>
        <v>4</v>
      </c>
      <c r="N1531">
        <f>IF(Table1[[#This Row],[team]]=E1530,SUM(Table1[[#This Row],[win/loss]],M1530),Table1[[#This Row],[win/loss]])/B1531</f>
        <v>0.4</v>
      </c>
      <c r="O1531">
        <f t="shared" si="49"/>
        <v>6.5</v>
      </c>
      <c r="P1531">
        <f>IF(Table1[[#This Row],[difference]]&gt;0,SQRT(Table1[[#This Row],[difference]]),-SQRT(ABS(Table1[[#This Row],[difference]])))</f>
        <v>2.5495097567963922</v>
      </c>
      <c r="Q1531">
        <f>IF(Table1[[#This Row],[line]]&gt;0,SQRT(Table1[[#This Row],[line]]),-SQRT(ABS(Table1[[#This Row],[line]])))</f>
        <v>3.082207001484488</v>
      </c>
      <c r="R1531">
        <f>Table1[[#This Row],[difference]]-Table1[[#This Row],[sqrt(line)]]</f>
        <v>3.417792998515512</v>
      </c>
      <c r="S1531">
        <f>IF(Table1[[#This Row],[difference]]&gt;0,1,-1)</f>
        <v>1</v>
      </c>
      <c r="T1531">
        <f>IF(Table1[[#This Row],[team]]=E1530,SUM(H1531,T1530),Table1[[#This Row],[ppg]])</f>
        <v>238</v>
      </c>
      <c r="U1531">
        <f>IF(Table1[[#This Row],[team]]=E1530,SUM(I1531,U1530),Table1[[#This Row],[ppga]])</f>
        <v>266</v>
      </c>
      <c r="V1531">
        <f>IF(Table1[[#This Row],[team]]=E1530,SUM(Table1[[#This Row],[difference]],V1530),Table1[[#This Row],[difference]])</f>
        <v>2</v>
      </c>
      <c r="W1531">
        <f>IF(Table1[[#This Row],[team]]=E1530,SUM(Table1[[#This Row],[sqrt(dif)]],W1530),Table1[[#This Row],[sqrt(dif)]])</f>
        <v>-2.6030556951754953</v>
      </c>
      <c r="X1531">
        <f>IF(Table1[[#This Row],[team]]=E1530,SUM(Table1[[#This Row],[f1]],X1530),Table1[[#This Row],[f1]])</f>
        <v>-12.790771819847652</v>
      </c>
      <c r="Y1531">
        <f>IF(Table1[[#This Row],[ATS]]=S1530,SUM(Table1[[#This Row],[ATS]],Y1530),Table1[[#This Row],[ATS]])</f>
        <v>1</v>
      </c>
      <c r="Z1531">
        <f>IF(Table1[[#This Row],[ATS]]&gt;0,Table1[[#This Row],[ATS streak (not real)]]-1,Table1[[#This Row],[ATS streak (not real)]]+1)</f>
        <v>0</v>
      </c>
      <c r="AA1531" s="5">
        <f>Table1[[#This Row],[running ttl ppg]]^2.37/(Table1[[#This Row],[running ttl ppg]]^2.37+Table1[[#This Row],[running ttl ppga]]^2.37)</f>
        <v>0.43447778689873162</v>
      </c>
      <c r="AB1531" s="5">
        <f>Table1[[#This Row],[pyth ratio]]+Table1[[#This Row],[win/loss ratio]]</f>
        <v>0.83447778689873164</v>
      </c>
    </row>
    <row r="1532" spans="1:28" x14ac:dyDescent="0.25">
      <c r="A1532" s="1">
        <v>4090</v>
      </c>
      <c r="B1532" s="7">
        <f t="shared" si="50"/>
        <v>11</v>
      </c>
      <c r="C1532" s="5">
        <v>2018</v>
      </c>
      <c r="D1532" s="5">
        <v>12</v>
      </c>
      <c r="E1532" t="s">
        <v>72</v>
      </c>
      <c r="F1532" t="s">
        <v>61</v>
      </c>
      <c r="G1532" s="5">
        <v>1</v>
      </c>
      <c r="H1532">
        <v>20</v>
      </c>
      <c r="I1532">
        <v>10</v>
      </c>
      <c r="J1532">
        <v>10</v>
      </c>
      <c r="K1532">
        <f>IF(Table1[[#This Row],[net]]&gt;0,1,0)</f>
        <v>1</v>
      </c>
      <c r="L1532">
        <v>-7</v>
      </c>
      <c r="M1532">
        <f>IF(Table1[[#This Row],[team]]=E1531,SUM(Table1[[#This Row],[win/loss]],M1531),Table1[[#This Row],[win/loss]])</f>
        <v>5</v>
      </c>
      <c r="N1532">
        <f>IF(Table1[[#This Row],[team]]=E1531,SUM(Table1[[#This Row],[win/loss]],M1531),Table1[[#This Row],[win/loss]])/B1532</f>
        <v>0.45454545454545453</v>
      </c>
      <c r="O1532">
        <f t="shared" si="49"/>
        <v>3</v>
      </c>
      <c r="P1532">
        <f>IF(Table1[[#This Row],[difference]]&gt;0,SQRT(Table1[[#This Row],[difference]]),-SQRT(ABS(Table1[[#This Row],[difference]])))</f>
        <v>1.7320508075688772</v>
      </c>
      <c r="Q1532">
        <f>IF(Table1[[#This Row],[line]]&gt;0,SQRT(Table1[[#This Row],[line]]),-SQRT(ABS(Table1[[#This Row],[line]])))</f>
        <v>-2.6457513110645907</v>
      </c>
      <c r="R1532">
        <f>Table1[[#This Row],[difference]]-Table1[[#This Row],[sqrt(line)]]</f>
        <v>5.6457513110645907</v>
      </c>
      <c r="S1532">
        <f>IF(Table1[[#This Row],[difference]]&gt;0,1,-1)</f>
        <v>1</v>
      </c>
      <c r="T1532">
        <f>IF(Table1[[#This Row],[team]]=E1531,SUM(H1532,T1531),Table1[[#This Row],[ppg]])</f>
        <v>258</v>
      </c>
      <c r="U1532">
        <f>IF(Table1[[#This Row],[team]]=E1531,SUM(I1532,U1531),Table1[[#This Row],[ppga]])</f>
        <v>276</v>
      </c>
      <c r="V1532">
        <f>IF(Table1[[#This Row],[team]]=E1531,SUM(Table1[[#This Row],[difference]],V1531),Table1[[#This Row],[difference]])</f>
        <v>5</v>
      </c>
      <c r="W1532">
        <f>IF(Table1[[#This Row],[team]]=E1531,SUM(Table1[[#This Row],[sqrt(dif)]],W1531),Table1[[#This Row],[sqrt(dif)]])</f>
        <v>-0.87100488760661809</v>
      </c>
      <c r="X1532">
        <f>IF(Table1[[#This Row],[team]]=E1531,SUM(Table1[[#This Row],[f1]],X1531),Table1[[#This Row],[f1]])</f>
        <v>-7.1450205087830616</v>
      </c>
      <c r="Y1532">
        <f>IF(Table1[[#This Row],[ATS]]=S1531,SUM(Table1[[#This Row],[ATS]],Y1531),Table1[[#This Row],[ATS]])</f>
        <v>2</v>
      </c>
      <c r="Z1532">
        <f>IF(Table1[[#This Row],[ATS]]&gt;0,Table1[[#This Row],[ATS streak (not real)]]-1,Table1[[#This Row],[ATS streak (not real)]]+1)</f>
        <v>1</v>
      </c>
      <c r="AA1532" s="5">
        <f>Table1[[#This Row],[running ttl ppg]]^2.37/(Table1[[#This Row],[running ttl ppg]]^2.37+Table1[[#This Row],[running ttl ppga]]^2.37)</f>
        <v>0.46012589529362635</v>
      </c>
      <c r="AB1532" s="5">
        <f>Table1[[#This Row],[pyth ratio]]+Table1[[#This Row],[win/loss ratio]]</f>
        <v>0.91467134983908083</v>
      </c>
    </row>
    <row r="1533" spans="1:28" x14ac:dyDescent="0.25">
      <c r="A1533" s="1">
        <v>4091</v>
      </c>
      <c r="B1533" s="7">
        <f t="shared" si="50"/>
        <v>12</v>
      </c>
      <c r="C1533" s="5">
        <v>2018</v>
      </c>
      <c r="D1533" s="5">
        <v>13</v>
      </c>
      <c r="E1533" t="s">
        <v>72</v>
      </c>
      <c r="F1533" t="s">
        <v>49</v>
      </c>
      <c r="G1533" s="5">
        <v>0</v>
      </c>
      <c r="H1533">
        <v>14</v>
      </c>
      <c r="I1533">
        <v>38</v>
      </c>
      <c r="J1533">
        <v>-24</v>
      </c>
      <c r="K1533">
        <f>IF(Table1[[#This Row],[net]]&gt;0,1,0)</f>
        <v>0</v>
      </c>
      <c r="L1533">
        <v>-1.5</v>
      </c>
      <c r="M1533">
        <f>IF(Table1[[#This Row],[team]]=E1532,SUM(Table1[[#This Row],[win/loss]],M1532),Table1[[#This Row],[win/loss]])</f>
        <v>5</v>
      </c>
      <c r="N1533">
        <f>IF(Table1[[#This Row],[team]]=E1532,SUM(Table1[[#This Row],[win/loss]],M1532),Table1[[#This Row],[win/loss]])/B1533</f>
        <v>0.41666666666666669</v>
      </c>
      <c r="O1533">
        <f t="shared" si="49"/>
        <v>-25.5</v>
      </c>
      <c r="P1533">
        <f>IF(Table1[[#This Row],[difference]]&gt;0,SQRT(Table1[[#This Row],[difference]]),-SQRT(ABS(Table1[[#This Row],[difference]])))</f>
        <v>-5.0497524691810387</v>
      </c>
      <c r="Q1533">
        <f>IF(Table1[[#This Row],[line]]&gt;0,SQRT(Table1[[#This Row],[line]]),-SQRT(ABS(Table1[[#This Row],[line]])))</f>
        <v>-1.2247448713915889</v>
      </c>
      <c r="R1533">
        <f>Table1[[#This Row],[difference]]-Table1[[#This Row],[sqrt(line)]]</f>
        <v>-24.275255128608411</v>
      </c>
      <c r="S1533">
        <f>IF(Table1[[#This Row],[difference]]&gt;0,1,-1)</f>
        <v>-1</v>
      </c>
      <c r="T1533">
        <f>IF(Table1[[#This Row],[team]]=E1532,SUM(H1533,T1532),Table1[[#This Row],[ppg]])</f>
        <v>272</v>
      </c>
      <c r="U1533">
        <f>IF(Table1[[#This Row],[team]]=E1532,SUM(I1533,U1532),Table1[[#This Row],[ppga]])</f>
        <v>314</v>
      </c>
      <c r="V1533">
        <f>IF(Table1[[#This Row],[team]]=E1532,SUM(Table1[[#This Row],[difference]],V1532),Table1[[#This Row],[difference]])</f>
        <v>-20.5</v>
      </c>
      <c r="W1533">
        <f>IF(Table1[[#This Row],[team]]=E1532,SUM(Table1[[#This Row],[sqrt(dif)]],W1532),Table1[[#This Row],[sqrt(dif)]])</f>
        <v>-5.9207573567876572</v>
      </c>
      <c r="X1533">
        <f>IF(Table1[[#This Row],[team]]=E1532,SUM(Table1[[#This Row],[f1]],X1532),Table1[[#This Row],[f1]])</f>
        <v>-31.420275637391473</v>
      </c>
      <c r="Y1533">
        <f>IF(Table1[[#This Row],[ATS]]=S1532,SUM(Table1[[#This Row],[ATS]],Y1532),Table1[[#This Row],[ATS]])</f>
        <v>-1</v>
      </c>
      <c r="Z1533">
        <f>IF(Table1[[#This Row],[ATS]]&gt;0,Table1[[#This Row],[ATS streak (not real)]]-1,Table1[[#This Row],[ATS streak (not real)]]+1)</f>
        <v>0</v>
      </c>
      <c r="AA1533" s="5">
        <f>Table1[[#This Row],[running ttl ppg]]^2.37/(Table1[[#This Row],[running ttl ppg]]^2.37+Table1[[#This Row],[running ttl ppga]]^2.37)</f>
        <v>0.41573405985856987</v>
      </c>
      <c r="AB1533" s="5">
        <f>Table1[[#This Row],[pyth ratio]]+Table1[[#This Row],[win/loss ratio]]</f>
        <v>0.83240072652523656</v>
      </c>
    </row>
    <row r="1534" spans="1:28" x14ac:dyDescent="0.25">
      <c r="A1534" s="1">
        <v>4092</v>
      </c>
      <c r="B1534" s="7">
        <f t="shared" si="50"/>
        <v>13</v>
      </c>
      <c r="C1534" s="5">
        <v>2018</v>
      </c>
      <c r="D1534" s="5">
        <v>14</v>
      </c>
      <c r="E1534" t="s">
        <v>72</v>
      </c>
      <c r="F1534" t="s">
        <v>57</v>
      </c>
      <c r="G1534" s="5">
        <v>0</v>
      </c>
      <c r="H1534">
        <v>13</v>
      </c>
      <c r="I1534">
        <v>30</v>
      </c>
      <c r="J1534">
        <v>-17</v>
      </c>
      <c r="K1534">
        <f>IF(Table1[[#This Row],[net]]&gt;0,1,0)</f>
        <v>0</v>
      </c>
      <c r="L1534">
        <v>6.5</v>
      </c>
      <c r="M1534">
        <f>IF(Table1[[#This Row],[team]]=E1533,SUM(Table1[[#This Row],[win/loss]],M1533),Table1[[#This Row],[win/loss]])</f>
        <v>5</v>
      </c>
      <c r="N1534">
        <f>IF(Table1[[#This Row],[team]]=E1533,SUM(Table1[[#This Row],[win/loss]],M1533),Table1[[#This Row],[win/loss]])/B1534</f>
        <v>0.38461538461538464</v>
      </c>
      <c r="O1534">
        <f t="shared" si="49"/>
        <v>-10.5</v>
      </c>
      <c r="P1534">
        <f>IF(Table1[[#This Row],[difference]]&gt;0,SQRT(Table1[[#This Row],[difference]]),-SQRT(ABS(Table1[[#This Row],[difference]])))</f>
        <v>-3.2403703492039302</v>
      </c>
      <c r="Q1534">
        <f>IF(Table1[[#This Row],[line]]&gt;0,SQRT(Table1[[#This Row],[line]]),-SQRT(ABS(Table1[[#This Row],[line]])))</f>
        <v>2.5495097567963922</v>
      </c>
      <c r="R1534">
        <f>Table1[[#This Row],[difference]]-Table1[[#This Row],[sqrt(line)]]</f>
        <v>-13.049509756796393</v>
      </c>
      <c r="S1534">
        <f>IF(Table1[[#This Row],[difference]]&gt;0,1,-1)</f>
        <v>-1</v>
      </c>
      <c r="T1534">
        <f>IF(Table1[[#This Row],[team]]=E1533,SUM(H1534,T1533),Table1[[#This Row],[ppg]])</f>
        <v>285</v>
      </c>
      <c r="U1534">
        <f>IF(Table1[[#This Row],[team]]=E1533,SUM(I1534,U1533),Table1[[#This Row],[ppga]])</f>
        <v>344</v>
      </c>
      <c r="V1534">
        <f>IF(Table1[[#This Row],[team]]=E1533,SUM(Table1[[#This Row],[difference]],V1533),Table1[[#This Row],[difference]])</f>
        <v>-31</v>
      </c>
      <c r="W1534">
        <f>IF(Table1[[#This Row],[team]]=E1533,SUM(Table1[[#This Row],[sqrt(dif)]],W1533),Table1[[#This Row],[sqrt(dif)]])</f>
        <v>-9.1611277059915874</v>
      </c>
      <c r="X1534">
        <f>IF(Table1[[#This Row],[team]]=E1533,SUM(Table1[[#This Row],[f1]],X1533),Table1[[#This Row],[f1]])</f>
        <v>-44.469785394187866</v>
      </c>
      <c r="Y1534">
        <f>IF(Table1[[#This Row],[ATS]]=S1533,SUM(Table1[[#This Row],[ATS]],Y1533),Table1[[#This Row],[ATS]])</f>
        <v>-2</v>
      </c>
      <c r="Z1534">
        <f>IF(Table1[[#This Row],[ATS]]&gt;0,Table1[[#This Row],[ATS streak (not real)]]-1,Table1[[#This Row],[ATS streak (not real)]]+1)</f>
        <v>-1</v>
      </c>
      <c r="AA1534" s="5">
        <f>Table1[[#This Row],[running ttl ppg]]^2.37/(Table1[[#This Row],[running ttl ppg]]^2.37+Table1[[#This Row],[running ttl ppga]]^2.37)</f>
        <v>0.39033093315113293</v>
      </c>
      <c r="AB1534" s="5">
        <f>Table1[[#This Row],[pyth ratio]]+Table1[[#This Row],[win/loss ratio]]</f>
        <v>0.77494631776651757</v>
      </c>
    </row>
    <row r="1535" spans="1:28" x14ac:dyDescent="0.25">
      <c r="A1535" s="1">
        <v>4093</v>
      </c>
      <c r="B1535" s="7">
        <f t="shared" si="50"/>
        <v>14</v>
      </c>
      <c r="C1535" s="5">
        <v>2018</v>
      </c>
      <c r="D1535" s="5">
        <v>15</v>
      </c>
      <c r="E1535" t="s">
        <v>72</v>
      </c>
      <c r="F1535" t="s">
        <v>41</v>
      </c>
      <c r="G1535" s="5">
        <v>1</v>
      </c>
      <c r="H1535">
        <v>20</v>
      </c>
      <c r="I1535">
        <v>15</v>
      </c>
      <c r="J1535">
        <v>5</v>
      </c>
      <c r="K1535">
        <f>IF(Table1[[#This Row],[net]]&gt;0,1,0)</f>
        <v>1</v>
      </c>
      <c r="L1535">
        <v>-4</v>
      </c>
      <c r="M1535">
        <f>IF(Table1[[#This Row],[team]]=E1534,SUM(Table1[[#This Row],[win/loss]],M1534),Table1[[#This Row],[win/loss]])</f>
        <v>6</v>
      </c>
      <c r="N1535">
        <f>IF(Table1[[#This Row],[team]]=E1534,SUM(Table1[[#This Row],[win/loss]],M1534),Table1[[#This Row],[win/loss]])/B1535</f>
        <v>0.42857142857142855</v>
      </c>
      <c r="O1535">
        <f t="shared" si="49"/>
        <v>1</v>
      </c>
      <c r="P1535">
        <f>IF(Table1[[#This Row],[difference]]&gt;0,SQRT(Table1[[#This Row],[difference]]),-SQRT(ABS(Table1[[#This Row],[difference]])))</f>
        <v>1</v>
      </c>
      <c r="Q1535">
        <f>IF(Table1[[#This Row],[line]]&gt;0,SQRT(Table1[[#This Row],[line]]),-SQRT(ABS(Table1[[#This Row],[line]])))</f>
        <v>-2</v>
      </c>
      <c r="R1535">
        <f>Table1[[#This Row],[difference]]-Table1[[#This Row],[sqrt(line)]]</f>
        <v>3</v>
      </c>
      <c r="S1535">
        <f>IF(Table1[[#This Row],[difference]]&gt;0,1,-1)</f>
        <v>1</v>
      </c>
      <c r="T1535">
        <f>IF(Table1[[#This Row],[team]]=E1534,SUM(H1535,T1534),Table1[[#This Row],[ppg]])</f>
        <v>305</v>
      </c>
      <c r="U1535">
        <f>IF(Table1[[#This Row],[team]]=E1534,SUM(I1535,U1534),Table1[[#This Row],[ppga]])</f>
        <v>359</v>
      </c>
      <c r="V1535">
        <f>IF(Table1[[#This Row],[team]]=E1534,SUM(Table1[[#This Row],[difference]],V1534),Table1[[#This Row],[difference]])</f>
        <v>-30</v>
      </c>
      <c r="W1535">
        <f>IF(Table1[[#This Row],[team]]=E1534,SUM(Table1[[#This Row],[sqrt(dif)]],W1534),Table1[[#This Row],[sqrt(dif)]])</f>
        <v>-8.1611277059915874</v>
      </c>
      <c r="X1535">
        <f>IF(Table1[[#This Row],[team]]=E1534,SUM(Table1[[#This Row],[f1]],X1534),Table1[[#This Row],[f1]])</f>
        <v>-41.469785394187866</v>
      </c>
      <c r="Y1535">
        <f>IF(Table1[[#This Row],[ATS]]=S1534,SUM(Table1[[#This Row],[ATS]],Y1534),Table1[[#This Row],[ATS]])</f>
        <v>1</v>
      </c>
      <c r="Z1535">
        <f>IF(Table1[[#This Row],[ATS]]&gt;0,Table1[[#This Row],[ATS streak (not real)]]-1,Table1[[#This Row],[ATS streak (not real)]]+1)</f>
        <v>0</v>
      </c>
      <c r="AA1535" s="5">
        <f>Table1[[#This Row],[running ttl ppg]]^2.37/(Table1[[#This Row],[running ttl ppg]]^2.37+Table1[[#This Row],[running ttl ppga]]^2.37)</f>
        <v>0.40459984912274727</v>
      </c>
      <c r="AB1535" s="5">
        <f>Table1[[#This Row],[pyth ratio]]+Table1[[#This Row],[win/loss ratio]]</f>
        <v>0.83317127769417576</v>
      </c>
    </row>
    <row r="1536" spans="1:28" x14ac:dyDescent="0.25">
      <c r="A1536" s="1">
        <v>4094</v>
      </c>
      <c r="B1536" s="7">
        <f t="shared" si="50"/>
        <v>15</v>
      </c>
      <c r="C1536" s="5">
        <v>2018</v>
      </c>
      <c r="D1536" s="5">
        <v>16</v>
      </c>
      <c r="E1536" t="s">
        <v>72</v>
      </c>
      <c r="F1536" t="s">
        <v>50</v>
      </c>
      <c r="G1536" s="5">
        <v>1</v>
      </c>
      <c r="H1536">
        <v>27</v>
      </c>
      <c r="I1536">
        <v>11</v>
      </c>
      <c r="J1536">
        <v>16</v>
      </c>
      <c r="K1536">
        <f>IF(Table1[[#This Row],[net]]&gt;0,1,0)</f>
        <v>1</v>
      </c>
      <c r="L1536">
        <v>-3</v>
      </c>
      <c r="M1536">
        <f>IF(Table1[[#This Row],[team]]=E1535,SUM(Table1[[#This Row],[win/loss]],M1535),Table1[[#This Row],[win/loss]])</f>
        <v>7</v>
      </c>
      <c r="N1536">
        <f>IF(Table1[[#This Row],[team]]=E1535,SUM(Table1[[#This Row],[win/loss]],M1535),Table1[[#This Row],[win/loss]])/B1536</f>
        <v>0.46666666666666667</v>
      </c>
      <c r="O1536">
        <f t="shared" si="49"/>
        <v>13</v>
      </c>
      <c r="P1536">
        <f>IF(Table1[[#This Row],[difference]]&gt;0,SQRT(Table1[[#This Row],[difference]]),-SQRT(ABS(Table1[[#This Row],[difference]])))</f>
        <v>3.6055512754639891</v>
      </c>
      <c r="Q1536">
        <f>IF(Table1[[#This Row],[line]]&gt;0,SQRT(Table1[[#This Row],[line]]),-SQRT(ABS(Table1[[#This Row],[line]])))</f>
        <v>-1.7320508075688772</v>
      </c>
      <c r="R1536">
        <f>Table1[[#This Row],[difference]]-Table1[[#This Row],[sqrt(line)]]</f>
        <v>14.732050807568877</v>
      </c>
      <c r="S1536">
        <f>IF(Table1[[#This Row],[difference]]&gt;0,1,-1)</f>
        <v>1</v>
      </c>
      <c r="T1536">
        <f>IF(Table1[[#This Row],[team]]=E1535,SUM(H1536,T1535),Table1[[#This Row],[ppg]])</f>
        <v>332</v>
      </c>
      <c r="U1536">
        <f>IF(Table1[[#This Row],[team]]=E1535,SUM(I1536,U1535),Table1[[#This Row],[ppga]])</f>
        <v>370</v>
      </c>
      <c r="V1536">
        <f>IF(Table1[[#This Row],[team]]=E1535,SUM(Table1[[#This Row],[difference]],V1535),Table1[[#This Row],[difference]])</f>
        <v>-17</v>
      </c>
      <c r="W1536">
        <f>IF(Table1[[#This Row],[team]]=E1535,SUM(Table1[[#This Row],[sqrt(dif)]],W1535),Table1[[#This Row],[sqrt(dif)]])</f>
        <v>-4.5555764305275979</v>
      </c>
      <c r="X1536">
        <f>IF(Table1[[#This Row],[team]]=E1535,SUM(Table1[[#This Row],[f1]],X1535),Table1[[#This Row],[f1]])</f>
        <v>-26.737734586618991</v>
      </c>
      <c r="Y1536">
        <f>IF(Table1[[#This Row],[ATS]]=S1535,SUM(Table1[[#This Row],[ATS]],Y1535),Table1[[#This Row],[ATS]])</f>
        <v>2</v>
      </c>
      <c r="Z1536">
        <f>IF(Table1[[#This Row],[ATS]]&gt;0,Table1[[#This Row],[ATS streak (not real)]]-1,Table1[[#This Row],[ATS streak (not real)]]+1)</f>
        <v>1</v>
      </c>
      <c r="AA1536" s="5">
        <f>Table1[[#This Row],[running ttl ppg]]^2.37/(Table1[[#This Row],[running ttl ppg]]^2.37+Table1[[#This Row],[running ttl ppga]]^2.37)</f>
        <v>0.43614257086411679</v>
      </c>
      <c r="AB1536" s="5">
        <f>Table1[[#This Row],[pyth ratio]]+Table1[[#This Row],[win/loss ratio]]</f>
        <v>0.90280923753078346</v>
      </c>
    </row>
    <row r="1537" spans="1:28" x14ac:dyDescent="0.25">
      <c r="A1537" s="1">
        <v>4095</v>
      </c>
      <c r="B1537" s="7">
        <f t="shared" si="50"/>
        <v>16</v>
      </c>
      <c r="C1537" s="5">
        <v>2018</v>
      </c>
      <c r="D1537" s="5">
        <v>17</v>
      </c>
      <c r="E1537" t="s">
        <v>72</v>
      </c>
      <c r="F1537" t="s">
        <v>61</v>
      </c>
      <c r="G1537" s="5">
        <v>0</v>
      </c>
      <c r="H1537">
        <v>10</v>
      </c>
      <c r="I1537">
        <v>18</v>
      </c>
      <c r="J1537">
        <v>-8</v>
      </c>
      <c r="K1537">
        <f>IF(Table1[[#This Row],[net]]&gt;0,1,0)</f>
        <v>0</v>
      </c>
      <c r="L1537">
        <v>-5</v>
      </c>
      <c r="M1537">
        <f>IF(Table1[[#This Row],[team]]=E1536,SUM(Table1[[#This Row],[win/loss]],M1536),Table1[[#This Row],[win/loss]])</f>
        <v>7</v>
      </c>
      <c r="N1537">
        <f>IF(Table1[[#This Row],[team]]=E1536,SUM(Table1[[#This Row],[win/loss]],M1536),Table1[[#This Row],[win/loss]])/B1537</f>
        <v>0.4375</v>
      </c>
      <c r="O1537">
        <f t="shared" si="49"/>
        <v>-13</v>
      </c>
      <c r="P1537">
        <f>IF(Table1[[#This Row],[difference]]&gt;0,SQRT(Table1[[#This Row],[difference]]),-SQRT(ABS(Table1[[#This Row],[difference]])))</f>
        <v>-3.6055512754639891</v>
      </c>
      <c r="Q1537">
        <f>IF(Table1[[#This Row],[line]]&gt;0,SQRT(Table1[[#This Row],[line]]),-SQRT(ABS(Table1[[#This Row],[line]])))</f>
        <v>-2.2360679774997898</v>
      </c>
      <c r="R1537">
        <f>Table1[[#This Row],[difference]]-Table1[[#This Row],[sqrt(line)]]</f>
        <v>-10.76393202250021</v>
      </c>
      <c r="S1537">
        <f>IF(Table1[[#This Row],[difference]]&gt;0,1,-1)</f>
        <v>-1</v>
      </c>
      <c r="T1537">
        <f>IF(Table1[[#This Row],[team]]=E1536,SUM(H1537,T1536),Table1[[#This Row],[ppg]])</f>
        <v>342</v>
      </c>
      <c r="U1537">
        <f>IF(Table1[[#This Row],[team]]=E1536,SUM(I1537,U1536),Table1[[#This Row],[ppga]])</f>
        <v>388</v>
      </c>
      <c r="V1537">
        <f>IF(Table1[[#This Row],[team]]=E1536,SUM(Table1[[#This Row],[difference]],V1536),Table1[[#This Row],[difference]])</f>
        <v>-30</v>
      </c>
      <c r="W1537">
        <f>IF(Table1[[#This Row],[team]]=E1536,SUM(Table1[[#This Row],[sqrt(dif)]],W1536),Table1[[#This Row],[sqrt(dif)]])</f>
        <v>-8.1611277059915874</v>
      </c>
      <c r="X1537">
        <f>IF(Table1[[#This Row],[team]]=E1536,SUM(Table1[[#This Row],[f1]],X1536),Table1[[#This Row],[f1]])</f>
        <v>-37.501666609119198</v>
      </c>
      <c r="Y1537">
        <f>IF(Table1[[#This Row],[ATS]]=S1536,SUM(Table1[[#This Row],[ATS]],Y1536),Table1[[#This Row],[ATS]])</f>
        <v>-1</v>
      </c>
      <c r="Z1537">
        <f>IF(Table1[[#This Row],[ATS]]&gt;0,Table1[[#This Row],[ATS streak (not real)]]-1,Table1[[#This Row],[ATS streak (not real)]]+1)</f>
        <v>0</v>
      </c>
      <c r="AA1537" s="5">
        <f>Table1[[#This Row],[running ttl ppg]]^2.37/(Table1[[#This Row],[running ttl ppg]]^2.37+Table1[[#This Row],[running ttl ppga]]^2.37)</f>
        <v>0.42578210486032869</v>
      </c>
      <c r="AB1537" s="5">
        <f>Table1[[#This Row],[pyth ratio]]+Table1[[#This Row],[win/loss ratio]]</f>
        <v>0.86328210486032875</v>
      </c>
    </row>
    <row r="1538" spans="1:28" x14ac:dyDescent="0.25">
      <c r="A1538" s="1">
        <v>4096</v>
      </c>
      <c r="B1538" s="7">
        <f t="shared" si="50"/>
        <v>1</v>
      </c>
      <c r="C1538" s="5">
        <v>2019</v>
      </c>
      <c r="D1538" s="5">
        <v>1</v>
      </c>
      <c r="E1538" t="s">
        <v>41</v>
      </c>
      <c r="F1538" t="s">
        <v>72</v>
      </c>
      <c r="G1538" s="5">
        <v>1</v>
      </c>
      <c r="H1538">
        <v>6</v>
      </c>
      <c r="I1538">
        <v>24</v>
      </c>
      <c r="J1538">
        <v>-18</v>
      </c>
      <c r="K1538">
        <f>IF(Table1[[#This Row],[net]]&gt;0,1,0)</f>
        <v>0</v>
      </c>
      <c r="L1538">
        <v>-2</v>
      </c>
      <c r="M1538">
        <f>IF(Table1[[#This Row],[team]]=E1537,SUM(Table1[[#This Row],[win/loss]],M1537),Table1[[#This Row],[win/loss]])</f>
        <v>0</v>
      </c>
      <c r="N1538">
        <f>IF(Table1[[#This Row],[team]]=E1537,SUM(Table1[[#This Row],[win/loss]],M1537),Table1[[#This Row],[win/loss]])/B1538</f>
        <v>0</v>
      </c>
      <c r="O1538">
        <f t="shared" si="49"/>
        <v>-20</v>
      </c>
      <c r="P1538">
        <f>IF(Table1[[#This Row],[difference]]&gt;0,SQRT(Table1[[#This Row],[difference]]),-SQRT(ABS(Table1[[#This Row],[difference]])))</f>
        <v>-4.4721359549995796</v>
      </c>
      <c r="Q1538">
        <f>IF(Table1[[#This Row],[line]]&gt;0,SQRT(Table1[[#This Row],[line]]),-SQRT(ABS(Table1[[#This Row],[line]])))</f>
        <v>-1.4142135623730951</v>
      </c>
      <c r="R1538">
        <f>Table1[[#This Row],[difference]]-Table1[[#This Row],[sqrt(line)]]</f>
        <v>-18.585786437626904</v>
      </c>
      <c r="S1538">
        <f>IF(Table1[[#This Row],[difference]]&gt;0,1,-1)</f>
        <v>-1</v>
      </c>
      <c r="T1538">
        <f>IF(Table1[[#This Row],[team]]=E1537,SUM(H1538,T1537),Table1[[#This Row],[ppg]])</f>
        <v>6</v>
      </c>
      <c r="U1538">
        <f>IF(Table1[[#This Row],[team]]=E1537,SUM(I1538,U1537),Table1[[#This Row],[ppga]])</f>
        <v>24</v>
      </c>
      <c r="V1538">
        <f>IF(Table1[[#This Row],[team]]=E1537,SUM(Table1[[#This Row],[difference]],V1537),Table1[[#This Row],[difference]])</f>
        <v>-20</v>
      </c>
      <c r="W1538">
        <f>IF(Table1[[#This Row],[team]]=E1537,SUM(Table1[[#This Row],[sqrt(dif)]],W1537),Table1[[#This Row],[sqrt(dif)]])</f>
        <v>-4.4721359549995796</v>
      </c>
      <c r="X1538">
        <f>IF(Table1[[#This Row],[team]]=E1537,SUM(Table1[[#This Row],[f1]],X1537),Table1[[#This Row],[f1]])</f>
        <v>-18.585786437626904</v>
      </c>
      <c r="Y1538">
        <f>IF(Table1[[#This Row],[ATS]]=S1537,SUM(Table1[[#This Row],[ATS]],Y1537),Table1[[#This Row],[ATS]])</f>
        <v>-2</v>
      </c>
      <c r="Z1538">
        <f>IF(Table1[[#This Row],[ATS]]&gt;0,Table1[[#This Row],[ATS streak (not real)]]-1,Table1[[#This Row],[ATS streak (not real)]]+1)</f>
        <v>-1</v>
      </c>
      <c r="AA1538" s="5">
        <f>Table1[[#This Row],[running ttl ppg]]^2.37/(Table1[[#This Row],[running ttl ppg]]^2.37+Table1[[#This Row],[running ttl ppga]]^2.37)</f>
        <v>3.6071375036451692E-2</v>
      </c>
      <c r="AB1538" s="5">
        <f>Table1[[#This Row],[pyth ratio]]+Table1[[#This Row],[win/loss ratio]]</f>
        <v>3.6071375036451692E-2</v>
      </c>
    </row>
    <row r="1539" spans="1:28" x14ac:dyDescent="0.25">
      <c r="A1539" s="1">
        <v>4097</v>
      </c>
      <c r="B1539" s="7">
        <f t="shared" si="50"/>
        <v>2</v>
      </c>
      <c r="C1539" s="5">
        <v>2019</v>
      </c>
      <c r="D1539" s="5">
        <v>2</v>
      </c>
      <c r="E1539" t="s">
        <v>41</v>
      </c>
      <c r="F1539" t="s">
        <v>58</v>
      </c>
      <c r="G1539" s="5">
        <v>0</v>
      </c>
      <c r="H1539">
        <v>0</v>
      </c>
      <c r="I1539">
        <v>34</v>
      </c>
      <c r="J1539">
        <v>-34</v>
      </c>
      <c r="K1539">
        <f>IF(Table1[[#This Row],[net]]&gt;0,1,0)</f>
        <v>0</v>
      </c>
      <c r="L1539">
        <v>11</v>
      </c>
      <c r="M1539">
        <f>IF(Table1[[#This Row],[team]]=E1538,SUM(Table1[[#This Row],[win/loss]],M1538),Table1[[#This Row],[win/loss]])</f>
        <v>0</v>
      </c>
      <c r="N1539">
        <f>IF(Table1[[#This Row],[team]]=E1538,SUM(Table1[[#This Row],[win/loss]],M1538),Table1[[#This Row],[win/loss]])/B1539</f>
        <v>0</v>
      </c>
      <c r="O1539">
        <f t="shared" ref="O1539:O1602" si="51">J1539+L1539</f>
        <v>-23</v>
      </c>
      <c r="P1539">
        <f>IF(Table1[[#This Row],[difference]]&gt;0,SQRT(Table1[[#This Row],[difference]]),-SQRT(ABS(Table1[[#This Row],[difference]])))</f>
        <v>-4.7958315233127191</v>
      </c>
      <c r="Q1539">
        <f>IF(Table1[[#This Row],[line]]&gt;0,SQRT(Table1[[#This Row],[line]]),-SQRT(ABS(Table1[[#This Row],[line]])))</f>
        <v>3.3166247903553998</v>
      </c>
      <c r="R1539">
        <f>Table1[[#This Row],[difference]]-Table1[[#This Row],[sqrt(line)]]</f>
        <v>-26.316624790355398</v>
      </c>
      <c r="S1539">
        <f>IF(Table1[[#This Row],[difference]]&gt;0,1,-1)</f>
        <v>-1</v>
      </c>
      <c r="T1539">
        <f>IF(Table1[[#This Row],[team]]=E1538,SUM(H1539,T1538),Table1[[#This Row],[ppg]])</f>
        <v>6</v>
      </c>
      <c r="U1539">
        <f>IF(Table1[[#This Row],[team]]=E1538,SUM(I1539,U1538),Table1[[#This Row],[ppga]])</f>
        <v>58</v>
      </c>
      <c r="V1539">
        <f>IF(Table1[[#This Row],[team]]=E1538,SUM(Table1[[#This Row],[difference]],V1538),Table1[[#This Row],[difference]])</f>
        <v>-43</v>
      </c>
      <c r="W1539">
        <f>IF(Table1[[#This Row],[team]]=E1538,SUM(Table1[[#This Row],[sqrt(dif)]],W1538),Table1[[#This Row],[sqrt(dif)]])</f>
        <v>-9.2679674783122987</v>
      </c>
      <c r="X1539">
        <f>IF(Table1[[#This Row],[team]]=E1538,SUM(Table1[[#This Row],[f1]],X1538),Table1[[#This Row],[f1]])</f>
        <v>-44.902411227982299</v>
      </c>
      <c r="Y1539">
        <f>IF(Table1[[#This Row],[ATS]]=S1538,SUM(Table1[[#This Row],[ATS]],Y1538),Table1[[#This Row],[ATS]])</f>
        <v>-3</v>
      </c>
      <c r="Z1539">
        <f>IF(Table1[[#This Row],[ATS]]&gt;0,Table1[[#This Row],[ATS streak (not real)]]-1,Table1[[#This Row],[ATS streak (not real)]]+1)</f>
        <v>-2</v>
      </c>
      <c r="AA1539" s="5">
        <f>Table1[[#This Row],[running ttl ppg]]^2.37/(Table1[[#This Row],[running ttl ppg]]^2.37+Table1[[#This Row],[running ttl ppga]]^2.37)</f>
        <v>4.6014121926376836E-3</v>
      </c>
      <c r="AB1539" s="5">
        <f>Table1[[#This Row],[pyth ratio]]+Table1[[#This Row],[win/loss ratio]]</f>
        <v>4.6014121926376836E-3</v>
      </c>
    </row>
    <row r="1540" spans="1:28" x14ac:dyDescent="0.25">
      <c r="A1540" s="1">
        <v>4098</v>
      </c>
      <c r="B1540" s="7">
        <f t="shared" si="50"/>
        <v>3</v>
      </c>
      <c r="C1540" s="5">
        <v>2019</v>
      </c>
      <c r="D1540" s="5">
        <v>3</v>
      </c>
      <c r="E1540" t="s">
        <v>41</v>
      </c>
      <c r="F1540" t="s">
        <v>46</v>
      </c>
      <c r="G1540" s="5">
        <v>1</v>
      </c>
      <c r="H1540">
        <v>14</v>
      </c>
      <c r="I1540">
        <v>16</v>
      </c>
      <c r="J1540">
        <v>-2</v>
      </c>
      <c r="K1540">
        <f>IF(Table1[[#This Row],[net]]&gt;0,1,0)</f>
        <v>0</v>
      </c>
      <c r="L1540">
        <v>5.5</v>
      </c>
      <c r="M1540">
        <f>IF(Table1[[#This Row],[team]]=E1539,SUM(Table1[[#This Row],[win/loss]],M1539),Table1[[#This Row],[win/loss]])</f>
        <v>0</v>
      </c>
      <c r="N1540">
        <f>IF(Table1[[#This Row],[team]]=E1539,SUM(Table1[[#This Row],[win/loss]],M1539),Table1[[#This Row],[win/loss]])/B1540</f>
        <v>0</v>
      </c>
      <c r="O1540">
        <f t="shared" si="51"/>
        <v>3.5</v>
      </c>
      <c r="P1540">
        <f>IF(Table1[[#This Row],[difference]]&gt;0,SQRT(Table1[[#This Row],[difference]]),-SQRT(ABS(Table1[[#This Row],[difference]])))</f>
        <v>1.8708286933869707</v>
      </c>
      <c r="Q1540">
        <f>IF(Table1[[#This Row],[line]]&gt;0,SQRT(Table1[[#This Row],[line]]),-SQRT(ABS(Table1[[#This Row],[line]])))</f>
        <v>2.3452078799117149</v>
      </c>
      <c r="R1540">
        <f>Table1[[#This Row],[difference]]-Table1[[#This Row],[sqrt(line)]]</f>
        <v>1.1547921200882851</v>
      </c>
      <c r="S1540">
        <f>IF(Table1[[#This Row],[difference]]&gt;0,1,-1)</f>
        <v>1</v>
      </c>
      <c r="T1540">
        <f>IF(Table1[[#This Row],[team]]=E1539,SUM(H1540,T1539),Table1[[#This Row],[ppg]])</f>
        <v>20</v>
      </c>
      <c r="U1540">
        <f>IF(Table1[[#This Row],[team]]=E1539,SUM(I1540,U1539),Table1[[#This Row],[ppga]])</f>
        <v>74</v>
      </c>
      <c r="V1540">
        <f>IF(Table1[[#This Row],[team]]=E1539,SUM(Table1[[#This Row],[difference]],V1539),Table1[[#This Row],[difference]])</f>
        <v>-39.5</v>
      </c>
      <c r="W1540">
        <f>IF(Table1[[#This Row],[team]]=E1539,SUM(Table1[[#This Row],[sqrt(dif)]],W1539),Table1[[#This Row],[sqrt(dif)]])</f>
        <v>-7.3971387849253283</v>
      </c>
      <c r="X1540">
        <f>IF(Table1[[#This Row],[team]]=E1539,SUM(Table1[[#This Row],[f1]],X1539),Table1[[#This Row],[f1]])</f>
        <v>-43.74761910789401</v>
      </c>
      <c r="Y1540">
        <f>IF(Table1[[#This Row],[ATS]]=S1539,SUM(Table1[[#This Row],[ATS]],Y1539),Table1[[#This Row],[ATS]])</f>
        <v>1</v>
      </c>
      <c r="Z1540">
        <f>IF(Table1[[#This Row],[ATS]]&gt;0,Table1[[#This Row],[ATS streak (not real)]]-1,Table1[[#This Row],[ATS streak (not real)]]+1)</f>
        <v>0</v>
      </c>
      <c r="AA1540" s="5">
        <f>Table1[[#This Row],[running ttl ppg]]^2.37/(Table1[[#This Row],[running ttl ppg]]^2.37+Table1[[#This Row],[running ttl ppga]]^2.37)</f>
        <v>4.3076378958734944E-2</v>
      </c>
      <c r="AB1540" s="5">
        <f>Table1[[#This Row],[pyth ratio]]+Table1[[#This Row],[win/loss ratio]]</f>
        <v>4.3076378958734944E-2</v>
      </c>
    </row>
    <row r="1541" spans="1:28" x14ac:dyDescent="0.25">
      <c r="A1541" s="1">
        <v>4099</v>
      </c>
      <c r="B1541" s="7">
        <f t="shared" si="50"/>
        <v>4</v>
      </c>
      <c r="C1541" s="5">
        <v>2019</v>
      </c>
      <c r="D1541" s="5">
        <v>4</v>
      </c>
      <c r="E1541" t="s">
        <v>41</v>
      </c>
      <c r="F1541" t="s">
        <v>69</v>
      </c>
      <c r="G1541" s="5">
        <v>1</v>
      </c>
      <c r="H1541">
        <v>17</v>
      </c>
      <c r="I1541">
        <v>20</v>
      </c>
      <c r="J1541">
        <v>-3</v>
      </c>
      <c r="K1541">
        <f>IF(Table1[[#This Row],[net]]&gt;0,1,0)</f>
        <v>0</v>
      </c>
      <c r="L1541">
        <v>3.5</v>
      </c>
      <c r="M1541">
        <f>IF(Table1[[#This Row],[team]]=E1540,SUM(Table1[[#This Row],[win/loss]],M1540),Table1[[#This Row],[win/loss]])</f>
        <v>0</v>
      </c>
      <c r="N1541">
        <f>IF(Table1[[#This Row],[team]]=E1540,SUM(Table1[[#This Row],[win/loss]],M1540),Table1[[#This Row],[win/loss]])/B1541</f>
        <v>0</v>
      </c>
      <c r="O1541">
        <f t="shared" si="51"/>
        <v>0.5</v>
      </c>
      <c r="P1541">
        <f>IF(Table1[[#This Row],[difference]]&gt;0,SQRT(Table1[[#This Row],[difference]]),-SQRT(ABS(Table1[[#This Row],[difference]])))</f>
        <v>0.70710678118654757</v>
      </c>
      <c r="Q1541">
        <f>IF(Table1[[#This Row],[line]]&gt;0,SQRT(Table1[[#This Row],[line]]),-SQRT(ABS(Table1[[#This Row],[line]])))</f>
        <v>1.8708286933869707</v>
      </c>
      <c r="R1541">
        <f>Table1[[#This Row],[difference]]-Table1[[#This Row],[sqrt(line)]]</f>
        <v>-1.3708286933869707</v>
      </c>
      <c r="S1541">
        <f>IF(Table1[[#This Row],[difference]]&gt;0,1,-1)</f>
        <v>1</v>
      </c>
      <c r="T1541">
        <f>IF(Table1[[#This Row],[team]]=E1540,SUM(H1541,T1540),Table1[[#This Row],[ppg]])</f>
        <v>37</v>
      </c>
      <c r="U1541">
        <f>IF(Table1[[#This Row],[team]]=E1540,SUM(I1541,U1540),Table1[[#This Row],[ppga]])</f>
        <v>94</v>
      </c>
      <c r="V1541">
        <f>IF(Table1[[#This Row],[team]]=E1540,SUM(Table1[[#This Row],[difference]],V1540),Table1[[#This Row],[difference]])</f>
        <v>-39</v>
      </c>
      <c r="W1541">
        <f>IF(Table1[[#This Row],[team]]=E1540,SUM(Table1[[#This Row],[sqrt(dif)]],W1540),Table1[[#This Row],[sqrt(dif)]])</f>
        <v>-6.6900320037387804</v>
      </c>
      <c r="X1541">
        <f>IF(Table1[[#This Row],[team]]=E1540,SUM(Table1[[#This Row],[f1]],X1540),Table1[[#This Row],[f1]])</f>
        <v>-45.118447801280979</v>
      </c>
      <c r="Y1541">
        <f>IF(Table1[[#This Row],[ATS]]=S1540,SUM(Table1[[#This Row],[ATS]],Y1540),Table1[[#This Row],[ATS]])</f>
        <v>2</v>
      </c>
      <c r="Z1541">
        <f>IF(Table1[[#This Row],[ATS]]&gt;0,Table1[[#This Row],[ATS streak (not real)]]-1,Table1[[#This Row],[ATS streak (not real)]]+1)</f>
        <v>1</v>
      </c>
      <c r="AA1541" s="5">
        <f>Table1[[#This Row],[running ttl ppg]]^2.37/(Table1[[#This Row],[running ttl ppg]]^2.37+Table1[[#This Row],[running ttl ppga]]^2.37)</f>
        <v>9.8879844904936898E-2</v>
      </c>
      <c r="AB1541" s="5">
        <f>Table1[[#This Row],[pyth ratio]]+Table1[[#This Row],[win/loss ratio]]</f>
        <v>9.8879844904936898E-2</v>
      </c>
    </row>
    <row r="1542" spans="1:28" x14ac:dyDescent="0.25">
      <c r="A1542" s="1">
        <v>4100</v>
      </c>
      <c r="B1542" s="7">
        <f t="shared" si="50"/>
        <v>5</v>
      </c>
      <c r="C1542" s="5">
        <v>2019</v>
      </c>
      <c r="D1542" s="5">
        <v>5</v>
      </c>
      <c r="E1542" t="s">
        <v>41</v>
      </c>
      <c r="F1542" t="s">
        <v>68</v>
      </c>
      <c r="G1542" s="5">
        <v>0</v>
      </c>
      <c r="H1542">
        <v>28</v>
      </c>
      <c r="I1542">
        <v>18</v>
      </c>
      <c r="J1542">
        <v>10</v>
      </c>
      <c r="K1542">
        <f>IF(Table1[[#This Row],[net]]&gt;0,1,0)</f>
        <v>1</v>
      </c>
      <c r="L1542">
        <v>3</v>
      </c>
      <c r="M1542">
        <f>IF(Table1[[#This Row],[team]]=E1541,SUM(Table1[[#This Row],[win/loss]],M1541),Table1[[#This Row],[win/loss]])</f>
        <v>1</v>
      </c>
      <c r="N1542">
        <f>IF(Table1[[#This Row],[team]]=E1541,SUM(Table1[[#This Row],[win/loss]],M1541),Table1[[#This Row],[win/loss]])/B1542</f>
        <v>0.2</v>
      </c>
      <c r="O1542">
        <f t="shared" si="51"/>
        <v>13</v>
      </c>
      <c r="P1542">
        <f>IF(Table1[[#This Row],[difference]]&gt;0,SQRT(Table1[[#This Row],[difference]]),-SQRT(ABS(Table1[[#This Row],[difference]])))</f>
        <v>3.6055512754639891</v>
      </c>
      <c r="Q1542">
        <f>IF(Table1[[#This Row],[line]]&gt;0,SQRT(Table1[[#This Row],[line]]),-SQRT(ABS(Table1[[#This Row],[line]])))</f>
        <v>1.7320508075688772</v>
      </c>
      <c r="R1542">
        <f>Table1[[#This Row],[difference]]-Table1[[#This Row],[sqrt(line)]]</f>
        <v>11.267949192431123</v>
      </c>
      <c r="S1542">
        <f>IF(Table1[[#This Row],[difference]]&gt;0,1,-1)</f>
        <v>1</v>
      </c>
      <c r="T1542">
        <f>IF(Table1[[#This Row],[team]]=E1541,SUM(H1542,T1541),Table1[[#This Row],[ppg]])</f>
        <v>65</v>
      </c>
      <c r="U1542">
        <f>IF(Table1[[#This Row],[team]]=E1541,SUM(I1542,U1541),Table1[[#This Row],[ppga]])</f>
        <v>112</v>
      </c>
      <c r="V1542">
        <f>IF(Table1[[#This Row],[team]]=E1541,SUM(Table1[[#This Row],[difference]],V1541),Table1[[#This Row],[difference]])</f>
        <v>-26</v>
      </c>
      <c r="W1542">
        <f>IF(Table1[[#This Row],[team]]=E1541,SUM(Table1[[#This Row],[sqrt(dif)]],W1541),Table1[[#This Row],[sqrt(dif)]])</f>
        <v>-3.0844807282747913</v>
      </c>
      <c r="X1542">
        <f>IF(Table1[[#This Row],[team]]=E1541,SUM(Table1[[#This Row],[f1]],X1541),Table1[[#This Row],[f1]])</f>
        <v>-33.850498608849854</v>
      </c>
      <c r="Y1542">
        <f>IF(Table1[[#This Row],[ATS]]=S1541,SUM(Table1[[#This Row],[ATS]],Y1541),Table1[[#This Row],[ATS]])</f>
        <v>3</v>
      </c>
      <c r="Z1542">
        <f>IF(Table1[[#This Row],[ATS]]&gt;0,Table1[[#This Row],[ATS streak (not real)]]-1,Table1[[#This Row],[ATS streak (not real)]]+1)</f>
        <v>2</v>
      </c>
      <c r="AA1542" s="5">
        <f>Table1[[#This Row],[running ttl ppg]]^2.37/(Table1[[#This Row],[running ttl ppg]]^2.37+Table1[[#This Row],[running ttl ppga]]^2.37)</f>
        <v>0.2159299196948655</v>
      </c>
      <c r="AB1542" s="5">
        <f>Table1[[#This Row],[pyth ratio]]+Table1[[#This Row],[win/loss ratio]]</f>
        <v>0.41592991969486548</v>
      </c>
    </row>
    <row r="1543" spans="1:28" x14ac:dyDescent="0.25">
      <c r="A1543" s="1">
        <v>4101</v>
      </c>
      <c r="B1543" s="7">
        <f t="shared" si="50"/>
        <v>6</v>
      </c>
      <c r="C1543" s="5">
        <v>2019</v>
      </c>
      <c r="D1543" s="5">
        <v>6</v>
      </c>
      <c r="E1543" t="s">
        <v>41</v>
      </c>
      <c r="F1543" t="s">
        <v>60</v>
      </c>
      <c r="G1543" s="5">
        <v>0</v>
      </c>
      <c r="H1543">
        <v>17</v>
      </c>
      <c r="I1543">
        <v>27</v>
      </c>
      <c r="J1543">
        <v>-10</v>
      </c>
      <c r="K1543">
        <f>IF(Table1[[#This Row],[net]]&gt;0,1,0)</f>
        <v>0</v>
      </c>
      <c r="L1543">
        <v>10</v>
      </c>
      <c r="M1543">
        <f>IF(Table1[[#This Row],[team]]=E1542,SUM(Table1[[#This Row],[win/loss]],M1542),Table1[[#This Row],[win/loss]])</f>
        <v>1</v>
      </c>
      <c r="N1543">
        <f>IF(Table1[[#This Row],[team]]=E1542,SUM(Table1[[#This Row],[win/loss]],M1542),Table1[[#This Row],[win/loss]])/B1543</f>
        <v>0.16666666666666666</v>
      </c>
      <c r="O1543">
        <f t="shared" si="51"/>
        <v>0</v>
      </c>
      <c r="P1543">
        <f>IF(Table1[[#This Row],[difference]]&gt;0,SQRT(Table1[[#This Row],[difference]]),-SQRT(ABS(Table1[[#This Row],[difference]])))</f>
        <v>0</v>
      </c>
      <c r="Q1543">
        <f>IF(Table1[[#This Row],[line]]&gt;0,SQRT(Table1[[#This Row],[line]]),-SQRT(ABS(Table1[[#This Row],[line]])))</f>
        <v>3.1622776601683795</v>
      </c>
      <c r="R1543">
        <f>Table1[[#This Row],[difference]]-Table1[[#This Row],[sqrt(line)]]</f>
        <v>-3.1622776601683795</v>
      </c>
      <c r="S1543">
        <f>IF(Table1[[#This Row],[difference]]&gt;0,1,-1)</f>
        <v>-1</v>
      </c>
      <c r="T1543">
        <f>IF(Table1[[#This Row],[team]]=E1542,SUM(H1543,T1542),Table1[[#This Row],[ppg]])</f>
        <v>82</v>
      </c>
      <c r="U1543">
        <f>IF(Table1[[#This Row],[team]]=E1542,SUM(I1543,U1542),Table1[[#This Row],[ppga]])</f>
        <v>139</v>
      </c>
      <c r="V1543">
        <f>IF(Table1[[#This Row],[team]]=E1542,SUM(Table1[[#This Row],[difference]],V1542),Table1[[#This Row],[difference]])</f>
        <v>-26</v>
      </c>
      <c r="W1543">
        <f>IF(Table1[[#This Row],[team]]=E1542,SUM(Table1[[#This Row],[sqrt(dif)]],W1542),Table1[[#This Row],[sqrt(dif)]])</f>
        <v>-3.0844807282747913</v>
      </c>
      <c r="X1543">
        <f>IF(Table1[[#This Row],[team]]=E1542,SUM(Table1[[#This Row],[f1]],X1542),Table1[[#This Row],[f1]])</f>
        <v>-37.012776269018232</v>
      </c>
      <c r="Y1543">
        <f>IF(Table1[[#This Row],[ATS]]=S1542,SUM(Table1[[#This Row],[ATS]],Y1542),Table1[[#This Row],[ATS]])</f>
        <v>-1</v>
      </c>
      <c r="Z1543">
        <f>IF(Table1[[#This Row],[ATS]]&gt;0,Table1[[#This Row],[ATS streak (not real)]]-1,Table1[[#This Row],[ATS streak (not real)]]+1)</f>
        <v>0</v>
      </c>
      <c r="AA1543" s="5">
        <f>Table1[[#This Row],[running ttl ppg]]^2.37/(Table1[[#This Row],[running ttl ppg]]^2.37+Table1[[#This Row],[running ttl ppga]]^2.37)</f>
        <v>0.22256538758605135</v>
      </c>
      <c r="AB1543" s="5">
        <f>Table1[[#This Row],[pyth ratio]]+Table1[[#This Row],[win/loss ratio]]</f>
        <v>0.38923205425271801</v>
      </c>
    </row>
    <row r="1544" spans="1:28" x14ac:dyDescent="0.25">
      <c r="A1544" s="1">
        <v>4102</v>
      </c>
      <c r="B1544" s="7">
        <f t="shared" si="50"/>
        <v>7</v>
      </c>
      <c r="C1544" s="5">
        <v>2019</v>
      </c>
      <c r="D1544" s="5">
        <v>7</v>
      </c>
      <c r="E1544" t="s">
        <v>41</v>
      </c>
      <c r="F1544" t="s">
        <v>50</v>
      </c>
      <c r="G1544" s="5">
        <v>1</v>
      </c>
      <c r="H1544">
        <v>10</v>
      </c>
      <c r="I1544">
        <v>45</v>
      </c>
      <c r="J1544">
        <v>-35</v>
      </c>
      <c r="K1544">
        <f>IF(Table1[[#This Row],[net]]&gt;0,1,0)</f>
        <v>0</v>
      </c>
      <c r="L1544">
        <v>1</v>
      </c>
      <c r="M1544">
        <f>IF(Table1[[#This Row],[team]]=E1543,SUM(Table1[[#This Row],[win/loss]],M1543),Table1[[#This Row],[win/loss]])</f>
        <v>1</v>
      </c>
      <c r="N1544">
        <f>IF(Table1[[#This Row],[team]]=E1543,SUM(Table1[[#This Row],[win/loss]],M1543),Table1[[#This Row],[win/loss]])/B1544</f>
        <v>0.14285714285714285</v>
      </c>
      <c r="O1544">
        <f t="shared" si="51"/>
        <v>-34</v>
      </c>
      <c r="P1544">
        <f>IF(Table1[[#This Row],[difference]]&gt;0,SQRT(Table1[[#This Row],[difference]]),-SQRT(ABS(Table1[[#This Row],[difference]])))</f>
        <v>-5.8309518948453007</v>
      </c>
      <c r="Q1544">
        <f>IF(Table1[[#This Row],[line]]&gt;0,SQRT(Table1[[#This Row],[line]]),-SQRT(ABS(Table1[[#This Row],[line]])))</f>
        <v>1</v>
      </c>
      <c r="R1544">
        <f>Table1[[#This Row],[difference]]-Table1[[#This Row],[sqrt(line)]]</f>
        <v>-35</v>
      </c>
      <c r="S1544">
        <f>IF(Table1[[#This Row],[difference]]&gt;0,1,-1)</f>
        <v>-1</v>
      </c>
      <c r="T1544">
        <f>IF(Table1[[#This Row],[team]]=E1543,SUM(H1544,T1543),Table1[[#This Row],[ppg]])</f>
        <v>92</v>
      </c>
      <c r="U1544">
        <f>IF(Table1[[#This Row],[team]]=E1543,SUM(I1544,U1543),Table1[[#This Row],[ppga]])</f>
        <v>184</v>
      </c>
      <c r="V1544">
        <f>IF(Table1[[#This Row],[team]]=E1543,SUM(Table1[[#This Row],[difference]],V1543),Table1[[#This Row],[difference]])</f>
        <v>-60</v>
      </c>
      <c r="W1544">
        <f>IF(Table1[[#This Row],[team]]=E1543,SUM(Table1[[#This Row],[sqrt(dif)]],W1543),Table1[[#This Row],[sqrt(dif)]])</f>
        <v>-8.9154326231200915</v>
      </c>
      <c r="X1544">
        <f>IF(Table1[[#This Row],[team]]=E1543,SUM(Table1[[#This Row],[f1]],X1543),Table1[[#This Row],[f1]])</f>
        <v>-72.012776269018232</v>
      </c>
      <c r="Y1544">
        <f>IF(Table1[[#This Row],[ATS]]=S1543,SUM(Table1[[#This Row],[ATS]],Y1543),Table1[[#This Row],[ATS]])</f>
        <v>-2</v>
      </c>
      <c r="Z1544">
        <f>IF(Table1[[#This Row],[ATS]]&gt;0,Table1[[#This Row],[ATS streak (not real)]]-1,Table1[[#This Row],[ATS streak (not real)]]+1)</f>
        <v>-1</v>
      </c>
      <c r="AA1544" s="5">
        <f>Table1[[#This Row],[running ttl ppg]]^2.37/(Table1[[#This Row],[running ttl ppg]]^2.37+Table1[[#This Row],[running ttl ppga]]^2.37)</f>
        <v>0.16209001924460356</v>
      </c>
      <c r="AB1544" s="5">
        <f>Table1[[#This Row],[pyth ratio]]+Table1[[#This Row],[win/loss ratio]]</f>
        <v>0.30494716210174644</v>
      </c>
    </row>
    <row r="1545" spans="1:28" x14ac:dyDescent="0.25">
      <c r="A1545" s="1">
        <v>4103</v>
      </c>
      <c r="B1545" s="7">
        <f t="shared" si="50"/>
        <v>8</v>
      </c>
      <c r="C1545" s="5">
        <v>2019</v>
      </c>
      <c r="D1545" s="5">
        <v>8</v>
      </c>
      <c r="E1545" t="s">
        <v>41</v>
      </c>
      <c r="F1545" t="s">
        <v>68</v>
      </c>
      <c r="G1545" s="5">
        <v>1</v>
      </c>
      <c r="H1545">
        <v>18</v>
      </c>
      <c r="I1545">
        <v>15</v>
      </c>
      <c r="J1545">
        <v>3</v>
      </c>
      <c r="K1545">
        <f>IF(Table1[[#This Row],[net]]&gt;0,1,0)</f>
        <v>1</v>
      </c>
      <c r="L1545">
        <v>2.5</v>
      </c>
      <c r="M1545">
        <f>IF(Table1[[#This Row],[team]]=E1544,SUM(Table1[[#This Row],[win/loss]],M1544),Table1[[#This Row],[win/loss]])</f>
        <v>2</v>
      </c>
      <c r="N1545">
        <f>IF(Table1[[#This Row],[team]]=E1544,SUM(Table1[[#This Row],[win/loss]],M1544),Table1[[#This Row],[win/loss]])/B1545</f>
        <v>0.25</v>
      </c>
      <c r="O1545">
        <f t="shared" si="51"/>
        <v>5.5</v>
      </c>
      <c r="P1545">
        <f>IF(Table1[[#This Row],[difference]]&gt;0,SQRT(Table1[[#This Row],[difference]]),-SQRT(ABS(Table1[[#This Row],[difference]])))</f>
        <v>2.3452078799117149</v>
      </c>
      <c r="Q1545">
        <f>IF(Table1[[#This Row],[line]]&gt;0,SQRT(Table1[[#This Row],[line]]),-SQRT(ABS(Table1[[#This Row],[line]])))</f>
        <v>1.5811388300841898</v>
      </c>
      <c r="R1545">
        <f>Table1[[#This Row],[difference]]-Table1[[#This Row],[sqrt(line)]]</f>
        <v>3.91886116991581</v>
      </c>
      <c r="S1545">
        <f>IF(Table1[[#This Row],[difference]]&gt;0,1,-1)</f>
        <v>1</v>
      </c>
      <c r="T1545">
        <f>IF(Table1[[#This Row],[team]]=E1544,SUM(H1545,T1544),Table1[[#This Row],[ppg]])</f>
        <v>110</v>
      </c>
      <c r="U1545">
        <f>IF(Table1[[#This Row],[team]]=E1544,SUM(I1545,U1544),Table1[[#This Row],[ppga]])</f>
        <v>199</v>
      </c>
      <c r="V1545">
        <f>IF(Table1[[#This Row],[team]]=E1544,SUM(Table1[[#This Row],[difference]],V1544),Table1[[#This Row],[difference]])</f>
        <v>-54.5</v>
      </c>
      <c r="W1545">
        <f>IF(Table1[[#This Row],[team]]=E1544,SUM(Table1[[#This Row],[sqrt(dif)]],W1544),Table1[[#This Row],[sqrt(dif)]])</f>
        <v>-6.5702247432083762</v>
      </c>
      <c r="X1545">
        <f>IF(Table1[[#This Row],[team]]=E1544,SUM(Table1[[#This Row],[f1]],X1544),Table1[[#This Row],[f1]])</f>
        <v>-68.093915099102418</v>
      </c>
      <c r="Y1545">
        <f>IF(Table1[[#This Row],[ATS]]=S1544,SUM(Table1[[#This Row],[ATS]],Y1544),Table1[[#This Row],[ATS]])</f>
        <v>1</v>
      </c>
      <c r="Z1545">
        <f>IF(Table1[[#This Row],[ATS]]&gt;0,Table1[[#This Row],[ATS streak (not real)]]-1,Table1[[#This Row],[ATS streak (not real)]]+1)</f>
        <v>0</v>
      </c>
      <c r="AA1545" s="5">
        <f>Table1[[#This Row],[running ttl ppg]]^2.37/(Table1[[#This Row],[running ttl ppg]]^2.37+Table1[[#This Row],[running ttl ppga]]^2.37)</f>
        <v>0.19702483994337305</v>
      </c>
      <c r="AB1545" s="5">
        <f>Table1[[#This Row],[pyth ratio]]+Table1[[#This Row],[win/loss ratio]]</f>
        <v>0.44702483994337305</v>
      </c>
    </row>
    <row r="1546" spans="1:28" x14ac:dyDescent="0.25">
      <c r="A1546" s="1">
        <v>4104</v>
      </c>
      <c r="B1546" s="7">
        <f t="shared" si="50"/>
        <v>9</v>
      </c>
      <c r="C1546" s="5">
        <v>2019</v>
      </c>
      <c r="D1546" s="5">
        <v>10</v>
      </c>
      <c r="E1546" t="s">
        <v>41</v>
      </c>
      <c r="F1546" t="s">
        <v>56</v>
      </c>
      <c r="G1546" s="5">
        <v>0</v>
      </c>
      <c r="H1546">
        <v>14</v>
      </c>
      <c r="I1546">
        <v>26</v>
      </c>
      <c r="J1546">
        <v>-12</v>
      </c>
      <c r="K1546">
        <f>IF(Table1[[#This Row],[net]]&gt;0,1,0)</f>
        <v>0</v>
      </c>
      <c r="L1546">
        <v>16</v>
      </c>
      <c r="M1546">
        <f>IF(Table1[[#This Row],[team]]=E1545,SUM(Table1[[#This Row],[win/loss]],M1545),Table1[[#This Row],[win/loss]])</f>
        <v>2</v>
      </c>
      <c r="N1546">
        <f>IF(Table1[[#This Row],[team]]=E1545,SUM(Table1[[#This Row],[win/loss]],M1545),Table1[[#This Row],[win/loss]])/B1546</f>
        <v>0.22222222222222221</v>
      </c>
      <c r="O1546">
        <f t="shared" si="51"/>
        <v>4</v>
      </c>
      <c r="P1546">
        <f>IF(Table1[[#This Row],[difference]]&gt;0,SQRT(Table1[[#This Row],[difference]]),-SQRT(ABS(Table1[[#This Row],[difference]])))</f>
        <v>2</v>
      </c>
      <c r="Q1546">
        <f>IF(Table1[[#This Row],[line]]&gt;0,SQRT(Table1[[#This Row],[line]]),-SQRT(ABS(Table1[[#This Row],[line]])))</f>
        <v>4</v>
      </c>
      <c r="R1546">
        <f>Table1[[#This Row],[difference]]-Table1[[#This Row],[sqrt(line)]]</f>
        <v>0</v>
      </c>
      <c r="S1546">
        <f>IF(Table1[[#This Row],[difference]]&gt;0,1,-1)</f>
        <v>1</v>
      </c>
      <c r="T1546">
        <f>IF(Table1[[#This Row],[team]]=E1545,SUM(H1546,T1545),Table1[[#This Row],[ppg]])</f>
        <v>124</v>
      </c>
      <c r="U1546">
        <f>IF(Table1[[#This Row],[team]]=E1545,SUM(I1546,U1545),Table1[[#This Row],[ppga]])</f>
        <v>225</v>
      </c>
      <c r="V1546">
        <f>IF(Table1[[#This Row],[team]]=E1545,SUM(Table1[[#This Row],[difference]],V1545),Table1[[#This Row],[difference]])</f>
        <v>-50.5</v>
      </c>
      <c r="W1546">
        <f>IF(Table1[[#This Row],[team]]=E1545,SUM(Table1[[#This Row],[sqrt(dif)]],W1545),Table1[[#This Row],[sqrt(dif)]])</f>
        <v>-4.5702247432083762</v>
      </c>
      <c r="X1546">
        <f>IF(Table1[[#This Row],[team]]=E1545,SUM(Table1[[#This Row],[f1]],X1545),Table1[[#This Row],[f1]])</f>
        <v>-68.093915099102418</v>
      </c>
      <c r="Y1546">
        <f>IF(Table1[[#This Row],[ATS]]=S1545,SUM(Table1[[#This Row],[ATS]],Y1545),Table1[[#This Row],[ATS]])</f>
        <v>2</v>
      </c>
      <c r="Z1546">
        <f>IF(Table1[[#This Row],[ATS]]&gt;0,Table1[[#This Row],[ATS streak (not real)]]-1,Table1[[#This Row],[ATS streak (not real)]]+1)</f>
        <v>1</v>
      </c>
      <c r="AA1546" s="5">
        <f>Table1[[#This Row],[running ttl ppg]]^2.37/(Table1[[#This Row],[running ttl ppg]]^2.37+Table1[[#This Row],[running ttl ppga]]^2.37)</f>
        <v>0.19590451652271393</v>
      </c>
      <c r="AB1546" s="5">
        <f>Table1[[#This Row],[pyth ratio]]+Table1[[#This Row],[win/loss ratio]]</f>
        <v>0.41812673874493611</v>
      </c>
    </row>
    <row r="1547" spans="1:28" x14ac:dyDescent="0.25">
      <c r="A1547" s="1">
        <v>4105</v>
      </c>
      <c r="B1547" s="7">
        <f t="shared" si="50"/>
        <v>10</v>
      </c>
      <c r="C1547" s="5">
        <v>2019</v>
      </c>
      <c r="D1547" s="5">
        <v>11</v>
      </c>
      <c r="E1547" t="s">
        <v>41</v>
      </c>
      <c r="F1547" t="s">
        <v>65</v>
      </c>
      <c r="G1547" s="5">
        <v>1</v>
      </c>
      <c r="H1547">
        <v>21</v>
      </c>
      <c r="I1547">
        <v>23</v>
      </c>
      <c r="J1547">
        <v>-2</v>
      </c>
      <c r="K1547">
        <f>IF(Table1[[#This Row],[net]]&gt;0,1,0)</f>
        <v>0</v>
      </c>
      <c r="L1547">
        <v>-4.5</v>
      </c>
      <c r="M1547">
        <f>IF(Table1[[#This Row],[team]]=E1546,SUM(Table1[[#This Row],[win/loss]],M1546),Table1[[#This Row],[win/loss]])</f>
        <v>2</v>
      </c>
      <c r="N1547">
        <f>IF(Table1[[#This Row],[team]]=E1546,SUM(Table1[[#This Row],[win/loss]],M1546),Table1[[#This Row],[win/loss]])/B1547</f>
        <v>0.2</v>
      </c>
      <c r="O1547">
        <f t="shared" si="51"/>
        <v>-6.5</v>
      </c>
      <c r="P1547">
        <f>IF(Table1[[#This Row],[difference]]&gt;0,SQRT(Table1[[#This Row],[difference]]),-SQRT(ABS(Table1[[#This Row],[difference]])))</f>
        <v>-2.5495097567963922</v>
      </c>
      <c r="Q1547">
        <f>IF(Table1[[#This Row],[line]]&gt;0,SQRT(Table1[[#This Row],[line]]),-SQRT(ABS(Table1[[#This Row],[line]])))</f>
        <v>-2.1213203435596424</v>
      </c>
      <c r="R1547">
        <f>Table1[[#This Row],[difference]]-Table1[[#This Row],[sqrt(line)]]</f>
        <v>-4.3786796564403581</v>
      </c>
      <c r="S1547">
        <f>IF(Table1[[#This Row],[difference]]&gt;0,1,-1)</f>
        <v>-1</v>
      </c>
      <c r="T1547">
        <f>IF(Table1[[#This Row],[team]]=E1546,SUM(H1547,T1546),Table1[[#This Row],[ppg]])</f>
        <v>145</v>
      </c>
      <c r="U1547">
        <f>IF(Table1[[#This Row],[team]]=E1546,SUM(I1547,U1546),Table1[[#This Row],[ppga]])</f>
        <v>248</v>
      </c>
      <c r="V1547">
        <f>IF(Table1[[#This Row],[team]]=E1546,SUM(Table1[[#This Row],[difference]],V1546),Table1[[#This Row],[difference]])</f>
        <v>-57</v>
      </c>
      <c r="W1547">
        <f>IF(Table1[[#This Row],[team]]=E1546,SUM(Table1[[#This Row],[sqrt(dif)]],W1546),Table1[[#This Row],[sqrt(dif)]])</f>
        <v>-7.1197345000047685</v>
      </c>
      <c r="X1547">
        <f>IF(Table1[[#This Row],[team]]=E1546,SUM(Table1[[#This Row],[f1]],X1546),Table1[[#This Row],[f1]])</f>
        <v>-72.472594755542772</v>
      </c>
      <c r="Y1547">
        <f>IF(Table1[[#This Row],[ATS]]=S1546,SUM(Table1[[#This Row],[ATS]],Y1546),Table1[[#This Row],[ATS]])</f>
        <v>-1</v>
      </c>
      <c r="Z1547">
        <f>IF(Table1[[#This Row],[ATS]]&gt;0,Table1[[#This Row],[ATS streak (not real)]]-1,Table1[[#This Row],[ATS streak (not real)]]+1)</f>
        <v>0</v>
      </c>
      <c r="AA1547" s="5">
        <f>Table1[[#This Row],[running ttl ppg]]^2.37/(Table1[[#This Row],[running ttl ppg]]^2.37+Table1[[#This Row],[running ttl ppga]]^2.37)</f>
        <v>0.21892069290663074</v>
      </c>
      <c r="AB1547" s="5">
        <f>Table1[[#This Row],[pyth ratio]]+Table1[[#This Row],[win/loss ratio]]</f>
        <v>0.41892069290663075</v>
      </c>
    </row>
    <row r="1548" spans="1:28" x14ac:dyDescent="0.25">
      <c r="A1548" s="1">
        <v>4106</v>
      </c>
      <c r="B1548" s="7">
        <f t="shared" si="50"/>
        <v>11</v>
      </c>
      <c r="C1548" s="5">
        <v>2019</v>
      </c>
      <c r="D1548" s="5">
        <v>12</v>
      </c>
      <c r="E1548" t="s">
        <v>41</v>
      </c>
      <c r="F1548" t="s">
        <v>57</v>
      </c>
      <c r="G1548" s="5">
        <v>0</v>
      </c>
      <c r="H1548">
        <v>10</v>
      </c>
      <c r="I1548">
        <v>45</v>
      </c>
      <c r="J1548">
        <v>-35</v>
      </c>
      <c r="K1548">
        <f>IF(Table1[[#This Row],[net]]&gt;0,1,0)</f>
        <v>0</v>
      </c>
      <c r="L1548">
        <v>14</v>
      </c>
      <c r="M1548">
        <f>IF(Table1[[#This Row],[team]]=E1547,SUM(Table1[[#This Row],[win/loss]],M1547),Table1[[#This Row],[win/loss]])</f>
        <v>2</v>
      </c>
      <c r="N1548">
        <f>IF(Table1[[#This Row],[team]]=E1547,SUM(Table1[[#This Row],[win/loss]],M1547),Table1[[#This Row],[win/loss]])/B1548</f>
        <v>0.18181818181818182</v>
      </c>
      <c r="O1548">
        <f t="shared" si="51"/>
        <v>-21</v>
      </c>
      <c r="P1548">
        <f>IF(Table1[[#This Row],[difference]]&gt;0,SQRT(Table1[[#This Row],[difference]]),-SQRT(ABS(Table1[[#This Row],[difference]])))</f>
        <v>-4.5825756949558398</v>
      </c>
      <c r="Q1548">
        <f>IF(Table1[[#This Row],[line]]&gt;0,SQRT(Table1[[#This Row],[line]]),-SQRT(ABS(Table1[[#This Row],[line]])))</f>
        <v>3.7416573867739413</v>
      </c>
      <c r="R1548">
        <f>Table1[[#This Row],[difference]]-Table1[[#This Row],[sqrt(line)]]</f>
        <v>-24.741657386773941</v>
      </c>
      <c r="S1548">
        <f>IF(Table1[[#This Row],[difference]]&gt;0,1,-1)</f>
        <v>-1</v>
      </c>
      <c r="T1548">
        <f>IF(Table1[[#This Row],[team]]=E1547,SUM(H1548,T1547),Table1[[#This Row],[ppg]])</f>
        <v>155</v>
      </c>
      <c r="U1548">
        <f>IF(Table1[[#This Row],[team]]=E1547,SUM(I1548,U1547),Table1[[#This Row],[ppga]])</f>
        <v>293</v>
      </c>
      <c r="V1548">
        <f>IF(Table1[[#This Row],[team]]=E1547,SUM(Table1[[#This Row],[difference]],V1547),Table1[[#This Row],[difference]])</f>
        <v>-78</v>
      </c>
      <c r="W1548">
        <f>IF(Table1[[#This Row],[team]]=E1547,SUM(Table1[[#This Row],[sqrt(dif)]],W1547),Table1[[#This Row],[sqrt(dif)]])</f>
        <v>-11.702310194960608</v>
      </c>
      <c r="X1548">
        <f>IF(Table1[[#This Row],[team]]=E1547,SUM(Table1[[#This Row],[f1]],X1547),Table1[[#This Row],[f1]])</f>
        <v>-97.21425214231671</v>
      </c>
      <c r="Y1548">
        <f>IF(Table1[[#This Row],[ATS]]=S1547,SUM(Table1[[#This Row],[ATS]],Y1547),Table1[[#This Row],[ATS]])</f>
        <v>-2</v>
      </c>
      <c r="Z1548">
        <f>IF(Table1[[#This Row],[ATS]]&gt;0,Table1[[#This Row],[ATS streak (not real)]]-1,Table1[[#This Row],[ATS streak (not real)]]+1)</f>
        <v>-1</v>
      </c>
      <c r="AA1548" s="5">
        <f>Table1[[#This Row],[running ttl ppg]]^2.37/(Table1[[#This Row],[running ttl ppg]]^2.37+Table1[[#This Row],[running ttl ppga]]^2.37)</f>
        <v>0.18107346348868</v>
      </c>
      <c r="AB1548" s="5">
        <f>Table1[[#This Row],[pyth ratio]]+Table1[[#This Row],[win/loss ratio]]</f>
        <v>0.3628916453068618</v>
      </c>
    </row>
    <row r="1549" spans="1:28" x14ac:dyDescent="0.25">
      <c r="A1549" s="1">
        <v>4107</v>
      </c>
      <c r="B1549" s="7">
        <f t="shared" si="50"/>
        <v>12</v>
      </c>
      <c r="C1549" s="5">
        <v>2019</v>
      </c>
      <c r="D1549" s="5">
        <v>13</v>
      </c>
      <c r="E1549" t="s">
        <v>41</v>
      </c>
      <c r="F1549" t="s">
        <v>52</v>
      </c>
      <c r="G1549" s="5">
        <v>0</v>
      </c>
      <c r="H1549">
        <v>20</v>
      </c>
      <c r="I1549">
        <v>17</v>
      </c>
      <c r="J1549">
        <v>3</v>
      </c>
      <c r="K1549">
        <f>IF(Table1[[#This Row],[net]]&gt;0,1,0)</f>
        <v>1</v>
      </c>
      <c r="L1549">
        <v>13.5</v>
      </c>
      <c r="M1549">
        <f>IF(Table1[[#This Row],[team]]=E1548,SUM(Table1[[#This Row],[win/loss]],M1548),Table1[[#This Row],[win/loss]])</f>
        <v>3</v>
      </c>
      <c r="N1549">
        <f>IF(Table1[[#This Row],[team]]=E1548,SUM(Table1[[#This Row],[win/loss]],M1548),Table1[[#This Row],[win/loss]])/B1549</f>
        <v>0.25</v>
      </c>
      <c r="O1549">
        <f t="shared" si="51"/>
        <v>16.5</v>
      </c>
      <c r="P1549">
        <f>IF(Table1[[#This Row],[difference]]&gt;0,SQRT(Table1[[#This Row],[difference]]),-SQRT(ABS(Table1[[#This Row],[difference]])))</f>
        <v>4.0620192023179804</v>
      </c>
      <c r="Q1549">
        <f>IF(Table1[[#This Row],[line]]&gt;0,SQRT(Table1[[#This Row],[line]]),-SQRT(ABS(Table1[[#This Row],[line]])))</f>
        <v>3.6742346141747673</v>
      </c>
      <c r="R1549">
        <f>Table1[[#This Row],[difference]]-Table1[[#This Row],[sqrt(line)]]</f>
        <v>12.825765385825232</v>
      </c>
      <c r="S1549">
        <f>IF(Table1[[#This Row],[difference]]&gt;0,1,-1)</f>
        <v>1</v>
      </c>
      <c r="T1549">
        <f>IF(Table1[[#This Row],[team]]=E1548,SUM(H1549,T1548),Table1[[#This Row],[ppg]])</f>
        <v>175</v>
      </c>
      <c r="U1549">
        <f>IF(Table1[[#This Row],[team]]=E1548,SUM(I1549,U1548),Table1[[#This Row],[ppga]])</f>
        <v>310</v>
      </c>
      <c r="V1549">
        <f>IF(Table1[[#This Row],[team]]=E1548,SUM(Table1[[#This Row],[difference]],V1548),Table1[[#This Row],[difference]])</f>
        <v>-61.5</v>
      </c>
      <c r="W1549">
        <f>IF(Table1[[#This Row],[team]]=E1548,SUM(Table1[[#This Row],[sqrt(dif)]],W1548),Table1[[#This Row],[sqrt(dif)]])</f>
        <v>-7.6402909926426279</v>
      </c>
      <c r="X1549">
        <f>IF(Table1[[#This Row],[team]]=E1548,SUM(Table1[[#This Row],[f1]],X1548),Table1[[#This Row],[f1]])</f>
        <v>-84.388486756491474</v>
      </c>
      <c r="Y1549">
        <f>IF(Table1[[#This Row],[ATS]]=S1548,SUM(Table1[[#This Row],[ATS]],Y1548),Table1[[#This Row],[ATS]])</f>
        <v>1</v>
      </c>
      <c r="Z1549">
        <f>IF(Table1[[#This Row],[ATS]]&gt;0,Table1[[#This Row],[ATS streak (not real)]]-1,Table1[[#This Row],[ATS streak (not real)]]+1)</f>
        <v>0</v>
      </c>
      <c r="AA1549" s="5">
        <f>Table1[[#This Row],[running ttl ppg]]^2.37/(Table1[[#This Row],[running ttl ppg]]^2.37+Table1[[#This Row],[running ttl ppga]]^2.37)</f>
        <v>0.20503236036788533</v>
      </c>
      <c r="AB1549" s="5">
        <f>Table1[[#This Row],[pyth ratio]]+Table1[[#This Row],[win/loss ratio]]</f>
        <v>0.4550323603678853</v>
      </c>
    </row>
    <row r="1550" spans="1:28" x14ac:dyDescent="0.25">
      <c r="A1550" s="1">
        <v>4108</v>
      </c>
      <c r="B1550" s="7">
        <f t="shared" si="50"/>
        <v>13</v>
      </c>
      <c r="C1550" s="5">
        <v>2019</v>
      </c>
      <c r="D1550" s="5">
        <v>14</v>
      </c>
      <c r="E1550" t="s">
        <v>41</v>
      </c>
      <c r="F1550" t="s">
        <v>51</v>
      </c>
      <c r="G1550" s="5">
        <v>1</v>
      </c>
      <c r="H1550">
        <v>3</v>
      </c>
      <c r="I1550">
        <v>17</v>
      </c>
      <c r="J1550">
        <v>-14</v>
      </c>
      <c r="K1550">
        <f>IF(Table1[[#This Row],[net]]&gt;0,1,0)</f>
        <v>0</v>
      </c>
      <c r="L1550">
        <v>2.5</v>
      </c>
      <c r="M1550">
        <f>IF(Table1[[#This Row],[team]]=E1549,SUM(Table1[[#This Row],[win/loss]],M1549),Table1[[#This Row],[win/loss]])</f>
        <v>3</v>
      </c>
      <c r="N1550">
        <f>IF(Table1[[#This Row],[team]]=E1549,SUM(Table1[[#This Row],[win/loss]],M1549),Table1[[#This Row],[win/loss]])/B1550</f>
        <v>0.23076923076923078</v>
      </c>
      <c r="O1550">
        <f t="shared" si="51"/>
        <v>-11.5</v>
      </c>
      <c r="P1550">
        <f>IF(Table1[[#This Row],[difference]]&gt;0,SQRT(Table1[[#This Row],[difference]]),-SQRT(ABS(Table1[[#This Row],[difference]])))</f>
        <v>-3.3911649915626341</v>
      </c>
      <c r="Q1550">
        <f>IF(Table1[[#This Row],[line]]&gt;0,SQRT(Table1[[#This Row],[line]]),-SQRT(ABS(Table1[[#This Row],[line]])))</f>
        <v>1.5811388300841898</v>
      </c>
      <c r="R1550">
        <f>Table1[[#This Row],[difference]]-Table1[[#This Row],[sqrt(line)]]</f>
        <v>-13.081138830084189</v>
      </c>
      <c r="S1550">
        <f>IF(Table1[[#This Row],[difference]]&gt;0,1,-1)</f>
        <v>-1</v>
      </c>
      <c r="T1550">
        <f>IF(Table1[[#This Row],[team]]=E1549,SUM(H1550,T1549),Table1[[#This Row],[ppg]])</f>
        <v>178</v>
      </c>
      <c r="U1550">
        <f>IF(Table1[[#This Row],[team]]=E1549,SUM(I1550,U1549),Table1[[#This Row],[ppga]])</f>
        <v>327</v>
      </c>
      <c r="V1550">
        <f>IF(Table1[[#This Row],[team]]=E1549,SUM(Table1[[#This Row],[difference]],V1549),Table1[[#This Row],[difference]])</f>
        <v>-73</v>
      </c>
      <c r="W1550">
        <f>IF(Table1[[#This Row],[team]]=E1549,SUM(Table1[[#This Row],[sqrt(dif)]],W1549),Table1[[#This Row],[sqrt(dif)]])</f>
        <v>-11.031455984205262</v>
      </c>
      <c r="X1550">
        <f>IF(Table1[[#This Row],[team]]=E1549,SUM(Table1[[#This Row],[f1]],X1549),Table1[[#This Row],[f1]])</f>
        <v>-97.46962558657566</v>
      </c>
      <c r="Y1550">
        <f>IF(Table1[[#This Row],[ATS]]=S1549,SUM(Table1[[#This Row],[ATS]],Y1549),Table1[[#This Row],[ATS]])</f>
        <v>-1</v>
      </c>
      <c r="Z1550">
        <f>IF(Table1[[#This Row],[ATS]]&gt;0,Table1[[#This Row],[ATS streak (not real)]]-1,Table1[[#This Row],[ATS streak (not real)]]+1)</f>
        <v>0</v>
      </c>
      <c r="AA1550" s="5">
        <f>Table1[[#This Row],[running ttl ppg]]^2.37/(Table1[[#This Row],[running ttl ppg]]^2.37+Table1[[#This Row],[running ttl ppga]]^2.37)</f>
        <v>0.19133195664923444</v>
      </c>
      <c r="AB1550" s="5">
        <f>Table1[[#This Row],[pyth ratio]]+Table1[[#This Row],[win/loss ratio]]</f>
        <v>0.42210118741846525</v>
      </c>
    </row>
    <row r="1551" spans="1:28" x14ac:dyDescent="0.25">
      <c r="A1551" s="1">
        <v>4109</v>
      </c>
      <c r="B1551" s="7">
        <f t="shared" si="50"/>
        <v>14</v>
      </c>
      <c r="C1551" s="5">
        <v>2019</v>
      </c>
      <c r="D1551" s="5">
        <v>15</v>
      </c>
      <c r="E1551" t="s">
        <v>41</v>
      </c>
      <c r="F1551" t="s">
        <v>42</v>
      </c>
      <c r="G1551" s="5">
        <v>0</v>
      </c>
      <c r="H1551">
        <v>14</v>
      </c>
      <c r="I1551">
        <v>40</v>
      </c>
      <c r="J1551">
        <v>-26</v>
      </c>
      <c r="K1551">
        <f>IF(Table1[[#This Row],[net]]&gt;0,1,0)</f>
        <v>0</v>
      </c>
      <c r="L1551">
        <v>9</v>
      </c>
      <c r="M1551">
        <f>IF(Table1[[#This Row],[team]]=E1550,SUM(Table1[[#This Row],[win/loss]],M1550),Table1[[#This Row],[win/loss]])</f>
        <v>3</v>
      </c>
      <c r="N1551">
        <f>IF(Table1[[#This Row],[team]]=E1550,SUM(Table1[[#This Row],[win/loss]],M1550),Table1[[#This Row],[win/loss]])/B1551</f>
        <v>0.21428571428571427</v>
      </c>
      <c r="O1551">
        <f t="shared" si="51"/>
        <v>-17</v>
      </c>
      <c r="P1551">
        <f>IF(Table1[[#This Row],[difference]]&gt;0,SQRT(Table1[[#This Row],[difference]]),-SQRT(ABS(Table1[[#This Row],[difference]])))</f>
        <v>-4.1231056256176606</v>
      </c>
      <c r="Q1551">
        <f>IF(Table1[[#This Row],[line]]&gt;0,SQRT(Table1[[#This Row],[line]]),-SQRT(ABS(Table1[[#This Row],[line]])))</f>
        <v>3</v>
      </c>
      <c r="R1551">
        <f>Table1[[#This Row],[difference]]-Table1[[#This Row],[sqrt(line)]]</f>
        <v>-20</v>
      </c>
      <c r="S1551">
        <f>IF(Table1[[#This Row],[difference]]&gt;0,1,-1)</f>
        <v>-1</v>
      </c>
      <c r="T1551">
        <f>IF(Table1[[#This Row],[team]]=E1550,SUM(H1551,T1550),Table1[[#This Row],[ppg]])</f>
        <v>192</v>
      </c>
      <c r="U1551">
        <f>IF(Table1[[#This Row],[team]]=E1550,SUM(I1551,U1550),Table1[[#This Row],[ppga]])</f>
        <v>367</v>
      </c>
      <c r="V1551">
        <f>IF(Table1[[#This Row],[team]]=E1550,SUM(Table1[[#This Row],[difference]],V1550),Table1[[#This Row],[difference]])</f>
        <v>-90</v>
      </c>
      <c r="W1551">
        <f>IF(Table1[[#This Row],[team]]=E1550,SUM(Table1[[#This Row],[sqrt(dif)]],W1550),Table1[[#This Row],[sqrt(dif)]])</f>
        <v>-15.154561609822924</v>
      </c>
      <c r="X1551">
        <f>IF(Table1[[#This Row],[team]]=E1550,SUM(Table1[[#This Row],[f1]],X1550),Table1[[#This Row],[f1]])</f>
        <v>-117.46962558657566</v>
      </c>
      <c r="Y1551">
        <f>IF(Table1[[#This Row],[ATS]]=S1550,SUM(Table1[[#This Row],[ATS]],Y1550),Table1[[#This Row],[ATS]])</f>
        <v>-2</v>
      </c>
      <c r="Z1551">
        <f>IF(Table1[[#This Row],[ATS]]&gt;0,Table1[[#This Row],[ATS streak (not real)]]-1,Table1[[#This Row],[ATS streak (not real)]]+1)</f>
        <v>-1</v>
      </c>
      <c r="AA1551" s="5">
        <f>Table1[[#This Row],[running ttl ppg]]^2.37/(Table1[[#This Row],[running ttl ppg]]^2.37+Table1[[#This Row],[running ttl ppga]]^2.37)</f>
        <v>0.17719862531634281</v>
      </c>
      <c r="AB1551" s="5">
        <f>Table1[[#This Row],[pyth ratio]]+Table1[[#This Row],[win/loss ratio]]</f>
        <v>0.39148433960205709</v>
      </c>
    </row>
    <row r="1552" spans="1:28" x14ac:dyDescent="0.25">
      <c r="A1552" s="1">
        <v>4110</v>
      </c>
      <c r="B1552" s="7">
        <f t="shared" si="50"/>
        <v>15</v>
      </c>
      <c r="C1552" s="5">
        <v>2019</v>
      </c>
      <c r="D1552" s="5">
        <v>16</v>
      </c>
      <c r="E1552" t="s">
        <v>41</v>
      </c>
      <c r="F1552" t="s">
        <v>58</v>
      </c>
      <c r="G1552" s="5">
        <v>1</v>
      </c>
      <c r="H1552">
        <v>9</v>
      </c>
      <c r="I1552">
        <v>31</v>
      </c>
      <c r="J1552">
        <v>-22</v>
      </c>
      <c r="K1552">
        <f>IF(Table1[[#This Row],[net]]&gt;0,1,0)</f>
        <v>0</v>
      </c>
      <c r="L1552">
        <v>14</v>
      </c>
      <c r="M1552">
        <f>IF(Table1[[#This Row],[team]]=E1551,SUM(Table1[[#This Row],[win/loss]],M1551),Table1[[#This Row],[win/loss]])</f>
        <v>3</v>
      </c>
      <c r="N1552">
        <f>IF(Table1[[#This Row],[team]]=E1551,SUM(Table1[[#This Row],[win/loss]],M1551),Table1[[#This Row],[win/loss]])/B1552</f>
        <v>0.2</v>
      </c>
      <c r="O1552">
        <f t="shared" si="51"/>
        <v>-8</v>
      </c>
      <c r="P1552">
        <f>IF(Table1[[#This Row],[difference]]&gt;0,SQRT(Table1[[#This Row],[difference]]),-SQRT(ABS(Table1[[#This Row],[difference]])))</f>
        <v>-2.8284271247461903</v>
      </c>
      <c r="Q1552">
        <f>IF(Table1[[#This Row],[line]]&gt;0,SQRT(Table1[[#This Row],[line]]),-SQRT(ABS(Table1[[#This Row],[line]])))</f>
        <v>3.7416573867739413</v>
      </c>
      <c r="R1552">
        <f>Table1[[#This Row],[difference]]-Table1[[#This Row],[sqrt(line)]]</f>
        <v>-11.741657386773941</v>
      </c>
      <c r="S1552">
        <f>IF(Table1[[#This Row],[difference]]&gt;0,1,-1)</f>
        <v>-1</v>
      </c>
      <c r="T1552">
        <f>IF(Table1[[#This Row],[team]]=E1551,SUM(H1552,T1551),Table1[[#This Row],[ppg]])</f>
        <v>201</v>
      </c>
      <c r="U1552">
        <f>IF(Table1[[#This Row],[team]]=E1551,SUM(I1552,U1551),Table1[[#This Row],[ppga]])</f>
        <v>398</v>
      </c>
      <c r="V1552">
        <f>IF(Table1[[#This Row],[team]]=E1551,SUM(Table1[[#This Row],[difference]],V1551),Table1[[#This Row],[difference]])</f>
        <v>-98</v>
      </c>
      <c r="W1552">
        <f>IF(Table1[[#This Row],[team]]=E1551,SUM(Table1[[#This Row],[sqrt(dif)]],W1551),Table1[[#This Row],[sqrt(dif)]])</f>
        <v>-17.982988734569116</v>
      </c>
      <c r="X1552">
        <f>IF(Table1[[#This Row],[team]]=E1551,SUM(Table1[[#This Row],[f1]],X1551),Table1[[#This Row],[f1]])</f>
        <v>-129.2112829733496</v>
      </c>
      <c r="Y1552">
        <f>IF(Table1[[#This Row],[ATS]]=S1551,SUM(Table1[[#This Row],[ATS]],Y1551),Table1[[#This Row],[ATS]])</f>
        <v>-3</v>
      </c>
      <c r="Z1552">
        <f>IF(Table1[[#This Row],[ATS]]&gt;0,Table1[[#This Row],[ATS streak (not real)]]-1,Table1[[#This Row],[ATS streak (not real)]]+1)</f>
        <v>-2</v>
      </c>
      <c r="AA1552" s="5">
        <f>Table1[[#This Row],[running ttl ppg]]^2.37/(Table1[[#This Row],[running ttl ppg]]^2.37+Table1[[#This Row],[running ttl ppga]]^2.37)</f>
        <v>0.16533473885980909</v>
      </c>
      <c r="AB1552" s="5">
        <f>Table1[[#This Row],[pyth ratio]]+Table1[[#This Row],[win/loss ratio]]</f>
        <v>0.36533473885980911</v>
      </c>
    </row>
    <row r="1553" spans="1:28" x14ac:dyDescent="0.25">
      <c r="A1553" s="1">
        <v>4111</v>
      </c>
      <c r="B1553" s="7">
        <f t="shared" si="50"/>
        <v>16</v>
      </c>
      <c r="C1553" s="5">
        <v>2019</v>
      </c>
      <c r="D1553" s="5">
        <v>17</v>
      </c>
      <c r="E1553" t="s">
        <v>41</v>
      </c>
      <c r="F1553" t="s">
        <v>69</v>
      </c>
      <c r="G1553" s="5">
        <v>0</v>
      </c>
      <c r="H1553">
        <v>24</v>
      </c>
      <c r="I1553">
        <v>27</v>
      </c>
      <c r="J1553">
        <v>-3</v>
      </c>
      <c r="K1553">
        <f>IF(Table1[[#This Row],[net]]&gt;0,1,0)</f>
        <v>0</v>
      </c>
      <c r="L1553">
        <v>14.5</v>
      </c>
      <c r="M1553">
        <f>IF(Table1[[#This Row],[team]]=E1552,SUM(Table1[[#This Row],[win/loss]],M1552),Table1[[#This Row],[win/loss]])</f>
        <v>3</v>
      </c>
      <c r="N1553">
        <f>IF(Table1[[#This Row],[team]]=E1552,SUM(Table1[[#This Row],[win/loss]],M1552),Table1[[#This Row],[win/loss]])/B1553</f>
        <v>0.1875</v>
      </c>
      <c r="O1553">
        <f t="shared" si="51"/>
        <v>11.5</v>
      </c>
      <c r="P1553">
        <f>IF(Table1[[#This Row],[difference]]&gt;0,SQRT(Table1[[#This Row],[difference]]),-SQRT(ABS(Table1[[#This Row],[difference]])))</f>
        <v>3.3911649915626341</v>
      </c>
      <c r="Q1553">
        <f>IF(Table1[[#This Row],[line]]&gt;0,SQRT(Table1[[#This Row],[line]]),-SQRT(ABS(Table1[[#This Row],[line]])))</f>
        <v>3.8078865529319543</v>
      </c>
      <c r="R1553">
        <f>Table1[[#This Row],[difference]]-Table1[[#This Row],[sqrt(line)]]</f>
        <v>7.6921134470680457</v>
      </c>
      <c r="S1553">
        <f>IF(Table1[[#This Row],[difference]]&gt;0,1,-1)</f>
        <v>1</v>
      </c>
      <c r="T1553">
        <f>IF(Table1[[#This Row],[team]]=E1552,SUM(H1553,T1552),Table1[[#This Row],[ppg]])</f>
        <v>225</v>
      </c>
      <c r="U1553">
        <f>IF(Table1[[#This Row],[team]]=E1552,SUM(I1553,U1552),Table1[[#This Row],[ppga]])</f>
        <v>425</v>
      </c>
      <c r="V1553">
        <f>IF(Table1[[#This Row],[team]]=E1552,SUM(Table1[[#This Row],[difference]],V1552),Table1[[#This Row],[difference]])</f>
        <v>-86.5</v>
      </c>
      <c r="W1553">
        <f>IF(Table1[[#This Row],[team]]=E1552,SUM(Table1[[#This Row],[sqrt(dif)]],W1552),Table1[[#This Row],[sqrt(dif)]])</f>
        <v>-14.591823743006481</v>
      </c>
      <c r="X1553">
        <f>IF(Table1[[#This Row],[team]]=E1552,SUM(Table1[[#This Row],[f1]],X1552),Table1[[#This Row],[f1]])</f>
        <v>-121.51916952628156</v>
      </c>
      <c r="Y1553">
        <f>IF(Table1[[#This Row],[ATS]]=S1552,SUM(Table1[[#This Row],[ATS]],Y1552),Table1[[#This Row],[ATS]])</f>
        <v>1</v>
      </c>
      <c r="Z1553">
        <f>IF(Table1[[#This Row],[ATS]]&gt;0,Table1[[#This Row],[ATS streak (not real)]]-1,Table1[[#This Row],[ATS streak (not real)]]+1)</f>
        <v>0</v>
      </c>
      <c r="AA1553" s="5">
        <f>Table1[[#This Row],[running ttl ppg]]^2.37/(Table1[[#This Row],[running ttl ppg]]^2.37+Table1[[#This Row],[running ttl ppga]]^2.37)</f>
        <v>0.18134026097045419</v>
      </c>
      <c r="AB1553" s="5">
        <f>Table1[[#This Row],[pyth ratio]]+Table1[[#This Row],[win/loss ratio]]</f>
        <v>0.36884026097045419</v>
      </c>
    </row>
    <row r="1554" spans="1:28" x14ac:dyDescent="0.25">
      <c r="A1554" s="1">
        <v>4112</v>
      </c>
      <c r="B1554" s="7">
        <f t="shared" si="50"/>
        <v>1</v>
      </c>
      <c r="C1554" s="5">
        <v>2019</v>
      </c>
      <c r="D1554" s="5">
        <v>1</v>
      </c>
      <c r="E1554" t="s">
        <v>42</v>
      </c>
      <c r="F1554" t="s">
        <v>66</v>
      </c>
      <c r="G1554" s="5">
        <v>0</v>
      </c>
      <c r="H1554">
        <v>12</v>
      </c>
      <c r="I1554">
        <v>18</v>
      </c>
      <c r="J1554">
        <v>-6</v>
      </c>
      <c r="K1554">
        <f>IF(Table1[[#This Row],[net]]&gt;0,1,0)</f>
        <v>0</v>
      </c>
      <c r="L1554">
        <v>0</v>
      </c>
      <c r="M1554">
        <f>IF(Table1[[#This Row],[team]]=E1553,SUM(Table1[[#This Row],[win/loss]],M1553),Table1[[#This Row],[win/loss]])</f>
        <v>0</v>
      </c>
      <c r="N1554">
        <f>IF(Table1[[#This Row],[team]]=E1553,SUM(Table1[[#This Row],[win/loss]],M1553),Table1[[#This Row],[win/loss]])/B1554</f>
        <v>0</v>
      </c>
      <c r="O1554">
        <f t="shared" si="51"/>
        <v>-6</v>
      </c>
      <c r="P1554">
        <f>IF(Table1[[#This Row],[difference]]&gt;0,SQRT(Table1[[#This Row],[difference]]),-SQRT(ABS(Table1[[#This Row],[difference]])))</f>
        <v>-2.4494897427831779</v>
      </c>
      <c r="Q1554">
        <f>IF(Table1[[#This Row],[line]]&gt;0,SQRT(Table1[[#This Row],[line]]),-SQRT(ABS(Table1[[#This Row],[line]])))</f>
        <v>0</v>
      </c>
      <c r="R1554">
        <f>Table1[[#This Row],[difference]]-Table1[[#This Row],[sqrt(line)]]</f>
        <v>-6</v>
      </c>
      <c r="S1554">
        <f>IF(Table1[[#This Row],[difference]]&gt;0,1,-1)</f>
        <v>-1</v>
      </c>
      <c r="T1554">
        <f>IF(Table1[[#This Row],[team]]=E1553,SUM(H1554,T1553),Table1[[#This Row],[ppg]])</f>
        <v>12</v>
      </c>
      <c r="U1554">
        <f>IF(Table1[[#This Row],[team]]=E1553,SUM(I1554,U1553),Table1[[#This Row],[ppga]])</f>
        <v>18</v>
      </c>
      <c r="V1554">
        <f>IF(Table1[[#This Row],[team]]=E1553,SUM(Table1[[#This Row],[difference]],V1553),Table1[[#This Row],[difference]])</f>
        <v>-6</v>
      </c>
      <c r="W1554">
        <f>IF(Table1[[#This Row],[team]]=E1553,SUM(Table1[[#This Row],[sqrt(dif)]],W1553),Table1[[#This Row],[sqrt(dif)]])</f>
        <v>-2.4494897427831779</v>
      </c>
      <c r="X1554">
        <f>IF(Table1[[#This Row],[team]]=E1553,SUM(Table1[[#This Row],[f1]],X1553),Table1[[#This Row],[f1]])</f>
        <v>-6</v>
      </c>
      <c r="Y1554">
        <f>IF(Table1[[#This Row],[ATS]]=S1553,SUM(Table1[[#This Row],[ATS]],Y1553),Table1[[#This Row],[ATS]])</f>
        <v>-1</v>
      </c>
      <c r="Z1554">
        <f>IF(Table1[[#This Row],[ATS]]&gt;0,Table1[[#This Row],[ATS streak (not real)]]-1,Table1[[#This Row],[ATS streak (not real)]]+1)</f>
        <v>0</v>
      </c>
      <c r="AA1554" s="5">
        <f>Table1[[#This Row],[running ttl ppg]]^2.37/(Table1[[#This Row],[running ttl ppg]]^2.37+Table1[[#This Row],[running ttl ppga]]^2.37)</f>
        <v>0.27668756782449727</v>
      </c>
      <c r="AB1554" s="5">
        <f>Table1[[#This Row],[pyth ratio]]+Table1[[#This Row],[win/loss ratio]]</f>
        <v>0.27668756782449727</v>
      </c>
    </row>
    <row r="1555" spans="1:28" x14ac:dyDescent="0.25">
      <c r="A1555" s="1">
        <v>4113</v>
      </c>
      <c r="B1555" s="7">
        <f t="shared" ref="B1555:B1618" si="52">IF(B1554=16,1,B1554+1)</f>
        <v>2</v>
      </c>
      <c r="C1555" s="5">
        <v>2019</v>
      </c>
      <c r="D1555" s="5">
        <v>2</v>
      </c>
      <c r="E1555" t="s">
        <v>42</v>
      </c>
      <c r="F1555" t="s">
        <v>45</v>
      </c>
      <c r="G1555" s="5">
        <v>1</v>
      </c>
      <c r="H1555">
        <v>31</v>
      </c>
      <c r="I1555">
        <v>24</v>
      </c>
      <c r="J1555">
        <v>7</v>
      </c>
      <c r="K1555">
        <f>IF(Table1[[#This Row],[net]]&gt;0,1,0)</f>
        <v>1</v>
      </c>
      <c r="L1555">
        <v>-5.5</v>
      </c>
      <c r="M1555">
        <f>IF(Table1[[#This Row],[team]]=E1554,SUM(Table1[[#This Row],[win/loss]],M1554),Table1[[#This Row],[win/loss]])</f>
        <v>1</v>
      </c>
      <c r="N1555">
        <f>IF(Table1[[#This Row],[team]]=E1554,SUM(Table1[[#This Row],[win/loss]],M1554),Table1[[#This Row],[win/loss]])/B1555</f>
        <v>0.5</v>
      </c>
      <c r="O1555">
        <f t="shared" si="51"/>
        <v>1.5</v>
      </c>
      <c r="P1555">
        <f>IF(Table1[[#This Row],[difference]]&gt;0,SQRT(Table1[[#This Row],[difference]]),-SQRT(ABS(Table1[[#This Row],[difference]])))</f>
        <v>1.2247448713915889</v>
      </c>
      <c r="Q1555">
        <f>IF(Table1[[#This Row],[line]]&gt;0,SQRT(Table1[[#This Row],[line]]),-SQRT(ABS(Table1[[#This Row],[line]])))</f>
        <v>-2.3452078799117149</v>
      </c>
      <c r="R1555">
        <f>Table1[[#This Row],[difference]]-Table1[[#This Row],[sqrt(line)]]</f>
        <v>3.8452078799117149</v>
      </c>
      <c r="S1555">
        <f>IF(Table1[[#This Row],[difference]]&gt;0,1,-1)</f>
        <v>1</v>
      </c>
      <c r="T1555">
        <f>IF(Table1[[#This Row],[team]]=E1554,SUM(H1555,T1554),Table1[[#This Row],[ppg]])</f>
        <v>43</v>
      </c>
      <c r="U1555">
        <f>IF(Table1[[#This Row],[team]]=E1554,SUM(I1555,U1554),Table1[[#This Row],[ppga]])</f>
        <v>42</v>
      </c>
      <c r="V1555">
        <f>IF(Table1[[#This Row],[team]]=E1554,SUM(Table1[[#This Row],[difference]],V1554),Table1[[#This Row],[difference]])</f>
        <v>-4.5</v>
      </c>
      <c r="W1555">
        <f>IF(Table1[[#This Row],[team]]=E1554,SUM(Table1[[#This Row],[sqrt(dif)]],W1554),Table1[[#This Row],[sqrt(dif)]])</f>
        <v>-1.2247448713915889</v>
      </c>
      <c r="X1555">
        <f>IF(Table1[[#This Row],[team]]=E1554,SUM(Table1[[#This Row],[f1]],X1554),Table1[[#This Row],[f1]])</f>
        <v>-2.1547921200882851</v>
      </c>
      <c r="Y1555">
        <f>IF(Table1[[#This Row],[ATS]]=S1554,SUM(Table1[[#This Row],[ATS]],Y1554),Table1[[#This Row],[ATS]])</f>
        <v>1</v>
      </c>
      <c r="Z1555">
        <f>IF(Table1[[#This Row],[ATS]]&gt;0,Table1[[#This Row],[ATS streak (not real)]]-1,Table1[[#This Row],[ATS streak (not real)]]+1)</f>
        <v>0</v>
      </c>
      <c r="AA1555" s="5">
        <f>Table1[[#This Row],[running ttl ppg]]^2.37/(Table1[[#This Row],[running ttl ppg]]^2.37+Table1[[#This Row],[running ttl ppga]]^2.37)</f>
        <v>0.51393820759628295</v>
      </c>
      <c r="AB1555" s="5">
        <f>Table1[[#This Row],[pyth ratio]]+Table1[[#This Row],[win/loss ratio]]</f>
        <v>1.0139382075962828</v>
      </c>
    </row>
    <row r="1556" spans="1:28" x14ac:dyDescent="0.25">
      <c r="A1556" s="1">
        <v>4114</v>
      </c>
      <c r="B1556" s="7">
        <f t="shared" si="52"/>
        <v>3</v>
      </c>
      <c r="C1556" s="5">
        <v>2019</v>
      </c>
      <c r="D1556" s="5">
        <v>3</v>
      </c>
      <c r="E1556" t="s">
        <v>42</v>
      </c>
      <c r="F1556" t="s">
        <v>64</v>
      </c>
      <c r="G1556" s="5">
        <v>1</v>
      </c>
      <c r="H1556">
        <v>37</v>
      </c>
      <c r="I1556">
        <v>43</v>
      </c>
      <c r="J1556">
        <v>-6</v>
      </c>
      <c r="K1556">
        <f>IF(Table1[[#This Row],[net]]&gt;0,1,0)</f>
        <v>0</v>
      </c>
      <c r="L1556">
        <v>-1.5</v>
      </c>
      <c r="M1556">
        <f>IF(Table1[[#This Row],[team]]=E1555,SUM(Table1[[#This Row],[win/loss]],M1555),Table1[[#This Row],[win/loss]])</f>
        <v>1</v>
      </c>
      <c r="N1556">
        <f>IF(Table1[[#This Row],[team]]=E1555,SUM(Table1[[#This Row],[win/loss]],M1555),Table1[[#This Row],[win/loss]])/B1556</f>
        <v>0.33333333333333331</v>
      </c>
      <c r="O1556">
        <f t="shared" si="51"/>
        <v>-7.5</v>
      </c>
      <c r="P1556">
        <f>IF(Table1[[#This Row],[difference]]&gt;0,SQRT(Table1[[#This Row],[difference]]),-SQRT(ABS(Table1[[#This Row],[difference]])))</f>
        <v>-2.7386127875258306</v>
      </c>
      <c r="Q1556">
        <f>IF(Table1[[#This Row],[line]]&gt;0,SQRT(Table1[[#This Row],[line]]),-SQRT(ABS(Table1[[#This Row],[line]])))</f>
        <v>-1.2247448713915889</v>
      </c>
      <c r="R1556">
        <f>Table1[[#This Row],[difference]]-Table1[[#This Row],[sqrt(line)]]</f>
        <v>-6.2752551286084106</v>
      </c>
      <c r="S1556">
        <f>IF(Table1[[#This Row],[difference]]&gt;0,1,-1)</f>
        <v>-1</v>
      </c>
      <c r="T1556">
        <f>IF(Table1[[#This Row],[team]]=E1555,SUM(H1556,T1555),Table1[[#This Row],[ppg]])</f>
        <v>80</v>
      </c>
      <c r="U1556">
        <f>IF(Table1[[#This Row],[team]]=E1555,SUM(I1556,U1555),Table1[[#This Row],[ppga]])</f>
        <v>85</v>
      </c>
      <c r="V1556">
        <f>IF(Table1[[#This Row],[team]]=E1555,SUM(Table1[[#This Row],[difference]],V1555),Table1[[#This Row],[difference]])</f>
        <v>-12</v>
      </c>
      <c r="W1556">
        <f>IF(Table1[[#This Row],[team]]=E1555,SUM(Table1[[#This Row],[sqrt(dif)]],W1555),Table1[[#This Row],[sqrt(dif)]])</f>
        <v>-3.9633576589174195</v>
      </c>
      <c r="X1556">
        <f>IF(Table1[[#This Row],[team]]=E1555,SUM(Table1[[#This Row],[f1]],X1555),Table1[[#This Row],[f1]])</f>
        <v>-8.4300472486966953</v>
      </c>
      <c r="Y1556">
        <f>IF(Table1[[#This Row],[ATS]]=S1555,SUM(Table1[[#This Row],[ATS]],Y1555),Table1[[#This Row],[ATS]])</f>
        <v>-1</v>
      </c>
      <c r="Z1556">
        <f>IF(Table1[[#This Row],[ATS]]&gt;0,Table1[[#This Row],[ATS streak (not real)]]-1,Table1[[#This Row],[ATS streak (not real)]]+1)</f>
        <v>0</v>
      </c>
      <c r="AA1556" s="5">
        <f>Table1[[#This Row],[running ttl ppg]]^2.37/(Table1[[#This Row],[running ttl ppg]]^2.37+Table1[[#This Row],[running ttl ppga]]^2.37)</f>
        <v>0.46414157892781782</v>
      </c>
      <c r="AB1556" s="5">
        <f>Table1[[#This Row],[pyth ratio]]+Table1[[#This Row],[win/loss ratio]]</f>
        <v>0.79747491226115108</v>
      </c>
    </row>
    <row r="1557" spans="1:28" x14ac:dyDescent="0.25">
      <c r="A1557" s="1">
        <v>4115</v>
      </c>
      <c r="B1557" s="7">
        <f t="shared" si="52"/>
        <v>4</v>
      </c>
      <c r="C1557" s="5">
        <v>2019</v>
      </c>
      <c r="D1557" s="5">
        <v>4</v>
      </c>
      <c r="E1557" t="s">
        <v>42</v>
      </c>
      <c r="F1557" t="s">
        <v>47</v>
      </c>
      <c r="G1557" s="5">
        <v>1</v>
      </c>
      <c r="H1557">
        <v>36</v>
      </c>
      <c r="I1557">
        <v>37</v>
      </c>
      <c r="J1557">
        <v>-1</v>
      </c>
      <c r="K1557">
        <f>IF(Table1[[#This Row],[net]]&gt;0,1,0)</f>
        <v>0</v>
      </c>
      <c r="L1557">
        <v>-3.5</v>
      </c>
      <c r="M1557">
        <f>IF(Table1[[#This Row],[team]]=E1556,SUM(Table1[[#This Row],[win/loss]],M1556),Table1[[#This Row],[win/loss]])</f>
        <v>1</v>
      </c>
      <c r="N1557">
        <f>IF(Table1[[#This Row],[team]]=E1556,SUM(Table1[[#This Row],[win/loss]],M1556),Table1[[#This Row],[win/loss]])/B1557</f>
        <v>0.25</v>
      </c>
      <c r="O1557">
        <f t="shared" si="51"/>
        <v>-4.5</v>
      </c>
      <c r="P1557">
        <f>IF(Table1[[#This Row],[difference]]&gt;0,SQRT(Table1[[#This Row],[difference]]),-SQRT(ABS(Table1[[#This Row],[difference]])))</f>
        <v>-2.1213203435596424</v>
      </c>
      <c r="Q1557">
        <f>IF(Table1[[#This Row],[line]]&gt;0,SQRT(Table1[[#This Row],[line]]),-SQRT(ABS(Table1[[#This Row],[line]])))</f>
        <v>-1.8708286933869707</v>
      </c>
      <c r="R1557">
        <f>Table1[[#This Row],[difference]]-Table1[[#This Row],[sqrt(line)]]</f>
        <v>-2.6291713066130296</v>
      </c>
      <c r="S1557">
        <f>IF(Table1[[#This Row],[difference]]&gt;0,1,-1)</f>
        <v>-1</v>
      </c>
      <c r="T1557">
        <f>IF(Table1[[#This Row],[team]]=E1556,SUM(H1557,T1556),Table1[[#This Row],[ppg]])</f>
        <v>116</v>
      </c>
      <c r="U1557">
        <f>IF(Table1[[#This Row],[team]]=E1556,SUM(I1557,U1556),Table1[[#This Row],[ppga]])</f>
        <v>122</v>
      </c>
      <c r="V1557">
        <f>IF(Table1[[#This Row],[team]]=E1556,SUM(Table1[[#This Row],[difference]],V1556),Table1[[#This Row],[difference]])</f>
        <v>-16.5</v>
      </c>
      <c r="W1557">
        <f>IF(Table1[[#This Row],[team]]=E1556,SUM(Table1[[#This Row],[sqrt(dif)]],W1556),Table1[[#This Row],[sqrt(dif)]])</f>
        <v>-6.0846780024770624</v>
      </c>
      <c r="X1557">
        <f>IF(Table1[[#This Row],[team]]=E1556,SUM(Table1[[#This Row],[f1]],X1556),Table1[[#This Row],[f1]])</f>
        <v>-11.059218555309725</v>
      </c>
      <c r="Y1557">
        <f>IF(Table1[[#This Row],[ATS]]=S1556,SUM(Table1[[#This Row],[ATS]],Y1556),Table1[[#This Row],[ATS]])</f>
        <v>-2</v>
      </c>
      <c r="Z1557">
        <f>IF(Table1[[#This Row],[ATS]]&gt;0,Table1[[#This Row],[ATS streak (not real)]]-1,Table1[[#This Row],[ATS streak (not real)]]+1)</f>
        <v>-1</v>
      </c>
      <c r="AA1557" s="5">
        <f>Table1[[#This Row],[running ttl ppg]]^2.37/(Table1[[#This Row],[running ttl ppg]]^2.37+Table1[[#This Row],[running ttl ppga]]^2.37)</f>
        <v>0.47015523921398661</v>
      </c>
      <c r="AB1557" s="5">
        <f>Table1[[#This Row],[pyth ratio]]+Table1[[#This Row],[win/loss ratio]]</f>
        <v>0.72015523921398661</v>
      </c>
    </row>
    <row r="1558" spans="1:28" x14ac:dyDescent="0.25">
      <c r="A1558" s="1">
        <v>4116</v>
      </c>
      <c r="B1558" s="7">
        <f t="shared" si="52"/>
        <v>5</v>
      </c>
      <c r="C1558" s="5">
        <v>2019</v>
      </c>
      <c r="D1558" s="5">
        <v>5</v>
      </c>
      <c r="E1558" t="s">
        <v>42</v>
      </c>
      <c r="F1558" t="s">
        <v>67</v>
      </c>
      <c r="G1558" s="5">
        <v>0</v>
      </c>
      <c r="H1558">
        <v>17</v>
      </c>
      <c r="I1558">
        <v>41</v>
      </c>
      <c r="J1558">
        <v>-24</v>
      </c>
      <c r="K1558">
        <f>IF(Table1[[#This Row],[net]]&gt;0,1,0)</f>
        <v>0</v>
      </c>
      <c r="L1558">
        <v>3.5</v>
      </c>
      <c r="M1558">
        <f>IF(Table1[[#This Row],[team]]=E1557,SUM(Table1[[#This Row],[win/loss]],M1557),Table1[[#This Row],[win/loss]])</f>
        <v>1</v>
      </c>
      <c r="N1558">
        <f>IF(Table1[[#This Row],[team]]=E1557,SUM(Table1[[#This Row],[win/loss]],M1557),Table1[[#This Row],[win/loss]])/B1558</f>
        <v>0.2</v>
      </c>
      <c r="O1558">
        <f t="shared" si="51"/>
        <v>-20.5</v>
      </c>
      <c r="P1558">
        <f>IF(Table1[[#This Row],[difference]]&gt;0,SQRT(Table1[[#This Row],[difference]]),-SQRT(ABS(Table1[[#This Row],[difference]])))</f>
        <v>-4.5276925690687087</v>
      </c>
      <c r="Q1558">
        <f>IF(Table1[[#This Row],[line]]&gt;0,SQRT(Table1[[#This Row],[line]]),-SQRT(ABS(Table1[[#This Row],[line]])))</f>
        <v>1.8708286933869707</v>
      </c>
      <c r="R1558">
        <f>Table1[[#This Row],[difference]]-Table1[[#This Row],[sqrt(line)]]</f>
        <v>-22.370828693386972</v>
      </c>
      <c r="S1558">
        <f>IF(Table1[[#This Row],[difference]]&gt;0,1,-1)</f>
        <v>-1</v>
      </c>
      <c r="T1558">
        <f>IF(Table1[[#This Row],[team]]=E1557,SUM(H1558,T1557),Table1[[#This Row],[ppg]])</f>
        <v>133</v>
      </c>
      <c r="U1558">
        <f>IF(Table1[[#This Row],[team]]=E1557,SUM(I1558,U1557),Table1[[#This Row],[ppga]])</f>
        <v>163</v>
      </c>
      <c r="V1558">
        <f>IF(Table1[[#This Row],[team]]=E1557,SUM(Table1[[#This Row],[difference]],V1557),Table1[[#This Row],[difference]])</f>
        <v>-37</v>
      </c>
      <c r="W1558">
        <f>IF(Table1[[#This Row],[team]]=E1557,SUM(Table1[[#This Row],[sqrt(dif)]],W1557),Table1[[#This Row],[sqrt(dif)]])</f>
        <v>-10.612370571545771</v>
      </c>
      <c r="X1558">
        <f>IF(Table1[[#This Row],[team]]=E1557,SUM(Table1[[#This Row],[f1]],X1557),Table1[[#This Row],[f1]])</f>
        <v>-33.430047248696695</v>
      </c>
      <c r="Y1558">
        <f>IF(Table1[[#This Row],[ATS]]=S1557,SUM(Table1[[#This Row],[ATS]],Y1557),Table1[[#This Row],[ATS]])</f>
        <v>-3</v>
      </c>
      <c r="Z1558">
        <f>IF(Table1[[#This Row],[ATS]]&gt;0,Table1[[#This Row],[ATS streak (not real)]]-1,Table1[[#This Row],[ATS streak (not real)]]+1)</f>
        <v>-2</v>
      </c>
      <c r="AA1558" s="5">
        <f>Table1[[#This Row],[running ttl ppg]]^2.37/(Table1[[#This Row],[running ttl ppg]]^2.37+Table1[[#This Row],[running ttl ppga]]^2.37)</f>
        <v>0.38176567643332332</v>
      </c>
      <c r="AB1558" s="5">
        <f>Table1[[#This Row],[pyth ratio]]+Table1[[#This Row],[win/loss ratio]]</f>
        <v>0.58176567643332333</v>
      </c>
    </row>
    <row r="1559" spans="1:28" x14ac:dyDescent="0.25">
      <c r="A1559" s="1">
        <v>4117</v>
      </c>
      <c r="B1559" s="7">
        <f t="shared" si="52"/>
        <v>6</v>
      </c>
      <c r="C1559" s="5">
        <v>2019</v>
      </c>
      <c r="D1559" s="5">
        <v>6</v>
      </c>
      <c r="E1559" t="s">
        <v>42</v>
      </c>
      <c r="F1559" t="s">
        <v>70</v>
      </c>
      <c r="G1559" s="5">
        <v>1</v>
      </c>
      <c r="H1559">
        <v>34</v>
      </c>
      <c r="I1559">
        <v>29</v>
      </c>
      <c r="J1559">
        <v>5</v>
      </c>
      <c r="K1559">
        <f>IF(Table1[[#This Row],[net]]&gt;0,1,0)</f>
        <v>1</v>
      </c>
      <c r="L1559">
        <v>-3</v>
      </c>
      <c r="M1559">
        <f>IF(Table1[[#This Row],[team]]=E1558,SUM(Table1[[#This Row],[win/loss]],M1558),Table1[[#This Row],[win/loss]])</f>
        <v>2</v>
      </c>
      <c r="N1559">
        <f>IF(Table1[[#This Row],[team]]=E1558,SUM(Table1[[#This Row],[win/loss]],M1558),Table1[[#This Row],[win/loss]])/B1559</f>
        <v>0.33333333333333331</v>
      </c>
      <c r="O1559">
        <f t="shared" si="51"/>
        <v>2</v>
      </c>
      <c r="P1559">
        <f>IF(Table1[[#This Row],[difference]]&gt;0,SQRT(Table1[[#This Row],[difference]]),-SQRT(ABS(Table1[[#This Row],[difference]])))</f>
        <v>1.4142135623730951</v>
      </c>
      <c r="Q1559">
        <f>IF(Table1[[#This Row],[line]]&gt;0,SQRT(Table1[[#This Row],[line]]),-SQRT(ABS(Table1[[#This Row],[line]])))</f>
        <v>-1.7320508075688772</v>
      </c>
      <c r="R1559">
        <f>Table1[[#This Row],[difference]]-Table1[[#This Row],[sqrt(line)]]</f>
        <v>3.7320508075688772</v>
      </c>
      <c r="S1559">
        <f>IF(Table1[[#This Row],[difference]]&gt;0,1,-1)</f>
        <v>1</v>
      </c>
      <c r="T1559">
        <f>IF(Table1[[#This Row],[team]]=E1558,SUM(H1559,T1558),Table1[[#This Row],[ppg]])</f>
        <v>167</v>
      </c>
      <c r="U1559">
        <f>IF(Table1[[#This Row],[team]]=E1558,SUM(I1559,U1558),Table1[[#This Row],[ppga]])</f>
        <v>192</v>
      </c>
      <c r="V1559">
        <f>IF(Table1[[#This Row],[team]]=E1558,SUM(Table1[[#This Row],[difference]],V1558),Table1[[#This Row],[difference]])</f>
        <v>-35</v>
      </c>
      <c r="W1559">
        <f>IF(Table1[[#This Row],[team]]=E1558,SUM(Table1[[#This Row],[sqrt(dif)]],W1558),Table1[[#This Row],[sqrt(dif)]])</f>
        <v>-9.1981570091726752</v>
      </c>
      <c r="X1559">
        <f>IF(Table1[[#This Row],[team]]=E1558,SUM(Table1[[#This Row],[f1]],X1558),Table1[[#This Row],[f1]])</f>
        <v>-29.697996441127817</v>
      </c>
      <c r="Y1559">
        <f>IF(Table1[[#This Row],[ATS]]=S1558,SUM(Table1[[#This Row],[ATS]],Y1558),Table1[[#This Row],[ATS]])</f>
        <v>1</v>
      </c>
      <c r="Z1559">
        <f>IF(Table1[[#This Row],[ATS]]&gt;0,Table1[[#This Row],[ATS streak (not real)]]-1,Table1[[#This Row],[ATS streak (not real)]]+1)</f>
        <v>0</v>
      </c>
      <c r="AA1559" s="5">
        <f>Table1[[#This Row],[running ttl ppg]]^2.37/(Table1[[#This Row],[running ttl ppg]]^2.37+Table1[[#This Row],[running ttl ppga]]^2.37)</f>
        <v>0.41809009244239315</v>
      </c>
      <c r="AB1559" s="5">
        <f>Table1[[#This Row],[pyth ratio]]+Table1[[#This Row],[win/loss ratio]]</f>
        <v>0.75142342577572641</v>
      </c>
    </row>
    <row r="1560" spans="1:28" x14ac:dyDescent="0.25">
      <c r="A1560" s="1">
        <v>4118</v>
      </c>
      <c r="B1560" s="7">
        <f t="shared" si="52"/>
        <v>7</v>
      </c>
      <c r="C1560" s="5">
        <v>2019</v>
      </c>
      <c r="D1560" s="5">
        <v>7</v>
      </c>
      <c r="E1560" t="s">
        <v>42</v>
      </c>
      <c r="F1560" t="s">
        <v>61</v>
      </c>
      <c r="G1560" s="5">
        <v>1</v>
      </c>
      <c r="H1560">
        <v>23</v>
      </c>
      <c r="I1560">
        <v>20</v>
      </c>
      <c r="J1560">
        <v>3</v>
      </c>
      <c r="K1560">
        <f>IF(Table1[[#This Row],[net]]&gt;0,1,0)</f>
        <v>1</v>
      </c>
      <c r="L1560">
        <v>-4</v>
      </c>
      <c r="M1560">
        <f>IF(Table1[[#This Row],[team]]=E1559,SUM(Table1[[#This Row],[win/loss]],M1559),Table1[[#This Row],[win/loss]])</f>
        <v>3</v>
      </c>
      <c r="N1560">
        <f>IF(Table1[[#This Row],[team]]=E1559,SUM(Table1[[#This Row],[win/loss]],M1559),Table1[[#This Row],[win/loss]])/B1560</f>
        <v>0.42857142857142855</v>
      </c>
      <c r="O1560">
        <f t="shared" si="51"/>
        <v>-1</v>
      </c>
      <c r="P1560">
        <f>IF(Table1[[#This Row],[difference]]&gt;0,SQRT(Table1[[#This Row],[difference]]),-SQRT(ABS(Table1[[#This Row],[difference]])))</f>
        <v>-1</v>
      </c>
      <c r="Q1560">
        <f>IF(Table1[[#This Row],[line]]&gt;0,SQRT(Table1[[#This Row],[line]]),-SQRT(ABS(Table1[[#This Row],[line]])))</f>
        <v>-2</v>
      </c>
      <c r="R1560">
        <f>Table1[[#This Row],[difference]]-Table1[[#This Row],[sqrt(line)]]</f>
        <v>1</v>
      </c>
      <c r="S1560">
        <f>IF(Table1[[#This Row],[difference]]&gt;0,1,-1)</f>
        <v>-1</v>
      </c>
      <c r="T1560">
        <f>IF(Table1[[#This Row],[team]]=E1559,SUM(H1560,T1559),Table1[[#This Row],[ppg]])</f>
        <v>190</v>
      </c>
      <c r="U1560">
        <f>IF(Table1[[#This Row],[team]]=E1559,SUM(I1560,U1559),Table1[[#This Row],[ppga]])</f>
        <v>212</v>
      </c>
      <c r="V1560">
        <f>IF(Table1[[#This Row],[team]]=E1559,SUM(Table1[[#This Row],[difference]],V1559),Table1[[#This Row],[difference]])</f>
        <v>-36</v>
      </c>
      <c r="W1560">
        <f>IF(Table1[[#This Row],[team]]=E1559,SUM(Table1[[#This Row],[sqrt(dif)]],W1559),Table1[[#This Row],[sqrt(dif)]])</f>
        <v>-10.198157009172675</v>
      </c>
      <c r="X1560">
        <f>IF(Table1[[#This Row],[team]]=E1559,SUM(Table1[[#This Row],[f1]],X1559),Table1[[#This Row],[f1]])</f>
        <v>-28.697996441127817</v>
      </c>
      <c r="Y1560">
        <f>IF(Table1[[#This Row],[ATS]]=S1559,SUM(Table1[[#This Row],[ATS]],Y1559),Table1[[#This Row],[ATS]])</f>
        <v>-1</v>
      </c>
      <c r="Z1560">
        <f>IF(Table1[[#This Row],[ATS]]&gt;0,Table1[[#This Row],[ATS streak (not real)]]-1,Table1[[#This Row],[ATS streak (not real)]]+1)</f>
        <v>0</v>
      </c>
      <c r="AA1560" s="5">
        <f>Table1[[#This Row],[running ttl ppg]]^2.37/(Table1[[#This Row],[running ttl ppg]]^2.37+Table1[[#This Row],[running ttl ppga]]^2.37)</f>
        <v>0.43544669465998592</v>
      </c>
      <c r="AB1560" s="5">
        <f>Table1[[#This Row],[pyth ratio]]+Table1[[#This Row],[win/loss ratio]]</f>
        <v>0.86401812323141447</v>
      </c>
    </row>
    <row r="1561" spans="1:28" x14ac:dyDescent="0.25">
      <c r="A1561" s="1">
        <v>4119</v>
      </c>
      <c r="B1561" s="7">
        <f t="shared" si="52"/>
        <v>8</v>
      </c>
      <c r="C1561" s="5">
        <v>2019</v>
      </c>
      <c r="D1561" s="5">
        <v>9</v>
      </c>
      <c r="E1561" t="s">
        <v>42</v>
      </c>
      <c r="F1561" t="s">
        <v>72</v>
      </c>
      <c r="G1561" s="5">
        <v>0</v>
      </c>
      <c r="H1561">
        <v>38</v>
      </c>
      <c r="I1561">
        <v>14</v>
      </c>
      <c r="J1561">
        <v>24</v>
      </c>
      <c r="K1561">
        <f>IF(Table1[[#This Row],[net]]&gt;0,1,0)</f>
        <v>1</v>
      </c>
      <c r="L1561">
        <v>1.5</v>
      </c>
      <c r="M1561">
        <f>IF(Table1[[#This Row],[team]]=E1560,SUM(Table1[[#This Row],[win/loss]],M1560),Table1[[#This Row],[win/loss]])</f>
        <v>4</v>
      </c>
      <c r="N1561">
        <f>IF(Table1[[#This Row],[team]]=E1560,SUM(Table1[[#This Row],[win/loss]],M1560),Table1[[#This Row],[win/loss]])/B1561</f>
        <v>0.5</v>
      </c>
      <c r="O1561">
        <f t="shared" si="51"/>
        <v>25.5</v>
      </c>
      <c r="P1561">
        <f>IF(Table1[[#This Row],[difference]]&gt;0,SQRT(Table1[[#This Row],[difference]]),-SQRT(ABS(Table1[[#This Row],[difference]])))</f>
        <v>5.0497524691810387</v>
      </c>
      <c r="Q1561">
        <f>IF(Table1[[#This Row],[line]]&gt;0,SQRT(Table1[[#This Row],[line]]),-SQRT(ABS(Table1[[#This Row],[line]])))</f>
        <v>1.2247448713915889</v>
      </c>
      <c r="R1561">
        <f>Table1[[#This Row],[difference]]-Table1[[#This Row],[sqrt(line)]]</f>
        <v>24.275255128608411</v>
      </c>
      <c r="S1561">
        <f>IF(Table1[[#This Row],[difference]]&gt;0,1,-1)</f>
        <v>1</v>
      </c>
      <c r="T1561">
        <f>IF(Table1[[#This Row],[team]]=E1560,SUM(H1561,T1560),Table1[[#This Row],[ppg]])</f>
        <v>228</v>
      </c>
      <c r="U1561">
        <f>IF(Table1[[#This Row],[team]]=E1560,SUM(I1561,U1560),Table1[[#This Row],[ppga]])</f>
        <v>226</v>
      </c>
      <c r="V1561">
        <f>IF(Table1[[#This Row],[team]]=E1560,SUM(Table1[[#This Row],[difference]],V1560),Table1[[#This Row],[difference]])</f>
        <v>-10.5</v>
      </c>
      <c r="W1561">
        <f>IF(Table1[[#This Row],[team]]=E1560,SUM(Table1[[#This Row],[sqrt(dif)]],W1560),Table1[[#This Row],[sqrt(dif)]])</f>
        <v>-5.1484045399916365</v>
      </c>
      <c r="X1561">
        <f>IF(Table1[[#This Row],[team]]=E1560,SUM(Table1[[#This Row],[f1]],X1560),Table1[[#This Row],[f1]])</f>
        <v>-4.4227413125194062</v>
      </c>
      <c r="Y1561">
        <f>IF(Table1[[#This Row],[ATS]]=S1560,SUM(Table1[[#This Row],[ATS]],Y1560),Table1[[#This Row],[ATS]])</f>
        <v>1</v>
      </c>
      <c r="Z1561">
        <f>IF(Table1[[#This Row],[ATS]]&gt;0,Table1[[#This Row],[ATS streak (not real)]]-1,Table1[[#This Row],[ATS streak (not real)]]+1)</f>
        <v>0</v>
      </c>
      <c r="AA1561" s="5">
        <f>Table1[[#This Row],[running ttl ppg]]^2.37/(Table1[[#This Row],[running ttl ppg]]^2.37+Table1[[#This Row],[running ttl ppga]]^2.37)</f>
        <v>0.50522010841359144</v>
      </c>
      <c r="AB1561" s="5">
        <f>Table1[[#This Row],[pyth ratio]]+Table1[[#This Row],[win/loss ratio]]</f>
        <v>1.0052201084135914</v>
      </c>
    </row>
    <row r="1562" spans="1:28" x14ac:dyDescent="0.25">
      <c r="A1562" s="1">
        <v>4120</v>
      </c>
      <c r="B1562" s="7">
        <f t="shared" si="52"/>
        <v>9</v>
      </c>
      <c r="C1562" s="5">
        <v>2019</v>
      </c>
      <c r="D1562" s="5">
        <v>10</v>
      </c>
      <c r="E1562" t="s">
        <v>42</v>
      </c>
      <c r="F1562" t="s">
        <v>48</v>
      </c>
      <c r="G1562" s="5">
        <v>0</v>
      </c>
      <c r="H1562">
        <v>16</v>
      </c>
      <c r="I1562">
        <v>28</v>
      </c>
      <c r="J1562">
        <v>-12</v>
      </c>
      <c r="K1562">
        <f>IF(Table1[[#This Row],[net]]&gt;0,1,0)</f>
        <v>0</v>
      </c>
      <c r="L1562">
        <v>-5.5</v>
      </c>
      <c r="M1562">
        <f>IF(Table1[[#This Row],[team]]=E1561,SUM(Table1[[#This Row],[win/loss]],M1561),Table1[[#This Row],[win/loss]])</f>
        <v>4</v>
      </c>
      <c r="N1562">
        <f>IF(Table1[[#This Row],[team]]=E1561,SUM(Table1[[#This Row],[win/loss]],M1561),Table1[[#This Row],[win/loss]])/B1562</f>
        <v>0.44444444444444442</v>
      </c>
      <c r="O1562">
        <f t="shared" si="51"/>
        <v>-17.5</v>
      </c>
      <c r="P1562">
        <f>IF(Table1[[#This Row],[difference]]&gt;0,SQRT(Table1[[#This Row],[difference]]),-SQRT(ABS(Table1[[#This Row],[difference]])))</f>
        <v>-4.1833001326703778</v>
      </c>
      <c r="Q1562">
        <f>IF(Table1[[#This Row],[line]]&gt;0,SQRT(Table1[[#This Row],[line]]),-SQRT(ABS(Table1[[#This Row],[line]])))</f>
        <v>-2.3452078799117149</v>
      </c>
      <c r="R1562">
        <f>Table1[[#This Row],[difference]]-Table1[[#This Row],[sqrt(line)]]</f>
        <v>-15.154792120088285</v>
      </c>
      <c r="S1562">
        <f>IF(Table1[[#This Row],[difference]]&gt;0,1,-1)</f>
        <v>-1</v>
      </c>
      <c r="T1562">
        <f>IF(Table1[[#This Row],[team]]=E1561,SUM(H1562,T1561),Table1[[#This Row],[ppg]])</f>
        <v>244</v>
      </c>
      <c r="U1562">
        <f>IF(Table1[[#This Row],[team]]=E1561,SUM(I1562,U1561),Table1[[#This Row],[ppga]])</f>
        <v>254</v>
      </c>
      <c r="V1562">
        <f>IF(Table1[[#This Row],[team]]=E1561,SUM(Table1[[#This Row],[difference]],V1561),Table1[[#This Row],[difference]])</f>
        <v>-28</v>
      </c>
      <c r="W1562">
        <f>IF(Table1[[#This Row],[team]]=E1561,SUM(Table1[[#This Row],[sqrt(dif)]],W1561),Table1[[#This Row],[sqrt(dif)]])</f>
        <v>-9.3317046726620134</v>
      </c>
      <c r="X1562">
        <f>IF(Table1[[#This Row],[team]]=E1561,SUM(Table1[[#This Row],[f1]],X1561),Table1[[#This Row],[f1]])</f>
        <v>-19.577533432607691</v>
      </c>
      <c r="Y1562">
        <f>IF(Table1[[#This Row],[ATS]]=S1561,SUM(Table1[[#This Row],[ATS]],Y1561),Table1[[#This Row],[ATS]])</f>
        <v>-1</v>
      </c>
      <c r="Z1562">
        <f>IF(Table1[[#This Row],[ATS]]&gt;0,Table1[[#This Row],[ATS streak (not real)]]-1,Table1[[#This Row],[ATS streak (not real)]]+1)</f>
        <v>0</v>
      </c>
      <c r="AA1562" s="5">
        <f>Table1[[#This Row],[running ttl ppg]]^2.37/(Table1[[#This Row],[running ttl ppg]]^2.37+Table1[[#This Row],[running ttl ppga]]^2.37)</f>
        <v>0.47621957536578474</v>
      </c>
      <c r="AB1562" s="5">
        <f>Table1[[#This Row],[pyth ratio]]+Table1[[#This Row],[win/loss ratio]]</f>
        <v>0.92066401981022916</v>
      </c>
    </row>
    <row r="1563" spans="1:28" x14ac:dyDescent="0.25">
      <c r="A1563" s="1">
        <v>4121</v>
      </c>
      <c r="B1563" s="7">
        <f t="shared" si="52"/>
        <v>10</v>
      </c>
      <c r="C1563" s="5">
        <v>2019</v>
      </c>
      <c r="D1563" s="5">
        <v>11</v>
      </c>
      <c r="E1563" t="s">
        <v>42</v>
      </c>
      <c r="F1563" t="s">
        <v>49</v>
      </c>
      <c r="G1563" s="5">
        <v>1</v>
      </c>
      <c r="H1563">
        <v>19</v>
      </c>
      <c r="I1563">
        <v>22</v>
      </c>
      <c r="J1563">
        <v>-3</v>
      </c>
      <c r="K1563">
        <f>IF(Table1[[#This Row],[net]]&gt;0,1,0)</f>
        <v>0</v>
      </c>
      <c r="L1563">
        <v>-3.5</v>
      </c>
      <c r="M1563">
        <f>IF(Table1[[#This Row],[team]]=E1562,SUM(Table1[[#This Row],[win/loss]],M1562),Table1[[#This Row],[win/loss]])</f>
        <v>4</v>
      </c>
      <c r="N1563">
        <f>IF(Table1[[#This Row],[team]]=E1562,SUM(Table1[[#This Row],[win/loss]],M1562),Table1[[#This Row],[win/loss]])/B1563</f>
        <v>0.4</v>
      </c>
      <c r="O1563">
        <f t="shared" si="51"/>
        <v>-6.5</v>
      </c>
      <c r="P1563">
        <f>IF(Table1[[#This Row],[difference]]&gt;0,SQRT(Table1[[#This Row],[difference]]),-SQRT(ABS(Table1[[#This Row],[difference]])))</f>
        <v>-2.5495097567963922</v>
      </c>
      <c r="Q1563">
        <f>IF(Table1[[#This Row],[line]]&gt;0,SQRT(Table1[[#This Row],[line]]),-SQRT(ABS(Table1[[#This Row],[line]])))</f>
        <v>-1.8708286933869707</v>
      </c>
      <c r="R1563">
        <f>Table1[[#This Row],[difference]]-Table1[[#This Row],[sqrt(line)]]</f>
        <v>-4.6291713066130296</v>
      </c>
      <c r="S1563">
        <f>IF(Table1[[#This Row],[difference]]&gt;0,1,-1)</f>
        <v>-1</v>
      </c>
      <c r="T1563">
        <f>IF(Table1[[#This Row],[team]]=E1562,SUM(H1563,T1562),Table1[[#This Row],[ppg]])</f>
        <v>263</v>
      </c>
      <c r="U1563">
        <f>IF(Table1[[#This Row],[team]]=E1562,SUM(I1563,U1562),Table1[[#This Row],[ppga]])</f>
        <v>276</v>
      </c>
      <c r="V1563">
        <f>IF(Table1[[#This Row],[team]]=E1562,SUM(Table1[[#This Row],[difference]],V1562),Table1[[#This Row],[difference]])</f>
        <v>-34.5</v>
      </c>
      <c r="W1563">
        <f>IF(Table1[[#This Row],[team]]=E1562,SUM(Table1[[#This Row],[sqrt(dif)]],W1562),Table1[[#This Row],[sqrt(dif)]])</f>
        <v>-11.881214429458407</v>
      </c>
      <c r="X1563">
        <f>IF(Table1[[#This Row],[team]]=E1562,SUM(Table1[[#This Row],[f1]],X1562),Table1[[#This Row],[f1]])</f>
        <v>-24.206704739220719</v>
      </c>
      <c r="Y1563">
        <f>IF(Table1[[#This Row],[ATS]]=S1562,SUM(Table1[[#This Row],[ATS]],Y1562),Table1[[#This Row],[ATS]])</f>
        <v>-2</v>
      </c>
      <c r="Z1563">
        <f>IF(Table1[[#This Row],[ATS]]&gt;0,Table1[[#This Row],[ATS streak (not real)]]-1,Table1[[#This Row],[ATS streak (not real)]]+1)</f>
        <v>-1</v>
      </c>
      <c r="AA1563" s="5">
        <f>Table1[[#This Row],[running ttl ppg]]^2.37/(Table1[[#This Row],[running ttl ppg]]^2.37+Table1[[#This Row],[running ttl ppga]]^2.37)</f>
        <v>0.47144485702974281</v>
      </c>
      <c r="AB1563" s="5">
        <f>Table1[[#This Row],[pyth ratio]]+Table1[[#This Row],[win/loss ratio]]</f>
        <v>0.87144485702974284</v>
      </c>
    </row>
    <row r="1564" spans="1:28" x14ac:dyDescent="0.25">
      <c r="A1564" s="1">
        <v>4122</v>
      </c>
      <c r="B1564" s="7">
        <f t="shared" si="52"/>
        <v>11</v>
      </c>
      <c r="C1564" s="5">
        <v>2019</v>
      </c>
      <c r="D1564" s="5">
        <v>12</v>
      </c>
      <c r="E1564" t="s">
        <v>42</v>
      </c>
      <c r="F1564" t="s">
        <v>64</v>
      </c>
      <c r="G1564" s="5">
        <v>0</v>
      </c>
      <c r="H1564">
        <v>17</v>
      </c>
      <c r="I1564">
        <v>31</v>
      </c>
      <c r="J1564">
        <v>-14</v>
      </c>
      <c r="K1564">
        <f>IF(Table1[[#This Row],[net]]&gt;0,1,0)</f>
        <v>0</v>
      </c>
      <c r="L1564">
        <v>12.5</v>
      </c>
      <c r="M1564">
        <f>IF(Table1[[#This Row],[team]]=E1563,SUM(Table1[[#This Row],[win/loss]],M1563),Table1[[#This Row],[win/loss]])</f>
        <v>4</v>
      </c>
      <c r="N1564">
        <f>IF(Table1[[#This Row],[team]]=E1563,SUM(Table1[[#This Row],[win/loss]],M1563),Table1[[#This Row],[win/loss]])/B1564</f>
        <v>0.36363636363636365</v>
      </c>
      <c r="O1564">
        <f t="shared" si="51"/>
        <v>-1.5</v>
      </c>
      <c r="P1564">
        <f>IF(Table1[[#This Row],[difference]]&gt;0,SQRT(Table1[[#This Row],[difference]]),-SQRT(ABS(Table1[[#This Row],[difference]])))</f>
        <v>-1.2247448713915889</v>
      </c>
      <c r="Q1564">
        <f>IF(Table1[[#This Row],[line]]&gt;0,SQRT(Table1[[#This Row],[line]]),-SQRT(ABS(Table1[[#This Row],[line]])))</f>
        <v>3.5355339059327378</v>
      </c>
      <c r="R1564">
        <f>Table1[[#This Row],[difference]]-Table1[[#This Row],[sqrt(line)]]</f>
        <v>-5.0355339059327378</v>
      </c>
      <c r="S1564">
        <f>IF(Table1[[#This Row],[difference]]&gt;0,1,-1)</f>
        <v>-1</v>
      </c>
      <c r="T1564">
        <f>IF(Table1[[#This Row],[team]]=E1563,SUM(H1564,T1563),Table1[[#This Row],[ppg]])</f>
        <v>280</v>
      </c>
      <c r="U1564">
        <f>IF(Table1[[#This Row],[team]]=E1563,SUM(I1564,U1563),Table1[[#This Row],[ppga]])</f>
        <v>307</v>
      </c>
      <c r="V1564">
        <f>IF(Table1[[#This Row],[team]]=E1563,SUM(Table1[[#This Row],[difference]],V1563),Table1[[#This Row],[difference]])</f>
        <v>-36</v>
      </c>
      <c r="W1564">
        <f>IF(Table1[[#This Row],[team]]=E1563,SUM(Table1[[#This Row],[sqrt(dif)]],W1563),Table1[[#This Row],[sqrt(dif)]])</f>
        <v>-13.105959300849996</v>
      </c>
      <c r="X1564">
        <f>IF(Table1[[#This Row],[team]]=E1563,SUM(Table1[[#This Row],[f1]],X1563),Table1[[#This Row],[f1]])</f>
        <v>-29.242238645153456</v>
      </c>
      <c r="Y1564">
        <f>IF(Table1[[#This Row],[ATS]]=S1563,SUM(Table1[[#This Row],[ATS]],Y1563),Table1[[#This Row],[ATS]])</f>
        <v>-3</v>
      </c>
      <c r="Z1564">
        <f>IF(Table1[[#This Row],[ATS]]&gt;0,Table1[[#This Row],[ATS streak (not real)]]-1,Table1[[#This Row],[ATS streak (not real)]]+1)</f>
        <v>-2</v>
      </c>
      <c r="AA1564" s="5">
        <f>Table1[[#This Row],[running ttl ppg]]^2.37/(Table1[[#This Row],[running ttl ppg]]^2.37+Table1[[#This Row],[running ttl ppga]]^2.37)</f>
        <v>0.44567089114513342</v>
      </c>
      <c r="AB1564" s="5">
        <f>Table1[[#This Row],[pyth ratio]]+Table1[[#This Row],[win/loss ratio]]</f>
        <v>0.80930725478149701</v>
      </c>
    </row>
    <row r="1565" spans="1:28" x14ac:dyDescent="0.25">
      <c r="A1565" s="1">
        <v>4123</v>
      </c>
      <c r="B1565" s="7">
        <f t="shared" si="52"/>
        <v>12</v>
      </c>
      <c r="C1565" s="5">
        <v>2019</v>
      </c>
      <c r="D1565" s="5">
        <v>13</v>
      </c>
      <c r="E1565" t="s">
        <v>42</v>
      </c>
      <c r="F1565" t="s">
        <v>43</v>
      </c>
      <c r="G1565" s="5">
        <v>1</v>
      </c>
      <c r="H1565">
        <v>16</v>
      </c>
      <c r="I1565">
        <v>26</v>
      </c>
      <c r="J1565">
        <v>-10</v>
      </c>
      <c r="K1565">
        <f>IF(Table1[[#This Row],[net]]&gt;0,1,0)</f>
        <v>0</v>
      </c>
      <c r="L1565">
        <v>-2.5</v>
      </c>
      <c r="M1565">
        <f>IF(Table1[[#This Row],[team]]=E1564,SUM(Table1[[#This Row],[win/loss]],M1564),Table1[[#This Row],[win/loss]])</f>
        <v>4</v>
      </c>
      <c r="N1565">
        <f>IF(Table1[[#This Row],[team]]=E1564,SUM(Table1[[#This Row],[win/loss]],M1564),Table1[[#This Row],[win/loss]])/B1565</f>
        <v>0.33333333333333331</v>
      </c>
      <c r="O1565">
        <f t="shared" si="51"/>
        <v>-12.5</v>
      </c>
      <c r="P1565">
        <f>IF(Table1[[#This Row],[difference]]&gt;0,SQRT(Table1[[#This Row],[difference]]),-SQRT(ABS(Table1[[#This Row],[difference]])))</f>
        <v>-3.5355339059327378</v>
      </c>
      <c r="Q1565">
        <f>IF(Table1[[#This Row],[line]]&gt;0,SQRT(Table1[[#This Row],[line]]),-SQRT(ABS(Table1[[#This Row],[line]])))</f>
        <v>-1.5811388300841898</v>
      </c>
      <c r="R1565">
        <f>Table1[[#This Row],[difference]]-Table1[[#This Row],[sqrt(line)]]</f>
        <v>-10.918861169915811</v>
      </c>
      <c r="S1565">
        <f>IF(Table1[[#This Row],[difference]]&gt;0,1,-1)</f>
        <v>-1</v>
      </c>
      <c r="T1565">
        <f>IF(Table1[[#This Row],[team]]=E1564,SUM(H1565,T1564),Table1[[#This Row],[ppg]])</f>
        <v>296</v>
      </c>
      <c r="U1565">
        <f>IF(Table1[[#This Row],[team]]=E1564,SUM(I1565,U1564),Table1[[#This Row],[ppga]])</f>
        <v>333</v>
      </c>
      <c r="V1565">
        <f>IF(Table1[[#This Row],[team]]=E1564,SUM(Table1[[#This Row],[difference]],V1564),Table1[[#This Row],[difference]])</f>
        <v>-48.5</v>
      </c>
      <c r="W1565">
        <f>IF(Table1[[#This Row],[team]]=E1564,SUM(Table1[[#This Row],[sqrt(dif)]],W1564),Table1[[#This Row],[sqrt(dif)]])</f>
        <v>-16.641493206782734</v>
      </c>
      <c r="X1565">
        <f>IF(Table1[[#This Row],[team]]=E1564,SUM(Table1[[#This Row],[f1]],X1564),Table1[[#This Row],[f1]])</f>
        <v>-40.161099815069264</v>
      </c>
      <c r="Y1565">
        <f>IF(Table1[[#This Row],[ATS]]=S1564,SUM(Table1[[#This Row],[ATS]],Y1564),Table1[[#This Row],[ATS]])</f>
        <v>-4</v>
      </c>
      <c r="Z1565">
        <f>IF(Table1[[#This Row],[ATS]]&gt;0,Table1[[#This Row],[ATS streak (not real)]]-1,Table1[[#This Row],[ATS streak (not real)]]+1)</f>
        <v>-3</v>
      </c>
      <c r="AA1565" s="5">
        <f>Table1[[#This Row],[running ttl ppg]]^2.37/(Table1[[#This Row],[running ttl ppg]]^2.37+Table1[[#This Row],[running ttl ppga]]^2.37)</f>
        <v>0.43066320834703048</v>
      </c>
      <c r="AB1565" s="5">
        <f>Table1[[#This Row],[pyth ratio]]+Table1[[#This Row],[win/loss ratio]]</f>
        <v>0.76399654168036379</v>
      </c>
    </row>
    <row r="1566" spans="1:28" x14ac:dyDescent="0.25">
      <c r="A1566" s="1">
        <v>4124</v>
      </c>
      <c r="B1566" s="7">
        <f t="shared" si="52"/>
        <v>13</v>
      </c>
      <c r="C1566" s="5">
        <v>2019</v>
      </c>
      <c r="D1566" s="5">
        <v>14</v>
      </c>
      <c r="E1566" t="s">
        <v>42</v>
      </c>
      <c r="F1566" t="s">
        <v>52</v>
      </c>
      <c r="G1566" s="5">
        <v>0</v>
      </c>
      <c r="H1566">
        <v>20</v>
      </c>
      <c r="I1566">
        <v>34</v>
      </c>
      <c r="J1566">
        <v>-14</v>
      </c>
      <c r="K1566">
        <f>IF(Table1[[#This Row],[net]]&gt;0,1,0)</f>
        <v>0</v>
      </c>
      <c r="L1566">
        <v>4</v>
      </c>
      <c r="M1566">
        <f>IF(Table1[[#This Row],[team]]=E1565,SUM(Table1[[#This Row],[win/loss]],M1565),Table1[[#This Row],[win/loss]])</f>
        <v>4</v>
      </c>
      <c r="N1566">
        <f>IF(Table1[[#This Row],[team]]=E1565,SUM(Table1[[#This Row],[win/loss]],M1565),Table1[[#This Row],[win/loss]])/B1566</f>
        <v>0.30769230769230771</v>
      </c>
      <c r="O1566">
        <f t="shared" si="51"/>
        <v>-10</v>
      </c>
      <c r="P1566">
        <f>IF(Table1[[#This Row],[difference]]&gt;0,SQRT(Table1[[#This Row],[difference]]),-SQRT(ABS(Table1[[#This Row],[difference]])))</f>
        <v>-3.1622776601683795</v>
      </c>
      <c r="Q1566">
        <f>IF(Table1[[#This Row],[line]]&gt;0,SQRT(Table1[[#This Row],[line]]),-SQRT(ABS(Table1[[#This Row],[line]])))</f>
        <v>2</v>
      </c>
      <c r="R1566">
        <f>Table1[[#This Row],[difference]]-Table1[[#This Row],[sqrt(line)]]</f>
        <v>-12</v>
      </c>
      <c r="S1566">
        <f>IF(Table1[[#This Row],[difference]]&gt;0,1,-1)</f>
        <v>-1</v>
      </c>
      <c r="T1566">
        <f>IF(Table1[[#This Row],[team]]=E1565,SUM(H1566,T1565),Table1[[#This Row],[ppg]])</f>
        <v>316</v>
      </c>
      <c r="U1566">
        <f>IF(Table1[[#This Row],[team]]=E1565,SUM(I1566,U1565),Table1[[#This Row],[ppga]])</f>
        <v>367</v>
      </c>
      <c r="V1566">
        <f>IF(Table1[[#This Row],[team]]=E1565,SUM(Table1[[#This Row],[difference]],V1565),Table1[[#This Row],[difference]])</f>
        <v>-58.5</v>
      </c>
      <c r="W1566">
        <f>IF(Table1[[#This Row],[team]]=E1565,SUM(Table1[[#This Row],[sqrt(dif)]],W1565),Table1[[#This Row],[sqrt(dif)]])</f>
        <v>-19.803770866951112</v>
      </c>
      <c r="X1566">
        <f>IF(Table1[[#This Row],[team]]=E1565,SUM(Table1[[#This Row],[f1]],X1565),Table1[[#This Row],[f1]])</f>
        <v>-52.161099815069264</v>
      </c>
      <c r="Y1566">
        <f>IF(Table1[[#This Row],[ATS]]=S1565,SUM(Table1[[#This Row],[ATS]],Y1565),Table1[[#This Row],[ATS]])</f>
        <v>-5</v>
      </c>
      <c r="Z1566">
        <f>IF(Table1[[#This Row],[ATS]]&gt;0,Table1[[#This Row],[ATS streak (not real)]]-1,Table1[[#This Row],[ATS streak (not real)]]+1)</f>
        <v>-4</v>
      </c>
      <c r="AA1566" s="5">
        <f>Table1[[#This Row],[running ttl ppg]]^2.37/(Table1[[#This Row],[running ttl ppg]]^2.37+Table1[[#This Row],[running ttl ppga]]^2.37)</f>
        <v>0.41226773460170113</v>
      </c>
      <c r="AB1566" s="5">
        <f>Table1[[#This Row],[pyth ratio]]+Table1[[#This Row],[win/loss ratio]]</f>
        <v>0.7199600422940089</v>
      </c>
    </row>
    <row r="1567" spans="1:28" x14ac:dyDescent="0.25">
      <c r="A1567" s="1">
        <v>4125</v>
      </c>
      <c r="B1567" s="7">
        <f t="shared" si="52"/>
        <v>14</v>
      </c>
      <c r="C1567" s="5">
        <v>2019</v>
      </c>
      <c r="D1567" s="5">
        <v>15</v>
      </c>
      <c r="E1567" t="s">
        <v>42</v>
      </c>
      <c r="F1567" t="s">
        <v>41</v>
      </c>
      <c r="G1567" s="5">
        <v>1</v>
      </c>
      <c r="H1567">
        <v>40</v>
      </c>
      <c r="I1567">
        <v>14</v>
      </c>
      <c r="J1567">
        <v>26</v>
      </c>
      <c r="K1567">
        <f>IF(Table1[[#This Row],[net]]&gt;0,1,0)</f>
        <v>1</v>
      </c>
      <c r="L1567">
        <v>-9</v>
      </c>
      <c r="M1567">
        <f>IF(Table1[[#This Row],[team]]=E1566,SUM(Table1[[#This Row],[win/loss]],M1566),Table1[[#This Row],[win/loss]])</f>
        <v>5</v>
      </c>
      <c r="N1567">
        <f>IF(Table1[[#This Row],[team]]=E1566,SUM(Table1[[#This Row],[win/loss]],M1566),Table1[[#This Row],[win/loss]])/B1567</f>
        <v>0.35714285714285715</v>
      </c>
      <c r="O1567">
        <f t="shared" si="51"/>
        <v>17</v>
      </c>
      <c r="P1567">
        <f>IF(Table1[[#This Row],[difference]]&gt;0,SQRT(Table1[[#This Row],[difference]]),-SQRT(ABS(Table1[[#This Row],[difference]])))</f>
        <v>4.1231056256176606</v>
      </c>
      <c r="Q1567">
        <f>IF(Table1[[#This Row],[line]]&gt;0,SQRT(Table1[[#This Row],[line]]),-SQRT(ABS(Table1[[#This Row],[line]])))</f>
        <v>-3</v>
      </c>
      <c r="R1567">
        <f>Table1[[#This Row],[difference]]-Table1[[#This Row],[sqrt(line)]]</f>
        <v>20</v>
      </c>
      <c r="S1567">
        <f>IF(Table1[[#This Row],[difference]]&gt;0,1,-1)</f>
        <v>1</v>
      </c>
      <c r="T1567">
        <f>IF(Table1[[#This Row],[team]]=E1566,SUM(H1567,T1566),Table1[[#This Row],[ppg]])</f>
        <v>356</v>
      </c>
      <c r="U1567">
        <f>IF(Table1[[#This Row],[team]]=E1566,SUM(I1567,U1566),Table1[[#This Row],[ppga]])</f>
        <v>381</v>
      </c>
      <c r="V1567">
        <f>IF(Table1[[#This Row],[team]]=E1566,SUM(Table1[[#This Row],[difference]],V1566),Table1[[#This Row],[difference]])</f>
        <v>-41.5</v>
      </c>
      <c r="W1567">
        <f>IF(Table1[[#This Row],[team]]=E1566,SUM(Table1[[#This Row],[sqrt(dif)]],W1566),Table1[[#This Row],[sqrt(dif)]])</f>
        <v>-15.68066524133345</v>
      </c>
      <c r="X1567">
        <f>IF(Table1[[#This Row],[team]]=E1566,SUM(Table1[[#This Row],[f1]],X1566),Table1[[#This Row],[f1]])</f>
        <v>-32.161099815069264</v>
      </c>
      <c r="Y1567">
        <f>IF(Table1[[#This Row],[ATS]]=S1566,SUM(Table1[[#This Row],[ATS]],Y1566),Table1[[#This Row],[ATS]])</f>
        <v>1</v>
      </c>
      <c r="Z1567">
        <f>IF(Table1[[#This Row],[ATS]]&gt;0,Table1[[#This Row],[ATS streak (not real)]]-1,Table1[[#This Row],[ATS streak (not real)]]+1)</f>
        <v>0</v>
      </c>
      <c r="AA1567" s="5">
        <f>Table1[[#This Row],[running ttl ppg]]^2.37/(Table1[[#This Row],[running ttl ppg]]^2.37+Table1[[#This Row],[running ttl ppga]]^2.37)</f>
        <v>0.45987430299199705</v>
      </c>
      <c r="AB1567" s="5">
        <f>Table1[[#This Row],[pyth ratio]]+Table1[[#This Row],[win/loss ratio]]</f>
        <v>0.81701716013485415</v>
      </c>
    </row>
    <row r="1568" spans="1:28" x14ac:dyDescent="0.25">
      <c r="A1568" s="1">
        <v>4126</v>
      </c>
      <c r="B1568" s="7">
        <f t="shared" si="52"/>
        <v>15</v>
      </c>
      <c r="C1568" s="5">
        <v>2019</v>
      </c>
      <c r="D1568" s="5">
        <v>16</v>
      </c>
      <c r="E1568" t="s">
        <v>42</v>
      </c>
      <c r="F1568" t="s">
        <v>45</v>
      </c>
      <c r="G1568" s="5">
        <v>0</v>
      </c>
      <c r="H1568">
        <v>24</v>
      </c>
      <c r="I1568">
        <v>10</v>
      </c>
      <c r="J1568">
        <v>14</v>
      </c>
      <c r="K1568">
        <f>IF(Table1[[#This Row],[net]]&gt;0,1,0)</f>
        <v>1</v>
      </c>
      <c r="L1568">
        <v>-3</v>
      </c>
      <c r="M1568">
        <f>IF(Table1[[#This Row],[team]]=E1567,SUM(Table1[[#This Row],[win/loss]],M1567),Table1[[#This Row],[win/loss]])</f>
        <v>6</v>
      </c>
      <c r="N1568">
        <f>IF(Table1[[#This Row],[team]]=E1567,SUM(Table1[[#This Row],[win/loss]],M1567),Table1[[#This Row],[win/loss]])/B1568</f>
        <v>0.4</v>
      </c>
      <c r="O1568">
        <f t="shared" si="51"/>
        <v>11</v>
      </c>
      <c r="P1568">
        <f>IF(Table1[[#This Row],[difference]]&gt;0,SQRT(Table1[[#This Row],[difference]]),-SQRT(ABS(Table1[[#This Row],[difference]])))</f>
        <v>3.3166247903553998</v>
      </c>
      <c r="Q1568">
        <f>IF(Table1[[#This Row],[line]]&gt;0,SQRT(Table1[[#This Row],[line]]),-SQRT(ABS(Table1[[#This Row],[line]])))</f>
        <v>-1.7320508075688772</v>
      </c>
      <c r="R1568">
        <f>Table1[[#This Row],[difference]]-Table1[[#This Row],[sqrt(line)]]</f>
        <v>12.732050807568877</v>
      </c>
      <c r="S1568">
        <f>IF(Table1[[#This Row],[difference]]&gt;0,1,-1)</f>
        <v>1</v>
      </c>
      <c r="T1568">
        <f>IF(Table1[[#This Row],[team]]=E1567,SUM(H1568,T1567),Table1[[#This Row],[ppg]])</f>
        <v>380</v>
      </c>
      <c r="U1568">
        <f>IF(Table1[[#This Row],[team]]=E1567,SUM(I1568,U1567),Table1[[#This Row],[ppga]])</f>
        <v>391</v>
      </c>
      <c r="V1568">
        <f>IF(Table1[[#This Row],[team]]=E1567,SUM(Table1[[#This Row],[difference]],V1567),Table1[[#This Row],[difference]])</f>
        <v>-30.5</v>
      </c>
      <c r="W1568">
        <f>IF(Table1[[#This Row],[team]]=E1567,SUM(Table1[[#This Row],[sqrt(dif)]],W1567),Table1[[#This Row],[sqrt(dif)]])</f>
        <v>-12.364040450978051</v>
      </c>
      <c r="X1568">
        <f>IF(Table1[[#This Row],[team]]=E1567,SUM(Table1[[#This Row],[f1]],X1567),Table1[[#This Row],[f1]])</f>
        <v>-19.429049007500389</v>
      </c>
      <c r="Y1568">
        <f>IF(Table1[[#This Row],[ATS]]=S1567,SUM(Table1[[#This Row],[ATS]],Y1567),Table1[[#This Row],[ATS]])</f>
        <v>2</v>
      </c>
      <c r="Z1568">
        <f>IF(Table1[[#This Row],[ATS]]&gt;0,Table1[[#This Row],[ATS streak (not real)]]-1,Table1[[#This Row],[ATS streak (not real)]]+1)</f>
        <v>1</v>
      </c>
      <c r="AA1568" s="5">
        <f>Table1[[#This Row],[running ttl ppg]]^2.37/(Table1[[#This Row],[running ttl ppg]]^2.37+Table1[[#This Row],[running ttl ppga]]^2.37)</f>
        <v>0.4830986796162372</v>
      </c>
      <c r="AB1568" s="5">
        <f>Table1[[#This Row],[pyth ratio]]+Table1[[#This Row],[win/loss ratio]]</f>
        <v>0.88309867961623723</v>
      </c>
    </row>
    <row r="1569" spans="1:28" x14ac:dyDescent="0.25">
      <c r="A1569" s="1">
        <v>4127</v>
      </c>
      <c r="B1569" s="7">
        <f t="shared" si="52"/>
        <v>16</v>
      </c>
      <c r="C1569" s="5">
        <v>2019</v>
      </c>
      <c r="D1569" s="5">
        <v>17</v>
      </c>
      <c r="E1569" t="s">
        <v>42</v>
      </c>
      <c r="F1569" t="s">
        <v>70</v>
      </c>
      <c r="G1569" s="5">
        <v>0</v>
      </c>
      <c r="H1569">
        <v>34</v>
      </c>
      <c r="I1569">
        <v>32</v>
      </c>
      <c r="J1569">
        <v>2</v>
      </c>
      <c r="K1569">
        <f>IF(Table1[[#This Row],[net]]&gt;0,1,0)</f>
        <v>1</v>
      </c>
      <c r="L1569">
        <v>-2.5</v>
      </c>
      <c r="M1569">
        <f>IF(Table1[[#This Row],[team]]=E1568,SUM(Table1[[#This Row],[win/loss]],M1568),Table1[[#This Row],[win/loss]])</f>
        <v>7</v>
      </c>
      <c r="N1569">
        <f>IF(Table1[[#This Row],[team]]=E1568,SUM(Table1[[#This Row],[win/loss]],M1568),Table1[[#This Row],[win/loss]])/B1569</f>
        <v>0.4375</v>
      </c>
      <c r="O1569">
        <f t="shared" si="51"/>
        <v>-0.5</v>
      </c>
      <c r="P1569">
        <f>IF(Table1[[#This Row],[difference]]&gt;0,SQRT(Table1[[#This Row],[difference]]),-SQRT(ABS(Table1[[#This Row],[difference]])))</f>
        <v>-0.70710678118654757</v>
      </c>
      <c r="Q1569">
        <f>IF(Table1[[#This Row],[line]]&gt;0,SQRT(Table1[[#This Row],[line]]),-SQRT(ABS(Table1[[#This Row],[line]])))</f>
        <v>-1.5811388300841898</v>
      </c>
      <c r="R1569">
        <f>Table1[[#This Row],[difference]]-Table1[[#This Row],[sqrt(line)]]</f>
        <v>1.0811388300841898</v>
      </c>
      <c r="S1569">
        <f>IF(Table1[[#This Row],[difference]]&gt;0,1,-1)</f>
        <v>-1</v>
      </c>
      <c r="T1569">
        <f>IF(Table1[[#This Row],[team]]=E1568,SUM(H1569,T1568),Table1[[#This Row],[ppg]])</f>
        <v>414</v>
      </c>
      <c r="U1569">
        <f>IF(Table1[[#This Row],[team]]=E1568,SUM(I1569,U1568),Table1[[#This Row],[ppga]])</f>
        <v>423</v>
      </c>
      <c r="V1569">
        <f>IF(Table1[[#This Row],[team]]=E1568,SUM(Table1[[#This Row],[difference]],V1568),Table1[[#This Row],[difference]])</f>
        <v>-31</v>
      </c>
      <c r="W1569">
        <f>IF(Table1[[#This Row],[team]]=E1568,SUM(Table1[[#This Row],[sqrt(dif)]],W1568),Table1[[#This Row],[sqrt(dif)]])</f>
        <v>-13.071147232164599</v>
      </c>
      <c r="X1569">
        <f>IF(Table1[[#This Row],[team]]=E1568,SUM(Table1[[#This Row],[f1]],X1568),Table1[[#This Row],[f1]])</f>
        <v>-18.3479101774162</v>
      </c>
      <c r="Y1569">
        <f>IF(Table1[[#This Row],[ATS]]=S1568,SUM(Table1[[#This Row],[ATS]],Y1568),Table1[[#This Row],[ATS]])</f>
        <v>-1</v>
      </c>
      <c r="Z1569">
        <f>IF(Table1[[#This Row],[ATS]]&gt;0,Table1[[#This Row],[ATS streak (not real)]]-1,Table1[[#This Row],[ATS streak (not real)]]+1)</f>
        <v>0</v>
      </c>
      <c r="AA1569" s="5">
        <f>Table1[[#This Row],[running ttl ppg]]^2.37/(Table1[[#This Row],[running ttl ppg]]^2.37+Table1[[#This Row],[running ttl ppga]]^2.37)</f>
        <v>0.48726033133091418</v>
      </c>
      <c r="AB1569" s="5">
        <f>Table1[[#This Row],[pyth ratio]]+Table1[[#This Row],[win/loss ratio]]</f>
        <v>0.92476033133091418</v>
      </c>
    </row>
    <row r="1570" spans="1:28" x14ac:dyDescent="0.25">
      <c r="A1570" s="1">
        <v>4128</v>
      </c>
      <c r="B1570" s="7">
        <f t="shared" si="52"/>
        <v>1</v>
      </c>
      <c r="C1570" s="5">
        <v>2019</v>
      </c>
      <c r="D1570" s="5">
        <v>1</v>
      </c>
      <c r="E1570" t="s">
        <v>43</v>
      </c>
      <c r="F1570" t="s">
        <v>44</v>
      </c>
      <c r="G1570" s="5">
        <v>1</v>
      </c>
      <c r="H1570">
        <v>47</v>
      </c>
      <c r="I1570">
        <v>3</v>
      </c>
      <c r="J1570">
        <v>44</v>
      </c>
      <c r="K1570">
        <f>IF(Table1[[#This Row],[net]]&gt;0,1,0)</f>
        <v>1</v>
      </c>
      <c r="L1570">
        <v>-7.5</v>
      </c>
      <c r="M1570">
        <f>IF(Table1[[#This Row],[team]]=E1569,SUM(Table1[[#This Row],[win/loss]],M1569),Table1[[#This Row],[win/loss]])</f>
        <v>1</v>
      </c>
      <c r="N1570">
        <f>IF(Table1[[#This Row],[team]]=E1569,SUM(Table1[[#This Row],[win/loss]],M1569),Table1[[#This Row],[win/loss]])/B1570</f>
        <v>1</v>
      </c>
      <c r="O1570">
        <f t="shared" si="51"/>
        <v>36.5</v>
      </c>
      <c r="P1570">
        <f>IF(Table1[[#This Row],[difference]]&gt;0,SQRT(Table1[[#This Row],[difference]]),-SQRT(ABS(Table1[[#This Row],[difference]])))</f>
        <v>6.0415229867972862</v>
      </c>
      <c r="Q1570">
        <f>IF(Table1[[#This Row],[line]]&gt;0,SQRT(Table1[[#This Row],[line]]),-SQRT(ABS(Table1[[#This Row],[line]])))</f>
        <v>-2.7386127875258306</v>
      </c>
      <c r="R1570">
        <f>Table1[[#This Row],[difference]]-Table1[[#This Row],[sqrt(line)]]</f>
        <v>39.238612787525831</v>
      </c>
      <c r="S1570">
        <f>IF(Table1[[#This Row],[difference]]&gt;0,1,-1)</f>
        <v>1</v>
      </c>
      <c r="T1570">
        <f>IF(Table1[[#This Row],[team]]=E1569,SUM(H1570,T1569),Table1[[#This Row],[ppg]])</f>
        <v>47</v>
      </c>
      <c r="U1570">
        <f>IF(Table1[[#This Row],[team]]=E1569,SUM(I1570,U1569),Table1[[#This Row],[ppga]])</f>
        <v>3</v>
      </c>
      <c r="V1570">
        <f>IF(Table1[[#This Row],[team]]=E1569,SUM(Table1[[#This Row],[difference]],V1569),Table1[[#This Row],[difference]])</f>
        <v>36.5</v>
      </c>
      <c r="W1570">
        <f>IF(Table1[[#This Row],[team]]=E1569,SUM(Table1[[#This Row],[sqrt(dif)]],W1569),Table1[[#This Row],[sqrt(dif)]])</f>
        <v>6.0415229867972862</v>
      </c>
      <c r="X1570">
        <f>IF(Table1[[#This Row],[team]]=E1569,SUM(Table1[[#This Row],[f1]],X1569),Table1[[#This Row],[f1]])</f>
        <v>39.238612787525831</v>
      </c>
      <c r="Y1570">
        <f>IF(Table1[[#This Row],[ATS]]=S1569,SUM(Table1[[#This Row],[ATS]],Y1569),Table1[[#This Row],[ATS]])</f>
        <v>1</v>
      </c>
      <c r="Z1570">
        <f>IF(Table1[[#This Row],[ATS]]&gt;0,Table1[[#This Row],[ATS streak (not real)]]-1,Table1[[#This Row],[ATS streak (not real)]]+1)</f>
        <v>0</v>
      </c>
      <c r="AA1570" s="5">
        <f>Table1[[#This Row],[running ttl ppg]]^2.37/(Table1[[#This Row],[running ttl ppg]]^2.37+Table1[[#This Row],[running ttl ppga]]^2.37)</f>
        <v>0.99853017157338753</v>
      </c>
      <c r="AB1570" s="5">
        <f>Table1[[#This Row],[pyth ratio]]+Table1[[#This Row],[win/loss ratio]]</f>
        <v>1.9985301715733876</v>
      </c>
    </row>
    <row r="1571" spans="1:28" x14ac:dyDescent="0.25">
      <c r="A1571" s="1">
        <v>4129</v>
      </c>
      <c r="B1571" s="7">
        <f t="shared" si="52"/>
        <v>2</v>
      </c>
      <c r="C1571" s="5">
        <v>2019</v>
      </c>
      <c r="D1571" s="5">
        <v>2</v>
      </c>
      <c r="E1571" t="s">
        <v>43</v>
      </c>
      <c r="F1571" t="s">
        <v>47</v>
      </c>
      <c r="G1571" s="5">
        <v>0</v>
      </c>
      <c r="H1571">
        <v>23</v>
      </c>
      <c r="I1571">
        <v>34</v>
      </c>
      <c r="J1571">
        <v>-11</v>
      </c>
      <c r="K1571">
        <f>IF(Table1[[#This Row],[net]]&gt;0,1,0)</f>
        <v>0</v>
      </c>
      <c r="L1571">
        <v>-1</v>
      </c>
      <c r="M1571">
        <f>IF(Table1[[#This Row],[team]]=E1570,SUM(Table1[[#This Row],[win/loss]],M1570),Table1[[#This Row],[win/loss]])</f>
        <v>1</v>
      </c>
      <c r="N1571">
        <f>IF(Table1[[#This Row],[team]]=E1570,SUM(Table1[[#This Row],[win/loss]],M1570),Table1[[#This Row],[win/loss]])/B1571</f>
        <v>0.5</v>
      </c>
      <c r="O1571">
        <f t="shared" si="51"/>
        <v>-12</v>
      </c>
      <c r="P1571">
        <f>IF(Table1[[#This Row],[difference]]&gt;0,SQRT(Table1[[#This Row],[difference]]),-SQRT(ABS(Table1[[#This Row],[difference]])))</f>
        <v>-3.4641016151377544</v>
      </c>
      <c r="Q1571">
        <f>IF(Table1[[#This Row],[line]]&gt;0,SQRT(Table1[[#This Row],[line]]),-SQRT(ABS(Table1[[#This Row],[line]])))</f>
        <v>-1</v>
      </c>
      <c r="R1571">
        <f>Table1[[#This Row],[difference]]-Table1[[#This Row],[sqrt(line)]]</f>
        <v>-11</v>
      </c>
      <c r="S1571">
        <f>IF(Table1[[#This Row],[difference]]&gt;0,1,-1)</f>
        <v>-1</v>
      </c>
      <c r="T1571">
        <f>IF(Table1[[#This Row],[team]]=E1570,SUM(H1571,T1570),Table1[[#This Row],[ppg]])</f>
        <v>70</v>
      </c>
      <c r="U1571">
        <f>IF(Table1[[#This Row],[team]]=E1570,SUM(I1571,U1570),Table1[[#This Row],[ppga]])</f>
        <v>37</v>
      </c>
      <c r="V1571">
        <f>IF(Table1[[#This Row],[team]]=E1570,SUM(Table1[[#This Row],[difference]],V1570),Table1[[#This Row],[difference]])</f>
        <v>24.5</v>
      </c>
      <c r="W1571">
        <f>IF(Table1[[#This Row],[team]]=E1570,SUM(Table1[[#This Row],[sqrt(dif)]],W1570),Table1[[#This Row],[sqrt(dif)]])</f>
        <v>2.5774213716595318</v>
      </c>
      <c r="X1571">
        <f>IF(Table1[[#This Row],[team]]=E1570,SUM(Table1[[#This Row],[f1]],X1570),Table1[[#This Row],[f1]])</f>
        <v>28.238612787525831</v>
      </c>
      <c r="Y1571">
        <f>IF(Table1[[#This Row],[ATS]]=S1570,SUM(Table1[[#This Row],[ATS]],Y1570),Table1[[#This Row],[ATS]])</f>
        <v>-1</v>
      </c>
      <c r="Z1571">
        <f>IF(Table1[[#This Row],[ATS]]&gt;0,Table1[[#This Row],[ATS streak (not real)]]-1,Table1[[#This Row],[ATS streak (not real)]]+1)</f>
        <v>0</v>
      </c>
      <c r="AA1571" s="5">
        <f>Table1[[#This Row],[running ttl ppg]]^2.37/(Table1[[#This Row],[running ttl ppg]]^2.37+Table1[[#This Row],[running ttl ppga]]^2.37)</f>
        <v>0.81921798955449321</v>
      </c>
      <c r="AB1571" s="5">
        <f>Table1[[#This Row],[pyth ratio]]+Table1[[#This Row],[win/loss ratio]]</f>
        <v>1.3192179895544931</v>
      </c>
    </row>
    <row r="1572" spans="1:28" x14ac:dyDescent="0.25">
      <c r="A1572" s="1">
        <v>4130</v>
      </c>
      <c r="B1572" s="7">
        <f t="shared" si="52"/>
        <v>3</v>
      </c>
      <c r="C1572" s="5">
        <v>2019</v>
      </c>
      <c r="D1572" s="5">
        <v>3</v>
      </c>
      <c r="E1572" t="s">
        <v>43</v>
      </c>
      <c r="F1572" t="s">
        <v>50</v>
      </c>
      <c r="G1572" s="5">
        <v>1</v>
      </c>
      <c r="H1572">
        <v>27</v>
      </c>
      <c r="I1572">
        <v>14</v>
      </c>
      <c r="J1572">
        <v>13</v>
      </c>
      <c r="K1572">
        <f>IF(Table1[[#This Row],[net]]&gt;0,1,0)</f>
        <v>1</v>
      </c>
      <c r="L1572">
        <v>-5.5</v>
      </c>
      <c r="M1572">
        <f>IF(Table1[[#This Row],[team]]=E1571,SUM(Table1[[#This Row],[win/loss]],M1571),Table1[[#This Row],[win/loss]])</f>
        <v>2</v>
      </c>
      <c r="N1572">
        <f>IF(Table1[[#This Row],[team]]=E1571,SUM(Table1[[#This Row],[win/loss]],M1571),Table1[[#This Row],[win/loss]])/B1572</f>
        <v>0.66666666666666663</v>
      </c>
      <c r="O1572">
        <f t="shared" si="51"/>
        <v>7.5</v>
      </c>
      <c r="P1572">
        <f>IF(Table1[[#This Row],[difference]]&gt;0,SQRT(Table1[[#This Row],[difference]]),-SQRT(ABS(Table1[[#This Row],[difference]])))</f>
        <v>2.7386127875258306</v>
      </c>
      <c r="Q1572">
        <f>IF(Table1[[#This Row],[line]]&gt;0,SQRT(Table1[[#This Row],[line]]),-SQRT(ABS(Table1[[#This Row],[line]])))</f>
        <v>-2.3452078799117149</v>
      </c>
      <c r="R1572">
        <f>Table1[[#This Row],[difference]]-Table1[[#This Row],[sqrt(line)]]</f>
        <v>9.8452078799117153</v>
      </c>
      <c r="S1572">
        <f>IF(Table1[[#This Row],[difference]]&gt;0,1,-1)</f>
        <v>1</v>
      </c>
      <c r="T1572">
        <f>IF(Table1[[#This Row],[team]]=E1571,SUM(H1572,T1571),Table1[[#This Row],[ppg]])</f>
        <v>97</v>
      </c>
      <c r="U1572">
        <f>IF(Table1[[#This Row],[team]]=E1571,SUM(I1572,U1571),Table1[[#This Row],[ppga]])</f>
        <v>51</v>
      </c>
      <c r="V1572">
        <f>IF(Table1[[#This Row],[team]]=E1571,SUM(Table1[[#This Row],[difference]],V1571),Table1[[#This Row],[difference]])</f>
        <v>32</v>
      </c>
      <c r="W1572">
        <f>IF(Table1[[#This Row],[team]]=E1571,SUM(Table1[[#This Row],[sqrt(dif)]],W1571),Table1[[#This Row],[sqrt(dif)]])</f>
        <v>5.3160341591853619</v>
      </c>
      <c r="X1572">
        <f>IF(Table1[[#This Row],[team]]=E1571,SUM(Table1[[#This Row],[f1]],X1571),Table1[[#This Row],[f1]])</f>
        <v>38.08382066743755</v>
      </c>
      <c r="Y1572">
        <f>IF(Table1[[#This Row],[ATS]]=S1571,SUM(Table1[[#This Row],[ATS]],Y1571),Table1[[#This Row],[ATS]])</f>
        <v>1</v>
      </c>
      <c r="Z1572">
        <f>IF(Table1[[#This Row],[ATS]]&gt;0,Table1[[#This Row],[ATS streak (not real)]]-1,Table1[[#This Row],[ATS streak (not real)]]+1)</f>
        <v>0</v>
      </c>
      <c r="AA1572" s="5">
        <f>Table1[[#This Row],[running ttl ppg]]^2.37/(Table1[[#This Row],[running ttl ppg]]^2.37+Table1[[#This Row],[running ttl ppga]]^2.37)</f>
        <v>0.82107360960674469</v>
      </c>
      <c r="AB1572" s="5">
        <f>Table1[[#This Row],[pyth ratio]]+Table1[[#This Row],[win/loss ratio]]</f>
        <v>1.4877402762734113</v>
      </c>
    </row>
    <row r="1573" spans="1:28" x14ac:dyDescent="0.25">
      <c r="A1573" s="1">
        <v>4131</v>
      </c>
      <c r="B1573" s="7">
        <f t="shared" si="52"/>
        <v>4</v>
      </c>
      <c r="C1573" s="5">
        <v>2019</v>
      </c>
      <c r="D1573" s="5">
        <v>4</v>
      </c>
      <c r="E1573" t="s">
        <v>43</v>
      </c>
      <c r="F1573" t="s">
        <v>67</v>
      </c>
      <c r="G1573" s="5">
        <v>0</v>
      </c>
      <c r="H1573">
        <v>26</v>
      </c>
      <c r="I1573">
        <v>14</v>
      </c>
      <c r="J1573">
        <v>12</v>
      </c>
      <c r="K1573">
        <f>IF(Table1[[#This Row],[net]]&gt;0,1,0)</f>
        <v>1</v>
      </c>
      <c r="L1573">
        <v>3</v>
      </c>
      <c r="M1573">
        <f>IF(Table1[[#This Row],[team]]=E1572,SUM(Table1[[#This Row],[win/loss]],M1572),Table1[[#This Row],[win/loss]])</f>
        <v>3</v>
      </c>
      <c r="N1573">
        <f>IF(Table1[[#This Row],[team]]=E1572,SUM(Table1[[#This Row],[win/loss]],M1572),Table1[[#This Row],[win/loss]])/B1573</f>
        <v>0.75</v>
      </c>
      <c r="O1573">
        <f t="shared" si="51"/>
        <v>15</v>
      </c>
      <c r="P1573">
        <f>IF(Table1[[#This Row],[difference]]&gt;0,SQRT(Table1[[#This Row],[difference]]),-SQRT(ABS(Table1[[#This Row],[difference]])))</f>
        <v>3.872983346207417</v>
      </c>
      <c r="Q1573">
        <f>IF(Table1[[#This Row],[line]]&gt;0,SQRT(Table1[[#This Row],[line]]),-SQRT(ABS(Table1[[#This Row],[line]])))</f>
        <v>1.7320508075688772</v>
      </c>
      <c r="R1573">
        <f>Table1[[#This Row],[difference]]-Table1[[#This Row],[sqrt(line)]]</f>
        <v>13.267949192431123</v>
      </c>
      <c r="S1573">
        <f>IF(Table1[[#This Row],[difference]]&gt;0,1,-1)</f>
        <v>1</v>
      </c>
      <c r="T1573">
        <f>IF(Table1[[#This Row],[team]]=E1572,SUM(H1573,T1572),Table1[[#This Row],[ppg]])</f>
        <v>123</v>
      </c>
      <c r="U1573">
        <f>IF(Table1[[#This Row],[team]]=E1572,SUM(I1573,U1572),Table1[[#This Row],[ppga]])</f>
        <v>65</v>
      </c>
      <c r="V1573">
        <f>IF(Table1[[#This Row],[team]]=E1572,SUM(Table1[[#This Row],[difference]],V1572),Table1[[#This Row],[difference]])</f>
        <v>47</v>
      </c>
      <c r="W1573">
        <f>IF(Table1[[#This Row],[team]]=E1572,SUM(Table1[[#This Row],[sqrt(dif)]],W1572),Table1[[#This Row],[sqrt(dif)]])</f>
        <v>9.1890175053927798</v>
      </c>
      <c r="X1573">
        <f>IF(Table1[[#This Row],[team]]=E1572,SUM(Table1[[#This Row],[f1]],X1572),Table1[[#This Row],[f1]])</f>
        <v>51.351769859868675</v>
      </c>
      <c r="Y1573">
        <f>IF(Table1[[#This Row],[ATS]]=S1572,SUM(Table1[[#This Row],[ATS]],Y1572),Table1[[#This Row],[ATS]])</f>
        <v>2</v>
      </c>
      <c r="Z1573">
        <f>IF(Table1[[#This Row],[ATS]]&gt;0,Table1[[#This Row],[ATS streak (not real)]]-1,Table1[[#This Row],[ATS streak (not real)]]+1)</f>
        <v>1</v>
      </c>
      <c r="AA1573" s="5">
        <f>Table1[[#This Row],[running ttl ppg]]^2.37/(Table1[[#This Row],[running ttl ppg]]^2.37+Table1[[#This Row],[running ttl ppga]]^2.37)</f>
        <v>0.81929511038782243</v>
      </c>
      <c r="AB1573" s="5">
        <f>Table1[[#This Row],[pyth ratio]]+Table1[[#This Row],[win/loss ratio]]</f>
        <v>1.5692951103878223</v>
      </c>
    </row>
    <row r="1574" spans="1:28" x14ac:dyDescent="0.25">
      <c r="A1574" s="1">
        <v>4132</v>
      </c>
      <c r="B1574" s="7">
        <f t="shared" si="52"/>
        <v>5</v>
      </c>
      <c r="C1574" s="5">
        <v>2019</v>
      </c>
      <c r="D1574" s="5">
        <v>5</v>
      </c>
      <c r="E1574" t="s">
        <v>43</v>
      </c>
      <c r="F1574" t="s">
        <v>48</v>
      </c>
      <c r="G1574" s="5">
        <v>0</v>
      </c>
      <c r="H1574">
        <v>9</v>
      </c>
      <c r="I1574">
        <v>12</v>
      </c>
      <c r="J1574">
        <v>-3</v>
      </c>
      <c r="K1574">
        <f>IF(Table1[[#This Row],[net]]&gt;0,1,0)</f>
        <v>0</v>
      </c>
      <c r="L1574">
        <v>-3</v>
      </c>
      <c r="M1574">
        <f>IF(Table1[[#This Row],[team]]=E1573,SUM(Table1[[#This Row],[win/loss]],M1573),Table1[[#This Row],[win/loss]])</f>
        <v>3</v>
      </c>
      <c r="N1574">
        <f>IF(Table1[[#This Row],[team]]=E1573,SUM(Table1[[#This Row],[win/loss]],M1573),Table1[[#This Row],[win/loss]])/B1574</f>
        <v>0.6</v>
      </c>
      <c r="O1574">
        <f t="shared" si="51"/>
        <v>-6</v>
      </c>
      <c r="P1574">
        <f>IF(Table1[[#This Row],[difference]]&gt;0,SQRT(Table1[[#This Row],[difference]]),-SQRT(ABS(Table1[[#This Row],[difference]])))</f>
        <v>-2.4494897427831779</v>
      </c>
      <c r="Q1574">
        <f>IF(Table1[[#This Row],[line]]&gt;0,SQRT(Table1[[#This Row],[line]]),-SQRT(ABS(Table1[[#This Row],[line]])))</f>
        <v>-1.7320508075688772</v>
      </c>
      <c r="R1574">
        <f>Table1[[#This Row],[difference]]-Table1[[#This Row],[sqrt(line)]]</f>
        <v>-4.2679491924311233</v>
      </c>
      <c r="S1574">
        <f>IF(Table1[[#This Row],[difference]]&gt;0,1,-1)</f>
        <v>-1</v>
      </c>
      <c r="T1574">
        <f>IF(Table1[[#This Row],[team]]=E1573,SUM(H1574,T1573),Table1[[#This Row],[ppg]])</f>
        <v>132</v>
      </c>
      <c r="U1574">
        <f>IF(Table1[[#This Row],[team]]=E1573,SUM(I1574,U1573),Table1[[#This Row],[ppga]])</f>
        <v>77</v>
      </c>
      <c r="V1574">
        <f>IF(Table1[[#This Row],[team]]=E1573,SUM(Table1[[#This Row],[difference]],V1573),Table1[[#This Row],[difference]])</f>
        <v>41</v>
      </c>
      <c r="W1574">
        <f>IF(Table1[[#This Row],[team]]=E1573,SUM(Table1[[#This Row],[sqrt(dif)]],W1573),Table1[[#This Row],[sqrt(dif)]])</f>
        <v>6.739527762609602</v>
      </c>
      <c r="X1574">
        <f>IF(Table1[[#This Row],[team]]=E1573,SUM(Table1[[#This Row],[f1]],X1573),Table1[[#This Row],[f1]])</f>
        <v>47.08382066743755</v>
      </c>
      <c r="Y1574">
        <f>IF(Table1[[#This Row],[ATS]]=S1573,SUM(Table1[[#This Row],[ATS]],Y1573),Table1[[#This Row],[ATS]])</f>
        <v>-1</v>
      </c>
      <c r="Z1574">
        <f>IF(Table1[[#This Row],[ATS]]&gt;0,Table1[[#This Row],[ATS streak (not real)]]-1,Table1[[#This Row],[ATS streak (not real)]]+1)</f>
        <v>0</v>
      </c>
      <c r="AA1574" s="5">
        <f>Table1[[#This Row],[running ttl ppg]]^2.37/(Table1[[#This Row],[running ttl ppg]]^2.37+Table1[[#This Row],[running ttl ppga]]^2.37)</f>
        <v>0.78201057426746601</v>
      </c>
      <c r="AB1574" s="5">
        <f>Table1[[#This Row],[pyth ratio]]+Table1[[#This Row],[win/loss ratio]]</f>
        <v>1.382010574267466</v>
      </c>
    </row>
    <row r="1575" spans="1:28" x14ac:dyDescent="0.25">
      <c r="A1575" s="1">
        <v>4133</v>
      </c>
      <c r="B1575" s="7">
        <f t="shared" si="52"/>
        <v>6</v>
      </c>
      <c r="C1575" s="5">
        <v>2019</v>
      </c>
      <c r="D1575" s="5">
        <v>6</v>
      </c>
      <c r="E1575" t="s">
        <v>43</v>
      </c>
      <c r="F1575" t="s">
        <v>71</v>
      </c>
      <c r="G1575" s="5">
        <v>0</v>
      </c>
      <c r="H1575">
        <v>21</v>
      </c>
      <c r="I1575">
        <v>0</v>
      </c>
      <c r="J1575">
        <v>21</v>
      </c>
      <c r="K1575">
        <f>IF(Table1[[#This Row],[net]]&gt;0,1,0)</f>
        <v>1</v>
      </c>
      <c r="L1575">
        <v>-2.5</v>
      </c>
      <c r="M1575">
        <f>IF(Table1[[#This Row],[team]]=E1574,SUM(Table1[[#This Row],[win/loss]],M1574),Table1[[#This Row],[win/loss]])</f>
        <v>4</v>
      </c>
      <c r="N1575">
        <f>IF(Table1[[#This Row],[team]]=E1574,SUM(Table1[[#This Row],[win/loss]],M1574),Table1[[#This Row],[win/loss]])/B1575</f>
        <v>0.66666666666666663</v>
      </c>
      <c r="O1575">
        <f t="shared" si="51"/>
        <v>18.5</v>
      </c>
      <c r="P1575">
        <f>IF(Table1[[#This Row],[difference]]&gt;0,SQRT(Table1[[#This Row],[difference]]),-SQRT(ABS(Table1[[#This Row],[difference]])))</f>
        <v>4.3011626335213133</v>
      </c>
      <c r="Q1575">
        <f>IF(Table1[[#This Row],[line]]&gt;0,SQRT(Table1[[#This Row],[line]]),-SQRT(ABS(Table1[[#This Row],[line]])))</f>
        <v>-1.5811388300841898</v>
      </c>
      <c r="R1575">
        <f>Table1[[#This Row],[difference]]-Table1[[#This Row],[sqrt(line)]]</f>
        <v>20.081138830084189</v>
      </c>
      <c r="S1575">
        <f>IF(Table1[[#This Row],[difference]]&gt;0,1,-1)</f>
        <v>1</v>
      </c>
      <c r="T1575">
        <f>IF(Table1[[#This Row],[team]]=E1574,SUM(H1575,T1574),Table1[[#This Row],[ppg]])</f>
        <v>153</v>
      </c>
      <c r="U1575">
        <f>IF(Table1[[#This Row],[team]]=E1574,SUM(I1575,U1574),Table1[[#This Row],[ppga]])</f>
        <v>77</v>
      </c>
      <c r="V1575">
        <f>IF(Table1[[#This Row],[team]]=E1574,SUM(Table1[[#This Row],[difference]],V1574),Table1[[#This Row],[difference]])</f>
        <v>59.5</v>
      </c>
      <c r="W1575">
        <f>IF(Table1[[#This Row],[team]]=E1574,SUM(Table1[[#This Row],[sqrt(dif)]],W1574),Table1[[#This Row],[sqrt(dif)]])</f>
        <v>11.040690396130916</v>
      </c>
      <c r="X1575">
        <f>IF(Table1[[#This Row],[team]]=E1574,SUM(Table1[[#This Row],[f1]],X1574),Table1[[#This Row],[f1]])</f>
        <v>67.164959497521735</v>
      </c>
      <c r="Y1575">
        <f>IF(Table1[[#This Row],[ATS]]=S1574,SUM(Table1[[#This Row],[ATS]],Y1574),Table1[[#This Row],[ATS]])</f>
        <v>1</v>
      </c>
      <c r="Z1575">
        <f>IF(Table1[[#This Row],[ATS]]&gt;0,Table1[[#This Row],[ATS streak (not real)]]-1,Table1[[#This Row],[ATS streak (not real)]]+1)</f>
        <v>0</v>
      </c>
      <c r="AA1575" s="5">
        <f>Table1[[#This Row],[running ttl ppg]]^2.37/(Table1[[#This Row],[running ttl ppg]]^2.37+Table1[[#This Row],[running ttl ppga]]^2.37)</f>
        <v>0.83580204084929433</v>
      </c>
      <c r="AB1575" s="5">
        <f>Table1[[#This Row],[pyth ratio]]+Table1[[#This Row],[win/loss ratio]]</f>
        <v>1.5024687075159608</v>
      </c>
    </row>
    <row r="1576" spans="1:28" x14ac:dyDescent="0.25">
      <c r="A1576" s="1">
        <v>4134</v>
      </c>
      <c r="B1576" s="7">
        <f t="shared" si="52"/>
        <v>7</v>
      </c>
      <c r="C1576" s="5">
        <v>2019</v>
      </c>
      <c r="D1576" s="5">
        <v>7</v>
      </c>
      <c r="E1576" t="s">
        <v>43</v>
      </c>
      <c r="F1576" t="s">
        <v>64</v>
      </c>
      <c r="G1576" s="5">
        <v>1</v>
      </c>
      <c r="H1576">
        <v>23</v>
      </c>
      <c r="I1576">
        <v>24</v>
      </c>
      <c r="J1576">
        <v>-1</v>
      </c>
      <c r="K1576">
        <f>IF(Table1[[#This Row],[net]]&gt;0,1,0)</f>
        <v>0</v>
      </c>
      <c r="L1576">
        <v>-2.5</v>
      </c>
      <c r="M1576">
        <f>IF(Table1[[#This Row],[team]]=E1575,SUM(Table1[[#This Row],[win/loss]],M1575),Table1[[#This Row],[win/loss]])</f>
        <v>4</v>
      </c>
      <c r="N1576">
        <f>IF(Table1[[#This Row],[team]]=E1575,SUM(Table1[[#This Row],[win/loss]],M1575),Table1[[#This Row],[win/loss]])/B1576</f>
        <v>0.5714285714285714</v>
      </c>
      <c r="O1576">
        <f t="shared" si="51"/>
        <v>-3.5</v>
      </c>
      <c r="P1576">
        <f>IF(Table1[[#This Row],[difference]]&gt;0,SQRT(Table1[[#This Row],[difference]]),-SQRT(ABS(Table1[[#This Row],[difference]])))</f>
        <v>-1.8708286933869707</v>
      </c>
      <c r="Q1576">
        <f>IF(Table1[[#This Row],[line]]&gt;0,SQRT(Table1[[#This Row],[line]]),-SQRT(ABS(Table1[[#This Row],[line]])))</f>
        <v>-1.5811388300841898</v>
      </c>
      <c r="R1576">
        <f>Table1[[#This Row],[difference]]-Table1[[#This Row],[sqrt(line)]]</f>
        <v>-1.9188611699158102</v>
      </c>
      <c r="S1576">
        <f>IF(Table1[[#This Row],[difference]]&gt;0,1,-1)</f>
        <v>-1</v>
      </c>
      <c r="T1576">
        <f>IF(Table1[[#This Row],[team]]=E1575,SUM(H1576,T1575),Table1[[#This Row],[ppg]])</f>
        <v>176</v>
      </c>
      <c r="U1576">
        <f>IF(Table1[[#This Row],[team]]=E1575,SUM(I1576,U1575),Table1[[#This Row],[ppga]])</f>
        <v>101</v>
      </c>
      <c r="V1576">
        <f>IF(Table1[[#This Row],[team]]=E1575,SUM(Table1[[#This Row],[difference]],V1575),Table1[[#This Row],[difference]])</f>
        <v>56</v>
      </c>
      <c r="W1576">
        <f>IF(Table1[[#This Row],[team]]=E1575,SUM(Table1[[#This Row],[sqrt(dif)]],W1575),Table1[[#This Row],[sqrt(dif)]])</f>
        <v>9.1698617027439457</v>
      </c>
      <c r="X1576">
        <f>IF(Table1[[#This Row],[team]]=E1575,SUM(Table1[[#This Row],[f1]],X1575),Table1[[#This Row],[f1]])</f>
        <v>65.246098327605921</v>
      </c>
      <c r="Y1576">
        <f>IF(Table1[[#This Row],[ATS]]=S1575,SUM(Table1[[#This Row],[ATS]],Y1575),Table1[[#This Row],[ATS]])</f>
        <v>-1</v>
      </c>
      <c r="Z1576">
        <f>IF(Table1[[#This Row],[ATS]]&gt;0,Table1[[#This Row],[ATS streak (not real)]]-1,Table1[[#This Row],[ATS streak (not real)]]+1)</f>
        <v>0</v>
      </c>
      <c r="AA1576" s="5">
        <f>Table1[[#This Row],[running ttl ppg]]^2.37/(Table1[[#This Row],[running ttl ppg]]^2.37+Table1[[#This Row],[running ttl ppga]]^2.37)</f>
        <v>0.78855069885382412</v>
      </c>
      <c r="AB1576" s="5">
        <f>Table1[[#This Row],[pyth ratio]]+Table1[[#This Row],[win/loss ratio]]</f>
        <v>1.3599792702823956</v>
      </c>
    </row>
    <row r="1577" spans="1:28" x14ac:dyDescent="0.25">
      <c r="A1577" s="1">
        <v>4135</v>
      </c>
      <c r="B1577" s="7">
        <f t="shared" si="52"/>
        <v>8</v>
      </c>
      <c r="C1577" s="5">
        <v>2019</v>
      </c>
      <c r="D1577" s="5">
        <v>8</v>
      </c>
      <c r="E1577" t="s">
        <v>43</v>
      </c>
      <c r="F1577" t="s">
        <v>45</v>
      </c>
      <c r="G1577" s="5">
        <v>0</v>
      </c>
      <c r="H1577">
        <v>21</v>
      </c>
      <c r="I1577">
        <v>36</v>
      </c>
      <c r="J1577">
        <v>-15</v>
      </c>
      <c r="K1577">
        <f>IF(Table1[[#This Row],[net]]&gt;0,1,0)</f>
        <v>0</v>
      </c>
      <c r="L1577">
        <v>-2.5</v>
      </c>
      <c r="M1577">
        <f>IF(Table1[[#This Row],[team]]=E1576,SUM(Table1[[#This Row],[win/loss]],M1576),Table1[[#This Row],[win/loss]])</f>
        <v>4</v>
      </c>
      <c r="N1577">
        <f>IF(Table1[[#This Row],[team]]=E1576,SUM(Table1[[#This Row],[win/loss]],M1576),Table1[[#This Row],[win/loss]])/B1577</f>
        <v>0.5</v>
      </c>
      <c r="O1577">
        <f t="shared" si="51"/>
        <v>-17.5</v>
      </c>
      <c r="P1577">
        <f>IF(Table1[[#This Row],[difference]]&gt;0,SQRT(Table1[[#This Row],[difference]]),-SQRT(ABS(Table1[[#This Row],[difference]])))</f>
        <v>-4.1833001326703778</v>
      </c>
      <c r="Q1577">
        <f>IF(Table1[[#This Row],[line]]&gt;0,SQRT(Table1[[#This Row],[line]]),-SQRT(ABS(Table1[[#This Row],[line]])))</f>
        <v>-1.5811388300841898</v>
      </c>
      <c r="R1577">
        <f>Table1[[#This Row],[difference]]-Table1[[#This Row],[sqrt(line)]]</f>
        <v>-15.918861169915811</v>
      </c>
      <c r="S1577">
        <f>IF(Table1[[#This Row],[difference]]&gt;0,1,-1)</f>
        <v>-1</v>
      </c>
      <c r="T1577">
        <f>IF(Table1[[#This Row],[team]]=E1576,SUM(H1577,T1576),Table1[[#This Row],[ppg]])</f>
        <v>197</v>
      </c>
      <c r="U1577">
        <f>IF(Table1[[#This Row],[team]]=E1576,SUM(I1577,U1576),Table1[[#This Row],[ppga]])</f>
        <v>137</v>
      </c>
      <c r="V1577">
        <f>IF(Table1[[#This Row],[team]]=E1576,SUM(Table1[[#This Row],[difference]],V1576),Table1[[#This Row],[difference]])</f>
        <v>38.5</v>
      </c>
      <c r="W1577">
        <f>IF(Table1[[#This Row],[team]]=E1576,SUM(Table1[[#This Row],[sqrt(dif)]],W1576),Table1[[#This Row],[sqrt(dif)]])</f>
        <v>4.9865615700735679</v>
      </c>
      <c r="X1577">
        <f>IF(Table1[[#This Row],[team]]=E1576,SUM(Table1[[#This Row],[f1]],X1576),Table1[[#This Row],[f1]])</f>
        <v>49.327237157690107</v>
      </c>
      <c r="Y1577">
        <f>IF(Table1[[#This Row],[ATS]]=S1576,SUM(Table1[[#This Row],[ATS]],Y1576),Table1[[#This Row],[ATS]])</f>
        <v>-2</v>
      </c>
      <c r="Z1577">
        <f>IF(Table1[[#This Row],[ATS]]&gt;0,Table1[[#This Row],[ATS streak (not real)]]-1,Table1[[#This Row],[ATS streak (not real)]]+1)</f>
        <v>-1</v>
      </c>
      <c r="AA1577" s="5">
        <f>Table1[[#This Row],[running ttl ppg]]^2.37/(Table1[[#This Row],[running ttl ppg]]^2.37+Table1[[#This Row],[running ttl ppga]]^2.37)</f>
        <v>0.70283571578102111</v>
      </c>
      <c r="AB1577" s="5">
        <f>Table1[[#This Row],[pyth ratio]]+Table1[[#This Row],[win/loss ratio]]</f>
        <v>1.202835715781021</v>
      </c>
    </row>
    <row r="1578" spans="1:28" x14ac:dyDescent="0.25">
      <c r="A1578" s="1">
        <v>4136</v>
      </c>
      <c r="B1578" s="7">
        <f t="shared" si="52"/>
        <v>9</v>
      </c>
      <c r="C1578" s="5">
        <v>2019</v>
      </c>
      <c r="D1578" s="5">
        <v>9</v>
      </c>
      <c r="E1578" t="s">
        <v>43</v>
      </c>
      <c r="F1578" t="s">
        <v>67</v>
      </c>
      <c r="G1578" s="5">
        <v>1</v>
      </c>
      <c r="H1578">
        <v>16</v>
      </c>
      <c r="I1578">
        <v>23</v>
      </c>
      <c r="J1578">
        <v>-7</v>
      </c>
      <c r="K1578">
        <f>IF(Table1[[#This Row],[net]]&gt;0,1,0)</f>
        <v>0</v>
      </c>
      <c r="L1578">
        <v>-1.5</v>
      </c>
      <c r="M1578">
        <f>IF(Table1[[#This Row],[team]]=E1577,SUM(Table1[[#This Row],[win/loss]],M1577),Table1[[#This Row],[win/loss]])</f>
        <v>4</v>
      </c>
      <c r="N1578">
        <f>IF(Table1[[#This Row],[team]]=E1577,SUM(Table1[[#This Row],[win/loss]],M1577),Table1[[#This Row],[win/loss]])/B1578</f>
        <v>0.44444444444444442</v>
      </c>
      <c r="O1578">
        <f t="shared" si="51"/>
        <v>-8.5</v>
      </c>
      <c r="P1578">
        <f>IF(Table1[[#This Row],[difference]]&gt;0,SQRT(Table1[[#This Row],[difference]]),-SQRT(ABS(Table1[[#This Row],[difference]])))</f>
        <v>-2.9154759474226504</v>
      </c>
      <c r="Q1578">
        <f>IF(Table1[[#This Row],[line]]&gt;0,SQRT(Table1[[#This Row],[line]]),-SQRT(ABS(Table1[[#This Row],[line]])))</f>
        <v>-1.2247448713915889</v>
      </c>
      <c r="R1578">
        <f>Table1[[#This Row],[difference]]-Table1[[#This Row],[sqrt(line)]]</f>
        <v>-7.2752551286084106</v>
      </c>
      <c r="S1578">
        <f>IF(Table1[[#This Row],[difference]]&gt;0,1,-1)</f>
        <v>-1</v>
      </c>
      <c r="T1578">
        <f>IF(Table1[[#This Row],[team]]=E1577,SUM(H1578,T1577),Table1[[#This Row],[ppg]])</f>
        <v>213</v>
      </c>
      <c r="U1578">
        <f>IF(Table1[[#This Row],[team]]=E1577,SUM(I1578,U1577),Table1[[#This Row],[ppga]])</f>
        <v>160</v>
      </c>
      <c r="V1578">
        <f>IF(Table1[[#This Row],[team]]=E1577,SUM(Table1[[#This Row],[difference]],V1577),Table1[[#This Row],[difference]])</f>
        <v>30</v>
      </c>
      <c r="W1578">
        <f>IF(Table1[[#This Row],[team]]=E1577,SUM(Table1[[#This Row],[sqrt(dif)]],W1577),Table1[[#This Row],[sqrt(dif)]])</f>
        <v>2.0710856226509176</v>
      </c>
      <c r="X1578">
        <f>IF(Table1[[#This Row],[team]]=E1577,SUM(Table1[[#This Row],[f1]],X1577),Table1[[#This Row],[f1]])</f>
        <v>42.051982029081699</v>
      </c>
      <c r="Y1578">
        <f>IF(Table1[[#This Row],[ATS]]=S1577,SUM(Table1[[#This Row],[ATS]],Y1577),Table1[[#This Row],[ATS]])</f>
        <v>-3</v>
      </c>
      <c r="Z1578">
        <f>IF(Table1[[#This Row],[ATS]]&gt;0,Table1[[#This Row],[ATS streak (not real)]]-1,Table1[[#This Row],[ATS streak (not real)]]+1)</f>
        <v>-2</v>
      </c>
      <c r="AA1578" s="5">
        <f>Table1[[#This Row],[running ttl ppg]]^2.37/(Table1[[#This Row],[running ttl ppg]]^2.37+Table1[[#This Row],[running ttl ppga]]^2.37)</f>
        <v>0.66331461482120047</v>
      </c>
      <c r="AB1578" s="5">
        <f>Table1[[#This Row],[pyth ratio]]+Table1[[#This Row],[win/loss ratio]]</f>
        <v>1.107759059265645</v>
      </c>
    </row>
    <row r="1579" spans="1:28" x14ac:dyDescent="0.25">
      <c r="A1579" s="1">
        <v>4137</v>
      </c>
      <c r="B1579" s="7">
        <f t="shared" si="52"/>
        <v>10</v>
      </c>
      <c r="C1579" s="5">
        <v>2019</v>
      </c>
      <c r="D1579" s="5">
        <v>11</v>
      </c>
      <c r="E1579" t="s">
        <v>43</v>
      </c>
      <c r="F1579" t="s">
        <v>47</v>
      </c>
      <c r="G1579" s="5">
        <v>1</v>
      </c>
      <c r="H1579">
        <v>24</v>
      </c>
      <c r="I1579">
        <v>21</v>
      </c>
      <c r="J1579">
        <v>3</v>
      </c>
      <c r="K1579">
        <f>IF(Table1[[#This Row],[net]]&gt;0,1,0)</f>
        <v>1</v>
      </c>
      <c r="L1579">
        <v>-6.5</v>
      </c>
      <c r="M1579">
        <f>IF(Table1[[#This Row],[team]]=E1578,SUM(Table1[[#This Row],[win/loss]],M1578),Table1[[#This Row],[win/loss]])</f>
        <v>5</v>
      </c>
      <c r="N1579">
        <f>IF(Table1[[#This Row],[team]]=E1578,SUM(Table1[[#This Row],[win/loss]],M1578),Table1[[#This Row],[win/loss]])/B1579</f>
        <v>0.5</v>
      </c>
      <c r="O1579">
        <f t="shared" si="51"/>
        <v>-3.5</v>
      </c>
      <c r="P1579">
        <f>IF(Table1[[#This Row],[difference]]&gt;0,SQRT(Table1[[#This Row],[difference]]),-SQRT(ABS(Table1[[#This Row],[difference]])))</f>
        <v>-1.8708286933869707</v>
      </c>
      <c r="Q1579">
        <f>IF(Table1[[#This Row],[line]]&gt;0,SQRT(Table1[[#This Row],[line]]),-SQRT(ABS(Table1[[#This Row],[line]])))</f>
        <v>-2.5495097567963922</v>
      </c>
      <c r="R1579">
        <f>Table1[[#This Row],[difference]]-Table1[[#This Row],[sqrt(line)]]</f>
        <v>-0.95049024320360775</v>
      </c>
      <c r="S1579">
        <f>IF(Table1[[#This Row],[difference]]&gt;0,1,-1)</f>
        <v>-1</v>
      </c>
      <c r="T1579">
        <f>IF(Table1[[#This Row],[team]]=E1578,SUM(H1579,T1578),Table1[[#This Row],[ppg]])</f>
        <v>237</v>
      </c>
      <c r="U1579">
        <f>IF(Table1[[#This Row],[team]]=E1578,SUM(I1579,U1578),Table1[[#This Row],[ppga]])</f>
        <v>181</v>
      </c>
      <c r="V1579">
        <f>IF(Table1[[#This Row],[team]]=E1578,SUM(Table1[[#This Row],[difference]],V1578),Table1[[#This Row],[difference]])</f>
        <v>26.5</v>
      </c>
      <c r="W1579">
        <f>IF(Table1[[#This Row],[team]]=E1578,SUM(Table1[[#This Row],[sqrt(dif)]],W1578),Table1[[#This Row],[sqrt(dif)]])</f>
        <v>0.20025692926394689</v>
      </c>
      <c r="X1579">
        <f>IF(Table1[[#This Row],[team]]=E1578,SUM(Table1[[#This Row],[f1]],X1578),Table1[[#This Row],[f1]])</f>
        <v>41.101491785878089</v>
      </c>
      <c r="Y1579">
        <f>IF(Table1[[#This Row],[ATS]]=S1578,SUM(Table1[[#This Row],[ATS]],Y1578),Table1[[#This Row],[ATS]])</f>
        <v>-4</v>
      </c>
      <c r="Z1579">
        <f>IF(Table1[[#This Row],[ATS]]&gt;0,Table1[[#This Row],[ATS streak (not real)]]-1,Table1[[#This Row],[ATS streak (not real)]]+1)</f>
        <v>-3</v>
      </c>
      <c r="AA1579" s="5">
        <f>Table1[[#This Row],[running ttl ppg]]^2.37/(Table1[[#This Row],[running ttl ppg]]^2.37+Table1[[#This Row],[running ttl ppga]]^2.37)</f>
        <v>0.65449675011210251</v>
      </c>
      <c r="AB1579" s="5">
        <f>Table1[[#This Row],[pyth ratio]]+Table1[[#This Row],[win/loss ratio]]</f>
        <v>1.1544967501121026</v>
      </c>
    </row>
    <row r="1580" spans="1:28" x14ac:dyDescent="0.25">
      <c r="A1580" s="1">
        <v>4138</v>
      </c>
      <c r="B1580" s="7">
        <f t="shared" si="52"/>
        <v>11</v>
      </c>
      <c r="C1580" s="5">
        <v>2019</v>
      </c>
      <c r="D1580" s="5">
        <v>12</v>
      </c>
      <c r="E1580" t="s">
        <v>43</v>
      </c>
      <c r="F1580" t="s">
        <v>65</v>
      </c>
      <c r="G1580" s="5">
        <v>1</v>
      </c>
      <c r="H1580">
        <v>34</v>
      </c>
      <c r="I1580">
        <v>17</v>
      </c>
      <c r="J1580">
        <v>17</v>
      </c>
      <c r="K1580">
        <f>IF(Table1[[#This Row],[net]]&gt;0,1,0)</f>
        <v>1</v>
      </c>
      <c r="L1580">
        <v>-13</v>
      </c>
      <c r="M1580">
        <f>IF(Table1[[#This Row],[team]]=E1579,SUM(Table1[[#This Row],[win/loss]],M1579),Table1[[#This Row],[win/loss]])</f>
        <v>6</v>
      </c>
      <c r="N1580">
        <f>IF(Table1[[#This Row],[team]]=E1579,SUM(Table1[[#This Row],[win/loss]],M1579),Table1[[#This Row],[win/loss]])/B1580</f>
        <v>0.54545454545454541</v>
      </c>
      <c r="O1580">
        <f t="shared" si="51"/>
        <v>4</v>
      </c>
      <c r="P1580">
        <f>IF(Table1[[#This Row],[difference]]&gt;0,SQRT(Table1[[#This Row],[difference]]),-SQRT(ABS(Table1[[#This Row],[difference]])))</f>
        <v>2</v>
      </c>
      <c r="Q1580">
        <f>IF(Table1[[#This Row],[line]]&gt;0,SQRT(Table1[[#This Row],[line]]),-SQRT(ABS(Table1[[#This Row],[line]])))</f>
        <v>-3.6055512754639891</v>
      </c>
      <c r="R1580">
        <f>Table1[[#This Row],[difference]]-Table1[[#This Row],[sqrt(line)]]</f>
        <v>7.6055512754639896</v>
      </c>
      <c r="S1580">
        <f>IF(Table1[[#This Row],[difference]]&gt;0,1,-1)</f>
        <v>1</v>
      </c>
      <c r="T1580">
        <f>IF(Table1[[#This Row],[team]]=E1579,SUM(H1580,T1579),Table1[[#This Row],[ppg]])</f>
        <v>271</v>
      </c>
      <c r="U1580">
        <f>IF(Table1[[#This Row],[team]]=E1579,SUM(I1580,U1579),Table1[[#This Row],[ppga]])</f>
        <v>198</v>
      </c>
      <c r="V1580">
        <f>IF(Table1[[#This Row],[team]]=E1579,SUM(Table1[[#This Row],[difference]],V1579),Table1[[#This Row],[difference]])</f>
        <v>30.5</v>
      </c>
      <c r="W1580">
        <f>IF(Table1[[#This Row],[team]]=E1579,SUM(Table1[[#This Row],[sqrt(dif)]],W1579),Table1[[#This Row],[sqrt(dif)]])</f>
        <v>2.2002569292639471</v>
      </c>
      <c r="X1580">
        <f>IF(Table1[[#This Row],[team]]=E1579,SUM(Table1[[#This Row],[f1]],X1579),Table1[[#This Row],[f1]])</f>
        <v>48.707043061342077</v>
      </c>
      <c r="Y1580">
        <f>IF(Table1[[#This Row],[ATS]]=S1579,SUM(Table1[[#This Row],[ATS]],Y1579),Table1[[#This Row],[ATS]])</f>
        <v>1</v>
      </c>
      <c r="Z1580">
        <f>IF(Table1[[#This Row],[ATS]]&gt;0,Table1[[#This Row],[ATS streak (not real)]]-1,Table1[[#This Row],[ATS streak (not real)]]+1)</f>
        <v>0</v>
      </c>
      <c r="AA1580" s="5">
        <f>Table1[[#This Row],[running ttl ppg]]^2.37/(Table1[[#This Row],[running ttl ppg]]^2.37+Table1[[#This Row],[running ttl ppga]]^2.37)</f>
        <v>0.6778325288469047</v>
      </c>
      <c r="AB1580" s="5">
        <f>Table1[[#This Row],[pyth ratio]]+Table1[[#This Row],[win/loss ratio]]</f>
        <v>1.2232870743014501</v>
      </c>
    </row>
    <row r="1581" spans="1:28" x14ac:dyDescent="0.25">
      <c r="A1581" s="1">
        <v>4139</v>
      </c>
      <c r="B1581" s="7">
        <f t="shared" si="52"/>
        <v>12</v>
      </c>
      <c r="C1581" s="5">
        <v>2019</v>
      </c>
      <c r="D1581" s="5">
        <v>13</v>
      </c>
      <c r="E1581" t="s">
        <v>43</v>
      </c>
      <c r="F1581" t="s">
        <v>42</v>
      </c>
      <c r="G1581" s="5">
        <v>0</v>
      </c>
      <c r="H1581">
        <v>26</v>
      </c>
      <c r="I1581">
        <v>16</v>
      </c>
      <c r="J1581">
        <v>10</v>
      </c>
      <c r="K1581">
        <f>IF(Table1[[#This Row],[net]]&gt;0,1,0)</f>
        <v>1</v>
      </c>
      <c r="L1581">
        <v>2.5</v>
      </c>
      <c r="M1581">
        <f>IF(Table1[[#This Row],[team]]=E1580,SUM(Table1[[#This Row],[win/loss]],M1580),Table1[[#This Row],[win/loss]])</f>
        <v>7</v>
      </c>
      <c r="N1581">
        <f>IF(Table1[[#This Row],[team]]=E1580,SUM(Table1[[#This Row],[win/loss]],M1580),Table1[[#This Row],[win/loss]])/B1581</f>
        <v>0.58333333333333337</v>
      </c>
      <c r="O1581">
        <f t="shared" si="51"/>
        <v>12.5</v>
      </c>
      <c r="P1581">
        <f>IF(Table1[[#This Row],[difference]]&gt;0,SQRT(Table1[[#This Row],[difference]]),-SQRT(ABS(Table1[[#This Row],[difference]])))</f>
        <v>3.5355339059327378</v>
      </c>
      <c r="Q1581">
        <f>IF(Table1[[#This Row],[line]]&gt;0,SQRT(Table1[[#This Row],[line]]),-SQRT(ABS(Table1[[#This Row],[line]])))</f>
        <v>1.5811388300841898</v>
      </c>
      <c r="R1581">
        <f>Table1[[#This Row],[difference]]-Table1[[#This Row],[sqrt(line)]]</f>
        <v>10.918861169915811</v>
      </c>
      <c r="S1581">
        <f>IF(Table1[[#This Row],[difference]]&gt;0,1,-1)</f>
        <v>1</v>
      </c>
      <c r="T1581">
        <f>IF(Table1[[#This Row],[team]]=E1580,SUM(H1581,T1580),Table1[[#This Row],[ppg]])</f>
        <v>297</v>
      </c>
      <c r="U1581">
        <f>IF(Table1[[#This Row],[team]]=E1580,SUM(I1581,U1580),Table1[[#This Row],[ppga]])</f>
        <v>214</v>
      </c>
      <c r="V1581">
        <f>IF(Table1[[#This Row],[team]]=E1580,SUM(Table1[[#This Row],[difference]],V1580),Table1[[#This Row],[difference]])</f>
        <v>43</v>
      </c>
      <c r="W1581">
        <f>IF(Table1[[#This Row],[team]]=E1580,SUM(Table1[[#This Row],[sqrt(dif)]],W1580),Table1[[#This Row],[sqrt(dif)]])</f>
        <v>5.7357908351966849</v>
      </c>
      <c r="X1581">
        <f>IF(Table1[[#This Row],[team]]=E1580,SUM(Table1[[#This Row],[f1]],X1580),Table1[[#This Row],[f1]])</f>
        <v>59.625904231257891</v>
      </c>
      <c r="Y1581">
        <f>IF(Table1[[#This Row],[ATS]]=S1580,SUM(Table1[[#This Row],[ATS]],Y1580),Table1[[#This Row],[ATS]])</f>
        <v>2</v>
      </c>
      <c r="Z1581">
        <f>IF(Table1[[#This Row],[ATS]]&gt;0,Table1[[#This Row],[ATS streak (not real)]]-1,Table1[[#This Row],[ATS streak (not real)]]+1)</f>
        <v>1</v>
      </c>
      <c r="AA1581" s="5">
        <f>Table1[[#This Row],[running ttl ppg]]^2.37/(Table1[[#This Row],[running ttl ppg]]^2.37+Table1[[#This Row],[running ttl ppga]]^2.37)</f>
        <v>0.68498615008500008</v>
      </c>
      <c r="AB1581" s="5">
        <f>Table1[[#This Row],[pyth ratio]]+Table1[[#This Row],[win/loss ratio]]</f>
        <v>1.2683194834183333</v>
      </c>
    </row>
    <row r="1582" spans="1:28" x14ac:dyDescent="0.25">
      <c r="A1582" s="1">
        <v>4140</v>
      </c>
      <c r="B1582" s="7">
        <f t="shared" si="52"/>
        <v>13</v>
      </c>
      <c r="C1582" s="5">
        <v>2019</v>
      </c>
      <c r="D1582" s="5">
        <v>14</v>
      </c>
      <c r="E1582" t="s">
        <v>43</v>
      </c>
      <c r="F1582" t="s">
        <v>56</v>
      </c>
      <c r="G1582" s="5">
        <v>0</v>
      </c>
      <c r="H1582">
        <v>24</v>
      </c>
      <c r="I1582">
        <v>27</v>
      </c>
      <c r="J1582">
        <v>-3</v>
      </c>
      <c r="K1582">
        <f>IF(Table1[[#This Row],[net]]&gt;0,1,0)</f>
        <v>0</v>
      </c>
      <c r="L1582">
        <v>6.5</v>
      </c>
      <c r="M1582">
        <f>IF(Table1[[#This Row],[team]]=E1581,SUM(Table1[[#This Row],[win/loss]],M1581),Table1[[#This Row],[win/loss]])</f>
        <v>7</v>
      </c>
      <c r="N1582">
        <f>IF(Table1[[#This Row],[team]]=E1581,SUM(Table1[[#This Row],[win/loss]],M1581),Table1[[#This Row],[win/loss]])/B1582</f>
        <v>0.53846153846153844</v>
      </c>
      <c r="O1582">
        <f t="shared" si="51"/>
        <v>3.5</v>
      </c>
      <c r="P1582">
        <f>IF(Table1[[#This Row],[difference]]&gt;0,SQRT(Table1[[#This Row],[difference]]),-SQRT(ABS(Table1[[#This Row],[difference]])))</f>
        <v>1.8708286933869707</v>
      </c>
      <c r="Q1582">
        <f>IF(Table1[[#This Row],[line]]&gt;0,SQRT(Table1[[#This Row],[line]]),-SQRT(ABS(Table1[[#This Row],[line]])))</f>
        <v>2.5495097567963922</v>
      </c>
      <c r="R1582">
        <f>Table1[[#This Row],[difference]]-Table1[[#This Row],[sqrt(line)]]</f>
        <v>0.95049024320360775</v>
      </c>
      <c r="S1582">
        <f>IF(Table1[[#This Row],[difference]]&gt;0,1,-1)</f>
        <v>1</v>
      </c>
      <c r="T1582">
        <f>IF(Table1[[#This Row],[team]]=E1581,SUM(H1582,T1581),Table1[[#This Row],[ppg]])</f>
        <v>321</v>
      </c>
      <c r="U1582">
        <f>IF(Table1[[#This Row],[team]]=E1581,SUM(I1582,U1581),Table1[[#This Row],[ppga]])</f>
        <v>241</v>
      </c>
      <c r="V1582">
        <f>IF(Table1[[#This Row],[team]]=E1581,SUM(Table1[[#This Row],[difference]],V1581),Table1[[#This Row],[difference]])</f>
        <v>46.5</v>
      </c>
      <c r="W1582">
        <f>IF(Table1[[#This Row],[team]]=E1581,SUM(Table1[[#This Row],[sqrt(dif)]],W1581),Table1[[#This Row],[sqrt(dif)]])</f>
        <v>7.6066195285836553</v>
      </c>
      <c r="X1582">
        <f>IF(Table1[[#This Row],[team]]=E1581,SUM(Table1[[#This Row],[f1]],X1581),Table1[[#This Row],[f1]])</f>
        <v>60.576394474461502</v>
      </c>
      <c r="Y1582">
        <f>IF(Table1[[#This Row],[ATS]]=S1581,SUM(Table1[[#This Row],[ATS]],Y1581),Table1[[#This Row],[ATS]])</f>
        <v>3</v>
      </c>
      <c r="Z1582">
        <f>IF(Table1[[#This Row],[ATS]]&gt;0,Table1[[#This Row],[ATS streak (not real)]]-1,Table1[[#This Row],[ATS streak (not real)]]+1)</f>
        <v>2</v>
      </c>
      <c r="AA1582" s="5">
        <f>Table1[[#This Row],[running ttl ppg]]^2.37/(Table1[[#This Row],[running ttl ppg]]^2.37+Table1[[#This Row],[running ttl ppga]]^2.37)</f>
        <v>0.66359287859267402</v>
      </c>
      <c r="AB1582" s="5">
        <f>Table1[[#This Row],[pyth ratio]]+Table1[[#This Row],[win/loss ratio]]</f>
        <v>1.2020544170542125</v>
      </c>
    </row>
    <row r="1583" spans="1:28" x14ac:dyDescent="0.25">
      <c r="A1583" s="1">
        <v>4141</v>
      </c>
      <c r="B1583" s="7">
        <f t="shared" si="52"/>
        <v>14</v>
      </c>
      <c r="C1583" s="5">
        <v>2019</v>
      </c>
      <c r="D1583" s="5">
        <v>15</v>
      </c>
      <c r="E1583" t="s">
        <v>43</v>
      </c>
      <c r="F1583" t="s">
        <v>70</v>
      </c>
      <c r="G1583" s="5">
        <v>1</v>
      </c>
      <c r="H1583">
        <v>20</v>
      </c>
      <c r="I1583">
        <v>12</v>
      </c>
      <c r="J1583">
        <v>8</v>
      </c>
      <c r="K1583">
        <f>IF(Table1[[#This Row],[net]]&gt;0,1,0)</f>
        <v>1</v>
      </c>
      <c r="L1583">
        <v>-8.5</v>
      </c>
      <c r="M1583">
        <f>IF(Table1[[#This Row],[team]]=E1582,SUM(Table1[[#This Row],[win/loss]],M1582),Table1[[#This Row],[win/loss]])</f>
        <v>8</v>
      </c>
      <c r="N1583">
        <f>IF(Table1[[#This Row],[team]]=E1582,SUM(Table1[[#This Row],[win/loss]],M1582),Table1[[#This Row],[win/loss]])/B1583</f>
        <v>0.5714285714285714</v>
      </c>
      <c r="O1583">
        <f t="shared" si="51"/>
        <v>-0.5</v>
      </c>
      <c r="P1583">
        <f>IF(Table1[[#This Row],[difference]]&gt;0,SQRT(Table1[[#This Row],[difference]]),-SQRT(ABS(Table1[[#This Row],[difference]])))</f>
        <v>-0.70710678118654757</v>
      </c>
      <c r="Q1583">
        <f>IF(Table1[[#This Row],[line]]&gt;0,SQRT(Table1[[#This Row],[line]]),-SQRT(ABS(Table1[[#This Row],[line]])))</f>
        <v>-2.9154759474226504</v>
      </c>
      <c r="R1583">
        <f>Table1[[#This Row],[difference]]-Table1[[#This Row],[sqrt(line)]]</f>
        <v>2.4154759474226504</v>
      </c>
      <c r="S1583">
        <f>IF(Table1[[#This Row],[difference]]&gt;0,1,-1)</f>
        <v>-1</v>
      </c>
      <c r="T1583">
        <f>IF(Table1[[#This Row],[team]]=E1582,SUM(H1583,T1582),Table1[[#This Row],[ppg]])</f>
        <v>341</v>
      </c>
      <c r="U1583">
        <f>IF(Table1[[#This Row],[team]]=E1582,SUM(I1583,U1582),Table1[[#This Row],[ppga]])</f>
        <v>253</v>
      </c>
      <c r="V1583">
        <f>IF(Table1[[#This Row],[team]]=E1582,SUM(Table1[[#This Row],[difference]],V1582),Table1[[#This Row],[difference]])</f>
        <v>46</v>
      </c>
      <c r="W1583">
        <f>IF(Table1[[#This Row],[team]]=E1582,SUM(Table1[[#This Row],[sqrt(dif)]],W1582),Table1[[#This Row],[sqrt(dif)]])</f>
        <v>6.8995127473971074</v>
      </c>
      <c r="X1583">
        <f>IF(Table1[[#This Row],[team]]=E1582,SUM(Table1[[#This Row],[f1]],X1582),Table1[[#This Row],[f1]])</f>
        <v>62.991870421884151</v>
      </c>
      <c r="Y1583">
        <f>IF(Table1[[#This Row],[ATS]]=S1582,SUM(Table1[[#This Row],[ATS]],Y1582),Table1[[#This Row],[ATS]])</f>
        <v>-1</v>
      </c>
      <c r="Z1583">
        <f>IF(Table1[[#This Row],[ATS]]&gt;0,Table1[[#This Row],[ATS streak (not real)]]-1,Table1[[#This Row],[ATS streak (not real)]]+1)</f>
        <v>0</v>
      </c>
      <c r="AA1583" s="5">
        <f>Table1[[#This Row],[running ttl ppg]]^2.37/(Table1[[#This Row],[running ttl ppg]]^2.37+Table1[[#This Row],[running ttl ppga]]^2.37)</f>
        <v>0.66983267763166932</v>
      </c>
      <c r="AB1583" s="5">
        <f>Table1[[#This Row],[pyth ratio]]+Table1[[#This Row],[win/loss ratio]]</f>
        <v>1.2412612490602406</v>
      </c>
    </row>
    <row r="1584" spans="1:28" x14ac:dyDescent="0.25">
      <c r="A1584" s="1">
        <v>4142</v>
      </c>
      <c r="B1584" s="7">
        <f t="shared" si="52"/>
        <v>15</v>
      </c>
      <c r="C1584" s="5">
        <v>2019</v>
      </c>
      <c r="D1584" s="5">
        <v>16</v>
      </c>
      <c r="E1584" t="s">
        <v>43</v>
      </c>
      <c r="F1584" t="s">
        <v>57</v>
      </c>
      <c r="G1584" s="5">
        <v>0</v>
      </c>
      <c r="H1584">
        <v>22</v>
      </c>
      <c r="I1584">
        <v>10</v>
      </c>
      <c r="J1584">
        <v>12</v>
      </c>
      <c r="K1584">
        <f>IF(Table1[[#This Row],[net]]&gt;0,1,0)</f>
        <v>1</v>
      </c>
      <c r="L1584">
        <v>4</v>
      </c>
      <c r="M1584">
        <f>IF(Table1[[#This Row],[team]]=E1583,SUM(Table1[[#This Row],[win/loss]],M1583),Table1[[#This Row],[win/loss]])</f>
        <v>9</v>
      </c>
      <c r="N1584">
        <f>IF(Table1[[#This Row],[team]]=E1583,SUM(Table1[[#This Row],[win/loss]],M1583),Table1[[#This Row],[win/loss]])/B1584</f>
        <v>0.6</v>
      </c>
      <c r="O1584">
        <f t="shared" si="51"/>
        <v>16</v>
      </c>
      <c r="P1584">
        <f>IF(Table1[[#This Row],[difference]]&gt;0,SQRT(Table1[[#This Row],[difference]]),-SQRT(ABS(Table1[[#This Row],[difference]])))</f>
        <v>4</v>
      </c>
      <c r="Q1584">
        <f>IF(Table1[[#This Row],[line]]&gt;0,SQRT(Table1[[#This Row],[line]]),-SQRT(ABS(Table1[[#This Row],[line]])))</f>
        <v>2</v>
      </c>
      <c r="R1584">
        <f>Table1[[#This Row],[difference]]-Table1[[#This Row],[sqrt(line)]]</f>
        <v>14</v>
      </c>
      <c r="S1584">
        <f>IF(Table1[[#This Row],[difference]]&gt;0,1,-1)</f>
        <v>1</v>
      </c>
      <c r="T1584">
        <f>IF(Table1[[#This Row],[team]]=E1583,SUM(H1584,T1583),Table1[[#This Row],[ppg]])</f>
        <v>363</v>
      </c>
      <c r="U1584">
        <f>IF(Table1[[#This Row],[team]]=E1583,SUM(I1584,U1583),Table1[[#This Row],[ppga]])</f>
        <v>263</v>
      </c>
      <c r="V1584">
        <f>IF(Table1[[#This Row],[team]]=E1583,SUM(Table1[[#This Row],[difference]],V1583),Table1[[#This Row],[difference]])</f>
        <v>62</v>
      </c>
      <c r="W1584">
        <f>IF(Table1[[#This Row],[team]]=E1583,SUM(Table1[[#This Row],[sqrt(dif)]],W1583),Table1[[#This Row],[sqrt(dif)]])</f>
        <v>10.899512747397107</v>
      </c>
      <c r="X1584">
        <f>IF(Table1[[#This Row],[team]]=E1583,SUM(Table1[[#This Row],[f1]],X1583),Table1[[#This Row],[f1]])</f>
        <v>76.991870421884158</v>
      </c>
      <c r="Y1584">
        <f>IF(Table1[[#This Row],[ATS]]=S1583,SUM(Table1[[#This Row],[ATS]],Y1583),Table1[[#This Row],[ATS]])</f>
        <v>1</v>
      </c>
      <c r="Z1584">
        <f>IF(Table1[[#This Row],[ATS]]&gt;0,Table1[[#This Row],[ATS streak (not real)]]-1,Table1[[#This Row],[ATS streak (not real)]]+1)</f>
        <v>0</v>
      </c>
      <c r="AA1584" s="5">
        <f>Table1[[#This Row],[running ttl ppg]]^2.37/(Table1[[#This Row],[running ttl ppg]]^2.37+Table1[[#This Row],[running ttl ppga]]^2.37)</f>
        <v>0.68216293527535687</v>
      </c>
      <c r="AB1584" s="5">
        <f>Table1[[#This Row],[pyth ratio]]+Table1[[#This Row],[win/loss ratio]]</f>
        <v>1.2821629352753567</v>
      </c>
    </row>
    <row r="1585" spans="1:28" x14ac:dyDescent="0.25">
      <c r="A1585" s="1">
        <v>4143</v>
      </c>
      <c r="B1585" s="7">
        <f t="shared" si="52"/>
        <v>16</v>
      </c>
      <c r="C1585" s="5">
        <v>2019</v>
      </c>
      <c r="D1585" s="5">
        <v>17</v>
      </c>
      <c r="E1585" t="s">
        <v>43</v>
      </c>
      <c r="F1585" t="s">
        <v>48</v>
      </c>
      <c r="G1585" s="5">
        <v>1</v>
      </c>
      <c r="H1585">
        <v>26</v>
      </c>
      <c r="I1585">
        <v>24</v>
      </c>
      <c r="J1585">
        <v>2</v>
      </c>
      <c r="K1585">
        <f>IF(Table1[[#This Row],[net]]&gt;0,1,0)</f>
        <v>1</v>
      </c>
      <c r="L1585">
        <v>-7</v>
      </c>
      <c r="M1585">
        <f>IF(Table1[[#This Row],[team]]=E1584,SUM(Table1[[#This Row],[win/loss]],M1584),Table1[[#This Row],[win/loss]])</f>
        <v>10</v>
      </c>
      <c r="N1585">
        <f>IF(Table1[[#This Row],[team]]=E1584,SUM(Table1[[#This Row],[win/loss]],M1584),Table1[[#This Row],[win/loss]])/B1585</f>
        <v>0.625</v>
      </c>
      <c r="O1585">
        <f t="shared" si="51"/>
        <v>-5</v>
      </c>
      <c r="P1585">
        <f>IF(Table1[[#This Row],[difference]]&gt;0,SQRT(Table1[[#This Row],[difference]]),-SQRT(ABS(Table1[[#This Row],[difference]])))</f>
        <v>-2.2360679774997898</v>
      </c>
      <c r="Q1585">
        <f>IF(Table1[[#This Row],[line]]&gt;0,SQRT(Table1[[#This Row],[line]]),-SQRT(ABS(Table1[[#This Row],[line]])))</f>
        <v>-2.6457513110645907</v>
      </c>
      <c r="R1585">
        <f>Table1[[#This Row],[difference]]-Table1[[#This Row],[sqrt(line)]]</f>
        <v>-2.3542486889354093</v>
      </c>
      <c r="S1585">
        <f>IF(Table1[[#This Row],[difference]]&gt;0,1,-1)</f>
        <v>-1</v>
      </c>
      <c r="T1585">
        <f>IF(Table1[[#This Row],[team]]=E1584,SUM(H1585,T1584),Table1[[#This Row],[ppg]])</f>
        <v>389</v>
      </c>
      <c r="U1585">
        <f>IF(Table1[[#This Row],[team]]=E1584,SUM(I1585,U1584),Table1[[#This Row],[ppga]])</f>
        <v>287</v>
      </c>
      <c r="V1585">
        <f>IF(Table1[[#This Row],[team]]=E1584,SUM(Table1[[#This Row],[difference]],V1584),Table1[[#This Row],[difference]])</f>
        <v>57</v>
      </c>
      <c r="W1585">
        <f>IF(Table1[[#This Row],[team]]=E1584,SUM(Table1[[#This Row],[sqrt(dif)]],W1584),Table1[[#This Row],[sqrt(dif)]])</f>
        <v>8.6634447698973176</v>
      </c>
      <c r="X1585">
        <f>IF(Table1[[#This Row],[team]]=E1584,SUM(Table1[[#This Row],[f1]],X1584),Table1[[#This Row],[f1]])</f>
        <v>74.637621732948745</v>
      </c>
      <c r="Y1585">
        <f>IF(Table1[[#This Row],[ATS]]=S1584,SUM(Table1[[#This Row],[ATS]],Y1584),Table1[[#This Row],[ATS]])</f>
        <v>-1</v>
      </c>
      <c r="Z1585">
        <f>IF(Table1[[#This Row],[ATS]]&gt;0,Table1[[#This Row],[ATS streak (not real)]]-1,Table1[[#This Row],[ATS streak (not real)]]+1)</f>
        <v>0</v>
      </c>
      <c r="AA1585" s="5">
        <f>Table1[[#This Row],[running ttl ppg]]^2.37/(Table1[[#This Row],[running ttl ppg]]^2.37+Table1[[#This Row],[running ttl ppga]]^2.37)</f>
        <v>0.67276338723870988</v>
      </c>
      <c r="AB1585" s="5">
        <f>Table1[[#This Row],[pyth ratio]]+Table1[[#This Row],[win/loss ratio]]</f>
        <v>1.2977633872387098</v>
      </c>
    </row>
    <row r="1586" spans="1:28" x14ac:dyDescent="0.25">
      <c r="A1586" s="1">
        <v>4144</v>
      </c>
      <c r="B1586" s="7">
        <f t="shared" si="52"/>
        <v>1</v>
      </c>
      <c r="C1586" s="5">
        <v>2019</v>
      </c>
      <c r="D1586" s="5">
        <v>1</v>
      </c>
      <c r="E1586" t="s">
        <v>44</v>
      </c>
      <c r="F1586" t="s">
        <v>43</v>
      </c>
      <c r="G1586" s="5">
        <v>0</v>
      </c>
      <c r="H1586">
        <v>3</v>
      </c>
      <c r="I1586">
        <v>47</v>
      </c>
      <c r="J1586">
        <v>-44</v>
      </c>
      <c r="K1586">
        <f>IF(Table1[[#This Row],[net]]&gt;0,1,0)</f>
        <v>0</v>
      </c>
      <c r="L1586">
        <v>7.5</v>
      </c>
      <c r="M1586">
        <f>IF(Table1[[#This Row],[team]]=E1585,SUM(Table1[[#This Row],[win/loss]],M1585),Table1[[#This Row],[win/loss]])</f>
        <v>0</v>
      </c>
      <c r="N1586">
        <f>IF(Table1[[#This Row],[team]]=E1585,SUM(Table1[[#This Row],[win/loss]],M1585),Table1[[#This Row],[win/loss]])/B1586</f>
        <v>0</v>
      </c>
      <c r="O1586">
        <f t="shared" si="51"/>
        <v>-36.5</v>
      </c>
      <c r="P1586">
        <f>IF(Table1[[#This Row],[difference]]&gt;0,SQRT(Table1[[#This Row],[difference]]),-SQRT(ABS(Table1[[#This Row],[difference]])))</f>
        <v>-6.0415229867972862</v>
      </c>
      <c r="Q1586">
        <f>IF(Table1[[#This Row],[line]]&gt;0,SQRT(Table1[[#This Row],[line]]),-SQRT(ABS(Table1[[#This Row],[line]])))</f>
        <v>2.7386127875258306</v>
      </c>
      <c r="R1586">
        <f>Table1[[#This Row],[difference]]-Table1[[#This Row],[sqrt(line)]]</f>
        <v>-39.238612787525831</v>
      </c>
      <c r="S1586">
        <f>IF(Table1[[#This Row],[difference]]&gt;0,1,-1)</f>
        <v>-1</v>
      </c>
      <c r="T1586">
        <f>IF(Table1[[#This Row],[team]]=E1585,SUM(H1586,T1585),Table1[[#This Row],[ppg]])</f>
        <v>3</v>
      </c>
      <c r="U1586">
        <f>IF(Table1[[#This Row],[team]]=E1585,SUM(I1586,U1585),Table1[[#This Row],[ppga]])</f>
        <v>47</v>
      </c>
      <c r="V1586">
        <f>IF(Table1[[#This Row],[team]]=E1585,SUM(Table1[[#This Row],[difference]],V1585),Table1[[#This Row],[difference]])</f>
        <v>-36.5</v>
      </c>
      <c r="W1586">
        <f>IF(Table1[[#This Row],[team]]=E1585,SUM(Table1[[#This Row],[sqrt(dif)]],W1585),Table1[[#This Row],[sqrt(dif)]])</f>
        <v>-6.0415229867972862</v>
      </c>
      <c r="X1586">
        <f>IF(Table1[[#This Row],[team]]=E1585,SUM(Table1[[#This Row],[f1]],X1585),Table1[[#This Row],[f1]])</f>
        <v>-39.238612787525831</v>
      </c>
      <c r="Y1586">
        <f>IF(Table1[[#This Row],[ATS]]=S1585,SUM(Table1[[#This Row],[ATS]],Y1585),Table1[[#This Row],[ATS]])</f>
        <v>-2</v>
      </c>
      <c r="Z1586">
        <f>IF(Table1[[#This Row],[ATS]]&gt;0,Table1[[#This Row],[ATS streak (not real)]]-1,Table1[[#This Row],[ATS streak (not real)]]+1)</f>
        <v>-1</v>
      </c>
      <c r="AA1586" s="5">
        <f>Table1[[#This Row],[running ttl ppg]]^2.37/(Table1[[#This Row],[running ttl ppg]]^2.37+Table1[[#This Row],[running ttl ppga]]^2.37)</f>
        <v>1.4698284266125997E-3</v>
      </c>
      <c r="AB1586" s="5">
        <f>Table1[[#This Row],[pyth ratio]]+Table1[[#This Row],[win/loss ratio]]</f>
        <v>1.4698284266125997E-3</v>
      </c>
    </row>
    <row r="1587" spans="1:28" x14ac:dyDescent="0.25">
      <c r="A1587" s="1">
        <v>4145</v>
      </c>
      <c r="B1587" s="7">
        <f t="shared" si="52"/>
        <v>2</v>
      </c>
      <c r="C1587" s="5">
        <v>2019</v>
      </c>
      <c r="D1587" s="5">
        <v>2</v>
      </c>
      <c r="E1587" t="s">
        <v>44</v>
      </c>
      <c r="F1587" t="s">
        <v>57</v>
      </c>
      <c r="G1587" s="5">
        <v>1</v>
      </c>
      <c r="H1587">
        <v>20</v>
      </c>
      <c r="I1587">
        <v>31</v>
      </c>
      <c r="J1587">
        <v>-11</v>
      </c>
      <c r="K1587">
        <f>IF(Table1[[#This Row],[net]]&gt;0,1,0)</f>
        <v>0</v>
      </c>
      <c r="L1587">
        <v>7.5</v>
      </c>
      <c r="M1587">
        <f>IF(Table1[[#This Row],[team]]=E1586,SUM(Table1[[#This Row],[win/loss]],M1586),Table1[[#This Row],[win/loss]])</f>
        <v>0</v>
      </c>
      <c r="N1587">
        <f>IF(Table1[[#This Row],[team]]=E1586,SUM(Table1[[#This Row],[win/loss]],M1586),Table1[[#This Row],[win/loss]])/B1587</f>
        <v>0</v>
      </c>
      <c r="O1587">
        <f t="shared" si="51"/>
        <v>-3.5</v>
      </c>
      <c r="P1587">
        <f>IF(Table1[[#This Row],[difference]]&gt;0,SQRT(Table1[[#This Row],[difference]]),-SQRT(ABS(Table1[[#This Row],[difference]])))</f>
        <v>-1.8708286933869707</v>
      </c>
      <c r="Q1587">
        <f>IF(Table1[[#This Row],[line]]&gt;0,SQRT(Table1[[#This Row],[line]]),-SQRT(ABS(Table1[[#This Row],[line]])))</f>
        <v>2.7386127875258306</v>
      </c>
      <c r="R1587">
        <f>Table1[[#This Row],[difference]]-Table1[[#This Row],[sqrt(line)]]</f>
        <v>-6.238612787525831</v>
      </c>
      <c r="S1587">
        <f>IF(Table1[[#This Row],[difference]]&gt;0,1,-1)</f>
        <v>-1</v>
      </c>
      <c r="T1587">
        <f>IF(Table1[[#This Row],[team]]=E1586,SUM(H1587,T1586),Table1[[#This Row],[ppg]])</f>
        <v>23</v>
      </c>
      <c r="U1587">
        <f>IF(Table1[[#This Row],[team]]=E1586,SUM(I1587,U1586),Table1[[#This Row],[ppga]])</f>
        <v>78</v>
      </c>
      <c r="V1587">
        <f>IF(Table1[[#This Row],[team]]=E1586,SUM(Table1[[#This Row],[difference]],V1586),Table1[[#This Row],[difference]])</f>
        <v>-40</v>
      </c>
      <c r="W1587">
        <f>IF(Table1[[#This Row],[team]]=E1586,SUM(Table1[[#This Row],[sqrt(dif)]],W1586),Table1[[#This Row],[sqrt(dif)]])</f>
        <v>-7.9123516801842566</v>
      </c>
      <c r="X1587">
        <f>IF(Table1[[#This Row],[team]]=E1586,SUM(Table1[[#This Row],[f1]],X1586),Table1[[#This Row],[f1]])</f>
        <v>-45.477225575051662</v>
      </c>
      <c r="Y1587">
        <f>IF(Table1[[#This Row],[ATS]]=S1586,SUM(Table1[[#This Row],[ATS]],Y1586),Table1[[#This Row],[ATS]])</f>
        <v>-3</v>
      </c>
      <c r="Z1587">
        <f>IF(Table1[[#This Row],[ATS]]&gt;0,Table1[[#This Row],[ATS streak (not real)]]-1,Table1[[#This Row],[ATS streak (not real)]]+1)</f>
        <v>-2</v>
      </c>
      <c r="AA1587" s="5">
        <f>Table1[[#This Row],[running ttl ppg]]^2.37/(Table1[[#This Row],[running ttl ppg]]^2.37+Table1[[#This Row],[running ttl ppga]]^2.37)</f>
        <v>5.2437116715139176E-2</v>
      </c>
      <c r="AB1587" s="5">
        <f>Table1[[#This Row],[pyth ratio]]+Table1[[#This Row],[win/loss ratio]]</f>
        <v>5.2437116715139176E-2</v>
      </c>
    </row>
    <row r="1588" spans="1:28" x14ac:dyDescent="0.25">
      <c r="A1588" s="1">
        <v>4146</v>
      </c>
      <c r="B1588" s="7">
        <f t="shared" si="52"/>
        <v>3</v>
      </c>
      <c r="C1588" s="5">
        <v>2019</v>
      </c>
      <c r="D1588" s="5">
        <v>3</v>
      </c>
      <c r="E1588" t="s">
        <v>44</v>
      </c>
      <c r="F1588" t="s">
        <v>60</v>
      </c>
      <c r="G1588" s="5">
        <v>0</v>
      </c>
      <c r="H1588">
        <v>27</v>
      </c>
      <c r="I1588">
        <v>6</v>
      </c>
      <c r="J1588">
        <v>21</v>
      </c>
      <c r="K1588">
        <f>IF(Table1[[#This Row],[net]]&gt;0,1,0)</f>
        <v>1</v>
      </c>
      <c r="L1588">
        <v>16.5</v>
      </c>
      <c r="M1588">
        <f>IF(Table1[[#This Row],[team]]=E1587,SUM(Table1[[#This Row],[win/loss]],M1587),Table1[[#This Row],[win/loss]])</f>
        <v>1</v>
      </c>
      <c r="N1588">
        <f>IF(Table1[[#This Row],[team]]=E1587,SUM(Table1[[#This Row],[win/loss]],M1587),Table1[[#This Row],[win/loss]])/B1588</f>
        <v>0.33333333333333331</v>
      </c>
      <c r="O1588">
        <f t="shared" si="51"/>
        <v>37.5</v>
      </c>
      <c r="P1588">
        <f>IF(Table1[[#This Row],[difference]]&gt;0,SQRT(Table1[[#This Row],[difference]]),-SQRT(ABS(Table1[[#This Row],[difference]])))</f>
        <v>6.1237243569579451</v>
      </c>
      <c r="Q1588">
        <f>IF(Table1[[#This Row],[line]]&gt;0,SQRT(Table1[[#This Row],[line]]),-SQRT(ABS(Table1[[#This Row],[line]])))</f>
        <v>4.0620192023179804</v>
      </c>
      <c r="R1588">
        <f>Table1[[#This Row],[difference]]-Table1[[#This Row],[sqrt(line)]]</f>
        <v>33.437980797682016</v>
      </c>
      <c r="S1588">
        <f>IF(Table1[[#This Row],[difference]]&gt;0,1,-1)</f>
        <v>1</v>
      </c>
      <c r="T1588">
        <f>IF(Table1[[#This Row],[team]]=E1587,SUM(H1588,T1587),Table1[[#This Row],[ppg]])</f>
        <v>50</v>
      </c>
      <c r="U1588">
        <f>IF(Table1[[#This Row],[team]]=E1587,SUM(I1588,U1587),Table1[[#This Row],[ppga]])</f>
        <v>84</v>
      </c>
      <c r="V1588">
        <f>IF(Table1[[#This Row],[team]]=E1587,SUM(Table1[[#This Row],[difference]],V1587),Table1[[#This Row],[difference]])</f>
        <v>-2.5</v>
      </c>
      <c r="W1588">
        <f>IF(Table1[[#This Row],[team]]=E1587,SUM(Table1[[#This Row],[sqrt(dif)]],W1587),Table1[[#This Row],[sqrt(dif)]])</f>
        <v>-1.7886273232263115</v>
      </c>
      <c r="X1588">
        <f>IF(Table1[[#This Row],[team]]=E1587,SUM(Table1[[#This Row],[f1]],X1587),Table1[[#This Row],[f1]])</f>
        <v>-12.039244777369646</v>
      </c>
      <c r="Y1588">
        <f>IF(Table1[[#This Row],[ATS]]=S1587,SUM(Table1[[#This Row],[ATS]],Y1587),Table1[[#This Row],[ATS]])</f>
        <v>1</v>
      </c>
      <c r="Z1588">
        <f>IF(Table1[[#This Row],[ATS]]&gt;0,Table1[[#This Row],[ATS streak (not real)]]-1,Table1[[#This Row],[ATS streak (not real)]]+1)</f>
        <v>0</v>
      </c>
      <c r="AA1588" s="5">
        <f>Table1[[#This Row],[running ttl ppg]]^2.37/(Table1[[#This Row],[running ttl ppg]]^2.37+Table1[[#This Row],[running ttl ppga]]^2.37)</f>
        <v>0.22626172072398346</v>
      </c>
      <c r="AB1588" s="5">
        <f>Table1[[#This Row],[pyth ratio]]+Table1[[#This Row],[win/loss ratio]]</f>
        <v>0.5595950540573168</v>
      </c>
    </row>
    <row r="1589" spans="1:28" x14ac:dyDescent="0.25">
      <c r="A1589" s="1">
        <v>4147</v>
      </c>
      <c r="B1589" s="7">
        <f t="shared" si="52"/>
        <v>4</v>
      </c>
      <c r="C1589" s="5">
        <v>2019</v>
      </c>
      <c r="D1589" s="5">
        <v>4</v>
      </c>
      <c r="E1589" t="s">
        <v>44</v>
      </c>
      <c r="F1589" t="s">
        <v>52</v>
      </c>
      <c r="G1589" s="5">
        <v>0</v>
      </c>
      <c r="H1589">
        <v>0</v>
      </c>
      <c r="I1589">
        <v>22</v>
      </c>
      <c r="J1589">
        <v>-22</v>
      </c>
      <c r="K1589">
        <f>IF(Table1[[#This Row],[net]]&gt;0,1,0)</f>
        <v>0</v>
      </c>
      <c r="L1589">
        <v>9</v>
      </c>
      <c r="M1589">
        <f>IF(Table1[[#This Row],[team]]=E1588,SUM(Table1[[#This Row],[win/loss]],M1588),Table1[[#This Row],[win/loss]])</f>
        <v>1</v>
      </c>
      <c r="N1589">
        <f>IF(Table1[[#This Row],[team]]=E1588,SUM(Table1[[#This Row],[win/loss]],M1588),Table1[[#This Row],[win/loss]])/B1589</f>
        <v>0.25</v>
      </c>
      <c r="O1589">
        <f t="shared" si="51"/>
        <v>-13</v>
      </c>
      <c r="P1589">
        <f>IF(Table1[[#This Row],[difference]]&gt;0,SQRT(Table1[[#This Row],[difference]]),-SQRT(ABS(Table1[[#This Row],[difference]])))</f>
        <v>-3.6055512754639891</v>
      </c>
      <c r="Q1589">
        <f>IF(Table1[[#This Row],[line]]&gt;0,SQRT(Table1[[#This Row],[line]]),-SQRT(ABS(Table1[[#This Row],[line]])))</f>
        <v>3</v>
      </c>
      <c r="R1589">
        <f>Table1[[#This Row],[difference]]-Table1[[#This Row],[sqrt(line)]]</f>
        <v>-16</v>
      </c>
      <c r="S1589">
        <f>IF(Table1[[#This Row],[difference]]&gt;0,1,-1)</f>
        <v>-1</v>
      </c>
      <c r="T1589">
        <f>IF(Table1[[#This Row],[team]]=E1588,SUM(H1589,T1588),Table1[[#This Row],[ppg]])</f>
        <v>50</v>
      </c>
      <c r="U1589">
        <f>IF(Table1[[#This Row],[team]]=E1588,SUM(I1589,U1588),Table1[[#This Row],[ppga]])</f>
        <v>106</v>
      </c>
      <c r="V1589">
        <f>IF(Table1[[#This Row],[team]]=E1588,SUM(Table1[[#This Row],[difference]],V1588),Table1[[#This Row],[difference]])</f>
        <v>-15.5</v>
      </c>
      <c r="W1589">
        <f>IF(Table1[[#This Row],[team]]=E1588,SUM(Table1[[#This Row],[sqrt(dif)]],W1588),Table1[[#This Row],[sqrt(dif)]])</f>
        <v>-5.394178598690301</v>
      </c>
      <c r="X1589">
        <f>IF(Table1[[#This Row],[team]]=E1588,SUM(Table1[[#This Row],[f1]],X1588),Table1[[#This Row],[f1]])</f>
        <v>-28.039244777369646</v>
      </c>
      <c r="Y1589">
        <f>IF(Table1[[#This Row],[ATS]]=S1588,SUM(Table1[[#This Row],[ATS]],Y1588),Table1[[#This Row],[ATS]])</f>
        <v>-1</v>
      </c>
      <c r="Z1589">
        <f>IF(Table1[[#This Row],[ATS]]&gt;0,Table1[[#This Row],[ATS streak (not real)]]-1,Table1[[#This Row],[ATS streak (not real)]]+1)</f>
        <v>0</v>
      </c>
      <c r="AA1589" s="5">
        <f>Table1[[#This Row],[running ttl ppg]]^2.37/(Table1[[#This Row],[running ttl ppg]]^2.37+Table1[[#This Row],[running ttl ppga]]^2.37)</f>
        <v>0.14419745154793495</v>
      </c>
      <c r="AB1589" s="5">
        <f>Table1[[#This Row],[pyth ratio]]+Table1[[#This Row],[win/loss ratio]]</f>
        <v>0.39419745154793495</v>
      </c>
    </row>
    <row r="1590" spans="1:28" x14ac:dyDescent="0.25">
      <c r="A1590" s="1">
        <v>4148</v>
      </c>
      <c r="B1590" s="7">
        <f t="shared" si="52"/>
        <v>5</v>
      </c>
      <c r="C1590" s="5">
        <v>2019</v>
      </c>
      <c r="D1590" s="5">
        <v>5</v>
      </c>
      <c r="E1590" t="s">
        <v>44</v>
      </c>
      <c r="F1590" t="s">
        <v>71</v>
      </c>
      <c r="G1590" s="5">
        <v>1</v>
      </c>
      <c r="H1590">
        <v>13</v>
      </c>
      <c r="I1590">
        <v>12</v>
      </c>
      <c r="J1590">
        <v>1</v>
      </c>
      <c r="K1590">
        <f>IF(Table1[[#This Row],[net]]&gt;0,1,0)</f>
        <v>1</v>
      </c>
      <c r="L1590">
        <v>6</v>
      </c>
      <c r="M1590">
        <f>IF(Table1[[#This Row],[team]]=E1589,SUM(Table1[[#This Row],[win/loss]],M1589),Table1[[#This Row],[win/loss]])</f>
        <v>2</v>
      </c>
      <c r="N1590">
        <f>IF(Table1[[#This Row],[team]]=E1589,SUM(Table1[[#This Row],[win/loss]],M1589),Table1[[#This Row],[win/loss]])/B1590</f>
        <v>0.4</v>
      </c>
      <c r="O1590">
        <f t="shared" si="51"/>
        <v>7</v>
      </c>
      <c r="P1590">
        <f>IF(Table1[[#This Row],[difference]]&gt;0,SQRT(Table1[[#This Row],[difference]]),-SQRT(ABS(Table1[[#This Row],[difference]])))</f>
        <v>2.6457513110645907</v>
      </c>
      <c r="Q1590">
        <f>IF(Table1[[#This Row],[line]]&gt;0,SQRT(Table1[[#This Row],[line]]),-SQRT(ABS(Table1[[#This Row],[line]])))</f>
        <v>2.4494897427831779</v>
      </c>
      <c r="R1590">
        <f>Table1[[#This Row],[difference]]-Table1[[#This Row],[sqrt(line)]]</f>
        <v>4.5505102572168221</v>
      </c>
      <c r="S1590">
        <f>IF(Table1[[#This Row],[difference]]&gt;0,1,-1)</f>
        <v>1</v>
      </c>
      <c r="T1590">
        <f>IF(Table1[[#This Row],[team]]=E1589,SUM(H1590,T1589),Table1[[#This Row],[ppg]])</f>
        <v>63</v>
      </c>
      <c r="U1590">
        <f>IF(Table1[[#This Row],[team]]=E1589,SUM(I1590,U1589),Table1[[#This Row],[ppga]])</f>
        <v>118</v>
      </c>
      <c r="V1590">
        <f>IF(Table1[[#This Row],[team]]=E1589,SUM(Table1[[#This Row],[difference]],V1589),Table1[[#This Row],[difference]])</f>
        <v>-8.5</v>
      </c>
      <c r="W1590">
        <f>IF(Table1[[#This Row],[team]]=E1589,SUM(Table1[[#This Row],[sqrt(dif)]],W1589),Table1[[#This Row],[sqrt(dif)]])</f>
        <v>-2.7484272876257103</v>
      </c>
      <c r="X1590">
        <f>IF(Table1[[#This Row],[team]]=E1589,SUM(Table1[[#This Row],[f1]],X1589),Table1[[#This Row],[f1]])</f>
        <v>-23.488734520152825</v>
      </c>
      <c r="Y1590">
        <f>IF(Table1[[#This Row],[ATS]]=S1589,SUM(Table1[[#This Row],[ATS]],Y1589),Table1[[#This Row],[ATS]])</f>
        <v>1</v>
      </c>
      <c r="Z1590">
        <f>IF(Table1[[#This Row],[ATS]]&gt;0,Table1[[#This Row],[ATS streak (not real)]]-1,Table1[[#This Row],[ATS streak (not real)]]+1)</f>
        <v>0</v>
      </c>
      <c r="AA1590" s="5">
        <f>Table1[[#This Row],[running ttl ppg]]^2.37/(Table1[[#This Row],[running ttl ppg]]^2.37+Table1[[#This Row],[running ttl ppga]]^2.37)</f>
        <v>0.18432834213832425</v>
      </c>
      <c r="AB1590" s="5">
        <f>Table1[[#This Row],[pyth ratio]]+Table1[[#This Row],[win/loss ratio]]</f>
        <v>0.5843283421383243</v>
      </c>
    </row>
    <row r="1591" spans="1:28" x14ac:dyDescent="0.25">
      <c r="A1591" s="1">
        <v>4149</v>
      </c>
      <c r="B1591" s="7">
        <f t="shared" si="52"/>
        <v>6</v>
      </c>
      <c r="C1591" s="5">
        <v>2019</v>
      </c>
      <c r="D1591" s="5">
        <v>6</v>
      </c>
      <c r="E1591" t="s">
        <v>44</v>
      </c>
      <c r="F1591" t="s">
        <v>53</v>
      </c>
      <c r="G1591" s="5">
        <v>0</v>
      </c>
      <c r="H1591">
        <v>13</v>
      </c>
      <c r="I1591">
        <v>20</v>
      </c>
      <c r="J1591">
        <v>-7</v>
      </c>
      <c r="K1591">
        <f>IF(Table1[[#This Row],[net]]&gt;0,1,0)</f>
        <v>0</v>
      </c>
      <c r="L1591">
        <v>10</v>
      </c>
      <c r="M1591">
        <f>IF(Table1[[#This Row],[team]]=E1590,SUM(Table1[[#This Row],[win/loss]],M1590),Table1[[#This Row],[win/loss]])</f>
        <v>2</v>
      </c>
      <c r="N1591">
        <f>IF(Table1[[#This Row],[team]]=E1590,SUM(Table1[[#This Row],[win/loss]],M1590),Table1[[#This Row],[win/loss]])/B1591</f>
        <v>0.33333333333333331</v>
      </c>
      <c r="O1591">
        <f t="shared" si="51"/>
        <v>3</v>
      </c>
      <c r="P1591">
        <f>IF(Table1[[#This Row],[difference]]&gt;0,SQRT(Table1[[#This Row],[difference]]),-SQRT(ABS(Table1[[#This Row],[difference]])))</f>
        <v>1.7320508075688772</v>
      </c>
      <c r="Q1591">
        <f>IF(Table1[[#This Row],[line]]&gt;0,SQRT(Table1[[#This Row],[line]]),-SQRT(ABS(Table1[[#This Row],[line]])))</f>
        <v>3.1622776601683795</v>
      </c>
      <c r="R1591">
        <f>Table1[[#This Row],[difference]]-Table1[[#This Row],[sqrt(line)]]</f>
        <v>-0.16227766016837952</v>
      </c>
      <c r="S1591">
        <f>IF(Table1[[#This Row],[difference]]&gt;0,1,-1)</f>
        <v>1</v>
      </c>
      <c r="T1591">
        <f>IF(Table1[[#This Row],[team]]=E1590,SUM(H1591,T1590),Table1[[#This Row],[ppg]])</f>
        <v>76</v>
      </c>
      <c r="U1591">
        <f>IF(Table1[[#This Row],[team]]=E1590,SUM(I1591,U1590),Table1[[#This Row],[ppga]])</f>
        <v>138</v>
      </c>
      <c r="V1591">
        <f>IF(Table1[[#This Row],[team]]=E1590,SUM(Table1[[#This Row],[difference]],V1590),Table1[[#This Row],[difference]])</f>
        <v>-5.5</v>
      </c>
      <c r="W1591">
        <f>IF(Table1[[#This Row],[team]]=E1590,SUM(Table1[[#This Row],[sqrt(dif)]],W1590),Table1[[#This Row],[sqrt(dif)]])</f>
        <v>-1.0163764800568331</v>
      </c>
      <c r="X1591">
        <f>IF(Table1[[#This Row],[team]]=E1590,SUM(Table1[[#This Row],[f1]],X1590),Table1[[#This Row],[f1]])</f>
        <v>-23.651012180321203</v>
      </c>
      <c r="Y1591">
        <f>IF(Table1[[#This Row],[ATS]]=S1590,SUM(Table1[[#This Row],[ATS]],Y1590),Table1[[#This Row],[ATS]])</f>
        <v>2</v>
      </c>
      <c r="Z1591">
        <f>IF(Table1[[#This Row],[ATS]]&gt;0,Table1[[#This Row],[ATS streak (not real)]]-1,Table1[[#This Row],[ATS streak (not real)]]+1)</f>
        <v>1</v>
      </c>
      <c r="AA1591" s="5">
        <f>Table1[[#This Row],[running ttl ppg]]^2.37/(Table1[[#This Row],[running ttl ppg]]^2.37+Table1[[#This Row],[running ttl ppga]]^2.37)</f>
        <v>0.19564275030502895</v>
      </c>
      <c r="AB1591" s="5">
        <f>Table1[[#This Row],[pyth ratio]]+Table1[[#This Row],[win/loss ratio]]</f>
        <v>0.52897608363836224</v>
      </c>
    </row>
    <row r="1592" spans="1:28" x14ac:dyDescent="0.25">
      <c r="A1592" s="1">
        <v>4150</v>
      </c>
      <c r="B1592" s="7">
        <f t="shared" si="52"/>
        <v>7</v>
      </c>
      <c r="C1592" s="5">
        <v>2019</v>
      </c>
      <c r="D1592" s="5">
        <v>7</v>
      </c>
      <c r="E1592" t="s">
        <v>44</v>
      </c>
      <c r="F1592" t="s">
        <v>54</v>
      </c>
      <c r="G1592" s="5">
        <v>0</v>
      </c>
      <c r="H1592">
        <v>5</v>
      </c>
      <c r="I1592">
        <v>37</v>
      </c>
      <c r="J1592">
        <v>-32</v>
      </c>
      <c r="K1592">
        <f>IF(Table1[[#This Row],[net]]&gt;0,1,0)</f>
        <v>0</v>
      </c>
      <c r="L1592">
        <v>7</v>
      </c>
      <c r="M1592">
        <f>IF(Table1[[#This Row],[team]]=E1591,SUM(Table1[[#This Row],[win/loss]],M1591),Table1[[#This Row],[win/loss]])</f>
        <v>2</v>
      </c>
      <c r="N1592">
        <f>IF(Table1[[#This Row],[team]]=E1591,SUM(Table1[[#This Row],[win/loss]],M1591),Table1[[#This Row],[win/loss]])/B1592</f>
        <v>0.2857142857142857</v>
      </c>
      <c r="O1592">
        <f t="shared" si="51"/>
        <v>-25</v>
      </c>
      <c r="P1592">
        <f>IF(Table1[[#This Row],[difference]]&gt;0,SQRT(Table1[[#This Row],[difference]]),-SQRT(ABS(Table1[[#This Row],[difference]])))</f>
        <v>-5</v>
      </c>
      <c r="Q1592">
        <f>IF(Table1[[#This Row],[line]]&gt;0,SQRT(Table1[[#This Row],[line]]),-SQRT(ABS(Table1[[#This Row],[line]])))</f>
        <v>2.6457513110645907</v>
      </c>
      <c r="R1592">
        <f>Table1[[#This Row],[difference]]-Table1[[#This Row],[sqrt(line)]]</f>
        <v>-27.64575131106459</v>
      </c>
      <c r="S1592">
        <f>IF(Table1[[#This Row],[difference]]&gt;0,1,-1)</f>
        <v>-1</v>
      </c>
      <c r="T1592">
        <f>IF(Table1[[#This Row],[team]]=E1591,SUM(H1592,T1591),Table1[[#This Row],[ppg]])</f>
        <v>81</v>
      </c>
      <c r="U1592">
        <f>IF(Table1[[#This Row],[team]]=E1591,SUM(I1592,U1591),Table1[[#This Row],[ppga]])</f>
        <v>175</v>
      </c>
      <c r="V1592">
        <f>IF(Table1[[#This Row],[team]]=E1591,SUM(Table1[[#This Row],[difference]],V1591),Table1[[#This Row],[difference]])</f>
        <v>-30.5</v>
      </c>
      <c r="W1592">
        <f>IF(Table1[[#This Row],[team]]=E1591,SUM(Table1[[#This Row],[sqrt(dif)]],W1591),Table1[[#This Row],[sqrt(dif)]])</f>
        <v>-6.0163764800568327</v>
      </c>
      <c r="X1592">
        <f>IF(Table1[[#This Row],[team]]=E1591,SUM(Table1[[#This Row],[f1]],X1591),Table1[[#This Row],[f1]])</f>
        <v>-51.296763491385789</v>
      </c>
      <c r="Y1592">
        <f>IF(Table1[[#This Row],[ATS]]=S1591,SUM(Table1[[#This Row],[ATS]],Y1591),Table1[[#This Row],[ATS]])</f>
        <v>-1</v>
      </c>
      <c r="Z1592">
        <f>IF(Table1[[#This Row],[ATS]]&gt;0,Table1[[#This Row],[ATS streak (not real)]]-1,Table1[[#This Row],[ATS streak (not real)]]+1)</f>
        <v>0</v>
      </c>
      <c r="AA1592" s="5">
        <f>Table1[[#This Row],[running ttl ppg]]^2.37/(Table1[[#This Row],[running ttl ppg]]^2.37+Table1[[#This Row],[running ttl ppga]]^2.37)</f>
        <v>0.13875153055218392</v>
      </c>
      <c r="AB1592" s="5">
        <f>Table1[[#This Row],[pyth ratio]]+Table1[[#This Row],[win/loss ratio]]</f>
        <v>0.42446581626646962</v>
      </c>
    </row>
    <row r="1593" spans="1:28" x14ac:dyDescent="0.25">
      <c r="A1593" s="1">
        <v>4151</v>
      </c>
      <c r="B1593" s="7">
        <f t="shared" si="52"/>
        <v>8</v>
      </c>
      <c r="C1593" s="5">
        <v>2019</v>
      </c>
      <c r="D1593" s="5">
        <v>8</v>
      </c>
      <c r="E1593" t="s">
        <v>44</v>
      </c>
      <c r="F1593" t="s">
        <v>63</v>
      </c>
      <c r="G1593" s="5">
        <v>1</v>
      </c>
      <c r="H1593">
        <v>6</v>
      </c>
      <c r="I1593">
        <v>25</v>
      </c>
      <c r="J1593">
        <v>-19</v>
      </c>
      <c r="K1593">
        <f>IF(Table1[[#This Row],[net]]&gt;0,1,0)</f>
        <v>0</v>
      </c>
      <c r="L1593">
        <v>13.5</v>
      </c>
      <c r="M1593">
        <f>IF(Table1[[#This Row],[team]]=E1592,SUM(Table1[[#This Row],[win/loss]],M1592),Table1[[#This Row],[win/loss]])</f>
        <v>2</v>
      </c>
      <c r="N1593">
        <f>IF(Table1[[#This Row],[team]]=E1592,SUM(Table1[[#This Row],[win/loss]],M1592),Table1[[#This Row],[win/loss]])/B1593</f>
        <v>0.25</v>
      </c>
      <c r="O1593">
        <f t="shared" si="51"/>
        <v>-5.5</v>
      </c>
      <c r="P1593">
        <f>IF(Table1[[#This Row],[difference]]&gt;0,SQRT(Table1[[#This Row],[difference]]),-SQRT(ABS(Table1[[#This Row],[difference]])))</f>
        <v>-2.3452078799117149</v>
      </c>
      <c r="Q1593">
        <f>IF(Table1[[#This Row],[line]]&gt;0,SQRT(Table1[[#This Row],[line]]),-SQRT(ABS(Table1[[#This Row],[line]])))</f>
        <v>3.6742346141747673</v>
      </c>
      <c r="R1593">
        <f>Table1[[#This Row],[difference]]-Table1[[#This Row],[sqrt(line)]]</f>
        <v>-9.1742346141747682</v>
      </c>
      <c r="S1593">
        <f>IF(Table1[[#This Row],[difference]]&gt;0,1,-1)</f>
        <v>-1</v>
      </c>
      <c r="T1593">
        <f>IF(Table1[[#This Row],[team]]=E1592,SUM(H1593,T1592),Table1[[#This Row],[ppg]])</f>
        <v>87</v>
      </c>
      <c r="U1593">
        <f>IF(Table1[[#This Row],[team]]=E1592,SUM(I1593,U1592),Table1[[#This Row],[ppga]])</f>
        <v>200</v>
      </c>
      <c r="V1593">
        <f>IF(Table1[[#This Row],[team]]=E1592,SUM(Table1[[#This Row],[difference]],V1592),Table1[[#This Row],[difference]])</f>
        <v>-36</v>
      </c>
      <c r="W1593">
        <f>IF(Table1[[#This Row],[team]]=E1592,SUM(Table1[[#This Row],[sqrt(dif)]],W1592),Table1[[#This Row],[sqrt(dif)]])</f>
        <v>-8.361584359968548</v>
      </c>
      <c r="X1593">
        <f>IF(Table1[[#This Row],[team]]=E1592,SUM(Table1[[#This Row],[f1]],X1592),Table1[[#This Row],[f1]])</f>
        <v>-60.470998105560554</v>
      </c>
      <c r="Y1593">
        <f>IF(Table1[[#This Row],[ATS]]=S1592,SUM(Table1[[#This Row],[ATS]],Y1592),Table1[[#This Row],[ATS]])</f>
        <v>-2</v>
      </c>
      <c r="Z1593">
        <f>IF(Table1[[#This Row],[ATS]]&gt;0,Table1[[#This Row],[ATS streak (not real)]]-1,Table1[[#This Row],[ATS streak (not real)]]+1)</f>
        <v>-1</v>
      </c>
      <c r="AA1593" s="5">
        <f>Table1[[#This Row],[running ttl ppg]]^2.37/(Table1[[#This Row],[running ttl ppg]]^2.37+Table1[[#This Row],[running ttl ppga]]^2.37)</f>
        <v>0.12208739411195732</v>
      </c>
      <c r="AB1593" s="5">
        <f>Table1[[#This Row],[pyth ratio]]+Table1[[#This Row],[win/loss ratio]]</f>
        <v>0.37208739411195735</v>
      </c>
    </row>
    <row r="1594" spans="1:28" x14ac:dyDescent="0.25">
      <c r="A1594" s="1">
        <v>4152</v>
      </c>
      <c r="B1594" s="7">
        <f t="shared" si="52"/>
        <v>9</v>
      </c>
      <c r="C1594" s="5">
        <v>2019</v>
      </c>
      <c r="D1594" s="5">
        <v>9</v>
      </c>
      <c r="E1594" t="s">
        <v>44</v>
      </c>
      <c r="F1594" t="s">
        <v>46</v>
      </c>
      <c r="G1594" s="5">
        <v>1</v>
      </c>
      <c r="H1594">
        <v>9</v>
      </c>
      <c r="I1594">
        <v>41</v>
      </c>
      <c r="J1594">
        <v>-32</v>
      </c>
      <c r="K1594">
        <f>IF(Table1[[#This Row],[net]]&gt;0,1,0)</f>
        <v>0</v>
      </c>
      <c r="L1594">
        <v>10</v>
      </c>
      <c r="M1594">
        <f>IF(Table1[[#This Row],[team]]=E1593,SUM(Table1[[#This Row],[win/loss]],M1593),Table1[[#This Row],[win/loss]])</f>
        <v>2</v>
      </c>
      <c r="N1594">
        <f>IF(Table1[[#This Row],[team]]=E1593,SUM(Table1[[#This Row],[win/loss]],M1593),Table1[[#This Row],[win/loss]])/B1594</f>
        <v>0.22222222222222221</v>
      </c>
      <c r="O1594">
        <f t="shared" si="51"/>
        <v>-22</v>
      </c>
      <c r="P1594">
        <f>IF(Table1[[#This Row],[difference]]&gt;0,SQRT(Table1[[#This Row],[difference]]),-SQRT(ABS(Table1[[#This Row],[difference]])))</f>
        <v>-4.6904157598234297</v>
      </c>
      <c r="Q1594">
        <f>IF(Table1[[#This Row],[line]]&gt;0,SQRT(Table1[[#This Row],[line]]),-SQRT(ABS(Table1[[#This Row],[line]])))</f>
        <v>3.1622776601683795</v>
      </c>
      <c r="R1594">
        <f>Table1[[#This Row],[difference]]-Table1[[#This Row],[sqrt(line)]]</f>
        <v>-25.162277660168378</v>
      </c>
      <c r="S1594">
        <f>IF(Table1[[#This Row],[difference]]&gt;0,1,-1)</f>
        <v>-1</v>
      </c>
      <c r="T1594">
        <f>IF(Table1[[#This Row],[team]]=E1593,SUM(H1594,T1593),Table1[[#This Row],[ppg]])</f>
        <v>96</v>
      </c>
      <c r="U1594">
        <f>IF(Table1[[#This Row],[team]]=E1593,SUM(I1594,U1593),Table1[[#This Row],[ppga]])</f>
        <v>241</v>
      </c>
      <c r="V1594">
        <f>IF(Table1[[#This Row],[team]]=E1593,SUM(Table1[[#This Row],[difference]],V1593),Table1[[#This Row],[difference]])</f>
        <v>-58</v>
      </c>
      <c r="W1594">
        <f>IF(Table1[[#This Row],[team]]=E1593,SUM(Table1[[#This Row],[sqrt(dif)]],W1593),Table1[[#This Row],[sqrt(dif)]])</f>
        <v>-13.052000119791977</v>
      </c>
      <c r="X1594">
        <f>IF(Table1[[#This Row],[team]]=E1593,SUM(Table1[[#This Row],[f1]],X1593),Table1[[#This Row],[f1]])</f>
        <v>-85.633275765728939</v>
      </c>
      <c r="Y1594">
        <f>IF(Table1[[#This Row],[ATS]]=S1593,SUM(Table1[[#This Row],[ATS]],Y1593),Table1[[#This Row],[ATS]])</f>
        <v>-3</v>
      </c>
      <c r="Z1594">
        <f>IF(Table1[[#This Row],[ATS]]&gt;0,Table1[[#This Row],[ATS streak (not real)]]-1,Table1[[#This Row],[ATS streak (not real)]]+1)</f>
        <v>-2</v>
      </c>
      <c r="AA1594" s="5">
        <f>Table1[[#This Row],[running ttl ppg]]^2.37/(Table1[[#This Row],[running ttl ppg]]^2.37+Table1[[#This Row],[running ttl ppga]]^2.37)</f>
        <v>0.10142746508148304</v>
      </c>
      <c r="AB1594" s="5">
        <f>Table1[[#This Row],[pyth ratio]]+Table1[[#This Row],[win/loss ratio]]</f>
        <v>0.32364968730370525</v>
      </c>
    </row>
    <row r="1595" spans="1:28" x14ac:dyDescent="0.25">
      <c r="A1595" s="1">
        <v>4153</v>
      </c>
      <c r="B1595" s="7">
        <f t="shared" si="52"/>
        <v>10</v>
      </c>
      <c r="C1595" s="5">
        <v>2019</v>
      </c>
      <c r="D1595" s="5">
        <v>10</v>
      </c>
      <c r="E1595" t="s">
        <v>44</v>
      </c>
      <c r="F1595" t="s">
        <v>62</v>
      </c>
      <c r="G1595" s="5">
        <v>0</v>
      </c>
      <c r="H1595">
        <v>41</v>
      </c>
      <c r="I1595">
        <v>10</v>
      </c>
      <c r="J1595">
        <v>31</v>
      </c>
      <c r="K1595">
        <f>IF(Table1[[#This Row],[net]]&gt;0,1,0)</f>
        <v>1</v>
      </c>
      <c r="L1595">
        <v>7</v>
      </c>
      <c r="M1595">
        <f>IF(Table1[[#This Row],[team]]=E1594,SUM(Table1[[#This Row],[win/loss]],M1594),Table1[[#This Row],[win/loss]])</f>
        <v>3</v>
      </c>
      <c r="N1595">
        <f>IF(Table1[[#This Row],[team]]=E1594,SUM(Table1[[#This Row],[win/loss]],M1594),Table1[[#This Row],[win/loss]])/B1595</f>
        <v>0.3</v>
      </c>
      <c r="O1595">
        <f t="shared" si="51"/>
        <v>38</v>
      </c>
      <c r="P1595">
        <f>IF(Table1[[#This Row],[difference]]&gt;0,SQRT(Table1[[#This Row],[difference]]),-SQRT(ABS(Table1[[#This Row],[difference]])))</f>
        <v>6.164414002968976</v>
      </c>
      <c r="Q1595">
        <f>IF(Table1[[#This Row],[line]]&gt;0,SQRT(Table1[[#This Row],[line]]),-SQRT(ABS(Table1[[#This Row],[line]])))</f>
        <v>2.6457513110645907</v>
      </c>
      <c r="R1595">
        <f>Table1[[#This Row],[difference]]-Table1[[#This Row],[sqrt(line)]]</f>
        <v>35.354248688935407</v>
      </c>
      <c r="S1595">
        <f>IF(Table1[[#This Row],[difference]]&gt;0,1,-1)</f>
        <v>1</v>
      </c>
      <c r="T1595">
        <f>IF(Table1[[#This Row],[team]]=E1594,SUM(H1595,T1594),Table1[[#This Row],[ppg]])</f>
        <v>137</v>
      </c>
      <c r="U1595">
        <f>IF(Table1[[#This Row],[team]]=E1594,SUM(I1595,U1594),Table1[[#This Row],[ppga]])</f>
        <v>251</v>
      </c>
      <c r="V1595">
        <f>IF(Table1[[#This Row],[team]]=E1594,SUM(Table1[[#This Row],[difference]],V1594),Table1[[#This Row],[difference]])</f>
        <v>-20</v>
      </c>
      <c r="W1595">
        <f>IF(Table1[[#This Row],[team]]=E1594,SUM(Table1[[#This Row],[sqrt(dif)]],W1594),Table1[[#This Row],[sqrt(dif)]])</f>
        <v>-6.8875861168230008</v>
      </c>
      <c r="X1595">
        <f>IF(Table1[[#This Row],[team]]=E1594,SUM(Table1[[#This Row],[f1]],X1594),Table1[[#This Row],[f1]])</f>
        <v>-50.279027076793533</v>
      </c>
      <c r="Y1595">
        <f>IF(Table1[[#This Row],[ATS]]=S1594,SUM(Table1[[#This Row],[ATS]],Y1594),Table1[[#This Row],[ATS]])</f>
        <v>1</v>
      </c>
      <c r="Z1595">
        <f>IF(Table1[[#This Row],[ATS]]&gt;0,Table1[[#This Row],[ATS streak (not real)]]-1,Table1[[#This Row],[ATS streak (not real)]]+1)</f>
        <v>0</v>
      </c>
      <c r="AA1595" s="5">
        <f>Table1[[#This Row],[running ttl ppg]]^2.37/(Table1[[#This Row],[running ttl ppg]]^2.37+Table1[[#This Row],[running ttl ppga]]^2.37)</f>
        <v>0.19232568798580207</v>
      </c>
      <c r="AB1595" s="5">
        <f>Table1[[#This Row],[pyth ratio]]+Table1[[#This Row],[win/loss ratio]]</f>
        <v>0.49232568798580206</v>
      </c>
    </row>
    <row r="1596" spans="1:28" x14ac:dyDescent="0.25">
      <c r="A1596" s="1">
        <v>4154</v>
      </c>
      <c r="B1596" s="7">
        <f t="shared" si="52"/>
        <v>11</v>
      </c>
      <c r="C1596" s="5">
        <v>2019</v>
      </c>
      <c r="D1596" s="5">
        <v>12</v>
      </c>
      <c r="E1596" t="s">
        <v>44</v>
      </c>
      <c r="F1596" t="s">
        <v>55</v>
      </c>
      <c r="G1596" s="5">
        <v>1</v>
      </c>
      <c r="H1596">
        <v>24</v>
      </c>
      <c r="I1596">
        <v>21</v>
      </c>
      <c r="J1596">
        <v>3</v>
      </c>
      <c r="K1596">
        <f>IF(Table1[[#This Row],[net]]&gt;0,1,0)</f>
        <v>1</v>
      </c>
      <c r="L1596">
        <v>3</v>
      </c>
      <c r="M1596">
        <f>IF(Table1[[#This Row],[team]]=E1595,SUM(Table1[[#This Row],[win/loss]],M1595),Table1[[#This Row],[win/loss]])</f>
        <v>4</v>
      </c>
      <c r="N1596">
        <f>IF(Table1[[#This Row],[team]]=E1595,SUM(Table1[[#This Row],[win/loss]],M1595),Table1[[#This Row],[win/loss]])/B1596</f>
        <v>0.36363636363636365</v>
      </c>
      <c r="O1596">
        <f t="shared" si="51"/>
        <v>6</v>
      </c>
      <c r="P1596">
        <f>IF(Table1[[#This Row],[difference]]&gt;0,SQRT(Table1[[#This Row],[difference]]),-SQRT(ABS(Table1[[#This Row],[difference]])))</f>
        <v>2.4494897427831779</v>
      </c>
      <c r="Q1596">
        <f>IF(Table1[[#This Row],[line]]&gt;0,SQRT(Table1[[#This Row],[line]]),-SQRT(ABS(Table1[[#This Row],[line]])))</f>
        <v>1.7320508075688772</v>
      </c>
      <c r="R1596">
        <f>Table1[[#This Row],[difference]]-Table1[[#This Row],[sqrt(line)]]</f>
        <v>4.2679491924311233</v>
      </c>
      <c r="S1596">
        <f>IF(Table1[[#This Row],[difference]]&gt;0,1,-1)</f>
        <v>1</v>
      </c>
      <c r="T1596">
        <f>IF(Table1[[#This Row],[team]]=E1595,SUM(H1596,T1595),Table1[[#This Row],[ppg]])</f>
        <v>161</v>
      </c>
      <c r="U1596">
        <f>IF(Table1[[#This Row],[team]]=E1595,SUM(I1596,U1595),Table1[[#This Row],[ppga]])</f>
        <v>272</v>
      </c>
      <c r="V1596">
        <f>IF(Table1[[#This Row],[team]]=E1595,SUM(Table1[[#This Row],[difference]],V1595),Table1[[#This Row],[difference]])</f>
        <v>-14</v>
      </c>
      <c r="W1596">
        <f>IF(Table1[[#This Row],[team]]=E1595,SUM(Table1[[#This Row],[sqrt(dif)]],W1595),Table1[[#This Row],[sqrt(dif)]])</f>
        <v>-4.4380963740398229</v>
      </c>
      <c r="X1596">
        <f>IF(Table1[[#This Row],[team]]=E1595,SUM(Table1[[#This Row],[f1]],X1595),Table1[[#This Row],[f1]])</f>
        <v>-46.011077884362408</v>
      </c>
      <c r="Y1596">
        <f>IF(Table1[[#This Row],[ATS]]=S1595,SUM(Table1[[#This Row],[ATS]],Y1595),Table1[[#This Row],[ATS]])</f>
        <v>2</v>
      </c>
      <c r="Z1596">
        <f>IF(Table1[[#This Row],[ATS]]&gt;0,Table1[[#This Row],[ATS streak (not real)]]-1,Table1[[#This Row],[ATS streak (not real)]]+1)</f>
        <v>1</v>
      </c>
      <c r="AA1596" s="5">
        <f>Table1[[#This Row],[running ttl ppg]]^2.37/(Table1[[#This Row],[running ttl ppg]]^2.37+Table1[[#This Row],[running ttl ppga]]^2.37)</f>
        <v>0.22394506184621168</v>
      </c>
      <c r="AB1596" s="5">
        <f>Table1[[#This Row],[pyth ratio]]+Table1[[#This Row],[win/loss ratio]]</f>
        <v>0.5875814254825753</v>
      </c>
    </row>
    <row r="1597" spans="1:28" x14ac:dyDescent="0.25">
      <c r="A1597" s="1">
        <v>4155</v>
      </c>
      <c r="B1597" s="7">
        <f t="shared" si="52"/>
        <v>12</v>
      </c>
      <c r="C1597" s="5">
        <v>2019</v>
      </c>
      <c r="D1597" s="5">
        <v>13</v>
      </c>
      <c r="E1597" t="s">
        <v>44</v>
      </c>
      <c r="F1597" t="s">
        <v>59</v>
      </c>
      <c r="G1597" s="5">
        <v>0</v>
      </c>
      <c r="H1597">
        <v>17</v>
      </c>
      <c r="I1597">
        <v>21</v>
      </c>
      <c r="J1597">
        <v>-4</v>
      </c>
      <c r="K1597">
        <f>IF(Table1[[#This Row],[net]]&gt;0,1,0)</f>
        <v>0</v>
      </c>
      <c r="L1597">
        <v>3.5</v>
      </c>
      <c r="M1597">
        <f>IF(Table1[[#This Row],[team]]=E1596,SUM(Table1[[#This Row],[win/loss]],M1596),Table1[[#This Row],[win/loss]])</f>
        <v>4</v>
      </c>
      <c r="N1597">
        <f>IF(Table1[[#This Row],[team]]=E1596,SUM(Table1[[#This Row],[win/loss]],M1596),Table1[[#This Row],[win/loss]])/B1597</f>
        <v>0.33333333333333331</v>
      </c>
      <c r="O1597">
        <f t="shared" si="51"/>
        <v>-0.5</v>
      </c>
      <c r="P1597">
        <f>IF(Table1[[#This Row],[difference]]&gt;0,SQRT(Table1[[#This Row],[difference]]),-SQRT(ABS(Table1[[#This Row],[difference]])))</f>
        <v>-0.70710678118654757</v>
      </c>
      <c r="Q1597">
        <f>IF(Table1[[#This Row],[line]]&gt;0,SQRT(Table1[[#This Row],[line]]),-SQRT(ABS(Table1[[#This Row],[line]])))</f>
        <v>1.8708286933869707</v>
      </c>
      <c r="R1597">
        <f>Table1[[#This Row],[difference]]-Table1[[#This Row],[sqrt(line)]]</f>
        <v>-2.3708286933869704</v>
      </c>
      <c r="S1597">
        <f>IF(Table1[[#This Row],[difference]]&gt;0,1,-1)</f>
        <v>-1</v>
      </c>
      <c r="T1597">
        <f>IF(Table1[[#This Row],[team]]=E1596,SUM(H1597,T1596),Table1[[#This Row],[ppg]])</f>
        <v>178</v>
      </c>
      <c r="U1597">
        <f>IF(Table1[[#This Row],[team]]=E1596,SUM(I1597,U1596),Table1[[#This Row],[ppga]])</f>
        <v>293</v>
      </c>
      <c r="V1597">
        <f>IF(Table1[[#This Row],[team]]=E1596,SUM(Table1[[#This Row],[difference]],V1596),Table1[[#This Row],[difference]])</f>
        <v>-14.5</v>
      </c>
      <c r="W1597">
        <f>IF(Table1[[#This Row],[team]]=E1596,SUM(Table1[[#This Row],[sqrt(dif)]],W1596),Table1[[#This Row],[sqrt(dif)]])</f>
        <v>-5.1452031552263708</v>
      </c>
      <c r="X1597">
        <f>IF(Table1[[#This Row],[team]]=E1596,SUM(Table1[[#This Row],[f1]],X1596),Table1[[#This Row],[f1]])</f>
        <v>-48.381906577749376</v>
      </c>
      <c r="Y1597">
        <f>IF(Table1[[#This Row],[ATS]]=S1596,SUM(Table1[[#This Row],[ATS]],Y1596),Table1[[#This Row],[ATS]])</f>
        <v>-1</v>
      </c>
      <c r="Z1597">
        <f>IF(Table1[[#This Row],[ATS]]&gt;0,Table1[[#This Row],[ATS streak (not real)]]-1,Table1[[#This Row],[ATS streak (not real)]]+1)</f>
        <v>0</v>
      </c>
      <c r="AA1597" s="5">
        <f>Table1[[#This Row],[running ttl ppg]]^2.37/(Table1[[#This Row],[running ttl ppg]]^2.37+Table1[[#This Row],[running ttl ppga]]^2.37)</f>
        <v>0.2348397236204991</v>
      </c>
      <c r="AB1597" s="5">
        <f>Table1[[#This Row],[pyth ratio]]+Table1[[#This Row],[win/loss ratio]]</f>
        <v>0.56817305695383236</v>
      </c>
    </row>
    <row r="1598" spans="1:28" x14ac:dyDescent="0.25">
      <c r="A1598" s="1">
        <v>4156</v>
      </c>
      <c r="B1598" s="7">
        <f t="shared" si="52"/>
        <v>13</v>
      </c>
      <c r="C1598" s="5">
        <v>2019</v>
      </c>
      <c r="D1598" s="5">
        <v>14</v>
      </c>
      <c r="E1598" t="s">
        <v>44</v>
      </c>
      <c r="F1598" t="s">
        <v>62</v>
      </c>
      <c r="G1598" s="5">
        <v>1</v>
      </c>
      <c r="H1598">
        <v>23</v>
      </c>
      <c r="I1598">
        <v>27</v>
      </c>
      <c r="J1598">
        <v>-4</v>
      </c>
      <c r="K1598">
        <f>IF(Table1[[#This Row],[net]]&gt;0,1,0)</f>
        <v>0</v>
      </c>
      <c r="L1598">
        <v>-4.5</v>
      </c>
      <c r="M1598">
        <f>IF(Table1[[#This Row],[team]]=E1597,SUM(Table1[[#This Row],[win/loss]],M1597),Table1[[#This Row],[win/loss]])</f>
        <v>4</v>
      </c>
      <c r="N1598">
        <f>IF(Table1[[#This Row],[team]]=E1597,SUM(Table1[[#This Row],[win/loss]],M1597),Table1[[#This Row],[win/loss]])/B1598</f>
        <v>0.30769230769230771</v>
      </c>
      <c r="O1598">
        <f t="shared" si="51"/>
        <v>-8.5</v>
      </c>
      <c r="P1598">
        <f>IF(Table1[[#This Row],[difference]]&gt;0,SQRT(Table1[[#This Row],[difference]]),-SQRT(ABS(Table1[[#This Row],[difference]])))</f>
        <v>-2.9154759474226504</v>
      </c>
      <c r="Q1598">
        <f>IF(Table1[[#This Row],[line]]&gt;0,SQRT(Table1[[#This Row],[line]]),-SQRT(ABS(Table1[[#This Row],[line]])))</f>
        <v>-2.1213203435596424</v>
      </c>
      <c r="R1598">
        <f>Table1[[#This Row],[difference]]-Table1[[#This Row],[sqrt(line)]]</f>
        <v>-6.3786796564403581</v>
      </c>
      <c r="S1598">
        <f>IF(Table1[[#This Row],[difference]]&gt;0,1,-1)</f>
        <v>-1</v>
      </c>
      <c r="T1598">
        <f>IF(Table1[[#This Row],[team]]=E1597,SUM(H1598,T1597),Table1[[#This Row],[ppg]])</f>
        <v>201</v>
      </c>
      <c r="U1598">
        <f>IF(Table1[[#This Row],[team]]=E1597,SUM(I1598,U1597),Table1[[#This Row],[ppga]])</f>
        <v>320</v>
      </c>
      <c r="V1598">
        <f>IF(Table1[[#This Row],[team]]=E1597,SUM(Table1[[#This Row],[difference]],V1597),Table1[[#This Row],[difference]])</f>
        <v>-23</v>
      </c>
      <c r="W1598">
        <f>IF(Table1[[#This Row],[team]]=E1597,SUM(Table1[[#This Row],[sqrt(dif)]],W1597),Table1[[#This Row],[sqrt(dif)]])</f>
        <v>-8.0606791026490221</v>
      </c>
      <c r="X1598">
        <f>IF(Table1[[#This Row],[team]]=E1597,SUM(Table1[[#This Row],[f1]],X1597),Table1[[#This Row],[f1]])</f>
        <v>-54.760586234189731</v>
      </c>
      <c r="Y1598">
        <f>IF(Table1[[#This Row],[ATS]]=S1597,SUM(Table1[[#This Row],[ATS]],Y1597),Table1[[#This Row],[ATS]])</f>
        <v>-2</v>
      </c>
      <c r="Z1598">
        <f>IF(Table1[[#This Row],[ATS]]&gt;0,Table1[[#This Row],[ATS streak (not real)]]-1,Table1[[#This Row],[ATS streak (not real)]]+1)</f>
        <v>-1</v>
      </c>
      <c r="AA1598" s="5">
        <f>Table1[[#This Row],[running ttl ppg]]^2.37/(Table1[[#This Row],[running ttl ppg]]^2.37+Table1[[#This Row],[running ttl ppga]]^2.37)</f>
        <v>0.24934884661985959</v>
      </c>
      <c r="AB1598" s="5">
        <f>Table1[[#This Row],[pyth ratio]]+Table1[[#This Row],[win/loss ratio]]</f>
        <v>0.55704115431216727</v>
      </c>
    </row>
    <row r="1599" spans="1:28" x14ac:dyDescent="0.25">
      <c r="A1599" s="1">
        <v>4157</v>
      </c>
      <c r="B1599" s="7">
        <f t="shared" si="52"/>
        <v>14</v>
      </c>
      <c r="C1599" s="5">
        <v>2019</v>
      </c>
      <c r="D1599" s="5">
        <v>15</v>
      </c>
      <c r="E1599" t="s">
        <v>44</v>
      </c>
      <c r="F1599" t="s">
        <v>51</v>
      </c>
      <c r="G1599" s="5">
        <v>1</v>
      </c>
      <c r="H1599">
        <v>14</v>
      </c>
      <c r="I1599">
        <v>13</v>
      </c>
      <c r="J1599">
        <v>1</v>
      </c>
      <c r="K1599">
        <f>IF(Table1[[#This Row],[net]]&gt;0,1,0)</f>
        <v>1</v>
      </c>
      <c r="L1599">
        <v>-2.5</v>
      </c>
      <c r="M1599">
        <f>IF(Table1[[#This Row],[team]]=E1598,SUM(Table1[[#This Row],[win/loss]],M1598),Table1[[#This Row],[win/loss]])</f>
        <v>5</v>
      </c>
      <c r="N1599">
        <f>IF(Table1[[#This Row],[team]]=E1598,SUM(Table1[[#This Row],[win/loss]],M1598),Table1[[#This Row],[win/loss]])/B1599</f>
        <v>0.35714285714285715</v>
      </c>
      <c r="O1599">
        <f t="shared" si="51"/>
        <v>-1.5</v>
      </c>
      <c r="P1599">
        <f>IF(Table1[[#This Row],[difference]]&gt;0,SQRT(Table1[[#This Row],[difference]]),-SQRT(ABS(Table1[[#This Row],[difference]])))</f>
        <v>-1.2247448713915889</v>
      </c>
      <c r="Q1599">
        <f>IF(Table1[[#This Row],[line]]&gt;0,SQRT(Table1[[#This Row],[line]]),-SQRT(ABS(Table1[[#This Row],[line]])))</f>
        <v>-1.5811388300841898</v>
      </c>
      <c r="R1599">
        <f>Table1[[#This Row],[difference]]-Table1[[#This Row],[sqrt(line)]]</f>
        <v>8.1138830084189761E-2</v>
      </c>
      <c r="S1599">
        <f>IF(Table1[[#This Row],[difference]]&gt;0,1,-1)</f>
        <v>-1</v>
      </c>
      <c r="T1599">
        <f>IF(Table1[[#This Row],[team]]=E1598,SUM(H1599,T1598),Table1[[#This Row],[ppg]])</f>
        <v>215</v>
      </c>
      <c r="U1599">
        <f>IF(Table1[[#This Row],[team]]=E1598,SUM(I1599,U1598),Table1[[#This Row],[ppga]])</f>
        <v>333</v>
      </c>
      <c r="V1599">
        <f>IF(Table1[[#This Row],[team]]=E1598,SUM(Table1[[#This Row],[difference]],V1598),Table1[[#This Row],[difference]])</f>
        <v>-24.5</v>
      </c>
      <c r="W1599">
        <f>IF(Table1[[#This Row],[team]]=E1598,SUM(Table1[[#This Row],[sqrt(dif)]],W1598),Table1[[#This Row],[sqrt(dif)]])</f>
        <v>-9.2854239740406115</v>
      </c>
      <c r="X1599">
        <f>IF(Table1[[#This Row],[team]]=E1598,SUM(Table1[[#This Row],[f1]],X1598),Table1[[#This Row],[f1]])</f>
        <v>-54.679447404105538</v>
      </c>
      <c r="Y1599">
        <f>IF(Table1[[#This Row],[ATS]]=S1598,SUM(Table1[[#This Row],[ATS]],Y1598),Table1[[#This Row],[ATS]])</f>
        <v>-3</v>
      </c>
      <c r="Z1599">
        <f>IF(Table1[[#This Row],[ATS]]&gt;0,Table1[[#This Row],[ATS streak (not real)]]-1,Table1[[#This Row],[ATS streak (not real)]]+1)</f>
        <v>-2</v>
      </c>
      <c r="AA1599" s="5">
        <f>Table1[[#This Row],[running ttl ppg]]^2.37/(Table1[[#This Row],[running ttl ppg]]^2.37+Table1[[#This Row],[running ttl ppga]]^2.37)</f>
        <v>0.26175137126617631</v>
      </c>
      <c r="AB1599" s="5">
        <f>Table1[[#This Row],[pyth ratio]]+Table1[[#This Row],[win/loss ratio]]</f>
        <v>0.61889422840903352</v>
      </c>
    </row>
    <row r="1600" spans="1:28" x14ac:dyDescent="0.25">
      <c r="A1600" s="1">
        <v>4158</v>
      </c>
      <c r="B1600" s="7">
        <f t="shared" si="52"/>
        <v>15</v>
      </c>
      <c r="C1600" s="5">
        <v>2019</v>
      </c>
      <c r="D1600" s="5">
        <v>16</v>
      </c>
      <c r="E1600" t="s">
        <v>44</v>
      </c>
      <c r="F1600" t="s">
        <v>63</v>
      </c>
      <c r="G1600" s="5">
        <v>0</v>
      </c>
      <c r="H1600">
        <v>12</v>
      </c>
      <c r="I1600">
        <v>24</v>
      </c>
      <c r="J1600">
        <v>-12</v>
      </c>
      <c r="K1600">
        <f>IF(Table1[[#This Row],[net]]&gt;0,1,0)</f>
        <v>0</v>
      </c>
      <c r="L1600">
        <v>13.5</v>
      </c>
      <c r="M1600">
        <f>IF(Table1[[#This Row],[team]]=E1599,SUM(Table1[[#This Row],[win/loss]],M1599),Table1[[#This Row],[win/loss]])</f>
        <v>5</v>
      </c>
      <c r="N1600">
        <f>IF(Table1[[#This Row],[team]]=E1599,SUM(Table1[[#This Row],[win/loss]],M1599),Table1[[#This Row],[win/loss]])/B1600</f>
        <v>0.33333333333333331</v>
      </c>
      <c r="O1600">
        <f t="shared" si="51"/>
        <v>1.5</v>
      </c>
      <c r="P1600">
        <f>IF(Table1[[#This Row],[difference]]&gt;0,SQRT(Table1[[#This Row],[difference]]),-SQRT(ABS(Table1[[#This Row],[difference]])))</f>
        <v>1.2247448713915889</v>
      </c>
      <c r="Q1600">
        <f>IF(Table1[[#This Row],[line]]&gt;0,SQRT(Table1[[#This Row],[line]]),-SQRT(ABS(Table1[[#This Row],[line]])))</f>
        <v>3.6742346141747673</v>
      </c>
      <c r="R1600">
        <f>Table1[[#This Row],[difference]]-Table1[[#This Row],[sqrt(line)]]</f>
        <v>-2.1742346141747673</v>
      </c>
      <c r="S1600">
        <f>IF(Table1[[#This Row],[difference]]&gt;0,1,-1)</f>
        <v>1</v>
      </c>
      <c r="T1600">
        <f>IF(Table1[[#This Row],[team]]=E1599,SUM(H1600,T1599),Table1[[#This Row],[ppg]])</f>
        <v>227</v>
      </c>
      <c r="U1600">
        <f>IF(Table1[[#This Row],[team]]=E1599,SUM(I1600,U1599),Table1[[#This Row],[ppga]])</f>
        <v>357</v>
      </c>
      <c r="V1600">
        <f>IF(Table1[[#This Row],[team]]=E1599,SUM(Table1[[#This Row],[difference]],V1599),Table1[[#This Row],[difference]])</f>
        <v>-23</v>
      </c>
      <c r="W1600">
        <f>IF(Table1[[#This Row],[team]]=E1599,SUM(Table1[[#This Row],[sqrt(dif)]],W1599),Table1[[#This Row],[sqrt(dif)]])</f>
        <v>-8.0606791026490221</v>
      </c>
      <c r="X1600">
        <f>IF(Table1[[#This Row],[team]]=E1599,SUM(Table1[[#This Row],[f1]],X1599),Table1[[#This Row],[f1]])</f>
        <v>-56.853682018280303</v>
      </c>
      <c r="Y1600">
        <f>IF(Table1[[#This Row],[ATS]]=S1599,SUM(Table1[[#This Row],[ATS]],Y1599),Table1[[#This Row],[ATS]])</f>
        <v>1</v>
      </c>
      <c r="Z1600">
        <f>IF(Table1[[#This Row],[ATS]]&gt;0,Table1[[#This Row],[ATS streak (not real)]]-1,Table1[[#This Row],[ATS streak (not real)]]+1)</f>
        <v>0</v>
      </c>
      <c r="AA1600" s="5">
        <f>Table1[[#This Row],[running ttl ppg]]^2.37/(Table1[[#This Row],[running ttl ppg]]^2.37+Table1[[#This Row],[running ttl ppga]]^2.37)</f>
        <v>0.25481356763814422</v>
      </c>
      <c r="AB1600" s="5">
        <f>Table1[[#This Row],[pyth ratio]]+Table1[[#This Row],[win/loss ratio]]</f>
        <v>0.58814690097147748</v>
      </c>
    </row>
    <row r="1601" spans="1:28" x14ac:dyDescent="0.25">
      <c r="A1601" s="1">
        <v>4159</v>
      </c>
      <c r="B1601" s="7">
        <f t="shared" si="52"/>
        <v>16</v>
      </c>
      <c r="C1601" s="5">
        <v>2019</v>
      </c>
      <c r="D1601" s="5">
        <v>17</v>
      </c>
      <c r="E1601" t="s">
        <v>44</v>
      </c>
      <c r="F1601" t="s">
        <v>59</v>
      </c>
      <c r="G1601" s="5">
        <v>1</v>
      </c>
      <c r="H1601">
        <v>42</v>
      </c>
      <c r="I1601">
        <v>17</v>
      </c>
      <c r="J1601">
        <v>25</v>
      </c>
      <c r="K1601">
        <f>IF(Table1[[#This Row],[net]]&gt;0,1,0)</f>
        <v>1</v>
      </c>
      <c r="L1601">
        <v>-5.5</v>
      </c>
      <c r="M1601">
        <f>IF(Table1[[#This Row],[team]]=E1600,SUM(Table1[[#This Row],[win/loss]],M1600),Table1[[#This Row],[win/loss]])</f>
        <v>6</v>
      </c>
      <c r="N1601">
        <f>IF(Table1[[#This Row],[team]]=E1600,SUM(Table1[[#This Row],[win/loss]],M1600),Table1[[#This Row],[win/loss]])/B1601</f>
        <v>0.375</v>
      </c>
      <c r="O1601">
        <f t="shared" si="51"/>
        <v>19.5</v>
      </c>
      <c r="P1601">
        <f>IF(Table1[[#This Row],[difference]]&gt;0,SQRT(Table1[[#This Row],[difference]]),-SQRT(ABS(Table1[[#This Row],[difference]])))</f>
        <v>4.4158804331639239</v>
      </c>
      <c r="Q1601">
        <f>IF(Table1[[#This Row],[line]]&gt;0,SQRT(Table1[[#This Row],[line]]),-SQRT(ABS(Table1[[#This Row],[line]])))</f>
        <v>-2.3452078799117149</v>
      </c>
      <c r="R1601">
        <f>Table1[[#This Row],[difference]]-Table1[[#This Row],[sqrt(line)]]</f>
        <v>21.845207879911715</v>
      </c>
      <c r="S1601">
        <f>IF(Table1[[#This Row],[difference]]&gt;0,1,-1)</f>
        <v>1</v>
      </c>
      <c r="T1601">
        <f>IF(Table1[[#This Row],[team]]=E1600,SUM(H1601,T1600),Table1[[#This Row],[ppg]])</f>
        <v>269</v>
      </c>
      <c r="U1601">
        <f>IF(Table1[[#This Row],[team]]=E1600,SUM(I1601,U1600),Table1[[#This Row],[ppga]])</f>
        <v>374</v>
      </c>
      <c r="V1601">
        <f>IF(Table1[[#This Row],[team]]=E1600,SUM(Table1[[#This Row],[difference]],V1600),Table1[[#This Row],[difference]])</f>
        <v>-3.5</v>
      </c>
      <c r="W1601">
        <f>IF(Table1[[#This Row],[team]]=E1600,SUM(Table1[[#This Row],[sqrt(dif)]],W1600),Table1[[#This Row],[sqrt(dif)]])</f>
        <v>-3.6447986694850982</v>
      </c>
      <c r="X1601">
        <f>IF(Table1[[#This Row],[team]]=E1600,SUM(Table1[[#This Row],[f1]],X1600),Table1[[#This Row],[f1]])</f>
        <v>-35.008474138368584</v>
      </c>
      <c r="Y1601">
        <f>IF(Table1[[#This Row],[ATS]]=S1600,SUM(Table1[[#This Row],[ATS]],Y1600),Table1[[#This Row],[ATS]])</f>
        <v>2</v>
      </c>
      <c r="Z1601">
        <f>IF(Table1[[#This Row],[ATS]]&gt;0,Table1[[#This Row],[ATS streak (not real)]]-1,Table1[[#This Row],[ATS streak (not real)]]+1)</f>
        <v>1</v>
      </c>
      <c r="AA1601" s="5">
        <f>Table1[[#This Row],[running ttl ppg]]^2.37/(Table1[[#This Row],[running ttl ppg]]^2.37+Table1[[#This Row],[running ttl ppga]]^2.37)</f>
        <v>0.31410003613909576</v>
      </c>
      <c r="AB1601" s="5">
        <f>Table1[[#This Row],[pyth ratio]]+Table1[[#This Row],[win/loss ratio]]</f>
        <v>0.68910003613909576</v>
      </c>
    </row>
    <row r="1602" spans="1:28" x14ac:dyDescent="0.25">
      <c r="A1602" s="1">
        <v>4160</v>
      </c>
      <c r="B1602" s="7">
        <f t="shared" si="52"/>
        <v>1</v>
      </c>
      <c r="C1602" s="5">
        <v>2019</v>
      </c>
      <c r="D1602" s="5">
        <v>1</v>
      </c>
      <c r="E1602" t="s">
        <v>45</v>
      </c>
      <c r="F1602" t="s">
        <v>49</v>
      </c>
      <c r="G1602" s="5">
        <v>1</v>
      </c>
      <c r="H1602">
        <v>16</v>
      </c>
      <c r="I1602">
        <v>8</v>
      </c>
      <c r="J1602">
        <v>8</v>
      </c>
      <c r="K1602">
        <f>IF(Table1[[#This Row],[net]]&gt;0,1,0)</f>
        <v>1</v>
      </c>
      <c r="L1602">
        <v>-3</v>
      </c>
      <c r="M1602">
        <f>IF(Table1[[#This Row],[team]]=E1601,SUM(Table1[[#This Row],[win/loss]],M1601),Table1[[#This Row],[win/loss]])</f>
        <v>1</v>
      </c>
      <c r="N1602">
        <f>IF(Table1[[#This Row],[team]]=E1601,SUM(Table1[[#This Row],[win/loss]],M1601),Table1[[#This Row],[win/loss]])/B1602</f>
        <v>1</v>
      </c>
      <c r="O1602">
        <f t="shared" si="51"/>
        <v>5</v>
      </c>
      <c r="P1602">
        <f>IF(Table1[[#This Row],[difference]]&gt;0,SQRT(Table1[[#This Row],[difference]]),-SQRT(ABS(Table1[[#This Row],[difference]])))</f>
        <v>2.2360679774997898</v>
      </c>
      <c r="Q1602">
        <f>IF(Table1[[#This Row],[line]]&gt;0,SQRT(Table1[[#This Row],[line]]),-SQRT(ABS(Table1[[#This Row],[line]])))</f>
        <v>-1.7320508075688772</v>
      </c>
      <c r="R1602">
        <f>Table1[[#This Row],[difference]]-Table1[[#This Row],[sqrt(line)]]</f>
        <v>6.7320508075688767</v>
      </c>
      <c r="S1602">
        <f>IF(Table1[[#This Row],[difference]]&gt;0,1,-1)</f>
        <v>1</v>
      </c>
      <c r="T1602">
        <f>IF(Table1[[#This Row],[team]]=E1601,SUM(H1602,T1601),Table1[[#This Row],[ppg]])</f>
        <v>16</v>
      </c>
      <c r="U1602">
        <f>IF(Table1[[#This Row],[team]]=E1601,SUM(I1602,U1601),Table1[[#This Row],[ppga]])</f>
        <v>8</v>
      </c>
      <c r="V1602">
        <f>IF(Table1[[#This Row],[team]]=E1601,SUM(Table1[[#This Row],[difference]],V1601),Table1[[#This Row],[difference]])</f>
        <v>5</v>
      </c>
      <c r="W1602">
        <f>IF(Table1[[#This Row],[team]]=E1601,SUM(Table1[[#This Row],[sqrt(dif)]],W1601),Table1[[#This Row],[sqrt(dif)]])</f>
        <v>2.2360679774997898</v>
      </c>
      <c r="X1602">
        <f>IF(Table1[[#This Row],[team]]=E1601,SUM(Table1[[#This Row],[f1]],X1601),Table1[[#This Row],[f1]])</f>
        <v>6.7320508075688767</v>
      </c>
      <c r="Y1602">
        <f>IF(Table1[[#This Row],[ATS]]=S1601,SUM(Table1[[#This Row],[ATS]],Y1601),Table1[[#This Row],[ATS]])</f>
        <v>3</v>
      </c>
      <c r="Z1602">
        <f>IF(Table1[[#This Row],[ATS]]&gt;0,Table1[[#This Row],[ATS streak (not real)]]-1,Table1[[#This Row],[ATS streak (not real)]]+1)</f>
        <v>2</v>
      </c>
      <c r="AA1602" s="5">
        <f>Table1[[#This Row],[running ttl ppg]]^2.37/(Table1[[#This Row],[running ttl ppg]]^2.37+Table1[[#This Row],[running ttl ppga]]^2.37)</f>
        <v>0.83790998075539636</v>
      </c>
      <c r="AB1602" s="5">
        <f>Table1[[#This Row],[pyth ratio]]+Table1[[#This Row],[win/loss ratio]]</f>
        <v>1.8379099807553962</v>
      </c>
    </row>
    <row r="1603" spans="1:28" x14ac:dyDescent="0.25">
      <c r="A1603" s="1">
        <v>4161</v>
      </c>
      <c r="B1603" s="7">
        <f t="shared" si="52"/>
        <v>2</v>
      </c>
      <c r="C1603" s="5">
        <v>2019</v>
      </c>
      <c r="D1603" s="5">
        <v>2</v>
      </c>
      <c r="E1603" t="s">
        <v>45</v>
      </c>
      <c r="F1603" t="s">
        <v>42</v>
      </c>
      <c r="G1603" s="5">
        <v>0</v>
      </c>
      <c r="H1603">
        <v>24</v>
      </c>
      <c r="I1603">
        <v>31</v>
      </c>
      <c r="J1603">
        <v>-7</v>
      </c>
      <c r="K1603">
        <f>IF(Table1[[#This Row],[net]]&gt;0,1,0)</f>
        <v>0</v>
      </c>
      <c r="L1603">
        <v>5.5</v>
      </c>
      <c r="M1603">
        <f>IF(Table1[[#This Row],[team]]=E1602,SUM(Table1[[#This Row],[win/loss]],M1602),Table1[[#This Row],[win/loss]])</f>
        <v>1</v>
      </c>
      <c r="N1603">
        <f>IF(Table1[[#This Row],[team]]=E1602,SUM(Table1[[#This Row],[win/loss]],M1602),Table1[[#This Row],[win/loss]])/B1603</f>
        <v>0.5</v>
      </c>
      <c r="O1603">
        <f t="shared" ref="O1603:O1666" si="53">J1603+L1603</f>
        <v>-1.5</v>
      </c>
      <c r="P1603">
        <f>IF(Table1[[#This Row],[difference]]&gt;0,SQRT(Table1[[#This Row],[difference]]),-SQRT(ABS(Table1[[#This Row],[difference]])))</f>
        <v>-1.2247448713915889</v>
      </c>
      <c r="Q1603">
        <f>IF(Table1[[#This Row],[line]]&gt;0,SQRT(Table1[[#This Row],[line]]),-SQRT(ABS(Table1[[#This Row],[line]])))</f>
        <v>2.3452078799117149</v>
      </c>
      <c r="R1603">
        <f>Table1[[#This Row],[difference]]-Table1[[#This Row],[sqrt(line)]]</f>
        <v>-3.8452078799117149</v>
      </c>
      <c r="S1603">
        <f>IF(Table1[[#This Row],[difference]]&gt;0,1,-1)</f>
        <v>-1</v>
      </c>
      <c r="T1603">
        <f>IF(Table1[[#This Row],[team]]=E1602,SUM(H1603,T1602),Table1[[#This Row],[ppg]])</f>
        <v>40</v>
      </c>
      <c r="U1603">
        <f>IF(Table1[[#This Row],[team]]=E1602,SUM(I1603,U1602),Table1[[#This Row],[ppga]])</f>
        <v>39</v>
      </c>
      <c r="V1603">
        <f>IF(Table1[[#This Row],[team]]=E1602,SUM(Table1[[#This Row],[difference]],V1602),Table1[[#This Row],[difference]])</f>
        <v>3.5</v>
      </c>
      <c r="W1603">
        <f>IF(Table1[[#This Row],[team]]=E1602,SUM(Table1[[#This Row],[sqrt(dif)]],W1602),Table1[[#This Row],[sqrt(dif)]])</f>
        <v>1.0113231061082009</v>
      </c>
      <c r="X1603">
        <f>IF(Table1[[#This Row],[team]]=E1602,SUM(Table1[[#This Row],[f1]],X1602),Table1[[#This Row],[f1]])</f>
        <v>2.8868429276571619</v>
      </c>
      <c r="Y1603">
        <f>IF(Table1[[#This Row],[ATS]]=S1602,SUM(Table1[[#This Row],[ATS]],Y1602),Table1[[#This Row],[ATS]])</f>
        <v>-1</v>
      </c>
      <c r="Z1603">
        <f>IF(Table1[[#This Row],[ATS]]&gt;0,Table1[[#This Row],[ATS streak (not real)]]-1,Table1[[#This Row],[ATS streak (not real)]]+1)</f>
        <v>0</v>
      </c>
      <c r="AA1603" s="5">
        <f>Table1[[#This Row],[running ttl ppg]]^2.37/(Table1[[#This Row],[running ttl ppg]]^2.37+Table1[[#This Row],[running ttl ppga]]^2.37)</f>
        <v>0.51499630212938852</v>
      </c>
      <c r="AB1603" s="5">
        <f>Table1[[#This Row],[pyth ratio]]+Table1[[#This Row],[win/loss ratio]]</f>
        <v>1.0149963021293886</v>
      </c>
    </row>
    <row r="1604" spans="1:28" x14ac:dyDescent="0.25">
      <c r="A1604" s="1">
        <v>4162</v>
      </c>
      <c r="B1604" s="7">
        <f t="shared" si="52"/>
        <v>3</v>
      </c>
      <c r="C1604" s="5">
        <v>2019</v>
      </c>
      <c r="D1604" s="5">
        <v>3</v>
      </c>
      <c r="E1604" t="s">
        <v>45</v>
      </c>
      <c r="F1604" t="s">
        <v>47</v>
      </c>
      <c r="G1604" s="5">
        <v>1</v>
      </c>
      <c r="H1604">
        <v>31</v>
      </c>
      <c r="I1604">
        <v>21</v>
      </c>
      <c r="J1604">
        <v>10</v>
      </c>
      <c r="K1604">
        <f>IF(Table1[[#This Row],[net]]&gt;0,1,0)</f>
        <v>1</v>
      </c>
      <c r="L1604">
        <v>-3</v>
      </c>
      <c r="M1604">
        <f>IF(Table1[[#This Row],[team]]=E1603,SUM(Table1[[#This Row],[win/loss]],M1603),Table1[[#This Row],[win/loss]])</f>
        <v>2</v>
      </c>
      <c r="N1604">
        <f>IF(Table1[[#This Row],[team]]=E1603,SUM(Table1[[#This Row],[win/loss]],M1603),Table1[[#This Row],[win/loss]])/B1604</f>
        <v>0.66666666666666663</v>
      </c>
      <c r="O1604">
        <f t="shared" si="53"/>
        <v>7</v>
      </c>
      <c r="P1604">
        <f>IF(Table1[[#This Row],[difference]]&gt;0,SQRT(Table1[[#This Row],[difference]]),-SQRT(ABS(Table1[[#This Row],[difference]])))</f>
        <v>2.6457513110645907</v>
      </c>
      <c r="Q1604">
        <f>IF(Table1[[#This Row],[line]]&gt;0,SQRT(Table1[[#This Row],[line]]),-SQRT(ABS(Table1[[#This Row],[line]])))</f>
        <v>-1.7320508075688772</v>
      </c>
      <c r="R1604">
        <f>Table1[[#This Row],[difference]]-Table1[[#This Row],[sqrt(line)]]</f>
        <v>8.7320508075688767</v>
      </c>
      <c r="S1604">
        <f>IF(Table1[[#This Row],[difference]]&gt;0,1,-1)</f>
        <v>1</v>
      </c>
      <c r="T1604">
        <f>IF(Table1[[#This Row],[team]]=E1603,SUM(H1604,T1603),Table1[[#This Row],[ppg]])</f>
        <v>71</v>
      </c>
      <c r="U1604">
        <f>IF(Table1[[#This Row],[team]]=E1603,SUM(I1604,U1603),Table1[[#This Row],[ppga]])</f>
        <v>60</v>
      </c>
      <c r="V1604">
        <f>IF(Table1[[#This Row],[team]]=E1603,SUM(Table1[[#This Row],[difference]],V1603),Table1[[#This Row],[difference]])</f>
        <v>10.5</v>
      </c>
      <c r="W1604">
        <f>IF(Table1[[#This Row],[team]]=E1603,SUM(Table1[[#This Row],[sqrt(dif)]],W1603),Table1[[#This Row],[sqrt(dif)]])</f>
        <v>3.6570744171727916</v>
      </c>
      <c r="X1604">
        <f>IF(Table1[[#This Row],[team]]=E1603,SUM(Table1[[#This Row],[f1]],X1603),Table1[[#This Row],[f1]])</f>
        <v>11.618893735226038</v>
      </c>
      <c r="Y1604">
        <f>IF(Table1[[#This Row],[ATS]]=S1603,SUM(Table1[[#This Row],[ATS]],Y1603),Table1[[#This Row],[ATS]])</f>
        <v>1</v>
      </c>
      <c r="Z1604">
        <f>IF(Table1[[#This Row],[ATS]]&gt;0,Table1[[#This Row],[ATS streak (not real)]]-1,Table1[[#This Row],[ATS streak (not real)]]+1)</f>
        <v>0</v>
      </c>
      <c r="AA1604" s="5">
        <f>Table1[[#This Row],[running ttl ppg]]^2.37/(Table1[[#This Row],[running ttl ppg]]^2.37+Table1[[#This Row],[running ttl ppga]]^2.37)</f>
        <v>0.59843648873547084</v>
      </c>
      <c r="AB1604" s="5">
        <f>Table1[[#This Row],[pyth ratio]]+Table1[[#This Row],[win/loss ratio]]</f>
        <v>1.2651031554021375</v>
      </c>
    </row>
    <row r="1605" spans="1:28" x14ac:dyDescent="0.25">
      <c r="A1605" s="1">
        <v>4163</v>
      </c>
      <c r="B1605" s="7">
        <f t="shared" si="52"/>
        <v>4</v>
      </c>
      <c r="C1605" s="5">
        <v>2019</v>
      </c>
      <c r="D1605" s="5">
        <v>5</v>
      </c>
      <c r="E1605" t="s">
        <v>45</v>
      </c>
      <c r="F1605" t="s">
        <v>61</v>
      </c>
      <c r="G1605" s="5">
        <v>1</v>
      </c>
      <c r="H1605">
        <v>33</v>
      </c>
      <c r="I1605">
        <v>31</v>
      </c>
      <c r="J1605">
        <v>2</v>
      </c>
      <c r="K1605">
        <f>IF(Table1[[#This Row],[net]]&gt;0,1,0)</f>
        <v>1</v>
      </c>
      <c r="L1605">
        <v>-6.5</v>
      </c>
      <c r="M1605">
        <f>IF(Table1[[#This Row],[team]]=E1604,SUM(Table1[[#This Row],[win/loss]],M1604),Table1[[#This Row],[win/loss]])</f>
        <v>3</v>
      </c>
      <c r="N1605">
        <f>IF(Table1[[#This Row],[team]]=E1604,SUM(Table1[[#This Row],[win/loss]],M1604),Table1[[#This Row],[win/loss]])/B1605</f>
        <v>0.75</v>
      </c>
      <c r="O1605">
        <f t="shared" si="53"/>
        <v>-4.5</v>
      </c>
      <c r="P1605">
        <f>IF(Table1[[#This Row],[difference]]&gt;0,SQRT(Table1[[#This Row],[difference]]),-SQRT(ABS(Table1[[#This Row],[difference]])))</f>
        <v>-2.1213203435596424</v>
      </c>
      <c r="Q1605">
        <f>IF(Table1[[#This Row],[line]]&gt;0,SQRT(Table1[[#This Row],[line]]),-SQRT(ABS(Table1[[#This Row],[line]])))</f>
        <v>-2.5495097567963922</v>
      </c>
      <c r="R1605">
        <f>Table1[[#This Row],[difference]]-Table1[[#This Row],[sqrt(line)]]</f>
        <v>-1.9504902432036078</v>
      </c>
      <c r="S1605">
        <f>IF(Table1[[#This Row],[difference]]&gt;0,1,-1)</f>
        <v>-1</v>
      </c>
      <c r="T1605">
        <f>IF(Table1[[#This Row],[team]]=E1604,SUM(H1605,T1604),Table1[[#This Row],[ppg]])</f>
        <v>104</v>
      </c>
      <c r="U1605">
        <f>IF(Table1[[#This Row],[team]]=E1604,SUM(I1605,U1604),Table1[[#This Row],[ppga]])</f>
        <v>91</v>
      </c>
      <c r="V1605">
        <f>IF(Table1[[#This Row],[team]]=E1604,SUM(Table1[[#This Row],[difference]],V1604),Table1[[#This Row],[difference]])</f>
        <v>6</v>
      </c>
      <c r="W1605">
        <f>IF(Table1[[#This Row],[team]]=E1604,SUM(Table1[[#This Row],[sqrt(dif)]],W1604),Table1[[#This Row],[sqrt(dif)]])</f>
        <v>1.5357540736131492</v>
      </c>
      <c r="X1605">
        <f>IF(Table1[[#This Row],[team]]=E1604,SUM(Table1[[#This Row],[f1]],X1604),Table1[[#This Row],[f1]])</f>
        <v>9.6684034920224313</v>
      </c>
      <c r="Y1605">
        <f>IF(Table1[[#This Row],[ATS]]=S1604,SUM(Table1[[#This Row],[ATS]],Y1604),Table1[[#This Row],[ATS]])</f>
        <v>-1</v>
      </c>
      <c r="Z1605">
        <f>IF(Table1[[#This Row],[ATS]]&gt;0,Table1[[#This Row],[ATS streak (not real)]]-1,Table1[[#This Row],[ATS streak (not real)]]+1)</f>
        <v>0</v>
      </c>
      <c r="AA1605" s="5">
        <f>Table1[[#This Row],[running ttl ppg]]^2.37/(Table1[[#This Row],[running ttl ppg]]^2.37+Table1[[#This Row],[running ttl ppga]]^2.37)</f>
        <v>0.57846357785217384</v>
      </c>
      <c r="AB1605" s="5">
        <f>Table1[[#This Row],[pyth ratio]]+Table1[[#This Row],[win/loss ratio]]</f>
        <v>1.3284635778521738</v>
      </c>
    </row>
    <row r="1606" spans="1:28" x14ac:dyDescent="0.25">
      <c r="A1606" s="1">
        <v>4164</v>
      </c>
      <c r="B1606" s="7">
        <f t="shared" si="52"/>
        <v>5</v>
      </c>
      <c r="C1606" s="5">
        <v>2019</v>
      </c>
      <c r="D1606" s="5">
        <v>6</v>
      </c>
      <c r="E1606" t="s">
        <v>45</v>
      </c>
      <c r="F1606" t="s">
        <v>72</v>
      </c>
      <c r="G1606" s="5">
        <v>0</v>
      </c>
      <c r="H1606">
        <v>17</v>
      </c>
      <c r="I1606">
        <v>23</v>
      </c>
      <c r="J1606">
        <v>-6</v>
      </c>
      <c r="K1606">
        <f>IF(Table1[[#This Row],[net]]&gt;0,1,0)</f>
        <v>0</v>
      </c>
      <c r="L1606">
        <v>-1</v>
      </c>
      <c r="M1606">
        <f>IF(Table1[[#This Row],[team]]=E1605,SUM(Table1[[#This Row],[win/loss]],M1605),Table1[[#This Row],[win/loss]])</f>
        <v>3</v>
      </c>
      <c r="N1606">
        <f>IF(Table1[[#This Row],[team]]=E1605,SUM(Table1[[#This Row],[win/loss]],M1605),Table1[[#This Row],[win/loss]])/B1606</f>
        <v>0.6</v>
      </c>
      <c r="O1606">
        <f t="shared" si="53"/>
        <v>-7</v>
      </c>
      <c r="P1606">
        <f>IF(Table1[[#This Row],[difference]]&gt;0,SQRT(Table1[[#This Row],[difference]]),-SQRT(ABS(Table1[[#This Row],[difference]])))</f>
        <v>-2.6457513110645907</v>
      </c>
      <c r="Q1606">
        <f>IF(Table1[[#This Row],[line]]&gt;0,SQRT(Table1[[#This Row],[line]]),-SQRT(ABS(Table1[[#This Row],[line]])))</f>
        <v>-1</v>
      </c>
      <c r="R1606">
        <f>Table1[[#This Row],[difference]]-Table1[[#This Row],[sqrt(line)]]</f>
        <v>-6</v>
      </c>
      <c r="S1606">
        <f>IF(Table1[[#This Row],[difference]]&gt;0,1,-1)</f>
        <v>-1</v>
      </c>
      <c r="T1606">
        <f>IF(Table1[[#This Row],[team]]=E1605,SUM(H1606,T1605),Table1[[#This Row],[ppg]])</f>
        <v>121</v>
      </c>
      <c r="U1606">
        <f>IF(Table1[[#This Row],[team]]=E1605,SUM(I1606,U1605),Table1[[#This Row],[ppga]])</f>
        <v>114</v>
      </c>
      <c r="V1606">
        <f>IF(Table1[[#This Row],[team]]=E1605,SUM(Table1[[#This Row],[difference]],V1605),Table1[[#This Row],[difference]])</f>
        <v>-1</v>
      </c>
      <c r="W1606">
        <f>IF(Table1[[#This Row],[team]]=E1605,SUM(Table1[[#This Row],[sqrt(dif)]],W1605),Table1[[#This Row],[sqrt(dif)]])</f>
        <v>-1.1099972374514415</v>
      </c>
      <c r="X1606">
        <f>IF(Table1[[#This Row],[team]]=E1605,SUM(Table1[[#This Row],[f1]],X1605),Table1[[#This Row],[f1]])</f>
        <v>3.6684034920224313</v>
      </c>
      <c r="Y1606">
        <f>IF(Table1[[#This Row],[ATS]]=S1605,SUM(Table1[[#This Row],[ATS]],Y1605),Table1[[#This Row],[ATS]])</f>
        <v>-2</v>
      </c>
      <c r="Z1606">
        <f>IF(Table1[[#This Row],[ATS]]&gt;0,Table1[[#This Row],[ATS streak (not real)]]-1,Table1[[#This Row],[ATS streak (not real)]]+1)</f>
        <v>-1</v>
      </c>
      <c r="AA1606" s="5">
        <f>Table1[[#This Row],[running ttl ppg]]^2.37/(Table1[[#This Row],[running ttl ppg]]^2.37+Table1[[#This Row],[running ttl ppga]]^2.37)</f>
        <v>0.53524974365572064</v>
      </c>
      <c r="AB1606" s="5">
        <f>Table1[[#This Row],[pyth ratio]]+Table1[[#This Row],[win/loss ratio]]</f>
        <v>1.1352497436557205</v>
      </c>
    </row>
    <row r="1607" spans="1:28" x14ac:dyDescent="0.25">
      <c r="A1607" s="1">
        <v>4165</v>
      </c>
      <c r="B1607" s="7">
        <f t="shared" si="52"/>
        <v>6</v>
      </c>
      <c r="C1607" s="5">
        <v>2019</v>
      </c>
      <c r="D1607" s="5">
        <v>7</v>
      </c>
      <c r="E1607" t="s">
        <v>45</v>
      </c>
      <c r="F1607" t="s">
        <v>66</v>
      </c>
      <c r="G1607" s="5">
        <v>0</v>
      </c>
      <c r="H1607">
        <v>21</v>
      </c>
      <c r="I1607">
        <v>17</v>
      </c>
      <c r="J1607">
        <v>4</v>
      </c>
      <c r="K1607">
        <f>IF(Table1[[#This Row],[net]]&gt;0,1,0)</f>
        <v>1</v>
      </c>
      <c r="L1607">
        <v>5</v>
      </c>
      <c r="M1607">
        <f>IF(Table1[[#This Row],[team]]=E1606,SUM(Table1[[#This Row],[win/loss]],M1606),Table1[[#This Row],[win/loss]])</f>
        <v>4</v>
      </c>
      <c r="N1607">
        <f>IF(Table1[[#This Row],[team]]=E1606,SUM(Table1[[#This Row],[win/loss]],M1606),Table1[[#This Row],[win/loss]])/B1607</f>
        <v>0.66666666666666663</v>
      </c>
      <c r="O1607">
        <f t="shared" si="53"/>
        <v>9</v>
      </c>
      <c r="P1607">
        <f>IF(Table1[[#This Row],[difference]]&gt;0,SQRT(Table1[[#This Row],[difference]]),-SQRT(ABS(Table1[[#This Row],[difference]])))</f>
        <v>3</v>
      </c>
      <c r="Q1607">
        <f>IF(Table1[[#This Row],[line]]&gt;0,SQRT(Table1[[#This Row],[line]]),-SQRT(ABS(Table1[[#This Row],[line]])))</f>
        <v>2.2360679774997898</v>
      </c>
      <c r="R1607">
        <f>Table1[[#This Row],[difference]]-Table1[[#This Row],[sqrt(line)]]</f>
        <v>6.7639320225002102</v>
      </c>
      <c r="S1607">
        <f>IF(Table1[[#This Row],[difference]]&gt;0,1,-1)</f>
        <v>1</v>
      </c>
      <c r="T1607">
        <f>IF(Table1[[#This Row],[team]]=E1606,SUM(H1607,T1606),Table1[[#This Row],[ppg]])</f>
        <v>142</v>
      </c>
      <c r="U1607">
        <f>IF(Table1[[#This Row],[team]]=E1606,SUM(I1607,U1606),Table1[[#This Row],[ppga]])</f>
        <v>131</v>
      </c>
      <c r="V1607">
        <f>IF(Table1[[#This Row],[team]]=E1606,SUM(Table1[[#This Row],[difference]],V1606),Table1[[#This Row],[difference]])</f>
        <v>8</v>
      </c>
      <c r="W1607">
        <f>IF(Table1[[#This Row],[team]]=E1606,SUM(Table1[[#This Row],[sqrt(dif)]],W1606),Table1[[#This Row],[sqrt(dif)]])</f>
        <v>1.8900027625485585</v>
      </c>
      <c r="X1607">
        <f>IF(Table1[[#This Row],[team]]=E1606,SUM(Table1[[#This Row],[f1]],X1606),Table1[[#This Row],[f1]])</f>
        <v>10.432335514522642</v>
      </c>
      <c r="Y1607">
        <f>IF(Table1[[#This Row],[ATS]]=S1606,SUM(Table1[[#This Row],[ATS]],Y1606),Table1[[#This Row],[ATS]])</f>
        <v>1</v>
      </c>
      <c r="Z1607">
        <f>IF(Table1[[#This Row],[ATS]]&gt;0,Table1[[#This Row],[ATS streak (not real)]]-1,Table1[[#This Row],[ATS streak (not real)]]+1)</f>
        <v>0</v>
      </c>
      <c r="AA1607" s="5">
        <f>Table1[[#This Row],[running ttl ppg]]^2.37/(Table1[[#This Row],[running ttl ppg]]^2.37+Table1[[#This Row],[running ttl ppga]]^2.37)</f>
        <v>0.54762827161377214</v>
      </c>
      <c r="AB1607" s="5">
        <f>Table1[[#This Row],[pyth ratio]]+Table1[[#This Row],[win/loss ratio]]</f>
        <v>1.2142949382804389</v>
      </c>
    </row>
    <row r="1608" spans="1:28" x14ac:dyDescent="0.25">
      <c r="A1608" s="1">
        <v>4166</v>
      </c>
      <c r="B1608" s="7">
        <f t="shared" si="52"/>
        <v>7</v>
      </c>
      <c r="C1608" s="5">
        <v>2019</v>
      </c>
      <c r="D1608" s="5">
        <v>8</v>
      </c>
      <c r="E1608" t="s">
        <v>45</v>
      </c>
      <c r="F1608" t="s">
        <v>43</v>
      </c>
      <c r="G1608" s="5">
        <v>1</v>
      </c>
      <c r="H1608">
        <v>36</v>
      </c>
      <c r="I1608">
        <v>21</v>
      </c>
      <c r="J1608">
        <v>15</v>
      </c>
      <c r="K1608">
        <f>IF(Table1[[#This Row],[net]]&gt;0,1,0)</f>
        <v>1</v>
      </c>
      <c r="L1608">
        <v>2.5</v>
      </c>
      <c r="M1608">
        <f>IF(Table1[[#This Row],[team]]=E1607,SUM(Table1[[#This Row],[win/loss]],M1607),Table1[[#This Row],[win/loss]])</f>
        <v>5</v>
      </c>
      <c r="N1608">
        <f>IF(Table1[[#This Row],[team]]=E1607,SUM(Table1[[#This Row],[win/loss]],M1607),Table1[[#This Row],[win/loss]])/B1608</f>
        <v>0.7142857142857143</v>
      </c>
      <c r="O1608">
        <f t="shared" si="53"/>
        <v>17.5</v>
      </c>
      <c r="P1608">
        <f>IF(Table1[[#This Row],[difference]]&gt;0,SQRT(Table1[[#This Row],[difference]]),-SQRT(ABS(Table1[[#This Row],[difference]])))</f>
        <v>4.1833001326703778</v>
      </c>
      <c r="Q1608">
        <f>IF(Table1[[#This Row],[line]]&gt;0,SQRT(Table1[[#This Row],[line]]),-SQRT(ABS(Table1[[#This Row],[line]])))</f>
        <v>1.5811388300841898</v>
      </c>
      <c r="R1608">
        <f>Table1[[#This Row],[difference]]-Table1[[#This Row],[sqrt(line)]]</f>
        <v>15.918861169915811</v>
      </c>
      <c r="S1608">
        <f>IF(Table1[[#This Row],[difference]]&gt;0,1,-1)</f>
        <v>1</v>
      </c>
      <c r="T1608">
        <f>IF(Table1[[#This Row],[team]]=E1607,SUM(H1608,T1607),Table1[[#This Row],[ppg]])</f>
        <v>178</v>
      </c>
      <c r="U1608">
        <f>IF(Table1[[#This Row],[team]]=E1607,SUM(I1608,U1607),Table1[[#This Row],[ppga]])</f>
        <v>152</v>
      </c>
      <c r="V1608">
        <f>IF(Table1[[#This Row],[team]]=E1607,SUM(Table1[[#This Row],[difference]],V1607),Table1[[#This Row],[difference]])</f>
        <v>25.5</v>
      </c>
      <c r="W1608">
        <f>IF(Table1[[#This Row],[team]]=E1607,SUM(Table1[[#This Row],[sqrt(dif)]],W1607),Table1[[#This Row],[sqrt(dif)]])</f>
        <v>6.0733028952189363</v>
      </c>
      <c r="X1608">
        <f>IF(Table1[[#This Row],[team]]=E1607,SUM(Table1[[#This Row],[f1]],X1607),Table1[[#This Row],[f1]])</f>
        <v>26.351196684438452</v>
      </c>
      <c r="Y1608">
        <f>IF(Table1[[#This Row],[ATS]]=S1607,SUM(Table1[[#This Row],[ATS]],Y1607),Table1[[#This Row],[ATS]])</f>
        <v>2</v>
      </c>
      <c r="Z1608">
        <f>IF(Table1[[#This Row],[ATS]]&gt;0,Table1[[#This Row],[ATS streak (not real)]]-1,Table1[[#This Row],[ATS streak (not real)]]+1)</f>
        <v>1</v>
      </c>
      <c r="AA1608" s="5">
        <f>Table1[[#This Row],[running ttl ppg]]^2.37/(Table1[[#This Row],[running ttl ppg]]^2.37+Table1[[#This Row],[running ttl ppga]]^2.37)</f>
        <v>0.59248074217361413</v>
      </c>
      <c r="AB1608" s="5">
        <f>Table1[[#This Row],[pyth ratio]]+Table1[[#This Row],[win/loss ratio]]</f>
        <v>1.3067664564593284</v>
      </c>
    </row>
    <row r="1609" spans="1:28" x14ac:dyDescent="0.25">
      <c r="A1609" s="1">
        <v>4167</v>
      </c>
      <c r="B1609" s="7">
        <f t="shared" si="52"/>
        <v>8</v>
      </c>
      <c r="C1609" s="5">
        <v>2019</v>
      </c>
      <c r="D1609" s="5">
        <v>9</v>
      </c>
      <c r="E1609" t="s">
        <v>45</v>
      </c>
      <c r="F1609" t="s">
        <v>70</v>
      </c>
      <c r="G1609" s="5">
        <v>1</v>
      </c>
      <c r="H1609">
        <v>42</v>
      </c>
      <c r="I1609">
        <v>28</v>
      </c>
      <c r="J1609">
        <v>14</v>
      </c>
      <c r="K1609">
        <f>IF(Table1[[#This Row],[net]]&gt;0,1,0)</f>
        <v>1</v>
      </c>
      <c r="L1609">
        <v>-6</v>
      </c>
      <c r="M1609">
        <f>IF(Table1[[#This Row],[team]]=E1608,SUM(Table1[[#This Row],[win/loss]],M1608),Table1[[#This Row],[win/loss]])</f>
        <v>6</v>
      </c>
      <c r="N1609">
        <f>IF(Table1[[#This Row],[team]]=E1608,SUM(Table1[[#This Row],[win/loss]],M1608),Table1[[#This Row],[win/loss]])/B1609</f>
        <v>0.75</v>
      </c>
      <c r="O1609">
        <f t="shared" si="53"/>
        <v>8</v>
      </c>
      <c r="P1609">
        <f>IF(Table1[[#This Row],[difference]]&gt;0,SQRT(Table1[[#This Row],[difference]]),-SQRT(ABS(Table1[[#This Row],[difference]])))</f>
        <v>2.8284271247461903</v>
      </c>
      <c r="Q1609">
        <f>IF(Table1[[#This Row],[line]]&gt;0,SQRT(Table1[[#This Row],[line]]),-SQRT(ABS(Table1[[#This Row],[line]])))</f>
        <v>-2.4494897427831779</v>
      </c>
      <c r="R1609">
        <f>Table1[[#This Row],[difference]]-Table1[[#This Row],[sqrt(line)]]</f>
        <v>10.449489742783179</v>
      </c>
      <c r="S1609">
        <f>IF(Table1[[#This Row],[difference]]&gt;0,1,-1)</f>
        <v>1</v>
      </c>
      <c r="T1609">
        <f>IF(Table1[[#This Row],[team]]=E1608,SUM(H1609,T1608),Table1[[#This Row],[ppg]])</f>
        <v>220</v>
      </c>
      <c r="U1609">
        <f>IF(Table1[[#This Row],[team]]=E1608,SUM(I1609,U1608),Table1[[#This Row],[ppga]])</f>
        <v>180</v>
      </c>
      <c r="V1609">
        <f>IF(Table1[[#This Row],[team]]=E1608,SUM(Table1[[#This Row],[difference]],V1608),Table1[[#This Row],[difference]])</f>
        <v>33.5</v>
      </c>
      <c r="W1609">
        <f>IF(Table1[[#This Row],[team]]=E1608,SUM(Table1[[#This Row],[sqrt(dif)]],W1608),Table1[[#This Row],[sqrt(dif)]])</f>
        <v>8.901730019965127</v>
      </c>
      <c r="X1609">
        <f>IF(Table1[[#This Row],[team]]=E1608,SUM(Table1[[#This Row],[f1]],X1608),Table1[[#This Row],[f1]])</f>
        <v>36.800686427221635</v>
      </c>
      <c r="Y1609">
        <f>IF(Table1[[#This Row],[ATS]]=S1608,SUM(Table1[[#This Row],[ATS]],Y1608),Table1[[#This Row],[ATS]])</f>
        <v>3</v>
      </c>
      <c r="Z1609">
        <f>IF(Table1[[#This Row],[ATS]]&gt;0,Table1[[#This Row],[ATS streak (not real)]]-1,Table1[[#This Row],[ATS streak (not real)]]+1)</f>
        <v>2</v>
      </c>
      <c r="AA1609" s="5">
        <f>Table1[[#This Row],[running ttl ppg]]^2.37/(Table1[[#This Row],[running ttl ppg]]^2.37+Table1[[#This Row],[running ttl ppga]]^2.37)</f>
        <v>0.61670587136694177</v>
      </c>
      <c r="AB1609" s="5">
        <f>Table1[[#This Row],[pyth ratio]]+Table1[[#This Row],[win/loss ratio]]</f>
        <v>1.3667058713669418</v>
      </c>
    </row>
    <row r="1610" spans="1:28" x14ac:dyDescent="0.25">
      <c r="A1610" s="1">
        <v>4168</v>
      </c>
      <c r="B1610" s="7">
        <f t="shared" si="52"/>
        <v>9</v>
      </c>
      <c r="C1610" s="5">
        <v>2019</v>
      </c>
      <c r="D1610" s="5">
        <v>10</v>
      </c>
      <c r="E1610" t="s">
        <v>45</v>
      </c>
      <c r="F1610" t="s">
        <v>67</v>
      </c>
      <c r="G1610" s="5">
        <v>0</v>
      </c>
      <c r="H1610">
        <v>21</v>
      </c>
      <c r="I1610">
        <v>52</v>
      </c>
      <c r="J1610">
        <v>-31</v>
      </c>
      <c r="K1610">
        <f>IF(Table1[[#This Row],[net]]&gt;0,1,0)</f>
        <v>0</v>
      </c>
      <c r="L1610">
        <v>3.5</v>
      </c>
      <c r="M1610">
        <f>IF(Table1[[#This Row],[team]]=E1609,SUM(Table1[[#This Row],[win/loss]],M1609),Table1[[#This Row],[win/loss]])</f>
        <v>6</v>
      </c>
      <c r="N1610">
        <f>IF(Table1[[#This Row],[team]]=E1609,SUM(Table1[[#This Row],[win/loss]],M1609),Table1[[#This Row],[win/loss]])/B1610</f>
        <v>0.66666666666666663</v>
      </c>
      <c r="O1610">
        <f t="shared" si="53"/>
        <v>-27.5</v>
      </c>
      <c r="P1610">
        <f>IF(Table1[[#This Row],[difference]]&gt;0,SQRT(Table1[[#This Row],[difference]]),-SQRT(ABS(Table1[[#This Row],[difference]])))</f>
        <v>-5.2440442408507577</v>
      </c>
      <c r="Q1610">
        <f>IF(Table1[[#This Row],[line]]&gt;0,SQRT(Table1[[#This Row],[line]]),-SQRT(ABS(Table1[[#This Row],[line]])))</f>
        <v>1.8708286933869707</v>
      </c>
      <c r="R1610">
        <f>Table1[[#This Row],[difference]]-Table1[[#This Row],[sqrt(line)]]</f>
        <v>-29.370828693386972</v>
      </c>
      <c r="S1610">
        <f>IF(Table1[[#This Row],[difference]]&gt;0,1,-1)</f>
        <v>-1</v>
      </c>
      <c r="T1610">
        <f>IF(Table1[[#This Row],[team]]=E1609,SUM(H1610,T1609),Table1[[#This Row],[ppg]])</f>
        <v>241</v>
      </c>
      <c r="U1610">
        <f>IF(Table1[[#This Row],[team]]=E1609,SUM(I1610,U1609),Table1[[#This Row],[ppga]])</f>
        <v>232</v>
      </c>
      <c r="V1610">
        <f>IF(Table1[[#This Row],[team]]=E1609,SUM(Table1[[#This Row],[difference]],V1609),Table1[[#This Row],[difference]])</f>
        <v>6</v>
      </c>
      <c r="W1610">
        <f>IF(Table1[[#This Row],[team]]=E1609,SUM(Table1[[#This Row],[sqrt(dif)]],W1609),Table1[[#This Row],[sqrt(dif)]])</f>
        <v>3.6576857791143693</v>
      </c>
      <c r="X1610">
        <f>IF(Table1[[#This Row],[team]]=E1609,SUM(Table1[[#This Row],[f1]],X1609),Table1[[#This Row],[f1]])</f>
        <v>7.4298577338346625</v>
      </c>
      <c r="Y1610">
        <f>IF(Table1[[#This Row],[ATS]]=S1609,SUM(Table1[[#This Row],[ATS]],Y1609),Table1[[#This Row],[ATS]])</f>
        <v>-1</v>
      </c>
      <c r="Z1610">
        <f>IF(Table1[[#This Row],[ATS]]&gt;0,Table1[[#This Row],[ATS streak (not real)]]-1,Table1[[#This Row],[ATS streak (not real)]]+1)</f>
        <v>0</v>
      </c>
      <c r="AA1610" s="5">
        <f>Table1[[#This Row],[running ttl ppg]]^2.37/(Table1[[#This Row],[running ttl ppg]]^2.37+Table1[[#This Row],[running ttl ppga]]^2.37)</f>
        <v>0.52253501324485074</v>
      </c>
      <c r="AB1610" s="5">
        <f>Table1[[#This Row],[pyth ratio]]+Table1[[#This Row],[win/loss ratio]]</f>
        <v>1.1892016799115175</v>
      </c>
    </row>
    <row r="1611" spans="1:28" x14ac:dyDescent="0.25">
      <c r="A1611" s="1">
        <v>4169</v>
      </c>
      <c r="B1611" s="7">
        <f t="shared" si="52"/>
        <v>10</v>
      </c>
      <c r="C1611" s="5">
        <v>2019</v>
      </c>
      <c r="D1611" s="5">
        <v>11</v>
      </c>
      <c r="E1611" t="s">
        <v>45</v>
      </c>
      <c r="F1611" t="s">
        <v>51</v>
      </c>
      <c r="G1611" s="5">
        <v>0</v>
      </c>
      <c r="H1611">
        <v>19</v>
      </c>
      <c r="I1611">
        <v>20</v>
      </c>
      <c r="J1611">
        <v>-1</v>
      </c>
      <c r="K1611">
        <f>IF(Table1[[#This Row],[net]]&gt;0,1,0)</f>
        <v>0</v>
      </c>
      <c r="L1611">
        <v>-4</v>
      </c>
      <c r="M1611">
        <f>IF(Table1[[#This Row],[team]]=E1610,SUM(Table1[[#This Row],[win/loss]],M1610),Table1[[#This Row],[win/loss]])</f>
        <v>6</v>
      </c>
      <c r="N1611">
        <f>IF(Table1[[#This Row],[team]]=E1610,SUM(Table1[[#This Row],[win/loss]],M1610),Table1[[#This Row],[win/loss]])/B1611</f>
        <v>0.6</v>
      </c>
      <c r="O1611">
        <f t="shared" si="53"/>
        <v>-5</v>
      </c>
      <c r="P1611">
        <f>IF(Table1[[#This Row],[difference]]&gt;0,SQRT(Table1[[#This Row],[difference]]),-SQRT(ABS(Table1[[#This Row],[difference]])))</f>
        <v>-2.2360679774997898</v>
      </c>
      <c r="Q1611">
        <f>IF(Table1[[#This Row],[line]]&gt;0,SQRT(Table1[[#This Row],[line]]),-SQRT(ABS(Table1[[#This Row],[line]])))</f>
        <v>-2</v>
      </c>
      <c r="R1611">
        <f>Table1[[#This Row],[difference]]-Table1[[#This Row],[sqrt(line)]]</f>
        <v>-3</v>
      </c>
      <c r="S1611">
        <f>IF(Table1[[#This Row],[difference]]&gt;0,1,-1)</f>
        <v>-1</v>
      </c>
      <c r="T1611">
        <f>IF(Table1[[#This Row],[team]]=E1610,SUM(H1611,T1610),Table1[[#This Row],[ppg]])</f>
        <v>260</v>
      </c>
      <c r="U1611">
        <f>IF(Table1[[#This Row],[team]]=E1610,SUM(I1611,U1610),Table1[[#This Row],[ppga]])</f>
        <v>252</v>
      </c>
      <c r="V1611">
        <f>IF(Table1[[#This Row],[team]]=E1610,SUM(Table1[[#This Row],[difference]],V1610),Table1[[#This Row],[difference]])</f>
        <v>1</v>
      </c>
      <c r="W1611">
        <f>IF(Table1[[#This Row],[team]]=E1610,SUM(Table1[[#This Row],[sqrt(dif)]],W1610),Table1[[#This Row],[sqrt(dif)]])</f>
        <v>1.4216178016145795</v>
      </c>
      <c r="X1611">
        <f>IF(Table1[[#This Row],[team]]=E1610,SUM(Table1[[#This Row],[f1]],X1610),Table1[[#This Row],[f1]])</f>
        <v>4.4298577338346625</v>
      </c>
      <c r="Y1611">
        <f>IF(Table1[[#This Row],[ATS]]=S1610,SUM(Table1[[#This Row],[ATS]],Y1610),Table1[[#This Row],[ATS]])</f>
        <v>-2</v>
      </c>
      <c r="Z1611">
        <f>IF(Table1[[#This Row],[ATS]]&gt;0,Table1[[#This Row],[ATS streak (not real)]]-1,Table1[[#This Row],[ATS streak (not real)]]+1)</f>
        <v>-1</v>
      </c>
      <c r="AA1611" s="5">
        <f>Table1[[#This Row],[running ttl ppg]]^2.37/(Table1[[#This Row],[running ttl ppg]]^2.37+Table1[[#This Row],[running ttl ppga]]^2.37)</f>
        <v>0.51850867102584364</v>
      </c>
      <c r="AB1611" s="5">
        <f>Table1[[#This Row],[pyth ratio]]+Table1[[#This Row],[win/loss ratio]]</f>
        <v>1.1185086710258436</v>
      </c>
    </row>
    <row r="1612" spans="1:28" x14ac:dyDescent="0.25">
      <c r="A1612" s="1">
        <v>4170</v>
      </c>
      <c r="B1612" s="7">
        <f t="shared" si="52"/>
        <v>11</v>
      </c>
      <c r="C1612" s="5">
        <v>2019</v>
      </c>
      <c r="D1612" s="5">
        <v>12</v>
      </c>
      <c r="E1612" t="s">
        <v>45</v>
      </c>
      <c r="F1612" t="s">
        <v>69</v>
      </c>
      <c r="G1612" s="5">
        <v>1</v>
      </c>
      <c r="H1612">
        <v>27</v>
      </c>
      <c r="I1612">
        <v>30</v>
      </c>
      <c r="J1612">
        <v>-3</v>
      </c>
      <c r="K1612">
        <f>IF(Table1[[#This Row],[net]]&gt;0,1,0)</f>
        <v>0</v>
      </c>
      <c r="L1612">
        <v>-3</v>
      </c>
      <c r="M1612">
        <f>IF(Table1[[#This Row],[team]]=E1611,SUM(Table1[[#This Row],[win/loss]],M1611),Table1[[#This Row],[win/loss]])</f>
        <v>6</v>
      </c>
      <c r="N1612">
        <f>IF(Table1[[#This Row],[team]]=E1611,SUM(Table1[[#This Row],[win/loss]],M1611),Table1[[#This Row],[win/loss]])/B1612</f>
        <v>0.54545454545454541</v>
      </c>
      <c r="O1612">
        <f t="shared" si="53"/>
        <v>-6</v>
      </c>
      <c r="P1612">
        <f>IF(Table1[[#This Row],[difference]]&gt;0,SQRT(Table1[[#This Row],[difference]]),-SQRT(ABS(Table1[[#This Row],[difference]])))</f>
        <v>-2.4494897427831779</v>
      </c>
      <c r="Q1612">
        <f>IF(Table1[[#This Row],[line]]&gt;0,SQRT(Table1[[#This Row],[line]]),-SQRT(ABS(Table1[[#This Row],[line]])))</f>
        <v>-1.7320508075688772</v>
      </c>
      <c r="R1612">
        <f>Table1[[#This Row],[difference]]-Table1[[#This Row],[sqrt(line)]]</f>
        <v>-4.2679491924311233</v>
      </c>
      <c r="S1612">
        <f>IF(Table1[[#This Row],[difference]]&gt;0,1,-1)</f>
        <v>-1</v>
      </c>
      <c r="T1612">
        <f>IF(Table1[[#This Row],[team]]=E1611,SUM(H1612,T1611),Table1[[#This Row],[ppg]])</f>
        <v>287</v>
      </c>
      <c r="U1612">
        <f>IF(Table1[[#This Row],[team]]=E1611,SUM(I1612,U1611),Table1[[#This Row],[ppga]])</f>
        <v>282</v>
      </c>
      <c r="V1612">
        <f>IF(Table1[[#This Row],[team]]=E1611,SUM(Table1[[#This Row],[difference]],V1611),Table1[[#This Row],[difference]])</f>
        <v>-5</v>
      </c>
      <c r="W1612">
        <f>IF(Table1[[#This Row],[team]]=E1611,SUM(Table1[[#This Row],[sqrt(dif)]],W1611),Table1[[#This Row],[sqrt(dif)]])</f>
        <v>-1.0278719411685984</v>
      </c>
      <c r="X1612">
        <f>IF(Table1[[#This Row],[team]]=E1611,SUM(Table1[[#This Row],[f1]],X1611),Table1[[#This Row],[f1]])</f>
        <v>0.16190854140353927</v>
      </c>
      <c r="Y1612">
        <f>IF(Table1[[#This Row],[ATS]]=S1611,SUM(Table1[[#This Row],[ATS]],Y1611),Table1[[#This Row],[ATS]])</f>
        <v>-3</v>
      </c>
      <c r="Z1612">
        <f>IF(Table1[[#This Row],[ATS]]&gt;0,Table1[[#This Row],[ATS streak (not real)]]-1,Table1[[#This Row],[ATS streak (not real)]]+1)</f>
        <v>-2</v>
      </c>
      <c r="AA1612" s="5">
        <f>Table1[[#This Row],[running ttl ppg]]^2.37/(Table1[[#This Row],[running ttl ppg]]^2.37+Table1[[#This Row],[running ttl ppga]]^2.37)</f>
        <v>0.51041176799934829</v>
      </c>
      <c r="AB1612" s="5">
        <f>Table1[[#This Row],[pyth ratio]]+Table1[[#This Row],[win/loss ratio]]</f>
        <v>1.0558663134538937</v>
      </c>
    </row>
    <row r="1613" spans="1:28" x14ac:dyDescent="0.25">
      <c r="A1613" s="1">
        <v>4171</v>
      </c>
      <c r="B1613" s="7">
        <f t="shared" si="52"/>
        <v>12</v>
      </c>
      <c r="C1613" s="5">
        <v>2019</v>
      </c>
      <c r="D1613" s="5">
        <v>13</v>
      </c>
      <c r="E1613" t="s">
        <v>45</v>
      </c>
      <c r="F1613" t="s">
        <v>70</v>
      </c>
      <c r="G1613" s="5">
        <v>0</v>
      </c>
      <c r="H1613">
        <v>17</v>
      </c>
      <c r="I1613">
        <v>24</v>
      </c>
      <c r="J1613">
        <v>-7</v>
      </c>
      <c r="K1613">
        <f>IF(Table1[[#This Row],[net]]&gt;0,1,0)</f>
        <v>0</v>
      </c>
      <c r="L1613">
        <v>-3.5</v>
      </c>
      <c r="M1613">
        <f>IF(Table1[[#This Row],[team]]=E1612,SUM(Table1[[#This Row],[win/loss]],M1612),Table1[[#This Row],[win/loss]])</f>
        <v>6</v>
      </c>
      <c r="N1613">
        <f>IF(Table1[[#This Row],[team]]=E1612,SUM(Table1[[#This Row],[win/loss]],M1612),Table1[[#This Row],[win/loss]])/B1613</f>
        <v>0.5</v>
      </c>
      <c r="O1613">
        <f t="shared" si="53"/>
        <v>-10.5</v>
      </c>
      <c r="P1613">
        <f>IF(Table1[[#This Row],[difference]]&gt;0,SQRT(Table1[[#This Row],[difference]]),-SQRT(ABS(Table1[[#This Row],[difference]])))</f>
        <v>-3.2403703492039302</v>
      </c>
      <c r="Q1613">
        <f>IF(Table1[[#This Row],[line]]&gt;0,SQRT(Table1[[#This Row],[line]]),-SQRT(ABS(Table1[[#This Row],[line]])))</f>
        <v>-1.8708286933869707</v>
      </c>
      <c r="R1613">
        <f>Table1[[#This Row],[difference]]-Table1[[#This Row],[sqrt(line)]]</f>
        <v>-8.6291713066130296</v>
      </c>
      <c r="S1613">
        <f>IF(Table1[[#This Row],[difference]]&gt;0,1,-1)</f>
        <v>-1</v>
      </c>
      <c r="T1613">
        <f>IF(Table1[[#This Row],[team]]=E1612,SUM(H1613,T1612),Table1[[#This Row],[ppg]])</f>
        <v>304</v>
      </c>
      <c r="U1613">
        <f>IF(Table1[[#This Row],[team]]=E1612,SUM(I1613,U1612),Table1[[#This Row],[ppga]])</f>
        <v>306</v>
      </c>
      <c r="V1613">
        <f>IF(Table1[[#This Row],[team]]=E1612,SUM(Table1[[#This Row],[difference]],V1612),Table1[[#This Row],[difference]])</f>
        <v>-15.5</v>
      </c>
      <c r="W1613">
        <f>IF(Table1[[#This Row],[team]]=E1612,SUM(Table1[[#This Row],[sqrt(dif)]],W1612),Table1[[#This Row],[sqrt(dif)]])</f>
        <v>-4.2682422903725286</v>
      </c>
      <c r="X1613">
        <f>IF(Table1[[#This Row],[team]]=E1612,SUM(Table1[[#This Row],[f1]],X1612),Table1[[#This Row],[f1]])</f>
        <v>-8.4672627652094903</v>
      </c>
      <c r="Y1613">
        <f>IF(Table1[[#This Row],[ATS]]=S1612,SUM(Table1[[#This Row],[ATS]],Y1612),Table1[[#This Row],[ATS]])</f>
        <v>-4</v>
      </c>
      <c r="Z1613">
        <f>IF(Table1[[#This Row],[ATS]]&gt;0,Table1[[#This Row],[ATS streak (not real)]]-1,Table1[[#This Row],[ATS streak (not real)]]+1)</f>
        <v>-3</v>
      </c>
      <c r="AA1613" s="5">
        <f>Table1[[#This Row],[running ttl ppg]]^2.37/(Table1[[#This Row],[running ttl ppg]]^2.37+Table1[[#This Row],[running ttl ppga]]^2.37)</f>
        <v>0.49611481837310528</v>
      </c>
      <c r="AB1613" s="5">
        <f>Table1[[#This Row],[pyth ratio]]+Table1[[#This Row],[win/loss ratio]]</f>
        <v>0.99611481837310523</v>
      </c>
    </row>
    <row r="1614" spans="1:28" x14ac:dyDescent="0.25">
      <c r="A1614" s="1">
        <v>4172</v>
      </c>
      <c r="B1614" s="7">
        <f t="shared" si="52"/>
        <v>13</v>
      </c>
      <c r="C1614" s="5">
        <v>2019</v>
      </c>
      <c r="D1614" s="5">
        <v>14</v>
      </c>
      <c r="E1614" t="s">
        <v>45</v>
      </c>
      <c r="F1614" t="s">
        <v>48</v>
      </c>
      <c r="G1614" s="5">
        <v>0</v>
      </c>
      <c r="H1614">
        <v>20</v>
      </c>
      <c r="I1614">
        <v>26</v>
      </c>
      <c r="J1614">
        <v>-6</v>
      </c>
      <c r="K1614">
        <f>IF(Table1[[#This Row],[net]]&gt;0,1,0)</f>
        <v>0</v>
      </c>
      <c r="L1614">
        <v>-1</v>
      </c>
      <c r="M1614">
        <f>IF(Table1[[#This Row],[team]]=E1613,SUM(Table1[[#This Row],[win/loss]],M1613),Table1[[#This Row],[win/loss]])</f>
        <v>6</v>
      </c>
      <c r="N1614">
        <f>IF(Table1[[#This Row],[team]]=E1613,SUM(Table1[[#This Row],[win/loss]],M1613),Table1[[#This Row],[win/loss]])/B1614</f>
        <v>0.46153846153846156</v>
      </c>
      <c r="O1614">
        <f t="shared" si="53"/>
        <v>-7</v>
      </c>
      <c r="P1614">
        <f>IF(Table1[[#This Row],[difference]]&gt;0,SQRT(Table1[[#This Row],[difference]]),-SQRT(ABS(Table1[[#This Row],[difference]])))</f>
        <v>-2.6457513110645907</v>
      </c>
      <c r="Q1614">
        <f>IF(Table1[[#This Row],[line]]&gt;0,SQRT(Table1[[#This Row],[line]]),-SQRT(ABS(Table1[[#This Row],[line]])))</f>
        <v>-1</v>
      </c>
      <c r="R1614">
        <f>Table1[[#This Row],[difference]]-Table1[[#This Row],[sqrt(line)]]</f>
        <v>-6</v>
      </c>
      <c r="S1614">
        <f>IF(Table1[[#This Row],[difference]]&gt;0,1,-1)</f>
        <v>-1</v>
      </c>
      <c r="T1614">
        <f>IF(Table1[[#This Row],[team]]=E1613,SUM(H1614,T1613),Table1[[#This Row],[ppg]])</f>
        <v>324</v>
      </c>
      <c r="U1614">
        <f>IF(Table1[[#This Row],[team]]=E1613,SUM(I1614,U1613),Table1[[#This Row],[ppga]])</f>
        <v>332</v>
      </c>
      <c r="V1614">
        <f>IF(Table1[[#This Row],[team]]=E1613,SUM(Table1[[#This Row],[difference]],V1613),Table1[[#This Row],[difference]])</f>
        <v>-22.5</v>
      </c>
      <c r="W1614">
        <f>IF(Table1[[#This Row],[team]]=E1613,SUM(Table1[[#This Row],[sqrt(dif)]],W1613),Table1[[#This Row],[sqrt(dif)]])</f>
        <v>-6.9139936014371193</v>
      </c>
      <c r="X1614">
        <f>IF(Table1[[#This Row],[team]]=E1613,SUM(Table1[[#This Row],[f1]],X1613),Table1[[#This Row],[f1]])</f>
        <v>-14.46726276520949</v>
      </c>
      <c r="Y1614">
        <f>IF(Table1[[#This Row],[ATS]]=S1613,SUM(Table1[[#This Row],[ATS]],Y1613),Table1[[#This Row],[ATS]])</f>
        <v>-5</v>
      </c>
      <c r="Z1614">
        <f>IF(Table1[[#This Row],[ATS]]&gt;0,Table1[[#This Row],[ATS streak (not real)]]-1,Table1[[#This Row],[ATS streak (not real)]]+1)</f>
        <v>-4</v>
      </c>
      <c r="AA1614" s="5">
        <f>Table1[[#This Row],[running ttl ppg]]^2.37/(Table1[[#This Row],[running ttl ppg]]^2.37+Table1[[#This Row],[running ttl ppga]]^2.37)</f>
        <v>0.48555208722482357</v>
      </c>
      <c r="AB1614" s="5">
        <f>Table1[[#This Row],[pyth ratio]]+Table1[[#This Row],[win/loss ratio]]</f>
        <v>0.94709054876328513</v>
      </c>
    </row>
    <row r="1615" spans="1:28" x14ac:dyDescent="0.25">
      <c r="A1615" s="1">
        <v>4173</v>
      </c>
      <c r="B1615" s="7">
        <f t="shared" si="52"/>
        <v>14</v>
      </c>
      <c r="C1615" s="5">
        <v>2019</v>
      </c>
      <c r="D1615" s="5">
        <v>15</v>
      </c>
      <c r="E1615" t="s">
        <v>45</v>
      </c>
      <c r="F1615" t="s">
        <v>64</v>
      </c>
      <c r="G1615" s="5">
        <v>1</v>
      </c>
      <c r="H1615">
        <v>9</v>
      </c>
      <c r="I1615">
        <v>12</v>
      </c>
      <c r="J1615">
        <v>-3</v>
      </c>
      <c r="K1615">
        <f>IF(Table1[[#This Row],[net]]&gt;0,1,0)</f>
        <v>0</v>
      </c>
      <c r="L1615">
        <v>6</v>
      </c>
      <c r="M1615">
        <f>IF(Table1[[#This Row],[team]]=E1614,SUM(Table1[[#This Row],[win/loss]],M1614),Table1[[#This Row],[win/loss]])</f>
        <v>6</v>
      </c>
      <c r="N1615">
        <f>IF(Table1[[#This Row],[team]]=E1614,SUM(Table1[[#This Row],[win/loss]],M1614),Table1[[#This Row],[win/loss]])/B1615</f>
        <v>0.42857142857142855</v>
      </c>
      <c r="O1615">
        <f t="shared" si="53"/>
        <v>3</v>
      </c>
      <c r="P1615">
        <f>IF(Table1[[#This Row],[difference]]&gt;0,SQRT(Table1[[#This Row],[difference]]),-SQRT(ABS(Table1[[#This Row],[difference]])))</f>
        <v>1.7320508075688772</v>
      </c>
      <c r="Q1615">
        <f>IF(Table1[[#This Row],[line]]&gt;0,SQRT(Table1[[#This Row],[line]]),-SQRT(ABS(Table1[[#This Row],[line]])))</f>
        <v>2.4494897427831779</v>
      </c>
      <c r="R1615">
        <f>Table1[[#This Row],[difference]]-Table1[[#This Row],[sqrt(line)]]</f>
        <v>0.55051025721682212</v>
      </c>
      <c r="S1615">
        <f>IF(Table1[[#This Row],[difference]]&gt;0,1,-1)</f>
        <v>1</v>
      </c>
      <c r="T1615">
        <f>IF(Table1[[#This Row],[team]]=E1614,SUM(H1615,T1614),Table1[[#This Row],[ppg]])</f>
        <v>333</v>
      </c>
      <c r="U1615">
        <f>IF(Table1[[#This Row],[team]]=E1614,SUM(I1615,U1614),Table1[[#This Row],[ppga]])</f>
        <v>344</v>
      </c>
      <c r="V1615">
        <f>IF(Table1[[#This Row],[team]]=E1614,SUM(Table1[[#This Row],[difference]],V1614),Table1[[#This Row],[difference]])</f>
        <v>-19.5</v>
      </c>
      <c r="W1615">
        <f>IF(Table1[[#This Row],[team]]=E1614,SUM(Table1[[#This Row],[sqrt(dif)]],W1614),Table1[[#This Row],[sqrt(dif)]])</f>
        <v>-5.1819427938682416</v>
      </c>
      <c r="X1615">
        <f>IF(Table1[[#This Row],[team]]=E1614,SUM(Table1[[#This Row],[f1]],X1614),Table1[[#This Row],[f1]])</f>
        <v>-13.916752507992669</v>
      </c>
      <c r="Y1615">
        <f>IF(Table1[[#This Row],[ATS]]=S1614,SUM(Table1[[#This Row],[ATS]],Y1614),Table1[[#This Row],[ATS]])</f>
        <v>1</v>
      </c>
      <c r="Z1615">
        <f>IF(Table1[[#This Row],[ATS]]&gt;0,Table1[[#This Row],[ATS streak (not real)]]-1,Table1[[#This Row],[ATS streak (not real)]]+1)</f>
        <v>0</v>
      </c>
      <c r="AA1615" s="5">
        <f>Table1[[#This Row],[running ttl ppg]]^2.37/(Table1[[#This Row],[running ttl ppg]]^2.37+Table1[[#This Row],[running ttl ppga]]^2.37)</f>
        <v>0.48075375731505049</v>
      </c>
      <c r="AB1615" s="5">
        <f>Table1[[#This Row],[pyth ratio]]+Table1[[#This Row],[win/loss ratio]]</f>
        <v>0.90932518588647904</v>
      </c>
    </row>
    <row r="1616" spans="1:28" x14ac:dyDescent="0.25">
      <c r="A1616" s="1">
        <v>4174</v>
      </c>
      <c r="B1616" s="7">
        <f t="shared" si="52"/>
        <v>15</v>
      </c>
      <c r="C1616" s="5">
        <v>2019</v>
      </c>
      <c r="D1616" s="5">
        <v>16</v>
      </c>
      <c r="E1616" t="s">
        <v>45</v>
      </c>
      <c r="F1616" t="s">
        <v>42</v>
      </c>
      <c r="G1616" s="5">
        <v>1</v>
      </c>
      <c r="H1616">
        <v>10</v>
      </c>
      <c r="I1616">
        <v>24</v>
      </c>
      <c r="J1616">
        <v>-14</v>
      </c>
      <c r="K1616">
        <f>IF(Table1[[#This Row],[net]]&gt;0,1,0)</f>
        <v>0</v>
      </c>
      <c r="L1616">
        <v>3</v>
      </c>
      <c r="M1616">
        <f>IF(Table1[[#This Row],[team]]=E1615,SUM(Table1[[#This Row],[win/loss]],M1615),Table1[[#This Row],[win/loss]])</f>
        <v>6</v>
      </c>
      <c r="N1616">
        <f>IF(Table1[[#This Row],[team]]=E1615,SUM(Table1[[#This Row],[win/loss]],M1615),Table1[[#This Row],[win/loss]])/B1616</f>
        <v>0.4</v>
      </c>
      <c r="O1616">
        <f t="shared" si="53"/>
        <v>-11</v>
      </c>
      <c r="P1616">
        <f>IF(Table1[[#This Row],[difference]]&gt;0,SQRT(Table1[[#This Row],[difference]]),-SQRT(ABS(Table1[[#This Row],[difference]])))</f>
        <v>-3.3166247903553998</v>
      </c>
      <c r="Q1616">
        <f>IF(Table1[[#This Row],[line]]&gt;0,SQRT(Table1[[#This Row],[line]]),-SQRT(ABS(Table1[[#This Row],[line]])))</f>
        <v>1.7320508075688772</v>
      </c>
      <c r="R1616">
        <f>Table1[[#This Row],[difference]]-Table1[[#This Row],[sqrt(line)]]</f>
        <v>-12.732050807568877</v>
      </c>
      <c r="S1616">
        <f>IF(Table1[[#This Row],[difference]]&gt;0,1,-1)</f>
        <v>-1</v>
      </c>
      <c r="T1616">
        <f>IF(Table1[[#This Row],[team]]=E1615,SUM(H1616,T1615),Table1[[#This Row],[ppg]])</f>
        <v>343</v>
      </c>
      <c r="U1616">
        <f>IF(Table1[[#This Row],[team]]=E1615,SUM(I1616,U1615),Table1[[#This Row],[ppga]])</f>
        <v>368</v>
      </c>
      <c r="V1616">
        <f>IF(Table1[[#This Row],[team]]=E1615,SUM(Table1[[#This Row],[difference]],V1615),Table1[[#This Row],[difference]])</f>
        <v>-30.5</v>
      </c>
      <c r="W1616">
        <f>IF(Table1[[#This Row],[team]]=E1615,SUM(Table1[[#This Row],[sqrt(dif)]],W1615),Table1[[#This Row],[sqrt(dif)]])</f>
        <v>-8.4985675842236414</v>
      </c>
      <c r="X1616">
        <f>IF(Table1[[#This Row],[team]]=E1615,SUM(Table1[[#This Row],[f1]],X1615),Table1[[#This Row],[f1]])</f>
        <v>-26.648803315561544</v>
      </c>
      <c r="Y1616">
        <f>IF(Table1[[#This Row],[ATS]]=S1615,SUM(Table1[[#This Row],[ATS]],Y1615),Table1[[#This Row],[ATS]])</f>
        <v>-1</v>
      </c>
      <c r="Z1616">
        <f>IF(Table1[[#This Row],[ATS]]&gt;0,Table1[[#This Row],[ATS streak (not real)]]-1,Table1[[#This Row],[ATS streak (not real)]]+1)</f>
        <v>0</v>
      </c>
      <c r="AA1616" s="5">
        <f>Table1[[#This Row],[running ttl ppg]]^2.37/(Table1[[#This Row],[running ttl ppg]]^2.37+Table1[[#This Row],[running ttl ppga]]^2.37)</f>
        <v>0.45841245136414055</v>
      </c>
      <c r="AB1616" s="5">
        <f>Table1[[#This Row],[pyth ratio]]+Table1[[#This Row],[win/loss ratio]]</f>
        <v>0.85841245136414057</v>
      </c>
    </row>
    <row r="1617" spans="1:28" x14ac:dyDescent="0.25">
      <c r="A1617" s="1">
        <v>4175</v>
      </c>
      <c r="B1617" s="7">
        <f t="shared" si="52"/>
        <v>16</v>
      </c>
      <c r="C1617" s="5">
        <v>2019</v>
      </c>
      <c r="D1617" s="5">
        <v>17</v>
      </c>
      <c r="E1617" t="s">
        <v>45</v>
      </c>
      <c r="F1617" t="s">
        <v>64</v>
      </c>
      <c r="G1617" s="5">
        <v>0</v>
      </c>
      <c r="H1617">
        <v>33</v>
      </c>
      <c r="I1617">
        <v>14</v>
      </c>
      <c r="J1617">
        <v>19</v>
      </c>
      <c r="K1617">
        <f>IF(Table1[[#This Row],[net]]&gt;0,1,0)</f>
        <v>1</v>
      </c>
      <c r="L1617">
        <v>7.5</v>
      </c>
      <c r="M1617">
        <f>IF(Table1[[#This Row],[team]]=E1616,SUM(Table1[[#This Row],[win/loss]],M1616),Table1[[#This Row],[win/loss]])</f>
        <v>7</v>
      </c>
      <c r="N1617">
        <f>IF(Table1[[#This Row],[team]]=E1616,SUM(Table1[[#This Row],[win/loss]],M1616),Table1[[#This Row],[win/loss]])/B1617</f>
        <v>0.4375</v>
      </c>
      <c r="O1617">
        <f t="shared" si="53"/>
        <v>26.5</v>
      </c>
      <c r="P1617">
        <f>IF(Table1[[#This Row],[difference]]&gt;0,SQRT(Table1[[#This Row],[difference]]),-SQRT(ABS(Table1[[#This Row],[difference]])))</f>
        <v>5.1478150704935004</v>
      </c>
      <c r="Q1617">
        <f>IF(Table1[[#This Row],[line]]&gt;0,SQRT(Table1[[#This Row],[line]]),-SQRT(ABS(Table1[[#This Row],[line]])))</f>
        <v>2.7386127875258306</v>
      </c>
      <c r="R1617">
        <f>Table1[[#This Row],[difference]]-Table1[[#This Row],[sqrt(line)]]</f>
        <v>23.761387212474169</v>
      </c>
      <c r="S1617">
        <f>IF(Table1[[#This Row],[difference]]&gt;0,1,-1)</f>
        <v>1</v>
      </c>
      <c r="T1617">
        <f>IF(Table1[[#This Row],[team]]=E1616,SUM(H1617,T1616),Table1[[#This Row],[ppg]])</f>
        <v>376</v>
      </c>
      <c r="U1617">
        <f>IF(Table1[[#This Row],[team]]=E1616,SUM(I1617,U1616),Table1[[#This Row],[ppga]])</f>
        <v>382</v>
      </c>
      <c r="V1617">
        <f>IF(Table1[[#This Row],[team]]=E1616,SUM(Table1[[#This Row],[difference]],V1616),Table1[[#This Row],[difference]])</f>
        <v>-4</v>
      </c>
      <c r="W1617">
        <f>IF(Table1[[#This Row],[team]]=E1616,SUM(Table1[[#This Row],[sqrt(dif)]],W1616),Table1[[#This Row],[sqrt(dif)]])</f>
        <v>-3.350752513730141</v>
      </c>
      <c r="X1617">
        <f>IF(Table1[[#This Row],[team]]=E1616,SUM(Table1[[#This Row],[f1]],X1616),Table1[[#This Row],[f1]])</f>
        <v>-2.8874161030873751</v>
      </c>
      <c r="Y1617">
        <f>IF(Table1[[#This Row],[ATS]]=S1616,SUM(Table1[[#This Row],[ATS]],Y1616),Table1[[#This Row],[ATS]])</f>
        <v>1</v>
      </c>
      <c r="Z1617">
        <f>IF(Table1[[#This Row],[ATS]]&gt;0,Table1[[#This Row],[ATS streak (not real)]]-1,Table1[[#This Row],[ATS streak (not real)]]+1)</f>
        <v>0</v>
      </c>
      <c r="AA1617" s="5">
        <f>Table1[[#This Row],[running ttl ppg]]^2.37/(Table1[[#This Row],[running ttl ppg]]^2.37+Table1[[#This Row],[running ttl ppga]]^2.37)</f>
        <v>0.49062095714615939</v>
      </c>
      <c r="AB1617" s="5">
        <f>Table1[[#This Row],[pyth ratio]]+Table1[[#This Row],[win/loss ratio]]</f>
        <v>0.92812095714615939</v>
      </c>
    </row>
    <row r="1618" spans="1:28" x14ac:dyDescent="0.25">
      <c r="A1618" s="1">
        <v>4176</v>
      </c>
      <c r="B1618" s="7">
        <f t="shared" si="52"/>
        <v>1</v>
      </c>
      <c r="C1618" s="5">
        <v>2019</v>
      </c>
      <c r="D1618" s="5">
        <v>1</v>
      </c>
      <c r="E1618" t="s">
        <v>46</v>
      </c>
      <c r="F1618" t="s">
        <v>52</v>
      </c>
      <c r="G1618" s="5">
        <v>0</v>
      </c>
      <c r="H1618">
        <v>23</v>
      </c>
      <c r="I1618">
        <v>24</v>
      </c>
      <c r="J1618">
        <v>-1</v>
      </c>
      <c r="K1618">
        <f>IF(Table1[[#This Row],[net]]&gt;0,1,0)</f>
        <v>0</v>
      </c>
      <c r="L1618">
        <v>7</v>
      </c>
      <c r="M1618">
        <f>IF(Table1[[#This Row],[team]]=E1617,SUM(Table1[[#This Row],[win/loss]],M1617),Table1[[#This Row],[win/loss]])</f>
        <v>0</v>
      </c>
      <c r="N1618">
        <f>IF(Table1[[#This Row],[team]]=E1617,SUM(Table1[[#This Row],[win/loss]],M1617),Table1[[#This Row],[win/loss]])/B1618</f>
        <v>0</v>
      </c>
      <c r="O1618">
        <f t="shared" si="53"/>
        <v>6</v>
      </c>
      <c r="P1618">
        <f>IF(Table1[[#This Row],[difference]]&gt;0,SQRT(Table1[[#This Row],[difference]]),-SQRT(ABS(Table1[[#This Row],[difference]])))</f>
        <v>2.4494897427831779</v>
      </c>
      <c r="Q1618">
        <f>IF(Table1[[#This Row],[line]]&gt;0,SQRT(Table1[[#This Row],[line]]),-SQRT(ABS(Table1[[#This Row],[line]])))</f>
        <v>2.6457513110645907</v>
      </c>
      <c r="R1618">
        <f>Table1[[#This Row],[difference]]-Table1[[#This Row],[sqrt(line)]]</f>
        <v>3.3542486889354093</v>
      </c>
      <c r="S1618">
        <f>IF(Table1[[#This Row],[difference]]&gt;0,1,-1)</f>
        <v>1</v>
      </c>
      <c r="T1618">
        <f>IF(Table1[[#This Row],[team]]=E1617,SUM(H1618,T1617),Table1[[#This Row],[ppg]])</f>
        <v>23</v>
      </c>
      <c r="U1618">
        <f>IF(Table1[[#This Row],[team]]=E1617,SUM(I1618,U1617),Table1[[#This Row],[ppga]])</f>
        <v>24</v>
      </c>
      <c r="V1618">
        <f>IF(Table1[[#This Row],[team]]=E1617,SUM(Table1[[#This Row],[difference]],V1617),Table1[[#This Row],[difference]])</f>
        <v>6</v>
      </c>
      <c r="W1618">
        <f>IF(Table1[[#This Row],[team]]=E1617,SUM(Table1[[#This Row],[sqrt(dif)]],W1617),Table1[[#This Row],[sqrt(dif)]])</f>
        <v>2.4494897427831779</v>
      </c>
      <c r="X1618">
        <f>IF(Table1[[#This Row],[team]]=E1617,SUM(Table1[[#This Row],[f1]],X1617),Table1[[#This Row],[f1]])</f>
        <v>3.3542486889354093</v>
      </c>
      <c r="Y1618">
        <f>IF(Table1[[#This Row],[ATS]]=S1617,SUM(Table1[[#This Row],[ATS]],Y1617),Table1[[#This Row],[ATS]])</f>
        <v>2</v>
      </c>
      <c r="Z1618">
        <f>IF(Table1[[#This Row],[ATS]]&gt;0,Table1[[#This Row],[ATS streak (not real)]]-1,Table1[[#This Row],[ATS streak (not real)]]+1)</f>
        <v>1</v>
      </c>
      <c r="AA1618" s="5">
        <f>Table1[[#This Row],[running ttl ppg]]^2.37/(Table1[[#This Row],[running ttl ppg]]^2.37+Table1[[#This Row],[running ttl ppga]]^2.37)</f>
        <v>0.47480478619380678</v>
      </c>
      <c r="AB1618" s="5">
        <f>Table1[[#This Row],[pyth ratio]]+Table1[[#This Row],[win/loss ratio]]</f>
        <v>0.47480478619380678</v>
      </c>
    </row>
    <row r="1619" spans="1:28" x14ac:dyDescent="0.25">
      <c r="A1619" s="1">
        <v>4177</v>
      </c>
      <c r="B1619" s="7">
        <f t="shared" ref="B1619:B1682" si="54">IF(B1618=16,1,B1618+1)</f>
        <v>2</v>
      </c>
      <c r="C1619" s="5">
        <v>2019</v>
      </c>
      <c r="D1619" s="5">
        <v>2</v>
      </c>
      <c r="E1619" t="s">
        <v>46</v>
      </c>
      <c r="F1619" t="s">
        <v>69</v>
      </c>
      <c r="G1619" s="5">
        <v>1</v>
      </c>
      <c r="H1619">
        <v>24</v>
      </c>
      <c r="I1619">
        <v>17</v>
      </c>
      <c r="J1619">
        <v>7</v>
      </c>
      <c r="K1619">
        <f>IF(Table1[[#This Row],[net]]&gt;0,1,0)</f>
        <v>1</v>
      </c>
      <c r="L1619">
        <v>-4.5</v>
      </c>
      <c r="M1619">
        <f>IF(Table1[[#This Row],[team]]=E1618,SUM(Table1[[#This Row],[win/loss]],M1618),Table1[[#This Row],[win/loss]])</f>
        <v>1</v>
      </c>
      <c r="N1619">
        <f>IF(Table1[[#This Row],[team]]=E1618,SUM(Table1[[#This Row],[win/loss]],M1618),Table1[[#This Row],[win/loss]])/B1619</f>
        <v>0.5</v>
      </c>
      <c r="O1619">
        <f t="shared" si="53"/>
        <v>2.5</v>
      </c>
      <c r="P1619">
        <f>IF(Table1[[#This Row],[difference]]&gt;0,SQRT(Table1[[#This Row],[difference]]),-SQRT(ABS(Table1[[#This Row],[difference]])))</f>
        <v>1.5811388300841898</v>
      </c>
      <c r="Q1619">
        <f>IF(Table1[[#This Row],[line]]&gt;0,SQRT(Table1[[#This Row],[line]]),-SQRT(ABS(Table1[[#This Row],[line]])))</f>
        <v>-2.1213203435596424</v>
      </c>
      <c r="R1619">
        <f>Table1[[#This Row],[difference]]-Table1[[#This Row],[sqrt(line)]]</f>
        <v>4.6213203435596419</v>
      </c>
      <c r="S1619">
        <f>IF(Table1[[#This Row],[difference]]&gt;0,1,-1)</f>
        <v>1</v>
      </c>
      <c r="T1619">
        <f>IF(Table1[[#This Row],[team]]=E1618,SUM(H1619,T1618),Table1[[#This Row],[ppg]])</f>
        <v>47</v>
      </c>
      <c r="U1619">
        <f>IF(Table1[[#This Row],[team]]=E1618,SUM(I1619,U1618),Table1[[#This Row],[ppga]])</f>
        <v>41</v>
      </c>
      <c r="V1619">
        <f>IF(Table1[[#This Row],[team]]=E1618,SUM(Table1[[#This Row],[difference]],V1618),Table1[[#This Row],[difference]])</f>
        <v>8.5</v>
      </c>
      <c r="W1619">
        <f>IF(Table1[[#This Row],[team]]=E1618,SUM(Table1[[#This Row],[sqrt(dif)]],W1618),Table1[[#This Row],[sqrt(dif)]])</f>
        <v>4.0306285728673679</v>
      </c>
      <c r="X1619">
        <f>IF(Table1[[#This Row],[team]]=E1618,SUM(Table1[[#This Row],[f1]],X1618),Table1[[#This Row],[f1]])</f>
        <v>7.9755690324950512</v>
      </c>
      <c r="Y1619">
        <f>IF(Table1[[#This Row],[ATS]]=S1618,SUM(Table1[[#This Row],[ATS]],Y1618),Table1[[#This Row],[ATS]])</f>
        <v>3</v>
      </c>
      <c r="Z1619">
        <f>IF(Table1[[#This Row],[ATS]]&gt;0,Table1[[#This Row],[ATS streak (not real)]]-1,Table1[[#This Row],[ATS streak (not real)]]+1)</f>
        <v>2</v>
      </c>
      <c r="AA1619" s="5">
        <f>Table1[[#This Row],[running ttl ppg]]^2.37/(Table1[[#This Row],[running ttl ppg]]^2.37+Table1[[#This Row],[running ttl ppga]]^2.37)</f>
        <v>0.58022181224629821</v>
      </c>
      <c r="AB1619" s="5">
        <f>Table1[[#This Row],[pyth ratio]]+Table1[[#This Row],[win/loss ratio]]</f>
        <v>1.0802218122462981</v>
      </c>
    </row>
    <row r="1620" spans="1:28" x14ac:dyDescent="0.25">
      <c r="A1620" s="1">
        <v>4178</v>
      </c>
      <c r="B1620" s="7">
        <f t="shared" si="54"/>
        <v>3</v>
      </c>
      <c r="C1620" s="5">
        <v>2019</v>
      </c>
      <c r="D1620" s="5">
        <v>3</v>
      </c>
      <c r="E1620" t="s">
        <v>46</v>
      </c>
      <c r="F1620" t="s">
        <v>41</v>
      </c>
      <c r="G1620" s="5">
        <v>0</v>
      </c>
      <c r="H1620">
        <v>16</v>
      </c>
      <c r="I1620">
        <v>14</v>
      </c>
      <c r="J1620">
        <v>2</v>
      </c>
      <c r="K1620">
        <f>IF(Table1[[#This Row],[net]]&gt;0,1,0)</f>
        <v>1</v>
      </c>
      <c r="L1620">
        <v>-5.5</v>
      </c>
      <c r="M1620">
        <f>IF(Table1[[#This Row],[team]]=E1619,SUM(Table1[[#This Row],[win/loss]],M1619),Table1[[#This Row],[win/loss]])</f>
        <v>2</v>
      </c>
      <c r="N1620">
        <f>IF(Table1[[#This Row],[team]]=E1619,SUM(Table1[[#This Row],[win/loss]],M1619),Table1[[#This Row],[win/loss]])/B1620</f>
        <v>0.66666666666666663</v>
      </c>
      <c r="O1620">
        <f t="shared" si="53"/>
        <v>-3.5</v>
      </c>
      <c r="P1620">
        <f>IF(Table1[[#This Row],[difference]]&gt;0,SQRT(Table1[[#This Row],[difference]]),-SQRT(ABS(Table1[[#This Row],[difference]])))</f>
        <v>-1.8708286933869707</v>
      </c>
      <c r="Q1620">
        <f>IF(Table1[[#This Row],[line]]&gt;0,SQRT(Table1[[#This Row],[line]]),-SQRT(ABS(Table1[[#This Row],[line]])))</f>
        <v>-2.3452078799117149</v>
      </c>
      <c r="R1620">
        <f>Table1[[#This Row],[difference]]-Table1[[#This Row],[sqrt(line)]]</f>
        <v>-1.1547921200882851</v>
      </c>
      <c r="S1620">
        <f>IF(Table1[[#This Row],[difference]]&gt;0,1,-1)</f>
        <v>-1</v>
      </c>
      <c r="T1620">
        <f>IF(Table1[[#This Row],[team]]=E1619,SUM(H1620,T1619),Table1[[#This Row],[ppg]])</f>
        <v>63</v>
      </c>
      <c r="U1620">
        <f>IF(Table1[[#This Row],[team]]=E1619,SUM(I1620,U1619),Table1[[#This Row],[ppga]])</f>
        <v>55</v>
      </c>
      <c r="V1620">
        <f>IF(Table1[[#This Row],[team]]=E1619,SUM(Table1[[#This Row],[difference]],V1619),Table1[[#This Row],[difference]])</f>
        <v>5</v>
      </c>
      <c r="W1620">
        <f>IF(Table1[[#This Row],[team]]=E1619,SUM(Table1[[#This Row],[sqrt(dif)]],W1619),Table1[[#This Row],[sqrt(dif)]])</f>
        <v>2.1597998794803974</v>
      </c>
      <c r="X1620">
        <f>IF(Table1[[#This Row],[team]]=E1619,SUM(Table1[[#This Row],[f1]],X1619),Table1[[#This Row],[f1]])</f>
        <v>6.8207769124067656</v>
      </c>
      <c r="Y1620">
        <f>IF(Table1[[#This Row],[ATS]]=S1619,SUM(Table1[[#This Row],[ATS]],Y1619),Table1[[#This Row],[ATS]])</f>
        <v>-1</v>
      </c>
      <c r="Z1620">
        <f>IF(Table1[[#This Row],[ATS]]&gt;0,Table1[[#This Row],[ATS streak (not real)]]-1,Table1[[#This Row],[ATS streak (not real)]]+1)</f>
        <v>0</v>
      </c>
      <c r="AA1620" s="5">
        <f>Table1[[#This Row],[running ttl ppg]]^2.37/(Table1[[#This Row],[running ttl ppg]]^2.37+Table1[[#This Row],[running ttl ppga]]^2.37)</f>
        <v>0.57977496039092447</v>
      </c>
      <c r="AB1620" s="5">
        <f>Table1[[#This Row],[pyth ratio]]+Table1[[#This Row],[win/loss ratio]]</f>
        <v>1.2464416270575911</v>
      </c>
    </row>
    <row r="1621" spans="1:28" x14ac:dyDescent="0.25">
      <c r="A1621" s="1">
        <v>4179</v>
      </c>
      <c r="B1621" s="7">
        <f t="shared" si="54"/>
        <v>4</v>
      </c>
      <c r="C1621" s="5">
        <v>2019</v>
      </c>
      <c r="D1621" s="5">
        <v>4</v>
      </c>
      <c r="E1621" t="s">
        <v>46</v>
      </c>
      <c r="F1621" t="s">
        <v>70</v>
      </c>
      <c r="G1621" s="5">
        <v>1</v>
      </c>
      <c r="H1621">
        <v>48</v>
      </c>
      <c r="I1621">
        <v>10</v>
      </c>
      <c r="J1621">
        <v>38</v>
      </c>
      <c r="K1621">
        <f>IF(Table1[[#This Row],[net]]&gt;0,1,0)</f>
        <v>1</v>
      </c>
      <c r="L1621">
        <v>-3</v>
      </c>
      <c r="M1621">
        <f>IF(Table1[[#This Row],[team]]=E1620,SUM(Table1[[#This Row],[win/loss]],M1620),Table1[[#This Row],[win/loss]])</f>
        <v>3</v>
      </c>
      <c r="N1621">
        <f>IF(Table1[[#This Row],[team]]=E1620,SUM(Table1[[#This Row],[win/loss]],M1620),Table1[[#This Row],[win/loss]])/B1621</f>
        <v>0.75</v>
      </c>
      <c r="O1621">
        <f t="shared" si="53"/>
        <v>35</v>
      </c>
      <c r="P1621">
        <f>IF(Table1[[#This Row],[difference]]&gt;0,SQRT(Table1[[#This Row],[difference]]),-SQRT(ABS(Table1[[#This Row],[difference]])))</f>
        <v>5.9160797830996161</v>
      </c>
      <c r="Q1621">
        <f>IF(Table1[[#This Row],[line]]&gt;0,SQRT(Table1[[#This Row],[line]]),-SQRT(ABS(Table1[[#This Row],[line]])))</f>
        <v>-1.7320508075688772</v>
      </c>
      <c r="R1621">
        <f>Table1[[#This Row],[difference]]-Table1[[#This Row],[sqrt(line)]]</f>
        <v>36.732050807568875</v>
      </c>
      <c r="S1621">
        <f>IF(Table1[[#This Row],[difference]]&gt;0,1,-1)</f>
        <v>1</v>
      </c>
      <c r="T1621">
        <f>IF(Table1[[#This Row],[team]]=E1620,SUM(H1621,T1620),Table1[[#This Row],[ppg]])</f>
        <v>111</v>
      </c>
      <c r="U1621">
        <f>IF(Table1[[#This Row],[team]]=E1620,SUM(I1621,U1620),Table1[[#This Row],[ppga]])</f>
        <v>65</v>
      </c>
      <c r="V1621">
        <f>IF(Table1[[#This Row],[team]]=E1620,SUM(Table1[[#This Row],[difference]],V1620),Table1[[#This Row],[difference]])</f>
        <v>40</v>
      </c>
      <c r="W1621">
        <f>IF(Table1[[#This Row],[team]]=E1620,SUM(Table1[[#This Row],[sqrt(dif)]],W1620),Table1[[#This Row],[sqrt(dif)]])</f>
        <v>8.0758796625800144</v>
      </c>
      <c r="X1621">
        <f>IF(Table1[[#This Row],[team]]=E1620,SUM(Table1[[#This Row],[f1]],X1620),Table1[[#This Row],[f1]])</f>
        <v>43.552827719975639</v>
      </c>
      <c r="Y1621">
        <f>IF(Table1[[#This Row],[ATS]]=S1620,SUM(Table1[[#This Row],[ATS]],Y1620),Table1[[#This Row],[ATS]])</f>
        <v>1</v>
      </c>
      <c r="Z1621">
        <f>IF(Table1[[#This Row],[ATS]]&gt;0,Table1[[#This Row],[ATS streak (not real)]]-1,Table1[[#This Row],[ATS streak (not real)]]+1)</f>
        <v>0</v>
      </c>
      <c r="AA1621" s="5">
        <f>Table1[[#This Row],[running ttl ppg]]^2.37/(Table1[[#This Row],[running ttl ppg]]^2.37+Table1[[#This Row],[running ttl ppga]]^2.37)</f>
        <v>0.78044966896630685</v>
      </c>
      <c r="AB1621" s="5">
        <f>Table1[[#This Row],[pyth ratio]]+Table1[[#This Row],[win/loss ratio]]</f>
        <v>1.5304496689663067</v>
      </c>
    </row>
    <row r="1622" spans="1:28" x14ac:dyDescent="0.25">
      <c r="A1622" s="1">
        <v>4180</v>
      </c>
      <c r="B1622" s="7">
        <f t="shared" si="54"/>
        <v>5</v>
      </c>
      <c r="C1622" s="5">
        <v>2019</v>
      </c>
      <c r="D1622" s="5">
        <v>6</v>
      </c>
      <c r="E1622" t="s">
        <v>46</v>
      </c>
      <c r="F1622" t="s">
        <v>59</v>
      </c>
      <c r="G1622" s="5">
        <v>0</v>
      </c>
      <c r="H1622">
        <v>28</v>
      </c>
      <c r="I1622">
        <v>31</v>
      </c>
      <c r="J1622">
        <v>-3</v>
      </c>
      <c r="K1622">
        <f>IF(Table1[[#This Row],[net]]&gt;0,1,0)</f>
        <v>0</v>
      </c>
      <c r="L1622">
        <v>-7</v>
      </c>
      <c r="M1622">
        <f>IF(Table1[[#This Row],[team]]=E1621,SUM(Table1[[#This Row],[win/loss]],M1621),Table1[[#This Row],[win/loss]])</f>
        <v>3</v>
      </c>
      <c r="N1622">
        <f>IF(Table1[[#This Row],[team]]=E1621,SUM(Table1[[#This Row],[win/loss]],M1621),Table1[[#This Row],[win/loss]])/B1622</f>
        <v>0.6</v>
      </c>
      <c r="O1622">
        <f t="shared" si="53"/>
        <v>-10</v>
      </c>
      <c r="P1622">
        <f>IF(Table1[[#This Row],[difference]]&gt;0,SQRT(Table1[[#This Row],[difference]]),-SQRT(ABS(Table1[[#This Row],[difference]])))</f>
        <v>-3.1622776601683795</v>
      </c>
      <c r="Q1622">
        <f>IF(Table1[[#This Row],[line]]&gt;0,SQRT(Table1[[#This Row],[line]]),-SQRT(ABS(Table1[[#This Row],[line]])))</f>
        <v>-2.6457513110645907</v>
      </c>
      <c r="R1622">
        <f>Table1[[#This Row],[difference]]-Table1[[#This Row],[sqrt(line)]]</f>
        <v>-7.3542486889354093</v>
      </c>
      <c r="S1622">
        <f>IF(Table1[[#This Row],[difference]]&gt;0,1,-1)</f>
        <v>-1</v>
      </c>
      <c r="T1622">
        <f>IF(Table1[[#This Row],[team]]=E1621,SUM(H1622,T1621),Table1[[#This Row],[ppg]])</f>
        <v>139</v>
      </c>
      <c r="U1622">
        <f>IF(Table1[[#This Row],[team]]=E1621,SUM(I1622,U1621),Table1[[#This Row],[ppga]])</f>
        <v>96</v>
      </c>
      <c r="V1622">
        <f>IF(Table1[[#This Row],[team]]=E1621,SUM(Table1[[#This Row],[difference]],V1621),Table1[[#This Row],[difference]])</f>
        <v>30</v>
      </c>
      <c r="W1622">
        <f>IF(Table1[[#This Row],[team]]=E1621,SUM(Table1[[#This Row],[sqrt(dif)]],W1621),Table1[[#This Row],[sqrt(dif)]])</f>
        <v>4.9136020024116345</v>
      </c>
      <c r="X1622">
        <f>IF(Table1[[#This Row],[team]]=E1621,SUM(Table1[[#This Row],[f1]],X1621),Table1[[#This Row],[f1]])</f>
        <v>36.198579031040232</v>
      </c>
      <c r="Y1622">
        <f>IF(Table1[[#This Row],[ATS]]=S1621,SUM(Table1[[#This Row],[ATS]],Y1621),Table1[[#This Row],[ATS]])</f>
        <v>-1</v>
      </c>
      <c r="Z1622">
        <f>IF(Table1[[#This Row],[ATS]]&gt;0,Table1[[#This Row],[ATS streak (not real)]]-1,Table1[[#This Row],[ATS streak (not real)]]+1)</f>
        <v>0</v>
      </c>
      <c r="AA1622" s="5">
        <f>Table1[[#This Row],[running ttl ppg]]^2.37/(Table1[[#This Row],[running ttl ppg]]^2.37+Table1[[#This Row],[running ttl ppga]]^2.37)</f>
        <v>0.70624124315084391</v>
      </c>
      <c r="AB1622" s="5">
        <f>Table1[[#This Row],[pyth ratio]]+Table1[[#This Row],[win/loss ratio]]</f>
        <v>1.3062412431508439</v>
      </c>
    </row>
    <row r="1623" spans="1:28" x14ac:dyDescent="0.25">
      <c r="A1623" s="1">
        <v>4181</v>
      </c>
      <c r="B1623" s="7">
        <f t="shared" si="54"/>
        <v>6</v>
      </c>
      <c r="C1623" s="5">
        <v>2019</v>
      </c>
      <c r="D1623" s="5">
        <v>7</v>
      </c>
      <c r="E1623" t="s">
        <v>46</v>
      </c>
      <c r="F1623" t="s">
        <v>63</v>
      </c>
      <c r="G1623" s="5">
        <v>1</v>
      </c>
      <c r="H1623">
        <v>31</v>
      </c>
      <c r="I1623">
        <v>38</v>
      </c>
      <c r="J1623">
        <v>-7</v>
      </c>
      <c r="K1623">
        <f>IF(Table1[[#This Row],[net]]&gt;0,1,0)</f>
        <v>0</v>
      </c>
      <c r="L1623">
        <v>2</v>
      </c>
      <c r="M1623">
        <f>IF(Table1[[#This Row],[team]]=E1622,SUM(Table1[[#This Row],[win/loss]],M1622),Table1[[#This Row],[win/loss]])</f>
        <v>3</v>
      </c>
      <c r="N1623">
        <f>IF(Table1[[#This Row],[team]]=E1622,SUM(Table1[[#This Row],[win/loss]],M1622),Table1[[#This Row],[win/loss]])/B1623</f>
        <v>0.5</v>
      </c>
      <c r="O1623">
        <f t="shared" si="53"/>
        <v>-5</v>
      </c>
      <c r="P1623">
        <f>IF(Table1[[#This Row],[difference]]&gt;0,SQRT(Table1[[#This Row],[difference]]),-SQRT(ABS(Table1[[#This Row],[difference]])))</f>
        <v>-2.2360679774997898</v>
      </c>
      <c r="Q1623">
        <f>IF(Table1[[#This Row],[line]]&gt;0,SQRT(Table1[[#This Row],[line]]),-SQRT(ABS(Table1[[#This Row],[line]])))</f>
        <v>1.4142135623730951</v>
      </c>
      <c r="R1623">
        <f>Table1[[#This Row],[difference]]-Table1[[#This Row],[sqrt(line)]]</f>
        <v>-6.4142135623730949</v>
      </c>
      <c r="S1623">
        <f>IF(Table1[[#This Row],[difference]]&gt;0,1,-1)</f>
        <v>-1</v>
      </c>
      <c r="T1623">
        <f>IF(Table1[[#This Row],[team]]=E1622,SUM(H1623,T1622),Table1[[#This Row],[ppg]])</f>
        <v>170</v>
      </c>
      <c r="U1623">
        <f>IF(Table1[[#This Row],[team]]=E1622,SUM(I1623,U1622),Table1[[#This Row],[ppga]])</f>
        <v>134</v>
      </c>
      <c r="V1623">
        <f>IF(Table1[[#This Row],[team]]=E1622,SUM(Table1[[#This Row],[difference]],V1622),Table1[[#This Row],[difference]])</f>
        <v>25</v>
      </c>
      <c r="W1623">
        <f>IF(Table1[[#This Row],[team]]=E1622,SUM(Table1[[#This Row],[sqrt(dif)]],W1622),Table1[[#This Row],[sqrt(dif)]])</f>
        <v>2.6775340249118447</v>
      </c>
      <c r="X1623">
        <f>IF(Table1[[#This Row],[team]]=E1622,SUM(Table1[[#This Row],[f1]],X1622),Table1[[#This Row],[f1]])</f>
        <v>29.784365468667136</v>
      </c>
      <c r="Y1623">
        <f>IF(Table1[[#This Row],[ATS]]=S1622,SUM(Table1[[#This Row],[ATS]],Y1622),Table1[[#This Row],[ATS]])</f>
        <v>-2</v>
      </c>
      <c r="Z1623">
        <f>IF(Table1[[#This Row],[ATS]]&gt;0,Table1[[#This Row],[ATS streak (not real)]]-1,Table1[[#This Row],[ATS streak (not real)]]+1)</f>
        <v>-1</v>
      </c>
      <c r="AA1623" s="5">
        <f>Table1[[#This Row],[running ttl ppg]]^2.37/(Table1[[#This Row],[running ttl ppg]]^2.37+Table1[[#This Row],[running ttl ppga]]^2.37)</f>
        <v>0.63736876714326862</v>
      </c>
      <c r="AB1623" s="5">
        <f>Table1[[#This Row],[pyth ratio]]+Table1[[#This Row],[win/loss ratio]]</f>
        <v>1.1373687671432686</v>
      </c>
    </row>
    <row r="1624" spans="1:28" x14ac:dyDescent="0.25">
      <c r="A1624" s="1">
        <v>4182</v>
      </c>
      <c r="B1624" s="7">
        <f t="shared" si="54"/>
        <v>7</v>
      </c>
      <c r="C1624" s="5">
        <v>2019</v>
      </c>
      <c r="D1624" s="5">
        <v>8</v>
      </c>
      <c r="E1624" t="s">
        <v>46</v>
      </c>
      <c r="F1624" t="s">
        <v>62</v>
      </c>
      <c r="G1624" s="5">
        <v>1</v>
      </c>
      <c r="H1624">
        <v>24</v>
      </c>
      <c r="I1624">
        <v>10</v>
      </c>
      <c r="J1624">
        <v>14</v>
      </c>
      <c r="K1624">
        <f>IF(Table1[[#This Row],[net]]&gt;0,1,0)</f>
        <v>1</v>
      </c>
      <c r="L1624">
        <v>-8.5</v>
      </c>
      <c r="M1624">
        <f>IF(Table1[[#This Row],[team]]=E1623,SUM(Table1[[#This Row],[win/loss]],M1623),Table1[[#This Row],[win/loss]])</f>
        <v>4</v>
      </c>
      <c r="N1624">
        <f>IF(Table1[[#This Row],[team]]=E1623,SUM(Table1[[#This Row],[win/loss]],M1623),Table1[[#This Row],[win/loss]])/B1624</f>
        <v>0.5714285714285714</v>
      </c>
      <c r="O1624">
        <f t="shared" si="53"/>
        <v>5.5</v>
      </c>
      <c r="P1624">
        <f>IF(Table1[[#This Row],[difference]]&gt;0,SQRT(Table1[[#This Row],[difference]]),-SQRT(ABS(Table1[[#This Row],[difference]])))</f>
        <v>2.3452078799117149</v>
      </c>
      <c r="Q1624">
        <f>IF(Table1[[#This Row],[line]]&gt;0,SQRT(Table1[[#This Row],[line]]),-SQRT(ABS(Table1[[#This Row],[line]])))</f>
        <v>-2.9154759474226504</v>
      </c>
      <c r="R1624">
        <f>Table1[[#This Row],[difference]]-Table1[[#This Row],[sqrt(line)]]</f>
        <v>8.4154759474226495</v>
      </c>
      <c r="S1624">
        <f>IF(Table1[[#This Row],[difference]]&gt;0,1,-1)</f>
        <v>1</v>
      </c>
      <c r="T1624">
        <f>IF(Table1[[#This Row],[team]]=E1623,SUM(H1624,T1623),Table1[[#This Row],[ppg]])</f>
        <v>194</v>
      </c>
      <c r="U1624">
        <f>IF(Table1[[#This Row],[team]]=E1623,SUM(I1624,U1623),Table1[[#This Row],[ppga]])</f>
        <v>144</v>
      </c>
      <c r="V1624">
        <f>IF(Table1[[#This Row],[team]]=E1623,SUM(Table1[[#This Row],[difference]],V1623),Table1[[#This Row],[difference]])</f>
        <v>30.5</v>
      </c>
      <c r="W1624">
        <f>IF(Table1[[#This Row],[team]]=E1623,SUM(Table1[[#This Row],[sqrt(dif)]],W1623),Table1[[#This Row],[sqrt(dif)]])</f>
        <v>5.02274190482356</v>
      </c>
      <c r="X1624">
        <f>IF(Table1[[#This Row],[team]]=E1623,SUM(Table1[[#This Row],[f1]],X1623),Table1[[#This Row],[f1]])</f>
        <v>38.199841416089782</v>
      </c>
      <c r="Y1624">
        <f>IF(Table1[[#This Row],[ATS]]=S1623,SUM(Table1[[#This Row],[ATS]],Y1623),Table1[[#This Row],[ATS]])</f>
        <v>1</v>
      </c>
      <c r="Z1624">
        <f>IF(Table1[[#This Row],[ATS]]&gt;0,Table1[[#This Row],[ATS streak (not real)]]-1,Table1[[#This Row],[ATS streak (not real)]]+1)</f>
        <v>0</v>
      </c>
      <c r="AA1624" s="5">
        <f>Table1[[#This Row],[running ttl ppg]]^2.37/(Table1[[#This Row],[running ttl ppg]]^2.37+Table1[[#This Row],[running ttl ppga]]^2.37)</f>
        <v>0.66959775211975581</v>
      </c>
      <c r="AB1624" s="5">
        <f>Table1[[#This Row],[pyth ratio]]+Table1[[#This Row],[win/loss ratio]]</f>
        <v>1.2410263235483272</v>
      </c>
    </row>
    <row r="1625" spans="1:28" x14ac:dyDescent="0.25">
      <c r="A1625" s="1">
        <v>4183</v>
      </c>
      <c r="B1625" s="7">
        <f t="shared" si="54"/>
        <v>8</v>
      </c>
      <c r="C1625" s="5">
        <v>2019</v>
      </c>
      <c r="D1625" s="5">
        <v>9</v>
      </c>
      <c r="E1625" t="s">
        <v>46</v>
      </c>
      <c r="F1625" t="s">
        <v>44</v>
      </c>
      <c r="G1625" s="5">
        <v>0</v>
      </c>
      <c r="H1625">
        <v>41</v>
      </c>
      <c r="I1625">
        <v>9</v>
      </c>
      <c r="J1625">
        <v>32</v>
      </c>
      <c r="K1625">
        <f>IF(Table1[[#This Row],[net]]&gt;0,1,0)</f>
        <v>1</v>
      </c>
      <c r="L1625">
        <v>-10</v>
      </c>
      <c r="M1625">
        <f>IF(Table1[[#This Row],[team]]=E1624,SUM(Table1[[#This Row],[win/loss]],M1624),Table1[[#This Row],[win/loss]])</f>
        <v>5</v>
      </c>
      <c r="N1625">
        <f>IF(Table1[[#This Row],[team]]=E1624,SUM(Table1[[#This Row],[win/loss]],M1624),Table1[[#This Row],[win/loss]])/B1625</f>
        <v>0.625</v>
      </c>
      <c r="O1625">
        <f t="shared" si="53"/>
        <v>22</v>
      </c>
      <c r="P1625">
        <f>IF(Table1[[#This Row],[difference]]&gt;0,SQRT(Table1[[#This Row],[difference]]),-SQRT(ABS(Table1[[#This Row],[difference]])))</f>
        <v>4.6904157598234297</v>
      </c>
      <c r="Q1625">
        <f>IF(Table1[[#This Row],[line]]&gt;0,SQRT(Table1[[#This Row],[line]]),-SQRT(ABS(Table1[[#This Row],[line]])))</f>
        <v>-3.1622776601683795</v>
      </c>
      <c r="R1625">
        <f>Table1[[#This Row],[difference]]-Table1[[#This Row],[sqrt(line)]]</f>
        <v>25.162277660168378</v>
      </c>
      <c r="S1625">
        <f>IF(Table1[[#This Row],[difference]]&gt;0,1,-1)</f>
        <v>1</v>
      </c>
      <c r="T1625">
        <f>IF(Table1[[#This Row],[team]]=E1624,SUM(H1625,T1624),Table1[[#This Row],[ppg]])</f>
        <v>235</v>
      </c>
      <c r="U1625">
        <f>IF(Table1[[#This Row],[team]]=E1624,SUM(I1625,U1624),Table1[[#This Row],[ppga]])</f>
        <v>153</v>
      </c>
      <c r="V1625">
        <f>IF(Table1[[#This Row],[team]]=E1624,SUM(Table1[[#This Row],[difference]],V1624),Table1[[#This Row],[difference]])</f>
        <v>52.5</v>
      </c>
      <c r="W1625">
        <f>IF(Table1[[#This Row],[team]]=E1624,SUM(Table1[[#This Row],[sqrt(dif)]],W1624),Table1[[#This Row],[sqrt(dif)]])</f>
        <v>9.7131576646469888</v>
      </c>
      <c r="X1625">
        <f>IF(Table1[[#This Row],[team]]=E1624,SUM(Table1[[#This Row],[f1]],X1624),Table1[[#This Row],[f1]])</f>
        <v>63.362119076258161</v>
      </c>
      <c r="Y1625">
        <f>IF(Table1[[#This Row],[ATS]]=S1624,SUM(Table1[[#This Row],[ATS]],Y1624),Table1[[#This Row],[ATS]])</f>
        <v>2</v>
      </c>
      <c r="Z1625">
        <f>IF(Table1[[#This Row],[ATS]]&gt;0,Table1[[#This Row],[ATS streak (not real)]]-1,Table1[[#This Row],[ATS streak (not real)]]+1)</f>
        <v>1</v>
      </c>
      <c r="AA1625" s="5">
        <f>Table1[[#This Row],[running ttl ppg]]^2.37/(Table1[[#This Row],[running ttl ppg]]^2.37+Table1[[#This Row],[running ttl ppga]]^2.37)</f>
        <v>0.73440338872814215</v>
      </c>
      <c r="AB1625" s="5">
        <f>Table1[[#This Row],[pyth ratio]]+Table1[[#This Row],[win/loss ratio]]</f>
        <v>1.359403388728142</v>
      </c>
    </row>
    <row r="1626" spans="1:28" x14ac:dyDescent="0.25">
      <c r="A1626" s="1">
        <v>4184</v>
      </c>
      <c r="B1626" s="7">
        <f t="shared" si="54"/>
        <v>9</v>
      </c>
      <c r="C1626" s="5">
        <v>2019</v>
      </c>
      <c r="D1626" s="5">
        <v>10</v>
      </c>
      <c r="E1626" t="s">
        <v>46</v>
      </c>
      <c r="F1626" t="s">
        <v>51</v>
      </c>
      <c r="G1626" s="5">
        <v>1</v>
      </c>
      <c r="H1626">
        <v>34</v>
      </c>
      <c r="I1626">
        <v>22</v>
      </c>
      <c r="J1626">
        <v>12</v>
      </c>
      <c r="K1626">
        <f>IF(Table1[[#This Row],[net]]&gt;0,1,0)</f>
        <v>1</v>
      </c>
      <c r="L1626">
        <v>-7</v>
      </c>
      <c r="M1626">
        <f>IF(Table1[[#This Row],[team]]=E1625,SUM(Table1[[#This Row],[win/loss]],M1625),Table1[[#This Row],[win/loss]])</f>
        <v>6</v>
      </c>
      <c r="N1626">
        <f>IF(Table1[[#This Row],[team]]=E1625,SUM(Table1[[#This Row],[win/loss]],M1625),Table1[[#This Row],[win/loss]])/B1626</f>
        <v>0.66666666666666663</v>
      </c>
      <c r="O1626">
        <f t="shared" si="53"/>
        <v>5</v>
      </c>
      <c r="P1626">
        <f>IF(Table1[[#This Row],[difference]]&gt;0,SQRT(Table1[[#This Row],[difference]]),-SQRT(ABS(Table1[[#This Row],[difference]])))</f>
        <v>2.2360679774997898</v>
      </c>
      <c r="Q1626">
        <f>IF(Table1[[#This Row],[line]]&gt;0,SQRT(Table1[[#This Row],[line]]),-SQRT(ABS(Table1[[#This Row],[line]])))</f>
        <v>-2.6457513110645907</v>
      </c>
      <c r="R1626">
        <f>Table1[[#This Row],[difference]]-Table1[[#This Row],[sqrt(line)]]</f>
        <v>7.6457513110645907</v>
      </c>
      <c r="S1626">
        <f>IF(Table1[[#This Row],[difference]]&gt;0,1,-1)</f>
        <v>1</v>
      </c>
      <c r="T1626">
        <f>IF(Table1[[#This Row],[team]]=E1625,SUM(H1626,T1625),Table1[[#This Row],[ppg]])</f>
        <v>269</v>
      </c>
      <c r="U1626">
        <f>IF(Table1[[#This Row],[team]]=E1625,SUM(I1626,U1625),Table1[[#This Row],[ppga]])</f>
        <v>175</v>
      </c>
      <c r="V1626">
        <f>IF(Table1[[#This Row],[team]]=E1625,SUM(Table1[[#This Row],[difference]],V1625),Table1[[#This Row],[difference]])</f>
        <v>57.5</v>
      </c>
      <c r="W1626">
        <f>IF(Table1[[#This Row],[team]]=E1625,SUM(Table1[[#This Row],[sqrt(dif)]],W1625),Table1[[#This Row],[sqrt(dif)]])</f>
        <v>11.949225642146779</v>
      </c>
      <c r="X1626">
        <f>IF(Table1[[#This Row],[team]]=E1625,SUM(Table1[[#This Row],[f1]],X1625),Table1[[#This Row],[f1]])</f>
        <v>71.007870387322754</v>
      </c>
      <c r="Y1626">
        <f>IF(Table1[[#This Row],[ATS]]=S1625,SUM(Table1[[#This Row],[ATS]],Y1625),Table1[[#This Row],[ATS]])</f>
        <v>3</v>
      </c>
      <c r="Z1626">
        <f>IF(Table1[[#This Row],[ATS]]&gt;0,Table1[[#This Row],[ATS streak (not real)]]-1,Table1[[#This Row],[ATS streak (not real)]]+1)</f>
        <v>2</v>
      </c>
      <c r="AA1626" s="5">
        <f>Table1[[#This Row],[running ttl ppg]]^2.37/(Table1[[#This Row],[running ttl ppg]]^2.37+Table1[[#This Row],[running ttl ppga]]^2.37)</f>
        <v>0.73476280104979053</v>
      </c>
      <c r="AB1626" s="5">
        <f>Table1[[#This Row],[pyth ratio]]+Table1[[#This Row],[win/loss ratio]]</f>
        <v>1.4014294677164572</v>
      </c>
    </row>
    <row r="1627" spans="1:28" x14ac:dyDescent="0.25">
      <c r="A1627" s="1">
        <v>4185</v>
      </c>
      <c r="B1627" s="7">
        <f t="shared" si="54"/>
        <v>10</v>
      </c>
      <c r="C1627" s="5">
        <v>2019</v>
      </c>
      <c r="D1627" s="5">
        <v>11</v>
      </c>
      <c r="E1627" t="s">
        <v>46</v>
      </c>
      <c r="F1627" t="s">
        <v>60</v>
      </c>
      <c r="G1627" s="5">
        <v>1</v>
      </c>
      <c r="H1627">
        <v>25</v>
      </c>
      <c r="I1627">
        <v>20</v>
      </c>
      <c r="J1627">
        <v>5</v>
      </c>
      <c r="K1627">
        <f>IF(Table1[[#This Row],[net]]&gt;0,1,0)</f>
        <v>1</v>
      </c>
      <c r="L1627">
        <v>-2.5</v>
      </c>
      <c r="M1627">
        <f>IF(Table1[[#This Row],[team]]=E1626,SUM(Table1[[#This Row],[win/loss]],M1626),Table1[[#This Row],[win/loss]])</f>
        <v>7</v>
      </c>
      <c r="N1627">
        <f>IF(Table1[[#This Row],[team]]=E1626,SUM(Table1[[#This Row],[win/loss]],M1626),Table1[[#This Row],[win/loss]])/B1627</f>
        <v>0.7</v>
      </c>
      <c r="O1627">
        <f t="shared" si="53"/>
        <v>2.5</v>
      </c>
      <c r="P1627">
        <f>IF(Table1[[#This Row],[difference]]&gt;0,SQRT(Table1[[#This Row],[difference]]),-SQRT(ABS(Table1[[#This Row],[difference]])))</f>
        <v>1.5811388300841898</v>
      </c>
      <c r="Q1627">
        <f>IF(Table1[[#This Row],[line]]&gt;0,SQRT(Table1[[#This Row],[line]]),-SQRT(ABS(Table1[[#This Row],[line]])))</f>
        <v>-1.5811388300841898</v>
      </c>
      <c r="R1627">
        <f>Table1[[#This Row],[difference]]-Table1[[#This Row],[sqrt(line)]]</f>
        <v>4.08113883008419</v>
      </c>
      <c r="S1627">
        <f>IF(Table1[[#This Row],[difference]]&gt;0,1,-1)</f>
        <v>1</v>
      </c>
      <c r="T1627">
        <f>IF(Table1[[#This Row],[team]]=E1626,SUM(H1627,T1626),Table1[[#This Row],[ppg]])</f>
        <v>294</v>
      </c>
      <c r="U1627">
        <f>IF(Table1[[#This Row],[team]]=E1626,SUM(I1627,U1626),Table1[[#This Row],[ppga]])</f>
        <v>195</v>
      </c>
      <c r="V1627">
        <f>IF(Table1[[#This Row],[team]]=E1626,SUM(Table1[[#This Row],[difference]],V1626),Table1[[#This Row],[difference]])</f>
        <v>60</v>
      </c>
      <c r="W1627">
        <f>IF(Table1[[#This Row],[team]]=E1626,SUM(Table1[[#This Row],[sqrt(dif)]],W1626),Table1[[#This Row],[sqrt(dif)]])</f>
        <v>13.530364472230968</v>
      </c>
      <c r="X1627">
        <f>IF(Table1[[#This Row],[team]]=E1626,SUM(Table1[[#This Row],[f1]],X1626),Table1[[#This Row],[f1]])</f>
        <v>75.089009217406939</v>
      </c>
      <c r="Y1627">
        <f>IF(Table1[[#This Row],[ATS]]=S1626,SUM(Table1[[#This Row],[ATS]],Y1626),Table1[[#This Row],[ATS]])</f>
        <v>4</v>
      </c>
      <c r="Z1627">
        <f>IF(Table1[[#This Row],[ATS]]&gt;0,Table1[[#This Row],[ATS streak (not real)]]-1,Table1[[#This Row],[ATS streak (not real)]]+1)</f>
        <v>3</v>
      </c>
      <c r="AA1627" s="5">
        <f>Table1[[#This Row],[running ttl ppg]]^2.37/(Table1[[#This Row],[running ttl ppg]]^2.37+Table1[[#This Row],[running ttl ppga]]^2.37)</f>
        <v>0.72573200491164658</v>
      </c>
      <c r="AB1627" s="5">
        <f>Table1[[#This Row],[pyth ratio]]+Table1[[#This Row],[win/loss ratio]]</f>
        <v>1.4257320049116466</v>
      </c>
    </row>
    <row r="1628" spans="1:28" x14ac:dyDescent="0.25">
      <c r="A1628" s="1">
        <v>4186</v>
      </c>
      <c r="B1628" s="7">
        <f t="shared" si="54"/>
        <v>11</v>
      </c>
      <c r="C1628" s="5">
        <v>2019</v>
      </c>
      <c r="D1628" s="5">
        <v>12</v>
      </c>
      <c r="E1628" t="s">
        <v>46</v>
      </c>
      <c r="F1628" t="s">
        <v>51</v>
      </c>
      <c r="G1628" s="5">
        <v>0</v>
      </c>
      <c r="H1628">
        <v>23</v>
      </c>
      <c r="I1628">
        <v>16</v>
      </c>
      <c r="J1628">
        <v>7</v>
      </c>
      <c r="K1628">
        <f>IF(Table1[[#This Row],[net]]&gt;0,1,0)</f>
        <v>1</v>
      </c>
      <c r="L1628">
        <v>-3</v>
      </c>
      <c r="M1628">
        <f>IF(Table1[[#This Row],[team]]=E1627,SUM(Table1[[#This Row],[win/loss]],M1627),Table1[[#This Row],[win/loss]])</f>
        <v>8</v>
      </c>
      <c r="N1628">
        <f>IF(Table1[[#This Row],[team]]=E1627,SUM(Table1[[#This Row],[win/loss]],M1627),Table1[[#This Row],[win/loss]])/B1628</f>
        <v>0.72727272727272729</v>
      </c>
      <c r="O1628">
        <f t="shared" si="53"/>
        <v>4</v>
      </c>
      <c r="P1628">
        <f>IF(Table1[[#This Row],[difference]]&gt;0,SQRT(Table1[[#This Row],[difference]]),-SQRT(ABS(Table1[[#This Row],[difference]])))</f>
        <v>2</v>
      </c>
      <c r="Q1628">
        <f>IF(Table1[[#This Row],[line]]&gt;0,SQRT(Table1[[#This Row],[line]]),-SQRT(ABS(Table1[[#This Row],[line]])))</f>
        <v>-1.7320508075688772</v>
      </c>
      <c r="R1628">
        <f>Table1[[#This Row],[difference]]-Table1[[#This Row],[sqrt(line)]]</f>
        <v>5.7320508075688767</v>
      </c>
      <c r="S1628">
        <f>IF(Table1[[#This Row],[difference]]&gt;0,1,-1)</f>
        <v>1</v>
      </c>
      <c r="T1628">
        <f>IF(Table1[[#This Row],[team]]=E1627,SUM(H1628,T1627),Table1[[#This Row],[ppg]])</f>
        <v>317</v>
      </c>
      <c r="U1628">
        <f>IF(Table1[[#This Row],[team]]=E1627,SUM(I1628,U1627),Table1[[#This Row],[ppga]])</f>
        <v>211</v>
      </c>
      <c r="V1628">
        <f>IF(Table1[[#This Row],[team]]=E1627,SUM(Table1[[#This Row],[difference]],V1627),Table1[[#This Row],[difference]])</f>
        <v>64</v>
      </c>
      <c r="W1628">
        <f>IF(Table1[[#This Row],[team]]=E1627,SUM(Table1[[#This Row],[sqrt(dif)]],W1627),Table1[[#This Row],[sqrt(dif)]])</f>
        <v>15.530364472230968</v>
      </c>
      <c r="X1628">
        <f>IF(Table1[[#This Row],[team]]=E1627,SUM(Table1[[#This Row],[f1]],X1627),Table1[[#This Row],[f1]])</f>
        <v>80.821060024975822</v>
      </c>
      <c r="Y1628">
        <f>IF(Table1[[#This Row],[ATS]]=S1627,SUM(Table1[[#This Row],[ATS]],Y1627),Table1[[#This Row],[ATS]])</f>
        <v>5</v>
      </c>
      <c r="Z1628">
        <f>IF(Table1[[#This Row],[ATS]]&gt;0,Table1[[#This Row],[ATS streak (not real)]]-1,Table1[[#This Row],[ATS streak (not real)]]+1)</f>
        <v>4</v>
      </c>
      <c r="AA1628" s="5">
        <f>Table1[[#This Row],[running ttl ppg]]^2.37/(Table1[[#This Row],[running ttl ppg]]^2.37+Table1[[#This Row],[running ttl ppga]]^2.37)</f>
        <v>0.7240605227989465</v>
      </c>
      <c r="AB1628" s="5">
        <f>Table1[[#This Row],[pyth ratio]]+Table1[[#This Row],[win/loss ratio]]</f>
        <v>1.4513332500716738</v>
      </c>
    </row>
    <row r="1629" spans="1:28" x14ac:dyDescent="0.25">
      <c r="A1629" s="1">
        <v>4187</v>
      </c>
      <c r="B1629" s="7">
        <f t="shared" si="54"/>
        <v>12</v>
      </c>
      <c r="C1629" s="5">
        <v>2019</v>
      </c>
      <c r="D1629" s="5">
        <v>13</v>
      </c>
      <c r="E1629" t="s">
        <v>46</v>
      </c>
      <c r="F1629" t="s">
        <v>61</v>
      </c>
      <c r="G1629" s="5">
        <v>0</v>
      </c>
      <c r="H1629">
        <v>27</v>
      </c>
      <c r="I1629">
        <v>30</v>
      </c>
      <c r="J1629">
        <v>-3</v>
      </c>
      <c r="K1629">
        <f>IF(Table1[[#This Row],[net]]&gt;0,1,0)</f>
        <v>0</v>
      </c>
      <c r="L1629">
        <v>-3.5</v>
      </c>
      <c r="M1629">
        <f>IF(Table1[[#This Row],[team]]=E1628,SUM(Table1[[#This Row],[win/loss]],M1628),Table1[[#This Row],[win/loss]])</f>
        <v>8</v>
      </c>
      <c r="N1629">
        <f>IF(Table1[[#This Row],[team]]=E1628,SUM(Table1[[#This Row],[win/loss]],M1628),Table1[[#This Row],[win/loss]])/B1629</f>
        <v>0.66666666666666663</v>
      </c>
      <c r="O1629">
        <f t="shared" si="53"/>
        <v>-6.5</v>
      </c>
      <c r="P1629">
        <f>IF(Table1[[#This Row],[difference]]&gt;0,SQRT(Table1[[#This Row],[difference]]),-SQRT(ABS(Table1[[#This Row],[difference]])))</f>
        <v>-2.5495097567963922</v>
      </c>
      <c r="Q1629">
        <f>IF(Table1[[#This Row],[line]]&gt;0,SQRT(Table1[[#This Row],[line]]),-SQRT(ABS(Table1[[#This Row],[line]])))</f>
        <v>-1.8708286933869707</v>
      </c>
      <c r="R1629">
        <f>Table1[[#This Row],[difference]]-Table1[[#This Row],[sqrt(line)]]</f>
        <v>-4.6291713066130296</v>
      </c>
      <c r="S1629">
        <f>IF(Table1[[#This Row],[difference]]&gt;0,1,-1)</f>
        <v>-1</v>
      </c>
      <c r="T1629">
        <f>IF(Table1[[#This Row],[team]]=E1628,SUM(H1629,T1628),Table1[[#This Row],[ppg]])</f>
        <v>344</v>
      </c>
      <c r="U1629">
        <f>IF(Table1[[#This Row],[team]]=E1628,SUM(I1629,U1628),Table1[[#This Row],[ppga]])</f>
        <v>241</v>
      </c>
      <c r="V1629">
        <f>IF(Table1[[#This Row],[team]]=E1628,SUM(Table1[[#This Row],[difference]],V1628),Table1[[#This Row],[difference]])</f>
        <v>57.5</v>
      </c>
      <c r="W1629">
        <f>IF(Table1[[#This Row],[team]]=E1628,SUM(Table1[[#This Row],[sqrt(dif)]],W1628),Table1[[#This Row],[sqrt(dif)]])</f>
        <v>12.980854715434575</v>
      </c>
      <c r="X1629">
        <f>IF(Table1[[#This Row],[team]]=E1628,SUM(Table1[[#This Row],[f1]],X1628),Table1[[#This Row],[f1]])</f>
        <v>76.19188871836279</v>
      </c>
      <c r="Y1629">
        <f>IF(Table1[[#This Row],[ATS]]=S1628,SUM(Table1[[#This Row],[ATS]],Y1628),Table1[[#This Row],[ATS]])</f>
        <v>-1</v>
      </c>
      <c r="Z1629">
        <f>IF(Table1[[#This Row],[ATS]]&gt;0,Table1[[#This Row],[ATS streak (not real)]]-1,Table1[[#This Row],[ATS streak (not real)]]+1)</f>
        <v>0</v>
      </c>
      <c r="AA1629" s="5">
        <f>Table1[[#This Row],[running ttl ppg]]^2.37/(Table1[[#This Row],[running ttl ppg]]^2.37+Table1[[#This Row],[running ttl ppga]]^2.37)</f>
        <v>0.69917071502183692</v>
      </c>
      <c r="AB1629" s="5">
        <f>Table1[[#This Row],[pyth ratio]]+Table1[[#This Row],[win/loss ratio]]</f>
        <v>1.3658373816885034</v>
      </c>
    </row>
    <row r="1630" spans="1:28" x14ac:dyDescent="0.25">
      <c r="A1630" s="1">
        <v>4188</v>
      </c>
      <c r="B1630" s="7">
        <f t="shared" si="54"/>
        <v>13</v>
      </c>
      <c r="C1630" s="5">
        <v>2019</v>
      </c>
      <c r="D1630" s="5">
        <v>14</v>
      </c>
      <c r="E1630" t="s">
        <v>46</v>
      </c>
      <c r="F1630" t="s">
        <v>58</v>
      </c>
      <c r="G1630" s="5">
        <v>1</v>
      </c>
      <c r="H1630">
        <v>15</v>
      </c>
      <c r="I1630">
        <v>6</v>
      </c>
      <c r="J1630">
        <v>9</v>
      </c>
      <c r="K1630">
        <f>IF(Table1[[#This Row],[net]]&gt;0,1,0)</f>
        <v>1</v>
      </c>
      <c r="L1630">
        <v>3</v>
      </c>
      <c r="M1630">
        <f>IF(Table1[[#This Row],[team]]=E1629,SUM(Table1[[#This Row],[win/loss]],M1629),Table1[[#This Row],[win/loss]])</f>
        <v>9</v>
      </c>
      <c r="N1630">
        <f>IF(Table1[[#This Row],[team]]=E1629,SUM(Table1[[#This Row],[win/loss]],M1629),Table1[[#This Row],[win/loss]])/B1630</f>
        <v>0.69230769230769229</v>
      </c>
      <c r="O1630">
        <f t="shared" si="53"/>
        <v>12</v>
      </c>
      <c r="P1630">
        <f>IF(Table1[[#This Row],[difference]]&gt;0,SQRT(Table1[[#This Row],[difference]]),-SQRT(ABS(Table1[[#This Row],[difference]])))</f>
        <v>3.4641016151377544</v>
      </c>
      <c r="Q1630">
        <f>IF(Table1[[#This Row],[line]]&gt;0,SQRT(Table1[[#This Row],[line]]),-SQRT(ABS(Table1[[#This Row],[line]])))</f>
        <v>1.7320508075688772</v>
      </c>
      <c r="R1630">
        <f>Table1[[#This Row],[difference]]-Table1[[#This Row],[sqrt(line)]]</f>
        <v>10.267949192431123</v>
      </c>
      <c r="S1630">
        <f>IF(Table1[[#This Row],[difference]]&gt;0,1,-1)</f>
        <v>1</v>
      </c>
      <c r="T1630">
        <f>IF(Table1[[#This Row],[team]]=E1629,SUM(H1630,T1629),Table1[[#This Row],[ppg]])</f>
        <v>359</v>
      </c>
      <c r="U1630">
        <f>IF(Table1[[#This Row],[team]]=E1629,SUM(I1630,U1629),Table1[[#This Row],[ppga]])</f>
        <v>247</v>
      </c>
      <c r="V1630">
        <f>IF(Table1[[#This Row],[team]]=E1629,SUM(Table1[[#This Row],[difference]],V1629),Table1[[#This Row],[difference]])</f>
        <v>69.5</v>
      </c>
      <c r="W1630">
        <f>IF(Table1[[#This Row],[team]]=E1629,SUM(Table1[[#This Row],[sqrt(dif)]],W1629),Table1[[#This Row],[sqrt(dif)]])</f>
        <v>16.444956330572328</v>
      </c>
      <c r="X1630">
        <f>IF(Table1[[#This Row],[team]]=E1629,SUM(Table1[[#This Row],[f1]],X1629),Table1[[#This Row],[f1]])</f>
        <v>86.459837910793908</v>
      </c>
      <c r="Y1630">
        <f>IF(Table1[[#This Row],[ATS]]=S1629,SUM(Table1[[#This Row],[ATS]],Y1629),Table1[[#This Row],[ATS]])</f>
        <v>1</v>
      </c>
      <c r="Z1630">
        <f>IF(Table1[[#This Row],[ATS]]&gt;0,Table1[[#This Row],[ATS streak (not real)]]-1,Table1[[#This Row],[ATS streak (not real)]]+1)</f>
        <v>0</v>
      </c>
      <c r="AA1630" s="5">
        <f>Table1[[#This Row],[running ttl ppg]]^2.37/(Table1[[#This Row],[running ttl ppg]]^2.37+Table1[[#This Row],[running ttl ppga]]^2.37)</f>
        <v>0.70811026312018577</v>
      </c>
      <c r="AB1630" s="5">
        <f>Table1[[#This Row],[pyth ratio]]+Table1[[#This Row],[win/loss ratio]]</f>
        <v>1.4004179554278782</v>
      </c>
    </row>
    <row r="1631" spans="1:28" x14ac:dyDescent="0.25">
      <c r="A1631" s="1">
        <v>4189</v>
      </c>
      <c r="B1631" s="7">
        <f t="shared" si="54"/>
        <v>14</v>
      </c>
      <c r="C1631" s="5">
        <v>2019</v>
      </c>
      <c r="D1631" s="5">
        <v>15</v>
      </c>
      <c r="E1631" t="s">
        <v>46</v>
      </c>
      <c r="F1631" t="s">
        <v>52</v>
      </c>
      <c r="G1631" s="5">
        <v>1</v>
      </c>
      <c r="H1631">
        <v>24</v>
      </c>
      <c r="I1631">
        <v>17</v>
      </c>
      <c r="J1631">
        <v>7</v>
      </c>
      <c r="K1631">
        <f>IF(Table1[[#This Row],[net]]&gt;0,1,0)</f>
        <v>1</v>
      </c>
      <c r="L1631">
        <v>-5.5</v>
      </c>
      <c r="M1631">
        <f>IF(Table1[[#This Row],[team]]=E1630,SUM(Table1[[#This Row],[win/loss]],M1630),Table1[[#This Row],[win/loss]])</f>
        <v>10</v>
      </c>
      <c r="N1631">
        <f>IF(Table1[[#This Row],[team]]=E1630,SUM(Table1[[#This Row],[win/loss]],M1630),Table1[[#This Row],[win/loss]])/B1631</f>
        <v>0.7142857142857143</v>
      </c>
      <c r="O1631">
        <f t="shared" si="53"/>
        <v>1.5</v>
      </c>
      <c r="P1631">
        <f>IF(Table1[[#This Row],[difference]]&gt;0,SQRT(Table1[[#This Row],[difference]]),-SQRT(ABS(Table1[[#This Row],[difference]])))</f>
        <v>1.2247448713915889</v>
      </c>
      <c r="Q1631">
        <f>IF(Table1[[#This Row],[line]]&gt;0,SQRT(Table1[[#This Row],[line]]),-SQRT(ABS(Table1[[#This Row],[line]])))</f>
        <v>-2.3452078799117149</v>
      </c>
      <c r="R1631">
        <f>Table1[[#This Row],[difference]]-Table1[[#This Row],[sqrt(line)]]</f>
        <v>3.8452078799117149</v>
      </c>
      <c r="S1631">
        <f>IF(Table1[[#This Row],[difference]]&gt;0,1,-1)</f>
        <v>1</v>
      </c>
      <c r="T1631">
        <f>IF(Table1[[#This Row],[team]]=E1630,SUM(H1631,T1630),Table1[[#This Row],[ppg]])</f>
        <v>383</v>
      </c>
      <c r="U1631">
        <f>IF(Table1[[#This Row],[team]]=E1630,SUM(I1631,U1630),Table1[[#This Row],[ppga]])</f>
        <v>264</v>
      </c>
      <c r="V1631">
        <f>IF(Table1[[#This Row],[team]]=E1630,SUM(Table1[[#This Row],[difference]],V1630),Table1[[#This Row],[difference]])</f>
        <v>71</v>
      </c>
      <c r="W1631">
        <f>IF(Table1[[#This Row],[team]]=E1630,SUM(Table1[[#This Row],[sqrt(dif)]],W1630),Table1[[#This Row],[sqrt(dif)]])</f>
        <v>17.669701201963917</v>
      </c>
      <c r="X1631">
        <f>IF(Table1[[#This Row],[team]]=E1630,SUM(Table1[[#This Row],[f1]],X1630),Table1[[#This Row],[f1]])</f>
        <v>90.30504579070562</v>
      </c>
      <c r="Y1631">
        <f>IF(Table1[[#This Row],[ATS]]=S1630,SUM(Table1[[#This Row],[ATS]],Y1630),Table1[[#This Row],[ATS]])</f>
        <v>2</v>
      </c>
      <c r="Z1631">
        <f>IF(Table1[[#This Row],[ATS]]&gt;0,Table1[[#This Row],[ATS streak (not real)]]-1,Table1[[#This Row],[ATS streak (not real)]]+1)</f>
        <v>1</v>
      </c>
      <c r="AA1631" s="5">
        <f>Table1[[#This Row],[running ttl ppg]]^2.37/(Table1[[#This Row],[running ttl ppg]]^2.37+Table1[[#This Row],[running ttl ppga]]^2.37)</f>
        <v>0.70720410421179314</v>
      </c>
      <c r="AB1631" s="5">
        <f>Table1[[#This Row],[pyth ratio]]+Table1[[#This Row],[win/loss ratio]]</f>
        <v>1.4214898184975073</v>
      </c>
    </row>
    <row r="1632" spans="1:28" x14ac:dyDescent="0.25">
      <c r="A1632" s="1">
        <v>4190</v>
      </c>
      <c r="B1632" s="7">
        <f t="shared" si="54"/>
        <v>15</v>
      </c>
      <c r="C1632" s="5">
        <v>2019</v>
      </c>
      <c r="D1632" s="5">
        <v>16</v>
      </c>
      <c r="E1632" t="s">
        <v>46</v>
      </c>
      <c r="F1632" t="s">
        <v>68</v>
      </c>
      <c r="G1632" s="5">
        <v>0</v>
      </c>
      <c r="H1632">
        <v>14</v>
      </c>
      <c r="I1632">
        <v>9</v>
      </c>
      <c r="J1632">
        <v>5</v>
      </c>
      <c r="K1632">
        <f>IF(Table1[[#This Row],[net]]&gt;0,1,0)</f>
        <v>1</v>
      </c>
      <c r="L1632">
        <v>-3.5</v>
      </c>
      <c r="M1632">
        <f>IF(Table1[[#This Row],[team]]=E1631,SUM(Table1[[#This Row],[win/loss]],M1631),Table1[[#This Row],[win/loss]])</f>
        <v>11</v>
      </c>
      <c r="N1632">
        <f>IF(Table1[[#This Row],[team]]=E1631,SUM(Table1[[#This Row],[win/loss]],M1631),Table1[[#This Row],[win/loss]])/B1632</f>
        <v>0.73333333333333328</v>
      </c>
      <c r="O1632">
        <f t="shared" si="53"/>
        <v>1.5</v>
      </c>
      <c r="P1632">
        <f>IF(Table1[[#This Row],[difference]]&gt;0,SQRT(Table1[[#This Row],[difference]]),-SQRT(ABS(Table1[[#This Row],[difference]])))</f>
        <v>1.2247448713915889</v>
      </c>
      <c r="Q1632">
        <f>IF(Table1[[#This Row],[line]]&gt;0,SQRT(Table1[[#This Row],[line]]),-SQRT(ABS(Table1[[#This Row],[line]])))</f>
        <v>-1.8708286933869707</v>
      </c>
      <c r="R1632">
        <f>Table1[[#This Row],[difference]]-Table1[[#This Row],[sqrt(line)]]</f>
        <v>3.3708286933869704</v>
      </c>
      <c r="S1632">
        <f>IF(Table1[[#This Row],[difference]]&gt;0,1,-1)</f>
        <v>1</v>
      </c>
      <c r="T1632">
        <f>IF(Table1[[#This Row],[team]]=E1631,SUM(H1632,T1631),Table1[[#This Row],[ppg]])</f>
        <v>397</v>
      </c>
      <c r="U1632">
        <f>IF(Table1[[#This Row],[team]]=E1631,SUM(I1632,U1631),Table1[[#This Row],[ppga]])</f>
        <v>273</v>
      </c>
      <c r="V1632">
        <f>IF(Table1[[#This Row],[team]]=E1631,SUM(Table1[[#This Row],[difference]],V1631),Table1[[#This Row],[difference]])</f>
        <v>72.5</v>
      </c>
      <c r="W1632">
        <f>IF(Table1[[#This Row],[team]]=E1631,SUM(Table1[[#This Row],[sqrt(dif)]],W1631),Table1[[#This Row],[sqrt(dif)]])</f>
        <v>18.894446073355507</v>
      </c>
      <c r="X1632">
        <f>IF(Table1[[#This Row],[team]]=E1631,SUM(Table1[[#This Row],[f1]],X1631),Table1[[#This Row],[f1]])</f>
        <v>93.675874484092589</v>
      </c>
      <c r="Y1632">
        <f>IF(Table1[[#This Row],[ATS]]=S1631,SUM(Table1[[#This Row],[ATS]],Y1631),Table1[[#This Row],[ATS]])</f>
        <v>3</v>
      </c>
      <c r="Z1632">
        <f>IF(Table1[[#This Row],[ATS]]&gt;0,Table1[[#This Row],[ATS streak (not real)]]-1,Table1[[#This Row],[ATS streak (not real)]]+1)</f>
        <v>2</v>
      </c>
      <c r="AA1632" s="5">
        <f>Table1[[#This Row],[running ttl ppg]]^2.37/(Table1[[#This Row],[running ttl ppg]]^2.37+Table1[[#This Row],[running ttl ppga]]^2.37)</f>
        <v>0.70837003100481499</v>
      </c>
      <c r="AB1632" s="5">
        <f>Table1[[#This Row],[pyth ratio]]+Table1[[#This Row],[win/loss ratio]]</f>
        <v>1.4417033643381483</v>
      </c>
    </row>
    <row r="1633" spans="1:28" x14ac:dyDescent="0.25">
      <c r="A1633" s="1">
        <v>4191</v>
      </c>
      <c r="B1633" s="7">
        <f t="shared" si="54"/>
        <v>16</v>
      </c>
      <c r="C1633" s="5">
        <v>2019</v>
      </c>
      <c r="D1633" s="5">
        <v>17</v>
      </c>
      <c r="E1633" t="s">
        <v>46</v>
      </c>
      <c r="F1633" t="s">
        <v>60</v>
      </c>
      <c r="G1633" s="5">
        <v>0</v>
      </c>
      <c r="H1633">
        <v>24</v>
      </c>
      <c r="I1633">
        <v>10</v>
      </c>
      <c r="J1633">
        <v>14</v>
      </c>
      <c r="K1633">
        <f>IF(Table1[[#This Row],[net]]&gt;0,1,0)</f>
        <v>1</v>
      </c>
      <c r="L1633">
        <v>6</v>
      </c>
      <c r="M1633">
        <f>IF(Table1[[#This Row],[team]]=E1632,SUM(Table1[[#This Row],[win/loss]],M1632),Table1[[#This Row],[win/loss]])</f>
        <v>12</v>
      </c>
      <c r="N1633">
        <f>IF(Table1[[#This Row],[team]]=E1632,SUM(Table1[[#This Row],[win/loss]],M1632),Table1[[#This Row],[win/loss]])/B1633</f>
        <v>0.75</v>
      </c>
      <c r="O1633">
        <f t="shared" si="53"/>
        <v>20</v>
      </c>
      <c r="P1633">
        <f>IF(Table1[[#This Row],[difference]]&gt;0,SQRT(Table1[[#This Row],[difference]]),-SQRT(ABS(Table1[[#This Row],[difference]])))</f>
        <v>4.4721359549995796</v>
      </c>
      <c r="Q1633">
        <f>IF(Table1[[#This Row],[line]]&gt;0,SQRT(Table1[[#This Row],[line]]),-SQRT(ABS(Table1[[#This Row],[line]])))</f>
        <v>2.4494897427831779</v>
      </c>
      <c r="R1633">
        <f>Table1[[#This Row],[difference]]-Table1[[#This Row],[sqrt(line)]]</f>
        <v>17.550510257216821</v>
      </c>
      <c r="S1633">
        <f>IF(Table1[[#This Row],[difference]]&gt;0,1,-1)</f>
        <v>1</v>
      </c>
      <c r="T1633">
        <f>IF(Table1[[#This Row],[team]]=E1632,SUM(H1633,T1632),Table1[[#This Row],[ppg]])</f>
        <v>421</v>
      </c>
      <c r="U1633">
        <f>IF(Table1[[#This Row],[team]]=E1632,SUM(I1633,U1632),Table1[[#This Row],[ppga]])</f>
        <v>283</v>
      </c>
      <c r="V1633">
        <f>IF(Table1[[#This Row],[team]]=E1632,SUM(Table1[[#This Row],[difference]],V1632),Table1[[#This Row],[difference]])</f>
        <v>92.5</v>
      </c>
      <c r="W1633">
        <f>IF(Table1[[#This Row],[team]]=E1632,SUM(Table1[[#This Row],[sqrt(dif)]],W1632),Table1[[#This Row],[sqrt(dif)]])</f>
        <v>23.366582028355086</v>
      </c>
      <c r="X1633">
        <f>IF(Table1[[#This Row],[team]]=E1632,SUM(Table1[[#This Row],[f1]],X1632),Table1[[#This Row],[f1]])</f>
        <v>111.2263847413094</v>
      </c>
      <c r="Y1633">
        <f>IF(Table1[[#This Row],[ATS]]=S1632,SUM(Table1[[#This Row],[ATS]],Y1632),Table1[[#This Row],[ATS]])</f>
        <v>4</v>
      </c>
      <c r="Z1633">
        <f>IF(Table1[[#This Row],[ATS]]&gt;0,Table1[[#This Row],[ATS streak (not real)]]-1,Table1[[#This Row],[ATS streak (not real)]]+1)</f>
        <v>3</v>
      </c>
      <c r="AA1633" s="5">
        <f>Table1[[#This Row],[running ttl ppg]]^2.37/(Table1[[#This Row],[running ttl ppg]]^2.37+Table1[[#This Row],[running ttl ppga]]^2.37)</f>
        <v>0.71936836785310132</v>
      </c>
      <c r="AB1633" s="5">
        <f>Table1[[#This Row],[pyth ratio]]+Table1[[#This Row],[win/loss ratio]]</f>
        <v>1.4693683678531013</v>
      </c>
    </row>
    <row r="1634" spans="1:28" x14ac:dyDescent="0.25">
      <c r="A1634" s="1">
        <v>4192</v>
      </c>
      <c r="B1634" s="7">
        <f t="shared" si="54"/>
        <v>1</v>
      </c>
      <c r="C1634" s="5">
        <v>2019</v>
      </c>
      <c r="D1634" s="5">
        <v>1</v>
      </c>
      <c r="E1634" t="s">
        <v>47</v>
      </c>
      <c r="F1634" t="s">
        <v>54</v>
      </c>
      <c r="G1634" s="5">
        <v>0</v>
      </c>
      <c r="H1634">
        <v>34</v>
      </c>
      <c r="I1634">
        <v>23</v>
      </c>
      <c r="J1634">
        <v>11</v>
      </c>
      <c r="K1634">
        <f>IF(Table1[[#This Row],[net]]&gt;0,1,0)</f>
        <v>1</v>
      </c>
      <c r="L1634">
        <v>-1</v>
      </c>
      <c r="M1634">
        <f>IF(Table1[[#This Row],[team]]=E1633,SUM(Table1[[#This Row],[win/loss]],M1633),Table1[[#This Row],[win/loss]])</f>
        <v>1</v>
      </c>
      <c r="N1634">
        <f>IF(Table1[[#This Row],[team]]=E1633,SUM(Table1[[#This Row],[win/loss]],M1633),Table1[[#This Row],[win/loss]])/B1634</f>
        <v>1</v>
      </c>
      <c r="O1634">
        <f t="shared" si="53"/>
        <v>10</v>
      </c>
      <c r="P1634">
        <f>IF(Table1[[#This Row],[difference]]&gt;0,SQRT(Table1[[#This Row],[difference]]),-SQRT(ABS(Table1[[#This Row],[difference]])))</f>
        <v>3.1622776601683795</v>
      </c>
      <c r="Q1634">
        <f>IF(Table1[[#This Row],[line]]&gt;0,SQRT(Table1[[#This Row],[line]]),-SQRT(ABS(Table1[[#This Row],[line]])))</f>
        <v>-1</v>
      </c>
      <c r="R1634">
        <f>Table1[[#This Row],[difference]]-Table1[[#This Row],[sqrt(line)]]</f>
        <v>11</v>
      </c>
      <c r="S1634">
        <f>IF(Table1[[#This Row],[difference]]&gt;0,1,-1)</f>
        <v>1</v>
      </c>
      <c r="T1634">
        <f>IF(Table1[[#This Row],[team]]=E1633,SUM(H1634,T1633),Table1[[#This Row],[ppg]])</f>
        <v>34</v>
      </c>
      <c r="U1634">
        <f>IF(Table1[[#This Row],[team]]=E1633,SUM(I1634,U1633),Table1[[#This Row],[ppga]])</f>
        <v>23</v>
      </c>
      <c r="V1634">
        <f>IF(Table1[[#This Row],[team]]=E1633,SUM(Table1[[#This Row],[difference]],V1633),Table1[[#This Row],[difference]])</f>
        <v>10</v>
      </c>
      <c r="W1634">
        <f>IF(Table1[[#This Row],[team]]=E1633,SUM(Table1[[#This Row],[sqrt(dif)]],W1633),Table1[[#This Row],[sqrt(dif)]])</f>
        <v>3.1622776601683795</v>
      </c>
      <c r="X1634">
        <f>IF(Table1[[#This Row],[team]]=E1633,SUM(Table1[[#This Row],[f1]],X1633),Table1[[#This Row],[f1]])</f>
        <v>11</v>
      </c>
      <c r="Y1634">
        <f>IF(Table1[[#This Row],[ATS]]=S1633,SUM(Table1[[#This Row],[ATS]],Y1633),Table1[[#This Row],[ATS]])</f>
        <v>5</v>
      </c>
      <c r="Z1634">
        <f>IF(Table1[[#This Row],[ATS]]&gt;0,Table1[[#This Row],[ATS streak (not real)]]-1,Table1[[#This Row],[ATS streak (not real)]]+1)</f>
        <v>4</v>
      </c>
      <c r="AA1634" s="5">
        <f>Table1[[#This Row],[running ttl ppg]]^2.37/(Table1[[#This Row],[running ttl ppg]]^2.37+Table1[[#This Row],[running ttl ppga]]^2.37)</f>
        <v>0.71633483366119388</v>
      </c>
      <c r="AB1634" s="5">
        <f>Table1[[#This Row],[pyth ratio]]+Table1[[#This Row],[win/loss ratio]]</f>
        <v>1.7163348336611939</v>
      </c>
    </row>
    <row r="1635" spans="1:28" x14ac:dyDescent="0.25">
      <c r="A1635" s="1">
        <v>4193</v>
      </c>
      <c r="B1635" s="7">
        <f t="shared" si="54"/>
        <v>2</v>
      </c>
      <c r="C1635" s="5">
        <v>2019</v>
      </c>
      <c r="D1635" s="5">
        <v>2</v>
      </c>
      <c r="E1635" t="s">
        <v>47</v>
      </c>
      <c r="F1635" t="s">
        <v>43</v>
      </c>
      <c r="G1635" s="5">
        <v>1</v>
      </c>
      <c r="H1635">
        <v>34</v>
      </c>
      <c r="I1635">
        <v>23</v>
      </c>
      <c r="J1635">
        <v>11</v>
      </c>
      <c r="K1635">
        <f>IF(Table1[[#This Row],[net]]&gt;0,1,0)</f>
        <v>1</v>
      </c>
      <c r="L1635">
        <v>1</v>
      </c>
      <c r="M1635">
        <f>IF(Table1[[#This Row],[team]]=E1634,SUM(Table1[[#This Row],[win/loss]],M1634),Table1[[#This Row],[win/loss]])</f>
        <v>2</v>
      </c>
      <c r="N1635">
        <f>IF(Table1[[#This Row],[team]]=E1634,SUM(Table1[[#This Row],[win/loss]],M1634),Table1[[#This Row],[win/loss]])/B1635</f>
        <v>1</v>
      </c>
      <c r="O1635">
        <f t="shared" si="53"/>
        <v>12</v>
      </c>
      <c r="P1635">
        <f>IF(Table1[[#This Row],[difference]]&gt;0,SQRT(Table1[[#This Row],[difference]]),-SQRT(ABS(Table1[[#This Row],[difference]])))</f>
        <v>3.4641016151377544</v>
      </c>
      <c r="Q1635">
        <f>IF(Table1[[#This Row],[line]]&gt;0,SQRT(Table1[[#This Row],[line]]),-SQRT(ABS(Table1[[#This Row],[line]])))</f>
        <v>1</v>
      </c>
      <c r="R1635">
        <f>Table1[[#This Row],[difference]]-Table1[[#This Row],[sqrt(line)]]</f>
        <v>11</v>
      </c>
      <c r="S1635">
        <f>IF(Table1[[#This Row],[difference]]&gt;0,1,-1)</f>
        <v>1</v>
      </c>
      <c r="T1635">
        <f>IF(Table1[[#This Row],[team]]=E1634,SUM(H1635,T1634),Table1[[#This Row],[ppg]])</f>
        <v>68</v>
      </c>
      <c r="U1635">
        <f>IF(Table1[[#This Row],[team]]=E1634,SUM(I1635,U1634),Table1[[#This Row],[ppga]])</f>
        <v>46</v>
      </c>
      <c r="V1635">
        <f>IF(Table1[[#This Row],[team]]=E1634,SUM(Table1[[#This Row],[difference]],V1634),Table1[[#This Row],[difference]])</f>
        <v>22</v>
      </c>
      <c r="W1635">
        <f>IF(Table1[[#This Row],[team]]=E1634,SUM(Table1[[#This Row],[sqrt(dif)]],W1634),Table1[[#This Row],[sqrt(dif)]])</f>
        <v>6.6263792753061335</v>
      </c>
      <c r="X1635">
        <f>IF(Table1[[#This Row],[team]]=E1634,SUM(Table1[[#This Row],[f1]],X1634),Table1[[#This Row],[f1]])</f>
        <v>22</v>
      </c>
      <c r="Y1635">
        <f>IF(Table1[[#This Row],[ATS]]=S1634,SUM(Table1[[#This Row],[ATS]],Y1634),Table1[[#This Row],[ATS]])</f>
        <v>6</v>
      </c>
      <c r="Z1635">
        <f>IF(Table1[[#This Row],[ATS]]&gt;0,Table1[[#This Row],[ATS streak (not real)]]-1,Table1[[#This Row],[ATS streak (not real)]]+1)</f>
        <v>5</v>
      </c>
      <c r="AA1635" s="5">
        <f>Table1[[#This Row],[running ttl ppg]]^2.37/(Table1[[#This Row],[running ttl ppg]]^2.37+Table1[[#This Row],[running ttl ppga]]^2.37)</f>
        <v>0.71633483366119388</v>
      </c>
      <c r="AB1635" s="5">
        <f>Table1[[#This Row],[pyth ratio]]+Table1[[#This Row],[win/loss ratio]]</f>
        <v>1.7163348336611939</v>
      </c>
    </row>
    <row r="1636" spans="1:28" x14ac:dyDescent="0.25">
      <c r="A1636" s="1">
        <v>4194</v>
      </c>
      <c r="B1636" s="7">
        <f t="shared" si="54"/>
        <v>3</v>
      </c>
      <c r="C1636" s="5">
        <v>2019</v>
      </c>
      <c r="D1636" s="5">
        <v>3</v>
      </c>
      <c r="E1636" t="s">
        <v>47</v>
      </c>
      <c r="F1636" t="s">
        <v>45</v>
      </c>
      <c r="G1636" s="5">
        <v>0</v>
      </c>
      <c r="H1636">
        <v>21</v>
      </c>
      <c r="I1636">
        <v>31</v>
      </c>
      <c r="J1636">
        <v>-10</v>
      </c>
      <c r="K1636">
        <f>IF(Table1[[#This Row],[net]]&gt;0,1,0)</f>
        <v>0</v>
      </c>
      <c r="L1636">
        <v>3</v>
      </c>
      <c r="M1636">
        <f>IF(Table1[[#This Row],[team]]=E1635,SUM(Table1[[#This Row],[win/loss]],M1635),Table1[[#This Row],[win/loss]])</f>
        <v>2</v>
      </c>
      <c r="N1636">
        <f>IF(Table1[[#This Row],[team]]=E1635,SUM(Table1[[#This Row],[win/loss]],M1635),Table1[[#This Row],[win/loss]])/B1636</f>
        <v>0.66666666666666663</v>
      </c>
      <c r="O1636">
        <f t="shared" si="53"/>
        <v>-7</v>
      </c>
      <c r="P1636">
        <f>IF(Table1[[#This Row],[difference]]&gt;0,SQRT(Table1[[#This Row],[difference]]),-SQRT(ABS(Table1[[#This Row],[difference]])))</f>
        <v>-2.6457513110645907</v>
      </c>
      <c r="Q1636">
        <f>IF(Table1[[#This Row],[line]]&gt;0,SQRT(Table1[[#This Row],[line]]),-SQRT(ABS(Table1[[#This Row],[line]])))</f>
        <v>1.7320508075688772</v>
      </c>
      <c r="R1636">
        <f>Table1[[#This Row],[difference]]-Table1[[#This Row],[sqrt(line)]]</f>
        <v>-8.7320508075688767</v>
      </c>
      <c r="S1636">
        <f>IF(Table1[[#This Row],[difference]]&gt;0,1,-1)</f>
        <v>-1</v>
      </c>
      <c r="T1636">
        <f>IF(Table1[[#This Row],[team]]=E1635,SUM(H1636,T1635),Table1[[#This Row],[ppg]])</f>
        <v>89</v>
      </c>
      <c r="U1636">
        <f>IF(Table1[[#This Row],[team]]=E1635,SUM(I1636,U1635),Table1[[#This Row],[ppga]])</f>
        <v>77</v>
      </c>
      <c r="V1636">
        <f>IF(Table1[[#This Row],[team]]=E1635,SUM(Table1[[#This Row],[difference]],V1635),Table1[[#This Row],[difference]])</f>
        <v>15</v>
      </c>
      <c r="W1636">
        <f>IF(Table1[[#This Row],[team]]=E1635,SUM(Table1[[#This Row],[sqrt(dif)]],W1635),Table1[[#This Row],[sqrt(dif)]])</f>
        <v>3.9806279642415427</v>
      </c>
      <c r="X1636">
        <f>IF(Table1[[#This Row],[team]]=E1635,SUM(Table1[[#This Row],[f1]],X1635),Table1[[#This Row],[f1]])</f>
        <v>13.267949192431123</v>
      </c>
      <c r="Y1636">
        <f>IF(Table1[[#This Row],[ATS]]=S1635,SUM(Table1[[#This Row],[ATS]],Y1635),Table1[[#This Row],[ATS]])</f>
        <v>-1</v>
      </c>
      <c r="Z1636">
        <f>IF(Table1[[#This Row],[ATS]]&gt;0,Table1[[#This Row],[ATS streak (not real)]]-1,Table1[[#This Row],[ATS streak (not real)]]+1)</f>
        <v>0</v>
      </c>
      <c r="AA1636" s="5">
        <f>Table1[[#This Row],[running ttl ppg]]^2.37/(Table1[[#This Row],[running ttl ppg]]^2.37+Table1[[#This Row],[running ttl ppga]]^2.37)</f>
        <v>0.58497961148149058</v>
      </c>
      <c r="AB1636" s="5">
        <f>Table1[[#This Row],[pyth ratio]]+Table1[[#This Row],[win/loss ratio]]</f>
        <v>1.2516462781481572</v>
      </c>
    </row>
    <row r="1637" spans="1:28" x14ac:dyDescent="0.25">
      <c r="A1637" s="1">
        <v>4195</v>
      </c>
      <c r="B1637" s="7">
        <f t="shared" si="54"/>
        <v>4</v>
      </c>
      <c r="C1637" s="5">
        <v>2019</v>
      </c>
      <c r="D1637" s="5">
        <v>4</v>
      </c>
      <c r="E1637" t="s">
        <v>47</v>
      </c>
      <c r="F1637" t="s">
        <v>42</v>
      </c>
      <c r="G1637" s="5">
        <v>0</v>
      </c>
      <c r="H1637">
        <v>37</v>
      </c>
      <c r="I1637">
        <v>36</v>
      </c>
      <c r="J1637">
        <v>1</v>
      </c>
      <c r="K1637">
        <f>IF(Table1[[#This Row],[net]]&gt;0,1,0)</f>
        <v>1</v>
      </c>
      <c r="L1637">
        <v>3.5</v>
      </c>
      <c r="M1637">
        <f>IF(Table1[[#This Row],[team]]=E1636,SUM(Table1[[#This Row],[win/loss]],M1636),Table1[[#This Row],[win/loss]])</f>
        <v>3</v>
      </c>
      <c r="N1637">
        <f>IF(Table1[[#This Row],[team]]=E1636,SUM(Table1[[#This Row],[win/loss]],M1636),Table1[[#This Row],[win/loss]])/B1637</f>
        <v>0.75</v>
      </c>
      <c r="O1637">
        <f t="shared" si="53"/>
        <v>4.5</v>
      </c>
      <c r="P1637">
        <f>IF(Table1[[#This Row],[difference]]&gt;0,SQRT(Table1[[#This Row],[difference]]),-SQRT(ABS(Table1[[#This Row],[difference]])))</f>
        <v>2.1213203435596424</v>
      </c>
      <c r="Q1637">
        <f>IF(Table1[[#This Row],[line]]&gt;0,SQRT(Table1[[#This Row],[line]]),-SQRT(ABS(Table1[[#This Row],[line]])))</f>
        <v>1.8708286933869707</v>
      </c>
      <c r="R1637">
        <f>Table1[[#This Row],[difference]]-Table1[[#This Row],[sqrt(line)]]</f>
        <v>2.6291713066130296</v>
      </c>
      <c r="S1637">
        <f>IF(Table1[[#This Row],[difference]]&gt;0,1,-1)</f>
        <v>1</v>
      </c>
      <c r="T1637">
        <f>IF(Table1[[#This Row],[team]]=E1636,SUM(H1637,T1636),Table1[[#This Row],[ppg]])</f>
        <v>126</v>
      </c>
      <c r="U1637">
        <f>IF(Table1[[#This Row],[team]]=E1636,SUM(I1637,U1636),Table1[[#This Row],[ppga]])</f>
        <v>113</v>
      </c>
      <c r="V1637">
        <f>IF(Table1[[#This Row],[team]]=E1636,SUM(Table1[[#This Row],[difference]],V1636),Table1[[#This Row],[difference]])</f>
        <v>19.5</v>
      </c>
      <c r="W1637">
        <f>IF(Table1[[#This Row],[team]]=E1636,SUM(Table1[[#This Row],[sqrt(dif)]],W1636),Table1[[#This Row],[sqrt(dif)]])</f>
        <v>6.1019483078011856</v>
      </c>
      <c r="X1637">
        <f>IF(Table1[[#This Row],[team]]=E1636,SUM(Table1[[#This Row],[f1]],X1636),Table1[[#This Row],[f1]])</f>
        <v>15.897120499044153</v>
      </c>
      <c r="Y1637">
        <f>IF(Table1[[#This Row],[ATS]]=S1636,SUM(Table1[[#This Row],[ATS]],Y1636),Table1[[#This Row],[ATS]])</f>
        <v>1</v>
      </c>
      <c r="Z1637">
        <f>IF(Table1[[#This Row],[ATS]]&gt;0,Table1[[#This Row],[ATS streak (not real)]]-1,Table1[[#This Row],[ATS streak (not real)]]+1)</f>
        <v>0</v>
      </c>
      <c r="AA1637" s="5">
        <f>Table1[[#This Row],[running ttl ppg]]^2.37/(Table1[[#This Row],[running ttl ppg]]^2.37+Table1[[#This Row],[running ttl ppga]]^2.37)</f>
        <v>0.56416400628336727</v>
      </c>
      <c r="AB1637" s="5">
        <f>Table1[[#This Row],[pyth ratio]]+Table1[[#This Row],[win/loss ratio]]</f>
        <v>1.3141640062833673</v>
      </c>
    </row>
    <row r="1638" spans="1:28" x14ac:dyDescent="0.25">
      <c r="A1638" s="1">
        <v>4196</v>
      </c>
      <c r="B1638" s="7">
        <f t="shared" si="54"/>
        <v>5</v>
      </c>
      <c r="C1638" s="5">
        <v>2019</v>
      </c>
      <c r="D1638" s="5">
        <v>5</v>
      </c>
      <c r="E1638" t="s">
        <v>47</v>
      </c>
      <c r="F1638" t="s">
        <v>59</v>
      </c>
      <c r="G1638" s="5">
        <v>1</v>
      </c>
      <c r="H1638">
        <v>27</v>
      </c>
      <c r="I1638">
        <v>17</v>
      </c>
      <c r="J1638">
        <v>10</v>
      </c>
      <c r="K1638">
        <f>IF(Table1[[#This Row],[net]]&gt;0,1,0)</f>
        <v>1</v>
      </c>
      <c r="L1638">
        <v>-6</v>
      </c>
      <c r="M1638">
        <f>IF(Table1[[#This Row],[team]]=E1637,SUM(Table1[[#This Row],[win/loss]],M1637),Table1[[#This Row],[win/loss]])</f>
        <v>4</v>
      </c>
      <c r="N1638">
        <f>IF(Table1[[#This Row],[team]]=E1637,SUM(Table1[[#This Row],[win/loss]],M1637),Table1[[#This Row],[win/loss]])/B1638</f>
        <v>0.8</v>
      </c>
      <c r="O1638">
        <f t="shared" si="53"/>
        <v>4</v>
      </c>
      <c r="P1638">
        <f>IF(Table1[[#This Row],[difference]]&gt;0,SQRT(Table1[[#This Row],[difference]]),-SQRT(ABS(Table1[[#This Row],[difference]])))</f>
        <v>2</v>
      </c>
      <c r="Q1638">
        <f>IF(Table1[[#This Row],[line]]&gt;0,SQRT(Table1[[#This Row],[line]]),-SQRT(ABS(Table1[[#This Row],[line]])))</f>
        <v>-2.4494897427831779</v>
      </c>
      <c r="R1638">
        <f>Table1[[#This Row],[difference]]-Table1[[#This Row],[sqrt(line)]]</f>
        <v>6.4494897427831779</v>
      </c>
      <c r="S1638">
        <f>IF(Table1[[#This Row],[difference]]&gt;0,1,-1)</f>
        <v>1</v>
      </c>
      <c r="T1638">
        <f>IF(Table1[[#This Row],[team]]=E1637,SUM(H1638,T1637),Table1[[#This Row],[ppg]])</f>
        <v>153</v>
      </c>
      <c r="U1638">
        <f>IF(Table1[[#This Row],[team]]=E1637,SUM(I1638,U1637),Table1[[#This Row],[ppga]])</f>
        <v>130</v>
      </c>
      <c r="V1638">
        <f>IF(Table1[[#This Row],[team]]=E1637,SUM(Table1[[#This Row],[difference]],V1637),Table1[[#This Row],[difference]])</f>
        <v>23.5</v>
      </c>
      <c r="W1638">
        <f>IF(Table1[[#This Row],[team]]=E1637,SUM(Table1[[#This Row],[sqrt(dif)]],W1637),Table1[[#This Row],[sqrt(dif)]])</f>
        <v>8.1019483078011856</v>
      </c>
      <c r="X1638">
        <f>IF(Table1[[#This Row],[team]]=E1637,SUM(Table1[[#This Row],[f1]],X1637),Table1[[#This Row],[f1]])</f>
        <v>22.346610241827332</v>
      </c>
      <c r="Y1638">
        <f>IF(Table1[[#This Row],[ATS]]=S1637,SUM(Table1[[#This Row],[ATS]],Y1637),Table1[[#This Row],[ATS]])</f>
        <v>2</v>
      </c>
      <c r="Z1638">
        <f>IF(Table1[[#This Row],[ATS]]&gt;0,Table1[[#This Row],[ATS streak (not real)]]-1,Table1[[#This Row],[ATS streak (not real)]]+1)</f>
        <v>1</v>
      </c>
      <c r="AA1638" s="5">
        <f>Table1[[#This Row],[running ttl ppg]]^2.37/(Table1[[#This Row],[running ttl ppg]]^2.37+Table1[[#This Row],[running ttl ppga]]^2.37)</f>
        <v>0.59533897939701241</v>
      </c>
      <c r="AB1638" s="5">
        <f>Table1[[#This Row],[pyth ratio]]+Table1[[#This Row],[win/loss ratio]]</f>
        <v>1.3953389793970126</v>
      </c>
    </row>
    <row r="1639" spans="1:28" x14ac:dyDescent="0.25">
      <c r="A1639" s="1">
        <v>4197</v>
      </c>
      <c r="B1639" s="7">
        <f t="shared" si="54"/>
        <v>6</v>
      </c>
      <c r="C1639" s="5">
        <v>2019</v>
      </c>
      <c r="D1639" s="5">
        <v>6</v>
      </c>
      <c r="E1639" t="s">
        <v>47</v>
      </c>
      <c r="F1639" t="s">
        <v>67</v>
      </c>
      <c r="G1639" s="5">
        <v>1</v>
      </c>
      <c r="H1639">
        <v>21</v>
      </c>
      <c r="I1639">
        <v>28</v>
      </c>
      <c r="J1639">
        <v>-7</v>
      </c>
      <c r="K1639">
        <f>IF(Table1[[#This Row],[net]]&gt;0,1,0)</f>
        <v>0</v>
      </c>
      <c r="L1639">
        <v>-1.5</v>
      </c>
      <c r="M1639">
        <f>IF(Table1[[#This Row],[team]]=E1638,SUM(Table1[[#This Row],[win/loss]],M1638),Table1[[#This Row],[win/loss]])</f>
        <v>4</v>
      </c>
      <c r="N1639">
        <f>IF(Table1[[#This Row],[team]]=E1638,SUM(Table1[[#This Row],[win/loss]],M1638),Table1[[#This Row],[win/loss]])/B1639</f>
        <v>0.66666666666666663</v>
      </c>
      <c r="O1639">
        <f t="shared" si="53"/>
        <v>-8.5</v>
      </c>
      <c r="P1639">
        <f>IF(Table1[[#This Row],[difference]]&gt;0,SQRT(Table1[[#This Row],[difference]]),-SQRT(ABS(Table1[[#This Row],[difference]])))</f>
        <v>-2.9154759474226504</v>
      </c>
      <c r="Q1639">
        <f>IF(Table1[[#This Row],[line]]&gt;0,SQRT(Table1[[#This Row],[line]]),-SQRT(ABS(Table1[[#This Row],[line]])))</f>
        <v>-1.2247448713915889</v>
      </c>
      <c r="R1639">
        <f>Table1[[#This Row],[difference]]-Table1[[#This Row],[sqrt(line)]]</f>
        <v>-7.2752551286084106</v>
      </c>
      <c r="S1639">
        <f>IF(Table1[[#This Row],[difference]]&gt;0,1,-1)</f>
        <v>-1</v>
      </c>
      <c r="T1639">
        <f>IF(Table1[[#This Row],[team]]=E1638,SUM(H1639,T1638),Table1[[#This Row],[ppg]])</f>
        <v>174</v>
      </c>
      <c r="U1639">
        <f>IF(Table1[[#This Row],[team]]=E1638,SUM(I1639,U1638),Table1[[#This Row],[ppga]])</f>
        <v>158</v>
      </c>
      <c r="V1639">
        <f>IF(Table1[[#This Row],[team]]=E1638,SUM(Table1[[#This Row],[difference]],V1638),Table1[[#This Row],[difference]])</f>
        <v>15</v>
      </c>
      <c r="W1639">
        <f>IF(Table1[[#This Row],[team]]=E1638,SUM(Table1[[#This Row],[sqrt(dif)]],W1638),Table1[[#This Row],[sqrt(dif)]])</f>
        <v>5.1864723603785352</v>
      </c>
      <c r="X1639">
        <f>IF(Table1[[#This Row],[team]]=E1638,SUM(Table1[[#This Row],[f1]],X1638),Table1[[#This Row],[f1]])</f>
        <v>15.071355113218921</v>
      </c>
      <c r="Y1639">
        <f>IF(Table1[[#This Row],[ATS]]=S1638,SUM(Table1[[#This Row],[ATS]],Y1638),Table1[[#This Row],[ATS]])</f>
        <v>-1</v>
      </c>
      <c r="Z1639">
        <f>IF(Table1[[#This Row],[ATS]]&gt;0,Table1[[#This Row],[ATS streak (not real)]]-1,Table1[[#This Row],[ATS streak (not real)]]+1)</f>
        <v>0</v>
      </c>
      <c r="AA1639" s="5">
        <f>Table1[[#This Row],[running ttl ppg]]^2.37/(Table1[[#This Row],[running ttl ppg]]^2.37+Table1[[#This Row],[running ttl ppga]]^2.37)</f>
        <v>0.55690508785803772</v>
      </c>
      <c r="AB1639" s="5">
        <f>Table1[[#This Row],[pyth ratio]]+Table1[[#This Row],[win/loss ratio]]</f>
        <v>1.2235717545247042</v>
      </c>
    </row>
    <row r="1640" spans="1:28" x14ac:dyDescent="0.25">
      <c r="A1640" s="1">
        <v>4198</v>
      </c>
      <c r="B1640" s="7">
        <f t="shared" si="54"/>
        <v>7</v>
      </c>
      <c r="C1640" s="5">
        <v>2019</v>
      </c>
      <c r="D1640" s="5">
        <v>7</v>
      </c>
      <c r="E1640" t="s">
        <v>47</v>
      </c>
      <c r="F1640" t="s">
        <v>56</v>
      </c>
      <c r="G1640" s="5">
        <v>0</v>
      </c>
      <c r="H1640">
        <v>10</v>
      </c>
      <c r="I1640">
        <v>45</v>
      </c>
      <c r="J1640">
        <v>-35</v>
      </c>
      <c r="K1640">
        <f>IF(Table1[[#This Row],[net]]&gt;0,1,0)</f>
        <v>0</v>
      </c>
      <c r="L1640">
        <v>6.5</v>
      </c>
      <c r="M1640">
        <f>IF(Table1[[#This Row],[team]]=E1639,SUM(Table1[[#This Row],[win/loss]],M1639),Table1[[#This Row],[win/loss]])</f>
        <v>4</v>
      </c>
      <c r="N1640">
        <f>IF(Table1[[#This Row],[team]]=E1639,SUM(Table1[[#This Row],[win/loss]],M1639),Table1[[#This Row],[win/loss]])/B1640</f>
        <v>0.5714285714285714</v>
      </c>
      <c r="O1640">
        <f t="shared" si="53"/>
        <v>-28.5</v>
      </c>
      <c r="P1640">
        <f>IF(Table1[[#This Row],[difference]]&gt;0,SQRT(Table1[[#This Row],[difference]]),-SQRT(ABS(Table1[[#This Row],[difference]])))</f>
        <v>-5.3385391260156556</v>
      </c>
      <c r="Q1640">
        <f>IF(Table1[[#This Row],[line]]&gt;0,SQRT(Table1[[#This Row],[line]]),-SQRT(ABS(Table1[[#This Row],[line]])))</f>
        <v>2.5495097567963922</v>
      </c>
      <c r="R1640">
        <f>Table1[[#This Row],[difference]]-Table1[[#This Row],[sqrt(line)]]</f>
        <v>-31.049509756796393</v>
      </c>
      <c r="S1640">
        <f>IF(Table1[[#This Row],[difference]]&gt;0,1,-1)</f>
        <v>-1</v>
      </c>
      <c r="T1640">
        <f>IF(Table1[[#This Row],[team]]=E1639,SUM(H1640,T1639),Table1[[#This Row],[ppg]])</f>
        <v>184</v>
      </c>
      <c r="U1640">
        <f>IF(Table1[[#This Row],[team]]=E1639,SUM(I1640,U1639),Table1[[#This Row],[ppga]])</f>
        <v>203</v>
      </c>
      <c r="V1640">
        <f>IF(Table1[[#This Row],[team]]=E1639,SUM(Table1[[#This Row],[difference]],V1639),Table1[[#This Row],[difference]])</f>
        <v>-13.5</v>
      </c>
      <c r="W1640">
        <f>IF(Table1[[#This Row],[team]]=E1639,SUM(Table1[[#This Row],[sqrt(dif)]],W1639),Table1[[#This Row],[sqrt(dif)]])</f>
        <v>-0.1520667656371204</v>
      </c>
      <c r="X1640">
        <f>IF(Table1[[#This Row],[team]]=E1639,SUM(Table1[[#This Row],[f1]],X1639),Table1[[#This Row],[f1]])</f>
        <v>-15.978154643577472</v>
      </c>
      <c r="Y1640">
        <f>IF(Table1[[#This Row],[ATS]]=S1639,SUM(Table1[[#This Row],[ATS]],Y1639),Table1[[#This Row],[ATS]])</f>
        <v>-2</v>
      </c>
      <c r="Z1640">
        <f>IF(Table1[[#This Row],[ATS]]&gt;0,Table1[[#This Row],[ATS streak (not real)]]-1,Table1[[#This Row],[ATS streak (not real)]]+1)</f>
        <v>-1</v>
      </c>
      <c r="AA1640" s="5">
        <f>Table1[[#This Row],[running ttl ppg]]^2.37/(Table1[[#This Row],[running ttl ppg]]^2.37+Table1[[#This Row],[running ttl ppga]]^2.37)</f>
        <v>0.44203666411589121</v>
      </c>
      <c r="AB1640" s="5">
        <f>Table1[[#This Row],[pyth ratio]]+Table1[[#This Row],[win/loss ratio]]</f>
        <v>1.0134652355444627</v>
      </c>
    </row>
    <row r="1641" spans="1:28" x14ac:dyDescent="0.25">
      <c r="A1641" s="1">
        <v>4199</v>
      </c>
      <c r="B1641" s="7">
        <f t="shared" si="54"/>
        <v>8</v>
      </c>
      <c r="C1641" s="5">
        <v>2019</v>
      </c>
      <c r="D1641" s="5">
        <v>8</v>
      </c>
      <c r="E1641" t="s">
        <v>47</v>
      </c>
      <c r="F1641" t="s">
        <v>70</v>
      </c>
      <c r="G1641" s="5">
        <v>1</v>
      </c>
      <c r="H1641">
        <v>37</v>
      </c>
      <c r="I1641">
        <v>34</v>
      </c>
      <c r="J1641">
        <v>3</v>
      </c>
      <c r="K1641">
        <f>IF(Table1[[#This Row],[net]]&gt;0,1,0)</f>
        <v>1</v>
      </c>
      <c r="L1641">
        <v>-3.5</v>
      </c>
      <c r="M1641">
        <f>IF(Table1[[#This Row],[team]]=E1640,SUM(Table1[[#This Row],[win/loss]],M1640),Table1[[#This Row],[win/loss]])</f>
        <v>5</v>
      </c>
      <c r="N1641">
        <f>IF(Table1[[#This Row],[team]]=E1640,SUM(Table1[[#This Row],[win/loss]],M1640),Table1[[#This Row],[win/loss]])/B1641</f>
        <v>0.625</v>
      </c>
      <c r="O1641">
        <f t="shared" si="53"/>
        <v>-0.5</v>
      </c>
      <c r="P1641">
        <f>IF(Table1[[#This Row],[difference]]&gt;0,SQRT(Table1[[#This Row],[difference]]),-SQRT(ABS(Table1[[#This Row],[difference]])))</f>
        <v>-0.70710678118654757</v>
      </c>
      <c r="Q1641">
        <f>IF(Table1[[#This Row],[line]]&gt;0,SQRT(Table1[[#This Row],[line]]),-SQRT(ABS(Table1[[#This Row],[line]])))</f>
        <v>-1.8708286933869707</v>
      </c>
      <c r="R1641">
        <f>Table1[[#This Row],[difference]]-Table1[[#This Row],[sqrt(line)]]</f>
        <v>1.3708286933869707</v>
      </c>
      <c r="S1641">
        <f>IF(Table1[[#This Row],[difference]]&gt;0,1,-1)</f>
        <v>-1</v>
      </c>
      <c r="T1641">
        <f>IF(Table1[[#This Row],[team]]=E1640,SUM(H1641,T1640),Table1[[#This Row],[ppg]])</f>
        <v>221</v>
      </c>
      <c r="U1641">
        <f>IF(Table1[[#This Row],[team]]=E1640,SUM(I1641,U1640),Table1[[#This Row],[ppga]])</f>
        <v>237</v>
      </c>
      <c r="V1641">
        <f>IF(Table1[[#This Row],[team]]=E1640,SUM(Table1[[#This Row],[difference]],V1640),Table1[[#This Row],[difference]])</f>
        <v>-14</v>
      </c>
      <c r="W1641">
        <f>IF(Table1[[#This Row],[team]]=E1640,SUM(Table1[[#This Row],[sqrt(dif)]],W1640),Table1[[#This Row],[sqrt(dif)]])</f>
        <v>-0.85917354682366798</v>
      </c>
      <c r="X1641">
        <f>IF(Table1[[#This Row],[team]]=E1640,SUM(Table1[[#This Row],[f1]],X1640),Table1[[#This Row],[f1]])</f>
        <v>-14.607325950190502</v>
      </c>
      <c r="Y1641">
        <f>IF(Table1[[#This Row],[ATS]]=S1640,SUM(Table1[[#This Row],[ATS]],Y1640),Table1[[#This Row],[ATS]])</f>
        <v>-3</v>
      </c>
      <c r="Z1641">
        <f>IF(Table1[[#This Row],[ATS]]&gt;0,Table1[[#This Row],[ATS streak (not real)]]-1,Table1[[#This Row],[ATS streak (not real)]]+1)</f>
        <v>-2</v>
      </c>
      <c r="AA1641" s="5">
        <f>Table1[[#This Row],[running ttl ppg]]^2.37/(Table1[[#This Row],[running ttl ppg]]^2.37+Table1[[#This Row],[running ttl ppga]]^2.37)</f>
        <v>0.45868021605062548</v>
      </c>
      <c r="AB1641" s="5">
        <f>Table1[[#This Row],[pyth ratio]]+Table1[[#This Row],[win/loss ratio]]</f>
        <v>1.0836802160506256</v>
      </c>
    </row>
    <row r="1642" spans="1:28" x14ac:dyDescent="0.25">
      <c r="A1642" s="1">
        <v>4200</v>
      </c>
      <c r="B1642" s="7">
        <f t="shared" si="54"/>
        <v>9</v>
      </c>
      <c r="C1642" s="5">
        <v>2019</v>
      </c>
      <c r="D1642" s="5">
        <v>10</v>
      </c>
      <c r="E1642" t="s">
        <v>47</v>
      </c>
      <c r="F1642" t="s">
        <v>64</v>
      </c>
      <c r="G1642" s="5">
        <v>1</v>
      </c>
      <c r="H1642">
        <v>14</v>
      </c>
      <c r="I1642">
        <v>51</v>
      </c>
      <c r="J1642">
        <v>-37</v>
      </c>
      <c r="K1642">
        <f>IF(Table1[[#This Row],[net]]&gt;0,1,0)</f>
        <v>0</v>
      </c>
      <c r="L1642">
        <v>6</v>
      </c>
      <c r="M1642">
        <f>IF(Table1[[#This Row],[team]]=E1641,SUM(Table1[[#This Row],[win/loss]],M1641),Table1[[#This Row],[win/loss]])</f>
        <v>5</v>
      </c>
      <c r="N1642">
        <f>IF(Table1[[#This Row],[team]]=E1641,SUM(Table1[[#This Row],[win/loss]],M1641),Table1[[#This Row],[win/loss]])/B1642</f>
        <v>0.55555555555555558</v>
      </c>
      <c r="O1642">
        <f t="shared" si="53"/>
        <v>-31</v>
      </c>
      <c r="P1642">
        <f>IF(Table1[[#This Row],[difference]]&gt;0,SQRT(Table1[[#This Row],[difference]]),-SQRT(ABS(Table1[[#This Row],[difference]])))</f>
        <v>-5.5677643628300215</v>
      </c>
      <c r="Q1642">
        <f>IF(Table1[[#This Row],[line]]&gt;0,SQRT(Table1[[#This Row],[line]]),-SQRT(ABS(Table1[[#This Row],[line]])))</f>
        <v>2.4494897427831779</v>
      </c>
      <c r="R1642">
        <f>Table1[[#This Row],[difference]]-Table1[[#This Row],[sqrt(line)]]</f>
        <v>-33.449489742783179</v>
      </c>
      <c r="S1642">
        <f>IF(Table1[[#This Row],[difference]]&gt;0,1,-1)</f>
        <v>-1</v>
      </c>
      <c r="T1642">
        <f>IF(Table1[[#This Row],[team]]=E1641,SUM(H1642,T1641),Table1[[#This Row],[ppg]])</f>
        <v>235</v>
      </c>
      <c r="U1642">
        <f>IF(Table1[[#This Row],[team]]=E1641,SUM(I1642,U1641),Table1[[#This Row],[ppga]])</f>
        <v>288</v>
      </c>
      <c r="V1642">
        <f>IF(Table1[[#This Row],[team]]=E1641,SUM(Table1[[#This Row],[difference]],V1641),Table1[[#This Row],[difference]])</f>
        <v>-45</v>
      </c>
      <c r="W1642">
        <f>IF(Table1[[#This Row],[team]]=E1641,SUM(Table1[[#This Row],[sqrt(dif)]],W1641),Table1[[#This Row],[sqrt(dif)]])</f>
        <v>-6.4269379096536898</v>
      </c>
      <c r="X1642">
        <f>IF(Table1[[#This Row],[team]]=E1641,SUM(Table1[[#This Row],[f1]],X1641),Table1[[#This Row],[f1]])</f>
        <v>-48.056815692973679</v>
      </c>
      <c r="Y1642">
        <f>IF(Table1[[#This Row],[ATS]]=S1641,SUM(Table1[[#This Row],[ATS]],Y1641),Table1[[#This Row],[ATS]])</f>
        <v>-4</v>
      </c>
      <c r="Z1642">
        <f>IF(Table1[[#This Row],[ATS]]&gt;0,Table1[[#This Row],[ATS streak (not real)]]-1,Table1[[#This Row],[ATS streak (not real)]]+1)</f>
        <v>-3</v>
      </c>
      <c r="AA1642" s="5">
        <f>Table1[[#This Row],[running ttl ppg]]^2.37/(Table1[[#This Row],[running ttl ppg]]^2.37+Table1[[#This Row],[running ttl ppga]]^2.37)</f>
        <v>0.38178027975721318</v>
      </c>
      <c r="AB1642" s="5">
        <f>Table1[[#This Row],[pyth ratio]]+Table1[[#This Row],[win/loss ratio]]</f>
        <v>0.93733583531276876</v>
      </c>
    </row>
    <row r="1643" spans="1:28" x14ac:dyDescent="0.25">
      <c r="A1643" s="1">
        <v>4201</v>
      </c>
      <c r="B1643" s="7">
        <f t="shared" si="54"/>
        <v>10</v>
      </c>
      <c r="C1643" s="5">
        <v>2019</v>
      </c>
      <c r="D1643" s="5">
        <v>11</v>
      </c>
      <c r="E1643" t="s">
        <v>47</v>
      </c>
      <c r="F1643" t="s">
        <v>43</v>
      </c>
      <c r="G1643" s="5">
        <v>0</v>
      </c>
      <c r="H1643">
        <v>21</v>
      </c>
      <c r="I1643">
        <v>24</v>
      </c>
      <c r="J1643">
        <v>-3</v>
      </c>
      <c r="K1643">
        <f>IF(Table1[[#This Row],[net]]&gt;0,1,0)</f>
        <v>0</v>
      </c>
      <c r="L1643">
        <v>6.5</v>
      </c>
      <c r="M1643">
        <f>IF(Table1[[#This Row],[team]]=E1642,SUM(Table1[[#This Row],[win/loss]],M1642),Table1[[#This Row],[win/loss]])</f>
        <v>5</v>
      </c>
      <c r="N1643">
        <f>IF(Table1[[#This Row],[team]]=E1642,SUM(Table1[[#This Row],[win/loss]],M1642),Table1[[#This Row],[win/loss]])/B1643</f>
        <v>0.5</v>
      </c>
      <c r="O1643">
        <f t="shared" si="53"/>
        <v>3.5</v>
      </c>
      <c r="P1643">
        <f>IF(Table1[[#This Row],[difference]]&gt;0,SQRT(Table1[[#This Row],[difference]]),-SQRT(ABS(Table1[[#This Row],[difference]])))</f>
        <v>1.8708286933869707</v>
      </c>
      <c r="Q1643">
        <f>IF(Table1[[#This Row],[line]]&gt;0,SQRT(Table1[[#This Row],[line]]),-SQRT(ABS(Table1[[#This Row],[line]])))</f>
        <v>2.5495097567963922</v>
      </c>
      <c r="R1643">
        <f>Table1[[#This Row],[difference]]-Table1[[#This Row],[sqrt(line)]]</f>
        <v>0.95049024320360775</v>
      </c>
      <c r="S1643">
        <f>IF(Table1[[#This Row],[difference]]&gt;0,1,-1)</f>
        <v>1</v>
      </c>
      <c r="T1643">
        <f>IF(Table1[[#This Row],[team]]=E1642,SUM(H1643,T1642),Table1[[#This Row],[ppg]])</f>
        <v>256</v>
      </c>
      <c r="U1643">
        <f>IF(Table1[[#This Row],[team]]=E1642,SUM(I1643,U1642),Table1[[#This Row],[ppga]])</f>
        <v>312</v>
      </c>
      <c r="V1643">
        <f>IF(Table1[[#This Row],[team]]=E1642,SUM(Table1[[#This Row],[difference]],V1642),Table1[[#This Row],[difference]])</f>
        <v>-41.5</v>
      </c>
      <c r="W1643">
        <f>IF(Table1[[#This Row],[team]]=E1642,SUM(Table1[[#This Row],[sqrt(dif)]],W1642),Table1[[#This Row],[sqrt(dif)]])</f>
        <v>-4.5561092162667194</v>
      </c>
      <c r="X1643">
        <f>IF(Table1[[#This Row],[team]]=E1642,SUM(Table1[[#This Row],[f1]],X1642),Table1[[#This Row],[f1]])</f>
        <v>-47.106325449770068</v>
      </c>
      <c r="Y1643">
        <f>IF(Table1[[#This Row],[ATS]]=S1642,SUM(Table1[[#This Row],[ATS]],Y1642),Table1[[#This Row],[ATS]])</f>
        <v>1</v>
      </c>
      <c r="Z1643">
        <f>IF(Table1[[#This Row],[ATS]]&gt;0,Table1[[#This Row],[ATS streak (not real)]]-1,Table1[[#This Row],[ATS streak (not real)]]+1)</f>
        <v>0</v>
      </c>
      <c r="AA1643" s="5">
        <f>Table1[[#This Row],[running ttl ppg]]^2.37/(Table1[[#This Row],[running ttl ppg]]^2.37+Table1[[#This Row],[running ttl ppga]]^2.37)</f>
        <v>0.38488917675807277</v>
      </c>
      <c r="AB1643" s="5">
        <f>Table1[[#This Row],[pyth ratio]]+Table1[[#This Row],[win/loss ratio]]</f>
        <v>0.88488917675807277</v>
      </c>
    </row>
    <row r="1644" spans="1:28" x14ac:dyDescent="0.25">
      <c r="A1644" s="1">
        <v>4202</v>
      </c>
      <c r="B1644" s="7">
        <f t="shared" si="54"/>
        <v>11</v>
      </c>
      <c r="C1644" s="5">
        <v>2019</v>
      </c>
      <c r="D1644" s="5">
        <v>12</v>
      </c>
      <c r="E1644" t="s">
        <v>47</v>
      </c>
      <c r="F1644" t="s">
        <v>48</v>
      </c>
      <c r="G1644" s="5">
        <v>1</v>
      </c>
      <c r="H1644">
        <v>20</v>
      </c>
      <c r="I1644">
        <v>35</v>
      </c>
      <c r="J1644">
        <v>-15</v>
      </c>
      <c r="K1644">
        <f>IF(Table1[[#This Row],[net]]&gt;0,1,0)</f>
        <v>0</v>
      </c>
      <c r="L1644">
        <v>0</v>
      </c>
      <c r="M1644">
        <f>IF(Table1[[#This Row],[team]]=E1643,SUM(Table1[[#This Row],[win/loss]],M1643),Table1[[#This Row],[win/loss]])</f>
        <v>5</v>
      </c>
      <c r="N1644">
        <f>IF(Table1[[#This Row],[team]]=E1643,SUM(Table1[[#This Row],[win/loss]],M1643),Table1[[#This Row],[win/loss]])/B1644</f>
        <v>0.45454545454545453</v>
      </c>
      <c r="O1644">
        <f t="shared" si="53"/>
        <v>-15</v>
      </c>
      <c r="P1644">
        <f>IF(Table1[[#This Row],[difference]]&gt;0,SQRT(Table1[[#This Row],[difference]]),-SQRT(ABS(Table1[[#This Row],[difference]])))</f>
        <v>-3.872983346207417</v>
      </c>
      <c r="Q1644">
        <f>IF(Table1[[#This Row],[line]]&gt;0,SQRT(Table1[[#This Row],[line]]),-SQRT(ABS(Table1[[#This Row],[line]])))</f>
        <v>0</v>
      </c>
      <c r="R1644">
        <f>Table1[[#This Row],[difference]]-Table1[[#This Row],[sqrt(line)]]</f>
        <v>-15</v>
      </c>
      <c r="S1644">
        <f>IF(Table1[[#This Row],[difference]]&gt;0,1,-1)</f>
        <v>-1</v>
      </c>
      <c r="T1644">
        <f>IF(Table1[[#This Row],[team]]=E1643,SUM(H1644,T1643),Table1[[#This Row],[ppg]])</f>
        <v>276</v>
      </c>
      <c r="U1644">
        <f>IF(Table1[[#This Row],[team]]=E1643,SUM(I1644,U1643),Table1[[#This Row],[ppga]])</f>
        <v>347</v>
      </c>
      <c r="V1644">
        <f>IF(Table1[[#This Row],[team]]=E1643,SUM(Table1[[#This Row],[difference]],V1643),Table1[[#This Row],[difference]])</f>
        <v>-56.5</v>
      </c>
      <c r="W1644">
        <f>IF(Table1[[#This Row],[team]]=E1643,SUM(Table1[[#This Row],[sqrt(dif)]],W1643),Table1[[#This Row],[sqrt(dif)]])</f>
        <v>-8.4290925624741355</v>
      </c>
      <c r="X1644">
        <f>IF(Table1[[#This Row],[team]]=E1643,SUM(Table1[[#This Row],[f1]],X1643),Table1[[#This Row],[f1]])</f>
        <v>-62.106325449770068</v>
      </c>
      <c r="Y1644">
        <f>IF(Table1[[#This Row],[ATS]]=S1643,SUM(Table1[[#This Row],[ATS]],Y1643),Table1[[#This Row],[ATS]])</f>
        <v>-1</v>
      </c>
      <c r="Z1644">
        <f>IF(Table1[[#This Row],[ATS]]&gt;0,Table1[[#This Row],[ATS streak (not real)]]-1,Table1[[#This Row],[ATS streak (not real)]]+1)</f>
        <v>0</v>
      </c>
      <c r="AA1644" s="5">
        <f>Table1[[#This Row],[running ttl ppg]]^2.37/(Table1[[#This Row],[running ttl ppg]]^2.37+Table1[[#This Row],[running ttl ppga]]^2.37)</f>
        <v>0.36759466206465313</v>
      </c>
      <c r="AB1644" s="5">
        <f>Table1[[#This Row],[pyth ratio]]+Table1[[#This Row],[win/loss ratio]]</f>
        <v>0.82214011661010766</v>
      </c>
    </row>
    <row r="1645" spans="1:28" x14ac:dyDescent="0.25">
      <c r="A1645" s="1">
        <v>4203</v>
      </c>
      <c r="B1645" s="7">
        <f t="shared" si="54"/>
        <v>12</v>
      </c>
      <c r="C1645" s="5">
        <v>2019</v>
      </c>
      <c r="D1645" s="5">
        <v>13</v>
      </c>
      <c r="E1645" t="s">
        <v>47</v>
      </c>
      <c r="F1645" t="s">
        <v>50</v>
      </c>
      <c r="G1645" s="5">
        <v>1</v>
      </c>
      <c r="H1645">
        <v>10</v>
      </c>
      <c r="I1645">
        <v>24</v>
      </c>
      <c r="J1645">
        <v>-14</v>
      </c>
      <c r="K1645">
        <f>IF(Table1[[#This Row],[net]]&gt;0,1,0)</f>
        <v>0</v>
      </c>
      <c r="L1645">
        <v>4</v>
      </c>
      <c r="M1645">
        <f>IF(Table1[[#This Row],[team]]=E1644,SUM(Table1[[#This Row],[win/loss]],M1644),Table1[[#This Row],[win/loss]])</f>
        <v>5</v>
      </c>
      <c r="N1645">
        <f>IF(Table1[[#This Row],[team]]=E1644,SUM(Table1[[#This Row],[win/loss]],M1644),Table1[[#This Row],[win/loss]])/B1645</f>
        <v>0.41666666666666669</v>
      </c>
      <c r="O1645">
        <f t="shared" si="53"/>
        <v>-10</v>
      </c>
      <c r="P1645">
        <f>IF(Table1[[#This Row],[difference]]&gt;0,SQRT(Table1[[#This Row],[difference]]),-SQRT(ABS(Table1[[#This Row],[difference]])))</f>
        <v>-3.1622776601683795</v>
      </c>
      <c r="Q1645">
        <f>IF(Table1[[#This Row],[line]]&gt;0,SQRT(Table1[[#This Row],[line]]),-SQRT(ABS(Table1[[#This Row],[line]])))</f>
        <v>2</v>
      </c>
      <c r="R1645">
        <f>Table1[[#This Row],[difference]]-Table1[[#This Row],[sqrt(line)]]</f>
        <v>-12</v>
      </c>
      <c r="S1645">
        <f>IF(Table1[[#This Row],[difference]]&gt;0,1,-1)</f>
        <v>-1</v>
      </c>
      <c r="T1645">
        <f>IF(Table1[[#This Row],[team]]=E1644,SUM(H1645,T1644),Table1[[#This Row],[ppg]])</f>
        <v>286</v>
      </c>
      <c r="U1645">
        <f>IF(Table1[[#This Row],[team]]=E1644,SUM(I1645,U1644),Table1[[#This Row],[ppga]])</f>
        <v>371</v>
      </c>
      <c r="V1645">
        <f>IF(Table1[[#This Row],[team]]=E1644,SUM(Table1[[#This Row],[difference]],V1644),Table1[[#This Row],[difference]])</f>
        <v>-66.5</v>
      </c>
      <c r="W1645">
        <f>IF(Table1[[#This Row],[team]]=E1644,SUM(Table1[[#This Row],[sqrt(dif)]],W1644),Table1[[#This Row],[sqrt(dif)]])</f>
        <v>-11.591370222642515</v>
      </c>
      <c r="X1645">
        <f>IF(Table1[[#This Row],[team]]=E1644,SUM(Table1[[#This Row],[f1]],X1644),Table1[[#This Row],[f1]])</f>
        <v>-74.106325449770068</v>
      </c>
      <c r="Y1645">
        <f>IF(Table1[[#This Row],[ATS]]=S1644,SUM(Table1[[#This Row],[ATS]],Y1644),Table1[[#This Row],[ATS]])</f>
        <v>-2</v>
      </c>
      <c r="Z1645">
        <f>IF(Table1[[#This Row],[ATS]]&gt;0,Table1[[#This Row],[ATS streak (not real)]]-1,Table1[[#This Row],[ATS streak (not real)]]+1)</f>
        <v>-1</v>
      </c>
      <c r="AA1645" s="5">
        <f>Table1[[#This Row],[running ttl ppg]]^2.37/(Table1[[#This Row],[running ttl ppg]]^2.37+Table1[[#This Row],[running ttl ppga]]^2.37)</f>
        <v>0.35053274422764225</v>
      </c>
      <c r="AB1645" s="5">
        <f>Table1[[#This Row],[pyth ratio]]+Table1[[#This Row],[win/loss ratio]]</f>
        <v>0.76719941089430899</v>
      </c>
    </row>
    <row r="1646" spans="1:28" x14ac:dyDescent="0.25">
      <c r="A1646" s="1">
        <v>4204</v>
      </c>
      <c r="B1646" s="7">
        <f t="shared" si="54"/>
        <v>13</v>
      </c>
      <c r="C1646" s="5">
        <v>2019</v>
      </c>
      <c r="D1646" s="5">
        <v>14</v>
      </c>
      <c r="E1646" t="s">
        <v>47</v>
      </c>
      <c r="F1646" t="s">
        <v>57</v>
      </c>
      <c r="G1646" s="5">
        <v>0</v>
      </c>
      <c r="H1646">
        <v>21</v>
      </c>
      <c r="I1646">
        <v>26</v>
      </c>
      <c r="J1646">
        <v>-5</v>
      </c>
      <c r="K1646">
        <f>IF(Table1[[#This Row],[net]]&gt;0,1,0)</f>
        <v>0</v>
      </c>
      <c r="L1646">
        <v>16.5</v>
      </c>
      <c r="M1646">
        <f>IF(Table1[[#This Row],[team]]=E1645,SUM(Table1[[#This Row],[win/loss]],M1645),Table1[[#This Row],[win/loss]])</f>
        <v>5</v>
      </c>
      <c r="N1646">
        <f>IF(Table1[[#This Row],[team]]=E1645,SUM(Table1[[#This Row],[win/loss]],M1645),Table1[[#This Row],[win/loss]])/B1646</f>
        <v>0.38461538461538464</v>
      </c>
      <c r="O1646">
        <f t="shared" si="53"/>
        <v>11.5</v>
      </c>
      <c r="P1646">
        <f>IF(Table1[[#This Row],[difference]]&gt;0,SQRT(Table1[[#This Row],[difference]]),-SQRT(ABS(Table1[[#This Row],[difference]])))</f>
        <v>3.3911649915626341</v>
      </c>
      <c r="Q1646">
        <f>IF(Table1[[#This Row],[line]]&gt;0,SQRT(Table1[[#This Row],[line]]),-SQRT(ABS(Table1[[#This Row],[line]])))</f>
        <v>4.0620192023179804</v>
      </c>
      <c r="R1646">
        <f>Table1[[#This Row],[difference]]-Table1[[#This Row],[sqrt(line)]]</f>
        <v>7.4379807976820196</v>
      </c>
      <c r="S1646">
        <f>IF(Table1[[#This Row],[difference]]&gt;0,1,-1)</f>
        <v>1</v>
      </c>
      <c r="T1646">
        <f>IF(Table1[[#This Row],[team]]=E1645,SUM(H1646,T1645),Table1[[#This Row],[ppg]])</f>
        <v>307</v>
      </c>
      <c r="U1646">
        <f>IF(Table1[[#This Row],[team]]=E1645,SUM(I1646,U1645),Table1[[#This Row],[ppga]])</f>
        <v>397</v>
      </c>
      <c r="V1646">
        <f>IF(Table1[[#This Row],[team]]=E1645,SUM(Table1[[#This Row],[difference]],V1645),Table1[[#This Row],[difference]])</f>
        <v>-55</v>
      </c>
      <c r="W1646">
        <f>IF(Table1[[#This Row],[team]]=E1645,SUM(Table1[[#This Row],[sqrt(dif)]],W1645),Table1[[#This Row],[sqrt(dif)]])</f>
        <v>-8.200205231079881</v>
      </c>
      <c r="X1646">
        <f>IF(Table1[[#This Row],[team]]=E1645,SUM(Table1[[#This Row],[f1]],X1645),Table1[[#This Row],[f1]])</f>
        <v>-66.668344652088052</v>
      </c>
      <c r="Y1646">
        <f>IF(Table1[[#This Row],[ATS]]=S1645,SUM(Table1[[#This Row],[ATS]],Y1645),Table1[[#This Row],[ATS]])</f>
        <v>1</v>
      </c>
      <c r="Z1646">
        <f>IF(Table1[[#This Row],[ATS]]&gt;0,Table1[[#This Row],[ATS streak (not real)]]-1,Table1[[#This Row],[ATS streak (not real)]]+1)</f>
        <v>0</v>
      </c>
      <c r="AA1646" s="5">
        <f>Table1[[#This Row],[running ttl ppg]]^2.37/(Table1[[#This Row],[running ttl ppg]]^2.37+Table1[[#This Row],[running ttl ppga]]^2.37)</f>
        <v>0.35221893419654043</v>
      </c>
      <c r="AB1646" s="5">
        <f>Table1[[#This Row],[pyth ratio]]+Table1[[#This Row],[win/loss ratio]]</f>
        <v>0.73683431881192507</v>
      </c>
    </row>
    <row r="1647" spans="1:28" x14ac:dyDescent="0.25">
      <c r="A1647" s="1">
        <v>4205</v>
      </c>
      <c r="B1647" s="7">
        <f t="shared" si="54"/>
        <v>14</v>
      </c>
      <c r="C1647" s="5">
        <v>2019</v>
      </c>
      <c r="D1647" s="5">
        <v>15</v>
      </c>
      <c r="E1647" t="s">
        <v>47</v>
      </c>
      <c r="F1647" t="s">
        <v>65</v>
      </c>
      <c r="G1647" s="5">
        <v>1</v>
      </c>
      <c r="H1647">
        <v>30</v>
      </c>
      <c r="I1647">
        <v>16</v>
      </c>
      <c r="J1647">
        <v>14</v>
      </c>
      <c r="K1647">
        <f>IF(Table1[[#This Row],[net]]&gt;0,1,0)</f>
        <v>1</v>
      </c>
      <c r="L1647">
        <v>-3</v>
      </c>
      <c r="M1647">
        <f>IF(Table1[[#This Row],[team]]=E1646,SUM(Table1[[#This Row],[win/loss]],M1646),Table1[[#This Row],[win/loss]])</f>
        <v>6</v>
      </c>
      <c r="N1647">
        <f>IF(Table1[[#This Row],[team]]=E1646,SUM(Table1[[#This Row],[win/loss]],M1646),Table1[[#This Row],[win/loss]])/B1647</f>
        <v>0.42857142857142855</v>
      </c>
      <c r="O1647">
        <f t="shared" si="53"/>
        <v>11</v>
      </c>
      <c r="P1647">
        <f>IF(Table1[[#This Row],[difference]]&gt;0,SQRT(Table1[[#This Row],[difference]]),-SQRT(ABS(Table1[[#This Row],[difference]])))</f>
        <v>3.3166247903553998</v>
      </c>
      <c r="Q1647">
        <f>IF(Table1[[#This Row],[line]]&gt;0,SQRT(Table1[[#This Row],[line]]),-SQRT(ABS(Table1[[#This Row],[line]])))</f>
        <v>-1.7320508075688772</v>
      </c>
      <c r="R1647">
        <f>Table1[[#This Row],[difference]]-Table1[[#This Row],[sqrt(line)]]</f>
        <v>12.732050807568877</v>
      </c>
      <c r="S1647">
        <f>IF(Table1[[#This Row],[difference]]&gt;0,1,-1)</f>
        <v>1</v>
      </c>
      <c r="T1647">
        <f>IF(Table1[[#This Row],[team]]=E1646,SUM(H1647,T1646),Table1[[#This Row],[ppg]])</f>
        <v>337</v>
      </c>
      <c r="U1647">
        <f>IF(Table1[[#This Row],[team]]=E1646,SUM(I1647,U1646),Table1[[#This Row],[ppga]])</f>
        <v>413</v>
      </c>
      <c r="V1647">
        <f>IF(Table1[[#This Row],[team]]=E1646,SUM(Table1[[#This Row],[difference]],V1646),Table1[[#This Row],[difference]])</f>
        <v>-44</v>
      </c>
      <c r="W1647">
        <f>IF(Table1[[#This Row],[team]]=E1646,SUM(Table1[[#This Row],[sqrt(dif)]],W1646),Table1[[#This Row],[sqrt(dif)]])</f>
        <v>-4.8835804407244812</v>
      </c>
      <c r="X1647">
        <f>IF(Table1[[#This Row],[team]]=E1646,SUM(Table1[[#This Row],[f1]],X1646),Table1[[#This Row],[f1]])</f>
        <v>-53.936293844519177</v>
      </c>
      <c r="Y1647">
        <f>IF(Table1[[#This Row],[ATS]]=S1646,SUM(Table1[[#This Row],[ATS]],Y1646),Table1[[#This Row],[ATS]])</f>
        <v>2</v>
      </c>
      <c r="Z1647">
        <f>IF(Table1[[#This Row],[ATS]]&gt;0,Table1[[#This Row],[ATS streak (not real)]]-1,Table1[[#This Row],[ATS streak (not real)]]+1)</f>
        <v>1</v>
      </c>
      <c r="AA1647" s="5">
        <f>Table1[[#This Row],[running ttl ppg]]^2.37/(Table1[[#This Row],[running ttl ppg]]^2.37+Table1[[#This Row],[running ttl ppga]]^2.37)</f>
        <v>0.38178604325053822</v>
      </c>
      <c r="AB1647" s="5">
        <f>Table1[[#This Row],[pyth ratio]]+Table1[[#This Row],[win/loss ratio]]</f>
        <v>0.81035747182196682</v>
      </c>
    </row>
    <row r="1648" spans="1:28" x14ac:dyDescent="0.25">
      <c r="A1648" s="1">
        <v>4206</v>
      </c>
      <c r="B1648" s="7">
        <f t="shared" si="54"/>
        <v>15</v>
      </c>
      <c r="C1648" s="5">
        <v>2019</v>
      </c>
      <c r="D1648" s="5">
        <v>16</v>
      </c>
      <c r="E1648" t="s">
        <v>47</v>
      </c>
      <c r="F1648" t="s">
        <v>48</v>
      </c>
      <c r="G1648" s="5">
        <v>0</v>
      </c>
      <c r="H1648">
        <v>18</v>
      </c>
      <c r="I1648">
        <v>26</v>
      </c>
      <c r="J1648">
        <v>-8</v>
      </c>
      <c r="K1648">
        <f>IF(Table1[[#This Row],[net]]&gt;0,1,0)</f>
        <v>0</v>
      </c>
      <c r="L1648">
        <v>10</v>
      </c>
      <c r="M1648">
        <f>IF(Table1[[#This Row],[team]]=E1647,SUM(Table1[[#This Row],[win/loss]],M1647),Table1[[#This Row],[win/loss]])</f>
        <v>6</v>
      </c>
      <c r="N1648">
        <f>IF(Table1[[#This Row],[team]]=E1647,SUM(Table1[[#This Row],[win/loss]],M1647),Table1[[#This Row],[win/loss]])/B1648</f>
        <v>0.4</v>
      </c>
      <c r="O1648">
        <f t="shared" si="53"/>
        <v>2</v>
      </c>
      <c r="P1648">
        <f>IF(Table1[[#This Row],[difference]]&gt;0,SQRT(Table1[[#This Row],[difference]]),-SQRT(ABS(Table1[[#This Row],[difference]])))</f>
        <v>1.4142135623730951</v>
      </c>
      <c r="Q1648">
        <f>IF(Table1[[#This Row],[line]]&gt;0,SQRT(Table1[[#This Row],[line]]),-SQRT(ABS(Table1[[#This Row],[line]])))</f>
        <v>3.1622776601683795</v>
      </c>
      <c r="R1648">
        <f>Table1[[#This Row],[difference]]-Table1[[#This Row],[sqrt(line)]]</f>
        <v>-1.1622776601683795</v>
      </c>
      <c r="S1648">
        <f>IF(Table1[[#This Row],[difference]]&gt;0,1,-1)</f>
        <v>1</v>
      </c>
      <c r="T1648">
        <f>IF(Table1[[#This Row],[team]]=E1647,SUM(H1648,T1647),Table1[[#This Row],[ppg]])</f>
        <v>355</v>
      </c>
      <c r="U1648">
        <f>IF(Table1[[#This Row],[team]]=E1647,SUM(I1648,U1647),Table1[[#This Row],[ppga]])</f>
        <v>439</v>
      </c>
      <c r="V1648">
        <f>IF(Table1[[#This Row],[team]]=E1647,SUM(Table1[[#This Row],[difference]],V1647),Table1[[#This Row],[difference]])</f>
        <v>-42</v>
      </c>
      <c r="W1648">
        <f>IF(Table1[[#This Row],[team]]=E1647,SUM(Table1[[#This Row],[sqrt(dif)]],W1647),Table1[[#This Row],[sqrt(dif)]])</f>
        <v>-3.4693668783513862</v>
      </c>
      <c r="X1648">
        <f>IF(Table1[[#This Row],[team]]=E1647,SUM(Table1[[#This Row],[f1]],X1647),Table1[[#This Row],[f1]])</f>
        <v>-55.098571504687555</v>
      </c>
      <c r="Y1648">
        <f>IF(Table1[[#This Row],[ATS]]=S1647,SUM(Table1[[#This Row],[ATS]],Y1647),Table1[[#This Row],[ATS]])</f>
        <v>3</v>
      </c>
      <c r="Z1648">
        <f>IF(Table1[[#This Row],[ATS]]&gt;0,Table1[[#This Row],[ATS streak (not real)]]-1,Table1[[#This Row],[ATS streak (not real)]]+1)</f>
        <v>2</v>
      </c>
      <c r="AA1648" s="5">
        <f>Table1[[#This Row],[running ttl ppg]]^2.37/(Table1[[#This Row],[running ttl ppg]]^2.37+Table1[[#This Row],[running ttl ppga]]^2.37)</f>
        <v>0.3767550336151429</v>
      </c>
      <c r="AB1648" s="5">
        <f>Table1[[#This Row],[pyth ratio]]+Table1[[#This Row],[win/loss ratio]]</f>
        <v>0.77675503361514298</v>
      </c>
    </row>
    <row r="1649" spans="1:28" x14ac:dyDescent="0.25">
      <c r="A1649" s="1">
        <v>4207</v>
      </c>
      <c r="B1649" s="7">
        <f t="shared" si="54"/>
        <v>16</v>
      </c>
      <c r="C1649" s="5">
        <v>2019</v>
      </c>
      <c r="D1649" s="5">
        <v>17</v>
      </c>
      <c r="E1649" t="s">
        <v>47</v>
      </c>
      <c r="F1649" t="s">
        <v>67</v>
      </c>
      <c r="G1649" s="5">
        <v>0</v>
      </c>
      <c r="H1649">
        <v>13</v>
      </c>
      <c r="I1649">
        <v>16</v>
      </c>
      <c r="J1649">
        <v>-3</v>
      </c>
      <c r="K1649">
        <f>IF(Table1[[#This Row],[net]]&gt;0,1,0)</f>
        <v>0</v>
      </c>
      <c r="L1649">
        <v>14</v>
      </c>
      <c r="M1649">
        <f>IF(Table1[[#This Row],[team]]=E1648,SUM(Table1[[#This Row],[win/loss]],M1648),Table1[[#This Row],[win/loss]])</f>
        <v>6</v>
      </c>
      <c r="N1649">
        <f>IF(Table1[[#This Row],[team]]=E1648,SUM(Table1[[#This Row],[win/loss]],M1648),Table1[[#This Row],[win/loss]])/B1649</f>
        <v>0.375</v>
      </c>
      <c r="O1649">
        <f t="shared" si="53"/>
        <v>11</v>
      </c>
      <c r="P1649">
        <f>IF(Table1[[#This Row],[difference]]&gt;0,SQRT(Table1[[#This Row],[difference]]),-SQRT(ABS(Table1[[#This Row],[difference]])))</f>
        <v>3.3166247903553998</v>
      </c>
      <c r="Q1649">
        <f>IF(Table1[[#This Row],[line]]&gt;0,SQRT(Table1[[#This Row],[line]]),-SQRT(ABS(Table1[[#This Row],[line]])))</f>
        <v>3.7416573867739413</v>
      </c>
      <c r="R1649">
        <f>Table1[[#This Row],[difference]]-Table1[[#This Row],[sqrt(line)]]</f>
        <v>7.2583426132260591</v>
      </c>
      <c r="S1649">
        <f>IF(Table1[[#This Row],[difference]]&gt;0,1,-1)</f>
        <v>1</v>
      </c>
      <c r="T1649">
        <f>IF(Table1[[#This Row],[team]]=E1648,SUM(H1649,T1648),Table1[[#This Row],[ppg]])</f>
        <v>368</v>
      </c>
      <c r="U1649">
        <f>IF(Table1[[#This Row],[team]]=E1648,SUM(I1649,U1648),Table1[[#This Row],[ppga]])</f>
        <v>455</v>
      </c>
      <c r="V1649">
        <f>IF(Table1[[#This Row],[team]]=E1648,SUM(Table1[[#This Row],[difference]],V1648),Table1[[#This Row],[difference]])</f>
        <v>-31</v>
      </c>
      <c r="W1649">
        <f>IF(Table1[[#This Row],[team]]=E1648,SUM(Table1[[#This Row],[sqrt(dif)]],W1648),Table1[[#This Row],[sqrt(dif)]])</f>
        <v>-0.15274208799598643</v>
      </c>
      <c r="X1649">
        <f>IF(Table1[[#This Row],[team]]=E1648,SUM(Table1[[#This Row],[f1]],X1648),Table1[[#This Row],[f1]])</f>
        <v>-47.840228891461493</v>
      </c>
      <c r="Y1649">
        <f>IF(Table1[[#This Row],[ATS]]=S1648,SUM(Table1[[#This Row],[ATS]],Y1648),Table1[[#This Row],[ATS]])</f>
        <v>4</v>
      </c>
      <c r="Z1649">
        <f>IF(Table1[[#This Row],[ATS]]&gt;0,Table1[[#This Row],[ATS streak (not real)]]-1,Table1[[#This Row],[ATS streak (not real)]]+1)</f>
        <v>3</v>
      </c>
      <c r="AA1649" s="5">
        <f>Table1[[#This Row],[running ttl ppg]]^2.37/(Table1[[#This Row],[running ttl ppg]]^2.37+Table1[[#This Row],[running ttl ppga]]^2.37)</f>
        <v>0.37684805335183463</v>
      </c>
      <c r="AB1649" s="5">
        <f>Table1[[#This Row],[pyth ratio]]+Table1[[#This Row],[win/loss ratio]]</f>
        <v>0.75184805335183458</v>
      </c>
    </row>
    <row r="1650" spans="1:28" x14ac:dyDescent="0.25">
      <c r="A1650" s="1">
        <v>4208</v>
      </c>
      <c r="B1650" s="7">
        <f t="shared" si="54"/>
        <v>1</v>
      </c>
      <c r="C1650" s="5">
        <v>2019</v>
      </c>
      <c r="D1650" s="5">
        <v>1</v>
      </c>
      <c r="E1650" t="s">
        <v>48</v>
      </c>
      <c r="F1650" t="s">
        <v>67</v>
      </c>
      <c r="G1650" s="5">
        <v>1</v>
      </c>
      <c r="H1650">
        <v>21</v>
      </c>
      <c r="I1650">
        <v>21</v>
      </c>
      <c r="J1650">
        <v>0</v>
      </c>
      <c r="K1650">
        <f>IF(Table1[[#This Row],[net]]&gt;0,1,0)</f>
        <v>0</v>
      </c>
      <c r="L1650">
        <v>3.5</v>
      </c>
      <c r="M1650">
        <f>IF(Table1[[#This Row],[team]]=E1649,SUM(Table1[[#This Row],[win/loss]],M1649),Table1[[#This Row],[win/loss]])</f>
        <v>0</v>
      </c>
      <c r="N1650">
        <f>IF(Table1[[#This Row],[team]]=E1649,SUM(Table1[[#This Row],[win/loss]],M1649),Table1[[#This Row],[win/loss]])/B1650</f>
        <v>0</v>
      </c>
      <c r="O1650">
        <f t="shared" si="53"/>
        <v>3.5</v>
      </c>
      <c r="P1650">
        <f>IF(Table1[[#This Row],[difference]]&gt;0,SQRT(Table1[[#This Row],[difference]]),-SQRT(ABS(Table1[[#This Row],[difference]])))</f>
        <v>1.8708286933869707</v>
      </c>
      <c r="Q1650">
        <f>IF(Table1[[#This Row],[line]]&gt;0,SQRT(Table1[[#This Row],[line]]),-SQRT(ABS(Table1[[#This Row],[line]])))</f>
        <v>1.8708286933869707</v>
      </c>
      <c r="R1650">
        <f>Table1[[#This Row],[difference]]-Table1[[#This Row],[sqrt(line)]]</f>
        <v>1.6291713066130293</v>
      </c>
      <c r="S1650">
        <f>IF(Table1[[#This Row],[difference]]&gt;0,1,-1)</f>
        <v>1</v>
      </c>
      <c r="T1650">
        <f>IF(Table1[[#This Row],[team]]=E1649,SUM(H1650,T1649),Table1[[#This Row],[ppg]])</f>
        <v>21</v>
      </c>
      <c r="U1650">
        <f>IF(Table1[[#This Row],[team]]=E1649,SUM(I1650,U1649),Table1[[#This Row],[ppga]])</f>
        <v>21</v>
      </c>
      <c r="V1650">
        <f>IF(Table1[[#This Row],[team]]=E1649,SUM(Table1[[#This Row],[difference]],V1649),Table1[[#This Row],[difference]])</f>
        <v>3.5</v>
      </c>
      <c r="W1650">
        <f>IF(Table1[[#This Row],[team]]=E1649,SUM(Table1[[#This Row],[sqrt(dif)]],W1649),Table1[[#This Row],[sqrt(dif)]])</f>
        <v>1.8708286933869707</v>
      </c>
      <c r="X1650">
        <f>IF(Table1[[#This Row],[team]]=E1649,SUM(Table1[[#This Row],[f1]],X1649),Table1[[#This Row],[f1]])</f>
        <v>1.6291713066130293</v>
      </c>
      <c r="Y1650">
        <f>IF(Table1[[#This Row],[ATS]]=S1649,SUM(Table1[[#This Row],[ATS]],Y1649),Table1[[#This Row],[ATS]])</f>
        <v>5</v>
      </c>
      <c r="Z1650">
        <f>IF(Table1[[#This Row],[ATS]]&gt;0,Table1[[#This Row],[ATS streak (not real)]]-1,Table1[[#This Row],[ATS streak (not real)]]+1)</f>
        <v>4</v>
      </c>
      <c r="AA1650" s="5">
        <f>Table1[[#This Row],[running ttl ppg]]^2.37/(Table1[[#This Row],[running ttl ppg]]^2.37+Table1[[#This Row],[running ttl ppga]]^2.37)</f>
        <v>0.5</v>
      </c>
      <c r="AB1650" s="5">
        <f>Table1[[#This Row],[pyth ratio]]+Table1[[#This Row],[win/loss ratio]]</f>
        <v>0.5</v>
      </c>
    </row>
    <row r="1651" spans="1:28" x14ac:dyDescent="0.25">
      <c r="A1651" s="1">
        <v>4209</v>
      </c>
      <c r="B1651" s="7">
        <f t="shared" si="54"/>
        <v>2</v>
      </c>
      <c r="C1651" s="5">
        <v>2019</v>
      </c>
      <c r="D1651" s="5">
        <v>2</v>
      </c>
      <c r="E1651" t="s">
        <v>48</v>
      </c>
      <c r="F1651" t="s">
        <v>64</v>
      </c>
      <c r="G1651" s="5">
        <v>0</v>
      </c>
      <c r="H1651">
        <v>18</v>
      </c>
      <c r="I1651">
        <v>21</v>
      </c>
      <c r="J1651">
        <v>-3</v>
      </c>
      <c r="K1651">
        <f>IF(Table1[[#This Row],[net]]&gt;0,1,0)</f>
        <v>0</v>
      </c>
      <c r="L1651">
        <v>9.5</v>
      </c>
      <c r="M1651">
        <f>IF(Table1[[#This Row],[team]]=E1650,SUM(Table1[[#This Row],[win/loss]],M1650),Table1[[#This Row],[win/loss]])</f>
        <v>0</v>
      </c>
      <c r="N1651">
        <f>IF(Table1[[#This Row],[team]]=E1650,SUM(Table1[[#This Row],[win/loss]],M1650),Table1[[#This Row],[win/loss]])/B1651</f>
        <v>0</v>
      </c>
      <c r="O1651">
        <f t="shared" si="53"/>
        <v>6.5</v>
      </c>
      <c r="P1651">
        <f>IF(Table1[[#This Row],[difference]]&gt;0,SQRT(Table1[[#This Row],[difference]]),-SQRT(ABS(Table1[[#This Row],[difference]])))</f>
        <v>2.5495097567963922</v>
      </c>
      <c r="Q1651">
        <f>IF(Table1[[#This Row],[line]]&gt;0,SQRT(Table1[[#This Row],[line]]),-SQRT(ABS(Table1[[#This Row],[line]])))</f>
        <v>3.082207001484488</v>
      </c>
      <c r="R1651">
        <f>Table1[[#This Row],[difference]]-Table1[[#This Row],[sqrt(line)]]</f>
        <v>3.417792998515512</v>
      </c>
      <c r="S1651">
        <f>IF(Table1[[#This Row],[difference]]&gt;0,1,-1)</f>
        <v>1</v>
      </c>
      <c r="T1651">
        <f>IF(Table1[[#This Row],[team]]=E1650,SUM(H1651,T1650),Table1[[#This Row],[ppg]])</f>
        <v>39</v>
      </c>
      <c r="U1651">
        <f>IF(Table1[[#This Row],[team]]=E1650,SUM(I1651,U1650),Table1[[#This Row],[ppga]])</f>
        <v>42</v>
      </c>
      <c r="V1651">
        <f>IF(Table1[[#This Row],[team]]=E1650,SUM(Table1[[#This Row],[difference]],V1650),Table1[[#This Row],[difference]])</f>
        <v>10</v>
      </c>
      <c r="W1651">
        <f>IF(Table1[[#This Row],[team]]=E1650,SUM(Table1[[#This Row],[sqrt(dif)]],W1650),Table1[[#This Row],[sqrt(dif)]])</f>
        <v>4.4203384501833627</v>
      </c>
      <c r="X1651">
        <f>IF(Table1[[#This Row],[team]]=E1650,SUM(Table1[[#This Row],[f1]],X1650),Table1[[#This Row],[f1]])</f>
        <v>5.0469643051285411</v>
      </c>
      <c r="Y1651">
        <f>IF(Table1[[#This Row],[ATS]]=S1650,SUM(Table1[[#This Row],[ATS]],Y1650),Table1[[#This Row],[ATS]])</f>
        <v>6</v>
      </c>
      <c r="Z1651">
        <f>IF(Table1[[#This Row],[ATS]]&gt;0,Table1[[#This Row],[ATS streak (not real)]]-1,Table1[[#This Row],[ATS streak (not real)]]+1)</f>
        <v>5</v>
      </c>
      <c r="AA1651" s="5">
        <f>Table1[[#This Row],[running ttl ppg]]^2.37/(Table1[[#This Row],[running ttl ppg]]^2.37+Table1[[#This Row],[running ttl ppga]]^2.37)</f>
        <v>0.45620355460010292</v>
      </c>
      <c r="AB1651" s="5">
        <f>Table1[[#This Row],[pyth ratio]]+Table1[[#This Row],[win/loss ratio]]</f>
        <v>0.45620355460010292</v>
      </c>
    </row>
    <row r="1652" spans="1:28" x14ac:dyDescent="0.25">
      <c r="A1652" s="1">
        <v>4210</v>
      </c>
      <c r="B1652" s="7">
        <f t="shared" si="54"/>
        <v>3</v>
      </c>
      <c r="C1652" s="5">
        <v>2019</v>
      </c>
      <c r="D1652" s="5">
        <v>3</v>
      </c>
      <c r="E1652" t="s">
        <v>48</v>
      </c>
      <c r="F1652" t="s">
        <v>62</v>
      </c>
      <c r="G1652" s="5">
        <v>1</v>
      </c>
      <c r="H1652">
        <v>21</v>
      </c>
      <c r="I1652">
        <v>17</v>
      </c>
      <c r="J1652">
        <v>4</v>
      </c>
      <c r="K1652">
        <f>IF(Table1[[#This Row],[net]]&gt;0,1,0)</f>
        <v>1</v>
      </c>
      <c r="L1652">
        <v>-3</v>
      </c>
      <c r="M1652">
        <f>IF(Table1[[#This Row],[team]]=E1651,SUM(Table1[[#This Row],[win/loss]],M1651),Table1[[#This Row],[win/loss]])</f>
        <v>1</v>
      </c>
      <c r="N1652">
        <f>IF(Table1[[#This Row],[team]]=E1651,SUM(Table1[[#This Row],[win/loss]],M1651),Table1[[#This Row],[win/loss]])/B1652</f>
        <v>0.33333333333333331</v>
      </c>
      <c r="O1652">
        <f t="shared" si="53"/>
        <v>1</v>
      </c>
      <c r="P1652">
        <f>IF(Table1[[#This Row],[difference]]&gt;0,SQRT(Table1[[#This Row],[difference]]),-SQRT(ABS(Table1[[#This Row],[difference]])))</f>
        <v>1</v>
      </c>
      <c r="Q1652">
        <f>IF(Table1[[#This Row],[line]]&gt;0,SQRT(Table1[[#This Row],[line]]),-SQRT(ABS(Table1[[#This Row],[line]])))</f>
        <v>-1.7320508075688772</v>
      </c>
      <c r="R1652">
        <f>Table1[[#This Row],[difference]]-Table1[[#This Row],[sqrt(line)]]</f>
        <v>2.7320508075688772</v>
      </c>
      <c r="S1652">
        <f>IF(Table1[[#This Row],[difference]]&gt;0,1,-1)</f>
        <v>1</v>
      </c>
      <c r="T1652">
        <f>IF(Table1[[#This Row],[team]]=E1651,SUM(H1652,T1651),Table1[[#This Row],[ppg]])</f>
        <v>60</v>
      </c>
      <c r="U1652">
        <f>IF(Table1[[#This Row],[team]]=E1651,SUM(I1652,U1651),Table1[[#This Row],[ppga]])</f>
        <v>59</v>
      </c>
      <c r="V1652">
        <f>IF(Table1[[#This Row],[team]]=E1651,SUM(Table1[[#This Row],[difference]],V1651),Table1[[#This Row],[difference]])</f>
        <v>11</v>
      </c>
      <c r="W1652">
        <f>IF(Table1[[#This Row],[team]]=E1651,SUM(Table1[[#This Row],[sqrt(dif)]],W1651),Table1[[#This Row],[sqrt(dif)]])</f>
        <v>5.4203384501833627</v>
      </c>
      <c r="X1652">
        <f>IF(Table1[[#This Row],[team]]=E1651,SUM(Table1[[#This Row],[f1]],X1651),Table1[[#This Row],[f1]])</f>
        <v>7.7790151126974187</v>
      </c>
      <c r="Y1652">
        <f>IF(Table1[[#This Row],[ATS]]=S1651,SUM(Table1[[#This Row],[ATS]],Y1651),Table1[[#This Row],[ATS]])</f>
        <v>7</v>
      </c>
      <c r="Z1652">
        <f>IF(Table1[[#This Row],[ATS]]&gt;0,Table1[[#This Row],[ATS streak (not real)]]-1,Table1[[#This Row],[ATS streak (not real)]]+1)</f>
        <v>6</v>
      </c>
      <c r="AA1652" s="5">
        <f>Table1[[#This Row],[running ttl ppg]]^2.37/(Table1[[#This Row],[running ttl ppg]]^2.37+Table1[[#This Row],[running ttl ppga]]^2.37)</f>
        <v>0.50995690112122805</v>
      </c>
      <c r="AB1652" s="5">
        <f>Table1[[#This Row],[pyth ratio]]+Table1[[#This Row],[win/loss ratio]]</f>
        <v>0.84329023445456142</v>
      </c>
    </row>
    <row r="1653" spans="1:28" x14ac:dyDescent="0.25">
      <c r="A1653" s="1">
        <v>4211</v>
      </c>
      <c r="B1653" s="7">
        <f t="shared" si="54"/>
        <v>4</v>
      </c>
      <c r="C1653" s="5">
        <v>2019</v>
      </c>
      <c r="D1653" s="5">
        <v>4</v>
      </c>
      <c r="E1653" t="s">
        <v>48</v>
      </c>
      <c r="F1653" t="s">
        <v>65</v>
      </c>
      <c r="G1653" s="5">
        <v>0</v>
      </c>
      <c r="H1653">
        <v>42</v>
      </c>
      <c r="I1653">
        <v>45</v>
      </c>
      <c r="J1653">
        <v>-3</v>
      </c>
      <c r="K1653">
        <f>IF(Table1[[#This Row],[net]]&gt;0,1,0)</f>
        <v>0</v>
      </c>
      <c r="L1653">
        <v>2.5</v>
      </c>
      <c r="M1653">
        <f>IF(Table1[[#This Row],[team]]=E1652,SUM(Table1[[#This Row],[win/loss]],M1652),Table1[[#This Row],[win/loss]])</f>
        <v>1</v>
      </c>
      <c r="N1653">
        <f>IF(Table1[[#This Row],[team]]=E1652,SUM(Table1[[#This Row],[win/loss]],M1652),Table1[[#This Row],[win/loss]])/B1653</f>
        <v>0.25</v>
      </c>
      <c r="O1653">
        <f t="shared" si="53"/>
        <v>-0.5</v>
      </c>
      <c r="P1653">
        <f>IF(Table1[[#This Row],[difference]]&gt;0,SQRT(Table1[[#This Row],[difference]]),-SQRT(ABS(Table1[[#This Row],[difference]])))</f>
        <v>-0.70710678118654757</v>
      </c>
      <c r="Q1653">
        <f>IF(Table1[[#This Row],[line]]&gt;0,SQRT(Table1[[#This Row],[line]]),-SQRT(ABS(Table1[[#This Row],[line]])))</f>
        <v>1.5811388300841898</v>
      </c>
      <c r="R1653">
        <f>Table1[[#This Row],[difference]]-Table1[[#This Row],[sqrt(line)]]</f>
        <v>-2.08113883008419</v>
      </c>
      <c r="S1653">
        <f>IF(Table1[[#This Row],[difference]]&gt;0,1,-1)</f>
        <v>-1</v>
      </c>
      <c r="T1653">
        <f>IF(Table1[[#This Row],[team]]=E1652,SUM(H1653,T1652),Table1[[#This Row],[ppg]])</f>
        <v>102</v>
      </c>
      <c r="U1653">
        <f>IF(Table1[[#This Row],[team]]=E1652,SUM(I1653,U1652),Table1[[#This Row],[ppga]])</f>
        <v>104</v>
      </c>
      <c r="V1653">
        <f>IF(Table1[[#This Row],[team]]=E1652,SUM(Table1[[#This Row],[difference]],V1652),Table1[[#This Row],[difference]])</f>
        <v>10.5</v>
      </c>
      <c r="W1653">
        <f>IF(Table1[[#This Row],[team]]=E1652,SUM(Table1[[#This Row],[sqrt(dif)]],W1652),Table1[[#This Row],[sqrt(dif)]])</f>
        <v>4.7132316689968148</v>
      </c>
      <c r="X1653">
        <f>IF(Table1[[#This Row],[team]]=E1652,SUM(Table1[[#This Row],[f1]],X1652),Table1[[#This Row],[f1]])</f>
        <v>5.6978762826132288</v>
      </c>
      <c r="Y1653">
        <f>IF(Table1[[#This Row],[ATS]]=S1652,SUM(Table1[[#This Row],[ATS]],Y1652),Table1[[#This Row],[ATS]])</f>
        <v>-1</v>
      </c>
      <c r="Z1653">
        <f>IF(Table1[[#This Row],[ATS]]&gt;0,Table1[[#This Row],[ATS streak (not real)]]-1,Table1[[#This Row],[ATS streak (not real)]]+1)</f>
        <v>0</v>
      </c>
      <c r="AA1653" s="5">
        <f>Table1[[#This Row],[running ttl ppg]]^2.37/(Table1[[#This Row],[running ttl ppg]]^2.37+Table1[[#This Row],[running ttl ppga]]^2.37)</f>
        <v>0.48849681429347619</v>
      </c>
      <c r="AB1653" s="5">
        <f>Table1[[#This Row],[pyth ratio]]+Table1[[#This Row],[win/loss ratio]]</f>
        <v>0.73849681429347624</v>
      </c>
    </row>
    <row r="1654" spans="1:28" x14ac:dyDescent="0.25">
      <c r="A1654" s="1">
        <v>4212</v>
      </c>
      <c r="B1654" s="7">
        <f t="shared" si="54"/>
        <v>5</v>
      </c>
      <c r="C1654" s="5">
        <v>2019</v>
      </c>
      <c r="D1654" s="5">
        <v>5</v>
      </c>
      <c r="E1654" t="s">
        <v>48</v>
      </c>
      <c r="F1654" t="s">
        <v>43</v>
      </c>
      <c r="G1654" s="5">
        <v>1</v>
      </c>
      <c r="H1654">
        <v>12</v>
      </c>
      <c r="I1654">
        <v>9</v>
      </c>
      <c r="J1654">
        <v>3</v>
      </c>
      <c r="K1654">
        <f>IF(Table1[[#This Row],[net]]&gt;0,1,0)</f>
        <v>1</v>
      </c>
      <c r="L1654">
        <v>3</v>
      </c>
      <c r="M1654">
        <f>IF(Table1[[#This Row],[team]]=E1653,SUM(Table1[[#This Row],[win/loss]],M1653),Table1[[#This Row],[win/loss]])</f>
        <v>2</v>
      </c>
      <c r="N1654">
        <f>IF(Table1[[#This Row],[team]]=E1653,SUM(Table1[[#This Row],[win/loss]],M1653),Table1[[#This Row],[win/loss]])/B1654</f>
        <v>0.4</v>
      </c>
      <c r="O1654">
        <f t="shared" si="53"/>
        <v>6</v>
      </c>
      <c r="P1654">
        <f>IF(Table1[[#This Row],[difference]]&gt;0,SQRT(Table1[[#This Row],[difference]]),-SQRT(ABS(Table1[[#This Row],[difference]])))</f>
        <v>2.4494897427831779</v>
      </c>
      <c r="Q1654">
        <f>IF(Table1[[#This Row],[line]]&gt;0,SQRT(Table1[[#This Row],[line]]),-SQRT(ABS(Table1[[#This Row],[line]])))</f>
        <v>1.7320508075688772</v>
      </c>
      <c r="R1654">
        <f>Table1[[#This Row],[difference]]-Table1[[#This Row],[sqrt(line)]]</f>
        <v>4.2679491924311233</v>
      </c>
      <c r="S1654">
        <f>IF(Table1[[#This Row],[difference]]&gt;0,1,-1)</f>
        <v>1</v>
      </c>
      <c r="T1654">
        <f>IF(Table1[[#This Row],[team]]=E1653,SUM(H1654,T1653),Table1[[#This Row],[ppg]])</f>
        <v>114</v>
      </c>
      <c r="U1654">
        <f>IF(Table1[[#This Row],[team]]=E1653,SUM(I1654,U1653),Table1[[#This Row],[ppga]])</f>
        <v>113</v>
      </c>
      <c r="V1654">
        <f>IF(Table1[[#This Row],[team]]=E1653,SUM(Table1[[#This Row],[difference]],V1653),Table1[[#This Row],[difference]])</f>
        <v>16.5</v>
      </c>
      <c r="W1654">
        <f>IF(Table1[[#This Row],[team]]=E1653,SUM(Table1[[#This Row],[sqrt(dif)]],W1653),Table1[[#This Row],[sqrt(dif)]])</f>
        <v>7.1627214117799927</v>
      </c>
      <c r="X1654">
        <f>IF(Table1[[#This Row],[team]]=E1653,SUM(Table1[[#This Row],[f1]],X1653),Table1[[#This Row],[f1]])</f>
        <v>9.9658254750443511</v>
      </c>
      <c r="Y1654">
        <f>IF(Table1[[#This Row],[ATS]]=S1653,SUM(Table1[[#This Row],[ATS]],Y1653),Table1[[#This Row],[ATS]])</f>
        <v>1</v>
      </c>
      <c r="Z1654">
        <f>IF(Table1[[#This Row],[ATS]]&gt;0,Table1[[#This Row],[ATS streak (not real)]]-1,Table1[[#This Row],[ATS streak (not real)]]+1)</f>
        <v>0</v>
      </c>
      <c r="AA1654" s="5">
        <f>Table1[[#This Row],[running ttl ppg]]^2.37/(Table1[[#This Row],[running ttl ppg]]^2.37+Table1[[#This Row],[running ttl ppga]]^2.37)</f>
        <v>0.50522010841359155</v>
      </c>
      <c r="AB1654" s="5">
        <f>Table1[[#This Row],[pyth ratio]]+Table1[[#This Row],[win/loss ratio]]</f>
        <v>0.90522010841359157</v>
      </c>
    </row>
    <row r="1655" spans="1:28" x14ac:dyDescent="0.25">
      <c r="A1655" s="1">
        <v>4213</v>
      </c>
      <c r="B1655" s="7">
        <f t="shared" si="54"/>
        <v>6</v>
      </c>
      <c r="C1655" s="5">
        <v>2019</v>
      </c>
      <c r="D1655" s="5">
        <v>6</v>
      </c>
      <c r="E1655" t="s">
        <v>48</v>
      </c>
      <c r="F1655" t="s">
        <v>57</v>
      </c>
      <c r="G1655" s="5">
        <v>1</v>
      </c>
      <c r="H1655">
        <v>14</v>
      </c>
      <c r="I1655">
        <v>38</v>
      </c>
      <c r="J1655">
        <v>-24</v>
      </c>
      <c r="K1655">
        <f>IF(Table1[[#This Row],[net]]&gt;0,1,0)</f>
        <v>0</v>
      </c>
      <c r="L1655">
        <v>-1</v>
      </c>
      <c r="M1655">
        <f>IF(Table1[[#This Row],[team]]=E1654,SUM(Table1[[#This Row],[win/loss]],M1654),Table1[[#This Row],[win/loss]])</f>
        <v>2</v>
      </c>
      <c r="N1655">
        <f>IF(Table1[[#This Row],[team]]=E1654,SUM(Table1[[#This Row],[win/loss]],M1654),Table1[[#This Row],[win/loss]])/B1655</f>
        <v>0.33333333333333331</v>
      </c>
      <c r="O1655">
        <f t="shared" si="53"/>
        <v>-25</v>
      </c>
      <c r="P1655">
        <f>IF(Table1[[#This Row],[difference]]&gt;0,SQRT(Table1[[#This Row],[difference]]),-SQRT(ABS(Table1[[#This Row],[difference]])))</f>
        <v>-5</v>
      </c>
      <c r="Q1655">
        <f>IF(Table1[[#This Row],[line]]&gt;0,SQRT(Table1[[#This Row],[line]]),-SQRT(ABS(Table1[[#This Row],[line]])))</f>
        <v>-1</v>
      </c>
      <c r="R1655">
        <f>Table1[[#This Row],[difference]]-Table1[[#This Row],[sqrt(line)]]</f>
        <v>-24</v>
      </c>
      <c r="S1655">
        <f>IF(Table1[[#This Row],[difference]]&gt;0,1,-1)</f>
        <v>-1</v>
      </c>
      <c r="T1655">
        <f>IF(Table1[[#This Row],[team]]=E1654,SUM(H1655,T1654),Table1[[#This Row],[ppg]])</f>
        <v>128</v>
      </c>
      <c r="U1655">
        <f>IF(Table1[[#This Row],[team]]=E1654,SUM(I1655,U1654),Table1[[#This Row],[ppga]])</f>
        <v>151</v>
      </c>
      <c r="V1655">
        <f>IF(Table1[[#This Row],[team]]=E1654,SUM(Table1[[#This Row],[difference]],V1654),Table1[[#This Row],[difference]])</f>
        <v>-8.5</v>
      </c>
      <c r="W1655">
        <f>IF(Table1[[#This Row],[team]]=E1654,SUM(Table1[[#This Row],[sqrt(dif)]],W1654),Table1[[#This Row],[sqrt(dif)]])</f>
        <v>2.1627214117799927</v>
      </c>
      <c r="X1655">
        <f>IF(Table1[[#This Row],[team]]=E1654,SUM(Table1[[#This Row],[f1]],X1654),Table1[[#This Row],[f1]])</f>
        <v>-14.034174524955649</v>
      </c>
      <c r="Y1655">
        <f>IF(Table1[[#This Row],[ATS]]=S1654,SUM(Table1[[#This Row],[ATS]],Y1654),Table1[[#This Row],[ATS]])</f>
        <v>-1</v>
      </c>
      <c r="Z1655">
        <f>IF(Table1[[#This Row],[ATS]]&gt;0,Table1[[#This Row],[ATS streak (not real)]]-1,Table1[[#This Row],[ATS streak (not real)]]+1)</f>
        <v>0</v>
      </c>
      <c r="AA1655" s="5">
        <f>Table1[[#This Row],[running ttl ppg]]^2.37/(Table1[[#This Row],[running ttl ppg]]^2.37+Table1[[#This Row],[running ttl ppga]]^2.37)</f>
        <v>0.40332220847405481</v>
      </c>
      <c r="AB1655" s="5">
        <f>Table1[[#This Row],[pyth ratio]]+Table1[[#This Row],[win/loss ratio]]</f>
        <v>0.73665554180738813</v>
      </c>
    </row>
    <row r="1656" spans="1:28" x14ac:dyDescent="0.25">
      <c r="A1656" s="1">
        <v>4214</v>
      </c>
      <c r="B1656" s="7">
        <f t="shared" si="54"/>
        <v>7</v>
      </c>
      <c r="C1656" s="5">
        <v>2019</v>
      </c>
      <c r="D1656" s="5">
        <v>7</v>
      </c>
      <c r="E1656" t="s">
        <v>48</v>
      </c>
      <c r="F1656" t="s">
        <v>70</v>
      </c>
      <c r="G1656" s="5">
        <v>0</v>
      </c>
      <c r="H1656">
        <v>23</v>
      </c>
      <c r="I1656">
        <v>26</v>
      </c>
      <c r="J1656">
        <v>-3</v>
      </c>
      <c r="K1656">
        <f>IF(Table1[[#This Row],[net]]&gt;0,1,0)</f>
        <v>0</v>
      </c>
      <c r="L1656">
        <v>3.5</v>
      </c>
      <c r="M1656">
        <f>IF(Table1[[#This Row],[team]]=E1655,SUM(Table1[[#This Row],[win/loss]],M1655),Table1[[#This Row],[win/loss]])</f>
        <v>2</v>
      </c>
      <c r="N1656">
        <f>IF(Table1[[#This Row],[team]]=E1655,SUM(Table1[[#This Row],[win/loss]],M1655),Table1[[#This Row],[win/loss]])/B1656</f>
        <v>0.2857142857142857</v>
      </c>
      <c r="O1656">
        <f t="shared" si="53"/>
        <v>0.5</v>
      </c>
      <c r="P1656">
        <f>IF(Table1[[#This Row],[difference]]&gt;0,SQRT(Table1[[#This Row],[difference]]),-SQRT(ABS(Table1[[#This Row],[difference]])))</f>
        <v>0.70710678118654757</v>
      </c>
      <c r="Q1656">
        <f>IF(Table1[[#This Row],[line]]&gt;0,SQRT(Table1[[#This Row],[line]]),-SQRT(ABS(Table1[[#This Row],[line]])))</f>
        <v>1.8708286933869707</v>
      </c>
      <c r="R1656">
        <f>Table1[[#This Row],[difference]]-Table1[[#This Row],[sqrt(line)]]</f>
        <v>-1.3708286933869707</v>
      </c>
      <c r="S1656">
        <f>IF(Table1[[#This Row],[difference]]&gt;0,1,-1)</f>
        <v>1</v>
      </c>
      <c r="T1656">
        <f>IF(Table1[[#This Row],[team]]=E1655,SUM(H1656,T1655),Table1[[#This Row],[ppg]])</f>
        <v>151</v>
      </c>
      <c r="U1656">
        <f>IF(Table1[[#This Row],[team]]=E1655,SUM(I1656,U1655),Table1[[#This Row],[ppga]])</f>
        <v>177</v>
      </c>
      <c r="V1656">
        <f>IF(Table1[[#This Row],[team]]=E1655,SUM(Table1[[#This Row],[difference]],V1655),Table1[[#This Row],[difference]])</f>
        <v>-8</v>
      </c>
      <c r="W1656">
        <f>IF(Table1[[#This Row],[team]]=E1655,SUM(Table1[[#This Row],[sqrt(dif)]],W1655),Table1[[#This Row],[sqrt(dif)]])</f>
        <v>2.8698281929665401</v>
      </c>
      <c r="X1656">
        <f>IF(Table1[[#This Row],[team]]=E1655,SUM(Table1[[#This Row],[f1]],X1655),Table1[[#This Row],[f1]])</f>
        <v>-15.405003218342619</v>
      </c>
      <c r="Y1656">
        <f>IF(Table1[[#This Row],[ATS]]=S1655,SUM(Table1[[#This Row],[ATS]],Y1655),Table1[[#This Row],[ATS]])</f>
        <v>1</v>
      </c>
      <c r="Z1656">
        <f>IF(Table1[[#This Row],[ATS]]&gt;0,Table1[[#This Row],[ATS streak (not real)]]-1,Table1[[#This Row],[ATS streak (not real)]]+1)</f>
        <v>0</v>
      </c>
      <c r="AA1656" s="5">
        <f>Table1[[#This Row],[running ttl ppg]]^2.37/(Table1[[#This Row],[running ttl ppg]]^2.37+Table1[[#This Row],[running ttl ppga]]^2.37)</f>
        <v>0.40696610525469612</v>
      </c>
      <c r="AB1656" s="5">
        <f>Table1[[#This Row],[pyth ratio]]+Table1[[#This Row],[win/loss ratio]]</f>
        <v>0.69268039096898182</v>
      </c>
    </row>
    <row r="1657" spans="1:28" x14ac:dyDescent="0.25">
      <c r="A1657" s="1">
        <v>4215</v>
      </c>
      <c r="B1657" s="7">
        <f t="shared" si="54"/>
        <v>8</v>
      </c>
      <c r="C1657" s="5">
        <v>2019</v>
      </c>
      <c r="D1657" s="5">
        <v>8</v>
      </c>
      <c r="E1657" t="s">
        <v>48</v>
      </c>
      <c r="F1657" t="s">
        <v>67</v>
      </c>
      <c r="G1657" s="5">
        <v>0</v>
      </c>
      <c r="H1657">
        <v>18</v>
      </c>
      <c r="I1657">
        <v>33</v>
      </c>
      <c r="J1657">
        <v>-15</v>
      </c>
      <c r="K1657">
        <f>IF(Table1[[#This Row],[net]]&gt;0,1,0)</f>
        <v>0</v>
      </c>
      <c r="L1657">
        <v>8.5</v>
      </c>
      <c r="M1657">
        <f>IF(Table1[[#This Row],[team]]=E1656,SUM(Table1[[#This Row],[win/loss]],M1656),Table1[[#This Row],[win/loss]])</f>
        <v>2</v>
      </c>
      <c r="N1657">
        <f>IF(Table1[[#This Row],[team]]=E1656,SUM(Table1[[#This Row],[win/loss]],M1656),Table1[[#This Row],[win/loss]])/B1657</f>
        <v>0.25</v>
      </c>
      <c r="O1657">
        <f t="shared" si="53"/>
        <v>-6.5</v>
      </c>
      <c r="P1657">
        <f>IF(Table1[[#This Row],[difference]]&gt;0,SQRT(Table1[[#This Row],[difference]]),-SQRT(ABS(Table1[[#This Row],[difference]])))</f>
        <v>-2.5495097567963922</v>
      </c>
      <c r="Q1657">
        <f>IF(Table1[[#This Row],[line]]&gt;0,SQRT(Table1[[#This Row],[line]]),-SQRT(ABS(Table1[[#This Row],[line]])))</f>
        <v>2.9154759474226504</v>
      </c>
      <c r="R1657">
        <f>Table1[[#This Row],[difference]]-Table1[[#This Row],[sqrt(line)]]</f>
        <v>-9.4154759474226495</v>
      </c>
      <c r="S1657">
        <f>IF(Table1[[#This Row],[difference]]&gt;0,1,-1)</f>
        <v>-1</v>
      </c>
      <c r="T1657">
        <f>IF(Table1[[#This Row],[team]]=E1656,SUM(H1657,T1656),Table1[[#This Row],[ppg]])</f>
        <v>169</v>
      </c>
      <c r="U1657">
        <f>IF(Table1[[#This Row],[team]]=E1656,SUM(I1657,U1656),Table1[[#This Row],[ppga]])</f>
        <v>210</v>
      </c>
      <c r="V1657">
        <f>IF(Table1[[#This Row],[team]]=E1656,SUM(Table1[[#This Row],[difference]],V1656),Table1[[#This Row],[difference]])</f>
        <v>-14.5</v>
      </c>
      <c r="W1657">
        <f>IF(Table1[[#This Row],[team]]=E1656,SUM(Table1[[#This Row],[sqrt(dif)]],W1656),Table1[[#This Row],[sqrt(dif)]])</f>
        <v>0.32031843617014788</v>
      </c>
      <c r="X1657">
        <f>IF(Table1[[#This Row],[team]]=E1656,SUM(Table1[[#This Row],[f1]],X1656),Table1[[#This Row],[f1]])</f>
        <v>-24.820479165765271</v>
      </c>
      <c r="Y1657">
        <f>IF(Table1[[#This Row],[ATS]]=S1656,SUM(Table1[[#This Row],[ATS]],Y1656),Table1[[#This Row],[ATS]])</f>
        <v>-1</v>
      </c>
      <c r="Z1657">
        <f>IF(Table1[[#This Row],[ATS]]&gt;0,Table1[[#This Row],[ATS streak (not real)]]-1,Table1[[#This Row],[ATS streak (not real)]]+1)</f>
        <v>0</v>
      </c>
      <c r="AA1657" s="5">
        <f>Table1[[#This Row],[running ttl ppg]]^2.37/(Table1[[#This Row],[running ttl ppg]]^2.37+Table1[[#This Row],[running ttl ppga]]^2.37)</f>
        <v>0.37407250640811829</v>
      </c>
      <c r="AB1657" s="5">
        <f>Table1[[#This Row],[pyth ratio]]+Table1[[#This Row],[win/loss ratio]]</f>
        <v>0.62407250640811829</v>
      </c>
    </row>
    <row r="1658" spans="1:28" x14ac:dyDescent="0.25">
      <c r="A1658" s="1">
        <v>4216</v>
      </c>
      <c r="B1658" s="7">
        <f t="shared" si="54"/>
        <v>9</v>
      </c>
      <c r="C1658" s="5">
        <v>2019</v>
      </c>
      <c r="D1658" s="5">
        <v>9</v>
      </c>
      <c r="E1658" t="s">
        <v>48</v>
      </c>
      <c r="F1658" t="s">
        <v>56</v>
      </c>
      <c r="G1658" s="5">
        <v>1</v>
      </c>
      <c r="H1658">
        <v>21</v>
      </c>
      <c r="I1658">
        <v>37</v>
      </c>
      <c r="J1658">
        <v>-16</v>
      </c>
      <c r="K1658">
        <f>IF(Table1[[#This Row],[net]]&gt;0,1,0)</f>
        <v>0</v>
      </c>
      <c r="L1658">
        <v>8</v>
      </c>
      <c r="M1658">
        <f>IF(Table1[[#This Row],[team]]=E1657,SUM(Table1[[#This Row],[win/loss]],M1657),Table1[[#This Row],[win/loss]])</f>
        <v>2</v>
      </c>
      <c r="N1658">
        <f>IF(Table1[[#This Row],[team]]=E1657,SUM(Table1[[#This Row],[win/loss]],M1657),Table1[[#This Row],[win/loss]])/B1658</f>
        <v>0.22222222222222221</v>
      </c>
      <c r="O1658">
        <f t="shared" si="53"/>
        <v>-8</v>
      </c>
      <c r="P1658">
        <f>IF(Table1[[#This Row],[difference]]&gt;0,SQRT(Table1[[#This Row],[difference]]),-SQRT(ABS(Table1[[#This Row],[difference]])))</f>
        <v>-2.8284271247461903</v>
      </c>
      <c r="Q1658">
        <f>IF(Table1[[#This Row],[line]]&gt;0,SQRT(Table1[[#This Row],[line]]),-SQRT(ABS(Table1[[#This Row],[line]])))</f>
        <v>2.8284271247461903</v>
      </c>
      <c r="R1658">
        <f>Table1[[#This Row],[difference]]-Table1[[#This Row],[sqrt(line)]]</f>
        <v>-10.82842712474619</v>
      </c>
      <c r="S1658">
        <f>IF(Table1[[#This Row],[difference]]&gt;0,1,-1)</f>
        <v>-1</v>
      </c>
      <c r="T1658">
        <f>IF(Table1[[#This Row],[team]]=E1657,SUM(H1658,T1657),Table1[[#This Row],[ppg]])</f>
        <v>190</v>
      </c>
      <c r="U1658">
        <f>IF(Table1[[#This Row],[team]]=E1657,SUM(I1658,U1657),Table1[[#This Row],[ppga]])</f>
        <v>247</v>
      </c>
      <c r="V1658">
        <f>IF(Table1[[#This Row],[team]]=E1657,SUM(Table1[[#This Row],[difference]],V1657),Table1[[#This Row],[difference]])</f>
        <v>-22.5</v>
      </c>
      <c r="W1658">
        <f>IF(Table1[[#This Row],[team]]=E1657,SUM(Table1[[#This Row],[sqrt(dif)]],W1657),Table1[[#This Row],[sqrt(dif)]])</f>
        <v>-2.5081086885760424</v>
      </c>
      <c r="X1658">
        <f>IF(Table1[[#This Row],[team]]=E1657,SUM(Table1[[#This Row],[f1]],X1657),Table1[[#This Row],[f1]])</f>
        <v>-35.648906290511462</v>
      </c>
      <c r="Y1658">
        <f>IF(Table1[[#This Row],[ATS]]=S1657,SUM(Table1[[#This Row],[ATS]],Y1657),Table1[[#This Row],[ATS]])</f>
        <v>-2</v>
      </c>
      <c r="Z1658">
        <f>IF(Table1[[#This Row],[ATS]]&gt;0,Table1[[#This Row],[ATS streak (not real)]]-1,Table1[[#This Row],[ATS streak (not real)]]+1)</f>
        <v>-1</v>
      </c>
      <c r="AA1658" s="5">
        <f>Table1[[#This Row],[running ttl ppg]]^2.37/(Table1[[#This Row],[running ttl ppg]]^2.37+Table1[[#This Row],[running ttl ppga]]^2.37)</f>
        <v>0.34937142863332371</v>
      </c>
      <c r="AB1658" s="5">
        <f>Table1[[#This Row],[pyth ratio]]+Table1[[#This Row],[win/loss ratio]]</f>
        <v>0.57159365085554592</v>
      </c>
    </row>
    <row r="1659" spans="1:28" x14ac:dyDescent="0.25">
      <c r="A1659" s="1">
        <v>4217</v>
      </c>
      <c r="B1659" s="7">
        <f t="shared" si="54"/>
        <v>10</v>
      </c>
      <c r="C1659" s="5">
        <v>2019</v>
      </c>
      <c r="D1659" s="5">
        <v>10</v>
      </c>
      <c r="E1659" t="s">
        <v>48</v>
      </c>
      <c r="F1659" t="s">
        <v>42</v>
      </c>
      <c r="G1659" s="5">
        <v>1</v>
      </c>
      <c r="H1659">
        <v>28</v>
      </c>
      <c r="I1659">
        <v>16</v>
      </c>
      <c r="J1659">
        <v>12</v>
      </c>
      <c r="K1659">
        <f>IF(Table1[[#This Row],[net]]&gt;0,1,0)</f>
        <v>1</v>
      </c>
      <c r="L1659">
        <v>5.5</v>
      </c>
      <c r="M1659">
        <f>IF(Table1[[#This Row],[team]]=E1658,SUM(Table1[[#This Row],[win/loss]],M1658),Table1[[#This Row],[win/loss]])</f>
        <v>3</v>
      </c>
      <c r="N1659">
        <f>IF(Table1[[#This Row],[team]]=E1658,SUM(Table1[[#This Row],[win/loss]],M1658),Table1[[#This Row],[win/loss]])/B1659</f>
        <v>0.3</v>
      </c>
      <c r="O1659">
        <f t="shared" si="53"/>
        <v>17.5</v>
      </c>
      <c r="P1659">
        <f>IF(Table1[[#This Row],[difference]]&gt;0,SQRT(Table1[[#This Row],[difference]]),-SQRT(ABS(Table1[[#This Row],[difference]])))</f>
        <v>4.1833001326703778</v>
      </c>
      <c r="Q1659">
        <f>IF(Table1[[#This Row],[line]]&gt;0,SQRT(Table1[[#This Row],[line]]),-SQRT(ABS(Table1[[#This Row],[line]])))</f>
        <v>2.3452078799117149</v>
      </c>
      <c r="R1659">
        <f>Table1[[#This Row],[difference]]-Table1[[#This Row],[sqrt(line)]]</f>
        <v>15.154792120088285</v>
      </c>
      <c r="S1659">
        <f>IF(Table1[[#This Row],[difference]]&gt;0,1,-1)</f>
        <v>1</v>
      </c>
      <c r="T1659">
        <f>IF(Table1[[#This Row],[team]]=E1658,SUM(H1659,T1658),Table1[[#This Row],[ppg]])</f>
        <v>218</v>
      </c>
      <c r="U1659">
        <f>IF(Table1[[#This Row],[team]]=E1658,SUM(I1659,U1658),Table1[[#This Row],[ppga]])</f>
        <v>263</v>
      </c>
      <c r="V1659">
        <f>IF(Table1[[#This Row],[team]]=E1658,SUM(Table1[[#This Row],[difference]],V1658),Table1[[#This Row],[difference]])</f>
        <v>-5</v>
      </c>
      <c r="W1659">
        <f>IF(Table1[[#This Row],[team]]=E1658,SUM(Table1[[#This Row],[sqrt(dif)]],W1658),Table1[[#This Row],[sqrt(dif)]])</f>
        <v>1.6751914440943354</v>
      </c>
      <c r="X1659">
        <f>IF(Table1[[#This Row],[team]]=E1658,SUM(Table1[[#This Row],[f1]],X1658),Table1[[#This Row],[f1]])</f>
        <v>-20.494114170423178</v>
      </c>
      <c r="Y1659">
        <f>IF(Table1[[#This Row],[ATS]]=S1658,SUM(Table1[[#This Row],[ATS]],Y1658),Table1[[#This Row],[ATS]])</f>
        <v>1</v>
      </c>
      <c r="Z1659">
        <f>IF(Table1[[#This Row],[ATS]]&gt;0,Table1[[#This Row],[ATS streak (not real)]]-1,Table1[[#This Row],[ATS streak (not real)]]+1)</f>
        <v>0</v>
      </c>
      <c r="AA1659" s="5">
        <f>Table1[[#This Row],[running ttl ppg]]^2.37/(Table1[[#This Row],[running ttl ppg]]^2.37+Table1[[#This Row],[running ttl ppga]]^2.37)</f>
        <v>0.39060930485319229</v>
      </c>
      <c r="AB1659" s="5">
        <f>Table1[[#This Row],[pyth ratio]]+Table1[[#This Row],[win/loss ratio]]</f>
        <v>0.69060930485319227</v>
      </c>
    </row>
    <row r="1660" spans="1:28" x14ac:dyDescent="0.25">
      <c r="A1660" s="1">
        <v>4218</v>
      </c>
      <c r="B1660" s="7">
        <f t="shared" si="54"/>
        <v>11</v>
      </c>
      <c r="C1660" s="5">
        <v>2019</v>
      </c>
      <c r="D1660" s="5">
        <v>12</v>
      </c>
      <c r="E1660" t="s">
        <v>48</v>
      </c>
      <c r="F1660" t="s">
        <v>47</v>
      </c>
      <c r="G1660" s="5">
        <v>0</v>
      </c>
      <c r="H1660">
        <v>35</v>
      </c>
      <c r="I1660">
        <v>20</v>
      </c>
      <c r="J1660">
        <v>15</v>
      </c>
      <c r="K1660">
        <f>IF(Table1[[#This Row],[net]]&gt;0,1,0)</f>
        <v>1</v>
      </c>
      <c r="L1660">
        <v>0</v>
      </c>
      <c r="M1660">
        <f>IF(Table1[[#This Row],[team]]=E1659,SUM(Table1[[#This Row],[win/loss]],M1659),Table1[[#This Row],[win/loss]])</f>
        <v>4</v>
      </c>
      <c r="N1660">
        <f>IF(Table1[[#This Row],[team]]=E1659,SUM(Table1[[#This Row],[win/loss]],M1659),Table1[[#This Row],[win/loss]])/B1660</f>
        <v>0.36363636363636365</v>
      </c>
      <c r="O1660">
        <f t="shared" si="53"/>
        <v>15</v>
      </c>
      <c r="P1660">
        <f>IF(Table1[[#This Row],[difference]]&gt;0,SQRT(Table1[[#This Row],[difference]]),-SQRT(ABS(Table1[[#This Row],[difference]])))</f>
        <v>3.872983346207417</v>
      </c>
      <c r="Q1660">
        <f>IF(Table1[[#This Row],[line]]&gt;0,SQRT(Table1[[#This Row],[line]]),-SQRT(ABS(Table1[[#This Row],[line]])))</f>
        <v>0</v>
      </c>
      <c r="R1660">
        <f>Table1[[#This Row],[difference]]-Table1[[#This Row],[sqrt(line)]]</f>
        <v>15</v>
      </c>
      <c r="S1660">
        <f>IF(Table1[[#This Row],[difference]]&gt;0,1,-1)</f>
        <v>1</v>
      </c>
      <c r="T1660">
        <f>IF(Table1[[#This Row],[team]]=E1659,SUM(H1660,T1659),Table1[[#This Row],[ppg]])</f>
        <v>253</v>
      </c>
      <c r="U1660">
        <f>IF(Table1[[#This Row],[team]]=E1659,SUM(I1660,U1659),Table1[[#This Row],[ppga]])</f>
        <v>283</v>
      </c>
      <c r="V1660">
        <f>IF(Table1[[#This Row],[team]]=E1659,SUM(Table1[[#This Row],[difference]],V1659),Table1[[#This Row],[difference]])</f>
        <v>10</v>
      </c>
      <c r="W1660">
        <f>IF(Table1[[#This Row],[team]]=E1659,SUM(Table1[[#This Row],[sqrt(dif)]],W1659),Table1[[#This Row],[sqrt(dif)]])</f>
        <v>5.5481747903017524</v>
      </c>
      <c r="X1660">
        <f>IF(Table1[[#This Row],[team]]=E1659,SUM(Table1[[#This Row],[f1]],X1659),Table1[[#This Row],[f1]])</f>
        <v>-5.4941141704231775</v>
      </c>
      <c r="Y1660">
        <f>IF(Table1[[#This Row],[ATS]]=S1659,SUM(Table1[[#This Row],[ATS]],Y1659),Table1[[#This Row],[ATS]])</f>
        <v>2</v>
      </c>
      <c r="Z1660">
        <f>IF(Table1[[#This Row],[ATS]]&gt;0,Table1[[#This Row],[ATS streak (not real)]]-1,Table1[[#This Row],[ATS streak (not real)]]+1)</f>
        <v>1</v>
      </c>
      <c r="AA1660" s="5">
        <f>Table1[[#This Row],[running ttl ppg]]^2.37/(Table1[[#This Row],[running ttl ppg]]^2.37+Table1[[#This Row],[running ttl ppga]]^2.37)</f>
        <v>0.43399348675399008</v>
      </c>
      <c r="AB1660" s="5">
        <f>Table1[[#This Row],[pyth ratio]]+Table1[[#This Row],[win/loss ratio]]</f>
        <v>0.79762985039035372</v>
      </c>
    </row>
    <row r="1661" spans="1:28" x14ac:dyDescent="0.25">
      <c r="A1661" s="1">
        <v>4219</v>
      </c>
      <c r="B1661" s="7">
        <f t="shared" si="54"/>
        <v>12</v>
      </c>
      <c r="C1661" s="5">
        <v>2019</v>
      </c>
      <c r="D1661" s="5">
        <v>13</v>
      </c>
      <c r="E1661" t="s">
        <v>48</v>
      </c>
      <c r="F1661" t="s">
        <v>53</v>
      </c>
      <c r="G1661" s="5">
        <v>0</v>
      </c>
      <c r="H1661">
        <v>13</v>
      </c>
      <c r="I1661">
        <v>29</v>
      </c>
      <c r="J1661">
        <v>-16</v>
      </c>
      <c r="K1661">
        <f>IF(Table1[[#This Row],[net]]&gt;0,1,0)</f>
        <v>0</v>
      </c>
      <c r="L1661">
        <v>5.5</v>
      </c>
      <c r="M1661">
        <f>IF(Table1[[#This Row],[team]]=E1660,SUM(Table1[[#This Row],[win/loss]],M1660),Table1[[#This Row],[win/loss]])</f>
        <v>4</v>
      </c>
      <c r="N1661">
        <f>IF(Table1[[#This Row],[team]]=E1660,SUM(Table1[[#This Row],[win/loss]],M1660),Table1[[#This Row],[win/loss]])/B1661</f>
        <v>0.33333333333333331</v>
      </c>
      <c r="O1661">
        <f t="shared" si="53"/>
        <v>-10.5</v>
      </c>
      <c r="P1661">
        <f>IF(Table1[[#This Row],[difference]]&gt;0,SQRT(Table1[[#This Row],[difference]]),-SQRT(ABS(Table1[[#This Row],[difference]])))</f>
        <v>-3.2403703492039302</v>
      </c>
      <c r="Q1661">
        <f>IF(Table1[[#This Row],[line]]&gt;0,SQRT(Table1[[#This Row],[line]]),-SQRT(ABS(Table1[[#This Row],[line]])))</f>
        <v>2.3452078799117149</v>
      </c>
      <c r="R1661">
        <f>Table1[[#This Row],[difference]]-Table1[[#This Row],[sqrt(line)]]</f>
        <v>-12.845207879911715</v>
      </c>
      <c r="S1661">
        <f>IF(Table1[[#This Row],[difference]]&gt;0,1,-1)</f>
        <v>-1</v>
      </c>
      <c r="T1661">
        <f>IF(Table1[[#This Row],[team]]=E1660,SUM(H1661,T1660),Table1[[#This Row],[ppg]])</f>
        <v>266</v>
      </c>
      <c r="U1661">
        <f>IF(Table1[[#This Row],[team]]=E1660,SUM(I1661,U1660),Table1[[#This Row],[ppga]])</f>
        <v>312</v>
      </c>
      <c r="V1661">
        <f>IF(Table1[[#This Row],[team]]=E1660,SUM(Table1[[#This Row],[difference]],V1660),Table1[[#This Row],[difference]])</f>
        <v>-0.5</v>
      </c>
      <c r="W1661">
        <f>IF(Table1[[#This Row],[team]]=E1660,SUM(Table1[[#This Row],[sqrt(dif)]],W1660),Table1[[#This Row],[sqrt(dif)]])</f>
        <v>2.3078044410978222</v>
      </c>
      <c r="X1661">
        <f>IF(Table1[[#This Row],[team]]=E1660,SUM(Table1[[#This Row],[f1]],X1660),Table1[[#This Row],[f1]])</f>
        <v>-18.339322050334893</v>
      </c>
      <c r="Y1661">
        <f>IF(Table1[[#This Row],[ATS]]=S1660,SUM(Table1[[#This Row],[ATS]],Y1660),Table1[[#This Row],[ATS]])</f>
        <v>-1</v>
      </c>
      <c r="Z1661">
        <f>IF(Table1[[#This Row],[ATS]]&gt;0,Table1[[#This Row],[ATS streak (not real)]]-1,Table1[[#This Row],[ATS streak (not real)]]+1)</f>
        <v>0</v>
      </c>
      <c r="AA1661" s="5">
        <f>Table1[[#This Row],[running ttl ppg]]^2.37/(Table1[[#This Row],[running ttl ppg]]^2.37+Table1[[#This Row],[running ttl ppga]]^2.37)</f>
        <v>0.40660181038685722</v>
      </c>
      <c r="AB1661" s="5">
        <f>Table1[[#This Row],[pyth ratio]]+Table1[[#This Row],[win/loss ratio]]</f>
        <v>0.73993514372019054</v>
      </c>
    </row>
    <row r="1662" spans="1:28" x14ac:dyDescent="0.25">
      <c r="A1662" s="1">
        <v>4220</v>
      </c>
      <c r="B1662" s="7">
        <f t="shared" si="54"/>
        <v>13</v>
      </c>
      <c r="C1662" s="5">
        <v>2019</v>
      </c>
      <c r="D1662" s="5">
        <v>14</v>
      </c>
      <c r="E1662" t="s">
        <v>48</v>
      </c>
      <c r="F1662" t="s">
        <v>45</v>
      </c>
      <c r="G1662" s="5">
        <v>1</v>
      </c>
      <c r="H1662">
        <v>26</v>
      </c>
      <c r="I1662">
        <v>20</v>
      </c>
      <c r="J1662">
        <v>6</v>
      </c>
      <c r="K1662">
        <f>IF(Table1[[#This Row],[net]]&gt;0,1,0)</f>
        <v>1</v>
      </c>
      <c r="L1662">
        <v>1</v>
      </c>
      <c r="M1662">
        <f>IF(Table1[[#This Row],[team]]=E1661,SUM(Table1[[#This Row],[win/loss]],M1661),Table1[[#This Row],[win/loss]])</f>
        <v>5</v>
      </c>
      <c r="N1662">
        <f>IF(Table1[[#This Row],[team]]=E1661,SUM(Table1[[#This Row],[win/loss]],M1661),Table1[[#This Row],[win/loss]])/B1662</f>
        <v>0.38461538461538464</v>
      </c>
      <c r="O1662">
        <f t="shared" si="53"/>
        <v>7</v>
      </c>
      <c r="P1662">
        <f>IF(Table1[[#This Row],[difference]]&gt;0,SQRT(Table1[[#This Row],[difference]]),-SQRT(ABS(Table1[[#This Row],[difference]])))</f>
        <v>2.6457513110645907</v>
      </c>
      <c r="Q1662">
        <f>IF(Table1[[#This Row],[line]]&gt;0,SQRT(Table1[[#This Row],[line]]),-SQRT(ABS(Table1[[#This Row],[line]])))</f>
        <v>1</v>
      </c>
      <c r="R1662">
        <f>Table1[[#This Row],[difference]]-Table1[[#This Row],[sqrt(line)]]</f>
        <v>6</v>
      </c>
      <c r="S1662">
        <f>IF(Table1[[#This Row],[difference]]&gt;0,1,-1)</f>
        <v>1</v>
      </c>
      <c r="T1662">
        <f>IF(Table1[[#This Row],[team]]=E1661,SUM(H1662,T1661),Table1[[#This Row],[ppg]])</f>
        <v>292</v>
      </c>
      <c r="U1662">
        <f>IF(Table1[[#This Row],[team]]=E1661,SUM(I1662,U1661),Table1[[#This Row],[ppga]])</f>
        <v>332</v>
      </c>
      <c r="V1662">
        <f>IF(Table1[[#This Row],[team]]=E1661,SUM(Table1[[#This Row],[difference]],V1661),Table1[[#This Row],[difference]])</f>
        <v>6.5</v>
      </c>
      <c r="W1662">
        <f>IF(Table1[[#This Row],[team]]=E1661,SUM(Table1[[#This Row],[sqrt(dif)]],W1661),Table1[[#This Row],[sqrt(dif)]])</f>
        <v>4.953555752162413</v>
      </c>
      <c r="X1662">
        <f>IF(Table1[[#This Row],[team]]=E1661,SUM(Table1[[#This Row],[f1]],X1661),Table1[[#This Row],[f1]])</f>
        <v>-12.339322050334893</v>
      </c>
      <c r="Y1662">
        <f>IF(Table1[[#This Row],[ATS]]=S1661,SUM(Table1[[#This Row],[ATS]],Y1661),Table1[[#This Row],[ATS]])</f>
        <v>1</v>
      </c>
      <c r="Z1662">
        <f>IF(Table1[[#This Row],[ATS]]&gt;0,Table1[[#This Row],[ATS streak (not real)]]-1,Table1[[#This Row],[ATS streak (not real)]]+1)</f>
        <v>0</v>
      </c>
      <c r="AA1662" s="5">
        <f>Table1[[#This Row],[running ttl ppg]]^2.37/(Table1[[#This Row],[running ttl ppg]]^2.37+Table1[[#This Row],[running ttl ppga]]^2.37)</f>
        <v>0.42451560043532593</v>
      </c>
      <c r="AB1662" s="5">
        <f>Table1[[#This Row],[pyth ratio]]+Table1[[#This Row],[win/loss ratio]]</f>
        <v>0.80913098505071057</v>
      </c>
    </row>
    <row r="1663" spans="1:28" x14ac:dyDescent="0.25">
      <c r="A1663" s="1">
        <v>4221</v>
      </c>
      <c r="B1663" s="7">
        <f t="shared" si="54"/>
        <v>14</v>
      </c>
      <c r="C1663" s="5">
        <v>2019</v>
      </c>
      <c r="D1663" s="5">
        <v>15</v>
      </c>
      <c r="E1663" t="s">
        <v>48</v>
      </c>
      <c r="F1663" t="s">
        <v>50</v>
      </c>
      <c r="G1663" s="5">
        <v>0</v>
      </c>
      <c r="H1663">
        <v>17</v>
      </c>
      <c r="I1663">
        <v>16</v>
      </c>
      <c r="J1663">
        <v>1</v>
      </c>
      <c r="K1663">
        <f>IF(Table1[[#This Row],[net]]&gt;0,1,0)</f>
        <v>1</v>
      </c>
      <c r="L1663">
        <v>1.5</v>
      </c>
      <c r="M1663">
        <f>IF(Table1[[#This Row],[team]]=E1662,SUM(Table1[[#This Row],[win/loss]],M1662),Table1[[#This Row],[win/loss]])</f>
        <v>6</v>
      </c>
      <c r="N1663">
        <f>IF(Table1[[#This Row],[team]]=E1662,SUM(Table1[[#This Row],[win/loss]],M1662),Table1[[#This Row],[win/loss]])/B1663</f>
        <v>0.42857142857142855</v>
      </c>
      <c r="O1663">
        <f t="shared" si="53"/>
        <v>2.5</v>
      </c>
      <c r="P1663">
        <f>IF(Table1[[#This Row],[difference]]&gt;0,SQRT(Table1[[#This Row],[difference]]),-SQRT(ABS(Table1[[#This Row],[difference]])))</f>
        <v>1.5811388300841898</v>
      </c>
      <c r="Q1663">
        <f>IF(Table1[[#This Row],[line]]&gt;0,SQRT(Table1[[#This Row],[line]]),-SQRT(ABS(Table1[[#This Row],[line]])))</f>
        <v>1.2247448713915889</v>
      </c>
      <c r="R1663">
        <f>Table1[[#This Row],[difference]]-Table1[[#This Row],[sqrt(line)]]</f>
        <v>1.2752551286084111</v>
      </c>
      <c r="S1663">
        <f>IF(Table1[[#This Row],[difference]]&gt;0,1,-1)</f>
        <v>1</v>
      </c>
      <c r="T1663">
        <f>IF(Table1[[#This Row],[team]]=E1662,SUM(H1663,T1662),Table1[[#This Row],[ppg]])</f>
        <v>309</v>
      </c>
      <c r="U1663">
        <f>IF(Table1[[#This Row],[team]]=E1662,SUM(I1663,U1662),Table1[[#This Row],[ppga]])</f>
        <v>348</v>
      </c>
      <c r="V1663">
        <f>IF(Table1[[#This Row],[team]]=E1662,SUM(Table1[[#This Row],[difference]],V1662),Table1[[#This Row],[difference]])</f>
        <v>9</v>
      </c>
      <c r="W1663">
        <f>IF(Table1[[#This Row],[team]]=E1662,SUM(Table1[[#This Row],[sqrt(dif)]],W1662),Table1[[#This Row],[sqrt(dif)]])</f>
        <v>6.5346945822466029</v>
      </c>
      <c r="X1663">
        <f>IF(Table1[[#This Row],[team]]=E1662,SUM(Table1[[#This Row],[f1]],X1662),Table1[[#This Row],[f1]])</f>
        <v>-11.064066921726482</v>
      </c>
      <c r="Y1663">
        <f>IF(Table1[[#This Row],[ATS]]=S1662,SUM(Table1[[#This Row],[ATS]],Y1662),Table1[[#This Row],[ATS]])</f>
        <v>2</v>
      </c>
      <c r="Z1663">
        <f>IF(Table1[[#This Row],[ATS]]&gt;0,Table1[[#This Row],[ATS streak (not real)]]-1,Table1[[#This Row],[ATS streak (not real)]]+1)</f>
        <v>1</v>
      </c>
      <c r="AA1663" s="5">
        <f>Table1[[#This Row],[running ttl ppg]]^2.37/(Table1[[#This Row],[running ttl ppg]]^2.37+Table1[[#This Row],[running ttl ppga]]^2.37)</f>
        <v>0.43003679022079128</v>
      </c>
      <c r="AB1663" s="5">
        <f>Table1[[#This Row],[pyth ratio]]+Table1[[#This Row],[win/loss ratio]]</f>
        <v>0.85860821879221982</v>
      </c>
    </row>
    <row r="1664" spans="1:28" x14ac:dyDescent="0.25">
      <c r="A1664" s="1">
        <v>4222</v>
      </c>
      <c r="B1664" s="7">
        <f t="shared" si="54"/>
        <v>15</v>
      </c>
      <c r="C1664" s="5">
        <v>2019</v>
      </c>
      <c r="D1664" s="5">
        <v>16</v>
      </c>
      <c r="E1664" t="s">
        <v>48</v>
      </c>
      <c r="F1664" t="s">
        <v>47</v>
      </c>
      <c r="G1664" s="5">
        <v>1</v>
      </c>
      <c r="H1664">
        <v>26</v>
      </c>
      <c r="I1664">
        <v>18</v>
      </c>
      <c r="J1664">
        <v>8</v>
      </c>
      <c r="K1664">
        <f>IF(Table1[[#This Row],[net]]&gt;0,1,0)</f>
        <v>1</v>
      </c>
      <c r="L1664">
        <v>-10</v>
      </c>
      <c r="M1664">
        <f>IF(Table1[[#This Row],[team]]=E1663,SUM(Table1[[#This Row],[win/loss]],M1663),Table1[[#This Row],[win/loss]])</f>
        <v>7</v>
      </c>
      <c r="N1664">
        <f>IF(Table1[[#This Row],[team]]=E1663,SUM(Table1[[#This Row],[win/loss]],M1663),Table1[[#This Row],[win/loss]])/B1664</f>
        <v>0.46666666666666667</v>
      </c>
      <c r="O1664">
        <f t="shared" si="53"/>
        <v>-2</v>
      </c>
      <c r="P1664">
        <f>IF(Table1[[#This Row],[difference]]&gt;0,SQRT(Table1[[#This Row],[difference]]),-SQRT(ABS(Table1[[#This Row],[difference]])))</f>
        <v>-1.4142135623730951</v>
      </c>
      <c r="Q1664">
        <f>IF(Table1[[#This Row],[line]]&gt;0,SQRT(Table1[[#This Row],[line]]),-SQRT(ABS(Table1[[#This Row],[line]])))</f>
        <v>-3.1622776601683795</v>
      </c>
      <c r="R1664">
        <f>Table1[[#This Row],[difference]]-Table1[[#This Row],[sqrt(line)]]</f>
        <v>1.1622776601683795</v>
      </c>
      <c r="S1664">
        <f>IF(Table1[[#This Row],[difference]]&gt;0,1,-1)</f>
        <v>-1</v>
      </c>
      <c r="T1664">
        <f>IF(Table1[[#This Row],[team]]=E1663,SUM(H1664,T1663),Table1[[#This Row],[ppg]])</f>
        <v>335</v>
      </c>
      <c r="U1664">
        <f>IF(Table1[[#This Row],[team]]=E1663,SUM(I1664,U1663),Table1[[#This Row],[ppga]])</f>
        <v>366</v>
      </c>
      <c r="V1664">
        <f>IF(Table1[[#This Row],[team]]=E1663,SUM(Table1[[#This Row],[difference]],V1663),Table1[[#This Row],[difference]])</f>
        <v>7</v>
      </c>
      <c r="W1664">
        <f>IF(Table1[[#This Row],[team]]=E1663,SUM(Table1[[#This Row],[sqrt(dif)]],W1663),Table1[[#This Row],[sqrt(dif)]])</f>
        <v>5.120481019873508</v>
      </c>
      <c r="X1664">
        <f>IF(Table1[[#This Row],[team]]=E1663,SUM(Table1[[#This Row],[f1]],X1663),Table1[[#This Row],[f1]])</f>
        <v>-9.9017892615581022</v>
      </c>
      <c r="Y1664">
        <f>IF(Table1[[#This Row],[ATS]]=S1663,SUM(Table1[[#This Row],[ATS]],Y1663),Table1[[#This Row],[ATS]])</f>
        <v>-1</v>
      </c>
      <c r="Z1664">
        <f>IF(Table1[[#This Row],[ATS]]&gt;0,Table1[[#This Row],[ATS streak (not real)]]-1,Table1[[#This Row],[ATS streak (not real)]]+1)</f>
        <v>0</v>
      </c>
      <c r="AA1664" s="5">
        <f>Table1[[#This Row],[running ttl ppg]]^2.37/(Table1[[#This Row],[running ttl ppg]]^2.37+Table1[[#This Row],[running ttl ppga]]^2.37)</f>
        <v>0.44775350174636719</v>
      </c>
      <c r="AB1664" s="5">
        <f>Table1[[#This Row],[pyth ratio]]+Table1[[#This Row],[win/loss ratio]]</f>
        <v>0.91442016841303386</v>
      </c>
    </row>
    <row r="1665" spans="1:28" x14ac:dyDescent="0.25">
      <c r="A1665" s="1">
        <v>4223</v>
      </c>
      <c r="B1665" s="7">
        <f t="shared" si="54"/>
        <v>16</v>
      </c>
      <c r="C1665" s="5">
        <v>2019</v>
      </c>
      <c r="D1665" s="5">
        <v>17</v>
      </c>
      <c r="E1665" t="s">
        <v>48</v>
      </c>
      <c r="F1665" t="s">
        <v>43</v>
      </c>
      <c r="G1665" s="5">
        <v>0</v>
      </c>
      <c r="H1665">
        <v>24</v>
      </c>
      <c r="I1665">
        <v>26</v>
      </c>
      <c r="J1665">
        <v>-2</v>
      </c>
      <c r="K1665">
        <f>IF(Table1[[#This Row],[net]]&gt;0,1,0)</f>
        <v>0</v>
      </c>
      <c r="L1665">
        <v>7</v>
      </c>
      <c r="M1665">
        <f>IF(Table1[[#This Row],[team]]=E1664,SUM(Table1[[#This Row],[win/loss]],M1664),Table1[[#This Row],[win/loss]])</f>
        <v>7</v>
      </c>
      <c r="N1665">
        <f>IF(Table1[[#This Row],[team]]=E1664,SUM(Table1[[#This Row],[win/loss]],M1664),Table1[[#This Row],[win/loss]])/B1665</f>
        <v>0.4375</v>
      </c>
      <c r="O1665">
        <f t="shared" si="53"/>
        <v>5</v>
      </c>
      <c r="P1665">
        <f>IF(Table1[[#This Row],[difference]]&gt;0,SQRT(Table1[[#This Row],[difference]]),-SQRT(ABS(Table1[[#This Row],[difference]])))</f>
        <v>2.2360679774997898</v>
      </c>
      <c r="Q1665">
        <f>IF(Table1[[#This Row],[line]]&gt;0,SQRT(Table1[[#This Row],[line]]),-SQRT(ABS(Table1[[#This Row],[line]])))</f>
        <v>2.6457513110645907</v>
      </c>
      <c r="R1665">
        <f>Table1[[#This Row],[difference]]-Table1[[#This Row],[sqrt(line)]]</f>
        <v>2.3542486889354093</v>
      </c>
      <c r="S1665">
        <f>IF(Table1[[#This Row],[difference]]&gt;0,1,-1)</f>
        <v>1</v>
      </c>
      <c r="T1665">
        <f>IF(Table1[[#This Row],[team]]=E1664,SUM(H1665,T1664),Table1[[#This Row],[ppg]])</f>
        <v>359</v>
      </c>
      <c r="U1665">
        <f>IF(Table1[[#This Row],[team]]=E1664,SUM(I1665,U1664),Table1[[#This Row],[ppga]])</f>
        <v>392</v>
      </c>
      <c r="V1665">
        <f>IF(Table1[[#This Row],[team]]=E1664,SUM(Table1[[#This Row],[difference]],V1664),Table1[[#This Row],[difference]])</f>
        <v>12</v>
      </c>
      <c r="W1665">
        <f>IF(Table1[[#This Row],[team]]=E1664,SUM(Table1[[#This Row],[sqrt(dif)]],W1664),Table1[[#This Row],[sqrt(dif)]])</f>
        <v>7.3565489973732978</v>
      </c>
      <c r="X1665">
        <f>IF(Table1[[#This Row],[team]]=E1664,SUM(Table1[[#This Row],[f1]],X1664),Table1[[#This Row],[f1]])</f>
        <v>-7.547540572622693</v>
      </c>
      <c r="Y1665">
        <f>IF(Table1[[#This Row],[ATS]]=S1664,SUM(Table1[[#This Row],[ATS]],Y1664),Table1[[#This Row],[ATS]])</f>
        <v>1</v>
      </c>
      <c r="Z1665">
        <f>IF(Table1[[#This Row],[ATS]]&gt;0,Table1[[#This Row],[ATS streak (not real)]]-1,Table1[[#This Row],[ATS streak (not real)]]+1)</f>
        <v>0</v>
      </c>
      <c r="AA1665" s="5">
        <f>Table1[[#This Row],[running ttl ppg]]^2.37/(Table1[[#This Row],[running ttl ppg]]^2.37+Table1[[#This Row],[running ttl ppga]]^2.37)</f>
        <v>0.44808366523825122</v>
      </c>
      <c r="AB1665" s="5">
        <f>Table1[[#This Row],[pyth ratio]]+Table1[[#This Row],[win/loss ratio]]</f>
        <v>0.88558366523825116</v>
      </c>
    </row>
    <row r="1666" spans="1:28" x14ac:dyDescent="0.25">
      <c r="A1666" s="1">
        <v>4224</v>
      </c>
      <c r="B1666" s="7">
        <f t="shared" si="54"/>
        <v>1</v>
      </c>
      <c r="C1666" s="5">
        <v>2019</v>
      </c>
      <c r="D1666" s="5">
        <v>1</v>
      </c>
      <c r="E1666" t="s">
        <v>49</v>
      </c>
      <c r="F1666" t="s">
        <v>45</v>
      </c>
      <c r="G1666" s="5">
        <v>0</v>
      </c>
      <c r="H1666">
        <v>8</v>
      </c>
      <c r="I1666">
        <v>16</v>
      </c>
      <c r="J1666">
        <v>-8</v>
      </c>
      <c r="K1666">
        <f>IF(Table1[[#This Row],[net]]&gt;0,1,0)</f>
        <v>0</v>
      </c>
      <c r="L1666">
        <v>3</v>
      </c>
      <c r="M1666">
        <f>IF(Table1[[#This Row],[team]]=E1665,SUM(Table1[[#This Row],[win/loss]],M1665),Table1[[#This Row],[win/loss]])</f>
        <v>0</v>
      </c>
      <c r="N1666">
        <f>IF(Table1[[#This Row],[team]]=E1665,SUM(Table1[[#This Row],[win/loss]],M1665),Table1[[#This Row],[win/loss]])/B1666</f>
        <v>0</v>
      </c>
      <c r="O1666">
        <f t="shared" si="53"/>
        <v>-5</v>
      </c>
      <c r="P1666">
        <f>IF(Table1[[#This Row],[difference]]&gt;0,SQRT(Table1[[#This Row],[difference]]),-SQRT(ABS(Table1[[#This Row],[difference]])))</f>
        <v>-2.2360679774997898</v>
      </c>
      <c r="Q1666">
        <f>IF(Table1[[#This Row],[line]]&gt;0,SQRT(Table1[[#This Row],[line]]),-SQRT(ABS(Table1[[#This Row],[line]])))</f>
        <v>1.7320508075688772</v>
      </c>
      <c r="R1666">
        <f>Table1[[#This Row],[difference]]-Table1[[#This Row],[sqrt(line)]]</f>
        <v>-6.7320508075688767</v>
      </c>
      <c r="S1666">
        <f>IF(Table1[[#This Row],[difference]]&gt;0,1,-1)</f>
        <v>-1</v>
      </c>
      <c r="T1666">
        <f>IF(Table1[[#This Row],[team]]=E1665,SUM(H1666,T1665),Table1[[#This Row],[ppg]])</f>
        <v>8</v>
      </c>
      <c r="U1666">
        <f>IF(Table1[[#This Row],[team]]=E1665,SUM(I1666,U1665),Table1[[#This Row],[ppga]])</f>
        <v>16</v>
      </c>
      <c r="V1666">
        <f>IF(Table1[[#This Row],[team]]=E1665,SUM(Table1[[#This Row],[difference]],V1665),Table1[[#This Row],[difference]])</f>
        <v>-5</v>
      </c>
      <c r="W1666">
        <f>IF(Table1[[#This Row],[team]]=E1665,SUM(Table1[[#This Row],[sqrt(dif)]],W1665),Table1[[#This Row],[sqrt(dif)]])</f>
        <v>-2.2360679774997898</v>
      </c>
      <c r="X1666">
        <f>IF(Table1[[#This Row],[team]]=E1665,SUM(Table1[[#This Row],[f1]],X1665),Table1[[#This Row],[f1]])</f>
        <v>-6.7320508075688767</v>
      </c>
      <c r="Y1666">
        <f>IF(Table1[[#This Row],[ATS]]=S1665,SUM(Table1[[#This Row],[ATS]],Y1665),Table1[[#This Row],[ATS]])</f>
        <v>-1</v>
      </c>
      <c r="Z1666">
        <f>IF(Table1[[#This Row],[ATS]]&gt;0,Table1[[#This Row],[ATS streak (not real)]]-1,Table1[[#This Row],[ATS streak (not real)]]+1)</f>
        <v>0</v>
      </c>
      <c r="AA1666" s="5">
        <f>Table1[[#This Row],[running ttl ppg]]^2.37/(Table1[[#This Row],[running ttl ppg]]^2.37+Table1[[#This Row],[running ttl ppga]]^2.37)</f>
        <v>0.16209001924460359</v>
      </c>
      <c r="AB1666" s="5">
        <f>Table1[[#This Row],[pyth ratio]]+Table1[[#This Row],[win/loss ratio]]</f>
        <v>0.16209001924460359</v>
      </c>
    </row>
    <row r="1667" spans="1:28" x14ac:dyDescent="0.25">
      <c r="A1667" s="1">
        <v>4225</v>
      </c>
      <c r="B1667" s="7">
        <f t="shared" si="54"/>
        <v>2</v>
      </c>
      <c r="C1667" s="5">
        <v>2019</v>
      </c>
      <c r="D1667" s="5">
        <v>2</v>
      </c>
      <c r="E1667" t="s">
        <v>49</v>
      </c>
      <c r="F1667" t="s">
        <v>61</v>
      </c>
      <c r="G1667" s="5">
        <v>1</v>
      </c>
      <c r="H1667">
        <v>20</v>
      </c>
      <c r="I1667">
        <v>13</v>
      </c>
      <c r="J1667">
        <v>7</v>
      </c>
      <c r="K1667">
        <f>IF(Table1[[#This Row],[net]]&gt;0,1,0)</f>
        <v>1</v>
      </c>
      <c r="L1667">
        <v>-3</v>
      </c>
      <c r="M1667">
        <f>IF(Table1[[#This Row],[team]]=E1666,SUM(Table1[[#This Row],[win/loss]],M1666),Table1[[#This Row],[win/loss]])</f>
        <v>1</v>
      </c>
      <c r="N1667">
        <f>IF(Table1[[#This Row],[team]]=E1666,SUM(Table1[[#This Row],[win/loss]],M1666),Table1[[#This Row],[win/loss]])/B1667</f>
        <v>0.5</v>
      </c>
      <c r="O1667">
        <f t="shared" ref="O1667:O1730" si="55">J1667+L1667</f>
        <v>4</v>
      </c>
      <c r="P1667">
        <f>IF(Table1[[#This Row],[difference]]&gt;0,SQRT(Table1[[#This Row],[difference]]),-SQRT(ABS(Table1[[#This Row],[difference]])))</f>
        <v>2</v>
      </c>
      <c r="Q1667">
        <f>IF(Table1[[#This Row],[line]]&gt;0,SQRT(Table1[[#This Row],[line]]),-SQRT(ABS(Table1[[#This Row],[line]])))</f>
        <v>-1.7320508075688772</v>
      </c>
      <c r="R1667">
        <f>Table1[[#This Row],[difference]]-Table1[[#This Row],[sqrt(line)]]</f>
        <v>5.7320508075688767</v>
      </c>
      <c r="S1667">
        <f>IF(Table1[[#This Row],[difference]]&gt;0,1,-1)</f>
        <v>1</v>
      </c>
      <c r="T1667">
        <f>IF(Table1[[#This Row],[team]]=E1666,SUM(H1667,T1666),Table1[[#This Row],[ppg]])</f>
        <v>28</v>
      </c>
      <c r="U1667">
        <f>IF(Table1[[#This Row],[team]]=E1666,SUM(I1667,U1666),Table1[[#This Row],[ppga]])</f>
        <v>29</v>
      </c>
      <c r="V1667">
        <f>IF(Table1[[#This Row],[team]]=E1666,SUM(Table1[[#This Row],[difference]],V1666),Table1[[#This Row],[difference]])</f>
        <v>-1</v>
      </c>
      <c r="W1667">
        <f>IF(Table1[[#This Row],[team]]=E1666,SUM(Table1[[#This Row],[sqrt(dif)]],W1666),Table1[[#This Row],[sqrt(dif)]])</f>
        <v>-0.23606797749978981</v>
      </c>
      <c r="X1667">
        <f>IF(Table1[[#This Row],[team]]=E1666,SUM(Table1[[#This Row],[f1]],X1666),Table1[[#This Row],[f1]])</f>
        <v>-1</v>
      </c>
      <c r="Y1667">
        <f>IF(Table1[[#This Row],[ATS]]=S1666,SUM(Table1[[#This Row],[ATS]],Y1666),Table1[[#This Row],[ATS]])</f>
        <v>1</v>
      </c>
      <c r="Z1667">
        <f>IF(Table1[[#This Row],[ATS]]&gt;0,Table1[[#This Row],[ATS streak (not real)]]-1,Table1[[#This Row],[ATS streak (not real)]]+1)</f>
        <v>0</v>
      </c>
      <c r="AA1667" s="5">
        <f>Table1[[#This Row],[running ttl ppg]]^2.37/(Table1[[#This Row],[running ttl ppg]]^2.37+Table1[[#This Row],[running ttl ppga]]^2.37)</f>
        <v>0.47922036875926233</v>
      </c>
      <c r="AB1667" s="5">
        <f>Table1[[#This Row],[pyth ratio]]+Table1[[#This Row],[win/loss ratio]]</f>
        <v>0.97922036875926233</v>
      </c>
    </row>
    <row r="1668" spans="1:28" x14ac:dyDescent="0.25">
      <c r="A1668" s="1">
        <v>4226</v>
      </c>
      <c r="B1668" s="7">
        <f t="shared" si="54"/>
        <v>3</v>
      </c>
      <c r="C1668" s="5">
        <v>2019</v>
      </c>
      <c r="D1668" s="5">
        <v>3</v>
      </c>
      <c r="E1668" t="s">
        <v>49</v>
      </c>
      <c r="F1668" t="s">
        <v>69</v>
      </c>
      <c r="G1668" s="5">
        <v>0</v>
      </c>
      <c r="H1668">
        <v>13</v>
      </c>
      <c r="I1668">
        <v>24</v>
      </c>
      <c r="J1668">
        <v>-11</v>
      </c>
      <c r="K1668">
        <f>IF(Table1[[#This Row],[net]]&gt;0,1,0)</f>
        <v>0</v>
      </c>
      <c r="L1668">
        <v>1</v>
      </c>
      <c r="M1668">
        <f>IF(Table1[[#This Row],[team]]=E1667,SUM(Table1[[#This Row],[win/loss]],M1667),Table1[[#This Row],[win/loss]])</f>
        <v>1</v>
      </c>
      <c r="N1668">
        <f>IF(Table1[[#This Row],[team]]=E1667,SUM(Table1[[#This Row],[win/loss]],M1667),Table1[[#This Row],[win/loss]])/B1668</f>
        <v>0.33333333333333331</v>
      </c>
      <c r="O1668">
        <f t="shared" si="55"/>
        <v>-10</v>
      </c>
      <c r="P1668">
        <f>IF(Table1[[#This Row],[difference]]&gt;0,SQRT(Table1[[#This Row],[difference]]),-SQRT(ABS(Table1[[#This Row],[difference]])))</f>
        <v>-3.1622776601683795</v>
      </c>
      <c r="Q1668">
        <f>IF(Table1[[#This Row],[line]]&gt;0,SQRT(Table1[[#This Row],[line]]),-SQRT(ABS(Table1[[#This Row],[line]])))</f>
        <v>1</v>
      </c>
      <c r="R1668">
        <f>Table1[[#This Row],[difference]]-Table1[[#This Row],[sqrt(line)]]</f>
        <v>-11</v>
      </c>
      <c r="S1668">
        <f>IF(Table1[[#This Row],[difference]]&gt;0,1,-1)</f>
        <v>-1</v>
      </c>
      <c r="T1668">
        <f>IF(Table1[[#This Row],[team]]=E1667,SUM(H1668,T1667),Table1[[#This Row],[ppg]])</f>
        <v>41</v>
      </c>
      <c r="U1668">
        <f>IF(Table1[[#This Row],[team]]=E1667,SUM(I1668,U1667),Table1[[#This Row],[ppga]])</f>
        <v>53</v>
      </c>
      <c r="V1668">
        <f>IF(Table1[[#This Row],[team]]=E1667,SUM(Table1[[#This Row],[difference]],V1667),Table1[[#This Row],[difference]])</f>
        <v>-11</v>
      </c>
      <c r="W1668">
        <f>IF(Table1[[#This Row],[team]]=E1667,SUM(Table1[[#This Row],[sqrt(dif)]],W1667),Table1[[#This Row],[sqrt(dif)]])</f>
        <v>-3.3983456376681693</v>
      </c>
      <c r="X1668">
        <f>IF(Table1[[#This Row],[team]]=E1667,SUM(Table1[[#This Row],[f1]],X1667),Table1[[#This Row],[f1]])</f>
        <v>-12</v>
      </c>
      <c r="Y1668">
        <f>IF(Table1[[#This Row],[ATS]]=S1667,SUM(Table1[[#This Row],[ATS]],Y1667),Table1[[#This Row],[ATS]])</f>
        <v>-1</v>
      </c>
      <c r="Z1668">
        <f>IF(Table1[[#This Row],[ATS]]&gt;0,Table1[[#This Row],[ATS streak (not real)]]-1,Table1[[#This Row],[ATS streak (not real)]]+1)</f>
        <v>0</v>
      </c>
      <c r="AA1668" s="5">
        <f>Table1[[#This Row],[running ttl ppg]]^2.37/(Table1[[#This Row],[running ttl ppg]]^2.37+Table1[[#This Row],[running ttl ppga]]^2.37)</f>
        <v>0.3524183237009918</v>
      </c>
      <c r="AB1668" s="5">
        <f>Table1[[#This Row],[pyth ratio]]+Table1[[#This Row],[win/loss ratio]]</f>
        <v>0.68575165703432517</v>
      </c>
    </row>
    <row r="1669" spans="1:28" x14ac:dyDescent="0.25">
      <c r="A1669" s="1">
        <v>4227</v>
      </c>
      <c r="B1669" s="7">
        <f t="shared" si="54"/>
        <v>4</v>
      </c>
      <c r="C1669" s="5">
        <v>2019</v>
      </c>
      <c r="D1669" s="5">
        <v>4</v>
      </c>
      <c r="E1669" t="s">
        <v>49</v>
      </c>
      <c r="F1669" t="s">
        <v>51</v>
      </c>
      <c r="G1669" s="5">
        <v>1</v>
      </c>
      <c r="H1669">
        <v>26</v>
      </c>
      <c r="I1669">
        <v>24</v>
      </c>
      <c r="J1669">
        <v>2</v>
      </c>
      <c r="K1669">
        <f>IF(Table1[[#This Row],[net]]&gt;0,1,0)</f>
        <v>1</v>
      </c>
      <c r="L1669">
        <v>-2.5</v>
      </c>
      <c r="M1669">
        <f>IF(Table1[[#This Row],[team]]=E1668,SUM(Table1[[#This Row],[win/loss]],M1668),Table1[[#This Row],[win/loss]])</f>
        <v>2</v>
      </c>
      <c r="N1669">
        <f>IF(Table1[[#This Row],[team]]=E1668,SUM(Table1[[#This Row],[win/loss]],M1668),Table1[[#This Row],[win/loss]])/B1669</f>
        <v>0.5</v>
      </c>
      <c r="O1669">
        <f t="shared" si="55"/>
        <v>-0.5</v>
      </c>
      <c r="P1669">
        <f>IF(Table1[[#This Row],[difference]]&gt;0,SQRT(Table1[[#This Row],[difference]]),-SQRT(ABS(Table1[[#This Row],[difference]])))</f>
        <v>-0.70710678118654757</v>
      </c>
      <c r="Q1669">
        <f>IF(Table1[[#This Row],[line]]&gt;0,SQRT(Table1[[#This Row],[line]]),-SQRT(ABS(Table1[[#This Row],[line]])))</f>
        <v>-1.5811388300841898</v>
      </c>
      <c r="R1669">
        <f>Table1[[#This Row],[difference]]-Table1[[#This Row],[sqrt(line)]]</f>
        <v>1.0811388300841898</v>
      </c>
      <c r="S1669">
        <f>IF(Table1[[#This Row],[difference]]&gt;0,1,-1)</f>
        <v>-1</v>
      </c>
      <c r="T1669">
        <f>IF(Table1[[#This Row],[team]]=E1668,SUM(H1669,T1668),Table1[[#This Row],[ppg]])</f>
        <v>67</v>
      </c>
      <c r="U1669">
        <f>IF(Table1[[#This Row],[team]]=E1668,SUM(I1669,U1668),Table1[[#This Row],[ppga]])</f>
        <v>77</v>
      </c>
      <c r="V1669">
        <f>IF(Table1[[#This Row],[team]]=E1668,SUM(Table1[[#This Row],[difference]],V1668),Table1[[#This Row],[difference]])</f>
        <v>-11.5</v>
      </c>
      <c r="W1669">
        <f>IF(Table1[[#This Row],[team]]=E1668,SUM(Table1[[#This Row],[sqrt(dif)]],W1668),Table1[[#This Row],[sqrt(dif)]])</f>
        <v>-4.1054524188547168</v>
      </c>
      <c r="X1669">
        <f>IF(Table1[[#This Row],[team]]=E1668,SUM(Table1[[#This Row],[f1]],X1668),Table1[[#This Row],[f1]])</f>
        <v>-10.918861169915811</v>
      </c>
      <c r="Y1669">
        <f>IF(Table1[[#This Row],[ATS]]=S1668,SUM(Table1[[#This Row],[ATS]],Y1668),Table1[[#This Row],[ATS]])</f>
        <v>-2</v>
      </c>
      <c r="Z1669">
        <f>IF(Table1[[#This Row],[ATS]]&gt;0,Table1[[#This Row],[ATS streak (not real)]]-1,Table1[[#This Row],[ATS streak (not real)]]+1)</f>
        <v>-1</v>
      </c>
      <c r="AA1669" s="5">
        <f>Table1[[#This Row],[running ttl ppg]]^2.37/(Table1[[#This Row],[running ttl ppg]]^2.37+Table1[[#This Row],[running ttl ppga]]^2.37)</f>
        <v>0.41831426637329477</v>
      </c>
      <c r="AB1669" s="5">
        <f>Table1[[#This Row],[pyth ratio]]+Table1[[#This Row],[win/loss ratio]]</f>
        <v>0.91831426637329483</v>
      </c>
    </row>
    <row r="1670" spans="1:28" x14ac:dyDescent="0.25">
      <c r="A1670" s="1">
        <v>4228</v>
      </c>
      <c r="B1670" s="7">
        <f t="shared" si="54"/>
        <v>5</v>
      </c>
      <c r="C1670" s="5">
        <v>2019</v>
      </c>
      <c r="D1670" s="5">
        <v>5</v>
      </c>
      <c r="E1670" t="s">
        <v>49</v>
      </c>
      <c r="F1670" t="s">
        <v>53</v>
      </c>
      <c r="G1670" s="5">
        <v>0</v>
      </c>
      <c r="H1670">
        <v>16</v>
      </c>
      <c r="I1670">
        <v>19</v>
      </c>
      <c r="J1670">
        <v>-3</v>
      </c>
      <c r="K1670">
        <f>IF(Table1[[#This Row],[net]]&gt;0,1,0)</f>
        <v>0</v>
      </c>
      <c r="L1670">
        <v>3.5</v>
      </c>
      <c r="M1670">
        <f>IF(Table1[[#This Row],[team]]=E1669,SUM(Table1[[#This Row],[win/loss]],M1669),Table1[[#This Row],[win/loss]])</f>
        <v>2</v>
      </c>
      <c r="N1670">
        <f>IF(Table1[[#This Row],[team]]=E1669,SUM(Table1[[#This Row],[win/loss]],M1669),Table1[[#This Row],[win/loss]])/B1670</f>
        <v>0.4</v>
      </c>
      <c r="O1670">
        <f t="shared" si="55"/>
        <v>0.5</v>
      </c>
      <c r="P1670">
        <f>IF(Table1[[#This Row],[difference]]&gt;0,SQRT(Table1[[#This Row],[difference]]),-SQRT(ABS(Table1[[#This Row],[difference]])))</f>
        <v>0.70710678118654757</v>
      </c>
      <c r="Q1670">
        <f>IF(Table1[[#This Row],[line]]&gt;0,SQRT(Table1[[#This Row],[line]]),-SQRT(ABS(Table1[[#This Row],[line]])))</f>
        <v>1.8708286933869707</v>
      </c>
      <c r="R1670">
        <f>Table1[[#This Row],[difference]]-Table1[[#This Row],[sqrt(line)]]</f>
        <v>-1.3708286933869707</v>
      </c>
      <c r="S1670">
        <f>IF(Table1[[#This Row],[difference]]&gt;0,1,-1)</f>
        <v>1</v>
      </c>
      <c r="T1670">
        <f>IF(Table1[[#This Row],[team]]=E1669,SUM(H1670,T1669),Table1[[#This Row],[ppg]])</f>
        <v>83</v>
      </c>
      <c r="U1670">
        <f>IF(Table1[[#This Row],[team]]=E1669,SUM(I1670,U1669),Table1[[#This Row],[ppga]])</f>
        <v>96</v>
      </c>
      <c r="V1670">
        <f>IF(Table1[[#This Row],[team]]=E1669,SUM(Table1[[#This Row],[difference]],V1669),Table1[[#This Row],[difference]])</f>
        <v>-11</v>
      </c>
      <c r="W1670">
        <f>IF(Table1[[#This Row],[team]]=E1669,SUM(Table1[[#This Row],[sqrt(dif)]],W1669),Table1[[#This Row],[sqrt(dif)]])</f>
        <v>-3.3983456376681693</v>
      </c>
      <c r="X1670">
        <f>IF(Table1[[#This Row],[team]]=E1669,SUM(Table1[[#This Row],[f1]],X1669),Table1[[#This Row],[f1]])</f>
        <v>-12.289689863302781</v>
      </c>
      <c r="Y1670">
        <f>IF(Table1[[#This Row],[ATS]]=S1669,SUM(Table1[[#This Row],[ATS]],Y1669),Table1[[#This Row],[ATS]])</f>
        <v>1</v>
      </c>
      <c r="Z1670">
        <f>IF(Table1[[#This Row],[ATS]]&gt;0,Table1[[#This Row],[ATS streak (not real)]]-1,Table1[[#This Row],[ATS streak (not real)]]+1)</f>
        <v>0</v>
      </c>
      <c r="AA1670" s="5">
        <f>Table1[[#This Row],[running ttl ppg]]^2.37/(Table1[[#This Row],[running ttl ppg]]^2.37+Table1[[#This Row],[running ttl ppga]]^2.37)</f>
        <v>0.41463111558936139</v>
      </c>
      <c r="AB1670" s="5">
        <f>Table1[[#This Row],[pyth ratio]]+Table1[[#This Row],[win/loss ratio]]</f>
        <v>0.81463111558936141</v>
      </c>
    </row>
    <row r="1671" spans="1:28" x14ac:dyDescent="0.25">
      <c r="A1671" s="1">
        <v>4229</v>
      </c>
      <c r="B1671" s="7">
        <f t="shared" si="54"/>
        <v>6</v>
      </c>
      <c r="C1671" s="5">
        <v>2019</v>
      </c>
      <c r="D1671" s="5">
        <v>6</v>
      </c>
      <c r="E1671" t="s">
        <v>49</v>
      </c>
      <c r="F1671" t="s">
        <v>55</v>
      </c>
      <c r="G1671" s="5">
        <v>1</v>
      </c>
      <c r="H1671">
        <v>40</v>
      </c>
      <c r="I1671">
        <v>7</v>
      </c>
      <c r="J1671">
        <v>33</v>
      </c>
      <c r="K1671">
        <f>IF(Table1[[#This Row],[net]]&gt;0,1,0)</f>
        <v>1</v>
      </c>
      <c r="L1671">
        <v>3</v>
      </c>
      <c r="M1671">
        <f>IF(Table1[[#This Row],[team]]=E1670,SUM(Table1[[#This Row],[win/loss]],M1670),Table1[[#This Row],[win/loss]])</f>
        <v>3</v>
      </c>
      <c r="N1671">
        <f>IF(Table1[[#This Row],[team]]=E1670,SUM(Table1[[#This Row],[win/loss]],M1670),Table1[[#This Row],[win/loss]])/B1671</f>
        <v>0.5</v>
      </c>
      <c r="O1671">
        <f t="shared" si="55"/>
        <v>36</v>
      </c>
      <c r="P1671">
        <f>IF(Table1[[#This Row],[difference]]&gt;0,SQRT(Table1[[#This Row],[difference]]),-SQRT(ABS(Table1[[#This Row],[difference]])))</f>
        <v>6</v>
      </c>
      <c r="Q1671">
        <f>IF(Table1[[#This Row],[line]]&gt;0,SQRT(Table1[[#This Row],[line]]),-SQRT(ABS(Table1[[#This Row],[line]])))</f>
        <v>1.7320508075688772</v>
      </c>
      <c r="R1671">
        <f>Table1[[#This Row],[difference]]-Table1[[#This Row],[sqrt(line)]]</f>
        <v>34.267949192431125</v>
      </c>
      <c r="S1671">
        <f>IF(Table1[[#This Row],[difference]]&gt;0,1,-1)</f>
        <v>1</v>
      </c>
      <c r="T1671">
        <f>IF(Table1[[#This Row],[team]]=E1670,SUM(H1671,T1670),Table1[[#This Row],[ppg]])</f>
        <v>123</v>
      </c>
      <c r="U1671">
        <f>IF(Table1[[#This Row],[team]]=E1670,SUM(I1671,U1670),Table1[[#This Row],[ppga]])</f>
        <v>103</v>
      </c>
      <c r="V1671">
        <f>IF(Table1[[#This Row],[team]]=E1670,SUM(Table1[[#This Row],[difference]],V1670),Table1[[#This Row],[difference]])</f>
        <v>25</v>
      </c>
      <c r="W1671">
        <f>IF(Table1[[#This Row],[team]]=E1670,SUM(Table1[[#This Row],[sqrt(dif)]],W1670),Table1[[#This Row],[sqrt(dif)]])</f>
        <v>2.6016543623318307</v>
      </c>
      <c r="X1671">
        <f>IF(Table1[[#This Row],[team]]=E1670,SUM(Table1[[#This Row],[f1]],X1670),Table1[[#This Row],[f1]])</f>
        <v>21.978259329128342</v>
      </c>
      <c r="Y1671">
        <f>IF(Table1[[#This Row],[ATS]]=S1670,SUM(Table1[[#This Row],[ATS]],Y1670),Table1[[#This Row],[ATS]])</f>
        <v>2</v>
      </c>
      <c r="Z1671">
        <f>IF(Table1[[#This Row],[ATS]]&gt;0,Table1[[#This Row],[ATS streak (not real)]]-1,Table1[[#This Row],[ATS streak (not real)]]+1)</f>
        <v>1</v>
      </c>
      <c r="AA1671" s="5">
        <f>Table1[[#This Row],[running ttl ppg]]^2.37/(Table1[[#This Row],[running ttl ppg]]^2.37+Table1[[#This Row],[running ttl ppga]]^2.37)</f>
        <v>0.60361945121540483</v>
      </c>
      <c r="AB1671" s="5">
        <f>Table1[[#This Row],[pyth ratio]]+Table1[[#This Row],[win/loss ratio]]</f>
        <v>1.1036194512154047</v>
      </c>
    </row>
    <row r="1672" spans="1:28" x14ac:dyDescent="0.25">
      <c r="A1672" s="1">
        <v>4230</v>
      </c>
      <c r="B1672" s="7">
        <f t="shared" si="54"/>
        <v>7</v>
      </c>
      <c r="C1672" s="5">
        <v>2019</v>
      </c>
      <c r="D1672" s="5">
        <v>7</v>
      </c>
      <c r="E1672" t="s">
        <v>49</v>
      </c>
      <c r="F1672" t="s">
        <v>72</v>
      </c>
      <c r="G1672" s="5">
        <v>0</v>
      </c>
      <c r="H1672">
        <v>17</v>
      </c>
      <c r="I1672">
        <v>20</v>
      </c>
      <c r="J1672">
        <v>-3</v>
      </c>
      <c r="K1672">
        <f>IF(Table1[[#This Row],[net]]&gt;0,1,0)</f>
        <v>0</v>
      </c>
      <c r="L1672">
        <v>-1.5</v>
      </c>
      <c r="M1672">
        <f>IF(Table1[[#This Row],[team]]=E1671,SUM(Table1[[#This Row],[win/loss]],M1671),Table1[[#This Row],[win/loss]])</f>
        <v>3</v>
      </c>
      <c r="N1672">
        <f>IF(Table1[[#This Row],[team]]=E1671,SUM(Table1[[#This Row],[win/loss]],M1671),Table1[[#This Row],[win/loss]])/B1672</f>
        <v>0.42857142857142855</v>
      </c>
      <c r="O1672">
        <f t="shared" si="55"/>
        <v>-4.5</v>
      </c>
      <c r="P1672">
        <f>IF(Table1[[#This Row],[difference]]&gt;0,SQRT(Table1[[#This Row],[difference]]),-SQRT(ABS(Table1[[#This Row],[difference]])))</f>
        <v>-2.1213203435596424</v>
      </c>
      <c r="Q1672">
        <f>IF(Table1[[#This Row],[line]]&gt;0,SQRT(Table1[[#This Row],[line]]),-SQRT(ABS(Table1[[#This Row],[line]])))</f>
        <v>-1.2247448713915889</v>
      </c>
      <c r="R1672">
        <f>Table1[[#This Row],[difference]]-Table1[[#This Row],[sqrt(line)]]</f>
        <v>-3.2752551286084111</v>
      </c>
      <c r="S1672">
        <f>IF(Table1[[#This Row],[difference]]&gt;0,1,-1)</f>
        <v>-1</v>
      </c>
      <c r="T1672">
        <f>IF(Table1[[#This Row],[team]]=E1671,SUM(H1672,T1671),Table1[[#This Row],[ppg]])</f>
        <v>140</v>
      </c>
      <c r="U1672">
        <f>IF(Table1[[#This Row],[team]]=E1671,SUM(I1672,U1671),Table1[[#This Row],[ppga]])</f>
        <v>123</v>
      </c>
      <c r="V1672">
        <f>IF(Table1[[#This Row],[team]]=E1671,SUM(Table1[[#This Row],[difference]],V1671),Table1[[#This Row],[difference]])</f>
        <v>20.5</v>
      </c>
      <c r="W1672">
        <f>IF(Table1[[#This Row],[team]]=E1671,SUM(Table1[[#This Row],[sqrt(dif)]],W1671),Table1[[#This Row],[sqrt(dif)]])</f>
        <v>0.48033401877218829</v>
      </c>
      <c r="X1672">
        <f>IF(Table1[[#This Row],[team]]=E1671,SUM(Table1[[#This Row],[f1]],X1671),Table1[[#This Row],[f1]])</f>
        <v>18.703004200519931</v>
      </c>
      <c r="Y1672">
        <f>IF(Table1[[#This Row],[ATS]]=S1671,SUM(Table1[[#This Row],[ATS]],Y1671),Table1[[#This Row],[ATS]])</f>
        <v>-1</v>
      </c>
      <c r="Z1672">
        <f>IF(Table1[[#This Row],[ATS]]&gt;0,Table1[[#This Row],[ATS streak (not real)]]-1,Table1[[#This Row],[ATS streak (not real)]]+1)</f>
        <v>0</v>
      </c>
      <c r="AA1672" s="5">
        <f>Table1[[#This Row],[running ttl ppg]]^2.37/(Table1[[#This Row],[running ttl ppg]]^2.37+Table1[[#This Row],[running ttl ppga]]^2.37)</f>
        <v>0.57610780024708319</v>
      </c>
      <c r="AB1672" s="5">
        <f>Table1[[#This Row],[pyth ratio]]+Table1[[#This Row],[win/loss ratio]]</f>
        <v>1.0046792288185118</v>
      </c>
    </row>
    <row r="1673" spans="1:28" x14ac:dyDescent="0.25">
      <c r="A1673" s="1">
        <v>4231</v>
      </c>
      <c r="B1673" s="7">
        <f t="shared" si="54"/>
        <v>8</v>
      </c>
      <c r="C1673" s="5">
        <v>2019</v>
      </c>
      <c r="D1673" s="5">
        <v>9</v>
      </c>
      <c r="E1673" t="s">
        <v>49</v>
      </c>
      <c r="F1673" t="s">
        <v>71</v>
      </c>
      <c r="G1673" s="5">
        <v>1</v>
      </c>
      <c r="H1673">
        <v>14</v>
      </c>
      <c r="I1673">
        <v>28</v>
      </c>
      <c r="J1673">
        <v>-14</v>
      </c>
      <c r="K1673">
        <f>IF(Table1[[#This Row],[net]]&gt;0,1,0)</f>
        <v>0</v>
      </c>
      <c r="L1673">
        <v>-4.5</v>
      </c>
      <c r="M1673">
        <f>IF(Table1[[#This Row],[team]]=E1672,SUM(Table1[[#This Row],[win/loss]],M1672),Table1[[#This Row],[win/loss]])</f>
        <v>3</v>
      </c>
      <c r="N1673">
        <f>IF(Table1[[#This Row],[team]]=E1672,SUM(Table1[[#This Row],[win/loss]],M1672),Table1[[#This Row],[win/loss]])/B1673</f>
        <v>0.375</v>
      </c>
      <c r="O1673">
        <f t="shared" si="55"/>
        <v>-18.5</v>
      </c>
      <c r="P1673">
        <f>IF(Table1[[#This Row],[difference]]&gt;0,SQRT(Table1[[#This Row],[difference]]),-SQRT(ABS(Table1[[#This Row],[difference]])))</f>
        <v>-4.3011626335213133</v>
      </c>
      <c r="Q1673">
        <f>IF(Table1[[#This Row],[line]]&gt;0,SQRT(Table1[[#This Row],[line]]),-SQRT(ABS(Table1[[#This Row],[line]])))</f>
        <v>-2.1213203435596424</v>
      </c>
      <c r="R1673">
        <f>Table1[[#This Row],[difference]]-Table1[[#This Row],[sqrt(line)]]</f>
        <v>-16.378679656440358</v>
      </c>
      <c r="S1673">
        <f>IF(Table1[[#This Row],[difference]]&gt;0,1,-1)</f>
        <v>-1</v>
      </c>
      <c r="T1673">
        <f>IF(Table1[[#This Row],[team]]=E1672,SUM(H1673,T1672),Table1[[#This Row],[ppg]])</f>
        <v>154</v>
      </c>
      <c r="U1673">
        <f>IF(Table1[[#This Row],[team]]=E1672,SUM(I1673,U1672),Table1[[#This Row],[ppga]])</f>
        <v>151</v>
      </c>
      <c r="V1673">
        <f>IF(Table1[[#This Row],[team]]=E1672,SUM(Table1[[#This Row],[difference]],V1672),Table1[[#This Row],[difference]])</f>
        <v>2</v>
      </c>
      <c r="W1673">
        <f>IF(Table1[[#This Row],[team]]=E1672,SUM(Table1[[#This Row],[sqrt(dif)]],W1672),Table1[[#This Row],[sqrt(dif)]])</f>
        <v>-3.8208286147491251</v>
      </c>
      <c r="X1673">
        <f>IF(Table1[[#This Row],[team]]=E1672,SUM(Table1[[#This Row],[f1]],X1672),Table1[[#This Row],[f1]])</f>
        <v>2.3243245440795732</v>
      </c>
      <c r="Y1673">
        <f>IF(Table1[[#This Row],[ATS]]=S1672,SUM(Table1[[#This Row],[ATS]],Y1672),Table1[[#This Row],[ATS]])</f>
        <v>-2</v>
      </c>
      <c r="Z1673">
        <f>IF(Table1[[#This Row],[ATS]]&gt;0,Table1[[#This Row],[ATS streak (not real)]]-1,Table1[[#This Row],[ATS streak (not real)]]+1)</f>
        <v>-1</v>
      </c>
      <c r="AA1673" s="5">
        <f>Table1[[#This Row],[running ttl ppg]]^2.37/(Table1[[#This Row],[running ttl ppg]]^2.37+Table1[[#This Row],[running ttl ppga]]^2.37)</f>
        <v>0.51165400253255056</v>
      </c>
      <c r="AB1673" s="5">
        <f>Table1[[#This Row],[pyth ratio]]+Table1[[#This Row],[win/loss ratio]]</f>
        <v>0.88665400253255056</v>
      </c>
    </row>
    <row r="1674" spans="1:28" x14ac:dyDescent="0.25">
      <c r="A1674" s="1">
        <v>4232</v>
      </c>
      <c r="B1674" s="7">
        <f t="shared" si="54"/>
        <v>9</v>
      </c>
      <c r="C1674" s="5">
        <v>2019</v>
      </c>
      <c r="D1674" s="5">
        <v>10</v>
      </c>
      <c r="E1674" t="s">
        <v>49</v>
      </c>
      <c r="F1674" t="s">
        <v>66</v>
      </c>
      <c r="G1674" s="5">
        <v>0</v>
      </c>
      <c r="H1674">
        <v>27</v>
      </c>
      <c r="I1674">
        <v>20</v>
      </c>
      <c r="J1674">
        <v>7</v>
      </c>
      <c r="K1674">
        <f>IF(Table1[[#This Row],[net]]&gt;0,1,0)</f>
        <v>1</v>
      </c>
      <c r="L1674">
        <v>7.5</v>
      </c>
      <c r="M1674">
        <f>IF(Table1[[#This Row],[team]]=E1673,SUM(Table1[[#This Row],[win/loss]],M1673),Table1[[#This Row],[win/loss]])</f>
        <v>4</v>
      </c>
      <c r="N1674">
        <f>IF(Table1[[#This Row],[team]]=E1673,SUM(Table1[[#This Row],[win/loss]],M1673),Table1[[#This Row],[win/loss]])/B1674</f>
        <v>0.44444444444444442</v>
      </c>
      <c r="O1674">
        <f t="shared" si="55"/>
        <v>14.5</v>
      </c>
      <c r="P1674">
        <f>IF(Table1[[#This Row],[difference]]&gt;0,SQRT(Table1[[#This Row],[difference]]),-SQRT(ABS(Table1[[#This Row],[difference]])))</f>
        <v>3.8078865529319543</v>
      </c>
      <c r="Q1674">
        <f>IF(Table1[[#This Row],[line]]&gt;0,SQRT(Table1[[#This Row],[line]]),-SQRT(ABS(Table1[[#This Row],[line]])))</f>
        <v>2.7386127875258306</v>
      </c>
      <c r="R1674">
        <f>Table1[[#This Row],[difference]]-Table1[[#This Row],[sqrt(line)]]</f>
        <v>11.761387212474169</v>
      </c>
      <c r="S1674">
        <f>IF(Table1[[#This Row],[difference]]&gt;0,1,-1)</f>
        <v>1</v>
      </c>
      <c r="T1674">
        <f>IF(Table1[[#This Row],[team]]=E1673,SUM(H1674,T1673),Table1[[#This Row],[ppg]])</f>
        <v>181</v>
      </c>
      <c r="U1674">
        <f>IF(Table1[[#This Row],[team]]=E1673,SUM(I1674,U1673),Table1[[#This Row],[ppga]])</f>
        <v>171</v>
      </c>
      <c r="V1674">
        <f>IF(Table1[[#This Row],[team]]=E1673,SUM(Table1[[#This Row],[difference]],V1673),Table1[[#This Row],[difference]])</f>
        <v>16.5</v>
      </c>
      <c r="W1674">
        <f>IF(Table1[[#This Row],[team]]=E1673,SUM(Table1[[#This Row],[sqrt(dif)]],W1673),Table1[[#This Row],[sqrt(dif)]])</f>
        <v>-1.2942061817170725E-2</v>
      </c>
      <c r="X1674">
        <f>IF(Table1[[#This Row],[team]]=E1673,SUM(Table1[[#This Row],[f1]],X1673),Table1[[#This Row],[f1]])</f>
        <v>14.085711756553742</v>
      </c>
      <c r="Y1674">
        <f>IF(Table1[[#This Row],[ATS]]=S1673,SUM(Table1[[#This Row],[ATS]],Y1673),Table1[[#This Row],[ATS]])</f>
        <v>1</v>
      </c>
      <c r="Z1674">
        <f>IF(Table1[[#This Row],[ATS]]&gt;0,Table1[[#This Row],[ATS streak (not real)]]-1,Table1[[#This Row],[ATS streak (not real)]]+1)</f>
        <v>0</v>
      </c>
      <c r="AA1674" s="5">
        <f>Table1[[#This Row],[running ttl ppg]]^2.37/(Table1[[#This Row],[running ttl ppg]]^2.37+Table1[[#This Row],[running ttl ppga]]^2.37)</f>
        <v>0.5336230144330868</v>
      </c>
      <c r="AB1674" s="5">
        <f>Table1[[#This Row],[pyth ratio]]+Table1[[#This Row],[win/loss ratio]]</f>
        <v>0.97806745887753122</v>
      </c>
    </row>
    <row r="1675" spans="1:28" x14ac:dyDescent="0.25">
      <c r="A1675" s="1">
        <v>4233</v>
      </c>
      <c r="B1675" s="7">
        <f t="shared" si="54"/>
        <v>10</v>
      </c>
      <c r="C1675" s="5">
        <v>2019</v>
      </c>
      <c r="D1675" s="5">
        <v>11</v>
      </c>
      <c r="E1675" t="s">
        <v>49</v>
      </c>
      <c r="F1675" t="s">
        <v>42</v>
      </c>
      <c r="G1675" s="5">
        <v>0</v>
      </c>
      <c r="H1675">
        <v>22</v>
      </c>
      <c r="I1675">
        <v>19</v>
      </c>
      <c r="J1675">
        <v>3</v>
      </c>
      <c r="K1675">
        <f>IF(Table1[[#This Row],[net]]&gt;0,1,0)</f>
        <v>1</v>
      </c>
      <c r="L1675">
        <v>3.5</v>
      </c>
      <c r="M1675">
        <f>IF(Table1[[#This Row],[team]]=E1674,SUM(Table1[[#This Row],[win/loss]],M1674),Table1[[#This Row],[win/loss]])</f>
        <v>5</v>
      </c>
      <c r="N1675">
        <f>IF(Table1[[#This Row],[team]]=E1674,SUM(Table1[[#This Row],[win/loss]],M1674),Table1[[#This Row],[win/loss]])/B1675</f>
        <v>0.5</v>
      </c>
      <c r="O1675">
        <f t="shared" si="55"/>
        <v>6.5</v>
      </c>
      <c r="P1675">
        <f>IF(Table1[[#This Row],[difference]]&gt;0,SQRT(Table1[[#This Row],[difference]]),-SQRT(ABS(Table1[[#This Row],[difference]])))</f>
        <v>2.5495097567963922</v>
      </c>
      <c r="Q1675">
        <f>IF(Table1[[#This Row],[line]]&gt;0,SQRT(Table1[[#This Row],[line]]),-SQRT(ABS(Table1[[#This Row],[line]])))</f>
        <v>1.8708286933869707</v>
      </c>
      <c r="R1675">
        <f>Table1[[#This Row],[difference]]-Table1[[#This Row],[sqrt(line)]]</f>
        <v>4.6291713066130296</v>
      </c>
      <c r="S1675">
        <f>IF(Table1[[#This Row],[difference]]&gt;0,1,-1)</f>
        <v>1</v>
      </c>
      <c r="T1675">
        <f>IF(Table1[[#This Row],[team]]=E1674,SUM(H1675,T1674),Table1[[#This Row],[ppg]])</f>
        <v>203</v>
      </c>
      <c r="U1675">
        <f>IF(Table1[[#This Row],[team]]=E1674,SUM(I1675,U1674),Table1[[#This Row],[ppga]])</f>
        <v>190</v>
      </c>
      <c r="V1675">
        <f>IF(Table1[[#This Row],[team]]=E1674,SUM(Table1[[#This Row],[difference]],V1674),Table1[[#This Row],[difference]])</f>
        <v>23</v>
      </c>
      <c r="W1675">
        <f>IF(Table1[[#This Row],[team]]=E1674,SUM(Table1[[#This Row],[sqrt(dif)]],W1674),Table1[[#This Row],[sqrt(dif)]])</f>
        <v>2.5365676949792215</v>
      </c>
      <c r="X1675">
        <f>IF(Table1[[#This Row],[team]]=E1674,SUM(Table1[[#This Row],[f1]],X1674),Table1[[#This Row],[f1]])</f>
        <v>18.714883063166774</v>
      </c>
      <c r="Y1675">
        <f>IF(Table1[[#This Row],[ATS]]=S1674,SUM(Table1[[#This Row],[ATS]],Y1674),Table1[[#This Row],[ATS]])</f>
        <v>2</v>
      </c>
      <c r="Z1675">
        <f>IF(Table1[[#This Row],[ATS]]&gt;0,Table1[[#This Row],[ATS streak (not real)]]-1,Table1[[#This Row],[ATS streak (not real)]]+1)</f>
        <v>1</v>
      </c>
      <c r="AA1675" s="5">
        <f>Table1[[#This Row],[running ttl ppg]]^2.37/(Table1[[#This Row],[running ttl ppg]]^2.37+Table1[[#This Row],[running ttl ppga]]^2.37)</f>
        <v>0.539132583494353</v>
      </c>
      <c r="AB1675" s="5">
        <f>Table1[[#This Row],[pyth ratio]]+Table1[[#This Row],[win/loss ratio]]</f>
        <v>1.039132583494353</v>
      </c>
    </row>
    <row r="1676" spans="1:28" x14ac:dyDescent="0.25">
      <c r="A1676" s="1">
        <v>4234</v>
      </c>
      <c r="B1676" s="7">
        <f t="shared" si="54"/>
        <v>11</v>
      </c>
      <c r="C1676" s="5">
        <v>2019</v>
      </c>
      <c r="D1676" s="5">
        <v>12</v>
      </c>
      <c r="E1676" t="s">
        <v>49</v>
      </c>
      <c r="F1676" t="s">
        <v>72</v>
      </c>
      <c r="G1676" s="5">
        <v>1</v>
      </c>
      <c r="H1676">
        <v>31</v>
      </c>
      <c r="I1676">
        <v>23</v>
      </c>
      <c r="J1676">
        <v>8</v>
      </c>
      <c r="K1676">
        <f>IF(Table1[[#This Row],[net]]&gt;0,1,0)</f>
        <v>1</v>
      </c>
      <c r="L1676">
        <v>-7</v>
      </c>
      <c r="M1676">
        <f>IF(Table1[[#This Row],[team]]=E1675,SUM(Table1[[#This Row],[win/loss]],M1675),Table1[[#This Row],[win/loss]])</f>
        <v>6</v>
      </c>
      <c r="N1676">
        <f>IF(Table1[[#This Row],[team]]=E1675,SUM(Table1[[#This Row],[win/loss]],M1675),Table1[[#This Row],[win/loss]])/B1676</f>
        <v>0.54545454545454541</v>
      </c>
      <c r="O1676">
        <f t="shared" si="55"/>
        <v>1</v>
      </c>
      <c r="P1676">
        <f>IF(Table1[[#This Row],[difference]]&gt;0,SQRT(Table1[[#This Row],[difference]]),-SQRT(ABS(Table1[[#This Row],[difference]])))</f>
        <v>1</v>
      </c>
      <c r="Q1676">
        <f>IF(Table1[[#This Row],[line]]&gt;0,SQRT(Table1[[#This Row],[line]]),-SQRT(ABS(Table1[[#This Row],[line]])))</f>
        <v>-2.6457513110645907</v>
      </c>
      <c r="R1676">
        <f>Table1[[#This Row],[difference]]-Table1[[#This Row],[sqrt(line)]]</f>
        <v>3.6457513110645907</v>
      </c>
      <c r="S1676">
        <f>IF(Table1[[#This Row],[difference]]&gt;0,1,-1)</f>
        <v>1</v>
      </c>
      <c r="T1676">
        <f>IF(Table1[[#This Row],[team]]=E1675,SUM(H1676,T1675),Table1[[#This Row],[ppg]])</f>
        <v>234</v>
      </c>
      <c r="U1676">
        <f>IF(Table1[[#This Row],[team]]=E1675,SUM(I1676,U1675),Table1[[#This Row],[ppga]])</f>
        <v>213</v>
      </c>
      <c r="V1676">
        <f>IF(Table1[[#This Row],[team]]=E1675,SUM(Table1[[#This Row],[difference]],V1675),Table1[[#This Row],[difference]])</f>
        <v>24</v>
      </c>
      <c r="W1676">
        <f>IF(Table1[[#This Row],[team]]=E1675,SUM(Table1[[#This Row],[sqrt(dif)]],W1675),Table1[[#This Row],[sqrt(dif)]])</f>
        <v>3.5365676949792215</v>
      </c>
      <c r="X1676">
        <f>IF(Table1[[#This Row],[team]]=E1675,SUM(Table1[[#This Row],[f1]],X1675),Table1[[#This Row],[f1]])</f>
        <v>22.360634374231363</v>
      </c>
      <c r="Y1676">
        <f>IF(Table1[[#This Row],[ATS]]=S1675,SUM(Table1[[#This Row],[ATS]],Y1675),Table1[[#This Row],[ATS]])</f>
        <v>3</v>
      </c>
      <c r="Z1676">
        <f>IF(Table1[[#This Row],[ATS]]&gt;0,Table1[[#This Row],[ATS streak (not real)]]-1,Table1[[#This Row],[ATS streak (not real)]]+1)</f>
        <v>2</v>
      </c>
      <c r="AA1676" s="5">
        <f>Table1[[#This Row],[running ttl ppg]]^2.37/(Table1[[#This Row],[running ttl ppg]]^2.37+Table1[[#This Row],[running ttl ppga]]^2.37)</f>
        <v>0.55548272951147815</v>
      </c>
      <c r="AB1676" s="5">
        <f>Table1[[#This Row],[pyth ratio]]+Table1[[#This Row],[win/loss ratio]]</f>
        <v>1.1009372749660236</v>
      </c>
    </row>
    <row r="1677" spans="1:28" x14ac:dyDescent="0.25">
      <c r="A1677" s="1">
        <v>4235</v>
      </c>
      <c r="B1677" s="7">
        <f t="shared" si="54"/>
        <v>12</v>
      </c>
      <c r="C1677" s="5">
        <v>2019</v>
      </c>
      <c r="D1677" s="5">
        <v>13</v>
      </c>
      <c r="E1677" t="s">
        <v>49</v>
      </c>
      <c r="F1677" t="s">
        <v>64</v>
      </c>
      <c r="G1677" s="5">
        <v>1</v>
      </c>
      <c r="H1677">
        <v>13</v>
      </c>
      <c r="I1677">
        <v>10</v>
      </c>
      <c r="J1677">
        <v>3</v>
      </c>
      <c r="K1677">
        <f>IF(Table1[[#This Row],[net]]&gt;0,1,0)</f>
        <v>1</v>
      </c>
      <c r="L1677">
        <v>7.5</v>
      </c>
      <c r="M1677">
        <f>IF(Table1[[#This Row],[team]]=E1676,SUM(Table1[[#This Row],[win/loss]],M1676),Table1[[#This Row],[win/loss]])</f>
        <v>7</v>
      </c>
      <c r="N1677">
        <f>IF(Table1[[#This Row],[team]]=E1676,SUM(Table1[[#This Row],[win/loss]],M1676),Table1[[#This Row],[win/loss]])/B1677</f>
        <v>0.58333333333333337</v>
      </c>
      <c r="O1677">
        <f t="shared" si="55"/>
        <v>10.5</v>
      </c>
      <c r="P1677">
        <f>IF(Table1[[#This Row],[difference]]&gt;0,SQRT(Table1[[#This Row],[difference]]),-SQRT(ABS(Table1[[#This Row],[difference]])))</f>
        <v>3.2403703492039302</v>
      </c>
      <c r="Q1677">
        <f>IF(Table1[[#This Row],[line]]&gt;0,SQRT(Table1[[#This Row],[line]]),-SQRT(ABS(Table1[[#This Row],[line]])))</f>
        <v>2.7386127875258306</v>
      </c>
      <c r="R1677">
        <f>Table1[[#This Row],[difference]]-Table1[[#This Row],[sqrt(line)]]</f>
        <v>7.761387212474169</v>
      </c>
      <c r="S1677">
        <f>IF(Table1[[#This Row],[difference]]&gt;0,1,-1)</f>
        <v>1</v>
      </c>
      <c r="T1677">
        <f>IF(Table1[[#This Row],[team]]=E1676,SUM(H1677,T1676),Table1[[#This Row],[ppg]])</f>
        <v>247</v>
      </c>
      <c r="U1677">
        <f>IF(Table1[[#This Row],[team]]=E1676,SUM(I1677,U1676),Table1[[#This Row],[ppga]])</f>
        <v>223</v>
      </c>
      <c r="V1677">
        <f>IF(Table1[[#This Row],[team]]=E1676,SUM(Table1[[#This Row],[difference]],V1676),Table1[[#This Row],[difference]])</f>
        <v>34.5</v>
      </c>
      <c r="W1677">
        <f>IF(Table1[[#This Row],[team]]=E1676,SUM(Table1[[#This Row],[sqrt(dif)]],W1676),Table1[[#This Row],[sqrt(dif)]])</f>
        <v>6.7769380441831517</v>
      </c>
      <c r="X1677">
        <f>IF(Table1[[#This Row],[team]]=E1676,SUM(Table1[[#This Row],[f1]],X1676),Table1[[#This Row],[f1]])</f>
        <v>30.122021586705532</v>
      </c>
      <c r="Y1677">
        <f>IF(Table1[[#This Row],[ATS]]=S1676,SUM(Table1[[#This Row],[ATS]],Y1676),Table1[[#This Row],[ATS]])</f>
        <v>4</v>
      </c>
      <c r="Z1677">
        <f>IF(Table1[[#This Row],[ATS]]&gt;0,Table1[[#This Row],[ATS streak (not real)]]-1,Table1[[#This Row],[ATS streak (not real)]]+1)</f>
        <v>3</v>
      </c>
      <c r="AA1677" s="5">
        <f>Table1[[#This Row],[running ttl ppg]]^2.37/(Table1[[#This Row],[running ttl ppg]]^2.37+Table1[[#This Row],[running ttl ppga]]^2.37)</f>
        <v>0.56026885469908794</v>
      </c>
      <c r="AB1677" s="5">
        <f>Table1[[#This Row],[pyth ratio]]+Table1[[#This Row],[win/loss ratio]]</f>
        <v>1.1436021880324212</v>
      </c>
    </row>
    <row r="1678" spans="1:28" x14ac:dyDescent="0.25">
      <c r="A1678" s="1">
        <v>4236</v>
      </c>
      <c r="B1678" s="7">
        <f t="shared" si="54"/>
        <v>13</v>
      </c>
      <c r="C1678" s="5">
        <v>2019</v>
      </c>
      <c r="D1678" s="5">
        <v>14</v>
      </c>
      <c r="E1678" t="s">
        <v>49</v>
      </c>
      <c r="F1678" t="s">
        <v>66</v>
      </c>
      <c r="G1678" s="5">
        <v>1</v>
      </c>
      <c r="H1678">
        <v>29</v>
      </c>
      <c r="I1678">
        <v>23</v>
      </c>
      <c r="J1678">
        <v>6</v>
      </c>
      <c r="K1678">
        <f>IF(Table1[[#This Row],[net]]&gt;0,1,0)</f>
        <v>1</v>
      </c>
      <c r="L1678">
        <v>-3.5</v>
      </c>
      <c r="M1678">
        <f>IF(Table1[[#This Row],[team]]=E1677,SUM(Table1[[#This Row],[win/loss]],M1677),Table1[[#This Row],[win/loss]])</f>
        <v>8</v>
      </c>
      <c r="N1678">
        <f>IF(Table1[[#This Row],[team]]=E1677,SUM(Table1[[#This Row],[win/loss]],M1677),Table1[[#This Row],[win/loss]])/B1678</f>
        <v>0.61538461538461542</v>
      </c>
      <c r="O1678">
        <f t="shared" si="55"/>
        <v>2.5</v>
      </c>
      <c r="P1678">
        <f>IF(Table1[[#This Row],[difference]]&gt;0,SQRT(Table1[[#This Row],[difference]]),-SQRT(ABS(Table1[[#This Row],[difference]])))</f>
        <v>1.5811388300841898</v>
      </c>
      <c r="Q1678">
        <f>IF(Table1[[#This Row],[line]]&gt;0,SQRT(Table1[[#This Row],[line]]),-SQRT(ABS(Table1[[#This Row],[line]])))</f>
        <v>-1.8708286933869707</v>
      </c>
      <c r="R1678">
        <f>Table1[[#This Row],[difference]]-Table1[[#This Row],[sqrt(line)]]</f>
        <v>4.3708286933869704</v>
      </c>
      <c r="S1678">
        <f>IF(Table1[[#This Row],[difference]]&gt;0,1,-1)</f>
        <v>1</v>
      </c>
      <c r="T1678">
        <f>IF(Table1[[#This Row],[team]]=E1677,SUM(H1678,T1677),Table1[[#This Row],[ppg]])</f>
        <v>276</v>
      </c>
      <c r="U1678">
        <f>IF(Table1[[#This Row],[team]]=E1677,SUM(I1678,U1677),Table1[[#This Row],[ppga]])</f>
        <v>246</v>
      </c>
      <c r="V1678">
        <f>IF(Table1[[#This Row],[team]]=E1677,SUM(Table1[[#This Row],[difference]],V1677),Table1[[#This Row],[difference]])</f>
        <v>37</v>
      </c>
      <c r="W1678">
        <f>IF(Table1[[#This Row],[team]]=E1677,SUM(Table1[[#This Row],[sqrt(dif)]],W1677),Table1[[#This Row],[sqrt(dif)]])</f>
        <v>8.3580768742673417</v>
      </c>
      <c r="X1678">
        <f>IF(Table1[[#This Row],[team]]=E1677,SUM(Table1[[#This Row],[f1]],X1677),Table1[[#This Row],[f1]])</f>
        <v>34.492850280092505</v>
      </c>
      <c r="Y1678">
        <f>IF(Table1[[#This Row],[ATS]]=S1677,SUM(Table1[[#This Row],[ATS]],Y1677),Table1[[#This Row],[ATS]])</f>
        <v>5</v>
      </c>
      <c r="Z1678">
        <f>IF(Table1[[#This Row],[ATS]]&gt;0,Table1[[#This Row],[ATS streak (not real)]]-1,Table1[[#This Row],[ATS streak (not real)]]+1)</f>
        <v>4</v>
      </c>
      <c r="AA1678" s="5">
        <f>Table1[[#This Row],[running ttl ppg]]^2.37/(Table1[[#This Row],[running ttl ppg]]^2.37+Table1[[#This Row],[running ttl ppga]]^2.37)</f>
        <v>0.5677591427652936</v>
      </c>
      <c r="AB1678" s="5">
        <f>Table1[[#This Row],[pyth ratio]]+Table1[[#This Row],[win/loss ratio]]</f>
        <v>1.1831437581499089</v>
      </c>
    </row>
    <row r="1679" spans="1:28" x14ac:dyDescent="0.25">
      <c r="A1679" s="1">
        <v>4237</v>
      </c>
      <c r="B1679" s="7">
        <f t="shared" si="54"/>
        <v>14</v>
      </c>
      <c r="C1679" s="5">
        <v>2019</v>
      </c>
      <c r="D1679" s="5">
        <v>15</v>
      </c>
      <c r="E1679" t="s">
        <v>49</v>
      </c>
      <c r="F1679" t="s">
        <v>54</v>
      </c>
      <c r="G1679" s="5">
        <v>0</v>
      </c>
      <c r="H1679">
        <v>0</v>
      </c>
      <c r="I1679">
        <v>23</v>
      </c>
      <c r="J1679">
        <v>-23</v>
      </c>
      <c r="K1679">
        <f>IF(Table1[[#This Row],[net]]&gt;0,1,0)</f>
        <v>0</v>
      </c>
      <c r="L1679">
        <v>3</v>
      </c>
      <c r="M1679">
        <f>IF(Table1[[#This Row],[team]]=E1678,SUM(Table1[[#This Row],[win/loss]],M1678),Table1[[#This Row],[win/loss]])</f>
        <v>8</v>
      </c>
      <c r="N1679">
        <f>IF(Table1[[#This Row],[team]]=E1678,SUM(Table1[[#This Row],[win/loss]],M1678),Table1[[#This Row],[win/loss]])/B1679</f>
        <v>0.5714285714285714</v>
      </c>
      <c r="O1679">
        <f t="shared" si="55"/>
        <v>-20</v>
      </c>
      <c r="P1679">
        <f>IF(Table1[[#This Row],[difference]]&gt;0,SQRT(Table1[[#This Row],[difference]]),-SQRT(ABS(Table1[[#This Row],[difference]])))</f>
        <v>-4.4721359549995796</v>
      </c>
      <c r="Q1679">
        <f>IF(Table1[[#This Row],[line]]&gt;0,SQRT(Table1[[#This Row],[line]]),-SQRT(ABS(Table1[[#This Row],[line]])))</f>
        <v>1.7320508075688772</v>
      </c>
      <c r="R1679">
        <f>Table1[[#This Row],[difference]]-Table1[[#This Row],[sqrt(line)]]</f>
        <v>-21.732050807568879</v>
      </c>
      <c r="S1679">
        <f>IF(Table1[[#This Row],[difference]]&gt;0,1,-1)</f>
        <v>-1</v>
      </c>
      <c r="T1679">
        <f>IF(Table1[[#This Row],[team]]=E1678,SUM(H1679,T1678),Table1[[#This Row],[ppg]])</f>
        <v>276</v>
      </c>
      <c r="U1679">
        <f>IF(Table1[[#This Row],[team]]=E1678,SUM(I1679,U1678),Table1[[#This Row],[ppga]])</f>
        <v>269</v>
      </c>
      <c r="V1679">
        <f>IF(Table1[[#This Row],[team]]=E1678,SUM(Table1[[#This Row],[difference]],V1678),Table1[[#This Row],[difference]])</f>
        <v>17</v>
      </c>
      <c r="W1679">
        <f>IF(Table1[[#This Row],[team]]=E1678,SUM(Table1[[#This Row],[sqrt(dif)]],W1678),Table1[[#This Row],[sqrt(dif)]])</f>
        <v>3.8859409192677621</v>
      </c>
      <c r="X1679">
        <f>IF(Table1[[#This Row],[team]]=E1678,SUM(Table1[[#This Row],[f1]],X1678),Table1[[#This Row],[f1]])</f>
        <v>12.760799472523626</v>
      </c>
      <c r="Y1679">
        <f>IF(Table1[[#This Row],[ATS]]=S1678,SUM(Table1[[#This Row],[ATS]],Y1678),Table1[[#This Row],[ATS]])</f>
        <v>-1</v>
      </c>
      <c r="Z1679">
        <f>IF(Table1[[#This Row],[ATS]]&gt;0,Table1[[#This Row],[ATS streak (not real)]]-1,Table1[[#This Row],[ATS streak (not real)]]+1)</f>
        <v>0</v>
      </c>
      <c r="AA1679" s="5">
        <f>Table1[[#This Row],[running ttl ppg]]^2.37/(Table1[[#This Row],[running ttl ppg]]^2.37+Table1[[#This Row],[running ttl ppga]]^2.37)</f>
        <v>0.5152163204017175</v>
      </c>
      <c r="AB1679" s="5">
        <f>Table1[[#This Row],[pyth ratio]]+Table1[[#This Row],[win/loss ratio]]</f>
        <v>1.0866448918302889</v>
      </c>
    </row>
    <row r="1680" spans="1:28" x14ac:dyDescent="0.25">
      <c r="A1680" s="1">
        <v>4238</v>
      </c>
      <c r="B1680" s="7">
        <f t="shared" si="54"/>
        <v>15</v>
      </c>
      <c r="C1680" s="5">
        <v>2019</v>
      </c>
      <c r="D1680" s="5">
        <v>16</v>
      </c>
      <c r="E1680" t="s">
        <v>49</v>
      </c>
      <c r="F1680" t="s">
        <v>70</v>
      </c>
      <c r="G1680" s="5">
        <v>1</v>
      </c>
      <c r="H1680">
        <v>27</v>
      </c>
      <c r="I1680">
        <v>20</v>
      </c>
      <c r="J1680">
        <v>7</v>
      </c>
      <c r="K1680">
        <f>IF(Table1[[#This Row],[net]]&gt;0,1,0)</f>
        <v>1</v>
      </c>
      <c r="L1680">
        <v>-7</v>
      </c>
      <c r="M1680">
        <f>IF(Table1[[#This Row],[team]]=E1679,SUM(Table1[[#This Row],[win/loss]],M1679),Table1[[#This Row],[win/loss]])</f>
        <v>9</v>
      </c>
      <c r="N1680">
        <f>IF(Table1[[#This Row],[team]]=E1679,SUM(Table1[[#This Row],[win/loss]],M1679),Table1[[#This Row],[win/loss]])/B1680</f>
        <v>0.6</v>
      </c>
      <c r="O1680">
        <f t="shared" si="55"/>
        <v>0</v>
      </c>
      <c r="P1680">
        <f>IF(Table1[[#This Row],[difference]]&gt;0,SQRT(Table1[[#This Row],[difference]]),-SQRT(ABS(Table1[[#This Row],[difference]])))</f>
        <v>0</v>
      </c>
      <c r="Q1680">
        <f>IF(Table1[[#This Row],[line]]&gt;0,SQRT(Table1[[#This Row],[line]]),-SQRT(ABS(Table1[[#This Row],[line]])))</f>
        <v>-2.6457513110645907</v>
      </c>
      <c r="R1680">
        <f>Table1[[#This Row],[difference]]-Table1[[#This Row],[sqrt(line)]]</f>
        <v>2.6457513110645907</v>
      </c>
      <c r="S1680">
        <f>IF(Table1[[#This Row],[difference]]&gt;0,1,-1)</f>
        <v>-1</v>
      </c>
      <c r="T1680">
        <f>IF(Table1[[#This Row],[team]]=E1679,SUM(H1680,T1679),Table1[[#This Row],[ppg]])</f>
        <v>303</v>
      </c>
      <c r="U1680">
        <f>IF(Table1[[#This Row],[team]]=E1679,SUM(I1680,U1679),Table1[[#This Row],[ppga]])</f>
        <v>289</v>
      </c>
      <c r="V1680">
        <f>IF(Table1[[#This Row],[team]]=E1679,SUM(Table1[[#This Row],[difference]],V1679),Table1[[#This Row],[difference]])</f>
        <v>17</v>
      </c>
      <c r="W1680">
        <f>IF(Table1[[#This Row],[team]]=E1679,SUM(Table1[[#This Row],[sqrt(dif)]],W1679),Table1[[#This Row],[sqrt(dif)]])</f>
        <v>3.8859409192677621</v>
      </c>
      <c r="X1680">
        <f>IF(Table1[[#This Row],[team]]=E1679,SUM(Table1[[#This Row],[f1]],X1679),Table1[[#This Row],[f1]])</f>
        <v>15.406550783588216</v>
      </c>
      <c r="Y1680">
        <f>IF(Table1[[#This Row],[ATS]]=S1679,SUM(Table1[[#This Row],[ATS]],Y1679),Table1[[#This Row],[ATS]])</f>
        <v>-2</v>
      </c>
      <c r="Z1680">
        <f>IF(Table1[[#This Row],[ATS]]&gt;0,Table1[[#This Row],[ATS streak (not real)]]-1,Table1[[#This Row],[ATS streak (not real)]]+1)</f>
        <v>-1</v>
      </c>
      <c r="AA1680" s="5">
        <f>Table1[[#This Row],[running ttl ppg]]^2.37/(Table1[[#This Row],[running ttl ppg]]^2.37+Table1[[#This Row],[running ttl ppga]]^2.37)</f>
        <v>0.52799955143859945</v>
      </c>
      <c r="AB1680" s="5">
        <f>Table1[[#This Row],[pyth ratio]]+Table1[[#This Row],[win/loss ratio]]</f>
        <v>1.1279995514385994</v>
      </c>
    </row>
    <row r="1681" spans="1:28" x14ac:dyDescent="0.25">
      <c r="A1681" s="1">
        <v>4239</v>
      </c>
      <c r="B1681" s="7">
        <f t="shared" si="54"/>
        <v>16</v>
      </c>
      <c r="C1681" s="5">
        <v>2019</v>
      </c>
      <c r="D1681" s="5">
        <v>17</v>
      </c>
      <c r="E1681" t="s">
        <v>49</v>
      </c>
      <c r="F1681" t="s">
        <v>61</v>
      </c>
      <c r="G1681" s="5">
        <v>0</v>
      </c>
      <c r="H1681">
        <v>36</v>
      </c>
      <c r="I1681">
        <v>35</v>
      </c>
      <c r="J1681">
        <v>1</v>
      </c>
      <c r="K1681">
        <f>IF(Table1[[#This Row],[net]]&gt;0,1,0)</f>
        <v>1</v>
      </c>
      <c r="L1681">
        <v>7.5</v>
      </c>
      <c r="M1681">
        <f>IF(Table1[[#This Row],[team]]=E1680,SUM(Table1[[#This Row],[win/loss]],M1680),Table1[[#This Row],[win/loss]])</f>
        <v>10</v>
      </c>
      <c r="N1681">
        <f>IF(Table1[[#This Row],[team]]=E1680,SUM(Table1[[#This Row],[win/loss]],M1680),Table1[[#This Row],[win/loss]])/B1681</f>
        <v>0.625</v>
      </c>
      <c r="O1681">
        <f t="shared" si="55"/>
        <v>8.5</v>
      </c>
      <c r="P1681">
        <f>IF(Table1[[#This Row],[difference]]&gt;0,SQRT(Table1[[#This Row],[difference]]),-SQRT(ABS(Table1[[#This Row],[difference]])))</f>
        <v>2.9154759474226504</v>
      </c>
      <c r="Q1681">
        <f>IF(Table1[[#This Row],[line]]&gt;0,SQRT(Table1[[#This Row],[line]]),-SQRT(ABS(Table1[[#This Row],[line]])))</f>
        <v>2.7386127875258306</v>
      </c>
      <c r="R1681">
        <f>Table1[[#This Row],[difference]]-Table1[[#This Row],[sqrt(line)]]</f>
        <v>5.761387212474169</v>
      </c>
      <c r="S1681">
        <f>IF(Table1[[#This Row],[difference]]&gt;0,1,-1)</f>
        <v>1</v>
      </c>
      <c r="T1681">
        <f>IF(Table1[[#This Row],[team]]=E1680,SUM(H1681,T1680),Table1[[#This Row],[ppg]])</f>
        <v>339</v>
      </c>
      <c r="U1681">
        <f>IF(Table1[[#This Row],[team]]=E1680,SUM(I1681,U1680),Table1[[#This Row],[ppga]])</f>
        <v>324</v>
      </c>
      <c r="V1681">
        <f>IF(Table1[[#This Row],[team]]=E1680,SUM(Table1[[#This Row],[difference]],V1680),Table1[[#This Row],[difference]])</f>
        <v>25.5</v>
      </c>
      <c r="W1681">
        <f>IF(Table1[[#This Row],[team]]=E1680,SUM(Table1[[#This Row],[sqrt(dif)]],W1680),Table1[[#This Row],[sqrt(dif)]])</f>
        <v>6.8014168666904125</v>
      </c>
      <c r="X1681">
        <f>IF(Table1[[#This Row],[team]]=E1680,SUM(Table1[[#This Row],[f1]],X1680),Table1[[#This Row],[f1]])</f>
        <v>21.167937996062385</v>
      </c>
      <c r="Y1681">
        <f>IF(Table1[[#This Row],[ATS]]=S1680,SUM(Table1[[#This Row],[ATS]],Y1680),Table1[[#This Row],[ATS]])</f>
        <v>1</v>
      </c>
      <c r="Z1681">
        <f>IF(Table1[[#This Row],[ATS]]&gt;0,Table1[[#This Row],[ATS streak (not real)]]-1,Table1[[#This Row],[ATS streak (not real)]]+1)</f>
        <v>0</v>
      </c>
      <c r="AA1681" s="5">
        <f>Table1[[#This Row],[running ttl ppg]]^2.37/(Table1[[#This Row],[running ttl ppg]]^2.37+Table1[[#This Row],[running ttl ppga]]^2.37)</f>
        <v>0.52678885317798696</v>
      </c>
      <c r="AB1681" s="5">
        <f>Table1[[#This Row],[pyth ratio]]+Table1[[#This Row],[win/loss ratio]]</f>
        <v>1.151788853177987</v>
      </c>
    </row>
    <row r="1682" spans="1:28" x14ac:dyDescent="0.25">
      <c r="A1682" s="1">
        <v>4240</v>
      </c>
      <c r="B1682" s="7">
        <f t="shared" si="54"/>
        <v>1</v>
      </c>
      <c r="C1682" s="5">
        <v>2019</v>
      </c>
      <c r="D1682" s="5">
        <v>1</v>
      </c>
      <c r="E1682" t="s">
        <v>50</v>
      </c>
      <c r="F1682" t="s">
        <v>69</v>
      </c>
      <c r="G1682" s="5">
        <v>1</v>
      </c>
      <c r="H1682">
        <v>27</v>
      </c>
      <c r="I1682">
        <v>24</v>
      </c>
      <c r="J1682">
        <v>3</v>
      </c>
      <c r="K1682">
        <f>IF(Table1[[#This Row],[net]]&gt;0,1,0)</f>
        <v>1</v>
      </c>
      <c r="L1682">
        <v>-3</v>
      </c>
      <c r="M1682">
        <f>IF(Table1[[#This Row],[team]]=E1681,SUM(Table1[[#This Row],[win/loss]],M1681),Table1[[#This Row],[win/loss]])</f>
        <v>1</v>
      </c>
      <c r="N1682">
        <f>IF(Table1[[#This Row],[team]]=E1681,SUM(Table1[[#This Row],[win/loss]],M1681),Table1[[#This Row],[win/loss]])/B1682</f>
        <v>1</v>
      </c>
      <c r="O1682">
        <f t="shared" si="55"/>
        <v>0</v>
      </c>
      <c r="P1682">
        <f>IF(Table1[[#This Row],[difference]]&gt;0,SQRT(Table1[[#This Row],[difference]]),-SQRT(ABS(Table1[[#This Row],[difference]])))</f>
        <v>0</v>
      </c>
      <c r="Q1682">
        <f>IF(Table1[[#This Row],[line]]&gt;0,SQRT(Table1[[#This Row],[line]]),-SQRT(ABS(Table1[[#This Row],[line]])))</f>
        <v>-1.7320508075688772</v>
      </c>
      <c r="R1682">
        <f>Table1[[#This Row],[difference]]-Table1[[#This Row],[sqrt(line)]]</f>
        <v>1.7320508075688772</v>
      </c>
      <c r="S1682">
        <f>IF(Table1[[#This Row],[difference]]&gt;0,1,-1)</f>
        <v>-1</v>
      </c>
      <c r="T1682">
        <f>IF(Table1[[#This Row],[team]]=E1681,SUM(H1682,T1681),Table1[[#This Row],[ppg]])</f>
        <v>27</v>
      </c>
      <c r="U1682">
        <f>IF(Table1[[#This Row],[team]]=E1681,SUM(I1682,U1681),Table1[[#This Row],[ppga]])</f>
        <v>24</v>
      </c>
      <c r="V1682">
        <f>IF(Table1[[#This Row],[team]]=E1681,SUM(Table1[[#This Row],[difference]],V1681),Table1[[#This Row],[difference]])</f>
        <v>0</v>
      </c>
      <c r="W1682">
        <f>IF(Table1[[#This Row],[team]]=E1681,SUM(Table1[[#This Row],[sqrt(dif)]],W1681),Table1[[#This Row],[sqrt(dif)]])</f>
        <v>0</v>
      </c>
      <c r="X1682">
        <f>IF(Table1[[#This Row],[team]]=E1681,SUM(Table1[[#This Row],[f1]],X1681),Table1[[#This Row],[f1]])</f>
        <v>1.7320508075688772</v>
      </c>
      <c r="Y1682">
        <f>IF(Table1[[#This Row],[ATS]]=S1681,SUM(Table1[[#This Row],[ATS]],Y1681),Table1[[#This Row],[ATS]])</f>
        <v>-1</v>
      </c>
      <c r="Z1682">
        <f>IF(Table1[[#This Row],[ATS]]&gt;0,Table1[[#This Row],[ATS streak (not real)]]-1,Table1[[#This Row],[ATS streak (not real)]]+1)</f>
        <v>0</v>
      </c>
      <c r="AA1682" s="5">
        <f>Table1[[#This Row],[running ttl ppg]]^2.37/(Table1[[#This Row],[running ttl ppg]]^2.37+Table1[[#This Row],[running ttl ppga]]^2.37)</f>
        <v>0.56933679165296958</v>
      </c>
      <c r="AB1682" s="5">
        <f>Table1[[#This Row],[pyth ratio]]+Table1[[#This Row],[win/loss ratio]]</f>
        <v>1.5693367916529697</v>
      </c>
    </row>
    <row r="1683" spans="1:28" x14ac:dyDescent="0.25">
      <c r="A1683" s="1">
        <v>4241</v>
      </c>
      <c r="B1683" s="7">
        <f t="shared" ref="B1683:B1746" si="56">IF(B1682=16,1,B1682+1)</f>
        <v>2</v>
      </c>
      <c r="C1683" s="5">
        <v>2019</v>
      </c>
      <c r="D1683" s="5">
        <v>2</v>
      </c>
      <c r="E1683" t="s">
        <v>50</v>
      </c>
      <c r="F1683" t="s">
        <v>65</v>
      </c>
      <c r="G1683" s="5">
        <v>1</v>
      </c>
      <c r="H1683">
        <v>20</v>
      </c>
      <c r="I1683">
        <v>19</v>
      </c>
      <c r="J1683">
        <v>1</v>
      </c>
      <c r="K1683">
        <f>IF(Table1[[#This Row],[net]]&gt;0,1,0)</f>
        <v>1</v>
      </c>
      <c r="L1683">
        <v>-6</v>
      </c>
      <c r="M1683">
        <f>IF(Table1[[#This Row],[team]]=E1682,SUM(Table1[[#This Row],[win/loss]],M1682),Table1[[#This Row],[win/loss]])</f>
        <v>2</v>
      </c>
      <c r="N1683">
        <f>IF(Table1[[#This Row],[team]]=E1682,SUM(Table1[[#This Row],[win/loss]],M1682),Table1[[#This Row],[win/loss]])/B1683</f>
        <v>1</v>
      </c>
      <c r="O1683">
        <f t="shared" si="55"/>
        <v>-5</v>
      </c>
      <c r="P1683">
        <f>IF(Table1[[#This Row],[difference]]&gt;0,SQRT(Table1[[#This Row],[difference]]),-SQRT(ABS(Table1[[#This Row],[difference]])))</f>
        <v>-2.2360679774997898</v>
      </c>
      <c r="Q1683">
        <f>IF(Table1[[#This Row],[line]]&gt;0,SQRT(Table1[[#This Row],[line]]),-SQRT(ABS(Table1[[#This Row],[line]])))</f>
        <v>-2.4494897427831779</v>
      </c>
      <c r="R1683">
        <f>Table1[[#This Row],[difference]]-Table1[[#This Row],[sqrt(line)]]</f>
        <v>-2.5505102572168221</v>
      </c>
      <c r="S1683">
        <f>IF(Table1[[#This Row],[difference]]&gt;0,1,-1)</f>
        <v>-1</v>
      </c>
      <c r="T1683">
        <f>IF(Table1[[#This Row],[team]]=E1682,SUM(H1683,T1682),Table1[[#This Row],[ppg]])</f>
        <v>47</v>
      </c>
      <c r="U1683">
        <f>IF(Table1[[#This Row],[team]]=E1682,SUM(I1683,U1682),Table1[[#This Row],[ppga]])</f>
        <v>43</v>
      </c>
      <c r="V1683">
        <f>IF(Table1[[#This Row],[team]]=E1682,SUM(Table1[[#This Row],[difference]],V1682),Table1[[#This Row],[difference]])</f>
        <v>-5</v>
      </c>
      <c r="W1683">
        <f>IF(Table1[[#This Row],[team]]=E1682,SUM(Table1[[#This Row],[sqrt(dif)]],W1682),Table1[[#This Row],[sqrt(dif)]])</f>
        <v>-2.2360679774997898</v>
      </c>
      <c r="X1683">
        <f>IF(Table1[[#This Row],[team]]=E1682,SUM(Table1[[#This Row],[f1]],X1682),Table1[[#This Row],[f1]])</f>
        <v>-0.81845944964794493</v>
      </c>
      <c r="Y1683">
        <f>IF(Table1[[#This Row],[ATS]]=S1682,SUM(Table1[[#This Row],[ATS]],Y1682),Table1[[#This Row],[ATS]])</f>
        <v>-2</v>
      </c>
      <c r="Z1683">
        <f>IF(Table1[[#This Row],[ATS]]&gt;0,Table1[[#This Row],[ATS streak (not real)]]-1,Table1[[#This Row],[ATS streak (not real)]]+1)</f>
        <v>-1</v>
      </c>
      <c r="AA1683" s="5">
        <f>Table1[[#This Row],[running ttl ppg]]^2.37/(Table1[[#This Row],[running ttl ppg]]^2.37+Table1[[#This Row],[running ttl ppga]]^2.37)</f>
        <v>0.55250708257883274</v>
      </c>
      <c r="AB1683" s="5">
        <f>Table1[[#This Row],[pyth ratio]]+Table1[[#This Row],[win/loss ratio]]</f>
        <v>1.5525070825788327</v>
      </c>
    </row>
    <row r="1684" spans="1:28" x14ac:dyDescent="0.25">
      <c r="A1684" s="1">
        <v>4242</v>
      </c>
      <c r="B1684" s="7">
        <f t="shared" si="56"/>
        <v>3</v>
      </c>
      <c r="C1684" s="5">
        <v>2019</v>
      </c>
      <c r="D1684" s="5">
        <v>3</v>
      </c>
      <c r="E1684" t="s">
        <v>50</v>
      </c>
      <c r="F1684" t="s">
        <v>43</v>
      </c>
      <c r="G1684" s="5">
        <v>0</v>
      </c>
      <c r="H1684">
        <v>14</v>
      </c>
      <c r="I1684">
        <v>27</v>
      </c>
      <c r="J1684">
        <v>-13</v>
      </c>
      <c r="K1684">
        <f>IF(Table1[[#This Row],[net]]&gt;0,1,0)</f>
        <v>0</v>
      </c>
      <c r="L1684">
        <v>5.5</v>
      </c>
      <c r="M1684">
        <f>IF(Table1[[#This Row],[team]]=E1683,SUM(Table1[[#This Row],[win/loss]],M1683),Table1[[#This Row],[win/loss]])</f>
        <v>2</v>
      </c>
      <c r="N1684">
        <f>IF(Table1[[#This Row],[team]]=E1683,SUM(Table1[[#This Row],[win/loss]],M1683),Table1[[#This Row],[win/loss]])/B1684</f>
        <v>0.66666666666666663</v>
      </c>
      <c r="O1684">
        <f t="shared" si="55"/>
        <v>-7.5</v>
      </c>
      <c r="P1684">
        <f>IF(Table1[[#This Row],[difference]]&gt;0,SQRT(Table1[[#This Row],[difference]]),-SQRT(ABS(Table1[[#This Row],[difference]])))</f>
        <v>-2.7386127875258306</v>
      </c>
      <c r="Q1684">
        <f>IF(Table1[[#This Row],[line]]&gt;0,SQRT(Table1[[#This Row],[line]]),-SQRT(ABS(Table1[[#This Row],[line]])))</f>
        <v>2.3452078799117149</v>
      </c>
      <c r="R1684">
        <f>Table1[[#This Row],[difference]]-Table1[[#This Row],[sqrt(line)]]</f>
        <v>-9.8452078799117153</v>
      </c>
      <c r="S1684">
        <f>IF(Table1[[#This Row],[difference]]&gt;0,1,-1)</f>
        <v>-1</v>
      </c>
      <c r="T1684">
        <f>IF(Table1[[#This Row],[team]]=E1683,SUM(H1684,T1683),Table1[[#This Row],[ppg]])</f>
        <v>61</v>
      </c>
      <c r="U1684">
        <f>IF(Table1[[#This Row],[team]]=E1683,SUM(I1684,U1683),Table1[[#This Row],[ppga]])</f>
        <v>70</v>
      </c>
      <c r="V1684">
        <f>IF(Table1[[#This Row],[team]]=E1683,SUM(Table1[[#This Row],[difference]],V1683),Table1[[#This Row],[difference]])</f>
        <v>-12.5</v>
      </c>
      <c r="W1684">
        <f>IF(Table1[[#This Row],[team]]=E1683,SUM(Table1[[#This Row],[sqrt(dif)]],W1683),Table1[[#This Row],[sqrt(dif)]])</f>
        <v>-4.9746807650256208</v>
      </c>
      <c r="X1684">
        <f>IF(Table1[[#This Row],[team]]=E1683,SUM(Table1[[#This Row],[f1]],X1683),Table1[[#This Row],[f1]])</f>
        <v>-10.66366732955966</v>
      </c>
      <c r="Y1684">
        <f>IF(Table1[[#This Row],[ATS]]=S1683,SUM(Table1[[#This Row],[ATS]],Y1683),Table1[[#This Row],[ATS]])</f>
        <v>-3</v>
      </c>
      <c r="Z1684">
        <f>IF(Table1[[#This Row],[ATS]]&gt;0,Table1[[#This Row],[ATS streak (not real)]]-1,Table1[[#This Row],[ATS streak (not real)]]+1)</f>
        <v>-2</v>
      </c>
      <c r="AA1684" s="5">
        <f>Table1[[#This Row],[running ttl ppg]]^2.37/(Table1[[#This Row],[running ttl ppg]]^2.37+Table1[[#This Row],[running ttl ppga]]^2.37)</f>
        <v>0.41917459761461406</v>
      </c>
      <c r="AB1684" s="5">
        <f>Table1[[#This Row],[pyth ratio]]+Table1[[#This Row],[win/loss ratio]]</f>
        <v>1.0858412642812807</v>
      </c>
    </row>
    <row r="1685" spans="1:28" x14ac:dyDescent="0.25">
      <c r="A1685" s="1">
        <v>4243</v>
      </c>
      <c r="B1685" s="7">
        <f t="shared" si="56"/>
        <v>4</v>
      </c>
      <c r="C1685" s="5">
        <v>2019</v>
      </c>
      <c r="D1685" s="5">
        <v>4</v>
      </c>
      <c r="E1685" t="s">
        <v>50</v>
      </c>
      <c r="F1685" t="s">
        <v>56</v>
      </c>
      <c r="G1685" s="5">
        <v>1</v>
      </c>
      <c r="H1685">
        <v>23</v>
      </c>
      <c r="I1685">
        <v>27</v>
      </c>
      <c r="J1685">
        <v>-4</v>
      </c>
      <c r="K1685">
        <f>IF(Table1[[#This Row],[net]]&gt;0,1,0)</f>
        <v>0</v>
      </c>
      <c r="L1685">
        <v>3.5</v>
      </c>
      <c r="M1685">
        <f>IF(Table1[[#This Row],[team]]=E1684,SUM(Table1[[#This Row],[win/loss]],M1684),Table1[[#This Row],[win/loss]])</f>
        <v>2</v>
      </c>
      <c r="N1685">
        <f>IF(Table1[[#This Row],[team]]=E1684,SUM(Table1[[#This Row],[win/loss]],M1684),Table1[[#This Row],[win/loss]])/B1685</f>
        <v>0.5</v>
      </c>
      <c r="O1685">
        <f t="shared" si="55"/>
        <v>-0.5</v>
      </c>
      <c r="P1685">
        <f>IF(Table1[[#This Row],[difference]]&gt;0,SQRT(Table1[[#This Row],[difference]]),-SQRT(ABS(Table1[[#This Row],[difference]])))</f>
        <v>-0.70710678118654757</v>
      </c>
      <c r="Q1685">
        <f>IF(Table1[[#This Row],[line]]&gt;0,SQRT(Table1[[#This Row],[line]]),-SQRT(ABS(Table1[[#This Row],[line]])))</f>
        <v>1.8708286933869707</v>
      </c>
      <c r="R1685">
        <f>Table1[[#This Row],[difference]]-Table1[[#This Row],[sqrt(line)]]</f>
        <v>-2.3708286933869704</v>
      </c>
      <c r="S1685">
        <f>IF(Table1[[#This Row],[difference]]&gt;0,1,-1)</f>
        <v>-1</v>
      </c>
      <c r="T1685">
        <f>IF(Table1[[#This Row],[team]]=E1684,SUM(H1685,T1684),Table1[[#This Row],[ppg]])</f>
        <v>84</v>
      </c>
      <c r="U1685">
        <f>IF(Table1[[#This Row],[team]]=E1684,SUM(I1685,U1684),Table1[[#This Row],[ppga]])</f>
        <v>97</v>
      </c>
      <c r="V1685">
        <f>IF(Table1[[#This Row],[team]]=E1684,SUM(Table1[[#This Row],[difference]],V1684),Table1[[#This Row],[difference]])</f>
        <v>-13</v>
      </c>
      <c r="W1685">
        <f>IF(Table1[[#This Row],[team]]=E1684,SUM(Table1[[#This Row],[sqrt(dif)]],W1684),Table1[[#This Row],[sqrt(dif)]])</f>
        <v>-5.6817875462121687</v>
      </c>
      <c r="X1685">
        <f>IF(Table1[[#This Row],[team]]=E1684,SUM(Table1[[#This Row],[f1]],X1684),Table1[[#This Row],[f1]])</f>
        <v>-13.03449602294663</v>
      </c>
      <c r="Y1685">
        <f>IF(Table1[[#This Row],[ATS]]=S1684,SUM(Table1[[#This Row],[ATS]],Y1684),Table1[[#This Row],[ATS]])</f>
        <v>-4</v>
      </c>
      <c r="Z1685">
        <f>IF(Table1[[#This Row],[ATS]]&gt;0,Table1[[#This Row],[ATS streak (not real)]]-1,Table1[[#This Row],[ATS streak (not real)]]+1)</f>
        <v>-3</v>
      </c>
      <c r="AA1685" s="5">
        <f>Table1[[#This Row],[running ttl ppg]]^2.37/(Table1[[#This Row],[running ttl ppg]]^2.37+Table1[[#This Row],[running ttl ppga]]^2.37)</f>
        <v>0.41555949235519868</v>
      </c>
      <c r="AB1685" s="5">
        <f>Table1[[#This Row],[pyth ratio]]+Table1[[#This Row],[win/loss ratio]]</f>
        <v>0.91555949235519862</v>
      </c>
    </row>
    <row r="1686" spans="1:28" x14ac:dyDescent="0.25">
      <c r="A1686" s="1">
        <v>4244</v>
      </c>
      <c r="B1686" s="7">
        <f t="shared" si="56"/>
        <v>5</v>
      </c>
      <c r="C1686" s="5">
        <v>2019</v>
      </c>
      <c r="D1686" s="5">
        <v>5</v>
      </c>
      <c r="E1686" t="s">
        <v>50</v>
      </c>
      <c r="F1686" t="s">
        <v>62</v>
      </c>
      <c r="G1686" s="5">
        <v>0</v>
      </c>
      <c r="H1686">
        <v>16</v>
      </c>
      <c r="I1686">
        <v>34</v>
      </c>
      <c r="J1686">
        <v>-18</v>
      </c>
      <c r="K1686">
        <f>IF(Table1[[#This Row],[net]]&gt;0,1,0)</f>
        <v>0</v>
      </c>
      <c r="L1686">
        <v>-1</v>
      </c>
      <c r="M1686">
        <f>IF(Table1[[#This Row],[team]]=E1685,SUM(Table1[[#This Row],[win/loss]],M1685),Table1[[#This Row],[win/loss]])</f>
        <v>2</v>
      </c>
      <c r="N1686">
        <f>IF(Table1[[#This Row],[team]]=E1685,SUM(Table1[[#This Row],[win/loss]],M1685),Table1[[#This Row],[win/loss]])/B1686</f>
        <v>0.4</v>
      </c>
      <c r="O1686">
        <f t="shared" si="55"/>
        <v>-19</v>
      </c>
      <c r="P1686">
        <f>IF(Table1[[#This Row],[difference]]&gt;0,SQRT(Table1[[#This Row],[difference]]),-SQRT(ABS(Table1[[#This Row],[difference]])))</f>
        <v>-4.358898943540674</v>
      </c>
      <c r="Q1686">
        <f>IF(Table1[[#This Row],[line]]&gt;0,SQRT(Table1[[#This Row],[line]]),-SQRT(ABS(Table1[[#This Row],[line]])))</f>
        <v>-1</v>
      </c>
      <c r="R1686">
        <f>Table1[[#This Row],[difference]]-Table1[[#This Row],[sqrt(line)]]</f>
        <v>-18</v>
      </c>
      <c r="S1686">
        <f>IF(Table1[[#This Row],[difference]]&gt;0,1,-1)</f>
        <v>-1</v>
      </c>
      <c r="T1686">
        <f>IF(Table1[[#This Row],[team]]=E1685,SUM(H1686,T1685),Table1[[#This Row],[ppg]])</f>
        <v>100</v>
      </c>
      <c r="U1686">
        <f>IF(Table1[[#This Row],[team]]=E1685,SUM(I1686,U1685),Table1[[#This Row],[ppga]])</f>
        <v>131</v>
      </c>
      <c r="V1686">
        <f>IF(Table1[[#This Row],[team]]=E1685,SUM(Table1[[#This Row],[difference]],V1685),Table1[[#This Row],[difference]])</f>
        <v>-32</v>
      </c>
      <c r="W1686">
        <f>IF(Table1[[#This Row],[team]]=E1685,SUM(Table1[[#This Row],[sqrt(dif)]],W1685),Table1[[#This Row],[sqrt(dif)]])</f>
        <v>-10.040686489752844</v>
      </c>
      <c r="X1686">
        <f>IF(Table1[[#This Row],[team]]=E1685,SUM(Table1[[#This Row],[f1]],X1685),Table1[[#This Row],[f1]])</f>
        <v>-31.03449602294663</v>
      </c>
      <c r="Y1686">
        <f>IF(Table1[[#This Row],[ATS]]=S1685,SUM(Table1[[#This Row],[ATS]],Y1685),Table1[[#This Row],[ATS]])</f>
        <v>-5</v>
      </c>
      <c r="Z1686">
        <f>IF(Table1[[#This Row],[ATS]]&gt;0,Table1[[#This Row],[ATS streak (not real)]]-1,Table1[[#This Row],[ATS streak (not real)]]+1)</f>
        <v>-4</v>
      </c>
      <c r="AA1686" s="5">
        <f>Table1[[#This Row],[running ttl ppg]]^2.37/(Table1[[#This Row],[running ttl ppg]]^2.37+Table1[[#This Row],[running ttl ppga]]^2.37)</f>
        <v>0.34525460603716862</v>
      </c>
      <c r="AB1686" s="5">
        <f>Table1[[#This Row],[pyth ratio]]+Table1[[#This Row],[win/loss ratio]]</f>
        <v>0.74525460603716864</v>
      </c>
    </row>
    <row r="1687" spans="1:28" x14ac:dyDescent="0.25">
      <c r="A1687" s="1">
        <v>4245</v>
      </c>
      <c r="B1687" s="7">
        <f t="shared" si="56"/>
        <v>6</v>
      </c>
      <c r="C1687" s="5">
        <v>2019</v>
      </c>
      <c r="D1687" s="5">
        <v>6</v>
      </c>
      <c r="E1687" t="s">
        <v>50</v>
      </c>
      <c r="F1687" t="s">
        <v>58</v>
      </c>
      <c r="G1687" s="5">
        <v>1</v>
      </c>
      <c r="H1687">
        <v>20</v>
      </c>
      <c r="I1687">
        <v>23</v>
      </c>
      <c r="J1687">
        <v>-3</v>
      </c>
      <c r="K1687">
        <f>IF(Table1[[#This Row],[net]]&gt;0,1,0)</f>
        <v>0</v>
      </c>
      <c r="L1687">
        <v>7</v>
      </c>
      <c r="M1687">
        <f>IF(Table1[[#This Row],[team]]=E1686,SUM(Table1[[#This Row],[win/loss]],M1686),Table1[[#This Row],[win/loss]])</f>
        <v>2</v>
      </c>
      <c r="N1687">
        <f>IF(Table1[[#This Row],[team]]=E1686,SUM(Table1[[#This Row],[win/loss]],M1686),Table1[[#This Row],[win/loss]])/B1687</f>
        <v>0.33333333333333331</v>
      </c>
      <c r="O1687">
        <f t="shared" si="55"/>
        <v>4</v>
      </c>
      <c r="P1687">
        <f>IF(Table1[[#This Row],[difference]]&gt;0,SQRT(Table1[[#This Row],[difference]]),-SQRT(ABS(Table1[[#This Row],[difference]])))</f>
        <v>2</v>
      </c>
      <c r="Q1687">
        <f>IF(Table1[[#This Row],[line]]&gt;0,SQRT(Table1[[#This Row],[line]]),-SQRT(ABS(Table1[[#This Row],[line]])))</f>
        <v>2.6457513110645907</v>
      </c>
      <c r="R1687">
        <f>Table1[[#This Row],[difference]]-Table1[[#This Row],[sqrt(line)]]</f>
        <v>1.3542486889354093</v>
      </c>
      <c r="S1687">
        <f>IF(Table1[[#This Row],[difference]]&gt;0,1,-1)</f>
        <v>1</v>
      </c>
      <c r="T1687">
        <f>IF(Table1[[#This Row],[team]]=E1686,SUM(H1687,T1686),Table1[[#This Row],[ppg]])</f>
        <v>120</v>
      </c>
      <c r="U1687">
        <f>IF(Table1[[#This Row],[team]]=E1686,SUM(I1687,U1686),Table1[[#This Row],[ppga]])</f>
        <v>154</v>
      </c>
      <c r="V1687">
        <f>IF(Table1[[#This Row],[team]]=E1686,SUM(Table1[[#This Row],[difference]],V1686),Table1[[#This Row],[difference]])</f>
        <v>-28</v>
      </c>
      <c r="W1687">
        <f>IF(Table1[[#This Row],[team]]=E1686,SUM(Table1[[#This Row],[sqrt(dif)]],W1686),Table1[[#This Row],[sqrt(dif)]])</f>
        <v>-8.0406864897528436</v>
      </c>
      <c r="X1687">
        <f>IF(Table1[[#This Row],[team]]=E1686,SUM(Table1[[#This Row],[f1]],X1686),Table1[[#This Row],[f1]])</f>
        <v>-29.68024733401122</v>
      </c>
      <c r="Y1687">
        <f>IF(Table1[[#This Row],[ATS]]=S1686,SUM(Table1[[#This Row],[ATS]],Y1686),Table1[[#This Row],[ATS]])</f>
        <v>1</v>
      </c>
      <c r="Z1687">
        <f>IF(Table1[[#This Row],[ATS]]&gt;0,Table1[[#This Row],[ATS streak (not real)]]-1,Table1[[#This Row],[ATS streak (not real)]]+1)</f>
        <v>0</v>
      </c>
      <c r="AA1687" s="5">
        <f>Table1[[#This Row],[running ttl ppg]]^2.37/(Table1[[#This Row],[running ttl ppg]]^2.37+Table1[[#This Row],[running ttl ppga]]^2.37)</f>
        <v>0.35635446547461141</v>
      </c>
      <c r="AB1687" s="5">
        <f>Table1[[#This Row],[pyth ratio]]+Table1[[#This Row],[win/loss ratio]]</f>
        <v>0.68968779880794473</v>
      </c>
    </row>
    <row r="1688" spans="1:28" x14ac:dyDescent="0.25">
      <c r="A1688" s="1">
        <v>4246</v>
      </c>
      <c r="B1688" s="7">
        <f t="shared" si="56"/>
        <v>7</v>
      </c>
      <c r="C1688" s="5">
        <v>2019</v>
      </c>
      <c r="D1688" s="5">
        <v>7</v>
      </c>
      <c r="E1688" t="s">
        <v>50</v>
      </c>
      <c r="F1688" t="s">
        <v>41</v>
      </c>
      <c r="G1688" s="5">
        <v>0</v>
      </c>
      <c r="H1688">
        <v>45</v>
      </c>
      <c r="I1688">
        <v>10</v>
      </c>
      <c r="J1688">
        <v>35</v>
      </c>
      <c r="K1688">
        <f>IF(Table1[[#This Row],[net]]&gt;0,1,0)</f>
        <v>1</v>
      </c>
      <c r="L1688">
        <v>-1</v>
      </c>
      <c r="M1688">
        <f>IF(Table1[[#This Row],[team]]=E1687,SUM(Table1[[#This Row],[win/loss]],M1687),Table1[[#This Row],[win/loss]])</f>
        <v>3</v>
      </c>
      <c r="N1688">
        <f>IF(Table1[[#This Row],[team]]=E1687,SUM(Table1[[#This Row],[win/loss]],M1687),Table1[[#This Row],[win/loss]])/B1688</f>
        <v>0.42857142857142855</v>
      </c>
      <c r="O1688">
        <f t="shared" si="55"/>
        <v>34</v>
      </c>
      <c r="P1688">
        <f>IF(Table1[[#This Row],[difference]]&gt;0,SQRT(Table1[[#This Row],[difference]]),-SQRT(ABS(Table1[[#This Row],[difference]])))</f>
        <v>5.8309518948453007</v>
      </c>
      <c r="Q1688">
        <f>IF(Table1[[#This Row],[line]]&gt;0,SQRT(Table1[[#This Row],[line]]),-SQRT(ABS(Table1[[#This Row],[line]])))</f>
        <v>-1</v>
      </c>
      <c r="R1688">
        <f>Table1[[#This Row],[difference]]-Table1[[#This Row],[sqrt(line)]]</f>
        <v>35</v>
      </c>
      <c r="S1688">
        <f>IF(Table1[[#This Row],[difference]]&gt;0,1,-1)</f>
        <v>1</v>
      </c>
      <c r="T1688">
        <f>IF(Table1[[#This Row],[team]]=E1687,SUM(H1688,T1687),Table1[[#This Row],[ppg]])</f>
        <v>165</v>
      </c>
      <c r="U1688">
        <f>IF(Table1[[#This Row],[team]]=E1687,SUM(I1688,U1687),Table1[[#This Row],[ppga]])</f>
        <v>164</v>
      </c>
      <c r="V1688">
        <f>IF(Table1[[#This Row],[team]]=E1687,SUM(Table1[[#This Row],[difference]],V1687),Table1[[#This Row],[difference]])</f>
        <v>6</v>
      </c>
      <c r="W1688">
        <f>IF(Table1[[#This Row],[team]]=E1687,SUM(Table1[[#This Row],[sqrt(dif)]],W1687),Table1[[#This Row],[sqrt(dif)]])</f>
        <v>-2.2097345949075429</v>
      </c>
      <c r="X1688">
        <f>IF(Table1[[#This Row],[team]]=E1687,SUM(Table1[[#This Row],[f1]],X1687),Table1[[#This Row],[f1]])</f>
        <v>5.3197526659887799</v>
      </c>
      <c r="Y1688">
        <f>IF(Table1[[#This Row],[ATS]]=S1687,SUM(Table1[[#This Row],[ATS]],Y1687),Table1[[#This Row],[ATS]])</f>
        <v>2</v>
      </c>
      <c r="Z1688">
        <f>IF(Table1[[#This Row],[ATS]]&gt;0,Table1[[#This Row],[ATS streak (not real)]]-1,Table1[[#This Row],[ATS streak (not real)]]+1)</f>
        <v>1</v>
      </c>
      <c r="AA1688" s="5">
        <f>Table1[[#This Row],[running ttl ppg]]^2.37/(Table1[[#This Row],[running ttl ppg]]^2.37+Table1[[#This Row],[running ttl ppga]]^2.37)</f>
        <v>0.50360177249838489</v>
      </c>
      <c r="AB1688" s="5">
        <f>Table1[[#This Row],[pyth ratio]]+Table1[[#This Row],[win/loss ratio]]</f>
        <v>0.93217320106981338</v>
      </c>
    </row>
    <row r="1689" spans="1:28" x14ac:dyDescent="0.25">
      <c r="A1689" s="1">
        <v>4247</v>
      </c>
      <c r="B1689" s="7">
        <f t="shared" si="56"/>
        <v>8</v>
      </c>
      <c r="C1689" s="5">
        <v>2019</v>
      </c>
      <c r="D1689" s="5">
        <v>8</v>
      </c>
      <c r="E1689" t="s">
        <v>50</v>
      </c>
      <c r="F1689" t="s">
        <v>56</v>
      </c>
      <c r="G1689" s="5">
        <v>0</v>
      </c>
      <c r="H1689">
        <v>23</v>
      </c>
      <c r="I1689">
        <v>30</v>
      </c>
      <c r="J1689">
        <v>-7</v>
      </c>
      <c r="K1689">
        <f>IF(Table1[[#This Row],[net]]&gt;0,1,0)</f>
        <v>0</v>
      </c>
      <c r="L1689">
        <v>9</v>
      </c>
      <c r="M1689">
        <f>IF(Table1[[#This Row],[team]]=E1688,SUM(Table1[[#This Row],[win/loss]],M1688),Table1[[#This Row],[win/loss]])</f>
        <v>3</v>
      </c>
      <c r="N1689">
        <f>IF(Table1[[#This Row],[team]]=E1688,SUM(Table1[[#This Row],[win/loss]],M1688),Table1[[#This Row],[win/loss]])/B1689</f>
        <v>0.375</v>
      </c>
      <c r="O1689">
        <f t="shared" si="55"/>
        <v>2</v>
      </c>
      <c r="P1689">
        <f>IF(Table1[[#This Row],[difference]]&gt;0,SQRT(Table1[[#This Row],[difference]]),-SQRT(ABS(Table1[[#This Row],[difference]])))</f>
        <v>1.4142135623730951</v>
      </c>
      <c r="Q1689">
        <f>IF(Table1[[#This Row],[line]]&gt;0,SQRT(Table1[[#This Row],[line]]),-SQRT(ABS(Table1[[#This Row],[line]])))</f>
        <v>3</v>
      </c>
      <c r="R1689">
        <f>Table1[[#This Row],[difference]]-Table1[[#This Row],[sqrt(line)]]</f>
        <v>-1</v>
      </c>
      <c r="S1689">
        <f>IF(Table1[[#This Row],[difference]]&gt;0,1,-1)</f>
        <v>1</v>
      </c>
      <c r="T1689">
        <f>IF(Table1[[#This Row],[team]]=E1688,SUM(H1689,T1688),Table1[[#This Row],[ppg]])</f>
        <v>188</v>
      </c>
      <c r="U1689">
        <f>IF(Table1[[#This Row],[team]]=E1688,SUM(I1689,U1688),Table1[[#This Row],[ppga]])</f>
        <v>194</v>
      </c>
      <c r="V1689">
        <f>IF(Table1[[#This Row],[team]]=E1688,SUM(Table1[[#This Row],[difference]],V1688),Table1[[#This Row],[difference]])</f>
        <v>8</v>
      </c>
      <c r="W1689">
        <f>IF(Table1[[#This Row],[team]]=E1688,SUM(Table1[[#This Row],[sqrt(dif)]],W1688),Table1[[#This Row],[sqrt(dif)]])</f>
        <v>-0.79552103253444773</v>
      </c>
      <c r="X1689">
        <f>IF(Table1[[#This Row],[team]]=E1688,SUM(Table1[[#This Row],[f1]],X1688),Table1[[#This Row],[f1]])</f>
        <v>4.3197526659887799</v>
      </c>
      <c r="Y1689">
        <f>IF(Table1[[#This Row],[ATS]]=S1688,SUM(Table1[[#This Row],[ATS]],Y1688),Table1[[#This Row],[ATS]])</f>
        <v>3</v>
      </c>
      <c r="Z1689">
        <f>IF(Table1[[#This Row],[ATS]]&gt;0,Table1[[#This Row],[ATS streak (not real)]]-1,Table1[[#This Row],[ATS streak (not real)]]+1)</f>
        <v>2</v>
      </c>
      <c r="AA1689" s="5">
        <f>Table1[[#This Row],[running ttl ppg]]^2.37/(Table1[[#This Row],[running ttl ppg]]^2.37+Table1[[#This Row],[running ttl ppga]]^2.37)</f>
        <v>0.4813944982969065</v>
      </c>
      <c r="AB1689" s="5">
        <f>Table1[[#This Row],[pyth ratio]]+Table1[[#This Row],[win/loss ratio]]</f>
        <v>0.8563944982969065</v>
      </c>
    </row>
    <row r="1690" spans="1:28" x14ac:dyDescent="0.25">
      <c r="A1690" s="1">
        <v>4248</v>
      </c>
      <c r="B1690" s="7">
        <f t="shared" si="56"/>
        <v>9</v>
      </c>
      <c r="C1690" s="5">
        <v>2019</v>
      </c>
      <c r="D1690" s="5">
        <v>9</v>
      </c>
      <c r="E1690" t="s">
        <v>50</v>
      </c>
      <c r="F1690" t="s">
        <v>53</v>
      </c>
      <c r="G1690" s="5">
        <v>1</v>
      </c>
      <c r="H1690">
        <v>17</v>
      </c>
      <c r="I1690">
        <v>19</v>
      </c>
      <c r="J1690">
        <v>-2</v>
      </c>
      <c r="K1690">
        <f>IF(Table1[[#This Row],[net]]&gt;0,1,0)</f>
        <v>0</v>
      </c>
      <c r="L1690">
        <v>-1</v>
      </c>
      <c r="M1690">
        <f>IF(Table1[[#This Row],[team]]=E1689,SUM(Table1[[#This Row],[win/loss]],M1689),Table1[[#This Row],[win/loss]])</f>
        <v>3</v>
      </c>
      <c r="N1690">
        <f>IF(Table1[[#This Row],[team]]=E1689,SUM(Table1[[#This Row],[win/loss]],M1689),Table1[[#This Row],[win/loss]])/B1690</f>
        <v>0.33333333333333331</v>
      </c>
      <c r="O1690">
        <f t="shared" si="55"/>
        <v>-3</v>
      </c>
      <c r="P1690">
        <f>IF(Table1[[#This Row],[difference]]&gt;0,SQRT(Table1[[#This Row],[difference]]),-SQRT(ABS(Table1[[#This Row],[difference]])))</f>
        <v>-1.7320508075688772</v>
      </c>
      <c r="Q1690">
        <f>IF(Table1[[#This Row],[line]]&gt;0,SQRT(Table1[[#This Row],[line]]),-SQRT(ABS(Table1[[#This Row],[line]])))</f>
        <v>-1</v>
      </c>
      <c r="R1690">
        <f>Table1[[#This Row],[difference]]-Table1[[#This Row],[sqrt(line)]]</f>
        <v>-2</v>
      </c>
      <c r="S1690">
        <f>IF(Table1[[#This Row],[difference]]&gt;0,1,-1)</f>
        <v>-1</v>
      </c>
      <c r="T1690">
        <f>IF(Table1[[#This Row],[team]]=E1689,SUM(H1690,T1689),Table1[[#This Row],[ppg]])</f>
        <v>205</v>
      </c>
      <c r="U1690">
        <f>IF(Table1[[#This Row],[team]]=E1689,SUM(I1690,U1689),Table1[[#This Row],[ppga]])</f>
        <v>213</v>
      </c>
      <c r="V1690">
        <f>IF(Table1[[#This Row],[team]]=E1689,SUM(Table1[[#This Row],[difference]],V1689),Table1[[#This Row],[difference]])</f>
        <v>5</v>
      </c>
      <c r="W1690">
        <f>IF(Table1[[#This Row],[team]]=E1689,SUM(Table1[[#This Row],[sqrt(dif)]],W1689),Table1[[#This Row],[sqrt(dif)]])</f>
        <v>-2.5275718401033247</v>
      </c>
      <c r="X1690">
        <f>IF(Table1[[#This Row],[team]]=E1689,SUM(Table1[[#This Row],[f1]],X1689),Table1[[#This Row],[f1]])</f>
        <v>2.3197526659887799</v>
      </c>
      <c r="Y1690">
        <f>IF(Table1[[#This Row],[ATS]]=S1689,SUM(Table1[[#This Row],[ATS]],Y1689),Table1[[#This Row],[ATS]])</f>
        <v>-1</v>
      </c>
      <c r="Z1690">
        <f>IF(Table1[[#This Row],[ATS]]&gt;0,Table1[[#This Row],[ATS streak (not real)]]-1,Table1[[#This Row],[ATS streak (not real)]]+1)</f>
        <v>0</v>
      </c>
      <c r="AA1690" s="5">
        <f>Table1[[#This Row],[running ttl ppg]]^2.37/(Table1[[#This Row],[running ttl ppg]]^2.37+Table1[[#This Row],[running ttl ppga]]^2.37)</f>
        <v>0.47733335110085673</v>
      </c>
      <c r="AB1690" s="5">
        <f>Table1[[#This Row],[pyth ratio]]+Table1[[#This Row],[win/loss ratio]]</f>
        <v>0.8106666844341901</v>
      </c>
    </row>
    <row r="1691" spans="1:28" x14ac:dyDescent="0.25">
      <c r="A1691" s="1">
        <v>4249</v>
      </c>
      <c r="B1691" s="7">
        <f t="shared" si="56"/>
        <v>10</v>
      </c>
      <c r="C1691" s="5">
        <v>2019</v>
      </c>
      <c r="D1691" s="5">
        <v>11</v>
      </c>
      <c r="E1691" t="s">
        <v>50</v>
      </c>
      <c r="F1691" t="s">
        <v>57</v>
      </c>
      <c r="G1691" s="5">
        <v>0</v>
      </c>
      <c r="H1691">
        <v>23</v>
      </c>
      <c r="I1691">
        <v>22</v>
      </c>
      <c r="J1691">
        <v>1</v>
      </c>
      <c r="K1691">
        <f>IF(Table1[[#This Row],[net]]&gt;0,1,0)</f>
        <v>1</v>
      </c>
      <c r="L1691">
        <v>7</v>
      </c>
      <c r="M1691">
        <f>IF(Table1[[#This Row],[team]]=E1690,SUM(Table1[[#This Row],[win/loss]],M1690),Table1[[#This Row],[win/loss]])</f>
        <v>4</v>
      </c>
      <c r="N1691">
        <f>IF(Table1[[#This Row],[team]]=E1690,SUM(Table1[[#This Row],[win/loss]],M1690),Table1[[#This Row],[win/loss]])/B1691</f>
        <v>0.4</v>
      </c>
      <c r="O1691">
        <f t="shared" si="55"/>
        <v>8</v>
      </c>
      <c r="P1691">
        <f>IF(Table1[[#This Row],[difference]]&gt;0,SQRT(Table1[[#This Row],[difference]]),-SQRT(ABS(Table1[[#This Row],[difference]])))</f>
        <v>2.8284271247461903</v>
      </c>
      <c r="Q1691">
        <f>IF(Table1[[#This Row],[line]]&gt;0,SQRT(Table1[[#This Row],[line]]),-SQRT(ABS(Table1[[#This Row],[line]])))</f>
        <v>2.6457513110645907</v>
      </c>
      <c r="R1691">
        <f>Table1[[#This Row],[difference]]-Table1[[#This Row],[sqrt(line)]]</f>
        <v>5.3542486889354093</v>
      </c>
      <c r="S1691">
        <f>IF(Table1[[#This Row],[difference]]&gt;0,1,-1)</f>
        <v>1</v>
      </c>
      <c r="T1691">
        <f>IF(Table1[[#This Row],[team]]=E1690,SUM(H1691,T1690),Table1[[#This Row],[ppg]])</f>
        <v>228</v>
      </c>
      <c r="U1691">
        <f>IF(Table1[[#This Row],[team]]=E1690,SUM(I1691,U1690),Table1[[#This Row],[ppga]])</f>
        <v>235</v>
      </c>
      <c r="V1691">
        <f>IF(Table1[[#This Row],[team]]=E1690,SUM(Table1[[#This Row],[difference]],V1690),Table1[[#This Row],[difference]])</f>
        <v>13</v>
      </c>
      <c r="W1691">
        <f>IF(Table1[[#This Row],[team]]=E1690,SUM(Table1[[#This Row],[sqrt(dif)]],W1690),Table1[[#This Row],[sqrt(dif)]])</f>
        <v>0.30085528464286559</v>
      </c>
      <c r="X1691">
        <f>IF(Table1[[#This Row],[team]]=E1690,SUM(Table1[[#This Row],[f1]],X1690),Table1[[#This Row],[f1]])</f>
        <v>7.6740013549241892</v>
      </c>
      <c r="Y1691">
        <f>IF(Table1[[#This Row],[ATS]]=S1690,SUM(Table1[[#This Row],[ATS]],Y1690),Table1[[#This Row],[ATS]])</f>
        <v>1</v>
      </c>
      <c r="Z1691">
        <f>IF(Table1[[#This Row],[ATS]]&gt;0,Table1[[#This Row],[ATS streak (not real)]]-1,Table1[[#This Row],[ATS streak (not real)]]+1)</f>
        <v>0</v>
      </c>
      <c r="AA1691" s="5">
        <f>Table1[[#This Row],[running ttl ppg]]^2.37/(Table1[[#This Row],[running ttl ppg]]^2.37+Table1[[#This Row],[running ttl ppga]]^2.37)</f>
        <v>0.48209053318471345</v>
      </c>
      <c r="AB1691" s="5">
        <f>Table1[[#This Row],[pyth ratio]]+Table1[[#This Row],[win/loss ratio]]</f>
        <v>0.88209053318471353</v>
      </c>
    </row>
    <row r="1692" spans="1:28" x14ac:dyDescent="0.25">
      <c r="A1692" s="1">
        <v>4250</v>
      </c>
      <c r="B1692" s="7">
        <f t="shared" si="56"/>
        <v>11</v>
      </c>
      <c r="C1692" s="5">
        <v>2019</v>
      </c>
      <c r="D1692" s="5">
        <v>12</v>
      </c>
      <c r="E1692" t="s">
        <v>50</v>
      </c>
      <c r="F1692" t="s">
        <v>67</v>
      </c>
      <c r="G1692" s="5">
        <v>1</v>
      </c>
      <c r="H1692">
        <v>24</v>
      </c>
      <c r="I1692">
        <v>17</v>
      </c>
      <c r="J1692">
        <v>7</v>
      </c>
      <c r="K1692">
        <f>IF(Table1[[#This Row],[net]]&gt;0,1,0)</f>
        <v>1</v>
      </c>
      <c r="L1692">
        <v>3</v>
      </c>
      <c r="M1692">
        <f>IF(Table1[[#This Row],[team]]=E1691,SUM(Table1[[#This Row],[win/loss]],M1691),Table1[[#This Row],[win/loss]])</f>
        <v>5</v>
      </c>
      <c r="N1692">
        <f>IF(Table1[[#This Row],[team]]=E1691,SUM(Table1[[#This Row],[win/loss]],M1691),Table1[[#This Row],[win/loss]])/B1692</f>
        <v>0.45454545454545453</v>
      </c>
      <c r="O1692">
        <f t="shared" si="55"/>
        <v>10</v>
      </c>
      <c r="P1692">
        <f>IF(Table1[[#This Row],[difference]]&gt;0,SQRT(Table1[[#This Row],[difference]]),-SQRT(ABS(Table1[[#This Row],[difference]])))</f>
        <v>3.1622776601683795</v>
      </c>
      <c r="Q1692">
        <f>IF(Table1[[#This Row],[line]]&gt;0,SQRT(Table1[[#This Row],[line]]),-SQRT(ABS(Table1[[#This Row],[line]])))</f>
        <v>1.7320508075688772</v>
      </c>
      <c r="R1692">
        <f>Table1[[#This Row],[difference]]-Table1[[#This Row],[sqrt(line)]]</f>
        <v>8.2679491924311233</v>
      </c>
      <c r="S1692">
        <f>IF(Table1[[#This Row],[difference]]&gt;0,1,-1)</f>
        <v>1</v>
      </c>
      <c r="T1692">
        <f>IF(Table1[[#This Row],[team]]=E1691,SUM(H1692,T1691),Table1[[#This Row],[ppg]])</f>
        <v>252</v>
      </c>
      <c r="U1692">
        <f>IF(Table1[[#This Row],[team]]=E1691,SUM(I1692,U1691),Table1[[#This Row],[ppga]])</f>
        <v>252</v>
      </c>
      <c r="V1692">
        <f>IF(Table1[[#This Row],[team]]=E1691,SUM(Table1[[#This Row],[difference]],V1691),Table1[[#This Row],[difference]])</f>
        <v>23</v>
      </c>
      <c r="W1692">
        <f>IF(Table1[[#This Row],[team]]=E1691,SUM(Table1[[#This Row],[sqrt(dif)]],W1691),Table1[[#This Row],[sqrt(dif)]])</f>
        <v>3.4631329448112451</v>
      </c>
      <c r="X1692">
        <f>IF(Table1[[#This Row],[team]]=E1691,SUM(Table1[[#This Row],[f1]],X1691),Table1[[#This Row],[f1]])</f>
        <v>15.941950547355312</v>
      </c>
      <c r="Y1692">
        <f>IF(Table1[[#This Row],[ATS]]=S1691,SUM(Table1[[#This Row],[ATS]],Y1691),Table1[[#This Row],[ATS]])</f>
        <v>2</v>
      </c>
      <c r="Z1692">
        <f>IF(Table1[[#This Row],[ATS]]&gt;0,Table1[[#This Row],[ATS streak (not real)]]-1,Table1[[#This Row],[ATS streak (not real)]]+1)</f>
        <v>1</v>
      </c>
      <c r="AA1692" s="5">
        <f>Table1[[#This Row],[running ttl ppg]]^2.37/(Table1[[#This Row],[running ttl ppg]]^2.37+Table1[[#This Row],[running ttl ppga]]^2.37)</f>
        <v>0.5</v>
      </c>
      <c r="AB1692" s="5">
        <f>Table1[[#This Row],[pyth ratio]]+Table1[[#This Row],[win/loss ratio]]</f>
        <v>0.95454545454545459</v>
      </c>
    </row>
    <row r="1693" spans="1:28" x14ac:dyDescent="0.25">
      <c r="A1693" s="1">
        <v>4251</v>
      </c>
      <c r="B1693" s="7">
        <f t="shared" si="56"/>
        <v>12</v>
      </c>
      <c r="C1693" s="5">
        <v>2019</v>
      </c>
      <c r="D1693" s="5">
        <v>13</v>
      </c>
      <c r="E1693" t="s">
        <v>50</v>
      </c>
      <c r="F1693" t="s">
        <v>47</v>
      </c>
      <c r="G1693" s="5">
        <v>0</v>
      </c>
      <c r="H1693">
        <v>24</v>
      </c>
      <c r="I1693">
        <v>10</v>
      </c>
      <c r="J1693">
        <v>14</v>
      </c>
      <c r="K1693">
        <f>IF(Table1[[#This Row],[net]]&gt;0,1,0)</f>
        <v>1</v>
      </c>
      <c r="L1693">
        <v>-4</v>
      </c>
      <c r="M1693">
        <f>IF(Table1[[#This Row],[team]]=E1692,SUM(Table1[[#This Row],[win/loss]],M1692),Table1[[#This Row],[win/loss]])</f>
        <v>6</v>
      </c>
      <c r="N1693">
        <f>IF(Table1[[#This Row],[team]]=E1692,SUM(Table1[[#This Row],[win/loss]],M1692),Table1[[#This Row],[win/loss]])/B1693</f>
        <v>0.5</v>
      </c>
      <c r="O1693">
        <f t="shared" si="55"/>
        <v>10</v>
      </c>
      <c r="P1693">
        <f>IF(Table1[[#This Row],[difference]]&gt;0,SQRT(Table1[[#This Row],[difference]]),-SQRT(ABS(Table1[[#This Row],[difference]])))</f>
        <v>3.1622776601683795</v>
      </c>
      <c r="Q1693">
        <f>IF(Table1[[#This Row],[line]]&gt;0,SQRT(Table1[[#This Row],[line]]),-SQRT(ABS(Table1[[#This Row],[line]])))</f>
        <v>-2</v>
      </c>
      <c r="R1693">
        <f>Table1[[#This Row],[difference]]-Table1[[#This Row],[sqrt(line)]]</f>
        <v>12</v>
      </c>
      <c r="S1693">
        <f>IF(Table1[[#This Row],[difference]]&gt;0,1,-1)</f>
        <v>1</v>
      </c>
      <c r="T1693">
        <f>IF(Table1[[#This Row],[team]]=E1692,SUM(H1693,T1692),Table1[[#This Row],[ppg]])</f>
        <v>276</v>
      </c>
      <c r="U1693">
        <f>IF(Table1[[#This Row],[team]]=E1692,SUM(I1693,U1692),Table1[[#This Row],[ppga]])</f>
        <v>262</v>
      </c>
      <c r="V1693">
        <f>IF(Table1[[#This Row],[team]]=E1692,SUM(Table1[[#This Row],[difference]],V1692),Table1[[#This Row],[difference]])</f>
        <v>33</v>
      </c>
      <c r="W1693">
        <f>IF(Table1[[#This Row],[team]]=E1692,SUM(Table1[[#This Row],[sqrt(dif)]],W1692),Table1[[#This Row],[sqrt(dif)]])</f>
        <v>6.6254106049796242</v>
      </c>
      <c r="X1693">
        <f>IF(Table1[[#This Row],[team]]=E1692,SUM(Table1[[#This Row],[f1]],X1692),Table1[[#This Row],[f1]])</f>
        <v>27.941950547355312</v>
      </c>
      <c r="Y1693">
        <f>IF(Table1[[#This Row],[ATS]]=S1692,SUM(Table1[[#This Row],[ATS]],Y1692),Table1[[#This Row],[ATS]])</f>
        <v>3</v>
      </c>
      <c r="Z1693">
        <f>IF(Table1[[#This Row],[ATS]]&gt;0,Table1[[#This Row],[ATS streak (not real)]]-1,Table1[[#This Row],[ATS streak (not real)]]+1)</f>
        <v>2</v>
      </c>
      <c r="AA1693" s="5">
        <f>Table1[[#This Row],[running ttl ppg]]^2.37/(Table1[[#This Row],[running ttl ppg]]^2.37+Table1[[#This Row],[running ttl ppga]]^2.37)</f>
        <v>0.53080433153806217</v>
      </c>
      <c r="AB1693" s="5">
        <f>Table1[[#This Row],[pyth ratio]]+Table1[[#This Row],[win/loss ratio]]</f>
        <v>1.0308043315380622</v>
      </c>
    </row>
    <row r="1694" spans="1:28" x14ac:dyDescent="0.25">
      <c r="A1694" s="1">
        <v>4252</v>
      </c>
      <c r="B1694" s="7">
        <f t="shared" si="56"/>
        <v>13</v>
      </c>
      <c r="C1694" s="5">
        <v>2019</v>
      </c>
      <c r="D1694" s="5">
        <v>14</v>
      </c>
      <c r="E1694" t="s">
        <v>50</v>
      </c>
      <c r="F1694" t="s">
        <v>68</v>
      </c>
      <c r="G1694" s="5">
        <v>0</v>
      </c>
      <c r="H1694">
        <v>14</v>
      </c>
      <c r="I1694">
        <v>20</v>
      </c>
      <c r="J1694">
        <v>-6</v>
      </c>
      <c r="K1694">
        <f>IF(Table1[[#This Row],[net]]&gt;0,1,0)</f>
        <v>0</v>
      </c>
      <c r="L1694">
        <v>-3</v>
      </c>
      <c r="M1694">
        <f>IF(Table1[[#This Row],[team]]=E1693,SUM(Table1[[#This Row],[win/loss]],M1693),Table1[[#This Row],[win/loss]])</f>
        <v>6</v>
      </c>
      <c r="N1694">
        <f>IF(Table1[[#This Row],[team]]=E1693,SUM(Table1[[#This Row],[win/loss]],M1693),Table1[[#This Row],[win/loss]])/B1694</f>
        <v>0.46153846153846156</v>
      </c>
      <c r="O1694">
        <f t="shared" si="55"/>
        <v>-9</v>
      </c>
      <c r="P1694">
        <f>IF(Table1[[#This Row],[difference]]&gt;0,SQRT(Table1[[#This Row],[difference]]),-SQRT(ABS(Table1[[#This Row],[difference]])))</f>
        <v>-3</v>
      </c>
      <c r="Q1694">
        <f>IF(Table1[[#This Row],[line]]&gt;0,SQRT(Table1[[#This Row],[line]]),-SQRT(ABS(Table1[[#This Row],[line]])))</f>
        <v>-1.7320508075688772</v>
      </c>
      <c r="R1694">
        <f>Table1[[#This Row],[difference]]-Table1[[#This Row],[sqrt(line)]]</f>
        <v>-7.2679491924311233</v>
      </c>
      <c r="S1694">
        <f>IF(Table1[[#This Row],[difference]]&gt;0,1,-1)</f>
        <v>-1</v>
      </c>
      <c r="T1694">
        <f>IF(Table1[[#This Row],[team]]=E1693,SUM(H1694,T1693),Table1[[#This Row],[ppg]])</f>
        <v>290</v>
      </c>
      <c r="U1694">
        <f>IF(Table1[[#This Row],[team]]=E1693,SUM(I1694,U1693),Table1[[#This Row],[ppga]])</f>
        <v>282</v>
      </c>
      <c r="V1694">
        <f>IF(Table1[[#This Row],[team]]=E1693,SUM(Table1[[#This Row],[difference]],V1693),Table1[[#This Row],[difference]])</f>
        <v>24</v>
      </c>
      <c r="W1694">
        <f>IF(Table1[[#This Row],[team]]=E1693,SUM(Table1[[#This Row],[sqrt(dif)]],W1693),Table1[[#This Row],[sqrt(dif)]])</f>
        <v>3.6254106049796242</v>
      </c>
      <c r="X1694">
        <f>IF(Table1[[#This Row],[team]]=E1693,SUM(Table1[[#This Row],[f1]],X1693),Table1[[#This Row],[f1]])</f>
        <v>20.674001354924187</v>
      </c>
      <c r="Y1694">
        <f>IF(Table1[[#This Row],[ATS]]=S1693,SUM(Table1[[#This Row],[ATS]],Y1693),Table1[[#This Row],[ATS]])</f>
        <v>-1</v>
      </c>
      <c r="Z1694">
        <f>IF(Table1[[#This Row],[ATS]]&gt;0,Table1[[#This Row],[ATS streak (not real)]]-1,Table1[[#This Row],[ATS streak (not real)]]+1)</f>
        <v>0</v>
      </c>
      <c r="AA1694" s="5">
        <f>Table1[[#This Row],[running ttl ppg]]^2.37/(Table1[[#This Row],[running ttl ppg]]^2.37+Table1[[#This Row],[running ttl ppga]]^2.37)</f>
        <v>0.51656843899697802</v>
      </c>
      <c r="AB1694" s="5">
        <f>Table1[[#This Row],[pyth ratio]]+Table1[[#This Row],[win/loss ratio]]</f>
        <v>0.97810690053543958</v>
      </c>
    </row>
    <row r="1695" spans="1:28" x14ac:dyDescent="0.25">
      <c r="A1695" s="1">
        <v>4253</v>
      </c>
      <c r="B1695" s="7">
        <f t="shared" si="56"/>
        <v>14</v>
      </c>
      <c r="C1695" s="5">
        <v>2019</v>
      </c>
      <c r="D1695" s="5">
        <v>15</v>
      </c>
      <c r="E1695" t="s">
        <v>50</v>
      </c>
      <c r="F1695" t="s">
        <v>48</v>
      </c>
      <c r="G1695" s="5">
        <v>1</v>
      </c>
      <c r="H1695">
        <v>16</v>
      </c>
      <c r="I1695">
        <v>17</v>
      </c>
      <c r="J1695">
        <v>-1</v>
      </c>
      <c r="K1695">
        <f>IF(Table1[[#This Row],[net]]&gt;0,1,0)</f>
        <v>0</v>
      </c>
      <c r="L1695">
        <v>-1.5</v>
      </c>
      <c r="M1695">
        <f>IF(Table1[[#This Row],[team]]=E1694,SUM(Table1[[#This Row],[win/loss]],M1694),Table1[[#This Row],[win/loss]])</f>
        <v>6</v>
      </c>
      <c r="N1695">
        <f>IF(Table1[[#This Row],[team]]=E1694,SUM(Table1[[#This Row],[win/loss]],M1694),Table1[[#This Row],[win/loss]])/B1695</f>
        <v>0.42857142857142855</v>
      </c>
      <c r="O1695">
        <f t="shared" si="55"/>
        <v>-2.5</v>
      </c>
      <c r="P1695">
        <f>IF(Table1[[#This Row],[difference]]&gt;0,SQRT(Table1[[#This Row],[difference]]),-SQRT(ABS(Table1[[#This Row],[difference]])))</f>
        <v>-1.5811388300841898</v>
      </c>
      <c r="Q1695">
        <f>IF(Table1[[#This Row],[line]]&gt;0,SQRT(Table1[[#This Row],[line]]),-SQRT(ABS(Table1[[#This Row],[line]])))</f>
        <v>-1.2247448713915889</v>
      </c>
      <c r="R1695">
        <f>Table1[[#This Row],[difference]]-Table1[[#This Row],[sqrt(line)]]</f>
        <v>-1.2752551286084111</v>
      </c>
      <c r="S1695">
        <f>IF(Table1[[#This Row],[difference]]&gt;0,1,-1)</f>
        <v>-1</v>
      </c>
      <c r="T1695">
        <f>IF(Table1[[#This Row],[team]]=E1694,SUM(H1695,T1694),Table1[[#This Row],[ppg]])</f>
        <v>306</v>
      </c>
      <c r="U1695">
        <f>IF(Table1[[#This Row],[team]]=E1694,SUM(I1695,U1694),Table1[[#This Row],[ppga]])</f>
        <v>299</v>
      </c>
      <c r="V1695">
        <f>IF(Table1[[#This Row],[team]]=E1694,SUM(Table1[[#This Row],[difference]],V1694),Table1[[#This Row],[difference]])</f>
        <v>21.5</v>
      </c>
      <c r="W1695">
        <f>IF(Table1[[#This Row],[team]]=E1694,SUM(Table1[[#This Row],[sqrt(dif)]],W1694),Table1[[#This Row],[sqrt(dif)]])</f>
        <v>2.0442717748954342</v>
      </c>
      <c r="X1695">
        <f>IF(Table1[[#This Row],[team]]=E1694,SUM(Table1[[#This Row],[f1]],X1694),Table1[[#This Row],[f1]])</f>
        <v>19.398746226315776</v>
      </c>
      <c r="Y1695">
        <f>IF(Table1[[#This Row],[ATS]]=S1694,SUM(Table1[[#This Row],[ATS]],Y1694),Table1[[#This Row],[ATS]])</f>
        <v>-2</v>
      </c>
      <c r="Z1695">
        <f>IF(Table1[[#This Row],[ATS]]&gt;0,Table1[[#This Row],[ATS streak (not real)]]-1,Table1[[#This Row],[ATS streak (not real)]]+1)</f>
        <v>-1</v>
      </c>
      <c r="AA1695" s="5">
        <f>Table1[[#This Row],[running ttl ppg]]^2.37/(Table1[[#This Row],[running ttl ppg]]^2.37+Table1[[#This Row],[running ttl ppga]]^2.37)</f>
        <v>0.51370791970322627</v>
      </c>
      <c r="AB1695" s="5">
        <f>Table1[[#This Row],[pyth ratio]]+Table1[[#This Row],[win/loss ratio]]</f>
        <v>0.94227934827465476</v>
      </c>
    </row>
    <row r="1696" spans="1:28" x14ac:dyDescent="0.25">
      <c r="A1696" s="1">
        <v>4254</v>
      </c>
      <c r="B1696" s="7">
        <f t="shared" si="56"/>
        <v>15</v>
      </c>
      <c r="C1696" s="5">
        <v>2019</v>
      </c>
      <c r="D1696" s="5">
        <v>16</v>
      </c>
      <c r="E1696" t="s">
        <v>50</v>
      </c>
      <c r="F1696" t="s">
        <v>65</v>
      </c>
      <c r="G1696" s="5">
        <v>0</v>
      </c>
      <c r="H1696">
        <v>14</v>
      </c>
      <c r="I1696">
        <v>27</v>
      </c>
      <c r="J1696">
        <v>-13</v>
      </c>
      <c r="K1696">
        <f>IF(Table1[[#This Row],[net]]&gt;0,1,0)</f>
        <v>0</v>
      </c>
      <c r="L1696">
        <v>-2.5</v>
      </c>
      <c r="M1696">
        <f>IF(Table1[[#This Row],[team]]=E1695,SUM(Table1[[#This Row],[win/loss]],M1695),Table1[[#This Row],[win/loss]])</f>
        <v>6</v>
      </c>
      <c r="N1696">
        <f>IF(Table1[[#This Row],[team]]=E1695,SUM(Table1[[#This Row],[win/loss]],M1695),Table1[[#This Row],[win/loss]])/B1696</f>
        <v>0.4</v>
      </c>
      <c r="O1696">
        <f t="shared" si="55"/>
        <v>-15.5</v>
      </c>
      <c r="P1696">
        <f>IF(Table1[[#This Row],[difference]]&gt;0,SQRT(Table1[[#This Row],[difference]]),-SQRT(ABS(Table1[[#This Row],[difference]])))</f>
        <v>-3.9370039370059056</v>
      </c>
      <c r="Q1696">
        <f>IF(Table1[[#This Row],[line]]&gt;0,SQRT(Table1[[#This Row],[line]]),-SQRT(ABS(Table1[[#This Row],[line]])))</f>
        <v>-1.5811388300841898</v>
      </c>
      <c r="R1696">
        <f>Table1[[#This Row],[difference]]-Table1[[#This Row],[sqrt(line)]]</f>
        <v>-13.918861169915811</v>
      </c>
      <c r="S1696">
        <f>IF(Table1[[#This Row],[difference]]&gt;0,1,-1)</f>
        <v>-1</v>
      </c>
      <c r="T1696">
        <f>IF(Table1[[#This Row],[team]]=E1695,SUM(H1696,T1695),Table1[[#This Row],[ppg]])</f>
        <v>320</v>
      </c>
      <c r="U1696">
        <f>IF(Table1[[#This Row],[team]]=E1695,SUM(I1696,U1695),Table1[[#This Row],[ppga]])</f>
        <v>326</v>
      </c>
      <c r="V1696">
        <f>IF(Table1[[#This Row],[team]]=E1695,SUM(Table1[[#This Row],[difference]],V1695),Table1[[#This Row],[difference]])</f>
        <v>6</v>
      </c>
      <c r="W1696">
        <f>IF(Table1[[#This Row],[team]]=E1695,SUM(Table1[[#This Row],[sqrt(dif)]],W1695),Table1[[#This Row],[sqrt(dif)]])</f>
        <v>-1.8927321621104714</v>
      </c>
      <c r="X1696">
        <f>IF(Table1[[#This Row],[team]]=E1695,SUM(Table1[[#This Row],[f1]],X1695),Table1[[#This Row],[f1]])</f>
        <v>5.479885056399965</v>
      </c>
      <c r="Y1696">
        <f>IF(Table1[[#This Row],[ATS]]=S1695,SUM(Table1[[#This Row],[ATS]],Y1695),Table1[[#This Row],[ATS]])</f>
        <v>-3</v>
      </c>
      <c r="Z1696">
        <f>IF(Table1[[#This Row],[ATS]]&gt;0,Table1[[#This Row],[ATS streak (not real)]]-1,Table1[[#This Row],[ATS streak (not real)]]+1)</f>
        <v>-2</v>
      </c>
      <c r="AA1696" s="5">
        <f>Table1[[#This Row],[running ttl ppg]]^2.37/(Table1[[#This Row],[running ttl ppg]]^2.37+Table1[[#This Row],[running ttl ppga]]^2.37)</f>
        <v>0.48899526902213147</v>
      </c>
      <c r="AB1696" s="5">
        <f>Table1[[#This Row],[pyth ratio]]+Table1[[#This Row],[win/loss ratio]]</f>
        <v>0.88899526902213144</v>
      </c>
    </row>
    <row r="1697" spans="1:28" x14ac:dyDescent="0.25">
      <c r="A1697" s="1">
        <v>4255</v>
      </c>
      <c r="B1697" s="7">
        <f t="shared" si="56"/>
        <v>16</v>
      </c>
      <c r="C1697" s="5">
        <v>2019</v>
      </c>
      <c r="D1697" s="5">
        <v>17</v>
      </c>
      <c r="E1697" t="s">
        <v>50</v>
      </c>
      <c r="F1697" t="s">
        <v>57</v>
      </c>
      <c r="G1697" s="5">
        <v>1</v>
      </c>
      <c r="H1697">
        <v>9</v>
      </c>
      <c r="I1697">
        <v>23</v>
      </c>
      <c r="J1697">
        <v>-14</v>
      </c>
      <c r="K1697">
        <f>IF(Table1[[#This Row],[net]]&gt;0,1,0)</f>
        <v>0</v>
      </c>
      <c r="L1697">
        <v>7</v>
      </c>
      <c r="M1697">
        <f>IF(Table1[[#This Row],[team]]=E1696,SUM(Table1[[#This Row],[win/loss]],M1696),Table1[[#This Row],[win/loss]])</f>
        <v>6</v>
      </c>
      <c r="N1697">
        <f>IF(Table1[[#This Row],[team]]=E1696,SUM(Table1[[#This Row],[win/loss]],M1696),Table1[[#This Row],[win/loss]])/B1697</f>
        <v>0.375</v>
      </c>
      <c r="O1697">
        <f t="shared" si="55"/>
        <v>-7</v>
      </c>
      <c r="P1697">
        <f>IF(Table1[[#This Row],[difference]]&gt;0,SQRT(Table1[[#This Row],[difference]]),-SQRT(ABS(Table1[[#This Row],[difference]])))</f>
        <v>-2.6457513110645907</v>
      </c>
      <c r="Q1697">
        <f>IF(Table1[[#This Row],[line]]&gt;0,SQRT(Table1[[#This Row],[line]]),-SQRT(ABS(Table1[[#This Row],[line]])))</f>
        <v>2.6457513110645907</v>
      </c>
      <c r="R1697">
        <f>Table1[[#This Row],[difference]]-Table1[[#This Row],[sqrt(line)]]</f>
        <v>-9.6457513110645898</v>
      </c>
      <c r="S1697">
        <f>IF(Table1[[#This Row],[difference]]&gt;0,1,-1)</f>
        <v>-1</v>
      </c>
      <c r="T1697">
        <f>IF(Table1[[#This Row],[team]]=E1696,SUM(H1697,T1696),Table1[[#This Row],[ppg]])</f>
        <v>329</v>
      </c>
      <c r="U1697">
        <f>IF(Table1[[#This Row],[team]]=E1696,SUM(I1697,U1696),Table1[[#This Row],[ppga]])</f>
        <v>349</v>
      </c>
      <c r="V1697">
        <f>IF(Table1[[#This Row],[team]]=E1696,SUM(Table1[[#This Row],[difference]],V1696),Table1[[#This Row],[difference]])</f>
        <v>-1</v>
      </c>
      <c r="W1697">
        <f>IF(Table1[[#This Row],[team]]=E1696,SUM(Table1[[#This Row],[sqrt(dif)]],W1696),Table1[[#This Row],[sqrt(dif)]])</f>
        <v>-4.5384834731750621</v>
      </c>
      <c r="X1697">
        <f>IF(Table1[[#This Row],[team]]=E1696,SUM(Table1[[#This Row],[f1]],X1696),Table1[[#This Row],[f1]])</f>
        <v>-4.1658662546646248</v>
      </c>
      <c r="Y1697">
        <f>IF(Table1[[#This Row],[ATS]]=S1696,SUM(Table1[[#This Row],[ATS]],Y1696),Table1[[#This Row],[ATS]])</f>
        <v>-4</v>
      </c>
      <c r="Z1697">
        <f>IF(Table1[[#This Row],[ATS]]&gt;0,Table1[[#This Row],[ATS streak (not real)]]-1,Table1[[#This Row],[ATS streak (not real)]]+1)</f>
        <v>-3</v>
      </c>
      <c r="AA1697" s="5">
        <f>Table1[[#This Row],[running ttl ppg]]^2.37/(Table1[[#This Row],[running ttl ppg]]^2.37+Table1[[#This Row],[running ttl ppga]]^2.37)</f>
        <v>0.46509099186464026</v>
      </c>
      <c r="AB1697" s="5">
        <f>Table1[[#This Row],[pyth ratio]]+Table1[[#This Row],[win/loss ratio]]</f>
        <v>0.8400909918646402</v>
      </c>
    </row>
    <row r="1698" spans="1:28" x14ac:dyDescent="0.25">
      <c r="A1698" s="1">
        <v>4256</v>
      </c>
      <c r="B1698" s="7">
        <f t="shared" si="56"/>
        <v>1</v>
      </c>
      <c r="C1698" s="5">
        <v>2019</v>
      </c>
      <c r="D1698" s="5">
        <v>1</v>
      </c>
      <c r="E1698" t="s">
        <v>51</v>
      </c>
      <c r="F1698" t="s">
        <v>62</v>
      </c>
      <c r="G1698" s="5">
        <v>1</v>
      </c>
      <c r="H1698">
        <v>17</v>
      </c>
      <c r="I1698">
        <v>48</v>
      </c>
      <c r="J1698">
        <v>-31</v>
      </c>
      <c r="K1698">
        <f>IF(Table1[[#This Row],[net]]&gt;0,1,0)</f>
        <v>0</v>
      </c>
      <c r="L1698">
        <v>-7</v>
      </c>
      <c r="M1698">
        <f>IF(Table1[[#This Row],[team]]=E1697,SUM(Table1[[#This Row],[win/loss]],M1697),Table1[[#This Row],[win/loss]])</f>
        <v>0</v>
      </c>
      <c r="N1698">
        <f>IF(Table1[[#This Row],[team]]=E1697,SUM(Table1[[#This Row],[win/loss]],M1697),Table1[[#This Row],[win/loss]])/B1698</f>
        <v>0</v>
      </c>
      <c r="O1698">
        <f t="shared" si="55"/>
        <v>-38</v>
      </c>
      <c r="P1698">
        <f>IF(Table1[[#This Row],[difference]]&gt;0,SQRT(Table1[[#This Row],[difference]]),-SQRT(ABS(Table1[[#This Row],[difference]])))</f>
        <v>-6.164414002968976</v>
      </c>
      <c r="Q1698">
        <f>IF(Table1[[#This Row],[line]]&gt;0,SQRT(Table1[[#This Row],[line]]),-SQRT(ABS(Table1[[#This Row],[line]])))</f>
        <v>-2.6457513110645907</v>
      </c>
      <c r="R1698">
        <f>Table1[[#This Row],[difference]]-Table1[[#This Row],[sqrt(line)]]</f>
        <v>-35.354248688935407</v>
      </c>
      <c r="S1698">
        <f>IF(Table1[[#This Row],[difference]]&gt;0,1,-1)</f>
        <v>-1</v>
      </c>
      <c r="T1698">
        <f>IF(Table1[[#This Row],[team]]=E1697,SUM(H1698,T1697),Table1[[#This Row],[ppg]])</f>
        <v>17</v>
      </c>
      <c r="U1698">
        <f>IF(Table1[[#This Row],[team]]=E1697,SUM(I1698,U1697),Table1[[#This Row],[ppga]])</f>
        <v>48</v>
      </c>
      <c r="V1698">
        <f>IF(Table1[[#This Row],[team]]=E1697,SUM(Table1[[#This Row],[difference]],V1697),Table1[[#This Row],[difference]])</f>
        <v>-38</v>
      </c>
      <c r="W1698">
        <f>IF(Table1[[#This Row],[team]]=E1697,SUM(Table1[[#This Row],[sqrt(dif)]],W1697),Table1[[#This Row],[sqrt(dif)]])</f>
        <v>-6.164414002968976</v>
      </c>
      <c r="X1698">
        <f>IF(Table1[[#This Row],[team]]=E1697,SUM(Table1[[#This Row],[f1]],X1697),Table1[[#This Row],[f1]])</f>
        <v>-35.354248688935407</v>
      </c>
      <c r="Y1698">
        <f>IF(Table1[[#This Row],[ATS]]=S1697,SUM(Table1[[#This Row],[ATS]],Y1697),Table1[[#This Row],[ATS]])</f>
        <v>-5</v>
      </c>
      <c r="Z1698">
        <f>IF(Table1[[#This Row],[ATS]]&gt;0,Table1[[#This Row],[ATS streak (not real)]]-1,Table1[[#This Row],[ATS streak (not real)]]+1)</f>
        <v>-4</v>
      </c>
      <c r="AA1698" s="5">
        <f>Table1[[#This Row],[running ttl ppg]]^2.37/(Table1[[#This Row],[running ttl ppg]]^2.37+Table1[[#This Row],[running ttl ppga]]^2.37)</f>
        <v>7.8708105880499354E-2</v>
      </c>
      <c r="AB1698" s="5">
        <f>Table1[[#This Row],[pyth ratio]]+Table1[[#This Row],[win/loss ratio]]</f>
        <v>7.8708105880499354E-2</v>
      </c>
    </row>
    <row r="1699" spans="1:28" x14ac:dyDescent="0.25">
      <c r="A1699" s="1">
        <v>4257</v>
      </c>
      <c r="B1699" s="7">
        <f t="shared" si="56"/>
        <v>2</v>
      </c>
      <c r="C1699" s="5">
        <v>2019</v>
      </c>
      <c r="D1699" s="5">
        <v>2</v>
      </c>
      <c r="E1699" t="s">
        <v>51</v>
      </c>
      <c r="F1699" t="s">
        <v>68</v>
      </c>
      <c r="G1699" s="5">
        <v>0</v>
      </c>
      <c r="H1699">
        <v>27</v>
      </c>
      <c r="I1699">
        <v>30</v>
      </c>
      <c r="J1699">
        <v>-3</v>
      </c>
      <c r="K1699">
        <f>IF(Table1[[#This Row],[net]]&gt;0,1,0)</f>
        <v>0</v>
      </c>
      <c r="L1699">
        <v>6</v>
      </c>
      <c r="M1699">
        <f>IF(Table1[[#This Row],[team]]=E1698,SUM(Table1[[#This Row],[win/loss]],M1698),Table1[[#This Row],[win/loss]])</f>
        <v>0</v>
      </c>
      <c r="N1699">
        <f>IF(Table1[[#This Row],[team]]=E1698,SUM(Table1[[#This Row],[win/loss]],M1698),Table1[[#This Row],[win/loss]])/B1699</f>
        <v>0</v>
      </c>
      <c r="O1699">
        <f t="shared" si="55"/>
        <v>3</v>
      </c>
      <c r="P1699">
        <f>IF(Table1[[#This Row],[difference]]&gt;0,SQRT(Table1[[#This Row],[difference]]),-SQRT(ABS(Table1[[#This Row],[difference]])))</f>
        <v>1.7320508075688772</v>
      </c>
      <c r="Q1699">
        <f>IF(Table1[[#This Row],[line]]&gt;0,SQRT(Table1[[#This Row],[line]]),-SQRT(ABS(Table1[[#This Row],[line]])))</f>
        <v>2.4494897427831779</v>
      </c>
      <c r="R1699">
        <f>Table1[[#This Row],[difference]]-Table1[[#This Row],[sqrt(line)]]</f>
        <v>0.55051025721682212</v>
      </c>
      <c r="S1699">
        <f>IF(Table1[[#This Row],[difference]]&gt;0,1,-1)</f>
        <v>1</v>
      </c>
      <c r="T1699">
        <f>IF(Table1[[#This Row],[team]]=E1698,SUM(H1699,T1698),Table1[[#This Row],[ppg]])</f>
        <v>44</v>
      </c>
      <c r="U1699">
        <f>IF(Table1[[#This Row],[team]]=E1698,SUM(I1699,U1698),Table1[[#This Row],[ppga]])</f>
        <v>78</v>
      </c>
      <c r="V1699">
        <f>IF(Table1[[#This Row],[team]]=E1698,SUM(Table1[[#This Row],[difference]],V1698),Table1[[#This Row],[difference]])</f>
        <v>-35</v>
      </c>
      <c r="W1699">
        <f>IF(Table1[[#This Row],[team]]=E1698,SUM(Table1[[#This Row],[sqrt(dif)]],W1698),Table1[[#This Row],[sqrt(dif)]])</f>
        <v>-4.4323631954000984</v>
      </c>
      <c r="X1699">
        <f>IF(Table1[[#This Row],[team]]=E1698,SUM(Table1[[#This Row],[f1]],X1698),Table1[[#This Row],[f1]])</f>
        <v>-34.803738431718585</v>
      </c>
      <c r="Y1699">
        <f>IF(Table1[[#This Row],[ATS]]=S1698,SUM(Table1[[#This Row],[ATS]],Y1698),Table1[[#This Row],[ATS]])</f>
        <v>1</v>
      </c>
      <c r="Z1699">
        <f>IF(Table1[[#This Row],[ATS]]&gt;0,Table1[[#This Row],[ATS streak (not real)]]-1,Table1[[#This Row],[ATS streak (not real)]]+1)</f>
        <v>0</v>
      </c>
      <c r="AA1699" s="5">
        <f>Table1[[#This Row],[running ttl ppg]]^2.37/(Table1[[#This Row],[running ttl ppg]]^2.37+Table1[[#This Row],[running ttl ppga]]^2.37)</f>
        <v>0.20474940096307093</v>
      </c>
      <c r="AB1699" s="5">
        <f>Table1[[#This Row],[pyth ratio]]+Table1[[#This Row],[win/loss ratio]]</f>
        <v>0.20474940096307093</v>
      </c>
    </row>
    <row r="1700" spans="1:28" x14ac:dyDescent="0.25">
      <c r="A1700" s="1">
        <v>4258</v>
      </c>
      <c r="B1700" s="7">
        <f t="shared" si="56"/>
        <v>3</v>
      </c>
      <c r="C1700" s="5">
        <v>2019</v>
      </c>
      <c r="D1700" s="5">
        <v>3</v>
      </c>
      <c r="E1700" t="s">
        <v>51</v>
      </c>
      <c r="F1700" t="s">
        <v>63</v>
      </c>
      <c r="G1700" s="5">
        <v>1</v>
      </c>
      <c r="H1700">
        <v>26</v>
      </c>
      <c r="I1700">
        <v>10</v>
      </c>
      <c r="J1700">
        <v>16</v>
      </c>
      <c r="K1700">
        <f>IF(Table1[[#This Row],[net]]&gt;0,1,0)</f>
        <v>1</v>
      </c>
      <c r="L1700">
        <v>7</v>
      </c>
      <c r="M1700">
        <f>IF(Table1[[#This Row],[team]]=E1699,SUM(Table1[[#This Row],[win/loss]],M1699),Table1[[#This Row],[win/loss]])</f>
        <v>1</v>
      </c>
      <c r="N1700">
        <f>IF(Table1[[#This Row],[team]]=E1699,SUM(Table1[[#This Row],[win/loss]],M1699),Table1[[#This Row],[win/loss]])/B1700</f>
        <v>0.33333333333333331</v>
      </c>
      <c r="O1700">
        <f t="shared" si="55"/>
        <v>23</v>
      </c>
      <c r="P1700">
        <f>IF(Table1[[#This Row],[difference]]&gt;0,SQRT(Table1[[#This Row],[difference]]),-SQRT(ABS(Table1[[#This Row],[difference]])))</f>
        <v>4.7958315233127191</v>
      </c>
      <c r="Q1700">
        <f>IF(Table1[[#This Row],[line]]&gt;0,SQRT(Table1[[#This Row],[line]]),-SQRT(ABS(Table1[[#This Row],[line]])))</f>
        <v>2.6457513110645907</v>
      </c>
      <c r="R1700">
        <f>Table1[[#This Row],[difference]]-Table1[[#This Row],[sqrt(line)]]</f>
        <v>20.35424868893541</v>
      </c>
      <c r="S1700">
        <f>IF(Table1[[#This Row],[difference]]&gt;0,1,-1)</f>
        <v>1</v>
      </c>
      <c r="T1700">
        <f>IF(Table1[[#This Row],[team]]=E1699,SUM(H1700,T1699),Table1[[#This Row],[ppg]])</f>
        <v>70</v>
      </c>
      <c r="U1700">
        <f>IF(Table1[[#This Row],[team]]=E1699,SUM(I1700,U1699),Table1[[#This Row],[ppga]])</f>
        <v>88</v>
      </c>
      <c r="V1700">
        <f>IF(Table1[[#This Row],[team]]=E1699,SUM(Table1[[#This Row],[difference]],V1699),Table1[[#This Row],[difference]])</f>
        <v>-12</v>
      </c>
      <c r="W1700">
        <f>IF(Table1[[#This Row],[team]]=E1699,SUM(Table1[[#This Row],[sqrt(dif)]],W1699),Table1[[#This Row],[sqrt(dif)]])</f>
        <v>0.36346832791262074</v>
      </c>
      <c r="X1700">
        <f>IF(Table1[[#This Row],[team]]=E1699,SUM(Table1[[#This Row],[f1]],X1699),Table1[[#This Row],[f1]])</f>
        <v>-14.449489742783175</v>
      </c>
      <c r="Y1700">
        <f>IF(Table1[[#This Row],[ATS]]=S1699,SUM(Table1[[#This Row],[ATS]],Y1699),Table1[[#This Row],[ATS]])</f>
        <v>2</v>
      </c>
      <c r="Z1700">
        <f>IF(Table1[[#This Row],[ATS]]&gt;0,Table1[[#This Row],[ATS streak (not real)]]-1,Table1[[#This Row],[ATS streak (not real)]]+1)</f>
        <v>1</v>
      </c>
      <c r="AA1700" s="5">
        <f>Table1[[#This Row],[running ttl ppg]]^2.37/(Table1[[#This Row],[running ttl ppg]]^2.37+Table1[[#This Row],[running ttl ppga]]^2.37)</f>
        <v>0.36764002954406205</v>
      </c>
      <c r="AB1700" s="5">
        <f>Table1[[#This Row],[pyth ratio]]+Table1[[#This Row],[win/loss ratio]]</f>
        <v>0.70097336287739531</v>
      </c>
    </row>
    <row r="1701" spans="1:28" x14ac:dyDescent="0.25">
      <c r="A1701" s="1">
        <v>4259</v>
      </c>
      <c r="B1701" s="7">
        <f t="shared" si="56"/>
        <v>4</v>
      </c>
      <c r="C1701" s="5">
        <v>2019</v>
      </c>
      <c r="D1701" s="5">
        <v>4</v>
      </c>
      <c r="E1701" t="s">
        <v>51</v>
      </c>
      <c r="F1701" t="s">
        <v>49</v>
      </c>
      <c r="G1701" s="5">
        <v>0</v>
      </c>
      <c r="H1701">
        <v>24</v>
      </c>
      <c r="I1701">
        <v>26</v>
      </c>
      <c r="J1701">
        <v>-2</v>
      </c>
      <c r="K1701">
        <f>IF(Table1[[#This Row],[net]]&gt;0,1,0)</f>
        <v>0</v>
      </c>
      <c r="L1701">
        <v>2.5</v>
      </c>
      <c r="M1701">
        <f>IF(Table1[[#This Row],[team]]=E1700,SUM(Table1[[#This Row],[win/loss]],M1700),Table1[[#This Row],[win/loss]])</f>
        <v>1</v>
      </c>
      <c r="N1701">
        <f>IF(Table1[[#This Row],[team]]=E1700,SUM(Table1[[#This Row],[win/loss]],M1700),Table1[[#This Row],[win/loss]])/B1701</f>
        <v>0.25</v>
      </c>
      <c r="O1701">
        <f t="shared" si="55"/>
        <v>0.5</v>
      </c>
      <c r="P1701">
        <f>IF(Table1[[#This Row],[difference]]&gt;0,SQRT(Table1[[#This Row],[difference]]),-SQRT(ABS(Table1[[#This Row],[difference]])))</f>
        <v>0.70710678118654757</v>
      </c>
      <c r="Q1701">
        <f>IF(Table1[[#This Row],[line]]&gt;0,SQRT(Table1[[#This Row],[line]]),-SQRT(ABS(Table1[[#This Row],[line]])))</f>
        <v>1.5811388300841898</v>
      </c>
      <c r="R1701">
        <f>Table1[[#This Row],[difference]]-Table1[[#This Row],[sqrt(line)]]</f>
        <v>-1.0811388300841898</v>
      </c>
      <c r="S1701">
        <f>IF(Table1[[#This Row],[difference]]&gt;0,1,-1)</f>
        <v>1</v>
      </c>
      <c r="T1701">
        <f>IF(Table1[[#This Row],[team]]=E1700,SUM(H1701,T1700),Table1[[#This Row],[ppg]])</f>
        <v>94</v>
      </c>
      <c r="U1701">
        <f>IF(Table1[[#This Row],[team]]=E1700,SUM(I1701,U1700),Table1[[#This Row],[ppga]])</f>
        <v>114</v>
      </c>
      <c r="V1701">
        <f>IF(Table1[[#This Row],[team]]=E1700,SUM(Table1[[#This Row],[difference]],V1700),Table1[[#This Row],[difference]])</f>
        <v>-11.5</v>
      </c>
      <c r="W1701">
        <f>IF(Table1[[#This Row],[team]]=E1700,SUM(Table1[[#This Row],[sqrt(dif)]],W1700),Table1[[#This Row],[sqrt(dif)]])</f>
        <v>1.0705751090991682</v>
      </c>
      <c r="X1701">
        <f>IF(Table1[[#This Row],[team]]=E1700,SUM(Table1[[#This Row],[f1]],X1700),Table1[[#This Row],[f1]])</f>
        <v>-15.530628572867364</v>
      </c>
      <c r="Y1701">
        <f>IF(Table1[[#This Row],[ATS]]=S1700,SUM(Table1[[#This Row],[ATS]],Y1700),Table1[[#This Row],[ATS]])</f>
        <v>3</v>
      </c>
      <c r="Z1701">
        <f>IF(Table1[[#This Row],[ATS]]&gt;0,Table1[[#This Row],[ATS streak (not real)]]-1,Table1[[#This Row],[ATS streak (not real)]]+1)</f>
        <v>2</v>
      </c>
      <c r="AA1701" s="5">
        <f>Table1[[#This Row],[running ttl ppg]]^2.37/(Table1[[#This Row],[running ttl ppg]]^2.37+Table1[[#This Row],[running ttl ppga]]^2.37)</f>
        <v>0.38765461820963781</v>
      </c>
      <c r="AB1701" s="5">
        <f>Table1[[#This Row],[pyth ratio]]+Table1[[#This Row],[win/loss ratio]]</f>
        <v>0.63765461820963787</v>
      </c>
    </row>
    <row r="1702" spans="1:28" x14ac:dyDescent="0.25">
      <c r="A1702" s="1">
        <v>4260</v>
      </c>
      <c r="B1702" s="7">
        <f t="shared" si="56"/>
        <v>5</v>
      </c>
      <c r="C1702" s="5">
        <v>2019</v>
      </c>
      <c r="D1702" s="5">
        <v>5</v>
      </c>
      <c r="E1702" t="s">
        <v>51</v>
      </c>
      <c r="F1702" t="s">
        <v>52</v>
      </c>
      <c r="G1702" s="5">
        <v>1</v>
      </c>
      <c r="H1702">
        <v>31</v>
      </c>
      <c r="I1702">
        <v>23</v>
      </c>
      <c r="J1702">
        <v>8</v>
      </c>
      <c r="K1702">
        <f>IF(Table1[[#This Row],[net]]&gt;0,1,0)</f>
        <v>1</v>
      </c>
      <c r="L1702">
        <v>-1</v>
      </c>
      <c r="M1702">
        <f>IF(Table1[[#This Row],[team]]=E1701,SUM(Table1[[#This Row],[win/loss]],M1701),Table1[[#This Row],[win/loss]])</f>
        <v>2</v>
      </c>
      <c r="N1702">
        <f>IF(Table1[[#This Row],[team]]=E1701,SUM(Table1[[#This Row],[win/loss]],M1701),Table1[[#This Row],[win/loss]])/B1702</f>
        <v>0.4</v>
      </c>
      <c r="O1702">
        <f t="shared" si="55"/>
        <v>7</v>
      </c>
      <c r="P1702">
        <f>IF(Table1[[#This Row],[difference]]&gt;0,SQRT(Table1[[#This Row],[difference]]),-SQRT(ABS(Table1[[#This Row],[difference]])))</f>
        <v>2.6457513110645907</v>
      </c>
      <c r="Q1702">
        <f>IF(Table1[[#This Row],[line]]&gt;0,SQRT(Table1[[#This Row],[line]]),-SQRT(ABS(Table1[[#This Row],[line]])))</f>
        <v>-1</v>
      </c>
      <c r="R1702">
        <f>Table1[[#This Row],[difference]]-Table1[[#This Row],[sqrt(line)]]</f>
        <v>8</v>
      </c>
      <c r="S1702">
        <f>IF(Table1[[#This Row],[difference]]&gt;0,1,-1)</f>
        <v>1</v>
      </c>
      <c r="T1702">
        <f>IF(Table1[[#This Row],[team]]=E1701,SUM(H1702,T1701),Table1[[#This Row],[ppg]])</f>
        <v>125</v>
      </c>
      <c r="U1702">
        <f>IF(Table1[[#This Row],[team]]=E1701,SUM(I1702,U1701),Table1[[#This Row],[ppga]])</f>
        <v>137</v>
      </c>
      <c r="V1702">
        <f>IF(Table1[[#This Row],[team]]=E1701,SUM(Table1[[#This Row],[difference]],V1701),Table1[[#This Row],[difference]])</f>
        <v>-4.5</v>
      </c>
      <c r="W1702">
        <f>IF(Table1[[#This Row],[team]]=E1701,SUM(Table1[[#This Row],[sqrt(dif)]],W1701),Table1[[#This Row],[sqrt(dif)]])</f>
        <v>3.7163264201637589</v>
      </c>
      <c r="X1702">
        <f>IF(Table1[[#This Row],[team]]=E1701,SUM(Table1[[#This Row],[f1]],X1701),Table1[[#This Row],[f1]])</f>
        <v>-7.5306285728673643</v>
      </c>
      <c r="Y1702">
        <f>IF(Table1[[#This Row],[ATS]]=S1701,SUM(Table1[[#This Row],[ATS]],Y1701),Table1[[#This Row],[ATS]])</f>
        <v>4</v>
      </c>
      <c r="Z1702">
        <f>IF(Table1[[#This Row],[ATS]]&gt;0,Table1[[#This Row],[ATS streak (not real)]]-1,Table1[[#This Row],[ATS streak (not real)]]+1)</f>
        <v>3</v>
      </c>
      <c r="AA1702" s="5">
        <f>Table1[[#This Row],[running ttl ppg]]^2.37/(Table1[[#This Row],[running ttl ppg]]^2.37+Table1[[#This Row],[running ttl ppga]]^2.37)</f>
        <v>0.44589980911958094</v>
      </c>
      <c r="AB1702" s="5">
        <f>Table1[[#This Row],[pyth ratio]]+Table1[[#This Row],[win/loss ratio]]</f>
        <v>0.84589980911958096</v>
      </c>
    </row>
    <row r="1703" spans="1:28" x14ac:dyDescent="0.25">
      <c r="A1703" s="1">
        <v>4261</v>
      </c>
      <c r="B1703" s="7">
        <f t="shared" si="56"/>
        <v>6</v>
      </c>
      <c r="C1703" s="5">
        <v>2019</v>
      </c>
      <c r="D1703" s="5">
        <v>7</v>
      </c>
      <c r="E1703" t="s">
        <v>51</v>
      </c>
      <c r="F1703" t="s">
        <v>59</v>
      </c>
      <c r="G1703" s="5">
        <v>0</v>
      </c>
      <c r="H1703">
        <v>32</v>
      </c>
      <c r="I1703">
        <v>21</v>
      </c>
      <c r="J1703">
        <v>11</v>
      </c>
      <c r="K1703">
        <f>IF(Table1[[#This Row],[net]]&gt;0,1,0)</f>
        <v>1</v>
      </c>
      <c r="L1703">
        <v>-3</v>
      </c>
      <c r="M1703">
        <f>IF(Table1[[#This Row],[team]]=E1702,SUM(Table1[[#This Row],[win/loss]],M1702),Table1[[#This Row],[win/loss]])</f>
        <v>3</v>
      </c>
      <c r="N1703">
        <f>IF(Table1[[#This Row],[team]]=E1702,SUM(Table1[[#This Row],[win/loss]],M1702),Table1[[#This Row],[win/loss]])/B1703</f>
        <v>0.5</v>
      </c>
      <c r="O1703">
        <f t="shared" si="55"/>
        <v>8</v>
      </c>
      <c r="P1703">
        <f>IF(Table1[[#This Row],[difference]]&gt;0,SQRT(Table1[[#This Row],[difference]]),-SQRT(ABS(Table1[[#This Row],[difference]])))</f>
        <v>2.8284271247461903</v>
      </c>
      <c r="Q1703">
        <f>IF(Table1[[#This Row],[line]]&gt;0,SQRT(Table1[[#This Row],[line]]),-SQRT(ABS(Table1[[#This Row],[line]])))</f>
        <v>-1.7320508075688772</v>
      </c>
      <c r="R1703">
        <f>Table1[[#This Row],[difference]]-Table1[[#This Row],[sqrt(line)]]</f>
        <v>9.7320508075688767</v>
      </c>
      <c r="S1703">
        <f>IF(Table1[[#This Row],[difference]]&gt;0,1,-1)</f>
        <v>1</v>
      </c>
      <c r="T1703">
        <f>IF(Table1[[#This Row],[team]]=E1702,SUM(H1703,T1702),Table1[[#This Row],[ppg]])</f>
        <v>157</v>
      </c>
      <c r="U1703">
        <f>IF(Table1[[#This Row],[team]]=E1702,SUM(I1703,U1702),Table1[[#This Row],[ppga]])</f>
        <v>158</v>
      </c>
      <c r="V1703">
        <f>IF(Table1[[#This Row],[team]]=E1702,SUM(Table1[[#This Row],[difference]],V1702),Table1[[#This Row],[difference]])</f>
        <v>3.5</v>
      </c>
      <c r="W1703">
        <f>IF(Table1[[#This Row],[team]]=E1702,SUM(Table1[[#This Row],[sqrt(dif)]],W1702),Table1[[#This Row],[sqrt(dif)]])</f>
        <v>6.5447535449099492</v>
      </c>
      <c r="X1703">
        <f>IF(Table1[[#This Row],[team]]=E1702,SUM(Table1[[#This Row],[f1]],X1702),Table1[[#This Row],[f1]])</f>
        <v>2.2014222347015124</v>
      </c>
      <c r="Y1703">
        <f>IF(Table1[[#This Row],[ATS]]=S1702,SUM(Table1[[#This Row],[ATS]],Y1702),Table1[[#This Row],[ATS]])</f>
        <v>5</v>
      </c>
      <c r="Z1703">
        <f>IF(Table1[[#This Row],[ATS]]&gt;0,Table1[[#This Row],[ATS streak (not real)]]-1,Table1[[#This Row],[ATS streak (not real)]]+1)</f>
        <v>4</v>
      </c>
      <c r="AA1703" s="5">
        <f>Table1[[#This Row],[running ttl ppg]]^2.37/(Table1[[#This Row],[running ttl ppg]]^2.37+Table1[[#This Row],[running ttl ppga]]^2.37)</f>
        <v>0.49623815358377349</v>
      </c>
      <c r="AB1703" s="5">
        <f>Table1[[#This Row],[pyth ratio]]+Table1[[#This Row],[win/loss ratio]]</f>
        <v>0.99623815358377343</v>
      </c>
    </row>
    <row r="1704" spans="1:28" x14ac:dyDescent="0.25">
      <c r="A1704" s="1">
        <v>4262</v>
      </c>
      <c r="B1704" s="7">
        <f t="shared" si="56"/>
        <v>7</v>
      </c>
      <c r="C1704" s="5">
        <v>2019</v>
      </c>
      <c r="D1704" s="5">
        <v>8</v>
      </c>
      <c r="E1704" t="s">
        <v>51</v>
      </c>
      <c r="F1704" t="s">
        <v>69</v>
      </c>
      <c r="G1704" s="5">
        <v>1</v>
      </c>
      <c r="H1704">
        <v>14</v>
      </c>
      <c r="I1704">
        <v>28</v>
      </c>
      <c r="J1704">
        <v>-14</v>
      </c>
      <c r="K1704">
        <f>IF(Table1[[#This Row],[net]]&gt;0,1,0)</f>
        <v>0</v>
      </c>
      <c r="L1704">
        <v>-3</v>
      </c>
      <c r="M1704">
        <f>IF(Table1[[#This Row],[team]]=E1703,SUM(Table1[[#This Row],[win/loss]],M1703),Table1[[#This Row],[win/loss]])</f>
        <v>3</v>
      </c>
      <c r="N1704">
        <f>IF(Table1[[#This Row],[team]]=E1703,SUM(Table1[[#This Row],[win/loss]],M1703),Table1[[#This Row],[win/loss]])/B1704</f>
        <v>0.42857142857142855</v>
      </c>
      <c r="O1704">
        <f t="shared" si="55"/>
        <v>-17</v>
      </c>
      <c r="P1704">
        <f>IF(Table1[[#This Row],[difference]]&gt;0,SQRT(Table1[[#This Row],[difference]]),-SQRT(ABS(Table1[[#This Row],[difference]])))</f>
        <v>-4.1231056256176606</v>
      </c>
      <c r="Q1704">
        <f>IF(Table1[[#This Row],[line]]&gt;0,SQRT(Table1[[#This Row],[line]]),-SQRT(ABS(Table1[[#This Row],[line]])))</f>
        <v>-1.7320508075688772</v>
      </c>
      <c r="R1704">
        <f>Table1[[#This Row],[difference]]-Table1[[#This Row],[sqrt(line)]]</f>
        <v>-15.267949192431123</v>
      </c>
      <c r="S1704">
        <f>IF(Table1[[#This Row],[difference]]&gt;0,1,-1)</f>
        <v>-1</v>
      </c>
      <c r="T1704">
        <f>IF(Table1[[#This Row],[team]]=E1703,SUM(H1704,T1703),Table1[[#This Row],[ppg]])</f>
        <v>171</v>
      </c>
      <c r="U1704">
        <f>IF(Table1[[#This Row],[team]]=E1703,SUM(I1704,U1703),Table1[[#This Row],[ppga]])</f>
        <v>186</v>
      </c>
      <c r="V1704">
        <f>IF(Table1[[#This Row],[team]]=E1703,SUM(Table1[[#This Row],[difference]],V1703),Table1[[#This Row],[difference]])</f>
        <v>-13.5</v>
      </c>
      <c r="W1704">
        <f>IF(Table1[[#This Row],[team]]=E1703,SUM(Table1[[#This Row],[sqrt(dif)]],W1703),Table1[[#This Row],[sqrt(dif)]])</f>
        <v>2.4216479192922886</v>
      </c>
      <c r="X1704">
        <f>IF(Table1[[#This Row],[team]]=E1703,SUM(Table1[[#This Row],[f1]],X1703),Table1[[#This Row],[f1]])</f>
        <v>-13.066526957729611</v>
      </c>
      <c r="Y1704">
        <f>IF(Table1[[#This Row],[ATS]]=S1703,SUM(Table1[[#This Row],[ATS]],Y1703),Table1[[#This Row],[ATS]])</f>
        <v>-1</v>
      </c>
      <c r="Z1704">
        <f>IF(Table1[[#This Row],[ATS]]&gt;0,Table1[[#This Row],[ATS streak (not real)]]-1,Table1[[#This Row],[ATS streak (not real)]]+1)</f>
        <v>0</v>
      </c>
      <c r="AA1704" s="5">
        <f>Table1[[#This Row],[running ttl ppg]]^2.37/(Table1[[#This Row],[running ttl ppg]]^2.37+Table1[[#This Row],[running ttl ppga]]^2.37)</f>
        <v>0.45034496663240176</v>
      </c>
      <c r="AB1704" s="5">
        <f>Table1[[#This Row],[pyth ratio]]+Table1[[#This Row],[win/loss ratio]]</f>
        <v>0.87891639520383036</v>
      </c>
    </row>
    <row r="1705" spans="1:28" x14ac:dyDescent="0.25">
      <c r="A1705" s="1">
        <v>4263</v>
      </c>
      <c r="B1705" s="7">
        <f t="shared" si="56"/>
        <v>8</v>
      </c>
      <c r="C1705" s="5">
        <v>2019</v>
      </c>
      <c r="D1705" s="5">
        <v>9</v>
      </c>
      <c r="E1705" t="s">
        <v>51</v>
      </c>
      <c r="F1705" t="s">
        <v>60</v>
      </c>
      <c r="G1705" s="5">
        <v>0</v>
      </c>
      <c r="H1705">
        <v>9</v>
      </c>
      <c r="I1705">
        <v>24</v>
      </c>
      <c r="J1705">
        <v>-15</v>
      </c>
      <c r="K1705">
        <f>IF(Table1[[#This Row],[net]]&gt;0,1,0)</f>
        <v>0</v>
      </c>
      <c r="L1705">
        <v>5</v>
      </c>
      <c r="M1705">
        <f>IF(Table1[[#This Row],[team]]=E1704,SUM(Table1[[#This Row],[win/loss]],M1704),Table1[[#This Row],[win/loss]])</f>
        <v>3</v>
      </c>
      <c r="N1705">
        <f>IF(Table1[[#This Row],[team]]=E1704,SUM(Table1[[#This Row],[win/loss]],M1704),Table1[[#This Row],[win/loss]])/B1705</f>
        <v>0.375</v>
      </c>
      <c r="O1705">
        <f t="shared" si="55"/>
        <v>-10</v>
      </c>
      <c r="P1705">
        <f>IF(Table1[[#This Row],[difference]]&gt;0,SQRT(Table1[[#This Row],[difference]]),-SQRT(ABS(Table1[[#This Row],[difference]])))</f>
        <v>-3.1622776601683795</v>
      </c>
      <c r="Q1705">
        <f>IF(Table1[[#This Row],[line]]&gt;0,SQRT(Table1[[#This Row],[line]]),-SQRT(ABS(Table1[[#This Row],[line]])))</f>
        <v>2.2360679774997898</v>
      </c>
      <c r="R1705">
        <f>Table1[[#This Row],[difference]]-Table1[[#This Row],[sqrt(line)]]</f>
        <v>-12.23606797749979</v>
      </c>
      <c r="S1705">
        <f>IF(Table1[[#This Row],[difference]]&gt;0,1,-1)</f>
        <v>-1</v>
      </c>
      <c r="T1705">
        <f>IF(Table1[[#This Row],[team]]=E1704,SUM(H1705,T1704),Table1[[#This Row],[ppg]])</f>
        <v>180</v>
      </c>
      <c r="U1705">
        <f>IF(Table1[[#This Row],[team]]=E1704,SUM(I1705,U1704),Table1[[#This Row],[ppga]])</f>
        <v>210</v>
      </c>
      <c r="V1705">
        <f>IF(Table1[[#This Row],[team]]=E1704,SUM(Table1[[#This Row],[difference]],V1704),Table1[[#This Row],[difference]])</f>
        <v>-23.5</v>
      </c>
      <c r="W1705">
        <f>IF(Table1[[#This Row],[team]]=E1704,SUM(Table1[[#This Row],[sqrt(dif)]],W1704),Table1[[#This Row],[sqrt(dif)]])</f>
        <v>-0.7406297408760909</v>
      </c>
      <c r="X1705">
        <f>IF(Table1[[#This Row],[team]]=E1704,SUM(Table1[[#This Row],[f1]],X1704),Table1[[#This Row],[f1]])</f>
        <v>-25.302594935229401</v>
      </c>
      <c r="Y1705">
        <f>IF(Table1[[#This Row],[ATS]]=S1704,SUM(Table1[[#This Row],[ATS]],Y1704),Table1[[#This Row],[ATS]])</f>
        <v>-2</v>
      </c>
      <c r="Z1705">
        <f>IF(Table1[[#This Row],[ATS]]&gt;0,Table1[[#This Row],[ATS streak (not real)]]-1,Table1[[#This Row],[ATS streak (not real)]]+1)</f>
        <v>-1</v>
      </c>
      <c r="AA1705" s="5">
        <f>Table1[[#This Row],[running ttl ppg]]^2.37/(Table1[[#This Row],[running ttl ppg]]^2.37+Table1[[#This Row],[running ttl ppga]]^2.37)</f>
        <v>0.4096682185604687</v>
      </c>
      <c r="AB1705" s="5">
        <f>Table1[[#This Row],[pyth ratio]]+Table1[[#This Row],[win/loss ratio]]</f>
        <v>0.78466821856046876</v>
      </c>
    </row>
    <row r="1706" spans="1:28" x14ac:dyDescent="0.25">
      <c r="A1706" s="1">
        <v>4264</v>
      </c>
      <c r="B1706" s="7">
        <f t="shared" si="56"/>
        <v>9</v>
      </c>
      <c r="C1706" s="5">
        <v>2019</v>
      </c>
      <c r="D1706" s="5">
        <v>10</v>
      </c>
      <c r="E1706" t="s">
        <v>51</v>
      </c>
      <c r="F1706" t="s">
        <v>46</v>
      </c>
      <c r="G1706" s="5">
        <v>0</v>
      </c>
      <c r="H1706">
        <v>22</v>
      </c>
      <c r="I1706">
        <v>34</v>
      </c>
      <c r="J1706">
        <v>-12</v>
      </c>
      <c r="K1706">
        <f>IF(Table1[[#This Row],[net]]&gt;0,1,0)</f>
        <v>0</v>
      </c>
      <c r="L1706">
        <v>7</v>
      </c>
      <c r="M1706">
        <f>IF(Table1[[#This Row],[team]]=E1705,SUM(Table1[[#This Row],[win/loss]],M1705),Table1[[#This Row],[win/loss]])</f>
        <v>3</v>
      </c>
      <c r="N1706">
        <f>IF(Table1[[#This Row],[team]]=E1705,SUM(Table1[[#This Row],[win/loss]],M1705),Table1[[#This Row],[win/loss]])/B1706</f>
        <v>0.33333333333333331</v>
      </c>
      <c r="O1706">
        <f t="shared" si="55"/>
        <v>-5</v>
      </c>
      <c r="P1706">
        <f>IF(Table1[[#This Row],[difference]]&gt;0,SQRT(Table1[[#This Row],[difference]]),-SQRT(ABS(Table1[[#This Row],[difference]])))</f>
        <v>-2.2360679774997898</v>
      </c>
      <c r="Q1706">
        <f>IF(Table1[[#This Row],[line]]&gt;0,SQRT(Table1[[#This Row],[line]]),-SQRT(ABS(Table1[[#This Row],[line]])))</f>
        <v>2.6457513110645907</v>
      </c>
      <c r="R1706">
        <f>Table1[[#This Row],[difference]]-Table1[[#This Row],[sqrt(line)]]</f>
        <v>-7.6457513110645907</v>
      </c>
      <c r="S1706">
        <f>IF(Table1[[#This Row],[difference]]&gt;0,1,-1)</f>
        <v>-1</v>
      </c>
      <c r="T1706">
        <f>IF(Table1[[#This Row],[team]]=E1705,SUM(H1706,T1705),Table1[[#This Row],[ppg]])</f>
        <v>202</v>
      </c>
      <c r="U1706">
        <f>IF(Table1[[#This Row],[team]]=E1705,SUM(I1706,U1705),Table1[[#This Row],[ppga]])</f>
        <v>244</v>
      </c>
      <c r="V1706">
        <f>IF(Table1[[#This Row],[team]]=E1705,SUM(Table1[[#This Row],[difference]],V1705),Table1[[#This Row],[difference]])</f>
        <v>-28.5</v>
      </c>
      <c r="W1706">
        <f>IF(Table1[[#This Row],[team]]=E1705,SUM(Table1[[#This Row],[sqrt(dif)]],W1705),Table1[[#This Row],[sqrt(dif)]])</f>
        <v>-2.9766977183758807</v>
      </c>
      <c r="X1706">
        <f>IF(Table1[[#This Row],[team]]=E1705,SUM(Table1[[#This Row],[f1]],X1705),Table1[[#This Row],[f1]])</f>
        <v>-32.948346246293994</v>
      </c>
      <c r="Y1706">
        <f>IF(Table1[[#This Row],[ATS]]=S1705,SUM(Table1[[#This Row],[ATS]],Y1705),Table1[[#This Row],[ATS]])</f>
        <v>-3</v>
      </c>
      <c r="Z1706">
        <f>IF(Table1[[#This Row],[ATS]]&gt;0,Table1[[#This Row],[ATS streak (not real)]]-1,Table1[[#This Row],[ATS streak (not real)]]+1)</f>
        <v>-2</v>
      </c>
      <c r="AA1706" s="5">
        <f>Table1[[#This Row],[running ttl ppg]]^2.37/(Table1[[#This Row],[running ttl ppg]]^2.37+Table1[[#This Row],[running ttl ppga]]^2.37)</f>
        <v>0.38990911815522961</v>
      </c>
      <c r="AB1706" s="5">
        <f>Table1[[#This Row],[pyth ratio]]+Table1[[#This Row],[win/loss ratio]]</f>
        <v>0.72324245148856292</v>
      </c>
    </row>
    <row r="1707" spans="1:28" x14ac:dyDescent="0.25">
      <c r="A1707" s="1">
        <v>4265</v>
      </c>
      <c r="B1707" s="7">
        <f t="shared" si="56"/>
        <v>10</v>
      </c>
      <c r="C1707" s="5">
        <v>2019</v>
      </c>
      <c r="D1707" s="5">
        <v>11</v>
      </c>
      <c r="E1707" t="s">
        <v>51</v>
      </c>
      <c r="F1707" t="s">
        <v>45</v>
      </c>
      <c r="G1707" s="5">
        <v>1</v>
      </c>
      <c r="H1707">
        <v>20</v>
      </c>
      <c r="I1707">
        <v>19</v>
      </c>
      <c r="J1707">
        <v>1</v>
      </c>
      <c r="K1707">
        <f>IF(Table1[[#This Row],[net]]&gt;0,1,0)</f>
        <v>1</v>
      </c>
      <c r="L1707">
        <v>4</v>
      </c>
      <c r="M1707">
        <f>IF(Table1[[#This Row],[team]]=E1706,SUM(Table1[[#This Row],[win/loss]],M1706),Table1[[#This Row],[win/loss]])</f>
        <v>4</v>
      </c>
      <c r="N1707">
        <f>IF(Table1[[#This Row],[team]]=E1706,SUM(Table1[[#This Row],[win/loss]],M1706),Table1[[#This Row],[win/loss]])/B1707</f>
        <v>0.4</v>
      </c>
      <c r="O1707">
        <f t="shared" si="55"/>
        <v>5</v>
      </c>
      <c r="P1707">
        <f>IF(Table1[[#This Row],[difference]]&gt;0,SQRT(Table1[[#This Row],[difference]]),-SQRT(ABS(Table1[[#This Row],[difference]])))</f>
        <v>2.2360679774997898</v>
      </c>
      <c r="Q1707">
        <f>IF(Table1[[#This Row],[line]]&gt;0,SQRT(Table1[[#This Row],[line]]),-SQRT(ABS(Table1[[#This Row],[line]])))</f>
        <v>2</v>
      </c>
      <c r="R1707">
        <f>Table1[[#This Row],[difference]]-Table1[[#This Row],[sqrt(line)]]</f>
        <v>3</v>
      </c>
      <c r="S1707">
        <f>IF(Table1[[#This Row],[difference]]&gt;0,1,-1)</f>
        <v>1</v>
      </c>
      <c r="T1707">
        <f>IF(Table1[[#This Row],[team]]=E1706,SUM(H1707,T1706),Table1[[#This Row],[ppg]])</f>
        <v>222</v>
      </c>
      <c r="U1707">
        <f>IF(Table1[[#This Row],[team]]=E1706,SUM(I1707,U1706),Table1[[#This Row],[ppga]])</f>
        <v>263</v>
      </c>
      <c r="V1707">
        <f>IF(Table1[[#This Row],[team]]=E1706,SUM(Table1[[#This Row],[difference]],V1706),Table1[[#This Row],[difference]])</f>
        <v>-23.5</v>
      </c>
      <c r="W1707">
        <f>IF(Table1[[#This Row],[team]]=E1706,SUM(Table1[[#This Row],[sqrt(dif)]],W1706),Table1[[#This Row],[sqrt(dif)]])</f>
        <v>-0.7406297408760909</v>
      </c>
      <c r="X1707">
        <f>IF(Table1[[#This Row],[team]]=E1706,SUM(Table1[[#This Row],[f1]],X1706),Table1[[#This Row],[f1]])</f>
        <v>-29.948346246293994</v>
      </c>
      <c r="Y1707">
        <f>IF(Table1[[#This Row],[ATS]]=S1706,SUM(Table1[[#This Row],[ATS]],Y1706),Table1[[#This Row],[ATS]])</f>
        <v>1</v>
      </c>
      <c r="Z1707">
        <f>IF(Table1[[#This Row],[ATS]]&gt;0,Table1[[#This Row],[ATS streak (not real)]]-1,Table1[[#This Row],[ATS streak (not real)]]+1)</f>
        <v>0</v>
      </c>
      <c r="AA1707" s="5">
        <f>Table1[[#This Row],[running ttl ppg]]^2.37/(Table1[[#This Row],[running ttl ppg]]^2.37+Table1[[#This Row],[running ttl ppga]]^2.37)</f>
        <v>0.40091365383572963</v>
      </c>
      <c r="AB1707" s="5">
        <f>Table1[[#This Row],[pyth ratio]]+Table1[[#This Row],[win/loss ratio]]</f>
        <v>0.80091365383572966</v>
      </c>
    </row>
    <row r="1708" spans="1:28" x14ac:dyDescent="0.25">
      <c r="A1708" s="1">
        <v>4266</v>
      </c>
      <c r="B1708" s="7">
        <f t="shared" si="56"/>
        <v>11</v>
      </c>
      <c r="C1708" s="5">
        <v>2019</v>
      </c>
      <c r="D1708" s="5">
        <v>12</v>
      </c>
      <c r="E1708" t="s">
        <v>51</v>
      </c>
      <c r="F1708" t="s">
        <v>46</v>
      </c>
      <c r="G1708" s="5">
        <v>1</v>
      </c>
      <c r="H1708">
        <v>16</v>
      </c>
      <c r="I1708">
        <v>23</v>
      </c>
      <c r="J1708">
        <v>-7</v>
      </c>
      <c r="K1708">
        <f>IF(Table1[[#This Row],[net]]&gt;0,1,0)</f>
        <v>0</v>
      </c>
      <c r="L1708">
        <v>3</v>
      </c>
      <c r="M1708">
        <f>IF(Table1[[#This Row],[team]]=E1707,SUM(Table1[[#This Row],[win/loss]],M1707),Table1[[#This Row],[win/loss]])</f>
        <v>4</v>
      </c>
      <c r="N1708">
        <f>IF(Table1[[#This Row],[team]]=E1707,SUM(Table1[[#This Row],[win/loss]],M1707),Table1[[#This Row],[win/loss]])/B1708</f>
        <v>0.36363636363636365</v>
      </c>
      <c r="O1708">
        <f t="shared" si="55"/>
        <v>-4</v>
      </c>
      <c r="P1708">
        <f>IF(Table1[[#This Row],[difference]]&gt;0,SQRT(Table1[[#This Row],[difference]]),-SQRT(ABS(Table1[[#This Row],[difference]])))</f>
        <v>-2</v>
      </c>
      <c r="Q1708">
        <f>IF(Table1[[#This Row],[line]]&gt;0,SQRT(Table1[[#This Row],[line]]),-SQRT(ABS(Table1[[#This Row],[line]])))</f>
        <v>1.7320508075688772</v>
      </c>
      <c r="R1708">
        <f>Table1[[#This Row],[difference]]-Table1[[#This Row],[sqrt(line)]]</f>
        <v>-5.7320508075688767</v>
      </c>
      <c r="S1708">
        <f>IF(Table1[[#This Row],[difference]]&gt;0,1,-1)</f>
        <v>-1</v>
      </c>
      <c r="T1708">
        <f>IF(Table1[[#This Row],[team]]=E1707,SUM(H1708,T1707),Table1[[#This Row],[ppg]])</f>
        <v>238</v>
      </c>
      <c r="U1708">
        <f>IF(Table1[[#This Row],[team]]=E1707,SUM(I1708,U1707),Table1[[#This Row],[ppga]])</f>
        <v>286</v>
      </c>
      <c r="V1708">
        <f>IF(Table1[[#This Row],[team]]=E1707,SUM(Table1[[#This Row],[difference]],V1707),Table1[[#This Row],[difference]])</f>
        <v>-27.5</v>
      </c>
      <c r="W1708">
        <f>IF(Table1[[#This Row],[team]]=E1707,SUM(Table1[[#This Row],[sqrt(dif)]],W1707),Table1[[#This Row],[sqrt(dif)]])</f>
        <v>-2.7406297408760909</v>
      </c>
      <c r="X1708">
        <f>IF(Table1[[#This Row],[team]]=E1707,SUM(Table1[[#This Row],[f1]],X1707),Table1[[#This Row],[f1]])</f>
        <v>-35.680397053862869</v>
      </c>
      <c r="Y1708">
        <f>IF(Table1[[#This Row],[ATS]]=S1707,SUM(Table1[[#This Row],[ATS]],Y1707),Table1[[#This Row],[ATS]])</f>
        <v>-1</v>
      </c>
      <c r="Z1708">
        <f>IF(Table1[[#This Row],[ATS]]&gt;0,Table1[[#This Row],[ATS streak (not real)]]-1,Table1[[#This Row],[ATS streak (not real)]]+1)</f>
        <v>0</v>
      </c>
      <c r="AA1708" s="5">
        <f>Table1[[#This Row],[running ttl ppg]]^2.37/(Table1[[#This Row],[running ttl ppg]]^2.37+Table1[[#This Row],[running ttl ppga]]^2.37)</f>
        <v>0.39283304688382936</v>
      </c>
      <c r="AB1708" s="5">
        <f>Table1[[#This Row],[pyth ratio]]+Table1[[#This Row],[win/loss ratio]]</f>
        <v>0.75646941052019301</v>
      </c>
    </row>
    <row r="1709" spans="1:28" x14ac:dyDescent="0.25">
      <c r="A1709" s="1">
        <v>4267</v>
      </c>
      <c r="B1709" s="7">
        <f t="shared" si="56"/>
        <v>12</v>
      </c>
      <c r="C1709" s="5">
        <v>2019</v>
      </c>
      <c r="D1709" s="5">
        <v>13</v>
      </c>
      <c r="E1709" t="s">
        <v>51</v>
      </c>
      <c r="F1709" t="s">
        <v>58</v>
      </c>
      <c r="G1709" s="5">
        <v>1</v>
      </c>
      <c r="H1709">
        <v>16</v>
      </c>
      <c r="I1709">
        <v>30</v>
      </c>
      <c r="J1709">
        <v>-14</v>
      </c>
      <c r="K1709">
        <f>IF(Table1[[#This Row],[net]]&gt;0,1,0)</f>
        <v>0</v>
      </c>
      <c r="L1709">
        <v>10</v>
      </c>
      <c r="M1709">
        <f>IF(Table1[[#This Row],[team]]=E1708,SUM(Table1[[#This Row],[win/loss]],M1708),Table1[[#This Row],[win/loss]])</f>
        <v>4</v>
      </c>
      <c r="N1709">
        <f>IF(Table1[[#This Row],[team]]=E1708,SUM(Table1[[#This Row],[win/loss]],M1708),Table1[[#This Row],[win/loss]])/B1709</f>
        <v>0.33333333333333331</v>
      </c>
      <c r="O1709">
        <f t="shared" si="55"/>
        <v>-4</v>
      </c>
      <c r="P1709">
        <f>IF(Table1[[#This Row],[difference]]&gt;0,SQRT(Table1[[#This Row],[difference]]),-SQRT(ABS(Table1[[#This Row],[difference]])))</f>
        <v>-2</v>
      </c>
      <c r="Q1709">
        <f>IF(Table1[[#This Row],[line]]&gt;0,SQRT(Table1[[#This Row],[line]]),-SQRT(ABS(Table1[[#This Row],[line]])))</f>
        <v>3.1622776601683795</v>
      </c>
      <c r="R1709">
        <f>Table1[[#This Row],[difference]]-Table1[[#This Row],[sqrt(line)]]</f>
        <v>-7.16227766016838</v>
      </c>
      <c r="S1709">
        <f>IF(Table1[[#This Row],[difference]]&gt;0,1,-1)</f>
        <v>-1</v>
      </c>
      <c r="T1709">
        <f>IF(Table1[[#This Row],[team]]=E1708,SUM(H1709,T1708),Table1[[#This Row],[ppg]])</f>
        <v>254</v>
      </c>
      <c r="U1709">
        <f>IF(Table1[[#This Row],[team]]=E1708,SUM(I1709,U1708),Table1[[#This Row],[ppga]])</f>
        <v>316</v>
      </c>
      <c r="V1709">
        <f>IF(Table1[[#This Row],[team]]=E1708,SUM(Table1[[#This Row],[difference]],V1708),Table1[[#This Row],[difference]])</f>
        <v>-31.5</v>
      </c>
      <c r="W1709">
        <f>IF(Table1[[#This Row],[team]]=E1708,SUM(Table1[[#This Row],[sqrt(dif)]],W1708),Table1[[#This Row],[sqrt(dif)]])</f>
        <v>-4.7406297408760913</v>
      </c>
      <c r="X1709">
        <f>IF(Table1[[#This Row],[team]]=E1708,SUM(Table1[[#This Row],[f1]],X1708),Table1[[#This Row],[f1]])</f>
        <v>-42.842674714031247</v>
      </c>
      <c r="Y1709">
        <f>IF(Table1[[#This Row],[ATS]]=S1708,SUM(Table1[[#This Row],[ATS]],Y1708),Table1[[#This Row],[ATS]])</f>
        <v>-2</v>
      </c>
      <c r="Z1709">
        <f>IF(Table1[[#This Row],[ATS]]&gt;0,Table1[[#This Row],[ATS streak (not real)]]-1,Table1[[#This Row],[ATS streak (not real)]]+1)</f>
        <v>-1</v>
      </c>
      <c r="AA1709" s="5">
        <f>Table1[[#This Row],[running ttl ppg]]^2.37/(Table1[[#This Row],[running ttl ppg]]^2.37+Table1[[#This Row],[running ttl ppga]]^2.37)</f>
        <v>0.37340732665218995</v>
      </c>
      <c r="AB1709" s="5">
        <f>Table1[[#This Row],[pyth ratio]]+Table1[[#This Row],[win/loss ratio]]</f>
        <v>0.70674065998552327</v>
      </c>
    </row>
    <row r="1710" spans="1:28" x14ac:dyDescent="0.25">
      <c r="A1710" s="1">
        <v>4268</v>
      </c>
      <c r="B1710" s="7">
        <f t="shared" si="56"/>
        <v>13</v>
      </c>
      <c r="C1710" s="5">
        <v>2019</v>
      </c>
      <c r="D1710" s="5">
        <v>14</v>
      </c>
      <c r="E1710" t="s">
        <v>51</v>
      </c>
      <c r="F1710" t="s">
        <v>41</v>
      </c>
      <c r="G1710" s="5">
        <v>0</v>
      </c>
      <c r="H1710">
        <v>17</v>
      </c>
      <c r="I1710">
        <v>3</v>
      </c>
      <c r="J1710">
        <v>14</v>
      </c>
      <c r="K1710">
        <f>IF(Table1[[#This Row],[net]]&gt;0,1,0)</f>
        <v>1</v>
      </c>
      <c r="L1710">
        <v>-2.5</v>
      </c>
      <c r="M1710">
        <f>IF(Table1[[#This Row],[team]]=E1709,SUM(Table1[[#This Row],[win/loss]],M1709),Table1[[#This Row],[win/loss]])</f>
        <v>5</v>
      </c>
      <c r="N1710">
        <f>IF(Table1[[#This Row],[team]]=E1709,SUM(Table1[[#This Row],[win/loss]],M1709),Table1[[#This Row],[win/loss]])/B1710</f>
        <v>0.38461538461538464</v>
      </c>
      <c r="O1710">
        <f t="shared" si="55"/>
        <v>11.5</v>
      </c>
      <c r="P1710">
        <f>IF(Table1[[#This Row],[difference]]&gt;0,SQRT(Table1[[#This Row],[difference]]),-SQRT(ABS(Table1[[#This Row],[difference]])))</f>
        <v>3.3911649915626341</v>
      </c>
      <c r="Q1710">
        <f>IF(Table1[[#This Row],[line]]&gt;0,SQRT(Table1[[#This Row],[line]]),-SQRT(ABS(Table1[[#This Row],[line]])))</f>
        <v>-1.5811388300841898</v>
      </c>
      <c r="R1710">
        <f>Table1[[#This Row],[difference]]-Table1[[#This Row],[sqrt(line)]]</f>
        <v>13.081138830084189</v>
      </c>
      <c r="S1710">
        <f>IF(Table1[[#This Row],[difference]]&gt;0,1,-1)</f>
        <v>1</v>
      </c>
      <c r="T1710">
        <f>IF(Table1[[#This Row],[team]]=E1709,SUM(H1710,T1709),Table1[[#This Row],[ppg]])</f>
        <v>271</v>
      </c>
      <c r="U1710">
        <f>IF(Table1[[#This Row],[team]]=E1709,SUM(I1710,U1709),Table1[[#This Row],[ppga]])</f>
        <v>319</v>
      </c>
      <c r="V1710">
        <f>IF(Table1[[#This Row],[team]]=E1709,SUM(Table1[[#This Row],[difference]],V1709),Table1[[#This Row],[difference]])</f>
        <v>-20</v>
      </c>
      <c r="W1710">
        <f>IF(Table1[[#This Row],[team]]=E1709,SUM(Table1[[#This Row],[sqrt(dif)]],W1709),Table1[[#This Row],[sqrt(dif)]])</f>
        <v>-1.3494647493134573</v>
      </c>
      <c r="X1710">
        <f>IF(Table1[[#This Row],[team]]=E1709,SUM(Table1[[#This Row],[f1]],X1709),Table1[[#This Row],[f1]])</f>
        <v>-29.761535883947058</v>
      </c>
      <c r="Y1710">
        <f>IF(Table1[[#This Row],[ATS]]=S1709,SUM(Table1[[#This Row],[ATS]],Y1709),Table1[[#This Row],[ATS]])</f>
        <v>1</v>
      </c>
      <c r="Z1710">
        <f>IF(Table1[[#This Row],[ATS]]&gt;0,Table1[[#This Row],[ATS streak (not real)]]-1,Table1[[#This Row],[ATS streak (not real)]]+1)</f>
        <v>0</v>
      </c>
      <c r="AA1710" s="5">
        <f>Table1[[#This Row],[running ttl ppg]]^2.37/(Table1[[#This Row],[running ttl ppg]]^2.37+Table1[[#This Row],[running ttl ppga]]^2.37)</f>
        <v>0.4045646403355237</v>
      </c>
      <c r="AB1710" s="5">
        <f>Table1[[#This Row],[pyth ratio]]+Table1[[#This Row],[win/loss ratio]]</f>
        <v>0.78918002495090833</v>
      </c>
    </row>
    <row r="1711" spans="1:28" x14ac:dyDescent="0.25">
      <c r="A1711" s="1">
        <v>4269</v>
      </c>
      <c r="B1711" s="7">
        <f t="shared" si="56"/>
        <v>14</v>
      </c>
      <c r="C1711" s="5">
        <v>2019</v>
      </c>
      <c r="D1711" s="5">
        <v>15</v>
      </c>
      <c r="E1711" t="s">
        <v>51</v>
      </c>
      <c r="F1711" t="s">
        <v>44</v>
      </c>
      <c r="G1711" s="5">
        <v>0</v>
      </c>
      <c r="H1711">
        <v>13</v>
      </c>
      <c r="I1711">
        <v>14</v>
      </c>
      <c r="J1711">
        <v>-1</v>
      </c>
      <c r="K1711">
        <f>IF(Table1[[#This Row],[net]]&gt;0,1,0)</f>
        <v>0</v>
      </c>
      <c r="L1711">
        <v>2.5</v>
      </c>
      <c r="M1711">
        <f>IF(Table1[[#This Row],[team]]=E1710,SUM(Table1[[#This Row],[win/loss]],M1710),Table1[[#This Row],[win/loss]])</f>
        <v>5</v>
      </c>
      <c r="N1711">
        <f>IF(Table1[[#This Row],[team]]=E1710,SUM(Table1[[#This Row],[win/loss]],M1710),Table1[[#This Row],[win/loss]])/B1711</f>
        <v>0.35714285714285715</v>
      </c>
      <c r="O1711">
        <f t="shared" si="55"/>
        <v>1.5</v>
      </c>
      <c r="P1711">
        <f>IF(Table1[[#This Row],[difference]]&gt;0,SQRT(Table1[[#This Row],[difference]]),-SQRT(ABS(Table1[[#This Row],[difference]])))</f>
        <v>1.2247448713915889</v>
      </c>
      <c r="Q1711">
        <f>IF(Table1[[#This Row],[line]]&gt;0,SQRT(Table1[[#This Row],[line]]),-SQRT(ABS(Table1[[#This Row],[line]])))</f>
        <v>1.5811388300841898</v>
      </c>
      <c r="R1711">
        <f>Table1[[#This Row],[difference]]-Table1[[#This Row],[sqrt(line)]]</f>
        <v>-8.1138830084189761E-2</v>
      </c>
      <c r="S1711">
        <f>IF(Table1[[#This Row],[difference]]&gt;0,1,-1)</f>
        <v>1</v>
      </c>
      <c r="T1711">
        <f>IF(Table1[[#This Row],[team]]=E1710,SUM(H1711,T1710),Table1[[#This Row],[ppg]])</f>
        <v>284</v>
      </c>
      <c r="U1711">
        <f>IF(Table1[[#This Row],[team]]=E1710,SUM(I1711,U1710),Table1[[#This Row],[ppga]])</f>
        <v>333</v>
      </c>
      <c r="V1711">
        <f>IF(Table1[[#This Row],[team]]=E1710,SUM(Table1[[#This Row],[difference]],V1710),Table1[[#This Row],[difference]])</f>
        <v>-18.5</v>
      </c>
      <c r="W1711">
        <f>IF(Table1[[#This Row],[team]]=E1710,SUM(Table1[[#This Row],[sqrt(dif)]],W1710),Table1[[#This Row],[sqrt(dif)]])</f>
        <v>-0.12471987792186834</v>
      </c>
      <c r="X1711">
        <f>IF(Table1[[#This Row],[team]]=E1710,SUM(Table1[[#This Row],[f1]],X1710),Table1[[#This Row],[f1]])</f>
        <v>-29.842674714031247</v>
      </c>
      <c r="Y1711">
        <f>IF(Table1[[#This Row],[ATS]]=S1710,SUM(Table1[[#This Row],[ATS]],Y1710),Table1[[#This Row],[ATS]])</f>
        <v>2</v>
      </c>
      <c r="Z1711">
        <f>IF(Table1[[#This Row],[ATS]]&gt;0,Table1[[#This Row],[ATS streak (not real)]]-1,Table1[[#This Row],[ATS streak (not real)]]+1)</f>
        <v>1</v>
      </c>
      <c r="AA1711" s="5">
        <f>Table1[[#This Row],[running ttl ppg]]^2.37/(Table1[[#This Row],[running ttl ppg]]^2.37+Table1[[#This Row],[running ttl ppga]]^2.37)</f>
        <v>0.40679546072185069</v>
      </c>
      <c r="AB1711" s="5">
        <f>Table1[[#This Row],[pyth ratio]]+Table1[[#This Row],[win/loss ratio]]</f>
        <v>0.76393831786470789</v>
      </c>
    </row>
    <row r="1712" spans="1:28" x14ac:dyDescent="0.25">
      <c r="A1712" s="1">
        <v>4270</v>
      </c>
      <c r="B1712" s="7">
        <f t="shared" si="56"/>
        <v>15</v>
      </c>
      <c r="C1712" s="5">
        <v>2019</v>
      </c>
      <c r="D1712" s="5">
        <v>16</v>
      </c>
      <c r="E1712" t="s">
        <v>51</v>
      </c>
      <c r="F1712" t="s">
        <v>60</v>
      </c>
      <c r="G1712" s="5">
        <v>1</v>
      </c>
      <c r="H1712">
        <v>9</v>
      </c>
      <c r="I1712">
        <v>27</v>
      </c>
      <c r="J1712">
        <v>-18</v>
      </c>
      <c r="K1712">
        <f>IF(Table1[[#This Row],[net]]&gt;0,1,0)</f>
        <v>0</v>
      </c>
      <c r="L1712">
        <v>6.5</v>
      </c>
      <c r="M1712">
        <f>IF(Table1[[#This Row],[team]]=E1711,SUM(Table1[[#This Row],[win/loss]],M1711),Table1[[#This Row],[win/loss]])</f>
        <v>5</v>
      </c>
      <c r="N1712">
        <f>IF(Table1[[#This Row],[team]]=E1711,SUM(Table1[[#This Row],[win/loss]],M1711),Table1[[#This Row],[win/loss]])/B1712</f>
        <v>0.33333333333333331</v>
      </c>
      <c r="O1712">
        <f t="shared" si="55"/>
        <v>-11.5</v>
      </c>
      <c r="P1712">
        <f>IF(Table1[[#This Row],[difference]]&gt;0,SQRT(Table1[[#This Row],[difference]]),-SQRT(ABS(Table1[[#This Row],[difference]])))</f>
        <v>-3.3911649915626341</v>
      </c>
      <c r="Q1712">
        <f>IF(Table1[[#This Row],[line]]&gt;0,SQRT(Table1[[#This Row],[line]]),-SQRT(ABS(Table1[[#This Row],[line]])))</f>
        <v>2.5495097567963922</v>
      </c>
      <c r="R1712">
        <f>Table1[[#This Row],[difference]]-Table1[[#This Row],[sqrt(line)]]</f>
        <v>-14.049509756796393</v>
      </c>
      <c r="S1712">
        <f>IF(Table1[[#This Row],[difference]]&gt;0,1,-1)</f>
        <v>-1</v>
      </c>
      <c r="T1712">
        <f>IF(Table1[[#This Row],[team]]=E1711,SUM(H1712,T1711),Table1[[#This Row],[ppg]])</f>
        <v>293</v>
      </c>
      <c r="U1712">
        <f>IF(Table1[[#This Row],[team]]=E1711,SUM(I1712,U1711),Table1[[#This Row],[ppga]])</f>
        <v>360</v>
      </c>
      <c r="V1712">
        <f>IF(Table1[[#This Row],[team]]=E1711,SUM(Table1[[#This Row],[difference]],V1711),Table1[[#This Row],[difference]])</f>
        <v>-30</v>
      </c>
      <c r="W1712">
        <f>IF(Table1[[#This Row],[team]]=E1711,SUM(Table1[[#This Row],[sqrt(dif)]],W1711),Table1[[#This Row],[sqrt(dif)]])</f>
        <v>-3.5158848694845024</v>
      </c>
      <c r="X1712">
        <f>IF(Table1[[#This Row],[team]]=E1711,SUM(Table1[[#This Row],[f1]],X1711),Table1[[#This Row],[f1]])</f>
        <v>-43.892184470827644</v>
      </c>
      <c r="Y1712">
        <f>IF(Table1[[#This Row],[ATS]]=S1711,SUM(Table1[[#This Row],[ATS]],Y1711),Table1[[#This Row],[ATS]])</f>
        <v>-1</v>
      </c>
      <c r="Z1712">
        <f>IF(Table1[[#This Row],[ATS]]&gt;0,Table1[[#This Row],[ATS streak (not real)]]-1,Table1[[#This Row],[ATS streak (not real)]]+1)</f>
        <v>0</v>
      </c>
      <c r="AA1712" s="5">
        <f>Table1[[#This Row],[running ttl ppg]]^2.37/(Table1[[#This Row],[running ttl ppg]]^2.37+Table1[[#This Row],[running ttl ppga]]^2.37)</f>
        <v>0.38035128445467348</v>
      </c>
      <c r="AB1712" s="5">
        <f>Table1[[#This Row],[pyth ratio]]+Table1[[#This Row],[win/loss ratio]]</f>
        <v>0.71368461778800674</v>
      </c>
    </row>
    <row r="1713" spans="1:28" x14ac:dyDescent="0.25">
      <c r="A1713" s="1">
        <v>4271</v>
      </c>
      <c r="B1713" s="7">
        <f t="shared" si="56"/>
        <v>16</v>
      </c>
      <c r="C1713" s="5">
        <v>2019</v>
      </c>
      <c r="D1713" s="5">
        <v>17</v>
      </c>
      <c r="E1713" t="s">
        <v>51</v>
      </c>
      <c r="F1713" t="s">
        <v>52</v>
      </c>
      <c r="G1713" s="5">
        <v>0</v>
      </c>
      <c r="H1713">
        <v>31</v>
      </c>
      <c r="I1713">
        <v>0</v>
      </c>
      <c r="J1713">
        <v>31</v>
      </c>
      <c r="K1713">
        <f>IF(Table1[[#This Row],[net]]&gt;0,1,0)</f>
        <v>1</v>
      </c>
      <c r="L1713">
        <v>7.5</v>
      </c>
      <c r="M1713">
        <f>IF(Table1[[#This Row],[team]]=E1712,SUM(Table1[[#This Row],[win/loss]],M1712),Table1[[#This Row],[win/loss]])</f>
        <v>6</v>
      </c>
      <c r="N1713">
        <f>IF(Table1[[#This Row],[team]]=E1712,SUM(Table1[[#This Row],[win/loss]],M1712),Table1[[#This Row],[win/loss]])/B1713</f>
        <v>0.375</v>
      </c>
      <c r="O1713">
        <f t="shared" si="55"/>
        <v>38.5</v>
      </c>
      <c r="P1713">
        <f>IF(Table1[[#This Row],[difference]]&gt;0,SQRT(Table1[[#This Row],[difference]]),-SQRT(ABS(Table1[[#This Row],[difference]])))</f>
        <v>6.2048368229954285</v>
      </c>
      <c r="Q1713">
        <f>IF(Table1[[#This Row],[line]]&gt;0,SQRT(Table1[[#This Row],[line]]),-SQRT(ABS(Table1[[#This Row],[line]])))</f>
        <v>2.7386127875258306</v>
      </c>
      <c r="R1713">
        <f>Table1[[#This Row],[difference]]-Table1[[#This Row],[sqrt(line)]]</f>
        <v>35.761387212474169</v>
      </c>
      <c r="S1713">
        <f>IF(Table1[[#This Row],[difference]]&gt;0,1,-1)</f>
        <v>1</v>
      </c>
      <c r="T1713">
        <f>IF(Table1[[#This Row],[team]]=E1712,SUM(H1713,T1712),Table1[[#This Row],[ppg]])</f>
        <v>324</v>
      </c>
      <c r="U1713">
        <f>IF(Table1[[#This Row],[team]]=E1712,SUM(I1713,U1712),Table1[[#This Row],[ppga]])</f>
        <v>360</v>
      </c>
      <c r="V1713">
        <f>IF(Table1[[#This Row],[team]]=E1712,SUM(Table1[[#This Row],[difference]],V1712),Table1[[#This Row],[difference]])</f>
        <v>8.5</v>
      </c>
      <c r="W1713">
        <f>IF(Table1[[#This Row],[team]]=E1712,SUM(Table1[[#This Row],[sqrt(dif)]],W1712),Table1[[#This Row],[sqrt(dif)]])</f>
        <v>2.6889519535109261</v>
      </c>
      <c r="X1713">
        <f>IF(Table1[[#This Row],[team]]=E1712,SUM(Table1[[#This Row],[f1]],X1712),Table1[[#This Row],[f1]])</f>
        <v>-8.1307972583534749</v>
      </c>
      <c r="Y1713">
        <f>IF(Table1[[#This Row],[ATS]]=S1712,SUM(Table1[[#This Row],[ATS]],Y1712),Table1[[#This Row],[ATS]])</f>
        <v>1</v>
      </c>
      <c r="Z1713">
        <f>IF(Table1[[#This Row],[ATS]]&gt;0,Table1[[#This Row],[ATS streak (not real)]]-1,Table1[[#This Row],[ATS streak (not real)]]+1)</f>
        <v>0</v>
      </c>
      <c r="AA1713" s="5">
        <f>Table1[[#This Row],[running ttl ppg]]^2.37/(Table1[[#This Row],[running ttl ppg]]^2.37+Table1[[#This Row],[running ttl ppga]]^2.37)</f>
        <v>0.43789625224379575</v>
      </c>
      <c r="AB1713" s="5">
        <f>Table1[[#This Row],[pyth ratio]]+Table1[[#This Row],[win/loss ratio]]</f>
        <v>0.81289625224379569</v>
      </c>
    </row>
    <row r="1714" spans="1:28" x14ac:dyDescent="0.25">
      <c r="A1714" s="1">
        <v>4272</v>
      </c>
      <c r="B1714" s="7">
        <f t="shared" si="56"/>
        <v>1</v>
      </c>
      <c r="C1714" s="5">
        <v>2019</v>
      </c>
      <c r="D1714" s="5">
        <v>1</v>
      </c>
      <c r="E1714" t="s">
        <v>52</v>
      </c>
      <c r="F1714" t="s">
        <v>46</v>
      </c>
      <c r="G1714" s="5">
        <v>1</v>
      </c>
      <c r="H1714">
        <v>24</v>
      </c>
      <c r="I1714">
        <v>23</v>
      </c>
      <c r="J1714">
        <v>1</v>
      </c>
      <c r="K1714">
        <f>IF(Table1[[#This Row],[net]]&gt;0,1,0)</f>
        <v>1</v>
      </c>
      <c r="L1714">
        <v>-7</v>
      </c>
      <c r="M1714">
        <f>IF(Table1[[#This Row],[team]]=E1713,SUM(Table1[[#This Row],[win/loss]],M1713),Table1[[#This Row],[win/loss]])</f>
        <v>1</v>
      </c>
      <c r="N1714">
        <f>IF(Table1[[#This Row],[team]]=E1713,SUM(Table1[[#This Row],[win/loss]],M1713),Table1[[#This Row],[win/loss]])/B1714</f>
        <v>1</v>
      </c>
      <c r="O1714">
        <f t="shared" si="55"/>
        <v>-6</v>
      </c>
      <c r="P1714">
        <f>IF(Table1[[#This Row],[difference]]&gt;0,SQRT(Table1[[#This Row],[difference]]),-SQRT(ABS(Table1[[#This Row],[difference]])))</f>
        <v>-2.4494897427831779</v>
      </c>
      <c r="Q1714">
        <f>IF(Table1[[#This Row],[line]]&gt;0,SQRT(Table1[[#This Row],[line]]),-SQRT(ABS(Table1[[#This Row],[line]])))</f>
        <v>-2.6457513110645907</v>
      </c>
      <c r="R1714">
        <f>Table1[[#This Row],[difference]]-Table1[[#This Row],[sqrt(line)]]</f>
        <v>-3.3542486889354093</v>
      </c>
      <c r="S1714">
        <f>IF(Table1[[#This Row],[difference]]&gt;0,1,-1)</f>
        <v>-1</v>
      </c>
      <c r="T1714">
        <f>IF(Table1[[#This Row],[team]]=E1713,SUM(H1714,T1713),Table1[[#This Row],[ppg]])</f>
        <v>24</v>
      </c>
      <c r="U1714">
        <f>IF(Table1[[#This Row],[team]]=E1713,SUM(I1714,U1713),Table1[[#This Row],[ppga]])</f>
        <v>23</v>
      </c>
      <c r="V1714">
        <f>IF(Table1[[#This Row],[team]]=E1713,SUM(Table1[[#This Row],[difference]],V1713),Table1[[#This Row],[difference]])</f>
        <v>-6</v>
      </c>
      <c r="W1714">
        <f>IF(Table1[[#This Row],[team]]=E1713,SUM(Table1[[#This Row],[sqrt(dif)]],W1713),Table1[[#This Row],[sqrt(dif)]])</f>
        <v>-2.4494897427831779</v>
      </c>
      <c r="X1714">
        <f>IF(Table1[[#This Row],[team]]=E1713,SUM(Table1[[#This Row],[f1]],X1713),Table1[[#This Row],[f1]])</f>
        <v>-3.3542486889354093</v>
      </c>
      <c r="Y1714">
        <f>IF(Table1[[#This Row],[ATS]]=S1713,SUM(Table1[[#This Row],[ATS]],Y1713),Table1[[#This Row],[ATS]])</f>
        <v>-1</v>
      </c>
      <c r="Z1714">
        <f>IF(Table1[[#This Row],[ATS]]&gt;0,Table1[[#This Row],[ATS streak (not real)]]-1,Table1[[#This Row],[ATS streak (not real)]]+1)</f>
        <v>0</v>
      </c>
      <c r="AA1714" s="5">
        <f>Table1[[#This Row],[running ttl ppg]]^2.37/(Table1[[#This Row],[running ttl ppg]]^2.37+Table1[[#This Row],[running ttl ppga]]^2.37)</f>
        <v>0.52519521380619316</v>
      </c>
      <c r="AB1714" s="5">
        <f>Table1[[#This Row],[pyth ratio]]+Table1[[#This Row],[win/loss ratio]]</f>
        <v>1.5251952138061933</v>
      </c>
    </row>
    <row r="1715" spans="1:28" x14ac:dyDescent="0.25">
      <c r="A1715" s="1">
        <v>4273</v>
      </c>
      <c r="B1715" s="7">
        <f t="shared" si="56"/>
        <v>2</v>
      </c>
      <c r="C1715" s="5">
        <v>2019</v>
      </c>
      <c r="D1715" s="5">
        <v>2</v>
      </c>
      <c r="E1715" t="s">
        <v>52</v>
      </c>
      <c r="F1715" t="s">
        <v>60</v>
      </c>
      <c r="G1715" s="5">
        <v>1</v>
      </c>
      <c r="H1715">
        <v>29</v>
      </c>
      <c r="I1715">
        <v>29</v>
      </c>
      <c r="J1715">
        <v>0</v>
      </c>
      <c r="K1715">
        <f>IF(Table1[[#This Row],[net]]&gt;0,1,0)</f>
        <v>0</v>
      </c>
      <c r="L1715">
        <v>1.5</v>
      </c>
      <c r="M1715">
        <f>IF(Table1[[#This Row],[team]]=E1714,SUM(Table1[[#This Row],[win/loss]],M1714),Table1[[#This Row],[win/loss]])</f>
        <v>1</v>
      </c>
      <c r="N1715">
        <f>IF(Table1[[#This Row],[team]]=E1714,SUM(Table1[[#This Row],[win/loss]],M1714),Table1[[#This Row],[win/loss]])/B1715</f>
        <v>0.5</v>
      </c>
      <c r="O1715">
        <f t="shared" si="55"/>
        <v>1.5</v>
      </c>
      <c r="P1715">
        <f>IF(Table1[[#This Row],[difference]]&gt;0,SQRT(Table1[[#This Row],[difference]]),-SQRT(ABS(Table1[[#This Row],[difference]])))</f>
        <v>1.2247448713915889</v>
      </c>
      <c r="Q1715">
        <f>IF(Table1[[#This Row],[line]]&gt;0,SQRT(Table1[[#This Row],[line]]),-SQRT(ABS(Table1[[#This Row],[line]])))</f>
        <v>1.2247448713915889</v>
      </c>
      <c r="R1715">
        <f>Table1[[#This Row],[difference]]-Table1[[#This Row],[sqrt(line)]]</f>
        <v>0.27525512860841106</v>
      </c>
      <c r="S1715">
        <f>IF(Table1[[#This Row],[difference]]&gt;0,1,-1)</f>
        <v>1</v>
      </c>
      <c r="T1715">
        <f>IF(Table1[[#This Row],[team]]=E1714,SUM(H1715,T1714),Table1[[#This Row],[ppg]])</f>
        <v>53</v>
      </c>
      <c r="U1715">
        <f>IF(Table1[[#This Row],[team]]=E1714,SUM(I1715,U1714),Table1[[#This Row],[ppga]])</f>
        <v>52</v>
      </c>
      <c r="V1715">
        <f>IF(Table1[[#This Row],[team]]=E1714,SUM(Table1[[#This Row],[difference]],V1714),Table1[[#This Row],[difference]])</f>
        <v>-4.5</v>
      </c>
      <c r="W1715">
        <f>IF(Table1[[#This Row],[team]]=E1714,SUM(Table1[[#This Row],[sqrt(dif)]],W1714),Table1[[#This Row],[sqrt(dif)]])</f>
        <v>-1.2247448713915889</v>
      </c>
      <c r="X1715">
        <f>IF(Table1[[#This Row],[team]]=E1714,SUM(Table1[[#This Row],[f1]],X1714),Table1[[#This Row],[f1]])</f>
        <v>-3.0789935603269982</v>
      </c>
      <c r="Y1715">
        <f>IF(Table1[[#This Row],[ATS]]=S1714,SUM(Table1[[#This Row],[ATS]],Y1714),Table1[[#This Row],[ATS]])</f>
        <v>1</v>
      </c>
      <c r="Z1715">
        <f>IF(Table1[[#This Row],[ATS]]&gt;0,Table1[[#This Row],[ATS streak (not real)]]-1,Table1[[#This Row],[ATS streak (not real)]]+1)</f>
        <v>0</v>
      </c>
      <c r="AA1715" s="5">
        <f>Table1[[#This Row],[running ttl ppg]]^2.37/(Table1[[#This Row],[running ttl ppg]]^2.37+Table1[[#This Row],[running ttl ppga]]^2.37)</f>
        <v>0.51128413916152016</v>
      </c>
      <c r="AB1715" s="5">
        <f>Table1[[#This Row],[pyth ratio]]+Table1[[#This Row],[win/loss ratio]]</f>
        <v>1.0112841391615202</v>
      </c>
    </row>
    <row r="1716" spans="1:28" x14ac:dyDescent="0.25">
      <c r="A1716" s="1">
        <v>4274</v>
      </c>
      <c r="B1716" s="7">
        <f t="shared" si="56"/>
        <v>3</v>
      </c>
      <c r="C1716" s="5">
        <v>2019</v>
      </c>
      <c r="D1716" s="5">
        <v>3</v>
      </c>
      <c r="E1716" t="s">
        <v>52</v>
      </c>
      <c r="F1716" t="s">
        <v>72</v>
      </c>
      <c r="G1716" s="5">
        <v>0</v>
      </c>
      <c r="H1716">
        <v>17</v>
      </c>
      <c r="I1716">
        <v>31</v>
      </c>
      <c r="J1716">
        <v>-14</v>
      </c>
      <c r="K1716">
        <f>IF(Table1[[#This Row],[net]]&gt;0,1,0)</f>
        <v>0</v>
      </c>
      <c r="L1716">
        <v>-2.5</v>
      </c>
      <c r="M1716">
        <f>IF(Table1[[#This Row],[team]]=E1715,SUM(Table1[[#This Row],[win/loss]],M1715),Table1[[#This Row],[win/loss]])</f>
        <v>1</v>
      </c>
      <c r="N1716">
        <f>IF(Table1[[#This Row],[team]]=E1715,SUM(Table1[[#This Row],[win/loss]],M1715),Table1[[#This Row],[win/loss]])/B1716</f>
        <v>0.33333333333333331</v>
      </c>
      <c r="O1716">
        <f t="shared" si="55"/>
        <v>-16.5</v>
      </c>
      <c r="P1716">
        <f>IF(Table1[[#This Row],[difference]]&gt;0,SQRT(Table1[[#This Row],[difference]]),-SQRT(ABS(Table1[[#This Row],[difference]])))</f>
        <v>-4.0620192023179804</v>
      </c>
      <c r="Q1716">
        <f>IF(Table1[[#This Row],[line]]&gt;0,SQRT(Table1[[#This Row],[line]]),-SQRT(ABS(Table1[[#This Row],[line]])))</f>
        <v>-1.5811388300841898</v>
      </c>
      <c r="R1716">
        <f>Table1[[#This Row],[difference]]-Table1[[#This Row],[sqrt(line)]]</f>
        <v>-14.918861169915811</v>
      </c>
      <c r="S1716">
        <f>IF(Table1[[#This Row],[difference]]&gt;0,1,-1)</f>
        <v>-1</v>
      </c>
      <c r="T1716">
        <f>IF(Table1[[#This Row],[team]]=E1715,SUM(H1716,T1715),Table1[[#This Row],[ppg]])</f>
        <v>70</v>
      </c>
      <c r="U1716">
        <f>IF(Table1[[#This Row],[team]]=E1715,SUM(I1716,U1715),Table1[[#This Row],[ppga]])</f>
        <v>83</v>
      </c>
      <c r="V1716">
        <f>IF(Table1[[#This Row],[team]]=E1715,SUM(Table1[[#This Row],[difference]],V1715),Table1[[#This Row],[difference]])</f>
        <v>-21</v>
      </c>
      <c r="W1716">
        <f>IF(Table1[[#This Row],[team]]=E1715,SUM(Table1[[#This Row],[sqrt(dif)]],W1715),Table1[[#This Row],[sqrt(dif)]])</f>
        <v>-5.2867640737095698</v>
      </c>
      <c r="X1716">
        <f>IF(Table1[[#This Row],[team]]=E1715,SUM(Table1[[#This Row],[f1]],X1715),Table1[[#This Row],[f1]])</f>
        <v>-17.99785473024281</v>
      </c>
      <c r="Y1716">
        <f>IF(Table1[[#This Row],[ATS]]=S1715,SUM(Table1[[#This Row],[ATS]],Y1715),Table1[[#This Row],[ATS]])</f>
        <v>-1</v>
      </c>
      <c r="Z1716">
        <f>IF(Table1[[#This Row],[ATS]]&gt;0,Table1[[#This Row],[ATS streak (not real)]]-1,Table1[[#This Row],[ATS streak (not real)]]+1)</f>
        <v>0</v>
      </c>
      <c r="AA1716" s="5">
        <f>Table1[[#This Row],[running ttl ppg]]^2.37/(Table1[[#This Row],[running ttl ppg]]^2.37+Table1[[#This Row],[running ttl ppga]]^2.37)</f>
        <v>0.40041925502906733</v>
      </c>
      <c r="AB1716" s="5">
        <f>Table1[[#This Row],[pyth ratio]]+Table1[[#This Row],[win/loss ratio]]</f>
        <v>0.73375258836240065</v>
      </c>
    </row>
    <row r="1717" spans="1:28" x14ac:dyDescent="0.25">
      <c r="A1717" s="1">
        <v>4275</v>
      </c>
      <c r="B1717" s="7">
        <f t="shared" si="56"/>
        <v>4</v>
      </c>
      <c r="C1717" s="5">
        <v>2019</v>
      </c>
      <c r="D1717" s="5">
        <v>4</v>
      </c>
      <c r="E1717" t="s">
        <v>52</v>
      </c>
      <c r="F1717" t="s">
        <v>44</v>
      </c>
      <c r="G1717" s="5">
        <v>1</v>
      </c>
      <c r="H1717">
        <v>22</v>
      </c>
      <c r="I1717">
        <v>0</v>
      </c>
      <c r="J1717">
        <v>22</v>
      </c>
      <c r="K1717">
        <f>IF(Table1[[#This Row],[net]]&gt;0,1,0)</f>
        <v>1</v>
      </c>
      <c r="L1717">
        <v>-9</v>
      </c>
      <c r="M1717">
        <f>IF(Table1[[#This Row],[team]]=E1716,SUM(Table1[[#This Row],[win/loss]],M1716),Table1[[#This Row],[win/loss]])</f>
        <v>2</v>
      </c>
      <c r="N1717">
        <f>IF(Table1[[#This Row],[team]]=E1716,SUM(Table1[[#This Row],[win/loss]],M1716),Table1[[#This Row],[win/loss]])/B1717</f>
        <v>0.5</v>
      </c>
      <c r="O1717">
        <f t="shared" si="55"/>
        <v>13</v>
      </c>
      <c r="P1717">
        <f>IF(Table1[[#This Row],[difference]]&gt;0,SQRT(Table1[[#This Row],[difference]]),-SQRT(ABS(Table1[[#This Row],[difference]])))</f>
        <v>3.6055512754639891</v>
      </c>
      <c r="Q1717">
        <f>IF(Table1[[#This Row],[line]]&gt;0,SQRT(Table1[[#This Row],[line]]),-SQRT(ABS(Table1[[#This Row],[line]])))</f>
        <v>-3</v>
      </c>
      <c r="R1717">
        <f>Table1[[#This Row],[difference]]-Table1[[#This Row],[sqrt(line)]]</f>
        <v>16</v>
      </c>
      <c r="S1717">
        <f>IF(Table1[[#This Row],[difference]]&gt;0,1,-1)</f>
        <v>1</v>
      </c>
      <c r="T1717">
        <f>IF(Table1[[#This Row],[team]]=E1716,SUM(H1717,T1716),Table1[[#This Row],[ppg]])</f>
        <v>92</v>
      </c>
      <c r="U1717">
        <f>IF(Table1[[#This Row],[team]]=E1716,SUM(I1717,U1716),Table1[[#This Row],[ppga]])</f>
        <v>83</v>
      </c>
      <c r="V1717">
        <f>IF(Table1[[#This Row],[team]]=E1716,SUM(Table1[[#This Row],[difference]],V1716),Table1[[#This Row],[difference]])</f>
        <v>-8</v>
      </c>
      <c r="W1717">
        <f>IF(Table1[[#This Row],[team]]=E1716,SUM(Table1[[#This Row],[sqrt(dif)]],W1716),Table1[[#This Row],[sqrt(dif)]])</f>
        <v>-1.6812127982455807</v>
      </c>
      <c r="X1717">
        <f>IF(Table1[[#This Row],[team]]=E1716,SUM(Table1[[#This Row],[f1]],X1716),Table1[[#This Row],[f1]])</f>
        <v>-1.9978547302428105</v>
      </c>
      <c r="Y1717">
        <f>IF(Table1[[#This Row],[ATS]]=S1716,SUM(Table1[[#This Row],[ATS]],Y1716),Table1[[#This Row],[ATS]])</f>
        <v>1</v>
      </c>
      <c r="Z1717">
        <f>IF(Table1[[#This Row],[ATS]]&gt;0,Table1[[#This Row],[ATS streak (not real)]]-1,Table1[[#This Row],[ATS streak (not real)]]+1)</f>
        <v>0</v>
      </c>
      <c r="AA1717" s="5">
        <f>Table1[[#This Row],[running ttl ppg]]^2.37/(Table1[[#This Row],[running ttl ppg]]^2.37+Table1[[#This Row],[running ttl ppga]]^2.37)</f>
        <v>0.56069587051144365</v>
      </c>
      <c r="AB1717" s="5">
        <f>Table1[[#This Row],[pyth ratio]]+Table1[[#This Row],[win/loss ratio]]</f>
        <v>1.0606958705114438</v>
      </c>
    </row>
    <row r="1718" spans="1:28" x14ac:dyDescent="0.25">
      <c r="A1718" s="1">
        <v>4276</v>
      </c>
      <c r="B1718" s="7">
        <f t="shared" si="56"/>
        <v>5</v>
      </c>
      <c r="C1718" s="5">
        <v>2019</v>
      </c>
      <c r="D1718" s="5">
        <v>5</v>
      </c>
      <c r="E1718" t="s">
        <v>52</v>
      </c>
      <c r="F1718" t="s">
        <v>51</v>
      </c>
      <c r="G1718" s="5">
        <v>0</v>
      </c>
      <c r="H1718">
        <v>23</v>
      </c>
      <c r="I1718">
        <v>31</v>
      </c>
      <c r="J1718">
        <v>-8</v>
      </c>
      <c r="K1718">
        <f>IF(Table1[[#This Row],[net]]&gt;0,1,0)</f>
        <v>0</v>
      </c>
      <c r="L1718">
        <v>1</v>
      </c>
      <c r="M1718">
        <f>IF(Table1[[#This Row],[team]]=E1717,SUM(Table1[[#This Row],[win/loss]],M1717),Table1[[#This Row],[win/loss]])</f>
        <v>2</v>
      </c>
      <c r="N1718">
        <f>IF(Table1[[#This Row],[team]]=E1717,SUM(Table1[[#This Row],[win/loss]],M1717),Table1[[#This Row],[win/loss]])/B1718</f>
        <v>0.4</v>
      </c>
      <c r="O1718">
        <f t="shared" si="55"/>
        <v>-7</v>
      </c>
      <c r="P1718">
        <f>IF(Table1[[#This Row],[difference]]&gt;0,SQRT(Table1[[#This Row],[difference]]),-SQRT(ABS(Table1[[#This Row],[difference]])))</f>
        <v>-2.6457513110645907</v>
      </c>
      <c r="Q1718">
        <f>IF(Table1[[#This Row],[line]]&gt;0,SQRT(Table1[[#This Row],[line]]),-SQRT(ABS(Table1[[#This Row],[line]])))</f>
        <v>1</v>
      </c>
      <c r="R1718">
        <f>Table1[[#This Row],[difference]]-Table1[[#This Row],[sqrt(line)]]</f>
        <v>-8</v>
      </c>
      <c r="S1718">
        <f>IF(Table1[[#This Row],[difference]]&gt;0,1,-1)</f>
        <v>-1</v>
      </c>
      <c r="T1718">
        <f>IF(Table1[[#This Row],[team]]=E1717,SUM(H1718,T1717),Table1[[#This Row],[ppg]])</f>
        <v>115</v>
      </c>
      <c r="U1718">
        <f>IF(Table1[[#This Row],[team]]=E1717,SUM(I1718,U1717),Table1[[#This Row],[ppga]])</f>
        <v>114</v>
      </c>
      <c r="V1718">
        <f>IF(Table1[[#This Row],[team]]=E1717,SUM(Table1[[#This Row],[difference]],V1717),Table1[[#This Row],[difference]])</f>
        <v>-15</v>
      </c>
      <c r="W1718">
        <f>IF(Table1[[#This Row],[team]]=E1717,SUM(Table1[[#This Row],[sqrt(dif)]],W1717),Table1[[#This Row],[sqrt(dif)]])</f>
        <v>-4.3269641093101718</v>
      </c>
      <c r="X1718">
        <f>IF(Table1[[#This Row],[team]]=E1717,SUM(Table1[[#This Row],[f1]],X1717),Table1[[#This Row],[f1]])</f>
        <v>-9.9978547302428105</v>
      </c>
      <c r="Y1718">
        <f>IF(Table1[[#This Row],[ATS]]=S1717,SUM(Table1[[#This Row],[ATS]],Y1717),Table1[[#This Row],[ATS]])</f>
        <v>-1</v>
      </c>
      <c r="Z1718">
        <f>IF(Table1[[#This Row],[ATS]]&gt;0,Table1[[#This Row],[ATS streak (not real)]]-1,Table1[[#This Row],[ATS streak (not real)]]+1)</f>
        <v>0</v>
      </c>
      <c r="AA1718" s="5">
        <f>Table1[[#This Row],[running ttl ppg]]^2.37/(Table1[[#This Row],[running ttl ppg]]^2.37+Table1[[#This Row],[running ttl ppga]]^2.37)</f>
        <v>0.50517452063464807</v>
      </c>
      <c r="AB1718" s="5">
        <f>Table1[[#This Row],[pyth ratio]]+Table1[[#This Row],[win/loss ratio]]</f>
        <v>0.90517452063464809</v>
      </c>
    </row>
    <row r="1719" spans="1:28" x14ac:dyDescent="0.25">
      <c r="A1719" s="1">
        <v>4277</v>
      </c>
      <c r="B1719" s="7">
        <f t="shared" si="56"/>
        <v>6</v>
      </c>
      <c r="C1719" s="5">
        <v>2019</v>
      </c>
      <c r="D1719" s="5">
        <v>6</v>
      </c>
      <c r="E1719" t="s">
        <v>52</v>
      </c>
      <c r="F1719" t="s">
        <v>68</v>
      </c>
      <c r="G1719" s="5">
        <v>1</v>
      </c>
      <c r="H1719">
        <v>33</v>
      </c>
      <c r="I1719">
        <v>30</v>
      </c>
      <c r="J1719">
        <v>3</v>
      </c>
      <c r="K1719">
        <f>IF(Table1[[#This Row],[net]]&gt;0,1,0)</f>
        <v>1</v>
      </c>
      <c r="L1719">
        <v>-9</v>
      </c>
      <c r="M1719">
        <f>IF(Table1[[#This Row],[team]]=E1718,SUM(Table1[[#This Row],[win/loss]],M1718),Table1[[#This Row],[win/loss]])</f>
        <v>3</v>
      </c>
      <c r="N1719">
        <f>IF(Table1[[#This Row],[team]]=E1718,SUM(Table1[[#This Row],[win/loss]],M1718),Table1[[#This Row],[win/loss]])/B1719</f>
        <v>0.5</v>
      </c>
      <c r="O1719">
        <f t="shared" si="55"/>
        <v>-6</v>
      </c>
      <c r="P1719">
        <f>IF(Table1[[#This Row],[difference]]&gt;0,SQRT(Table1[[#This Row],[difference]]),-SQRT(ABS(Table1[[#This Row],[difference]])))</f>
        <v>-2.4494897427831779</v>
      </c>
      <c r="Q1719">
        <f>IF(Table1[[#This Row],[line]]&gt;0,SQRT(Table1[[#This Row],[line]]),-SQRT(ABS(Table1[[#This Row],[line]])))</f>
        <v>-3</v>
      </c>
      <c r="R1719">
        <f>Table1[[#This Row],[difference]]-Table1[[#This Row],[sqrt(line)]]</f>
        <v>-3</v>
      </c>
      <c r="S1719">
        <f>IF(Table1[[#This Row],[difference]]&gt;0,1,-1)</f>
        <v>-1</v>
      </c>
      <c r="T1719">
        <f>IF(Table1[[#This Row],[team]]=E1718,SUM(H1719,T1718),Table1[[#This Row],[ppg]])</f>
        <v>148</v>
      </c>
      <c r="U1719">
        <f>IF(Table1[[#This Row],[team]]=E1718,SUM(I1719,U1718),Table1[[#This Row],[ppga]])</f>
        <v>144</v>
      </c>
      <c r="V1719">
        <f>IF(Table1[[#This Row],[team]]=E1718,SUM(Table1[[#This Row],[difference]],V1718),Table1[[#This Row],[difference]])</f>
        <v>-21</v>
      </c>
      <c r="W1719">
        <f>IF(Table1[[#This Row],[team]]=E1718,SUM(Table1[[#This Row],[sqrt(dif)]],W1718),Table1[[#This Row],[sqrt(dif)]])</f>
        <v>-6.7764538520933497</v>
      </c>
      <c r="X1719">
        <f>IF(Table1[[#This Row],[team]]=E1718,SUM(Table1[[#This Row],[f1]],X1718),Table1[[#This Row],[f1]])</f>
        <v>-12.99785473024281</v>
      </c>
      <c r="Y1719">
        <f>IF(Table1[[#This Row],[ATS]]=S1718,SUM(Table1[[#This Row],[ATS]],Y1718),Table1[[#This Row],[ATS]])</f>
        <v>-2</v>
      </c>
      <c r="Z1719">
        <f>IF(Table1[[#This Row],[ATS]]&gt;0,Table1[[#This Row],[ATS streak (not real)]]-1,Table1[[#This Row],[ATS streak (not real)]]+1)</f>
        <v>-1</v>
      </c>
      <c r="AA1719" s="5">
        <f>Table1[[#This Row],[running ttl ppg]]^2.37/(Table1[[#This Row],[running ttl ppg]]^2.37+Table1[[#This Row],[running ttl ppga]]^2.37)</f>
        <v>0.51622819025357813</v>
      </c>
      <c r="AB1719" s="5">
        <f>Table1[[#This Row],[pyth ratio]]+Table1[[#This Row],[win/loss ratio]]</f>
        <v>1.0162281902535781</v>
      </c>
    </row>
    <row r="1720" spans="1:28" x14ac:dyDescent="0.25">
      <c r="A1720" s="1">
        <v>4278</v>
      </c>
      <c r="B1720" s="7">
        <f t="shared" si="56"/>
        <v>7</v>
      </c>
      <c r="C1720" s="5">
        <v>2019</v>
      </c>
      <c r="D1720" s="5">
        <v>8</v>
      </c>
      <c r="E1720" t="s">
        <v>52</v>
      </c>
      <c r="F1720" t="s">
        <v>58</v>
      </c>
      <c r="G1720" s="5">
        <v>0</v>
      </c>
      <c r="H1720">
        <v>27</v>
      </c>
      <c r="I1720">
        <v>29</v>
      </c>
      <c r="J1720">
        <v>-2</v>
      </c>
      <c r="K1720">
        <f>IF(Table1[[#This Row],[net]]&gt;0,1,0)</f>
        <v>0</v>
      </c>
      <c r="L1720">
        <v>7.5</v>
      </c>
      <c r="M1720">
        <f>IF(Table1[[#This Row],[team]]=E1719,SUM(Table1[[#This Row],[win/loss]],M1719),Table1[[#This Row],[win/loss]])</f>
        <v>3</v>
      </c>
      <c r="N1720">
        <f>IF(Table1[[#This Row],[team]]=E1719,SUM(Table1[[#This Row],[win/loss]],M1719),Table1[[#This Row],[win/loss]])/B1720</f>
        <v>0.42857142857142855</v>
      </c>
      <c r="O1720">
        <f t="shared" si="55"/>
        <v>5.5</v>
      </c>
      <c r="P1720">
        <f>IF(Table1[[#This Row],[difference]]&gt;0,SQRT(Table1[[#This Row],[difference]]),-SQRT(ABS(Table1[[#This Row],[difference]])))</f>
        <v>2.3452078799117149</v>
      </c>
      <c r="Q1720">
        <f>IF(Table1[[#This Row],[line]]&gt;0,SQRT(Table1[[#This Row],[line]]),-SQRT(ABS(Table1[[#This Row],[line]])))</f>
        <v>2.7386127875258306</v>
      </c>
      <c r="R1720">
        <f>Table1[[#This Row],[difference]]-Table1[[#This Row],[sqrt(line)]]</f>
        <v>2.7613872124741694</v>
      </c>
      <c r="S1720">
        <f>IF(Table1[[#This Row],[difference]]&gt;0,1,-1)</f>
        <v>1</v>
      </c>
      <c r="T1720">
        <f>IF(Table1[[#This Row],[team]]=E1719,SUM(H1720,T1719),Table1[[#This Row],[ppg]])</f>
        <v>175</v>
      </c>
      <c r="U1720">
        <f>IF(Table1[[#This Row],[team]]=E1719,SUM(I1720,U1719),Table1[[#This Row],[ppga]])</f>
        <v>173</v>
      </c>
      <c r="V1720">
        <f>IF(Table1[[#This Row],[team]]=E1719,SUM(Table1[[#This Row],[difference]],V1719),Table1[[#This Row],[difference]])</f>
        <v>-15.5</v>
      </c>
      <c r="W1720">
        <f>IF(Table1[[#This Row],[team]]=E1719,SUM(Table1[[#This Row],[sqrt(dif)]],W1719),Table1[[#This Row],[sqrt(dif)]])</f>
        <v>-4.4312459721816353</v>
      </c>
      <c r="X1720">
        <f>IF(Table1[[#This Row],[team]]=E1719,SUM(Table1[[#This Row],[f1]],X1719),Table1[[#This Row],[f1]])</f>
        <v>-10.236467517768641</v>
      </c>
      <c r="Y1720">
        <f>IF(Table1[[#This Row],[ATS]]=S1719,SUM(Table1[[#This Row],[ATS]],Y1719),Table1[[#This Row],[ATS]])</f>
        <v>1</v>
      </c>
      <c r="Z1720">
        <f>IF(Table1[[#This Row],[ATS]]&gt;0,Table1[[#This Row],[ATS streak (not real)]]-1,Table1[[#This Row],[ATS streak (not real)]]+1)</f>
        <v>0</v>
      </c>
      <c r="AA1720" s="5">
        <f>Table1[[#This Row],[running ttl ppg]]^2.37/(Table1[[#This Row],[running ttl ppg]]^2.37+Table1[[#This Row],[running ttl ppga]]^2.37)</f>
        <v>0.50680999866813203</v>
      </c>
      <c r="AB1720" s="5">
        <f>Table1[[#This Row],[pyth ratio]]+Table1[[#This Row],[win/loss ratio]]</f>
        <v>0.93538142723956064</v>
      </c>
    </row>
    <row r="1721" spans="1:28" x14ac:dyDescent="0.25">
      <c r="A1721" s="1">
        <v>4279</v>
      </c>
      <c r="B1721" s="7">
        <f t="shared" si="56"/>
        <v>8</v>
      </c>
      <c r="C1721" s="5">
        <v>2019</v>
      </c>
      <c r="D1721" s="5">
        <v>9</v>
      </c>
      <c r="E1721" t="s">
        <v>52</v>
      </c>
      <c r="F1721" t="s">
        <v>63</v>
      </c>
      <c r="G1721" s="5">
        <v>0</v>
      </c>
      <c r="H1721">
        <v>17</v>
      </c>
      <c r="I1721">
        <v>31</v>
      </c>
      <c r="J1721">
        <v>-14</v>
      </c>
      <c r="K1721">
        <f>IF(Table1[[#This Row],[net]]&gt;0,1,0)</f>
        <v>0</v>
      </c>
      <c r="L1721">
        <v>5</v>
      </c>
      <c r="M1721">
        <f>IF(Table1[[#This Row],[team]]=E1720,SUM(Table1[[#This Row],[win/loss]],M1720),Table1[[#This Row],[win/loss]])</f>
        <v>3</v>
      </c>
      <c r="N1721">
        <f>IF(Table1[[#This Row],[team]]=E1720,SUM(Table1[[#This Row],[win/loss]],M1720),Table1[[#This Row],[win/loss]])/B1721</f>
        <v>0.375</v>
      </c>
      <c r="O1721">
        <f t="shared" si="55"/>
        <v>-9</v>
      </c>
      <c r="P1721">
        <f>IF(Table1[[#This Row],[difference]]&gt;0,SQRT(Table1[[#This Row],[difference]]),-SQRT(ABS(Table1[[#This Row],[difference]])))</f>
        <v>-3</v>
      </c>
      <c r="Q1721">
        <f>IF(Table1[[#This Row],[line]]&gt;0,SQRT(Table1[[#This Row],[line]]),-SQRT(ABS(Table1[[#This Row],[line]])))</f>
        <v>2.2360679774997898</v>
      </c>
      <c r="R1721">
        <f>Table1[[#This Row],[difference]]-Table1[[#This Row],[sqrt(line)]]</f>
        <v>-11.23606797749979</v>
      </c>
      <c r="S1721">
        <f>IF(Table1[[#This Row],[difference]]&gt;0,1,-1)</f>
        <v>-1</v>
      </c>
      <c r="T1721">
        <f>IF(Table1[[#This Row],[team]]=E1720,SUM(H1721,T1720),Table1[[#This Row],[ppg]])</f>
        <v>192</v>
      </c>
      <c r="U1721">
        <f>IF(Table1[[#This Row],[team]]=E1720,SUM(I1721,U1720),Table1[[#This Row],[ppga]])</f>
        <v>204</v>
      </c>
      <c r="V1721">
        <f>IF(Table1[[#This Row],[team]]=E1720,SUM(Table1[[#This Row],[difference]],V1720),Table1[[#This Row],[difference]])</f>
        <v>-24.5</v>
      </c>
      <c r="W1721">
        <f>IF(Table1[[#This Row],[team]]=E1720,SUM(Table1[[#This Row],[sqrt(dif)]],W1720),Table1[[#This Row],[sqrt(dif)]])</f>
        <v>-7.4312459721816353</v>
      </c>
      <c r="X1721">
        <f>IF(Table1[[#This Row],[team]]=E1720,SUM(Table1[[#This Row],[f1]],X1720),Table1[[#This Row],[f1]])</f>
        <v>-21.472535495268431</v>
      </c>
      <c r="Y1721">
        <f>IF(Table1[[#This Row],[ATS]]=S1720,SUM(Table1[[#This Row],[ATS]],Y1720),Table1[[#This Row],[ATS]])</f>
        <v>-1</v>
      </c>
      <c r="Z1721">
        <f>IF(Table1[[#This Row],[ATS]]&gt;0,Table1[[#This Row],[ATS streak (not real)]]-1,Table1[[#This Row],[ATS streak (not real)]]+1)</f>
        <v>0</v>
      </c>
      <c r="AA1721" s="5">
        <f>Table1[[#This Row],[running ttl ppg]]^2.37/(Table1[[#This Row],[running ttl ppg]]^2.37+Table1[[#This Row],[running ttl ppga]]^2.37)</f>
        <v>0.46414157892781788</v>
      </c>
      <c r="AB1721" s="5">
        <f>Table1[[#This Row],[pyth ratio]]+Table1[[#This Row],[win/loss ratio]]</f>
        <v>0.83914157892781782</v>
      </c>
    </row>
    <row r="1722" spans="1:28" x14ac:dyDescent="0.25">
      <c r="A1722" s="1">
        <v>4280</v>
      </c>
      <c r="B1722" s="7">
        <f t="shared" si="56"/>
        <v>9</v>
      </c>
      <c r="C1722" s="5">
        <v>2019</v>
      </c>
      <c r="D1722" s="5">
        <v>10</v>
      </c>
      <c r="E1722" t="s">
        <v>52</v>
      </c>
      <c r="F1722" t="s">
        <v>59</v>
      </c>
      <c r="G1722" s="5">
        <v>1</v>
      </c>
      <c r="H1722">
        <v>31</v>
      </c>
      <c r="I1722">
        <v>12</v>
      </c>
      <c r="J1722">
        <v>19</v>
      </c>
      <c r="K1722">
        <f>IF(Table1[[#This Row],[net]]&gt;0,1,0)</f>
        <v>1</v>
      </c>
      <c r="L1722">
        <v>-12.5</v>
      </c>
      <c r="M1722">
        <f>IF(Table1[[#This Row],[team]]=E1721,SUM(Table1[[#This Row],[win/loss]],M1721),Table1[[#This Row],[win/loss]])</f>
        <v>4</v>
      </c>
      <c r="N1722">
        <f>IF(Table1[[#This Row],[team]]=E1721,SUM(Table1[[#This Row],[win/loss]],M1721),Table1[[#This Row],[win/loss]])/B1722</f>
        <v>0.44444444444444442</v>
      </c>
      <c r="O1722">
        <f t="shared" si="55"/>
        <v>6.5</v>
      </c>
      <c r="P1722">
        <f>IF(Table1[[#This Row],[difference]]&gt;0,SQRT(Table1[[#This Row],[difference]]),-SQRT(ABS(Table1[[#This Row],[difference]])))</f>
        <v>2.5495097567963922</v>
      </c>
      <c r="Q1722">
        <f>IF(Table1[[#This Row],[line]]&gt;0,SQRT(Table1[[#This Row],[line]]),-SQRT(ABS(Table1[[#This Row],[line]])))</f>
        <v>-3.5355339059327378</v>
      </c>
      <c r="R1722">
        <f>Table1[[#This Row],[difference]]-Table1[[#This Row],[sqrt(line)]]</f>
        <v>10.035533905932738</v>
      </c>
      <c r="S1722">
        <f>IF(Table1[[#This Row],[difference]]&gt;0,1,-1)</f>
        <v>1</v>
      </c>
      <c r="T1722">
        <f>IF(Table1[[#This Row],[team]]=E1721,SUM(H1722,T1721),Table1[[#This Row],[ppg]])</f>
        <v>223</v>
      </c>
      <c r="U1722">
        <f>IF(Table1[[#This Row],[team]]=E1721,SUM(I1722,U1721),Table1[[#This Row],[ppga]])</f>
        <v>216</v>
      </c>
      <c r="V1722">
        <f>IF(Table1[[#This Row],[team]]=E1721,SUM(Table1[[#This Row],[difference]],V1721),Table1[[#This Row],[difference]])</f>
        <v>-18</v>
      </c>
      <c r="W1722">
        <f>IF(Table1[[#This Row],[team]]=E1721,SUM(Table1[[#This Row],[sqrt(dif)]],W1721),Table1[[#This Row],[sqrt(dif)]])</f>
        <v>-4.881736215385243</v>
      </c>
      <c r="X1722">
        <f>IF(Table1[[#This Row],[team]]=E1721,SUM(Table1[[#This Row],[f1]],X1721),Table1[[#This Row],[f1]])</f>
        <v>-11.437001589335694</v>
      </c>
      <c r="Y1722">
        <f>IF(Table1[[#This Row],[ATS]]=S1721,SUM(Table1[[#This Row],[ATS]],Y1721),Table1[[#This Row],[ATS]])</f>
        <v>1</v>
      </c>
      <c r="Z1722">
        <f>IF(Table1[[#This Row],[ATS]]&gt;0,Table1[[#This Row],[ATS streak (not real)]]-1,Table1[[#This Row],[ATS streak (not real)]]+1)</f>
        <v>0</v>
      </c>
      <c r="AA1722" s="5">
        <f>Table1[[#This Row],[running ttl ppg]]^2.37/(Table1[[#This Row],[running ttl ppg]]^2.37+Table1[[#This Row],[running ttl ppga]]^2.37)</f>
        <v>0.51888782602849415</v>
      </c>
      <c r="AB1722" s="5">
        <f>Table1[[#This Row],[pyth ratio]]+Table1[[#This Row],[win/loss ratio]]</f>
        <v>0.96333227047293857</v>
      </c>
    </row>
    <row r="1723" spans="1:28" x14ac:dyDescent="0.25">
      <c r="A1723" s="1">
        <v>4281</v>
      </c>
      <c r="B1723" s="7">
        <f t="shared" si="56"/>
        <v>10</v>
      </c>
      <c r="C1723" s="5">
        <v>2019</v>
      </c>
      <c r="D1723" s="5">
        <v>11</v>
      </c>
      <c r="E1723" t="s">
        <v>52</v>
      </c>
      <c r="F1723" t="s">
        <v>69</v>
      </c>
      <c r="G1723" s="5">
        <v>0</v>
      </c>
      <c r="H1723">
        <v>24</v>
      </c>
      <c r="I1723">
        <v>27</v>
      </c>
      <c r="J1723">
        <v>-3</v>
      </c>
      <c r="K1723">
        <f>IF(Table1[[#This Row],[net]]&gt;0,1,0)</f>
        <v>0</v>
      </c>
      <c r="L1723">
        <v>3</v>
      </c>
      <c r="M1723">
        <f>IF(Table1[[#This Row],[team]]=E1722,SUM(Table1[[#This Row],[win/loss]],M1722),Table1[[#This Row],[win/loss]])</f>
        <v>4</v>
      </c>
      <c r="N1723">
        <f>IF(Table1[[#This Row],[team]]=E1722,SUM(Table1[[#This Row],[win/loss]],M1722),Table1[[#This Row],[win/loss]])/B1723</f>
        <v>0.4</v>
      </c>
      <c r="O1723">
        <f t="shared" si="55"/>
        <v>0</v>
      </c>
      <c r="P1723">
        <f>IF(Table1[[#This Row],[difference]]&gt;0,SQRT(Table1[[#This Row],[difference]]),-SQRT(ABS(Table1[[#This Row],[difference]])))</f>
        <v>0</v>
      </c>
      <c r="Q1723">
        <f>IF(Table1[[#This Row],[line]]&gt;0,SQRT(Table1[[#This Row],[line]]),-SQRT(ABS(Table1[[#This Row],[line]])))</f>
        <v>1.7320508075688772</v>
      </c>
      <c r="R1723">
        <f>Table1[[#This Row],[difference]]-Table1[[#This Row],[sqrt(line)]]</f>
        <v>-1.7320508075688772</v>
      </c>
      <c r="S1723">
        <f>IF(Table1[[#This Row],[difference]]&gt;0,1,-1)</f>
        <v>-1</v>
      </c>
      <c r="T1723">
        <f>IF(Table1[[#This Row],[team]]=E1722,SUM(H1723,T1722),Table1[[#This Row],[ppg]])</f>
        <v>247</v>
      </c>
      <c r="U1723">
        <f>IF(Table1[[#This Row],[team]]=E1722,SUM(I1723,U1722),Table1[[#This Row],[ppga]])</f>
        <v>243</v>
      </c>
      <c r="V1723">
        <f>IF(Table1[[#This Row],[team]]=E1722,SUM(Table1[[#This Row],[difference]],V1722),Table1[[#This Row],[difference]])</f>
        <v>-18</v>
      </c>
      <c r="W1723">
        <f>IF(Table1[[#This Row],[team]]=E1722,SUM(Table1[[#This Row],[sqrt(dif)]],W1722),Table1[[#This Row],[sqrt(dif)]])</f>
        <v>-4.881736215385243</v>
      </c>
      <c r="X1723">
        <f>IF(Table1[[#This Row],[team]]=E1722,SUM(Table1[[#This Row],[f1]],X1722),Table1[[#This Row],[f1]])</f>
        <v>-13.16905239690457</v>
      </c>
      <c r="Y1723">
        <f>IF(Table1[[#This Row],[ATS]]=S1722,SUM(Table1[[#This Row],[ATS]],Y1722),Table1[[#This Row],[ATS]])</f>
        <v>-1</v>
      </c>
      <c r="Z1723">
        <f>IF(Table1[[#This Row],[ATS]]&gt;0,Table1[[#This Row],[ATS streak (not real)]]-1,Table1[[#This Row],[ATS streak (not real)]]+1)</f>
        <v>0</v>
      </c>
      <c r="AA1723" s="5">
        <f>Table1[[#This Row],[running ttl ppg]]^2.37/(Table1[[#This Row],[running ttl ppg]]^2.37+Table1[[#This Row],[running ttl ppga]]^2.37)</f>
        <v>0.50967247743350785</v>
      </c>
      <c r="AB1723" s="5">
        <f>Table1[[#This Row],[pyth ratio]]+Table1[[#This Row],[win/loss ratio]]</f>
        <v>0.90967247743350788</v>
      </c>
    </row>
    <row r="1724" spans="1:28" x14ac:dyDescent="0.25">
      <c r="A1724" s="1">
        <v>4282</v>
      </c>
      <c r="B1724" s="7">
        <f t="shared" si="56"/>
        <v>11</v>
      </c>
      <c r="C1724" s="5">
        <v>2019</v>
      </c>
      <c r="D1724" s="5">
        <v>12</v>
      </c>
      <c r="E1724" t="s">
        <v>52</v>
      </c>
      <c r="F1724" t="s">
        <v>60</v>
      </c>
      <c r="G1724" s="5">
        <v>0</v>
      </c>
      <c r="H1724">
        <v>17</v>
      </c>
      <c r="I1724">
        <v>24</v>
      </c>
      <c r="J1724">
        <v>-7</v>
      </c>
      <c r="K1724">
        <f>IF(Table1[[#This Row],[net]]&gt;0,1,0)</f>
        <v>0</v>
      </c>
      <c r="L1724">
        <v>3.5</v>
      </c>
      <c r="M1724">
        <f>IF(Table1[[#This Row],[team]]=E1723,SUM(Table1[[#This Row],[win/loss]],M1723),Table1[[#This Row],[win/loss]])</f>
        <v>4</v>
      </c>
      <c r="N1724">
        <f>IF(Table1[[#This Row],[team]]=E1723,SUM(Table1[[#This Row],[win/loss]],M1723),Table1[[#This Row],[win/loss]])/B1724</f>
        <v>0.36363636363636365</v>
      </c>
      <c r="O1724">
        <f t="shared" si="55"/>
        <v>-3.5</v>
      </c>
      <c r="P1724">
        <f>IF(Table1[[#This Row],[difference]]&gt;0,SQRT(Table1[[#This Row],[difference]]),-SQRT(ABS(Table1[[#This Row],[difference]])))</f>
        <v>-1.8708286933869707</v>
      </c>
      <c r="Q1724">
        <f>IF(Table1[[#This Row],[line]]&gt;0,SQRT(Table1[[#This Row],[line]]),-SQRT(ABS(Table1[[#This Row],[line]])))</f>
        <v>1.8708286933869707</v>
      </c>
      <c r="R1724">
        <f>Table1[[#This Row],[difference]]-Table1[[#This Row],[sqrt(line)]]</f>
        <v>-5.3708286933869704</v>
      </c>
      <c r="S1724">
        <f>IF(Table1[[#This Row],[difference]]&gt;0,1,-1)</f>
        <v>-1</v>
      </c>
      <c r="T1724">
        <f>IF(Table1[[#This Row],[team]]=E1723,SUM(H1724,T1723),Table1[[#This Row],[ppg]])</f>
        <v>264</v>
      </c>
      <c r="U1724">
        <f>IF(Table1[[#This Row],[team]]=E1723,SUM(I1724,U1723),Table1[[#This Row],[ppga]])</f>
        <v>267</v>
      </c>
      <c r="V1724">
        <f>IF(Table1[[#This Row],[team]]=E1723,SUM(Table1[[#This Row],[difference]],V1723),Table1[[#This Row],[difference]])</f>
        <v>-21.5</v>
      </c>
      <c r="W1724">
        <f>IF(Table1[[#This Row],[team]]=E1723,SUM(Table1[[#This Row],[sqrt(dif)]],W1723),Table1[[#This Row],[sqrt(dif)]])</f>
        <v>-6.7525649087722135</v>
      </c>
      <c r="X1724">
        <f>IF(Table1[[#This Row],[team]]=E1723,SUM(Table1[[#This Row],[f1]],X1723),Table1[[#This Row],[f1]])</f>
        <v>-18.539881090291541</v>
      </c>
      <c r="Y1724">
        <f>IF(Table1[[#This Row],[ATS]]=S1723,SUM(Table1[[#This Row],[ATS]],Y1723),Table1[[#This Row],[ATS]])</f>
        <v>-2</v>
      </c>
      <c r="Z1724">
        <f>IF(Table1[[#This Row],[ATS]]&gt;0,Table1[[#This Row],[ATS streak (not real)]]-1,Table1[[#This Row],[ATS streak (not real)]]+1)</f>
        <v>-1</v>
      </c>
      <c r="AA1724" s="5">
        <f>Table1[[#This Row],[running ttl ppg]]^2.37/(Table1[[#This Row],[running ttl ppg]]^2.37+Table1[[#This Row],[running ttl ppga]]^2.37)</f>
        <v>0.49330541360113234</v>
      </c>
      <c r="AB1724" s="5">
        <f>Table1[[#This Row],[pyth ratio]]+Table1[[#This Row],[win/loss ratio]]</f>
        <v>0.85694177723749598</v>
      </c>
    </row>
    <row r="1725" spans="1:28" x14ac:dyDescent="0.25">
      <c r="A1725" s="1">
        <v>4283</v>
      </c>
      <c r="B1725" s="7">
        <f t="shared" si="56"/>
        <v>12</v>
      </c>
      <c r="C1725" s="5">
        <v>2019</v>
      </c>
      <c r="D1725" s="5">
        <v>13</v>
      </c>
      <c r="E1725" t="s">
        <v>52</v>
      </c>
      <c r="F1725" t="s">
        <v>41</v>
      </c>
      <c r="G1725" s="5">
        <v>1</v>
      </c>
      <c r="H1725">
        <v>17</v>
      </c>
      <c r="I1725">
        <v>20</v>
      </c>
      <c r="J1725">
        <v>-3</v>
      </c>
      <c r="K1725">
        <f>IF(Table1[[#This Row],[net]]&gt;0,1,0)</f>
        <v>0</v>
      </c>
      <c r="L1725">
        <v>-13.5</v>
      </c>
      <c r="M1725">
        <f>IF(Table1[[#This Row],[team]]=E1724,SUM(Table1[[#This Row],[win/loss]],M1724),Table1[[#This Row],[win/loss]])</f>
        <v>4</v>
      </c>
      <c r="N1725">
        <f>IF(Table1[[#This Row],[team]]=E1724,SUM(Table1[[#This Row],[win/loss]],M1724),Table1[[#This Row],[win/loss]])/B1725</f>
        <v>0.33333333333333331</v>
      </c>
      <c r="O1725">
        <f t="shared" si="55"/>
        <v>-16.5</v>
      </c>
      <c r="P1725">
        <f>IF(Table1[[#This Row],[difference]]&gt;0,SQRT(Table1[[#This Row],[difference]]),-SQRT(ABS(Table1[[#This Row],[difference]])))</f>
        <v>-4.0620192023179804</v>
      </c>
      <c r="Q1725">
        <f>IF(Table1[[#This Row],[line]]&gt;0,SQRT(Table1[[#This Row],[line]]),-SQRT(ABS(Table1[[#This Row],[line]])))</f>
        <v>-3.6742346141747673</v>
      </c>
      <c r="R1725">
        <f>Table1[[#This Row],[difference]]-Table1[[#This Row],[sqrt(line)]]</f>
        <v>-12.825765385825232</v>
      </c>
      <c r="S1725">
        <f>IF(Table1[[#This Row],[difference]]&gt;0,1,-1)</f>
        <v>-1</v>
      </c>
      <c r="T1725">
        <f>IF(Table1[[#This Row],[team]]=E1724,SUM(H1725,T1724),Table1[[#This Row],[ppg]])</f>
        <v>281</v>
      </c>
      <c r="U1725">
        <f>IF(Table1[[#This Row],[team]]=E1724,SUM(I1725,U1724),Table1[[#This Row],[ppga]])</f>
        <v>287</v>
      </c>
      <c r="V1725">
        <f>IF(Table1[[#This Row],[team]]=E1724,SUM(Table1[[#This Row],[difference]],V1724),Table1[[#This Row],[difference]])</f>
        <v>-38</v>
      </c>
      <c r="W1725">
        <f>IF(Table1[[#This Row],[team]]=E1724,SUM(Table1[[#This Row],[sqrt(dif)]],W1724),Table1[[#This Row],[sqrt(dif)]])</f>
        <v>-10.814584111090195</v>
      </c>
      <c r="X1725">
        <f>IF(Table1[[#This Row],[team]]=E1724,SUM(Table1[[#This Row],[f1]],X1724),Table1[[#This Row],[f1]])</f>
        <v>-31.365646476116773</v>
      </c>
      <c r="Y1725">
        <f>IF(Table1[[#This Row],[ATS]]=S1724,SUM(Table1[[#This Row],[ATS]],Y1724),Table1[[#This Row],[ATS]])</f>
        <v>-3</v>
      </c>
      <c r="Z1725">
        <f>IF(Table1[[#This Row],[ATS]]&gt;0,Table1[[#This Row],[ATS streak (not real)]]-1,Table1[[#This Row],[ATS streak (not real)]]+1)</f>
        <v>-2</v>
      </c>
      <c r="AA1725" s="5">
        <f>Table1[[#This Row],[running ttl ppg]]^2.37/(Table1[[#This Row],[running ttl ppg]]^2.37+Table1[[#This Row],[running ttl ppga]]^2.37)</f>
        <v>0.48748454356461224</v>
      </c>
      <c r="AB1725" s="5">
        <f>Table1[[#This Row],[pyth ratio]]+Table1[[#This Row],[win/loss ratio]]</f>
        <v>0.8208178768979455</v>
      </c>
    </row>
    <row r="1726" spans="1:28" x14ac:dyDescent="0.25">
      <c r="A1726" s="1">
        <v>4284</v>
      </c>
      <c r="B1726" s="7">
        <f t="shared" si="56"/>
        <v>13</v>
      </c>
      <c r="C1726" s="5">
        <v>2019</v>
      </c>
      <c r="D1726" s="5">
        <v>14</v>
      </c>
      <c r="E1726" t="s">
        <v>52</v>
      </c>
      <c r="F1726" t="s">
        <v>42</v>
      </c>
      <c r="G1726" s="5">
        <v>1</v>
      </c>
      <c r="H1726">
        <v>34</v>
      </c>
      <c r="I1726">
        <v>20</v>
      </c>
      <c r="J1726">
        <v>14</v>
      </c>
      <c r="K1726">
        <f>IF(Table1[[#This Row],[net]]&gt;0,1,0)</f>
        <v>1</v>
      </c>
      <c r="L1726">
        <v>-4</v>
      </c>
      <c r="M1726">
        <f>IF(Table1[[#This Row],[team]]=E1725,SUM(Table1[[#This Row],[win/loss]],M1725),Table1[[#This Row],[win/loss]])</f>
        <v>5</v>
      </c>
      <c r="N1726">
        <f>IF(Table1[[#This Row],[team]]=E1725,SUM(Table1[[#This Row],[win/loss]],M1725),Table1[[#This Row],[win/loss]])/B1726</f>
        <v>0.38461538461538464</v>
      </c>
      <c r="O1726">
        <f t="shared" si="55"/>
        <v>10</v>
      </c>
      <c r="P1726">
        <f>IF(Table1[[#This Row],[difference]]&gt;0,SQRT(Table1[[#This Row],[difference]]),-SQRT(ABS(Table1[[#This Row],[difference]])))</f>
        <v>3.1622776601683795</v>
      </c>
      <c r="Q1726">
        <f>IF(Table1[[#This Row],[line]]&gt;0,SQRT(Table1[[#This Row],[line]]),-SQRT(ABS(Table1[[#This Row],[line]])))</f>
        <v>-2</v>
      </c>
      <c r="R1726">
        <f>Table1[[#This Row],[difference]]-Table1[[#This Row],[sqrt(line)]]</f>
        <v>12</v>
      </c>
      <c r="S1726">
        <f>IF(Table1[[#This Row],[difference]]&gt;0,1,-1)</f>
        <v>1</v>
      </c>
      <c r="T1726">
        <f>IF(Table1[[#This Row],[team]]=E1725,SUM(H1726,T1725),Table1[[#This Row],[ppg]])</f>
        <v>315</v>
      </c>
      <c r="U1726">
        <f>IF(Table1[[#This Row],[team]]=E1725,SUM(I1726,U1725),Table1[[#This Row],[ppga]])</f>
        <v>307</v>
      </c>
      <c r="V1726">
        <f>IF(Table1[[#This Row],[team]]=E1725,SUM(Table1[[#This Row],[difference]],V1725),Table1[[#This Row],[difference]])</f>
        <v>-28</v>
      </c>
      <c r="W1726">
        <f>IF(Table1[[#This Row],[team]]=E1725,SUM(Table1[[#This Row],[sqrt(dif)]],W1725),Table1[[#This Row],[sqrt(dif)]])</f>
        <v>-7.6523064509218148</v>
      </c>
      <c r="X1726">
        <f>IF(Table1[[#This Row],[team]]=E1725,SUM(Table1[[#This Row],[f1]],X1725),Table1[[#This Row],[f1]])</f>
        <v>-19.365646476116773</v>
      </c>
      <c r="Y1726">
        <f>IF(Table1[[#This Row],[ATS]]=S1725,SUM(Table1[[#This Row],[ATS]],Y1725),Table1[[#This Row],[ATS]])</f>
        <v>1</v>
      </c>
      <c r="Z1726">
        <f>IF(Table1[[#This Row],[ATS]]&gt;0,Table1[[#This Row],[ATS streak (not real)]]-1,Table1[[#This Row],[ATS streak (not real)]]+1)</f>
        <v>0</v>
      </c>
      <c r="AA1726" s="5">
        <f>Table1[[#This Row],[running ttl ppg]]^2.37/(Table1[[#This Row],[running ttl ppg]]^2.37+Table1[[#This Row],[running ttl ppga]]^2.37)</f>
        <v>0.51523727848214496</v>
      </c>
      <c r="AB1726" s="5">
        <f>Table1[[#This Row],[pyth ratio]]+Table1[[#This Row],[win/loss ratio]]</f>
        <v>0.89985266309752965</v>
      </c>
    </row>
    <row r="1727" spans="1:28" x14ac:dyDescent="0.25">
      <c r="A1727" s="1">
        <v>4285</v>
      </c>
      <c r="B1727" s="7">
        <f t="shared" si="56"/>
        <v>14</v>
      </c>
      <c r="C1727" s="5">
        <v>2019</v>
      </c>
      <c r="D1727" s="5">
        <v>15</v>
      </c>
      <c r="E1727" t="s">
        <v>52</v>
      </c>
      <c r="F1727" t="s">
        <v>46</v>
      </c>
      <c r="G1727" s="5">
        <v>0</v>
      </c>
      <c r="H1727">
        <v>17</v>
      </c>
      <c r="I1727">
        <v>24</v>
      </c>
      <c r="J1727">
        <v>-7</v>
      </c>
      <c r="K1727">
        <f>IF(Table1[[#This Row],[net]]&gt;0,1,0)</f>
        <v>0</v>
      </c>
      <c r="L1727">
        <v>5.5</v>
      </c>
      <c r="M1727">
        <f>IF(Table1[[#This Row],[team]]=E1726,SUM(Table1[[#This Row],[win/loss]],M1726),Table1[[#This Row],[win/loss]])</f>
        <v>5</v>
      </c>
      <c r="N1727">
        <f>IF(Table1[[#This Row],[team]]=E1726,SUM(Table1[[#This Row],[win/loss]],M1726),Table1[[#This Row],[win/loss]])/B1727</f>
        <v>0.35714285714285715</v>
      </c>
      <c r="O1727">
        <f t="shared" si="55"/>
        <v>-1.5</v>
      </c>
      <c r="P1727">
        <f>IF(Table1[[#This Row],[difference]]&gt;0,SQRT(Table1[[#This Row],[difference]]),-SQRT(ABS(Table1[[#This Row],[difference]])))</f>
        <v>-1.2247448713915889</v>
      </c>
      <c r="Q1727">
        <f>IF(Table1[[#This Row],[line]]&gt;0,SQRT(Table1[[#This Row],[line]]),-SQRT(ABS(Table1[[#This Row],[line]])))</f>
        <v>2.3452078799117149</v>
      </c>
      <c r="R1727">
        <f>Table1[[#This Row],[difference]]-Table1[[#This Row],[sqrt(line)]]</f>
        <v>-3.8452078799117149</v>
      </c>
      <c r="S1727">
        <f>IF(Table1[[#This Row],[difference]]&gt;0,1,-1)</f>
        <v>-1</v>
      </c>
      <c r="T1727">
        <f>IF(Table1[[#This Row],[team]]=E1726,SUM(H1727,T1726),Table1[[#This Row],[ppg]])</f>
        <v>332</v>
      </c>
      <c r="U1727">
        <f>IF(Table1[[#This Row],[team]]=E1726,SUM(I1727,U1726),Table1[[#This Row],[ppga]])</f>
        <v>331</v>
      </c>
      <c r="V1727">
        <f>IF(Table1[[#This Row],[team]]=E1726,SUM(Table1[[#This Row],[difference]],V1726),Table1[[#This Row],[difference]])</f>
        <v>-29.5</v>
      </c>
      <c r="W1727">
        <f>IF(Table1[[#This Row],[team]]=E1726,SUM(Table1[[#This Row],[sqrt(dif)]],W1726),Table1[[#This Row],[sqrt(dif)]])</f>
        <v>-8.8770513223134042</v>
      </c>
      <c r="X1727">
        <f>IF(Table1[[#This Row],[team]]=E1726,SUM(Table1[[#This Row],[f1]],X1726),Table1[[#This Row],[f1]])</f>
        <v>-23.210854356028488</v>
      </c>
      <c r="Y1727">
        <f>IF(Table1[[#This Row],[ATS]]=S1726,SUM(Table1[[#This Row],[ATS]],Y1726),Table1[[#This Row],[ATS]])</f>
        <v>-1</v>
      </c>
      <c r="Z1727">
        <f>IF(Table1[[#This Row],[ATS]]&gt;0,Table1[[#This Row],[ATS streak (not real)]]-1,Table1[[#This Row],[ATS streak (not real)]]+1)</f>
        <v>0</v>
      </c>
      <c r="AA1727" s="5">
        <f>Table1[[#This Row],[running ttl ppg]]^2.37/(Table1[[#This Row],[running ttl ppg]]^2.37+Table1[[#This Row],[running ttl ppga]]^2.37)</f>
        <v>0.50178732405917714</v>
      </c>
      <c r="AB1727" s="5">
        <f>Table1[[#This Row],[pyth ratio]]+Table1[[#This Row],[win/loss ratio]]</f>
        <v>0.85893018120203424</v>
      </c>
    </row>
    <row r="1728" spans="1:28" x14ac:dyDescent="0.25">
      <c r="A1728" s="1">
        <v>4286</v>
      </c>
      <c r="B1728" s="7">
        <f t="shared" si="56"/>
        <v>15</v>
      </c>
      <c r="C1728" s="5">
        <v>2019</v>
      </c>
      <c r="D1728" s="5">
        <v>16</v>
      </c>
      <c r="E1728" t="s">
        <v>52</v>
      </c>
      <c r="F1728" t="s">
        <v>62</v>
      </c>
      <c r="G1728" s="5">
        <v>0</v>
      </c>
      <c r="H1728">
        <v>44</v>
      </c>
      <c r="I1728">
        <v>38</v>
      </c>
      <c r="J1728">
        <v>6</v>
      </c>
      <c r="K1728">
        <f>IF(Table1[[#This Row],[net]]&gt;0,1,0)</f>
        <v>1</v>
      </c>
      <c r="L1728">
        <v>-3</v>
      </c>
      <c r="M1728">
        <f>IF(Table1[[#This Row],[team]]=E1727,SUM(Table1[[#This Row],[win/loss]],M1727),Table1[[#This Row],[win/loss]])</f>
        <v>6</v>
      </c>
      <c r="N1728">
        <f>IF(Table1[[#This Row],[team]]=E1727,SUM(Table1[[#This Row],[win/loss]],M1727),Table1[[#This Row],[win/loss]])/B1728</f>
        <v>0.4</v>
      </c>
      <c r="O1728">
        <f t="shared" si="55"/>
        <v>3</v>
      </c>
      <c r="P1728">
        <f>IF(Table1[[#This Row],[difference]]&gt;0,SQRT(Table1[[#This Row],[difference]]),-SQRT(ABS(Table1[[#This Row],[difference]])))</f>
        <v>1.7320508075688772</v>
      </c>
      <c r="Q1728">
        <f>IF(Table1[[#This Row],[line]]&gt;0,SQRT(Table1[[#This Row],[line]]),-SQRT(ABS(Table1[[#This Row],[line]])))</f>
        <v>-1.7320508075688772</v>
      </c>
      <c r="R1728">
        <f>Table1[[#This Row],[difference]]-Table1[[#This Row],[sqrt(line)]]</f>
        <v>4.7320508075688767</v>
      </c>
      <c r="S1728">
        <f>IF(Table1[[#This Row],[difference]]&gt;0,1,-1)</f>
        <v>1</v>
      </c>
      <c r="T1728">
        <f>IF(Table1[[#This Row],[team]]=E1727,SUM(H1728,T1727),Table1[[#This Row],[ppg]])</f>
        <v>376</v>
      </c>
      <c r="U1728">
        <f>IF(Table1[[#This Row],[team]]=E1727,SUM(I1728,U1727),Table1[[#This Row],[ppga]])</f>
        <v>369</v>
      </c>
      <c r="V1728">
        <f>IF(Table1[[#This Row],[team]]=E1727,SUM(Table1[[#This Row],[difference]],V1727),Table1[[#This Row],[difference]])</f>
        <v>-26.5</v>
      </c>
      <c r="W1728">
        <f>IF(Table1[[#This Row],[team]]=E1727,SUM(Table1[[#This Row],[sqrt(dif)]],W1727),Table1[[#This Row],[sqrt(dif)]])</f>
        <v>-7.1450005147445275</v>
      </c>
      <c r="X1728">
        <f>IF(Table1[[#This Row],[team]]=E1727,SUM(Table1[[#This Row],[f1]],X1727),Table1[[#This Row],[f1]])</f>
        <v>-18.478803548459609</v>
      </c>
      <c r="Y1728">
        <f>IF(Table1[[#This Row],[ATS]]=S1727,SUM(Table1[[#This Row],[ATS]],Y1727),Table1[[#This Row],[ATS]])</f>
        <v>1</v>
      </c>
      <c r="Z1728">
        <f>IF(Table1[[#This Row],[ATS]]&gt;0,Table1[[#This Row],[ATS streak (not real)]]-1,Table1[[#This Row],[ATS streak (not real)]]+1)</f>
        <v>0</v>
      </c>
      <c r="AA1728" s="5">
        <f>Table1[[#This Row],[running ttl ppg]]^2.37/(Table1[[#This Row],[running ttl ppg]]^2.37+Table1[[#This Row],[running ttl ppga]]^2.37)</f>
        <v>0.51113271563795104</v>
      </c>
      <c r="AB1728" s="5">
        <f>Table1[[#This Row],[pyth ratio]]+Table1[[#This Row],[win/loss ratio]]</f>
        <v>0.91113271563795106</v>
      </c>
    </row>
    <row r="1729" spans="1:28" x14ac:dyDescent="0.25">
      <c r="A1729" s="1">
        <v>4287</v>
      </c>
      <c r="B1729" s="7">
        <f t="shared" si="56"/>
        <v>16</v>
      </c>
      <c r="C1729" s="5">
        <v>2019</v>
      </c>
      <c r="D1729" s="5">
        <v>17</v>
      </c>
      <c r="E1729" t="s">
        <v>52</v>
      </c>
      <c r="F1729" t="s">
        <v>51</v>
      </c>
      <c r="G1729" s="5">
        <v>1</v>
      </c>
      <c r="H1729">
        <v>0</v>
      </c>
      <c r="I1729">
        <v>31</v>
      </c>
      <c r="J1729">
        <v>-31</v>
      </c>
      <c r="K1729">
        <f>IF(Table1[[#This Row],[net]]&gt;0,1,0)</f>
        <v>0</v>
      </c>
      <c r="L1729">
        <v>-7.5</v>
      </c>
      <c r="M1729">
        <f>IF(Table1[[#This Row],[team]]=E1728,SUM(Table1[[#This Row],[win/loss]],M1728),Table1[[#This Row],[win/loss]])</f>
        <v>6</v>
      </c>
      <c r="N1729">
        <f>IF(Table1[[#This Row],[team]]=E1728,SUM(Table1[[#This Row],[win/loss]],M1728),Table1[[#This Row],[win/loss]])/B1729</f>
        <v>0.375</v>
      </c>
      <c r="O1729">
        <f t="shared" si="55"/>
        <v>-38.5</v>
      </c>
      <c r="P1729">
        <f>IF(Table1[[#This Row],[difference]]&gt;0,SQRT(Table1[[#This Row],[difference]]),-SQRT(ABS(Table1[[#This Row],[difference]])))</f>
        <v>-6.2048368229954285</v>
      </c>
      <c r="Q1729">
        <f>IF(Table1[[#This Row],[line]]&gt;0,SQRT(Table1[[#This Row],[line]]),-SQRT(ABS(Table1[[#This Row],[line]])))</f>
        <v>-2.7386127875258306</v>
      </c>
      <c r="R1729">
        <f>Table1[[#This Row],[difference]]-Table1[[#This Row],[sqrt(line)]]</f>
        <v>-35.761387212474169</v>
      </c>
      <c r="S1729">
        <f>IF(Table1[[#This Row],[difference]]&gt;0,1,-1)</f>
        <v>-1</v>
      </c>
      <c r="T1729">
        <f>IF(Table1[[#This Row],[team]]=E1728,SUM(H1729,T1728),Table1[[#This Row],[ppg]])</f>
        <v>376</v>
      </c>
      <c r="U1729">
        <f>IF(Table1[[#This Row],[team]]=E1728,SUM(I1729,U1728),Table1[[#This Row],[ppga]])</f>
        <v>400</v>
      </c>
      <c r="V1729">
        <f>IF(Table1[[#This Row],[team]]=E1728,SUM(Table1[[#This Row],[difference]],V1728),Table1[[#This Row],[difference]])</f>
        <v>-65</v>
      </c>
      <c r="W1729">
        <f>IF(Table1[[#This Row],[team]]=E1728,SUM(Table1[[#This Row],[sqrt(dif)]],W1728),Table1[[#This Row],[sqrt(dif)]])</f>
        <v>-13.349837337739956</v>
      </c>
      <c r="X1729">
        <f>IF(Table1[[#This Row],[team]]=E1728,SUM(Table1[[#This Row],[f1]],X1728),Table1[[#This Row],[f1]])</f>
        <v>-54.240190760933778</v>
      </c>
      <c r="Y1729">
        <f>IF(Table1[[#This Row],[ATS]]=S1728,SUM(Table1[[#This Row],[ATS]],Y1728),Table1[[#This Row],[ATS]])</f>
        <v>-1</v>
      </c>
      <c r="Z1729">
        <f>IF(Table1[[#This Row],[ATS]]&gt;0,Table1[[#This Row],[ATS streak (not real)]]-1,Table1[[#This Row],[ATS streak (not real)]]+1)</f>
        <v>0</v>
      </c>
      <c r="AA1729" s="5">
        <f>Table1[[#This Row],[running ttl ppg]]^2.37/(Table1[[#This Row],[running ttl ppg]]^2.37+Table1[[#This Row],[running ttl ppga]]^2.37)</f>
        <v>0.46340438119621991</v>
      </c>
      <c r="AB1729" s="5">
        <f>Table1[[#This Row],[pyth ratio]]+Table1[[#This Row],[win/loss ratio]]</f>
        <v>0.83840438119621985</v>
      </c>
    </row>
    <row r="1730" spans="1:28" x14ac:dyDescent="0.25">
      <c r="A1730" s="1">
        <v>4288</v>
      </c>
      <c r="B1730" s="7">
        <f t="shared" si="56"/>
        <v>1</v>
      </c>
      <c r="C1730" s="5">
        <v>2019</v>
      </c>
      <c r="D1730" s="5">
        <v>1</v>
      </c>
      <c r="E1730" t="s">
        <v>53</v>
      </c>
      <c r="F1730" t="s">
        <v>63</v>
      </c>
      <c r="G1730" s="5">
        <v>0</v>
      </c>
      <c r="H1730">
        <v>20</v>
      </c>
      <c r="I1730">
        <v>27</v>
      </c>
      <c r="J1730">
        <v>-7</v>
      </c>
      <c r="K1730">
        <f>IF(Table1[[#This Row],[net]]&gt;0,1,0)</f>
        <v>0</v>
      </c>
      <c r="L1730">
        <v>6.5</v>
      </c>
      <c r="M1730">
        <f>IF(Table1[[#This Row],[team]]=E1729,SUM(Table1[[#This Row],[win/loss]],M1729),Table1[[#This Row],[win/loss]])</f>
        <v>0</v>
      </c>
      <c r="N1730">
        <f>IF(Table1[[#This Row],[team]]=E1729,SUM(Table1[[#This Row],[win/loss]],M1729),Table1[[#This Row],[win/loss]])/B1730</f>
        <v>0</v>
      </c>
      <c r="O1730">
        <f t="shared" si="55"/>
        <v>-0.5</v>
      </c>
      <c r="P1730">
        <f>IF(Table1[[#This Row],[difference]]&gt;0,SQRT(Table1[[#This Row],[difference]]),-SQRT(ABS(Table1[[#This Row],[difference]])))</f>
        <v>-0.70710678118654757</v>
      </c>
      <c r="Q1730">
        <f>IF(Table1[[#This Row],[line]]&gt;0,SQRT(Table1[[#This Row],[line]]),-SQRT(ABS(Table1[[#This Row],[line]])))</f>
        <v>2.5495097567963922</v>
      </c>
      <c r="R1730">
        <f>Table1[[#This Row],[difference]]-Table1[[#This Row],[sqrt(line)]]</f>
        <v>-3.0495097567963922</v>
      </c>
      <c r="S1730">
        <f>IF(Table1[[#This Row],[difference]]&gt;0,1,-1)</f>
        <v>-1</v>
      </c>
      <c r="T1730">
        <f>IF(Table1[[#This Row],[team]]=E1729,SUM(H1730,T1729),Table1[[#This Row],[ppg]])</f>
        <v>20</v>
      </c>
      <c r="U1730">
        <f>IF(Table1[[#This Row],[team]]=E1729,SUM(I1730,U1729),Table1[[#This Row],[ppga]])</f>
        <v>27</v>
      </c>
      <c r="V1730">
        <f>IF(Table1[[#This Row],[team]]=E1729,SUM(Table1[[#This Row],[difference]],V1729),Table1[[#This Row],[difference]])</f>
        <v>-0.5</v>
      </c>
      <c r="W1730">
        <f>IF(Table1[[#This Row],[team]]=E1729,SUM(Table1[[#This Row],[sqrt(dif)]],W1729),Table1[[#This Row],[sqrt(dif)]])</f>
        <v>-0.70710678118654757</v>
      </c>
      <c r="X1730">
        <f>IF(Table1[[#This Row],[team]]=E1729,SUM(Table1[[#This Row],[f1]],X1729),Table1[[#This Row],[f1]])</f>
        <v>-3.0495097567963922</v>
      </c>
      <c r="Y1730">
        <f>IF(Table1[[#This Row],[ATS]]=S1729,SUM(Table1[[#This Row],[ATS]],Y1729),Table1[[#This Row],[ATS]])</f>
        <v>-2</v>
      </c>
      <c r="Z1730">
        <f>IF(Table1[[#This Row],[ATS]]&gt;0,Table1[[#This Row],[ATS streak (not real)]]-1,Table1[[#This Row],[ATS streak (not real)]]+1)</f>
        <v>-1</v>
      </c>
      <c r="AA1730" s="5">
        <f>Table1[[#This Row],[running ttl ppg]]^2.37/(Table1[[#This Row],[running ttl ppg]]^2.37+Table1[[#This Row],[running ttl ppga]]^2.37)</f>
        <v>0.32932316207636725</v>
      </c>
      <c r="AB1730" s="5">
        <f>Table1[[#This Row],[pyth ratio]]+Table1[[#This Row],[win/loss ratio]]</f>
        <v>0.32932316207636725</v>
      </c>
    </row>
    <row r="1731" spans="1:28" x14ac:dyDescent="0.25">
      <c r="A1731" s="1">
        <v>4289</v>
      </c>
      <c r="B1731" s="7">
        <f t="shared" si="56"/>
        <v>2</v>
      </c>
      <c r="C1731" s="5">
        <v>2019</v>
      </c>
      <c r="D1731" s="5">
        <v>2</v>
      </c>
      <c r="E1731" t="s">
        <v>53</v>
      </c>
      <c r="F1731" t="s">
        <v>71</v>
      </c>
      <c r="G1731" s="5">
        <v>0</v>
      </c>
      <c r="H1731">
        <v>17</v>
      </c>
      <c r="I1731">
        <v>20</v>
      </c>
      <c r="J1731">
        <v>-3</v>
      </c>
      <c r="K1731">
        <f>IF(Table1[[#This Row],[net]]&gt;0,1,0)</f>
        <v>0</v>
      </c>
      <c r="L1731">
        <v>-3</v>
      </c>
      <c r="M1731">
        <f>IF(Table1[[#This Row],[team]]=E1730,SUM(Table1[[#This Row],[win/loss]],M1730),Table1[[#This Row],[win/loss]])</f>
        <v>0</v>
      </c>
      <c r="N1731">
        <f>IF(Table1[[#This Row],[team]]=E1730,SUM(Table1[[#This Row],[win/loss]],M1730),Table1[[#This Row],[win/loss]])/B1731</f>
        <v>0</v>
      </c>
      <c r="O1731">
        <f t="shared" ref="O1731:O1794" si="57">J1731+L1731</f>
        <v>-6</v>
      </c>
      <c r="P1731">
        <f>IF(Table1[[#This Row],[difference]]&gt;0,SQRT(Table1[[#This Row],[difference]]),-SQRT(ABS(Table1[[#This Row],[difference]])))</f>
        <v>-2.4494897427831779</v>
      </c>
      <c r="Q1731">
        <f>IF(Table1[[#This Row],[line]]&gt;0,SQRT(Table1[[#This Row],[line]]),-SQRT(ABS(Table1[[#This Row],[line]])))</f>
        <v>-1.7320508075688772</v>
      </c>
      <c r="R1731">
        <f>Table1[[#This Row],[difference]]-Table1[[#This Row],[sqrt(line)]]</f>
        <v>-4.2679491924311233</v>
      </c>
      <c r="S1731">
        <f>IF(Table1[[#This Row],[difference]]&gt;0,1,-1)</f>
        <v>-1</v>
      </c>
      <c r="T1731">
        <f>IF(Table1[[#This Row],[team]]=E1730,SUM(H1731,T1730),Table1[[#This Row],[ppg]])</f>
        <v>37</v>
      </c>
      <c r="U1731">
        <f>IF(Table1[[#This Row],[team]]=E1730,SUM(I1731,U1730),Table1[[#This Row],[ppga]])</f>
        <v>47</v>
      </c>
      <c r="V1731">
        <f>IF(Table1[[#This Row],[team]]=E1730,SUM(Table1[[#This Row],[difference]],V1730),Table1[[#This Row],[difference]])</f>
        <v>-6.5</v>
      </c>
      <c r="W1731">
        <f>IF(Table1[[#This Row],[team]]=E1730,SUM(Table1[[#This Row],[sqrt(dif)]],W1730),Table1[[#This Row],[sqrt(dif)]])</f>
        <v>-3.1565965239697253</v>
      </c>
      <c r="X1731">
        <f>IF(Table1[[#This Row],[team]]=E1730,SUM(Table1[[#This Row],[f1]],X1730),Table1[[#This Row],[f1]])</f>
        <v>-7.3174589492275155</v>
      </c>
      <c r="Y1731">
        <f>IF(Table1[[#This Row],[ATS]]=S1730,SUM(Table1[[#This Row],[ATS]],Y1730),Table1[[#This Row],[ATS]])</f>
        <v>-3</v>
      </c>
      <c r="Z1731">
        <f>IF(Table1[[#This Row],[ATS]]&gt;0,Table1[[#This Row],[ATS streak (not real)]]-1,Table1[[#This Row],[ATS streak (not real)]]+1)</f>
        <v>-2</v>
      </c>
      <c r="AA1731" s="5">
        <f>Table1[[#This Row],[running ttl ppg]]^2.37/(Table1[[#This Row],[running ttl ppg]]^2.37+Table1[[#This Row],[running ttl ppga]]^2.37)</f>
        <v>0.36193526748514276</v>
      </c>
      <c r="AB1731" s="5">
        <f>Table1[[#This Row],[pyth ratio]]+Table1[[#This Row],[win/loss ratio]]</f>
        <v>0.36193526748514276</v>
      </c>
    </row>
    <row r="1732" spans="1:28" x14ac:dyDescent="0.25">
      <c r="A1732" s="1">
        <v>4290</v>
      </c>
      <c r="B1732" s="7">
        <f t="shared" si="56"/>
        <v>3</v>
      </c>
      <c r="C1732" s="5">
        <v>2019</v>
      </c>
      <c r="D1732" s="5">
        <v>3</v>
      </c>
      <c r="E1732" t="s">
        <v>53</v>
      </c>
      <c r="F1732" t="s">
        <v>61</v>
      </c>
      <c r="G1732" s="5">
        <v>1</v>
      </c>
      <c r="H1732">
        <v>22</v>
      </c>
      <c r="I1732">
        <v>27</v>
      </c>
      <c r="J1732">
        <v>-5</v>
      </c>
      <c r="K1732">
        <f>IF(Table1[[#This Row],[net]]&gt;0,1,0)</f>
        <v>0</v>
      </c>
      <c r="L1732">
        <v>-6</v>
      </c>
      <c r="M1732">
        <f>IF(Table1[[#This Row],[team]]=E1731,SUM(Table1[[#This Row],[win/loss]],M1731),Table1[[#This Row],[win/loss]])</f>
        <v>0</v>
      </c>
      <c r="N1732">
        <f>IF(Table1[[#This Row],[team]]=E1731,SUM(Table1[[#This Row],[win/loss]],M1731),Table1[[#This Row],[win/loss]])/B1732</f>
        <v>0</v>
      </c>
      <c r="O1732">
        <f t="shared" si="57"/>
        <v>-11</v>
      </c>
      <c r="P1732">
        <f>IF(Table1[[#This Row],[difference]]&gt;0,SQRT(Table1[[#This Row],[difference]]),-SQRT(ABS(Table1[[#This Row],[difference]])))</f>
        <v>-3.3166247903553998</v>
      </c>
      <c r="Q1732">
        <f>IF(Table1[[#This Row],[line]]&gt;0,SQRT(Table1[[#This Row],[line]]),-SQRT(ABS(Table1[[#This Row],[line]])))</f>
        <v>-2.4494897427831779</v>
      </c>
      <c r="R1732">
        <f>Table1[[#This Row],[difference]]-Table1[[#This Row],[sqrt(line)]]</f>
        <v>-8.5505102572168212</v>
      </c>
      <c r="S1732">
        <f>IF(Table1[[#This Row],[difference]]&gt;0,1,-1)</f>
        <v>-1</v>
      </c>
      <c r="T1732">
        <f>IF(Table1[[#This Row],[team]]=E1731,SUM(H1732,T1731),Table1[[#This Row],[ppg]])</f>
        <v>59</v>
      </c>
      <c r="U1732">
        <f>IF(Table1[[#This Row],[team]]=E1731,SUM(I1732,U1731),Table1[[#This Row],[ppga]])</f>
        <v>74</v>
      </c>
      <c r="V1732">
        <f>IF(Table1[[#This Row],[team]]=E1731,SUM(Table1[[#This Row],[difference]],V1731),Table1[[#This Row],[difference]])</f>
        <v>-17.5</v>
      </c>
      <c r="W1732">
        <f>IF(Table1[[#This Row],[team]]=E1731,SUM(Table1[[#This Row],[sqrt(dif)]],W1731),Table1[[#This Row],[sqrt(dif)]])</f>
        <v>-6.4732213143251247</v>
      </c>
      <c r="X1732">
        <f>IF(Table1[[#This Row],[team]]=E1731,SUM(Table1[[#This Row],[f1]],X1731),Table1[[#This Row],[f1]])</f>
        <v>-15.867969206444336</v>
      </c>
      <c r="Y1732">
        <f>IF(Table1[[#This Row],[ATS]]=S1731,SUM(Table1[[#This Row],[ATS]],Y1731),Table1[[#This Row],[ATS]])</f>
        <v>-4</v>
      </c>
      <c r="Z1732">
        <f>IF(Table1[[#This Row],[ATS]]&gt;0,Table1[[#This Row],[ATS streak (not real)]]-1,Table1[[#This Row],[ATS streak (not real)]]+1)</f>
        <v>-3</v>
      </c>
      <c r="AA1732" s="5">
        <f>Table1[[#This Row],[running ttl ppg]]^2.37/(Table1[[#This Row],[running ttl ppg]]^2.37+Table1[[#This Row],[running ttl ppga]]^2.37)</f>
        <v>0.36891587684512983</v>
      </c>
      <c r="AB1732" s="5">
        <f>Table1[[#This Row],[pyth ratio]]+Table1[[#This Row],[win/loss ratio]]</f>
        <v>0.36891587684512983</v>
      </c>
    </row>
    <row r="1733" spans="1:28" x14ac:dyDescent="0.25">
      <c r="A1733" s="1">
        <v>4291</v>
      </c>
      <c r="B1733" s="7">
        <f t="shared" si="56"/>
        <v>4</v>
      </c>
      <c r="C1733" s="5">
        <v>2019</v>
      </c>
      <c r="D1733" s="5">
        <v>4</v>
      </c>
      <c r="E1733" t="s">
        <v>53</v>
      </c>
      <c r="F1733" t="s">
        <v>54</v>
      </c>
      <c r="G1733" s="5">
        <v>0</v>
      </c>
      <c r="H1733">
        <v>37</v>
      </c>
      <c r="I1733">
        <v>34</v>
      </c>
      <c r="J1733">
        <v>3</v>
      </c>
      <c r="K1733">
        <f>IF(Table1[[#This Row],[net]]&gt;0,1,0)</f>
        <v>1</v>
      </c>
      <c r="L1733">
        <v>-1</v>
      </c>
      <c r="M1733">
        <f>IF(Table1[[#This Row],[team]]=E1732,SUM(Table1[[#This Row],[win/loss]],M1732),Table1[[#This Row],[win/loss]])</f>
        <v>1</v>
      </c>
      <c r="N1733">
        <f>IF(Table1[[#This Row],[team]]=E1732,SUM(Table1[[#This Row],[win/loss]],M1732),Table1[[#This Row],[win/loss]])/B1733</f>
        <v>0.25</v>
      </c>
      <c r="O1733">
        <f t="shared" si="57"/>
        <v>2</v>
      </c>
      <c r="P1733">
        <f>IF(Table1[[#This Row],[difference]]&gt;0,SQRT(Table1[[#This Row],[difference]]),-SQRT(ABS(Table1[[#This Row],[difference]])))</f>
        <v>1.4142135623730951</v>
      </c>
      <c r="Q1733">
        <f>IF(Table1[[#This Row],[line]]&gt;0,SQRT(Table1[[#This Row],[line]]),-SQRT(ABS(Table1[[#This Row],[line]])))</f>
        <v>-1</v>
      </c>
      <c r="R1733">
        <f>Table1[[#This Row],[difference]]-Table1[[#This Row],[sqrt(line)]]</f>
        <v>3</v>
      </c>
      <c r="S1733">
        <f>IF(Table1[[#This Row],[difference]]&gt;0,1,-1)</f>
        <v>1</v>
      </c>
      <c r="T1733">
        <f>IF(Table1[[#This Row],[team]]=E1732,SUM(H1733,T1732),Table1[[#This Row],[ppg]])</f>
        <v>96</v>
      </c>
      <c r="U1733">
        <f>IF(Table1[[#This Row],[team]]=E1732,SUM(I1733,U1732),Table1[[#This Row],[ppga]])</f>
        <v>108</v>
      </c>
      <c r="V1733">
        <f>IF(Table1[[#This Row],[team]]=E1732,SUM(Table1[[#This Row],[difference]],V1732),Table1[[#This Row],[difference]])</f>
        <v>-15.5</v>
      </c>
      <c r="W1733">
        <f>IF(Table1[[#This Row],[team]]=E1732,SUM(Table1[[#This Row],[sqrt(dif)]],W1732),Table1[[#This Row],[sqrt(dif)]])</f>
        <v>-5.0590077519520298</v>
      </c>
      <c r="X1733">
        <f>IF(Table1[[#This Row],[team]]=E1732,SUM(Table1[[#This Row],[f1]],X1732),Table1[[#This Row],[f1]])</f>
        <v>-12.867969206444336</v>
      </c>
      <c r="Y1733">
        <f>IF(Table1[[#This Row],[ATS]]=S1732,SUM(Table1[[#This Row],[ATS]],Y1732),Table1[[#This Row],[ATS]])</f>
        <v>1</v>
      </c>
      <c r="Z1733">
        <f>IF(Table1[[#This Row],[ATS]]&gt;0,Table1[[#This Row],[ATS streak (not real)]]-1,Table1[[#This Row],[ATS streak (not real)]]+1)</f>
        <v>0</v>
      </c>
      <c r="AA1733" s="5">
        <f>Table1[[#This Row],[running ttl ppg]]^2.37/(Table1[[#This Row],[running ttl ppg]]^2.37+Table1[[#This Row],[running ttl ppga]]^2.37)</f>
        <v>0.43066320834702998</v>
      </c>
      <c r="AB1733" s="5">
        <f>Table1[[#This Row],[pyth ratio]]+Table1[[#This Row],[win/loss ratio]]</f>
        <v>0.68066320834702998</v>
      </c>
    </row>
    <row r="1734" spans="1:28" x14ac:dyDescent="0.25">
      <c r="A1734" s="1">
        <v>4292</v>
      </c>
      <c r="B1734" s="7">
        <f t="shared" si="56"/>
        <v>5</v>
      </c>
      <c r="C1734" s="5">
        <v>2019</v>
      </c>
      <c r="D1734" s="5">
        <v>5</v>
      </c>
      <c r="E1734" t="s">
        <v>53</v>
      </c>
      <c r="F1734" t="s">
        <v>49</v>
      </c>
      <c r="G1734" s="5">
        <v>1</v>
      </c>
      <c r="H1734">
        <v>19</v>
      </c>
      <c r="I1734">
        <v>16</v>
      </c>
      <c r="J1734">
        <v>3</v>
      </c>
      <c r="K1734">
        <f>IF(Table1[[#This Row],[net]]&gt;0,1,0)</f>
        <v>1</v>
      </c>
      <c r="L1734">
        <v>-3.5</v>
      </c>
      <c r="M1734">
        <f>IF(Table1[[#This Row],[team]]=E1733,SUM(Table1[[#This Row],[win/loss]],M1733),Table1[[#This Row],[win/loss]])</f>
        <v>2</v>
      </c>
      <c r="N1734">
        <f>IF(Table1[[#This Row],[team]]=E1733,SUM(Table1[[#This Row],[win/loss]],M1733),Table1[[#This Row],[win/loss]])/B1734</f>
        <v>0.4</v>
      </c>
      <c r="O1734">
        <f t="shared" si="57"/>
        <v>-0.5</v>
      </c>
      <c r="P1734">
        <f>IF(Table1[[#This Row],[difference]]&gt;0,SQRT(Table1[[#This Row],[difference]]),-SQRT(ABS(Table1[[#This Row],[difference]])))</f>
        <v>-0.70710678118654757</v>
      </c>
      <c r="Q1734">
        <f>IF(Table1[[#This Row],[line]]&gt;0,SQRT(Table1[[#This Row],[line]]),-SQRT(ABS(Table1[[#This Row],[line]])))</f>
        <v>-1.8708286933869707</v>
      </c>
      <c r="R1734">
        <f>Table1[[#This Row],[difference]]-Table1[[#This Row],[sqrt(line)]]</f>
        <v>1.3708286933869707</v>
      </c>
      <c r="S1734">
        <f>IF(Table1[[#This Row],[difference]]&gt;0,1,-1)</f>
        <v>-1</v>
      </c>
      <c r="T1734">
        <f>IF(Table1[[#This Row],[team]]=E1733,SUM(H1734,T1733),Table1[[#This Row],[ppg]])</f>
        <v>115</v>
      </c>
      <c r="U1734">
        <f>IF(Table1[[#This Row],[team]]=E1733,SUM(I1734,U1733),Table1[[#This Row],[ppga]])</f>
        <v>124</v>
      </c>
      <c r="V1734">
        <f>IF(Table1[[#This Row],[team]]=E1733,SUM(Table1[[#This Row],[difference]],V1733),Table1[[#This Row],[difference]])</f>
        <v>-16</v>
      </c>
      <c r="W1734">
        <f>IF(Table1[[#This Row],[team]]=E1733,SUM(Table1[[#This Row],[sqrt(dif)]],W1733),Table1[[#This Row],[sqrt(dif)]])</f>
        <v>-5.7661145331385777</v>
      </c>
      <c r="X1734">
        <f>IF(Table1[[#This Row],[team]]=E1733,SUM(Table1[[#This Row],[f1]],X1733),Table1[[#This Row],[f1]])</f>
        <v>-11.497140513057365</v>
      </c>
      <c r="Y1734">
        <f>IF(Table1[[#This Row],[ATS]]=S1733,SUM(Table1[[#This Row],[ATS]],Y1733),Table1[[#This Row],[ATS]])</f>
        <v>-1</v>
      </c>
      <c r="Z1734">
        <f>IF(Table1[[#This Row],[ATS]]&gt;0,Table1[[#This Row],[ATS streak (not real)]]-1,Table1[[#This Row],[ATS streak (not real)]]+1)</f>
        <v>0</v>
      </c>
      <c r="AA1734" s="5">
        <f>Table1[[#This Row],[running ttl ppg]]^2.37/(Table1[[#This Row],[running ttl ppg]]^2.37+Table1[[#This Row],[running ttl ppga]]^2.37)</f>
        <v>0.45547372476524056</v>
      </c>
      <c r="AB1734" s="5">
        <f>Table1[[#This Row],[pyth ratio]]+Table1[[#This Row],[win/loss ratio]]</f>
        <v>0.85547372476524064</v>
      </c>
    </row>
    <row r="1735" spans="1:28" x14ac:dyDescent="0.25">
      <c r="A1735" s="1">
        <v>4293</v>
      </c>
      <c r="B1735" s="7">
        <f t="shared" si="56"/>
        <v>6</v>
      </c>
      <c r="C1735" s="5">
        <v>2019</v>
      </c>
      <c r="D1735" s="5">
        <v>6</v>
      </c>
      <c r="E1735" t="s">
        <v>53</v>
      </c>
      <c r="F1735" t="s">
        <v>44</v>
      </c>
      <c r="G1735" s="5">
        <v>1</v>
      </c>
      <c r="H1735">
        <v>20</v>
      </c>
      <c r="I1735">
        <v>13</v>
      </c>
      <c r="J1735">
        <v>7</v>
      </c>
      <c r="K1735">
        <f>IF(Table1[[#This Row],[net]]&gt;0,1,0)</f>
        <v>1</v>
      </c>
      <c r="L1735">
        <v>-10</v>
      </c>
      <c r="M1735">
        <f>IF(Table1[[#This Row],[team]]=E1734,SUM(Table1[[#This Row],[win/loss]],M1734),Table1[[#This Row],[win/loss]])</f>
        <v>3</v>
      </c>
      <c r="N1735">
        <f>IF(Table1[[#This Row],[team]]=E1734,SUM(Table1[[#This Row],[win/loss]],M1734),Table1[[#This Row],[win/loss]])/B1735</f>
        <v>0.5</v>
      </c>
      <c r="O1735">
        <f t="shared" si="57"/>
        <v>-3</v>
      </c>
      <c r="P1735">
        <f>IF(Table1[[#This Row],[difference]]&gt;0,SQRT(Table1[[#This Row],[difference]]),-SQRT(ABS(Table1[[#This Row],[difference]])))</f>
        <v>-1.7320508075688772</v>
      </c>
      <c r="Q1735">
        <f>IF(Table1[[#This Row],[line]]&gt;0,SQRT(Table1[[#This Row],[line]]),-SQRT(ABS(Table1[[#This Row],[line]])))</f>
        <v>-3.1622776601683795</v>
      </c>
      <c r="R1735">
        <f>Table1[[#This Row],[difference]]-Table1[[#This Row],[sqrt(line)]]</f>
        <v>0.16227766016837952</v>
      </c>
      <c r="S1735">
        <f>IF(Table1[[#This Row],[difference]]&gt;0,1,-1)</f>
        <v>-1</v>
      </c>
      <c r="T1735">
        <f>IF(Table1[[#This Row],[team]]=E1734,SUM(H1735,T1734),Table1[[#This Row],[ppg]])</f>
        <v>135</v>
      </c>
      <c r="U1735">
        <f>IF(Table1[[#This Row],[team]]=E1734,SUM(I1735,U1734),Table1[[#This Row],[ppga]])</f>
        <v>137</v>
      </c>
      <c r="V1735">
        <f>IF(Table1[[#This Row],[team]]=E1734,SUM(Table1[[#This Row],[difference]],V1734),Table1[[#This Row],[difference]])</f>
        <v>-19</v>
      </c>
      <c r="W1735">
        <f>IF(Table1[[#This Row],[team]]=E1734,SUM(Table1[[#This Row],[sqrt(dif)]],W1734),Table1[[#This Row],[sqrt(dif)]])</f>
        <v>-7.4981653407074553</v>
      </c>
      <c r="X1735">
        <f>IF(Table1[[#This Row],[team]]=E1734,SUM(Table1[[#This Row],[f1]],X1734),Table1[[#This Row],[f1]])</f>
        <v>-11.334862852888985</v>
      </c>
      <c r="Y1735">
        <f>IF(Table1[[#This Row],[ATS]]=S1734,SUM(Table1[[#This Row],[ATS]],Y1734),Table1[[#This Row],[ATS]])</f>
        <v>-2</v>
      </c>
      <c r="Z1735">
        <f>IF(Table1[[#This Row],[ATS]]&gt;0,Table1[[#This Row],[ATS streak (not real)]]-1,Table1[[#This Row],[ATS streak (not real)]]+1)</f>
        <v>-1</v>
      </c>
      <c r="AA1735" s="5">
        <f>Table1[[#This Row],[running ttl ppg]]^2.37/(Table1[[#This Row],[running ttl ppg]]^2.37+Table1[[#This Row],[running ttl ppga]]^2.37)</f>
        <v>0.49128748962937407</v>
      </c>
      <c r="AB1735" s="5">
        <f>Table1[[#This Row],[pyth ratio]]+Table1[[#This Row],[win/loss ratio]]</f>
        <v>0.99128748962937407</v>
      </c>
    </row>
    <row r="1736" spans="1:28" x14ac:dyDescent="0.25">
      <c r="A1736" s="1">
        <v>4294</v>
      </c>
      <c r="B1736" s="7">
        <f t="shared" si="56"/>
        <v>7</v>
      </c>
      <c r="C1736" s="5">
        <v>2019</v>
      </c>
      <c r="D1736" s="5">
        <v>7</v>
      </c>
      <c r="E1736" t="s">
        <v>53</v>
      </c>
      <c r="F1736" t="s">
        <v>55</v>
      </c>
      <c r="G1736" s="5">
        <v>0</v>
      </c>
      <c r="H1736">
        <v>20</v>
      </c>
      <c r="I1736">
        <v>7</v>
      </c>
      <c r="J1736">
        <v>13</v>
      </c>
      <c r="K1736">
        <f>IF(Table1[[#This Row],[net]]&gt;0,1,0)</f>
        <v>1</v>
      </c>
      <c r="L1736">
        <v>3.5</v>
      </c>
      <c r="M1736">
        <f>IF(Table1[[#This Row],[team]]=E1735,SUM(Table1[[#This Row],[win/loss]],M1735),Table1[[#This Row],[win/loss]])</f>
        <v>4</v>
      </c>
      <c r="N1736">
        <f>IF(Table1[[#This Row],[team]]=E1735,SUM(Table1[[#This Row],[win/loss]],M1735),Table1[[#This Row],[win/loss]])/B1736</f>
        <v>0.5714285714285714</v>
      </c>
      <c r="O1736">
        <f t="shared" si="57"/>
        <v>16.5</v>
      </c>
      <c r="P1736">
        <f>IF(Table1[[#This Row],[difference]]&gt;0,SQRT(Table1[[#This Row],[difference]]),-SQRT(ABS(Table1[[#This Row],[difference]])))</f>
        <v>4.0620192023179804</v>
      </c>
      <c r="Q1736">
        <f>IF(Table1[[#This Row],[line]]&gt;0,SQRT(Table1[[#This Row],[line]]),-SQRT(ABS(Table1[[#This Row],[line]])))</f>
        <v>1.8708286933869707</v>
      </c>
      <c r="R1736">
        <f>Table1[[#This Row],[difference]]-Table1[[#This Row],[sqrt(line)]]</f>
        <v>14.62917130661303</v>
      </c>
      <c r="S1736">
        <f>IF(Table1[[#This Row],[difference]]&gt;0,1,-1)</f>
        <v>1</v>
      </c>
      <c r="T1736">
        <f>IF(Table1[[#This Row],[team]]=E1735,SUM(H1736,T1735),Table1[[#This Row],[ppg]])</f>
        <v>155</v>
      </c>
      <c r="U1736">
        <f>IF(Table1[[#This Row],[team]]=E1735,SUM(I1736,U1735),Table1[[#This Row],[ppga]])</f>
        <v>144</v>
      </c>
      <c r="V1736">
        <f>IF(Table1[[#This Row],[team]]=E1735,SUM(Table1[[#This Row],[difference]],V1735),Table1[[#This Row],[difference]])</f>
        <v>-2.5</v>
      </c>
      <c r="W1736">
        <f>IF(Table1[[#This Row],[team]]=E1735,SUM(Table1[[#This Row],[sqrt(dif)]],W1735),Table1[[#This Row],[sqrt(dif)]])</f>
        <v>-3.4361461383894749</v>
      </c>
      <c r="X1736">
        <f>IF(Table1[[#This Row],[team]]=E1735,SUM(Table1[[#This Row],[f1]],X1735),Table1[[#This Row],[f1]])</f>
        <v>3.2943084537240441</v>
      </c>
      <c r="Y1736">
        <f>IF(Table1[[#This Row],[ATS]]=S1735,SUM(Table1[[#This Row],[ATS]],Y1735),Table1[[#This Row],[ATS]])</f>
        <v>1</v>
      </c>
      <c r="Z1736">
        <f>IF(Table1[[#This Row],[ATS]]&gt;0,Table1[[#This Row],[ATS streak (not real)]]-1,Table1[[#This Row],[ATS streak (not real)]]+1)</f>
        <v>0</v>
      </c>
      <c r="AA1736" s="5">
        <f>Table1[[#This Row],[running ttl ppg]]^2.37/(Table1[[#This Row],[running ttl ppg]]^2.37+Table1[[#This Row],[running ttl ppga]]^2.37)</f>
        <v>0.5435047141865742</v>
      </c>
      <c r="AB1736" s="5">
        <f>Table1[[#This Row],[pyth ratio]]+Table1[[#This Row],[win/loss ratio]]</f>
        <v>1.1149332856151455</v>
      </c>
    </row>
    <row r="1737" spans="1:28" x14ac:dyDescent="0.25">
      <c r="A1737" s="1">
        <v>4295</v>
      </c>
      <c r="B1737" s="7">
        <f t="shared" si="56"/>
        <v>8</v>
      </c>
      <c r="C1737" s="5">
        <v>2019</v>
      </c>
      <c r="D1737" s="5">
        <v>8</v>
      </c>
      <c r="E1737" t="s">
        <v>53</v>
      </c>
      <c r="F1737" t="s">
        <v>59</v>
      </c>
      <c r="G1737" s="5">
        <v>1</v>
      </c>
      <c r="H1737">
        <v>42</v>
      </c>
      <c r="I1737">
        <v>23</v>
      </c>
      <c r="J1737">
        <v>19</v>
      </c>
      <c r="K1737">
        <f>IF(Table1[[#This Row],[net]]&gt;0,1,0)</f>
        <v>1</v>
      </c>
      <c r="L1737">
        <v>-7.5</v>
      </c>
      <c r="M1737">
        <f>IF(Table1[[#This Row],[team]]=E1736,SUM(Table1[[#This Row],[win/loss]],M1736),Table1[[#This Row],[win/loss]])</f>
        <v>5</v>
      </c>
      <c r="N1737">
        <f>IF(Table1[[#This Row],[team]]=E1736,SUM(Table1[[#This Row],[win/loss]],M1736),Table1[[#This Row],[win/loss]])/B1737</f>
        <v>0.625</v>
      </c>
      <c r="O1737">
        <f t="shared" si="57"/>
        <v>11.5</v>
      </c>
      <c r="P1737">
        <f>IF(Table1[[#This Row],[difference]]&gt;0,SQRT(Table1[[#This Row],[difference]]),-SQRT(ABS(Table1[[#This Row],[difference]])))</f>
        <v>3.3911649915626341</v>
      </c>
      <c r="Q1737">
        <f>IF(Table1[[#This Row],[line]]&gt;0,SQRT(Table1[[#This Row],[line]]),-SQRT(ABS(Table1[[#This Row],[line]])))</f>
        <v>-2.7386127875258306</v>
      </c>
      <c r="R1737">
        <f>Table1[[#This Row],[difference]]-Table1[[#This Row],[sqrt(line)]]</f>
        <v>14.238612787525831</v>
      </c>
      <c r="S1737">
        <f>IF(Table1[[#This Row],[difference]]&gt;0,1,-1)</f>
        <v>1</v>
      </c>
      <c r="T1737">
        <f>IF(Table1[[#This Row],[team]]=E1736,SUM(H1737,T1736),Table1[[#This Row],[ppg]])</f>
        <v>197</v>
      </c>
      <c r="U1737">
        <f>IF(Table1[[#This Row],[team]]=E1736,SUM(I1737,U1736),Table1[[#This Row],[ppga]])</f>
        <v>167</v>
      </c>
      <c r="V1737">
        <f>IF(Table1[[#This Row],[team]]=E1736,SUM(Table1[[#This Row],[difference]],V1736),Table1[[#This Row],[difference]])</f>
        <v>9</v>
      </c>
      <c r="W1737">
        <f>IF(Table1[[#This Row],[team]]=E1736,SUM(Table1[[#This Row],[sqrt(dif)]],W1736),Table1[[#This Row],[sqrt(dif)]])</f>
        <v>-4.4981146826840845E-2</v>
      </c>
      <c r="X1737">
        <f>IF(Table1[[#This Row],[team]]=E1736,SUM(Table1[[#This Row],[f1]],X1736),Table1[[#This Row],[f1]])</f>
        <v>17.532921241249873</v>
      </c>
      <c r="Y1737">
        <f>IF(Table1[[#This Row],[ATS]]=S1736,SUM(Table1[[#This Row],[ATS]],Y1736),Table1[[#This Row],[ATS]])</f>
        <v>2</v>
      </c>
      <c r="Z1737">
        <f>IF(Table1[[#This Row],[ATS]]&gt;0,Table1[[#This Row],[ATS streak (not real)]]-1,Table1[[#This Row],[ATS streak (not real)]]+1)</f>
        <v>1</v>
      </c>
      <c r="AA1737" s="5">
        <f>Table1[[#This Row],[running ttl ppg]]^2.37/(Table1[[#This Row],[running ttl ppg]]^2.37+Table1[[#This Row],[running ttl ppga]]^2.37)</f>
        <v>0.59665517325017081</v>
      </c>
      <c r="AB1737" s="5">
        <f>Table1[[#This Row],[pyth ratio]]+Table1[[#This Row],[win/loss ratio]]</f>
        <v>1.2216551732501708</v>
      </c>
    </row>
    <row r="1738" spans="1:28" x14ac:dyDescent="0.25">
      <c r="A1738" s="1">
        <v>4296</v>
      </c>
      <c r="B1738" s="7">
        <f t="shared" si="56"/>
        <v>9</v>
      </c>
      <c r="C1738" s="5">
        <v>2019</v>
      </c>
      <c r="D1738" s="5">
        <v>9</v>
      </c>
      <c r="E1738" t="s">
        <v>53</v>
      </c>
      <c r="F1738" t="s">
        <v>50</v>
      </c>
      <c r="G1738" s="5">
        <v>0</v>
      </c>
      <c r="H1738">
        <v>19</v>
      </c>
      <c r="I1738">
        <v>17</v>
      </c>
      <c r="J1738">
        <v>2</v>
      </c>
      <c r="K1738">
        <f>IF(Table1[[#This Row],[net]]&gt;0,1,0)</f>
        <v>1</v>
      </c>
      <c r="L1738">
        <v>1</v>
      </c>
      <c r="M1738">
        <f>IF(Table1[[#This Row],[team]]=E1737,SUM(Table1[[#This Row],[win/loss]],M1737),Table1[[#This Row],[win/loss]])</f>
        <v>6</v>
      </c>
      <c r="N1738">
        <f>IF(Table1[[#This Row],[team]]=E1737,SUM(Table1[[#This Row],[win/loss]],M1737),Table1[[#This Row],[win/loss]])/B1738</f>
        <v>0.66666666666666663</v>
      </c>
      <c r="O1738">
        <f t="shared" si="57"/>
        <v>3</v>
      </c>
      <c r="P1738">
        <f>IF(Table1[[#This Row],[difference]]&gt;0,SQRT(Table1[[#This Row],[difference]]),-SQRT(ABS(Table1[[#This Row],[difference]])))</f>
        <v>1.7320508075688772</v>
      </c>
      <c r="Q1738">
        <f>IF(Table1[[#This Row],[line]]&gt;0,SQRT(Table1[[#This Row],[line]]),-SQRT(ABS(Table1[[#This Row],[line]])))</f>
        <v>1</v>
      </c>
      <c r="R1738">
        <f>Table1[[#This Row],[difference]]-Table1[[#This Row],[sqrt(line)]]</f>
        <v>2</v>
      </c>
      <c r="S1738">
        <f>IF(Table1[[#This Row],[difference]]&gt;0,1,-1)</f>
        <v>1</v>
      </c>
      <c r="T1738">
        <f>IF(Table1[[#This Row],[team]]=E1737,SUM(H1738,T1737),Table1[[#This Row],[ppg]])</f>
        <v>216</v>
      </c>
      <c r="U1738">
        <f>IF(Table1[[#This Row],[team]]=E1737,SUM(I1738,U1737),Table1[[#This Row],[ppga]])</f>
        <v>184</v>
      </c>
      <c r="V1738">
        <f>IF(Table1[[#This Row],[team]]=E1737,SUM(Table1[[#This Row],[difference]],V1737),Table1[[#This Row],[difference]])</f>
        <v>12</v>
      </c>
      <c r="W1738">
        <f>IF(Table1[[#This Row],[team]]=E1737,SUM(Table1[[#This Row],[sqrt(dif)]],W1737),Table1[[#This Row],[sqrt(dif)]])</f>
        <v>1.6870696607420363</v>
      </c>
      <c r="X1738">
        <f>IF(Table1[[#This Row],[team]]=E1737,SUM(Table1[[#This Row],[f1]],X1737),Table1[[#This Row],[f1]])</f>
        <v>19.532921241249873</v>
      </c>
      <c r="Y1738">
        <f>IF(Table1[[#This Row],[ATS]]=S1737,SUM(Table1[[#This Row],[ATS]],Y1737),Table1[[#This Row],[ATS]])</f>
        <v>3</v>
      </c>
      <c r="Z1738">
        <f>IF(Table1[[#This Row],[ATS]]&gt;0,Table1[[#This Row],[ATS streak (not real)]]-1,Table1[[#This Row],[ATS streak (not real)]]+1)</f>
        <v>2</v>
      </c>
      <c r="AA1738" s="5">
        <f>Table1[[#This Row],[running ttl ppg]]^2.37/(Table1[[#This Row],[running ttl ppg]]^2.37+Table1[[#This Row],[running ttl ppga]]^2.37)</f>
        <v>0.59387601664351997</v>
      </c>
      <c r="AB1738" s="5">
        <f>Table1[[#This Row],[pyth ratio]]+Table1[[#This Row],[win/loss ratio]]</f>
        <v>1.2605426833101867</v>
      </c>
    </row>
    <row r="1739" spans="1:28" x14ac:dyDescent="0.25">
      <c r="A1739" s="1">
        <v>4297</v>
      </c>
      <c r="B1739" s="7">
        <f t="shared" si="56"/>
        <v>10</v>
      </c>
      <c r="C1739" s="5">
        <v>2019</v>
      </c>
      <c r="D1739" s="5">
        <v>11</v>
      </c>
      <c r="E1739" t="s">
        <v>53</v>
      </c>
      <c r="F1739" t="s">
        <v>72</v>
      </c>
      <c r="G1739" s="5">
        <v>0</v>
      </c>
      <c r="H1739">
        <v>23</v>
      </c>
      <c r="I1739">
        <v>21</v>
      </c>
      <c r="J1739">
        <v>2</v>
      </c>
      <c r="K1739">
        <f>IF(Table1[[#This Row],[net]]&gt;0,1,0)</f>
        <v>1</v>
      </c>
      <c r="L1739">
        <v>-3</v>
      </c>
      <c r="M1739">
        <f>IF(Table1[[#This Row],[team]]=E1738,SUM(Table1[[#This Row],[win/loss]],M1738),Table1[[#This Row],[win/loss]])</f>
        <v>7</v>
      </c>
      <c r="N1739">
        <f>IF(Table1[[#This Row],[team]]=E1738,SUM(Table1[[#This Row],[win/loss]],M1738),Table1[[#This Row],[win/loss]])/B1739</f>
        <v>0.7</v>
      </c>
      <c r="O1739">
        <f t="shared" si="57"/>
        <v>-1</v>
      </c>
      <c r="P1739">
        <f>IF(Table1[[#This Row],[difference]]&gt;0,SQRT(Table1[[#This Row],[difference]]),-SQRT(ABS(Table1[[#This Row],[difference]])))</f>
        <v>-1</v>
      </c>
      <c r="Q1739">
        <f>IF(Table1[[#This Row],[line]]&gt;0,SQRT(Table1[[#This Row],[line]]),-SQRT(ABS(Table1[[#This Row],[line]])))</f>
        <v>-1.7320508075688772</v>
      </c>
      <c r="R1739">
        <f>Table1[[#This Row],[difference]]-Table1[[#This Row],[sqrt(line)]]</f>
        <v>0.73205080756887719</v>
      </c>
      <c r="S1739">
        <f>IF(Table1[[#This Row],[difference]]&gt;0,1,-1)</f>
        <v>-1</v>
      </c>
      <c r="T1739">
        <f>IF(Table1[[#This Row],[team]]=E1738,SUM(H1739,T1738),Table1[[#This Row],[ppg]])</f>
        <v>239</v>
      </c>
      <c r="U1739">
        <f>IF(Table1[[#This Row],[team]]=E1738,SUM(I1739,U1738),Table1[[#This Row],[ppga]])</f>
        <v>205</v>
      </c>
      <c r="V1739">
        <f>IF(Table1[[#This Row],[team]]=E1738,SUM(Table1[[#This Row],[difference]],V1738),Table1[[#This Row],[difference]])</f>
        <v>11</v>
      </c>
      <c r="W1739">
        <f>IF(Table1[[#This Row],[team]]=E1738,SUM(Table1[[#This Row],[sqrt(dif)]],W1738),Table1[[#This Row],[sqrt(dif)]])</f>
        <v>0.68706966074203635</v>
      </c>
      <c r="X1739">
        <f>IF(Table1[[#This Row],[team]]=E1738,SUM(Table1[[#This Row],[f1]],X1738),Table1[[#This Row],[f1]])</f>
        <v>20.264972048818752</v>
      </c>
      <c r="Y1739">
        <f>IF(Table1[[#This Row],[ATS]]=S1738,SUM(Table1[[#This Row],[ATS]],Y1738),Table1[[#This Row],[ATS]])</f>
        <v>-1</v>
      </c>
      <c r="Z1739">
        <f>IF(Table1[[#This Row],[ATS]]&gt;0,Table1[[#This Row],[ATS streak (not real)]]-1,Table1[[#This Row],[ATS streak (not real)]]+1)</f>
        <v>0</v>
      </c>
      <c r="AA1739" s="5">
        <f>Table1[[#This Row],[running ttl ppg]]^2.37/(Table1[[#This Row],[running ttl ppg]]^2.37+Table1[[#This Row],[running ttl ppga]]^2.37)</f>
        <v>0.58993216718653896</v>
      </c>
      <c r="AB1739" s="5">
        <f>Table1[[#This Row],[pyth ratio]]+Table1[[#This Row],[win/loss ratio]]</f>
        <v>1.2899321671865389</v>
      </c>
    </row>
    <row r="1740" spans="1:28" x14ac:dyDescent="0.25">
      <c r="A1740" s="1">
        <v>4298</v>
      </c>
      <c r="B1740" s="7">
        <f t="shared" si="56"/>
        <v>11</v>
      </c>
      <c r="C1740" s="5">
        <v>2019</v>
      </c>
      <c r="D1740" s="5">
        <v>12</v>
      </c>
      <c r="E1740" t="s">
        <v>53</v>
      </c>
      <c r="F1740" t="s">
        <v>71</v>
      </c>
      <c r="G1740" s="5">
        <v>1</v>
      </c>
      <c r="H1740">
        <v>34</v>
      </c>
      <c r="I1740">
        <v>17</v>
      </c>
      <c r="J1740">
        <v>17</v>
      </c>
      <c r="K1740">
        <f>IF(Table1[[#This Row],[net]]&gt;0,1,0)</f>
        <v>1</v>
      </c>
      <c r="L1740">
        <v>-3.5</v>
      </c>
      <c r="M1740">
        <f>IF(Table1[[#This Row],[team]]=E1739,SUM(Table1[[#This Row],[win/loss]],M1739),Table1[[#This Row],[win/loss]])</f>
        <v>8</v>
      </c>
      <c r="N1740">
        <f>IF(Table1[[#This Row],[team]]=E1739,SUM(Table1[[#This Row],[win/loss]],M1739),Table1[[#This Row],[win/loss]])/B1740</f>
        <v>0.72727272727272729</v>
      </c>
      <c r="O1740">
        <f t="shared" si="57"/>
        <v>13.5</v>
      </c>
      <c r="P1740">
        <f>IF(Table1[[#This Row],[difference]]&gt;0,SQRT(Table1[[#This Row],[difference]]),-SQRT(ABS(Table1[[#This Row],[difference]])))</f>
        <v>3.6742346141747673</v>
      </c>
      <c r="Q1740">
        <f>IF(Table1[[#This Row],[line]]&gt;0,SQRT(Table1[[#This Row],[line]]),-SQRT(ABS(Table1[[#This Row],[line]])))</f>
        <v>-1.8708286933869707</v>
      </c>
      <c r="R1740">
        <f>Table1[[#This Row],[difference]]-Table1[[#This Row],[sqrt(line)]]</f>
        <v>15.37082869338697</v>
      </c>
      <c r="S1740">
        <f>IF(Table1[[#This Row],[difference]]&gt;0,1,-1)</f>
        <v>1</v>
      </c>
      <c r="T1740">
        <f>IF(Table1[[#This Row],[team]]=E1739,SUM(H1740,T1739),Table1[[#This Row],[ppg]])</f>
        <v>273</v>
      </c>
      <c r="U1740">
        <f>IF(Table1[[#This Row],[team]]=E1739,SUM(I1740,U1739),Table1[[#This Row],[ppga]])</f>
        <v>222</v>
      </c>
      <c r="V1740">
        <f>IF(Table1[[#This Row],[team]]=E1739,SUM(Table1[[#This Row],[difference]],V1739),Table1[[#This Row],[difference]])</f>
        <v>24.5</v>
      </c>
      <c r="W1740">
        <f>IF(Table1[[#This Row],[team]]=E1739,SUM(Table1[[#This Row],[sqrt(dif)]],W1739),Table1[[#This Row],[sqrt(dif)]])</f>
        <v>4.3613042749168036</v>
      </c>
      <c r="X1740">
        <f>IF(Table1[[#This Row],[team]]=E1739,SUM(Table1[[#This Row],[f1]],X1739),Table1[[#This Row],[f1]])</f>
        <v>35.635800742205724</v>
      </c>
      <c r="Y1740">
        <f>IF(Table1[[#This Row],[ATS]]=S1739,SUM(Table1[[#This Row],[ATS]],Y1739),Table1[[#This Row],[ATS]])</f>
        <v>1</v>
      </c>
      <c r="Z1740">
        <f>IF(Table1[[#This Row],[ATS]]&gt;0,Table1[[#This Row],[ATS streak (not real)]]-1,Table1[[#This Row],[ATS streak (not real)]]+1)</f>
        <v>0</v>
      </c>
      <c r="AA1740" s="5">
        <f>Table1[[#This Row],[running ttl ppg]]^2.37/(Table1[[#This Row],[running ttl ppg]]^2.37+Table1[[#This Row],[running ttl ppga]]^2.37)</f>
        <v>0.6201306395684999</v>
      </c>
      <c r="AB1740" s="5">
        <f>Table1[[#This Row],[pyth ratio]]+Table1[[#This Row],[win/loss ratio]]</f>
        <v>1.3474033668412271</v>
      </c>
    </row>
    <row r="1741" spans="1:28" x14ac:dyDescent="0.25">
      <c r="A1741" s="1">
        <v>4299</v>
      </c>
      <c r="B1741" s="7">
        <f t="shared" si="56"/>
        <v>12</v>
      </c>
      <c r="C1741" s="5">
        <v>2019</v>
      </c>
      <c r="D1741" s="5">
        <v>13</v>
      </c>
      <c r="E1741" t="s">
        <v>53</v>
      </c>
      <c r="F1741" t="s">
        <v>48</v>
      </c>
      <c r="G1741" s="5">
        <v>1</v>
      </c>
      <c r="H1741">
        <v>29</v>
      </c>
      <c r="I1741">
        <v>13</v>
      </c>
      <c r="J1741">
        <v>16</v>
      </c>
      <c r="K1741">
        <f>IF(Table1[[#This Row],[net]]&gt;0,1,0)</f>
        <v>1</v>
      </c>
      <c r="L1741">
        <v>-5.5</v>
      </c>
      <c r="M1741">
        <f>IF(Table1[[#This Row],[team]]=E1740,SUM(Table1[[#This Row],[win/loss]],M1740),Table1[[#This Row],[win/loss]])</f>
        <v>9</v>
      </c>
      <c r="N1741">
        <f>IF(Table1[[#This Row],[team]]=E1740,SUM(Table1[[#This Row],[win/loss]],M1740),Table1[[#This Row],[win/loss]])/B1741</f>
        <v>0.75</v>
      </c>
      <c r="O1741">
        <f t="shared" si="57"/>
        <v>10.5</v>
      </c>
      <c r="P1741">
        <f>IF(Table1[[#This Row],[difference]]&gt;0,SQRT(Table1[[#This Row],[difference]]),-SQRT(ABS(Table1[[#This Row],[difference]])))</f>
        <v>3.2403703492039302</v>
      </c>
      <c r="Q1741">
        <f>IF(Table1[[#This Row],[line]]&gt;0,SQRT(Table1[[#This Row],[line]]),-SQRT(ABS(Table1[[#This Row],[line]])))</f>
        <v>-2.3452078799117149</v>
      </c>
      <c r="R1741">
        <f>Table1[[#This Row],[difference]]-Table1[[#This Row],[sqrt(line)]]</f>
        <v>12.845207879911715</v>
      </c>
      <c r="S1741">
        <f>IF(Table1[[#This Row],[difference]]&gt;0,1,-1)</f>
        <v>1</v>
      </c>
      <c r="T1741">
        <f>IF(Table1[[#This Row],[team]]=E1740,SUM(H1741,T1740),Table1[[#This Row],[ppg]])</f>
        <v>302</v>
      </c>
      <c r="U1741">
        <f>IF(Table1[[#This Row],[team]]=E1740,SUM(I1741,U1740),Table1[[#This Row],[ppga]])</f>
        <v>235</v>
      </c>
      <c r="V1741">
        <f>IF(Table1[[#This Row],[team]]=E1740,SUM(Table1[[#This Row],[difference]],V1740),Table1[[#This Row],[difference]])</f>
        <v>35</v>
      </c>
      <c r="W1741">
        <f>IF(Table1[[#This Row],[team]]=E1740,SUM(Table1[[#This Row],[sqrt(dif)]],W1740),Table1[[#This Row],[sqrt(dif)]])</f>
        <v>7.6016746241207338</v>
      </c>
      <c r="X1741">
        <f>IF(Table1[[#This Row],[team]]=E1740,SUM(Table1[[#This Row],[f1]],X1740),Table1[[#This Row],[f1]])</f>
        <v>48.481008622117443</v>
      </c>
      <c r="Y1741">
        <f>IF(Table1[[#This Row],[ATS]]=S1740,SUM(Table1[[#This Row],[ATS]],Y1740),Table1[[#This Row],[ATS]])</f>
        <v>2</v>
      </c>
      <c r="Z1741">
        <f>IF(Table1[[#This Row],[ATS]]&gt;0,Table1[[#This Row],[ATS streak (not real)]]-1,Table1[[#This Row],[ATS streak (not real)]]+1)</f>
        <v>1</v>
      </c>
      <c r="AA1741" s="5">
        <f>Table1[[#This Row],[running ttl ppg]]^2.37/(Table1[[#This Row],[running ttl ppg]]^2.37+Table1[[#This Row],[running ttl ppga]]^2.37)</f>
        <v>0.64439569542968134</v>
      </c>
      <c r="AB1741" s="5">
        <f>Table1[[#This Row],[pyth ratio]]+Table1[[#This Row],[win/loss ratio]]</f>
        <v>1.3943956954296812</v>
      </c>
    </row>
    <row r="1742" spans="1:28" x14ac:dyDescent="0.25">
      <c r="A1742" s="1">
        <v>4300</v>
      </c>
      <c r="B1742" s="7">
        <f t="shared" si="56"/>
        <v>13</v>
      </c>
      <c r="C1742" s="5">
        <v>2019</v>
      </c>
      <c r="D1742" s="5">
        <v>14</v>
      </c>
      <c r="E1742" t="s">
        <v>53</v>
      </c>
      <c r="F1742" t="s">
        <v>54</v>
      </c>
      <c r="G1742" s="5">
        <v>1</v>
      </c>
      <c r="H1742">
        <v>21</v>
      </c>
      <c r="I1742">
        <v>24</v>
      </c>
      <c r="J1742">
        <v>-3</v>
      </c>
      <c r="K1742">
        <f>IF(Table1[[#This Row],[net]]&gt;0,1,0)</f>
        <v>0</v>
      </c>
      <c r="L1742">
        <v>-4</v>
      </c>
      <c r="M1742">
        <f>IF(Table1[[#This Row],[team]]=E1741,SUM(Table1[[#This Row],[win/loss]],M1741),Table1[[#This Row],[win/loss]])</f>
        <v>9</v>
      </c>
      <c r="N1742">
        <f>IF(Table1[[#This Row],[team]]=E1741,SUM(Table1[[#This Row],[win/loss]],M1741),Table1[[#This Row],[win/loss]])/B1742</f>
        <v>0.69230769230769229</v>
      </c>
      <c r="O1742">
        <f t="shared" si="57"/>
        <v>-7</v>
      </c>
      <c r="P1742">
        <f>IF(Table1[[#This Row],[difference]]&gt;0,SQRT(Table1[[#This Row],[difference]]),-SQRT(ABS(Table1[[#This Row],[difference]])))</f>
        <v>-2.6457513110645907</v>
      </c>
      <c r="Q1742">
        <f>IF(Table1[[#This Row],[line]]&gt;0,SQRT(Table1[[#This Row],[line]]),-SQRT(ABS(Table1[[#This Row],[line]])))</f>
        <v>-2</v>
      </c>
      <c r="R1742">
        <f>Table1[[#This Row],[difference]]-Table1[[#This Row],[sqrt(line)]]</f>
        <v>-5</v>
      </c>
      <c r="S1742">
        <f>IF(Table1[[#This Row],[difference]]&gt;0,1,-1)</f>
        <v>-1</v>
      </c>
      <c r="T1742">
        <f>IF(Table1[[#This Row],[team]]=E1741,SUM(H1742,T1741),Table1[[#This Row],[ppg]])</f>
        <v>323</v>
      </c>
      <c r="U1742">
        <f>IF(Table1[[#This Row],[team]]=E1741,SUM(I1742,U1741),Table1[[#This Row],[ppga]])</f>
        <v>259</v>
      </c>
      <c r="V1742">
        <f>IF(Table1[[#This Row],[team]]=E1741,SUM(Table1[[#This Row],[difference]],V1741),Table1[[#This Row],[difference]])</f>
        <v>28</v>
      </c>
      <c r="W1742">
        <f>IF(Table1[[#This Row],[team]]=E1741,SUM(Table1[[#This Row],[sqrt(dif)]],W1741),Table1[[#This Row],[sqrt(dif)]])</f>
        <v>4.9559233130561431</v>
      </c>
      <c r="X1742">
        <f>IF(Table1[[#This Row],[team]]=E1741,SUM(Table1[[#This Row],[f1]],X1741),Table1[[#This Row],[f1]])</f>
        <v>43.481008622117443</v>
      </c>
      <c r="Y1742">
        <f>IF(Table1[[#This Row],[ATS]]=S1741,SUM(Table1[[#This Row],[ATS]],Y1741),Table1[[#This Row],[ATS]])</f>
        <v>-1</v>
      </c>
      <c r="Z1742">
        <f>IF(Table1[[#This Row],[ATS]]&gt;0,Table1[[#This Row],[ATS streak (not real)]]-1,Table1[[#This Row],[ATS streak (not real)]]+1)</f>
        <v>0</v>
      </c>
      <c r="AA1742" s="5">
        <f>Table1[[#This Row],[running ttl ppg]]^2.37/(Table1[[#This Row],[running ttl ppg]]^2.37+Table1[[#This Row],[running ttl ppga]]^2.37)</f>
        <v>0.62793159177835467</v>
      </c>
      <c r="AB1742" s="5">
        <f>Table1[[#This Row],[pyth ratio]]+Table1[[#This Row],[win/loss ratio]]</f>
        <v>1.3202392840860471</v>
      </c>
    </row>
    <row r="1743" spans="1:28" x14ac:dyDescent="0.25">
      <c r="A1743" s="1">
        <v>4301</v>
      </c>
      <c r="B1743" s="7">
        <f t="shared" si="56"/>
        <v>14</v>
      </c>
      <c r="C1743" s="5">
        <v>2019</v>
      </c>
      <c r="D1743" s="5">
        <v>15</v>
      </c>
      <c r="E1743" t="s">
        <v>53</v>
      </c>
      <c r="F1743" t="s">
        <v>62</v>
      </c>
      <c r="G1743" s="5">
        <v>0</v>
      </c>
      <c r="H1743">
        <v>29</v>
      </c>
      <c r="I1743">
        <v>22</v>
      </c>
      <c r="J1743">
        <v>7</v>
      </c>
      <c r="K1743">
        <f>IF(Table1[[#This Row],[net]]&gt;0,1,0)</f>
        <v>1</v>
      </c>
      <c r="L1743">
        <v>-7</v>
      </c>
      <c r="M1743">
        <f>IF(Table1[[#This Row],[team]]=E1742,SUM(Table1[[#This Row],[win/loss]],M1742),Table1[[#This Row],[win/loss]])</f>
        <v>10</v>
      </c>
      <c r="N1743">
        <f>IF(Table1[[#This Row],[team]]=E1742,SUM(Table1[[#This Row],[win/loss]],M1742),Table1[[#This Row],[win/loss]])/B1743</f>
        <v>0.7142857142857143</v>
      </c>
      <c r="O1743">
        <f t="shared" si="57"/>
        <v>0</v>
      </c>
      <c r="P1743">
        <f>IF(Table1[[#This Row],[difference]]&gt;0,SQRT(Table1[[#This Row],[difference]]),-SQRT(ABS(Table1[[#This Row],[difference]])))</f>
        <v>0</v>
      </c>
      <c r="Q1743">
        <f>IF(Table1[[#This Row],[line]]&gt;0,SQRT(Table1[[#This Row],[line]]),-SQRT(ABS(Table1[[#This Row],[line]])))</f>
        <v>-2.6457513110645907</v>
      </c>
      <c r="R1743">
        <f>Table1[[#This Row],[difference]]-Table1[[#This Row],[sqrt(line)]]</f>
        <v>2.6457513110645907</v>
      </c>
      <c r="S1743">
        <f>IF(Table1[[#This Row],[difference]]&gt;0,1,-1)</f>
        <v>-1</v>
      </c>
      <c r="T1743">
        <f>IF(Table1[[#This Row],[team]]=E1742,SUM(H1743,T1742),Table1[[#This Row],[ppg]])</f>
        <v>352</v>
      </c>
      <c r="U1743">
        <f>IF(Table1[[#This Row],[team]]=E1742,SUM(I1743,U1742),Table1[[#This Row],[ppga]])</f>
        <v>281</v>
      </c>
      <c r="V1743">
        <f>IF(Table1[[#This Row],[team]]=E1742,SUM(Table1[[#This Row],[difference]],V1742),Table1[[#This Row],[difference]])</f>
        <v>28</v>
      </c>
      <c r="W1743">
        <f>IF(Table1[[#This Row],[team]]=E1742,SUM(Table1[[#This Row],[sqrt(dif)]],W1742),Table1[[#This Row],[sqrt(dif)]])</f>
        <v>4.9559233130561431</v>
      </c>
      <c r="X1743">
        <f>IF(Table1[[#This Row],[team]]=E1742,SUM(Table1[[#This Row],[f1]],X1742),Table1[[#This Row],[f1]])</f>
        <v>46.126759933182036</v>
      </c>
      <c r="Y1743">
        <f>IF(Table1[[#This Row],[ATS]]=S1742,SUM(Table1[[#This Row],[ATS]],Y1742),Table1[[#This Row],[ATS]])</f>
        <v>-2</v>
      </c>
      <c r="Z1743">
        <f>IF(Table1[[#This Row],[ATS]]&gt;0,Table1[[#This Row],[ATS streak (not real)]]-1,Table1[[#This Row],[ATS streak (not real)]]+1)</f>
        <v>-1</v>
      </c>
      <c r="AA1743" s="5">
        <f>Table1[[#This Row],[running ttl ppg]]^2.37/(Table1[[#This Row],[running ttl ppg]]^2.37+Table1[[#This Row],[running ttl ppga]]^2.37)</f>
        <v>0.630393504301759</v>
      </c>
      <c r="AB1743" s="5">
        <f>Table1[[#This Row],[pyth ratio]]+Table1[[#This Row],[win/loss ratio]]</f>
        <v>1.3446792185874732</v>
      </c>
    </row>
    <row r="1744" spans="1:28" x14ac:dyDescent="0.25">
      <c r="A1744" s="1">
        <v>4302</v>
      </c>
      <c r="B1744" s="7">
        <f t="shared" si="56"/>
        <v>15</v>
      </c>
      <c r="C1744" s="5">
        <v>2019</v>
      </c>
      <c r="D1744" s="5">
        <v>16</v>
      </c>
      <c r="E1744" t="s">
        <v>53</v>
      </c>
      <c r="F1744" t="s">
        <v>66</v>
      </c>
      <c r="G1744" s="5">
        <v>0</v>
      </c>
      <c r="H1744">
        <v>30</v>
      </c>
      <c r="I1744">
        <v>32</v>
      </c>
      <c r="J1744">
        <v>-2</v>
      </c>
      <c r="K1744">
        <f>IF(Table1[[#This Row],[net]]&gt;0,1,0)</f>
        <v>0</v>
      </c>
      <c r="L1744">
        <v>2</v>
      </c>
      <c r="M1744">
        <f>IF(Table1[[#This Row],[team]]=E1743,SUM(Table1[[#This Row],[win/loss]],M1743),Table1[[#This Row],[win/loss]])</f>
        <v>10</v>
      </c>
      <c r="N1744">
        <f>IF(Table1[[#This Row],[team]]=E1743,SUM(Table1[[#This Row],[win/loss]],M1743),Table1[[#This Row],[win/loss]])/B1744</f>
        <v>0.66666666666666663</v>
      </c>
      <c r="O1744">
        <f t="shared" si="57"/>
        <v>0</v>
      </c>
      <c r="P1744">
        <f>IF(Table1[[#This Row],[difference]]&gt;0,SQRT(Table1[[#This Row],[difference]]),-SQRT(ABS(Table1[[#This Row],[difference]])))</f>
        <v>0</v>
      </c>
      <c r="Q1744">
        <f>IF(Table1[[#This Row],[line]]&gt;0,SQRT(Table1[[#This Row],[line]]),-SQRT(ABS(Table1[[#This Row],[line]])))</f>
        <v>1.4142135623730951</v>
      </c>
      <c r="R1744">
        <f>Table1[[#This Row],[difference]]-Table1[[#This Row],[sqrt(line)]]</f>
        <v>-1.4142135623730951</v>
      </c>
      <c r="S1744">
        <f>IF(Table1[[#This Row],[difference]]&gt;0,1,-1)</f>
        <v>-1</v>
      </c>
      <c r="T1744">
        <f>IF(Table1[[#This Row],[team]]=E1743,SUM(H1744,T1743),Table1[[#This Row],[ppg]])</f>
        <v>382</v>
      </c>
      <c r="U1744">
        <f>IF(Table1[[#This Row],[team]]=E1743,SUM(I1744,U1743),Table1[[#This Row],[ppga]])</f>
        <v>313</v>
      </c>
      <c r="V1744">
        <f>IF(Table1[[#This Row],[team]]=E1743,SUM(Table1[[#This Row],[difference]],V1743),Table1[[#This Row],[difference]])</f>
        <v>28</v>
      </c>
      <c r="W1744">
        <f>IF(Table1[[#This Row],[team]]=E1743,SUM(Table1[[#This Row],[sqrt(dif)]],W1743),Table1[[#This Row],[sqrt(dif)]])</f>
        <v>4.9559233130561431</v>
      </c>
      <c r="X1744">
        <f>IF(Table1[[#This Row],[team]]=E1743,SUM(Table1[[#This Row],[f1]],X1743),Table1[[#This Row],[f1]])</f>
        <v>44.712546370808944</v>
      </c>
      <c r="Y1744">
        <f>IF(Table1[[#This Row],[ATS]]=S1743,SUM(Table1[[#This Row],[ATS]],Y1743),Table1[[#This Row],[ATS]])</f>
        <v>-3</v>
      </c>
      <c r="Z1744">
        <f>IF(Table1[[#This Row],[ATS]]&gt;0,Table1[[#This Row],[ATS streak (not real)]]-1,Table1[[#This Row],[ATS streak (not real)]]+1)</f>
        <v>-2</v>
      </c>
      <c r="AA1744" s="5">
        <f>Table1[[#This Row],[running ttl ppg]]^2.37/(Table1[[#This Row],[running ttl ppg]]^2.37+Table1[[#This Row],[running ttl ppga]]^2.37)</f>
        <v>0.61589138974033808</v>
      </c>
      <c r="AB1744" s="5">
        <f>Table1[[#This Row],[pyth ratio]]+Table1[[#This Row],[win/loss ratio]]</f>
        <v>1.2825580564070047</v>
      </c>
    </row>
    <row r="1745" spans="1:28" x14ac:dyDescent="0.25">
      <c r="A1745" s="1">
        <v>4303</v>
      </c>
      <c r="B1745" s="7">
        <f t="shared" si="56"/>
        <v>16</v>
      </c>
      <c r="C1745" s="5">
        <v>2019</v>
      </c>
      <c r="D1745" s="5">
        <v>17</v>
      </c>
      <c r="E1745" t="s">
        <v>53</v>
      </c>
      <c r="F1745" t="s">
        <v>55</v>
      </c>
      <c r="G1745" s="5">
        <v>1</v>
      </c>
      <c r="H1745">
        <v>20</v>
      </c>
      <c r="I1745">
        <v>3</v>
      </c>
      <c r="J1745">
        <v>17</v>
      </c>
      <c r="K1745">
        <f>IF(Table1[[#This Row],[net]]&gt;0,1,0)</f>
        <v>1</v>
      </c>
      <c r="L1745">
        <v>-7</v>
      </c>
      <c r="M1745">
        <f>IF(Table1[[#This Row],[team]]=E1744,SUM(Table1[[#This Row],[win/loss]],M1744),Table1[[#This Row],[win/loss]])</f>
        <v>11</v>
      </c>
      <c r="N1745">
        <f>IF(Table1[[#This Row],[team]]=E1744,SUM(Table1[[#This Row],[win/loss]],M1744),Table1[[#This Row],[win/loss]])/B1745</f>
        <v>0.6875</v>
      </c>
      <c r="O1745">
        <f t="shared" si="57"/>
        <v>10</v>
      </c>
      <c r="P1745">
        <f>IF(Table1[[#This Row],[difference]]&gt;0,SQRT(Table1[[#This Row],[difference]]),-SQRT(ABS(Table1[[#This Row],[difference]])))</f>
        <v>3.1622776601683795</v>
      </c>
      <c r="Q1745">
        <f>IF(Table1[[#This Row],[line]]&gt;0,SQRT(Table1[[#This Row],[line]]),-SQRT(ABS(Table1[[#This Row],[line]])))</f>
        <v>-2.6457513110645907</v>
      </c>
      <c r="R1745">
        <f>Table1[[#This Row],[difference]]-Table1[[#This Row],[sqrt(line)]]</f>
        <v>12.64575131106459</v>
      </c>
      <c r="S1745">
        <f>IF(Table1[[#This Row],[difference]]&gt;0,1,-1)</f>
        <v>1</v>
      </c>
      <c r="T1745">
        <f>IF(Table1[[#This Row],[team]]=E1744,SUM(H1745,T1744),Table1[[#This Row],[ppg]])</f>
        <v>402</v>
      </c>
      <c r="U1745">
        <f>IF(Table1[[#This Row],[team]]=E1744,SUM(I1745,U1744),Table1[[#This Row],[ppga]])</f>
        <v>316</v>
      </c>
      <c r="V1745">
        <f>IF(Table1[[#This Row],[team]]=E1744,SUM(Table1[[#This Row],[difference]],V1744),Table1[[#This Row],[difference]])</f>
        <v>38</v>
      </c>
      <c r="W1745">
        <f>IF(Table1[[#This Row],[team]]=E1744,SUM(Table1[[#This Row],[sqrt(dif)]],W1744),Table1[[#This Row],[sqrt(dif)]])</f>
        <v>8.1182009732245231</v>
      </c>
      <c r="X1745">
        <f>IF(Table1[[#This Row],[team]]=E1744,SUM(Table1[[#This Row],[f1]],X1744),Table1[[#This Row],[f1]])</f>
        <v>57.358297681873537</v>
      </c>
      <c r="Y1745">
        <f>IF(Table1[[#This Row],[ATS]]=S1744,SUM(Table1[[#This Row],[ATS]],Y1744),Table1[[#This Row],[ATS]])</f>
        <v>1</v>
      </c>
      <c r="Z1745">
        <f>IF(Table1[[#This Row],[ATS]]&gt;0,Table1[[#This Row],[ATS streak (not real)]]-1,Table1[[#This Row],[ATS streak (not real)]]+1)</f>
        <v>0</v>
      </c>
      <c r="AA1745" s="5">
        <f>Table1[[#This Row],[running ttl ppg]]^2.37/(Table1[[#This Row],[running ttl ppg]]^2.37+Table1[[#This Row],[running ttl ppga]]^2.37)</f>
        <v>0.63887447986127244</v>
      </c>
      <c r="AB1745" s="5">
        <f>Table1[[#This Row],[pyth ratio]]+Table1[[#This Row],[win/loss ratio]]</f>
        <v>1.3263744798612724</v>
      </c>
    </row>
    <row r="1746" spans="1:28" x14ac:dyDescent="0.25">
      <c r="A1746" s="1">
        <v>4304</v>
      </c>
      <c r="B1746" s="7">
        <f t="shared" si="56"/>
        <v>1</v>
      </c>
      <c r="C1746" s="5">
        <v>2019</v>
      </c>
      <c r="D1746" s="5">
        <v>1</v>
      </c>
      <c r="E1746" t="s">
        <v>54</v>
      </c>
      <c r="F1746" t="s">
        <v>47</v>
      </c>
      <c r="G1746" s="5">
        <v>1</v>
      </c>
      <c r="H1746">
        <v>23</v>
      </c>
      <c r="I1746">
        <v>34</v>
      </c>
      <c r="J1746">
        <v>-11</v>
      </c>
      <c r="K1746">
        <f>IF(Table1[[#This Row],[net]]&gt;0,1,0)</f>
        <v>0</v>
      </c>
      <c r="L1746">
        <v>1</v>
      </c>
      <c r="M1746">
        <f>IF(Table1[[#This Row],[team]]=E1745,SUM(Table1[[#This Row],[win/loss]],M1745),Table1[[#This Row],[win/loss]])</f>
        <v>0</v>
      </c>
      <c r="N1746">
        <f>IF(Table1[[#This Row],[team]]=E1745,SUM(Table1[[#This Row],[win/loss]],M1745),Table1[[#This Row],[win/loss]])/B1746</f>
        <v>0</v>
      </c>
      <c r="O1746">
        <f t="shared" si="57"/>
        <v>-10</v>
      </c>
      <c r="P1746">
        <f>IF(Table1[[#This Row],[difference]]&gt;0,SQRT(Table1[[#This Row],[difference]]),-SQRT(ABS(Table1[[#This Row],[difference]])))</f>
        <v>-3.1622776601683795</v>
      </c>
      <c r="Q1746">
        <f>IF(Table1[[#This Row],[line]]&gt;0,SQRT(Table1[[#This Row],[line]]),-SQRT(ABS(Table1[[#This Row],[line]])))</f>
        <v>1</v>
      </c>
      <c r="R1746">
        <f>Table1[[#This Row],[difference]]-Table1[[#This Row],[sqrt(line)]]</f>
        <v>-11</v>
      </c>
      <c r="S1746">
        <f>IF(Table1[[#This Row],[difference]]&gt;0,1,-1)</f>
        <v>-1</v>
      </c>
      <c r="T1746">
        <f>IF(Table1[[#This Row],[team]]=E1745,SUM(H1746,T1745),Table1[[#This Row],[ppg]])</f>
        <v>23</v>
      </c>
      <c r="U1746">
        <f>IF(Table1[[#This Row],[team]]=E1745,SUM(I1746,U1745),Table1[[#This Row],[ppga]])</f>
        <v>34</v>
      </c>
      <c r="V1746">
        <f>IF(Table1[[#This Row],[team]]=E1745,SUM(Table1[[#This Row],[difference]],V1745),Table1[[#This Row],[difference]])</f>
        <v>-10</v>
      </c>
      <c r="W1746">
        <f>IF(Table1[[#This Row],[team]]=E1745,SUM(Table1[[#This Row],[sqrt(dif)]],W1745),Table1[[#This Row],[sqrt(dif)]])</f>
        <v>-3.1622776601683795</v>
      </c>
      <c r="X1746">
        <f>IF(Table1[[#This Row],[team]]=E1745,SUM(Table1[[#This Row],[f1]],X1745),Table1[[#This Row],[f1]])</f>
        <v>-11</v>
      </c>
      <c r="Y1746">
        <f>IF(Table1[[#This Row],[ATS]]=S1745,SUM(Table1[[#This Row],[ATS]],Y1745),Table1[[#This Row],[ATS]])</f>
        <v>-1</v>
      </c>
      <c r="Z1746">
        <f>IF(Table1[[#This Row],[ATS]]&gt;0,Table1[[#This Row],[ATS streak (not real)]]-1,Table1[[#This Row],[ATS streak (not real)]]+1)</f>
        <v>0</v>
      </c>
      <c r="AA1746" s="5">
        <f>Table1[[#This Row],[running ttl ppg]]^2.37/(Table1[[#This Row],[running ttl ppg]]^2.37+Table1[[#This Row],[running ttl ppga]]^2.37)</f>
        <v>0.28366516633880606</v>
      </c>
      <c r="AB1746" s="5">
        <f>Table1[[#This Row],[pyth ratio]]+Table1[[#This Row],[win/loss ratio]]</f>
        <v>0.28366516633880606</v>
      </c>
    </row>
    <row r="1747" spans="1:28" x14ac:dyDescent="0.25">
      <c r="A1747" s="1">
        <v>4305</v>
      </c>
      <c r="B1747" s="7">
        <f t="shared" ref="B1747:B1810" si="58">IF(B1746=16,1,B1746+1)</f>
        <v>2</v>
      </c>
      <c r="C1747" s="5">
        <v>2019</v>
      </c>
      <c r="D1747" s="5">
        <v>2</v>
      </c>
      <c r="E1747" t="s">
        <v>54</v>
      </c>
      <c r="F1747" t="s">
        <v>72</v>
      </c>
      <c r="G1747" s="5">
        <v>0</v>
      </c>
      <c r="H1747">
        <v>21</v>
      </c>
      <c r="I1747">
        <v>9</v>
      </c>
      <c r="J1747">
        <v>12</v>
      </c>
      <c r="K1747">
        <f>IF(Table1[[#This Row],[net]]&gt;0,1,0)</f>
        <v>1</v>
      </c>
      <c r="L1747">
        <v>6</v>
      </c>
      <c r="M1747">
        <f>IF(Table1[[#This Row],[team]]=E1746,SUM(Table1[[#This Row],[win/loss]],M1746),Table1[[#This Row],[win/loss]])</f>
        <v>1</v>
      </c>
      <c r="N1747">
        <f>IF(Table1[[#This Row],[team]]=E1746,SUM(Table1[[#This Row],[win/loss]],M1746),Table1[[#This Row],[win/loss]])/B1747</f>
        <v>0.5</v>
      </c>
      <c r="O1747">
        <f t="shared" si="57"/>
        <v>18</v>
      </c>
      <c r="P1747">
        <f>IF(Table1[[#This Row],[difference]]&gt;0,SQRT(Table1[[#This Row],[difference]]),-SQRT(ABS(Table1[[#This Row],[difference]])))</f>
        <v>4.2426406871192848</v>
      </c>
      <c r="Q1747">
        <f>IF(Table1[[#This Row],[line]]&gt;0,SQRT(Table1[[#This Row],[line]]),-SQRT(ABS(Table1[[#This Row],[line]])))</f>
        <v>2.4494897427831779</v>
      </c>
      <c r="R1747">
        <f>Table1[[#This Row],[difference]]-Table1[[#This Row],[sqrt(line)]]</f>
        <v>15.550510257216821</v>
      </c>
      <c r="S1747">
        <f>IF(Table1[[#This Row],[difference]]&gt;0,1,-1)</f>
        <v>1</v>
      </c>
      <c r="T1747">
        <f>IF(Table1[[#This Row],[team]]=E1746,SUM(H1747,T1746),Table1[[#This Row],[ppg]])</f>
        <v>44</v>
      </c>
      <c r="U1747">
        <f>IF(Table1[[#This Row],[team]]=E1746,SUM(I1747,U1746),Table1[[#This Row],[ppga]])</f>
        <v>43</v>
      </c>
      <c r="V1747">
        <f>IF(Table1[[#This Row],[team]]=E1746,SUM(Table1[[#This Row],[difference]],V1746),Table1[[#This Row],[difference]])</f>
        <v>8</v>
      </c>
      <c r="W1747">
        <f>IF(Table1[[#This Row],[team]]=E1746,SUM(Table1[[#This Row],[sqrt(dif)]],W1746),Table1[[#This Row],[sqrt(dif)]])</f>
        <v>1.0803630269509052</v>
      </c>
      <c r="X1747">
        <f>IF(Table1[[#This Row],[team]]=E1746,SUM(Table1[[#This Row],[f1]],X1746),Table1[[#This Row],[f1]])</f>
        <v>4.5505102572168212</v>
      </c>
      <c r="Y1747">
        <f>IF(Table1[[#This Row],[ATS]]=S1746,SUM(Table1[[#This Row],[ATS]],Y1746),Table1[[#This Row],[ATS]])</f>
        <v>1</v>
      </c>
      <c r="Z1747">
        <f>IF(Table1[[#This Row],[ATS]]&gt;0,Table1[[#This Row],[ATS streak (not real)]]-1,Table1[[#This Row],[ATS streak (not real)]]+1)</f>
        <v>0</v>
      </c>
      <c r="AA1747" s="5">
        <f>Table1[[#This Row],[running ttl ppg]]^2.37/(Table1[[#This Row],[running ttl ppg]]^2.37+Table1[[#This Row],[running ttl ppga]]^2.37)</f>
        <v>0.51361792083131663</v>
      </c>
      <c r="AB1747" s="5">
        <f>Table1[[#This Row],[pyth ratio]]+Table1[[#This Row],[win/loss ratio]]</f>
        <v>1.0136179208313165</v>
      </c>
    </row>
    <row r="1748" spans="1:28" x14ac:dyDescent="0.25">
      <c r="A1748" s="1">
        <v>4306</v>
      </c>
      <c r="B1748" s="7">
        <f t="shared" si="58"/>
        <v>3</v>
      </c>
      <c r="C1748" s="5">
        <v>2019</v>
      </c>
      <c r="D1748" s="5">
        <v>3</v>
      </c>
      <c r="E1748" t="s">
        <v>54</v>
      </c>
      <c r="F1748" t="s">
        <v>66</v>
      </c>
      <c r="G1748" s="5">
        <v>0</v>
      </c>
      <c r="H1748">
        <v>16</v>
      </c>
      <c r="I1748">
        <v>20</v>
      </c>
      <c r="J1748">
        <v>-4</v>
      </c>
      <c r="K1748">
        <f>IF(Table1[[#This Row],[net]]&gt;0,1,0)</f>
        <v>0</v>
      </c>
      <c r="L1748">
        <v>6.5</v>
      </c>
      <c r="M1748">
        <f>IF(Table1[[#This Row],[team]]=E1747,SUM(Table1[[#This Row],[win/loss]],M1747),Table1[[#This Row],[win/loss]])</f>
        <v>1</v>
      </c>
      <c r="N1748">
        <f>IF(Table1[[#This Row],[team]]=E1747,SUM(Table1[[#This Row],[win/loss]],M1747),Table1[[#This Row],[win/loss]])/B1748</f>
        <v>0.33333333333333331</v>
      </c>
      <c r="O1748">
        <f t="shared" si="57"/>
        <v>2.5</v>
      </c>
      <c r="P1748">
        <f>IF(Table1[[#This Row],[difference]]&gt;0,SQRT(Table1[[#This Row],[difference]]),-SQRT(ABS(Table1[[#This Row],[difference]])))</f>
        <v>1.5811388300841898</v>
      </c>
      <c r="Q1748">
        <f>IF(Table1[[#This Row],[line]]&gt;0,SQRT(Table1[[#This Row],[line]]),-SQRT(ABS(Table1[[#This Row],[line]])))</f>
        <v>2.5495097567963922</v>
      </c>
      <c r="R1748">
        <f>Table1[[#This Row],[difference]]-Table1[[#This Row],[sqrt(line)]]</f>
        <v>-4.9509756796392246E-2</v>
      </c>
      <c r="S1748">
        <f>IF(Table1[[#This Row],[difference]]&gt;0,1,-1)</f>
        <v>1</v>
      </c>
      <c r="T1748">
        <f>IF(Table1[[#This Row],[team]]=E1747,SUM(H1748,T1747),Table1[[#This Row],[ppg]])</f>
        <v>60</v>
      </c>
      <c r="U1748">
        <f>IF(Table1[[#This Row],[team]]=E1747,SUM(I1748,U1747),Table1[[#This Row],[ppga]])</f>
        <v>63</v>
      </c>
      <c r="V1748">
        <f>IF(Table1[[#This Row],[team]]=E1747,SUM(Table1[[#This Row],[difference]],V1747),Table1[[#This Row],[difference]])</f>
        <v>10.5</v>
      </c>
      <c r="W1748">
        <f>IF(Table1[[#This Row],[team]]=E1747,SUM(Table1[[#This Row],[sqrt(dif)]],W1747),Table1[[#This Row],[sqrt(dif)]])</f>
        <v>2.6615018570350948</v>
      </c>
      <c r="X1748">
        <f>IF(Table1[[#This Row],[team]]=E1747,SUM(Table1[[#This Row],[f1]],X1747),Table1[[#This Row],[f1]])</f>
        <v>4.501000500420429</v>
      </c>
      <c r="Y1748">
        <f>IF(Table1[[#This Row],[ATS]]=S1747,SUM(Table1[[#This Row],[ATS]],Y1747),Table1[[#This Row],[ATS]])</f>
        <v>2</v>
      </c>
      <c r="Z1748">
        <f>IF(Table1[[#This Row],[ATS]]&gt;0,Table1[[#This Row],[ATS streak (not real)]]-1,Table1[[#This Row],[ATS streak (not real)]]+1)</f>
        <v>1</v>
      </c>
      <c r="AA1748" s="5">
        <f>Table1[[#This Row],[running ttl ppg]]^2.37/(Table1[[#This Row],[running ttl ppg]]^2.37+Table1[[#This Row],[running ttl ppga]]^2.37)</f>
        <v>0.47112399545439476</v>
      </c>
      <c r="AB1748" s="5">
        <f>Table1[[#This Row],[pyth ratio]]+Table1[[#This Row],[win/loss ratio]]</f>
        <v>0.80445732878772813</v>
      </c>
    </row>
    <row r="1749" spans="1:28" x14ac:dyDescent="0.25">
      <c r="A1749" s="1">
        <v>4307</v>
      </c>
      <c r="B1749" s="7">
        <f t="shared" si="58"/>
        <v>4</v>
      </c>
      <c r="C1749" s="5">
        <v>2019</v>
      </c>
      <c r="D1749" s="5">
        <v>4</v>
      </c>
      <c r="E1749" t="s">
        <v>54</v>
      </c>
      <c r="F1749" t="s">
        <v>53</v>
      </c>
      <c r="G1749" s="5">
        <v>1</v>
      </c>
      <c r="H1749">
        <v>34</v>
      </c>
      <c r="I1749">
        <v>37</v>
      </c>
      <c r="J1749">
        <v>-3</v>
      </c>
      <c r="K1749">
        <f>IF(Table1[[#This Row],[net]]&gt;0,1,0)</f>
        <v>0</v>
      </c>
      <c r="L1749">
        <v>1</v>
      </c>
      <c r="M1749">
        <f>IF(Table1[[#This Row],[team]]=E1748,SUM(Table1[[#This Row],[win/loss]],M1748),Table1[[#This Row],[win/loss]])</f>
        <v>1</v>
      </c>
      <c r="N1749">
        <f>IF(Table1[[#This Row],[team]]=E1748,SUM(Table1[[#This Row],[win/loss]],M1748),Table1[[#This Row],[win/loss]])/B1749</f>
        <v>0.25</v>
      </c>
      <c r="O1749">
        <f t="shared" si="57"/>
        <v>-2</v>
      </c>
      <c r="P1749">
        <f>IF(Table1[[#This Row],[difference]]&gt;0,SQRT(Table1[[#This Row],[difference]]),-SQRT(ABS(Table1[[#This Row],[difference]])))</f>
        <v>-1.4142135623730951</v>
      </c>
      <c r="Q1749">
        <f>IF(Table1[[#This Row],[line]]&gt;0,SQRT(Table1[[#This Row],[line]]),-SQRT(ABS(Table1[[#This Row],[line]])))</f>
        <v>1</v>
      </c>
      <c r="R1749">
        <f>Table1[[#This Row],[difference]]-Table1[[#This Row],[sqrt(line)]]</f>
        <v>-3</v>
      </c>
      <c r="S1749">
        <f>IF(Table1[[#This Row],[difference]]&gt;0,1,-1)</f>
        <v>-1</v>
      </c>
      <c r="T1749">
        <f>IF(Table1[[#This Row],[team]]=E1748,SUM(H1749,T1748),Table1[[#This Row],[ppg]])</f>
        <v>94</v>
      </c>
      <c r="U1749">
        <f>IF(Table1[[#This Row],[team]]=E1748,SUM(I1749,U1748),Table1[[#This Row],[ppga]])</f>
        <v>100</v>
      </c>
      <c r="V1749">
        <f>IF(Table1[[#This Row],[team]]=E1748,SUM(Table1[[#This Row],[difference]],V1748),Table1[[#This Row],[difference]])</f>
        <v>8.5</v>
      </c>
      <c r="W1749">
        <f>IF(Table1[[#This Row],[team]]=E1748,SUM(Table1[[#This Row],[sqrt(dif)]],W1748),Table1[[#This Row],[sqrt(dif)]])</f>
        <v>1.2472882946619996</v>
      </c>
      <c r="X1749">
        <f>IF(Table1[[#This Row],[team]]=E1748,SUM(Table1[[#This Row],[f1]],X1748),Table1[[#This Row],[f1]])</f>
        <v>1.501000500420429</v>
      </c>
      <c r="Y1749">
        <f>IF(Table1[[#This Row],[ATS]]=S1748,SUM(Table1[[#This Row],[ATS]],Y1748),Table1[[#This Row],[ATS]])</f>
        <v>-1</v>
      </c>
      <c r="Z1749">
        <f>IF(Table1[[#This Row],[ATS]]&gt;0,Table1[[#This Row],[ATS streak (not real)]]-1,Table1[[#This Row],[ATS streak (not real)]]+1)</f>
        <v>0</v>
      </c>
      <c r="AA1749" s="5">
        <f>Table1[[#This Row],[running ttl ppg]]^2.37/(Table1[[#This Row],[running ttl ppg]]^2.37+Table1[[#This Row],[running ttl ppga]]^2.37)</f>
        <v>0.46340438119621957</v>
      </c>
      <c r="AB1749" s="5">
        <f>Table1[[#This Row],[pyth ratio]]+Table1[[#This Row],[win/loss ratio]]</f>
        <v>0.71340438119621963</v>
      </c>
    </row>
    <row r="1750" spans="1:28" x14ac:dyDescent="0.25">
      <c r="A1750" s="1">
        <v>4308</v>
      </c>
      <c r="B1750" s="7">
        <f t="shared" si="58"/>
        <v>5</v>
      </c>
      <c r="C1750" s="5">
        <v>2019</v>
      </c>
      <c r="D1750" s="5">
        <v>5</v>
      </c>
      <c r="E1750" t="s">
        <v>54</v>
      </c>
      <c r="F1750" t="s">
        <v>63</v>
      </c>
      <c r="G1750" s="5">
        <v>0</v>
      </c>
      <c r="H1750">
        <v>24</v>
      </c>
      <c r="I1750">
        <v>38</v>
      </c>
      <c r="J1750">
        <v>-14</v>
      </c>
      <c r="K1750">
        <f>IF(Table1[[#This Row],[net]]&gt;0,1,0)</f>
        <v>0</v>
      </c>
      <c r="L1750">
        <v>10.5</v>
      </c>
      <c r="M1750">
        <f>IF(Table1[[#This Row],[team]]=E1749,SUM(Table1[[#This Row],[win/loss]],M1749),Table1[[#This Row],[win/loss]])</f>
        <v>1</v>
      </c>
      <c r="N1750">
        <f>IF(Table1[[#This Row],[team]]=E1749,SUM(Table1[[#This Row],[win/loss]],M1749),Table1[[#This Row],[win/loss]])/B1750</f>
        <v>0.2</v>
      </c>
      <c r="O1750">
        <f t="shared" si="57"/>
        <v>-3.5</v>
      </c>
      <c r="P1750">
        <f>IF(Table1[[#This Row],[difference]]&gt;0,SQRT(Table1[[#This Row],[difference]]),-SQRT(ABS(Table1[[#This Row],[difference]])))</f>
        <v>-1.8708286933869707</v>
      </c>
      <c r="Q1750">
        <f>IF(Table1[[#This Row],[line]]&gt;0,SQRT(Table1[[#This Row],[line]]),-SQRT(ABS(Table1[[#This Row],[line]])))</f>
        <v>3.2403703492039302</v>
      </c>
      <c r="R1750">
        <f>Table1[[#This Row],[difference]]-Table1[[#This Row],[sqrt(line)]]</f>
        <v>-6.7403703492039302</v>
      </c>
      <c r="S1750">
        <f>IF(Table1[[#This Row],[difference]]&gt;0,1,-1)</f>
        <v>-1</v>
      </c>
      <c r="T1750">
        <f>IF(Table1[[#This Row],[team]]=E1749,SUM(H1750,T1749),Table1[[#This Row],[ppg]])</f>
        <v>118</v>
      </c>
      <c r="U1750">
        <f>IF(Table1[[#This Row],[team]]=E1749,SUM(I1750,U1749),Table1[[#This Row],[ppga]])</f>
        <v>138</v>
      </c>
      <c r="V1750">
        <f>IF(Table1[[#This Row],[team]]=E1749,SUM(Table1[[#This Row],[difference]],V1749),Table1[[#This Row],[difference]])</f>
        <v>5</v>
      </c>
      <c r="W1750">
        <f>IF(Table1[[#This Row],[team]]=E1749,SUM(Table1[[#This Row],[sqrt(dif)]],W1749),Table1[[#This Row],[sqrt(dif)]])</f>
        <v>-0.62354039872497102</v>
      </c>
      <c r="X1750">
        <f>IF(Table1[[#This Row],[team]]=E1749,SUM(Table1[[#This Row],[f1]],X1749),Table1[[#This Row],[f1]])</f>
        <v>-5.2393698487835012</v>
      </c>
      <c r="Y1750">
        <f>IF(Table1[[#This Row],[ATS]]=S1749,SUM(Table1[[#This Row],[ATS]],Y1749),Table1[[#This Row],[ATS]])</f>
        <v>-2</v>
      </c>
      <c r="Z1750">
        <f>IF(Table1[[#This Row],[ATS]]&gt;0,Table1[[#This Row],[ATS streak (not real)]]-1,Table1[[#This Row],[ATS streak (not real)]]+1)</f>
        <v>-1</v>
      </c>
      <c r="AA1750" s="5">
        <f>Table1[[#This Row],[running ttl ppg]]^2.37/(Table1[[#This Row],[running ttl ppg]]^2.37+Table1[[#This Row],[running ttl ppga]]^2.37)</f>
        <v>0.40828281755273826</v>
      </c>
      <c r="AB1750" s="5">
        <f>Table1[[#This Row],[pyth ratio]]+Table1[[#This Row],[win/loss ratio]]</f>
        <v>0.60828281755273828</v>
      </c>
    </row>
    <row r="1751" spans="1:28" x14ac:dyDescent="0.25">
      <c r="A1751" s="1">
        <v>4309</v>
      </c>
      <c r="B1751" s="7">
        <f t="shared" si="58"/>
        <v>6</v>
      </c>
      <c r="C1751" s="5">
        <v>2019</v>
      </c>
      <c r="D1751" s="5">
        <v>6</v>
      </c>
      <c r="E1751" t="s">
        <v>54</v>
      </c>
      <c r="F1751" t="s">
        <v>62</v>
      </c>
      <c r="G1751" s="5">
        <v>0</v>
      </c>
      <c r="H1751">
        <v>34</v>
      </c>
      <c r="I1751">
        <v>42</v>
      </c>
      <c r="J1751">
        <v>-8</v>
      </c>
      <c r="K1751">
        <f>IF(Table1[[#This Row],[net]]&gt;0,1,0)</f>
        <v>0</v>
      </c>
      <c r="L1751">
        <v>2.5</v>
      </c>
      <c r="M1751">
        <f>IF(Table1[[#This Row],[team]]=E1750,SUM(Table1[[#This Row],[win/loss]],M1750),Table1[[#This Row],[win/loss]])</f>
        <v>1</v>
      </c>
      <c r="N1751">
        <f>IF(Table1[[#This Row],[team]]=E1750,SUM(Table1[[#This Row],[win/loss]],M1750),Table1[[#This Row],[win/loss]])/B1751</f>
        <v>0.16666666666666666</v>
      </c>
      <c r="O1751">
        <f t="shared" si="57"/>
        <v>-5.5</v>
      </c>
      <c r="P1751">
        <f>IF(Table1[[#This Row],[difference]]&gt;0,SQRT(Table1[[#This Row],[difference]]),-SQRT(ABS(Table1[[#This Row],[difference]])))</f>
        <v>-2.3452078799117149</v>
      </c>
      <c r="Q1751">
        <f>IF(Table1[[#This Row],[line]]&gt;0,SQRT(Table1[[#This Row],[line]]),-SQRT(ABS(Table1[[#This Row],[line]])))</f>
        <v>1.5811388300841898</v>
      </c>
      <c r="R1751">
        <f>Table1[[#This Row],[difference]]-Table1[[#This Row],[sqrt(line)]]</f>
        <v>-7.08113883008419</v>
      </c>
      <c r="S1751">
        <f>IF(Table1[[#This Row],[difference]]&gt;0,1,-1)</f>
        <v>-1</v>
      </c>
      <c r="T1751">
        <f>IF(Table1[[#This Row],[team]]=E1750,SUM(H1751,T1750),Table1[[#This Row],[ppg]])</f>
        <v>152</v>
      </c>
      <c r="U1751">
        <f>IF(Table1[[#This Row],[team]]=E1750,SUM(I1751,U1750),Table1[[#This Row],[ppga]])</f>
        <v>180</v>
      </c>
      <c r="V1751">
        <f>IF(Table1[[#This Row],[team]]=E1750,SUM(Table1[[#This Row],[difference]],V1750),Table1[[#This Row],[difference]])</f>
        <v>-0.5</v>
      </c>
      <c r="W1751">
        <f>IF(Table1[[#This Row],[team]]=E1750,SUM(Table1[[#This Row],[sqrt(dif)]],W1750),Table1[[#This Row],[sqrt(dif)]])</f>
        <v>-2.9687482786366859</v>
      </c>
      <c r="X1751">
        <f>IF(Table1[[#This Row],[team]]=E1750,SUM(Table1[[#This Row],[f1]],X1750),Table1[[#This Row],[f1]])</f>
        <v>-12.320508678867691</v>
      </c>
      <c r="Y1751">
        <f>IF(Table1[[#This Row],[ATS]]=S1750,SUM(Table1[[#This Row],[ATS]],Y1750),Table1[[#This Row],[ATS]])</f>
        <v>-3</v>
      </c>
      <c r="Z1751">
        <f>IF(Table1[[#This Row],[ATS]]&gt;0,Table1[[#This Row],[ATS streak (not real)]]-1,Table1[[#This Row],[ATS streak (not real)]]+1)</f>
        <v>-2</v>
      </c>
      <c r="AA1751" s="5">
        <f>Table1[[#This Row],[running ttl ppg]]^2.37/(Table1[[#This Row],[running ttl ppg]]^2.37+Table1[[#This Row],[running ttl ppga]]^2.37)</f>
        <v>0.40114154998318319</v>
      </c>
      <c r="AB1751" s="5">
        <f>Table1[[#This Row],[pyth ratio]]+Table1[[#This Row],[win/loss ratio]]</f>
        <v>0.56780821664984982</v>
      </c>
    </row>
    <row r="1752" spans="1:28" x14ac:dyDescent="0.25">
      <c r="A1752" s="1">
        <v>4310</v>
      </c>
      <c r="B1752" s="7">
        <f t="shared" si="58"/>
        <v>7</v>
      </c>
      <c r="C1752" s="5">
        <v>2019</v>
      </c>
      <c r="D1752" s="5">
        <v>7</v>
      </c>
      <c r="E1752" t="s">
        <v>54</v>
      </c>
      <c r="F1752" t="s">
        <v>44</v>
      </c>
      <c r="G1752" s="5">
        <v>1</v>
      </c>
      <c r="H1752">
        <v>37</v>
      </c>
      <c r="I1752">
        <v>5</v>
      </c>
      <c r="J1752">
        <v>32</v>
      </c>
      <c r="K1752">
        <f>IF(Table1[[#This Row],[net]]&gt;0,1,0)</f>
        <v>1</v>
      </c>
      <c r="L1752">
        <v>-7</v>
      </c>
      <c r="M1752">
        <f>IF(Table1[[#This Row],[team]]=E1751,SUM(Table1[[#This Row],[win/loss]],M1751),Table1[[#This Row],[win/loss]])</f>
        <v>2</v>
      </c>
      <c r="N1752">
        <f>IF(Table1[[#This Row],[team]]=E1751,SUM(Table1[[#This Row],[win/loss]],M1751),Table1[[#This Row],[win/loss]])/B1752</f>
        <v>0.2857142857142857</v>
      </c>
      <c r="O1752">
        <f t="shared" si="57"/>
        <v>25</v>
      </c>
      <c r="P1752">
        <f>IF(Table1[[#This Row],[difference]]&gt;0,SQRT(Table1[[#This Row],[difference]]),-SQRT(ABS(Table1[[#This Row],[difference]])))</f>
        <v>5</v>
      </c>
      <c r="Q1752">
        <f>IF(Table1[[#This Row],[line]]&gt;0,SQRT(Table1[[#This Row],[line]]),-SQRT(ABS(Table1[[#This Row],[line]])))</f>
        <v>-2.6457513110645907</v>
      </c>
      <c r="R1752">
        <f>Table1[[#This Row],[difference]]-Table1[[#This Row],[sqrt(line)]]</f>
        <v>27.64575131106459</v>
      </c>
      <c r="S1752">
        <f>IF(Table1[[#This Row],[difference]]&gt;0,1,-1)</f>
        <v>1</v>
      </c>
      <c r="T1752">
        <f>IF(Table1[[#This Row],[team]]=E1751,SUM(H1752,T1751),Table1[[#This Row],[ppg]])</f>
        <v>189</v>
      </c>
      <c r="U1752">
        <f>IF(Table1[[#This Row],[team]]=E1751,SUM(I1752,U1751),Table1[[#This Row],[ppga]])</f>
        <v>185</v>
      </c>
      <c r="V1752">
        <f>IF(Table1[[#This Row],[team]]=E1751,SUM(Table1[[#This Row],[difference]],V1751),Table1[[#This Row],[difference]])</f>
        <v>24.5</v>
      </c>
      <c r="W1752">
        <f>IF(Table1[[#This Row],[team]]=E1751,SUM(Table1[[#This Row],[sqrt(dif)]],W1751),Table1[[#This Row],[sqrt(dif)]])</f>
        <v>2.0312517213633141</v>
      </c>
      <c r="X1752">
        <f>IF(Table1[[#This Row],[team]]=E1751,SUM(Table1[[#This Row],[f1]],X1751),Table1[[#This Row],[f1]])</f>
        <v>15.325242632196899</v>
      </c>
      <c r="Y1752">
        <f>IF(Table1[[#This Row],[ATS]]=S1751,SUM(Table1[[#This Row],[ATS]],Y1751),Table1[[#This Row],[ATS]])</f>
        <v>1</v>
      </c>
      <c r="Z1752">
        <f>IF(Table1[[#This Row],[ATS]]&gt;0,Table1[[#This Row],[ATS streak (not real)]]-1,Table1[[#This Row],[ATS streak (not real)]]+1)</f>
        <v>0</v>
      </c>
      <c r="AA1752" s="5">
        <f>Table1[[#This Row],[running ttl ppg]]^2.37/(Table1[[#This Row],[running ttl ppg]]^2.37+Table1[[#This Row],[running ttl ppga]]^2.37)</f>
        <v>0.5126715661440181</v>
      </c>
      <c r="AB1752" s="5">
        <f>Table1[[#This Row],[pyth ratio]]+Table1[[#This Row],[win/loss ratio]]</f>
        <v>0.7983858518583038</v>
      </c>
    </row>
    <row r="1753" spans="1:28" x14ac:dyDescent="0.25">
      <c r="A1753" s="1">
        <v>4311</v>
      </c>
      <c r="B1753" s="7">
        <f t="shared" si="58"/>
        <v>8</v>
      </c>
      <c r="C1753" s="5">
        <v>2019</v>
      </c>
      <c r="D1753" s="5">
        <v>8</v>
      </c>
      <c r="E1753" t="s">
        <v>54</v>
      </c>
      <c r="F1753" t="s">
        <v>65</v>
      </c>
      <c r="G1753" s="5">
        <v>0</v>
      </c>
      <c r="H1753">
        <v>42</v>
      </c>
      <c r="I1753">
        <v>28</v>
      </c>
      <c r="J1753">
        <v>14</v>
      </c>
      <c r="K1753">
        <f>IF(Table1[[#This Row],[net]]&gt;0,1,0)</f>
        <v>1</v>
      </c>
      <c r="L1753">
        <v>-3.5</v>
      </c>
      <c r="M1753">
        <f>IF(Table1[[#This Row],[team]]=E1752,SUM(Table1[[#This Row],[win/loss]],M1752),Table1[[#This Row],[win/loss]])</f>
        <v>3</v>
      </c>
      <c r="N1753">
        <f>IF(Table1[[#This Row],[team]]=E1752,SUM(Table1[[#This Row],[win/loss]],M1752),Table1[[#This Row],[win/loss]])/B1753</f>
        <v>0.375</v>
      </c>
      <c r="O1753">
        <f t="shared" si="57"/>
        <v>10.5</v>
      </c>
      <c r="P1753">
        <f>IF(Table1[[#This Row],[difference]]&gt;0,SQRT(Table1[[#This Row],[difference]]),-SQRT(ABS(Table1[[#This Row],[difference]])))</f>
        <v>3.2403703492039302</v>
      </c>
      <c r="Q1753">
        <f>IF(Table1[[#This Row],[line]]&gt;0,SQRT(Table1[[#This Row],[line]]),-SQRT(ABS(Table1[[#This Row],[line]])))</f>
        <v>-1.8708286933869707</v>
      </c>
      <c r="R1753">
        <f>Table1[[#This Row],[difference]]-Table1[[#This Row],[sqrt(line)]]</f>
        <v>12.37082869338697</v>
      </c>
      <c r="S1753">
        <f>IF(Table1[[#This Row],[difference]]&gt;0,1,-1)</f>
        <v>1</v>
      </c>
      <c r="T1753">
        <f>IF(Table1[[#This Row],[team]]=E1752,SUM(H1753,T1752),Table1[[#This Row],[ppg]])</f>
        <v>231</v>
      </c>
      <c r="U1753">
        <f>IF(Table1[[#This Row],[team]]=E1752,SUM(I1753,U1752),Table1[[#This Row],[ppga]])</f>
        <v>213</v>
      </c>
      <c r="V1753">
        <f>IF(Table1[[#This Row],[team]]=E1752,SUM(Table1[[#This Row],[difference]],V1752),Table1[[#This Row],[difference]])</f>
        <v>35</v>
      </c>
      <c r="W1753">
        <f>IF(Table1[[#This Row],[team]]=E1752,SUM(Table1[[#This Row],[sqrt(dif)]],W1752),Table1[[#This Row],[sqrt(dif)]])</f>
        <v>5.2716220705672443</v>
      </c>
      <c r="X1753">
        <f>IF(Table1[[#This Row],[team]]=E1752,SUM(Table1[[#This Row],[f1]],X1752),Table1[[#This Row],[f1]])</f>
        <v>27.696071325583869</v>
      </c>
      <c r="Y1753">
        <f>IF(Table1[[#This Row],[ATS]]=S1752,SUM(Table1[[#This Row],[ATS]],Y1752),Table1[[#This Row],[ATS]])</f>
        <v>2</v>
      </c>
      <c r="Z1753">
        <f>IF(Table1[[#This Row],[ATS]]&gt;0,Table1[[#This Row],[ATS streak (not real)]]-1,Table1[[#This Row],[ATS streak (not real)]]+1)</f>
        <v>1</v>
      </c>
      <c r="AA1753" s="5">
        <f>Table1[[#This Row],[running ttl ppg]]^2.37/(Table1[[#This Row],[running ttl ppg]]^2.37+Table1[[#This Row],[running ttl ppga]]^2.37)</f>
        <v>0.54791935736673603</v>
      </c>
      <c r="AB1753" s="5">
        <f>Table1[[#This Row],[pyth ratio]]+Table1[[#This Row],[win/loss ratio]]</f>
        <v>0.92291935736673603</v>
      </c>
    </row>
    <row r="1754" spans="1:28" x14ac:dyDescent="0.25">
      <c r="A1754" s="1">
        <v>4312</v>
      </c>
      <c r="B1754" s="7">
        <f t="shared" si="58"/>
        <v>9</v>
      </c>
      <c r="C1754" s="5">
        <v>2019</v>
      </c>
      <c r="D1754" s="5">
        <v>10</v>
      </c>
      <c r="E1754" t="s">
        <v>54</v>
      </c>
      <c r="F1754" t="s">
        <v>55</v>
      </c>
      <c r="G1754" s="5">
        <v>1</v>
      </c>
      <c r="H1754">
        <v>29</v>
      </c>
      <c r="I1754">
        <v>26</v>
      </c>
      <c r="J1754">
        <v>3</v>
      </c>
      <c r="K1754">
        <f>IF(Table1[[#This Row],[net]]&gt;0,1,0)</f>
        <v>1</v>
      </c>
      <c r="L1754">
        <v>-3</v>
      </c>
      <c r="M1754">
        <f>IF(Table1[[#This Row],[team]]=E1753,SUM(Table1[[#This Row],[win/loss]],M1753),Table1[[#This Row],[win/loss]])</f>
        <v>4</v>
      </c>
      <c r="N1754">
        <f>IF(Table1[[#This Row],[team]]=E1753,SUM(Table1[[#This Row],[win/loss]],M1753),Table1[[#This Row],[win/loss]])/B1754</f>
        <v>0.44444444444444442</v>
      </c>
      <c r="O1754">
        <f t="shared" si="57"/>
        <v>0</v>
      </c>
      <c r="P1754">
        <f>IF(Table1[[#This Row],[difference]]&gt;0,SQRT(Table1[[#This Row],[difference]]),-SQRT(ABS(Table1[[#This Row],[difference]])))</f>
        <v>0</v>
      </c>
      <c r="Q1754">
        <f>IF(Table1[[#This Row],[line]]&gt;0,SQRT(Table1[[#This Row],[line]]),-SQRT(ABS(Table1[[#This Row],[line]])))</f>
        <v>-1.7320508075688772</v>
      </c>
      <c r="R1754">
        <f>Table1[[#This Row],[difference]]-Table1[[#This Row],[sqrt(line)]]</f>
        <v>1.7320508075688772</v>
      </c>
      <c r="S1754">
        <f>IF(Table1[[#This Row],[difference]]&gt;0,1,-1)</f>
        <v>-1</v>
      </c>
      <c r="T1754">
        <f>IF(Table1[[#This Row],[team]]=E1753,SUM(H1754,T1753),Table1[[#This Row],[ppg]])</f>
        <v>260</v>
      </c>
      <c r="U1754">
        <f>IF(Table1[[#This Row],[team]]=E1753,SUM(I1754,U1753),Table1[[#This Row],[ppga]])</f>
        <v>239</v>
      </c>
      <c r="V1754">
        <f>IF(Table1[[#This Row],[team]]=E1753,SUM(Table1[[#This Row],[difference]],V1753),Table1[[#This Row],[difference]])</f>
        <v>35</v>
      </c>
      <c r="W1754">
        <f>IF(Table1[[#This Row],[team]]=E1753,SUM(Table1[[#This Row],[sqrt(dif)]],W1753),Table1[[#This Row],[sqrt(dif)]])</f>
        <v>5.2716220705672443</v>
      </c>
      <c r="X1754">
        <f>IF(Table1[[#This Row],[team]]=E1753,SUM(Table1[[#This Row],[f1]],X1753),Table1[[#This Row],[f1]])</f>
        <v>29.428122133152748</v>
      </c>
      <c r="Y1754">
        <f>IF(Table1[[#This Row],[ATS]]=S1753,SUM(Table1[[#This Row],[ATS]],Y1753),Table1[[#This Row],[ATS]])</f>
        <v>-1</v>
      </c>
      <c r="Z1754">
        <f>IF(Table1[[#This Row],[ATS]]&gt;0,Table1[[#This Row],[ATS streak (not real)]]-1,Table1[[#This Row],[ATS streak (not real)]]+1)</f>
        <v>0</v>
      </c>
      <c r="AA1754" s="5">
        <f>Table1[[#This Row],[running ttl ppg]]^2.37/(Table1[[#This Row],[running ttl ppg]]^2.37+Table1[[#This Row],[running ttl ppga]]^2.37)</f>
        <v>0.54973420836637521</v>
      </c>
      <c r="AB1754" s="5">
        <f>Table1[[#This Row],[pyth ratio]]+Table1[[#This Row],[win/loss ratio]]</f>
        <v>0.99417865281081963</v>
      </c>
    </row>
    <row r="1755" spans="1:28" x14ac:dyDescent="0.25">
      <c r="A1755" s="1">
        <v>4313</v>
      </c>
      <c r="B1755" s="7">
        <f t="shared" si="58"/>
        <v>10</v>
      </c>
      <c r="C1755" s="5">
        <v>2019</v>
      </c>
      <c r="D1755" s="5">
        <v>11</v>
      </c>
      <c r="E1755" t="s">
        <v>54</v>
      </c>
      <c r="F1755" t="s">
        <v>71</v>
      </c>
      <c r="G1755" s="5">
        <v>1</v>
      </c>
      <c r="H1755">
        <v>38</v>
      </c>
      <c r="I1755">
        <v>10</v>
      </c>
      <c r="J1755">
        <v>28</v>
      </c>
      <c r="K1755">
        <f>IF(Table1[[#This Row],[net]]&gt;0,1,0)</f>
        <v>1</v>
      </c>
      <c r="L1755">
        <v>-1.5</v>
      </c>
      <c r="M1755">
        <f>IF(Table1[[#This Row],[team]]=E1754,SUM(Table1[[#This Row],[win/loss]],M1754),Table1[[#This Row],[win/loss]])</f>
        <v>5</v>
      </c>
      <c r="N1755">
        <f>IF(Table1[[#This Row],[team]]=E1754,SUM(Table1[[#This Row],[win/loss]],M1754),Table1[[#This Row],[win/loss]])/B1755</f>
        <v>0.5</v>
      </c>
      <c r="O1755">
        <f t="shared" si="57"/>
        <v>26.5</v>
      </c>
      <c r="P1755">
        <f>IF(Table1[[#This Row],[difference]]&gt;0,SQRT(Table1[[#This Row],[difference]]),-SQRT(ABS(Table1[[#This Row],[difference]])))</f>
        <v>5.1478150704935004</v>
      </c>
      <c r="Q1755">
        <f>IF(Table1[[#This Row],[line]]&gt;0,SQRT(Table1[[#This Row],[line]]),-SQRT(ABS(Table1[[#This Row],[line]])))</f>
        <v>-1.2247448713915889</v>
      </c>
      <c r="R1755">
        <f>Table1[[#This Row],[difference]]-Table1[[#This Row],[sqrt(line)]]</f>
        <v>27.724744871391589</v>
      </c>
      <c r="S1755">
        <f>IF(Table1[[#This Row],[difference]]&gt;0,1,-1)</f>
        <v>1</v>
      </c>
      <c r="T1755">
        <f>IF(Table1[[#This Row],[team]]=E1754,SUM(H1755,T1754),Table1[[#This Row],[ppg]])</f>
        <v>298</v>
      </c>
      <c r="U1755">
        <f>IF(Table1[[#This Row],[team]]=E1754,SUM(I1755,U1754),Table1[[#This Row],[ppga]])</f>
        <v>249</v>
      </c>
      <c r="V1755">
        <f>IF(Table1[[#This Row],[team]]=E1754,SUM(Table1[[#This Row],[difference]],V1754),Table1[[#This Row],[difference]])</f>
        <v>61.5</v>
      </c>
      <c r="W1755">
        <f>IF(Table1[[#This Row],[team]]=E1754,SUM(Table1[[#This Row],[sqrt(dif)]],W1754),Table1[[#This Row],[sqrt(dif)]])</f>
        <v>10.419437141060744</v>
      </c>
      <c r="X1755">
        <f>IF(Table1[[#This Row],[team]]=E1754,SUM(Table1[[#This Row],[f1]],X1754),Table1[[#This Row],[f1]])</f>
        <v>57.152867004544333</v>
      </c>
      <c r="Y1755">
        <f>IF(Table1[[#This Row],[ATS]]=S1754,SUM(Table1[[#This Row],[ATS]],Y1754),Table1[[#This Row],[ATS]])</f>
        <v>1</v>
      </c>
      <c r="Z1755">
        <f>IF(Table1[[#This Row],[ATS]]&gt;0,Table1[[#This Row],[ATS streak (not real)]]-1,Table1[[#This Row],[ATS streak (not real)]]+1)</f>
        <v>0</v>
      </c>
      <c r="AA1755" s="5">
        <f>Table1[[#This Row],[running ttl ppg]]^2.37/(Table1[[#This Row],[running ttl ppg]]^2.37+Table1[[#This Row],[running ttl ppga]]^2.37)</f>
        <v>0.60485792175650122</v>
      </c>
      <c r="AB1755" s="5">
        <f>Table1[[#This Row],[pyth ratio]]+Table1[[#This Row],[win/loss ratio]]</f>
        <v>1.1048579217565013</v>
      </c>
    </row>
    <row r="1756" spans="1:28" x14ac:dyDescent="0.25">
      <c r="A1756" s="1">
        <v>4314</v>
      </c>
      <c r="B1756" s="7">
        <f t="shared" si="58"/>
        <v>11</v>
      </c>
      <c r="C1756" s="5">
        <v>2019</v>
      </c>
      <c r="D1756" s="5">
        <v>12</v>
      </c>
      <c r="E1756" t="s">
        <v>54</v>
      </c>
      <c r="F1756" t="s">
        <v>59</v>
      </c>
      <c r="G1756" s="5">
        <v>1</v>
      </c>
      <c r="H1756">
        <v>27</v>
      </c>
      <c r="I1756">
        <v>24</v>
      </c>
      <c r="J1756">
        <v>3</v>
      </c>
      <c r="K1756">
        <f>IF(Table1[[#This Row],[net]]&gt;0,1,0)</f>
        <v>1</v>
      </c>
      <c r="L1756">
        <v>-9</v>
      </c>
      <c r="M1756">
        <f>IF(Table1[[#This Row],[team]]=E1755,SUM(Table1[[#This Row],[win/loss]],M1755),Table1[[#This Row],[win/loss]])</f>
        <v>6</v>
      </c>
      <c r="N1756">
        <f>IF(Table1[[#This Row],[team]]=E1755,SUM(Table1[[#This Row],[win/loss]],M1755),Table1[[#This Row],[win/loss]])/B1756</f>
        <v>0.54545454545454541</v>
      </c>
      <c r="O1756">
        <f t="shared" si="57"/>
        <v>-6</v>
      </c>
      <c r="P1756">
        <f>IF(Table1[[#This Row],[difference]]&gt;0,SQRT(Table1[[#This Row],[difference]]),-SQRT(ABS(Table1[[#This Row],[difference]])))</f>
        <v>-2.4494897427831779</v>
      </c>
      <c r="Q1756">
        <f>IF(Table1[[#This Row],[line]]&gt;0,SQRT(Table1[[#This Row],[line]]),-SQRT(ABS(Table1[[#This Row],[line]])))</f>
        <v>-3</v>
      </c>
      <c r="R1756">
        <f>Table1[[#This Row],[difference]]-Table1[[#This Row],[sqrt(line)]]</f>
        <v>-3</v>
      </c>
      <c r="S1756">
        <f>IF(Table1[[#This Row],[difference]]&gt;0,1,-1)</f>
        <v>-1</v>
      </c>
      <c r="T1756">
        <f>IF(Table1[[#This Row],[team]]=E1755,SUM(H1756,T1755),Table1[[#This Row],[ppg]])</f>
        <v>325</v>
      </c>
      <c r="U1756">
        <f>IF(Table1[[#This Row],[team]]=E1755,SUM(I1756,U1755),Table1[[#This Row],[ppga]])</f>
        <v>273</v>
      </c>
      <c r="V1756">
        <f>IF(Table1[[#This Row],[team]]=E1755,SUM(Table1[[#This Row],[difference]],V1755),Table1[[#This Row],[difference]])</f>
        <v>55.5</v>
      </c>
      <c r="W1756">
        <f>IF(Table1[[#This Row],[team]]=E1755,SUM(Table1[[#This Row],[sqrt(dif)]],W1755),Table1[[#This Row],[sqrt(dif)]])</f>
        <v>7.9699473982775659</v>
      </c>
      <c r="X1756">
        <f>IF(Table1[[#This Row],[team]]=E1755,SUM(Table1[[#This Row],[f1]],X1755),Table1[[#This Row],[f1]])</f>
        <v>54.152867004544333</v>
      </c>
      <c r="Y1756">
        <f>IF(Table1[[#This Row],[ATS]]=S1755,SUM(Table1[[#This Row],[ATS]],Y1755),Table1[[#This Row],[ATS]])</f>
        <v>-1</v>
      </c>
      <c r="Z1756">
        <f>IF(Table1[[#This Row],[ATS]]&gt;0,Table1[[#This Row],[ATS streak (not real)]]-1,Table1[[#This Row],[ATS streak (not real)]]+1)</f>
        <v>0</v>
      </c>
      <c r="AA1756" s="5">
        <f>Table1[[#This Row],[running ttl ppg]]^2.37/(Table1[[#This Row],[running ttl ppg]]^2.37+Table1[[#This Row],[running ttl ppga]]^2.37)</f>
        <v>0.60185913007524416</v>
      </c>
      <c r="AB1756" s="5">
        <f>Table1[[#This Row],[pyth ratio]]+Table1[[#This Row],[win/loss ratio]]</f>
        <v>1.1473136755297895</v>
      </c>
    </row>
    <row r="1757" spans="1:28" x14ac:dyDescent="0.25">
      <c r="A1757" s="1">
        <v>4315</v>
      </c>
      <c r="B1757" s="7">
        <f t="shared" si="58"/>
        <v>12</v>
      </c>
      <c r="C1757" s="5">
        <v>2019</v>
      </c>
      <c r="D1757" s="5">
        <v>13</v>
      </c>
      <c r="E1757" t="s">
        <v>54</v>
      </c>
      <c r="F1757" t="s">
        <v>55</v>
      </c>
      <c r="G1757" s="5">
        <v>0</v>
      </c>
      <c r="H1757">
        <v>0</v>
      </c>
      <c r="I1757">
        <v>6</v>
      </c>
      <c r="J1757">
        <v>-6</v>
      </c>
      <c r="K1757">
        <f>IF(Table1[[#This Row],[net]]&gt;0,1,0)</f>
        <v>0</v>
      </c>
      <c r="L1757">
        <v>-4</v>
      </c>
      <c r="M1757">
        <f>IF(Table1[[#This Row],[team]]=E1756,SUM(Table1[[#This Row],[win/loss]],M1756),Table1[[#This Row],[win/loss]])</f>
        <v>6</v>
      </c>
      <c r="N1757">
        <f>IF(Table1[[#This Row],[team]]=E1756,SUM(Table1[[#This Row],[win/loss]],M1756),Table1[[#This Row],[win/loss]])/B1757</f>
        <v>0.5</v>
      </c>
      <c r="O1757">
        <f t="shared" si="57"/>
        <v>-10</v>
      </c>
      <c r="P1757">
        <f>IF(Table1[[#This Row],[difference]]&gt;0,SQRT(Table1[[#This Row],[difference]]),-SQRT(ABS(Table1[[#This Row],[difference]])))</f>
        <v>-3.1622776601683795</v>
      </c>
      <c r="Q1757">
        <f>IF(Table1[[#This Row],[line]]&gt;0,SQRT(Table1[[#This Row],[line]]),-SQRT(ABS(Table1[[#This Row],[line]])))</f>
        <v>-2</v>
      </c>
      <c r="R1757">
        <f>Table1[[#This Row],[difference]]-Table1[[#This Row],[sqrt(line)]]</f>
        <v>-8</v>
      </c>
      <c r="S1757">
        <f>IF(Table1[[#This Row],[difference]]&gt;0,1,-1)</f>
        <v>-1</v>
      </c>
      <c r="T1757">
        <f>IF(Table1[[#This Row],[team]]=E1756,SUM(H1757,T1756),Table1[[#This Row],[ppg]])</f>
        <v>325</v>
      </c>
      <c r="U1757">
        <f>IF(Table1[[#This Row],[team]]=E1756,SUM(I1757,U1756),Table1[[#This Row],[ppga]])</f>
        <v>279</v>
      </c>
      <c r="V1757">
        <f>IF(Table1[[#This Row],[team]]=E1756,SUM(Table1[[#This Row],[difference]],V1756),Table1[[#This Row],[difference]])</f>
        <v>45.5</v>
      </c>
      <c r="W1757">
        <f>IF(Table1[[#This Row],[team]]=E1756,SUM(Table1[[#This Row],[sqrt(dif)]],W1756),Table1[[#This Row],[sqrt(dif)]])</f>
        <v>4.8076697381091869</v>
      </c>
      <c r="X1757">
        <f>IF(Table1[[#This Row],[team]]=E1756,SUM(Table1[[#This Row],[f1]],X1756),Table1[[#This Row],[f1]])</f>
        <v>46.152867004544333</v>
      </c>
      <c r="Y1757">
        <f>IF(Table1[[#This Row],[ATS]]=S1756,SUM(Table1[[#This Row],[ATS]],Y1756),Table1[[#This Row],[ATS]])</f>
        <v>-2</v>
      </c>
      <c r="Z1757">
        <f>IF(Table1[[#This Row],[ATS]]&gt;0,Table1[[#This Row],[ATS streak (not real)]]-1,Table1[[#This Row],[ATS streak (not real)]]+1)</f>
        <v>-1</v>
      </c>
      <c r="AA1757" s="5">
        <f>Table1[[#This Row],[running ttl ppg]]^2.37/(Table1[[#This Row],[running ttl ppg]]^2.37+Table1[[#This Row],[running ttl ppga]]^2.37)</f>
        <v>0.58945038347628542</v>
      </c>
      <c r="AB1757" s="5">
        <f>Table1[[#This Row],[pyth ratio]]+Table1[[#This Row],[win/loss ratio]]</f>
        <v>1.0894503834762854</v>
      </c>
    </row>
    <row r="1758" spans="1:28" x14ac:dyDescent="0.25">
      <c r="A1758" s="1">
        <v>4316</v>
      </c>
      <c r="B1758" s="7">
        <f t="shared" si="58"/>
        <v>13</v>
      </c>
      <c r="C1758" s="5">
        <v>2019</v>
      </c>
      <c r="D1758" s="5">
        <v>14</v>
      </c>
      <c r="E1758" t="s">
        <v>54</v>
      </c>
      <c r="F1758" t="s">
        <v>53</v>
      </c>
      <c r="G1758" s="5">
        <v>0</v>
      </c>
      <c r="H1758">
        <v>24</v>
      </c>
      <c r="I1758">
        <v>21</v>
      </c>
      <c r="J1758">
        <v>3</v>
      </c>
      <c r="K1758">
        <f>IF(Table1[[#This Row],[net]]&gt;0,1,0)</f>
        <v>1</v>
      </c>
      <c r="L1758">
        <v>4</v>
      </c>
      <c r="M1758">
        <f>IF(Table1[[#This Row],[team]]=E1757,SUM(Table1[[#This Row],[win/loss]],M1757),Table1[[#This Row],[win/loss]])</f>
        <v>7</v>
      </c>
      <c r="N1758">
        <f>IF(Table1[[#This Row],[team]]=E1757,SUM(Table1[[#This Row],[win/loss]],M1757),Table1[[#This Row],[win/loss]])/B1758</f>
        <v>0.53846153846153844</v>
      </c>
      <c r="O1758">
        <f t="shared" si="57"/>
        <v>7</v>
      </c>
      <c r="P1758">
        <f>IF(Table1[[#This Row],[difference]]&gt;0,SQRT(Table1[[#This Row],[difference]]),-SQRT(ABS(Table1[[#This Row],[difference]])))</f>
        <v>2.6457513110645907</v>
      </c>
      <c r="Q1758">
        <f>IF(Table1[[#This Row],[line]]&gt;0,SQRT(Table1[[#This Row],[line]]),-SQRT(ABS(Table1[[#This Row],[line]])))</f>
        <v>2</v>
      </c>
      <c r="R1758">
        <f>Table1[[#This Row],[difference]]-Table1[[#This Row],[sqrt(line)]]</f>
        <v>5</v>
      </c>
      <c r="S1758">
        <f>IF(Table1[[#This Row],[difference]]&gt;0,1,-1)</f>
        <v>1</v>
      </c>
      <c r="T1758">
        <f>IF(Table1[[#This Row],[team]]=E1757,SUM(H1758,T1757),Table1[[#This Row],[ppg]])</f>
        <v>349</v>
      </c>
      <c r="U1758">
        <f>IF(Table1[[#This Row],[team]]=E1757,SUM(I1758,U1757),Table1[[#This Row],[ppga]])</f>
        <v>300</v>
      </c>
      <c r="V1758">
        <f>IF(Table1[[#This Row],[team]]=E1757,SUM(Table1[[#This Row],[difference]],V1757),Table1[[#This Row],[difference]])</f>
        <v>52.5</v>
      </c>
      <c r="W1758">
        <f>IF(Table1[[#This Row],[team]]=E1757,SUM(Table1[[#This Row],[sqrt(dif)]],W1757),Table1[[#This Row],[sqrt(dif)]])</f>
        <v>7.4534210491737776</v>
      </c>
      <c r="X1758">
        <f>IF(Table1[[#This Row],[team]]=E1757,SUM(Table1[[#This Row],[f1]],X1757),Table1[[#This Row],[f1]])</f>
        <v>51.152867004544333</v>
      </c>
      <c r="Y1758">
        <f>IF(Table1[[#This Row],[ATS]]=S1757,SUM(Table1[[#This Row],[ATS]],Y1757),Table1[[#This Row],[ATS]])</f>
        <v>1</v>
      </c>
      <c r="Z1758">
        <f>IF(Table1[[#This Row],[ATS]]&gt;0,Table1[[#This Row],[ATS streak (not real)]]-1,Table1[[#This Row],[ATS streak (not real)]]+1)</f>
        <v>0</v>
      </c>
      <c r="AA1758" s="5">
        <f>Table1[[#This Row],[running ttl ppg]]^2.37/(Table1[[#This Row],[running ttl ppg]]^2.37+Table1[[#This Row],[running ttl ppga]]^2.37)</f>
        <v>0.58869083523386956</v>
      </c>
      <c r="AB1758" s="5">
        <f>Table1[[#This Row],[pyth ratio]]+Table1[[#This Row],[win/loss ratio]]</f>
        <v>1.1271523736954081</v>
      </c>
    </row>
    <row r="1759" spans="1:28" x14ac:dyDescent="0.25">
      <c r="A1759" s="1">
        <v>4317</v>
      </c>
      <c r="B1759" s="7">
        <f t="shared" si="58"/>
        <v>14</v>
      </c>
      <c r="C1759" s="5">
        <v>2019</v>
      </c>
      <c r="D1759" s="5">
        <v>15</v>
      </c>
      <c r="E1759" t="s">
        <v>54</v>
      </c>
      <c r="F1759" t="s">
        <v>49</v>
      </c>
      <c r="G1759" s="5">
        <v>1</v>
      </c>
      <c r="H1759">
        <v>23</v>
      </c>
      <c r="I1759">
        <v>0</v>
      </c>
      <c r="J1759">
        <v>23</v>
      </c>
      <c r="K1759">
        <f>IF(Table1[[#This Row],[net]]&gt;0,1,0)</f>
        <v>1</v>
      </c>
      <c r="L1759">
        <v>-3</v>
      </c>
      <c r="M1759">
        <f>IF(Table1[[#This Row],[team]]=E1758,SUM(Table1[[#This Row],[win/loss]],M1758),Table1[[#This Row],[win/loss]])</f>
        <v>8</v>
      </c>
      <c r="N1759">
        <f>IF(Table1[[#This Row],[team]]=E1758,SUM(Table1[[#This Row],[win/loss]],M1758),Table1[[#This Row],[win/loss]])/B1759</f>
        <v>0.5714285714285714</v>
      </c>
      <c r="O1759">
        <f t="shared" si="57"/>
        <v>20</v>
      </c>
      <c r="P1759">
        <f>IF(Table1[[#This Row],[difference]]&gt;0,SQRT(Table1[[#This Row],[difference]]),-SQRT(ABS(Table1[[#This Row],[difference]])))</f>
        <v>4.4721359549995796</v>
      </c>
      <c r="Q1759">
        <f>IF(Table1[[#This Row],[line]]&gt;0,SQRT(Table1[[#This Row],[line]]),-SQRT(ABS(Table1[[#This Row],[line]])))</f>
        <v>-1.7320508075688772</v>
      </c>
      <c r="R1759">
        <f>Table1[[#This Row],[difference]]-Table1[[#This Row],[sqrt(line)]]</f>
        <v>21.732050807568879</v>
      </c>
      <c r="S1759">
        <f>IF(Table1[[#This Row],[difference]]&gt;0,1,-1)</f>
        <v>1</v>
      </c>
      <c r="T1759">
        <f>IF(Table1[[#This Row],[team]]=E1758,SUM(H1759,T1758),Table1[[#This Row],[ppg]])</f>
        <v>372</v>
      </c>
      <c r="U1759">
        <f>IF(Table1[[#This Row],[team]]=E1758,SUM(I1759,U1758),Table1[[#This Row],[ppga]])</f>
        <v>300</v>
      </c>
      <c r="V1759">
        <f>IF(Table1[[#This Row],[team]]=E1758,SUM(Table1[[#This Row],[difference]],V1758),Table1[[#This Row],[difference]])</f>
        <v>72.5</v>
      </c>
      <c r="W1759">
        <f>IF(Table1[[#This Row],[team]]=E1758,SUM(Table1[[#This Row],[sqrt(dif)]],W1758),Table1[[#This Row],[sqrt(dif)]])</f>
        <v>11.925557004173356</v>
      </c>
      <c r="X1759">
        <f>IF(Table1[[#This Row],[team]]=E1758,SUM(Table1[[#This Row],[f1]],X1758),Table1[[#This Row],[f1]])</f>
        <v>72.884917812113216</v>
      </c>
      <c r="Y1759">
        <f>IF(Table1[[#This Row],[ATS]]=S1758,SUM(Table1[[#This Row],[ATS]],Y1758),Table1[[#This Row],[ATS]])</f>
        <v>2</v>
      </c>
      <c r="Z1759">
        <f>IF(Table1[[#This Row],[ATS]]&gt;0,Table1[[#This Row],[ATS streak (not real)]]-1,Table1[[#This Row],[ATS streak (not real)]]+1)</f>
        <v>1</v>
      </c>
      <c r="AA1759" s="5">
        <f>Table1[[#This Row],[running ttl ppg]]^2.37/(Table1[[#This Row],[running ttl ppg]]^2.37+Table1[[#This Row],[running ttl ppga]]^2.37)</f>
        <v>0.62476286360917133</v>
      </c>
      <c r="AB1759" s="5">
        <f>Table1[[#This Row],[pyth ratio]]+Table1[[#This Row],[win/loss ratio]]</f>
        <v>1.1961914350377427</v>
      </c>
    </row>
    <row r="1760" spans="1:28" x14ac:dyDescent="0.25">
      <c r="A1760" s="1">
        <v>4318</v>
      </c>
      <c r="B1760" s="7">
        <f t="shared" si="58"/>
        <v>15</v>
      </c>
      <c r="C1760" s="5">
        <v>2019</v>
      </c>
      <c r="D1760" s="5">
        <v>16</v>
      </c>
      <c r="E1760" t="s">
        <v>54</v>
      </c>
      <c r="F1760" t="s">
        <v>61</v>
      </c>
      <c r="G1760" s="5">
        <v>1</v>
      </c>
      <c r="H1760">
        <v>28</v>
      </c>
      <c r="I1760">
        <v>27</v>
      </c>
      <c r="J1760">
        <v>1</v>
      </c>
      <c r="K1760">
        <f>IF(Table1[[#This Row],[net]]&gt;0,1,0)</f>
        <v>1</v>
      </c>
      <c r="L1760">
        <v>-9.5</v>
      </c>
      <c r="M1760">
        <f>IF(Table1[[#This Row],[team]]=E1759,SUM(Table1[[#This Row],[win/loss]],M1759),Table1[[#This Row],[win/loss]])</f>
        <v>9</v>
      </c>
      <c r="N1760">
        <f>IF(Table1[[#This Row],[team]]=E1759,SUM(Table1[[#This Row],[win/loss]],M1759),Table1[[#This Row],[win/loss]])/B1760</f>
        <v>0.6</v>
      </c>
      <c r="O1760">
        <f t="shared" si="57"/>
        <v>-8.5</v>
      </c>
      <c r="P1760">
        <f>IF(Table1[[#This Row],[difference]]&gt;0,SQRT(Table1[[#This Row],[difference]]),-SQRT(ABS(Table1[[#This Row],[difference]])))</f>
        <v>-2.9154759474226504</v>
      </c>
      <c r="Q1760">
        <f>IF(Table1[[#This Row],[line]]&gt;0,SQRT(Table1[[#This Row],[line]]),-SQRT(ABS(Table1[[#This Row],[line]])))</f>
        <v>-3.082207001484488</v>
      </c>
      <c r="R1760">
        <f>Table1[[#This Row],[difference]]-Table1[[#This Row],[sqrt(line)]]</f>
        <v>-5.4177929985155124</v>
      </c>
      <c r="S1760">
        <f>IF(Table1[[#This Row],[difference]]&gt;0,1,-1)</f>
        <v>-1</v>
      </c>
      <c r="T1760">
        <f>IF(Table1[[#This Row],[team]]=E1759,SUM(H1760,T1759),Table1[[#This Row],[ppg]])</f>
        <v>400</v>
      </c>
      <c r="U1760">
        <f>IF(Table1[[#This Row],[team]]=E1759,SUM(I1760,U1759),Table1[[#This Row],[ppga]])</f>
        <v>327</v>
      </c>
      <c r="V1760">
        <f>IF(Table1[[#This Row],[team]]=E1759,SUM(Table1[[#This Row],[difference]],V1759),Table1[[#This Row],[difference]])</f>
        <v>64</v>
      </c>
      <c r="W1760">
        <f>IF(Table1[[#This Row],[team]]=E1759,SUM(Table1[[#This Row],[sqrt(dif)]],W1759),Table1[[#This Row],[sqrt(dif)]])</f>
        <v>9.0100810567507068</v>
      </c>
      <c r="X1760">
        <f>IF(Table1[[#This Row],[team]]=E1759,SUM(Table1[[#This Row],[f1]],X1759),Table1[[#This Row],[f1]])</f>
        <v>67.467124813597707</v>
      </c>
      <c r="Y1760">
        <f>IF(Table1[[#This Row],[ATS]]=S1759,SUM(Table1[[#This Row],[ATS]],Y1759),Table1[[#This Row],[ATS]])</f>
        <v>-1</v>
      </c>
      <c r="Z1760">
        <f>IF(Table1[[#This Row],[ATS]]&gt;0,Table1[[#This Row],[ATS streak (not real)]]-1,Table1[[#This Row],[ATS streak (not real)]]+1)</f>
        <v>0</v>
      </c>
      <c r="AA1760" s="5">
        <f>Table1[[#This Row],[running ttl ppg]]^2.37/(Table1[[#This Row],[running ttl ppg]]^2.37+Table1[[#This Row],[running ttl ppga]]^2.37)</f>
        <v>0.61717280815864239</v>
      </c>
      <c r="AB1760" s="5">
        <f>Table1[[#This Row],[pyth ratio]]+Table1[[#This Row],[win/loss ratio]]</f>
        <v>1.2171728081586424</v>
      </c>
    </row>
    <row r="1761" spans="1:28" x14ac:dyDescent="0.25">
      <c r="A1761" s="1">
        <v>4319</v>
      </c>
      <c r="B1761" s="7">
        <f t="shared" si="58"/>
        <v>16</v>
      </c>
      <c r="C1761" s="5">
        <v>2019</v>
      </c>
      <c r="D1761" s="5">
        <v>17</v>
      </c>
      <c r="E1761" t="s">
        <v>54</v>
      </c>
      <c r="F1761" t="s">
        <v>71</v>
      </c>
      <c r="G1761" s="5">
        <v>0</v>
      </c>
      <c r="H1761">
        <v>33</v>
      </c>
      <c r="I1761">
        <v>17</v>
      </c>
      <c r="J1761">
        <v>16</v>
      </c>
      <c r="K1761">
        <f>IF(Table1[[#This Row],[net]]&gt;0,1,0)</f>
        <v>1</v>
      </c>
      <c r="L1761">
        <v>-5.5</v>
      </c>
      <c r="M1761">
        <f>IF(Table1[[#This Row],[team]]=E1760,SUM(Table1[[#This Row],[win/loss]],M1760),Table1[[#This Row],[win/loss]])</f>
        <v>10</v>
      </c>
      <c r="N1761">
        <f>IF(Table1[[#This Row],[team]]=E1760,SUM(Table1[[#This Row],[win/loss]],M1760),Table1[[#This Row],[win/loss]])/B1761</f>
        <v>0.625</v>
      </c>
      <c r="O1761">
        <f t="shared" si="57"/>
        <v>10.5</v>
      </c>
      <c r="P1761">
        <f>IF(Table1[[#This Row],[difference]]&gt;0,SQRT(Table1[[#This Row],[difference]]),-SQRT(ABS(Table1[[#This Row],[difference]])))</f>
        <v>3.2403703492039302</v>
      </c>
      <c r="Q1761">
        <f>IF(Table1[[#This Row],[line]]&gt;0,SQRT(Table1[[#This Row],[line]]),-SQRT(ABS(Table1[[#This Row],[line]])))</f>
        <v>-2.3452078799117149</v>
      </c>
      <c r="R1761">
        <f>Table1[[#This Row],[difference]]-Table1[[#This Row],[sqrt(line)]]</f>
        <v>12.845207879911715</v>
      </c>
      <c r="S1761">
        <f>IF(Table1[[#This Row],[difference]]&gt;0,1,-1)</f>
        <v>1</v>
      </c>
      <c r="T1761">
        <f>IF(Table1[[#This Row],[team]]=E1760,SUM(H1761,T1760),Table1[[#This Row],[ppg]])</f>
        <v>433</v>
      </c>
      <c r="U1761">
        <f>IF(Table1[[#This Row],[team]]=E1760,SUM(I1761,U1760),Table1[[#This Row],[ppga]])</f>
        <v>344</v>
      </c>
      <c r="V1761">
        <f>IF(Table1[[#This Row],[team]]=E1760,SUM(Table1[[#This Row],[difference]],V1760),Table1[[#This Row],[difference]])</f>
        <v>74.5</v>
      </c>
      <c r="W1761">
        <f>IF(Table1[[#This Row],[team]]=E1760,SUM(Table1[[#This Row],[sqrt(dif)]],W1760),Table1[[#This Row],[sqrt(dif)]])</f>
        <v>12.250451405954637</v>
      </c>
      <c r="X1761">
        <f>IF(Table1[[#This Row],[team]]=E1760,SUM(Table1[[#This Row],[f1]],X1760),Table1[[#This Row],[f1]])</f>
        <v>80.312332693509418</v>
      </c>
      <c r="Y1761">
        <f>IF(Table1[[#This Row],[ATS]]=S1760,SUM(Table1[[#This Row],[ATS]],Y1760),Table1[[#This Row],[ATS]])</f>
        <v>1</v>
      </c>
      <c r="Z1761">
        <f>IF(Table1[[#This Row],[ATS]]&gt;0,Table1[[#This Row],[ATS streak (not real)]]-1,Table1[[#This Row],[ATS streak (not real)]]+1)</f>
        <v>0</v>
      </c>
      <c r="AA1761" s="5">
        <f>Table1[[#This Row],[running ttl ppg]]^2.37/(Table1[[#This Row],[running ttl ppg]]^2.37+Table1[[#This Row],[running ttl ppga]]^2.37)</f>
        <v>0.63305090094658512</v>
      </c>
      <c r="AB1761" s="5">
        <f>Table1[[#This Row],[pyth ratio]]+Table1[[#This Row],[win/loss ratio]]</f>
        <v>1.2580509009465852</v>
      </c>
    </row>
    <row r="1762" spans="1:28" x14ac:dyDescent="0.25">
      <c r="A1762" s="1">
        <v>4320</v>
      </c>
      <c r="B1762" s="7">
        <f t="shared" si="58"/>
        <v>1</v>
      </c>
      <c r="C1762" s="5">
        <v>2019</v>
      </c>
      <c r="D1762" s="5">
        <v>1</v>
      </c>
      <c r="E1762" t="s">
        <v>55</v>
      </c>
      <c r="F1762" t="s">
        <v>61</v>
      </c>
      <c r="G1762" s="5">
        <v>0</v>
      </c>
      <c r="H1762">
        <v>20</v>
      </c>
      <c r="I1762">
        <v>15</v>
      </c>
      <c r="J1762">
        <v>5</v>
      </c>
      <c r="K1762">
        <f>IF(Table1[[#This Row],[net]]&gt;0,1,0)</f>
        <v>1</v>
      </c>
      <c r="L1762">
        <v>-3</v>
      </c>
      <c r="M1762">
        <f>IF(Table1[[#This Row],[team]]=E1761,SUM(Table1[[#This Row],[win/loss]],M1761),Table1[[#This Row],[win/loss]])</f>
        <v>1</v>
      </c>
      <c r="N1762">
        <f>IF(Table1[[#This Row],[team]]=E1761,SUM(Table1[[#This Row],[win/loss]],M1761),Table1[[#This Row],[win/loss]])/B1762</f>
        <v>1</v>
      </c>
      <c r="O1762">
        <f t="shared" si="57"/>
        <v>2</v>
      </c>
      <c r="P1762">
        <f>IF(Table1[[#This Row],[difference]]&gt;0,SQRT(Table1[[#This Row],[difference]]),-SQRT(ABS(Table1[[#This Row],[difference]])))</f>
        <v>1.4142135623730951</v>
      </c>
      <c r="Q1762">
        <f>IF(Table1[[#This Row],[line]]&gt;0,SQRT(Table1[[#This Row],[line]]),-SQRT(ABS(Table1[[#This Row],[line]])))</f>
        <v>-1.7320508075688772</v>
      </c>
      <c r="R1762">
        <f>Table1[[#This Row],[difference]]-Table1[[#This Row],[sqrt(line)]]</f>
        <v>3.7320508075688772</v>
      </c>
      <c r="S1762">
        <f>IF(Table1[[#This Row],[difference]]&gt;0,1,-1)</f>
        <v>1</v>
      </c>
      <c r="T1762">
        <f>IF(Table1[[#This Row],[team]]=E1761,SUM(H1762,T1761),Table1[[#This Row],[ppg]])</f>
        <v>20</v>
      </c>
      <c r="U1762">
        <f>IF(Table1[[#This Row],[team]]=E1761,SUM(I1762,U1761),Table1[[#This Row],[ppga]])</f>
        <v>15</v>
      </c>
      <c r="V1762">
        <f>IF(Table1[[#This Row],[team]]=E1761,SUM(Table1[[#This Row],[difference]],V1761),Table1[[#This Row],[difference]])</f>
        <v>2</v>
      </c>
      <c r="W1762">
        <f>IF(Table1[[#This Row],[team]]=E1761,SUM(Table1[[#This Row],[sqrt(dif)]],W1761),Table1[[#This Row],[sqrt(dif)]])</f>
        <v>1.4142135623730951</v>
      </c>
      <c r="X1762">
        <f>IF(Table1[[#This Row],[team]]=E1761,SUM(Table1[[#This Row],[f1]],X1761),Table1[[#This Row],[f1]])</f>
        <v>3.7320508075688772</v>
      </c>
      <c r="Y1762">
        <f>IF(Table1[[#This Row],[ATS]]=S1761,SUM(Table1[[#This Row],[ATS]],Y1761),Table1[[#This Row],[ATS]])</f>
        <v>2</v>
      </c>
      <c r="Z1762">
        <f>IF(Table1[[#This Row],[ATS]]&gt;0,Table1[[#This Row],[ATS streak (not real)]]-1,Table1[[#This Row],[ATS streak (not real)]]+1)</f>
        <v>1</v>
      </c>
      <c r="AA1762" s="5">
        <f>Table1[[#This Row],[running ttl ppg]]^2.37/(Table1[[#This Row],[running ttl ppg]]^2.37+Table1[[#This Row],[running ttl ppga]]^2.37)</f>
        <v>0.66414177276322039</v>
      </c>
      <c r="AB1762" s="5">
        <f>Table1[[#This Row],[pyth ratio]]+Table1[[#This Row],[win/loss ratio]]</f>
        <v>1.6641417727632204</v>
      </c>
    </row>
    <row r="1763" spans="1:28" x14ac:dyDescent="0.25">
      <c r="A1763" s="1">
        <v>4321</v>
      </c>
      <c r="B1763" s="7">
        <f t="shared" si="58"/>
        <v>2</v>
      </c>
      <c r="C1763" s="5">
        <v>2019</v>
      </c>
      <c r="D1763" s="5">
        <v>2</v>
      </c>
      <c r="E1763" t="s">
        <v>55</v>
      </c>
      <c r="F1763" t="s">
        <v>63</v>
      </c>
      <c r="G1763" s="5">
        <v>1</v>
      </c>
      <c r="H1763">
        <v>31</v>
      </c>
      <c r="I1763">
        <v>20</v>
      </c>
      <c r="J1763">
        <v>11</v>
      </c>
      <c r="K1763">
        <f>IF(Table1[[#This Row],[net]]&gt;0,1,0)</f>
        <v>1</v>
      </c>
      <c r="L1763">
        <v>2</v>
      </c>
      <c r="M1763">
        <f>IF(Table1[[#This Row],[team]]=E1762,SUM(Table1[[#This Row],[win/loss]],M1762),Table1[[#This Row],[win/loss]])</f>
        <v>2</v>
      </c>
      <c r="N1763">
        <f>IF(Table1[[#This Row],[team]]=E1762,SUM(Table1[[#This Row],[win/loss]],M1762),Table1[[#This Row],[win/loss]])/B1763</f>
        <v>1</v>
      </c>
      <c r="O1763">
        <f t="shared" si="57"/>
        <v>13</v>
      </c>
      <c r="P1763">
        <f>IF(Table1[[#This Row],[difference]]&gt;0,SQRT(Table1[[#This Row],[difference]]),-SQRT(ABS(Table1[[#This Row],[difference]])))</f>
        <v>3.6055512754639891</v>
      </c>
      <c r="Q1763">
        <f>IF(Table1[[#This Row],[line]]&gt;0,SQRT(Table1[[#This Row],[line]]),-SQRT(ABS(Table1[[#This Row],[line]])))</f>
        <v>1.4142135623730951</v>
      </c>
      <c r="R1763">
        <f>Table1[[#This Row],[difference]]-Table1[[#This Row],[sqrt(line)]]</f>
        <v>11.585786437626904</v>
      </c>
      <c r="S1763">
        <f>IF(Table1[[#This Row],[difference]]&gt;0,1,-1)</f>
        <v>1</v>
      </c>
      <c r="T1763">
        <f>IF(Table1[[#This Row],[team]]=E1762,SUM(H1763,T1762),Table1[[#This Row],[ppg]])</f>
        <v>51</v>
      </c>
      <c r="U1763">
        <f>IF(Table1[[#This Row],[team]]=E1762,SUM(I1763,U1762),Table1[[#This Row],[ppga]])</f>
        <v>35</v>
      </c>
      <c r="V1763">
        <f>IF(Table1[[#This Row],[team]]=E1762,SUM(Table1[[#This Row],[difference]],V1762),Table1[[#This Row],[difference]])</f>
        <v>15</v>
      </c>
      <c r="W1763">
        <f>IF(Table1[[#This Row],[team]]=E1762,SUM(Table1[[#This Row],[sqrt(dif)]],W1762),Table1[[#This Row],[sqrt(dif)]])</f>
        <v>5.0197648378370845</v>
      </c>
      <c r="X1763">
        <f>IF(Table1[[#This Row],[team]]=E1762,SUM(Table1[[#This Row],[f1]],X1762),Table1[[#This Row],[f1]])</f>
        <v>15.317837245195781</v>
      </c>
      <c r="Y1763">
        <f>IF(Table1[[#This Row],[ATS]]=S1762,SUM(Table1[[#This Row],[ATS]],Y1762),Table1[[#This Row],[ATS]])</f>
        <v>3</v>
      </c>
      <c r="Z1763">
        <f>IF(Table1[[#This Row],[ATS]]&gt;0,Table1[[#This Row],[ATS streak (not real)]]-1,Table1[[#This Row],[ATS streak (not real)]]+1)</f>
        <v>2</v>
      </c>
      <c r="AA1763" s="5">
        <f>Table1[[#This Row],[running ttl ppg]]^2.37/(Table1[[#This Row],[running ttl ppg]]^2.37+Table1[[#This Row],[running ttl ppga]]^2.37)</f>
        <v>0.70935465539934817</v>
      </c>
      <c r="AB1763" s="5">
        <f>Table1[[#This Row],[pyth ratio]]+Table1[[#This Row],[win/loss ratio]]</f>
        <v>1.7093546553993482</v>
      </c>
    </row>
    <row r="1764" spans="1:28" x14ac:dyDescent="0.25">
      <c r="A1764" s="1">
        <v>4322</v>
      </c>
      <c r="B1764" s="7">
        <f t="shared" si="58"/>
        <v>3</v>
      </c>
      <c r="C1764" s="5">
        <v>2019</v>
      </c>
      <c r="D1764" s="5">
        <v>3</v>
      </c>
      <c r="E1764" t="s">
        <v>55</v>
      </c>
      <c r="F1764" t="s">
        <v>71</v>
      </c>
      <c r="G1764" s="5">
        <v>1</v>
      </c>
      <c r="H1764">
        <v>6</v>
      </c>
      <c r="I1764">
        <v>9</v>
      </c>
      <c r="J1764">
        <v>-3</v>
      </c>
      <c r="K1764">
        <f>IF(Table1[[#This Row],[net]]&gt;0,1,0)</f>
        <v>0</v>
      </c>
      <c r="L1764">
        <v>-10</v>
      </c>
      <c r="M1764">
        <f>IF(Table1[[#This Row],[team]]=E1763,SUM(Table1[[#This Row],[win/loss]],M1763),Table1[[#This Row],[win/loss]])</f>
        <v>2</v>
      </c>
      <c r="N1764">
        <f>IF(Table1[[#This Row],[team]]=E1763,SUM(Table1[[#This Row],[win/loss]],M1763),Table1[[#This Row],[win/loss]])/B1764</f>
        <v>0.66666666666666663</v>
      </c>
      <c r="O1764">
        <f t="shared" si="57"/>
        <v>-13</v>
      </c>
      <c r="P1764">
        <f>IF(Table1[[#This Row],[difference]]&gt;0,SQRT(Table1[[#This Row],[difference]]),-SQRT(ABS(Table1[[#This Row],[difference]])))</f>
        <v>-3.6055512754639891</v>
      </c>
      <c r="Q1764">
        <f>IF(Table1[[#This Row],[line]]&gt;0,SQRT(Table1[[#This Row],[line]]),-SQRT(ABS(Table1[[#This Row],[line]])))</f>
        <v>-3.1622776601683795</v>
      </c>
      <c r="R1764">
        <f>Table1[[#This Row],[difference]]-Table1[[#This Row],[sqrt(line)]]</f>
        <v>-9.83772233983162</v>
      </c>
      <c r="S1764">
        <f>IF(Table1[[#This Row],[difference]]&gt;0,1,-1)</f>
        <v>-1</v>
      </c>
      <c r="T1764">
        <f>IF(Table1[[#This Row],[team]]=E1763,SUM(H1764,T1763),Table1[[#This Row],[ppg]])</f>
        <v>57</v>
      </c>
      <c r="U1764">
        <f>IF(Table1[[#This Row],[team]]=E1763,SUM(I1764,U1763),Table1[[#This Row],[ppga]])</f>
        <v>44</v>
      </c>
      <c r="V1764">
        <f>IF(Table1[[#This Row],[team]]=E1763,SUM(Table1[[#This Row],[difference]],V1763),Table1[[#This Row],[difference]])</f>
        <v>2</v>
      </c>
      <c r="W1764">
        <f>IF(Table1[[#This Row],[team]]=E1763,SUM(Table1[[#This Row],[sqrt(dif)]],W1763),Table1[[#This Row],[sqrt(dif)]])</f>
        <v>1.4142135623730954</v>
      </c>
      <c r="X1764">
        <f>IF(Table1[[#This Row],[team]]=E1763,SUM(Table1[[#This Row],[f1]],X1763),Table1[[#This Row],[f1]])</f>
        <v>5.4801149053641609</v>
      </c>
      <c r="Y1764">
        <f>IF(Table1[[#This Row],[ATS]]=S1763,SUM(Table1[[#This Row],[ATS]],Y1763),Table1[[#This Row],[ATS]])</f>
        <v>-1</v>
      </c>
      <c r="Z1764">
        <f>IF(Table1[[#This Row],[ATS]]&gt;0,Table1[[#This Row],[ATS streak (not real)]]-1,Table1[[#This Row],[ATS streak (not real)]]+1)</f>
        <v>0</v>
      </c>
      <c r="AA1764" s="5">
        <f>Table1[[#This Row],[running ttl ppg]]^2.37/(Table1[[#This Row],[running ttl ppg]]^2.37+Table1[[#This Row],[running ttl ppga]]^2.37)</f>
        <v>0.64873925764029072</v>
      </c>
      <c r="AB1764" s="5">
        <f>Table1[[#This Row],[pyth ratio]]+Table1[[#This Row],[win/loss ratio]]</f>
        <v>1.3154059243069574</v>
      </c>
    </row>
    <row r="1765" spans="1:28" x14ac:dyDescent="0.25">
      <c r="A1765" s="1">
        <v>4323</v>
      </c>
      <c r="B1765" s="7">
        <f t="shared" si="58"/>
        <v>4</v>
      </c>
      <c r="C1765" s="5">
        <v>2019</v>
      </c>
      <c r="D1765" s="5">
        <v>4</v>
      </c>
      <c r="E1765" t="s">
        <v>55</v>
      </c>
      <c r="F1765" t="s">
        <v>62</v>
      </c>
      <c r="G1765" s="5">
        <v>1</v>
      </c>
      <c r="H1765">
        <v>31</v>
      </c>
      <c r="I1765">
        <v>12</v>
      </c>
      <c r="J1765">
        <v>19</v>
      </c>
      <c r="K1765">
        <f>IF(Table1[[#This Row],[net]]&gt;0,1,0)</f>
        <v>1</v>
      </c>
      <c r="L1765">
        <v>-7.5</v>
      </c>
      <c r="M1765">
        <f>IF(Table1[[#This Row],[team]]=E1764,SUM(Table1[[#This Row],[win/loss]],M1764),Table1[[#This Row],[win/loss]])</f>
        <v>3</v>
      </c>
      <c r="N1765">
        <f>IF(Table1[[#This Row],[team]]=E1764,SUM(Table1[[#This Row],[win/loss]],M1764),Table1[[#This Row],[win/loss]])/B1765</f>
        <v>0.75</v>
      </c>
      <c r="O1765">
        <f t="shared" si="57"/>
        <v>11.5</v>
      </c>
      <c r="P1765">
        <f>IF(Table1[[#This Row],[difference]]&gt;0,SQRT(Table1[[#This Row],[difference]]),-SQRT(ABS(Table1[[#This Row],[difference]])))</f>
        <v>3.3911649915626341</v>
      </c>
      <c r="Q1765">
        <f>IF(Table1[[#This Row],[line]]&gt;0,SQRT(Table1[[#This Row],[line]]),-SQRT(ABS(Table1[[#This Row],[line]])))</f>
        <v>-2.7386127875258306</v>
      </c>
      <c r="R1765">
        <f>Table1[[#This Row],[difference]]-Table1[[#This Row],[sqrt(line)]]</f>
        <v>14.238612787525831</v>
      </c>
      <c r="S1765">
        <f>IF(Table1[[#This Row],[difference]]&gt;0,1,-1)</f>
        <v>1</v>
      </c>
      <c r="T1765">
        <f>IF(Table1[[#This Row],[team]]=E1764,SUM(H1765,T1764),Table1[[#This Row],[ppg]])</f>
        <v>88</v>
      </c>
      <c r="U1765">
        <f>IF(Table1[[#This Row],[team]]=E1764,SUM(I1765,U1764),Table1[[#This Row],[ppga]])</f>
        <v>56</v>
      </c>
      <c r="V1765">
        <f>IF(Table1[[#This Row],[team]]=E1764,SUM(Table1[[#This Row],[difference]],V1764),Table1[[#This Row],[difference]])</f>
        <v>13.5</v>
      </c>
      <c r="W1765">
        <f>IF(Table1[[#This Row],[team]]=E1764,SUM(Table1[[#This Row],[sqrt(dif)]],W1764),Table1[[#This Row],[sqrt(dif)]])</f>
        <v>4.8053785539357294</v>
      </c>
      <c r="X1765">
        <f>IF(Table1[[#This Row],[team]]=E1764,SUM(Table1[[#This Row],[f1]],X1764),Table1[[#This Row],[f1]])</f>
        <v>19.718727692889992</v>
      </c>
      <c r="Y1765">
        <f>IF(Table1[[#This Row],[ATS]]=S1764,SUM(Table1[[#This Row],[ATS]],Y1764),Table1[[#This Row],[ATS]])</f>
        <v>1</v>
      </c>
      <c r="Z1765">
        <f>IF(Table1[[#This Row],[ATS]]&gt;0,Table1[[#This Row],[ATS streak (not real)]]-1,Table1[[#This Row],[ATS streak (not real)]]+1)</f>
        <v>0</v>
      </c>
      <c r="AA1765" s="5">
        <f>Table1[[#This Row],[running ttl ppg]]^2.37/(Table1[[#This Row],[running ttl ppg]]^2.37+Table1[[#This Row],[running ttl ppga]]^2.37)</f>
        <v>0.74482595716419342</v>
      </c>
      <c r="AB1765" s="5">
        <f>Table1[[#This Row],[pyth ratio]]+Table1[[#This Row],[win/loss ratio]]</f>
        <v>1.4948259571641933</v>
      </c>
    </row>
    <row r="1766" spans="1:28" x14ac:dyDescent="0.25">
      <c r="A1766" s="1">
        <v>4324</v>
      </c>
      <c r="B1766" s="7">
        <f t="shared" si="58"/>
        <v>5</v>
      </c>
      <c r="C1766" s="5">
        <v>2019</v>
      </c>
      <c r="D1766" s="5">
        <v>5</v>
      </c>
      <c r="E1766" t="s">
        <v>55</v>
      </c>
      <c r="F1766" t="s">
        <v>56</v>
      </c>
      <c r="G1766" s="5">
        <v>0</v>
      </c>
      <c r="H1766">
        <v>14</v>
      </c>
      <c r="I1766">
        <v>30</v>
      </c>
      <c r="J1766">
        <v>-16</v>
      </c>
      <c r="K1766">
        <f>IF(Table1[[#This Row],[net]]&gt;0,1,0)</f>
        <v>0</v>
      </c>
      <c r="L1766">
        <v>3</v>
      </c>
      <c r="M1766">
        <f>IF(Table1[[#This Row],[team]]=E1765,SUM(Table1[[#This Row],[win/loss]],M1765),Table1[[#This Row],[win/loss]])</f>
        <v>3</v>
      </c>
      <c r="N1766">
        <f>IF(Table1[[#This Row],[team]]=E1765,SUM(Table1[[#This Row],[win/loss]],M1765),Table1[[#This Row],[win/loss]])/B1766</f>
        <v>0.6</v>
      </c>
      <c r="O1766">
        <f t="shared" si="57"/>
        <v>-13</v>
      </c>
      <c r="P1766">
        <f>IF(Table1[[#This Row],[difference]]&gt;0,SQRT(Table1[[#This Row],[difference]]),-SQRT(ABS(Table1[[#This Row],[difference]])))</f>
        <v>-3.6055512754639891</v>
      </c>
      <c r="Q1766">
        <f>IF(Table1[[#This Row],[line]]&gt;0,SQRT(Table1[[#This Row],[line]]),-SQRT(ABS(Table1[[#This Row],[line]])))</f>
        <v>1.7320508075688772</v>
      </c>
      <c r="R1766">
        <f>Table1[[#This Row],[difference]]-Table1[[#This Row],[sqrt(line)]]</f>
        <v>-14.732050807568877</v>
      </c>
      <c r="S1766">
        <f>IF(Table1[[#This Row],[difference]]&gt;0,1,-1)</f>
        <v>-1</v>
      </c>
      <c r="T1766">
        <f>IF(Table1[[#This Row],[team]]=E1765,SUM(H1766,T1765),Table1[[#This Row],[ppg]])</f>
        <v>102</v>
      </c>
      <c r="U1766">
        <f>IF(Table1[[#This Row],[team]]=E1765,SUM(I1766,U1765),Table1[[#This Row],[ppga]])</f>
        <v>86</v>
      </c>
      <c r="V1766">
        <f>IF(Table1[[#This Row],[team]]=E1765,SUM(Table1[[#This Row],[difference]],V1765),Table1[[#This Row],[difference]])</f>
        <v>0.5</v>
      </c>
      <c r="W1766">
        <f>IF(Table1[[#This Row],[team]]=E1765,SUM(Table1[[#This Row],[sqrt(dif)]],W1765),Table1[[#This Row],[sqrt(dif)]])</f>
        <v>1.1998272784717403</v>
      </c>
      <c r="X1766">
        <f>IF(Table1[[#This Row],[team]]=E1765,SUM(Table1[[#This Row],[f1]],X1765),Table1[[#This Row],[f1]])</f>
        <v>4.9866768853211152</v>
      </c>
      <c r="Y1766">
        <f>IF(Table1[[#This Row],[ATS]]=S1765,SUM(Table1[[#This Row],[ATS]],Y1765),Table1[[#This Row],[ATS]])</f>
        <v>-1</v>
      </c>
      <c r="Z1766">
        <f>IF(Table1[[#This Row],[ATS]]&gt;0,Table1[[#This Row],[ATS streak (not real)]]-1,Table1[[#This Row],[ATS streak (not real)]]+1)</f>
        <v>0</v>
      </c>
      <c r="AA1766" s="5">
        <f>Table1[[#This Row],[running ttl ppg]]^2.37/(Table1[[#This Row],[running ttl ppg]]^2.37+Table1[[#This Row],[running ttl ppga]]^2.37)</f>
        <v>0.59974014003322973</v>
      </c>
      <c r="AB1766" s="5">
        <f>Table1[[#This Row],[pyth ratio]]+Table1[[#This Row],[win/loss ratio]]</f>
        <v>1.1997401400332297</v>
      </c>
    </row>
    <row r="1767" spans="1:28" x14ac:dyDescent="0.25">
      <c r="A1767" s="1">
        <v>4325</v>
      </c>
      <c r="B1767" s="7">
        <f t="shared" si="58"/>
        <v>6</v>
      </c>
      <c r="C1767" s="5">
        <v>2019</v>
      </c>
      <c r="D1767" s="5">
        <v>6</v>
      </c>
      <c r="E1767" t="s">
        <v>55</v>
      </c>
      <c r="F1767" t="s">
        <v>49</v>
      </c>
      <c r="G1767" s="5">
        <v>0</v>
      </c>
      <c r="H1767">
        <v>7</v>
      </c>
      <c r="I1767">
        <v>40</v>
      </c>
      <c r="J1767">
        <v>-33</v>
      </c>
      <c r="K1767">
        <f>IF(Table1[[#This Row],[net]]&gt;0,1,0)</f>
        <v>0</v>
      </c>
      <c r="L1767">
        <v>-3</v>
      </c>
      <c r="M1767">
        <f>IF(Table1[[#This Row],[team]]=E1766,SUM(Table1[[#This Row],[win/loss]],M1766),Table1[[#This Row],[win/loss]])</f>
        <v>3</v>
      </c>
      <c r="N1767">
        <f>IF(Table1[[#This Row],[team]]=E1766,SUM(Table1[[#This Row],[win/loss]],M1766),Table1[[#This Row],[win/loss]])/B1767</f>
        <v>0.5</v>
      </c>
      <c r="O1767">
        <f t="shared" si="57"/>
        <v>-36</v>
      </c>
      <c r="P1767">
        <f>IF(Table1[[#This Row],[difference]]&gt;0,SQRT(Table1[[#This Row],[difference]]),-SQRT(ABS(Table1[[#This Row],[difference]])))</f>
        <v>-6</v>
      </c>
      <c r="Q1767">
        <f>IF(Table1[[#This Row],[line]]&gt;0,SQRT(Table1[[#This Row],[line]]),-SQRT(ABS(Table1[[#This Row],[line]])))</f>
        <v>-1.7320508075688772</v>
      </c>
      <c r="R1767">
        <f>Table1[[#This Row],[difference]]-Table1[[#This Row],[sqrt(line)]]</f>
        <v>-34.267949192431125</v>
      </c>
      <c r="S1767">
        <f>IF(Table1[[#This Row],[difference]]&gt;0,1,-1)</f>
        <v>-1</v>
      </c>
      <c r="T1767">
        <f>IF(Table1[[#This Row],[team]]=E1766,SUM(H1767,T1766),Table1[[#This Row],[ppg]])</f>
        <v>109</v>
      </c>
      <c r="U1767">
        <f>IF(Table1[[#This Row],[team]]=E1766,SUM(I1767,U1766),Table1[[#This Row],[ppga]])</f>
        <v>126</v>
      </c>
      <c r="V1767">
        <f>IF(Table1[[#This Row],[team]]=E1766,SUM(Table1[[#This Row],[difference]],V1766),Table1[[#This Row],[difference]])</f>
        <v>-35.5</v>
      </c>
      <c r="W1767">
        <f>IF(Table1[[#This Row],[team]]=E1766,SUM(Table1[[#This Row],[sqrt(dif)]],W1766),Table1[[#This Row],[sqrt(dif)]])</f>
        <v>-4.8001727215282592</v>
      </c>
      <c r="X1767">
        <f>IF(Table1[[#This Row],[team]]=E1766,SUM(Table1[[#This Row],[f1]],X1766),Table1[[#This Row],[f1]])</f>
        <v>-29.281272307110008</v>
      </c>
      <c r="Y1767">
        <f>IF(Table1[[#This Row],[ATS]]=S1766,SUM(Table1[[#This Row],[ATS]],Y1766),Table1[[#This Row],[ATS]])</f>
        <v>-2</v>
      </c>
      <c r="Z1767">
        <f>IF(Table1[[#This Row],[ATS]]&gt;0,Table1[[#This Row],[ATS streak (not real)]]-1,Table1[[#This Row],[ATS streak (not real)]]+1)</f>
        <v>-1</v>
      </c>
      <c r="AA1767" s="5">
        <f>Table1[[#This Row],[running ttl ppg]]^2.37/(Table1[[#This Row],[running ttl ppg]]^2.37+Table1[[#This Row],[running ttl ppga]]^2.37)</f>
        <v>0.41496108088396361</v>
      </c>
      <c r="AB1767" s="5">
        <f>Table1[[#This Row],[pyth ratio]]+Table1[[#This Row],[win/loss ratio]]</f>
        <v>0.91496108088396366</v>
      </c>
    </row>
    <row r="1768" spans="1:28" x14ac:dyDescent="0.25">
      <c r="A1768" s="1">
        <v>4326</v>
      </c>
      <c r="B1768" s="7">
        <f t="shared" si="58"/>
        <v>7</v>
      </c>
      <c r="C1768" s="5">
        <v>2019</v>
      </c>
      <c r="D1768" s="5">
        <v>7</v>
      </c>
      <c r="E1768" t="s">
        <v>55</v>
      </c>
      <c r="F1768" t="s">
        <v>53</v>
      </c>
      <c r="G1768" s="5">
        <v>1</v>
      </c>
      <c r="H1768">
        <v>7</v>
      </c>
      <c r="I1768">
        <v>20</v>
      </c>
      <c r="J1768">
        <v>-13</v>
      </c>
      <c r="K1768">
        <f>IF(Table1[[#This Row],[net]]&gt;0,1,0)</f>
        <v>0</v>
      </c>
      <c r="L1768">
        <v>-3.5</v>
      </c>
      <c r="M1768">
        <f>IF(Table1[[#This Row],[team]]=E1767,SUM(Table1[[#This Row],[win/loss]],M1767),Table1[[#This Row],[win/loss]])</f>
        <v>3</v>
      </c>
      <c r="N1768">
        <f>IF(Table1[[#This Row],[team]]=E1767,SUM(Table1[[#This Row],[win/loss]],M1767),Table1[[#This Row],[win/loss]])/B1768</f>
        <v>0.42857142857142855</v>
      </c>
      <c r="O1768">
        <f t="shared" si="57"/>
        <v>-16.5</v>
      </c>
      <c r="P1768">
        <f>IF(Table1[[#This Row],[difference]]&gt;0,SQRT(Table1[[#This Row],[difference]]),-SQRT(ABS(Table1[[#This Row],[difference]])))</f>
        <v>-4.0620192023179804</v>
      </c>
      <c r="Q1768">
        <f>IF(Table1[[#This Row],[line]]&gt;0,SQRT(Table1[[#This Row],[line]]),-SQRT(ABS(Table1[[#This Row],[line]])))</f>
        <v>-1.8708286933869707</v>
      </c>
      <c r="R1768">
        <f>Table1[[#This Row],[difference]]-Table1[[#This Row],[sqrt(line)]]</f>
        <v>-14.62917130661303</v>
      </c>
      <c r="S1768">
        <f>IF(Table1[[#This Row],[difference]]&gt;0,1,-1)</f>
        <v>-1</v>
      </c>
      <c r="T1768">
        <f>IF(Table1[[#This Row],[team]]=E1767,SUM(H1768,T1767),Table1[[#This Row],[ppg]])</f>
        <v>116</v>
      </c>
      <c r="U1768">
        <f>IF(Table1[[#This Row],[team]]=E1767,SUM(I1768,U1767),Table1[[#This Row],[ppga]])</f>
        <v>146</v>
      </c>
      <c r="V1768">
        <f>IF(Table1[[#This Row],[team]]=E1767,SUM(Table1[[#This Row],[difference]],V1767),Table1[[#This Row],[difference]])</f>
        <v>-52</v>
      </c>
      <c r="W1768">
        <f>IF(Table1[[#This Row],[team]]=E1767,SUM(Table1[[#This Row],[sqrt(dif)]],W1767),Table1[[#This Row],[sqrt(dif)]])</f>
        <v>-8.8621919238462397</v>
      </c>
      <c r="X1768">
        <f>IF(Table1[[#This Row],[team]]=E1767,SUM(Table1[[#This Row],[f1]],X1767),Table1[[#This Row],[f1]])</f>
        <v>-43.910443613723039</v>
      </c>
      <c r="Y1768">
        <f>IF(Table1[[#This Row],[ATS]]=S1767,SUM(Table1[[#This Row],[ATS]],Y1767),Table1[[#This Row],[ATS]])</f>
        <v>-3</v>
      </c>
      <c r="Z1768">
        <f>IF(Table1[[#This Row],[ATS]]&gt;0,Table1[[#This Row],[ATS streak (not real)]]-1,Table1[[#This Row],[ATS streak (not real)]]+1)</f>
        <v>-2</v>
      </c>
      <c r="AA1768" s="5">
        <f>Table1[[#This Row],[running ttl ppg]]^2.37/(Table1[[#This Row],[running ttl ppg]]^2.37+Table1[[#This Row],[running ttl ppga]]^2.37)</f>
        <v>0.36699294557113005</v>
      </c>
      <c r="AB1768" s="5">
        <f>Table1[[#This Row],[pyth ratio]]+Table1[[#This Row],[win/loss ratio]]</f>
        <v>0.79556437414255865</v>
      </c>
    </row>
    <row r="1769" spans="1:28" x14ac:dyDescent="0.25">
      <c r="A1769" s="1">
        <v>4327</v>
      </c>
      <c r="B1769" s="7">
        <f t="shared" si="58"/>
        <v>8</v>
      </c>
      <c r="C1769" s="5">
        <v>2019</v>
      </c>
      <c r="D1769" s="5">
        <v>8</v>
      </c>
      <c r="E1769" t="s">
        <v>55</v>
      </c>
      <c r="F1769" t="s">
        <v>66</v>
      </c>
      <c r="G1769" s="5">
        <v>1</v>
      </c>
      <c r="H1769">
        <v>18</v>
      </c>
      <c r="I1769">
        <v>24</v>
      </c>
      <c r="J1769">
        <v>-6</v>
      </c>
      <c r="K1769">
        <f>IF(Table1[[#This Row],[net]]&gt;0,1,0)</f>
        <v>0</v>
      </c>
      <c r="L1769">
        <v>4</v>
      </c>
      <c r="M1769">
        <f>IF(Table1[[#This Row],[team]]=E1768,SUM(Table1[[#This Row],[win/loss]],M1768),Table1[[#This Row],[win/loss]])</f>
        <v>3</v>
      </c>
      <c r="N1769">
        <f>IF(Table1[[#This Row],[team]]=E1768,SUM(Table1[[#This Row],[win/loss]],M1768),Table1[[#This Row],[win/loss]])/B1769</f>
        <v>0.375</v>
      </c>
      <c r="O1769">
        <f t="shared" si="57"/>
        <v>-2</v>
      </c>
      <c r="P1769">
        <f>IF(Table1[[#This Row],[difference]]&gt;0,SQRT(Table1[[#This Row],[difference]]),-SQRT(ABS(Table1[[#This Row],[difference]])))</f>
        <v>-1.4142135623730951</v>
      </c>
      <c r="Q1769">
        <f>IF(Table1[[#This Row],[line]]&gt;0,SQRT(Table1[[#This Row],[line]]),-SQRT(ABS(Table1[[#This Row],[line]])))</f>
        <v>2</v>
      </c>
      <c r="R1769">
        <f>Table1[[#This Row],[difference]]-Table1[[#This Row],[sqrt(line)]]</f>
        <v>-4</v>
      </c>
      <c r="S1769">
        <f>IF(Table1[[#This Row],[difference]]&gt;0,1,-1)</f>
        <v>-1</v>
      </c>
      <c r="T1769">
        <f>IF(Table1[[#This Row],[team]]=E1768,SUM(H1769,T1768),Table1[[#This Row],[ppg]])</f>
        <v>134</v>
      </c>
      <c r="U1769">
        <f>IF(Table1[[#This Row],[team]]=E1768,SUM(I1769,U1768),Table1[[#This Row],[ppga]])</f>
        <v>170</v>
      </c>
      <c r="V1769">
        <f>IF(Table1[[#This Row],[team]]=E1768,SUM(Table1[[#This Row],[difference]],V1768),Table1[[#This Row],[difference]])</f>
        <v>-54</v>
      </c>
      <c r="W1769">
        <f>IF(Table1[[#This Row],[team]]=E1768,SUM(Table1[[#This Row],[sqrt(dif)]],W1768),Table1[[#This Row],[sqrt(dif)]])</f>
        <v>-10.276405486219335</v>
      </c>
      <c r="X1769">
        <f>IF(Table1[[#This Row],[team]]=E1768,SUM(Table1[[#This Row],[f1]],X1768),Table1[[#This Row],[f1]])</f>
        <v>-47.910443613723039</v>
      </c>
      <c r="Y1769">
        <f>IF(Table1[[#This Row],[ATS]]=S1768,SUM(Table1[[#This Row],[ATS]],Y1768),Table1[[#This Row],[ATS]])</f>
        <v>-4</v>
      </c>
      <c r="Z1769">
        <f>IF(Table1[[#This Row],[ATS]]&gt;0,Table1[[#This Row],[ATS streak (not real)]]-1,Table1[[#This Row],[ATS streak (not real)]]+1)</f>
        <v>-3</v>
      </c>
      <c r="AA1769" s="5">
        <f>Table1[[#This Row],[running ttl ppg]]^2.37/(Table1[[#This Row],[running ttl ppg]]^2.37+Table1[[#This Row],[running ttl ppga]]^2.37)</f>
        <v>0.36263123285673143</v>
      </c>
      <c r="AB1769" s="5">
        <f>Table1[[#This Row],[pyth ratio]]+Table1[[#This Row],[win/loss ratio]]</f>
        <v>0.73763123285673138</v>
      </c>
    </row>
    <row r="1770" spans="1:28" x14ac:dyDescent="0.25">
      <c r="A1770" s="1">
        <v>4328</v>
      </c>
      <c r="B1770" s="7">
        <f t="shared" si="58"/>
        <v>9</v>
      </c>
      <c r="C1770" s="5">
        <v>2019</v>
      </c>
      <c r="D1770" s="5">
        <v>10</v>
      </c>
      <c r="E1770" t="s">
        <v>55</v>
      </c>
      <c r="F1770" t="s">
        <v>54</v>
      </c>
      <c r="G1770" s="5">
        <v>0</v>
      </c>
      <c r="H1770">
        <v>26</v>
      </c>
      <c r="I1770">
        <v>29</v>
      </c>
      <c r="J1770">
        <v>-3</v>
      </c>
      <c r="K1770">
        <f>IF(Table1[[#This Row],[net]]&gt;0,1,0)</f>
        <v>0</v>
      </c>
      <c r="L1770">
        <v>3</v>
      </c>
      <c r="M1770">
        <f>IF(Table1[[#This Row],[team]]=E1769,SUM(Table1[[#This Row],[win/loss]],M1769),Table1[[#This Row],[win/loss]])</f>
        <v>3</v>
      </c>
      <c r="N1770">
        <f>IF(Table1[[#This Row],[team]]=E1769,SUM(Table1[[#This Row],[win/loss]],M1769),Table1[[#This Row],[win/loss]])/B1770</f>
        <v>0.33333333333333331</v>
      </c>
      <c r="O1770">
        <f t="shared" si="57"/>
        <v>0</v>
      </c>
      <c r="P1770">
        <f>IF(Table1[[#This Row],[difference]]&gt;0,SQRT(Table1[[#This Row],[difference]]),-SQRT(ABS(Table1[[#This Row],[difference]])))</f>
        <v>0</v>
      </c>
      <c r="Q1770">
        <f>IF(Table1[[#This Row],[line]]&gt;0,SQRT(Table1[[#This Row],[line]]),-SQRT(ABS(Table1[[#This Row],[line]])))</f>
        <v>1.7320508075688772</v>
      </c>
      <c r="R1770">
        <f>Table1[[#This Row],[difference]]-Table1[[#This Row],[sqrt(line)]]</f>
        <v>-1.7320508075688772</v>
      </c>
      <c r="S1770">
        <f>IF(Table1[[#This Row],[difference]]&gt;0,1,-1)</f>
        <v>-1</v>
      </c>
      <c r="T1770">
        <f>IF(Table1[[#This Row],[team]]=E1769,SUM(H1770,T1769),Table1[[#This Row],[ppg]])</f>
        <v>160</v>
      </c>
      <c r="U1770">
        <f>IF(Table1[[#This Row],[team]]=E1769,SUM(I1770,U1769),Table1[[#This Row],[ppga]])</f>
        <v>199</v>
      </c>
      <c r="V1770">
        <f>IF(Table1[[#This Row],[team]]=E1769,SUM(Table1[[#This Row],[difference]],V1769),Table1[[#This Row],[difference]])</f>
        <v>-54</v>
      </c>
      <c r="W1770">
        <f>IF(Table1[[#This Row],[team]]=E1769,SUM(Table1[[#This Row],[sqrt(dif)]],W1769),Table1[[#This Row],[sqrt(dif)]])</f>
        <v>-10.276405486219335</v>
      </c>
      <c r="X1770">
        <f>IF(Table1[[#This Row],[team]]=E1769,SUM(Table1[[#This Row],[f1]],X1769),Table1[[#This Row],[f1]])</f>
        <v>-49.642494421291914</v>
      </c>
      <c r="Y1770">
        <f>IF(Table1[[#This Row],[ATS]]=S1769,SUM(Table1[[#This Row],[ATS]],Y1769),Table1[[#This Row],[ATS]])</f>
        <v>-5</v>
      </c>
      <c r="Z1770">
        <f>IF(Table1[[#This Row],[ATS]]&gt;0,Table1[[#This Row],[ATS streak (not real)]]-1,Table1[[#This Row],[ATS streak (not real)]]+1)</f>
        <v>-4</v>
      </c>
      <c r="AA1770" s="5">
        <f>Table1[[#This Row],[running ttl ppg]]^2.37/(Table1[[#This Row],[running ttl ppg]]^2.37+Table1[[#This Row],[running ttl ppga]]^2.37)</f>
        <v>0.3735609063006442</v>
      </c>
      <c r="AB1770" s="5">
        <f>Table1[[#This Row],[pyth ratio]]+Table1[[#This Row],[win/loss ratio]]</f>
        <v>0.70689423963397746</v>
      </c>
    </row>
    <row r="1771" spans="1:28" x14ac:dyDescent="0.25">
      <c r="A1771" s="1">
        <v>4329</v>
      </c>
      <c r="B1771" s="7">
        <f t="shared" si="58"/>
        <v>10</v>
      </c>
      <c r="C1771" s="5">
        <v>2019</v>
      </c>
      <c r="D1771" s="5">
        <v>11</v>
      </c>
      <c r="E1771" t="s">
        <v>55</v>
      </c>
      <c r="F1771" t="s">
        <v>67</v>
      </c>
      <c r="G1771" s="5">
        <v>1</v>
      </c>
      <c r="H1771">
        <v>16</v>
      </c>
      <c r="I1771">
        <v>20</v>
      </c>
      <c r="J1771">
        <v>-4</v>
      </c>
      <c r="K1771">
        <f>IF(Table1[[#This Row],[net]]&gt;0,1,0)</f>
        <v>0</v>
      </c>
      <c r="L1771">
        <v>4</v>
      </c>
      <c r="M1771">
        <f>IF(Table1[[#This Row],[team]]=E1770,SUM(Table1[[#This Row],[win/loss]],M1770),Table1[[#This Row],[win/loss]])</f>
        <v>3</v>
      </c>
      <c r="N1771">
        <f>IF(Table1[[#This Row],[team]]=E1770,SUM(Table1[[#This Row],[win/loss]],M1770),Table1[[#This Row],[win/loss]])/B1771</f>
        <v>0.3</v>
      </c>
      <c r="O1771">
        <f t="shared" si="57"/>
        <v>0</v>
      </c>
      <c r="P1771">
        <f>IF(Table1[[#This Row],[difference]]&gt;0,SQRT(Table1[[#This Row],[difference]]),-SQRT(ABS(Table1[[#This Row],[difference]])))</f>
        <v>0</v>
      </c>
      <c r="Q1771">
        <f>IF(Table1[[#This Row],[line]]&gt;0,SQRT(Table1[[#This Row],[line]]),-SQRT(ABS(Table1[[#This Row],[line]])))</f>
        <v>2</v>
      </c>
      <c r="R1771">
        <f>Table1[[#This Row],[difference]]-Table1[[#This Row],[sqrt(line)]]</f>
        <v>-2</v>
      </c>
      <c r="S1771">
        <f>IF(Table1[[#This Row],[difference]]&gt;0,1,-1)</f>
        <v>-1</v>
      </c>
      <c r="T1771">
        <f>IF(Table1[[#This Row],[team]]=E1770,SUM(H1771,T1770),Table1[[#This Row],[ppg]])</f>
        <v>176</v>
      </c>
      <c r="U1771">
        <f>IF(Table1[[#This Row],[team]]=E1770,SUM(I1771,U1770),Table1[[#This Row],[ppga]])</f>
        <v>219</v>
      </c>
      <c r="V1771">
        <f>IF(Table1[[#This Row],[team]]=E1770,SUM(Table1[[#This Row],[difference]],V1770),Table1[[#This Row],[difference]])</f>
        <v>-54</v>
      </c>
      <c r="W1771">
        <f>IF(Table1[[#This Row],[team]]=E1770,SUM(Table1[[#This Row],[sqrt(dif)]],W1770),Table1[[#This Row],[sqrt(dif)]])</f>
        <v>-10.276405486219335</v>
      </c>
      <c r="X1771">
        <f>IF(Table1[[#This Row],[team]]=E1770,SUM(Table1[[#This Row],[f1]],X1770),Table1[[#This Row],[f1]])</f>
        <v>-51.642494421291914</v>
      </c>
      <c r="Y1771">
        <f>IF(Table1[[#This Row],[ATS]]=S1770,SUM(Table1[[#This Row],[ATS]],Y1770),Table1[[#This Row],[ATS]])</f>
        <v>-6</v>
      </c>
      <c r="Z1771">
        <f>IF(Table1[[#This Row],[ATS]]&gt;0,Table1[[#This Row],[ATS streak (not real)]]-1,Table1[[#This Row],[ATS streak (not real)]]+1)</f>
        <v>-5</v>
      </c>
      <c r="AA1771" s="5">
        <f>Table1[[#This Row],[running ttl ppg]]^2.37/(Table1[[#This Row],[running ttl ppg]]^2.37+Table1[[#This Row],[running ttl ppga]]^2.37)</f>
        <v>0.37330763603843897</v>
      </c>
      <c r="AB1771" s="5">
        <f>Table1[[#This Row],[pyth ratio]]+Table1[[#This Row],[win/loss ratio]]</f>
        <v>0.67330763603843891</v>
      </c>
    </row>
    <row r="1772" spans="1:28" x14ac:dyDescent="0.25">
      <c r="A1772" s="1">
        <v>4330</v>
      </c>
      <c r="B1772" s="7">
        <f t="shared" si="58"/>
        <v>11</v>
      </c>
      <c r="C1772" s="5">
        <v>2019</v>
      </c>
      <c r="D1772" s="5">
        <v>12</v>
      </c>
      <c r="E1772" t="s">
        <v>55</v>
      </c>
      <c r="F1772" t="s">
        <v>44</v>
      </c>
      <c r="G1772" s="5">
        <v>0</v>
      </c>
      <c r="H1772">
        <v>21</v>
      </c>
      <c r="I1772">
        <v>24</v>
      </c>
      <c r="J1772">
        <v>-3</v>
      </c>
      <c r="K1772">
        <f>IF(Table1[[#This Row],[net]]&gt;0,1,0)</f>
        <v>0</v>
      </c>
      <c r="L1772">
        <v>-3</v>
      </c>
      <c r="M1772">
        <f>IF(Table1[[#This Row],[team]]=E1771,SUM(Table1[[#This Row],[win/loss]],M1771),Table1[[#This Row],[win/loss]])</f>
        <v>3</v>
      </c>
      <c r="N1772">
        <f>IF(Table1[[#This Row],[team]]=E1771,SUM(Table1[[#This Row],[win/loss]],M1771),Table1[[#This Row],[win/loss]])/B1772</f>
        <v>0.27272727272727271</v>
      </c>
      <c r="O1772">
        <f t="shared" si="57"/>
        <v>-6</v>
      </c>
      <c r="P1772">
        <f>IF(Table1[[#This Row],[difference]]&gt;0,SQRT(Table1[[#This Row],[difference]]),-SQRT(ABS(Table1[[#This Row],[difference]])))</f>
        <v>-2.4494897427831779</v>
      </c>
      <c r="Q1772">
        <f>IF(Table1[[#This Row],[line]]&gt;0,SQRT(Table1[[#This Row],[line]]),-SQRT(ABS(Table1[[#This Row],[line]])))</f>
        <v>-1.7320508075688772</v>
      </c>
      <c r="R1772">
        <f>Table1[[#This Row],[difference]]-Table1[[#This Row],[sqrt(line)]]</f>
        <v>-4.2679491924311233</v>
      </c>
      <c r="S1772">
        <f>IF(Table1[[#This Row],[difference]]&gt;0,1,-1)</f>
        <v>-1</v>
      </c>
      <c r="T1772">
        <f>IF(Table1[[#This Row],[team]]=E1771,SUM(H1772,T1771),Table1[[#This Row],[ppg]])</f>
        <v>197</v>
      </c>
      <c r="U1772">
        <f>IF(Table1[[#This Row],[team]]=E1771,SUM(I1772,U1771),Table1[[#This Row],[ppga]])</f>
        <v>243</v>
      </c>
      <c r="V1772">
        <f>IF(Table1[[#This Row],[team]]=E1771,SUM(Table1[[#This Row],[difference]],V1771),Table1[[#This Row],[difference]])</f>
        <v>-60</v>
      </c>
      <c r="W1772">
        <f>IF(Table1[[#This Row],[team]]=E1771,SUM(Table1[[#This Row],[sqrt(dif)]],W1771),Table1[[#This Row],[sqrt(dif)]])</f>
        <v>-12.725895229002514</v>
      </c>
      <c r="X1772">
        <f>IF(Table1[[#This Row],[team]]=E1771,SUM(Table1[[#This Row],[f1]],X1771),Table1[[#This Row],[f1]])</f>
        <v>-55.910443613723039</v>
      </c>
      <c r="Y1772">
        <f>IF(Table1[[#This Row],[ATS]]=S1771,SUM(Table1[[#This Row],[ATS]],Y1771),Table1[[#This Row],[ATS]])</f>
        <v>-7</v>
      </c>
      <c r="Z1772">
        <f>IF(Table1[[#This Row],[ATS]]&gt;0,Table1[[#This Row],[ATS streak (not real)]]-1,Table1[[#This Row],[ATS streak (not real)]]+1)</f>
        <v>-6</v>
      </c>
      <c r="AA1772" s="5">
        <f>Table1[[#This Row],[running ttl ppg]]^2.37/(Table1[[#This Row],[running ttl ppg]]^2.37+Table1[[#This Row],[running ttl ppga]]^2.37)</f>
        <v>0.37816062429653413</v>
      </c>
      <c r="AB1772" s="5">
        <f>Table1[[#This Row],[pyth ratio]]+Table1[[#This Row],[win/loss ratio]]</f>
        <v>0.65088789702380678</v>
      </c>
    </row>
    <row r="1773" spans="1:28" x14ac:dyDescent="0.25">
      <c r="A1773" s="1">
        <v>4331</v>
      </c>
      <c r="B1773" s="7">
        <f t="shared" si="58"/>
        <v>12</v>
      </c>
      <c r="C1773" s="5">
        <v>2019</v>
      </c>
      <c r="D1773" s="5">
        <v>13</v>
      </c>
      <c r="E1773" t="s">
        <v>55</v>
      </c>
      <c r="F1773" t="s">
        <v>54</v>
      </c>
      <c r="G1773" s="5">
        <v>1</v>
      </c>
      <c r="H1773">
        <v>6</v>
      </c>
      <c r="I1773">
        <v>0</v>
      </c>
      <c r="J1773">
        <v>6</v>
      </c>
      <c r="K1773">
        <f>IF(Table1[[#This Row],[net]]&gt;0,1,0)</f>
        <v>1</v>
      </c>
      <c r="L1773">
        <v>4</v>
      </c>
      <c r="M1773">
        <f>IF(Table1[[#This Row],[team]]=E1772,SUM(Table1[[#This Row],[win/loss]],M1772),Table1[[#This Row],[win/loss]])</f>
        <v>4</v>
      </c>
      <c r="N1773">
        <f>IF(Table1[[#This Row],[team]]=E1772,SUM(Table1[[#This Row],[win/loss]],M1772),Table1[[#This Row],[win/loss]])/B1773</f>
        <v>0.33333333333333331</v>
      </c>
      <c r="O1773">
        <f t="shared" si="57"/>
        <v>10</v>
      </c>
      <c r="P1773">
        <f>IF(Table1[[#This Row],[difference]]&gt;0,SQRT(Table1[[#This Row],[difference]]),-SQRT(ABS(Table1[[#This Row],[difference]])))</f>
        <v>3.1622776601683795</v>
      </c>
      <c r="Q1773">
        <f>IF(Table1[[#This Row],[line]]&gt;0,SQRT(Table1[[#This Row],[line]]),-SQRT(ABS(Table1[[#This Row],[line]])))</f>
        <v>2</v>
      </c>
      <c r="R1773">
        <f>Table1[[#This Row],[difference]]-Table1[[#This Row],[sqrt(line)]]</f>
        <v>8</v>
      </c>
      <c r="S1773">
        <f>IF(Table1[[#This Row],[difference]]&gt;0,1,-1)</f>
        <v>1</v>
      </c>
      <c r="T1773">
        <f>IF(Table1[[#This Row],[team]]=E1772,SUM(H1773,T1772),Table1[[#This Row],[ppg]])</f>
        <v>203</v>
      </c>
      <c r="U1773">
        <f>IF(Table1[[#This Row],[team]]=E1772,SUM(I1773,U1772),Table1[[#This Row],[ppga]])</f>
        <v>243</v>
      </c>
      <c r="V1773">
        <f>IF(Table1[[#This Row],[team]]=E1772,SUM(Table1[[#This Row],[difference]],V1772),Table1[[#This Row],[difference]])</f>
        <v>-50</v>
      </c>
      <c r="W1773">
        <f>IF(Table1[[#This Row],[team]]=E1772,SUM(Table1[[#This Row],[sqrt(dif)]],W1772),Table1[[#This Row],[sqrt(dif)]])</f>
        <v>-9.5636175688341343</v>
      </c>
      <c r="X1773">
        <f>IF(Table1[[#This Row],[team]]=E1772,SUM(Table1[[#This Row],[f1]],X1772),Table1[[#This Row],[f1]])</f>
        <v>-47.910443613723039</v>
      </c>
      <c r="Y1773">
        <f>IF(Table1[[#This Row],[ATS]]=S1772,SUM(Table1[[#This Row],[ATS]],Y1772),Table1[[#This Row],[ATS]])</f>
        <v>1</v>
      </c>
      <c r="Z1773">
        <f>IF(Table1[[#This Row],[ATS]]&gt;0,Table1[[#This Row],[ATS streak (not real)]]-1,Table1[[#This Row],[ATS streak (not real)]]+1)</f>
        <v>0</v>
      </c>
      <c r="AA1773" s="5">
        <f>Table1[[#This Row],[running ttl ppg]]^2.37/(Table1[[#This Row],[running ttl ppg]]^2.37+Table1[[#This Row],[running ttl ppga]]^2.37)</f>
        <v>0.39502037106650573</v>
      </c>
      <c r="AB1773" s="5">
        <f>Table1[[#This Row],[pyth ratio]]+Table1[[#This Row],[win/loss ratio]]</f>
        <v>0.72835370439983904</v>
      </c>
    </row>
    <row r="1774" spans="1:28" x14ac:dyDescent="0.25">
      <c r="A1774" s="1">
        <v>4332</v>
      </c>
      <c r="B1774" s="7">
        <f t="shared" si="58"/>
        <v>13</v>
      </c>
      <c r="C1774" s="5">
        <v>2019</v>
      </c>
      <c r="D1774" s="5">
        <v>14</v>
      </c>
      <c r="E1774" t="s">
        <v>55</v>
      </c>
      <c r="F1774" t="s">
        <v>71</v>
      </c>
      <c r="G1774" s="5">
        <v>0</v>
      </c>
      <c r="H1774">
        <v>9</v>
      </c>
      <c r="I1774">
        <v>30</v>
      </c>
      <c r="J1774">
        <v>-21</v>
      </c>
      <c r="K1774">
        <f>IF(Table1[[#This Row],[net]]&gt;0,1,0)</f>
        <v>0</v>
      </c>
      <c r="L1774">
        <v>5.5</v>
      </c>
      <c r="M1774">
        <f>IF(Table1[[#This Row],[team]]=E1773,SUM(Table1[[#This Row],[win/loss]],M1773),Table1[[#This Row],[win/loss]])</f>
        <v>4</v>
      </c>
      <c r="N1774">
        <f>IF(Table1[[#This Row],[team]]=E1773,SUM(Table1[[#This Row],[win/loss]],M1773),Table1[[#This Row],[win/loss]])/B1774</f>
        <v>0.30769230769230771</v>
      </c>
      <c r="O1774">
        <f t="shared" si="57"/>
        <v>-15.5</v>
      </c>
      <c r="P1774">
        <f>IF(Table1[[#This Row],[difference]]&gt;0,SQRT(Table1[[#This Row],[difference]]),-SQRT(ABS(Table1[[#This Row],[difference]])))</f>
        <v>-3.9370039370059056</v>
      </c>
      <c r="Q1774">
        <f>IF(Table1[[#This Row],[line]]&gt;0,SQRT(Table1[[#This Row],[line]]),-SQRT(ABS(Table1[[#This Row],[line]])))</f>
        <v>2.3452078799117149</v>
      </c>
      <c r="R1774">
        <f>Table1[[#This Row],[difference]]-Table1[[#This Row],[sqrt(line)]]</f>
        <v>-17.845207879911715</v>
      </c>
      <c r="S1774">
        <f>IF(Table1[[#This Row],[difference]]&gt;0,1,-1)</f>
        <v>-1</v>
      </c>
      <c r="T1774">
        <f>IF(Table1[[#This Row],[team]]=E1773,SUM(H1774,T1773),Table1[[#This Row],[ppg]])</f>
        <v>212</v>
      </c>
      <c r="U1774">
        <f>IF(Table1[[#This Row],[team]]=E1773,SUM(I1774,U1773),Table1[[#This Row],[ppga]])</f>
        <v>273</v>
      </c>
      <c r="V1774">
        <f>IF(Table1[[#This Row],[team]]=E1773,SUM(Table1[[#This Row],[difference]],V1773),Table1[[#This Row],[difference]])</f>
        <v>-65.5</v>
      </c>
      <c r="W1774">
        <f>IF(Table1[[#This Row],[team]]=E1773,SUM(Table1[[#This Row],[sqrt(dif)]],W1773),Table1[[#This Row],[sqrt(dif)]])</f>
        <v>-13.500621505840041</v>
      </c>
      <c r="X1774">
        <f>IF(Table1[[#This Row],[team]]=E1773,SUM(Table1[[#This Row],[f1]],X1773),Table1[[#This Row],[f1]])</f>
        <v>-65.755651493634758</v>
      </c>
      <c r="Y1774">
        <f>IF(Table1[[#This Row],[ATS]]=S1773,SUM(Table1[[#This Row],[ATS]],Y1773),Table1[[#This Row],[ATS]])</f>
        <v>-1</v>
      </c>
      <c r="Z1774">
        <f>IF(Table1[[#This Row],[ATS]]&gt;0,Table1[[#This Row],[ATS streak (not real)]]-1,Table1[[#This Row],[ATS streak (not real)]]+1)</f>
        <v>0</v>
      </c>
      <c r="AA1774" s="5">
        <f>Table1[[#This Row],[running ttl ppg]]^2.37/(Table1[[#This Row],[running ttl ppg]]^2.37+Table1[[#This Row],[running ttl ppga]]^2.37)</f>
        <v>0.35449500711061904</v>
      </c>
      <c r="AB1774" s="5">
        <f>Table1[[#This Row],[pyth ratio]]+Table1[[#This Row],[win/loss ratio]]</f>
        <v>0.6621873148029267</v>
      </c>
    </row>
    <row r="1775" spans="1:28" x14ac:dyDescent="0.25">
      <c r="A1775" s="1">
        <v>4333</v>
      </c>
      <c r="B1775" s="7">
        <f t="shared" si="58"/>
        <v>14</v>
      </c>
      <c r="C1775" s="5">
        <v>2019</v>
      </c>
      <c r="D1775" s="5">
        <v>15</v>
      </c>
      <c r="E1775" t="s">
        <v>55</v>
      </c>
      <c r="F1775" t="s">
        <v>72</v>
      </c>
      <c r="G1775" s="5">
        <v>1</v>
      </c>
      <c r="H1775">
        <v>13</v>
      </c>
      <c r="I1775">
        <v>16</v>
      </c>
      <c r="J1775">
        <v>-3</v>
      </c>
      <c r="K1775">
        <f>IF(Table1[[#This Row],[net]]&gt;0,1,0)</f>
        <v>0</v>
      </c>
      <c r="L1775">
        <v>-7.5</v>
      </c>
      <c r="M1775">
        <f>IF(Table1[[#This Row],[team]]=E1774,SUM(Table1[[#This Row],[win/loss]],M1774),Table1[[#This Row],[win/loss]])</f>
        <v>4</v>
      </c>
      <c r="N1775">
        <f>IF(Table1[[#This Row],[team]]=E1774,SUM(Table1[[#This Row],[win/loss]],M1774),Table1[[#This Row],[win/loss]])/B1775</f>
        <v>0.2857142857142857</v>
      </c>
      <c r="O1775">
        <f t="shared" si="57"/>
        <v>-10.5</v>
      </c>
      <c r="P1775">
        <f>IF(Table1[[#This Row],[difference]]&gt;0,SQRT(Table1[[#This Row],[difference]]),-SQRT(ABS(Table1[[#This Row],[difference]])))</f>
        <v>-3.2403703492039302</v>
      </c>
      <c r="Q1775">
        <f>IF(Table1[[#This Row],[line]]&gt;0,SQRT(Table1[[#This Row],[line]]),-SQRT(ABS(Table1[[#This Row],[line]])))</f>
        <v>-2.7386127875258306</v>
      </c>
      <c r="R1775">
        <f>Table1[[#This Row],[difference]]-Table1[[#This Row],[sqrt(line)]]</f>
        <v>-7.761387212474169</v>
      </c>
      <c r="S1775">
        <f>IF(Table1[[#This Row],[difference]]&gt;0,1,-1)</f>
        <v>-1</v>
      </c>
      <c r="T1775">
        <f>IF(Table1[[#This Row],[team]]=E1774,SUM(H1775,T1774),Table1[[#This Row],[ppg]])</f>
        <v>225</v>
      </c>
      <c r="U1775">
        <f>IF(Table1[[#This Row],[team]]=E1774,SUM(I1775,U1774),Table1[[#This Row],[ppga]])</f>
        <v>289</v>
      </c>
      <c r="V1775">
        <f>IF(Table1[[#This Row],[team]]=E1774,SUM(Table1[[#This Row],[difference]],V1774),Table1[[#This Row],[difference]])</f>
        <v>-76</v>
      </c>
      <c r="W1775">
        <f>IF(Table1[[#This Row],[team]]=E1774,SUM(Table1[[#This Row],[sqrt(dif)]],W1774),Table1[[#This Row],[sqrt(dif)]])</f>
        <v>-16.740991855043973</v>
      </c>
      <c r="X1775">
        <f>IF(Table1[[#This Row],[team]]=E1774,SUM(Table1[[#This Row],[f1]],X1774),Table1[[#This Row],[f1]])</f>
        <v>-73.517038706108934</v>
      </c>
      <c r="Y1775">
        <f>IF(Table1[[#This Row],[ATS]]=S1774,SUM(Table1[[#This Row],[ATS]],Y1774),Table1[[#This Row],[ATS]])</f>
        <v>-2</v>
      </c>
      <c r="Z1775">
        <f>IF(Table1[[#This Row],[ATS]]&gt;0,Table1[[#This Row],[ATS streak (not real)]]-1,Table1[[#This Row],[ATS streak (not real)]]+1)</f>
        <v>-1</v>
      </c>
      <c r="AA1775" s="5">
        <f>Table1[[#This Row],[running ttl ppg]]^2.37/(Table1[[#This Row],[running ttl ppg]]^2.37+Table1[[#This Row],[running ttl ppga]]^2.37)</f>
        <v>0.35588416079344148</v>
      </c>
      <c r="AB1775" s="5">
        <f>Table1[[#This Row],[pyth ratio]]+Table1[[#This Row],[win/loss ratio]]</f>
        <v>0.64159844650772713</v>
      </c>
    </row>
    <row r="1776" spans="1:28" x14ac:dyDescent="0.25">
      <c r="A1776" s="1">
        <v>4334</v>
      </c>
      <c r="B1776" s="7">
        <f t="shared" si="58"/>
        <v>15</v>
      </c>
      <c r="C1776" s="5">
        <v>2019</v>
      </c>
      <c r="D1776" s="5">
        <v>16</v>
      </c>
      <c r="E1776" t="s">
        <v>55</v>
      </c>
      <c r="F1776" t="s">
        <v>59</v>
      </c>
      <c r="G1776" s="5">
        <v>0</v>
      </c>
      <c r="H1776">
        <v>17</v>
      </c>
      <c r="I1776">
        <v>7</v>
      </c>
      <c r="J1776">
        <v>10</v>
      </c>
      <c r="K1776">
        <f>IF(Table1[[#This Row],[net]]&gt;0,1,0)</f>
        <v>1</v>
      </c>
      <c r="L1776">
        <v>3</v>
      </c>
      <c r="M1776">
        <f>IF(Table1[[#This Row],[team]]=E1775,SUM(Table1[[#This Row],[win/loss]],M1775),Table1[[#This Row],[win/loss]])</f>
        <v>5</v>
      </c>
      <c r="N1776">
        <f>IF(Table1[[#This Row],[team]]=E1775,SUM(Table1[[#This Row],[win/loss]],M1775),Table1[[#This Row],[win/loss]])/B1776</f>
        <v>0.33333333333333331</v>
      </c>
      <c r="O1776">
        <f t="shared" si="57"/>
        <v>13</v>
      </c>
      <c r="P1776">
        <f>IF(Table1[[#This Row],[difference]]&gt;0,SQRT(Table1[[#This Row],[difference]]),-SQRT(ABS(Table1[[#This Row],[difference]])))</f>
        <v>3.6055512754639891</v>
      </c>
      <c r="Q1776">
        <f>IF(Table1[[#This Row],[line]]&gt;0,SQRT(Table1[[#This Row],[line]]),-SQRT(ABS(Table1[[#This Row],[line]])))</f>
        <v>1.7320508075688772</v>
      </c>
      <c r="R1776">
        <f>Table1[[#This Row],[difference]]-Table1[[#This Row],[sqrt(line)]]</f>
        <v>11.267949192431123</v>
      </c>
      <c r="S1776">
        <f>IF(Table1[[#This Row],[difference]]&gt;0,1,-1)</f>
        <v>1</v>
      </c>
      <c r="T1776">
        <f>IF(Table1[[#This Row],[team]]=E1775,SUM(H1776,T1775),Table1[[#This Row],[ppg]])</f>
        <v>242</v>
      </c>
      <c r="U1776">
        <f>IF(Table1[[#This Row],[team]]=E1775,SUM(I1776,U1775),Table1[[#This Row],[ppga]])</f>
        <v>296</v>
      </c>
      <c r="V1776">
        <f>IF(Table1[[#This Row],[team]]=E1775,SUM(Table1[[#This Row],[difference]],V1775),Table1[[#This Row],[difference]])</f>
        <v>-63</v>
      </c>
      <c r="W1776">
        <f>IF(Table1[[#This Row],[team]]=E1775,SUM(Table1[[#This Row],[sqrt(dif)]],W1775),Table1[[#This Row],[sqrt(dif)]])</f>
        <v>-13.135440579579983</v>
      </c>
      <c r="X1776">
        <f>IF(Table1[[#This Row],[team]]=E1775,SUM(Table1[[#This Row],[f1]],X1775),Table1[[#This Row],[f1]])</f>
        <v>-62.249089513677809</v>
      </c>
      <c r="Y1776">
        <f>IF(Table1[[#This Row],[ATS]]=S1775,SUM(Table1[[#This Row],[ATS]],Y1775),Table1[[#This Row],[ATS]])</f>
        <v>1</v>
      </c>
      <c r="Z1776">
        <f>IF(Table1[[#This Row],[ATS]]&gt;0,Table1[[#This Row],[ATS streak (not real)]]-1,Table1[[#This Row],[ATS streak (not real)]]+1)</f>
        <v>0</v>
      </c>
      <c r="AA1776" s="5">
        <f>Table1[[#This Row],[running ttl ppg]]^2.37/(Table1[[#This Row],[running ttl ppg]]^2.37+Table1[[#This Row],[running ttl ppga]]^2.37)</f>
        <v>0.38287347259791349</v>
      </c>
      <c r="AB1776" s="5">
        <f>Table1[[#This Row],[pyth ratio]]+Table1[[#This Row],[win/loss ratio]]</f>
        <v>0.71620680593124675</v>
      </c>
    </row>
    <row r="1777" spans="1:28" x14ac:dyDescent="0.25">
      <c r="A1777" s="1">
        <v>4335</v>
      </c>
      <c r="B1777" s="7">
        <f t="shared" si="58"/>
        <v>16</v>
      </c>
      <c r="C1777" s="5">
        <v>2019</v>
      </c>
      <c r="D1777" s="5">
        <v>17</v>
      </c>
      <c r="E1777" t="s">
        <v>55</v>
      </c>
      <c r="F1777" t="s">
        <v>53</v>
      </c>
      <c r="G1777" s="5">
        <v>0</v>
      </c>
      <c r="H1777">
        <v>3</v>
      </c>
      <c r="I1777">
        <v>20</v>
      </c>
      <c r="J1777">
        <v>-17</v>
      </c>
      <c r="K1777">
        <f>IF(Table1[[#This Row],[net]]&gt;0,1,0)</f>
        <v>0</v>
      </c>
      <c r="L1777">
        <v>7</v>
      </c>
      <c r="M1777">
        <f>IF(Table1[[#This Row],[team]]=E1776,SUM(Table1[[#This Row],[win/loss]],M1776),Table1[[#This Row],[win/loss]])</f>
        <v>5</v>
      </c>
      <c r="N1777">
        <f>IF(Table1[[#This Row],[team]]=E1776,SUM(Table1[[#This Row],[win/loss]],M1776),Table1[[#This Row],[win/loss]])/B1777</f>
        <v>0.3125</v>
      </c>
      <c r="O1777">
        <f t="shared" si="57"/>
        <v>-10</v>
      </c>
      <c r="P1777">
        <f>IF(Table1[[#This Row],[difference]]&gt;0,SQRT(Table1[[#This Row],[difference]]),-SQRT(ABS(Table1[[#This Row],[difference]])))</f>
        <v>-3.1622776601683795</v>
      </c>
      <c r="Q1777">
        <f>IF(Table1[[#This Row],[line]]&gt;0,SQRT(Table1[[#This Row],[line]]),-SQRT(ABS(Table1[[#This Row],[line]])))</f>
        <v>2.6457513110645907</v>
      </c>
      <c r="R1777">
        <f>Table1[[#This Row],[difference]]-Table1[[#This Row],[sqrt(line)]]</f>
        <v>-12.64575131106459</v>
      </c>
      <c r="S1777">
        <f>IF(Table1[[#This Row],[difference]]&gt;0,1,-1)</f>
        <v>-1</v>
      </c>
      <c r="T1777">
        <f>IF(Table1[[#This Row],[team]]=E1776,SUM(H1777,T1776),Table1[[#This Row],[ppg]])</f>
        <v>245</v>
      </c>
      <c r="U1777">
        <f>IF(Table1[[#This Row],[team]]=E1776,SUM(I1777,U1776),Table1[[#This Row],[ppga]])</f>
        <v>316</v>
      </c>
      <c r="V1777">
        <f>IF(Table1[[#This Row],[team]]=E1776,SUM(Table1[[#This Row],[difference]],V1776),Table1[[#This Row],[difference]])</f>
        <v>-73</v>
      </c>
      <c r="W1777">
        <f>IF(Table1[[#This Row],[team]]=E1776,SUM(Table1[[#This Row],[sqrt(dif)]],W1776),Table1[[#This Row],[sqrt(dif)]])</f>
        <v>-16.297718239748363</v>
      </c>
      <c r="X1777">
        <f>IF(Table1[[#This Row],[team]]=E1776,SUM(Table1[[#This Row],[f1]],X1776),Table1[[#This Row],[f1]])</f>
        <v>-74.894840824742403</v>
      </c>
      <c r="Y1777">
        <f>IF(Table1[[#This Row],[ATS]]=S1776,SUM(Table1[[#This Row],[ATS]],Y1776),Table1[[#This Row],[ATS]])</f>
        <v>-1</v>
      </c>
      <c r="Z1777">
        <f>IF(Table1[[#This Row],[ATS]]&gt;0,Table1[[#This Row],[ATS streak (not real)]]-1,Table1[[#This Row],[ATS streak (not real)]]+1)</f>
        <v>0</v>
      </c>
      <c r="AA1777" s="5">
        <f>Table1[[#This Row],[running ttl ppg]]^2.37/(Table1[[#This Row],[running ttl ppg]]^2.37+Table1[[#This Row],[running ttl ppga]]^2.37)</f>
        <v>0.35362859179938455</v>
      </c>
      <c r="AB1777" s="5">
        <f>Table1[[#This Row],[pyth ratio]]+Table1[[#This Row],[win/loss ratio]]</f>
        <v>0.66612859179938455</v>
      </c>
    </row>
    <row r="1778" spans="1:28" x14ac:dyDescent="0.25">
      <c r="A1778" s="1">
        <v>4336</v>
      </c>
      <c r="B1778" s="7">
        <f t="shared" si="58"/>
        <v>1</v>
      </c>
      <c r="C1778" s="5">
        <v>2019</v>
      </c>
      <c r="D1778" s="5">
        <v>1</v>
      </c>
      <c r="E1778" t="s">
        <v>56</v>
      </c>
      <c r="F1778" t="s">
        <v>57</v>
      </c>
      <c r="G1778" s="5">
        <v>0</v>
      </c>
      <c r="H1778">
        <v>38</v>
      </c>
      <c r="I1778">
        <v>28</v>
      </c>
      <c r="J1778">
        <v>10</v>
      </c>
      <c r="K1778">
        <f>IF(Table1[[#This Row],[net]]&gt;0,1,0)</f>
        <v>1</v>
      </c>
      <c r="L1778">
        <v>3</v>
      </c>
      <c r="M1778">
        <f>IF(Table1[[#This Row],[team]]=E1777,SUM(Table1[[#This Row],[win/loss]],M1777),Table1[[#This Row],[win/loss]])</f>
        <v>1</v>
      </c>
      <c r="N1778">
        <f>IF(Table1[[#This Row],[team]]=E1777,SUM(Table1[[#This Row],[win/loss]],M1777),Table1[[#This Row],[win/loss]])/B1778</f>
        <v>1</v>
      </c>
      <c r="O1778">
        <f t="shared" si="57"/>
        <v>13</v>
      </c>
      <c r="P1778">
        <f>IF(Table1[[#This Row],[difference]]&gt;0,SQRT(Table1[[#This Row],[difference]]),-SQRT(ABS(Table1[[#This Row],[difference]])))</f>
        <v>3.6055512754639891</v>
      </c>
      <c r="Q1778">
        <f>IF(Table1[[#This Row],[line]]&gt;0,SQRT(Table1[[#This Row],[line]]),-SQRT(ABS(Table1[[#This Row],[line]])))</f>
        <v>1.7320508075688772</v>
      </c>
      <c r="R1778">
        <f>Table1[[#This Row],[difference]]-Table1[[#This Row],[sqrt(line)]]</f>
        <v>11.267949192431123</v>
      </c>
      <c r="S1778">
        <f>IF(Table1[[#This Row],[difference]]&gt;0,1,-1)</f>
        <v>1</v>
      </c>
      <c r="T1778">
        <f>IF(Table1[[#This Row],[team]]=E1777,SUM(H1778,T1777),Table1[[#This Row],[ppg]])</f>
        <v>38</v>
      </c>
      <c r="U1778">
        <f>IF(Table1[[#This Row],[team]]=E1777,SUM(I1778,U1777),Table1[[#This Row],[ppga]])</f>
        <v>28</v>
      </c>
      <c r="V1778">
        <f>IF(Table1[[#This Row],[team]]=E1777,SUM(Table1[[#This Row],[difference]],V1777),Table1[[#This Row],[difference]])</f>
        <v>13</v>
      </c>
      <c r="W1778">
        <f>IF(Table1[[#This Row],[team]]=E1777,SUM(Table1[[#This Row],[sqrt(dif)]],W1777),Table1[[#This Row],[sqrt(dif)]])</f>
        <v>3.6055512754639891</v>
      </c>
      <c r="X1778">
        <f>IF(Table1[[#This Row],[team]]=E1777,SUM(Table1[[#This Row],[f1]],X1777),Table1[[#This Row],[f1]])</f>
        <v>11.267949192431123</v>
      </c>
      <c r="Y1778">
        <f>IF(Table1[[#This Row],[ATS]]=S1777,SUM(Table1[[#This Row],[ATS]],Y1777),Table1[[#This Row],[ATS]])</f>
        <v>1</v>
      </c>
      <c r="Z1778">
        <f>IF(Table1[[#This Row],[ATS]]&gt;0,Table1[[#This Row],[ATS streak (not real)]]-1,Table1[[#This Row],[ATS streak (not real)]]+1)</f>
        <v>0</v>
      </c>
      <c r="AA1778" s="5">
        <f>Table1[[#This Row],[running ttl ppg]]^2.37/(Table1[[#This Row],[running ttl ppg]]^2.37+Table1[[#This Row],[running ttl ppga]]^2.37)</f>
        <v>0.6734332492284143</v>
      </c>
      <c r="AB1778" s="5">
        <f>Table1[[#This Row],[pyth ratio]]+Table1[[#This Row],[win/loss ratio]]</f>
        <v>1.6734332492284143</v>
      </c>
    </row>
    <row r="1779" spans="1:28" x14ac:dyDescent="0.25">
      <c r="A1779" s="1">
        <v>4337</v>
      </c>
      <c r="B1779" s="7">
        <f t="shared" si="58"/>
        <v>2</v>
      </c>
      <c r="C1779" s="5">
        <v>2019</v>
      </c>
      <c r="D1779" s="5">
        <v>2</v>
      </c>
      <c r="E1779" t="s">
        <v>56</v>
      </c>
      <c r="F1779" t="s">
        <v>67</v>
      </c>
      <c r="G1779" s="5">
        <v>0</v>
      </c>
      <c r="H1779">
        <v>42</v>
      </c>
      <c r="I1779">
        <v>37</v>
      </c>
      <c r="J1779">
        <v>5</v>
      </c>
      <c r="K1779">
        <f>IF(Table1[[#This Row],[net]]&gt;0,1,0)</f>
        <v>1</v>
      </c>
      <c r="L1779">
        <v>4</v>
      </c>
      <c r="M1779">
        <f>IF(Table1[[#This Row],[team]]=E1778,SUM(Table1[[#This Row],[win/loss]],M1778),Table1[[#This Row],[win/loss]])</f>
        <v>2</v>
      </c>
      <c r="N1779">
        <f>IF(Table1[[#This Row],[team]]=E1778,SUM(Table1[[#This Row],[win/loss]],M1778),Table1[[#This Row],[win/loss]])/B1779</f>
        <v>1</v>
      </c>
      <c r="O1779">
        <f t="shared" si="57"/>
        <v>9</v>
      </c>
      <c r="P1779">
        <f>IF(Table1[[#This Row],[difference]]&gt;0,SQRT(Table1[[#This Row],[difference]]),-SQRT(ABS(Table1[[#This Row],[difference]])))</f>
        <v>3</v>
      </c>
      <c r="Q1779">
        <f>IF(Table1[[#This Row],[line]]&gt;0,SQRT(Table1[[#This Row],[line]]),-SQRT(ABS(Table1[[#This Row],[line]])))</f>
        <v>2</v>
      </c>
      <c r="R1779">
        <f>Table1[[#This Row],[difference]]-Table1[[#This Row],[sqrt(line)]]</f>
        <v>7</v>
      </c>
      <c r="S1779">
        <f>IF(Table1[[#This Row],[difference]]&gt;0,1,-1)</f>
        <v>1</v>
      </c>
      <c r="T1779">
        <f>IF(Table1[[#This Row],[team]]=E1778,SUM(H1779,T1778),Table1[[#This Row],[ppg]])</f>
        <v>80</v>
      </c>
      <c r="U1779">
        <f>IF(Table1[[#This Row],[team]]=E1778,SUM(I1779,U1778),Table1[[#This Row],[ppga]])</f>
        <v>65</v>
      </c>
      <c r="V1779">
        <f>IF(Table1[[#This Row],[team]]=E1778,SUM(Table1[[#This Row],[difference]],V1778),Table1[[#This Row],[difference]])</f>
        <v>22</v>
      </c>
      <c r="W1779">
        <f>IF(Table1[[#This Row],[team]]=E1778,SUM(Table1[[#This Row],[sqrt(dif)]],W1778),Table1[[#This Row],[sqrt(dif)]])</f>
        <v>6.6055512754639896</v>
      </c>
      <c r="X1779">
        <f>IF(Table1[[#This Row],[team]]=E1778,SUM(Table1[[#This Row],[f1]],X1778),Table1[[#This Row],[f1]])</f>
        <v>18.267949192431125</v>
      </c>
      <c r="Y1779">
        <f>IF(Table1[[#This Row],[ATS]]=S1778,SUM(Table1[[#This Row],[ATS]],Y1778),Table1[[#This Row],[ATS]])</f>
        <v>2</v>
      </c>
      <c r="Z1779">
        <f>IF(Table1[[#This Row],[ATS]]&gt;0,Table1[[#This Row],[ATS streak (not real)]]-1,Table1[[#This Row],[ATS streak (not real)]]+1)</f>
        <v>1</v>
      </c>
      <c r="AA1779" s="5">
        <f>Table1[[#This Row],[running ttl ppg]]^2.37/(Table1[[#This Row],[running ttl ppg]]^2.37+Table1[[#This Row],[running ttl ppga]]^2.37)</f>
        <v>0.62060226037413424</v>
      </c>
      <c r="AB1779" s="5">
        <f>Table1[[#This Row],[pyth ratio]]+Table1[[#This Row],[win/loss ratio]]</f>
        <v>1.6206022603741341</v>
      </c>
    </row>
    <row r="1780" spans="1:28" x14ac:dyDescent="0.25">
      <c r="A1780" s="1">
        <v>4338</v>
      </c>
      <c r="B1780" s="7">
        <f t="shared" si="58"/>
        <v>3</v>
      </c>
      <c r="C1780" s="5">
        <v>2019</v>
      </c>
      <c r="D1780" s="5">
        <v>3</v>
      </c>
      <c r="E1780" t="s">
        <v>56</v>
      </c>
      <c r="F1780" t="s">
        <v>68</v>
      </c>
      <c r="G1780" s="5">
        <v>1</v>
      </c>
      <c r="H1780">
        <v>38</v>
      </c>
      <c r="I1780">
        <v>27</v>
      </c>
      <c r="J1780">
        <v>11</v>
      </c>
      <c r="K1780">
        <f>IF(Table1[[#This Row],[net]]&gt;0,1,0)</f>
        <v>1</v>
      </c>
      <c r="L1780">
        <v>-6</v>
      </c>
      <c r="M1780">
        <f>IF(Table1[[#This Row],[team]]=E1779,SUM(Table1[[#This Row],[win/loss]],M1779),Table1[[#This Row],[win/loss]])</f>
        <v>3</v>
      </c>
      <c r="N1780">
        <f>IF(Table1[[#This Row],[team]]=E1779,SUM(Table1[[#This Row],[win/loss]],M1779),Table1[[#This Row],[win/loss]])/B1780</f>
        <v>1</v>
      </c>
      <c r="O1780">
        <f t="shared" si="57"/>
        <v>5</v>
      </c>
      <c r="P1780">
        <f>IF(Table1[[#This Row],[difference]]&gt;0,SQRT(Table1[[#This Row],[difference]]),-SQRT(ABS(Table1[[#This Row],[difference]])))</f>
        <v>2.2360679774997898</v>
      </c>
      <c r="Q1780">
        <f>IF(Table1[[#This Row],[line]]&gt;0,SQRT(Table1[[#This Row],[line]]),-SQRT(ABS(Table1[[#This Row],[line]])))</f>
        <v>-2.4494897427831779</v>
      </c>
      <c r="R1780">
        <f>Table1[[#This Row],[difference]]-Table1[[#This Row],[sqrt(line)]]</f>
        <v>7.4494897427831779</v>
      </c>
      <c r="S1780">
        <f>IF(Table1[[#This Row],[difference]]&gt;0,1,-1)</f>
        <v>1</v>
      </c>
      <c r="T1780">
        <f>IF(Table1[[#This Row],[team]]=E1779,SUM(H1780,T1779),Table1[[#This Row],[ppg]])</f>
        <v>118</v>
      </c>
      <c r="U1780">
        <f>IF(Table1[[#This Row],[team]]=E1779,SUM(I1780,U1779),Table1[[#This Row],[ppga]])</f>
        <v>92</v>
      </c>
      <c r="V1780">
        <f>IF(Table1[[#This Row],[team]]=E1779,SUM(Table1[[#This Row],[difference]],V1779),Table1[[#This Row],[difference]])</f>
        <v>27</v>
      </c>
      <c r="W1780">
        <f>IF(Table1[[#This Row],[team]]=E1779,SUM(Table1[[#This Row],[sqrt(dif)]],W1779),Table1[[#This Row],[sqrt(dif)]])</f>
        <v>8.8416192529637794</v>
      </c>
      <c r="X1780">
        <f>IF(Table1[[#This Row],[team]]=E1779,SUM(Table1[[#This Row],[f1]],X1779),Table1[[#This Row],[f1]])</f>
        <v>25.717438935214304</v>
      </c>
      <c r="Y1780">
        <f>IF(Table1[[#This Row],[ATS]]=S1779,SUM(Table1[[#This Row],[ATS]],Y1779),Table1[[#This Row],[ATS]])</f>
        <v>3</v>
      </c>
      <c r="Z1780">
        <f>IF(Table1[[#This Row],[ATS]]&gt;0,Table1[[#This Row],[ATS streak (not real)]]-1,Table1[[#This Row],[ATS streak (not real)]]+1)</f>
        <v>2</v>
      </c>
      <c r="AA1780" s="5">
        <f>Table1[[#This Row],[running ttl ppg]]^2.37/(Table1[[#This Row],[running ttl ppg]]^2.37+Table1[[#This Row],[running ttl ppga]]^2.37)</f>
        <v>0.64333844511282967</v>
      </c>
      <c r="AB1780" s="5">
        <f>Table1[[#This Row],[pyth ratio]]+Table1[[#This Row],[win/loss ratio]]</f>
        <v>1.6433384451128297</v>
      </c>
    </row>
    <row r="1781" spans="1:28" x14ac:dyDescent="0.25">
      <c r="A1781" s="1">
        <v>4339</v>
      </c>
      <c r="B1781" s="7">
        <f t="shared" si="58"/>
        <v>4</v>
      </c>
      <c r="C1781" s="5">
        <v>2019</v>
      </c>
      <c r="D1781" s="5">
        <v>4</v>
      </c>
      <c r="E1781" t="s">
        <v>56</v>
      </c>
      <c r="F1781" t="s">
        <v>50</v>
      </c>
      <c r="G1781" s="5">
        <v>0</v>
      </c>
      <c r="H1781">
        <v>27</v>
      </c>
      <c r="I1781">
        <v>23</v>
      </c>
      <c r="J1781">
        <v>4</v>
      </c>
      <c r="K1781">
        <f>IF(Table1[[#This Row],[net]]&gt;0,1,0)</f>
        <v>1</v>
      </c>
      <c r="L1781">
        <v>-3.5</v>
      </c>
      <c r="M1781">
        <f>IF(Table1[[#This Row],[team]]=E1780,SUM(Table1[[#This Row],[win/loss]],M1780),Table1[[#This Row],[win/loss]])</f>
        <v>4</v>
      </c>
      <c r="N1781">
        <f>IF(Table1[[#This Row],[team]]=E1780,SUM(Table1[[#This Row],[win/loss]],M1780),Table1[[#This Row],[win/loss]])/B1781</f>
        <v>1</v>
      </c>
      <c r="O1781">
        <f t="shared" si="57"/>
        <v>0.5</v>
      </c>
      <c r="P1781">
        <f>IF(Table1[[#This Row],[difference]]&gt;0,SQRT(Table1[[#This Row],[difference]]),-SQRT(ABS(Table1[[#This Row],[difference]])))</f>
        <v>0.70710678118654757</v>
      </c>
      <c r="Q1781">
        <f>IF(Table1[[#This Row],[line]]&gt;0,SQRT(Table1[[#This Row],[line]]),-SQRT(ABS(Table1[[#This Row],[line]])))</f>
        <v>-1.8708286933869707</v>
      </c>
      <c r="R1781">
        <f>Table1[[#This Row],[difference]]-Table1[[#This Row],[sqrt(line)]]</f>
        <v>2.3708286933869704</v>
      </c>
      <c r="S1781">
        <f>IF(Table1[[#This Row],[difference]]&gt;0,1,-1)</f>
        <v>1</v>
      </c>
      <c r="T1781">
        <f>IF(Table1[[#This Row],[team]]=E1780,SUM(H1781,T1780),Table1[[#This Row],[ppg]])</f>
        <v>145</v>
      </c>
      <c r="U1781">
        <f>IF(Table1[[#This Row],[team]]=E1780,SUM(I1781,U1780),Table1[[#This Row],[ppga]])</f>
        <v>115</v>
      </c>
      <c r="V1781">
        <f>IF(Table1[[#This Row],[team]]=E1780,SUM(Table1[[#This Row],[difference]],V1780),Table1[[#This Row],[difference]])</f>
        <v>27.5</v>
      </c>
      <c r="W1781">
        <f>IF(Table1[[#This Row],[team]]=E1780,SUM(Table1[[#This Row],[sqrt(dif)]],W1780),Table1[[#This Row],[sqrt(dif)]])</f>
        <v>9.5487260341503273</v>
      </c>
      <c r="X1781">
        <f>IF(Table1[[#This Row],[team]]=E1780,SUM(Table1[[#This Row],[f1]],X1780),Table1[[#This Row],[f1]])</f>
        <v>28.088267628601272</v>
      </c>
      <c r="Y1781">
        <f>IF(Table1[[#This Row],[ATS]]=S1780,SUM(Table1[[#This Row],[ATS]],Y1780),Table1[[#This Row],[ATS]])</f>
        <v>4</v>
      </c>
      <c r="Z1781">
        <f>IF(Table1[[#This Row],[ATS]]&gt;0,Table1[[#This Row],[ATS streak (not real)]]-1,Table1[[#This Row],[ATS streak (not real)]]+1)</f>
        <v>3</v>
      </c>
      <c r="AA1781" s="5">
        <f>Table1[[#This Row],[running ttl ppg]]^2.37/(Table1[[#This Row],[running ttl ppg]]^2.37+Table1[[#This Row],[running ttl ppga]]^2.37)</f>
        <v>0.63398937331273797</v>
      </c>
      <c r="AB1781" s="5">
        <f>Table1[[#This Row],[pyth ratio]]+Table1[[#This Row],[win/loss ratio]]</f>
        <v>1.633989373312738</v>
      </c>
    </row>
    <row r="1782" spans="1:28" x14ac:dyDescent="0.25">
      <c r="A1782" s="1">
        <v>4340</v>
      </c>
      <c r="B1782" s="7">
        <f t="shared" si="58"/>
        <v>5</v>
      </c>
      <c r="C1782" s="5">
        <v>2019</v>
      </c>
      <c r="D1782" s="5">
        <v>5</v>
      </c>
      <c r="E1782" t="s">
        <v>56</v>
      </c>
      <c r="F1782" t="s">
        <v>55</v>
      </c>
      <c r="G1782" s="5">
        <v>1</v>
      </c>
      <c r="H1782">
        <v>30</v>
      </c>
      <c r="I1782">
        <v>14</v>
      </c>
      <c r="J1782">
        <v>16</v>
      </c>
      <c r="K1782">
        <f>IF(Table1[[#This Row],[net]]&gt;0,1,0)</f>
        <v>1</v>
      </c>
      <c r="L1782">
        <v>-3</v>
      </c>
      <c r="M1782">
        <f>IF(Table1[[#This Row],[team]]=E1781,SUM(Table1[[#This Row],[win/loss]],M1781),Table1[[#This Row],[win/loss]])</f>
        <v>5</v>
      </c>
      <c r="N1782">
        <f>IF(Table1[[#This Row],[team]]=E1781,SUM(Table1[[#This Row],[win/loss]],M1781),Table1[[#This Row],[win/loss]])/B1782</f>
        <v>1</v>
      </c>
      <c r="O1782">
        <f t="shared" si="57"/>
        <v>13</v>
      </c>
      <c r="P1782">
        <f>IF(Table1[[#This Row],[difference]]&gt;0,SQRT(Table1[[#This Row],[difference]]),-SQRT(ABS(Table1[[#This Row],[difference]])))</f>
        <v>3.6055512754639891</v>
      </c>
      <c r="Q1782">
        <f>IF(Table1[[#This Row],[line]]&gt;0,SQRT(Table1[[#This Row],[line]]),-SQRT(ABS(Table1[[#This Row],[line]])))</f>
        <v>-1.7320508075688772</v>
      </c>
      <c r="R1782">
        <f>Table1[[#This Row],[difference]]-Table1[[#This Row],[sqrt(line)]]</f>
        <v>14.732050807568877</v>
      </c>
      <c r="S1782">
        <f>IF(Table1[[#This Row],[difference]]&gt;0,1,-1)</f>
        <v>1</v>
      </c>
      <c r="T1782">
        <f>IF(Table1[[#This Row],[team]]=E1781,SUM(H1782,T1781),Table1[[#This Row],[ppg]])</f>
        <v>175</v>
      </c>
      <c r="U1782">
        <f>IF(Table1[[#This Row],[team]]=E1781,SUM(I1782,U1781),Table1[[#This Row],[ppga]])</f>
        <v>129</v>
      </c>
      <c r="V1782">
        <f>IF(Table1[[#This Row],[team]]=E1781,SUM(Table1[[#This Row],[difference]],V1781),Table1[[#This Row],[difference]])</f>
        <v>40.5</v>
      </c>
      <c r="W1782">
        <f>IF(Table1[[#This Row],[team]]=E1781,SUM(Table1[[#This Row],[sqrt(dif)]],W1781),Table1[[#This Row],[sqrt(dif)]])</f>
        <v>13.154277309614317</v>
      </c>
      <c r="X1782">
        <f>IF(Table1[[#This Row],[team]]=E1781,SUM(Table1[[#This Row],[f1]],X1781),Table1[[#This Row],[f1]])</f>
        <v>42.820318436170147</v>
      </c>
      <c r="Y1782">
        <f>IF(Table1[[#This Row],[ATS]]=S1781,SUM(Table1[[#This Row],[ATS]],Y1781),Table1[[#This Row],[ATS]])</f>
        <v>5</v>
      </c>
      <c r="Z1782">
        <f>IF(Table1[[#This Row],[ATS]]&gt;0,Table1[[#This Row],[ATS streak (not real)]]-1,Table1[[#This Row],[ATS streak (not real)]]+1)</f>
        <v>4</v>
      </c>
      <c r="AA1782" s="5">
        <f>Table1[[#This Row],[running ttl ppg]]^2.37/(Table1[[#This Row],[running ttl ppg]]^2.37+Table1[[#This Row],[running ttl ppga]]^2.37)</f>
        <v>0.67322051714948372</v>
      </c>
      <c r="AB1782" s="5">
        <f>Table1[[#This Row],[pyth ratio]]+Table1[[#This Row],[win/loss ratio]]</f>
        <v>1.6732205171494838</v>
      </c>
    </row>
    <row r="1783" spans="1:28" x14ac:dyDescent="0.25">
      <c r="A1783" s="1">
        <v>4341</v>
      </c>
      <c r="B1783" s="7">
        <f t="shared" si="58"/>
        <v>6</v>
      </c>
      <c r="C1783" s="5">
        <v>2019</v>
      </c>
      <c r="D1783" s="5">
        <v>6</v>
      </c>
      <c r="E1783" t="s">
        <v>56</v>
      </c>
      <c r="F1783" t="s">
        <v>63</v>
      </c>
      <c r="G1783" s="5">
        <v>0</v>
      </c>
      <c r="H1783">
        <v>40</v>
      </c>
      <c r="I1783">
        <v>43</v>
      </c>
      <c r="J1783">
        <v>-3</v>
      </c>
      <c r="K1783">
        <f>IF(Table1[[#This Row],[net]]&gt;0,1,0)</f>
        <v>0</v>
      </c>
      <c r="L1783">
        <v>3.5</v>
      </c>
      <c r="M1783">
        <f>IF(Table1[[#This Row],[team]]=E1782,SUM(Table1[[#This Row],[win/loss]],M1782),Table1[[#This Row],[win/loss]])</f>
        <v>5</v>
      </c>
      <c r="N1783">
        <f>IF(Table1[[#This Row],[team]]=E1782,SUM(Table1[[#This Row],[win/loss]],M1782),Table1[[#This Row],[win/loss]])/B1783</f>
        <v>0.83333333333333337</v>
      </c>
      <c r="O1783">
        <f t="shared" si="57"/>
        <v>0.5</v>
      </c>
      <c r="P1783">
        <f>IF(Table1[[#This Row],[difference]]&gt;0,SQRT(Table1[[#This Row],[difference]]),-SQRT(ABS(Table1[[#This Row],[difference]])))</f>
        <v>0.70710678118654757</v>
      </c>
      <c r="Q1783">
        <f>IF(Table1[[#This Row],[line]]&gt;0,SQRT(Table1[[#This Row],[line]]),-SQRT(ABS(Table1[[#This Row],[line]])))</f>
        <v>1.8708286933869707</v>
      </c>
      <c r="R1783">
        <f>Table1[[#This Row],[difference]]-Table1[[#This Row],[sqrt(line)]]</f>
        <v>-1.3708286933869707</v>
      </c>
      <c r="S1783">
        <f>IF(Table1[[#This Row],[difference]]&gt;0,1,-1)</f>
        <v>1</v>
      </c>
      <c r="T1783">
        <f>IF(Table1[[#This Row],[team]]=E1782,SUM(H1783,T1782),Table1[[#This Row],[ppg]])</f>
        <v>215</v>
      </c>
      <c r="U1783">
        <f>IF(Table1[[#This Row],[team]]=E1782,SUM(I1783,U1782),Table1[[#This Row],[ppga]])</f>
        <v>172</v>
      </c>
      <c r="V1783">
        <f>IF(Table1[[#This Row],[team]]=E1782,SUM(Table1[[#This Row],[difference]],V1782),Table1[[#This Row],[difference]])</f>
        <v>41</v>
      </c>
      <c r="W1783">
        <f>IF(Table1[[#This Row],[team]]=E1782,SUM(Table1[[#This Row],[sqrt(dif)]],W1782),Table1[[#This Row],[sqrt(dif)]])</f>
        <v>13.861384090800865</v>
      </c>
      <c r="X1783">
        <f>IF(Table1[[#This Row],[team]]=E1782,SUM(Table1[[#This Row],[f1]],X1782),Table1[[#This Row],[f1]])</f>
        <v>41.449489742783179</v>
      </c>
      <c r="Y1783">
        <f>IF(Table1[[#This Row],[ATS]]=S1782,SUM(Table1[[#This Row],[ATS]],Y1782),Table1[[#This Row],[ATS]])</f>
        <v>6</v>
      </c>
      <c r="Z1783">
        <f>IF(Table1[[#This Row],[ATS]]&gt;0,Table1[[#This Row],[ATS streak (not real)]]-1,Table1[[#This Row],[ATS streak (not real)]]+1)</f>
        <v>5</v>
      </c>
      <c r="AA1783" s="5">
        <f>Table1[[#This Row],[running ttl ppg]]^2.37/(Table1[[#This Row],[running ttl ppg]]^2.37+Table1[[#This Row],[running ttl ppga]]^2.37)</f>
        <v>0.62921490334636709</v>
      </c>
      <c r="AB1783" s="5">
        <f>Table1[[#This Row],[pyth ratio]]+Table1[[#This Row],[win/loss ratio]]</f>
        <v>1.4625482366797005</v>
      </c>
    </row>
    <row r="1784" spans="1:28" x14ac:dyDescent="0.25">
      <c r="A1784" s="1">
        <v>4342</v>
      </c>
      <c r="B1784" s="7">
        <f t="shared" si="58"/>
        <v>7</v>
      </c>
      <c r="C1784" s="5">
        <v>2019</v>
      </c>
      <c r="D1784" s="5">
        <v>7</v>
      </c>
      <c r="E1784" t="s">
        <v>56</v>
      </c>
      <c r="F1784" t="s">
        <v>47</v>
      </c>
      <c r="G1784" s="5">
        <v>1</v>
      </c>
      <c r="H1784">
        <v>45</v>
      </c>
      <c r="I1784">
        <v>10</v>
      </c>
      <c r="J1784">
        <v>35</v>
      </c>
      <c r="K1784">
        <f>IF(Table1[[#This Row],[net]]&gt;0,1,0)</f>
        <v>1</v>
      </c>
      <c r="L1784">
        <v>-6.5</v>
      </c>
      <c r="M1784">
        <f>IF(Table1[[#This Row],[team]]=E1783,SUM(Table1[[#This Row],[win/loss]],M1783),Table1[[#This Row],[win/loss]])</f>
        <v>6</v>
      </c>
      <c r="N1784">
        <f>IF(Table1[[#This Row],[team]]=E1783,SUM(Table1[[#This Row],[win/loss]],M1783),Table1[[#This Row],[win/loss]])/B1784</f>
        <v>0.8571428571428571</v>
      </c>
      <c r="O1784">
        <f t="shared" si="57"/>
        <v>28.5</v>
      </c>
      <c r="P1784">
        <f>IF(Table1[[#This Row],[difference]]&gt;0,SQRT(Table1[[#This Row],[difference]]),-SQRT(ABS(Table1[[#This Row],[difference]])))</f>
        <v>5.3385391260156556</v>
      </c>
      <c r="Q1784">
        <f>IF(Table1[[#This Row],[line]]&gt;0,SQRT(Table1[[#This Row],[line]]),-SQRT(ABS(Table1[[#This Row],[line]])))</f>
        <v>-2.5495097567963922</v>
      </c>
      <c r="R1784">
        <f>Table1[[#This Row],[difference]]-Table1[[#This Row],[sqrt(line)]]</f>
        <v>31.049509756796393</v>
      </c>
      <c r="S1784">
        <f>IF(Table1[[#This Row],[difference]]&gt;0,1,-1)</f>
        <v>1</v>
      </c>
      <c r="T1784">
        <f>IF(Table1[[#This Row],[team]]=E1783,SUM(H1784,T1783),Table1[[#This Row],[ppg]])</f>
        <v>260</v>
      </c>
      <c r="U1784">
        <f>IF(Table1[[#This Row],[team]]=E1783,SUM(I1784,U1783),Table1[[#This Row],[ppga]])</f>
        <v>182</v>
      </c>
      <c r="V1784">
        <f>IF(Table1[[#This Row],[team]]=E1783,SUM(Table1[[#This Row],[difference]],V1783),Table1[[#This Row],[difference]])</f>
        <v>69.5</v>
      </c>
      <c r="W1784">
        <f>IF(Table1[[#This Row],[team]]=E1783,SUM(Table1[[#This Row],[sqrt(dif)]],W1783),Table1[[#This Row],[sqrt(dif)]])</f>
        <v>19.199923216816522</v>
      </c>
      <c r="X1784">
        <f>IF(Table1[[#This Row],[team]]=E1783,SUM(Table1[[#This Row],[f1]],X1783),Table1[[#This Row],[f1]])</f>
        <v>72.498999499579568</v>
      </c>
      <c r="Y1784">
        <f>IF(Table1[[#This Row],[ATS]]=S1783,SUM(Table1[[#This Row],[ATS]],Y1783),Table1[[#This Row],[ATS]])</f>
        <v>7</v>
      </c>
      <c r="Z1784">
        <f>IF(Table1[[#This Row],[ATS]]&gt;0,Table1[[#This Row],[ATS streak (not real)]]-1,Table1[[#This Row],[ATS streak (not real)]]+1)</f>
        <v>6</v>
      </c>
      <c r="AA1784" s="5">
        <f>Table1[[#This Row],[running ttl ppg]]^2.37/(Table1[[#This Row],[running ttl ppg]]^2.37+Table1[[#This Row],[running ttl ppga]]^2.37)</f>
        <v>0.69958440462277849</v>
      </c>
      <c r="AB1784" s="5">
        <f>Table1[[#This Row],[pyth ratio]]+Table1[[#This Row],[win/loss ratio]]</f>
        <v>1.5567272617656356</v>
      </c>
    </row>
    <row r="1785" spans="1:28" x14ac:dyDescent="0.25">
      <c r="A1785" s="1">
        <v>4343</v>
      </c>
      <c r="B1785" s="7">
        <f t="shared" si="58"/>
        <v>8</v>
      </c>
      <c r="C1785" s="5">
        <v>2019</v>
      </c>
      <c r="D1785" s="5">
        <v>8</v>
      </c>
      <c r="E1785" t="s">
        <v>56</v>
      </c>
      <c r="F1785" t="s">
        <v>50</v>
      </c>
      <c r="G1785" s="5">
        <v>1</v>
      </c>
      <c r="H1785">
        <v>30</v>
      </c>
      <c r="I1785">
        <v>23</v>
      </c>
      <c r="J1785">
        <v>7</v>
      </c>
      <c r="K1785">
        <f>IF(Table1[[#This Row],[net]]&gt;0,1,0)</f>
        <v>1</v>
      </c>
      <c r="L1785">
        <v>-9</v>
      </c>
      <c r="M1785">
        <f>IF(Table1[[#This Row],[team]]=E1784,SUM(Table1[[#This Row],[win/loss]],M1784),Table1[[#This Row],[win/loss]])</f>
        <v>7</v>
      </c>
      <c r="N1785">
        <f>IF(Table1[[#This Row],[team]]=E1784,SUM(Table1[[#This Row],[win/loss]],M1784),Table1[[#This Row],[win/loss]])/B1785</f>
        <v>0.875</v>
      </c>
      <c r="O1785">
        <f t="shared" si="57"/>
        <v>-2</v>
      </c>
      <c r="P1785">
        <f>IF(Table1[[#This Row],[difference]]&gt;0,SQRT(Table1[[#This Row],[difference]]),-SQRT(ABS(Table1[[#This Row],[difference]])))</f>
        <v>-1.4142135623730951</v>
      </c>
      <c r="Q1785">
        <f>IF(Table1[[#This Row],[line]]&gt;0,SQRT(Table1[[#This Row],[line]]),-SQRT(ABS(Table1[[#This Row],[line]])))</f>
        <v>-3</v>
      </c>
      <c r="R1785">
        <f>Table1[[#This Row],[difference]]-Table1[[#This Row],[sqrt(line)]]</f>
        <v>1</v>
      </c>
      <c r="S1785">
        <f>IF(Table1[[#This Row],[difference]]&gt;0,1,-1)</f>
        <v>-1</v>
      </c>
      <c r="T1785">
        <f>IF(Table1[[#This Row],[team]]=E1784,SUM(H1785,T1784),Table1[[#This Row],[ppg]])</f>
        <v>290</v>
      </c>
      <c r="U1785">
        <f>IF(Table1[[#This Row],[team]]=E1784,SUM(I1785,U1784),Table1[[#This Row],[ppga]])</f>
        <v>205</v>
      </c>
      <c r="V1785">
        <f>IF(Table1[[#This Row],[team]]=E1784,SUM(Table1[[#This Row],[difference]],V1784),Table1[[#This Row],[difference]])</f>
        <v>67.5</v>
      </c>
      <c r="W1785">
        <f>IF(Table1[[#This Row],[team]]=E1784,SUM(Table1[[#This Row],[sqrt(dif)]],W1784),Table1[[#This Row],[sqrt(dif)]])</f>
        <v>17.785709654443426</v>
      </c>
      <c r="X1785">
        <f>IF(Table1[[#This Row],[team]]=E1784,SUM(Table1[[#This Row],[f1]],X1784),Table1[[#This Row],[f1]])</f>
        <v>73.498999499579568</v>
      </c>
      <c r="Y1785">
        <f>IF(Table1[[#This Row],[ATS]]=S1784,SUM(Table1[[#This Row],[ATS]],Y1784),Table1[[#This Row],[ATS]])</f>
        <v>-1</v>
      </c>
      <c r="Z1785">
        <f>IF(Table1[[#This Row],[ATS]]&gt;0,Table1[[#This Row],[ATS streak (not real)]]-1,Table1[[#This Row],[ATS streak (not real)]]+1)</f>
        <v>0</v>
      </c>
      <c r="AA1785" s="5">
        <f>Table1[[#This Row],[running ttl ppg]]^2.37/(Table1[[#This Row],[running ttl ppg]]^2.37+Table1[[#This Row],[running ttl ppga]]^2.37)</f>
        <v>0.69467856534667005</v>
      </c>
      <c r="AB1785" s="5">
        <f>Table1[[#This Row],[pyth ratio]]+Table1[[#This Row],[win/loss ratio]]</f>
        <v>1.5696785653466701</v>
      </c>
    </row>
    <row r="1786" spans="1:28" x14ac:dyDescent="0.25">
      <c r="A1786" s="1">
        <v>4344</v>
      </c>
      <c r="B1786" s="7">
        <f t="shared" si="58"/>
        <v>9</v>
      </c>
      <c r="C1786" s="5">
        <v>2019</v>
      </c>
      <c r="D1786" s="5">
        <v>9</v>
      </c>
      <c r="E1786" t="s">
        <v>56</v>
      </c>
      <c r="F1786" t="s">
        <v>48</v>
      </c>
      <c r="G1786" s="5">
        <v>0</v>
      </c>
      <c r="H1786">
        <v>37</v>
      </c>
      <c r="I1786">
        <v>21</v>
      </c>
      <c r="J1786">
        <v>16</v>
      </c>
      <c r="K1786">
        <f>IF(Table1[[#This Row],[net]]&gt;0,1,0)</f>
        <v>1</v>
      </c>
      <c r="L1786">
        <v>-8</v>
      </c>
      <c r="M1786">
        <f>IF(Table1[[#This Row],[team]]=E1785,SUM(Table1[[#This Row],[win/loss]],M1785),Table1[[#This Row],[win/loss]])</f>
        <v>8</v>
      </c>
      <c r="N1786">
        <f>IF(Table1[[#This Row],[team]]=E1785,SUM(Table1[[#This Row],[win/loss]],M1785),Table1[[#This Row],[win/loss]])/B1786</f>
        <v>0.88888888888888884</v>
      </c>
      <c r="O1786">
        <f t="shared" si="57"/>
        <v>8</v>
      </c>
      <c r="P1786">
        <f>IF(Table1[[#This Row],[difference]]&gt;0,SQRT(Table1[[#This Row],[difference]]),-SQRT(ABS(Table1[[#This Row],[difference]])))</f>
        <v>2.8284271247461903</v>
      </c>
      <c r="Q1786">
        <f>IF(Table1[[#This Row],[line]]&gt;0,SQRT(Table1[[#This Row],[line]]),-SQRT(ABS(Table1[[#This Row],[line]])))</f>
        <v>-2.8284271247461903</v>
      </c>
      <c r="R1786">
        <f>Table1[[#This Row],[difference]]-Table1[[#This Row],[sqrt(line)]]</f>
        <v>10.82842712474619</v>
      </c>
      <c r="S1786">
        <f>IF(Table1[[#This Row],[difference]]&gt;0,1,-1)</f>
        <v>1</v>
      </c>
      <c r="T1786">
        <f>IF(Table1[[#This Row],[team]]=E1785,SUM(H1786,T1785),Table1[[#This Row],[ppg]])</f>
        <v>327</v>
      </c>
      <c r="U1786">
        <f>IF(Table1[[#This Row],[team]]=E1785,SUM(I1786,U1785),Table1[[#This Row],[ppga]])</f>
        <v>226</v>
      </c>
      <c r="V1786">
        <f>IF(Table1[[#This Row],[team]]=E1785,SUM(Table1[[#This Row],[difference]],V1785),Table1[[#This Row],[difference]])</f>
        <v>75.5</v>
      </c>
      <c r="W1786">
        <f>IF(Table1[[#This Row],[team]]=E1785,SUM(Table1[[#This Row],[sqrt(dif)]],W1785),Table1[[#This Row],[sqrt(dif)]])</f>
        <v>20.614136779189618</v>
      </c>
      <c r="X1786">
        <f>IF(Table1[[#This Row],[team]]=E1785,SUM(Table1[[#This Row],[f1]],X1785),Table1[[#This Row],[f1]])</f>
        <v>84.327426624325753</v>
      </c>
      <c r="Y1786">
        <f>IF(Table1[[#This Row],[ATS]]=S1785,SUM(Table1[[#This Row],[ATS]],Y1785),Table1[[#This Row],[ATS]])</f>
        <v>1</v>
      </c>
      <c r="Z1786">
        <f>IF(Table1[[#This Row],[ATS]]&gt;0,Table1[[#This Row],[ATS streak (not real)]]-1,Table1[[#This Row],[ATS streak (not real)]]+1)</f>
        <v>0</v>
      </c>
      <c r="AA1786" s="5">
        <f>Table1[[#This Row],[running ttl ppg]]^2.37/(Table1[[#This Row],[running ttl ppg]]^2.37+Table1[[#This Row],[running ttl ppga]]^2.37)</f>
        <v>0.70589666126353112</v>
      </c>
      <c r="AB1786" s="5">
        <f>Table1[[#This Row],[pyth ratio]]+Table1[[#This Row],[win/loss ratio]]</f>
        <v>1.59478555015242</v>
      </c>
    </row>
    <row r="1787" spans="1:28" x14ac:dyDescent="0.25">
      <c r="A1787" s="1">
        <v>4345</v>
      </c>
      <c r="B1787" s="7">
        <f t="shared" si="58"/>
        <v>10</v>
      </c>
      <c r="C1787" s="5">
        <v>2019</v>
      </c>
      <c r="D1787" s="5">
        <v>10</v>
      </c>
      <c r="E1787" t="s">
        <v>56</v>
      </c>
      <c r="F1787" t="s">
        <v>41</v>
      </c>
      <c r="G1787" s="5">
        <v>1</v>
      </c>
      <c r="H1787">
        <v>26</v>
      </c>
      <c r="I1787">
        <v>14</v>
      </c>
      <c r="J1787">
        <v>12</v>
      </c>
      <c r="K1787">
        <f>IF(Table1[[#This Row],[net]]&gt;0,1,0)</f>
        <v>1</v>
      </c>
      <c r="L1787">
        <v>-16</v>
      </c>
      <c r="M1787">
        <f>IF(Table1[[#This Row],[team]]=E1786,SUM(Table1[[#This Row],[win/loss]],M1786),Table1[[#This Row],[win/loss]])</f>
        <v>9</v>
      </c>
      <c r="N1787">
        <f>IF(Table1[[#This Row],[team]]=E1786,SUM(Table1[[#This Row],[win/loss]],M1786),Table1[[#This Row],[win/loss]])/B1787</f>
        <v>0.9</v>
      </c>
      <c r="O1787">
        <f t="shared" si="57"/>
        <v>-4</v>
      </c>
      <c r="P1787">
        <f>IF(Table1[[#This Row],[difference]]&gt;0,SQRT(Table1[[#This Row],[difference]]),-SQRT(ABS(Table1[[#This Row],[difference]])))</f>
        <v>-2</v>
      </c>
      <c r="Q1787">
        <f>IF(Table1[[#This Row],[line]]&gt;0,SQRT(Table1[[#This Row],[line]]),-SQRT(ABS(Table1[[#This Row],[line]])))</f>
        <v>-4</v>
      </c>
      <c r="R1787">
        <f>Table1[[#This Row],[difference]]-Table1[[#This Row],[sqrt(line)]]</f>
        <v>0</v>
      </c>
      <c r="S1787">
        <f>IF(Table1[[#This Row],[difference]]&gt;0,1,-1)</f>
        <v>-1</v>
      </c>
      <c r="T1787">
        <f>IF(Table1[[#This Row],[team]]=E1786,SUM(H1787,T1786),Table1[[#This Row],[ppg]])</f>
        <v>353</v>
      </c>
      <c r="U1787">
        <f>IF(Table1[[#This Row],[team]]=E1786,SUM(I1787,U1786),Table1[[#This Row],[ppga]])</f>
        <v>240</v>
      </c>
      <c r="V1787">
        <f>IF(Table1[[#This Row],[team]]=E1786,SUM(Table1[[#This Row],[difference]],V1786),Table1[[#This Row],[difference]])</f>
        <v>71.5</v>
      </c>
      <c r="W1787">
        <f>IF(Table1[[#This Row],[team]]=E1786,SUM(Table1[[#This Row],[sqrt(dif)]],W1786),Table1[[#This Row],[sqrt(dif)]])</f>
        <v>18.614136779189618</v>
      </c>
      <c r="X1787">
        <f>IF(Table1[[#This Row],[team]]=E1786,SUM(Table1[[#This Row],[f1]],X1786),Table1[[#This Row],[f1]])</f>
        <v>84.327426624325753</v>
      </c>
      <c r="Y1787">
        <f>IF(Table1[[#This Row],[ATS]]=S1786,SUM(Table1[[#This Row],[ATS]],Y1786),Table1[[#This Row],[ATS]])</f>
        <v>-1</v>
      </c>
      <c r="Z1787">
        <f>IF(Table1[[#This Row],[ATS]]&gt;0,Table1[[#This Row],[ATS streak (not real)]]-1,Table1[[#This Row],[ATS streak (not real)]]+1)</f>
        <v>0</v>
      </c>
      <c r="AA1787" s="5">
        <f>Table1[[#This Row],[running ttl ppg]]^2.37/(Table1[[#This Row],[running ttl ppg]]^2.37+Table1[[#This Row],[running ttl ppga]]^2.37)</f>
        <v>0.71390276756846716</v>
      </c>
      <c r="AB1787" s="5">
        <f>Table1[[#This Row],[pyth ratio]]+Table1[[#This Row],[win/loss ratio]]</f>
        <v>1.6139027675684672</v>
      </c>
    </row>
    <row r="1788" spans="1:28" x14ac:dyDescent="0.25">
      <c r="A1788" s="1">
        <v>4346</v>
      </c>
      <c r="B1788" s="7">
        <f t="shared" si="58"/>
        <v>11</v>
      </c>
      <c r="C1788" s="5">
        <v>2019</v>
      </c>
      <c r="D1788" s="5">
        <v>11</v>
      </c>
      <c r="E1788" t="s">
        <v>56</v>
      </c>
      <c r="F1788" t="s">
        <v>58</v>
      </c>
      <c r="G1788" s="5">
        <v>0</v>
      </c>
      <c r="H1788">
        <v>51</v>
      </c>
      <c r="I1788">
        <v>54</v>
      </c>
      <c r="J1788">
        <v>-3</v>
      </c>
      <c r="K1788">
        <f>IF(Table1[[#This Row],[net]]&gt;0,1,0)</f>
        <v>0</v>
      </c>
      <c r="L1788">
        <v>3</v>
      </c>
      <c r="M1788">
        <f>IF(Table1[[#This Row],[team]]=E1787,SUM(Table1[[#This Row],[win/loss]],M1787),Table1[[#This Row],[win/loss]])</f>
        <v>9</v>
      </c>
      <c r="N1788">
        <f>IF(Table1[[#This Row],[team]]=E1787,SUM(Table1[[#This Row],[win/loss]],M1787),Table1[[#This Row],[win/loss]])/B1788</f>
        <v>0.81818181818181823</v>
      </c>
      <c r="O1788">
        <f t="shared" si="57"/>
        <v>0</v>
      </c>
      <c r="P1788">
        <f>IF(Table1[[#This Row],[difference]]&gt;0,SQRT(Table1[[#This Row],[difference]]),-SQRT(ABS(Table1[[#This Row],[difference]])))</f>
        <v>0</v>
      </c>
      <c r="Q1788">
        <f>IF(Table1[[#This Row],[line]]&gt;0,SQRT(Table1[[#This Row],[line]]),-SQRT(ABS(Table1[[#This Row],[line]])))</f>
        <v>1.7320508075688772</v>
      </c>
      <c r="R1788">
        <f>Table1[[#This Row],[difference]]-Table1[[#This Row],[sqrt(line)]]</f>
        <v>-1.7320508075688772</v>
      </c>
      <c r="S1788">
        <f>IF(Table1[[#This Row],[difference]]&gt;0,1,-1)</f>
        <v>-1</v>
      </c>
      <c r="T1788">
        <f>IF(Table1[[#This Row],[team]]=E1787,SUM(H1788,T1787),Table1[[#This Row],[ppg]])</f>
        <v>404</v>
      </c>
      <c r="U1788">
        <f>IF(Table1[[#This Row],[team]]=E1787,SUM(I1788,U1787),Table1[[#This Row],[ppga]])</f>
        <v>294</v>
      </c>
      <c r="V1788">
        <f>IF(Table1[[#This Row],[team]]=E1787,SUM(Table1[[#This Row],[difference]],V1787),Table1[[#This Row],[difference]])</f>
        <v>71.5</v>
      </c>
      <c r="W1788">
        <f>IF(Table1[[#This Row],[team]]=E1787,SUM(Table1[[#This Row],[sqrt(dif)]],W1787),Table1[[#This Row],[sqrt(dif)]])</f>
        <v>18.614136779189618</v>
      </c>
      <c r="X1788">
        <f>IF(Table1[[#This Row],[team]]=E1787,SUM(Table1[[#This Row],[f1]],X1787),Table1[[#This Row],[f1]])</f>
        <v>82.595375816756871</v>
      </c>
      <c r="Y1788">
        <f>IF(Table1[[#This Row],[ATS]]=S1787,SUM(Table1[[#This Row],[ATS]],Y1787),Table1[[#This Row],[ATS]])</f>
        <v>-2</v>
      </c>
      <c r="Z1788">
        <f>IF(Table1[[#This Row],[ATS]]&gt;0,Table1[[#This Row],[ATS streak (not real)]]-1,Table1[[#This Row],[ATS streak (not real)]]+1)</f>
        <v>-1</v>
      </c>
      <c r="AA1788" s="5">
        <f>Table1[[#This Row],[running ttl ppg]]^2.37/(Table1[[#This Row],[running ttl ppg]]^2.37+Table1[[#This Row],[running ttl ppga]]^2.37)</f>
        <v>0.67989062647992626</v>
      </c>
      <c r="AB1788" s="5">
        <f>Table1[[#This Row],[pyth ratio]]+Table1[[#This Row],[win/loss ratio]]</f>
        <v>1.4980724446617444</v>
      </c>
    </row>
    <row r="1789" spans="1:28" x14ac:dyDescent="0.25">
      <c r="A1789" s="1">
        <v>4347</v>
      </c>
      <c r="B1789" s="7">
        <f t="shared" si="58"/>
        <v>12</v>
      </c>
      <c r="C1789" s="5">
        <v>2019</v>
      </c>
      <c r="D1789" s="5">
        <v>13</v>
      </c>
      <c r="E1789" t="s">
        <v>56</v>
      </c>
      <c r="F1789" t="s">
        <v>65</v>
      </c>
      <c r="G1789" s="5">
        <v>0</v>
      </c>
      <c r="H1789">
        <v>40</v>
      </c>
      <c r="I1789">
        <v>33</v>
      </c>
      <c r="J1789">
        <v>7</v>
      </c>
      <c r="K1789">
        <f>IF(Table1[[#This Row],[net]]&gt;0,1,0)</f>
        <v>1</v>
      </c>
      <c r="L1789">
        <v>-14</v>
      </c>
      <c r="M1789">
        <f>IF(Table1[[#This Row],[team]]=E1788,SUM(Table1[[#This Row],[win/loss]],M1788),Table1[[#This Row],[win/loss]])</f>
        <v>10</v>
      </c>
      <c r="N1789">
        <f>IF(Table1[[#This Row],[team]]=E1788,SUM(Table1[[#This Row],[win/loss]],M1788),Table1[[#This Row],[win/loss]])/B1789</f>
        <v>0.83333333333333337</v>
      </c>
      <c r="O1789">
        <f t="shared" si="57"/>
        <v>-7</v>
      </c>
      <c r="P1789">
        <f>IF(Table1[[#This Row],[difference]]&gt;0,SQRT(Table1[[#This Row],[difference]]),-SQRT(ABS(Table1[[#This Row],[difference]])))</f>
        <v>-2.6457513110645907</v>
      </c>
      <c r="Q1789">
        <f>IF(Table1[[#This Row],[line]]&gt;0,SQRT(Table1[[#This Row],[line]]),-SQRT(ABS(Table1[[#This Row],[line]])))</f>
        <v>-3.7416573867739413</v>
      </c>
      <c r="R1789">
        <f>Table1[[#This Row],[difference]]-Table1[[#This Row],[sqrt(line)]]</f>
        <v>-3.2583426132260587</v>
      </c>
      <c r="S1789">
        <f>IF(Table1[[#This Row],[difference]]&gt;0,1,-1)</f>
        <v>-1</v>
      </c>
      <c r="T1789">
        <f>IF(Table1[[#This Row],[team]]=E1788,SUM(H1789,T1788),Table1[[#This Row],[ppg]])</f>
        <v>444</v>
      </c>
      <c r="U1789">
        <f>IF(Table1[[#This Row],[team]]=E1788,SUM(I1789,U1788),Table1[[#This Row],[ppga]])</f>
        <v>327</v>
      </c>
      <c r="V1789">
        <f>IF(Table1[[#This Row],[team]]=E1788,SUM(Table1[[#This Row],[difference]],V1788),Table1[[#This Row],[difference]])</f>
        <v>64.5</v>
      </c>
      <c r="W1789">
        <f>IF(Table1[[#This Row],[team]]=E1788,SUM(Table1[[#This Row],[sqrt(dif)]],W1788),Table1[[#This Row],[sqrt(dif)]])</f>
        <v>15.968385468125028</v>
      </c>
      <c r="X1789">
        <f>IF(Table1[[#This Row],[team]]=E1788,SUM(Table1[[#This Row],[f1]],X1788),Table1[[#This Row],[f1]])</f>
        <v>79.337033203530808</v>
      </c>
      <c r="Y1789">
        <f>IF(Table1[[#This Row],[ATS]]=S1788,SUM(Table1[[#This Row],[ATS]],Y1788),Table1[[#This Row],[ATS]])</f>
        <v>-3</v>
      </c>
      <c r="Z1789">
        <f>IF(Table1[[#This Row],[ATS]]&gt;0,Table1[[#This Row],[ATS streak (not real)]]-1,Table1[[#This Row],[ATS streak (not real)]]+1)</f>
        <v>-2</v>
      </c>
      <c r="AA1789" s="5">
        <f>Table1[[#This Row],[running ttl ppg]]^2.37/(Table1[[#This Row],[running ttl ppg]]^2.37+Table1[[#This Row],[running ttl ppga]]^2.37)</f>
        <v>0.67368481046638562</v>
      </c>
      <c r="AB1789" s="5">
        <f>Table1[[#This Row],[pyth ratio]]+Table1[[#This Row],[win/loss ratio]]</f>
        <v>1.507018143799719</v>
      </c>
    </row>
    <row r="1790" spans="1:28" x14ac:dyDescent="0.25">
      <c r="A1790" s="1">
        <v>4348</v>
      </c>
      <c r="B1790" s="7">
        <f t="shared" si="58"/>
        <v>13</v>
      </c>
      <c r="C1790" s="5">
        <v>2019</v>
      </c>
      <c r="D1790" s="5">
        <v>14</v>
      </c>
      <c r="E1790" t="s">
        <v>56</v>
      </c>
      <c r="F1790" t="s">
        <v>43</v>
      </c>
      <c r="G1790" s="5">
        <v>1</v>
      </c>
      <c r="H1790">
        <v>27</v>
      </c>
      <c r="I1790">
        <v>24</v>
      </c>
      <c r="J1790">
        <v>3</v>
      </c>
      <c r="K1790">
        <f>IF(Table1[[#This Row],[net]]&gt;0,1,0)</f>
        <v>1</v>
      </c>
      <c r="L1790">
        <v>-6.5</v>
      </c>
      <c r="M1790">
        <f>IF(Table1[[#This Row],[team]]=E1789,SUM(Table1[[#This Row],[win/loss]],M1789),Table1[[#This Row],[win/loss]])</f>
        <v>11</v>
      </c>
      <c r="N1790">
        <f>IF(Table1[[#This Row],[team]]=E1789,SUM(Table1[[#This Row],[win/loss]],M1789),Table1[[#This Row],[win/loss]])/B1790</f>
        <v>0.84615384615384615</v>
      </c>
      <c r="O1790">
        <f t="shared" si="57"/>
        <v>-3.5</v>
      </c>
      <c r="P1790">
        <f>IF(Table1[[#This Row],[difference]]&gt;0,SQRT(Table1[[#This Row],[difference]]),-SQRT(ABS(Table1[[#This Row],[difference]])))</f>
        <v>-1.8708286933869707</v>
      </c>
      <c r="Q1790">
        <f>IF(Table1[[#This Row],[line]]&gt;0,SQRT(Table1[[#This Row],[line]]),-SQRT(ABS(Table1[[#This Row],[line]])))</f>
        <v>-2.5495097567963922</v>
      </c>
      <c r="R1790">
        <f>Table1[[#This Row],[difference]]-Table1[[#This Row],[sqrt(line)]]</f>
        <v>-0.95049024320360775</v>
      </c>
      <c r="S1790">
        <f>IF(Table1[[#This Row],[difference]]&gt;0,1,-1)</f>
        <v>-1</v>
      </c>
      <c r="T1790">
        <f>IF(Table1[[#This Row],[team]]=E1789,SUM(H1790,T1789),Table1[[#This Row],[ppg]])</f>
        <v>471</v>
      </c>
      <c r="U1790">
        <f>IF(Table1[[#This Row],[team]]=E1789,SUM(I1790,U1789),Table1[[#This Row],[ppga]])</f>
        <v>351</v>
      </c>
      <c r="V1790">
        <f>IF(Table1[[#This Row],[team]]=E1789,SUM(Table1[[#This Row],[difference]],V1789),Table1[[#This Row],[difference]])</f>
        <v>61</v>
      </c>
      <c r="W1790">
        <f>IF(Table1[[#This Row],[team]]=E1789,SUM(Table1[[#This Row],[sqrt(dif)]],W1789),Table1[[#This Row],[sqrt(dif)]])</f>
        <v>14.097556774738058</v>
      </c>
      <c r="X1790">
        <f>IF(Table1[[#This Row],[team]]=E1789,SUM(Table1[[#This Row],[f1]],X1789),Table1[[#This Row],[f1]])</f>
        <v>78.386542960327205</v>
      </c>
      <c r="Y1790">
        <f>IF(Table1[[#This Row],[ATS]]=S1789,SUM(Table1[[#This Row],[ATS]],Y1789),Table1[[#This Row],[ATS]])</f>
        <v>-4</v>
      </c>
      <c r="Z1790">
        <f>IF(Table1[[#This Row],[ATS]]&gt;0,Table1[[#This Row],[ATS streak (not real)]]-1,Table1[[#This Row],[ATS streak (not real)]]+1)</f>
        <v>-3</v>
      </c>
      <c r="AA1790" s="5">
        <f>Table1[[#This Row],[running ttl ppg]]^2.37/(Table1[[#This Row],[running ttl ppg]]^2.37+Table1[[#This Row],[running ttl ppga]]^2.37)</f>
        <v>0.66751127531822185</v>
      </c>
      <c r="AB1790" s="5">
        <f>Table1[[#This Row],[pyth ratio]]+Table1[[#This Row],[win/loss ratio]]</f>
        <v>1.513665121472068</v>
      </c>
    </row>
    <row r="1791" spans="1:28" x14ac:dyDescent="0.25">
      <c r="A1791" s="1">
        <v>4349</v>
      </c>
      <c r="B1791" s="7">
        <f t="shared" si="58"/>
        <v>14</v>
      </c>
      <c r="C1791" s="5">
        <v>2019</v>
      </c>
      <c r="D1791" s="5">
        <v>15</v>
      </c>
      <c r="E1791" t="s">
        <v>56</v>
      </c>
      <c r="F1791" t="s">
        <v>57</v>
      </c>
      <c r="G1791" s="5">
        <v>1</v>
      </c>
      <c r="H1791">
        <v>28</v>
      </c>
      <c r="I1791">
        <v>29</v>
      </c>
      <c r="J1791">
        <v>-1</v>
      </c>
      <c r="K1791">
        <f>IF(Table1[[#This Row],[net]]&gt;0,1,0)</f>
        <v>0</v>
      </c>
      <c r="L1791">
        <v>-3.5</v>
      </c>
      <c r="M1791">
        <f>IF(Table1[[#This Row],[team]]=E1790,SUM(Table1[[#This Row],[win/loss]],M1790),Table1[[#This Row],[win/loss]])</f>
        <v>11</v>
      </c>
      <c r="N1791">
        <f>IF(Table1[[#This Row],[team]]=E1790,SUM(Table1[[#This Row],[win/loss]],M1790),Table1[[#This Row],[win/loss]])/B1791</f>
        <v>0.7857142857142857</v>
      </c>
      <c r="O1791">
        <f t="shared" si="57"/>
        <v>-4.5</v>
      </c>
      <c r="P1791">
        <f>IF(Table1[[#This Row],[difference]]&gt;0,SQRT(Table1[[#This Row],[difference]]),-SQRT(ABS(Table1[[#This Row],[difference]])))</f>
        <v>-2.1213203435596424</v>
      </c>
      <c r="Q1791">
        <f>IF(Table1[[#This Row],[line]]&gt;0,SQRT(Table1[[#This Row],[line]]),-SQRT(ABS(Table1[[#This Row],[line]])))</f>
        <v>-1.8708286933869707</v>
      </c>
      <c r="R1791">
        <f>Table1[[#This Row],[difference]]-Table1[[#This Row],[sqrt(line)]]</f>
        <v>-2.6291713066130296</v>
      </c>
      <c r="S1791">
        <f>IF(Table1[[#This Row],[difference]]&gt;0,1,-1)</f>
        <v>-1</v>
      </c>
      <c r="T1791">
        <f>IF(Table1[[#This Row],[team]]=E1790,SUM(H1791,T1790),Table1[[#This Row],[ppg]])</f>
        <v>499</v>
      </c>
      <c r="U1791">
        <f>IF(Table1[[#This Row],[team]]=E1790,SUM(I1791,U1790),Table1[[#This Row],[ppga]])</f>
        <v>380</v>
      </c>
      <c r="V1791">
        <f>IF(Table1[[#This Row],[team]]=E1790,SUM(Table1[[#This Row],[difference]],V1790),Table1[[#This Row],[difference]])</f>
        <v>56.5</v>
      </c>
      <c r="W1791">
        <f>IF(Table1[[#This Row],[team]]=E1790,SUM(Table1[[#This Row],[sqrt(dif)]],W1790),Table1[[#This Row],[sqrt(dif)]])</f>
        <v>11.976236431178416</v>
      </c>
      <c r="X1791">
        <f>IF(Table1[[#This Row],[team]]=E1790,SUM(Table1[[#This Row],[f1]],X1790),Table1[[#This Row],[f1]])</f>
        <v>75.757371653714173</v>
      </c>
      <c r="Y1791">
        <f>IF(Table1[[#This Row],[ATS]]=S1790,SUM(Table1[[#This Row],[ATS]],Y1790),Table1[[#This Row],[ATS]])</f>
        <v>-5</v>
      </c>
      <c r="Z1791">
        <f>IF(Table1[[#This Row],[ATS]]&gt;0,Table1[[#This Row],[ATS streak (not real)]]-1,Table1[[#This Row],[ATS streak (not real)]]+1)</f>
        <v>-4</v>
      </c>
      <c r="AA1791" s="5">
        <f>Table1[[#This Row],[running ttl ppg]]^2.37/(Table1[[#This Row],[running ttl ppg]]^2.37+Table1[[#This Row],[running ttl ppga]]^2.37)</f>
        <v>0.65603417519586416</v>
      </c>
      <c r="AB1791" s="5">
        <f>Table1[[#This Row],[pyth ratio]]+Table1[[#This Row],[win/loss ratio]]</f>
        <v>1.4417484609101499</v>
      </c>
    </row>
    <row r="1792" spans="1:28" x14ac:dyDescent="0.25">
      <c r="A1792" s="1">
        <v>4350</v>
      </c>
      <c r="B1792" s="7">
        <f t="shared" si="58"/>
        <v>15</v>
      </c>
      <c r="C1792" s="5">
        <v>2019</v>
      </c>
      <c r="D1792" s="5">
        <v>16</v>
      </c>
      <c r="E1792" t="s">
        <v>56</v>
      </c>
      <c r="F1792" t="s">
        <v>69</v>
      </c>
      <c r="G1792" s="5">
        <v>0</v>
      </c>
      <c r="H1792">
        <v>31</v>
      </c>
      <c r="I1792">
        <v>38</v>
      </c>
      <c r="J1792">
        <v>-7</v>
      </c>
      <c r="K1792">
        <f>IF(Table1[[#This Row],[net]]&gt;0,1,0)</f>
        <v>0</v>
      </c>
      <c r="L1792">
        <v>-1</v>
      </c>
      <c r="M1792">
        <f>IF(Table1[[#This Row],[team]]=E1791,SUM(Table1[[#This Row],[win/loss]],M1791),Table1[[#This Row],[win/loss]])</f>
        <v>11</v>
      </c>
      <c r="N1792">
        <f>IF(Table1[[#This Row],[team]]=E1791,SUM(Table1[[#This Row],[win/loss]],M1791),Table1[[#This Row],[win/loss]])/B1792</f>
        <v>0.73333333333333328</v>
      </c>
      <c r="O1792">
        <f t="shared" si="57"/>
        <v>-8</v>
      </c>
      <c r="P1792">
        <f>IF(Table1[[#This Row],[difference]]&gt;0,SQRT(Table1[[#This Row],[difference]]),-SQRT(ABS(Table1[[#This Row],[difference]])))</f>
        <v>-2.8284271247461903</v>
      </c>
      <c r="Q1792">
        <f>IF(Table1[[#This Row],[line]]&gt;0,SQRT(Table1[[#This Row],[line]]),-SQRT(ABS(Table1[[#This Row],[line]])))</f>
        <v>-1</v>
      </c>
      <c r="R1792">
        <f>Table1[[#This Row],[difference]]-Table1[[#This Row],[sqrt(line)]]</f>
        <v>-7</v>
      </c>
      <c r="S1792">
        <f>IF(Table1[[#This Row],[difference]]&gt;0,1,-1)</f>
        <v>-1</v>
      </c>
      <c r="T1792">
        <f>IF(Table1[[#This Row],[team]]=E1791,SUM(H1792,T1791),Table1[[#This Row],[ppg]])</f>
        <v>530</v>
      </c>
      <c r="U1792">
        <f>IF(Table1[[#This Row],[team]]=E1791,SUM(I1792,U1791),Table1[[#This Row],[ppga]])</f>
        <v>418</v>
      </c>
      <c r="V1792">
        <f>IF(Table1[[#This Row],[team]]=E1791,SUM(Table1[[#This Row],[difference]],V1791),Table1[[#This Row],[difference]])</f>
        <v>48.5</v>
      </c>
      <c r="W1792">
        <f>IF(Table1[[#This Row],[team]]=E1791,SUM(Table1[[#This Row],[sqrt(dif)]],W1791),Table1[[#This Row],[sqrt(dif)]])</f>
        <v>9.1478093064322259</v>
      </c>
      <c r="X1792">
        <f>IF(Table1[[#This Row],[team]]=E1791,SUM(Table1[[#This Row],[f1]],X1791),Table1[[#This Row],[f1]])</f>
        <v>68.757371653714173</v>
      </c>
      <c r="Y1792">
        <f>IF(Table1[[#This Row],[ATS]]=S1791,SUM(Table1[[#This Row],[ATS]],Y1791),Table1[[#This Row],[ATS]])</f>
        <v>-6</v>
      </c>
      <c r="Z1792">
        <f>IF(Table1[[#This Row],[ATS]]&gt;0,Table1[[#This Row],[ATS streak (not real)]]-1,Table1[[#This Row],[ATS streak (not real)]]+1)</f>
        <v>-5</v>
      </c>
      <c r="AA1792" s="5">
        <f>Table1[[#This Row],[running ttl ppg]]^2.37/(Table1[[#This Row],[running ttl ppg]]^2.37+Table1[[#This Row],[running ttl ppga]]^2.37)</f>
        <v>0.63706027725359216</v>
      </c>
      <c r="AB1792" s="5">
        <f>Table1[[#This Row],[pyth ratio]]+Table1[[#This Row],[win/loss ratio]]</f>
        <v>1.3703936105869254</v>
      </c>
    </row>
    <row r="1793" spans="1:28" x14ac:dyDescent="0.25">
      <c r="A1793" s="1">
        <v>4351</v>
      </c>
      <c r="B1793" s="7">
        <f t="shared" si="58"/>
        <v>16</v>
      </c>
      <c r="C1793" s="5">
        <v>2019</v>
      </c>
      <c r="D1793" s="5">
        <v>17</v>
      </c>
      <c r="E1793" t="s">
        <v>56</v>
      </c>
      <c r="F1793" t="s">
        <v>65</v>
      </c>
      <c r="G1793" s="5">
        <v>1</v>
      </c>
      <c r="H1793">
        <v>35</v>
      </c>
      <c r="I1793">
        <v>3</v>
      </c>
      <c r="J1793">
        <v>32</v>
      </c>
      <c r="K1793">
        <f>IF(Table1[[#This Row],[net]]&gt;0,1,0)</f>
        <v>1</v>
      </c>
      <c r="L1793">
        <v>-14</v>
      </c>
      <c r="M1793">
        <f>IF(Table1[[#This Row],[team]]=E1792,SUM(Table1[[#This Row],[win/loss]],M1792),Table1[[#This Row],[win/loss]])</f>
        <v>12</v>
      </c>
      <c r="N1793">
        <f>IF(Table1[[#This Row],[team]]=E1792,SUM(Table1[[#This Row],[win/loss]],M1792),Table1[[#This Row],[win/loss]])/B1793</f>
        <v>0.75</v>
      </c>
      <c r="O1793">
        <f t="shared" si="57"/>
        <v>18</v>
      </c>
      <c r="P1793">
        <f>IF(Table1[[#This Row],[difference]]&gt;0,SQRT(Table1[[#This Row],[difference]]),-SQRT(ABS(Table1[[#This Row],[difference]])))</f>
        <v>4.2426406871192848</v>
      </c>
      <c r="Q1793">
        <f>IF(Table1[[#This Row],[line]]&gt;0,SQRT(Table1[[#This Row],[line]]),-SQRT(ABS(Table1[[#This Row],[line]])))</f>
        <v>-3.7416573867739413</v>
      </c>
      <c r="R1793">
        <f>Table1[[#This Row],[difference]]-Table1[[#This Row],[sqrt(line)]]</f>
        <v>21.741657386773941</v>
      </c>
      <c r="S1793">
        <f>IF(Table1[[#This Row],[difference]]&gt;0,1,-1)</f>
        <v>1</v>
      </c>
      <c r="T1793">
        <f>IF(Table1[[#This Row],[team]]=E1792,SUM(H1793,T1792),Table1[[#This Row],[ppg]])</f>
        <v>565</v>
      </c>
      <c r="U1793">
        <f>IF(Table1[[#This Row],[team]]=E1792,SUM(I1793,U1792),Table1[[#This Row],[ppga]])</f>
        <v>421</v>
      </c>
      <c r="V1793">
        <f>IF(Table1[[#This Row],[team]]=E1792,SUM(Table1[[#This Row],[difference]],V1792),Table1[[#This Row],[difference]])</f>
        <v>66.5</v>
      </c>
      <c r="W1793">
        <f>IF(Table1[[#This Row],[team]]=E1792,SUM(Table1[[#This Row],[sqrt(dif)]],W1792),Table1[[#This Row],[sqrt(dif)]])</f>
        <v>13.39044999355151</v>
      </c>
      <c r="X1793">
        <f>IF(Table1[[#This Row],[team]]=E1792,SUM(Table1[[#This Row],[f1]],X1792),Table1[[#This Row],[f1]])</f>
        <v>90.499029040488111</v>
      </c>
      <c r="Y1793">
        <f>IF(Table1[[#This Row],[ATS]]=S1792,SUM(Table1[[#This Row],[ATS]],Y1792),Table1[[#This Row],[ATS]])</f>
        <v>1</v>
      </c>
      <c r="Z1793">
        <f>IF(Table1[[#This Row],[ATS]]&gt;0,Table1[[#This Row],[ATS streak (not real)]]-1,Table1[[#This Row],[ATS streak (not real)]]+1)</f>
        <v>0</v>
      </c>
      <c r="AA1793" s="5">
        <f>Table1[[#This Row],[running ttl ppg]]^2.37/(Table1[[#This Row],[running ttl ppg]]^2.37+Table1[[#This Row],[running ttl ppga]]^2.37)</f>
        <v>0.66757493214160724</v>
      </c>
      <c r="AB1793" s="5">
        <f>Table1[[#This Row],[pyth ratio]]+Table1[[#This Row],[win/loss ratio]]</f>
        <v>1.4175749321416071</v>
      </c>
    </row>
    <row r="1794" spans="1:28" x14ac:dyDescent="0.25">
      <c r="A1794" s="1">
        <v>4352</v>
      </c>
      <c r="B1794" s="7">
        <f t="shared" si="58"/>
        <v>1</v>
      </c>
      <c r="C1794" s="5">
        <v>2019</v>
      </c>
      <c r="D1794" s="5">
        <v>1</v>
      </c>
      <c r="E1794" t="s">
        <v>57</v>
      </c>
      <c r="F1794" t="s">
        <v>56</v>
      </c>
      <c r="G1794" s="5">
        <v>1</v>
      </c>
      <c r="H1794">
        <v>28</v>
      </c>
      <c r="I1794">
        <v>38</v>
      </c>
      <c r="J1794">
        <v>-10</v>
      </c>
      <c r="K1794">
        <f>IF(Table1[[#This Row],[net]]&gt;0,1,0)</f>
        <v>0</v>
      </c>
      <c r="L1794">
        <v>-3</v>
      </c>
      <c r="M1794">
        <f>IF(Table1[[#This Row],[team]]=E1793,SUM(Table1[[#This Row],[win/loss]],M1793),Table1[[#This Row],[win/loss]])</f>
        <v>0</v>
      </c>
      <c r="N1794">
        <f>IF(Table1[[#This Row],[team]]=E1793,SUM(Table1[[#This Row],[win/loss]],M1793),Table1[[#This Row],[win/loss]])/B1794</f>
        <v>0</v>
      </c>
      <c r="O1794">
        <f t="shared" si="57"/>
        <v>-13</v>
      </c>
      <c r="P1794">
        <f>IF(Table1[[#This Row],[difference]]&gt;0,SQRT(Table1[[#This Row],[difference]]),-SQRT(ABS(Table1[[#This Row],[difference]])))</f>
        <v>-3.6055512754639891</v>
      </c>
      <c r="Q1794">
        <f>IF(Table1[[#This Row],[line]]&gt;0,SQRT(Table1[[#This Row],[line]]),-SQRT(ABS(Table1[[#This Row],[line]])))</f>
        <v>-1.7320508075688772</v>
      </c>
      <c r="R1794">
        <f>Table1[[#This Row],[difference]]-Table1[[#This Row],[sqrt(line)]]</f>
        <v>-11.267949192431123</v>
      </c>
      <c r="S1794">
        <f>IF(Table1[[#This Row],[difference]]&gt;0,1,-1)</f>
        <v>-1</v>
      </c>
      <c r="T1794">
        <f>IF(Table1[[#This Row],[team]]=E1793,SUM(H1794,T1793),Table1[[#This Row],[ppg]])</f>
        <v>28</v>
      </c>
      <c r="U1794">
        <f>IF(Table1[[#This Row],[team]]=E1793,SUM(I1794,U1793),Table1[[#This Row],[ppga]])</f>
        <v>38</v>
      </c>
      <c r="V1794">
        <f>IF(Table1[[#This Row],[team]]=E1793,SUM(Table1[[#This Row],[difference]],V1793),Table1[[#This Row],[difference]])</f>
        <v>-13</v>
      </c>
      <c r="W1794">
        <f>IF(Table1[[#This Row],[team]]=E1793,SUM(Table1[[#This Row],[sqrt(dif)]],W1793),Table1[[#This Row],[sqrt(dif)]])</f>
        <v>-3.6055512754639891</v>
      </c>
      <c r="X1794">
        <f>IF(Table1[[#This Row],[team]]=E1793,SUM(Table1[[#This Row],[f1]],X1793),Table1[[#This Row],[f1]])</f>
        <v>-11.267949192431123</v>
      </c>
      <c r="Y1794">
        <f>IF(Table1[[#This Row],[ATS]]=S1793,SUM(Table1[[#This Row],[ATS]],Y1793),Table1[[#This Row],[ATS]])</f>
        <v>-1</v>
      </c>
      <c r="Z1794">
        <f>IF(Table1[[#This Row],[ATS]]&gt;0,Table1[[#This Row],[ATS streak (not real)]]-1,Table1[[#This Row],[ATS streak (not real)]]+1)</f>
        <v>0</v>
      </c>
      <c r="AA1794" s="5">
        <f>Table1[[#This Row],[running ttl ppg]]^2.37/(Table1[[#This Row],[running ttl ppg]]^2.37+Table1[[#This Row],[running ttl ppga]]^2.37)</f>
        <v>0.32656675077158565</v>
      </c>
      <c r="AB1794" s="5">
        <f>Table1[[#This Row],[pyth ratio]]+Table1[[#This Row],[win/loss ratio]]</f>
        <v>0.32656675077158565</v>
      </c>
    </row>
    <row r="1795" spans="1:28" x14ac:dyDescent="0.25">
      <c r="A1795" s="1">
        <v>4353</v>
      </c>
      <c r="B1795" s="7">
        <f t="shared" si="58"/>
        <v>2</v>
      </c>
      <c r="C1795" s="5">
        <v>2019</v>
      </c>
      <c r="D1795" s="5">
        <v>2</v>
      </c>
      <c r="E1795" t="s">
        <v>57</v>
      </c>
      <c r="F1795" t="s">
        <v>44</v>
      </c>
      <c r="G1795" s="5">
        <v>0</v>
      </c>
      <c r="H1795">
        <v>31</v>
      </c>
      <c r="I1795">
        <v>20</v>
      </c>
      <c r="J1795">
        <v>11</v>
      </c>
      <c r="K1795">
        <f>IF(Table1[[#This Row],[net]]&gt;0,1,0)</f>
        <v>1</v>
      </c>
      <c r="L1795">
        <v>-7.5</v>
      </c>
      <c r="M1795">
        <f>IF(Table1[[#This Row],[team]]=E1794,SUM(Table1[[#This Row],[win/loss]],M1794),Table1[[#This Row],[win/loss]])</f>
        <v>1</v>
      </c>
      <c r="N1795">
        <f>IF(Table1[[#This Row],[team]]=E1794,SUM(Table1[[#This Row],[win/loss]],M1794),Table1[[#This Row],[win/loss]])/B1795</f>
        <v>0.5</v>
      </c>
      <c r="O1795">
        <f t="shared" ref="O1795:O1858" si="59">J1795+L1795</f>
        <v>3.5</v>
      </c>
      <c r="P1795">
        <f>IF(Table1[[#This Row],[difference]]&gt;0,SQRT(Table1[[#This Row],[difference]]),-SQRT(ABS(Table1[[#This Row],[difference]])))</f>
        <v>1.8708286933869707</v>
      </c>
      <c r="Q1795">
        <f>IF(Table1[[#This Row],[line]]&gt;0,SQRT(Table1[[#This Row],[line]]),-SQRT(ABS(Table1[[#This Row],[line]])))</f>
        <v>-2.7386127875258306</v>
      </c>
      <c r="R1795">
        <f>Table1[[#This Row],[difference]]-Table1[[#This Row],[sqrt(line)]]</f>
        <v>6.238612787525831</v>
      </c>
      <c r="S1795">
        <f>IF(Table1[[#This Row],[difference]]&gt;0,1,-1)</f>
        <v>1</v>
      </c>
      <c r="T1795">
        <f>IF(Table1[[#This Row],[team]]=E1794,SUM(H1795,T1794),Table1[[#This Row],[ppg]])</f>
        <v>59</v>
      </c>
      <c r="U1795">
        <f>IF(Table1[[#This Row],[team]]=E1794,SUM(I1795,U1794),Table1[[#This Row],[ppga]])</f>
        <v>58</v>
      </c>
      <c r="V1795">
        <f>IF(Table1[[#This Row],[team]]=E1794,SUM(Table1[[#This Row],[difference]],V1794),Table1[[#This Row],[difference]])</f>
        <v>-9.5</v>
      </c>
      <c r="W1795">
        <f>IF(Table1[[#This Row],[team]]=E1794,SUM(Table1[[#This Row],[sqrt(dif)]],W1794),Table1[[#This Row],[sqrt(dif)]])</f>
        <v>-1.7347225820770185</v>
      </c>
      <c r="X1795">
        <f>IF(Table1[[#This Row],[team]]=E1794,SUM(Table1[[#This Row],[f1]],X1794),Table1[[#This Row],[f1]])</f>
        <v>-5.0293364049052922</v>
      </c>
      <c r="Y1795">
        <f>IF(Table1[[#This Row],[ATS]]=S1794,SUM(Table1[[#This Row],[ATS]],Y1794),Table1[[#This Row],[ATS]])</f>
        <v>1</v>
      </c>
      <c r="Z1795">
        <f>IF(Table1[[#This Row],[ATS]]&gt;0,Table1[[#This Row],[ATS streak (not real)]]-1,Table1[[#This Row],[ATS streak (not real)]]+1)</f>
        <v>0</v>
      </c>
      <c r="AA1795" s="5">
        <f>Table1[[#This Row],[running ttl ppg]]^2.37/(Table1[[#This Row],[running ttl ppg]]^2.37+Table1[[#This Row],[running ttl ppga]]^2.37)</f>
        <v>0.51012706661587948</v>
      </c>
      <c r="AB1795" s="5">
        <f>Table1[[#This Row],[pyth ratio]]+Table1[[#This Row],[win/loss ratio]]</f>
        <v>1.0101270666158795</v>
      </c>
    </row>
    <row r="1796" spans="1:28" x14ac:dyDescent="0.25">
      <c r="A1796" s="1">
        <v>4354</v>
      </c>
      <c r="B1796" s="7">
        <f t="shared" si="58"/>
        <v>3</v>
      </c>
      <c r="C1796" s="5">
        <v>2019</v>
      </c>
      <c r="D1796" s="5">
        <v>3</v>
      </c>
      <c r="E1796" t="s">
        <v>57</v>
      </c>
      <c r="F1796" t="s">
        <v>58</v>
      </c>
      <c r="G1796" s="5">
        <v>0</v>
      </c>
      <c r="H1796">
        <v>23</v>
      </c>
      <c r="I1796">
        <v>35</v>
      </c>
      <c r="J1796">
        <v>-12</v>
      </c>
      <c r="K1796">
        <f>IF(Table1[[#This Row],[net]]&gt;0,1,0)</f>
        <v>0</v>
      </c>
      <c r="L1796">
        <v>7</v>
      </c>
      <c r="M1796">
        <f>IF(Table1[[#This Row],[team]]=E1795,SUM(Table1[[#This Row],[win/loss]],M1795),Table1[[#This Row],[win/loss]])</f>
        <v>1</v>
      </c>
      <c r="N1796">
        <f>IF(Table1[[#This Row],[team]]=E1795,SUM(Table1[[#This Row],[win/loss]],M1795),Table1[[#This Row],[win/loss]])/B1796</f>
        <v>0.33333333333333331</v>
      </c>
      <c r="O1796">
        <f t="shared" si="59"/>
        <v>-5</v>
      </c>
      <c r="P1796">
        <f>IF(Table1[[#This Row],[difference]]&gt;0,SQRT(Table1[[#This Row],[difference]]),-SQRT(ABS(Table1[[#This Row],[difference]])))</f>
        <v>-2.2360679774997898</v>
      </c>
      <c r="Q1796">
        <f>IF(Table1[[#This Row],[line]]&gt;0,SQRT(Table1[[#This Row],[line]]),-SQRT(ABS(Table1[[#This Row],[line]])))</f>
        <v>2.6457513110645907</v>
      </c>
      <c r="R1796">
        <f>Table1[[#This Row],[difference]]-Table1[[#This Row],[sqrt(line)]]</f>
        <v>-7.6457513110645907</v>
      </c>
      <c r="S1796">
        <f>IF(Table1[[#This Row],[difference]]&gt;0,1,-1)</f>
        <v>-1</v>
      </c>
      <c r="T1796">
        <f>IF(Table1[[#This Row],[team]]=E1795,SUM(H1796,T1795),Table1[[#This Row],[ppg]])</f>
        <v>82</v>
      </c>
      <c r="U1796">
        <f>IF(Table1[[#This Row],[team]]=E1795,SUM(I1796,U1795),Table1[[#This Row],[ppga]])</f>
        <v>93</v>
      </c>
      <c r="V1796">
        <f>IF(Table1[[#This Row],[team]]=E1795,SUM(Table1[[#This Row],[difference]],V1795),Table1[[#This Row],[difference]])</f>
        <v>-14.5</v>
      </c>
      <c r="W1796">
        <f>IF(Table1[[#This Row],[team]]=E1795,SUM(Table1[[#This Row],[sqrt(dif)]],W1795),Table1[[#This Row],[sqrt(dif)]])</f>
        <v>-3.970790559576808</v>
      </c>
      <c r="X1796">
        <f>IF(Table1[[#This Row],[team]]=E1795,SUM(Table1[[#This Row],[f1]],X1795),Table1[[#This Row],[f1]])</f>
        <v>-12.675087715969884</v>
      </c>
      <c r="Y1796">
        <f>IF(Table1[[#This Row],[ATS]]=S1795,SUM(Table1[[#This Row],[ATS]],Y1795),Table1[[#This Row],[ATS]])</f>
        <v>-1</v>
      </c>
      <c r="Z1796">
        <f>IF(Table1[[#This Row],[ATS]]&gt;0,Table1[[#This Row],[ATS streak (not real)]]-1,Table1[[#This Row],[ATS streak (not real)]]+1)</f>
        <v>0</v>
      </c>
      <c r="AA1796" s="5">
        <f>Table1[[#This Row],[running ttl ppg]]^2.37/(Table1[[#This Row],[running ttl ppg]]^2.37+Table1[[#This Row],[running ttl ppga]]^2.37)</f>
        <v>0.42596426743248589</v>
      </c>
      <c r="AB1796" s="5">
        <f>Table1[[#This Row],[pyth ratio]]+Table1[[#This Row],[win/loss ratio]]</f>
        <v>0.7592976007658192</v>
      </c>
    </row>
    <row r="1797" spans="1:28" x14ac:dyDescent="0.25">
      <c r="A1797" s="1">
        <v>4355</v>
      </c>
      <c r="B1797" s="7">
        <f t="shared" si="58"/>
        <v>4</v>
      </c>
      <c r="C1797" s="5">
        <v>2019</v>
      </c>
      <c r="D1797" s="5">
        <v>4</v>
      </c>
      <c r="E1797" t="s">
        <v>57</v>
      </c>
      <c r="F1797" t="s">
        <v>68</v>
      </c>
      <c r="G1797" s="5">
        <v>1</v>
      </c>
      <c r="H1797">
        <v>29</v>
      </c>
      <c r="I1797">
        <v>27</v>
      </c>
      <c r="J1797">
        <v>2</v>
      </c>
      <c r="K1797">
        <f>IF(Table1[[#This Row],[net]]&gt;0,1,0)</f>
        <v>1</v>
      </c>
      <c r="L1797">
        <v>-10</v>
      </c>
      <c r="M1797">
        <f>IF(Table1[[#This Row],[team]]=E1796,SUM(Table1[[#This Row],[win/loss]],M1796),Table1[[#This Row],[win/loss]])</f>
        <v>2</v>
      </c>
      <c r="N1797">
        <f>IF(Table1[[#This Row],[team]]=E1796,SUM(Table1[[#This Row],[win/loss]],M1796),Table1[[#This Row],[win/loss]])/B1797</f>
        <v>0.5</v>
      </c>
      <c r="O1797">
        <f t="shared" si="59"/>
        <v>-8</v>
      </c>
      <c r="P1797">
        <f>IF(Table1[[#This Row],[difference]]&gt;0,SQRT(Table1[[#This Row],[difference]]),-SQRT(ABS(Table1[[#This Row],[difference]])))</f>
        <v>-2.8284271247461903</v>
      </c>
      <c r="Q1797">
        <f>IF(Table1[[#This Row],[line]]&gt;0,SQRT(Table1[[#This Row],[line]]),-SQRT(ABS(Table1[[#This Row],[line]])))</f>
        <v>-3.1622776601683795</v>
      </c>
      <c r="R1797">
        <f>Table1[[#This Row],[difference]]-Table1[[#This Row],[sqrt(line)]]</f>
        <v>-4.83772233983162</v>
      </c>
      <c r="S1797">
        <f>IF(Table1[[#This Row],[difference]]&gt;0,1,-1)</f>
        <v>-1</v>
      </c>
      <c r="T1797">
        <f>IF(Table1[[#This Row],[team]]=E1796,SUM(H1797,T1796),Table1[[#This Row],[ppg]])</f>
        <v>111</v>
      </c>
      <c r="U1797">
        <f>IF(Table1[[#This Row],[team]]=E1796,SUM(I1797,U1796),Table1[[#This Row],[ppga]])</f>
        <v>120</v>
      </c>
      <c r="V1797">
        <f>IF(Table1[[#This Row],[team]]=E1796,SUM(Table1[[#This Row],[difference]],V1796),Table1[[#This Row],[difference]])</f>
        <v>-22.5</v>
      </c>
      <c r="W1797">
        <f>IF(Table1[[#This Row],[team]]=E1796,SUM(Table1[[#This Row],[sqrt(dif)]],W1796),Table1[[#This Row],[sqrt(dif)]])</f>
        <v>-6.7992176843229988</v>
      </c>
      <c r="X1797">
        <f>IF(Table1[[#This Row],[team]]=E1796,SUM(Table1[[#This Row],[f1]],X1796),Table1[[#This Row],[f1]])</f>
        <v>-17.512810055801502</v>
      </c>
      <c r="Y1797">
        <f>IF(Table1[[#This Row],[ATS]]=S1796,SUM(Table1[[#This Row],[ATS]],Y1796),Table1[[#This Row],[ATS]])</f>
        <v>-2</v>
      </c>
      <c r="Z1797">
        <f>IF(Table1[[#This Row],[ATS]]&gt;0,Table1[[#This Row],[ATS streak (not real)]]-1,Table1[[#This Row],[ATS streak (not real)]]+1)</f>
        <v>-1</v>
      </c>
      <c r="AA1797" s="5">
        <f>Table1[[#This Row],[running ttl ppg]]^2.37/(Table1[[#This Row],[running ttl ppg]]^2.37+Table1[[#This Row],[running ttl ppga]]^2.37)</f>
        <v>0.45393875461340588</v>
      </c>
      <c r="AB1797" s="5">
        <f>Table1[[#This Row],[pyth ratio]]+Table1[[#This Row],[win/loss ratio]]</f>
        <v>0.95393875461340594</v>
      </c>
    </row>
    <row r="1798" spans="1:28" x14ac:dyDescent="0.25">
      <c r="A1798" s="1">
        <v>4356</v>
      </c>
      <c r="B1798" s="7">
        <f t="shared" si="58"/>
        <v>5</v>
      </c>
      <c r="C1798" s="5">
        <v>2019</v>
      </c>
      <c r="D1798" s="5">
        <v>5</v>
      </c>
      <c r="E1798" t="s">
        <v>57</v>
      </c>
      <c r="F1798" t="s">
        <v>65</v>
      </c>
      <c r="G1798" s="5">
        <v>1</v>
      </c>
      <c r="H1798">
        <v>26</v>
      </c>
      <c r="I1798">
        <v>10</v>
      </c>
      <c r="J1798">
        <v>16</v>
      </c>
      <c r="K1798">
        <f>IF(Table1[[#This Row],[net]]&gt;0,1,0)</f>
        <v>1</v>
      </c>
      <c r="L1798">
        <v>-5.5</v>
      </c>
      <c r="M1798">
        <f>IF(Table1[[#This Row],[team]]=E1797,SUM(Table1[[#This Row],[win/loss]],M1797),Table1[[#This Row],[win/loss]])</f>
        <v>3</v>
      </c>
      <c r="N1798">
        <f>IF(Table1[[#This Row],[team]]=E1797,SUM(Table1[[#This Row],[win/loss]],M1797),Table1[[#This Row],[win/loss]])/B1798</f>
        <v>0.6</v>
      </c>
      <c r="O1798">
        <f t="shared" si="59"/>
        <v>10.5</v>
      </c>
      <c r="P1798">
        <f>IF(Table1[[#This Row],[difference]]&gt;0,SQRT(Table1[[#This Row],[difference]]),-SQRT(ABS(Table1[[#This Row],[difference]])))</f>
        <v>3.2403703492039302</v>
      </c>
      <c r="Q1798">
        <f>IF(Table1[[#This Row],[line]]&gt;0,SQRT(Table1[[#This Row],[line]]),-SQRT(ABS(Table1[[#This Row],[line]])))</f>
        <v>-2.3452078799117149</v>
      </c>
      <c r="R1798">
        <f>Table1[[#This Row],[difference]]-Table1[[#This Row],[sqrt(line)]]</f>
        <v>12.845207879911715</v>
      </c>
      <c r="S1798">
        <f>IF(Table1[[#This Row],[difference]]&gt;0,1,-1)</f>
        <v>1</v>
      </c>
      <c r="T1798">
        <f>IF(Table1[[#This Row],[team]]=E1797,SUM(H1798,T1797),Table1[[#This Row],[ppg]])</f>
        <v>137</v>
      </c>
      <c r="U1798">
        <f>IF(Table1[[#This Row],[team]]=E1797,SUM(I1798,U1797),Table1[[#This Row],[ppga]])</f>
        <v>130</v>
      </c>
      <c r="V1798">
        <f>IF(Table1[[#This Row],[team]]=E1797,SUM(Table1[[#This Row],[difference]],V1797),Table1[[#This Row],[difference]])</f>
        <v>-12</v>
      </c>
      <c r="W1798">
        <f>IF(Table1[[#This Row],[team]]=E1797,SUM(Table1[[#This Row],[sqrt(dif)]],W1797),Table1[[#This Row],[sqrt(dif)]])</f>
        <v>-3.5588473351190686</v>
      </c>
      <c r="X1798">
        <f>IF(Table1[[#This Row],[team]]=E1797,SUM(Table1[[#This Row],[f1]],X1797),Table1[[#This Row],[f1]])</f>
        <v>-4.6676021758897868</v>
      </c>
      <c r="Y1798">
        <f>IF(Table1[[#This Row],[ATS]]=S1797,SUM(Table1[[#This Row],[ATS]],Y1797),Table1[[#This Row],[ATS]])</f>
        <v>1</v>
      </c>
      <c r="Z1798">
        <f>IF(Table1[[#This Row],[ATS]]&gt;0,Table1[[#This Row],[ATS streak (not real)]]-1,Table1[[#This Row],[ATS streak (not real)]]+1)</f>
        <v>0</v>
      </c>
      <c r="AA1798" s="5">
        <f>Table1[[#This Row],[running ttl ppg]]^2.37/(Table1[[#This Row],[running ttl ppg]]^2.37+Table1[[#This Row],[running ttl ppga]]^2.37)</f>
        <v>0.53103458983334961</v>
      </c>
      <c r="AB1798" s="5">
        <f>Table1[[#This Row],[pyth ratio]]+Table1[[#This Row],[win/loss ratio]]</f>
        <v>1.1310345898333496</v>
      </c>
    </row>
    <row r="1799" spans="1:28" x14ac:dyDescent="0.25">
      <c r="A1799" s="1">
        <v>4357</v>
      </c>
      <c r="B1799" s="7">
        <f t="shared" si="58"/>
        <v>6</v>
      </c>
      <c r="C1799" s="5">
        <v>2019</v>
      </c>
      <c r="D1799" s="5">
        <v>6</v>
      </c>
      <c r="E1799" t="s">
        <v>57</v>
      </c>
      <c r="F1799" t="s">
        <v>48</v>
      </c>
      <c r="G1799" s="5">
        <v>0</v>
      </c>
      <c r="H1799">
        <v>38</v>
      </c>
      <c r="I1799">
        <v>14</v>
      </c>
      <c r="J1799">
        <v>24</v>
      </c>
      <c r="K1799">
        <f>IF(Table1[[#This Row],[net]]&gt;0,1,0)</f>
        <v>1</v>
      </c>
      <c r="L1799">
        <v>1</v>
      </c>
      <c r="M1799">
        <f>IF(Table1[[#This Row],[team]]=E1798,SUM(Table1[[#This Row],[win/loss]],M1798),Table1[[#This Row],[win/loss]])</f>
        <v>4</v>
      </c>
      <c r="N1799">
        <f>IF(Table1[[#This Row],[team]]=E1798,SUM(Table1[[#This Row],[win/loss]],M1798),Table1[[#This Row],[win/loss]])/B1799</f>
        <v>0.66666666666666663</v>
      </c>
      <c r="O1799">
        <f t="shared" si="59"/>
        <v>25</v>
      </c>
      <c r="P1799">
        <f>IF(Table1[[#This Row],[difference]]&gt;0,SQRT(Table1[[#This Row],[difference]]),-SQRT(ABS(Table1[[#This Row],[difference]])))</f>
        <v>5</v>
      </c>
      <c r="Q1799">
        <f>IF(Table1[[#This Row],[line]]&gt;0,SQRT(Table1[[#This Row],[line]]),-SQRT(ABS(Table1[[#This Row],[line]])))</f>
        <v>1</v>
      </c>
      <c r="R1799">
        <f>Table1[[#This Row],[difference]]-Table1[[#This Row],[sqrt(line)]]</f>
        <v>24</v>
      </c>
      <c r="S1799">
        <f>IF(Table1[[#This Row],[difference]]&gt;0,1,-1)</f>
        <v>1</v>
      </c>
      <c r="T1799">
        <f>IF(Table1[[#This Row],[team]]=E1798,SUM(H1799,T1798),Table1[[#This Row],[ppg]])</f>
        <v>175</v>
      </c>
      <c r="U1799">
        <f>IF(Table1[[#This Row],[team]]=E1798,SUM(I1799,U1798),Table1[[#This Row],[ppga]])</f>
        <v>144</v>
      </c>
      <c r="V1799">
        <f>IF(Table1[[#This Row],[team]]=E1798,SUM(Table1[[#This Row],[difference]],V1798),Table1[[#This Row],[difference]])</f>
        <v>13</v>
      </c>
      <c r="W1799">
        <f>IF(Table1[[#This Row],[team]]=E1798,SUM(Table1[[#This Row],[sqrt(dif)]],W1798),Table1[[#This Row],[sqrt(dif)]])</f>
        <v>1.4411526648809314</v>
      </c>
      <c r="X1799">
        <f>IF(Table1[[#This Row],[team]]=E1798,SUM(Table1[[#This Row],[f1]],X1798),Table1[[#This Row],[f1]])</f>
        <v>19.332397824110213</v>
      </c>
      <c r="Y1799">
        <f>IF(Table1[[#This Row],[ATS]]=S1798,SUM(Table1[[#This Row],[ATS]],Y1798),Table1[[#This Row],[ATS]])</f>
        <v>2</v>
      </c>
      <c r="Z1799">
        <f>IF(Table1[[#This Row],[ATS]]&gt;0,Table1[[#This Row],[ATS streak (not real)]]-1,Table1[[#This Row],[ATS streak (not real)]]+1)</f>
        <v>1</v>
      </c>
      <c r="AA1799" s="5">
        <f>Table1[[#This Row],[running ttl ppg]]^2.37/(Table1[[#This Row],[running ttl ppg]]^2.37+Table1[[#This Row],[running ttl ppga]]^2.37)</f>
        <v>0.6135087358746123</v>
      </c>
      <c r="AB1799" s="5">
        <f>Table1[[#This Row],[pyth ratio]]+Table1[[#This Row],[win/loss ratio]]</f>
        <v>1.2801754025412788</v>
      </c>
    </row>
    <row r="1800" spans="1:28" x14ac:dyDescent="0.25">
      <c r="A1800" s="1">
        <v>4358</v>
      </c>
      <c r="B1800" s="7">
        <f t="shared" si="58"/>
        <v>7</v>
      </c>
      <c r="C1800" s="5">
        <v>2019</v>
      </c>
      <c r="D1800" s="5">
        <v>7</v>
      </c>
      <c r="E1800" t="s">
        <v>57</v>
      </c>
      <c r="F1800" t="s">
        <v>71</v>
      </c>
      <c r="G1800" s="5">
        <v>1</v>
      </c>
      <c r="H1800">
        <v>20</v>
      </c>
      <c r="I1800">
        <v>19</v>
      </c>
      <c r="J1800">
        <v>1</v>
      </c>
      <c r="K1800">
        <f>IF(Table1[[#This Row],[net]]&gt;0,1,0)</f>
        <v>1</v>
      </c>
      <c r="L1800">
        <v>-6.5</v>
      </c>
      <c r="M1800">
        <f>IF(Table1[[#This Row],[team]]=E1799,SUM(Table1[[#This Row],[win/loss]],M1799),Table1[[#This Row],[win/loss]])</f>
        <v>5</v>
      </c>
      <c r="N1800">
        <f>IF(Table1[[#This Row],[team]]=E1799,SUM(Table1[[#This Row],[win/loss]],M1799),Table1[[#This Row],[win/loss]])/B1800</f>
        <v>0.7142857142857143</v>
      </c>
      <c r="O1800">
        <f t="shared" si="59"/>
        <v>-5.5</v>
      </c>
      <c r="P1800">
        <f>IF(Table1[[#This Row],[difference]]&gt;0,SQRT(Table1[[#This Row],[difference]]),-SQRT(ABS(Table1[[#This Row],[difference]])))</f>
        <v>-2.3452078799117149</v>
      </c>
      <c r="Q1800">
        <f>IF(Table1[[#This Row],[line]]&gt;0,SQRT(Table1[[#This Row],[line]]),-SQRT(ABS(Table1[[#This Row],[line]])))</f>
        <v>-2.5495097567963922</v>
      </c>
      <c r="R1800">
        <f>Table1[[#This Row],[difference]]-Table1[[#This Row],[sqrt(line)]]</f>
        <v>-2.9504902432036078</v>
      </c>
      <c r="S1800">
        <f>IF(Table1[[#This Row],[difference]]&gt;0,1,-1)</f>
        <v>-1</v>
      </c>
      <c r="T1800">
        <f>IF(Table1[[#This Row],[team]]=E1799,SUM(H1800,T1799),Table1[[#This Row],[ppg]])</f>
        <v>195</v>
      </c>
      <c r="U1800">
        <f>IF(Table1[[#This Row],[team]]=E1799,SUM(I1800,U1799),Table1[[#This Row],[ppga]])</f>
        <v>163</v>
      </c>
      <c r="V1800">
        <f>IF(Table1[[#This Row],[team]]=E1799,SUM(Table1[[#This Row],[difference]],V1799),Table1[[#This Row],[difference]])</f>
        <v>7.5</v>
      </c>
      <c r="W1800">
        <f>IF(Table1[[#This Row],[team]]=E1799,SUM(Table1[[#This Row],[sqrt(dif)]],W1799),Table1[[#This Row],[sqrt(dif)]])</f>
        <v>-0.90405521503078345</v>
      </c>
      <c r="X1800">
        <f>IF(Table1[[#This Row],[team]]=E1799,SUM(Table1[[#This Row],[f1]],X1799),Table1[[#This Row],[f1]])</f>
        <v>16.381907580906606</v>
      </c>
      <c r="Y1800">
        <f>IF(Table1[[#This Row],[ATS]]=S1799,SUM(Table1[[#This Row],[ATS]],Y1799),Table1[[#This Row],[ATS]])</f>
        <v>-1</v>
      </c>
      <c r="Z1800">
        <f>IF(Table1[[#This Row],[ATS]]&gt;0,Table1[[#This Row],[ATS streak (not real)]]-1,Table1[[#This Row],[ATS streak (not real)]]+1)</f>
        <v>0</v>
      </c>
      <c r="AA1800" s="5">
        <f>Table1[[#This Row],[running ttl ppg]]^2.37/(Table1[[#This Row],[running ttl ppg]]^2.37+Table1[[#This Row],[running ttl ppga]]^2.37)</f>
        <v>0.60463629005573971</v>
      </c>
      <c r="AB1800" s="5">
        <f>Table1[[#This Row],[pyth ratio]]+Table1[[#This Row],[win/loss ratio]]</f>
        <v>1.318922004341454</v>
      </c>
    </row>
    <row r="1801" spans="1:28" x14ac:dyDescent="0.25">
      <c r="A1801" s="1">
        <v>4359</v>
      </c>
      <c r="B1801" s="7">
        <f t="shared" si="58"/>
        <v>8</v>
      </c>
      <c r="C1801" s="5">
        <v>2019</v>
      </c>
      <c r="D1801" s="5">
        <v>9</v>
      </c>
      <c r="E1801" t="s">
        <v>57</v>
      </c>
      <c r="F1801" t="s">
        <v>69</v>
      </c>
      <c r="G1801" s="5">
        <v>0</v>
      </c>
      <c r="H1801">
        <v>25</v>
      </c>
      <c r="I1801">
        <v>17</v>
      </c>
      <c r="J1801">
        <v>8</v>
      </c>
      <c r="K1801">
        <f>IF(Table1[[#This Row],[net]]&gt;0,1,0)</f>
        <v>1</v>
      </c>
      <c r="L1801">
        <v>1</v>
      </c>
      <c r="M1801">
        <f>IF(Table1[[#This Row],[team]]=E1800,SUM(Table1[[#This Row],[win/loss]],M1800),Table1[[#This Row],[win/loss]])</f>
        <v>6</v>
      </c>
      <c r="N1801">
        <f>IF(Table1[[#This Row],[team]]=E1800,SUM(Table1[[#This Row],[win/loss]],M1800),Table1[[#This Row],[win/loss]])/B1801</f>
        <v>0.75</v>
      </c>
      <c r="O1801">
        <f t="shared" si="59"/>
        <v>9</v>
      </c>
      <c r="P1801">
        <f>IF(Table1[[#This Row],[difference]]&gt;0,SQRT(Table1[[#This Row],[difference]]),-SQRT(ABS(Table1[[#This Row],[difference]])))</f>
        <v>3</v>
      </c>
      <c r="Q1801">
        <f>IF(Table1[[#This Row],[line]]&gt;0,SQRT(Table1[[#This Row],[line]]),-SQRT(ABS(Table1[[#This Row],[line]])))</f>
        <v>1</v>
      </c>
      <c r="R1801">
        <f>Table1[[#This Row],[difference]]-Table1[[#This Row],[sqrt(line)]]</f>
        <v>8</v>
      </c>
      <c r="S1801">
        <f>IF(Table1[[#This Row],[difference]]&gt;0,1,-1)</f>
        <v>1</v>
      </c>
      <c r="T1801">
        <f>IF(Table1[[#This Row],[team]]=E1800,SUM(H1801,T1800),Table1[[#This Row],[ppg]])</f>
        <v>220</v>
      </c>
      <c r="U1801">
        <f>IF(Table1[[#This Row],[team]]=E1800,SUM(I1801,U1800),Table1[[#This Row],[ppga]])</f>
        <v>180</v>
      </c>
      <c r="V1801">
        <f>IF(Table1[[#This Row],[team]]=E1800,SUM(Table1[[#This Row],[difference]],V1800),Table1[[#This Row],[difference]])</f>
        <v>16.5</v>
      </c>
      <c r="W1801">
        <f>IF(Table1[[#This Row],[team]]=E1800,SUM(Table1[[#This Row],[sqrt(dif)]],W1800),Table1[[#This Row],[sqrt(dif)]])</f>
        <v>2.0959447849692165</v>
      </c>
      <c r="X1801">
        <f>IF(Table1[[#This Row],[team]]=E1800,SUM(Table1[[#This Row],[f1]],X1800),Table1[[#This Row],[f1]])</f>
        <v>24.381907580906606</v>
      </c>
      <c r="Y1801">
        <f>IF(Table1[[#This Row],[ATS]]=S1800,SUM(Table1[[#This Row],[ATS]],Y1800),Table1[[#This Row],[ATS]])</f>
        <v>1</v>
      </c>
      <c r="Z1801">
        <f>IF(Table1[[#This Row],[ATS]]&gt;0,Table1[[#This Row],[ATS streak (not real)]]-1,Table1[[#This Row],[ATS streak (not real)]]+1)</f>
        <v>0</v>
      </c>
      <c r="AA1801" s="5">
        <f>Table1[[#This Row],[running ttl ppg]]^2.37/(Table1[[#This Row],[running ttl ppg]]^2.37+Table1[[#This Row],[running ttl ppga]]^2.37)</f>
        <v>0.61670587136694177</v>
      </c>
      <c r="AB1801" s="5">
        <f>Table1[[#This Row],[pyth ratio]]+Table1[[#This Row],[win/loss ratio]]</f>
        <v>1.3667058713669418</v>
      </c>
    </row>
    <row r="1802" spans="1:28" x14ac:dyDescent="0.25">
      <c r="A1802" s="1">
        <v>4360</v>
      </c>
      <c r="B1802" s="7">
        <f t="shared" si="58"/>
        <v>9</v>
      </c>
      <c r="C1802" s="5">
        <v>2019</v>
      </c>
      <c r="D1802" s="5">
        <v>10</v>
      </c>
      <c r="E1802" t="s">
        <v>57</v>
      </c>
      <c r="F1802" t="s">
        <v>65</v>
      </c>
      <c r="G1802" s="5">
        <v>0</v>
      </c>
      <c r="H1802">
        <v>20</v>
      </c>
      <c r="I1802">
        <v>6</v>
      </c>
      <c r="J1802">
        <v>14</v>
      </c>
      <c r="K1802">
        <f>IF(Table1[[#This Row],[net]]&gt;0,1,0)</f>
        <v>1</v>
      </c>
      <c r="L1802">
        <v>-10</v>
      </c>
      <c r="M1802">
        <f>IF(Table1[[#This Row],[team]]=E1801,SUM(Table1[[#This Row],[win/loss]],M1801),Table1[[#This Row],[win/loss]])</f>
        <v>7</v>
      </c>
      <c r="N1802">
        <f>IF(Table1[[#This Row],[team]]=E1801,SUM(Table1[[#This Row],[win/loss]],M1801),Table1[[#This Row],[win/loss]])/B1802</f>
        <v>0.77777777777777779</v>
      </c>
      <c r="O1802">
        <f t="shared" si="59"/>
        <v>4</v>
      </c>
      <c r="P1802">
        <f>IF(Table1[[#This Row],[difference]]&gt;0,SQRT(Table1[[#This Row],[difference]]),-SQRT(ABS(Table1[[#This Row],[difference]])))</f>
        <v>2</v>
      </c>
      <c r="Q1802">
        <f>IF(Table1[[#This Row],[line]]&gt;0,SQRT(Table1[[#This Row],[line]]),-SQRT(ABS(Table1[[#This Row],[line]])))</f>
        <v>-3.1622776601683795</v>
      </c>
      <c r="R1802">
        <f>Table1[[#This Row],[difference]]-Table1[[#This Row],[sqrt(line)]]</f>
        <v>7.16227766016838</v>
      </c>
      <c r="S1802">
        <f>IF(Table1[[#This Row],[difference]]&gt;0,1,-1)</f>
        <v>1</v>
      </c>
      <c r="T1802">
        <f>IF(Table1[[#This Row],[team]]=E1801,SUM(H1802,T1801),Table1[[#This Row],[ppg]])</f>
        <v>240</v>
      </c>
      <c r="U1802">
        <f>IF(Table1[[#This Row],[team]]=E1801,SUM(I1802,U1801),Table1[[#This Row],[ppga]])</f>
        <v>186</v>
      </c>
      <c r="V1802">
        <f>IF(Table1[[#This Row],[team]]=E1801,SUM(Table1[[#This Row],[difference]],V1801),Table1[[#This Row],[difference]])</f>
        <v>20.5</v>
      </c>
      <c r="W1802">
        <f>IF(Table1[[#This Row],[team]]=E1801,SUM(Table1[[#This Row],[sqrt(dif)]],W1801),Table1[[#This Row],[sqrt(dif)]])</f>
        <v>4.0959447849692161</v>
      </c>
      <c r="X1802">
        <f>IF(Table1[[#This Row],[team]]=E1801,SUM(Table1[[#This Row],[f1]],X1801),Table1[[#This Row],[f1]])</f>
        <v>31.544185241074985</v>
      </c>
      <c r="Y1802">
        <f>IF(Table1[[#This Row],[ATS]]=S1801,SUM(Table1[[#This Row],[ATS]],Y1801),Table1[[#This Row],[ATS]])</f>
        <v>2</v>
      </c>
      <c r="Z1802">
        <f>IF(Table1[[#This Row],[ATS]]&gt;0,Table1[[#This Row],[ATS streak (not real)]]-1,Table1[[#This Row],[ATS streak (not real)]]+1)</f>
        <v>1</v>
      </c>
      <c r="AA1802" s="5">
        <f>Table1[[#This Row],[running ttl ppg]]^2.37/(Table1[[#This Row],[running ttl ppg]]^2.37+Table1[[#This Row],[running ttl ppga]]^2.37)</f>
        <v>0.6465925337284828</v>
      </c>
      <c r="AB1802" s="5">
        <f>Table1[[#This Row],[pyth ratio]]+Table1[[#This Row],[win/loss ratio]]</f>
        <v>1.4243703115062605</v>
      </c>
    </row>
    <row r="1803" spans="1:28" x14ac:dyDescent="0.25">
      <c r="A1803" s="1">
        <v>4361</v>
      </c>
      <c r="B1803" s="7">
        <f t="shared" si="58"/>
        <v>10</v>
      </c>
      <c r="C1803" s="5">
        <v>2019</v>
      </c>
      <c r="D1803" s="5">
        <v>11</v>
      </c>
      <c r="E1803" t="s">
        <v>57</v>
      </c>
      <c r="F1803" t="s">
        <v>50</v>
      </c>
      <c r="G1803" s="5">
        <v>1</v>
      </c>
      <c r="H1803">
        <v>22</v>
      </c>
      <c r="I1803">
        <v>23</v>
      </c>
      <c r="J1803">
        <v>-1</v>
      </c>
      <c r="K1803">
        <f>IF(Table1[[#This Row],[net]]&gt;0,1,0)</f>
        <v>0</v>
      </c>
      <c r="L1803">
        <v>-7</v>
      </c>
      <c r="M1803">
        <f>IF(Table1[[#This Row],[team]]=E1802,SUM(Table1[[#This Row],[win/loss]],M1802),Table1[[#This Row],[win/loss]])</f>
        <v>7</v>
      </c>
      <c r="N1803">
        <f>IF(Table1[[#This Row],[team]]=E1802,SUM(Table1[[#This Row],[win/loss]],M1802),Table1[[#This Row],[win/loss]])/B1803</f>
        <v>0.7</v>
      </c>
      <c r="O1803">
        <f t="shared" si="59"/>
        <v>-8</v>
      </c>
      <c r="P1803">
        <f>IF(Table1[[#This Row],[difference]]&gt;0,SQRT(Table1[[#This Row],[difference]]),-SQRT(ABS(Table1[[#This Row],[difference]])))</f>
        <v>-2.8284271247461903</v>
      </c>
      <c r="Q1803">
        <f>IF(Table1[[#This Row],[line]]&gt;0,SQRT(Table1[[#This Row],[line]]),-SQRT(ABS(Table1[[#This Row],[line]])))</f>
        <v>-2.6457513110645907</v>
      </c>
      <c r="R1803">
        <f>Table1[[#This Row],[difference]]-Table1[[#This Row],[sqrt(line)]]</f>
        <v>-5.3542486889354093</v>
      </c>
      <c r="S1803">
        <f>IF(Table1[[#This Row],[difference]]&gt;0,1,-1)</f>
        <v>-1</v>
      </c>
      <c r="T1803">
        <f>IF(Table1[[#This Row],[team]]=E1802,SUM(H1803,T1802),Table1[[#This Row],[ppg]])</f>
        <v>262</v>
      </c>
      <c r="U1803">
        <f>IF(Table1[[#This Row],[team]]=E1802,SUM(I1803,U1802),Table1[[#This Row],[ppga]])</f>
        <v>209</v>
      </c>
      <c r="V1803">
        <f>IF(Table1[[#This Row],[team]]=E1802,SUM(Table1[[#This Row],[difference]],V1802),Table1[[#This Row],[difference]])</f>
        <v>12.5</v>
      </c>
      <c r="W1803">
        <f>IF(Table1[[#This Row],[team]]=E1802,SUM(Table1[[#This Row],[sqrt(dif)]],W1802),Table1[[#This Row],[sqrt(dif)]])</f>
        <v>1.2675176602230258</v>
      </c>
      <c r="X1803">
        <f>IF(Table1[[#This Row],[team]]=E1802,SUM(Table1[[#This Row],[f1]],X1802),Table1[[#This Row],[f1]])</f>
        <v>26.189936552139574</v>
      </c>
      <c r="Y1803">
        <f>IF(Table1[[#This Row],[ATS]]=S1802,SUM(Table1[[#This Row],[ATS]],Y1802),Table1[[#This Row],[ATS]])</f>
        <v>-1</v>
      </c>
      <c r="Z1803">
        <f>IF(Table1[[#This Row],[ATS]]&gt;0,Table1[[#This Row],[ATS streak (not real)]]-1,Table1[[#This Row],[ATS streak (not real)]]+1)</f>
        <v>0</v>
      </c>
      <c r="AA1803" s="5">
        <f>Table1[[#This Row],[running ttl ppg]]^2.37/(Table1[[#This Row],[running ttl ppg]]^2.37+Table1[[#This Row],[running ttl ppga]]^2.37)</f>
        <v>0.63079858967797819</v>
      </c>
      <c r="AB1803" s="5">
        <f>Table1[[#This Row],[pyth ratio]]+Table1[[#This Row],[win/loss ratio]]</f>
        <v>1.3307985896779781</v>
      </c>
    </row>
    <row r="1804" spans="1:28" x14ac:dyDescent="0.25">
      <c r="A1804" s="1">
        <v>4362</v>
      </c>
      <c r="B1804" s="7">
        <f t="shared" si="58"/>
        <v>11</v>
      </c>
      <c r="C1804" s="5">
        <v>2019</v>
      </c>
      <c r="D1804" s="5">
        <v>12</v>
      </c>
      <c r="E1804" t="s">
        <v>57</v>
      </c>
      <c r="F1804" t="s">
        <v>41</v>
      </c>
      <c r="G1804" s="5">
        <v>1</v>
      </c>
      <c r="H1804">
        <v>45</v>
      </c>
      <c r="I1804">
        <v>10</v>
      </c>
      <c r="J1804">
        <v>35</v>
      </c>
      <c r="K1804">
        <f>IF(Table1[[#This Row],[net]]&gt;0,1,0)</f>
        <v>1</v>
      </c>
      <c r="L1804">
        <v>-14</v>
      </c>
      <c r="M1804">
        <f>IF(Table1[[#This Row],[team]]=E1803,SUM(Table1[[#This Row],[win/loss]],M1803),Table1[[#This Row],[win/loss]])</f>
        <v>8</v>
      </c>
      <c r="N1804">
        <f>IF(Table1[[#This Row],[team]]=E1803,SUM(Table1[[#This Row],[win/loss]],M1803),Table1[[#This Row],[win/loss]])/B1804</f>
        <v>0.72727272727272729</v>
      </c>
      <c r="O1804">
        <f t="shared" si="59"/>
        <v>21</v>
      </c>
      <c r="P1804">
        <f>IF(Table1[[#This Row],[difference]]&gt;0,SQRT(Table1[[#This Row],[difference]]),-SQRT(ABS(Table1[[#This Row],[difference]])))</f>
        <v>4.5825756949558398</v>
      </c>
      <c r="Q1804">
        <f>IF(Table1[[#This Row],[line]]&gt;0,SQRT(Table1[[#This Row],[line]]),-SQRT(ABS(Table1[[#This Row],[line]])))</f>
        <v>-3.7416573867739413</v>
      </c>
      <c r="R1804">
        <f>Table1[[#This Row],[difference]]-Table1[[#This Row],[sqrt(line)]]</f>
        <v>24.741657386773941</v>
      </c>
      <c r="S1804">
        <f>IF(Table1[[#This Row],[difference]]&gt;0,1,-1)</f>
        <v>1</v>
      </c>
      <c r="T1804">
        <f>IF(Table1[[#This Row],[team]]=E1803,SUM(H1804,T1803),Table1[[#This Row],[ppg]])</f>
        <v>307</v>
      </c>
      <c r="U1804">
        <f>IF(Table1[[#This Row],[team]]=E1803,SUM(I1804,U1803),Table1[[#This Row],[ppga]])</f>
        <v>219</v>
      </c>
      <c r="V1804">
        <f>IF(Table1[[#This Row],[team]]=E1803,SUM(Table1[[#This Row],[difference]],V1803),Table1[[#This Row],[difference]])</f>
        <v>33.5</v>
      </c>
      <c r="W1804">
        <f>IF(Table1[[#This Row],[team]]=E1803,SUM(Table1[[#This Row],[sqrt(dif)]],W1803),Table1[[#This Row],[sqrt(dif)]])</f>
        <v>5.8500933551788652</v>
      </c>
      <c r="X1804">
        <f>IF(Table1[[#This Row],[team]]=E1803,SUM(Table1[[#This Row],[f1]],X1803),Table1[[#This Row],[f1]])</f>
        <v>50.931593938913515</v>
      </c>
      <c r="Y1804">
        <f>IF(Table1[[#This Row],[ATS]]=S1803,SUM(Table1[[#This Row],[ATS]],Y1803),Table1[[#This Row],[ATS]])</f>
        <v>1</v>
      </c>
      <c r="Z1804">
        <f>IF(Table1[[#This Row],[ATS]]&gt;0,Table1[[#This Row],[ATS streak (not real)]]-1,Table1[[#This Row],[ATS streak (not real)]]+1)</f>
        <v>0</v>
      </c>
      <c r="AA1804" s="5">
        <f>Table1[[#This Row],[running ttl ppg]]^2.37/(Table1[[#This Row],[running ttl ppg]]^2.37+Table1[[#This Row],[running ttl ppga]]^2.37)</f>
        <v>0.69008766265489963</v>
      </c>
      <c r="AB1804" s="5">
        <f>Table1[[#This Row],[pyth ratio]]+Table1[[#This Row],[win/loss ratio]]</f>
        <v>1.417360389927627</v>
      </c>
    </row>
    <row r="1805" spans="1:28" x14ac:dyDescent="0.25">
      <c r="A1805" s="1">
        <v>4363</v>
      </c>
      <c r="B1805" s="7">
        <f t="shared" si="58"/>
        <v>12</v>
      </c>
      <c r="C1805" s="5">
        <v>2019</v>
      </c>
      <c r="D1805" s="5">
        <v>13</v>
      </c>
      <c r="E1805" t="s">
        <v>57</v>
      </c>
      <c r="F1805" t="s">
        <v>67</v>
      </c>
      <c r="G1805" s="5">
        <v>0</v>
      </c>
      <c r="H1805">
        <v>33</v>
      </c>
      <c r="I1805">
        <v>30</v>
      </c>
      <c r="J1805">
        <v>3</v>
      </c>
      <c r="K1805">
        <f>IF(Table1[[#This Row],[net]]&gt;0,1,0)</f>
        <v>1</v>
      </c>
      <c r="L1805">
        <v>3</v>
      </c>
      <c r="M1805">
        <f>IF(Table1[[#This Row],[team]]=E1804,SUM(Table1[[#This Row],[win/loss]],M1804),Table1[[#This Row],[win/loss]])</f>
        <v>9</v>
      </c>
      <c r="N1805">
        <f>IF(Table1[[#This Row],[team]]=E1804,SUM(Table1[[#This Row],[win/loss]],M1804),Table1[[#This Row],[win/loss]])/B1805</f>
        <v>0.75</v>
      </c>
      <c r="O1805">
        <f t="shared" si="59"/>
        <v>6</v>
      </c>
      <c r="P1805">
        <f>IF(Table1[[#This Row],[difference]]&gt;0,SQRT(Table1[[#This Row],[difference]]),-SQRT(ABS(Table1[[#This Row],[difference]])))</f>
        <v>2.4494897427831779</v>
      </c>
      <c r="Q1805">
        <f>IF(Table1[[#This Row],[line]]&gt;0,SQRT(Table1[[#This Row],[line]]),-SQRT(ABS(Table1[[#This Row],[line]])))</f>
        <v>1.7320508075688772</v>
      </c>
      <c r="R1805">
        <f>Table1[[#This Row],[difference]]-Table1[[#This Row],[sqrt(line)]]</f>
        <v>4.2679491924311233</v>
      </c>
      <c r="S1805">
        <f>IF(Table1[[#This Row],[difference]]&gt;0,1,-1)</f>
        <v>1</v>
      </c>
      <c r="T1805">
        <f>IF(Table1[[#This Row],[team]]=E1804,SUM(H1805,T1804),Table1[[#This Row],[ppg]])</f>
        <v>340</v>
      </c>
      <c r="U1805">
        <f>IF(Table1[[#This Row],[team]]=E1804,SUM(I1805,U1804),Table1[[#This Row],[ppga]])</f>
        <v>249</v>
      </c>
      <c r="V1805">
        <f>IF(Table1[[#This Row],[team]]=E1804,SUM(Table1[[#This Row],[difference]],V1804),Table1[[#This Row],[difference]])</f>
        <v>39.5</v>
      </c>
      <c r="W1805">
        <f>IF(Table1[[#This Row],[team]]=E1804,SUM(Table1[[#This Row],[sqrt(dif)]],W1804),Table1[[#This Row],[sqrt(dif)]])</f>
        <v>8.2995830979620422</v>
      </c>
      <c r="X1805">
        <f>IF(Table1[[#This Row],[team]]=E1804,SUM(Table1[[#This Row],[f1]],X1804),Table1[[#This Row],[f1]])</f>
        <v>55.19954313134464</v>
      </c>
      <c r="Y1805">
        <f>IF(Table1[[#This Row],[ATS]]=S1804,SUM(Table1[[#This Row],[ATS]],Y1804),Table1[[#This Row],[ATS]])</f>
        <v>2</v>
      </c>
      <c r="Z1805">
        <f>IF(Table1[[#This Row],[ATS]]&gt;0,Table1[[#This Row],[ATS streak (not real)]]-1,Table1[[#This Row],[ATS streak (not real)]]+1)</f>
        <v>1</v>
      </c>
      <c r="AA1805" s="5">
        <f>Table1[[#This Row],[running ttl ppg]]^2.37/(Table1[[#This Row],[running ttl ppg]]^2.37+Table1[[#This Row],[running ttl ppga]]^2.37)</f>
        <v>0.67661038035576271</v>
      </c>
      <c r="AB1805" s="5">
        <f>Table1[[#This Row],[pyth ratio]]+Table1[[#This Row],[win/loss ratio]]</f>
        <v>1.4266103803557626</v>
      </c>
    </row>
    <row r="1806" spans="1:28" x14ac:dyDescent="0.25">
      <c r="A1806" s="1">
        <v>4364</v>
      </c>
      <c r="B1806" s="7">
        <f t="shared" si="58"/>
        <v>13</v>
      </c>
      <c r="C1806" s="5">
        <v>2019</v>
      </c>
      <c r="D1806" s="5">
        <v>14</v>
      </c>
      <c r="E1806" t="s">
        <v>57</v>
      </c>
      <c r="F1806" t="s">
        <v>47</v>
      </c>
      <c r="G1806" s="5">
        <v>1</v>
      </c>
      <c r="H1806">
        <v>26</v>
      </c>
      <c r="I1806">
        <v>21</v>
      </c>
      <c r="J1806">
        <v>5</v>
      </c>
      <c r="K1806">
        <f>IF(Table1[[#This Row],[net]]&gt;0,1,0)</f>
        <v>1</v>
      </c>
      <c r="L1806">
        <v>-16.5</v>
      </c>
      <c r="M1806">
        <f>IF(Table1[[#This Row],[team]]=E1805,SUM(Table1[[#This Row],[win/loss]],M1805),Table1[[#This Row],[win/loss]])</f>
        <v>10</v>
      </c>
      <c r="N1806">
        <f>IF(Table1[[#This Row],[team]]=E1805,SUM(Table1[[#This Row],[win/loss]],M1805),Table1[[#This Row],[win/loss]])/B1806</f>
        <v>0.76923076923076927</v>
      </c>
      <c r="O1806">
        <f t="shared" si="59"/>
        <v>-11.5</v>
      </c>
      <c r="P1806">
        <f>IF(Table1[[#This Row],[difference]]&gt;0,SQRT(Table1[[#This Row],[difference]]),-SQRT(ABS(Table1[[#This Row],[difference]])))</f>
        <v>-3.3911649915626341</v>
      </c>
      <c r="Q1806">
        <f>IF(Table1[[#This Row],[line]]&gt;0,SQRT(Table1[[#This Row],[line]]),-SQRT(ABS(Table1[[#This Row],[line]])))</f>
        <v>-4.0620192023179804</v>
      </c>
      <c r="R1806">
        <f>Table1[[#This Row],[difference]]-Table1[[#This Row],[sqrt(line)]]</f>
        <v>-7.4379807976820196</v>
      </c>
      <c r="S1806">
        <f>IF(Table1[[#This Row],[difference]]&gt;0,1,-1)</f>
        <v>-1</v>
      </c>
      <c r="T1806">
        <f>IF(Table1[[#This Row],[team]]=E1805,SUM(H1806,T1805),Table1[[#This Row],[ppg]])</f>
        <v>366</v>
      </c>
      <c r="U1806">
        <f>IF(Table1[[#This Row],[team]]=E1805,SUM(I1806,U1805),Table1[[#This Row],[ppga]])</f>
        <v>270</v>
      </c>
      <c r="V1806">
        <f>IF(Table1[[#This Row],[team]]=E1805,SUM(Table1[[#This Row],[difference]],V1805),Table1[[#This Row],[difference]])</f>
        <v>28</v>
      </c>
      <c r="W1806">
        <f>IF(Table1[[#This Row],[team]]=E1805,SUM(Table1[[#This Row],[sqrt(dif)]],W1805),Table1[[#This Row],[sqrt(dif)]])</f>
        <v>4.9084181063994077</v>
      </c>
      <c r="X1806">
        <f>IF(Table1[[#This Row],[team]]=E1805,SUM(Table1[[#This Row],[f1]],X1805),Table1[[#This Row],[f1]])</f>
        <v>47.761562333662624</v>
      </c>
      <c r="Y1806">
        <f>IF(Table1[[#This Row],[ATS]]=S1805,SUM(Table1[[#This Row],[ATS]],Y1805),Table1[[#This Row],[ATS]])</f>
        <v>-1</v>
      </c>
      <c r="Z1806">
        <f>IF(Table1[[#This Row],[ATS]]&gt;0,Table1[[#This Row],[ATS streak (not real)]]-1,Table1[[#This Row],[ATS streak (not real)]]+1)</f>
        <v>0</v>
      </c>
      <c r="AA1806" s="5">
        <f>Table1[[#This Row],[running ttl ppg]]^2.37/(Table1[[#This Row],[running ttl ppg]]^2.37+Table1[[#This Row],[running ttl ppga]]^2.37)</f>
        <v>0.67282299397422485</v>
      </c>
      <c r="AB1806" s="5">
        <f>Table1[[#This Row],[pyth ratio]]+Table1[[#This Row],[win/loss ratio]]</f>
        <v>1.4420537632049941</v>
      </c>
    </row>
    <row r="1807" spans="1:28" x14ac:dyDescent="0.25">
      <c r="A1807" s="1">
        <v>4365</v>
      </c>
      <c r="B1807" s="7">
        <f t="shared" si="58"/>
        <v>14</v>
      </c>
      <c r="C1807" s="5">
        <v>2019</v>
      </c>
      <c r="D1807" s="5">
        <v>15</v>
      </c>
      <c r="E1807" t="s">
        <v>57</v>
      </c>
      <c r="F1807" t="s">
        <v>56</v>
      </c>
      <c r="G1807" s="5">
        <v>0</v>
      </c>
      <c r="H1807">
        <v>29</v>
      </c>
      <c r="I1807">
        <v>28</v>
      </c>
      <c r="J1807">
        <v>1</v>
      </c>
      <c r="K1807">
        <f>IF(Table1[[#This Row],[net]]&gt;0,1,0)</f>
        <v>1</v>
      </c>
      <c r="L1807">
        <v>3.5</v>
      </c>
      <c r="M1807">
        <f>IF(Table1[[#This Row],[team]]=E1806,SUM(Table1[[#This Row],[win/loss]],M1806),Table1[[#This Row],[win/loss]])</f>
        <v>11</v>
      </c>
      <c r="N1807">
        <f>IF(Table1[[#This Row],[team]]=E1806,SUM(Table1[[#This Row],[win/loss]],M1806),Table1[[#This Row],[win/loss]])/B1807</f>
        <v>0.7857142857142857</v>
      </c>
      <c r="O1807">
        <f t="shared" si="59"/>
        <v>4.5</v>
      </c>
      <c r="P1807">
        <f>IF(Table1[[#This Row],[difference]]&gt;0,SQRT(Table1[[#This Row],[difference]]),-SQRT(ABS(Table1[[#This Row],[difference]])))</f>
        <v>2.1213203435596424</v>
      </c>
      <c r="Q1807">
        <f>IF(Table1[[#This Row],[line]]&gt;0,SQRT(Table1[[#This Row],[line]]),-SQRT(ABS(Table1[[#This Row],[line]])))</f>
        <v>1.8708286933869707</v>
      </c>
      <c r="R1807">
        <f>Table1[[#This Row],[difference]]-Table1[[#This Row],[sqrt(line)]]</f>
        <v>2.6291713066130296</v>
      </c>
      <c r="S1807">
        <f>IF(Table1[[#This Row],[difference]]&gt;0,1,-1)</f>
        <v>1</v>
      </c>
      <c r="T1807">
        <f>IF(Table1[[#This Row],[team]]=E1806,SUM(H1807,T1806),Table1[[#This Row],[ppg]])</f>
        <v>395</v>
      </c>
      <c r="U1807">
        <f>IF(Table1[[#This Row],[team]]=E1806,SUM(I1807,U1806),Table1[[#This Row],[ppga]])</f>
        <v>298</v>
      </c>
      <c r="V1807">
        <f>IF(Table1[[#This Row],[team]]=E1806,SUM(Table1[[#This Row],[difference]],V1806),Table1[[#This Row],[difference]])</f>
        <v>32.5</v>
      </c>
      <c r="W1807">
        <f>IF(Table1[[#This Row],[team]]=E1806,SUM(Table1[[#This Row],[sqrt(dif)]],W1806),Table1[[#This Row],[sqrt(dif)]])</f>
        <v>7.0297384499590496</v>
      </c>
      <c r="X1807">
        <f>IF(Table1[[#This Row],[team]]=E1806,SUM(Table1[[#This Row],[f1]],X1806),Table1[[#This Row],[f1]])</f>
        <v>50.390733640275656</v>
      </c>
      <c r="Y1807">
        <f>IF(Table1[[#This Row],[ATS]]=S1806,SUM(Table1[[#This Row],[ATS]],Y1806),Table1[[#This Row],[ATS]])</f>
        <v>1</v>
      </c>
      <c r="Z1807">
        <f>IF(Table1[[#This Row],[ATS]]&gt;0,Table1[[#This Row],[ATS streak (not real)]]-1,Table1[[#This Row],[ATS streak (not real)]]+1)</f>
        <v>0</v>
      </c>
      <c r="AA1807" s="5">
        <f>Table1[[#This Row],[running ttl ppg]]^2.37/(Table1[[#This Row],[running ttl ppg]]^2.37+Table1[[#This Row],[running ttl ppga]]^2.37)</f>
        <v>0.66102105578601733</v>
      </c>
      <c r="AB1807" s="5">
        <f>Table1[[#This Row],[pyth ratio]]+Table1[[#This Row],[win/loss ratio]]</f>
        <v>1.446735341500303</v>
      </c>
    </row>
    <row r="1808" spans="1:28" x14ac:dyDescent="0.25">
      <c r="A1808" s="1">
        <v>4366</v>
      </c>
      <c r="B1808" s="7">
        <f t="shared" si="58"/>
        <v>15</v>
      </c>
      <c r="C1808" s="5">
        <v>2019</v>
      </c>
      <c r="D1808" s="5">
        <v>16</v>
      </c>
      <c r="E1808" t="s">
        <v>57</v>
      </c>
      <c r="F1808" t="s">
        <v>43</v>
      </c>
      <c r="G1808" s="5">
        <v>1</v>
      </c>
      <c r="H1808">
        <v>10</v>
      </c>
      <c r="I1808">
        <v>22</v>
      </c>
      <c r="J1808">
        <v>-12</v>
      </c>
      <c r="K1808">
        <f>IF(Table1[[#This Row],[net]]&gt;0,1,0)</f>
        <v>0</v>
      </c>
      <c r="L1808">
        <v>-4</v>
      </c>
      <c r="M1808">
        <f>IF(Table1[[#This Row],[team]]=E1807,SUM(Table1[[#This Row],[win/loss]],M1807),Table1[[#This Row],[win/loss]])</f>
        <v>11</v>
      </c>
      <c r="N1808">
        <f>IF(Table1[[#This Row],[team]]=E1807,SUM(Table1[[#This Row],[win/loss]],M1807),Table1[[#This Row],[win/loss]])/B1808</f>
        <v>0.73333333333333328</v>
      </c>
      <c r="O1808">
        <f t="shared" si="59"/>
        <v>-16</v>
      </c>
      <c r="P1808">
        <f>IF(Table1[[#This Row],[difference]]&gt;0,SQRT(Table1[[#This Row],[difference]]),-SQRT(ABS(Table1[[#This Row],[difference]])))</f>
        <v>-4</v>
      </c>
      <c r="Q1808">
        <f>IF(Table1[[#This Row],[line]]&gt;0,SQRT(Table1[[#This Row],[line]]),-SQRT(ABS(Table1[[#This Row],[line]])))</f>
        <v>-2</v>
      </c>
      <c r="R1808">
        <f>Table1[[#This Row],[difference]]-Table1[[#This Row],[sqrt(line)]]</f>
        <v>-14</v>
      </c>
      <c r="S1808">
        <f>IF(Table1[[#This Row],[difference]]&gt;0,1,-1)</f>
        <v>-1</v>
      </c>
      <c r="T1808">
        <f>IF(Table1[[#This Row],[team]]=E1807,SUM(H1808,T1807),Table1[[#This Row],[ppg]])</f>
        <v>405</v>
      </c>
      <c r="U1808">
        <f>IF(Table1[[#This Row],[team]]=E1807,SUM(I1808,U1807),Table1[[#This Row],[ppga]])</f>
        <v>320</v>
      </c>
      <c r="V1808">
        <f>IF(Table1[[#This Row],[team]]=E1807,SUM(Table1[[#This Row],[difference]],V1807),Table1[[#This Row],[difference]])</f>
        <v>16.5</v>
      </c>
      <c r="W1808">
        <f>IF(Table1[[#This Row],[team]]=E1807,SUM(Table1[[#This Row],[sqrt(dif)]],W1807),Table1[[#This Row],[sqrt(dif)]])</f>
        <v>3.0297384499590496</v>
      </c>
      <c r="X1808">
        <f>IF(Table1[[#This Row],[team]]=E1807,SUM(Table1[[#This Row],[f1]],X1807),Table1[[#This Row],[f1]])</f>
        <v>36.390733640275656</v>
      </c>
      <c r="Y1808">
        <f>IF(Table1[[#This Row],[ATS]]=S1807,SUM(Table1[[#This Row],[ATS]],Y1807),Table1[[#This Row],[ATS]])</f>
        <v>-1</v>
      </c>
      <c r="Z1808">
        <f>IF(Table1[[#This Row],[ATS]]&gt;0,Table1[[#This Row],[ATS streak (not real)]]-1,Table1[[#This Row],[ATS streak (not real)]]+1)</f>
        <v>0</v>
      </c>
      <c r="AA1808" s="5">
        <f>Table1[[#This Row],[running ttl ppg]]^2.37/(Table1[[#This Row],[running ttl ppg]]^2.37+Table1[[#This Row],[running ttl ppga]]^2.37)</f>
        <v>0.63605715486893888</v>
      </c>
      <c r="AB1808" s="5">
        <f>Table1[[#This Row],[pyth ratio]]+Table1[[#This Row],[win/loss ratio]]</f>
        <v>1.369390488202272</v>
      </c>
    </row>
    <row r="1809" spans="1:28" x14ac:dyDescent="0.25">
      <c r="A1809" s="1">
        <v>4367</v>
      </c>
      <c r="B1809" s="7">
        <f t="shared" si="58"/>
        <v>16</v>
      </c>
      <c r="C1809" s="5">
        <v>2019</v>
      </c>
      <c r="D1809" s="5">
        <v>17</v>
      </c>
      <c r="E1809" t="s">
        <v>57</v>
      </c>
      <c r="F1809" t="s">
        <v>50</v>
      </c>
      <c r="G1809" s="5">
        <v>0</v>
      </c>
      <c r="H1809">
        <v>23</v>
      </c>
      <c r="I1809">
        <v>9</v>
      </c>
      <c r="J1809">
        <v>14</v>
      </c>
      <c r="K1809">
        <f>IF(Table1[[#This Row],[net]]&gt;0,1,0)</f>
        <v>1</v>
      </c>
      <c r="L1809">
        <v>-7</v>
      </c>
      <c r="M1809">
        <f>IF(Table1[[#This Row],[team]]=E1808,SUM(Table1[[#This Row],[win/loss]],M1808),Table1[[#This Row],[win/loss]])</f>
        <v>12</v>
      </c>
      <c r="N1809">
        <f>IF(Table1[[#This Row],[team]]=E1808,SUM(Table1[[#This Row],[win/loss]],M1808),Table1[[#This Row],[win/loss]])/B1809</f>
        <v>0.75</v>
      </c>
      <c r="O1809">
        <f t="shared" si="59"/>
        <v>7</v>
      </c>
      <c r="P1809">
        <f>IF(Table1[[#This Row],[difference]]&gt;0,SQRT(Table1[[#This Row],[difference]]),-SQRT(ABS(Table1[[#This Row],[difference]])))</f>
        <v>2.6457513110645907</v>
      </c>
      <c r="Q1809">
        <f>IF(Table1[[#This Row],[line]]&gt;0,SQRT(Table1[[#This Row],[line]]),-SQRT(ABS(Table1[[#This Row],[line]])))</f>
        <v>-2.6457513110645907</v>
      </c>
      <c r="R1809">
        <f>Table1[[#This Row],[difference]]-Table1[[#This Row],[sqrt(line)]]</f>
        <v>9.6457513110645898</v>
      </c>
      <c r="S1809">
        <f>IF(Table1[[#This Row],[difference]]&gt;0,1,-1)</f>
        <v>1</v>
      </c>
      <c r="T1809">
        <f>IF(Table1[[#This Row],[team]]=E1808,SUM(H1809,T1808),Table1[[#This Row],[ppg]])</f>
        <v>428</v>
      </c>
      <c r="U1809">
        <f>IF(Table1[[#This Row],[team]]=E1808,SUM(I1809,U1808),Table1[[#This Row],[ppga]])</f>
        <v>329</v>
      </c>
      <c r="V1809">
        <f>IF(Table1[[#This Row],[team]]=E1808,SUM(Table1[[#This Row],[difference]],V1808),Table1[[#This Row],[difference]])</f>
        <v>23.5</v>
      </c>
      <c r="W1809">
        <f>IF(Table1[[#This Row],[team]]=E1808,SUM(Table1[[#This Row],[sqrt(dif)]],W1808),Table1[[#This Row],[sqrt(dif)]])</f>
        <v>5.6754897610236403</v>
      </c>
      <c r="X1809">
        <f>IF(Table1[[#This Row],[team]]=E1808,SUM(Table1[[#This Row],[f1]],X1808),Table1[[#This Row],[f1]])</f>
        <v>46.036484951340242</v>
      </c>
      <c r="Y1809">
        <f>IF(Table1[[#This Row],[ATS]]=S1808,SUM(Table1[[#This Row],[ATS]],Y1808),Table1[[#This Row],[ATS]])</f>
        <v>1</v>
      </c>
      <c r="Z1809">
        <f>IF(Table1[[#This Row],[ATS]]&gt;0,Table1[[#This Row],[ATS streak (not real)]]-1,Table1[[#This Row],[ATS streak (not real)]]+1)</f>
        <v>0</v>
      </c>
      <c r="AA1809" s="5">
        <f>Table1[[#This Row],[running ttl ppg]]^2.37/(Table1[[#This Row],[running ttl ppg]]^2.37+Table1[[#This Row],[running ttl ppga]]^2.37)</f>
        <v>0.65100622163912447</v>
      </c>
      <c r="AB1809" s="5">
        <f>Table1[[#This Row],[pyth ratio]]+Table1[[#This Row],[win/loss ratio]]</f>
        <v>1.4010062216391246</v>
      </c>
    </row>
    <row r="1810" spans="1:28" x14ac:dyDescent="0.25">
      <c r="A1810" s="1">
        <v>4368</v>
      </c>
      <c r="B1810" s="7">
        <f t="shared" si="58"/>
        <v>1</v>
      </c>
      <c r="C1810" s="5">
        <v>2019</v>
      </c>
      <c r="D1810" s="5">
        <v>1</v>
      </c>
      <c r="E1810" t="s">
        <v>58</v>
      </c>
      <c r="F1810" t="s">
        <v>65</v>
      </c>
      <c r="G1810" s="5">
        <v>0</v>
      </c>
      <c r="H1810">
        <v>33</v>
      </c>
      <c r="I1810">
        <v>13</v>
      </c>
      <c r="J1810">
        <v>20</v>
      </c>
      <c r="K1810">
        <f>IF(Table1[[#This Row],[net]]&gt;0,1,0)</f>
        <v>1</v>
      </c>
      <c r="L1810">
        <v>-6</v>
      </c>
      <c r="M1810">
        <f>IF(Table1[[#This Row],[team]]=E1809,SUM(Table1[[#This Row],[win/loss]],M1809),Table1[[#This Row],[win/loss]])</f>
        <v>1</v>
      </c>
      <c r="N1810">
        <f>IF(Table1[[#This Row],[team]]=E1809,SUM(Table1[[#This Row],[win/loss]],M1809),Table1[[#This Row],[win/loss]])/B1810</f>
        <v>1</v>
      </c>
      <c r="O1810">
        <f t="shared" si="59"/>
        <v>14</v>
      </c>
      <c r="P1810">
        <f>IF(Table1[[#This Row],[difference]]&gt;0,SQRT(Table1[[#This Row],[difference]]),-SQRT(ABS(Table1[[#This Row],[difference]])))</f>
        <v>3.7416573867739413</v>
      </c>
      <c r="Q1810">
        <f>IF(Table1[[#This Row],[line]]&gt;0,SQRT(Table1[[#This Row],[line]]),-SQRT(ABS(Table1[[#This Row],[line]])))</f>
        <v>-2.4494897427831779</v>
      </c>
      <c r="R1810">
        <f>Table1[[#This Row],[difference]]-Table1[[#This Row],[sqrt(line)]]</f>
        <v>16.449489742783179</v>
      </c>
      <c r="S1810">
        <f>IF(Table1[[#This Row],[difference]]&gt;0,1,-1)</f>
        <v>1</v>
      </c>
      <c r="T1810">
        <f>IF(Table1[[#This Row],[team]]=E1809,SUM(H1810,T1809),Table1[[#This Row],[ppg]])</f>
        <v>33</v>
      </c>
      <c r="U1810">
        <f>IF(Table1[[#This Row],[team]]=E1809,SUM(I1810,U1809),Table1[[#This Row],[ppga]])</f>
        <v>13</v>
      </c>
      <c r="V1810">
        <f>IF(Table1[[#This Row],[team]]=E1809,SUM(Table1[[#This Row],[difference]],V1809),Table1[[#This Row],[difference]])</f>
        <v>14</v>
      </c>
      <c r="W1810">
        <f>IF(Table1[[#This Row],[team]]=E1809,SUM(Table1[[#This Row],[sqrt(dif)]],W1809),Table1[[#This Row],[sqrt(dif)]])</f>
        <v>3.7416573867739413</v>
      </c>
      <c r="X1810">
        <f>IF(Table1[[#This Row],[team]]=E1809,SUM(Table1[[#This Row],[f1]],X1809),Table1[[#This Row],[f1]])</f>
        <v>16.449489742783179</v>
      </c>
      <c r="Y1810">
        <f>IF(Table1[[#This Row],[ATS]]=S1809,SUM(Table1[[#This Row],[ATS]],Y1809),Table1[[#This Row],[ATS]])</f>
        <v>2</v>
      </c>
      <c r="Z1810">
        <f>IF(Table1[[#This Row],[ATS]]&gt;0,Table1[[#This Row],[ATS streak (not real)]]-1,Table1[[#This Row],[ATS streak (not real)]]+1)</f>
        <v>1</v>
      </c>
      <c r="AA1810" s="5">
        <f>Table1[[#This Row],[running ttl ppg]]^2.37/(Table1[[#This Row],[running ttl ppg]]^2.37+Table1[[#This Row],[running ttl ppga]]^2.37)</f>
        <v>0.90094714024849587</v>
      </c>
      <c r="AB1810" s="5">
        <f>Table1[[#This Row],[pyth ratio]]+Table1[[#This Row],[win/loss ratio]]</f>
        <v>1.9009471402484959</v>
      </c>
    </row>
    <row r="1811" spans="1:28" x14ac:dyDescent="0.25">
      <c r="A1811" s="1">
        <v>4369</v>
      </c>
      <c r="B1811" s="7">
        <f t="shared" ref="B1811:B1874" si="60">IF(B1810=16,1,B1810+1)</f>
        <v>2</v>
      </c>
      <c r="C1811" s="5">
        <v>2019</v>
      </c>
      <c r="D1811" s="5">
        <v>2</v>
      </c>
      <c r="E1811" t="s">
        <v>58</v>
      </c>
      <c r="F1811" t="s">
        <v>41</v>
      </c>
      <c r="G1811" s="5">
        <v>1</v>
      </c>
      <c r="H1811">
        <v>34</v>
      </c>
      <c r="I1811">
        <v>0</v>
      </c>
      <c r="J1811">
        <v>34</v>
      </c>
      <c r="K1811">
        <f>IF(Table1[[#This Row],[net]]&gt;0,1,0)</f>
        <v>1</v>
      </c>
      <c r="L1811">
        <v>-11</v>
      </c>
      <c r="M1811">
        <f>IF(Table1[[#This Row],[team]]=E1810,SUM(Table1[[#This Row],[win/loss]],M1810),Table1[[#This Row],[win/loss]])</f>
        <v>2</v>
      </c>
      <c r="N1811">
        <f>IF(Table1[[#This Row],[team]]=E1810,SUM(Table1[[#This Row],[win/loss]],M1810),Table1[[#This Row],[win/loss]])/B1811</f>
        <v>1</v>
      </c>
      <c r="O1811">
        <f t="shared" si="59"/>
        <v>23</v>
      </c>
      <c r="P1811">
        <f>IF(Table1[[#This Row],[difference]]&gt;0,SQRT(Table1[[#This Row],[difference]]),-SQRT(ABS(Table1[[#This Row],[difference]])))</f>
        <v>4.7958315233127191</v>
      </c>
      <c r="Q1811">
        <f>IF(Table1[[#This Row],[line]]&gt;0,SQRT(Table1[[#This Row],[line]]),-SQRT(ABS(Table1[[#This Row],[line]])))</f>
        <v>-3.3166247903553998</v>
      </c>
      <c r="R1811">
        <f>Table1[[#This Row],[difference]]-Table1[[#This Row],[sqrt(line)]]</f>
        <v>26.316624790355398</v>
      </c>
      <c r="S1811">
        <f>IF(Table1[[#This Row],[difference]]&gt;0,1,-1)</f>
        <v>1</v>
      </c>
      <c r="T1811">
        <f>IF(Table1[[#This Row],[team]]=E1810,SUM(H1811,T1810),Table1[[#This Row],[ppg]])</f>
        <v>67</v>
      </c>
      <c r="U1811">
        <f>IF(Table1[[#This Row],[team]]=E1810,SUM(I1811,U1810),Table1[[#This Row],[ppga]])</f>
        <v>13</v>
      </c>
      <c r="V1811">
        <f>IF(Table1[[#This Row],[team]]=E1810,SUM(Table1[[#This Row],[difference]],V1810),Table1[[#This Row],[difference]])</f>
        <v>37</v>
      </c>
      <c r="W1811">
        <f>IF(Table1[[#This Row],[team]]=E1810,SUM(Table1[[#This Row],[sqrt(dif)]],W1810),Table1[[#This Row],[sqrt(dif)]])</f>
        <v>8.53748891008666</v>
      </c>
      <c r="X1811">
        <f>IF(Table1[[#This Row],[team]]=E1810,SUM(Table1[[#This Row],[f1]],X1810),Table1[[#This Row],[f1]])</f>
        <v>42.766114533138577</v>
      </c>
      <c r="Y1811">
        <f>IF(Table1[[#This Row],[ATS]]=S1810,SUM(Table1[[#This Row],[ATS]],Y1810),Table1[[#This Row],[ATS]])</f>
        <v>3</v>
      </c>
      <c r="Z1811">
        <f>IF(Table1[[#This Row],[ATS]]&gt;0,Table1[[#This Row],[ATS streak (not real)]]-1,Table1[[#This Row],[ATS streak (not real)]]+1)</f>
        <v>2</v>
      </c>
      <c r="AA1811" s="5">
        <f>Table1[[#This Row],[running ttl ppg]]^2.37/(Table1[[#This Row],[running ttl ppg]]^2.37+Table1[[#This Row],[running ttl ppga]]^2.37)</f>
        <v>0.97988937757165095</v>
      </c>
      <c r="AB1811" s="5">
        <f>Table1[[#This Row],[pyth ratio]]+Table1[[#This Row],[win/loss ratio]]</f>
        <v>1.9798893775716508</v>
      </c>
    </row>
    <row r="1812" spans="1:28" x14ac:dyDescent="0.25">
      <c r="A1812" s="1">
        <v>4370</v>
      </c>
      <c r="B1812" s="7">
        <f t="shared" si="60"/>
        <v>3</v>
      </c>
      <c r="C1812" s="5">
        <v>2019</v>
      </c>
      <c r="D1812" s="5">
        <v>3</v>
      </c>
      <c r="E1812" t="s">
        <v>58</v>
      </c>
      <c r="F1812" t="s">
        <v>57</v>
      </c>
      <c r="G1812" s="5">
        <v>1</v>
      </c>
      <c r="H1812">
        <v>35</v>
      </c>
      <c r="I1812">
        <v>23</v>
      </c>
      <c r="J1812">
        <v>12</v>
      </c>
      <c r="K1812">
        <f>IF(Table1[[#This Row],[net]]&gt;0,1,0)</f>
        <v>1</v>
      </c>
      <c r="L1812">
        <v>-7</v>
      </c>
      <c r="M1812">
        <f>IF(Table1[[#This Row],[team]]=E1811,SUM(Table1[[#This Row],[win/loss]],M1811),Table1[[#This Row],[win/loss]])</f>
        <v>3</v>
      </c>
      <c r="N1812">
        <f>IF(Table1[[#This Row],[team]]=E1811,SUM(Table1[[#This Row],[win/loss]],M1811),Table1[[#This Row],[win/loss]])/B1812</f>
        <v>1</v>
      </c>
      <c r="O1812">
        <f t="shared" si="59"/>
        <v>5</v>
      </c>
      <c r="P1812">
        <f>IF(Table1[[#This Row],[difference]]&gt;0,SQRT(Table1[[#This Row],[difference]]),-SQRT(ABS(Table1[[#This Row],[difference]])))</f>
        <v>2.2360679774997898</v>
      </c>
      <c r="Q1812">
        <f>IF(Table1[[#This Row],[line]]&gt;0,SQRT(Table1[[#This Row],[line]]),-SQRT(ABS(Table1[[#This Row],[line]])))</f>
        <v>-2.6457513110645907</v>
      </c>
      <c r="R1812">
        <f>Table1[[#This Row],[difference]]-Table1[[#This Row],[sqrt(line)]]</f>
        <v>7.6457513110645907</v>
      </c>
      <c r="S1812">
        <f>IF(Table1[[#This Row],[difference]]&gt;0,1,-1)</f>
        <v>1</v>
      </c>
      <c r="T1812">
        <f>IF(Table1[[#This Row],[team]]=E1811,SUM(H1812,T1811),Table1[[#This Row],[ppg]])</f>
        <v>102</v>
      </c>
      <c r="U1812">
        <f>IF(Table1[[#This Row],[team]]=E1811,SUM(I1812,U1811),Table1[[#This Row],[ppga]])</f>
        <v>36</v>
      </c>
      <c r="V1812">
        <f>IF(Table1[[#This Row],[team]]=E1811,SUM(Table1[[#This Row],[difference]],V1811),Table1[[#This Row],[difference]])</f>
        <v>42</v>
      </c>
      <c r="W1812">
        <f>IF(Table1[[#This Row],[team]]=E1811,SUM(Table1[[#This Row],[sqrt(dif)]],W1811),Table1[[#This Row],[sqrt(dif)]])</f>
        <v>10.77355688758645</v>
      </c>
      <c r="X1812">
        <f>IF(Table1[[#This Row],[team]]=E1811,SUM(Table1[[#This Row],[f1]],X1811),Table1[[#This Row],[f1]])</f>
        <v>50.41186584420317</v>
      </c>
      <c r="Y1812">
        <f>IF(Table1[[#This Row],[ATS]]=S1811,SUM(Table1[[#This Row],[ATS]],Y1811),Table1[[#This Row],[ATS]])</f>
        <v>4</v>
      </c>
      <c r="Z1812">
        <f>IF(Table1[[#This Row],[ATS]]&gt;0,Table1[[#This Row],[ATS streak (not real)]]-1,Table1[[#This Row],[ATS streak (not real)]]+1)</f>
        <v>3</v>
      </c>
      <c r="AA1812" s="5">
        <f>Table1[[#This Row],[running ttl ppg]]^2.37/(Table1[[#This Row],[running ttl ppg]]^2.37+Table1[[#This Row],[running ttl ppga]]^2.37)</f>
        <v>0.92188552542570901</v>
      </c>
      <c r="AB1812" s="5">
        <f>Table1[[#This Row],[pyth ratio]]+Table1[[#This Row],[win/loss ratio]]</f>
        <v>1.921885525425709</v>
      </c>
    </row>
    <row r="1813" spans="1:28" x14ac:dyDescent="0.25">
      <c r="A1813" s="1">
        <v>4371</v>
      </c>
      <c r="B1813" s="7">
        <f t="shared" si="60"/>
        <v>4</v>
      </c>
      <c r="C1813" s="5">
        <v>2019</v>
      </c>
      <c r="D1813" s="5">
        <v>4</v>
      </c>
      <c r="E1813" t="s">
        <v>58</v>
      </c>
      <c r="F1813" t="s">
        <v>60</v>
      </c>
      <c r="G1813" s="5">
        <v>1</v>
      </c>
      <c r="H1813">
        <v>38</v>
      </c>
      <c r="I1813">
        <v>31</v>
      </c>
      <c r="J1813">
        <v>7</v>
      </c>
      <c r="K1813">
        <f>IF(Table1[[#This Row],[net]]&gt;0,1,0)</f>
        <v>1</v>
      </c>
      <c r="L1813">
        <v>-7</v>
      </c>
      <c r="M1813">
        <f>IF(Table1[[#This Row],[team]]=E1812,SUM(Table1[[#This Row],[win/loss]],M1812),Table1[[#This Row],[win/loss]])</f>
        <v>4</v>
      </c>
      <c r="N1813">
        <f>IF(Table1[[#This Row],[team]]=E1812,SUM(Table1[[#This Row],[win/loss]],M1812),Table1[[#This Row],[win/loss]])/B1813</f>
        <v>1</v>
      </c>
      <c r="O1813">
        <f t="shared" si="59"/>
        <v>0</v>
      </c>
      <c r="P1813">
        <f>IF(Table1[[#This Row],[difference]]&gt;0,SQRT(Table1[[#This Row],[difference]]),-SQRT(ABS(Table1[[#This Row],[difference]])))</f>
        <v>0</v>
      </c>
      <c r="Q1813">
        <f>IF(Table1[[#This Row],[line]]&gt;0,SQRT(Table1[[#This Row],[line]]),-SQRT(ABS(Table1[[#This Row],[line]])))</f>
        <v>-2.6457513110645907</v>
      </c>
      <c r="R1813">
        <f>Table1[[#This Row],[difference]]-Table1[[#This Row],[sqrt(line)]]</f>
        <v>2.6457513110645907</v>
      </c>
      <c r="S1813">
        <f>IF(Table1[[#This Row],[difference]]&gt;0,1,-1)</f>
        <v>-1</v>
      </c>
      <c r="T1813">
        <f>IF(Table1[[#This Row],[team]]=E1812,SUM(H1813,T1812),Table1[[#This Row],[ppg]])</f>
        <v>140</v>
      </c>
      <c r="U1813">
        <f>IF(Table1[[#This Row],[team]]=E1812,SUM(I1813,U1812),Table1[[#This Row],[ppga]])</f>
        <v>67</v>
      </c>
      <c r="V1813">
        <f>IF(Table1[[#This Row],[team]]=E1812,SUM(Table1[[#This Row],[difference]],V1812),Table1[[#This Row],[difference]])</f>
        <v>42</v>
      </c>
      <c r="W1813">
        <f>IF(Table1[[#This Row],[team]]=E1812,SUM(Table1[[#This Row],[sqrt(dif)]],W1812),Table1[[#This Row],[sqrt(dif)]])</f>
        <v>10.77355688758645</v>
      </c>
      <c r="X1813">
        <f>IF(Table1[[#This Row],[team]]=E1812,SUM(Table1[[#This Row],[f1]],X1812),Table1[[#This Row],[f1]])</f>
        <v>53.057617155267764</v>
      </c>
      <c r="Y1813">
        <f>IF(Table1[[#This Row],[ATS]]=S1812,SUM(Table1[[#This Row],[ATS]],Y1812),Table1[[#This Row],[ATS]])</f>
        <v>-1</v>
      </c>
      <c r="Z1813">
        <f>IF(Table1[[#This Row],[ATS]]&gt;0,Table1[[#This Row],[ATS streak (not real)]]-1,Table1[[#This Row],[ATS streak (not real)]]+1)</f>
        <v>0</v>
      </c>
      <c r="AA1813" s="5">
        <f>Table1[[#This Row],[running ttl ppg]]^2.37/(Table1[[#This Row],[running ttl ppg]]^2.37+Table1[[#This Row],[running ttl ppga]]^2.37)</f>
        <v>0.85151978694343256</v>
      </c>
      <c r="AB1813" s="5">
        <f>Table1[[#This Row],[pyth ratio]]+Table1[[#This Row],[win/loss ratio]]</f>
        <v>1.8515197869434326</v>
      </c>
    </row>
    <row r="1814" spans="1:28" x14ac:dyDescent="0.25">
      <c r="A1814" s="1">
        <v>4372</v>
      </c>
      <c r="B1814" s="7">
        <f t="shared" si="60"/>
        <v>5</v>
      </c>
      <c r="C1814" s="5">
        <v>2019</v>
      </c>
      <c r="D1814" s="5">
        <v>5</v>
      </c>
      <c r="E1814" t="s">
        <v>58</v>
      </c>
      <c r="F1814" t="s">
        <v>69</v>
      </c>
      <c r="G1814" s="5">
        <v>0</v>
      </c>
      <c r="H1814">
        <v>33</v>
      </c>
      <c r="I1814">
        <v>31</v>
      </c>
      <c r="J1814">
        <v>2</v>
      </c>
      <c r="K1814">
        <f>IF(Table1[[#This Row],[net]]&gt;0,1,0)</f>
        <v>1</v>
      </c>
      <c r="L1814">
        <v>-7.5</v>
      </c>
      <c r="M1814">
        <f>IF(Table1[[#This Row],[team]]=E1813,SUM(Table1[[#This Row],[win/loss]],M1813),Table1[[#This Row],[win/loss]])</f>
        <v>5</v>
      </c>
      <c r="N1814">
        <f>IF(Table1[[#This Row],[team]]=E1813,SUM(Table1[[#This Row],[win/loss]],M1813),Table1[[#This Row],[win/loss]])/B1814</f>
        <v>1</v>
      </c>
      <c r="O1814">
        <f t="shared" si="59"/>
        <v>-5.5</v>
      </c>
      <c r="P1814">
        <f>IF(Table1[[#This Row],[difference]]&gt;0,SQRT(Table1[[#This Row],[difference]]),-SQRT(ABS(Table1[[#This Row],[difference]])))</f>
        <v>-2.3452078799117149</v>
      </c>
      <c r="Q1814">
        <f>IF(Table1[[#This Row],[line]]&gt;0,SQRT(Table1[[#This Row],[line]]),-SQRT(ABS(Table1[[#This Row],[line]])))</f>
        <v>-2.7386127875258306</v>
      </c>
      <c r="R1814">
        <f>Table1[[#This Row],[difference]]-Table1[[#This Row],[sqrt(line)]]</f>
        <v>-2.7613872124741694</v>
      </c>
      <c r="S1814">
        <f>IF(Table1[[#This Row],[difference]]&gt;0,1,-1)</f>
        <v>-1</v>
      </c>
      <c r="T1814">
        <f>IF(Table1[[#This Row],[team]]=E1813,SUM(H1814,T1813),Table1[[#This Row],[ppg]])</f>
        <v>173</v>
      </c>
      <c r="U1814">
        <f>IF(Table1[[#This Row],[team]]=E1813,SUM(I1814,U1813),Table1[[#This Row],[ppga]])</f>
        <v>98</v>
      </c>
      <c r="V1814">
        <f>IF(Table1[[#This Row],[team]]=E1813,SUM(Table1[[#This Row],[difference]],V1813),Table1[[#This Row],[difference]])</f>
        <v>36.5</v>
      </c>
      <c r="W1814">
        <f>IF(Table1[[#This Row],[team]]=E1813,SUM(Table1[[#This Row],[sqrt(dif)]],W1813),Table1[[#This Row],[sqrt(dif)]])</f>
        <v>8.4283490076747345</v>
      </c>
      <c r="X1814">
        <f>IF(Table1[[#This Row],[team]]=E1813,SUM(Table1[[#This Row],[f1]],X1813),Table1[[#This Row],[f1]])</f>
        <v>50.296229942793595</v>
      </c>
      <c r="Y1814">
        <f>IF(Table1[[#This Row],[ATS]]=S1813,SUM(Table1[[#This Row],[ATS]],Y1813),Table1[[#This Row],[ATS]])</f>
        <v>-2</v>
      </c>
      <c r="Z1814">
        <f>IF(Table1[[#This Row],[ATS]]&gt;0,Table1[[#This Row],[ATS streak (not real)]]-1,Table1[[#This Row],[ATS streak (not real)]]+1)</f>
        <v>-1</v>
      </c>
      <c r="AA1814" s="5">
        <f>Table1[[#This Row],[running ttl ppg]]^2.37/(Table1[[#This Row],[running ttl ppg]]^2.37+Table1[[#This Row],[running ttl ppga]]^2.37)</f>
        <v>0.79362696528421384</v>
      </c>
      <c r="AB1814" s="5">
        <f>Table1[[#This Row],[pyth ratio]]+Table1[[#This Row],[win/loss ratio]]</f>
        <v>1.7936269652842138</v>
      </c>
    </row>
    <row r="1815" spans="1:28" x14ac:dyDescent="0.25">
      <c r="A1815" s="1">
        <v>4373</v>
      </c>
      <c r="B1815" s="7">
        <f t="shared" si="60"/>
        <v>6</v>
      </c>
      <c r="C1815" s="5">
        <v>2019</v>
      </c>
      <c r="D1815" s="5">
        <v>6</v>
      </c>
      <c r="E1815" t="s">
        <v>58</v>
      </c>
      <c r="F1815" t="s">
        <v>50</v>
      </c>
      <c r="G1815" s="5">
        <v>0</v>
      </c>
      <c r="H1815">
        <v>23</v>
      </c>
      <c r="I1815">
        <v>20</v>
      </c>
      <c r="J1815">
        <v>3</v>
      </c>
      <c r="K1815">
        <f>IF(Table1[[#This Row],[net]]&gt;0,1,0)</f>
        <v>1</v>
      </c>
      <c r="L1815">
        <v>-7</v>
      </c>
      <c r="M1815">
        <f>IF(Table1[[#This Row],[team]]=E1814,SUM(Table1[[#This Row],[win/loss]],M1814),Table1[[#This Row],[win/loss]])</f>
        <v>6</v>
      </c>
      <c r="N1815">
        <f>IF(Table1[[#This Row],[team]]=E1814,SUM(Table1[[#This Row],[win/loss]],M1814),Table1[[#This Row],[win/loss]])/B1815</f>
        <v>1</v>
      </c>
      <c r="O1815">
        <f t="shared" si="59"/>
        <v>-4</v>
      </c>
      <c r="P1815">
        <f>IF(Table1[[#This Row],[difference]]&gt;0,SQRT(Table1[[#This Row],[difference]]),-SQRT(ABS(Table1[[#This Row],[difference]])))</f>
        <v>-2</v>
      </c>
      <c r="Q1815">
        <f>IF(Table1[[#This Row],[line]]&gt;0,SQRT(Table1[[#This Row],[line]]),-SQRT(ABS(Table1[[#This Row],[line]])))</f>
        <v>-2.6457513110645907</v>
      </c>
      <c r="R1815">
        <f>Table1[[#This Row],[difference]]-Table1[[#This Row],[sqrt(line)]]</f>
        <v>-1.3542486889354093</v>
      </c>
      <c r="S1815">
        <f>IF(Table1[[#This Row],[difference]]&gt;0,1,-1)</f>
        <v>-1</v>
      </c>
      <c r="T1815">
        <f>IF(Table1[[#This Row],[team]]=E1814,SUM(H1815,T1814),Table1[[#This Row],[ppg]])</f>
        <v>196</v>
      </c>
      <c r="U1815">
        <f>IF(Table1[[#This Row],[team]]=E1814,SUM(I1815,U1814),Table1[[#This Row],[ppga]])</f>
        <v>118</v>
      </c>
      <c r="V1815">
        <f>IF(Table1[[#This Row],[team]]=E1814,SUM(Table1[[#This Row],[difference]],V1814),Table1[[#This Row],[difference]])</f>
        <v>32.5</v>
      </c>
      <c r="W1815">
        <f>IF(Table1[[#This Row],[team]]=E1814,SUM(Table1[[#This Row],[sqrt(dif)]],W1814),Table1[[#This Row],[sqrt(dif)]])</f>
        <v>6.4283490076747345</v>
      </c>
      <c r="X1815">
        <f>IF(Table1[[#This Row],[team]]=E1814,SUM(Table1[[#This Row],[f1]],X1814),Table1[[#This Row],[f1]])</f>
        <v>48.941981253858188</v>
      </c>
      <c r="Y1815">
        <f>IF(Table1[[#This Row],[ATS]]=S1814,SUM(Table1[[#This Row],[ATS]],Y1814),Table1[[#This Row],[ATS]])</f>
        <v>-3</v>
      </c>
      <c r="Z1815">
        <f>IF(Table1[[#This Row],[ATS]]&gt;0,Table1[[#This Row],[ATS streak (not real)]]-1,Table1[[#This Row],[ATS streak (not real)]]+1)</f>
        <v>-2</v>
      </c>
      <c r="AA1815" s="5">
        <f>Table1[[#This Row],[running ttl ppg]]^2.37/(Table1[[#This Row],[running ttl ppg]]^2.37+Table1[[#This Row],[running ttl ppga]]^2.37)</f>
        <v>0.76898861730222934</v>
      </c>
      <c r="AB1815" s="5">
        <f>Table1[[#This Row],[pyth ratio]]+Table1[[#This Row],[win/loss ratio]]</f>
        <v>1.7689886173022293</v>
      </c>
    </row>
    <row r="1816" spans="1:28" x14ac:dyDescent="0.25">
      <c r="A1816" s="1">
        <v>4374</v>
      </c>
      <c r="B1816" s="7">
        <f t="shared" si="60"/>
        <v>7</v>
      </c>
      <c r="C1816" s="5">
        <v>2019</v>
      </c>
      <c r="D1816" s="5">
        <v>7</v>
      </c>
      <c r="E1816" t="s">
        <v>58</v>
      </c>
      <c r="F1816" t="s">
        <v>68</v>
      </c>
      <c r="G1816" s="5">
        <v>0</v>
      </c>
      <c r="H1816">
        <v>39</v>
      </c>
      <c r="I1816">
        <v>10</v>
      </c>
      <c r="J1816">
        <v>29</v>
      </c>
      <c r="K1816">
        <f>IF(Table1[[#This Row],[net]]&gt;0,1,0)</f>
        <v>1</v>
      </c>
      <c r="L1816">
        <v>-9</v>
      </c>
      <c r="M1816">
        <f>IF(Table1[[#This Row],[team]]=E1815,SUM(Table1[[#This Row],[win/loss]],M1815),Table1[[#This Row],[win/loss]])</f>
        <v>7</v>
      </c>
      <c r="N1816">
        <f>IF(Table1[[#This Row],[team]]=E1815,SUM(Table1[[#This Row],[win/loss]],M1815),Table1[[#This Row],[win/loss]])/B1816</f>
        <v>1</v>
      </c>
      <c r="O1816">
        <f t="shared" si="59"/>
        <v>20</v>
      </c>
      <c r="P1816">
        <f>IF(Table1[[#This Row],[difference]]&gt;0,SQRT(Table1[[#This Row],[difference]]),-SQRT(ABS(Table1[[#This Row],[difference]])))</f>
        <v>4.4721359549995796</v>
      </c>
      <c r="Q1816">
        <f>IF(Table1[[#This Row],[line]]&gt;0,SQRT(Table1[[#This Row],[line]]),-SQRT(ABS(Table1[[#This Row],[line]])))</f>
        <v>-3</v>
      </c>
      <c r="R1816">
        <f>Table1[[#This Row],[difference]]-Table1[[#This Row],[sqrt(line)]]</f>
        <v>23</v>
      </c>
      <c r="S1816">
        <f>IF(Table1[[#This Row],[difference]]&gt;0,1,-1)</f>
        <v>1</v>
      </c>
      <c r="T1816">
        <f>IF(Table1[[#This Row],[team]]=E1815,SUM(H1816,T1815),Table1[[#This Row],[ppg]])</f>
        <v>235</v>
      </c>
      <c r="U1816">
        <f>IF(Table1[[#This Row],[team]]=E1815,SUM(I1816,U1815),Table1[[#This Row],[ppga]])</f>
        <v>128</v>
      </c>
      <c r="V1816">
        <f>IF(Table1[[#This Row],[team]]=E1815,SUM(Table1[[#This Row],[difference]],V1815),Table1[[#This Row],[difference]])</f>
        <v>52.5</v>
      </c>
      <c r="W1816">
        <f>IF(Table1[[#This Row],[team]]=E1815,SUM(Table1[[#This Row],[sqrt(dif)]],W1815),Table1[[#This Row],[sqrt(dif)]])</f>
        <v>10.900484962674314</v>
      </c>
      <c r="X1816">
        <f>IF(Table1[[#This Row],[team]]=E1815,SUM(Table1[[#This Row],[f1]],X1815),Table1[[#This Row],[f1]])</f>
        <v>71.941981253858188</v>
      </c>
      <c r="Y1816">
        <f>IF(Table1[[#This Row],[ATS]]=S1815,SUM(Table1[[#This Row],[ATS]],Y1815),Table1[[#This Row],[ATS]])</f>
        <v>1</v>
      </c>
      <c r="Z1816">
        <f>IF(Table1[[#This Row],[ATS]]&gt;0,Table1[[#This Row],[ATS streak (not real)]]-1,Table1[[#This Row],[ATS streak (not real)]]+1)</f>
        <v>0</v>
      </c>
      <c r="AA1816" s="5">
        <f>Table1[[#This Row],[running ttl ppg]]^2.37/(Table1[[#This Row],[running ttl ppg]]^2.37+Table1[[#This Row],[running ttl ppga]]^2.37)</f>
        <v>0.8084400857557309</v>
      </c>
      <c r="AB1816" s="5">
        <f>Table1[[#This Row],[pyth ratio]]+Table1[[#This Row],[win/loss ratio]]</f>
        <v>1.808440085755731</v>
      </c>
    </row>
    <row r="1817" spans="1:28" x14ac:dyDescent="0.25">
      <c r="A1817" s="1">
        <v>4375</v>
      </c>
      <c r="B1817" s="7">
        <f t="shared" si="60"/>
        <v>8</v>
      </c>
      <c r="C1817" s="5">
        <v>2019</v>
      </c>
      <c r="D1817" s="5">
        <v>8</v>
      </c>
      <c r="E1817" t="s">
        <v>58</v>
      </c>
      <c r="F1817" t="s">
        <v>52</v>
      </c>
      <c r="G1817" s="5">
        <v>1</v>
      </c>
      <c r="H1817">
        <v>29</v>
      </c>
      <c r="I1817">
        <v>27</v>
      </c>
      <c r="J1817">
        <v>2</v>
      </c>
      <c r="K1817">
        <f>IF(Table1[[#This Row],[net]]&gt;0,1,0)</f>
        <v>1</v>
      </c>
      <c r="L1817">
        <v>-7.5</v>
      </c>
      <c r="M1817">
        <f>IF(Table1[[#This Row],[team]]=E1816,SUM(Table1[[#This Row],[win/loss]],M1816),Table1[[#This Row],[win/loss]])</f>
        <v>8</v>
      </c>
      <c r="N1817">
        <f>IF(Table1[[#This Row],[team]]=E1816,SUM(Table1[[#This Row],[win/loss]],M1816),Table1[[#This Row],[win/loss]])/B1817</f>
        <v>1</v>
      </c>
      <c r="O1817">
        <f t="shared" si="59"/>
        <v>-5.5</v>
      </c>
      <c r="P1817">
        <f>IF(Table1[[#This Row],[difference]]&gt;0,SQRT(Table1[[#This Row],[difference]]),-SQRT(ABS(Table1[[#This Row],[difference]])))</f>
        <v>-2.3452078799117149</v>
      </c>
      <c r="Q1817">
        <f>IF(Table1[[#This Row],[line]]&gt;0,SQRT(Table1[[#This Row],[line]]),-SQRT(ABS(Table1[[#This Row],[line]])))</f>
        <v>-2.7386127875258306</v>
      </c>
      <c r="R1817">
        <f>Table1[[#This Row],[difference]]-Table1[[#This Row],[sqrt(line)]]</f>
        <v>-2.7613872124741694</v>
      </c>
      <c r="S1817">
        <f>IF(Table1[[#This Row],[difference]]&gt;0,1,-1)</f>
        <v>-1</v>
      </c>
      <c r="T1817">
        <f>IF(Table1[[#This Row],[team]]=E1816,SUM(H1817,T1816),Table1[[#This Row],[ppg]])</f>
        <v>264</v>
      </c>
      <c r="U1817">
        <f>IF(Table1[[#This Row],[team]]=E1816,SUM(I1817,U1816),Table1[[#This Row],[ppga]])</f>
        <v>155</v>
      </c>
      <c r="V1817">
        <f>IF(Table1[[#This Row],[team]]=E1816,SUM(Table1[[#This Row],[difference]],V1816),Table1[[#This Row],[difference]])</f>
        <v>47</v>
      </c>
      <c r="W1817">
        <f>IF(Table1[[#This Row],[team]]=E1816,SUM(Table1[[#This Row],[sqrt(dif)]],W1816),Table1[[#This Row],[sqrt(dif)]])</f>
        <v>8.5552770827625988</v>
      </c>
      <c r="X1817">
        <f>IF(Table1[[#This Row],[team]]=E1816,SUM(Table1[[#This Row],[f1]],X1816),Table1[[#This Row],[f1]])</f>
        <v>69.180594041384012</v>
      </c>
      <c r="Y1817">
        <f>IF(Table1[[#This Row],[ATS]]=S1816,SUM(Table1[[#This Row],[ATS]],Y1816),Table1[[#This Row],[ATS]])</f>
        <v>-1</v>
      </c>
      <c r="Z1817">
        <f>IF(Table1[[#This Row],[ATS]]&gt;0,Table1[[#This Row],[ATS streak (not real)]]-1,Table1[[#This Row],[ATS streak (not real)]]+1)</f>
        <v>0</v>
      </c>
      <c r="AA1817" s="5">
        <f>Table1[[#This Row],[running ttl ppg]]^2.37/(Table1[[#This Row],[running ttl ppg]]^2.37+Table1[[#This Row],[running ttl ppga]]^2.37)</f>
        <v>0.77938427802228982</v>
      </c>
      <c r="AB1817" s="5">
        <f>Table1[[#This Row],[pyth ratio]]+Table1[[#This Row],[win/loss ratio]]</f>
        <v>1.7793842780222899</v>
      </c>
    </row>
    <row r="1818" spans="1:28" x14ac:dyDescent="0.25">
      <c r="A1818" s="1">
        <v>4376</v>
      </c>
      <c r="B1818" s="7">
        <f t="shared" si="60"/>
        <v>9</v>
      </c>
      <c r="C1818" s="5">
        <v>2019</v>
      </c>
      <c r="D1818" s="5">
        <v>9</v>
      </c>
      <c r="E1818" t="s">
        <v>58</v>
      </c>
      <c r="F1818" t="s">
        <v>64</v>
      </c>
      <c r="G1818" s="5">
        <v>0</v>
      </c>
      <c r="H1818">
        <v>35</v>
      </c>
      <c r="I1818">
        <v>45</v>
      </c>
      <c r="J1818">
        <v>-10</v>
      </c>
      <c r="K1818">
        <f>IF(Table1[[#This Row],[net]]&gt;0,1,0)</f>
        <v>0</v>
      </c>
      <c r="L1818">
        <v>-2</v>
      </c>
      <c r="M1818">
        <f>IF(Table1[[#This Row],[team]]=E1817,SUM(Table1[[#This Row],[win/loss]],M1817),Table1[[#This Row],[win/loss]])</f>
        <v>8</v>
      </c>
      <c r="N1818">
        <f>IF(Table1[[#This Row],[team]]=E1817,SUM(Table1[[#This Row],[win/loss]],M1817),Table1[[#This Row],[win/loss]])/B1818</f>
        <v>0.88888888888888884</v>
      </c>
      <c r="O1818">
        <f t="shared" si="59"/>
        <v>-12</v>
      </c>
      <c r="P1818">
        <f>IF(Table1[[#This Row],[difference]]&gt;0,SQRT(Table1[[#This Row],[difference]]),-SQRT(ABS(Table1[[#This Row],[difference]])))</f>
        <v>-3.4641016151377544</v>
      </c>
      <c r="Q1818">
        <f>IF(Table1[[#This Row],[line]]&gt;0,SQRT(Table1[[#This Row],[line]]),-SQRT(ABS(Table1[[#This Row],[line]])))</f>
        <v>-1.4142135623730951</v>
      </c>
      <c r="R1818">
        <f>Table1[[#This Row],[difference]]-Table1[[#This Row],[sqrt(line)]]</f>
        <v>-10.585786437626904</v>
      </c>
      <c r="S1818">
        <f>IF(Table1[[#This Row],[difference]]&gt;0,1,-1)</f>
        <v>-1</v>
      </c>
      <c r="T1818">
        <f>IF(Table1[[#This Row],[team]]=E1817,SUM(H1818,T1817),Table1[[#This Row],[ppg]])</f>
        <v>299</v>
      </c>
      <c r="U1818">
        <f>IF(Table1[[#This Row],[team]]=E1817,SUM(I1818,U1817),Table1[[#This Row],[ppga]])</f>
        <v>200</v>
      </c>
      <c r="V1818">
        <f>IF(Table1[[#This Row],[team]]=E1817,SUM(Table1[[#This Row],[difference]],V1817),Table1[[#This Row],[difference]])</f>
        <v>35</v>
      </c>
      <c r="W1818">
        <f>IF(Table1[[#This Row],[team]]=E1817,SUM(Table1[[#This Row],[sqrt(dif)]],W1817),Table1[[#This Row],[sqrt(dif)]])</f>
        <v>5.0911754676248444</v>
      </c>
      <c r="X1818">
        <f>IF(Table1[[#This Row],[team]]=E1817,SUM(Table1[[#This Row],[f1]],X1817),Table1[[#This Row],[f1]])</f>
        <v>58.594807603757104</v>
      </c>
      <c r="Y1818">
        <f>IF(Table1[[#This Row],[ATS]]=S1817,SUM(Table1[[#This Row],[ATS]],Y1817),Table1[[#This Row],[ATS]])</f>
        <v>-2</v>
      </c>
      <c r="Z1818">
        <f>IF(Table1[[#This Row],[ATS]]&gt;0,Table1[[#This Row],[ATS streak (not real)]]-1,Table1[[#This Row],[ATS streak (not real)]]+1)</f>
        <v>-1</v>
      </c>
      <c r="AA1818" s="5">
        <f>Table1[[#This Row],[running ttl ppg]]^2.37/(Table1[[#This Row],[running ttl ppg]]^2.37+Table1[[#This Row],[running ttl ppga]]^2.37)</f>
        <v>0.72172595672823381</v>
      </c>
      <c r="AB1818" s="5">
        <f>Table1[[#This Row],[pyth ratio]]+Table1[[#This Row],[win/loss ratio]]</f>
        <v>1.6106148456171225</v>
      </c>
    </row>
    <row r="1819" spans="1:28" x14ac:dyDescent="0.25">
      <c r="A1819" s="1">
        <v>4377</v>
      </c>
      <c r="B1819" s="7">
        <f t="shared" si="60"/>
        <v>10</v>
      </c>
      <c r="C1819" s="5">
        <v>2019</v>
      </c>
      <c r="D1819" s="5">
        <v>10</v>
      </c>
      <c r="E1819" t="s">
        <v>58</v>
      </c>
      <c r="F1819" t="s">
        <v>69</v>
      </c>
      <c r="G1819" s="5">
        <v>1</v>
      </c>
      <c r="H1819">
        <v>36</v>
      </c>
      <c r="I1819">
        <v>31</v>
      </c>
      <c r="J1819">
        <v>5</v>
      </c>
      <c r="K1819">
        <f>IF(Table1[[#This Row],[net]]&gt;0,1,0)</f>
        <v>1</v>
      </c>
      <c r="L1819">
        <v>-9.5</v>
      </c>
      <c r="M1819">
        <f>IF(Table1[[#This Row],[team]]=E1818,SUM(Table1[[#This Row],[win/loss]],M1818),Table1[[#This Row],[win/loss]])</f>
        <v>9</v>
      </c>
      <c r="N1819">
        <f>IF(Table1[[#This Row],[team]]=E1818,SUM(Table1[[#This Row],[win/loss]],M1818),Table1[[#This Row],[win/loss]])/B1819</f>
        <v>0.9</v>
      </c>
      <c r="O1819">
        <f t="shared" si="59"/>
        <v>-4.5</v>
      </c>
      <c r="P1819">
        <f>IF(Table1[[#This Row],[difference]]&gt;0,SQRT(Table1[[#This Row],[difference]]),-SQRT(ABS(Table1[[#This Row],[difference]])))</f>
        <v>-2.1213203435596424</v>
      </c>
      <c r="Q1819">
        <f>IF(Table1[[#This Row],[line]]&gt;0,SQRT(Table1[[#This Row],[line]]),-SQRT(ABS(Table1[[#This Row],[line]])))</f>
        <v>-3.082207001484488</v>
      </c>
      <c r="R1819">
        <f>Table1[[#This Row],[difference]]-Table1[[#This Row],[sqrt(line)]]</f>
        <v>-1.417792998515512</v>
      </c>
      <c r="S1819">
        <f>IF(Table1[[#This Row],[difference]]&gt;0,1,-1)</f>
        <v>-1</v>
      </c>
      <c r="T1819">
        <f>IF(Table1[[#This Row],[team]]=E1818,SUM(H1819,T1818),Table1[[#This Row],[ppg]])</f>
        <v>335</v>
      </c>
      <c r="U1819">
        <f>IF(Table1[[#This Row],[team]]=E1818,SUM(I1819,U1818),Table1[[#This Row],[ppga]])</f>
        <v>231</v>
      </c>
      <c r="V1819">
        <f>IF(Table1[[#This Row],[team]]=E1818,SUM(Table1[[#This Row],[difference]],V1818),Table1[[#This Row],[difference]])</f>
        <v>30.5</v>
      </c>
      <c r="W1819">
        <f>IF(Table1[[#This Row],[team]]=E1818,SUM(Table1[[#This Row],[sqrt(dif)]],W1818),Table1[[#This Row],[sqrt(dif)]])</f>
        <v>2.969855124065202</v>
      </c>
      <c r="X1819">
        <f>IF(Table1[[#This Row],[team]]=E1818,SUM(Table1[[#This Row],[f1]],X1818),Table1[[#This Row],[f1]])</f>
        <v>57.177014605241595</v>
      </c>
      <c r="Y1819">
        <f>IF(Table1[[#This Row],[ATS]]=S1818,SUM(Table1[[#This Row],[ATS]],Y1818),Table1[[#This Row],[ATS]])</f>
        <v>-3</v>
      </c>
      <c r="Z1819">
        <f>IF(Table1[[#This Row],[ATS]]&gt;0,Table1[[#This Row],[ATS streak (not real)]]-1,Table1[[#This Row],[ATS streak (not real)]]+1)</f>
        <v>-2</v>
      </c>
      <c r="AA1819" s="5">
        <f>Table1[[#This Row],[running ttl ppg]]^2.37/(Table1[[#This Row],[running ttl ppg]]^2.37+Table1[[#This Row],[running ttl ppga]]^2.37)</f>
        <v>0.70702099008959607</v>
      </c>
      <c r="AB1819" s="5">
        <f>Table1[[#This Row],[pyth ratio]]+Table1[[#This Row],[win/loss ratio]]</f>
        <v>1.607020990089596</v>
      </c>
    </row>
    <row r="1820" spans="1:28" x14ac:dyDescent="0.25">
      <c r="A1820" s="1">
        <v>4378</v>
      </c>
      <c r="B1820" s="7">
        <f t="shared" si="60"/>
        <v>11</v>
      </c>
      <c r="C1820" s="5">
        <v>2019</v>
      </c>
      <c r="D1820" s="5">
        <v>11</v>
      </c>
      <c r="E1820" t="s">
        <v>58</v>
      </c>
      <c r="F1820" t="s">
        <v>56</v>
      </c>
      <c r="G1820" s="5">
        <v>1</v>
      </c>
      <c r="H1820">
        <v>54</v>
      </c>
      <c r="I1820">
        <v>51</v>
      </c>
      <c r="J1820">
        <v>3</v>
      </c>
      <c r="K1820">
        <f>IF(Table1[[#This Row],[net]]&gt;0,1,0)</f>
        <v>1</v>
      </c>
      <c r="L1820">
        <v>-3</v>
      </c>
      <c r="M1820">
        <f>IF(Table1[[#This Row],[team]]=E1819,SUM(Table1[[#This Row],[win/loss]],M1819),Table1[[#This Row],[win/loss]])</f>
        <v>10</v>
      </c>
      <c r="N1820">
        <f>IF(Table1[[#This Row],[team]]=E1819,SUM(Table1[[#This Row],[win/loss]],M1819),Table1[[#This Row],[win/loss]])/B1820</f>
        <v>0.90909090909090906</v>
      </c>
      <c r="O1820">
        <f t="shared" si="59"/>
        <v>0</v>
      </c>
      <c r="P1820">
        <f>IF(Table1[[#This Row],[difference]]&gt;0,SQRT(Table1[[#This Row],[difference]]),-SQRT(ABS(Table1[[#This Row],[difference]])))</f>
        <v>0</v>
      </c>
      <c r="Q1820">
        <f>IF(Table1[[#This Row],[line]]&gt;0,SQRT(Table1[[#This Row],[line]]),-SQRT(ABS(Table1[[#This Row],[line]])))</f>
        <v>-1.7320508075688772</v>
      </c>
      <c r="R1820">
        <f>Table1[[#This Row],[difference]]-Table1[[#This Row],[sqrt(line)]]</f>
        <v>1.7320508075688772</v>
      </c>
      <c r="S1820">
        <f>IF(Table1[[#This Row],[difference]]&gt;0,1,-1)</f>
        <v>-1</v>
      </c>
      <c r="T1820">
        <f>IF(Table1[[#This Row],[team]]=E1819,SUM(H1820,T1819),Table1[[#This Row],[ppg]])</f>
        <v>389</v>
      </c>
      <c r="U1820">
        <f>IF(Table1[[#This Row],[team]]=E1819,SUM(I1820,U1819),Table1[[#This Row],[ppga]])</f>
        <v>282</v>
      </c>
      <c r="V1820">
        <f>IF(Table1[[#This Row],[team]]=E1819,SUM(Table1[[#This Row],[difference]],V1819),Table1[[#This Row],[difference]])</f>
        <v>30.5</v>
      </c>
      <c r="W1820">
        <f>IF(Table1[[#This Row],[team]]=E1819,SUM(Table1[[#This Row],[sqrt(dif)]],W1819),Table1[[#This Row],[sqrt(dif)]])</f>
        <v>2.969855124065202</v>
      </c>
      <c r="X1820">
        <f>IF(Table1[[#This Row],[team]]=E1819,SUM(Table1[[#This Row],[f1]],X1819),Table1[[#This Row],[f1]])</f>
        <v>58.90906541281047</v>
      </c>
      <c r="Y1820">
        <f>IF(Table1[[#This Row],[ATS]]=S1819,SUM(Table1[[#This Row],[ATS]],Y1819),Table1[[#This Row],[ATS]])</f>
        <v>-4</v>
      </c>
      <c r="Z1820">
        <f>IF(Table1[[#This Row],[ATS]]&gt;0,Table1[[#This Row],[ATS streak (not real)]]-1,Table1[[#This Row],[ATS streak (not real)]]+1)</f>
        <v>-3</v>
      </c>
      <c r="AA1820" s="5">
        <f>Table1[[#This Row],[running ttl ppg]]^2.37/(Table1[[#This Row],[running ttl ppg]]^2.37+Table1[[#This Row],[running ttl ppga]]^2.37)</f>
        <v>0.68186660876064187</v>
      </c>
      <c r="AB1820" s="5">
        <f>Table1[[#This Row],[pyth ratio]]+Table1[[#This Row],[win/loss ratio]]</f>
        <v>1.5909575178515509</v>
      </c>
    </row>
    <row r="1821" spans="1:28" x14ac:dyDescent="0.25">
      <c r="A1821" s="1">
        <v>4379</v>
      </c>
      <c r="B1821" s="7">
        <f t="shared" si="60"/>
        <v>12</v>
      </c>
      <c r="C1821" s="5">
        <v>2019</v>
      </c>
      <c r="D1821" s="5">
        <v>13</v>
      </c>
      <c r="E1821" t="s">
        <v>58</v>
      </c>
      <c r="F1821" t="s">
        <v>51</v>
      </c>
      <c r="G1821" s="5">
        <v>0</v>
      </c>
      <c r="H1821">
        <v>30</v>
      </c>
      <c r="I1821">
        <v>16</v>
      </c>
      <c r="J1821">
        <v>14</v>
      </c>
      <c r="K1821">
        <f>IF(Table1[[#This Row],[net]]&gt;0,1,0)</f>
        <v>1</v>
      </c>
      <c r="L1821">
        <v>-10</v>
      </c>
      <c r="M1821">
        <f>IF(Table1[[#This Row],[team]]=E1820,SUM(Table1[[#This Row],[win/loss]],M1820),Table1[[#This Row],[win/loss]])</f>
        <v>11</v>
      </c>
      <c r="N1821">
        <f>IF(Table1[[#This Row],[team]]=E1820,SUM(Table1[[#This Row],[win/loss]],M1820),Table1[[#This Row],[win/loss]])/B1821</f>
        <v>0.91666666666666663</v>
      </c>
      <c r="O1821">
        <f t="shared" si="59"/>
        <v>4</v>
      </c>
      <c r="P1821">
        <f>IF(Table1[[#This Row],[difference]]&gt;0,SQRT(Table1[[#This Row],[difference]]),-SQRT(ABS(Table1[[#This Row],[difference]])))</f>
        <v>2</v>
      </c>
      <c r="Q1821">
        <f>IF(Table1[[#This Row],[line]]&gt;0,SQRT(Table1[[#This Row],[line]]),-SQRT(ABS(Table1[[#This Row],[line]])))</f>
        <v>-3.1622776601683795</v>
      </c>
      <c r="R1821">
        <f>Table1[[#This Row],[difference]]-Table1[[#This Row],[sqrt(line)]]</f>
        <v>7.16227766016838</v>
      </c>
      <c r="S1821">
        <f>IF(Table1[[#This Row],[difference]]&gt;0,1,-1)</f>
        <v>1</v>
      </c>
      <c r="T1821">
        <f>IF(Table1[[#This Row],[team]]=E1820,SUM(H1821,T1820),Table1[[#This Row],[ppg]])</f>
        <v>419</v>
      </c>
      <c r="U1821">
        <f>IF(Table1[[#This Row],[team]]=E1820,SUM(I1821,U1820),Table1[[#This Row],[ppga]])</f>
        <v>298</v>
      </c>
      <c r="V1821">
        <f>IF(Table1[[#This Row],[team]]=E1820,SUM(Table1[[#This Row],[difference]],V1820),Table1[[#This Row],[difference]])</f>
        <v>34.5</v>
      </c>
      <c r="W1821">
        <f>IF(Table1[[#This Row],[team]]=E1820,SUM(Table1[[#This Row],[sqrt(dif)]],W1820),Table1[[#This Row],[sqrt(dif)]])</f>
        <v>4.9698551240652016</v>
      </c>
      <c r="X1821">
        <f>IF(Table1[[#This Row],[team]]=E1820,SUM(Table1[[#This Row],[f1]],X1820),Table1[[#This Row],[f1]])</f>
        <v>66.071343072978848</v>
      </c>
      <c r="Y1821">
        <f>IF(Table1[[#This Row],[ATS]]=S1820,SUM(Table1[[#This Row],[ATS]],Y1820),Table1[[#This Row],[ATS]])</f>
        <v>1</v>
      </c>
      <c r="Z1821">
        <f>IF(Table1[[#This Row],[ATS]]&gt;0,Table1[[#This Row],[ATS streak (not real)]]-1,Table1[[#This Row],[ATS streak (not real)]]+1)</f>
        <v>0</v>
      </c>
      <c r="AA1821" s="5">
        <f>Table1[[#This Row],[running ttl ppg]]^2.37/(Table1[[#This Row],[running ttl ppg]]^2.37+Table1[[#This Row],[running ttl ppga]]^2.37)</f>
        <v>0.69160691161796128</v>
      </c>
      <c r="AB1821" s="5">
        <f>Table1[[#This Row],[pyth ratio]]+Table1[[#This Row],[win/loss ratio]]</f>
        <v>1.6082735782846278</v>
      </c>
    </row>
    <row r="1822" spans="1:28" x14ac:dyDescent="0.25">
      <c r="A1822" s="1">
        <v>4380</v>
      </c>
      <c r="B1822" s="7">
        <f t="shared" si="60"/>
        <v>13</v>
      </c>
      <c r="C1822" s="5">
        <v>2019</v>
      </c>
      <c r="D1822" s="5">
        <v>14</v>
      </c>
      <c r="E1822" t="s">
        <v>58</v>
      </c>
      <c r="F1822" t="s">
        <v>46</v>
      </c>
      <c r="G1822" s="5">
        <v>0</v>
      </c>
      <c r="H1822">
        <v>6</v>
      </c>
      <c r="I1822">
        <v>15</v>
      </c>
      <c r="J1822">
        <v>-9</v>
      </c>
      <c r="K1822">
        <f>IF(Table1[[#This Row],[net]]&gt;0,1,0)</f>
        <v>0</v>
      </c>
      <c r="L1822">
        <v>-3</v>
      </c>
      <c r="M1822">
        <f>IF(Table1[[#This Row],[team]]=E1821,SUM(Table1[[#This Row],[win/loss]],M1821),Table1[[#This Row],[win/loss]])</f>
        <v>11</v>
      </c>
      <c r="N1822">
        <f>IF(Table1[[#This Row],[team]]=E1821,SUM(Table1[[#This Row],[win/loss]],M1821),Table1[[#This Row],[win/loss]])/B1822</f>
        <v>0.84615384615384615</v>
      </c>
      <c r="O1822">
        <f t="shared" si="59"/>
        <v>-12</v>
      </c>
      <c r="P1822">
        <f>IF(Table1[[#This Row],[difference]]&gt;0,SQRT(Table1[[#This Row],[difference]]),-SQRT(ABS(Table1[[#This Row],[difference]])))</f>
        <v>-3.4641016151377544</v>
      </c>
      <c r="Q1822">
        <f>IF(Table1[[#This Row],[line]]&gt;0,SQRT(Table1[[#This Row],[line]]),-SQRT(ABS(Table1[[#This Row],[line]])))</f>
        <v>-1.7320508075688772</v>
      </c>
      <c r="R1822">
        <f>Table1[[#This Row],[difference]]-Table1[[#This Row],[sqrt(line)]]</f>
        <v>-10.267949192431123</v>
      </c>
      <c r="S1822">
        <f>IF(Table1[[#This Row],[difference]]&gt;0,1,-1)</f>
        <v>-1</v>
      </c>
      <c r="T1822">
        <f>IF(Table1[[#This Row],[team]]=E1821,SUM(H1822,T1821),Table1[[#This Row],[ppg]])</f>
        <v>425</v>
      </c>
      <c r="U1822">
        <f>IF(Table1[[#This Row],[team]]=E1821,SUM(I1822,U1821),Table1[[#This Row],[ppga]])</f>
        <v>313</v>
      </c>
      <c r="V1822">
        <f>IF(Table1[[#This Row],[team]]=E1821,SUM(Table1[[#This Row],[difference]],V1821),Table1[[#This Row],[difference]])</f>
        <v>22.5</v>
      </c>
      <c r="W1822">
        <f>IF(Table1[[#This Row],[team]]=E1821,SUM(Table1[[#This Row],[sqrt(dif)]],W1821),Table1[[#This Row],[sqrt(dif)]])</f>
        <v>1.5057535089274472</v>
      </c>
      <c r="X1822">
        <f>IF(Table1[[#This Row],[team]]=E1821,SUM(Table1[[#This Row],[f1]],X1821),Table1[[#This Row],[f1]])</f>
        <v>55.803393880547723</v>
      </c>
      <c r="Y1822">
        <f>IF(Table1[[#This Row],[ATS]]=S1821,SUM(Table1[[#This Row],[ATS]],Y1821),Table1[[#This Row],[ATS]])</f>
        <v>-1</v>
      </c>
      <c r="Z1822">
        <f>IF(Table1[[#This Row],[ATS]]&gt;0,Table1[[#This Row],[ATS streak (not real)]]-1,Table1[[#This Row],[ATS streak (not real)]]+1)</f>
        <v>0</v>
      </c>
      <c r="AA1822" s="5">
        <f>Table1[[#This Row],[running ttl ppg]]^2.37/(Table1[[#This Row],[running ttl ppg]]^2.37+Table1[[#This Row],[running ttl ppga]]^2.37)</f>
        <v>0.67369605723582016</v>
      </c>
      <c r="AB1822" s="5">
        <f>Table1[[#This Row],[pyth ratio]]+Table1[[#This Row],[win/loss ratio]]</f>
        <v>1.5198499033896664</v>
      </c>
    </row>
    <row r="1823" spans="1:28" x14ac:dyDescent="0.25">
      <c r="A1823" s="1">
        <v>4381</v>
      </c>
      <c r="B1823" s="7">
        <f t="shared" si="60"/>
        <v>14</v>
      </c>
      <c r="C1823" s="5">
        <v>2019</v>
      </c>
      <c r="D1823" s="5">
        <v>15</v>
      </c>
      <c r="E1823" t="s">
        <v>58</v>
      </c>
      <c r="F1823" t="s">
        <v>66</v>
      </c>
      <c r="G1823" s="5">
        <v>1</v>
      </c>
      <c r="H1823">
        <v>23</v>
      </c>
      <c r="I1823">
        <v>30</v>
      </c>
      <c r="J1823">
        <v>-7</v>
      </c>
      <c r="K1823">
        <f>IF(Table1[[#This Row],[net]]&gt;0,1,0)</f>
        <v>0</v>
      </c>
      <c r="L1823">
        <v>-13.5</v>
      </c>
      <c r="M1823">
        <f>IF(Table1[[#This Row],[team]]=E1822,SUM(Table1[[#This Row],[win/loss]],M1822),Table1[[#This Row],[win/loss]])</f>
        <v>11</v>
      </c>
      <c r="N1823">
        <f>IF(Table1[[#This Row],[team]]=E1822,SUM(Table1[[#This Row],[win/loss]],M1822),Table1[[#This Row],[win/loss]])/B1823</f>
        <v>0.7857142857142857</v>
      </c>
      <c r="O1823">
        <f t="shared" si="59"/>
        <v>-20.5</v>
      </c>
      <c r="P1823">
        <f>IF(Table1[[#This Row],[difference]]&gt;0,SQRT(Table1[[#This Row],[difference]]),-SQRT(ABS(Table1[[#This Row],[difference]])))</f>
        <v>-4.5276925690687087</v>
      </c>
      <c r="Q1823">
        <f>IF(Table1[[#This Row],[line]]&gt;0,SQRT(Table1[[#This Row],[line]]),-SQRT(ABS(Table1[[#This Row],[line]])))</f>
        <v>-3.6742346141747673</v>
      </c>
      <c r="R1823">
        <f>Table1[[#This Row],[difference]]-Table1[[#This Row],[sqrt(line)]]</f>
        <v>-16.825765385825232</v>
      </c>
      <c r="S1823">
        <f>IF(Table1[[#This Row],[difference]]&gt;0,1,-1)</f>
        <v>-1</v>
      </c>
      <c r="T1823">
        <f>IF(Table1[[#This Row],[team]]=E1822,SUM(H1823,T1822),Table1[[#This Row],[ppg]])</f>
        <v>448</v>
      </c>
      <c r="U1823">
        <f>IF(Table1[[#This Row],[team]]=E1822,SUM(I1823,U1822),Table1[[#This Row],[ppga]])</f>
        <v>343</v>
      </c>
      <c r="V1823">
        <f>IF(Table1[[#This Row],[team]]=E1822,SUM(Table1[[#This Row],[difference]],V1822),Table1[[#This Row],[difference]])</f>
        <v>2</v>
      </c>
      <c r="W1823">
        <f>IF(Table1[[#This Row],[team]]=E1822,SUM(Table1[[#This Row],[sqrt(dif)]],W1822),Table1[[#This Row],[sqrt(dif)]])</f>
        <v>-3.0219390601412615</v>
      </c>
      <c r="X1823">
        <f>IF(Table1[[#This Row],[team]]=E1822,SUM(Table1[[#This Row],[f1]],X1822),Table1[[#This Row],[f1]])</f>
        <v>38.977628494722495</v>
      </c>
      <c r="Y1823">
        <f>IF(Table1[[#This Row],[ATS]]=S1822,SUM(Table1[[#This Row],[ATS]],Y1822),Table1[[#This Row],[ATS]])</f>
        <v>-2</v>
      </c>
      <c r="Z1823">
        <f>IF(Table1[[#This Row],[ATS]]&gt;0,Table1[[#This Row],[ATS streak (not real)]]-1,Table1[[#This Row],[ATS streak (not real)]]+1)</f>
        <v>-1</v>
      </c>
      <c r="AA1823" s="5">
        <f>Table1[[#This Row],[running ttl ppg]]^2.37/(Table1[[#This Row],[running ttl ppg]]^2.37+Table1[[#This Row],[running ttl ppga]]^2.37)</f>
        <v>0.65315552743886651</v>
      </c>
      <c r="AB1823" s="5">
        <f>Table1[[#This Row],[pyth ratio]]+Table1[[#This Row],[win/loss ratio]]</f>
        <v>1.4388698131531523</v>
      </c>
    </row>
    <row r="1824" spans="1:28" x14ac:dyDescent="0.25">
      <c r="A1824" s="1">
        <v>4382</v>
      </c>
      <c r="B1824" s="7">
        <f t="shared" si="60"/>
        <v>15</v>
      </c>
      <c r="C1824" s="5">
        <v>2019</v>
      </c>
      <c r="D1824" s="5">
        <v>16</v>
      </c>
      <c r="E1824" t="s">
        <v>58</v>
      </c>
      <c r="F1824" t="s">
        <v>41</v>
      </c>
      <c r="G1824" s="5">
        <v>0</v>
      </c>
      <c r="H1824">
        <v>31</v>
      </c>
      <c r="I1824">
        <v>9</v>
      </c>
      <c r="J1824">
        <v>22</v>
      </c>
      <c r="K1824">
        <f>IF(Table1[[#This Row],[net]]&gt;0,1,0)</f>
        <v>1</v>
      </c>
      <c r="L1824">
        <v>-14</v>
      </c>
      <c r="M1824">
        <f>IF(Table1[[#This Row],[team]]=E1823,SUM(Table1[[#This Row],[win/loss]],M1823),Table1[[#This Row],[win/loss]])</f>
        <v>12</v>
      </c>
      <c r="N1824">
        <f>IF(Table1[[#This Row],[team]]=E1823,SUM(Table1[[#This Row],[win/loss]],M1823),Table1[[#This Row],[win/loss]])/B1824</f>
        <v>0.8</v>
      </c>
      <c r="O1824">
        <f t="shared" si="59"/>
        <v>8</v>
      </c>
      <c r="P1824">
        <f>IF(Table1[[#This Row],[difference]]&gt;0,SQRT(Table1[[#This Row],[difference]]),-SQRT(ABS(Table1[[#This Row],[difference]])))</f>
        <v>2.8284271247461903</v>
      </c>
      <c r="Q1824">
        <f>IF(Table1[[#This Row],[line]]&gt;0,SQRT(Table1[[#This Row],[line]]),-SQRT(ABS(Table1[[#This Row],[line]])))</f>
        <v>-3.7416573867739413</v>
      </c>
      <c r="R1824">
        <f>Table1[[#This Row],[difference]]-Table1[[#This Row],[sqrt(line)]]</f>
        <v>11.741657386773941</v>
      </c>
      <c r="S1824">
        <f>IF(Table1[[#This Row],[difference]]&gt;0,1,-1)</f>
        <v>1</v>
      </c>
      <c r="T1824">
        <f>IF(Table1[[#This Row],[team]]=E1823,SUM(H1824,T1823),Table1[[#This Row],[ppg]])</f>
        <v>479</v>
      </c>
      <c r="U1824">
        <f>IF(Table1[[#This Row],[team]]=E1823,SUM(I1824,U1823),Table1[[#This Row],[ppga]])</f>
        <v>352</v>
      </c>
      <c r="V1824">
        <f>IF(Table1[[#This Row],[team]]=E1823,SUM(Table1[[#This Row],[difference]],V1823),Table1[[#This Row],[difference]])</f>
        <v>10</v>
      </c>
      <c r="W1824">
        <f>IF(Table1[[#This Row],[team]]=E1823,SUM(Table1[[#This Row],[sqrt(dif)]],W1823),Table1[[#This Row],[sqrt(dif)]])</f>
        <v>-0.19351193539507117</v>
      </c>
      <c r="X1824">
        <f>IF(Table1[[#This Row],[team]]=E1823,SUM(Table1[[#This Row],[f1]],X1823),Table1[[#This Row],[f1]])</f>
        <v>50.719285881496432</v>
      </c>
      <c r="Y1824">
        <f>IF(Table1[[#This Row],[ATS]]=S1823,SUM(Table1[[#This Row],[ATS]],Y1823),Table1[[#This Row],[ATS]])</f>
        <v>1</v>
      </c>
      <c r="Z1824">
        <f>IF(Table1[[#This Row],[ATS]]&gt;0,Table1[[#This Row],[ATS streak (not real)]]-1,Table1[[#This Row],[ATS streak (not real)]]+1)</f>
        <v>0</v>
      </c>
      <c r="AA1824" s="5">
        <f>Table1[[#This Row],[running ttl ppg]]^2.37/(Table1[[#This Row],[running ttl ppg]]^2.37+Table1[[#This Row],[running ttl ppga]]^2.37)</f>
        <v>0.67483259917211313</v>
      </c>
      <c r="AB1824" s="5">
        <f>Table1[[#This Row],[pyth ratio]]+Table1[[#This Row],[win/loss ratio]]</f>
        <v>1.4748325991721132</v>
      </c>
    </row>
    <row r="1825" spans="1:28" x14ac:dyDescent="0.25">
      <c r="A1825" s="1">
        <v>4383</v>
      </c>
      <c r="B1825" s="7">
        <f t="shared" si="60"/>
        <v>16</v>
      </c>
      <c r="C1825" s="5">
        <v>2019</v>
      </c>
      <c r="D1825" s="5">
        <v>17</v>
      </c>
      <c r="E1825" t="s">
        <v>58</v>
      </c>
      <c r="F1825" t="s">
        <v>68</v>
      </c>
      <c r="G1825" s="5">
        <v>1</v>
      </c>
      <c r="H1825">
        <v>48</v>
      </c>
      <c r="I1825">
        <v>32</v>
      </c>
      <c r="J1825">
        <v>16</v>
      </c>
      <c r="K1825">
        <f>IF(Table1[[#This Row],[net]]&gt;0,1,0)</f>
        <v>1</v>
      </c>
      <c r="L1825">
        <v>-10.5</v>
      </c>
      <c r="M1825">
        <f>IF(Table1[[#This Row],[team]]=E1824,SUM(Table1[[#This Row],[win/loss]],M1824),Table1[[#This Row],[win/loss]])</f>
        <v>13</v>
      </c>
      <c r="N1825">
        <f>IF(Table1[[#This Row],[team]]=E1824,SUM(Table1[[#This Row],[win/loss]],M1824),Table1[[#This Row],[win/loss]])/B1825</f>
        <v>0.8125</v>
      </c>
      <c r="O1825">
        <f t="shared" si="59"/>
        <v>5.5</v>
      </c>
      <c r="P1825">
        <f>IF(Table1[[#This Row],[difference]]&gt;0,SQRT(Table1[[#This Row],[difference]]),-SQRT(ABS(Table1[[#This Row],[difference]])))</f>
        <v>2.3452078799117149</v>
      </c>
      <c r="Q1825">
        <f>IF(Table1[[#This Row],[line]]&gt;0,SQRT(Table1[[#This Row],[line]]),-SQRT(ABS(Table1[[#This Row],[line]])))</f>
        <v>-3.2403703492039302</v>
      </c>
      <c r="R1825">
        <f>Table1[[#This Row],[difference]]-Table1[[#This Row],[sqrt(line)]]</f>
        <v>8.7403703492039302</v>
      </c>
      <c r="S1825">
        <f>IF(Table1[[#This Row],[difference]]&gt;0,1,-1)</f>
        <v>1</v>
      </c>
      <c r="T1825">
        <f>IF(Table1[[#This Row],[team]]=E1824,SUM(H1825,T1824),Table1[[#This Row],[ppg]])</f>
        <v>527</v>
      </c>
      <c r="U1825">
        <f>IF(Table1[[#This Row],[team]]=E1824,SUM(I1825,U1824),Table1[[#This Row],[ppga]])</f>
        <v>384</v>
      </c>
      <c r="V1825">
        <f>IF(Table1[[#This Row],[team]]=E1824,SUM(Table1[[#This Row],[difference]],V1824),Table1[[#This Row],[difference]])</f>
        <v>15.5</v>
      </c>
      <c r="W1825">
        <f>IF(Table1[[#This Row],[team]]=E1824,SUM(Table1[[#This Row],[sqrt(dif)]],W1824),Table1[[#This Row],[sqrt(dif)]])</f>
        <v>2.1516959445166437</v>
      </c>
      <c r="X1825">
        <f>IF(Table1[[#This Row],[team]]=E1824,SUM(Table1[[#This Row],[f1]],X1824),Table1[[#This Row],[f1]])</f>
        <v>59.459656230700361</v>
      </c>
      <c r="Y1825">
        <f>IF(Table1[[#This Row],[ATS]]=S1824,SUM(Table1[[#This Row],[ATS]],Y1824),Table1[[#This Row],[ATS]])</f>
        <v>2</v>
      </c>
      <c r="Z1825">
        <f>IF(Table1[[#This Row],[ATS]]&gt;0,Table1[[#This Row],[ATS streak (not real)]]-1,Table1[[#This Row],[ATS streak (not real)]]+1)</f>
        <v>1</v>
      </c>
      <c r="AA1825" s="5">
        <f>Table1[[#This Row],[running ttl ppg]]^2.37/(Table1[[#This Row],[running ttl ppg]]^2.37+Table1[[#This Row],[running ttl ppga]]^2.37)</f>
        <v>0.67923152561085076</v>
      </c>
      <c r="AB1825" s="5">
        <f>Table1[[#This Row],[pyth ratio]]+Table1[[#This Row],[win/loss ratio]]</f>
        <v>1.4917315256108508</v>
      </c>
    </row>
    <row r="1826" spans="1:28" x14ac:dyDescent="0.25">
      <c r="A1826" s="1">
        <v>4384</v>
      </c>
      <c r="B1826" s="7">
        <f t="shared" si="60"/>
        <v>1</v>
      </c>
      <c r="C1826" s="5">
        <v>2019</v>
      </c>
      <c r="D1826" s="5">
        <v>1</v>
      </c>
      <c r="E1826" t="s">
        <v>59</v>
      </c>
      <c r="F1826" t="s">
        <v>71</v>
      </c>
      <c r="G1826" s="5">
        <v>1</v>
      </c>
      <c r="H1826">
        <v>27</v>
      </c>
      <c r="I1826">
        <v>20</v>
      </c>
      <c r="J1826">
        <v>7</v>
      </c>
      <c r="K1826">
        <f>IF(Table1[[#This Row],[net]]&gt;0,1,0)</f>
        <v>1</v>
      </c>
      <c r="L1826">
        <v>0</v>
      </c>
      <c r="M1826">
        <f>IF(Table1[[#This Row],[team]]=E1825,SUM(Table1[[#This Row],[win/loss]],M1825),Table1[[#This Row],[win/loss]])</f>
        <v>1</v>
      </c>
      <c r="N1826">
        <f>IF(Table1[[#This Row],[team]]=E1825,SUM(Table1[[#This Row],[win/loss]],M1825),Table1[[#This Row],[win/loss]])/B1826</f>
        <v>1</v>
      </c>
      <c r="O1826">
        <f t="shared" si="59"/>
        <v>7</v>
      </c>
      <c r="P1826">
        <f>IF(Table1[[#This Row],[difference]]&gt;0,SQRT(Table1[[#This Row],[difference]]),-SQRT(ABS(Table1[[#This Row],[difference]])))</f>
        <v>2.6457513110645907</v>
      </c>
      <c r="Q1826">
        <f>IF(Table1[[#This Row],[line]]&gt;0,SQRT(Table1[[#This Row],[line]]),-SQRT(ABS(Table1[[#This Row],[line]])))</f>
        <v>0</v>
      </c>
      <c r="R1826">
        <f>Table1[[#This Row],[difference]]-Table1[[#This Row],[sqrt(line)]]</f>
        <v>7</v>
      </c>
      <c r="S1826">
        <f>IF(Table1[[#This Row],[difference]]&gt;0,1,-1)</f>
        <v>1</v>
      </c>
      <c r="T1826">
        <f>IF(Table1[[#This Row],[team]]=E1825,SUM(H1826,T1825),Table1[[#This Row],[ppg]])</f>
        <v>27</v>
      </c>
      <c r="U1826">
        <f>IF(Table1[[#This Row],[team]]=E1825,SUM(I1826,U1825),Table1[[#This Row],[ppga]])</f>
        <v>20</v>
      </c>
      <c r="V1826">
        <f>IF(Table1[[#This Row],[team]]=E1825,SUM(Table1[[#This Row],[difference]],V1825),Table1[[#This Row],[difference]])</f>
        <v>7</v>
      </c>
      <c r="W1826">
        <f>IF(Table1[[#This Row],[team]]=E1825,SUM(Table1[[#This Row],[sqrt(dif)]],W1825),Table1[[#This Row],[sqrt(dif)]])</f>
        <v>2.6457513110645907</v>
      </c>
      <c r="X1826">
        <f>IF(Table1[[#This Row],[team]]=E1825,SUM(Table1[[#This Row],[f1]],X1825),Table1[[#This Row],[f1]])</f>
        <v>7</v>
      </c>
      <c r="Y1826">
        <f>IF(Table1[[#This Row],[ATS]]=S1825,SUM(Table1[[#This Row],[ATS]],Y1825),Table1[[#This Row],[ATS]])</f>
        <v>3</v>
      </c>
      <c r="Z1826">
        <f>IF(Table1[[#This Row],[ATS]]&gt;0,Table1[[#This Row],[ATS streak (not real)]]-1,Table1[[#This Row],[ATS streak (not real)]]+1)</f>
        <v>2</v>
      </c>
      <c r="AA1826" s="5">
        <f>Table1[[#This Row],[running ttl ppg]]^2.37/(Table1[[#This Row],[running ttl ppg]]^2.37+Table1[[#This Row],[running ttl ppga]]^2.37)</f>
        <v>0.67067683792363275</v>
      </c>
      <c r="AB1826" s="5">
        <f>Table1[[#This Row],[pyth ratio]]+Table1[[#This Row],[win/loss ratio]]</f>
        <v>1.6706768379236328</v>
      </c>
    </row>
    <row r="1827" spans="1:28" x14ac:dyDescent="0.25">
      <c r="A1827" s="1">
        <v>4385</v>
      </c>
      <c r="B1827" s="7">
        <f t="shared" si="60"/>
        <v>2</v>
      </c>
      <c r="C1827" s="5">
        <v>2019</v>
      </c>
      <c r="D1827" s="5">
        <v>2</v>
      </c>
      <c r="E1827" t="s">
        <v>59</v>
      </c>
      <c r="F1827" t="s">
        <v>62</v>
      </c>
      <c r="G1827" s="5">
        <v>0</v>
      </c>
      <c r="H1827">
        <v>20</v>
      </c>
      <c r="I1827">
        <v>12</v>
      </c>
      <c r="J1827">
        <v>8</v>
      </c>
      <c r="K1827">
        <f>IF(Table1[[#This Row],[net]]&gt;0,1,0)</f>
        <v>1</v>
      </c>
      <c r="L1827">
        <v>3</v>
      </c>
      <c r="M1827">
        <f>IF(Table1[[#This Row],[team]]=E1826,SUM(Table1[[#This Row],[win/loss]],M1826),Table1[[#This Row],[win/loss]])</f>
        <v>2</v>
      </c>
      <c r="N1827">
        <f>IF(Table1[[#This Row],[team]]=E1826,SUM(Table1[[#This Row],[win/loss]],M1826),Table1[[#This Row],[win/loss]])/B1827</f>
        <v>1</v>
      </c>
      <c r="O1827">
        <f t="shared" si="59"/>
        <v>11</v>
      </c>
      <c r="P1827">
        <f>IF(Table1[[#This Row],[difference]]&gt;0,SQRT(Table1[[#This Row],[difference]]),-SQRT(ABS(Table1[[#This Row],[difference]])))</f>
        <v>3.3166247903553998</v>
      </c>
      <c r="Q1827">
        <f>IF(Table1[[#This Row],[line]]&gt;0,SQRT(Table1[[#This Row],[line]]),-SQRT(ABS(Table1[[#This Row],[line]])))</f>
        <v>1.7320508075688772</v>
      </c>
      <c r="R1827">
        <f>Table1[[#This Row],[difference]]-Table1[[#This Row],[sqrt(line)]]</f>
        <v>9.2679491924311233</v>
      </c>
      <c r="S1827">
        <f>IF(Table1[[#This Row],[difference]]&gt;0,1,-1)</f>
        <v>1</v>
      </c>
      <c r="T1827">
        <f>IF(Table1[[#This Row],[team]]=E1826,SUM(H1827,T1826),Table1[[#This Row],[ppg]])</f>
        <v>47</v>
      </c>
      <c r="U1827">
        <f>IF(Table1[[#This Row],[team]]=E1826,SUM(I1827,U1826),Table1[[#This Row],[ppga]])</f>
        <v>32</v>
      </c>
      <c r="V1827">
        <f>IF(Table1[[#This Row],[team]]=E1826,SUM(Table1[[#This Row],[difference]],V1826),Table1[[#This Row],[difference]])</f>
        <v>18</v>
      </c>
      <c r="W1827">
        <f>IF(Table1[[#This Row],[team]]=E1826,SUM(Table1[[#This Row],[sqrt(dif)]],W1826),Table1[[#This Row],[sqrt(dif)]])</f>
        <v>5.9623761014199905</v>
      </c>
      <c r="X1827">
        <f>IF(Table1[[#This Row],[team]]=E1826,SUM(Table1[[#This Row],[f1]],X1826),Table1[[#This Row],[f1]])</f>
        <v>16.267949192431125</v>
      </c>
      <c r="Y1827">
        <f>IF(Table1[[#This Row],[ATS]]=S1826,SUM(Table1[[#This Row],[ATS]],Y1826),Table1[[#This Row],[ATS]])</f>
        <v>4</v>
      </c>
      <c r="Z1827">
        <f>IF(Table1[[#This Row],[ATS]]&gt;0,Table1[[#This Row],[ATS streak (not real)]]-1,Table1[[#This Row],[ATS streak (not real)]]+1)</f>
        <v>3</v>
      </c>
      <c r="AA1827" s="5">
        <f>Table1[[#This Row],[running ttl ppg]]^2.37/(Table1[[#This Row],[running ttl ppg]]^2.37+Table1[[#This Row],[running ttl ppga]]^2.37)</f>
        <v>0.71321614844288128</v>
      </c>
      <c r="AB1827" s="5">
        <f>Table1[[#This Row],[pyth ratio]]+Table1[[#This Row],[win/loss ratio]]</f>
        <v>1.7132161484428812</v>
      </c>
    </row>
    <row r="1828" spans="1:28" x14ac:dyDescent="0.25">
      <c r="A1828" s="1">
        <v>4386</v>
      </c>
      <c r="B1828" s="7">
        <f t="shared" si="60"/>
        <v>3</v>
      </c>
      <c r="C1828" s="5">
        <v>2019</v>
      </c>
      <c r="D1828" s="5">
        <v>3</v>
      </c>
      <c r="E1828" t="s">
        <v>59</v>
      </c>
      <c r="F1828" t="s">
        <v>65</v>
      </c>
      <c r="G1828" s="5">
        <v>1</v>
      </c>
      <c r="H1828">
        <v>28</v>
      </c>
      <c r="I1828">
        <v>20</v>
      </c>
      <c r="J1828">
        <v>8</v>
      </c>
      <c r="K1828">
        <f>IF(Table1[[#This Row],[net]]&gt;0,1,0)</f>
        <v>1</v>
      </c>
      <c r="L1828">
        <v>-3</v>
      </c>
      <c r="M1828">
        <f>IF(Table1[[#This Row],[team]]=E1827,SUM(Table1[[#This Row],[win/loss]],M1827),Table1[[#This Row],[win/loss]])</f>
        <v>3</v>
      </c>
      <c r="N1828">
        <f>IF(Table1[[#This Row],[team]]=E1827,SUM(Table1[[#This Row],[win/loss]],M1827),Table1[[#This Row],[win/loss]])/B1828</f>
        <v>1</v>
      </c>
      <c r="O1828">
        <f t="shared" si="59"/>
        <v>5</v>
      </c>
      <c r="P1828">
        <f>IF(Table1[[#This Row],[difference]]&gt;0,SQRT(Table1[[#This Row],[difference]]),-SQRT(ABS(Table1[[#This Row],[difference]])))</f>
        <v>2.2360679774997898</v>
      </c>
      <c r="Q1828">
        <f>IF(Table1[[#This Row],[line]]&gt;0,SQRT(Table1[[#This Row],[line]]),-SQRT(ABS(Table1[[#This Row],[line]])))</f>
        <v>-1.7320508075688772</v>
      </c>
      <c r="R1828">
        <f>Table1[[#This Row],[difference]]-Table1[[#This Row],[sqrt(line)]]</f>
        <v>6.7320508075688767</v>
      </c>
      <c r="S1828">
        <f>IF(Table1[[#This Row],[difference]]&gt;0,1,-1)</f>
        <v>1</v>
      </c>
      <c r="T1828">
        <f>IF(Table1[[#This Row],[team]]=E1827,SUM(H1828,T1827),Table1[[#This Row],[ppg]])</f>
        <v>75</v>
      </c>
      <c r="U1828">
        <f>IF(Table1[[#This Row],[team]]=E1827,SUM(I1828,U1827),Table1[[#This Row],[ppga]])</f>
        <v>52</v>
      </c>
      <c r="V1828">
        <f>IF(Table1[[#This Row],[team]]=E1827,SUM(Table1[[#This Row],[difference]],V1827),Table1[[#This Row],[difference]])</f>
        <v>23</v>
      </c>
      <c r="W1828">
        <f>IF(Table1[[#This Row],[team]]=E1827,SUM(Table1[[#This Row],[sqrt(dif)]],W1827),Table1[[#This Row],[sqrt(dif)]])</f>
        <v>8.1984440789197812</v>
      </c>
      <c r="X1828">
        <f>IF(Table1[[#This Row],[team]]=E1827,SUM(Table1[[#This Row],[f1]],X1827),Table1[[#This Row],[f1]])</f>
        <v>23</v>
      </c>
      <c r="Y1828">
        <f>IF(Table1[[#This Row],[ATS]]=S1827,SUM(Table1[[#This Row],[ATS]],Y1827),Table1[[#This Row],[ATS]])</f>
        <v>5</v>
      </c>
      <c r="Z1828">
        <f>IF(Table1[[#This Row],[ATS]]&gt;0,Table1[[#This Row],[ATS streak (not real)]]-1,Table1[[#This Row],[ATS streak (not real)]]+1)</f>
        <v>4</v>
      </c>
      <c r="AA1828" s="5">
        <f>Table1[[#This Row],[running ttl ppg]]^2.37/(Table1[[#This Row],[running ttl ppg]]^2.37+Table1[[#This Row],[running ttl ppga]]^2.37)</f>
        <v>0.70432920599685545</v>
      </c>
      <c r="AB1828" s="5">
        <f>Table1[[#This Row],[pyth ratio]]+Table1[[#This Row],[win/loss ratio]]</f>
        <v>1.7043292059968556</v>
      </c>
    </row>
    <row r="1829" spans="1:28" x14ac:dyDescent="0.25">
      <c r="A1829" s="1">
        <v>4387</v>
      </c>
      <c r="B1829" s="7">
        <f t="shared" si="60"/>
        <v>4</v>
      </c>
      <c r="C1829" s="5">
        <v>2019</v>
      </c>
      <c r="D1829" s="5">
        <v>4</v>
      </c>
      <c r="E1829" t="s">
        <v>59</v>
      </c>
      <c r="F1829" t="s">
        <v>63</v>
      </c>
      <c r="G1829" s="5">
        <v>0</v>
      </c>
      <c r="H1829">
        <v>7</v>
      </c>
      <c r="I1829">
        <v>38</v>
      </c>
      <c r="J1829">
        <v>-31</v>
      </c>
      <c r="K1829">
        <f>IF(Table1[[#This Row],[net]]&gt;0,1,0)</f>
        <v>0</v>
      </c>
      <c r="L1829">
        <v>6.5</v>
      </c>
      <c r="M1829">
        <f>IF(Table1[[#This Row],[team]]=E1828,SUM(Table1[[#This Row],[win/loss]],M1828),Table1[[#This Row],[win/loss]])</f>
        <v>3</v>
      </c>
      <c r="N1829">
        <f>IF(Table1[[#This Row],[team]]=E1828,SUM(Table1[[#This Row],[win/loss]],M1828),Table1[[#This Row],[win/loss]])/B1829</f>
        <v>0.75</v>
      </c>
      <c r="O1829">
        <f t="shared" si="59"/>
        <v>-24.5</v>
      </c>
      <c r="P1829">
        <f>IF(Table1[[#This Row],[difference]]&gt;0,SQRT(Table1[[#This Row],[difference]]),-SQRT(ABS(Table1[[#This Row],[difference]])))</f>
        <v>-4.9497474683058327</v>
      </c>
      <c r="Q1829">
        <f>IF(Table1[[#This Row],[line]]&gt;0,SQRT(Table1[[#This Row],[line]]),-SQRT(ABS(Table1[[#This Row],[line]])))</f>
        <v>2.5495097567963922</v>
      </c>
      <c r="R1829">
        <f>Table1[[#This Row],[difference]]-Table1[[#This Row],[sqrt(line)]]</f>
        <v>-27.049509756796393</v>
      </c>
      <c r="S1829">
        <f>IF(Table1[[#This Row],[difference]]&gt;0,1,-1)</f>
        <v>-1</v>
      </c>
      <c r="T1829">
        <f>IF(Table1[[#This Row],[team]]=E1828,SUM(H1829,T1828),Table1[[#This Row],[ppg]])</f>
        <v>82</v>
      </c>
      <c r="U1829">
        <f>IF(Table1[[#This Row],[team]]=E1828,SUM(I1829,U1828),Table1[[#This Row],[ppga]])</f>
        <v>90</v>
      </c>
      <c r="V1829">
        <f>IF(Table1[[#This Row],[team]]=E1828,SUM(Table1[[#This Row],[difference]],V1828),Table1[[#This Row],[difference]])</f>
        <v>-1.5</v>
      </c>
      <c r="W1829">
        <f>IF(Table1[[#This Row],[team]]=E1828,SUM(Table1[[#This Row],[sqrt(dif)]],W1828),Table1[[#This Row],[sqrt(dif)]])</f>
        <v>3.2486966106139485</v>
      </c>
      <c r="X1829">
        <f>IF(Table1[[#This Row],[team]]=E1828,SUM(Table1[[#This Row],[f1]],X1828),Table1[[#This Row],[f1]])</f>
        <v>-4.0495097567963931</v>
      </c>
      <c r="Y1829">
        <f>IF(Table1[[#This Row],[ATS]]=S1828,SUM(Table1[[#This Row],[ATS]],Y1828),Table1[[#This Row],[ATS]])</f>
        <v>-1</v>
      </c>
      <c r="Z1829">
        <f>IF(Table1[[#This Row],[ATS]]&gt;0,Table1[[#This Row],[ATS streak (not real)]]-1,Table1[[#This Row],[ATS streak (not real)]]+1)</f>
        <v>0</v>
      </c>
      <c r="AA1829" s="5">
        <f>Table1[[#This Row],[running ttl ppg]]^2.37/(Table1[[#This Row],[running ttl ppg]]^2.37+Table1[[#This Row],[running ttl ppga]]^2.37)</f>
        <v>0.44506656788987814</v>
      </c>
      <c r="AB1829" s="5">
        <f>Table1[[#This Row],[pyth ratio]]+Table1[[#This Row],[win/loss ratio]]</f>
        <v>1.1950665678898782</v>
      </c>
    </row>
    <row r="1830" spans="1:28" x14ac:dyDescent="0.25">
      <c r="A1830" s="1">
        <v>4388</v>
      </c>
      <c r="B1830" s="7">
        <f t="shared" si="60"/>
        <v>5</v>
      </c>
      <c r="C1830" s="5">
        <v>2019</v>
      </c>
      <c r="D1830" s="5">
        <v>5</v>
      </c>
      <c r="E1830" t="s">
        <v>59</v>
      </c>
      <c r="F1830" t="s">
        <v>47</v>
      </c>
      <c r="G1830" s="5">
        <v>0</v>
      </c>
      <c r="H1830">
        <v>17</v>
      </c>
      <c r="I1830">
        <v>27</v>
      </c>
      <c r="J1830">
        <v>-10</v>
      </c>
      <c r="K1830">
        <f>IF(Table1[[#This Row],[net]]&gt;0,1,0)</f>
        <v>0</v>
      </c>
      <c r="L1830">
        <v>6</v>
      </c>
      <c r="M1830">
        <f>IF(Table1[[#This Row],[team]]=E1829,SUM(Table1[[#This Row],[win/loss]],M1829),Table1[[#This Row],[win/loss]])</f>
        <v>3</v>
      </c>
      <c r="N1830">
        <f>IF(Table1[[#This Row],[team]]=E1829,SUM(Table1[[#This Row],[win/loss]],M1829),Table1[[#This Row],[win/loss]])/B1830</f>
        <v>0.6</v>
      </c>
      <c r="O1830">
        <f t="shared" si="59"/>
        <v>-4</v>
      </c>
      <c r="P1830">
        <f>IF(Table1[[#This Row],[difference]]&gt;0,SQRT(Table1[[#This Row],[difference]]),-SQRT(ABS(Table1[[#This Row],[difference]])))</f>
        <v>-2</v>
      </c>
      <c r="Q1830">
        <f>IF(Table1[[#This Row],[line]]&gt;0,SQRT(Table1[[#This Row],[line]]),-SQRT(ABS(Table1[[#This Row],[line]])))</f>
        <v>2.4494897427831779</v>
      </c>
      <c r="R1830">
        <f>Table1[[#This Row],[difference]]-Table1[[#This Row],[sqrt(line)]]</f>
        <v>-6.4494897427831779</v>
      </c>
      <c r="S1830">
        <f>IF(Table1[[#This Row],[difference]]&gt;0,1,-1)</f>
        <v>-1</v>
      </c>
      <c r="T1830">
        <f>IF(Table1[[#This Row],[team]]=E1829,SUM(H1830,T1829),Table1[[#This Row],[ppg]])</f>
        <v>99</v>
      </c>
      <c r="U1830">
        <f>IF(Table1[[#This Row],[team]]=E1829,SUM(I1830,U1829),Table1[[#This Row],[ppga]])</f>
        <v>117</v>
      </c>
      <c r="V1830">
        <f>IF(Table1[[#This Row],[team]]=E1829,SUM(Table1[[#This Row],[difference]],V1829),Table1[[#This Row],[difference]])</f>
        <v>-5.5</v>
      </c>
      <c r="W1830">
        <f>IF(Table1[[#This Row],[team]]=E1829,SUM(Table1[[#This Row],[sqrt(dif)]],W1829),Table1[[#This Row],[sqrt(dif)]])</f>
        <v>1.2486966106139485</v>
      </c>
      <c r="X1830">
        <f>IF(Table1[[#This Row],[team]]=E1829,SUM(Table1[[#This Row],[f1]],X1829),Table1[[#This Row],[f1]])</f>
        <v>-10.498999499579572</v>
      </c>
      <c r="Y1830">
        <f>IF(Table1[[#This Row],[ATS]]=S1829,SUM(Table1[[#This Row],[ATS]],Y1829),Table1[[#This Row],[ATS]])</f>
        <v>-2</v>
      </c>
      <c r="Z1830">
        <f>IF(Table1[[#This Row],[ATS]]&gt;0,Table1[[#This Row],[ATS streak (not real)]]-1,Table1[[#This Row],[ATS streak (not real)]]+1)</f>
        <v>-1</v>
      </c>
      <c r="AA1830" s="5">
        <f>Table1[[#This Row],[running ttl ppg]]^2.37/(Table1[[#This Row],[running ttl ppg]]^2.37+Table1[[#This Row],[running ttl ppga]]^2.37)</f>
        <v>0.40229343469567591</v>
      </c>
      <c r="AB1830" s="5">
        <f>Table1[[#This Row],[pyth ratio]]+Table1[[#This Row],[win/loss ratio]]</f>
        <v>1.0022934346956758</v>
      </c>
    </row>
    <row r="1831" spans="1:28" x14ac:dyDescent="0.25">
      <c r="A1831" s="1">
        <v>4389</v>
      </c>
      <c r="B1831" s="7">
        <f t="shared" si="60"/>
        <v>6</v>
      </c>
      <c r="C1831" s="5">
        <v>2019</v>
      </c>
      <c r="D1831" s="5">
        <v>6</v>
      </c>
      <c r="E1831" t="s">
        <v>59</v>
      </c>
      <c r="F1831" t="s">
        <v>46</v>
      </c>
      <c r="G1831" s="5">
        <v>1</v>
      </c>
      <c r="H1831">
        <v>31</v>
      </c>
      <c r="I1831">
        <v>28</v>
      </c>
      <c r="J1831">
        <v>3</v>
      </c>
      <c r="K1831">
        <f>IF(Table1[[#This Row],[net]]&gt;0,1,0)</f>
        <v>1</v>
      </c>
      <c r="L1831">
        <v>7</v>
      </c>
      <c r="M1831">
        <f>IF(Table1[[#This Row],[team]]=E1830,SUM(Table1[[#This Row],[win/loss]],M1830),Table1[[#This Row],[win/loss]])</f>
        <v>4</v>
      </c>
      <c r="N1831">
        <f>IF(Table1[[#This Row],[team]]=E1830,SUM(Table1[[#This Row],[win/loss]],M1830),Table1[[#This Row],[win/loss]])/B1831</f>
        <v>0.66666666666666663</v>
      </c>
      <c r="O1831">
        <f t="shared" si="59"/>
        <v>10</v>
      </c>
      <c r="P1831">
        <f>IF(Table1[[#This Row],[difference]]&gt;0,SQRT(Table1[[#This Row],[difference]]),-SQRT(ABS(Table1[[#This Row],[difference]])))</f>
        <v>3.1622776601683795</v>
      </c>
      <c r="Q1831">
        <f>IF(Table1[[#This Row],[line]]&gt;0,SQRT(Table1[[#This Row],[line]]),-SQRT(ABS(Table1[[#This Row],[line]])))</f>
        <v>2.6457513110645907</v>
      </c>
      <c r="R1831">
        <f>Table1[[#This Row],[difference]]-Table1[[#This Row],[sqrt(line)]]</f>
        <v>7.3542486889354093</v>
      </c>
      <c r="S1831">
        <f>IF(Table1[[#This Row],[difference]]&gt;0,1,-1)</f>
        <v>1</v>
      </c>
      <c r="T1831">
        <f>IF(Table1[[#This Row],[team]]=E1830,SUM(H1831,T1830),Table1[[#This Row],[ppg]])</f>
        <v>130</v>
      </c>
      <c r="U1831">
        <f>IF(Table1[[#This Row],[team]]=E1830,SUM(I1831,U1830),Table1[[#This Row],[ppga]])</f>
        <v>145</v>
      </c>
      <c r="V1831">
        <f>IF(Table1[[#This Row],[team]]=E1830,SUM(Table1[[#This Row],[difference]],V1830),Table1[[#This Row],[difference]])</f>
        <v>4.5</v>
      </c>
      <c r="W1831">
        <f>IF(Table1[[#This Row],[team]]=E1830,SUM(Table1[[#This Row],[sqrt(dif)]],W1830),Table1[[#This Row],[sqrt(dif)]])</f>
        <v>4.4109742707823276</v>
      </c>
      <c r="X1831">
        <f>IF(Table1[[#This Row],[team]]=E1830,SUM(Table1[[#This Row],[f1]],X1830),Table1[[#This Row],[f1]])</f>
        <v>-3.1447508106441626</v>
      </c>
      <c r="Y1831">
        <f>IF(Table1[[#This Row],[ATS]]=S1830,SUM(Table1[[#This Row],[ATS]],Y1830),Table1[[#This Row],[ATS]])</f>
        <v>1</v>
      </c>
      <c r="Z1831">
        <f>IF(Table1[[#This Row],[ATS]]&gt;0,Table1[[#This Row],[ATS streak (not real)]]-1,Table1[[#This Row],[ATS streak (not real)]]+1)</f>
        <v>0</v>
      </c>
      <c r="AA1831" s="5">
        <f>Table1[[#This Row],[running ttl ppg]]^2.37/(Table1[[#This Row],[running ttl ppg]]^2.37+Table1[[#This Row],[running ttl ppga]]^2.37)</f>
        <v>0.43565814674655318</v>
      </c>
      <c r="AB1831" s="5">
        <f>Table1[[#This Row],[pyth ratio]]+Table1[[#This Row],[win/loss ratio]]</f>
        <v>1.1023248134132198</v>
      </c>
    </row>
    <row r="1832" spans="1:28" x14ac:dyDescent="0.25">
      <c r="A1832" s="1">
        <v>4390</v>
      </c>
      <c r="B1832" s="7">
        <f t="shared" si="60"/>
        <v>7</v>
      </c>
      <c r="C1832" s="5">
        <v>2019</v>
      </c>
      <c r="D1832" s="5">
        <v>7</v>
      </c>
      <c r="E1832" t="s">
        <v>59</v>
      </c>
      <c r="F1832" t="s">
        <v>51</v>
      </c>
      <c r="G1832" s="5">
        <v>1</v>
      </c>
      <c r="H1832">
        <v>21</v>
      </c>
      <c r="I1832">
        <v>32</v>
      </c>
      <c r="J1832">
        <v>-11</v>
      </c>
      <c r="K1832">
        <f>IF(Table1[[#This Row],[net]]&gt;0,1,0)</f>
        <v>0</v>
      </c>
      <c r="L1832">
        <v>3</v>
      </c>
      <c r="M1832">
        <f>IF(Table1[[#This Row],[team]]=E1831,SUM(Table1[[#This Row],[win/loss]],M1831),Table1[[#This Row],[win/loss]])</f>
        <v>4</v>
      </c>
      <c r="N1832">
        <f>IF(Table1[[#This Row],[team]]=E1831,SUM(Table1[[#This Row],[win/loss]],M1831),Table1[[#This Row],[win/loss]])/B1832</f>
        <v>0.5714285714285714</v>
      </c>
      <c r="O1832">
        <f t="shared" si="59"/>
        <v>-8</v>
      </c>
      <c r="P1832">
        <f>IF(Table1[[#This Row],[difference]]&gt;0,SQRT(Table1[[#This Row],[difference]]),-SQRT(ABS(Table1[[#This Row],[difference]])))</f>
        <v>-2.8284271247461903</v>
      </c>
      <c r="Q1832">
        <f>IF(Table1[[#This Row],[line]]&gt;0,SQRT(Table1[[#This Row],[line]]),-SQRT(ABS(Table1[[#This Row],[line]])))</f>
        <v>1.7320508075688772</v>
      </c>
      <c r="R1832">
        <f>Table1[[#This Row],[difference]]-Table1[[#This Row],[sqrt(line)]]</f>
        <v>-9.7320508075688767</v>
      </c>
      <c r="S1832">
        <f>IF(Table1[[#This Row],[difference]]&gt;0,1,-1)</f>
        <v>-1</v>
      </c>
      <c r="T1832">
        <f>IF(Table1[[#This Row],[team]]=E1831,SUM(H1832,T1831),Table1[[#This Row],[ppg]])</f>
        <v>151</v>
      </c>
      <c r="U1832">
        <f>IF(Table1[[#This Row],[team]]=E1831,SUM(I1832,U1831),Table1[[#This Row],[ppga]])</f>
        <v>177</v>
      </c>
      <c r="V1832">
        <f>IF(Table1[[#This Row],[team]]=E1831,SUM(Table1[[#This Row],[difference]],V1831),Table1[[#This Row],[difference]])</f>
        <v>-3.5</v>
      </c>
      <c r="W1832">
        <f>IF(Table1[[#This Row],[team]]=E1831,SUM(Table1[[#This Row],[sqrt(dif)]],W1831),Table1[[#This Row],[sqrt(dif)]])</f>
        <v>1.5825471460361373</v>
      </c>
      <c r="X1832">
        <f>IF(Table1[[#This Row],[team]]=E1831,SUM(Table1[[#This Row],[f1]],X1831),Table1[[#This Row],[f1]])</f>
        <v>-12.87680161821304</v>
      </c>
      <c r="Y1832">
        <f>IF(Table1[[#This Row],[ATS]]=S1831,SUM(Table1[[#This Row],[ATS]],Y1831),Table1[[#This Row],[ATS]])</f>
        <v>-1</v>
      </c>
      <c r="Z1832">
        <f>IF(Table1[[#This Row],[ATS]]&gt;0,Table1[[#This Row],[ATS streak (not real)]]-1,Table1[[#This Row],[ATS streak (not real)]]+1)</f>
        <v>0</v>
      </c>
      <c r="AA1832" s="5">
        <f>Table1[[#This Row],[running ttl ppg]]^2.37/(Table1[[#This Row],[running ttl ppg]]^2.37+Table1[[#This Row],[running ttl ppga]]^2.37)</f>
        <v>0.40696610525469612</v>
      </c>
      <c r="AB1832" s="5">
        <f>Table1[[#This Row],[pyth ratio]]+Table1[[#This Row],[win/loss ratio]]</f>
        <v>0.97839467668326752</v>
      </c>
    </row>
    <row r="1833" spans="1:28" x14ac:dyDescent="0.25">
      <c r="A1833" s="1">
        <v>4391</v>
      </c>
      <c r="B1833" s="7">
        <f t="shared" si="60"/>
        <v>8</v>
      </c>
      <c r="C1833" s="5">
        <v>2019</v>
      </c>
      <c r="D1833" s="5">
        <v>8</v>
      </c>
      <c r="E1833" t="s">
        <v>59</v>
      </c>
      <c r="F1833" t="s">
        <v>53</v>
      </c>
      <c r="G1833" s="5">
        <v>0</v>
      </c>
      <c r="H1833">
        <v>23</v>
      </c>
      <c r="I1833">
        <v>42</v>
      </c>
      <c r="J1833">
        <v>-19</v>
      </c>
      <c r="K1833">
        <f>IF(Table1[[#This Row],[net]]&gt;0,1,0)</f>
        <v>0</v>
      </c>
      <c r="L1833">
        <v>7.5</v>
      </c>
      <c r="M1833">
        <f>IF(Table1[[#This Row],[team]]=E1832,SUM(Table1[[#This Row],[win/loss]],M1832),Table1[[#This Row],[win/loss]])</f>
        <v>4</v>
      </c>
      <c r="N1833">
        <f>IF(Table1[[#This Row],[team]]=E1832,SUM(Table1[[#This Row],[win/loss]],M1832),Table1[[#This Row],[win/loss]])/B1833</f>
        <v>0.5</v>
      </c>
      <c r="O1833">
        <f t="shared" si="59"/>
        <v>-11.5</v>
      </c>
      <c r="P1833">
        <f>IF(Table1[[#This Row],[difference]]&gt;0,SQRT(Table1[[#This Row],[difference]]),-SQRT(ABS(Table1[[#This Row],[difference]])))</f>
        <v>-3.3911649915626341</v>
      </c>
      <c r="Q1833">
        <f>IF(Table1[[#This Row],[line]]&gt;0,SQRT(Table1[[#This Row],[line]]),-SQRT(ABS(Table1[[#This Row],[line]])))</f>
        <v>2.7386127875258306</v>
      </c>
      <c r="R1833">
        <f>Table1[[#This Row],[difference]]-Table1[[#This Row],[sqrt(line)]]</f>
        <v>-14.238612787525831</v>
      </c>
      <c r="S1833">
        <f>IF(Table1[[#This Row],[difference]]&gt;0,1,-1)</f>
        <v>-1</v>
      </c>
      <c r="T1833">
        <f>IF(Table1[[#This Row],[team]]=E1832,SUM(H1833,T1832),Table1[[#This Row],[ppg]])</f>
        <v>174</v>
      </c>
      <c r="U1833">
        <f>IF(Table1[[#This Row],[team]]=E1832,SUM(I1833,U1832),Table1[[#This Row],[ppga]])</f>
        <v>219</v>
      </c>
      <c r="V1833">
        <f>IF(Table1[[#This Row],[team]]=E1832,SUM(Table1[[#This Row],[difference]],V1832),Table1[[#This Row],[difference]])</f>
        <v>-15</v>
      </c>
      <c r="W1833">
        <f>IF(Table1[[#This Row],[team]]=E1832,SUM(Table1[[#This Row],[sqrt(dif)]],W1832),Table1[[#This Row],[sqrt(dif)]])</f>
        <v>-1.8086178455264967</v>
      </c>
      <c r="X1833">
        <f>IF(Table1[[#This Row],[team]]=E1832,SUM(Table1[[#This Row],[f1]],X1832),Table1[[#This Row],[f1]])</f>
        <v>-27.115414405738871</v>
      </c>
      <c r="Y1833">
        <f>IF(Table1[[#This Row],[ATS]]=S1832,SUM(Table1[[#This Row],[ATS]],Y1832),Table1[[#This Row],[ATS]])</f>
        <v>-2</v>
      </c>
      <c r="Z1833">
        <f>IF(Table1[[#This Row],[ATS]]&gt;0,Table1[[#This Row],[ATS streak (not real)]]-1,Table1[[#This Row],[ATS streak (not real)]]+1)</f>
        <v>-1</v>
      </c>
      <c r="AA1833" s="5">
        <f>Table1[[#This Row],[running ttl ppg]]^2.37/(Table1[[#This Row],[running ttl ppg]]^2.37+Table1[[#This Row],[running ttl ppga]]^2.37)</f>
        <v>0.36699294557112999</v>
      </c>
      <c r="AB1833" s="5">
        <f>Table1[[#This Row],[pyth ratio]]+Table1[[#This Row],[win/loss ratio]]</f>
        <v>0.86699294557113005</v>
      </c>
    </row>
    <row r="1834" spans="1:28" x14ac:dyDescent="0.25">
      <c r="A1834" s="1">
        <v>4392</v>
      </c>
      <c r="B1834" s="7">
        <f t="shared" si="60"/>
        <v>9</v>
      </c>
      <c r="C1834" s="5">
        <v>2019</v>
      </c>
      <c r="D1834" s="5">
        <v>9</v>
      </c>
      <c r="E1834" t="s">
        <v>59</v>
      </c>
      <c r="F1834" t="s">
        <v>62</v>
      </c>
      <c r="G1834" s="5">
        <v>1</v>
      </c>
      <c r="H1834">
        <v>13</v>
      </c>
      <c r="I1834">
        <v>6</v>
      </c>
      <c r="J1834">
        <v>7</v>
      </c>
      <c r="K1834">
        <f>IF(Table1[[#This Row],[net]]&gt;0,1,0)</f>
        <v>1</v>
      </c>
      <c r="L1834">
        <v>-3</v>
      </c>
      <c r="M1834">
        <f>IF(Table1[[#This Row],[team]]=E1833,SUM(Table1[[#This Row],[win/loss]],M1833),Table1[[#This Row],[win/loss]])</f>
        <v>5</v>
      </c>
      <c r="N1834">
        <f>IF(Table1[[#This Row],[team]]=E1833,SUM(Table1[[#This Row],[win/loss]],M1833),Table1[[#This Row],[win/loss]])/B1834</f>
        <v>0.55555555555555558</v>
      </c>
      <c r="O1834">
        <f t="shared" si="59"/>
        <v>4</v>
      </c>
      <c r="P1834">
        <f>IF(Table1[[#This Row],[difference]]&gt;0,SQRT(Table1[[#This Row],[difference]]),-SQRT(ABS(Table1[[#This Row],[difference]])))</f>
        <v>2</v>
      </c>
      <c r="Q1834">
        <f>IF(Table1[[#This Row],[line]]&gt;0,SQRT(Table1[[#This Row],[line]]),-SQRT(ABS(Table1[[#This Row],[line]])))</f>
        <v>-1.7320508075688772</v>
      </c>
      <c r="R1834">
        <f>Table1[[#This Row],[difference]]-Table1[[#This Row],[sqrt(line)]]</f>
        <v>5.7320508075688767</v>
      </c>
      <c r="S1834">
        <f>IF(Table1[[#This Row],[difference]]&gt;0,1,-1)</f>
        <v>1</v>
      </c>
      <c r="T1834">
        <f>IF(Table1[[#This Row],[team]]=E1833,SUM(H1834,T1833),Table1[[#This Row],[ppg]])</f>
        <v>187</v>
      </c>
      <c r="U1834">
        <f>IF(Table1[[#This Row],[team]]=E1833,SUM(I1834,U1833),Table1[[#This Row],[ppga]])</f>
        <v>225</v>
      </c>
      <c r="V1834">
        <f>IF(Table1[[#This Row],[team]]=E1833,SUM(Table1[[#This Row],[difference]],V1833),Table1[[#This Row],[difference]])</f>
        <v>-11</v>
      </c>
      <c r="W1834">
        <f>IF(Table1[[#This Row],[team]]=E1833,SUM(Table1[[#This Row],[sqrt(dif)]],W1833),Table1[[#This Row],[sqrt(dif)]])</f>
        <v>0.19138215447350326</v>
      </c>
      <c r="X1834">
        <f>IF(Table1[[#This Row],[team]]=E1833,SUM(Table1[[#This Row],[f1]],X1833),Table1[[#This Row],[f1]])</f>
        <v>-21.383363598169993</v>
      </c>
      <c r="Y1834">
        <f>IF(Table1[[#This Row],[ATS]]=S1833,SUM(Table1[[#This Row],[ATS]],Y1833),Table1[[#This Row],[ATS]])</f>
        <v>1</v>
      </c>
      <c r="Z1834">
        <f>IF(Table1[[#This Row],[ATS]]&gt;0,Table1[[#This Row],[ATS streak (not real)]]-1,Table1[[#This Row],[ATS streak (not real)]]+1)</f>
        <v>0</v>
      </c>
      <c r="AA1834" s="5">
        <f>Table1[[#This Row],[running ttl ppg]]^2.37/(Table1[[#This Row],[running ttl ppg]]^2.37+Table1[[#This Row],[running ttl ppga]]^2.37)</f>
        <v>0.39211500570790359</v>
      </c>
      <c r="AB1834" s="5">
        <f>Table1[[#This Row],[pyth ratio]]+Table1[[#This Row],[win/loss ratio]]</f>
        <v>0.94767056126345917</v>
      </c>
    </row>
    <row r="1835" spans="1:28" x14ac:dyDescent="0.25">
      <c r="A1835" s="1">
        <v>4393</v>
      </c>
      <c r="B1835" s="7">
        <f t="shared" si="60"/>
        <v>10</v>
      </c>
      <c r="C1835" s="5">
        <v>2019</v>
      </c>
      <c r="D1835" s="5">
        <v>10</v>
      </c>
      <c r="E1835" t="s">
        <v>59</v>
      </c>
      <c r="F1835" t="s">
        <v>52</v>
      </c>
      <c r="G1835" s="5">
        <v>0</v>
      </c>
      <c r="H1835">
        <v>12</v>
      </c>
      <c r="I1835">
        <v>31</v>
      </c>
      <c r="J1835">
        <v>-19</v>
      </c>
      <c r="K1835">
        <f>IF(Table1[[#This Row],[net]]&gt;0,1,0)</f>
        <v>0</v>
      </c>
      <c r="L1835">
        <v>12.5</v>
      </c>
      <c r="M1835">
        <f>IF(Table1[[#This Row],[team]]=E1834,SUM(Table1[[#This Row],[win/loss]],M1834),Table1[[#This Row],[win/loss]])</f>
        <v>5</v>
      </c>
      <c r="N1835">
        <f>IF(Table1[[#This Row],[team]]=E1834,SUM(Table1[[#This Row],[win/loss]],M1834),Table1[[#This Row],[win/loss]])/B1835</f>
        <v>0.5</v>
      </c>
      <c r="O1835">
        <f t="shared" si="59"/>
        <v>-6.5</v>
      </c>
      <c r="P1835">
        <f>IF(Table1[[#This Row],[difference]]&gt;0,SQRT(Table1[[#This Row],[difference]]),-SQRT(ABS(Table1[[#This Row],[difference]])))</f>
        <v>-2.5495097567963922</v>
      </c>
      <c r="Q1835">
        <f>IF(Table1[[#This Row],[line]]&gt;0,SQRT(Table1[[#This Row],[line]]),-SQRT(ABS(Table1[[#This Row],[line]])))</f>
        <v>3.5355339059327378</v>
      </c>
      <c r="R1835">
        <f>Table1[[#This Row],[difference]]-Table1[[#This Row],[sqrt(line)]]</f>
        <v>-10.035533905932738</v>
      </c>
      <c r="S1835">
        <f>IF(Table1[[#This Row],[difference]]&gt;0,1,-1)</f>
        <v>-1</v>
      </c>
      <c r="T1835">
        <f>IF(Table1[[#This Row],[team]]=E1834,SUM(H1835,T1834),Table1[[#This Row],[ppg]])</f>
        <v>199</v>
      </c>
      <c r="U1835">
        <f>IF(Table1[[#This Row],[team]]=E1834,SUM(I1835,U1834),Table1[[#This Row],[ppga]])</f>
        <v>256</v>
      </c>
      <c r="V1835">
        <f>IF(Table1[[#This Row],[team]]=E1834,SUM(Table1[[#This Row],[difference]],V1834),Table1[[#This Row],[difference]])</f>
        <v>-17.5</v>
      </c>
      <c r="W1835">
        <f>IF(Table1[[#This Row],[team]]=E1834,SUM(Table1[[#This Row],[sqrt(dif)]],W1834),Table1[[#This Row],[sqrt(dif)]])</f>
        <v>-2.358127602322889</v>
      </c>
      <c r="X1835">
        <f>IF(Table1[[#This Row],[team]]=E1834,SUM(Table1[[#This Row],[f1]],X1834),Table1[[#This Row],[f1]])</f>
        <v>-31.418897504102731</v>
      </c>
      <c r="Y1835">
        <f>IF(Table1[[#This Row],[ATS]]=S1834,SUM(Table1[[#This Row],[ATS]],Y1834),Table1[[#This Row],[ATS]])</f>
        <v>-1</v>
      </c>
      <c r="Z1835">
        <f>IF(Table1[[#This Row],[ATS]]&gt;0,Table1[[#This Row],[ATS streak (not real)]]-1,Table1[[#This Row],[ATS streak (not real)]]+1)</f>
        <v>0</v>
      </c>
      <c r="AA1835" s="5">
        <f>Table1[[#This Row],[running ttl ppg]]^2.37/(Table1[[#This Row],[running ttl ppg]]^2.37+Table1[[#This Row],[running ttl ppga]]^2.37)</f>
        <v>0.3550445182310889</v>
      </c>
      <c r="AB1835" s="5">
        <f>Table1[[#This Row],[pyth ratio]]+Table1[[#This Row],[win/loss ratio]]</f>
        <v>0.85504451823108885</v>
      </c>
    </row>
    <row r="1836" spans="1:28" x14ac:dyDescent="0.25">
      <c r="A1836" s="1">
        <v>4394</v>
      </c>
      <c r="B1836" s="7">
        <f t="shared" si="60"/>
        <v>11</v>
      </c>
      <c r="C1836" s="5">
        <v>2019</v>
      </c>
      <c r="D1836" s="5">
        <v>12</v>
      </c>
      <c r="E1836" t="s">
        <v>59</v>
      </c>
      <c r="F1836" t="s">
        <v>54</v>
      </c>
      <c r="G1836" s="5">
        <v>0</v>
      </c>
      <c r="H1836">
        <v>24</v>
      </c>
      <c r="I1836">
        <v>27</v>
      </c>
      <c r="J1836">
        <v>-3</v>
      </c>
      <c r="K1836">
        <f>IF(Table1[[#This Row],[net]]&gt;0,1,0)</f>
        <v>0</v>
      </c>
      <c r="L1836">
        <v>9</v>
      </c>
      <c r="M1836">
        <f>IF(Table1[[#This Row],[team]]=E1835,SUM(Table1[[#This Row],[win/loss]],M1835),Table1[[#This Row],[win/loss]])</f>
        <v>5</v>
      </c>
      <c r="N1836">
        <f>IF(Table1[[#This Row],[team]]=E1835,SUM(Table1[[#This Row],[win/loss]],M1835),Table1[[#This Row],[win/loss]])/B1836</f>
        <v>0.45454545454545453</v>
      </c>
      <c r="O1836">
        <f t="shared" si="59"/>
        <v>6</v>
      </c>
      <c r="P1836">
        <f>IF(Table1[[#This Row],[difference]]&gt;0,SQRT(Table1[[#This Row],[difference]]),-SQRT(ABS(Table1[[#This Row],[difference]])))</f>
        <v>2.4494897427831779</v>
      </c>
      <c r="Q1836">
        <f>IF(Table1[[#This Row],[line]]&gt;0,SQRT(Table1[[#This Row],[line]]),-SQRT(ABS(Table1[[#This Row],[line]])))</f>
        <v>3</v>
      </c>
      <c r="R1836">
        <f>Table1[[#This Row],[difference]]-Table1[[#This Row],[sqrt(line)]]</f>
        <v>3</v>
      </c>
      <c r="S1836">
        <f>IF(Table1[[#This Row],[difference]]&gt;0,1,-1)</f>
        <v>1</v>
      </c>
      <c r="T1836">
        <f>IF(Table1[[#This Row],[team]]=E1835,SUM(H1836,T1835),Table1[[#This Row],[ppg]])</f>
        <v>223</v>
      </c>
      <c r="U1836">
        <f>IF(Table1[[#This Row],[team]]=E1835,SUM(I1836,U1835),Table1[[#This Row],[ppga]])</f>
        <v>283</v>
      </c>
      <c r="V1836">
        <f>IF(Table1[[#This Row],[team]]=E1835,SUM(Table1[[#This Row],[difference]],V1835),Table1[[#This Row],[difference]])</f>
        <v>-11.5</v>
      </c>
      <c r="W1836">
        <f>IF(Table1[[#This Row],[team]]=E1835,SUM(Table1[[#This Row],[sqrt(dif)]],W1835),Table1[[#This Row],[sqrt(dif)]])</f>
        <v>9.1362140460288899E-2</v>
      </c>
      <c r="X1836">
        <f>IF(Table1[[#This Row],[team]]=E1835,SUM(Table1[[#This Row],[f1]],X1835),Table1[[#This Row],[f1]])</f>
        <v>-28.418897504102731</v>
      </c>
      <c r="Y1836">
        <f>IF(Table1[[#This Row],[ATS]]=S1835,SUM(Table1[[#This Row],[ATS]],Y1835),Table1[[#This Row],[ATS]])</f>
        <v>1</v>
      </c>
      <c r="Z1836">
        <f>IF(Table1[[#This Row],[ATS]]&gt;0,Table1[[#This Row],[ATS streak (not real)]]-1,Table1[[#This Row],[ATS streak (not real)]]+1)</f>
        <v>0</v>
      </c>
      <c r="AA1836" s="5">
        <f>Table1[[#This Row],[running ttl ppg]]^2.37/(Table1[[#This Row],[running ttl ppg]]^2.37+Table1[[#This Row],[running ttl ppga]]^2.37)</f>
        <v>0.36245788507084864</v>
      </c>
      <c r="AB1836" s="5">
        <f>Table1[[#This Row],[pyth ratio]]+Table1[[#This Row],[win/loss ratio]]</f>
        <v>0.81700333961630323</v>
      </c>
    </row>
    <row r="1837" spans="1:28" x14ac:dyDescent="0.25">
      <c r="A1837" s="1">
        <v>4395</v>
      </c>
      <c r="B1837" s="7">
        <f t="shared" si="60"/>
        <v>12</v>
      </c>
      <c r="C1837" s="5">
        <v>2019</v>
      </c>
      <c r="D1837" s="5">
        <v>13</v>
      </c>
      <c r="E1837" t="s">
        <v>59</v>
      </c>
      <c r="F1837" t="s">
        <v>44</v>
      </c>
      <c r="G1837" s="5">
        <v>1</v>
      </c>
      <c r="H1837">
        <v>21</v>
      </c>
      <c r="I1837">
        <v>17</v>
      </c>
      <c r="J1837">
        <v>4</v>
      </c>
      <c r="K1837">
        <f>IF(Table1[[#This Row],[net]]&gt;0,1,0)</f>
        <v>1</v>
      </c>
      <c r="L1837">
        <v>-3.5</v>
      </c>
      <c r="M1837">
        <f>IF(Table1[[#This Row],[team]]=E1836,SUM(Table1[[#This Row],[win/loss]],M1836),Table1[[#This Row],[win/loss]])</f>
        <v>6</v>
      </c>
      <c r="N1837">
        <f>IF(Table1[[#This Row],[team]]=E1836,SUM(Table1[[#This Row],[win/loss]],M1836),Table1[[#This Row],[win/loss]])/B1837</f>
        <v>0.5</v>
      </c>
      <c r="O1837">
        <f t="shared" si="59"/>
        <v>0.5</v>
      </c>
      <c r="P1837">
        <f>IF(Table1[[#This Row],[difference]]&gt;0,SQRT(Table1[[#This Row],[difference]]),-SQRT(ABS(Table1[[#This Row],[difference]])))</f>
        <v>0.70710678118654757</v>
      </c>
      <c r="Q1837">
        <f>IF(Table1[[#This Row],[line]]&gt;0,SQRT(Table1[[#This Row],[line]]),-SQRT(ABS(Table1[[#This Row],[line]])))</f>
        <v>-1.8708286933869707</v>
      </c>
      <c r="R1837">
        <f>Table1[[#This Row],[difference]]-Table1[[#This Row],[sqrt(line)]]</f>
        <v>2.3708286933869704</v>
      </c>
      <c r="S1837">
        <f>IF(Table1[[#This Row],[difference]]&gt;0,1,-1)</f>
        <v>1</v>
      </c>
      <c r="T1837">
        <f>IF(Table1[[#This Row],[team]]=E1836,SUM(H1837,T1836),Table1[[#This Row],[ppg]])</f>
        <v>244</v>
      </c>
      <c r="U1837">
        <f>IF(Table1[[#This Row],[team]]=E1836,SUM(I1837,U1836),Table1[[#This Row],[ppga]])</f>
        <v>300</v>
      </c>
      <c r="V1837">
        <f>IF(Table1[[#This Row],[team]]=E1836,SUM(Table1[[#This Row],[difference]],V1836),Table1[[#This Row],[difference]])</f>
        <v>-11</v>
      </c>
      <c r="W1837">
        <f>IF(Table1[[#This Row],[team]]=E1836,SUM(Table1[[#This Row],[sqrt(dif)]],W1836),Table1[[#This Row],[sqrt(dif)]])</f>
        <v>0.79846892164683647</v>
      </c>
      <c r="X1837">
        <f>IF(Table1[[#This Row],[team]]=E1836,SUM(Table1[[#This Row],[f1]],X1836),Table1[[#This Row],[f1]])</f>
        <v>-26.048068810715762</v>
      </c>
      <c r="Y1837">
        <f>IF(Table1[[#This Row],[ATS]]=S1836,SUM(Table1[[#This Row],[ATS]],Y1836),Table1[[#This Row],[ATS]])</f>
        <v>2</v>
      </c>
      <c r="Z1837">
        <f>IF(Table1[[#This Row],[ATS]]&gt;0,Table1[[#This Row],[ATS streak (not real)]]-1,Table1[[#This Row],[ATS streak (not real)]]+1)</f>
        <v>1</v>
      </c>
      <c r="AA1837" s="5">
        <f>Table1[[#This Row],[running ttl ppg]]^2.37/(Table1[[#This Row],[running ttl ppg]]^2.37+Table1[[#This Row],[running ttl ppga]]^2.37)</f>
        <v>0.37996995069973016</v>
      </c>
      <c r="AB1837" s="5">
        <f>Table1[[#This Row],[pyth ratio]]+Table1[[#This Row],[win/loss ratio]]</f>
        <v>0.87996995069973016</v>
      </c>
    </row>
    <row r="1838" spans="1:28" x14ac:dyDescent="0.25">
      <c r="A1838" s="1">
        <v>4396</v>
      </c>
      <c r="B1838" s="7">
        <f t="shared" si="60"/>
        <v>13</v>
      </c>
      <c r="C1838" s="5">
        <v>2019</v>
      </c>
      <c r="D1838" s="5">
        <v>14</v>
      </c>
      <c r="E1838" t="s">
        <v>59</v>
      </c>
      <c r="F1838" t="s">
        <v>63</v>
      </c>
      <c r="G1838" s="5">
        <v>1</v>
      </c>
      <c r="H1838">
        <v>34</v>
      </c>
      <c r="I1838">
        <v>33</v>
      </c>
      <c r="J1838">
        <v>1</v>
      </c>
      <c r="K1838">
        <f>IF(Table1[[#This Row],[net]]&gt;0,1,0)</f>
        <v>1</v>
      </c>
      <c r="L1838">
        <v>9</v>
      </c>
      <c r="M1838">
        <f>IF(Table1[[#This Row],[team]]=E1837,SUM(Table1[[#This Row],[win/loss]],M1837),Table1[[#This Row],[win/loss]])</f>
        <v>7</v>
      </c>
      <c r="N1838">
        <f>IF(Table1[[#This Row],[team]]=E1837,SUM(Table1[[#This Row],[win/loss]],M1837),Table1[[#This Row],[win/loss]])/B1838</f>
        <v>0.53846153846153844</v>
      </c>
      <c r="O1838">
        <f t="shared" si="59"/>
        <v>10</v>
      </c>
      <c r="P1838">
        <f>IF(Table1[[#This Row],[difference]]&gt;0,SQRT(Table1[[#This Row],[difference]]),-SQRT(ABS(Table1[[#This Row],[difference]])))</f>
        <v>3.1622776601683795</v>
      </c>
      <c r="Q1838">
        <f>IF(Table1[[#This Row],[line]]&gt;0,SQRT(Table1[[#This Row],[line]]),-SQRT(ABS(Table1[[#This Row],[line]])))</f>
        <v>3</v>
      </c>
      <c r="R1838">
        <f>Table1[[#This Row],[difference]]-Table1[[#This Row],[sqrt(line)]]</f>
        <v>7</v>
      </c>
      <c r="S1838">
        <f>IF(Table1[[#This Row],[difference]]&gt;0,1,-1)</f>
        <v>1</v>
      </c>
      <c r="T1838">
        <f>IF(Table1[[#This Row],[team]]=E1837,SUM(H1838,T1837),Table1[[#This Row],[ppg]])</f>
        <v>278</v>
      </c>
      <c r="U1838">
        <f>IF(Table1[[#This Row],[team]]=E1837,SUM(I1838,U1837),Table1[[#This Row],[ppga]])</f>
        <v>333</v>
      </c>
      <c r="V1838">
        <f>IF(Table1[[#This Row],[team]]=E1837,SUM(Table1[[#This Row],[difference]],V1837),Table1[[#This Row],[difference]])</f>
        <v>-1</v>
      </c>
      <c r="W1838">
        <f>IF(Table1[[#This Row],[team]]=E1837,SUM(Table1[[#This Row],[sqrt(dif)]],W1837),Table1[[#This Row],[sqrt(dif)]])</f>
        <v>3.9607465818152159</v>
      </c>
      <c r="X1838">
        <f>IF(Table1[[#This Row],[team]]=E1837,SUM(Table1[[#This Row],[f1]],X1837),Table1[[#This Row],[f1]])</f>
        <v>-19.048068810715762</v>
      </c>
      <c r="Y1838">
        <f>IF(Table1[[#This Row],[ATS]]=S1837,SUM(Table1[[#This Row],[ATS]],Y1837),Table1[[#This Row],[ATS]])</f>
        <v>3</v>
      </c>
      <c r="Z1838">
        <f>IF(Table1[[#This Row],[ATS]]&gt;0,Table1[[#This Row],[ATS streak (not real)]]-1,Table1[[#This Row],[ATS streak (not real)]]+1)</f>
        <v>2</v>
      </c>
      <c r="AA1838" s="5">
        <f>Table1[[#This Row],[running ttl ppg]]^2.37/(Table1[[#This Row],[running ttl ppg]]^2.37+Table1[[#This Row],[running ttl ppga]]^2.37)</f>
        <v>0.39464327379765507</v>
      </c>
      <c r="AB1838" s="5">
        <f>Table1[[#This Row],[pyth ratio]]+Table1[[#This Row],[win/loss ratio]]</f>
        <v>0.93310481225919351</v>
      </c>
    </row>
    <row r="1839" spans="1:28" x14ac:dyDescent="0.25">
      <c r="A1839" s="1">
        <v>4397</v>
      </c>
      <c r="B1839" s="7">
        <f t="shared" si="60"/>
        <v>14</v>
      </c>
      <c r="C1839" s="5">
        <v>2019</v>
      </c>
      <c r="D1839" s="5">
        <v>15</v>
      </c>
      <c r="E1839" t="s">
        <v>59</v>
      </c>
      <c r="F1839" t="s">
        <v>60</v>
      </c>
      <c r="G1839" s="5">
        <v>0</v>
      </c>
      <c r="H1839">
        <v>17</v>
      </c>
      <c r="I1839">
        <v>41</v>
      </c>
      <c r="J1839">
        <v>-24</v>
      </c>
      <c r="K1839">
        <f>IF(Table1[[#This Row],[net]]&gt;0,1,0)</f>
        <v>0</v>
      </c>
      <c r="L1839">
        <v>7.5</v>
      </c>
      <c r="M1839">
        <f>IF(Table1[[#This Row],[team]]=E1838,SUM(Table1[[#This Row],[win/loss]],M1838),Table1[[#This Row],[win/loss]])</f>
        <v>7</v>
      </c>
      <c r="N1839">
        <f>IF(Table1[[#This Row],[team]]=E1838,SUM(Table1[[#This Row],[win/loss]],M1838),Table1[[#This Row],[win/loss]])/B1839</f>
        <v>0.5</v>
      </c>
      <c r="O1839">
        <f t="shared" si="59"/>
        <v>-16.5</v>
      </c>
      <c r="P1839">
        <f>IF(Table1[[#This Row],[difference]]&gt;0,SQRT(Table1[[#This Row],[difference]]),-SQRT(ABS(Table1[[#This Row],[difference]])))</f>
        <v>-4.0620192023179804</v>
      </c>
      <c r="Q1839">
        <f>IF(Table1[[#This Row],[line]]&gt;0,SQRT(Table1[[#This Row],[line]]),-SQRT(ABS(Table1[[#This Row],[line]])))</f>
        <v>2.7386127875258306</v>
      </c>
      <c r="R1839">
        <f>Table1[[#This Row],[difference]]-Table1[[#This Row],[sqrt(line)]]</f>
        <v>-19.238612787525831</v>
      </c>
      <c r="S1839">
        <f>IF(Table1[[#This Row],[difference]]&gt;0,1,-1)</f>
        <v>-1</v>
      </c>
      <c r="T1839">
        <f>IF(Table1[[#This Row],[team]]=E1838,SUM(H1839,T1838),Table1[[#This Row],[ppg]])</f>
        <v>295</v>
      </c>
      <c r="U1839">
        <f>IF(Table1[[#This Row],[team]]=E1838,SUM(I1839,U1838),Table1[[#This Row],[ppga]])</f>
        <v>374</v>
      </c>
      <c r="V1839">
        <f>IF(Table1[[#This Row],[team]]=E1838,SUM(Table1[[#This Row],[difference]],V1838),Table1[[#This Row],[difference]])</f>
        <v>-17.5</v>
      </c>
      <c r="W1839">
        <f>IF(Table1[[#This Row],[team]]=E1838,SUM(Table1[[#This Row],[sqrt(dif)]],W1838),Table1[[#This Row],[sqrt(dif)]])</f>
        <v>-0.10127262050276453</v>
      </c>
      <c r="X1839">
        <f>IF(Table1[[#This Row],[team]]=E1838,SUM(Table1[[#This Row],[f1]],X1838),Table1[[#This Row],[f1]])</f>
        <v>-38.286681598241593</v>
      </c>
      <c r="Y1839">
        <f>IF(Table1[[#This Row],[ATS]]=S1838,SUM(Table1[[#This Row],[ATS]],Y1838),Table1[[#This Row],[ATS]])</f>
        <v>-1</v>
      </c>
      <c r="Z1839">
        <f>IF(Table1[[#This Row],[ATS]]&gt;0,Table1[[#This Row],[ATS streak (not real)]]-1,Table1[[#This Row],[ATS streak (not real)]]+1)</f>
        <v>0</v>
      </c>
      <c r="AA1839" s="5">
        <f>Table1[[#This Row],[running ttl ppg]]^2.37/(Table1[[#This Row],[running ttl ppg]]^2.37+Table1[[#This Row],[running ttl ppga]]^2.37)</f>
        <v>0.36300281546415991</v>
      </c>
      <c r="AB1839" s="5">
        <f>Table1[[#This Row],[pyth ratio]]+Table1[[#This Row],[win/loss ratio]]</f>
        <v>0.86300281546415991</v>
      </c>
    </row>
    <row r="1840" spans="1:28" x14ac:dyDescent="0.25">
      <c r="A1840" s="1">
        <v>4398</v>
      </c>
      <c r="B1840" s="7">
        <f t="shared" si="60"/>
        <v>15</v>
      </c>
      <c r="C1840" s="5">
        <v>2019</v>
      </c>
      <c r="D1840" s="5">
        <v>16</v>
      </c>
      <c r="E1840" t="s">
        <v>59</v>
      </c>
      <c r="F1840" t="s">
        <v>55</v>
      </c>
      <c r="G1840" s="5">
        <v>1</v>
      </c>
      <c r="H1840">
        <v>7</v>
      </c>
      <c r="I1840">
        <v>17</v>
      </c>
      <c r="J1840">
        <v>-10</v>
      </c>
      <c r="K1840">
        <f>IF(Table1[[#This Row],[net]]&gt;0,1,0)</f>
        <v>0</v>
      </c>
      <c r="L1840">
        <v>-3</v>
      </c>
      <c r="M1840">
        <f>IF(Table1[[#This Row],[team]]=E1839,SUM(Table1[[#This Row],[win/loss]],M1839),Table1[[#This Row],[win/loss]])</f>
        <v>7</v>
      </c>
      <c r="N1840">
        <f>IF(Table1[[#This Row],[team]]=E1839,SUM(Table1[[#This Row],[win/loss]],M1839),Table1[[#This Row],[win/loss]])/B1840</f>
        <v>0.46666666666666667</v>
      </c>
      <c r="O1840">
        <f t="shared" si="59"/>
        <v>-13</v>
      </c>
      <c r="P1840">
        <f>IF(Table1[[#This Row],[difference]]&gt;0,SQRT(Table1[[#This Row],[difference]]),-SQRT(ABS(Table1[[#This Row],[difference]])))</f>
        <v>-3.6055512754639891</v>
      </c>
      <c r="Q1840">
        <f>IF(Table1[[#This Row],[line]]&gt;0,SQRT(Table1[[#This Row],[line]]),-SQRT(ABS(Table1[[#This Row],[line]])))</f>
        <v>-1.7320508075688772</v>
      </c>
      <c r="R1840">
        <f>Table1[[#This Row],[difference]]-Table1[[#This Row],[sqrt(line)]]</f>
        <v>-11.267949192431123</v>
      </c>
      <c r="S1840">
        <f>IF(Table1[[#This Row],[difference]]&gt;0,1,-1)</f>
        <v>-1</v>
      </c>
      <c r="T1840">
        <f>IF(Table1[[#This Row],[team]]=E1839,SUM(H1840,T1839),Table1[[#This Row],[ppg]])</f>
        <v>302</v>
      </c>
      <c r="U1840">
        <f>IF(Table1[[#This Row],[team]]=E1839,SUM(I1840,U1839),Table1[[#This Row],[ppga]])</f>
        <v>391</v>
      </c>
      <c r="V1840">
        <f>IF(Table1[[#This Row],[team]]=E1839,SUM(Table1[[#This Row],[difference]],V1839),Table1[[#This Row],[difference]])</f>
        <v>-30.5</v>
      </c>
      <c r="W1840">
        <f>IF(Table1[[#This Row],[team]]=E1839,SUM(Table1[[#This Row],[sqrt(dif)]],W1839),Table1[[#This Row],[sqrt(dif)]])</f>
        <v>-3.7068238959667537</v>
      </c>
      <c r="X1840">
        <f>IF(Table1[[#This Row],[team]]=E1839,SUM(Table1[[#This Row],[f1]],X1839),Table1[[#This Row],[f1]])</f>
        <v>-49.554630790672718</v>
      </c>
      <c r="Y1840">
        <f>IF(Table1[[#This Row],[ATS]]=S1839,SUM(Table1[[#This Row],[ATS]],Y1839),Table1[[#This Row],[ATS]])</f>
        <v>-2</v>
      </c>
      <c r="Z1840">
        <f>IF(Table1[[#This Row],[ATS]]&gt;0,Table1[[#This Row],[ATS streak (not real)]]-1,Table1[[#This Row],[ATS streak (not real)]]+1)</f>
        <v>-1</v>
      </c>
      <c r="AA1840" s="5">
        <f>Table1[[#This Row],[running ttl ppg]]^2.37/(Table1[[#This Row],[running ttl ppg]]^2.37+Table1[[#This Row],[running ttl ppga]]^2.37)</f>
        <v>0.35157463520740684</v>
      </c>
      <c r="AB1840" s="5">
        <f>Table1[[#This Row],[pyth ratio]]+Table1[[#This Row],[win/loss ratio]]</f>
        <v>0.81824130187407351</v>
      </c>
    </row>
    <row r="1841" spans="1:28" x14ac:dyDescent="0.25">
      <c r="A1841" s="1">
        <v>4399</v>
      </c>
      <c r="B1841" s="7">
        <f t="shared" si="60"/>
        <v>16</v>
      </c>
      <c r="C1841" s="5">
        <v>2019</v>
      </c>
      <c r="D1841" s="5">
        <v>17</v>
      </c>
      <c r="E1841" t="s">
        <v>59</v>
      </c>
      <c r="F1841" t="s">
        <v>44</v>
      </c>
      <c r="G1841" s="5">
        <v>0</v>
      </c>
      <c r="H1841">
        <v>17</v>
      </c>
      <c r="I1841">
        <v>42</v>
      </c>
      <c r="J1841">
        <v>-25</v>
      </c>
      <c r="K1841">
        <f>IF(Table1[[#This Row],[net]]&gt;0,1,0)</f>
        <v>0</v>
      </c>
      <c r="L1841">
        <v>5.5</v>
      </c>
      <c r="M1841">
        <f>IF(Table1[[#This Row],[team]]=E1840,SUM(Table1[[#This Row],[win/loss]],M1840),Table1[[#This Row],[win/loss]])</f>
        <v>7</v>
      </c>
      <c r="N1841">
        <f>IF(Table1[[#This Row],[team]]=E1840,SUM(Table1[[#This Row],[win/loss]],M1840),Table1[[#This Row],[win/loss]])/B1841</f>
        <v>0.4375</v>
      </c>
      <c r="O1841">
        <f t="shared" si="59"/>
        <v>-19.5</v>
      </c>
      <c r="P1841">
        <f>IF(Table1[[#This Row],[difference]]&gt;0,SQRT(Table1[[#This Row],[difference]]),-SQRT(ABS(Table1[[#This Row],[difference]])))</f>
        <v>-4.4158804331639239</v>
      </c>
      <c r="Q1841">
        <f>IF(Table1[[#This Row],[line]]&gt;0,SQRT(Table1[[#This Row],[line]]),-SQRT(ABS(Table1[[#This Row],[line]])))</f>
        <v>2.3452078799117149</v>
      </c>
      <c r="R1841">
        <f>Table1[[#This Row],[difference]]-Table1[[#This Row],[sqrt(line)]]</f>
        <v>-21.845207879911715</v>
      </c>
      <c r="S1841">
        <f>IF(Table1[[#This Row],[difference]]&gt;0,1,-1)</f>
        <v>-1</v>
      </c>
      <c r="T1841">
        <f>IF(Table1[[#This Row],[team]]=E1840,SUM(H1841,T1840),Table1[[#This Row],[ppg]])</f>
        <v>319</v>
      </c>
      <c r="U1841">
        <f>IF(Table1[[#This Row],[team]]=E1840,SUM(I1841,U1840),Table1[[#This Row],[ppga]])</f>
        <v>433</v>
      </c>
      <c r="V1841">
        <f>IF(Table1[[#This Row],[team]]=E1840,SUM(Table1[[#This Row],[difference]],V1840),Table1[[#This Row],[difference]])</f>
        <v>-50</v>
      </c>
      <c r="W1841">
        <f>IF(Table1[[#This Row],[team]]=E1840,SUM(Table1[[#This Row],[sqrt(dif)]],W1840),Table1[[#This Row],[sqrt(dif)]])</f>
        <v>-8.1227043291306771</v>
      </c>
      <c r="X1841">
        <f>IF(Table1[[#This Row],[team]]=E1840,SUM(Table1[[#This Row],[f1]],X1840),Table1[[#This Row],[f1]])</f>
        <v>-71.39983867058443</v>
      </c>
      <c r="Y1841">
        <f>IF(Table1[[#This Row],[ATS]]=S1840,SUM(Table1[[#This Row],[ATS]],Y1840),Table1[[#This Row],[ATS]])</f>
        <v>-3</v>
      </c>
      <c r="Z1841">
        <f>IF(Table1[[#This Row],[ATS]]&gt;0,Table1[[#This Row],[ATS streak (not real)]]-1,Table1[[#This Row],[ATS streak (not real)]]+1)</f>
        <v>-2</v>
      </c>
      <c r="AA1841" s="5">
        <f>Table1[[#This Row],[running ttl ppg]]^2.37/(Table1[[#This Row],[running ttl ppg]]^2.37+Table1[[#This Row],[running ttl ppga]]^2.37)</f>
        <v>0.32648076921502961</v>
      </c>
      <c r="AB1841" s="5">
        <f>Table1[[#This Row],[pyth ratio]]+Table1[[#This Row],[win/loss ratio]]</f>
        <v>0.76398076921502955</v>
      </c>
    </row>
    <row r="1842" spans="1:28" x14ac:dyDescent="0.25">
      <c r="A1842" s="1">
        <v>4400</v>
      </c>
      <c r="B1842" s="7">
        <f t="shared" si="60"/>
        <v>1</v>
      </c>
      <c r="C1842" s="5">
        <v>2019</v>
      </c>
      <c r="D1842" s="5">
        <v>1</v>
      </c>
      <c r="E1842" t="s">
        <v>60</v>
      </c>
      <c r="F1842" t="s">
        <v>68</v>
      </c>
      <c r="G1842" s="5">
        <v>1</v>
      </c>
      <c r="H1842">
        <v>24</v>
      </c>
      <c r="I1842">
        <v>16</v>
      </c>
      <c r="J1842">
        <v>8</v>
      </c>
      <c r="K1842">
        <f>IF(Table1[[#This Row],[net]]&gt;0,1,0)</f>
        <v>1</v>
      </c>
      <c r="L1842">
        <v>-6</v>
      </c>
      <c r="M1842">
        <f>IF(Table1[[#This Row],[team]]=E1841,SUM(Table1[[#This Row],[win/loss]],M1841),Table1[[#This Row],[win/loss]])</f>
        <v>1</v>
      </c>
      <c r="N1842">
        <f>IF(Table1[[#This Row],[team]]=E1841,SUM(Table1[[#This Row],[win/loss]],M1841),Table1[[#This Row],[win/loss]])/B1842</f>
        <v>1</v>
      </c>
      <c r="O1842">
        <f t="shared" si="59"/>
        <v>2</v>
      </c>
      <c r="P1842">
        <f>IF(Table1[[#This Row],[difference]]&gt;0,SQRT(Table1[[#This Row],[difference]]),-SQRT(ABS(Table1[[#This Row],[difference]])))</f>
        <v>1.4142135623730951</v>
      </c>
      <c r="Q1842">
        <f>IF(Table1[[#This Row],[line]]&gt;0,SQRT(Table1[[#This Row],[line]]),-SQRT(ABS(Table1[[#This Row],[line]])))</f>
        <v>-2.4494897427831779</v>
      </c>
      <c r="R1842">
        <f>Table1[[#This Row],[difference]]-Table1[[#This Row],[sqrt(line)]]</f>
        <v>4.4494897427831779</v>
      </c>
      <c r="S1842">
        <f>IF(Table1[[#This Row],[difference]]&gt;0,1,-1)</f>
        <v>1</v>
      </c>
      <c r="T1842">
        <f>IF(Table1[[#This Row],[team]]=E1841,SUM(H1842,T1841),Table1[[#This Row],[ppg]])</f>
        <v>24</v>
      </c>
      <c r="U1842">
        <f>IF(Table1[[#This Row],[team]]=E1841,SUM(I1842,U1841),Table1[[#This Row],[ppga]])</f>
        <v>16</v>
      </c>
      <c r="V1842">
        <f>IF(Table1[[#This Row],[team]]=E1841,SUM(Table1[[#This Row],[difference]],V1841),Table1[[#This Row],[difference]])</f>
        <v>2</v>
      </c>
      <c r="W1842">
        <f>IF(Table1[[#This Row],[team]]=E1841,SUM(Table1[[#This Row],[sqrt(dif)]],W1841),Table1[[#This Row],[sqrt(dif)]])</f>
        <v>1.4142135623730951</v>
      </c>
      <c r="X1842">
        <f>IF(Table1[[#This Row],[team]]=E1841,SUM(Table1[[#This Row],[f1]],X1841),Table1[[#This Row],[f1]])</f>
        <v>4.4494897427831779</v>
      </c>
      <c r="Y1842">
        <f>IF(Table1[[#This Row],[ATS]]=S1841,SUM(Table1[[#This Row],[ATS]],Y1841),Table1[[#This Row],[ATS]])</f>
        <v>1</v>
      </c>
      <c r="Z1842">
        <f>IF(Table1[[#This Row],[ATS]]&gt;0,Table1[[#This Row],[ATS streak (not real)]]-1,Table1[[#This Row],[ATS streak (not real)]]+1)</f>
        <v>0</v>
      </c>
      <c r="AA1842" s="5">
        <f>Table1[[#This Row],[running ttl ppg]]^2.37/(Table1[[#This Row],[running ttl ppg]]^2.37+Table1[[#This Row],[running ttl ppga]]^2.37)</f>
        <v>0.72331243217550301</v>
      </c>
      <c r="AB1842" s="5">
        <f>Table1[[#This Row],[pyth ratio]]+Table1[[#This Row],[win/loss ratio]]</f>
        <v>1.7233124321755029</v>
      </c>
    </row>
    <row r="1843" spans="1:28" x14ac:dyDescent="0.25">
      <c r="A1843" s="1">
        <v>4401</v>
      </c>
      <c r="B1843" s="7">
        <f t="shared" si="60"/>
        <v>2</v>
      </c>
      <c r="C1843" s="5">
        <v>2019</v>
      </c>
      <c r="D1843" s="5">
        <v>2</v>
      </c>
      <c r="E1843" t="s">
        <v>60</v>
      </c>
      <c r="F1843" t="s">
        <v>52</v>
      </c>
      <c r="G1843" s="5">
        <v>0</v>
      </c>
      <c r="H1843">
        <v>29</v>
      </c>
      <c r="I1843">
        <v>29</v>
      </c>
      <c r="J1843">
        <v>0</v>
      </c>
      <c r="K1843">
        <f>IF(Table1[[#This Row],[net]]&gt;0,1,0)</f>
        <v>0</v>
      </c>
      <c r="L1843">
        <v>-1.5</v>
      </c>
      <c r="M1843">
        <f>IF(Table1[[#This Row],[team]]=E1842,SUM(Table1[[#This Row],[win/loss]],M1842),Table1[[#This Row],[win/loss]])</f>
        <v>1</v>
      </c>
      <c r="N1843">
        <f>IF(Table1[[#This Row],[team]]=E1842,SUM(Table1[[#This Row],[win/loss]],M1842),Table1[[#This Row],[win/loss]])/B1843</f>
        <v>0.5</v>
      </c>
      <c r="O1843">
        <f t="shared" si="59"/>
        <v>-1.5</v>
      </c>
      <c r="P1843">
        <f>IF(Table1[[#This Row],[difference]]&gt;0,SQRT(Table1[[#This Row],[difference]]),-SQRT(ABS(Table1[[#This Row],[difference]])))</f>
        <v>-1.2247448713915889</v>
      </c>
      <c r="Q1843">
        <f>IF(Table1[[#This Row],[line]]&gt;0,SQRT(Table1[[#This Row],[line]]),-SQRT(ABS(Table1[[#This Row],[line]])))</f>
        <v>-1.2247448713915889</v>
      </c>
      <c r="R1843">
        <f>Table1[[#This Row],[difference]]-Table1[[#This Row],[sqrt(line)]]</f>
        <v>-0.27525512860841106</v>
      </c>
      <c r="S1843">
        <f>IF(Table1[[#This Row],[difference]]&gt;0,1,-1)</f>
        <v>-1</v>
      </c>
      <c r="T1843">
        <f>IF(Table1[[#This Row],[team]]=E1842,SUM(H1843,T1842),Table1[[#This Row],[ppg]])</f>
        <v>53</v>
      </c>
      <c r="U1843">
        <f>IF(Table1[[#This Row],[team]]=E1842,SUM(I1843,U1842),Table1[[#This Row],[ppga]])</f>
        <v>45</v>
      </c>
      <c r="V1843">
        <f>IF(Table1[[#This Row],[team]]=E1842,SUM(Table1[[#This Row],[difference]],V1842),Table1[[#This Row],[difference]])</f>
        <v>0.5</v>
      </c>
      <c r="W1843">
        <f>IF(Table1[[#This Row],[team]]=E1842,SUM(Table1[[#This Row],[sqrt(dif)]],W1842),Table1[[#This Row],[sqrt(dif)]])</f>
        <v>0.1894686909815062</v>
      </c>
      <c r="X1843">
        <f>IF(Table1[[#This Row],[team]]=E1842,SUM(Table1[[#This Row],[f1]],X1842),Table1[[#This Row],[f1]])</f>
        <v>4.1742346141747664</v>
      </c>
      <c r="Y1843">
        <f>IF(Table1[[#This Row],[ATS]]=S1842,SUM(Table1[[#This Row],[ATS]],Y1842),Table1[[#This Row],[ATS]])</f>
        <v>-1</v>
      </c>
      <c r="Z1843">
        <f>IF(Table1[[#This Row],[ATS]]&gt;0,Table1[[#This Row],[ATS streak (not real)]]-1,Table1[[#This Row],[ATS streak (not real)]]+1)</f>
        <v>0</v>
      </c>
      <c r="AA1843" s="5">
        <f>Table1[[#This Row],[running ttl ppg]]^2.37/(Table1[[#This Row],[running ttl ppg]]^2.37+Table1[[#This Row],[running ttl ppga]]^2.37)</f>
        <v>0.595753399781631</v>
      </c>
      <c r="AB1843" s="5">
        <f>Table1[[#This Row],[pyth ratio]]+Table1[[#This Row],[win/loss ratio]]</f>
        <v>1.0957533997816311</v>
      </c>
    </row>
    <row r="1844" spans="1:28" x14ac:dyDescent="0.25">
      <c r="A1844" s="1">
        <v>4402</v>
      </c>
      <c r="B1844" s="7">
        <f t="shared" si="60"/>
        <v>3</v>
      </c>
      <c r="C1844" s="5">
        <v>2019</v>
      </c>
      <c r="D1844" s="5">
        <v>3</v>
      </c>
      <c r="E1844" t="s">
        <v>60</v>
      </c>
      <c r="F1844" t="s">
        <v>44</v>
      </c>
      <c r="G1844" s="5">
        <v>1</v>
      </c>
      <c r="H1844">
        <v>6</v>
      </c>
      <c r="I1844">
        <v>27</v>
      </c>
      <c r="J1844">
        <v>-21</v>
      </c>
      <c r="K1844">
        <f>IF(Table1[[#This Row],[net]]&gt;0,1,0)</f>
        <v>0</v>
      </c>
      <c r="L1844">
        <v>-16.5</v>
      </c>
      <c r="M1844">
        <f>IF(Table1[[#This Row],[team]]=E1843,SUM(Table1[[#This Row],[win/loss]],M1843),Table1[[#This Row],[win/loss]])</f>
        <v>1</v>
      </c>
      <c r="N1844">
        <f>IF(Table1[[#This Row],[team]]=E1843,SUM(Table1[[#This Row],[win/loss]],M1843),Table1[[#This Row],[win/loss]])/B1844</f>
        <v>0.33333333333333331</v>
      </c>
      <c r="O1844">
        <f t="shared" si="59"/>
        <v>-37.5</v>
      </c>
      <c r="P1844">
        <f>IF(Table1[[#This Row],[difference]]&gt;0,SQRT(Table1[[#This Row],[difference]]),-SQRT(ABS(Table1[[#This Row],[difference]])))</f>
        <v>-6.1237243569579451</v>
      </c>
      <c r="Q1844">
        <f>IF(Table1[[#This Row],[line]]&gt;0,SQRT(Table1[[#This Row],[line]]),-SQRT(ABS(Table1[[#This Row],[line]])))</f>
        <v>-4.0620192023179804</v>
      </c>
      <c r="R1844">
        <f>Table1[[#This Row],[difference]]-Table1[[#This Row],[sqrt(line)]]</f>
        <v>-33.437980797682016</v>
      </c>
      <c r="S1844">
        <f>IF(Table1[[#This Row],[difference]]&gt;0,1,-1)</f>
        <v>-1</v>
      </c>
      <c r="T1844">
        <f>IF(Table1[[#This Row],[team]]=E1843,SUM(H1844,T1843),Table1[[#This Row],[ppg]])</f>
        <v>59</v>
      </c>
      <c r="U1844">
        <f>IF(Table1[[#This Row],[team]]=E1843,SUM(I1844,U1843),Table1[[#This Row],[ppga]])</f>
        <v>72</v>
      </c>
      <c r="V1844">
        <f>IF(Table1[[#This Row],[team]]=E1843,SUM(Table1[[#This Row],[difference]],V1843),Table1[[#This Row],[difference]])</f>
        <v>-37</v>
      </c>
      <c r="W1844">
        <f>IF(Table1[[#This Row],[team]]=E1843,SUM(Table1[[#This Row],[sqrt(dif)]],W1843),Table1[[#This Row],[sqrt(dif)]])</f>
        <v>-5.9342556659764387</v>
      </c>
      <c r="X1844">
        <f>IF(Table1[[#This Row],[team]]=E1843,SUM(Table1[[#This Row],[f1]],X1843),Table1[[#This Row],[f1]])</f>
        <v>-29.263746183507251</v>
      </c>
      <c r="Y1844">
        <f>IF(Table1[[#This Row],[ATS]]=S1843,SUM(Table1[[#This Row],[ATS]],Y1843),Table1[[#This Row],[ATS]])</f>
        <v>-2</v>
      </c>
      <c r="Z1844">
        <f>IF(Table1[[#This Row],[ATS]]&gt;0,Table1[[#This Row],[ATS streak (not real)]]-1,Table1[[#This Row],[ATS streak (not real)]]+1)</f>
        <v>-1</v>
      </c>
      <c r="AA1844" s="5">
        <f>Table1[[#This Row],[running ttl ppg]]^2.37/(Table1[[#This Row],[running ttl ppg]]^2.37+Table1[[#This Row],[running ttl ppga]]^2.37)</f>
        <v>0.38415836689407634</v>
      </c>
      <c r="AB1844" s="5">
        <f>Table1[[#This Row],[pyth ratio]]+Table1[[#This Row],[win/loss ratio]]</f>
        <v>0.71749170022740971</v>
      </c>
    </row>
    <row r="1845" spans="1:28" x14ac:dyDescent="0.25">
      <c r="A1845" s="1">
        <v>4403</v>
      </c>
      <c r="B1845" s="7">
        <f t="shared" si="60"/>
        <v>4</v>
      </c>
      <c r="C1845" s="5">
        <v>2019</v>
      </c>
      <c r="D1845" s="5">
        <v>4</v>
      </c>
      <c r="E1845" t="s">
        <v>60</v>
      </c>
      <c r="F1845" t="s">
        <v>58</v>
      </c>
      <c r="G1845" s="5">
        <v>0</v>
      </c>
      <c r="H1845">
        <v>31</v>
      </c>
      <c r="I1845">
        <v>38</v>
      </c>
      <c r="J1845">
        <v>-7</v>
      </c>
      <c r="K1845">
        <f>IF(Table1[[#This Row],[net]]&gt;0,1,0)</f>
        <v>0</v>
      </c>
      <c r="L1845">
        <v>7</v>
      </c>
      <c r="M1845">
        <f>IF(Table1[[#This Row],[team]]=E1844,SUM(Table1[[#This Row],[win/loss]],M1844),Table1[[#This Row],[win/loss]])</f>
        <v>1</v>
      </c>
      <c r="N1845">
        <f>IF(Table1[[#This Row],[team]]=E1844,SUM(Table1[[#This Row],[win/loss]],M1844),Table1[[#This Row],[win/loss]])/B1845</f>
        <v>0.25</v>
      </c>
      <c r="O1845">
        <f t="shared" si="59"/>
        <v>0</v>
      </c>
      <c r="P1845">
        <f>IF(Table1[[#This Row],[difference]]&gt;0,SQRT(Table1[[#This Row],[difference]]),-SQRT(ABS(Table1[[#This Row],[difference]])))</f>
        <v>0</v>
      </c>
      <c r="Q1845">
        <f>IF(Table1[[#This Row],[line]]&gt;0,SQRT(Table1[[#This Row],[line]]),-SQRT(ABS(Table1[[#This Row],[line]])))</f>
        <v>2.6457513110645907</v>
      </c>
      <c r="R1845">
        <f>Table1[[#This Row],[difference]]-Table1[[#This Row],[sqrt(line)]]</f>
        <v>-2.6457513110645907</v>
      </c>
      <c r="S1845">
        <f>IF(Table1[[#This Row],[difference]]&gt;0,1,-1)</f>
        <v>-1</v>
      </c>
      <c r="T1845">
        <f>IF(Table1[[#This Row],[team]]=E1844,SUM(H1845,T1844),Table1[[#This Row],[ppg]])</f>
        <v>90</v>
      </c>
      <c r="U1845">
        <f>IF(Table1[[#This Row],[team]]=E1844,SUM(I1845,U1844),Table1[[#This Row],[ppga]])</f>
        <v>110</v>
      </c>
      <c r="V1845">
        <f>IF(Table1[[#This Row],[team]]=E1844,SUM(Table1[[#This Row],[difference]],V1844),Table1[[#This Row],[difference]])</f>
        <v>-37</v>
      </c>
      <c r="W1845">
        <f>IF(Table1[[#This Row],[team]]=E1844,SUM(Table1[[#This Row],[sqrt(dif)]],W1844),Table1[[#This Row],[sqrt(dif)]])</f>
        <v>-5.9342556659764387</v>
      </c>
      <c r="X1845">
        <f>IF(Table1[[#This Row],[team]]=E1844,SUM(Table1[[#This Row],[f1]],X1844),Table1[[#This Row],[f1]])</f>
        <v>-31.909497494571841</v>
      </c>
      <c r="Y1845">
        <f>IF(Table1[[#This Row],[ATS]]=S1844,SUM(Table1[[#This Row],[ATS]],Y1844),Table1[[#This Row],[ATS]])</f>
        <v>-3</v>
      </c>
      <c r="Z1845">
        <f>IF(Table1[[#This Row],[ATS]]&gt;0,Table1[[#This Row],[ATS streak (not real)]]-1,Table1[[#This Row],[ATS streak (not real)]]+1)</f>
        <v>-2</v>
      </c>
      <c r="AA1845" s="5">
        <f>Table1[[#This Row],[running ttl ppg]]^2.37/(Table1[[#This Row],[running ttl ppg]]^2.37+Table1[[#This Row],[running ttl ppga]]^2.37)</f>
        <v>0.38329412863305823</v>
      </c>
      <c r="AB1845" s="5">
        <f>Table1[[#This Row],[pyth ratio]]+Table1[[#This Row],[win/loss ratio]]</f>
        <v>0.63329412863305823</v>
      </c>
    </row>
    <row r="1846" spans="1:28" x14ac:dyDescent="0.25">
      <c r="A1846" s="1">
        <v>4404</v>
      </c>
      <c r="B1846" s="7">
        <f t="shared" si="60"/>
        <v>5</v>
      </c>
      <c r="C1846" s="5">
        <v>2019</v>
      </c>
      <c r="D1846" s="5">
        <v>5</v>
      </c>
      <c r="E1846" t="s">
        <v>60</v>
      </c>
      <c r="F1846" t="s">
        <v>66</v>
      </c>
      <c r="G1846" s="5">
        <v>0</v>
      </c>
      <c r="H1846">
        <v>23</v>
      </c>
      <c r="I1846">
        <v>21</v>
      </c>
      <c r="J1846">
        <v>2</v>
      </c>
      <c r="K1846">
        <f>IF(Table1[[#This Row],[net]]&gt;0,1,0)</f>
        <v>1</v>
      </c>
      <c r="L1846">
        <v>3.5</v>
      </c>
      <c r="M1846">
        <f>IF(Table1[[#This Row],[team]]=E1845,SUM(Table1[[#This Row],[win/loss]],M1845),Table1[[#This Row],[win/loss]])</f>
        <v>2</v>
      </c>
      <c r="N1846">
        <f>IF(Table1[[#This Row],[team]]=E1845,SUM(Table1[[#This Row],[win/loss]],M1845),Table1[[#This Row],[win/loss]])/B1846</f>
        <v>0.4</v>
      </c>
      <c r="O1846">
        <f t="shared" si="59"/>
        <v>5.5</v>
      </c>
      <c r="P1846">
        <f>IF(Table1[[#This Row],[difference]]&gt;0,SQRT(Table1[[#This Row],[difference]]),-SQRT(ABS(Table1[[#This Row],[difference]])))</f>
        <v>2.3452078799117149</v>
      </c>
      <c r="Q1846">
        <f>IF(Table1[[#This Row],[line]]&gt;0,SQRT(Table1[[#This Row],[line]]),-SQRT(ABS(Table1[[#This Row],[line]])))</f>
        <v>1.8708286933869707</v>
      </c>
      <c r="R1846">
        <f>Table1[[#This Row],[difference]]-Table1[[#This Row],[sqrt(line)]]</f>
        <v>3.6291713066130296</v>
      </c>
      <c r="S1846">
        <f>IF(Table1[[#This Row],[difference]]&gt;0,1,-1)</f>
        <v>1</v>
      </c>
      <c r="T1846">
        <f>IF(Table1[[#This Row],[team]]=E1845,SUM(H1846,T1845),Table1[[#This Row],[ppg]])</f>
        <v>113</v>
      </c>
      <c r="U1846">
        <f>IF(Table1[[#This Row],[team]]=E1845,SUM(I1846,U1845),Table1[[#This Row],[ppga]])</f>
        <v>131</v>
      </c>
      <c r="V1846">
        <f>IF(Table1[[#This Row],[team]]=E1845,SUM(Table1[[#This Row],[difference]],V1845),Table1[[#This Row],[difference]])</f>
        <v>-31.5</v>
      </c>
      <c r="W1846">
        <f>IF(Table1[[#This Row],[team]]=E1845,SUM(Table1[[#This Row],[sqrt(dif)]],W1845),Table1[[#This Row],[sqrt(dif)]])</f>
        <v>-3.5890477860647239</v>
      </c>
      <c r="X1846">
        <f>IF(Table1[[#This Row],[team]]=E1845,SUM(Table1[[#This Row],[f1]],X1845),Table1[[#This Row],[f1]])</f>
        <v>-28.280326187958813</v>
      </c>
      <c r="Y1846">
        <f>IF(Table1[[#This Row],[ATS]]=S1845,SUM(Table1[[#This Row],[ATS]],Y1845),Table1[[#This Row],[ATS]])</f>
        <v>1</v>
      </c>
      <c r="Z1846">
        <f>IF(Table1[[#This Row],[ATS]]&gt;0,Table1[[#This Row],[ATS streak (not real)]]-1,Table1[[#This Row],[ATS streak (not real)]]+1)</f>
        <v>0</v>
      </c>
      <c r="AA1846" s="5">
        <f>Table1[[#This Row],[running ttl ppg]]^2.37/(Table1[[#This Row],[running ttl ppg]]^2.37+Table1[[#This Row],[running ttl ppga]]^2.37)</f>
        <v>0.41330760641896214</v>
      </c>
      <c r="AB1846" s="5">
        <f>Table1[[#This Row],[pyth ratio]]+Table1[[#This Row],[win/loss ratio]]</f>
        <v>0.81330760641896216</v>
      </c>
    </row>
    <row r="1847" spans="1:28" x14ac:dyDescent="0.25">
      <c r="A1847" s="1">
        <v>4405</v>
      </c>
      <c r="B1847" s="7">
        <f t="shared" si="60"/>
        <v>6</v>
      </c>
      <c r="C1847" s="5">
        <v>2019</v>
      </c>
      <c r="D1847" s="5">
        <v>6</v>
      </c>
      <c r="E1847" t="s">
        <v>60</v>
      </c>
      <c r="F1847" t="s">
        <v>41</v>
      </c>
      <c r="G1847" s="5">
        <v>1</v>
      </c>
      <c r="H1847">
        <v>27</v>
      </c>
      <c r="I1847">
        <v>17</v>
      </c>
      <c r="J1847">
        <v>10</v>
      </c>
      <c r="K1847">
        <f>IF(Table1[[#This Row],[net]]&gt;0,1,0)</f>
        <v>1</v>
      </c>
      <c r="L1847">
        <v>-10</v>
      </c>
      <c r="M1847">
        <f>IF(Table1[[#This Row],[team]]=E1846,SUM(Table1[[#This Row],[win/loss]],M1846),Table1[[#This Row],[win/loss]])</f>
        <v>3</v>
      </c>
      <c r="N1847">
        <f>IF(Table1[[#This Row],[team]]=E1846,SUM(Table1[[#This Row],[win/loss]],M1846),Table1[[#This Row],[win/loss]])/B1847</f>
        <v>0.5</v>
      </c>
      <c r="O1847">
        <f t="shared" si="59"/>
        <v>0</v>
      </c>
      <c r="P1847">
        <f>IF(Table1[[#This Row],[difference]]&gt;0,SQRT(Table1[[#This Row],[difference]]),-SQRT(ABS(Table1[[#This Row],[difference]])))</f>
        <v>0</v>
      </c>
      <c r="Q1847">
        <f>IF(Table1[[#This Row],[line]]&gt;0,SQRT(Table1[[#This Row],[line]]),-SQRT(ABS(Table1[[#This Row],[line]])))</f>
        <v>-3.1622776601683795</v>
      </c>
      <c r="R1847">
        <f>Table1[[#This Row],[difference]]-Table1[[#This Row],[sqrt(line)]]</f>
        <v>3.1622776601683795</v>
      </c>
      <c r="S1847">
        <f>IF(Table1[[#This Row],[difference]]&gt;0,1,-1)</f>
        <v>-1</v>
      </c>
      <c r="T1847">
        <f>IF(Table1[[#This Row],[team]]=E1846,SUM(H1847,T1846),Table1[[#This Row],[ppg]])</f>
        <v>140</v>
      </c>
      <c r="U1847">
        <f>IF(Table1[[#This Row],[team]]=E1846,SUM(I1847,U1846),Table1[[#This Row],[ppga]])</f>
        <v>148</v>
      </c>
      <c r="V1847">
        <f>IF(Table1[[#This Row],[team]]=E1846,SUM(Table1[[#This Row],[difference]],V1846),Table1[[#This Row],[difference]])</f>
        <v>-31.5</v>
      </c>
      <c r="W1847">
        <f>IF(Table1[[#This Row],[team]]=E1846,SUM(Table1[[#This Row],[sqrt(dif)]],W1846),Table1[[#This Row],[sqrt(dif)]])</f>
        <v>-3.5890477860647239</v>
      </c>
      <c r="X1847">
        <f>IF(Table1[[#This Row],[team]]=E1846,SUM(Table1[[#This Row],[f1]],X1846),Table1[[#This Row],[f1]])</f>
        <v>-25.118048527790435</v>
      </c>
      <c r="Y1847">
        <f>IF(Table1[[#This Row],[ATS]]=S1846,SUM(Table1[[#This Row],[ATS]],Y1846),Table1[[#This Row],[ATS]])</f>
        <v>-1</v>
      </c>
      <c r="Z1847">
        <f>IF(Table1[[#This Row],[ATS]]&gt;0,Table1[[#This Row],[ATS streak (not real)]]-1,Table1[[#This Row],[ATS streak (not real)]]+1)</f>
        <v>0</v>
      </c>
      <c r="AA1847" s="5">
        <f>Table1[[#This Row],[running ttl ppg]]^2.37/(Table1[[#This Row],[running ttl ppg]]^2.37+Table1[[#This Row],[running ttl ppga]]^2.37)</f>
        <v>0.46712237142445706</v>
      </c>
      <c r="AB1847" s="5">
        <f>Table1[[#This Row],[pyth ratio]]+Table1[[#This Row],[win/loss ratio]]</f>
        <v>0.96712237142445701</v>
      </c>
    </row>
    <row r="1848" spans="1:28" x14ac:dyDescent="0.25">
      <c r="A1848" s="1">
        <v>4406</v>
      </c>
      <c r="B1848" s="7">
        <f t="shared" si="60"/>
        <v>7</v>
      </c>
      <c r="C1848" s="5">
        <v>2019</v>
      </c>
      <c r="D1848" s="5">
        <v>7</v>
      </c>
      <c r="E1848" t="s">
        <v>60</v>
      </c>
      <c r="F1848" t="s">
        <v>62</v>
      </c>
      <c r="G1848" s="5">
        <v>0</v>
      </c>
      <c r="H1848">
        <v>37</v>
      </c>
      <c r="I1848">
        <v>17</v>
      </c>
      <c r="J1848">
        <v>20</v>
      </c>
      <c r="K1848">
        <f>IF(Table1[[#This Row],[net]]&gt;0,1,0)</f>
        <v>1</v>
      </c>
      <c r="L1848">
        <v>-3.5</v>
      </c>
      <c r="M1848">
        <f>IF(Table1[[#This Row],[team]]=E1847,SUM(Table1[[#This Row],[win/loss]],M1847),Table1[[#This Row],[win/loss]])</f>
        <v>4</v>
      </c>
      <c r="N1848">
        <f>IF(Table1[[#This Row],[team]]=E1847,SUM(Table1[[#This Row],[win/loss]],M1847),Table1[[#This Row],[win/loss]])/B1848</f>
        <v>0.5714285714285714</v>
      </c>
      <c r="O1848">
        <f t="shared" si="59"/>
        <v>16.5</v>
      </c>
      <c r="P1848">
        <f>IF(Table1[[#This Row],[difference]]&gt;0,SQRT(Table1[[#This Row],[difference]]),-SQRT(ABS(Table1[[#This Row],[difference]])))</f>
        <v>4.0620192023179804</v>
      </c>
      <c r="Q1848">
        <f>IF(Table1[[#This Row],[line]]&gt;0,SQRT(Table1[[#This Row],[line]]),-SQRT(ABS(Table1[[#This Row],[line]])))</f>
        <v>-1.8708286933869707</v>
      </c>
      <c r="R1848">
        <f>Table1[[#This Row],[difference]]-Table1[[#This Row],[sqrt(line)]]</f>
        <v>18.370828693386972</v>
      </c>
      <c r="S1848">
        <f>IF(Table1[[#This Row],[difference]]&gt;0,1,-1)</f>
        <v>1</v>
      </c>
      <c r="T1848">
        <f>IF(Table1[[#This Row],[team]]=E1847,SUM(H1848,T1847),Table1[[#This Row],[ppg]])</f>
        <v>177</v>
      </c>
      <c r="U1848">
        <f>IF(Table1[[#This Row],[team]]=E1847,SUM(I1848,U1847),Table1[[#This Row],[ppga]])</f>
        <v>165</v>
      </c>
      <c r="V1848">
        <f>IF(Table1[[#This Row],[team]]=E1847,SUM(Table1[[#This Row],[difference]],V1847),Table1[[#This Row],[difference]])</f>
        <v>-15</v>
      </c>
      <c r="W1848">
        <f>IF(Table1[[#This Row],[team]]=E1847,SUM(Table1[[#This Row],[sqrt(dif)]],W1847),Table1[[#This Row],[sqrt(dif)]])</f>
        <v>0.47297141625325656</v>
      </c>
      <c r="X1848">
        <f>IF(Table1[[#This Row],[team]]=E1847,SUM(Table1[[#This Row],[f1]],X1847),Table1[[#This Row],[f1]])</f>
        <v>-6.7472198344034631</v>
      </c>
      <c r="Y1848">
        <f>IF(Table1[[#This Row],[ATS]]=S1847,SUM(Table1[[#This Row],[ATS]],Y1847),Table1[[#This Row],[ATS]])</f>
        <v>1</v>
      </c>
      <c r="Z1848">
        <f>IF(Table1[[#This Row],[ATS]]&gt;0,Table1[[#This Row],[ATS streak (not real)]]-1,Table1[[#This Row],[ATS streak (not real)]]+1)</f>
        <v>0</v>
      </c>
      <c r="AA1848" s="5">
        <f>Table1[[#This Row],[running ttl ppg]]^2.37/(Table1[[#This Row],[running ttl ppg]]^2.37+Table1[[#This Row],[running ttl ppga]]^2.37)</f>
        <v>0.54150032730728925</v>
      </c>
      <c r="AB1848" s="5">
        <f>Table1[[#This Row],[pyth ratio]]+Table1[[#This Row],[win/loss ratio]]</f>
        <v>1.1129288987358605</v>
      </c>
    </row>
    <row r="1849" spans="1:28" x14ac:dyDescent="0.25">
      <c r="A1849" s="1">
        <v>4407</v>
      </c>
      <c r="B1849" s="7">
        <f t="shared" si="60"/>
        <v>8</v>
      </c>
      <c r="C1849" s="5">
        <v>2019</v>
      </c>
      <c r="D1849" s="5">
        <v>8</v>
      </c>
      <c r="E1849" t="s">
        <v>60</v>
      </c>
      <c r="F1849" t="s">
        <v>64</v>
      </c>
      <c r="G1849" s="5">
        <v>1</v>
      </c>
      <c r="H1849">
        <v>20</v>
      </c>
      <c r="I1849">
        <v>30</v>
      </c>
      <c r="J1849">
        <v>-10</v>
      </c>
      <c r="K1849">
        <f>IF(Table1[[#This Row],[net]]&gt;0,1,0)</f>
        <v>0</v>
      </c>
      <c r="L1849">
        <v>2.5</v>
      </c>
      <c r="M1849">
        <f>IF(Table1[[#This Row],[team]]=E1848,SUM(Table1[[#This Row],[win/loss]],M1848),Table1[[#This Row],[win/loss]])</f>
        <v>4</v>
      </c>
      <c r="N1849">
        <f>IF(Table1[[#This Row],[team]]=E1848,SUM(Table1[[#This Row],[win/loss]],M1848),Table1[[#This Row],[win/loss]])/B1849</f>
        <v>0.5</v>
      </c>
      <c r="O1849">
        <f t="shared" si="59"/>
        <v>-7.5</v>
      </c>
      <c r="P1849">
        <f>IF(Table1[[#This Row],[difference]]&gt;0,SQRT(Table1[[#This Row],[difference]]),-SQRT(ABS(Table1[[#This Row],[difference]])))</f>
        <v>-2.7386127875258306</v>
      </c>
      <c r="Q1849">
        <f>IF(Table1[[#This Row],[line]]&gt;0,SQRT(Table1[[#This Row],[line]]),-SQRT(ABS(Table1[[#This Row],[line]])))</f>
        <v>1.5811388300841898</v>
      </c>
      <c r="R1849">
        <f>Table1[[#This Row],[difference]]-Table1[[#This Row],[sqrt(line)]]</f>
        <v>-9.0811388300841891</v>
      </c>
      <c r="S1849">
        <f>IF(Table1[[#This Row],[difference]]&gt;0,1,-1)</f>
        <v>-1</v>
      </c>
      <c r="T1849">
        <f>IF(Table1[[#This Row],[team]]=E1848,SUM(H1849,T1848),Table1[[#This Row],[ppg]])</f>
        <v>197</v>
      </c>
      <c r="U1849">
        <f>IF(Table1[[#This Row],[team]]=E1848,SUM(I1849,U1848),Table1[[#This Row],[ppga]])</f>
        <v>195</v>
      </c>
      <c r="V1849">
        <f>IF(Table1[[#This Row],[team]]=E1848,SUM(Table1[[#This Row],[difference]],V1848),Table1[[#This Row],[difference]])</f>
        <v>-22.5</v>
      </c>
      <c r="W1849">
        <f>IF(Table1[[#This Row],[team]]=E1848,SUM(Table1[[#This Row],[sqrt(dif)]],W1848),Table1[[#This Row],[sqrt(dif)]])</f>
        <v>-2.265641371272574</v>
      </c>
      <c r="X1849">
        <f>IF(Table1[[#This Row],[team]]=E1848,SUM(Table1[[#This Row],[f1]],X1848),Table1[[#This Row],[f1]])</f>
        <v>-15.828358664487652</v>
      </c>
      <c r="Y1849">
        <f>IF(Table1[[#This Row],[ATS]]=S1848,SUM(Table1[[#This Row],[ATS]],Y1848),Table1[[#This Row],[ATS]])</f>
        <v>-1</v>
      </c>
      <c r="Z1849">
        <f>IF(Table1[[#This Row],[ATS]]&gt;0,Table1[[#This Row],[ATS streak (not real)]]-1,Table1[[#This Row],[ATS streak (not real)]]+1)</f>
        <v>0</v>
      </c>
      <c r="AA1849" s="5">
        <f>Table1[[#This Row],[running ttl ppg]]^2.37/(Table1[[#This Row],[running ttl ppg]]^2.37+Table1[[#This Row],[running ttl ppga]]^2.37)</f>
        <v>0.50604567617482277</v>
      </c>
      <c r="AB1849" s="5">
        <f>Table1[[#This Row],[pyth ratio]]+Table1[[#This Row],[win/loss ratio]]</f>
        <v>1.0060456761748227</v>
      </c>
    </row>
    <row r="1850" spans="1:28" x14ac:dyDescent="0.25">
      <c r="A1850" s="1">
        <v>4408</v>
      </c>
      <c r="B1850" s="7">
        <f t="shared" si="60"/>
        <v>9</v>
      </c>
      <c r="C1850" s="5">
        <v>2019</v>
      </c>
      <c r="D1850" s="5">
        <v>9</v>
      </c>
      <c r="E1850" t="s">
        <v>60</v>
      </c>
      <c r="F1850" t="s">
        <v>51</v>
      </c>
      <c r="G1850" s="5">
        <v>1</v>
      </c>
      <c r="H1850">
        <v>24</v>
      </c>
      <c r="I1850">
        <v>9</v>
      </c>
      <c r="J1850">
        <v>15</v>
      </c>
      <c r="K1850">
        <f>IF(Table1[[#This Row],[net]]&gt;0,1,0)</f>
        <v>1</v>
      </c>
      <c r="L1850">
        <v>-5</v>
      </c>
      <c r="M1850">
        <f>IF(Table1[[#This Row],[team]]=E1849,SUM(Table1[[#This Row],[win/loss]],M1849),Table1[[#This Row],[win/loss]])</f>
        <v>5</v>
      </c>
      <c r="N1850">
        <f>IF(Table1[[#This Row],[team]]=E1849,SUM(Table1[[#This Row],[win/loss]],M1849),Table1[[#This Row],[win/loss]])/B1850</f>
        <v>0.55555555555555558</v>
      </c>
      <c r="O1850">
        <f t="shared" si="59"/>
        <v>10</v>
      </c>
      <c r="P1850">
        <f>IF(Table1[[#This Row],[difference]]&gt;0,SQRT(Table1[[#This Row],[difference]]),-SQRT(ABS(Table1[[#This Row],[difference]])))</f>
        <v>3.1622776601683795</v>
      </c>
      <c r="Q1850">
        <f>IF(Table1[[#This Row],[line]]&gt;0,SQRT(Table1[[#This Row],[line]]),-SQRT(ABS(Table1[[#This Row],[line]])))</f>
        <v>-2.2360679774997898</v>
      </c>
      <c r="R1850">
        <f>Table1[[#This Row],[difference]]-Table1[[#This Row],[sqrt(line)]]</f>
        <v>12.23606797749979</v>
      </c>
      <c r="S1850">
        <f>IF(Table1[[#This Row],[difference]]&gt;0,1,-1)</f>
        <v>1</v>
      </c>
      <c r="T1850">
        <f>IF(Table1[[#This Row],[team]]=E1849,SUM(H1850,T1849),Table1[[#This Row],[ppg]])</f>
        <v>221</v>
      </c>
      <c r="U1850">
        <f>IF(Table1[[#This Row],[team]]=E1849,SUM(I1850,U1849),Table1[[#This Row],[ppga]])</f>
        <v>204</v>
      </c>
      <c r="V1850">
        <f>IF(Table1[[#This Row],[team]]=E1849,SUM(Table1[[#This Row],[difference]],V1849),Table1[[#This Row],[difference]])</f>
        <v>-12.5</v>
      </c>
      <c r="W1850">
        <f>IF(Table1[[#This Row],[team]]=E1849,SUM(Table1[[#This Row],[sqrt(dif)]],W1849),Table1[[#This Row],[sqrt(dif)]])</f>
        <v>0.89663628889580549</v>
      </c>
      <c r="X1850">
        <f>IF(Table1[[#This Row],[team]]=E1849,SUM(Table1[[#This Row],[f1]],X1849),Table1[[#This Row],[f1]])</f>
        <v>-3.5922906869878624</v>
      </c>
      <c r="Y1850">
        <f>IF(Table1[[#This Row],[ATS]]=S1849,SUM(Table1[[#This Row],[ATS]],Y1849),Table1[[#This Row],[ATS]])</f>
        <v>1</v>
      </c>
      <c r="Z1850">
        <f>IF(Table1[[#This Row],[ATS]]&gt;0,Table1[[#This Row],[ATS streak (not real)]]-1,Table1[[#This Row],[ATS streak (not real)]]+1)</f>
        <v>0</v>
      </c>
      <c r="AA1850" s="5">
        <f>Table1[[#This Row],[running ttl ppg]]^2.37/(Table1[[#This Row],[running ttl ppg]]^2.37+Table1[[#This Row],[running ttl ppga]]^2.37)</f>
        <v>0.54728359148612116</v>
      </c>
      <c r="AB1850" s="5">
        <f>Table1[[#This Row],[pyth ratio]]+Table1[[#This Row],[win/loss ratio]]</f>
        <v>1.1028391470416767</v>
      </c>
    </row>
    <row r="1851" spans="1:28" x14ac:dyDescent="0.25">
      <c r="A1851" s="1">
        <v>4409</v>
      </c>
      <c r="B1851" s="7">
        <f t="shared" si="60"/>
        <v>10</v>
      </c>
      <c r="C1851" s="5">
        <v>2019</v>
      </c>
      <c r="D1851" s="5">
        <v>11</v>
      </c>
      <c r="E1851" t="s">
        <v>60</v>
      </c>
      <c r="F1851" t="s">
        <v>46</v>
      </c>
      <c r="G1851" s="5">
        <v>0</v>
      </c>
      <c r="H1851">
        <v>20</v>
      </c>
      <c r="I1851">
        <v>25</v>
      </c>
      <c r="J1851">
        <v>-5</v>
      </c>
      <c r="K1851">
        <f>IF(Table1[[#This Row],[net]]&gt;0,1,0)</f>
        <v>0</v>
      </c>
      <c r="L1851">
        <v>2.5</v>
      </c>
      <c r="M1851">
        <f>IF(Table1[[#This Row],[team]]=E1850,SUM(Table1[[#This Row],[win/loss]],M1850),Table1[[#This Row],[win/loss]])</f>
        <v>5</v>
      </c>
      <c r="N1851">
        <f>IF(Table1[[#This Row],[team]]=E1850,SUM(Table1[[#This Row],[win/loss]],M1850),Table1[[#This Row],[win/loss]])/B1851</f>
        <v>0.5</v>
      </c>
      <c r="O1851">
        <f t="shared" si="59"/>
        <v>-2.5</v>
      </c>
      <c r="P1851">
        <f>IF(Table1[[#This Row],[difference]]&gt;0,SQRT(Table1[[#This Row],[difference]]),-SQRT(ABS(Table1[[#This Row],[difference]])))</f>
        <v>-1.5811388300841898</v>
      </c>
      <c r="Q1851">
        <f>IF(Table1[[#This Row],[line]]&gt;0,SQRT(Table1[[#This Row],[line]]),-SQRT(ABS(Table1[[#This Row],[line]])))</f>
        <v>1.5811388300841898</v>
      </c>
      <c r="R1851">
        <f>Table1[[#This Row],[difference]]-Table1[[#This Row],[sqrt(line)]]</f>
        <v>-4.08113883008419</v>
      </c>
      <c r="S1851">
        <f>IF(Table1[[#This Row],[difference]]&gt;0,1,-1)</f>
        <v>-1</v>
      </c>
      <c r="T1851">
        <f>IF(Table1[[#This Row],[team]]=E1850,SUM(H1851,T1850),Table1[[#This Row],[ppg]])</f>
        <v>241</v>
      </c>
      <c r="U1851">
        <f>IF(Table1[[#This Row],[team]]=E1850,SUM(I1851,U1850),Table1[[#This Row],[ppga]])</f>
        <v>229</v>
      </c>
      <c r="V1851">
        <f>IF(Table1[[#This Row],[team]]=E1850,SUM(Table1[[#This Row],[difference]],V1850),Table1[[#This Row],[difference]])</f>
        <v>-15</v>
      </c>
      <c r="W1851">
        <f>IF(Table1[[#This Row],[team]]=E1850,SUM(Table1[[#This Row],[sqrt(dif)]],W1850),Table1[[#This Row],[sqrt(dif)]])</f>
        <v>-0.68450254118838427</v>
      </c>
      <c r="X1851">
        <f>IF(Table1[[#This Row],[team]]=E1850,SUM(Table1[[#This Row],[f1]],X1850),Table1[[#This Row],[f1]])</f>
        <v>-7.6734295170720523</v>
      </c>
      <c r="Y1851">
        <f>IF(Table1[[#This Row],[ATS]]=S1850,SUM(Table1[[#This Row],[ATS]],Y1850),Table1[[#This Row],[ATS]])</f>
        <v>-1</v>
      </c>
      <c r="Z1851">
        <f>IF(Table1[[#This Row],[ATS]]&gt;0,Table1[[#This Row],[ATS streak (not real)]]-1,Table1[[#This Row],[ATS streak (not real)]]+1)</f>
        <v>0</v>
      </c>
      <c r="AA1851" s="5">
        <f>Table1[[#This Row],[running ttl ppg]]^2.37/(Table1[[#This Row],[running ttl ppg]]^2.37+Table1[[#This Row],[running ttl ppga]]^2.37)</f>
        <v>0.53022499896955633</v>
      </c>
      <c r="AB1851" s="5">
        <f>Table1[[#This Row],[pyth ratio]]+Table1[[#This Row],[win/loss ratio]]</f>
        <v>1.0302249989695564</v>
      </c>
    </row>
    <row r="1852" spans="1:28" x14ac:dyDescent="0.25">
      <c r="A1852" s="1">
        <v>4410</v>
      </c>
      <c r="B1852" s="7">
        <f t="shared" si="60"/>
        <v>11</v>
      </c>
      <c r="C1852" s="5">
        <v>2019</v>
      </c>
      <c r="D1852" s="5">
        <v>12</v>
      </c>
      <c r="E1852" t="s">
        <v>60</v>
      </c>
      <c r="F1852" t="s">
        <v>52</v>
      </c>
      <c r="G1852" s="5">
        <v>1</v>
      </c>
      <c r="H1852">
        <v>24</v>
      </c>
      <c r="I1852">
        <v>17</v>
      </c>
      <c r="J1852">
        <v>7</v>
      </c>
      <c r="K1852">
        <f>IF(Table1[[#This Row],[net]]&gt;0,1,0)</f>
        <v>1</v>
      </c>
      <c r="L1852">
        <v>-3.5</v>
      </c>
      <c r="M1852">
        <f>IF(Table1[[#This Row],[team]]=E1851,SUM(Table1[[#This Row],[win/loss]],M1851),Table1[[#This Row],[win/loss]])</f>
        <v>6</v>
      </c>
      <c r="N1852">
        <f>IF(Table1[[#This Row],[team]]=E1851,SUM(Table1[[#This Row],[win/loss]],M1851),Table1[[#This Row],[win/loss]])/B1852</f>
        <v>0.54545454545454541</v>
      </c>
      <c r="O1852">
        <f t="shared" si="59"/>
        <v>3.5</v>
      </c>
      <c r="P1852">
        <f>IF(Table1[[#This Row],[difference]]&gt;0,SQRT(Table1[[#This Row],[difference]]),-SQRT(ABS(Table1[[#This Row],[difference]])))</f>
        <v>1.8708286933869707</v>
      </c>
      <c r="Q1852">
        <f>IF(Table1[[#This Row],[line]]&gt;0,SQRT(Table1[[#This Row],[line]]),-SQRT(ABS(Table1[[#This Row],[line]])))</f>
        <v>-1.8708286933869707</v>
      </c>
      <c r="R1852">
        <f>Table1[[#This Row],[difference]]-Table1[[#This Row],[sqrt(line)]]</f>
        <v>5.3708286933869704</v>
      </c>
      <c r="S1852">
        <f>IF(Table1[[#This Row],[difference]]&gt;0,1,-1)</f>
        <v>1</v>
      </c>
      <c r="T1852">
        <f>IF(Table1[[#This Row],[team]]=E1851,SUM(H1852,T1851),Table1[[#This Row],[ppg]])</f>
        <v>265</v>
      </c>
      <c r="U1852">
        <f>IF(Table1[[#This Row],[team]]=E1851,SUM(I1852,U1851),Table1[[#This Row],[ppga]])</f>
        <v>246</v>
      </c>
      <c r="V1852">
        <f>IF(Table1[[#This Row],[team]]=E1851,SUM(Table1[[#This Row],[difference]],V1851),Table1[[#This Row],[difference]])</f>
        <v>-11.5</v>
      </c>
      <c r="W1852">
        <f>IF(Table1[[#This Row],[team]]=E1851,SUM(Table1[[#This Row],[sqrt(dif)]],W1851),Table1[[#This Row],[sqrt(dif)]])</f>
        <v>1.1863261521985864</v>
      </c>
      <c r="X1852">
        <f>IF(Table1[[#This Row],[team]]=E1851,SUM(Table1[[#This Row],[f1]],X1851),Table1[[#This Row],[f1]])</f>
        <v>-2.3026008236850819</v>
      </c>
      <c r="Y1852">
        <f>IF(Table1[[#This Row],[ATS]]=S1851,SUM(Table1[[#This Row],[ATS]],Y1851),Table1[[#This Row],[ATS]])</f>
        <v>1</v>
      </c>
      <c r="Z1852">
        <f>IF(Table1[[#This Row],[ATS]]&gt;0,Table1[[#This Row],[ATS streak (not real)]]-1,Table1[[#This Row],[ATS streak (not real)]]+1)</f>
        <v>0</v>
      </c>
      <c r="AA1852" s="5">
        <f>Table1[[#This Row],[running ttl ppg]]^2.37/(Table1[[#This Row],[running ttl ppg]]^2.37+Table1[[#This Row],[running ttl ppga]]^2.37)</f>
        <v>0.54396713383044859</v>
      </c>
      <c r="AB1852" s="5">
        <f>Table1[[#This Row],[pyth ratio]]+Table1[[#This Row],[win/loss ratio]]</f>
        <v>1.089421679284994</v>
      </c>
    </row>
    <row r="1853" spans="1:28" x14ac:dyDescent="0.25">
      <c r="A1853" s="1">
        <v>4411</v>
      </c>
      <c r="B1853" s="7">
        <f t="shared" si="60"/>
        <v>12</v>
      </c>
      <c r="C1853" s="5">
        <v>2019</v>
      </c>
      <c r="D1853" s="5">
        <v>13</v>
      </c>
      <c r="E1853" t="s">
        <v>60</v>
      </c>
      <c r="F1853" t="s">
        <v>63</v>
      </c>
      <c r="G1853" s="5">
        <v>0</v>
      </c>
      <c r="H1853">
        <v>10</v>
      </c>
      <c r="I1853">
        <v>24</v>
      </c>
      <c r="J1853">
        <v>-14</v>
      </c>
      <c r="K1853">
        <f>IF(Table1[[#This Row],[net]]&gt;0,1,0)</f>
        <v>0</v>
      </c>
      <c r="L1853">
        <v>6</v>
      </c>
      <c r="M1853">
        <f>IF(Table1[[#This Row],[team]]=E1852,SUM(Table1[[#This Row],[win/loss]],M1852),Table1[[#This Row],[win/loss]])</f>
        <v>6</v>
      </c>
      <c r="N1853">
        <f>IF(Table1[[#This Row],[team]]=E1852,SUM(Table1[[#This Row],[win/loss]],M1852),Table1[[#This Row],[win/loss]])/B1853</f>
        <v>0.5</v>
      </c>
      <c r="O1853">
        <f t="shared" si="59"/>
        <v>-8</v>
      </c>
      <c r="P1853">
        <f>IF(Table1[[#This Row],[difference]]&gt;0,SQRT(Table1[[#This Row],[difference]]),-SQRT(ABS(Table1[[#This Row],[difference]])))</f>
        <v>-2.8284271247461903</v>
      </c>
      <c r="Q1853">
        <f>IF(Table1[[#This Row],[line]]&gt;0,SQRT(Table1[[#This Row],[line]]),-SQRT(ABS(Table1[[#This Row],[line]])))</f>
        <v>2.4494897427831779</v>
      </c>
      <c r="R1853">
        <f>Table1[[#This Row],[difference]]-Table1[[#This Row],[sqrt(line)]]</f>
        <v>-10.449489742783179</v>
      </c>
      <c r="S1853">
        <f>IF(Table1[[#This Row],[difference]]&gt;0,1,-1)</f>
        <v>-1</v>
      </c>
      <c r="T1853">
        <f>IF(Table1[[#This Row],[team]]=E1852,SUM(H1853,T1852),Table1[[#This Row],[ppg]])</f>
        <v>275</v>
      </c>
      <c r="U1853">
        <f>IF(Table1[[#This Row],[team]]=E1852,SUM(I1853,U1852),Table1[[#This Row],[ppga]])</f>
        <v>270</v>
      </c>
      <c r="V1853">
        <f>IF(Table1[[#This Row],[team]]=E1852,SUM(Table1[[#This Row],[difference]],V1852),Table1[[#This Row],[difference]])</f>
        <v>-19.5</v>
      </c>
      <c r="W1853">
        <f>IF(Table1[[#This Row],[team]]=E1852,SUM(Table1[[#This Row],[sqrt(dif)]],W1852),Table1[[#This Row],[sqrt(dif)]])</f>
        <v>-1.6421009725476039</v>
      </c>
      <c r="X1853">
        <f>IF(Table1[[#This Row],[team]]=E1852,SUM(Table1[[#This Row],[f1]],X1852),Table1[[#This Row],[f1]])</f>
        <v>-12.752090566468262</v>
      </c>
      <c r="Y1853">
        <f>IF(Table1[[#This Row],[ATS]]=S1852,SUM(Table1[[#This Row],[ATS]],Y1852),Table1[[#This Row],[ATS]])</f>
        <v>-1</v>
      </c>
      <c r="Z1853">
        <f>IF(Table1[[#This Row],[ATS]]&gt;0,Table1[[#This Row],[ATS streak (not real)]]-1,Table1[[#This Row],[ATS streak (not real)]]+1)</f>
        <v>0</v>
      </c>
      <c r="AA1853" s="5">
        <f>Table1[[#This Row],[running ttl ppg]]^2.37/(Table1[[#This Row],[running ttl ppg]]^2.37+Table1[[#This Row],[running ttl ppga]]^2.37)</f>
        <v>0.51087015161609084</v>
      </c>
      <c r="AB1853" s="5">
        <f>Table1[[#This Row],[pyth ratio]]+Table1[[#This Row],[win/loss ratio]]</f>
        <v>1.010870151616091</v>
      </c>
    </row>
    <row r="1854" spans="1:28" x14ac:dyDescent="0.25">
      <c r="A1854" s="1">
        <v>4412</v>
      </c>
      <c r="B1854" s="7">
        <f t="shared" si="60"/>
        <v>13</v>
      </c>
      <c r="C1854" s="5">
        <v>2019</v>
      </c>
      <c r="D1854" s="5">
        <v>14</v>
      </c>
      <c r="E1854" t="s">
        <v>60</v>
      </c>
      <c r="F1854" t="s">
        <v>69</v>
      </c>
      <c r="G1854" s="5">
        <v>0</v>
      </c>
      <c r="H1854">
        <v>7</v>
      </c>
      <c r="I1854">
        <v>21</v>
      </c>
      <c r="J1854">
        <v>-14</v>
      </c>
      <c r="K1854">
        <f>IF(Table1[[#This Row],[net]]&gt;0,1,0)</f>
        <v>0</v>
      </c>
      <c r="L1854">
        <v>3</v>
      </c>
      <c r="M1854">
        <f>IF(Table1[[#This Row],[team]]=E1853,SUM(Table1[[#This Row],[win/loss]],M1853),Table1[[#This Row],[win/loss]])</f>
        <v>6</v>
      </c>
      <c r="N1854">
        <f>IF(Table1[[#This Row],[team]]=E1853,SUM(Table1[[#This Row],[win/loss]],M1853),Table1[[#This Row],[win/loss]])/B1854</f>
        <v>0.46153846153846156</v>
      </c>
      <c r="O1854">
        <f t="shared" si="59"/>
        <v>-11</v>
      </c>
      <c r="P1854">
        <f>IF(Table1[[#This Row],[difference]]&gt;0,SQRT(Table1[[#This Row],[difference]]),-SQRT(ABS(Table1[[#This Row],[difference]])))</f>
        <v>-3.3166247903553998</v>
      </c>
      <c r="Q1854">
        <f>IF(Table1[[#This Row],[line]]&gt;0,SQRT(Table1[[#This Row],[line]]),-SQRT(ABS(Table1[[#This Row],[line]])))</f>
        <v>1.7320508075688772</v>
      </c>
      <c r="R1854">
        <f>Table1[[#This Row],[difference]]-Table1[[#This Row],[sqrt(line)]]</f>
        <v>-12.732050807568877</v>
      </c>
      <c r="S1854">
        <f>IF(Table1[[#This Row],[difference]]&gt;0,1,-1)</f>
        <v>-1</v>
      </c>
      <c r="T1854">
        <f>IF(Table1[[#This Row],[team]]=E1853,SUM(H1854,T1853),Table1[[#This Row],[ppg]])</f>
        <v>282</v>
      </c>
      <c r="U1854">
        <f>IF(Table1[[#This Row],[team]]=E1853,SUM(I1854,U1853),Table1[[#This Row],[ppga]])</f>
        <v>291</v>
      </c>
      <c r="V1854">
        <f>IF(Table1[[#This Row],[team]]=E1853,SUM(Table1[[#This Row],[difference]],V1853),Table1[[#This Row],[difference]])</f>
        <v>-30.5</v>
      </c>
      <c r="W1854">
        <f>IF(Table1[[#This Row],[team]]=E1853,SUM(Table1[[#This Row],[sqrt(dif)]],W1853),Table1[[#This Row],[sqrt(dif)]])</f>
        <v>-4.9587257629030042</v>
      </c>
      <c r="X1854">
        <f>IF(Table1[[#This Row],[team]]=E1853,SUM(Table1[[#This Row],[f1]],X1853),Table1[[#This Row],[f1]])</f>
        <v>-25.484141374037137</v>
      </c>
      <c r="Y1854">
        <f>IF(Table1[[#This Row],[ATS]]=S1853,SUM(Table1[[#This Row],[ATS]],Y1853),Table1[[#This Row],[ATS]])</f>
        <v>-2</v>
      </c>
      <c r="Z1854">
        <f>IF(Table1[[#This Row],[ATS]]&gt;0,Table1[[#This Row],[ATS streak (not real)]]-1,Table1[[#This Row],[ATS streak (not real)]]+1)</f>
        <v>-1</v>
      </c>
      <c r="AA1854" s="5">
        <f>Table1[[#This Row],[running ttl ppg]]^2.37/(Table1[[#This Row],[running ttl ppg]]^2.37+Table1[[#This Row],[running ttl ppga]]^2.37)</f>
        <v>0.48139449829690695</v>
      </c>
      <c r="AB1854" s="5">
        <f>Table1[[#This Row],[pyth ratio]]+Table1[[#This Row],[win/loss ratio]]</f>
        <v>0.94293295983536851</v>
      </c>
    </row>
    <row r="1855" spans="1:28" x14ac:dyDescent="0.25">
      <c r="A1855" s="1">
        <v>4413</v>
      </c>
      <c r="B1855" s="7">
        <f t="shared" si="60"/>
        <v>14</v>
      </c>
      <c r="C1855" s="5">
        <v>2019</v>
      </c>
      <c r="D1855" s="5">
        <v>15</v>
      </c>
      <c r="E1855" t="s">
        <v>60</v>
      </c>
      <c r="F1855" t="s">
        <v>59</v>
      </c>
      <c r="G1855" s="5">
        <v>1</v>
      </c>
      <c r="H1855">
        <v>41</v>
      </c>
      <c r="I1855">
        <v>17</v>
      </c>
      <c r="J1855">
        <v>24</v>
      </c>
      <c r="K1855">
        <f>IF(Table1[[#This Row],[net]]&gt;0,1,0)</f>
        <v>1</v>
      </c>
      <c r="L1855">
        <v>-7.5</v>
      </c>
      <c r="M1855">
        <f>IF(Table1[[#This Row],[team]]=E1854,SUM(Table1[[#This Row],[win/loss]],M1854),Table1[[#This Row],[win/loss]])</f>
        <v>7</v>
      </c>
      <c r="N1855">
        <f>IF(Table1[[#This Row],[team]]=E1854,SUM(Table1[[#This Row],[win/loss]],M1854),Table1[[#This Row],[win/loss]])/B1855</f>
        <v>0.5</v>
      </c>
      <c r="O1855">
        <f t="shared" si="59"/>
        <v>16.5</v>
      </c>
      <c r="P1855">
        <f>IF(Table1[[#This Row],[difference]]&gt;0,SQRT(Table1[[#This Row],[difference]]),-SQRT(ABS(Table1[[#This Row],[difference]])))</f>
        <v>4.0620192023179804</v>
      </c>
      <c r="Q1855">
        <f>IF(Table1[[#This Row],[line]]&gt;0,SQRT(Table1[[#This Row],[line]]),-SQRT(ABS(Table1[[#This Row],[line]])))</f>
        <v>-2.7386127875258306</v>
      </c>
      <c r="R1855">
        <f>Table1[[#This Row],[difference]]-Table1[[#This Row],[sqrt(line)]]</f>
        <v>19.238612787525831</v>
      </c>
      <c r="S1855">
        <f>IF(Table1[[#This Row],[difference]]&gt;0,1,-1)</f>
        <v>1</v>
      </c>
      <c r="T1855">
        <f>IF(Table1[[#This Row],[team]]=E1854,SUM(H1855,T1854),Table1[[#This Row],[ppg]])</f>
        <v>323</v>
      </c>
      <c r="U1855">
        <f>IF(Table1[[#This Row],[team]]=E1854,SUM(I1855,U1854),Table1[[#This Row],[ppga]])</f>
        <v>308</v>
      </c>
      <c r="V1855">
        <f>IF(Table1[[#This Row],[team]]=E1854,SUM(Table1[[#This Row],[difference]],V1854),Table1[[#This Row],[difference]])</f>
        <v>-14</v>
      </c>
      <c r="W1855">
        <f>IF(Table1[[#This Row],[team]]=E1854,SUM(Table1[[#This Row],[sqrt(dif)]],W1854),Table1[[#This Row],[sqrt(dif)]])</f>
        <v>-0.89670656058502374</v>
      </c>
      <c r="X1855">
        <f>IF(Table1[[#This Row],[team]]=E1854,SUM(Table1[[#This Row],[f1]],X1854),Table1[[#This Row],[f1]])</f>
        <v>-6.2455285865113055</v>
      </c>
      <c r="Y1855">
        <f>IF(Table1[[#This Row],[ATS]]=S1854,SUM(Table1[[#This Row],[ATS]],Y1854),Table1[[#This Row],[ATS]])</f>
        <v>1</v>
      </c>
      <c r="Z1855">
        <f>IF(Table1[[#This Row],[ATS]]&gt;0,Table1[[#This Row],[ATS streak (not real)]]-1,Table1[[#This Row],[ATS streak (not real)]]+1)</f>
        <v>0</v>
      </c>
      <c r="AA1855" s="5">
        <f>Table1[[#This Row],[running ttl ppg]]^2.37/(Table1[[#This Row],[running ttl ppg]]^2.37+Table1[[#This Row],[running ttl ppga]]^2.37)</f>
        <v>0.52814509673564725</v>
      </c>
      <c r="AB1855" s="5">
        <f>Table1[[#This Row],[pyth ratio]]+Table1[[#This Row],[win/loss ratio]]</f>
        <v>1.0281450967356474</v>
      </c>
    </row>
    <row r="1856" spans="1:28" x14ac:dyDescent="0.25">
      <c r="A1856" s="1">
        <v>4414</v>
      </c>
      <c r="B1856" s="7">
        <f t="shared" si="60"/>
        <v>15</v>
      </c>
      <c r="C1856" s="5">
        <v>2019</v>
      </c>
      <c r="D1856" s="5">
        <v>16</v>
      </c>
      <c r="E1856" t="s">
        <v>60</v>
      </c>
      <c r="F1856" t="s">
        <v>51</v>
      </c>
      <c r="G1856" s="5">
        <v>0</v>
      </c>
      <c r="H1856">
        <v>27</v>
      </c>
      <c r="I1856">
        <v>9</v>
      </c>
      <c r="J1856">
        <v>18</v>
      </c>
      <c r="K1856">
        <f>IF(Table1[[#This Row],[net]]&gt;0,1,0)</f>
        <v>1</v>
      </c>
      <c r="L1856">
        <v>-6.5</v>
      </c>
      <c r="M1856">
        <f>IF(Table1[[#This Row],[team]]=E1855,SUM(Table1[[#This Row],[win/loss]],M1855),Table1[[#This Row],[win/loss]])</f>
        <v>8</v>
      </c>
      <c r="N1856">
        <f>IF(Table1[[#This Row],[team]]=E1855,SUM(Table1[[#This Row],[win/loss]],M1855),Table1[[#This Row],[win/loss]])/B1856</f>
        <v>0.53333333333333333</v>
      </c>
      <c r="O1856">
        <f t="shared" si="59"/>
        <v>11.5</v>
      </c>
      <c r="P1856">
        <f>IF(Table1[[#This Row],[difference]]&gt;0,SQRT(Table1[[#This Row],[difference]]),-SQRT(ABS(Table1[[#This Row],[difference]])))</f>
        <v>3.3911649915626341</v>
      </c>
      <c r="Q1856">
        <f>IF(Table1[[#This Row],[line]]&gt;0,SQRT(Table1[[#This Row],[line]]),-SQRT(ABS(Table1[[#This Row],[line]])))</f>
        <v>-2.5495097567963922</v>
      </c>
      <c r="R1856">
        <f>Table1[[#This Row],[difference]]-Table1[[#This Row],[sqrt(line)]]</f>
        <v>14.049509756796393</v>
      </c>
      <c r="S1856">
        <f>IF(Table1[[#This Row],[difference]]&gt;0,1,-1)</f>
        <v>1</v>
      </c>
      <c r="T1856">
        <f>IF(Table1[[#This Row],[team]]=E1855,SUM(H1856,T1855),Table1[[#This Row],[ppg]])</f>
        <v>350</v>
      </c>
      <c r="U1856">
        <f>IF(Table1[[#This Row],[team]]=E1855,SUM(I1856,U1855),Table1[[#This Row],[ppga]])</f>
        <v>317</v>
      </c>
      <c r="V1856">
        <f>IF(Table1[[#This Row],[team]]=E1855,SUM(Table1[[#This Row],[difference]],V1855),Table1[[#This Row],[difference]])</f>
        <v>-2.5</v>
      </c>
      <c r="W1856">
        <f>IF(Table1[[#This Row],[team]]=E1855,SUM(Table1[[#This Row],[sqrt(dif)]],W1855),Table1[[#This Row],[sqrt(dif)]])</f>
        <v>2.4944584309776103</v>
      </c>
      <c r="X1856">
        <f>IF(Table1[[#This Row],[team]]=E1855,SUM(Table1[[#This Row],[f1]],X1855),Table1[[#This Row],[f1]])</f>
        <v>7.8039811702850876</v>
      </c>
      <c r="Y1856">
        <f>IF(Table1[[#This Row],[ATS]]=S1855,SUM(Table1[[#This Row],[ATS]],Y1855),Table1[[#This Row],[ATS]])</f>
        <v>2</v>
      </c>
      <c r="Z1856">
        <f>IF(Table1[[#This Row],[ATS]]&gt;0,Table1[[#This Row],[ATS streak (not real)]]-1,Table1[[#This Row],[ATS streak (not real)]]+1)</f>
        <v>1</v>
      </c>
      <c r="AA1856" s="5">
        <f>Table1[[#This Row],[running ttl ppg]]^2.37/(Table1[[#This Row],[running ttl ppg]]^2.37+Table1[[#This Row],[running ttl ppga]]^2.37)</f>
        <v>0.55840821524717021</v>
      </c>
      <c r="AB1856" s="5">
        <f>Table1[[#This Row],[pyth ratio]]+Table1[[#This Row],[win/loss ratio]]</f>
        <v>1.0917415485805035</v>
      </c>
    </row>
    <row r="1857" spans="1:28" x14ac:dyDescent="0.25">
      <c r="A1857" s="1">
        <v>4415</v>
      </c>
      <c r="B1857" s="7">
        <f t="shared" si="60"/>
        <v>16</v>
      </c>
      <c r="C1857" s="5">
        <v>2019</v>
      </c>
      <c r="D1857" s="5">
        <v>17</v>
      </c>
      <c r="E1857" t="s">
        <v>60</v>
      </c>
      <c r="F1857" t="s">
        <v>46</v>
      </c>
      <c r="G1857" s="5">
        <v>1</v>
      </c>
      <c r="H1857">
        <v>10</v>
      </c>
      <c r="I1857">
        <v>24</v>
      </c>
      <c r="J1857">
        <v>-14</v>
      </c>
      <c r="K1857">
        <f>IF(Table1[[#This Row],[net]]&gt;0,1,0)</f>
        <v>0</v>
      </c>
      <c r="L1857">
        <v>-6</v>
      </c>
      <c r="M1857">
        <f>IF(Table1[[#This Row],[team]]=E1856,SUM(Table1[[#This Row],[win/loss]],M1856),Table1[[#This Row],[win/loss]])</f>
        <v>8</v>
      </c>
      <c r="N1857">
        <f>IF(Table1[[#This Row],[team]]=E1856,SUM(Table1[[#This Row],[win/loss]],M1856),Table1[[#This Row],[win/loss]])/B1857</f>
        <v>0.5</v>
      </c>
      <c r="O1857">
        <f t="shared" si="59"/>
        <v>-20</v>
      </c>
      <c r="P1857">
        <f>IF(Table1[[#This Row],[difference]]&gt;0,SQRT(Table1[[#This Row],[difference]]),-SQRT(ABS(Table1[[#This Row],[difference]])))</f>
        <v>-4.4721359549995796</v>
      </c>
      <c r="Q1857">
        <f>IF(Table1[[#This Row],[line]]&gt;0,SQRT(Table1[[#This Row],[line]]),-SQRT(ABS(Table1[[#This Row],[line]])))</f>
        <v>-2.4494897427831779</v>
      </c>
      <c r="R1857">
        <f>Table1[[#This Row],[difference]]-Table1[[#This Row],[sqrt(line)]]</f>
        <v>-17.550510257216821</v>
      </c>
      <c r="S1857">
        <f>IF(Table1[[#This Row],[difference]]&gt;0,1,-1)</f>
        <v>-1</v>
      </c>
      <c r="T1857">
        <f>IF(Table1[[#This Row],[team]]=E1856,SUM(H1857,T1856),Table1[[#This Row],[ppg]])</f>
        <v>360</v>
      </c>
      <c r="U1857">
        <f>IF(Table1[[#This Row],[team]]=E1856,SUM(I1857,U1856),Table1[[#This Row],[ppga]])</f>
        <v>341</v>
      </c>
      <c r="V1857">
        <f>IF(Table1[[#This Row],[team]]=E1856,SUM(Table1[[#This Row],[difference]],V1856),Table1[[#This Row],[difference]])</f>
        <v>-22.5</v>
      </c>
      <c r="W1857">
        <f>IF(Table1[[#This Row],[team]]=E1856,SUM(Table1[[#This Row],[sqrt(dif)]],W1856),Table1[[#This Row],[sqrt(dif)]])</f>
        <v>-1.9776775240219693</v>
      </c>
      <c r="X1857">
        <f>IF(Table1[[#This Row],[team]]=E1856,SUM(Table1[[#This Row],[f1]],X1856),Table1[[#This Row],[f1]])</f>
        <v>-9.7465290869317336</v>
      </c>
      <c r="Y1857">
        <f>IF(Table1[[#This Row],[ATS]]=S1856,SUM(Table1[[#This Row],[ATS]],Y1856),Table1[[#This Row],[ATS]])</f>
        <v>-1</v>
      </c>
      <c r="Z1857">
        <f>IF(Table1[[#This Row],[ATS]]&gt;0,Table1[[#This Row],[ATS streak (not real)]]-1,Table1[[#This Row],[ATS streak (not real)]]+1)</f>
        <v>0</v>
      </c>
      <c r="AA1857" s="5">
        <f>Table1[[#This Row],[running ttl ppg]]^2.37/(Table1[[#This Row],[running ttl ppg]]^2.37+Table1[[#This Row],[running ttl ppga]]^2.37)</f>
        <v>0.53208213381263569</v>
      </c>
      <c r="AB1857" s="5">
        <f>Table1[[#This Row],[pyth ratio]]+Table1[[#This Row],[win/loss ratio]]</f>
        <v>1.0320821338126356</v>
      </c>
    </row>
    <row r="1858" spans="1:28" x14ac:dyDescent="0.25">
      <c r="A1858" s="1">
        <v>4416</v>
      </c>
      <c r="B1858" s="7">
        <f t="shared" si="60"/>
        <v>1</v>
      </c>
      <c r="C1858" s="5">
        <v>2019</v>
      </c>
      <c r="D1858" s="5">
        <v>1</v>
      </c>
      <c r="E1858" t="s">
        <v>61</v>
      </c>
      <c r="F1858" t="s">
        <v>55</v>
      </c>
      <c r="G1858" s="5">
        <v>1</v>
      </c>
      <c r="H1858">
        <v>15</v>
      </c>
      <c r="I1858">
        <v>20</v>
      </c>
      <c r="J1858">
        <v>-5</v>
      </c>
      <c r="K1858">
        <f>IF(Table1[[#This Row],[net]]&gt;0,1,0)</f>
        <v>0</v>
      </c>
      <c r="L1858">
        <v>3</v>
      </c>
      <c r="M1858">
        <f>IF(Table1[[#This Row],[team]]=E1857,SUM(Table1[[#This Row],[win/loss]],M1857),Table1[[#This Row],[win/loss]])</f>
        <v>0</v>
      </c>
      <c r="N1858">
        <f>IF(Table1[[#This Row],[team]]=E1857,SUM(Table1[[#This Row],[win/loss]],M1857),Table1[[#This Row],[win/loss]])/B1858</f>
        <v>0</v>
      </c>
      <c r="O1858">
        <f t="shared" si="59"/>
        <v>-2</v>
      </c>
      <c r="P1858">
        <f>IF(Table1[[#This Row],[difference]]&gt;0,SQRT(Table1[[#This Row],[difference]]),-SQRT(ABS(Table1[[#This Row],[difference]])))</f>
        <v>-1.4142135623730951</v>
      </c>
      <c r="Q1858">
        <f>IF(Table1[[#This Row],[line]]&gt;0,SQRT(Table1[[#This Row],[line]]),-SQRT(ABS(Table1[[#This Row],[line]])))</f>
        <v>1.7320508075688772</v>
      </c>
      <c r="R1858">
        <f>Table1[[#This Row],[difference]]-Table1[[#This Row],[sqrt(line)]]</f>
        <v>-3.7320508075688772</v>
      </c>
      <c r="S1858">
        <f>IF(Table1[[#This Row],[difference]]&gt;0,1,-1)</f>
        <v>-1</v>
      </c>
      <c r="T1858">
        <f>IF(Table1[[#This Row],[team]]=E1857,SUM(H1858,T1857),Table1[[#This Row],[ppg]])</f>
        <v>15</v>
      </c>
      <c r="U1858">
        <f>IF(Table1[[#This Row],[team]]=E1857,SUM(I1858,U1857),Table1[[#This Row],[ppga]])</f>
        <v>20</v>
      </c>
      <c r="V1858">
        <f>IF(Table1[[#This Row],[team]]=E1857,SUM(Table1[[#This Row],[difference]],V1857),Table1[[#This Row],[difference]])</f>
        <v>-2</v>
      </c>
      <c r="W1858">
        <f>IF(Table1[[#This Row],[team]]=E1857,SUM(Table1[[#This Row],[sqrt(dif)]],W1857),Table1[[#This Row],[sqrt(dif)]])</f>
        <v>-1.4142135623730951</v>
      </c>
      <c r="X1858">
        <f>IF(Table1[[#This Row],[team]]=E1857,SUM(Table1[[#This Row],[f1]],X1857),Table1[[#This Row],[f1]])</f>
        <v>-3.7320508075688772</v>
      </c>
      <c r="Y1858">
        <f>IF(Table1[[#This Row],[ATS]]=S1857,SUM(Table1[[#This Row],[ATS]],Y1857),Table1[[#This Row],[ATS]])</f>
        <v>-2</v>
      </c>
      <c r="Z1858">
        <f>IF(Table1[[#This Row],[ATS]]&gt;0,Table1[[#This Row],[ATS streak (not real)]]-1,Table1[[#This Row],[ATS streak (not real)]]+1)</f>
        <v>-1</v>
      </c>
      <c r="AA1858" s="5">
        <f>Table1[[#This Row],[running ttl ppg]]^2.37/(Table1[[#This Row],[running ttl ppg]]^2.37+Table1[[#This Row],[running ttl ppga]]^2.37)</f>
        <v>0.33585822723677972</v>
      </c>
      <c r="AB1858" s="5">
        <f>Table1[[#This Row],[pyth ratio]]+Table1[[#This Row],[win/loss ratio]]</f>
        <v>0.33585822723677972</v>
      </c>
    </row>
    <row r="1859" spans="1:28" x14ac:dyDescent="0.25">
      <c r="A1859" s="1">
        <v>4417</v>
      </c>
      <c r="B1859" s="7">
        <f t="shared" si="60"/>
        <v>2</v>
      </c>
      <c r="C1859" s="5">
        <v>2019</v>
      </c>
      <c r="D1859" s="5">
        <v>2</v>
      </c>
      <c r="E1859" t="s">
        <v>61</v>
      </c>
      <c r="F1859" t="s">
        <v>49</v>
      </c>
      <c r="G1859" s="5">
        <v>0</v>
      </c>
      <c r="H1859">
        <v>13</v>
      </c>
      <c r="I1859">
        <v>20</v>
      </c>
      <c r="J1859">
        <v>-7</v>
      </c>
      <c r="K1859">
        <f>IF(Table1[[#This Row],[net]]&gt;0,1,0)</f>
        <v>0</v>
      </c>
      <c r="L1859">
        <v>3</v>
      </c>
      <c r="M1859">
        <f>IF(Table1[[#This Row],[team]]=E1858,SUM(Table1[[#This Row],[win/loss]],M1858),Table1[[#This Row],[win/loss]])</f>
        <v>0</v>
      </c>
      <c r="N1859">
        <f>IF(Table1[[#This Row],[team]]=E1858,SUM(Table1[[#This Row],[win/loss]],M1858),Table1[[#This Row],[win/loss]])/B1859</f>
        <v>0</v>
      </c>
      <c r="O1859">
        <f t="shared" ref="O1859:O1922" si="61">J1859+L1859</f>
        <v>-4</v>
      </c>
      <c r="P1859">
        <f>IF(Table1[[#This Row],[difference]]&gt;0,SQRT(Table1[[#This Row],[difference]]),-SQRT(ABS(Table1[[#This Row],[difference]])))</f>
        <v>-2</v>
      </c>
      <c r="Q1859">
        <f>IF(Table1[[#This Row],[line]]&gt;0,SQRT(Table1[[#This Row],[line]]),-SQRT(ABS(Table1[[#This Row],[line]])))</f>
        <v>1.7320508075688772</v>
      </c>
      <c r="R1859">
        <f>Table1[[#This Row],[difference]]-Table1[[#This Row],[sqrt(line)]]</f>
        <v>-5.7320508075688767</v>
      </c>
      <c r="S1859">
        <f>IF(Table1[[#This Row],[difference]]&gt;0,1,-1)</f>
        <v>-1</v>
      </c>
      <c r="T1859">
        <f>IF(Table1[[#This Row],[team]]=E1858,SUM(H1859,T1858),Table1[[#This Row],[ppg]])</f>
        <v>28</v>
      </c>
      <c r="U1859">
        <f>IF(Table1[[#This Row],[team]]=E1858,SUM(I1859,U1858),Table1[[#This Row],[ppga]])</f>
        <v>40</v>
      </c>
      <c r="V1859">
        <f>IF(Table1[[#This Row],[team]]=E1858,SUM(Table1[[#This Row],[difference]],V1858),Table1[[#This Row],[difference]])</f>
        <v>-6</v>
      </c>
      <c r="W1859">
        <f>IF(Table1[[#This Row],[team]]=E1858,SUM(Table1[[#This Row],[sqrt(dif)]],W1858),Table1[[#This Row],[sqrt(dif)]])</f>
        <v>-3.4142135623730949</v>
      </c>
      <c r="X1859">
        <f>IF(Table1[[#This Row],[team]]=E1858,SUM(Table1[[#This Row],[f1]],X1858),Table1[[#This Row],[f1]])</f>
        <v>-9.4641016151377535</v>
      </c>
      <c r="Y1859">
        <f>IF(Table1[[#This Row],[ATS]]=S1858,SUM(Table1[[#This Row],[ATS]],Y1858),Table1[[#This Row],[ATS]])</f>
        <v>-3</v>
      </c>
      <c r="Z1859">
        <f>IF(Table1[[#This Row],[ATS]]&gt;0,Table1[[#This Row],[ATS streak (not real)]]-1,Table1[[#This Row],[ATS streak (not real)]]+1)</f>
        <v>-2</v>
      </c>
      <c r="AA1859" s="5">
        <f>Table1[[#This Row],[running ttl ppg]]^2.37/(Table1[[#This Row],[running ttl ppg]]^2.37+Table1[[#This Row],[running ttl ppga]]^2.37)</f>
        <v>0.30041559537722146</v>
      </c>
      <c r="AB1859" s="5">
        <f>Table1[[#This Row],[pyth ratio]]+Table1[[#This Row],[win/loss ratio]]</f>
        <v>0.30041559537722146</v>
      </c>
    </row>
    <row r="1860" spans="1:28" x14ac:dyDescent="0.25">
      <c r="A1860" s="1">
        <v>4418</v>
      </c>
      <c r="B1860" s="7">
        <f t="shared" si="60"/>
        <v>3</v>
      </c>
      <c r="C1860" s="5">
        <v>2019</v>
      </c>
      <c r="D1860" s="5">
        <v>3</v>
      </c>
      <c r="E1860" t="s">
        <v>61</v>
      </c>
      <c r="F1860" t="s">
        <v>53</v>
      </c>
      <c r="G1860" s="5">
        <v>0</v>
      </c>
      <c r="H1860">
        <v>27</v>
      </c>
      <c r="I1860">
        <v>22</v>
      </c>
      <c r="J1860">
        <v>5</v>
      </c>
      <c r="K1860">
        <f>IF(Table1[[#This Row],[net]]&gt;0,1,0)</f>
        <v>1</v>
      </c>
      <c r="L1860">
        <v>6</v>
      </c>
      <c r="M1860">
        <f>IF(Table1[[#This Row],[team]]=E1859,SUM(Table1[[#This Row],[win/loss]],M1859),Table1[[#This Row],[win/loss]])</f>
        <v>1</v>
      </c>
      <c r="N1860">
        <f>IF(Table1[[#This Row],[team]]=E1859,SUM(Table1[[#This Row],[win/loss]],M1859),Table1[[#This Row],[win/loss]])/B1860</f>
        <v>0.33333333333333331</v>
      </c>
      <c r="O1860">
        <f t="shared" si="61"/>
        <v>11</v>
      </c>
      <c r="P1860">
        <f>IF(Table1[[#This Row],[difference]]&gt;0,SQRT(Table1[[#This Row],[difference]]),-SQRT(ABS(Table1[[#This Row],[difference]])))</f>
        <v>3.3166247903553998</v>
      </c>
      <c r="Q1860">
        <f>IF(Table1[[#This Row],[line]]&gt;0,SQRT(Table1[[#This Row],[line]]),-SQRT(ABS(Table1[[#This Row],[line]])))</f>
        <v>2.4494897427831779</v>
      </c>
      <c r="R1860">
        <f>Table1[[#This Row],[difference]]-Table1[[#This Row],[sqrt(line)]]</f>
        <v>8.5505102572168212</v>
      </c>
      <c r="S1860">
        <f>IF(Table1[[#This Row],[difference]]&gt;0,1,-1)</f>
        <v>1</v>
      </c>
      <c r="T1860">
        <f>IF(Table1[[#This Row],[team]]=E1859,SUM(H1860,T1859),Table1[[#This Row],[ppg]])</f>
        <v>55</v>
      </c>
      <c r="U1860">
        <f>IF(Table1[[#This Row],[team]]=E1859,SUM(I1860,U1859),Table1[[#This Row],[ppga]])</f>
        <v>62</v>
      </c>
      <c r="V1860">
        <f>IF(Table1[[#This Row],[team]]=E1859,SUM(Table1[[#This Row],[difference]],V1859),Table1[[#This Row],[difference]])</f>
        <v>5</v>
      </c>
      <c r="W1860">
        <f>IF(Table1[[#This Row],[team]]=E1859,SUM(Table1[[#This Row],[sqrt(dif)]],W1859),Table1[[#This Row],[sqrt(dif)]])</f>
        <v>-9.7588772017695113E-2</v>
      </c>
      <c r="X1860">
        <f>IF(Table1[[#This Row],[team]]=E1859,SUM(Table1[[#This Row],[f1]],X1859),Table1[[#This Row],[f1]])</f>
        <v>-0.91359135792093227</v>
      </c>
      <c r="Y1860">
        <f>IF(Table1[[#This Row],[ATS]]=S1859,SUM(Table1[[#This Row],[ATS]],Y1859),Table1[[#This Row],[ATS]])</f>
        <v>1</v>
      </c>
      <c r="Z1860">
        <f>IF(Table1[[#This Row],[ATS]]&gt;0,Table1[[#This Row],[ATS streak (not real)]]-1,Table1[[#This Row],[ATS streak (not real)]]+1)</f>
        <v>0</v>
      </c>
      <c r="AA1860" s="5">
        <f>Table1[[#This Row],[running ttl ppg]]^2.37/(Table1[[#This Row],[running ttl ppg]]^2.37+Table1[[#This Row],[running ttl ppga]]^2.37)</f>
        <v>0.42949083206993566</v>
      </c>
      <c r="AB1860" s="5">
        <f>Table1[[#This Row],[pyth ratio]]+Table1[[#This Row],[win/loss ratio]]</f>
        <v>0.76282416540326903</v>
      </c>
    </row>
    <row r="1861" spans="1:28" x14ac:dyDescent="0.25">
      <c r="A1861" s="1">
        <v>4419</v>
      </c>
      <c r="B1861" s="7">
        <f t="shared" si="60"/>
        <v>4</v>
      </c>
      <c r="C1861" s="5">
        <v>2019</v>
      </c>
      <c r="D1861" s="5">
        <v>4</v>
      </c>
      <c r="E1861" t="s">
        <v>61</v>
      </c>
      <c r="F1861" t="s">
        <v>64</v>
      </c>
      <c r="G1861" s="5">
        <v>1</v>
      </c>
      <c r="H1861">
        <v>18</v>
      </c>
      <c r="I1861">
        <v>33</v>
      </c>
      <c r="J1861">
        <v>-15</v>
      </c>
      <c r="K1861">
        <f>IF(Table1[[#This Row],[net]]&gt;0,1,0)</f>
        <v>0</v>
      </c>
      <c r="L1861">
        <v>3</v>
      </c>
      <c r="M1861">
        <f>IF(Table1[[#This Row],[team]]=E1860,SUM(Table1[[#This Row],[win/loss]],M1860),Table1[[#This Row],[win/loss]])</f>
        <v>1</v>
      </c>
      <c r="N1861">
        <f>IF(Table1[[#This Row],[team]]=E1860,SUM(Table1[[#This Row],[win/loss]],M1860),Table1[[#This Row],[win/loss]])/B1861</f>
        <v>0.25</v>
      </c>
      <c r="O1861">
        <f t="shared" si="61"/>
        <v>-12</v>
      </c>
      <c r="P1861">
        <f>IF(Table1[[#This Row],[difference]]&gt;0,SQRT(Table1[[#This Row],[difference]]),-SQRT(ABS(Table1[[#This Row],[difference]])))</f>
        <v>-3.4641016151377544</v>
      </c>
      <c r="Q1861">
        <f>IF(Table1[[#This Row],[line]]&gt;0,SQRT(Table1[[#This Row],[line]]),-SQRT(ABS(Table1[[#This Row],[line]])))</f>
        <v>1.7320508075688772</v>
      </c>
      <c r="R1861">
        <f>Table1[[#This Row],[difference]]-Table1[[#This Row],[sqrt(line)]]</f>
        <v>-13.732050807568877</v>
      </c>
      <c r="S1861">
        <f>IF(Table1[[#This Row],[difference]]&gt;0,1,-1)</f>
        <v>-1</v>
      </c>
      <c r="T1861">
        <f>IF(Table1[[#This Row],[team]]=E1860,SUM(H1861,T1860),Table1[[#This Row],[ppg]])</f>
        <v>73</v>
      </c>
      <c r="U1861">
        <f>IF(Table1[[#This Row],[team]]=E1860,SUM(I1861,U1860),Table1[[#This Row],[ppga]])</f>
        <v>95</v>
      </c>
      <c r="V1861">
        <f>IF(Table1[[#This Row],[team]]=E1860,SUM(Table1[[#This Row],[difference]],V1860),Table1[[#This Row],[difference]])</f>
        <v>-7</v>
      </c>
      <c r="W1861">
        <f>IF(Table1[[#This Row],[team]]=E1860,SUM(Table1[[#This Row],[sqrt(dif)]],W1860),Table1[[#This Row],[sqrt(dif)]])</f>
        <v>-3.5616903871554495</v>
      </c>
      <c r="X1861">
        <f>IF(Table1[[#This Row],[team]]=E1860,SUM(Table1[[#This Row],[f1]],X1860),Table1[[#This Row],[f1]])</f>
        <v>-14.645642165489809</v>
      </c>
      <c r="Y1861">
        <f>IF(Table1[[#This Row],[ATS]]=S1860,SUM(Table1[[#This Row],[ATS]],Y1860),Table1[[#This Row],[ATS]])</f>
        <v>-1</v>
      </c>
      <c r="Z1861">
        <f>IF(Table1[[#This Row],[ATS]]&gt;0,Table1[[#This Row],[ATS streak (not real)]]-1,Table1[[#This Row],[ATS streak (not real)]]+1)</f>
        <v>0</v>
      </c>
      <c r="AA1861" s="5">
        <f>Table1[[#This Row],[running ttl ppg]]^2.37/(Table1[[#This Row],[running ttl ppg]]^2.37+Table1[[#This Row],[running ttl ppga]]^2.37)</f>
        <v>0.34880426228577688</v>
      </c>
      <c r="AB1861" s="5">
        <f>Table1[[#This Row],[pyth ratio]]+Table1[[#This Row],[win/loss ratio]]</f>
        <v>0.59880426228577688</v>
      </c>
    </row>
    <row r="1862" spans="1:28" x14ac:dyDescent="0.25">
      <c r="A1862" s="1">
        <v>4420</v>
      </c>
      <c r="B1862" s="7">
        <f t="shared" si="60"/>
        <v>5</v>
      </c>
      <c r="C1862" s="5">
        <v>2019</v>
      </c>
      <c r="D1862" s="5">
        <v>5</v>
      </c>
      <c r="E1862" t="s">
        <v>61</v>
      </c>
      <c r="F1862" t="s">
        <v>45</v>
      </c>
      <c r="G1862" s="5">
        <v>0</v>
      </c>
      <c r="H1862">
        <v>31</v>
      </c>
      <c r="I1862">
        <v>33</v>
      </c>
      <c r="J1862">
        <v>-2</v>
      </c>
      <c r="K1862">
        <f>IF(Table1[[#This Row],[net]]&gt;0,1,0)</f>
        <v>0</v>
      </c>
      <c r="L1862">
        <v>6.5</v>
      </c>
      <c r="M1862">
        <f>IF(Table1[[#This Row],[team]]=E1861,SUM(Table1[[#This Row],[win/loss]],M1861),Table1[[#This Row],[win/loss]])</f>
        <v>1</v>
      </c>
      <c r="N1862">
        <f>IF(Table1[[#This Row],[team]]=E1861,SUM(Table1[[#This Row],[win/loss]],M1861),Table1[[#This Row],[win/loss]])/B1862</f>
        <v>0.2</v>
      </c>
      <c r="O1862">
        <f t="shared" si="61"/>
        <v>4.5</v>
      </c>
      <c r="P1862">
        <f>IF(Table1[[#This Row],[difference]]&gt;0,SQRT(Table1[[#This Row],[difference]]),-SQRT(ABS(Table1[[#This Row],[difference]])))</f>
        <v>2.1213203435596424</v>
      </c>
      <c r="Q1862">
        <f>IF(Table1[[#This Row],[line]]&gt;0,SQRT(Table1[[#This Row],[line]]),-SQRT(ABS(Table1[[#This Row],[line]])))</f>
        <v>2.5495097567963922</v>
      </c>
      <c r="R1862">
        <f>Table1[[#This Row],[difference]]-Table1[[#This Row],[sqrt(line)]]</f>
        <v>1.9504902432036078</v>
      </c>
      <c r="S1862">
        <f>IF(Table1[[#This Row],[difference]]&gt;0,1,-1)</f>
        <v>1</v>
      </c>
      <c r="T1862">
        <f>IF(Table1[[#This Row],[team]]=E1861,SUM(H1862,T1861),Table1[[#This Row],[ppg]])</f>
        <v>104</v>
      </c>
      <c r="U1862">
        <f>IF(Table1[[#This Row],[team]]=E1861,SUM(I1862,U1861),Table1[[#This Row],[ppga]])</f>
        <v>128</v>
      </c>
      <c r="V1862">
        <f>IF(Table1[[#This Row],[team]]=E1861,SUM(Table1[[#This Row],[difference]],V1861),Table1[[#This Row],[difference]])</f>
        <v>-2.5</v>
      </c>
      <c r="W1862">
        <f>IF(Table1[[#This Row],[team]]=E1861,SUM(Table1[[#This Row],[sqrt(dif)]],W1861),Table1[[#This Row],[sqrt(dif)]])</f>
        <v>-1.4403700435958071</v>
      </c>
      <c r="X1862">
        <f>IF(Table1[[#This Row],[team]]=E1861,SUM(Table1[[#This Row],[f1]],X1861),Table1[[#This Row],[f1]])</f>
        <v>-12.6951519222862</v>
      </c>
      <c r="Y1862">
        <f>IF(Table1[[#This Row],[ATS]]=S1861,SUM(Table1[[#This Row],[ATS]],Y1861),Table1[[#This Row],[ATS]])</f>
        <v>1</v>
      </c>
      <c r="Z1862">
        <f>IF(Table1[[#This Row],[ATS]]&gt;0,Table1[[#This Row],[ATS streak (not real)]]-1,Table1[[#This Row],[ATS streak (not real)]]+1)</f>
        <v>0</v>
      </c>
      <c r="AA1862" s="5">
        <f>Table1[[#This Row],[running ttl ppg]]^2.37/(Table1[[#This Row],[running ttl ppg]]^2.37+Table1[[#This Row],[running ttl ppga]]^2.37)</f>
        <v>0.37939773962586576</v>
      </c>
      <c r="AB1862" s="5">
        <f>Table1[[#This Row],[pyth ratio]]+Table1[[#This Row],[win/loss ratio]]</f>
        <v>0.57939773962586583</v>
      </c>
    </row>
    <row r="1863" spans="1:28" x14ac:dyDescent="0.25">
      <c r="A1863" s="1">
        <v>4421</v>
      </c>
      <c r="B1863" s="7">
        <f t="shared" si="60"/>
        <v>6</v>
      </c>
      <c r="C1863" s="5">
        <v>2019</v>
      </c>
      <c r="D1863" s="5">
        <v>6</v>
      </c>
      <c r="E1863" t="s">
        <v>61</v>
      </c>
      <c r="F1863" t="s">
        <v>66</v>
      </c>
      <c r="G1863" s="5">
        <v>1</v>
      </c>
      <c r="H1863">
        <v>13</v>
      </c>
      <c r="I1863">
        <v>34</v>
      </c>
      <c r="J1863">
        <v>-21</v>
      </c>
      <c r="K1863">
        <f>IF(Table1[[#This Row],[net]]&gt;0,1,0)</f>
        <v>0</v>
      </c>
      <c r="L1863">
        <v>1.5</v>
      </c>
      <c r="M1863">
        <f>IF(Table1[[#This Row],[team]]=E1862,SUM(Table1[[#This Row],[win/loss]],M1862),Table1[[#This Row],[win/loss]])</f>
        <v>1</v>
      </c>
      <c r="N1863">
        <f>IF(Table1[[#This Row],[team]]=E1862,SUM(Table1[[#This Row],[win/loss]],M1862),Table1[[#This Row],[win/loss]])/B1863</f>
        <v>0.16666666666666666</v>
      </c>
      <c r="O1863">
        <f t="shared" si="61"/>
        <v>-19.5</v>
      </c>
      <c r="P1863">
        <f>IF(Table1[[#This Row],[difference]]&gt;0,SQRT(Table1[[#This Row],[difference]]),-SQRT(ABS(Table1[[#This Row],[difference]])))</f>
        <v>-4.4158804331639239</v>
      </c>
      <c r="Q1863">
        <f>IF(Table1[[#This Row],[line]]&gt;0,SQRT(Table1[[#This Row],[line]]),-SQRT(ABS(Table1[[#This Row],[line]])))</f>
        <v>1.2247448713915889</v>
      </c>
      <c r="R1863">
        <f>Table1[[#This Row],[difference]]-Table1[[#This Row],[sqrt(line)]]</f>
        <v>-20.724744871391589</v>
      </c>
      <c r="S1863">
        <f>IF(Table1[[#This Row],[difference]]&gt;0,1,-1)</f>
        <v>-1</v>
      </c>
      <c r="T1863">
        <f>IF(Table1[[#This Row],[team]]=E1862,SUM(H1863,T1862),Table1[[#This Row],[ppg]])</f>
        <v>117</v>
      </c>
      <c r="U1863">
        <f>IF(Table1[[#This Row],[team]]=E1862,SUM(I1863,U1862),Table1[[#This Row],[ppga]])</f>
        <v>162</v>
      </c>
      <c r="V1863">
        <f>IF(Table1[[#This Row],[team]]=E1862,SUM(Table1[[#This Row],[difference]],V1862),Table1[[#This Row],[difference]])</f>
        <v>-22</v>
      </c>
      <c r="W1863">
        <f>IF(Table1[[#This Row],[team]]=E1862,SUM(Table1[[#This Row],[sqrt(dif)]],W1862),Table1[[#This Row],[sqrt(dif)]])</f>
        <v>-5.8562504767597314</v>
      </c>
      <c r="X1863">
        <f>IF(Table1[[#This Row],[team]]=E1862,SUM(Table1[[#This Row],[f1]],X1862),Table1[[#This Row],[f1]])</f>
        <v>-33.419896793677793</v>
      </c>
      <c r="Y1863">
        <f>IF(Table1[[#This Row],[ATS]]=S1862,SUM(Table1[[#This Row],[ATS]],Y1862),Table1[[#This Row],[ATS]])</f>
        <v>-1</v>
      </c>
      <c r="Z1863">
        <f>IF(Table1[[#This Row],[ATS]]&gt;0,Table1[[#This Row],[ATS streak (not real)]]-1,Table1[[#This Row],[ATS streak (not real)]]+1)</f>
        <v>0</v>
      </c>
      <c r="AA1863" s="5">
        <f>Table1[[#This Row],[running ttl ppg]]^2.37/(Table1[[#This Row],[running ttl ppg]]^2.37+Table1[[#This Row],[running ttl ppga]]^2.37)</f>
        <v>0.31620853274189609</v>
      </c>
      <c r="AB1863" s="5">
        <f>Table1[[#This Row],[pyth ratio]]+Table1[[#This Row],[win/loss ratio]]</f>
        <v>0.48287519940856272</v>
      </c>
    </row>
    <row r="1864" spans="1:28" x14ac:dyDescent="0.25">
      <c r="A1864" s="1">
        <v>4422</v>
      </c>
      <c r="B1864" s="7">
        <f t="shared" si="60"/>
        <v>7</v>
      </c>
      <c r="C1864" s="5">
        <v>2019</v>
      </c>
      <c r="D1864" s="5">
        <v>7</v>
      </c>
      <c r="E1864" t="s">
        <v>61</v>
      </c>
      <c r="F1864" t="s">
        <v>42</v>
      </c>
      <c r="G1864" s="5">
        <v>0</v>
      </c>
      <c r="H1864">
        <v>20</v>
      </c>
      <c r="I1864">
        <v>23</v>
      </c>
      <c r="J1864">
        <v>-3</v>
      </c>
      <c r="K1864">
        <f>IF(Table1[[#This Row],[net]]&gt;0,1,0)</f>
        <v>0</v>
      </c>
      <c r="L1864">
        <v>4</v>
      </c>
      <c r="M1864">
        <f>IF(Table1[[#This Row],[team]]=E1863,SUM(Table1[[#This Row],[win/loss]],M1863),Table1[[#This Row],[win/loss]])</f>
        <v>1</v>
      </c>
      <c r="N1864">
        <f>IF(Table1[[#This Row],[team]]=E1863,SUM(Table1[[#This Row],[win/loss]],M1863),Table1[[#This Row],[win/loss]])/B1864</f>
        <v>0.14285714285714285</v>
      </c>
      <c r="O1864">
        <f t="shared" si="61"/>
        <v>1</v>
      </c>
      <c r="P1864">
        <f>IF(Table1[[#This Row],[difference]]&gt;0,SQRT(Table1[[#This Row],[difference]]),-SQRT(ABS(Table1[[#This Row],[difference]])))</f>
        <v>1</v>
      </c>
      <c r="Q1864">
        <f>IF(Table1[[#This Row],[line]]&gt;0,SQRT(Table1[[#This Row],[line]]),-SQRT(ABS(Table1[[#This Row],[line]])))</f>
        <v>2</v>
      </c>
      <c r="R1864">
        <f>Table1[[#This Row],[difference]]-Table1[[#This Row],[sqrt(line)]]</f>
        <v>-1</v>
      </c>
      <c r="S1864">
        <f>IF(Table1[[#This Row],[difference]]&gt;0,1,-1)</f>
        <v>1</v>
      </c>
      <c r="T1864">
        <f>IF(Table1[[#This Row],[team]]=E1863,SUM(H1864,T1863),Table1[[#This Row],[ppg]])</f>
        <v>137</v>
      </c>
      <c r="U1864">
        <f>IF(Table1[[#This Row],[team]]=E1863,SUM(I1864,U1863),Table1[[#This Row],[ppga]])</f>
        <v>185</v>
      </c>
      <c r="V1864">
        <f>IF(Table1[[#This Row],[team]]=E1863,SUM(Table1[[#This Row],[difference]],V1863),Table1[[#This Row],[difference]])</f>
        <v>-21</v>
      </c>
      <c r="W1864">
        <f>IF(Table1[[#This Row],[team]]=E1863,SUM(Table1[[#This Row],[sqrt(dif)]],W1863),Table1[[#This Row],[sqrt(dif)]])</f>
        <v>-4.8562504767597314</v>
      </c>
      <c r="X1864">
        <f>IF(Table1[[#This Row],[team]]=E1863,SUM(Table1[[#This Row],[f1]],X1863),Table1[[#This Row],[f1]])</f>
        <v>-34.419896793677793</v>
      </c>
      <c r="Y1864">
        <f>IF(Table1[[#This Row],[ATS]]=S1863,SUM(Table1[[#This Row],[ATS]],Y1863),Table1[[#This Row],[ATS]])</f>
        <v>1</v>
      </c>
      <c r="Z1864">
        <f>IF(Table1[[#This Row],[ATS]]&gt;0,Table1[[#This Row],[ATS streak (not real)]]-1,Table1[[#This Row],[ATS streak (not real)]]+1)</f>
        <v>0</v>
      </c>
      <c r="AA1864" s="5">
        <f>Table1[[#This Row],[running ttl ppg]]^2.37/(Table1[[#This Row],[running ttl ppg]]^2.37+Table1[[#This Row],[running ttl ppga]]^2.37)</f>
        <v>0.32918168261304981</v>
      </c>
      <c r="AB1864" s="5">
        <f>Table1[[#This Row],[pyth ratio]]+Table1[[#This Row],[win/loss ratio]]</f>
        <v>0.47203882547019266</v>
      </c>
    </row>
    <row r="1865" spans="1:28" x14ac:dyDescent="0.25">
      <c r="A1865" s="1">
        <v>4423</v>
      </c>
      <c r="B1865" s="7">
        <f t="shared" si="60"/>
        <v>8</v>
      </c>
      <c r="C1865" s="5">
        <v>2019</v>
      </c>
      <c r="D1865" s="5">
        <v>8</v>
      </c>
      <c r="E1865" t="s">
        <v>61</v>
      </c>
      <c r="F1865" t="s">
        <v>72</v>
      </c>
      <c r="G1865" s="5">
        <v>1</v>
      </c>
      <c r="H1865">
        <v>13</v>
      </c>
      <c r="I1865">
        <v>20</v>
      </c>
      <c r="J1865">
        <v>-7</v>
      </c>
      <c r="K1865">
        <f>IF(Table1[[#This Row],[net]]&gt;0,1,0)</f>
        <v>0</v>
      </c>
      <c r="L1865">
        <v>1</v>
      </c>
      <c r="M1865">
        <f>IF(Table1[[#This Row],[team]]=E1864,SUM(Table1[[#This Row],[win/loss]],M1864),Table1[[#This Row],[win/loss]])</f>
        <v>1</v>
      </c>
      <c r="N1865">
        <f>IF(Table1[[#This Row],[team]]=E1864,SUM(Table1[[#This Row],[win/loss]],M1864),Table1[[#This Row],[win/loss]])/B1865</f>
        <v>0.125</v>
      </c>
      <c r="O1865">
        <f t="shared" si="61"/>
        <v>-6</v>
      </c>
      <c r="P1865">
        <f>IF(Table1[[#This Row],[difference]]&gt;0,SQRT(Table1[[#This Row],[difference]]),-SQRT(ABS(Table1[[#This Row],[difference]])))</f>
        <v>-2.4494897427831779</v>
      </c>
      <c r="Q1865">
        <f>IF(Table1[[#This Row],[line]]&gt;0,SQRT(Table1[[#This Row],[line]]),-SQRT(ABS(Table1[[#This Row],[line]])))</f>
        <v>1</v>
      </c>
      <c r="R1865">
        <f>Table1[[#This Row],[difference]]-Table1[[#This Row],[sqrt(line)]]</f>
        <v>-7</v>
      </c>
      <c r="S1865">
        <f>IF(Table1[[#This Row],[difference]]&gt;0,1,-1)</f>
        <v>-1</v>
      </c>
      <c r="T1865">
        <f>IF(Table1[[#This Row],[team]]=E1864,SUM(H1865,T1864),Table1[[#This Row],[ppg]])</f>
        <v>150</v>
      </c>
      <c r="U1865">
        <f>IF(Table1[[#This Row],[team]]=E1864,SUM(I1865,U1864),Table1[[#This Row],[ppga]])</f>
        <v>205</v>
      </c>
      <c r="V1865">
        <f>IF(Table1[[#This Row],[team]]=E1864,SUM(Table1[[#This Row],[difference]],V1864),Table1[[#This Row],[difference]])</f>
        <v>-27</v>
      </c>
      <c r="W1865">
        <f>IF(Table1[[#This Row],[team]]=E1864,SUM(Table1[[#This Row],[sqrt(dif)]],W1864),Table1[[#This Row],[sqrt(dif)]])</f>
        <v>-7.3057402195429093</v>
      </c>
      <c r="X1865">
        <f>IF(Table1[[#This Row],[team]]=E1864,SUM(Table1[[#This Row],[f1]],X1864),Table1[[#This Row],[f1]])</f>
        <v>-41.419896793677793</v>
      </c>
      <c r="Y1865">
        <f>IF(Table1[[#This Row],[ATS]]=S1864,SUM(Table1[[#This Row],[ATS]],Y1864),Table1[[#This Row],[ATS]])</f>
        <v>-1</v>
      </c>
      <c r="Z1865">
        <f>IF(Table1[[#This Row],[ATS]]&gt;0,Table1[[#This Row],[ATS streak (not real)]]-1,Table1[[#This Row],[ATS streak (not real)]]+1)</f>
        <v>0</v>
      </c>
      <c r="AA1865" s="5">
        <f>Table1[[#This Row],[running ttl ppg]]^2.37/(Table1[[#This Row],[running ttl ppg]]^2.37+Table1[[#This Row],[running ttl ppga]]^2.37)</f>
        <v>0.32293242258051197</v>
      </c>
      <c r="AB1865" s="5">
        <f>Table1[[#This Row],[pyth ratio]]+Table1[[#This Row],[win/loss ratio]]</f>
        <v>0.44793242258051197</v>
      </c>
    </row>
    <row r="1866" spans="1:28" x14ac:dyDescent="0.25">
      <c r="A1866" s="1">
        <v>4424</v>
      </c>
      <c r="B1866" s="7">
        <f t="shared" si="60"/>
        <v>9</v>
      </c>
      <c r="C1866" s="5">
        <v>2019</v>
      </c>
      <c r="D1866" s="5">
        <v>10</v>
      </c>
      <c r="E1866" t="s">
        <v>61</v>
      </c>
      <c r="F1866" t="s">
        <v>68</v>
      </c>
      <c r="G1866" s="5">
        <v>0</v>
      </c>
      <c r="H1866">
        <v>27</v>
      </c>
      <c r="I1866">
        <v>23</v>
      </c>
      <c r="J1866">
        <v>4</v>
      </c>
      <c r="K1866">
        <f>IF(Table1[[#This Row],[net]]&gt;0,1,0)</f>
        <v>1</v>
      </c>
      <c r="L1866">
        <v>3</v>
      </c>
      <c r="M1866">
        <f>IF(Table1[[#This Row],[team]]=E1865,SUM(Table1[[#This Row],[win/loss]],M1865),Table1[[#This Row],[win/loss]])</f>
        <v>2</v>
      </c>
      <c r="N1866">
        <f>IF(Table1[[#This Row],[team]]=E1865,SUM(Table1[[#This Row],[win/loss]],M1865),Table1[[#This Row],[win/loss]])/B1866</f>
        <v>0.22222222222222221</v>
      </c>
      <c r="O1866">
        <f t="shared" si="61"/>
        <v>7</v>
      </c>
      <c r="P1866">
        <f>IF(Table1[[#This Row],[difference]]&gt;0,SQRT(Table1[[#This Row],[difference]]),-SQRT(ABS(Table1[[#This Row],[difference]])))</f>
        <v>2.6457513110645907</v>
      </c>
      <c r="Q1866">
        <f>IF(Table1[[#This Row],[line]]&gt;0,SQRT(Table1[[#This Row],[line]]),-SQRT(ABS(Table1[[#This Row],[line]])))</f>
        <v>1.7320508075688772</v>
      </c>
      <c r="R1866">
        <f>Table1[[#This Row],[difference]]-Table1[[#This Row],[sqrt(line)]]</f>
        <v>5.2679491924311233</v>
      </c>
      <c r="S1866">
        <f>IF(Table1[[#This Row],[difference]]&gt;0,1,-1)</f>
        <v>1</v>
      </c>
      <c r="T1866">
        <f>IF(Table1[[#This Row],[team]]=E1865,SUM(H1866,T1865),Table1[[#This Row],[ppg]])</f>
        <v>177</v>
      </c>
      <c r="U1866">
        <f>IF(Table1[[#This Row],[team]]=E1865,SUM(I1866,U1865),Table1[[#This Row],[ppga]])</f>
        <v>228</v>
      </c>
      <c r="V1866">
        <f>IF(Table1[[#This Row],[team]]=E1865,SUM(Table1[[#This Row],[difference]],V1865),Table1[[#This Row],[difference]])</f>
        <v>-20</v>
      </c>
      <c r="W1866">
        <f>IF(Table1[[#This Row],[team]]=E1865,SUM(Table1[[#This Row],[sqrt(dif)]],W1865),Table1[[#This Row],[sqrt(dif)]])</f>
        <v>-4.6599889084783186</v>
      </c>
      <c r="X1866">
        <f>IF(Table1[[#This Row],[team]]=E1865,SUM(Table1[[#This Row],[f1]],X1865),Table1[[#This Row],[f1]])</f>
        <v>-36.151947601246668</v>
      </c>
      <c r="Y1866">
        <f>IF(Table1[[#This Row],[ATS]]=S1865,SUM(Table1[[#This Row],[ATS]],Y1865),Table1[[#This Row],[ATS]])</f>
        <v>1</v>
      </c>
      <c r="Z1866">
        <f>IF(Table1[[#This Row],[ATS]]&gt;0,Table1[[#This Row],[ATS streak (not real)]]-1,Table1[[#This Row],[ATS streak (not real)]]+1)</f>
        <v>0</v>
      </c>
      <c r="AA1866" s="5">
        <f>Table1[[#This Row],[running ttl ppg]]^2.37/(Table1[[#This Row],[running ttl ppg]]^2.37+Table1[[#This Row],[running ttl ppga]]^2.37)</f>
        <v>0.3543267011408136</v>
      </c>
      <c r="AB1866" s="5">
        <f>Table1[[#This Row],[pyth ratio]]+Table1[[#This Row],[win/loss ratio]]</f>
        <v>0.57654892336303587</v>
      </c>
    </row>
    <row r="1867" spans="1:28" x14ac:dyDescent="0.25">
      <c r="A1867" s="1">
        <v>4425</v>
      </c>
      <c r="B1867" s="7">
        <f t="shared" si="60"/>
        <v>10</v>
      </c>
      <c r="C1867" s="5">
        <v>2019</v>
      </c>
      <c r="D1867" s="5">
        <v>11</v>
      </c>
      <c r="E1867" t="s">
        <v>61</v>
      </c>
      <c r="F1867" t="s">
        <v>70</v>
      </c>
      <c r="G1867" s="5">
        <v>1</v>
      </c>
      <c r="H1867">
        <v>38</v>
      </c>
      <c r="I1867">
        <v>35</v>
      </c>
      <c r="J1867">
        <v>3</v>
      </c>
      <c r="K1867">
        <f>IF(Table1[[#This Row],[net]]&gt;0,1,0)</f>
        <v>1</v>
      </c>
      <c r="L1867">
        <v>-3</v>
      </c>
      <c r="M1867">
        <f>IF(Table1[[#This Row],[team]]=E1866,SUM(Table1[[#This Row],[win/loss]],M1866),Table1[[#This Row],[win/loss]])</f>
        <v>3</v>
      </c>
      <c r="N1867">
        <f>IF(Table1[[#This Row],[team]]=E1866,SUM(Table1[[#This Row],[win/loss]],M1866),Table1[[#This Row],[win/loss]])/B1867</f>
        <v>0.3</v>
      </c>
      <c r="O1867">
        <f t="shared" si="61"/>
        <v>0</v>
      </c>
      <c r="P1867">
        <f>IF(Table1[[#This Row],[difference]]&gt;0,SQRT(Table1[[#This Row],[difference]]),-SQRT(ABS(Table1[[#This Row],[difference]])))</f>
        <v>0</v>
      </c>
      <c r="Q1867">
        <f>IF(Table1[[#This Row],[line]]&gt;0,SQRT(Table1[[#This Row],[line]]),-SQRT(ABS(Table1[[#This Row],[line]])))</f>
        <v>-1.7320508075688772</v>
      </c>
      <c r="R1867">
        <f>Table1[[#This Row],[difference]]-Table1[[#This Row],[sqrt(line)]]</f>
        <v>1.7320508075688772</v>
      </c>
      <c r="S1867">
        <f>IF(Table1[[#This Row],[difference]]&gt;0,1,-1)</f>
        <v>-1</v>
      </c>
      <c r="T1867">
        <f>IF(Table1[[#This Row],[team]]=E1866,SUM(H1867,T1866),Table1[[#This Row],[ppg]])</f>
        <v>215</v>
      </c>
      <c r="U1867">
        <f>IF(Table1[[#This Row],[team]]=E1866,SUM(I1867,U1866),Table1[[#This Row],[ppga]])</f>
        <v>263</v>
      </c>
      <c r="V1867">
        <f>IF(Table1[[#This Row],[team]]=E1866,SUM(Table1[[#This Row],[difference]],V1866),Table1[[#This Row],[difference]])</f>
        <v>-20</v>
      </c>
      <c r="W1867">
        <f>IF(Table1[[#This Row],[team]]=E1866,SUM(Table1[[#This Row],[sqrt(dif)]],W1866),Table1[[#This Row],[sqrt(dif)]])</f>
        <v>-4.6599889084783186</v>
      </c>
      <c r="X1867">
        <f>IF(Table1[[#This Row],[team]]=E1866,SUM(Table1[[#This Row],[f1]],X1866),Table1[[#This Row],[f1]])</f>
        <v>-34.419896793677793</v>
      </c>
      <c r="Y1867">
        <f>IF(Table1[[#This Row],[ATS]]=S1866,SUM(Table1[[#This Row],[ATS]],Y1866),Table1[[#This Row],[ATS]])</f>
        <v>-1</v>
      </c>
      <c r="Z1867">
        <f>IF(Table1[[#This Row],[ATS]]&gt;0,Table1[[#This Row],[ATS streak (not real)]]-1,Table1[[#This Row],[ATS streak (not real)]]+1)</f>
        <v>0</v>
      </c>
      <c r="AA1867" s="5">
        <f>Table1[[#This Row],[running ttl ppg]]^2.37/(Table1[[#This Row],[running ttl ppg]]^2.37+Table1[[#This Row],[running ttl ppga]]^2.37)</f>
        <v>0.38282068072392023</v>
      </c>
      <c r="AB1867" s="5">
        <f>Table1[[#This Row],[pyth ratio]]+Table1[[#This Row],[win/loss ratio]]</f>
        <v>0.68282068072392021</v>
      </c>
    </row>
    <row r="1868" spans="1:28" x14ac:dyDescent="0.25">
      <c r="A1868" s="1">
        <v>4426</v>
      </c>
      <c r="B1868" s="7">
        <f t="shared" si="60"/>
        <v>11</v>
      </c>
      <c r="C1868" s="5">
        <v>2019</v>
      </c>
      <c r="D1868" s="5">
        <v>12</v>
      </c>
      <c r="E1868" t="s">
        <v>61</v>
      </c>
      <c r="F1868" t="s">
        <v>66</v>
      </c>
      <c r="G1868" s="5">
        <v>0</v>
      </c>
      <c r="H1868">
        <v>22</v>
      </c>
      <c r="I1868">
        <v>25</v>
      </c>
      <c r="J1868">
        <v>-3</v>
      </c>
      <c r="K1868">
        <f>IF(Table1[[#This Row],[net]]&gt;0,1,0)</f>
        <v>0</v>
      </c>
      <c r="L1868">
        <v>5</v>
      </c>
      <c r="M1868">
        <f>IF(Table1[[#This Row],[team]]=E1867,SUM(Table1[[#This Row],[win/loss]],M1867),Table1[[#This Row],[win/loss]])</f>
        <v>3</v>
      </c>
      <c r="N1868">
        <f>IF(Table1[[#This Row],[team]]=E1867,SUM(Table1[[#This Row],[win/loss]],M1867),Table1[[#This Row],[win/loss]])/B1868</f>
        <v>0.27272727272727271</v>
      </c>
      <c r="O1868">
        <f t="shared" si="61"/>
        <v>2</v>
      </c>
      <c r="P1868">
        <f>IF(Table1[[#This Row],[difference]]&gt;0,SQRT(Table1[[#This Row],[difference]]),-SQRT(ABS(Table1[[#This Row],[difference]])))</f>
        <v>1.4142135623730951</v>
      </c>
      <c r="Q1868">
        <f>IF(Table1[[#This Row],[line]]&gt;0,SQRT(Table1[[#This Row],[line]]),-SQRT(ABS(Table1[[#This Row],[line]])))</f>
        <v>2.2360679774997898</v>
      </c>
      <c r="R1868">
        <f>Table1[[#This Row],[difference]]-Table1[[#This Row],[sqrt(line)]]</f>
        <v>-0.23606797749978981</v>
      </c>
      <c r="S1868">
        <f>IF(Table1[[#This Row],[difference]]&gt;0,1,-1)</f>
        <v>1</v>
      </c>
      <c r="T1868">
        <f>IF(Table1[[#This Row],[team]]=E1867,SUM(H1868,T1867),Table1[[#This Row],[ppg]])</f>
        <v>237</v>
      </c>
      <c r="U1868">
        <f>IF(Table1[[#This Row],[team]]=E1867,SUM(I1868,U1867),Table1[[#This Row],[ppga]])</f>
        <v>288</v>
      </c>
      <c r="V1868">
        <f>IF(Table1[[#This Row],[team]]=E1867,SUM(Table1[[#This Row],[difference]],V1867),Table1[[#This Row],[difference]])</f>
        <v>-18</v>
      </c>
      <c r="W1868">
        <f>IF(Table1[[#This Row],[team]]=E1867,SUM(Table1[[#This Row],[sqrt(dif)]],W1867),Table1[[#This Row],[sqrt(dif)]])</f>
        <v>-3.2457753461052237</v>
      </c>
      <c r="X1868">
        <f>IF(Table1[[#This Row],[team]]=E1867,SUM(Table1[[#This Row],[f1]],X1867),Table1[[#This Row],[f1]])</f>
        <v>-34.65596477117758</v>
      </c>
      <c r="Y1868">
        <f>IF(Table1[[#This Row],[ATS]]=S1867,SUM(Table1[[#This Row],[ATS]],Y1867),Table1[[#This Row],[ATS]])</f>
        <v>1</v>
      </c>
      <c r="Z1868">
        <f>IF(Table1[[#This Row],[ATS]]&gt;0,Table1[[#This Row],[ATS streak (not real)]]-1,Table1[[#This Row],[ATS streak (not real)]]+1)</f>
        <v>0</v>
      </c>
      <c r="AA1868" s="5">
        <f>Table1[[#This Row],[running ttl ppg]]^2.37/(Table1[[#This Row],[running ttl ppg]]^2.37+Table1[[#This Row],[running ttl ppga]]^2.37)</f>
        <v>0.38653191480368004</v>
      </c>
      <c r="AB1868" s="5">
        <f>Table1[[#This Row],[pyth ratio]]+Table1[[#This Row],[win/loss ratio]]</f>
        <v>0.65925918753095281</v>
      </c>
    </row>
    <row r="1869" spans="1:28" x14ac:dyDescent="0.25">
      <c r="A1869" s="1">
        <v>4427</v>
      </c>
      <c r="B1869" s="7">
        <f t="shared" si="60"/>
        <v>12</v>
      </c>
      <c r="C1869" s="5">
        <v>2019</v>
      </c>
      <c r="D1869" s="5">
        <v>13</v>
      </c>
      <c r="E1869" t="s">
        <v>61</v>
      </c>
      <c r="F1869" t="s">
        <v>46</v>
      </c>
      <c r="G1869" s="5">
        <v>1</v>
      </c>
      <c r="H1869">
        <v>30</v>
      </c>
      <c r="I1869">
        <v>27</v>
      </c>
      <c r="J1869">
        <v>3</v>
      </c>
      <c r="K1869">
        <f>IF(Table1[[#This Row],[net]]&gt;0,1,0)</f>
        <v>1</v>
      </c>
      <c r="L1869">
        <v>3.5</v>
      </c>
      <c r="M1869">
        <f>IF(Table1[[#This Row],[team]]=E1868,SUM(Table1[[#This Row],[win/loss]],M1868),Table1[[#This Row],[win/loss]])</f>
        <v>4</v>
      </c>
      <c r="N1869">
        <f>IF(Table1[[#This Row],[team]]=E1868,SUM(Table1[[#This Row],[win/loss]],M1868),Table1[[#This Row],[win/loss]])/B1869</f>
        <v>0.33333333333333331</v>
      </c>
      <c r="O1869">
        <f t="shared" si="61"/>
        <v>6.5</v>
      </c>
      <c r="P1869">
        <f>IF(Table1[[#This Row],[difference]]&gt;0,SQRT(Table1[[#This Row],[difference]]),-SQRT(ABS(Table1[[#This Row],[difference]])))</f>
        <v>2.5495097567963922</v>
      </c>
      <c r="Q1869">
        <f>IF(Table1[[#This Row],[line]]&gt;0,SQRT(Table1[[#This Row],[line]]),-SQRT(ABS(Table1[[#This Row],[line]])))</f>
        <v>1.8708286933869707</v>
      </c>
      <c r="R1869">
        <f>Table1[[#This Row],[difference]]-Table1[[#This Row],[sqrt(line)]]</f>
        <v>4.6291713066130296</v>
      </c>
      <c r="S1869">
        <f>IF(Table1[[#This Row],[difference]]&gt;0,1,-1)</f>
        <v>1</v>
      </c>
      <c r="T1869">
        <f>IF(Table1[[#This Row],[team]]=E1868,SUM(H1869,T1868),Table1[[#This Row],[ppg]])</f>
        <v>267</v>
      </c>
      <c r="U1869">
        <f>IF(Table1[[#This Row],[team]]=E1868,SUM(I1869,U1868),Table1[[#This Row],[ppga]])</f>
        <v>315</v>
      </c>
      <c r="V1869">
        <f>IF(Table1[[#This Row],[team]]=E1868,SUM(Table1[[#This Row],[difference]],V1868),Table1[[#This Row],[difference]])</f>
        <v>-11.5</v>
      </c>
      <c r="W1869">
        <f>IF(Table1[[#This Row],[team]]=E1868,SUM(Table1[[#This Row],[sqrt(dif)]],W1868),Table1[[#This Row],[sqrt(dif)]])</f>
        <v>-0.69626558930883142</v>
      </c>
      <c r="X1869">
        <f>IF(Table1[[#This Row],[team]]=E1868,SUM(Table1[[#This Row],[f1]],X1868),Table1[[#This Row],[f1]])</f>
        <v>-30.026793464564548</v>
      </c>
      <c r="Y1869">
        <f>IF(Table1[[#This Row],[ATS]]=S1868,SUM(Table1[[#This Row],[ATS]],Y1868),Table1[[#This Row],[ATS]])</f>
        <v>2</v>
      </c>
      <c r="Z1869">
        <f>IF(Table1[[#This Row],[ATS]]&gt;0,Table1[[#This Row],[ATS streak (not real)]]-1,Table1[[#This Row],[ATS streak (not real)]]+1)</f>
        <v>1</v>
      </c>
      <c r="AA1869" s="5">
        <f>Table1[[#This Row],[running ttl ppg]]^2.37/(Table1[[#This Row],[running ttl ppg]]^2.37+Table1[[#This Row],[running ttl ppga]]^2.37)</f>
        <v>0.40327977096937107</v>
      </c>
      <c r="AB1869" s="5">
        <f>Table1[[#This Row],[pyth ratio]]+Table1[[#This Row],[win/loss ratio]]</f>
        <v>0.73661310430270444</v>
      </c>
    </row>
    <row r="1870" spans="1:28" x14ac:dyDescent="0.25">
      <c r="A1870" s="1">
        <v>4428</v>
      </c>
      <c r="B1870" s="7">
        <f t="shared" si="60"/>
        <v>13</v>
      </c>
      <c r="C1870" s="5">
        <v>2019</v>
      </c>
      <c r="D1870" s="5">
        <v>14</v>
      </c>
      <c r="E1870" t="s">
        <v>61</v>
      </c>
      <c r="F1870" t="s">
        <v>72</v>
      </c>
      <c r="G1870" s="5">
        <v>0</v>
      </c>
      <c r="H1870">
        <v>40</v>
      </c>
      <c r="I1870">
        <v>16</v>
      </c>
      <c r="J1870">
        <v>24</v>
      </c>
      <c r="K1870">
        <f>IF(Table1[[#This Row],[net]]&gt;0,1,0)</f>
        <v>1</v>
      </c>
      <c r="L1870">
        <v>-3</v>
      </c>
      <c r="M1870">
        <f>IF(Table1[[#This Row],[team]]=E1869,SUM(Table1[[#This Row],[win/loss]],M1869),Table1[[#This Row],[win/loss]])</f>
        <v>5</v>
      </c>
      <c r="N1870">
        <f>IF(Table1[[#This Row],[team]]=E1869,SUM(Table1[[#This Row],[win/loss]],M1869),Table1[[#This Row],[win/loss]])/B1870</f>
        <v>0.38461538461538464</v>
      </c>
      <c r="O1870">
        <f t="shared" si="61"/>
        <v>21</v>
      </c>
      <c r="P1870">
        <f>IF(Table1[[#This Row],[difference]]&gt;0,SQRT(Table1[[#This Row],[difference]]),-SQRT(ABS(Table1[[#This Row],[difference]])))</f>
        <v>4.5825756949558398</v>
      </c>
      <c r="Q1870">
        <f>IF(Table1[[#This Row],[line]]&gt;0,SQRT(Table1[[#This Row],[line]]),-SQRT(ABS(Table1[[#This Row],[line]])))</f>
        <v>-1.7320508075688772</v>
      </c>
      <c r="R1870">
        <f>Table1[[#This Row],[difference]]-Table1[[#This Row],[sqrt(line)]]</f>
        <v>22.732050807568879</v>
      </c>
      <c r="S1870">
        <f>IF(Table1[[#This Row],[difference]]&gt;0,1,-1)</f>
        <v>1</v>
      </c>
      <c r="T1870">
        <f>IF(Table1[[#This Row],[team]]=E1869,SUM(H1870,T1869),Table1[[#This Row],[ppg]])</f>
        <v>307</v>
      </c>
      <c r="U1870">
        <f>IF(Table1[[#This Row],[team]]=E1869,SUM(I1870,U1869),Table1[[#This Row],[ppga]])</f>
        <v>331</v>
      </c>
      <c r="V1870">
        <f>IF(Table1[[#This Row],[team]]=E1869,SUM(Table1[[#This Row],[difference]],V1869),Table1[[#This Row],[difference]])</f>
        <v>9.5</v>
      </c>
      <c r="W1870">
        <f>IF(Table1[[#This Row],[team]]=E1869,SUM(Table1[[#This Row],[sqrt(dif)]],W1869),Table1[[#This Row],[sqrt(dif)]])</f>
        <v>3.8863101056470084</v>
      </c>
      <c r="X1870">
        <f>IF(Table1[[#This Row],[team]]=E1869,SUM(Table1[[#This Row],[f1]],X1869),Table1[[#This Row],[f1]])</f>
        <v>-7.2947426569956697</v>
      </c>
      <c r="Y1870">
        <f>IF(Table1[[#This Row],[ATS]]=S1869,SUM(Table1[[#This Row],[ATS]],Y1869),Table1[[#This Row],[ATS]])</f>
        <v>3</v>
      </c>
      <c r="Z1870">
        <f>IF(Table1[[#This Row],[ATS]]&gt;0,Table1[[#This Row],[ATS streak (not real)]]-1,Table1[[#This Row],[ATS streak (not real)]]+1)</f>
        <v>2</v>
      </c>
      <c r="AA1870" s="5">
        <f>Table1[[#This Row],[running ttl ppg]]^2.37/(Table1[[#This Row],[running ttl ppg]]^2.37+Table1[[#This Row],[running ttl ppga]]^2.37)</f>
        <v>0.45552004944579239</v>
      </c>
      <c r="AB1870" s="5">
        <f>Table1[[#This Row],[pyth ratio]]+Table1[[#This Row],[win/loss ratio]]</f>
        <v>0.84013543406117708</v>
      </c>
    </row>
    <row r="1871" spans="1:28" x14ac:dyDescent="0.25">
      <c r="A1871" s="1">
        <v>4429</v>
      </c>
      <c r="B1871" s="7">
        <f t="shared" si="60"/>
        <v>14</v>
      </c>
      <c r="C1871" s="5">
        <v>2019</v>
      </c>
      <c r="D1871" s="5">
        <v>15</v>
      </c>
      <c r="E1871" t="s">
        <v>61</v>
      </c>
      <c r="F1871" t="s">
        <v>71</v>
      </c>
      <c r="G1871" s="5">
        <v>1</v>
      </c>
      <c r="H1871">
        <v>0</v>
      </c>
      <c r="I1871">
        <v>17</v>
      </c>
      <c r="J1871">
        <v>-17</v>
      </c>
      <c r="K1871">
        <f>IF(Table1[[#This Row],[net]]&gt;0,1,0)</f>
        <v>0</v>
      </c>
      <c r="L1871">
        <v>2.5</v>
      </c>
      <c r="M1871">
        <f>IF(Table1[[#This Row],[team]]=E1870,SUM(Table1[[#This Row],[win/loss]],M1870),Table1[[#This Row],[win/loss]])</f>
        <v>5</v>
      </c>
      <c r="N1871">
        <f>IF(Table1[[#This Row],[team]]=E1870,SUM(Table1[[#This Row],[win/loss]],M1870),Table1[[#This Row],[win/loss]])/B1871</f>
        <v>0.35714285714285715</v>
      </c>
      <c r="O1871">
        <f t="shared" si="61"/>
        <v>-14.5</v>
      </c>
      <c r="P1871">
        <f>IF(Table1[[#This Row],[difference]]&gt;0,SQRT(Table1[[#This Row],[difference]]),-SQRT(ABS(Table1[[#This Row],[difference]])))</f>
        <v>-3.8078865529319543</v>
      </c>
      <c r="Q1871">
        <f>IF(Table1[[#This Row],[line]]&gt;0,SQRT(Table1[[#This Row],[line]]),-SQRT(ABS(Table1[[#This Row],[line]])))</f>
        <v>1.5811388300841898</v>
      </c>
      <c r="R1871">
        <f>Table1[[#This Row],[difference]]-Table1[[#This Row],[sqrt(line)]]</f>
        <v>-16.081138830084189</v>
      </c>
      <c r="S1871">
        <f>IF(Table1[[#This Row],[difference]]&gt;0,1,-1)</f>
        <v>-1</v>
      </c>
      <c r="T1871">
        <f>IF(Table1[[#This Row],[team]]=E1870,SUM(H1871,T1870),Table1[[#This Row],[ppg]])</f>
        <v>307</v>
      </c>
      <c r="U1871">
        <f>IF(Table1[[#This Row],[team]]=E1870,SUM(I1871,U1870),Table1[[#This Row],[ppga]])</f>
        <v>348</v>
      </c>
      <c r="V1871">
        <f>IF(Table1[[#This Row],[team]]=E1870,SUM(Table1[[#This Row],[difference]],V1870),Table1[[#This Row],[difference]])</f>
        <v>-5</v>
      </c>
      <c r="W1871">
        <f>IF(Table1[[#This Row],[team]]=E1870,SUM(Table1[[#This Row],[sqrt(dif)]],W1870),Table1[[#This Row],[sqrt(dif)]])</f>
        <v>7.8423552715054079E-2</v>
      </c>
      <c r="X1871">
        <f>IF(Table1[[#This Row],[team]]=E1870,SUM(Table1[[#This Row],[f1]],X1870),Table1[[#This Row],[f1]])</f>
        <v>-23.375881487079859</v>
      </c>
      <c r="Y1871">
        <f>IF(Table1[[#This Row],[ATS]]=S1870,SUM(Table1[[#This Row],[ATS]],Y1870),Table1[[#This Row],[ATS]])</f>
        <v>-1</v>
      </c>
      <c r="Z1871">
        <f>IF(Table1[[#This Row],[ATS]]&gt;0,Table1[[#This Row],[ATS streak (not real)]]-1,Table1[[#This Row],[ATS streak (not real)]]+1)</f>
        <v>0</v>
      </c>
      <c r="AA1871" s="5">
        <f>Table1[[#This Row],[running ttl ppg]]^2.37/(Table1[[#This Row],[running ttl ppg]]^2.37+Table1[[#This Row],[running ttl ppga]]^2.37)</f>
        <v>0.42626883557731382</v>
      </c>
      <c r="AB1871" s="5">
        <f>Table1[[#This Row],[pyth ratio]]+Table1[[#This Row],[win/loss ratio]]</f>
        <v>0.78341169272017097</v>
      </c>
    </row>
    <row r="1872" spans="1:28" x14ac:dyDescent="0.25">
      <c r="A1872" s="1">
        <v>4430</v>
      </c>
      <c r="B1872" s="7">
        <f t="shared" si="60"/>
        <v>15</v>
      </c>
      <c r="C1872" s="5">
        <v>2019</v>
      </c>
      <c r="D1872" s="5">
        <v>16</v>
      </c>
      <c r="E1872" t="s">
        <v>61</v>
      </c>
      <c r="F1872" t="s">
        <v>54</v>
      </c>
      <c r="G1872" s="5">
        <v>0</v>
      </c>
      <c r="H1872">
        <v>27</v>
      </c>
      <c r="I1872">
        <v>28</v>
      </c>
      <c r="J1872">
        <v>-1</v>
      </c>
      <c r="K1872">
        <f>IF(Table1[[#This Row],[net]]&gt;0,1,0)</f>
        <v>0</v>
      </c>
      <c r="L1872">
        <v>9.5</v>
      </c>
      <c r="M1872">
        <f>IF(Table1[[#This Row],[team]]=E1871,SUM(Table1[[#This Row],[win/loss]],M1871),Table1[[#This Row],[win/loss]])</f>
        <v>5</v>
      </c>
      <c r="N1872">
        <f>IF(Table1[[#This Row],[team]]=E1871,SUM(Table1[[#This Row],[win/loss]],M1871),Table1[[#This Row],[win/loss]])/B1872</f>
        <v>0.33333333333333331</v>
      </c>
      <c r="O1872">
        <f t="shared" si="61"/>
        <v>8.5</v>
      </c>
      <c r="P1872">
        <f>IF(Table1[[#This Row],[difference]]&gt;0,SQRT(Table1[[#This Row],[difference]]),-SQRT(ABS(Table1[[#This Row],[difference]])))</f>
        <v>2.9154759474226504</v>
      </c>
      <c r="Q1872">
        <f>IF(Table1[[#This Row],[line]]&gt;0,SQRT(Table1[[#This Row],[line]]),-SQRT(ABS(Table1[[#This Row],[line]])))</f>
        <v>3.082207001484488</v>
      </c>
      <c r="R1872">
        <f>Table1[[#This Row],[difference]]-Table1[[#This Row],[sqrt(line)]]</f>
        <v>5.4177929985155124</v>
      </c>
      <c r="S1872">
        <f>IF(Table1[[#This Row],[difference]]&gt;0,1,-1)</f>
        <v>1</v>
      </c>
      <c r="T1872">
        <f>IF(Table1[[#This Row],[team]]=E1871,SUM(H1872,T1871),Table1[[#This Row],[ppg]])</f>
        <v>334</v>
      </c>
      <c r="U1872">
        <f>IF(Table1[[#This Row],[team]]=E1871,SUM(I1872,U1871),Table1[[#This Row],[ppga]])</f>
        <v>376</v>
      </c>
      <c r="V1872">
        <f>IF(Table1[[#This Row],[team]]=E1871,SUM(Table1[[#This Row],[difference]],V1871),Table1[[#This Row],[difference]])</f>
        <v>3.5</v>
      </c>
      <c r="W1872">
        <f>IF(Table1[[#This Row],[team]]=E1871,SUM(Table1[[#This Row],[sqrt(dif)]],W1871),Table1[[#This Row],[sqrt(dif)]])</f>
        <v>2.9938995001377045</v>
      </c>
      <c r="X1872">
        <f>IF(Table1[[#This Row],[team]]=E1871,SUM(Table1[[#This Row],[f1]],X1871),Table1[[#This Row],[f1]])</f>
        <v>-17.958088488564346</v>
      </c>
      <c r="Y1872">
        <f>IF(Table1[[#This Row],[ATS]]=S1871,SUM(Table1[[#This Row],[ATS]],Y1871),Table1[[#This Row],[ATS]])</f>
        <v>1</v>
      </c>
      <c r="Z1872">
        <f>IF(Table1[[#This Row],[ATS]]&gt;0,Table1[[#This Row],[ATS streak (not real)]]-1,Table1[[#This Row],[ATS streak (not real)]]+1)</f>
        <v>0</v>
      </c>
      <c r="AA1872" s="5">
        <f>Table1[[#This Row],[running ttl ppg]]^2.37/(Table1[[#This Row],[running ttl ppg]]^2.37+Table1[[#This Row],[running ttl ppga]]^2.37)</f>
        <v>0.43027674848341246</v>
      </c>
      <c r="AB1872" s="5">
        <f>Table1[[#This Row],[pyth ratio]]+Table1[[#This Row],[win/loss ratio]]</f>
        <v>0.76361008181674572</v>
      </c>
    </row>
    <row r="1873" spans="1:28" x14ac:dyDescent="0.25">
      <c r="A1873" s="1">
        <v>4431</v>
      </c>
      <c r="B1873" s="7">
        <f t="shared" si="60"/>
        <v>16</v>
      </c>
      <c r="C1873" s="5">
        <v>2019</v>
      </c>
      <c r="D1873" s="5">
        <v>17</v>
      </c>
      <c r="E1873" t="s">
        <v>61</v>
      </c>
      <c r="F1873" t="s">
        <v>49</v>
      </c>
      <c r="G1873" s="5">
        <v>1</v>
      </c>
      <c r="H1873">
        <v>35</v>
      </c>
      <c r="I1873">
        <v>36</v>
      </c>
      <c r="J1873">
        <v>-1</v>
      </c>
      <c r="K1873">
        <f>IF(Table1[[#This Row],[net]]&gt;0,1,0)</f>
        <v>0</v>
      </c>
      <c r="L1873">
        <v>-7.5</v>
      </c>
      <c r="M1873">
        <f>IF(Table1[[#This Row],[team]]=E1872,SUM(Table1[[#This Row],[win/loss]],M1872),Table1[[#This Row],[win/loss]])</f>
        <v>5</v>
      </c>
      <c r="N1873">
        <f>IF(Table1[[#This Row],[team]]=E1872,SUM(Table1[[#This Row],[win/loss]],M1872),Table1[[#This Row],[win/loss]])/B1873</f>
        <v>0.3125</v>
      </c>
      <c r="O1873">
        <f t="shared" si="61"/>
        <v>-8.5</v>
      </c>
      <c r="P1873">
        <f>IF(Table1[[#This Row],[difference]]&gt;0,SQRT(Table1[[#This Row],[difference]]),-SQRT(ABS(Table1[[#This Row],[difference]])))</f>
        <v>-2.9154759474226504</v>
      </c>
      <c r="Q1873">
        <f>IF(Table1[[#This Row],[line]]&gt;0,SQRT(Table1[[#This Row],[line]]),-SQRT(ABS(Table1[[#This Row],[line]])))</f>
        <v>-2.7386127875258306</v>
      </c>
      <c r="R1873">
        <f>Table1[[#This Row],[difference]]-Table1[[#This Row],[sqrt(line)]]</f>
        <v>-5.761387212474169</v>
      </c>
      <c r="S1873">
        <f>IF(Table1[[#This Row],[difference]]&gt;0,1,-1)</f>
        <v>-1</v>
      </c>
      <c r="T1873">
        <f>IF(Table1[[#This Row],[team]]=E1872,SUM(H1873,T1872),Table1[[#This Row],[ppg]])</f>
        <v>369</v>
      </c>
      <c r="U1873">
        <f>IF(Table1[[#This Row],[team]]=E1872,SUM(I1873,U1872),Table1[[#This Row],[ppga]])</f>
        <v>412</v>
      </c>
      <c r="V1873">
        <f>IF(Table1[[#This Row],[team]]=E1872,SUM(Table1[[#This Row],[difference]],V1872),Table1[[#This Row],[difference]])</f>
        <v>-5</v>
      </c>
      <c r="W1873">
        <f>IF(Table1[[#This Row],[team]]=E1872,SUM(Table1[[#This Row],[sqrt(dif)]],W1872),Table1[[#This Row],[sqrt(dif)]])</f>
        <v>7.8423552715054079E-2</v>
      </c>
      <c r="X1873">
        <f>IF(Table1[[#This Row],[team]]=E1872,SUM(Table1[[#This Row],[f1]],X1872),Table1[[#This Row],[f1]])</f>
        <v>-23.719475701038515</v>
      </c>
      <c r="Y1873">
        <f>IF(Table1[[#This Row],[ATS]]=S1872,SUM(Table1[[#This Row],[ATS]],Y1872),Table1[[#This Row],[ATS]])</f>
        <v>-1</v>
      </c>
      <c r="Z1873">
        <f>IF(Table1[[#This Row],[ATS]]&gt;0,Table1[[#This Row],[ATS streak (not real)]]-1,Table1[[#This Row],[ATS streak (not real)]]+1)</f>
        <v>0</v>
      </c>
      <c r="AA1873" s="5">
        <f>Table1[[#This Row],[running ttl ppg]]^2.37/(Table1[[#This Row],[running ttl ppg]]^2.37+Table1[[#This Row],[running ttl ppga]]^2.37)</f>
        <v>0.43505957888151409</v>
      </c>
      <c r="AB1873" s="5">
        <f>Table1[[#This Row],[pyth ratio]]+Table1[[#This Row],[win/loss ratio]]</f>
        <v>0.74755957888151414</v>
      </c>
    </row>
    <row r="1874" spans="1:28" x14ac:dyDescent="0.25">
      <c r="A1874" s="1">
        <v>4432</v>
      </c>
      <c r="B1874" s="7">
        <f t="shared" si="60"/>
        <v>1</v>
      </c>
      <c r="C1874" s="5">
        <v>2019</v>
      </c>
      <c r="D1874" s="5">
        <v>1</v>
      </c>
      <c r="E1874" t="s">
        <v>62</v>
      </c>
      <c r="F1874" t="s">
        <v>51</v>
      </c>
      <c r="G1874" s="5">
        <v>0</v>
      </c>
      <c r="H1874">
        <v>48</v>
      </c>
      <c r="I1874">
        <v>17</v>
      </c>
      <c r="J1874">
        <v>31</v>
      </c>
      <c r="K1874">
        <f>IF(Table1[[#This Row],[net]]&gt;0,1,0)</f>
        <v>1</v>
      </c>
      <c r="L1874">
        <v>7</v>
      </c>
      <c r="M1874">
        <f>IF(Table1[[#This Row],[team]]=E1873,SUM(Table1[[#This Row],[win/loss]],M1873),Table1[[#This Row],[win/loss]])</f>
        <v>1</v>
      </c>
      <c r="N1874">
        <f>IF(Table1[[#This Row],[team]]=E1873,SUM(Table1[[#This Row],[win/loss]],M1873),Table1[[#This Row],[win/loss]])/B1874</f>
        <v>1</v>
      </c>
      <c r="O1874">
        <f t="shared" si="61"/>
        <v>38</v>
      </c>
      <c r="P1874">
        <f>IF(Table1[[#This Row],[difference]]&gt;0,SQRT(Table1[[#This Row],[difference]]),-SQRT(ABS(Table1[[#This Row],[difference]])))</f>
        <v>6.164414002968976</v>
      </c>
      <c r="Q1874">
        <f>IF(Table1[[#This Row],[line]]&gt;0,SQRT(Table1[[#This Row],[line]]),-SQRT(ABS(Table1[[#This Row],[line]])))</f>
        <v>2.6457513110645907</v>
      </c>
      <c r="R1874">
        <f>Table1[[#This Row],[difference]]-Table1[[#This Row],[sqrt(line)]]</f>
        <v>35.354248688935407</v>
      </c>
      <c r="S1874">
        <f>IF(Table1[[#This Row],[difference]]&gt;0,1,-1)</f>
        <v>1</v>
      </c>
      <c r="T1874">
        <f>IF(Table1[[#This Row],[team]]=E1873,SUM(H1874,T1873),Table1[[#This Row],[ppg]])</f>
        <v>48</v>
      </c>
      <c r="U1874">
        <f>IF(Table1[[#This Row],[team]]=E1873,SUM(I1874,U1873),Table1[[#This Row],[ppga]])</f>
        <v>17</v>
      </c>
      <c r="V1874">
        <f>IF(Table1[[#This Row],[team]]=E1873,SUM(Table1[[#This Row],[difference]],V1873),Table1[[#This Row],[difference]])</f>
        <v>38</v>
      </c>
      <c r="W1874">
        <f>IF(Table1[[#This Row],[team]]=E1873,SUM(Table1[[#This Row],[sqrt(dif)]],W1873),Table1[[#This Row],[sqrt(dif)]])</f>
        <v>6.164414002968976</v>
      </c>
      <c r="X1874">
        <f>IF(Table1[[#This Row],[team]]=E1873,SUM(Table1[[#This Row],[f1]],X1873),Table1[[#This Row],[f1]])</f>
        <v>35.354248688935407</v>
      </c>
      <c r="Y1874">
        <f>IF(Table1[[#This Row],[ATS]]=S1873,SUM(Table1[[#This Row],[ATS]],Y1873),Table1[[#This Row],[ATS]])</f>
        <v>1</v>
      </c>
      <c r="Z1874">
        <f>IF(Table1[[#This Row],[ATS]]&gt;0,Table1[[#This Row],[ATS streak (not real)]]-1,Table1[[#This Row],[ATS streak (not real)]]+1)</f>
        <v>0</v>
      </c>
      <c r="AA1874" s="5">
        <f>Table1[[#This Row],[running ttl ppg]]^2.37/(Table1[[#This Row],[running ttl ppg]]^2.37+Table1[[#This Row],[running ttl ppga]]^2.37)</f>
        <v>0.92129189411950063</v>
      </c>
      <c r="AB1874" s="5">
        <f>Table1[[#This Row],[pyth ratio]]+Table1[[#This Row],[win/loss ratio]]</f>
        <v>1.9212918941195007</v>
      </c>
    </row>
    <row r="1875" spans="1:28" x14ac:dyDescent="0.25">
      <c r="A1875" s="1">
        <v>4433</v>
      </c>
      <c r="B1875" s="7">
        <f t="shared" ref="B1875:B1938" si="62">IF(B1874=16,1,B1874+1)</f>
        <v>2</v>
      </c>
      <c r="C1875" s="5">
        <v>2019</v>
      </c>
      <c r="D1875" s="5">
        <v>2</v>
      </c>
      <c r="E1875" t="s">
        <v>62</v>
      </c>
      <c r="F1875" t="s">
        <v>59</v>
      </c>
      <c r="G1875" s="5">
        <v>1</v>
      </c>
      <c r="H1875">
        <v>12</v>
      </c>
      <c r="I1875">
        <v>20</v>
      </c>
      <c r="J1875">
        <v>-8</v>
      </c>
      <c r="K1875">
        <f>IF(Table1[[#This Row],[net]]&gt;0,1,0)</f>
        <v>0</v>
      </c>
      <c r="L1875">
        <v>-3</v>
      </c>
      <c r="M1875">
        <f>IF(Table1[[#This Row],[team]]=E1874,SUM(Table1[[#This Row],[win/loss]],M1874),Table1[[#This Row],[win/loss]])</f>
        <v>1</v>
      </c>
      <c r="N1875">
        <f>IF(Table1[[#This Row],[team]]=E1874,SUM(Table1[[#This Row],[win/loss]],M1874),Table1[[#This Row],[win/loss]])/B1875</f>
        <v>0.5</v>
      </c>
      <c r="O1875">
        <f t="shared" si="61"/>
        <v>-11</v>
      </c>
      <c r="P1875">
        <f>IF(Table1[[#This Row],[difference]]&gt;0,SQRT(Table1[[#This Row],[difference]]),-SQRT(ABS(Table1[[#This Row],[difference]])))</f>
        <v>-3.3166247903553998</v>
      </c>
      <c r="Q1875">
        <f>IF(Table1[[#This Row],[line]]&gt;0,SQRT(Table1[[#This Row],[line]]),-SQRT(ABS(Table1[[#This Row],[line]])))</f>
        <v>-1.7320508075688772</v>
      </c>
      <c r="R1875">
        <f>Table1[[#This Row],[difference]]-Table1[[#This Row],[sqrt(line)]]</f>
        <v>-9.2679491924311233</v>
      </c>
      <c r="S1875">
        <f>IF(Table1[[#This Row],[difference]]&gt;0,1,-1)</f>
        <v>-1</v>
      </c>
      <c r="T1875">
        <f>IF(Table1[[#This Row],[team]]=E1874,SUM(H1875,T1874),Table1[[#This Row],[ppg]])</f>
        <v>60</v>
      </c>
      <c r="U1875">
        <f>IF(Table1[[#This Row],[team]]=E1874,SUM(I1875,U1874),Table1[[#This Row],[ppga]])</f>
        <v>37</v>
      </c>
      <c r="V1875">
        <f>IF(Table1[[#This Row],[team]]=E1874,SUM(Table1[[#This Row],[difference]],V1874),Table1[[#This Row],[difference]])</f>
        <v>27</v>
      </c>
      <c r="W1875">
        <f>IF(Table1[[#This Row],[team]]=E1874,SUM(Table1[[#This Row],[sqrt(dif)]],W1874),Table1[[#This Row],[sqrt(dif)]])</f>
        <v>2.8477892126135762</v>
      </c>
      <c r="X1875">
        <f>IF(Table1[[#This Row],[team]]=E1874,SUM(Table1[[#This Row],[f1]],X1874),Table1[[#This Row],[f1]])</f>
        <v>26.086299496504282</v>
      </c>
      <c r="Y1875">
        <f>IF(Table1[[#This Row],[ATS]]=S1874,SUM(Table1[[#This Row],[ATS]],Y1874),Table1[[#This Row],[ATS]])</f>
        <v>-1</v>
      </c>
      <c r="Z1875">
        <f>IF(Table1[[#This Row],[ATS]]&gt;0,Table1[[#This Row],[ATS streak (not real)]]-1,Table1[[#This Row],[ATS streak (not real)]]+1)</f>
        <v>0</v>
      </c>
      <c r="AA1875" s="5">
        <f>Table1[[#This Row],[running ttl ppg]]^2.37/(Table1[[#This Row],[running ttl ppg]]^2.37+Table1[[#This Row],[running ttl ppga]]^2.37)</f>
        <v>0.75872850165222494</v>
      </c>
      <c r="AB1875" s="5">
        <f>Table1[[#This Row],[pyth ratio]]+Table1[[#This Row],[win/loss ratio]]</f>
        <v>1.2587285016522249</v>
      </c>
    </row>
    <row r="1876" spans="1:28" x14ac:dyDescent="0.25">
      <c r="A1876" s="1">
        <v>4434</v>
      </c>
      <c r="B1876" s="7">
        <f t="shared" si="62"/>
        <v>3</v>
      </c>
      <c r="C1876" s="5">
        <v>2019</v>
      </c>
      <c r="D1876" s="5">
        <v>3</v>
      </c>
      <c r="E1876" t="s">
        <v>62</v>
      </c>
      <c r="F1876" t="s">
        <v>48</v>
      </c>
      <c r="G1876" s="5">
        <v>0</v>
      </c>
      <c r="H1876">
        <v>17</v>
      </c>
      <c r="I1876">
        <v>21</v>
      </c>
      <c r="J1876">
        <v>-4</v>
      </c>
      <c r="K1876">
        <f>IF(Table1[[#This Row],[net]]&gt;0,1,0)</f>
        <v>0</v>
      </c>
      <c r="L1876">
        <v>3</v>
      </c>
      <c r="M1876">
        <f>IF(Table1[[#This Row],[team]]=E1875,SUM(Table1[[#This Row],[win/loss]],M1875),Table1[[#This Row],[win/loss]])</f>
        <v>1</v>
      </c>
      <c r="N1876">
        <f>IF(Table1[[#This Row],[team]]=E1875,SUM(Table1[[#This Row],[win/loss]],M1875),Table1[[#This Row],[win/loss]])/B1876</f>
        <v>0.33333333333333331</v>
      </c>
      <c r="O1876">
        <f t="shared" si="61"/>
        <v>-1</v>
      </c>
      <c r="P1876">
        <f>IF(Table1[[#This Row],[difference]]&gt;0,SQRT(Table1[[#This Row],[difference]]),-SQRT(ABS(Table1[[#This Row],[difference]])))</f>
        <v>-1</v>
      </c>
      <c r="Q1876">
        <f>IF(Table1[[#This Row],[line]]&gt;0,SQRT(Table1[[#This Row],[line]]),-SQRT(ABS(Table1[[#This Row],[line]])))</f>
        <v>1.7320508075688772</v>
      </c>
      <c r="R1876">
        <f>Table1[[#This Row],[difference]]-Table1[[#This Row],[sqrt(line)]]</f>
        <v>-2.7320508075688772</v>
      </c>
      <c r="S1876">
        <f>IF(Table1[[#This Row],[difference]]&gt;0,1,-1)</f>
        <v>-1</v>
      </c>
      <c r="T1876">
        <f>IF(Table1[[#This Row],[team]]=E1875,SUM(H1876,T1875),Table1[[#This Row],[ppg]])</f>
        <v>77</v>
      </c>
      <c r="U1876">
        <f>IF(Table1[[#This Row],[team]]=E1875,SUM(I1876,U1875),Table1[[#This Row],[ppga]])</f>
        <v>58</v>
      </c>
      <c r="V1876">
        <f>IF(Table1[[#This Row],[team]]=E1875,SUM(Table1[[#This Row],[difference]],V1875),Table1[[#This Row],[difference]])</f>
        <v>26</v>
      </c>
      <c r="W1876">
        <f>IF(Table1[[#This Row],[team]]=E1875,SUM(Table1[[#This Row],[sqrt(dif)]],W1875),Table1[[#This Row],[sqrt(dif)]])</f>
        <v>1.8477892126135762</v>
      </c>
      <c r="X1876">
        <f>IF(Table1[[#This Row],[team]]=E1875,SUM(Table1[[#This Row],[f1]],X1875),Table1[[#This Row],[f1]])</f>
        <v>23.354248688935403</v>
      </c>
      <c r="Y1876">
        <f>IF(Table1[[#This Row],[ATS]]=S1875,SUM(Table1[[#This Row],[ATS]],Y1875),Table1[[#This Row],[ATS]])</f>
        <v>-2</v>
      </c>
      <c r="Z1876">
        <f>IF(Table1[[#This Row],[ATS]]&gt;0,Table1[[#This Row],[ATS streak (not real)]]-1,Table1[[#This Row],[ATS streak (not real)]]+1)</f>
        <v>-1</v>
      </c>
      <c r="AA1876" s="5">
        <f>Table1[[#This Row],[running ttl ppg]]^2.37/(Table1[[#This Row],[running ttl ppg]]^2.37+Table1[[#This Row],[running ttl ppga]]^2.37)</f>
        <v>0.66185437640843126</v>
      </c>
      <c r="AB1876" s="5">
        <f>Table1[[#This Row],[pyth ratio]]+Table1[[#This Row],[win/loss ratio]]</f>
        <v>0.99518770974176451</v>
      </c>
    </row>
    <row r="1877" spans="1:28" x14ac:dyDescent="0.25">
      <c r="A1877" s="1">
        <v>4435</v>
      </c>
      <c r="B1877" s="7">
        <f t="shared" si="62"/>
        <v>4</v>
      </c>
      <c r="C1877" s="5">
        <v>2019</v>
      </c>
      <c r="D1877" s="5">
        <v>4</v>
      </c>
      <c r="E1877" t="s">
        <v>62</v>
      </c>
      <c r="F1877" t="s">
        <v>55</v>
      </c>
      <c r="G1877" s="5">
        <v>0</v>
      </c>
      <c r="H1877">
        <v>12</v>
      </c>
      <c r="I1877">
        <v>31</v>
      </c>
      <c r="J1877">
        <v>-19</v>
      </c>
      <c r="K1877">
        <f>IF(Table1[[#This Row],[net]]&gt;0,1,0)</f>
        <v>0</v>
      </c>
      <c r="L1877">
        <v>7.5</v>
      </c>
      <c r="M1877">
        <f>IF(Table1[[#This Row],[team]]=E1876,SUM(Table1[[#This Row],[win/loss]],M1876),Table1[[#This Row],[win/loss]])</f>
        <v>1</v>
      </c>
      <c r="N1877">
        <f>IF(Table1[[#This Row],[team]]=E1876,SUM(Table1[[#This Row],[win/loss]],M1876),Table1[[#This Row],[win/loss]])/B1877</f>
        <v>0.25</v>
      </c>
      <c r="O1877">
        <f t="shared" si="61"/>
        <v>-11.5</v>
      </c>
      <c r="P1877">
        <f>IF(Table1[[#This Row],[difference]]&gt;0,SQRT(Table1[[#This Row],[difference]]),-SQRT(ABS(Table1[[#This Row],[difference]])))</f>
        <v>-3.3911649915626341</v>
      </c>
      <c r="Q1877">
        <f>IF(Table1[[#This Row],[line]]&gt;0,SQRT(Table1[[#This Row],[line]]),-SQRT(ABS(Table1[[#This Row],[line]])))</f>
        <v>2.7386127875258306</v>
      </c>
      <c r="R1877">
        <f>Table1[[#This Row],[difference]]-Table1[[#This Row],[sqrt(line)]]</f>
        <v>-14.238612787525831</v>
      </c>
      <c r="S1877">
        <f>IF(Table1[[#This Row],[difference]]&gt;0,1,-1)</f>
        <v>-1</v>
      </c>
      <c r="T1877">
        <f>IF(Table1[[#This Row],[team]]=E1876,SUM(H1877,T1876),Table1[[#This Row],[ppg]])</f>
        <v>89</v>
      </c>
      <c r="U1877">
        <f>IF(Table1[[#This Row],[team]]=E1876,SUM(I1877,U1876),Table1[[#This Row],[ppga]])</f>
        <v>89</v>
      </c>
      <c r="V1877">
        <f>IF(Table1[[#This Row],[team]]=E1876,SUM(Table1[[#This Row],[difference]],V1876),Table1[[#This Row],[difference]])</f>
        <v>14.5</v>
      </c>
      <c r="W1877">
        <f>IF(Table1[[#This Row],[team]]=E1876,SUM(Table1[[#This Row],[sqrt(dif)]],W1876),Table1[[#This Row],[sqrt(dif)]])</f>
        <v>-1.5433757789490579</v>
      </c>
      <c r="X1877">
        <f>IF(Table1[[#This Row],[team]]=E1876,SUM(Table1[[#This Row],[f1]],X1876),Table1[[#This Row],[f1]])</f>
        <v>9.115635901409572</v>
      </c>
      <c r="Y1877">
        <f>IF(Table1[[#This Row],[ATS]]=S1876,SUM(Table1[[#This Row],[ATS]],Y1876),Table1[[#This Row],[ATS]])</f>
        <v>-3</v>
      </c>
      <c r="Z1877">
        <f>IF(Table1[[#This Row],[ATS]]&gt;0,Table1[[#This Row],[ATS streak (not real)]]-1,Table1[[#This Row],[ATS streak (not real)]]+1)</f>
        <v>-2</v>
      </c>
      <c r="AA1877" s="5">
        <f>Table1[[#This Row],[running ttl ppg]]^2.37/(Table1[[#This Row],[running ttl ppg]]^2.37+Table1[[#This Row],[running ttl ppga]]^2.37)</f>
        <v>0.5</v>
      </c>
      <c r="AB1877" s="5">
        <f>Table1[[#This Row],[pyth ratio]]+Table1[[#This Row],[win/loss ratio]]</f>
        <v>0.75</v>
      </c>
    </row>
    <row r="1878" spans="1:28" x14ac:dyDescent="0.25">
      <c r="A1878" s="1">
        <v>4436</v>
      </c>
      <c r="B1878" s="7">
        <f t="shared" si="62"/>
        <v>5</v>
      </c>
      <c r="C1878" s="5">
        <v>2019</v>
      </c>
      <c r="D1878" s="5">
        <v>5</v>
      </c>
      <c r="E1878" t="s">
        <v>62</v>
      </c>
      <c r="F1878" t="s">
        <v>50</v>
      </c>
      <c r="G1878" s="5">
        <v>1</v>
      </c>
      <c r="H1878">
        <v>34</v>
      </c>
      <c r="I1878">
        <v>16</v>
      </c>
      <c r="J1878">
        <v>18</v>
      </c>
      <c r="K1878">
        <f>IF(Table1[[#This Row],[net]]&gt;0,1,0)</f>
        <v>1</v>
      </c>
      <c r="L1878">
        <v>1</v>
      </c>
      <c r="M1878">
        <f>IF(Table1[[#This Row],[team]]=E1877,SUM(Table1[[#This Row],[win/loss]],M1877),Table1[[#This Row],[win/loss]])</f>
        <v>2</v>
      </c>
      <c r="N1878">
        <f>IF(Table1[[#This Row],[team]]=E1877,SUM(Table1[[#This Row],[win/loss]],M1877),Table1[[#This Row],[win/loss]])/B1878</f>
        <v>0.4</v>
      </c>
      <c r="O1878">
        <f t="shared" si="61"/>
        <v>19</v>
      </c>
      <c r="P1878">
        <f>IF(Table1[[#This Row],[difference]]&gt;0,SQRT(Table1[[#This Row],[difference]]),-SQRT(ABS(Table1[[#This Row],[difference]])))</f>
        <v>4.358898943540674</v>
      </c>
      <c r="Q1878">
        <f>IF(Table1[[#This Row],[line]]&gt;0,SQRT(Table1[[#This Row],[line]]),-SQRT(ABS(Table1[[#This Row],[line]])))</f>
        <v>1</v>
      </c>
      <c r="R1878">
        <f>Table1[[#This Row],[difference]]-Table1[[#This Row],[sqrt(line)]]</f>
        <v>18</v>
      </c>
      <c r="S1878">
        <f>IF(Table1[[#This Row],[difference]]&gt;0,1,-1)</f>
        <v>1</v>
      </c>
      <c r="T1878">
        <f>IF(Table1[[#This Row],[team]]=E1877,SUM(H1878,T1877),Table1[[#This Row],[ppg]])</f>
        <v>123</v>
      </c>
      <c r="U1878">
        <f>IF(Table1[[#This Row],[team]]=E1877,SUM(I1878,U1877),Table1[[#This Row],[ppga]])</f>
        <v>105</v>
      </c>
      <c r="V1878">
        <f>IF(Table1[[#This Row],[team]]=E1877,SUM(Table1[[#This Row],[difference]],V1877),Table1[[#This Row],[difference]])</f>
        <v>33.5</v>
      </c>
      <c r="W1878">
        <f>IF(Table1[[#This Row],[team]]=E1877,SUM(Table1[[#This Row],[sqrt(dif)]],W1877),Table1[[#This Row],[sqrt(dif)]])</f>
        <v>2.8155231645916161</v>
      </c>
      <c r="X1878">
        <f>IF(Table1[[#This Row],[team]]=E1877,SUM(Table1[[#This Row],[f1]],X1877),Table1[[#This Row],[f1]])</f>
        <v>27.115635901409572</v>
      </c>
      <c r="Y1878">
        <f>IF(Table1[[#This Row],[ATS]]=S1877,SUM(Table1[[#This Row],[ATS]],Y1877),Table1[[#This Row],[ATS]])</f>
        <v>1</v>
      </c>
      <c r="Z1878">
        <f>IF(Table1[[#This Row],[ATS]]&gt;0,Table1[[#This Row],[ATS streak (not real)]]-1,Table1[[#This Row],[ATS streak (not real)]]+1)</f>
        <v>0</v>
      </c>
      <c r="AA1878" s="5">
        <f>Table1[[#This Row],[running ttl ppg]]^2.37/(Table1[[#This Row],[running ttl ppg]]^2.37+Table1[[#This Row],[running ttl ppga]]^2.37)</f>
        <v>0.59266440125024911</v>
      </c>
      <c r="AB1878" s="5">
        <f>Table1[[#This Row],[pyth ratio]]+Table1[[#This Row],[win/loss ratio]]</f>
        <v>0.99266440125024913</v>
      </c>
    </row>
    <row r="1879" spans="1:28" x14ac:dyDescent="0.25">
      <c r="A1879" s="1">
        <v>4437</v>
      </c>
      <c r="B1879" s="7">
        <f t="shared" si="62"/>
        <v>6</v>
      </c>
      <c r="C1879" s="5">
        <v>2019</v>
      </c>
      <c r="D1879" s="5">
        <v>6</v>
      </c>
      <c r="E1879" t="s">
        <v>62</v>
      </c>
      <c r="F1879" t="s">
        <v>54</v>
      </c>
      <c r="G1879" s="5">
        <v>1</v>
      </c>
      <c r="H1879">
        <v>42</v>
      </c>
      <c r="I1879">
        <v>34</v>
      </c>
      <c r="J1879">
        <v>8</v>
      </c>
      <c r="K1879">
        <f>IF(Table1[[#This Row],[net]]&gt;0,1,0)</f>
        <v>1</v>
      </c>
      <c r="L1879">
        <v>-2.5</v>
      </c>
      <c r="M1879">
        <f>IF(Table1[[#This Row],[team]]=E1878,SUM(Table1[[#This Row],[win/loss]],M1878),Table1[[#This Row],[win/loss]])</f>
        <v>3</v>
      </c>
      <c r="N1879">
        <f>IF(Table1[[#This Row],[team]]=E1878,SUM(Table1[[#This Row],[win/loss]],M1878),Table1[[#This Row],[win/loss]])/B1879</f>
        <v>0.5</v>
      </c>
      <c r="O1879">
        <f t="shared" si="61"/>
        <v>5.5</v>
      </c>
      <c r="P1879">
        <f>IF(Table1[[#This Row],[difference]]&gt;0,SQRT(Table1[[#This Row],[difference]]),-SQRT(ABS(Table1[[#This Row],[difference]])))</f>
        <v>2.3452078799117149</v>
      </c>
      <c r="Q1879">
        <f>IF(Table1[[#This Row],[line]]&gt;0,SQRT(Table1[[#This Row],[line]]),-SQRT(ABS(Table1[[#This Row],[line]])))</f>
        <v>-1.5811388300841898</v>
      </c>
      <c r="R1879">
        <f>Table1[[#This Row],[difference]]-Table1[[#This Row],[sqrt(line)]]</f>
        <v>7.08113883008419</v>
      </c>
      <c r="S1879">
        <f>IF(Table1[[#This Row],[difference]]&gt;0,1,-1)</f>
        <v>1</v>
      </c>
      <c r="T1879">
        <f>IF(Table1[[#This Row],[team]]=E1878,SUM(H1879,T1878),Table1[[#This Row],[ppg]])</f>
        <v>165</v>
      </c>
      <c r="U1879">
        <f>IF(Table1[[#This Row],[team]]=E1878,SUM(I1879,U1878),Table1[[#This Row],[ppga]])</f>
        <v>139</v>
      </c>
      <c r="V1879">
        <f>IF(Table1[[#This Row],[team]]=E1878,SUM(Table1[[#This Row],[difference]],V1878),Table1[[#This Row],[difference]])</f>
        <v>39</v>
      </c>
      <c r="W1879">
        <f>IF(Table1[[#This Row],[team]]=E1878,SUM(Table1[[#This Row],[sqrt(dif)]],W1878),Table1[[#This Row],[sqrt(dif)]])</f>
        <v>5.160731044503331</v>
      </c>
      <c r="X1879">
        <f>IF(Table1[[#This Row],[team]]=E1878,SUM(Table1[[#This Row],[f1]],X1878),Table1[[#This Row],[f1]])</f>
        <v>34.196774731493761</v>
      </c>
      <c r="Y1879">
        <f>IF(Table1[[#This Row],[ATS]]=S1878,SUM(Table1[[#This Row],[ATS]],Y1878),Table1[[#This Row],[ATS]])</f>
        <v>2</v>
      </c>
      <c r="Z1879">
        <f>IF(Table1[[#This Row],[ATS]]&gt;0,Table1[[#This Row],[ATS streak (not real)]]-1,Table1[[#This Row],[ATS streak (not real)]]+1)</f>
        <v>1</v>
      </c>
      <c r="AA1879" s="5">
        <f>Table1[[#This Row],[running ttl ppg]]^2.37/(Table1[[#This Row],[running ttl ppg]]^2.37+Table1[[#This Row],[running ttl ppga]]^2.37)</f>
        <v>0.60022136600849263</v>
      </c>
      <c r="AB1879" s="5">
        <f>Table1[[#This Row],[pyth ratio]]+Table1[[#This Row],[win/loss ratio]]</f>
        <v>1.1002213660084927</v>
      </c>
    </row>
    <row r="1880" spans="1:28" x14ac:dyDescent="0.25">
      <c r="A1880" s="1">
        <v>4438</v>
      </c>
      <c r="B1880" s="7">
        <f t="shared" si="62"/>
        <v>7</v>
      </c>
      <c r="C1880" s="5">
        <v>2019</v>
      </c>
      <c r="D1880" s="5">
        <v>7</v>
      </c>
      <c r="E1880" t="s">
        <v>62</v>
      </c>
      <c r="F1880" t="s">
        <v>60</v>
      </c>
      <c r="G1880" s="5">
        <v>1</v>
      </c>
      <c r="H1880">
        <v>17</v>
      </c>
      <c r="I1880">
        <v>37</v>
      </c>
      <c r="J1880">
        <v>-20</v>
      </c>
      <c r="K1880">
        <f>IF(Table1[[#This Row],[net]]&gt;0,1,0)</f>
        <v>0</v>
      </c>
      <c r="L1880">
        <v>3.5</v>
      </c>
      <c r="M1880">
        <f>IF(Table1[[#This Row],[team]]=E1879,SUM(Table1[[#This Row],[win/loss]],M1879),Table1[[#This Row],[win/loss]])</f>
        <v>3</v>
      </c>
      <c r="N1880">
        <f>IF(Table1[[#This Row],[team]]=E1879,SUM(Table1[[#This Row],[win/loss]],M1879),Table1[[#This Row],[win/loss]])/B1880</f>
        <v>0.42857142857142855</v>
      </c>
      <c r="O1880">
        <f t="shared" si="61"/>
        <v>-16.5</v>
      </c>
      <c r="P1880">
        <f>IF(Table1[[#This Row],[difference]]&gt;0,SQRT(Table1[[#This Row],[difference]]),-SQRT(ABS(Table1[[#This Row],[difference]])))</f>
        <v>-4.0620192023179804</v>
      </c>
      <c r="Q1880">
        <f>IF(Table1[[#This Row],[line]]&gt;0,SQRT(Table1[[#This Row],[line]]),-SQRT(ABS(Table1[[#This Row],[line]])))</f>
        <v>1.8708286933869707</v>
      </c>
      <c r="R1880">
        <f>Table1[[#This Row],[difference]]-Table1[[#This Row],[sqrt(line)]]</f>
        <v>-18.370828693386972</v>
      </c>
      <c r="S1880">
        <f>IF(Table1[[#This Row],[difference]]&gt;0,1,-1)</f>
        <v>-1</v>
      </c>
      <c r="T1880">
        <f>IF(Table1[[#This Row],[team]]=E1879,SUM(H1880,T1879),Table1[[#This Row],[ppg]])</f>
        <v>182</v>
      </c>
      <c r="U1880">
        <f>IF(Table1[[#This Row],[team]]=E1879,SUM(I1880,U1879),Table1[[#This Row],[ppga]])</f>
        <v>176</v>
      </c>
      <c r="V1880">
        <f>IF(Table1[[#This Row],[team]]=E1879,SUM(Table1[[#This Row],[difference]],V1879),Table1[[#This Row],[difference]])</f>
        <v>22.5</v>
      </c>
      <c r="W1880">
        <f>IF(Table1[[#This Row],[team]]=E1879,SUM(Table1[[#This Row],[sqrt(dif)]],W1879),Table1[[#This Row],[sqrt(dif)]])</f>
        <v>1.0987118421853506</v>
      </c>
      <c r="X1880">
        <f>IF(Table1[[#This Row],[team]]=E1879,SUM(Table1[[#This Row],[f1]],X1879),Table1[[#This Row],[f1]])</f>
        <v>15.825946038106789</v>
      </c>
      <c r="Y1880">
        <f>IF(Table1[[#This Row],[ATS]]=S1879,SUM(Table1[[#This Row],[ATS]],Y1879),Table1[[#This Row],[ATS]])</f>
        <v>-1</v>
      </c>
      <c r="Z1880">
        <f>IF(Table1[[#This Row],[ATS]]&gt;0,Table1[[#This Row],[ATS streak (not real)]]-1,Table1[[#This Row],[ATS streak (not real)]]+1)</f>
        <v>0</v>
      </c>
      <c r="AA1880" s="5">
        <f>Table1[[#This Row],[running ttl ppg]]^2.37/(Table1[[#This Row],[running ttl ppg]]^2.37+Table1[[#This Row],[running ttl ppga]]^2.37)</f>
        <v>0.51985175392893834</v>
      </c>
      <c r="AB1880" s="5">
        <f>Table1[[#This Row],[pyth ratio]]+Table1[[#This Row],[win/loss ratio]]</f>
        <v>0.94842318250036683</v>
      </c>
    </row>
    <row r="1881" spans="1:28" x14ac:dyDescent="0.25">
      <c r="A1881" s="1">
        <v>4439</v>
      </c>
      <c r="B1881" s="7">
        <f t="shared" si="62"/>
        <v>8</v>
      </c>
      <c r="C1881" s="5">
        <v>2019</v>
      </c>
      <c r="D1881" s="5">
        <v>8</v>
      </c>
      <c r="E1881" t="s">
        <v>62</v>
      </c>
      <c r="F1881" t="s">
        <v>46</v>
      </c>
      <c r="G1881" s="5">
        <v>0</v>
      </c>
      <c r="H1881">
        <v>10</v>
      </c>
      <c r="I1881">
        <v>24</v>
      </c>
      <c r="J1881">
        <v>-14</v>
      </c>
      <c r="K1881">
        <f>IF(Table1[[#This Row],[net]]&gt;0,1,0)</f>
        <v>0</v>
      </c>
      <c r="L1881">
        <v>8.5</v>
      </c>
      <c r="M1881">
        <f>IF(Table1[[#This Row],[team]]=E1880,SUM(Table1[[#This Row],[win/loss]],M1880),Table1[[#This Row],[win/loss]])</f>
        <v>3</v>
      </c>
      <c r="N1881">
        <f>IF(Table1[[#This Row],[team]]=E1880,SUM(Table1[[#This Row],[win/loss]],M1880),Table1[[#This Row],[win/loss]])/B1881</f>
        <v>0.375</v>
      </c>
      <c r="O1881">
        <f t="shared" si="61"/>
        <v>-5.5</v>
      </c>
      <c r="P1881">
        <f>IF(Table1[[#This Row],[difference]]&gt;0,SQRT(Table1[[#This Row],[difference]]),-SQRT(ABS(Table1[[#This Row],[difference]])))</f>
        <v>-2.3452078799117149</v>
      </c>
      <c r="Q1881">
        <f>IF(Table1[[#This Row],[line]]&gt;0,SQRT(Table1[[#This Row],[line]]),-SQRT(ABS(Table1[[#This Row],[line]])))</f>
        <v>2.9154759474226504</v>
      </c>
      <c r="R1881">
        <f>Table1[[#This Row],[difference]]-Table1[[#This Row],[sqrt(line)]]</f>
        <v>-8.4154759474226495</v>
      </c>
      <c r="S1881">
        <f>IF(Table1[[#This Row],[difference]]&gt;0,1,-1)</f>
        <v>-1</v>
      </c>
      <c r="T1881">
        <f>IF(Table1[[#This Row],[team]]=E1880,SUM(H1881,T1880),Table1[[#This Row],[ppg]])</f>
        <v>192</v>
      </c>
      <c r="U1881">
        <f>IF(Table1[[#This Row],[team]]=E1880,SUM(I1881,U1880),Table1[[#This Row],[ppga]])</f>
        <v>200</v>
      </c>
      <c r="V1881">
        <f>IF(Table1[[#This Row],[team]]=E1880,SUM(Table1[[#This Row],[difference]],V1880),Table1[[#This Row],[difference]])</f>
        <v>17</v>
      </c>
      <c r="W1881">
        <f>IF(Table1[[#This Row],[team]]=E1880,SUM(Table1[[#This Row],[sqrt(dif)]],W1880),Table1[[#This Row],[sqrt(dif)]])</f>
        <v>-1.2464960377263643</v>
      </c>
      <c r="X1881">
        <f>IF(Table1[[#This Row],[team]]=E1880,SUM(Table1[[#This Row],[f1]],X1880),Table1[[#This Row],[f1]])</f>
        <v>7.4104700906841394</v>
      </c>
      <c r="Y1881">
        <f>IF(Table1[[#This Row],[ATS]]=S1880,SUM(Table1[[#This Row],[ATS]],Y1880),Table1[[#This Row],[ATS]])</f>
        <v>-2</v>
      </c>
      <c r="Z1881">
        <f>IF(Table1[[#This Row],[ATS]]&gt;0,Table1[[#This Row],[ATS streak (not real)]]-1,Table1[[#This Row],[ATS streak (not real)]]+1)</f>
        <v>-1</v>
      </c>
      <c r="AA1881" s="5">
        <f>Table1[[#This Row],[running ttl ppg]]^2.37/(Table1[[#This Row],[running ttl ppg]]^2.37+Table1[[#This Row],[running ttl ppga]]^2.37)</f>
        <v>0.47583181689228321</v>
      </c>
      <c r="AB1881" s="5">
        <f>Table1[[#This Row],[pyth ratio]]+Table1[[#This Row],[win/loss ratio]]</f>
        <v>0.85083181689228327</v>
      </c>
    </row>
    <row r="1882" spans="1:28" x14ac:dyDescent="0.25">
      <c r="A1882" s="1">
        <v>4440</v>
      </c>
      <c r="B1882" s="7">
        <f t="shared" si="62"/>
        <v>9</v>
      </c>
      <c r="C1882" s="5">
        <v>2019</v>
      </c>
      <c r="D1882" s="5">
        <v>9</v>
      </c>
      <c r="E1882" t="s">
        <v>62</v>
      </c>
      <c r="F1882" t="s">
        <v>59</v>
      </c>
      <c r="G1882" s="5">
        <v>0</v>
      </c>
      <c r="H1882">
        <v>6</v>
      </c>
      <c r="I1882">
        <v>13</v>
      </c>
      <c r="J1882">
        <v>-7</v>
      </c>
      <c r="K1882">
        <f>IF(Table1[[#This Row],[net]]&gt;0,1,0)</f>
        <v>0</v>
      </c>
      <c r="L1882">
        <v>3</v>
      </c>
      <c r="M1882">
        <f>IF(Table1[[#This Row],[team]]=E1881,SUM(Table1[[#This Row],[win/loss]],M1881),Table1[[#This Row],[win/loss]])</f>
        <v>3</v>
      </c>
      <c r="N1882">
        <f>IF(Table1[[#This Row],[team]]=E1881,SUM(Table1[[#This Row],[win/loss]],M1881),Table1[[#This Row],[win/loss]])/B1882</f>
        <v>0.33333333333333331</v>
      </c>
      <c r="O1882">
        <f t="shared" si="61"/>
        <v>-4</v>
      </c>
      <c r="P1882">
        <f>IF(Table1[[#This Row],[difference]]&gt;0,SQRT(Table1[[#This Row],[difference]]),-SQRT(ABS(Table1[[#This Row],[difference]])))</f>
        <v>-2</v>
      </c>
      <c r="Q1882">
        <f>IF(Table1[[#This Row],[line]]&gt;0,SQRT(Table1[[#This Row],[line]]),-SQRT(ABS(Table1[[#This Row],[line]])))</f>
        <v>1.7320508075688772</v>
      </c>
      <c r="R1882">
        <f>Table1[[#This Row],[difference]]-Table1[[#This Row],[sqrt(line)]]</f>
        <v>-5.7320508075688767</v>
      </c>
      <c r="S1882">
        <f>IF(Table1[[#This Row],[difference]]&gt;0,1,-1)</f>
        <v>-1</v>
      </c>
      <c r="T1882">
        <f>IF(Table1[[#This Row],[team]]=E1881,SUM(H1882,T1881),Table1[[#This Row],[ppg]])</f>
        <v>198</v>
      </c>
      <c r="U1882">
        <f>IF(Table1[[#This Row],[team]]=E1881,SUM(I1882,U1881),Table1[[#This Row],[ppga]])</f>
        <v>213</v>
      </c>
      <c r="V1882">
        <f>IF(Table1[[#This Row],[team]]=E1881,SUM(Table1[[#This Row],[difference]],V1881),Table1[[#This Row],[difference]])</f>
        <v>13</v>
      </c>
      <c r="W1882">
        <f>IF(Table1[[#This Row],[team]]=E1881,SUM(Table1[[#This Row],[sqrt(dif)]],W1881),Table1[[#This Row],[sqrt(dif)]])</f>
        <v>-3.2464960377263643</v>
      </c>
      <c r="X1882">
        <f>IF(Table1[[#This Row],[team]]=E1881,SUM(Table1[[#This Row],[f1]],X1881),Table1[[#This Row],[f1]])</f>
        <v>1.6784192831152627</v>
      </c>
      <c r="Y1882">
        <f>IF(Table1[[#This Row],[ATS]]=S1881,SUM(Table1[[#This Row],[ATS]],Y1881),Table1[[#This Row],[ATS]])</f>
        <v>-3</v>
      </c>
      <c r="Z1882">
        <f>IF(Table1[[#This Row],[ATS]]&gt;0,Table1[[#This Row],[ATS streak (not real)]]-1,Table1[[#This Row],[ATS streak (not real)]]+1)</f>
        <v>-2</v>
      </c>
      <c r="AA1882" s="5">
        <f>Table1[[#This Row],[running ttl ppg]]^2.37/(Table1[[#This Row],[running ttl ppg]]^2.37+Table1[[#This Row],[running ttl ppga]]^2.37)</f>
        <v>0.45684028428161394</v>
      </c>
      <c r="AB1882" s="5">
        <f>Table1[[#This Row],[pyth ratio]]+Table1[[#This Row],[win/loss ratio]]</f>
        <v>0.7901736176149472</v>
      </c>
    </row>
    <row r="1883" spans="1:28" x14ac:dyDescent="0.25">
      <c r="A1883" s="1">
        <v>4441</v>
      </c>
      <c r="B1883" s="7">
        <f t="shared" si="62"/>
        <v>10</v>
      </c>
      <c r="C1883" s="5">
        <v>2019</v>
      </c>
      <c r="D1883" s="5">
        <v>10</v>
      </c>
      <c r="E1883" t="s">
        <v>62</v>
      </c>
      <c r="F1883" t="s">
        <v>44</v>
      </c>
      <c r="G1883" s="5">
        <v>1</v>
      </c>
      <c r="H1883">
        <v>10</v>
      </c>
      <c r="I1883">
        <v>41</v>
      </c>
      <c r="J1883">
        <v>-31</v>
      </c>
      <c r="K1883">
        <f>IF(Table1[[#This Row],[net]]&gt;0,1,0)</f>
        <v>0</v>
      </c>
      <c r="L1883">
        <v>-7</v>
      </c>
      <c r="M1883">
        <f>IF(Table1[[#This Row],[team]]=E1882,SUM(Table1[[#This Row],[win/loss]],M1882),Table1[[#This Row],[win/loss]])</f>
        <v>3</v>
      </c>
      <c r="N1883">
        <f>IF(Table1[[#This Row],[team]]=E1882,SUM(Table1[[#This Row],[win/loss]],M1882),Table1[[#This Row],[win/loss]])/B1883</f>
        <v>0.3</v>
      </c>
      <c r="O1883">
        <f t="shared" si="61"/>
        <v>-38</v>
      </c>
      <c r="P1883">
        <f>IF(Table1[[#This Row],[difference]]&gt;0,SQRT(Table1[[#This Row],[difference]]),-SQRT(ABS(Table1[[#This Row],[difference]])))</f>
        <v>-6.164414002968976</v>
      </c>
      <c r="Q1883">
        <f>IF(Table1[[#This Row],[line]]&gt;0,SQRT(Table1[[#This Row],[line]]),-SQRT(ABS(Table1[[#This Row],[line]])))</f>
        <v>-2.6457513110645907</v>
      </c>
      <c r="R1883">
        <f>Table1[[#This Row],[difference]]-Table1[[#This Row],[sqrt(line)]]</f>
        <v>-35.354248688935407</v>
      </c>
      <c r="S1883">
        <f>IF(Table1[[#This Row],[difference]]&gt;0,1,-1)</f>
        <v>-1</v>
      </c>
      <c r="T1883">
        <f>IF(Table1[[#This Row],[team]]=E1882,SUM(H1883,T1882),Table1[[#This Row],[ppg]])</f>
        <v>208</v>
      </c>
      <c r="U1883">
        <f>IF(Table1[[#This Row],[team]]=E1882,SUM(I1883,U1882),Table1[[#This Row],[ppga]])</f>
        <v>254</v>
      </c>
      <c r="V1883">
        <f>IF(Table1[[#This Row],[team]]=E1882,SUM(Table1[[#This Row],[difference]],V1882),Table1[[#This Row],[difference]])</f>
        <v>-25</v>
      </c>
      <c r="W1883">
        <f>IF(Table1[[#This Row],[team]]=E1882,SUM(Table1[[#This Row],[sqrt(dif)]],W1882),Table1[[#This Row],[sqrt(dif)]])</f>
        <v>-9.4109100406953399</v>
      </c>
      <c r="X1883">
        <f>IF(Table1[[#This Row],[team]]=E1882,SUM(Table1[[#This Row],[f1]],X1882),Table1[[#This Row],[f1]])</f>
        <v>-33.675829405820146</v>
      </c>
      <c r="Y1883">
        <f>IF(Table1[[#This Row],[ATS]]=S1882,SUM(Table1[[#This Row],[ATS]],Y1882),Table1[[#This Row],[ATS]])</f>
        <v>-4</v>
      </c>
      <c r="Z1883">
        <f>IF(Table1[[#This Row],[ATS]]&gt;0,Table1[[#This Row],[ATS streak (not real)]]-1,Table1[[#This Row],[ATS streak (not real)]]+1)</f>
        <v>-3</v>
      </c>
      <c r="AA1883" s="5">
        <f>Table1[[#This Row],[running ttl ppg]]^2.37/(Table1[[#This Row],[running ttl ppg]]^2.37+Table1[[#This Row],[running ttl ppga]]^2.37)</f>
        <v>0.38378416392666392</v>
      </c>
      <c r="AB1883" s="5">
        <f>Table1[[#This Row],[pyth ratio]]+Table1[[#This Row],[win/loss ratio]]</f>
        <v>0.68378416392666397</v>
      </c>
    </row>
    <row r="1884" spans="1:28" x14ac:dyDescent="0.25">
      <c r="A1884" s="1">
        <v>4442</v>
      </c>
      <c r="B1884" s="7">
        <f t="shared" si="62"/>
        <v>11</v>
      </c>
      <c r="C1884" s="5">
        <v>2019</v>
      </c>
      <c r="D1884" s="5">
        <v>12</v>
      </c>
      <c r="E1884" t="s">
        <v>62</v>
      </c>
      <c r="F1884" t="s">
        <v>63</v>
      </c>
      <c r="G1884" s="5">
        <v>1</v>
      </c>
      <c r="H1884">
        <v>13</v>
      </c>
      <c r="I1884">
        <v>27</v>
      </c>
      <c r="J1884">
        <v>-14</v>
      </c>
      <c r="K1884">
        <f>IF(Table1[[#This Row],[net]]&gt;0,1,0)</f>
        <v>0</v>
      </c>
      <c r="L1884">
        <v>13</v>
      </c>
      <c r="M1884">
        <f>IF(Table1[[#This Row],[team]]=E1883,SUM(Table1[[#This Row],[win/loss]],M1883),Table1[[#This Row],[win/loss]])</f>
        <v>3</v>
      </c>
      <c r="N1884">
        <f>IF(Table1[[#This Row],[team]]=E1883,SUM(Table1[[#This Row],[win/loss]],M1883),Table1[[#This Row],[win/loss]])/B1884</f>
        <v>0.27272727272727271</v>
      </c>
      <c r="O1884">
        <f t="shared" si="61"/>
        <v>-1</v>
      </c>
      <c r="P1884">
        <f>IF(Table1[[#This Row],[difference]]&gt;0,SQRT(Table1[[#This Row],[difference]]),-SQRT(ABS(Table1[[#This Row],[difference]])))</f>
        <v>-1</v>
      </c>
      <c r="Q1884">
        <f>IF(Table1[[#This Row],[line]]&gt;0,SQRT(Table1[[#This Row],[line]]),-SQRT(ABS(Table1[[#This Row],[line]])))</f>
        <v>3.6055512754639891</v>
      </c>
      <c r="R1884">
        <f>Table1[[#This Row],[difference]]-Table1[[#This Row],[sqrt(line)]]</f>
        <v>-4.6055512754639896</v>
      </c>
      <c r="S1884">
        <f>IF(Table1[[#This Row],[difference]]&gt;0,1,-1)</f>
        <v>-1</v>
      </c>
      <c r="T1884">
        <f>IF(Table1[[#This Row],[team]]=E1883,SUM(H1884,T1883),Table1[[#This Row],[ppg]])</f>
        <v>221</v>
      </c>
      <c r="U1884">
        <f>IF(Table1[[#This Row],[team]]=E1883,SUM(I1884,U1883),Table1[[#This Row],[ppga]])</f>
        <v>281</v>
      </c>
      <c r="V1884">
        <f>IF(Table1[[#This Row],[team]]=E1883,SUM(Table1[[#This Row],[difference]],V1883),Table1[[#This Row],[difference]])</f>
        <v>-26</v>
      </c>
      <c r="W1884">
        <f>IF(Table1[[#This Row],[team]]=E1883,SUM(Table1[[#This Row],[sqrt(dif)]],W1883),Table1[[#This Row],[sqrt(dif)]])</f>
        <v>-10.41091004069534</v>
      </c>
      <c r="X1884">
        <f>IF(Table1[[#This Row],[team]]=E1883,SUM(Table1[[#This Row],[f1]],X1883),Table1[[#This Row],[f1]])</f>
        <v>-38.281380681284134</v>
      </c>
      <c r="Y1884">
        <f>IF(Table1[[#This Row],[ATS]]=S1883,SUM(Table1[[#This Row],[ATS]],Y1883),Table1[[#This Row],[ATS]])</f>
        <v>-5</v>
      </c>
      <c r="Z1884">
        <f>IF(Table1[[#This Row],[ATS]]&gt;0,Table1[[#This Row],[ATS streak (not real)]]-1,Table1[[#This Row],[ATS streak (not real)]]+1)</f>
        <v>-4</v>
      </c>
      <c r="AA1884" s="5">
        <f>Table1[[#This Row],[running ttl ppg]]^2.37/(Table1[[#This Row],[running ttl ppg]]^2.37+Table1[[#This Row],[running ttl ppga]]^2.37)</f>
        <v>0.36140875585058158</v>
      </c>
      <c r="AB1884" s="5">
        <f>Table1[[#This Row],[pyth ratio]]+Table1[[#This Row],[win/loss ratio]]</f>
        <v>0.63413602857785434</v>
      </c>
    </row>
    <row r="1885" spans="1:28" x14ac:dyDescent="0.25">
      <c r="A1885" s="1">
        <v>4443</v>
      </c>
      <c r="B1885" s="7">
        <f t="shared" si="62"/>
        <v>12</v>
      </c>
      <c r="C1885" s="5">
        <v>2019</v>
      </c>
      <c r="D1885" s="5">
        <v>13</v>
      </c>
      <c r="E1885" t="s">
        <v>62</v>
      </c>
      <c r="F1885" t="s">
        <v>71</v>
      </c>
      <c r="G1885" s="5">
        <v>0</v>
      </c>
      <c r="H1885">
        <v>22</v>
      </c>
      <c r="I1885">
        <v>26</v>
      </c>
      <c r="J1885">
        <v>-4</v>
      </c>
      <c r="K1885">
        <f>IF(Table1[[#This Row],[net]]&gt;0,1,0)</f>
        <v>0</v>
      </c>
      <c r="L1885">
        <v>10</v>
      </c>
      <c r="M1885">
        <f>IF(Table1[[#This Row],[team]]=E1884,SUM(Table1[[#This Row],[win/loss]],M1884),Table1[[#This Row],[win/loss]])</f>
        <v>3</v>
      </c>
      <c r="N1885">
        <f>IF(Table1[[#This Row],[team]]=E1884,SUM(Table1[[#This Row],[win/loss]],M1884),Table1[[#This Row],[win/loss]])/B1885</f>
        <v>0.25</v>
      </c>
      <c r="O1885">
        <f t="shared" si="61"/>
        <v>6</v>
      </c>
      <c r="P1885">
        <f>IF(Table1[[#This Row],[difference]]&gt;0,SQRT(Table1[[#This Row],[difference]]),-SQRT(ABS(Table1[[#This Row],[difference]])))</f>
        <v>2.4494897427831779</v>
      </c>
      <c r="Q1885">
        <f>IF(Table1[[#This Row],[line]]&gt;0,SQRT(Table1[[#This Row],[line]]),-SQRT(ABS(Table1[[#This Row],[line]])))</f>
        <v>3.1622776601683795</v>
      </c>
      <c r="R1885">
        <f>Table1[[#This Row],[difference]]-Table1[[#This Row],[sqrt(line)]]</f>
        <v>2.8377223398316205</v>
      </c>
      <c r="S1885">
        <f>IF(Table1[[#This Row],[difference]]&gt;0,1,-1)</f>
        <v>1</v>
      </c>
      <c r="T1885">
        <f>IF(Table1[[#This Row],[team]]=E1884,SUM(H1885,T1884),Table1[[#This Row],[ppg]])</f>
        <v>243</v>
      </c>
      <c r="U1885">
        <f>IF(Table1[[#This Row],[team]]=E1884,SUM(I1885,U1884),Table1[[#This Row],[ppga]])</f>
        <v>307</v>
      </c>
      <c r="V1885">
        <f>IF(Table1[[#This Row],[team]]=E1884,SUM(Table1[[#This Row],[difference]],V1884),Table1[[#This Row],[difference]])</f>
        <v>-20</v>
      </c>
      <c r="W1885">
        <f>IF(Table1[[#This Row],[team]]=E1884,SUM(Table1[[#This Row],[sqrt(dif)]],W1884),Table1[[#This Row],[sqrt(dif)]])</f>
        <v>-7.961420297912162</v>
      </c>
      <c r="X1885">
        <f>IF(Table1[[#This Row],[team]]=E1884,SUM(Table1[[#This Row],[f1]],X1884),Table1[[#This Row],[f1]])</f>
        <v>-35.443658341452512</v>
      </c>
      <c r="Y1885">
        <f>IF(Table1[[#This Row],[ATS]]=S1884,SUM(Table1[[#This Row],[ATS]],Y1884),Table1[[#This Row],[ATS]])</f>
        <v>1</v>
      </c>
      <c r="Z1885">
        <f>IF(Table1[[#This Row],[ATS]]&gt;0,Table1[[#This Row],[ATS streak (not real)]]-1,Table1[[#This Row],[ATS streak (not real)]]+1)</f>
        <v>0</v>
      </c>
      <c r="AA1885" s="5">
        <f>Table1[[#This Row],[running ttl ppg]]^2.37/(Table1[[#This Row],[running ttl ppg]]^2.37+Table1[[#This Row],[running ttl ppga]]^2.37)</f>
        <v>0.3649198337557702</v>
      </c>
      <c r="AB1885" s="5">
        <f>Table1[[#This Row],[pyth ratio]]+Table1[[#This Row],[win/loss ratio]]</f>
        <v>0.6149198337557702</v>
      </c>
    </row>
    <row r="1886" spans="1:28" x14ac:dyDescent="0.25">
      <c r="A1886" s="1">
        <v>4444</v>
      </c>
      <c r="B1886" s="7">
        <f t="shared" si="62"/>
        <v>13</v>
      </c>
      <c r="C1886" s="5">
        <v>2019</v>
      </c>
      <c r="D1886" s="5">
        <v>14</v>
      </c>
      <c r="E1886" t="s">
        <v>62</v>
      </c>
      <c r="F1886" t="s">
        <v>44</v>
      </c>
      <c r="G1886" s="5">
        <v>0</v>
      </c>
      <c r="H1886">
        <v>27</v>
      </c>
      <c r="I1886">
        <v>23</v>
      </c>
      <c r="J1886">
        <v>4</v>
      </c>
      <c r="K1886">
        <f>IF(Table1[[#This Row],[net]]&gt;0,1,0)</f>
        <v>1</v>
      </c>
      <c r="L1886">
        <v>4.5</v>
      </c>
      <c r="M1886">
        <f>IF(Table1[[#This Row],[team]]=E1885,SUM(Table1[[#This Row],[win/loss]],M1885),Table1[[#This Row],[win/loss]])</f>
        <v>4</v>
      </c>
      <c r="N1886">
        <f>IF(Table1[[#This Row],[team]]=E1885,SUM(Table1[[#This Row],[win/loss]],M1885),Table1[[#This Row],[win/loss]])/B1886</f>
        <v>0.30769230769230771</v>
      </c>
      <c r="O1886">
        <f t="shared" si="61"/>
        <v>8.5</v>
      </c>
      <c r="P1886">
        <f>IF(Table1[[#This Row],[difference]]&gt;0,SQRT(Table1[[#This Row],[difference]]),-SQRT(ABS(Table1[[#This Row],[difference]])))</f>
        <v>2.9154759474226504</v>
      </c>
      <c r="Q1886">
        <f>IF(Table1[[#This Row],[line]]&gt;0,SQRT(Table1[[#This Row],[line]]),-SQRT(ABS(Table1[[#This Row],[line]])))</f>
        <v>2.1213203435596424</v>
      </c>
      <c r="R1886">
        <f>Table1[[#This Row],[difference]]-Table1[[#This Row],[sqrt(line)]]</f>
        <v>6.3786796564403581</v>
      </c>
      <c r="S1886">
        <f>IF(Table1[[#This Row],[difference]]&gt;0,1,-1)</f>
        <v>1</v>
      </c>
      <c r="T1886">
        <f>IF(Table1[[#This Row],[team]]=E1885,SUM(H1886,T1885),Table1[[#This Row],[ppg]])</f>
        <v>270</v>
      </c>
      <c r="U1886">
        <f>IF(Table1[[#This Row],[team]]=E1885,SUM(I1886,U1885),Table1[[#This Row],[ppga]])</f>
        <v>330</v>
      </c>
      <c r="V1886">
        <f>IF(Table1[[#This Row],[team]]=E1885,SUM(Table1[[#This Row],[difference]],V1885),Table1[[#This Row],[difference]])</f>
        <v>-11.5</v>
      </c>
      <c r="W1886">
        <f>IF(Table1[[#This Row],[team]]=E1885,SUM(Table1[[#This Row],[sqrt(dif)]],W1885),Table1[[#This Row],[sqrt(dif)]])</f>
        <v>-5.0459443504895116</v>
      </c>
      <c r="X1886">
        <f>IF(Table1[[#This Row],[team]]=E1885,SUM(Table1[[#This Row],[f1]],X1885),Table1[[#This Row],[f1]])</f>
        <v>-29.064978685012154</v>
      </c>
      <c r="Y1886">
        <f>IF(Table1[[#This Row],[ATS]]=S1885,SUM(Table1[[#This Row],[ATS]],Y1885),Table1[[#This Row],[ATS]])</f>
        <v>2</v>
      </c>
      <c r="Z1886">
        <f>IF(Table1[[#This Row],[ATS]]&gt;0,Table1[[#This Row],[ATS streak (not real)]]-1,Table1[[#This Row],[ATS streak (not real)]]+1)</f>
        <v>1</v>
      </c>
      <c r="AA1886" s="5">
        <f>Table1[[#This Row],[running ttl ppg]]^2.37/(Table1[[#This Row],[running ttl ppg]]^2.37+Table1[[#This Row],[running ttl ppga]]^2.37)</f>
        <v>0.38329412863305862</v>
      </c>
      <c r="AB1886" s="5">
        <f>Table1[[#This Row],[pyth ratio]]+Table1[[#This Row],[win/loss ratio]]</f>
        <v>0.69098643632536638</v>
      </c>
    </row>
    <row r="1887" spans="1:28" x14ac:dyDescent="0.25">
      <c r="A1887" s="1">
        <v>4445</v>
      </c>
      <c r="B1887" s="7">
        <f t="shared" si="62"/>
        <v>14</v>
      </c>
      <c r="C1887" s="5">
        <v>2019</v>
      </c>
      <c r="D1887" s="5">
        <v>15</v>
      </c>
      <c r="E1887" t="s">
        <v>62</v>
      </c>
      <c r="F1887" t="s">
        <v>53</v>
      </c>
      <c r="G1887" s="5">
        <v>1</v>
      </c>
      <c r="H1887">
        <v>22</v>
      </c>
      <c r="I1887">
        <v>29</v>
      </c>
      <c r="J1887">
        <v>-7</v>
      </c>
      <c r="K1887">
        <f>IF(Table1[[#This Row],[net]]&gt;0,1,0)</f>
        <v>0</v>
      </c>
      <c r="L1887">
        <v>7</v>
      </c>
      <c r="M1887">
        <f>IF(Table1[[#This Row],[team]]=E1886,SUM(Table1[[#This Row],[win/loss]],M1886),Table1[[#This Row],[win/loss]])</f>
        <v>4</v>
      </c>
      <c r="N1887">
        <f>IF(Table1[[#This Row],[team]]=E1886,SUM(Table1[[#This Row],[win/loss]],M1886),Table1[[#This Row],[win/loss]])/B1887</f>
        <v>0.2857142857142857</v>
      </c>
      <c r="O1887">
        <f t="shared" si="61"/>
        <v>0</v>
      </c>
      <c r="P1887">
        <f>IF(Table1[[#This Row],[difference]]&gt;0,SQRT(Table1[[#This Row],[difference]]),-SQRT(ABS(Table1[[#This Row],[difference]])))</f>
        <v>0</v>
      </c>
      <c r="Q1887">
        <f>IF(Table1[[#This Row],[line]]&gt;0,SQRT(Table1[[#This Row],[line]]),-SQRT(ABS(Table1[[#This Row],[line]])))</f>
        <v>2.6457513110645907</v>
      </c>
      <c r="R1887">
        <f>Table1[[#This Row],[difference]]-Table1[[#This Row],[sqrt(line)]]</f>
        <v>-2.6457513110645907</v>
      </c>
      <c r="S1887">
        <f>IF(Table1[[#This Row],[difference]]&gt;0,1,-1)</f>
        <v>-1</v>
      </c>
      <c r="T1887">
        <f>IF(Table1[[#This Row],[team]]=E1886,SUM(H1887,T1886),Table1[[#This Row],[ppg]])</f>
        <v>292</v>
      </c>
      <c r="U1887">
        <f>IF(Table1[[#This Row],[team]]=E1886,SUM(I1887,U1886),Table1[[#This Row],[ppga]])</f>
        <v>359</v>
      </c>
      <c r="V1887">
        <f>IF(Table1[[#This Row],[team]]=E1886,SUM(Table1[[#This Row],[difference]],V1886),Table1[[#This Row],[difference]])</f>
        <v>-11.5</v>
      </c>
      <c r="W1887">
        <f>IF(Table1[[#This Row],[team]]=E1886,SUM(Table1[[#This Row],[sqrt(dif)]],W1886),Table1[[#This Row],[sqrt(dif)]])</f>
        <v>-5.0459443504895116</v>
      </c>
      <c r="X1887">
        <f>IF(Table1[[#This Row],[team]]=E1886,SUM(Table1[[#This Row],[f1]],X1886),Table1[[#This Row],[f1]])</f>
        <v>-31.710729996076743</v>
      </c>
      <c r="Y1887">
        <f>IF(Table1[[#This Row],[ATS]]=S1886,SUM(Table1[[#This Row],[ATS]],Y1886),Table1[[#This Row],[ATS]])</f>
        <v>-1</v>
      </c>
      <c r="Z1887">
        <f>IF(Table1[[#This Row],[ATS]]&gt;0,Table1[[#This Row],[ATS streak (not real)]]-1,Table1[[#This Row],[ATS streak (not real)]]+1)</f>
        <v>0</v>
      </c>
      <c r="AA1887" s="5">
        <f>Table1[[#This Row],[running ttl ppg]]^2.37/(Table1[[#This Row],[running ttl ppg]]^2.37+Table1[[#This Row],[running ttl ppga]]^2.37)</f>
        <v>0.37999544727081236</v>
      </c>
      <c r="AB1887" s="5">
        <f>Table1[[#This Row],[pyth ratio]]+Table1[[#This Row],[win/loss ratio]]</f>
        <v>0.66570973298509806</v>
      </c>
    </row>
    <row r="1888" spans="1:28" x14ac:dyDescent="0.25">
      <c r="A1888" s="1">
        <v>4446</v>
      </c>
      <c r="B1888" s="7">
        <f t="shared" si="62"/>
        <v>15</v>
      </c>
      <c r="C1888" s="5">
        <v>2019</v>
      </c>
      <c r="D1888" s="5">
        <v>16</v>
      </c>
      <c r="E1888" t="s">
        <v>62</v>
      </c>
      <c r="F1888" t="s">
        <v>52</v>
      </c>
      <c r="G1888" s="5">
        <v>1</v>
      </c>
      <c r="H1888">
        <v>38</v>
      </c>
      <c r="I1888">
        <v>44</v>
      </c>
      <c r="J1888">
        <v>-6</v>
      </c>
      <c r="K1888">
        <f>IF(Table1[[#This Row],[net]]&gt;0,1,0)</f>
        <v>0</v>
      </c>
      <c r="L1888">
        <v>3</v>
      </c>
      <c r="M1888">
        <f>IF(Table1[[#This Row],[team]]=E1887,SUM(Table1[[#This Row],[win/loss]],M1887),Table1[[#This Row],[win/loss]])</f>
        <v>4</v>
      </c>
      <c r="N1888">
        <f>IF(Table1[[#This Row],[team]]=E1887,SUM(Table1[[#This Row],[win/loss]],M1887),Table1[[#This Row],[win/loss]])/B1888</f>
        <v>0.26666666666666666</v>
      </c>
      <c r="O1888">
        <f t="shared" si="61"/>
        <v>-3</v>
      </c>
      <c r="P1888">
        <f>IF(Table1[[#This Row],[difference]]&gt;0,SQRT(Table1[[#This Row],[difference]]),-SQRT(ABS(Table1[[#This Row],[difference]])))</f>
        <v>-1.7320508075688772</v>
      </c>
      <c r="Q1888">
        <f>IF(Table1[[#This Row],[line]]&gt;0,SQRT(Table1[[#This Row],[line]]),-SQRT(ABS(Table1[[#This Row],[line]])))</f>
        <v>1.7320508075688772</v>
      </c>
      <c r="R1888">
        <f>Table1[[#This Row],[difference]]-Table1[[#This Row],[sqrt(line)]]</f>
        <v>-4.7320508075688767</v>
      </c>
      <c r="S1888">
        <f>IF(Table1[[#This Row],[difference]]&gt;0,1,-1)</f>
        <v>-1</v>
      </c>
      <c r="T1888">
        <f>IF(Table1[[#This Row],[team]]=E1887,SUM(H1888,T1887),Table1[[#This Row],[ppg]])</f>
        <v>330</v>
      </c>
      <c r="U1888">
        <f>IF(Table1[[#This Row],[team]]=E1887,SUM(I1888,U1887),Table1[[#This Row],[ppga]])</f>
        <v>403</v>
      </c>
      <c r="V1888">
        <f>IF(Table1[[#This Row],[team]]=E1887,SUM(Table1[[#This Row],[difference]],V1887),Table1[[#This Row],[difference]])</f>
        <v>-14.5</v>
      </c>
      <c r="W1888">
        <f>IF(Table1[[#This Row],[team]]=E1887,SUM(Table1[[#This Row],[sqrt(dif)]],W1887),Table1[[#This Row],[sqrt(dif)]])</f>
        <v>-6.7779951580583884</v>
      </c>
      <c r="X1888">
        <f>IF(Table1[[#This Row],[team]]=E1887,SUM(Table1[[#This Row],[f1]],X1887),Table1[[#This Row],[f1]])</f>
        <v>-36.442780803645618</v>
      </c>
      <c r="Y1888">
        <f>IF(Table1[[#This Row],[ATS]]=S1887,SUM(Table1[[#This Row],[ATS]],Y1887),Table1[[#This Row],[ATS]])</f>
        <v>-2</v>
      </c>
      <c r="Z1888">
        <f>IF(Table1[[#This Row],[ATS]]&gt;0,Table1[[#This Row],[ATS streak (not real)]]-1,Table1[[#This Row],[ATS streak (not real)]]+1)</f>
        <v>-1</v>
      </c>
      <c r="AA1888" s="5">
        <f>Table1[[#This Row],[running ttl ppg]]^2.37/(Table1[[#This Row],[running ttl ppg]]^2.37+Table1[[#This Row],[running ttl ppga]]^2.37)</f>
        <v>0.3837574175771612</v>
      </c>
      <c r="AB1888" s="5">
        <f>Table1[[#This Row],[pyth ratio]]+Table1[[#This Row],[win/loss ratio]]</f>
        <v>0.6504240842438278</v>
      </c>
    </row>
    <row r="1889" spans="1:28" x14ac:dyDescent="0.25">
      <c r="A1889" s="1">
        <v>4447</v>
      </c>
      <c r="B1889" s="7">
        <f t="shared" si="62"/>
        <v>16</v>
      </c>
      <c r="C1889" s="5">
        <v>2019</v>
      </c>
      <c r="D1889" s="5">
        <v>17</v>
      </c>
      <c r="E1889" t="s">
        <v>62</v>
      </c>
      <c r="F1889" t="s">
        <v>63</v>
      </c>
      <c r="G1889" s="5">
        <v>0</v>
      </c>
      <c r="H1889">
        <v>3</v>
      </c>
      <c r="I1889">
        <v>38</v>
      </c>
      <c r="J1889">
        <v>-35</v>
      </c>
      <c r="K1889">
        <f>IF(Table1[[#This Row],[net]]&gt;0,1,0)</f>
        <v>0</v>
      </c>
      <c r="L1889">
        <v>14</v>
      </c>
      <c r="M1889">
        <f>IF(Table1[[#This Row],[team]]=E1888,SUM(Table1[[#This Row],[win/loss]],M1888),Table1[[#This Row],[win/loss]])</f>
        <v>4</v>
      </c>
      <c r="N1889">
        <f>IF(Table1[[#This Row],[team]]=E1888,SUM(Table1[[#This Row],[win/loss]],M1888),Table1[[#This Row],[win/loss]])/B1889</f>
        <v>0.25</v>
      </c>
      <c r="O1889">
        <f t="shared" si="61"/>
        <v>-21</v>
      </c>
      <c r="P1889">
        <f>IF(Table1[[#This Row],[difference]]&gt;0,SQRT(Table1[[#This Row],[difference]]),-SQRT(ABS(Table1[[#This Row],[difference]])))</f>
        <v>-4.5825756949558398</v>
      </c>
      <c r="Q1889">
        <f>IF(Table1[[#This Row],[line]]&gt;0,SQRT(Table1[[#This Row],[line]]),-SQRT(ABS(Table1[[#This Row],[line]])))</f>
        <v>3.7416573867739413</v>
      </c>
      <c r="R1889">
        <f>Table1[[#This Row],[difference]]-Table1[[#This Row],[sqrt(line)]]</f>
        <v>-24.741657386773941</v>
      </c>
      <c r="S1889">
        <f>IF(Table1[[#This Row],[difference]]&gt;0,1,-1)</f>
        <v>-1</v>
      </c>
      <c r="T1889">
        <f>IF(Table1[[#This Row],[team]]=E1888,SUM(H1889,T1888),Table1[[#This Row],[ppg]])</f>
        <v>333</v>
      </c>
      <c r="U1889">
        <f>IF(Table1[[#This Row],[team]]=E1888,SUM(I1889,U1888),Table1[[#This Row],[ppga]])</f>
        <v>441</v>
      </c>
      <c r="V1889">
        <f>IF(Table1[[#This Row],[team]]=E1888,SUM(Table1[[#This Row],[difference]],V1888),Table1[[#This Row],[difference]])</f>
        <v>-35.5</v>
      </c>
      <c r="W1889">
        <f>IF(Table1[[#This Row],[team]]=E1888,SUM(Table1[[#This Row],[sqrt(dif)]],W1888),Table1[[#This Row],[sqrt(dif)]])</f>
        <v>-11.360570853014227</v>
      </c>
      <c r="X1889">
        <f>IF(Table1[[#This Row],[team]]=E1888,SUM(Table1[[#This Row],[f1]],X1888),Table1[[#This Row],[f1]])</f>
        <v>-61.184438190419556</v>
      </c>
      <c r="Y1889">
        <f>IF(Table1[[#This Row],[ATS]]=S1888,SUM(Table1[[#This Row],[ATS]],Y1888),Table1[[#This Row],[ATS]])</f>
        <v>-3</v>
      </c>
      <c r="Z1889">
        <f>IF(Table1[[#This Row],[ATS]]&gt;0,Table1[[#This Row],[ATS streak (not real)]]-1,Table1[[#This Row],[ATS streak (not real)]]+1)</f>
        <v>-2</v>
      </c>
      <c r="AA1889" s="5">
        <f>Table1[[#This Row],[running ttl ppg]]^2.37/(Table1[[#This Row],[running ttl ppg]]^2.37+Table1[[#This Row],[running ttl ppga]]^2.37)</f>
        <v>0.33945168325410957</v>
      </c>
      <c r="AB1889" s="5">
        <f>Table1[[#This Row],[pyth ratio]]+Table1[[#This Row],[win/loss ratio]]</f>
        <v>0.58945168325410957</v>
      </c>
    </row>
    <row r="1890" spans="1:28" x14ac:dyDescent="0.25">
      <c r="A1890" s="1">
        <v>4448</v>
      </c>
      <c r="B1890" s="7">
        <f t="shared" si="62"/>
        <v>1</v>
      </c>
      <c r="C1890" s="5">
        <v>2019</v>
      </c>
      <c r="D1890" s="5">
        <v>1</v>
      </c>
      <c r="E1890" t="s">
        <v>63</v>
      </c>
      <c r="F1890" t="s">
        <v>53</v>
      </c>
      <c r="G1890" s="5">
        <v>1</v>
      </c>
      <c r="H1890">
        <v>27</v>
      </c>
      <c r="I1890">
        <v>20</v>
      </c>
      <c r="J1890">
        <v>7</v>
      </c>
      <c r="K1890">
        <f>IF(Table1[[#This Row],[net]]&gt;0,1,0)</f>
        <v>1</v>
      </c>
      <c r="L1890">
        <v>-6.5</v>
      </c>
      <c r="M1890">
        <f>IF(Table1[[#This Row],[team]]=E1889,SUM(Table1[[#This Row],[win/loss]],M1889),Table1[[#This Row],[win/loss]])</f>
        <v>1</v>
      </c>
      <c r="N1890">
        <f>IF(Table1[[#This Row],[team]]=E1889,SUM(Table1[[#This Row],[win/loss]],M1889),Table1[[#This Row],[win/loss]])/B1890</f>
        <v>1</v>
      </c>
      <c r="O1890">
        <f t="shared" si="61"/>
        <v>0.5</v>
      </c>
      <c r="P1890">
        <f>IF(Table1[[#This Row],[difference]]&gt;0,SQRT(Table1[[#This Row],[difference]]),-SQRT(ABS(Table1[[#This Row],[difference]])))</f>
        <v>0.70710678118654757</v>
      </c>
      <c r="Q1890">
        <f>IF(Table1[[#This Row],[line]]&gt;0,SQRT(Table1[[#This Row],[line]]),-SQRT(ABS(Table1[[#This Row],[line]])))</f>
        <v>-2.5495097567963922</v>
      </c>
      <c r="R1890">
        <f>Table1[[#This Row],[difference]]-Table1[[#This Row],[sqrt(line)]]</f>
        <v>3.0495097567963922</v>
      </c>
      <c r="S1890">
        <f>IF(Table1[[#This Row],[difference]]&gt;0,1,-1)</f>
        <v>1</v>
      </c>
      <c r="T1890">
        <f>IF(Table1[[#This Row],[team]]=E1889,SUM(H1890,T1889),Table1[[#This Row],[ppg]])</f>
        <v>27</v>
      </c>
      <c r="U1890">
        <f>IF(Table1[[#This Row],[team]]=E1889,SUM(I1890,U1889),Table1[[#This Row],[ppga]])</f>
        <v>20</v>
      </c>
      <c r="V1890">
        <f>IF(Table1[[#This Row],[team]]=E1889,SUM(Table1[[#This Row],[difference]],V1889),Table1[[#This Row],[difference]])</f>
        <v>0.5</v>
      </c>
      <c r="W1890">
        <f>IF(Table1[[#This Row],[team]]=E1889,SUM(Table1[[#This Row],[sqrt(dif)]],W1889),Table1[[#This Row],[sqrt(dif)]])</f>
        <v>0.70710678118654757</v>
      </c>
      <c r="X1890">
        <f>IF(Table1[[#This Row],[team]]=E1889,SUM(Table1[[#This Row],[f1]],X1889),Table1[[#This Row],[f1]])</f>
        <v>3.0495097567963922</v>
      </c>
      <c r="Y1890">
        <f>IF(Table1[[#This Row],[ATS]]=S1889,SUM(Table1[[#This Row],[ATS]],Y1889),Table1[[#This Row],[ATS]])</f>
        <v>1</v>
      </c>
      <c r="Z1890">
        <f>IF(Table1[[#This Row],[ATS]]&gt;0,Table1[[#This Row],[ATS streak (not real)]]-1,Table1[[#This Row],[ATS streak (not real)]]+1)</f>
        <v>0</v>
      </c>
      <c r="AA1890" s="5">
        <f>Table1[[#This Row],[running ttl ppg]]^2.37/(Table1[[#This Row],[running ttl ppg]]^2.37+Table1[[#This Row],[running ttl ppga]]^2.37)</f>
        <v>0.67067683792363275</v>
      </c>
      <c r="AB1890" s="5">
        <f>Table1[[#This Row],[pyth ratio]]+Table1[[#This Row],[win/loss ratio]]</f>
        <v>1.6706768379236328</v>
      </c>
    </row>
    <row r="1891" spans="1:28" x14ac:dyDescent="0.25">
      <c r="A1891" s="1">
        <v>4449</v>
      </c>
      <c r="B1891" s="7">
        <f t="shared" si="62"/>
        <v>2</v>
      </c>
      <c r="C1891" s="5">
        <v>2019</v>
      </c>
      <c r="D1891" s="5">
        <v>2</v>
      </c>
      <c r="E1891" t="s">
        <v>63</v>
      </c>
      <c r="F1891" t="s">
        <v>55</v>
      </c>
      <c r="G1891" s="5">
        <v>0</v>
      </c>
      <c r="H1891">
        <v>20</v>
      </c>
      <c r="I1891">
        <v>31</v>
      </c>
      <c r="J1891">
        <v>-11</v>
      </c>
      <c r="K1891">
        <f>IF(Table1[[#This Row],[net]]&gt;0,1,0)</f>
        <v>0</v>
      </c>
      <c r="L1891">
        <v>-2</v>
      </c>
      <c r="M1891">
        <f>IF(Table1[[#This Row],[team]]=E1890,SUM(Table1[[#This Row],[win/loss]],M1890),Table1[[#This Row],[win/loss]])</f>
        <v>1</v>
      </c>
      <c r="N1891">
        <f>IF(Table1[[#This Row],[team]]=E1890,SUM(Table1[[#This Row],[win/loss]],M1890),Table1[[#This Row],[win/loss]])/B1891</f>
        <v>0.5</v>
      </c>
      <c r="O1891">
        <f t="shared" si="61"/>
        <v>-13</v>
      </c>
      <c r="P1891">
        <f>IF(Table1[[#This Row],[difference]]&gt;0,SQRT(Table1[[#This Row],[difference]]),-SQRT(ABS(Table1[[#This Row],[difference]])))</f>
        <v>-3.6055512754639891</v>
      </c>
      <c r="Q1891">
        <f>IF(Table1[[#This Row],[line]]&gt;0,SQRT(Table1[[#This Row],[line]]),-SQRT(ABS(Table1[[#This Row],[line]])))</f>
        <v>-1.4142135623730951</v>
      </c>
      <c r="R1891">
        <f>Table1[[#This Row],[difference]]-Table1[[#This Row],[sqrt(line)]]</f>
        <v>-11.585786437626904</v>
      </c>
      <c r="S1891">
        <f>IF(Table1[[#This Row],[difference]]&gt;0,1,-1)</f>
        <v>-1</v>
      </c>
      <c r="T1891">
        <f>IF(Table1[[#This Row],[team]]=E1890,SUM(H1891,T1890),Table1[[#This Row],[ppg]])</f>
        <v>47</v>
      </c>
      <c r="U1891">
        <f>IF(Table1[[#This Row],[team]]=E1890,SUM(I1891,U1890),Table1[[#This Row],[ppga]])</f>
        <v>51</v>
      </c>
      <c r="V1891">
        <f>IF(Table1[[#This Row],[team]]=E1890,SUM(Table1[[#This Row],[difference]],V1890),Table1[[#This Row],[difference]])</f>
        <v>-12.5</v>
      </c>
      <c r="W1891">
        <f>IF(Table1[[#This Row],[team]]=E1890,SUM(Table1[[#This Row],[sqrt(dif)]],W1890),Table1[[#This Row],[sqrt(dif)]])</f>
        <v>-2.8984444942774417</v>
      </c>
      <c r="X1891">
        <f>IF(Table1[[#This Row],[team]]=E1890,SUM(Table1[[#This Row],[f1]],X1890),Table1[[#This Row],[f1]])</f>
        <v>-8.5362766808305111</v>
      </c>
      <c r="Y1891">
        <f>IF(Table1[[#This Row],[ATS]]=S1890,SUM(Table1[[#This Row],[ATS]],Y1890),Table1[[#This Row],[ATS]])</f>
        <v>-1</v>
      </c>
      <c r="Z1891">
        <f>IF(Table1[[#This Row],[ATS]]&gt;0,Table1[[#This Row],[ATS streak (not real)]]-1,Table1[[#This Row],[ATS streak (not real)]]+1)</f>
        <v>0</v>
      </c>
      <c r="AA1891" s="5">
        <f>Table1[[#This Row],[running ttl ppg]]^2.37/(Table1[[#This Row],[running ttl ppg]]^2.37+Table1[[#This Row],[running ttl ppga]]^2.37)</f>
        <v>0.45175632166603025</v>
      </c>
      <c r="AB1891" s="5">
        <f>Table1[[#This Row],[pyth ratio]]+Table1[[#This Row],[win/loss ratio]]</f>
        <v>0.9517563216660303</v>
      </c>
    </row>
    <row r="1892" spans="1:28" x14ac:dyDescent="0.25">
      <c r="A1892" s="1">
        <v>4450</v>
      </c>
      <c r="B1892" s="7">
        <f t="shared" si="62"/>
        <v>3</v>
      </c>
      <c r="C1892" s="5">
        <v>2019</v>
      </c>
      <c r="D1892" s="5">
        <v>3</v>
      </c>
      <c r="E1892" t="s">
        <v>63</v>
      </c>
      <c r="F1892" t="s">
        <v>51</v>
      </c>
      <c r="G1892" s="5">
        <v>0</v>
      </c>
      <c r="H1892">
        <v>10</v>
      </c>
      <c r="I1892">
        <v>26</v>
      </c>
      <c r="J1892">
        <v>-16</v>
      </c>
      <c r="K1892">
        <f>IF(Table1[[#This Row],[net]]&gt;0,1,0)</f>
        <v>0</v>
      </c>
      <c r="L1892">
        <v>-7</v>
      </c>
      <c r="M1892">
        <f>IF(Table1[[#This Row],[team]]=E1891,SUM(Table1[[#This Row],[win/loss]],M1891),Table1[[#This Row],[win/loss]])</f>
        <v>1</v>
      </c>
      <c r="N1892">
        <f>IF(Table1[[#This Row],[team]]=E1891,SUM(Table1[[#This Row],[win/loss]],M1891),Table1[[#This Row],[win/loss]])/B1892</f>
        <v>0.33333333333333331</v>
      </c>
      <c r="O1892">
        <f t="shared" si="61"/>
        <v>-23</v>
      </c>
      <c r="P1892">
        <f>IF(Table1[[#This Row],[difference]]&gt;0,SQRT(Table1[[#This Row],[difference]]),-SQRT(ABS(Table1[[#This Row],[difference]])))</f>
        <v>-4.7958315233127191</v>
      </c>
      <c r="Q1892">
        <f>IF(Table1[[#This Row],[line]]&gt;0,SQRT(Table1[[#This Row],[line]]),-SQRT(ABS(Table1[[#This Row],[line]])))</f>
        <v>-2.6457513110645907</v>
      </c>
      <c r="R1892">
        <f>Table1[[#This Row],[difference]]-Table1[[#This Row],[sqrt(line)]]</f>
        <v>-20.35424868893541</v>
      </c>
      <c r="S1892">
        <f>IF(Table1[[#This Row],[difference]]&gt;0,1,-1)</f>
        <v>-1</v>
      </c>
      <c r="T1892">
        <f>IF(Table1[[#This Row],[team]]=E1891,SUM(H1892,T1891),Table1[[#This Row],[ppg]])</f>
        <v>57</v>
      </c>
      <c r="U1892">
        <f>IF(Table1[[#This Row],[team]]=E1891,SUM(I1892,U1891),Table1[[#This Row],[ppga]])</f>
        <v>77</v>
      </c>
      <c r="V1892">
        <f>IF(Table1[[#This Row],[team]]=E1891,SUM(Table1[[#This Row],[difference]],V1891),Table1[[#This Row],[difference]])</f>
        <v>-35.5</v>
      </c>
      <c r="W1892">
        <f>IF(Table1[[#This Row],[team]]=E1891,SUM(Table1[[#This Row],[sqrt(dif)]],W1891),Table1[[#This Row],[sqrt(dif)]])</f>
        <v>-7.6942760175901608</v>
      </c>
      <c r="X1892">
        <f>IF(Table1[[#This Row],[team]]=E1891,SUM(Table1[[#This Row],[f1]],X1891),Table1[[#This Row],[f1]])</f>
        <v>-28.890525369765921</v>
      </c>
      <c r="Y1892">
        <f>IF(Table1[[#This Row],[ATS]]=S1891,SUM(Table1[[#This Row],[ATS]],Y1891),Table1[[#This Row],[ATS]])</f>
        <v>-2</v>
      </c>
      <c r="Z1892">
        <f>IF(Table1[[#This Row],[ATS]]&gt;0,Table1[[#This Row],[ATS streak (not real)]]-1,Table1[[#This Row],[ATS streak (not real)]]+1)</f>
        <v>-1</v>
      </c>
      <c r="AA1892" s="5">
        <f>Table1[[#This Row],[running ttl ppg]]^2.37/(Table1[[#This Row],[running ttl ppg]]^2.37+Table1[[#This Row],[running ttl ppga]]^2.37)</f>
        <v>0.32898323162487986</v>
      </c>
      <c r="AB1892" s="5">
        <f>Table1[[#This Row],[pyth ratio]]+Table1[[#This Row],[win/loss ratio]]</f>
        <v>0.66231656495821323</v>
      </c>
    </row>
    <row r="1893" spans="1:28" x14ac:dyDescent="0.25">
      <c r="A1893" s="1">
        <v>4451</v>
      </c>
      <c r="B1893" s="7">
        <f t="shared" si="62"/>
        <v>4</v>
      </c>
      <c r="C1893" s="5">
        <v>2019</v>
      </c>
      <c r="D1893" s="5">
        <v>4</v>
      </c>
      <c r="E1893" t="s">
        <v>63</v>
      </c>
      <c r="F1893" t="s">
        <v>59</v>
      </c>
      <c r="G1893" s="5">
        <v>1</v>
      </c>
      <c r="H1893">
        <v>38</v>
      </c>
      <c r="I1893">
        <v>7</v>
      </c>
      <c r="J1893">
        <v>31</v>
      </c>
      <c r="K1893">
        <f>IF(Table1[[#This Row],[net]]&gt;0,1,0)</f>
        <v>1</v>
      </c>
      <c r="L1893">
        <v>-6.5</v>
      </c>
      <c r="M1893">
        <f>IF(Table1[[#This Row],[team]]=E1892,SUM(Table1[[#This Row],[win/loss]],M1892),Table1[[#This Row],[win/loss]])</f>
        <v>2</v>
      </c>
      <c r="N1893">
        <f>IF(Table1[[#This Row],[team]]=E1892,SUM(Table1[[#This Row],[win/loss]],M1892),Table1[[#This Row],[win/loss]])/B1893</f>
        <v>0.5</v>
      </c>
      <c r="O1893">
        <f t="shared" si="61"/>
        <v>24.5</v>
      </c>
      <c r="P1893">
        <f>IF(Table1[[#This Row],[difference]]&gt;0,SQRT(Table1[[#This Row],[difference]]),-SQRT(ABS(Table1[[#This Row],[difference]])))</f>
        <v>4.9497474683058327</v>
      </c>
      <c r="Q1893">
        <f>IF(Table1[[#This Row],[line]]&gt;0,SQRT(Table1[[#This Row],[line]]),-SQRT(ABS(Table1[[#This Row],[line]])))</f>
        <v>-2.5495097567963922</v>
      </c>
      <c r="R1893">
        <f>Table1[[#This Row],[difference]]-Table1[[#This Row],[sqrt(line)]]</f>
        <v>27.049509756796393</v>
      </c>
      <c r="S1893">
        <f>IF(Table1[[#This Row],[difference]]&gt;0,1,-1)</f>
        <v>1</v>
      </c>
      <c r="T1893">
        <f>IF(Table1[[#This Row],[team]]=E1892,SUM(H1893,T1892),Table1[[#This Row],[ppg]])</f>
        <v>95</v>
      </c>
      <c r="U1893">
        <f>IF(Table1[[#This Row],[team]]=E1892,SUM(I1893,U1892),Table1[[#This Row],[ppga]])</f>
        <v>84</v>
      </c>
      <c r="V1893">
        <f>IF(Table1[[#This Row],[team]]=E1892,SUM(Table1[[#This Row],[difference]],V1892),Table1[[#This Row],[difference]])</f>
        <v>-11</v>
      </c>
      <c r="W1893">
        <f>IF(Table1[[#This Row],[team]]=E1892,SUM(Table1[[#This Row],[sqrt(dif)]],W1892),Table1[[#This Row],[sqrt(dif)]])</f>
        <v>-2.7445285492843281</v>
      </c>
      <c r="X1893">
        <f>IF(Table1[[#This Row],[team]]=E1892,SUM(Table1[[#This Row],[f1]],X1892),Table1[[#This Row],[f1]])</f>
        <v>-1.8410156129695281</v>
      </c>
      <c r="Y1893">
        <f>IF(Table1[[#This Row],[ATS]]=S1892,SUM(Table1[[#This Row],[ATS]],Y1892),Table1[[#This Row],[ATS]])</f>
        <v>1</v>
      </c>
      <c r="Z1893">
        <f>IF(Table1[[#This Row],[ATS]]&gt;0,Table1[[#This Row],[ATS streak (not real)]]-1,Table1[[#This Row],[ATS streak (not real)]]+1)</f>
        <v>0</v>
      </c>
      <c r="AA1893" s="5">
        <f>Table1[[#This Row],[running ttl ppg]]^2.37/(Table1[[#This Row],[running ttl ppg]]^2.37+Table1[[#This Row],[running ttl ppga]]^2.37)</f>
        <v>0.57240062445237117</v>
      </c>
      <c r="AB1893" s="5">
        <f>Table1[[#This Row],[pyth ratio]]+Table1[[#This Row],[win/loss ratio]]</f>
        <v>1.0724006244523712</v>
      </c>
    </row>
    <row r="1894" spans="1:28" x14ac:dyDescent="0.25">
      <c r="A1894" s="1">
        <v>4452</v>
      </c>
      <c r="B1894" s="7">
        <f t="shared" si="62"/>
        <v>5</v>
      </c>
      <c r="C1894" s="5">
        <v>2019</v>
      </c>
      <c r="D1894" s="5">
        <v>5</v>
      </c>
      <c r="E1894" t="s">
        <v>63</v>
      </c>
      <c r="F1894" t="s">
        <v>54</v>
      </c>
      <c r="G1894" s="5">
        <v>1</v>
      </c>
      <c r="H1894">
        <v>38</v>
      </c>
      <c r="I1894">
        <v>24</v>
      </c>
      <c r="J1894">
        <v>14</v>
      </c>
      <c r="K1894">
        <f>IF(Table1[[#This Row],[net]]&gt;0,1,0)</f>
        <v>1</v>
      </c>
      <c r="L1894">
        <v>-10.5</v>
      </c>
      <c r="M1894">
        <f>IF(Table1[[#This Row],[team]]=E1893,SUM(Table1[[#This Row],[win/loss]],M1893),Table1[[#This Row],[win/loss]])</f>
        <v>3</v>
      </c>
      <c r="N1894">
        <f>IF(Table1[[#This Row],[team]]=E1893,SUM(Table1[[#This Row],[win/loss]],M1893),Table1[[#This Row],[win/loss]])/B1894</f>
        <v>0.6</v>
      </c>
      <c r="O1894">
        <f t="shared" si="61"/>
        <v>3.5</v>
      </c>
      <c r="P1894">
        <f>IF(Table1[[#This Row],[difference]]&gt;0,SQRT(Table1[[#This Row],[difference]]),-SQRT(ABS(Table1[[#This Row],[difference]])))</f>
        <v>1.8708286933869707</v>
      </c>
      <c r="Q1894">
        <f>IF(Table1[[#This Row],[line]]&gt;0,SQRT(Table1[[#This Row],[line]]),-SQRT(ABS(Table1[[#This Row],[line]])))</f>
        <v>-3.2403703492039302</v>
      </c>
      <c r="R1894">
        <f>Table1[[#This Row],[difference]]-Table1[[#This Row],[sqrt(line)]]</f>
        <v>6.7403703492039302</v>
      </c>
      <c r="S1894">
        <f>IF(Table1[[#This Row],[difference]]&gt;0,1,-1)</f>
        <v>1</v>
      </c>
      <c r="T1894">
        <f>IF(Table1[[#This Row],[team]]=E1893,SUM(H1894,T1893),Table1[[#This Row],[ppg]])</f>
        <v>133</v>
      </c>
      <c r="U1894">
        <f>IF(Table1[[#This Row],[team]]=E1893,SUM(I1894,U1893),Table1[[#This Row],[ppga]])</f>
        <v>108</v>
      </c>
      <c r="V1894">
        <f>IF(Table1[[#This Row],[team]]=E1893,SUM(Table1[[#This Row],[difference]],V1893),Table1[[#This Row],[difference]])</f>
        <v>-7.5</v>
      </c>
      <c r="W1894">
        <f>IF(Table1[[#This Row],[team]]=E1893,SUM(Table1[[#This Row],[sqrt(dif)]],W1893),Table1[[#This Row],[sqrt(dif)]])</f>
        <v>-0.87369985589735744</v>
      </c>
      <c r="X1894">
        <f>IF(Table1[[#This Row],[team]]=E1893,SUM(Table1[[#This Row],[f1]],X1893),Table1[[#This Row],[f1]])</f>
        <v>4.8993547362344021</v>
      </c>
      <c r="Y1894">
        <f>IF(Table1[[#This Row],[ATS]]=S1893,SUM(Table1[[#This Row],[ATS]],Y1893),Table1[[#This Row],[ATS]])</f>
        <v>2</v>
      </c>
      <c r="Z1894">
        <f>IF(Table1[[#This Row],[ATS]]&gt;0,Table1[[#This Row],[ATS streak (not real)]]-1,Table1[[#This Row],[ATS streak (not real)]]+1)</f>
        <v>1</v>
      </c>
      <c r="AA1894" s="5">
        <f>Table1[[#This Row],[running ttl ppg]]^2.37/(Table1[[#This Row],[running ttl ppg]]^2.37+Table1[[#This Row],[running ttl ppga]]^2.37)</f>
        <v>0.62092504674476512</v>
      </c>
      <c r="AB1894" s="5">
        <f>Table1[[#This Row],[pyth ratio]]+Table1[[#This Row],[win/loss ratio]]</f>
        <v>1.2209250467447652</v>
      </c>
    </row>
    <row r="1895" spans="1:28" x14ac:dyDescent="0.25">
      <c r="A1895" s="1">
        <v>4453</v>
      </c>
      <c r="B1895" s="7">
        <f t="shared" si="62"/>
        <v>6</v>
      </c>
      <c r="C1895" s="5">
        <v>2019</v>
      </c>
      <c r="D1895" s="5">
        <v>6</v>
      </c>
      <c r="E1895" t="s">
        <v>63</v>
      </c>
      <c r="F1895" t="s">
        <v>56</v>
      </c>
      <c r="G1895" s="5">
        <v>1</v>
      </c>
      <c r="H1895">
        <v>43</v>
      </c>
      <c r="I1895">
        <v>40</v>
      </c>
      <c r="J1895">
        <v>3</v>
      </c>
      <c r="K1895">
        <f>IF(Table1[[#This Row],[net]]&gt;0,1,0)</f>
        <v>1</v>
      </c>
      <c r="L1895">
        <v>-3.5</v>
      </c>
      <c r="M1895">
        <f>IF(Table1[[#This Row],[team]]=E1894,SUM(Table1[[#This Row],[win/loss]],M1894),Table1[[#This Row],[win/loss]])</f>
        <v>4</v>
      </c>
      <c r="N1895">
        <f>IF(Table1[[#This Row],[team]]=E1894,SUM(Table1[[#This Row],[win/loss]],M1894),Table1[[#This Row],[win/loss]])/B1895</f>
        <v>0.66666666666666663</v>
      </c>
      <c r="O1895">
        <f t="shared" si="61"/>
        <v>-0.5</v>
      </c>
      <c r="P1895">
        <f>IF(Table1[[#This Row],[difference]]&gt;0,SQRT(Table1[[#This Row],[difference]]),-SQRT(ABS(Table1[[#This Row],[difference]])))</f>
        <v>-0.70710678118654757</v>
      </c>
      <c r="Q1895">
        <f>IF(Table1[[#This Row],[line]]&gt;0,SQRT(Table1[[#This Row],[line]]),-SQRT(ABS(Table1[[#This Row],[line]])))</f>
        <v>-1.8708286933869707</v>
      </c>
      <c r="R1895">
        <f>Table1[[#This Row],[difference]]-Table1[[#This Row],[sqrt(line)]]</f>
        <v>1.3708286933869707</v>
      </c>
      <c r="S1895">
        <f>IF(Table1[[#This Row],[difference]]&gt;0,1,-1)</f>
        <v>-1</v>
      </c>
      <c r="T1895">
        <f>IF(Table1[[#This Row],[team]]=E1894,SUM(H1895,T1894),Table1[[#This Row],[ppg]])</f>
        <v>176</v>
      </c>
      <c r="U1895">
        <f>IF(Table1[[#This Row],[team]]=E1894,SUM(I1895,U1894),Table1[[#This Row],[ppga]])</f>
        <v>148</v>
      </c>
      <c r="V1895">
        <f>IF(Table1[[#This Row],[team]]=E1894,SUM(Table1[[#This Row],[difference]],V1894),Table1[[#This Row],[difference]])</f>
        <v>-8</v>
      </c>
      <c r="W1895">
        <f>IF(Table1[[#This Row],[team]]=E1894,SUM(Table1[[#This Row],[sqrt(dif)]],W1894),Table1[[#This Row],[sqrt(dif)]])</f>
        <v>-1.5808066370839051</v>
      </c>
      <c r="X1895">
        <f>IF(Table1[[#This Row],[team]]=E1894,SUM(Table1[[#This Row],[f1]],X1894),Table1[[#This Row],[f1]])</f>
        <v>6.2701834296213725</v>
      </c>
      <c r="Y1895">
        <f>IF(Table1[[#This Row],[ATS]]=S1894,SUM(Table1[[#This Row],[ATS]],Y1894),Table1[[#This Row],[ATS]])</f>
        <v>-1</v>
      </c>
      <c r="Z1895">
        <f>IF(Table1[[#This Row],[ATS]]&gt;0,Table1[[#This Row],[ATS streak (not real)]]-1,Table1[[#This Row],[ATS streak (not real)]]+1)</f>
        <v>0</v>
      </c>
      <c r="AA1895" s="5">
        <f>Table1[[#This Row],[running ttl ppg]]^2.37/(Table1[[#This Row],[running ttl ppg]]^2.37+Table1[[#This Row],[running ttl ppga]]^2.37)</f>
        <v>0.60124468047334567</v>
      </c>
      <c r="AB1895" s="5">
        <f>Table1[[#This Row],[pyth ratio]]+Table1[[#This Row],[win/loss ratio]]</f>
        <v>1.2679113471400123</v>
      </c>
    </row>
    <row r="1896" spans="1:28" x14ac:dyDescent="0.25">
      <c r="A1896" s="1">
        <v>4454</v>
      </c>
      <c r="B1896" s="7">
        <f t="shared" si="62"/>
        <v>7</v>
      </c>
      <c r="C1896" s="5">
        <v>2019</v>
      </c>
      <c r="D1896" s="5">
        <v>7</v>
      </c>
      <c r="E1896" t="s">
        <v>63</v>
      </c>
      <c r="F1896" t="s">
        <v>46</v>
      </c>
      <c r="G1896" s="5">
        <v>0</v>
      </c>
      <c r="H1896">
        <v>38</v>
      </c>
      <c r="I1896">
        <v>31</v>
      </c>
      <c r="J1896">
        <v>7</v>
      </c>
      <c r="K1896">
        <f>IF(Table1[[#This Row],[net]]&gt;0,1,0)</f>
        <v>1</v>
      </c>
      <c r="L1896">
        <v>-2</v>
      </c>
      <c r="M1896">
        <f>IF(Table1[[#This Row],[team]]=E1895,SUM(Table1[[#This Row],[win/loss]],M1895),Table1[[#This Row],[win/loss]])</f>
        <v>5</v>
      </c>
      <c r="N1896">
        <f>IF(Table1[[#This Row],[team]]=E1895,SUM(Table1[[#This Row],[win/loss]],M1895),Table1[[#This Row],[win/loss]])/B1896</f>
        <v>0.7142857142857143</v>
      </c>
      <c r="O1896">
        <f t="shared" si="61"/>
        <v>5</v>
      </c>
      <c r="P1896">
        <f>IF(Table1[[#This Row],[difference]]&gt;0,SQRT(Table1[[#This Row],[difference]]),-SQRT(ABS(Table1[[#This Row],[difference]])))</f>
        <v>2.2360679774997898</v>
      </c>
      <c r="Q1896">
        <f>IF(Table1[[#This Row],[line]]&gt;0,SQRT(Table1[[#This Row],[line]]),-SQRT(ABS(Table1[[#This Row],[line]])))</f>
        <v>-1.4142135623730951</v>
      </c>
      <c r="R1896">
        <f>Table1[[#This Row],[difference]]-Table1[[#This Row],[sqrt(line)]]</f>
        <v>6.4142135623730949</v>
      </c>
      <c r="S1896">
        <f>IF(Table1[[#This Row],[difference]]&gt;0,1,-1)</f>
        <v>1</v>
      </c>
      <c r="T1896">
        <f>IF(Table1[[#This Row],[team]]=E1895,SUM(H1896,T1895),Table1[[#This Row],[ppg]])</f>
        <v>214</v>
      </c>
      <c r="U1896">
        <f>IF(Table1[[#This Row],[team]]=E1895,SUM(I1896,U1895),Table1[[#This Row],[ppga]])</f>
        <v>179</v>
      </c>
      <c r="V1896">
        <f>IF(Table1[[#This Row],[team]]=E1895,SUM(Table1[[#This Row],[difference]],V1895),Table1[[#This Row],[difference]])</f>
        <v>-3</v>
      </c>
      <c r="W1896">
        <f>IF(Table1[[#This Row],[team]]=E1895,SUM(Table1[[#This Row],[sqrt(dif)]],W1895),Table1[[#This Row],[sqrt(dif)]])</f>
        <v>0.65526134041588469</v>
      </c>
      <c r="X1896">
        <f>IF(Table1[[#This Row],[team]]=E1895,SUM(Table1[[#This Row],[f1]],X1895),Table1[[#This Row],[f1]])</f>
        <v>12.684396991994468</v>
      </c>
      <c r="Y1896">
        <f>IF(Table1[[#This Row],[ATS]]=S1895,SUM(Table1[[#This Row],[ATS]],Y1895),Table1[[#This Row],[ATS]])</f>
        <v>1</v>
      </c>
      <c r="Z1896">
        <f>IF(Table1[[#This Row],[ATS]]&gt;0,Table1[[#This Row],[ATS streak (not real)]]-1,Table1[[#This Row],[ATS streak (not real)]]+1)</f>
        <v>0</v>
      </c>
      <c r="AA1896" s="5">
        <f>Table1[[#This Row],[running ttl ppg]]^2.37/(Table1[[#This Row],[running ttl ppg]]^2.37+Table1[[#This Row],[running ttl ppga]]^2.37)</f>
        <v>0.60426278749393703</v>
      </c>
      <c r="AB1896" s="5">
        <f>Table1[[#This Row],[pyth ratio]]+Table1[[#This Row],[win/loss ratio]]</f>
        <v>1.3185485017796514</v>
      </c>
    </row>
    <row r="1897" spans="1:28" x14ac:dyDescent="0.25">
      <c r="A1897" s="1">
        <v>4455</v>
      </c>
      <c r="B1897" s="7">
        <f t="shared" si="62"/>
        <v>8</v>
      </c>
      <c r="C1897" s="5">
        <v>2019</v>
      </c>
      <c r="D1897" s="5">
        <v>8</v>
      </c>
      <c r="E1897" t="s">
        <v>63</v>
      </c>
      <c r="F1897" t="s">
        <v>44</v>
      </c>
      <c r="G1897" s="5">
        <v>0</v>
      </c>
      <c r="H1897">
        <v>25</v>
      </c>
      <c r="I1897">
        <v>6</v>
      </c>
      <c r="J1897">
        <v>19</v>
      </c>
      <c r="K1897">
        <f>IF(Table1[[#This Row],[net]]&gt;0,1,0)</f>
        <v>1</v>
      </c>
      <c r="L1897">
        <v>-13.5</v>
      </c>
      <c r="M1897">
        <f>IF(Table1[[#This Row],[team]]=E1896,SUM(Table1[[#This Row],[win/loss]],M1896),Table1[[#This Row],[win/loss]])</f>
        <v>6</v>
      </c>
      <c r="N1897">
        <f>IF(Table1[[#This Row],[team]]=E1896,SUM(Table1[[#This Row],[win/loss]],M1896),Table1[[#This Row],[win/loss]])/B1897</f>
        <v>0.75</v>
      </c>
      <c r="O1897">
        <f t="shared" si="61"/>
        <v>5.5</v>
      </c>
      <c r="P1897">
        <f>IF(Table1[[#This Row],[difference]]&gt;0,SQRT(Table1[[#This Row],[difference]]),-SQRT(ABS(Table1[[#This Row],[difference]])))</f>
        <v>2.3452078799117149</v>
      </c>
      <c r="Q1897">
        <f>IF(Table1[[#This Row],[line]]&gt;0,SQRT(Table1[[#This Row],[line]]),-SQRT(ABS(Table1[[#This Row],[line]])))</f>
        <v>-3.6742346141747673</v>
      </c>
      <c r="R1897">
        <f>Table1[[#This Row],[difference]]-Table1[[#This Row],[sqrt(line)]]</f>
        <v>9.1742346141747682</v>
      </c>
      <c r="S1897">
        <f>IF(Table1[[#This Row],[difference]]&gt;0,1,-1)</f>
        <v>1</v>
      </c>
      <c r="T1897">
        <f>IF(Table1[[#This Row],[team]]=E1896,SUM(H1897,T1896),Table1[[#This Row],[ppg]])</f>
        <v>239</v>
      </c>
      <c r="U1897">
        <f>IF(Table1[[#This Row],[team]]=E1896,SUM(I1897,U1896),Table1[[#This Row],[ppga]])</f>
        <v>185</v>
      </c>
      <c r="V1897">
        <f>IF(Table1[[#This Row],[team]]=E1896,SUM(Table1[[#This Row],[difference]],V1896),Table1[[#This Row],[difference]])</f>
        <v>2.5</v>
      </c>
      <c r="W1897">
        <f>IF(Table1[[#This Row],[team]]=E1896,SUM(Table1[[#This Row],[sqrt(dif)]],W1896),Table1[[#This Row],[sqrt(dif)]])</f>
        <v>3.0004692203275996</v>
      </c>
      <c r="X1897">
        <f>IF(Table1[[#This Row],[team]]=E1896,SUM(Table1[[#This Row],[f1]],X1896),Table1[[#This Row],[f1]])</f>
        <v>21.858631606169237</v>
      </c>
      <c r="Y1897">
        <f>IF(Table1[[#This Row],[ATS]]=S1896,SUM(Table1[[#This Row],[ATS]],Y1896),Table1[[#This Row],[ATS]])</f>
        <v>2</v>
      </c>
      <c r="Z1897">
        <f>IF(Table1[[#This Row],[ATS]]&gt;0,Table1[[#This Row],[ATS streak (not real)]]-1,Table1[[#This Row],[ATS streak (not real)]]+1)</f>
        <v>1</v>
      </c>
      <c r="AA1897" s="5">
        <f>Table1[[#This Row],[running ttl ppg]]^2.37/(Table1[[#This Row],[running ttl ppg]]^2.37+Table1[[#This Row],[running ttl ppga]]^2.37)</f>
        <v>0.64725052164656638</v>
      </c>
      <c r="AB1897" s="5">
        <f>Table1[[#This Row],[pyth ratio]]+Table1[[#This Row],[win/loss ratio]]</f>
        <v>1.3972505216465665</v>
      </c>
    </row>
    <row r="1898" spans="1:28" x14ac:dyDescent="0.25">
      <c r="A1898" s="1">
        <v>4456</v>
      </c>
      <c r="B1898" s="7">
        <f t="shared" si="62"/>
        <v>9</v>
      </c>
      <c r="C1898" s="5">
        <v>2019</v>
      </c>
      <c r="D1898" s="5">
        <v>9</v>
      </c>
      <c r="E1898" t="s">
        <v>63</v>
      </c>
      <c r="F1898" t="s">
        <v>52</v>
      </c>
      <c r="G1898" s="5">
        <v>1</v>
      </c>
      <c r="H1898">
        <v>31</v>
      </c>
      <c r="I1898">
        <v>17</v>
      </c>
      <c r="J1898">
        <v>14</v>
      </c>
      <c r="K1898">
        <f>IF(Table1[[#This Row],[net]]&gt;0,1,0)</f>
        <v>1</v>
      </c>
      <c r="L1898">
        <v>-5</v>
      </c>
      <c r="M1898">
        <f>IF(Table1[[#This Row],[team]]=E1897,SUM(Table1[[#This Row],[win/loss]],M1897),Table1[[#This Row],[win/loss]])</f>
        <v>7</v>
      </c>
      <c r="N1898">
        <f>IF(Table1[[#This Row],[team]]=E1897,SUM(Table1[[#This Row],[win/loss]],M1897),Table1[[#This Row],[win/loss]])/B1898</f>
        <v>0.77777777777777779</v>
      </c>
      <c r="O1898">
        <f t="shared" si="61"/>
        <v>9</v>
      </c>
      <c r="P1898">
        <f>IF(Table1[[#This Row],[difference]]&gt;0,SQRT(Table1[[#This Row],[difference]]),-SQRT(ABS(Table1[[#This Row],[difference]])))</f>
        <v>3</v>
      </c>
      <c r="Q1898">
        <f>IF(Table1[[#This Row],[line]]&gt;0,SQRT(Table1[[#This Row],[line]]),-SQRT(ABS(Table1[[#This Row],[line]])))</f>
        <v>-2.2360679774997898</v>
      </c>
      <c r="R1898">
        <f>Table1[[#This Row],[difference]]-Table1[[#This Row],[sqrt(line)]]</f>
        <v>11.23606797749979</v>
      </c>
      <c r="S1898">
        <f>IF(Table1[[#This Row],[difference]]&gt;0,1,-1)</f>
        <v>1</v>
      </c>
      <c r="T1898">
        <f>IF(Table1[[#This Row],[team]]=E1897,SUM(H1898,T1897),Table1[[#This Row],[ppg]])</f>
        <v>270</v>
      </c>
      <c r="U1898">
        <f>IF(Table1[[#This Row],[team]]=E1897,SUM(I1898,U1897),Table1[[#This Row],[ppga]])</f>
        <v>202</v>
      </c>
      <c r="V1898">
        <f>IF(Table1[[#This Row],[team]]=E1897,SUM(Table1[[#This Row],[difference]],V1897),Table1[[#This Row],[difference]])</f>
        <v>11.5</v>
      </c>
      <c r="W1898">
        <f>IF(Table1[[#This Row],[team]]=E1897,SUM(Table1[[#This Row],[sqrt(dif)]],W1897),Table1[[#This Row],[sqrt(dif)]])</f>
        <v>6.0004692203275996</v>
      </c>
      <c r="X1898">
        <f>IF(Table1[[#This Row],[team]]=E1897,SUM(Table1[[#This Row],[f1]],X1897),Table1[[#This Row],[f1]])</f>
        <v>33.094699583669026</v>
      </c>
      <c r="Y1898">
        <f>IF(Table1[[#This Row],[ATS]]=S1897,SUM(Table1[[#This Row],[ATS]],Y1897),Table1[[#This Row],[ATS]])</f>
        <v>3</v>
      </c>
      <c r="Z1898">
        <f>IF(Table1[[#This Row],[ATS]]&gt;0,Table1[[#This Row],[ATS streak (not real)]]-1,Table1[[#This Row],[ATS streak (not real)]]+1)</f>
        <v>2</v>
      </c>
      <c r="AA1898" s="5">
        <f>Table1[[#This Row],[running ttl ppg]]^2.37/(Table1[[#This Row],[running ttl ppg]]^2.37+Table1[[#This Row],[running ttl ppga]]^2.37)</f>
        <v>0.66544742680943814</v>
      </c>
      <c r="AB1898" s="5">
        <f>Table1[[#This Row],[pyth ratio]]+Table1[[#This Row],[win/loss ratio]]</f>
        <v>1.443225204587216</v>
      </c>
    </row>
    <row r="1899" spans="1:28" x14ac:dyDescent="0.25">
      <c r="A1899" s="1">
        <v>4457</v>
      </c>
      <c r="B1899" s="7">
        <f t="shared" si="62"/>
        <v>10</v>
      </c>
      <c r="C1899" s="5">
        <v>2019</v>
      </c>
      <c r="D1899" s="5">
        <v>10</v>
      </c>
      <c r="E1899" t="s">
        <v>63</v>
      </c>
      <c r="F1899" t="s">
        <v>71</v>
      </c>
      <c r="G1899" s="5">
        <v>0</v>
      </c>
      <c r="H1899">
        <v>10</v>
      </c>
      <c r="I1899">
        <v>34</v>
      </c>
      <c r="J1899">
        <v>-24</v>
      </c>
      <c r="K1899">
        <f>IF(Table1[[#This Row],[net]]&gt;0,1,0)</f>
        <v>0</v>
      </c>
      <c r="L1899">
        <v>-6.5</v>
      </c>
      <c r="M1899">
        <f>IF(Table1[[#This Row],[team]]=E1898,SUM(Table1[[#This Row],[win/loss]],M1898),Table1[[#This Row],[win/loss]])</f>
        <v>7</v>
      </c>
      <c r="N1899">
        <f>IF(Table1[[#This Row],[team]]=E1898,SUM(Table1[[#This Row],[win/loss]],M1898),Table1[[#This Row],[win/loss]])/B1899</f>
        <v>0.7</v>
      </c>
      <c r="O1899">
        <f t="shared" si="61"/>
        <v>-30.5</v>
      </c>
      <c r="P1899">
        <f>IF(Table1[[#This Row],[difference]]&gt;0,SQRT(Table1[[#This Row],[difference]]),-SQRT(ABS(Table1[[#This Row],[difference]])))</f>
        <v>-5.5226805085936306</v>
      </c>
      <c r="Q1899">
        <f>IF(Table1[[#This Row],[line]]&gt;0,SQRT(Table1[[#This Row],[line]]),-SQRT(ABS(Table1[[#This Row],[line]])))</f>
        <v>-2.5495097567963922</v>
      </c>
      <c r="R1899">
        <f>Table1[[#This Row],[difference]]-Table1[[#This Row],[sqrt(line)]]</f>
        <v>-27.950490243203607</v>
      </c>
      <c r="S1899">
        <f>IF(Table1[[#This Row],[difference]]&gt;0,1,-1)</f>
        <v>-1</v>
      </c>
      <c r="T1899">
        <f>IF(Table1[[#This Row],[team]]=E1898,SUM(H1899,T1898),Table1[[#This Row],[ppg]])</f>
        <v>280</v>
      </c>
      <c r="U1899">
        <f>IF(Table1[[#This Row],[team]]=E1898,SUM(I1899,U1898),Table1[[#This Row],[ppga]])</f>
        <v>236</v>
      </c>
      <c r="V1899">
        <f>IF(Table1[[#This Row],[team]]=E1898,SUM(Table1[[#This Row],[difference]],V1898),Table1[[#This Row],[difference]])</f>
        <v>-19</v>
      </c>
      <c r="W1899">
        <f>IF(Table1[[#This Row],[team]]=E1898,SUM(Table1[[#This Row],[sqrt(dif)]],W1898),Table1[[#This Row],[sqrt(dif)]])</f>
        <v>0.47778871173396897</v>
      </c>
      <c r="X1899">
        <f>IF(Table1[[#This Row],[team]]=E1898,SUM(Table1[[#This Row],[f1]],X1898),Table1[[#This Row],[f1]])</f>
        <v>5.1442093404654194</v>
      </c>
      <c r="Y1899">
        <f>IF(Table1[[#This Row],[ATS]]=S1898,SUM(Table1[[#This Row],[ATS]],Y1898),Table1[[#This Row],[ATS]])</f>
        <v>-1</v>
      </c>
      <c r="Z1899">
        <f>IF(Table1[[#This Row],[ATS]]&gt;0,Table1[[#This Row],[ATS streak (not real)]]-1,Table1[[#This Row],[ATS streak (not real)]]+1)</f>
        <v>0</v>
      </c>
      <c r="AA1899" s="5">
        <f>Table1[[#This Row],[running ttl ppg]]^2.37/(Table1[[#This Row],[running ttl ppg]]^2.37+Table1[[#This Row],[running ttl ppga]]^2.37)</f>
        <v>0.5999291675482028</v>
      </c>
      <c r="AB1899" s="5">
        <f>Table1[[#This Row],[pyth ratio]]+Table1[[#This Row],[win/loss ratio]]</f>
        <v>1.2999291675482028</v>
      </c>
    </row>
    <row r="1900" spans="1:28" x14ac:dyDescent="0.25">
      <c r="A1900" s="1">
        <v>4458</v>
      </c>
      <c r="B1900" s="7">
        <f t="shared" si="62"/>
        <v>11</v>
      </c>
      <c r="C1900" s="5">
        <v>2019</v>
      </c>
      <c r="D1900" s="5">
        <v>12</v>
      </c>
      <c r="E1900" t="s">
        <v>63</v>
      </c>
      <c r="F1900" t="s">
        <v>62</v>
      </c>
      <c r="G1900" s="5">
        <v>0</v>
      </c>
      <c r="H1900">
        <v>27</v>
      </c>
      <c r="I1900">
        <v>13</v>
      </c>
      <c r="J1900">
        <v>14</v>
      </c>
      <c r="K1900">
        <f>IF(Table1[[#This Row],[net]]&gt;0,1,0)</f>
        <v>1</v>
      </c>
      <c r="L1900">
        <v>-13</v>
      </c>
      <c r="M1900">
        <f>IF(Table1[[#This Row],[team]]=E1899,SUM(Table1[[#This Row],[win/loss]],M1899),Table1[[#This Row],[win/loss]])</f>
        <v>8</v>
      </c>
      <c r="N1900">
        <f>IF(Table1[[#This Row],[team]]=E1899,SUM(Table1[[#This Row],[win/loss]],M1899),Table1[[#This Row],[win/loss]])/B1900</f>
        <v>0.72727272727272729</v>
      </c>
      <c r="O1900">
        <f t="shared" si="61"/>
        <v>1</v>
      </c>
      <c r="P1900">
        <f>IF(Table1[[#This Row],[difference]]&gt;0,SQRT(Table1[[#This Row],[difference]]),-SQRT(ABS(Table1[[#This Row],[difference]])))</f>
        <v>1</v>
      </c>
      <c r="Q1900">
        <f>IF(Table1[[#This Row],[line]]&gt;0,SQRT(Table1[[#This Row],[line]]),-SQRT(ABS(Table1[[#This Row],[line]])))</f>
        <v>-3.6055512754639891</v>
      </c>
      <c r="R1900">
        <f>Table1[[#This Row],[difference]]-Table1[[#This Row],[sqrt(line)]]</f>
        <v>4.6055512754639896</v>
      </c>
      <c r="S1900">
        <f>IF(Table1[[#This Row],[difference]]&gt;0,1,-1)</f>
        <v>1</v>
      </c>
      <c r="T1900">
        <f>IF(Table1[[#This Row],[team]]=E1899,SUM(H1900,T1899),Table1[[#This Row],[ppg]])</f>
        <v>307</v>
      </c>
      <c r="U1900">
        <f>IF(Table1[[#This Row],[team]]=E1899,SUM(I1900,U1899),Table1[[#This Row],[ppga]])</f>
        <v>249</v>
      </c>
      <c r="V1900">
        <f>IF(Table1[[#This Row],[team]]=E1899,SUM(Table1[[#This Row],[difference]],V1899),Table1[[#This Row],[difference]])</f>
        <v>-18</v>
      </c>
      <c r="W1900">
        <f>IF(Table1[[#This Row],[team]]=E1899,SUM(Table1[[#This Row],[sqrt(dif)]],W1899),Table1[[#This Row],[sqrt(dif)]])</f>
        <v>1.477788711733969</v>
      </c>
      <c r="X1900">
        <f>IF(Table1[[#This Row],[team]]=E1899,SUM(Table1[[#This Row],[f1]],X1899),Table1[[#This Row],[f1]])</f>
        <v>9.749760615929409</v>
      </c>
      <c r="Y1900">
        <f>IF(Table1[[#This Row],[ATS]]=S1899,SUM(Table1[[#This Row],[ATS]],Y1899),Table1[[#This Row],[ATS]])</f>
        <v>1</v>
      </c>
      <c r="Z1900">
        <f>IF(Table1[[#This Row],[ATS]]&gt;0,Table1[[#This Row],[ATS streak (not real)]]-1,Table1[[#This Row],[ATS streak (not real)]]+1)</f>
        <v>0</v>
      </c>
      <c r="AA1900" s="5">
        <f>Table1[[#This Row],[running ttl ppg]]^2.37/(Table1[[#This Row],[running ttl ppg]]^2.37+Table1[[#This Row],[running ttl ppga]]^2.37)</f>
        <v>0.62158137921571877</v>
      </c>
      <c r="AB1900" s="5">
        <f>Table1[[#This Row],[pyth ratio]]+Table1[[#This Row],[win/loss ratio]]</f>
        <v>1.3488541064884461</v>
      </c>
    </row>
    <row r="1901" spans="1:28" x14ac:dyDescent="0.25">
      <c r="A1901" s="1">
        <v>4459</v>
      </c>
      <c r="B1901" s="7">
        <f t="shared" si="62"/>
        <v>12</v>
      </c>
      <c r="C1901" s="5">
        <v>2019</v>
      </c>
      <c r="D1901" s="5">
        <v>13</v>
      </c>
      <c r="E1901" t="s">
        <v>63</v>
      </c>
      <c r="F1901" t="s">
        <v>60</v>
      </c>
      <c r="G1901" s="5">
        <v>1</v>
      </c>
      <c r="H1901">
        <v>24</v>
      </c>
      <c r="I1901">
        <v>10</v>
      </c>
      <c r="J1901">
        <v>14</v>
      </c>
      <c r="K1901">
        <f>IF(Table1[[#This Row],[net]]&gt;0,1,0)</f>
        <v>1</v>
      </c>
      <c r="L1901">
        <v>-6</v>
      </c>
      <c r="M1901">
        <f>IF(Table1[[#This Row],[team]]=E1900,SUM(Table1[[#This Row],[win/loss]],M1900),Table1[[#This Row],[win/loss]])</f>
        <v>9</v>
      </c>
      <c r="N1901">
        <f>IF(Table1[[#This Row],[team]]=E1900,SUM(Table1[[#This Row],[win/loss]],M1900),Table1[[#This Row],[win/loss]])/B1901</f>
        <v>0.75</v>
      </c>
      <c r="O1901">
        <f t="shared" si="61"/>
        <v>8</v>
      </c>
      <c r="P1901">
        <f>IF(Table1[[#This Row],[difference]]&gt;0,SQRT(Table1[[#This Row],[difference]]),-SQRT(ABS(Table1[[#This Row],[difference]])))</f>
        <v>2.8284271247461903</v>
      </c>
      <c r="Q1901">
        <f>IF(Table1[[#This Row],[line]]&gt;0,SQRT(Table1[[#This Row],[line]]),-SQRT(ABS(Table1[[#This Row],[line]])))</f>
        <v>-2.4494897427831779</v>
      </c>
      <c r="R1901">
        <f>Table1[[#This Row],[difference]]-Table1[[#This Row],[sqrt(line)]]</f>
        <v>10.449489742783179</v>
      </c>
      <c r="S1901">
        <f>IF(Table1[[#This Row],[difference]]&gt;0,1,-1)</f>
        <v>1</v>
      </c>
      <c r="T1901">
        <f>IF(Table1[[#This Row],[team]]=E1900,SUM(H1901,T1900),Table1[[#This Row],[ppg]])</f>
        <v>331</v>
      </c>
      <c r="U1901">
        <f>IF(Table1[[#This Row],[team]]=E1900,SUM(I1901,U1900),Table1[[#This Row],[ppga]])</f>
        <v>259</v>
      </c>
      <c r="V1901">
        <f>IF(Table1[[#This Row],[team]]=E1900,SUM(Table1[[#This Row],[difference]],V1900),Table1[[#This Row],[difference]])</f>
        <v>-10</v>
      </c>
      <c r="W1901">
        <f>IF(Table1[[#This Row],[team]]=E1900,SUM(Table1[[#This Row],[sqrt(dif)]],W1900),Table1[[#This Row],[sqrt(dif)]])</f>
        <v>4.3062158364801597</v>
      </c>
      <c r="X1901">
        <f>IF(Table1[[#This Row],[team]]=E1900,SUM(Table1[[#This Row],[f1]],X1900),Table1[[#This Row],[f1]])</f>
        <v>20.19925035871259</v>
      </c>
      <c r="Y1901">
        <f>IF(Table1[[#This Row],[ATS]]=S1900,SUM(Table1[[#This Row],[ATS]],Y1900),Table1[[#This Row],[ATS]])</f>
        <v>2</v>
      </c>
      <c r="Z1901">
        <f>IF(Table1[[#This Row],[ATS]]&gt;0,Table1[[#This Row],[ATS streak (not real)]]-1,Table1[[#This Row],[ATS streak (not real)]]+1)</f>
        <v>1</v>
      </c>
      <c r="AA1901" s="5">
        <f>Table1[[#This Row],[running ttl ppg]]^2.37/(Table1[[#This Row],[running ttl ppg]]^2.37+Table1[[#This Row],[running ttl ppga]]^2.37)</f>
        <v>0.64137523195786839</v>
      </c>
      <c r="AB1901" s="5">
        <f>Table1[[#This Row],[pyth ratio]]+Table1[[#This Row],[win/loss ratio]]</f>
        <v>1.3913752319578685</v>
      </c>
    </row>
    <row r="1902" spans="1:28" x14ac:dyDescent="0.25">
      <c r="A1902" s="1">
        <v>4460</v>
      </c>
      <c r="B1902" s="7">
        <f t="shared" si="62"/>
        <v>13</v>
      </c>
      <c r="C1902" s="5">
        <v>2019</v>
      </c>
      <c r="D1902" s="5">
        <v>14</v>
      </c>
      <c r="E1902" t="s">
        <v>63</v>
      </c>
      <c r="F1902" t="s">
        <v>59</v>
      </c>
      <c r="G1902" s="5">
        <v>0</v>
      </c>
      <c r="H1902">
        <v>33</v>
      </c>
      <c r="I1902">
        <v>34</v>
      </c>
      <c r="J1902">
        <v>-1</v>
      </c>
      <c r="K1902">
        <f>IF(Table1[[#This Row],[net]]&gt;0,1,0)</f>
        <v>0</v>
      </c>
      <c r="L1902">
        <v>-9</v>
      </c>
      <c r="M1902">
        <f>IF(Table1[[#This Row],[team]]=E1901,SUM(Table1[[#This Row],[win/loss]],M1901),Table1[[#This Row],[win/loss]])</f>
        <v>9</v>
      </c>
      <c r="N1902">
        <f>IF(Table1[[#This Row],[team]]=E1901,SUM(Table1[[#This Row],[win/loss]],M1901),Table1[[#This Row],[win/loss]])/B1902</f>
        <v>0.69230769230769229</v>
      </c>
      <c r="O1902">
        <f t="shared" si="61"/>
        <v>-10</v>
      </c>
      <c r="P1902">
        <f>IF(Table1[[#This Row],[difference]]&gt;0,SQRT(Table1[[#This Row],[difference]]),-SQRT(ABS(Table1[[#This Row],[difference]])))</f>
        <v>-3.1622776601683795</v>
      </c>
      <c r="Q1902">
        <f>IF(Table1[[#This Row],[line]]&gt;0,SQRT(Table1[[#This Row],[line]]),-SQRT(ABS(Table1[[#This Row],[line]])))</f>
        <v>-3</v>
      </c>
      <c r="R1902">
        <f>Table1[[#This Row],[difference]]-Table1[[#This Row],[sqrt(line)]]</f>
        <v>-7</v>
      </c>
      <c r="S1902">
        <f>IF(Table1[[#This Row],[difference]]&gt;0,1,-1)</f>
        <v>-1</v>
      </c>
      <c r="T1902">
        <f>IF(Table1[[#This Row],[team]]=E1901,SUM(H1902,T1901),Table1[[#This Row],[ppg]])</f>
        <v>364</v>
      </c>
      <c r="U1902">
        <f>IF(Table1[[#This Row],[team]]=E1901,SUM(I1902,U1901),Table1[[#This Row],[ppga]])</f>
        <v>293</v>
      </c>
      <c r="V1902">
        <f>IF(Table1[[#This Row],[team]]=E1901,SUM(Table1[[#This Row],[difference]],V1901),Table1[[#This Row],[difference]])</f>
        <v>-20</v>
      </c>
      <c r="W1902">
        <f>IF(Table1[[#This Row],[team]]=E1901,SUM(Table1[[#This Row],[sqrt(dif)]],W1901),Table1[[#This Row],[sqrt(dif)]])</f>
        <v>1.1439381763117802</v>
      </c>
      <c r="X1902">
        <f>IF(Table1[[#This Row],[team]]=E1901,SUM(Table1[[#This Row],[f1]],X1901),Table1[[#This Row],[f1]])</f>
        <v>13.19925035871259</v>
      </c>
      <c r="Y1902">
        <f>IF(Table1[[#This Row],[ATS]]=S1901,SUM(Table1[[#This Row],[ATS]],Y1901),Table1[[#This Row],[ATS]])</f>
        <v>-1</v>
      </c>
      <c r="Z1902">
        <f>IF(Table1[[#This Row],[ATS]]&gt;0,Table1[[#This Row],[ATS streak (not real)]]-1,Table1[[#This Row],[ATS streak (not real)]]+1)</f>
        <v>0</v>
      </c>
      <c r="AA1902" s="5">
        <f>Table1[[#This Row],[running ttl ppg]]^2.37/(Table1[[#This Row],[running ttl ppg]]^2.37+Table1[[#This Row],[running ttl ppga]]^2.37)</f>
        <v>0.62580120963479324</v>
      </c>
      <c r="AB1902" s="5">
        <f>Table1[[#This Row],[pyth ratio]]+Table1[[#This Row],[win/loss ratio]]</f>
        <v>1.3181089019424856</v>
      </c>
    </row>
    <row r="1903" spans="1:28" x14ac:dyDescent="0.25">
      <c r="A1903" s="1">
        <v>4461</v>
      </c>
      <c r="B1903" s="7">
        <f t="shared" si="62"/>
        <v>14</v>
      </c>
      <c r="C1903" s="5">
        <v>2019</v>
      </c>
      <c r="D1903" s="5">
        <v>15</v>
      </c>
      <c r="E1903" t="s">
        <v>63</v>
      </c>
      <c r="F1903" t="s">
        <v>67</v>
      </c>
      <c r="G1903" s="5">
        <v>0</v>
      </c>
      <c r="H1903">
        <v>10</v>
      </c>
      <c r="I1903">
        <v>17</v>
      </c>
      <c r="J1903">
        <v>-7</v>
      </c>
      <c r="K1903">
        <f>IF(Table1[[#This Row],[net]]&gt;0,1,0)</f>
        <v>0</v>
      </c>
      <c r="L1903">
        <v>-2.5</v>
      </c>
      <c r="M1903">
        <f>IF(Table1[[#This Row],[team]]=E1902,SUM(Table1[[#This Row],[win/loss]],M1902),Table1[[#This Row],[win/loss]])</f>
        <v>9</v>
      </c>
      <c r="N1903">
        <f>IF(Table1[[#This Row],[team]]=E1902,SUM(Table1[[#This Row],[win/loss]],M1902),Table1[[#This Row],[win/loss]])/B1903</f>
        <v>0.6428571428571429</v>
      </c>
      <c r="O1903">
        <f t="shared" si="61"/>
        <v>-9.5</v>
      </c>
      <c r="P1903">
        <f>IF(Table1[[#This Row],[difference]]&gt;0,SQRT(Table1[[#This Row],[difference]]),-SQRT(ABS(Table1[[#This Row],[difference]])))</f>
        <v>-3.082207001484488</v>
      </c>
      <c r="Q1903">
        <f>IF(Table1[[#This Row],[line]]&gt;0,SQRT(Table1[[#This Row],[line]]),-SQRT(ABS(Table1[[#This Row],[line]])))</f>
        <v>-1.5811388300841898</v>
      </c>
      <c r="R1903">
        <f>Table1[[#This Row],[difference]]-Table1[[#This Row],[sqrt(line)]]</f>
        <v>-7.91886116991581</v>
      </c>
      <c r="S1903">
        <f>IF(Table1[[#This Row],[difference]]&gt;0,1,-1)</f>
        <v>-1</v>
      </c>
      <c r="T1903">
        <f>IF(Table1[[#This Row],[team]]=E1902,SUM(H1903,T1902),Table1[[#This Row],[ppg]])</f>
        <v>374</v>
      </c>
      <c r="U1903">
        <f>IF(Table1[[#This Row],[team]]=E1902,SUM(I1903,U1902),Table1[[#This Row],[ppga]])</f>
        <v>310</v>
      </c>
      <c r="V1903">
        <f>IF(Table1[[#This Row],[team]]=E1902,SUM(Table1[[#This Row],[difference]],V1902),Table1[[#This Row],[difference]])</f>
        <v>-29.5</v>
      </c>
      <c r="W1903">
        <f>IF(Table1[[#This Row],[team]]=E1902,SUM(Table1[[#This Row],[sqrt(dif)]],W1902),Table1[[#This Row],[sqrt(dif)]])</f>
        <v>-1.9382688251727078</v>
      </c>
      <c r="X1903">
        <f>IF(Table1[[#This Row],[team]]=E1902,SUM(Table1[[#This Row],[f1]],X1902),Table1[[#This Row],[f1]])</f>
        <v>5.2803891887967795</v>
      </c>
      <c r="Y1903">
        <f>IF(Table1[[#This Row],[ATS]]=S1902,SUM(Table1[[#This Row],[ATS]],Y1902),Table1[[#This Row],[ATS]])</f>
        <v>-2</v>
      </c>
      <c r="Z1903">
        <f>IF(Table1[[#This Row],[ATS]]&gt;0,Table1[[#This Row],[ATS streak (not real)]]-1,Table1[[#This Row],[ATS streak (not real)]]+1)</f>
        <v>-1</v>
      </c>
      <c r="AA1903" s="5">
        <f>Table1[[#This Row],[running ttl ppg]]^2.37/(Table1[[#This Row],[running ttl ppg]]^2.37+Table1[[#This Row],[running ttl ppga]]^2.37)</f>
        <v>0.60940453371677039</v>
      </c>
      <c r="AB1903" s="5">
        <f>Table1[[#This Row],[pyth ratio]]+Table1[[#This Row],[win/loss ratio]]</f>
        <v>1.2522616765739132</v>
      </c>
    </row>
    <row r="1904" spans="1:28" x14ac:dyDescent="0.25">
      <c r="A1904" s="1">
        <v>4462</v>
      </c>
      <c r="B1904" s="7">
        <f t="shared" si="62"/>
        <v>15</v>
      </c>
      <c r="C1904" s="5">
        <v>2019</v>
      </c>
      <c r="D1904" s="5">
        <v>16</v>
      </c>
      <c r="E1904" t="s">
        <v>63</v>
      </c>
      <c r="F1904" t="s">
        <v>44</v>
      </c>
      <c r="G1904" s="5">
        <v>1</v>
      </c>
      <c r="H1904">
        <v>24</v>
      </c>
      <c r="I1904">
        <v>12</v>
      </c>
      <c r="J1904">
        <v>12</v>
      </c>
      <c r="K1904">
        <f>IF(Table1[[#This Row],[net]]&gt;0,1,0)</f>
        <v>1</v>
      </c>
      <c r="L1904">
        <v>-13.5</v>
      </c>
      <c r="M1904">
        <f>IF(Table1[[#This Row],[team]]=E1903,SUM(Table1[[#This Row],[win/loss]],M1903),Table1[[#This Row],[win/loss]])</f>
        <v>10</v>
      </c>
      <c r="N1904">
        <f>IF(Table1[[#This Row],[team]]=E1903,SUM(Table1[[#This Row],[win/loss]],M1903),Table1[[#This Row],[win/loss]])/B1904</f>
        <v>0.66666666666666663</v>
      </c>
      <c r="O1904">
        <f t="shared" si="61"/>
        <v>-1.5</v>
      </c>
      <c r="P1904">
        <f>IF(Table1[[#This Row],[difference]]&gt;0,SQRT(Table1[[#This Row],[difference]]),-SQRT(ABS(Table1[[#This Row],[difference]])))</f>
        <v>-1.2247448713915889</v>
      </c>
      <c r="Q1904">
        <f>IF(Table1[[#This Row],[line]]&gt;0,SQRT(Table1[[#This Row],[line]]),-SQRT(ABS(Table1[[#This Row],[line]])))</f>
        <v>-3.6742346141747673</v>
      </c>
      <c r="R1904">
        <f>Table1[[#This Row],[difference]]-Table1[[#This Row],[sqrt(line)]]</f>
        <v>2.1742346141747673</v>
      </c>
      <c r="S1904">
        <f>IF(Table1[[#This Row],[difference]]&gt;0,1,-1)</f>
        <v>-1</v>
      </c>
      <c r="T1904">
        <f>IF(Table1[[#This Row],[team]]=E1903,SUM(H1904,T1903),Table1[[#This Row],[ppg]])</f>
        <v>398</v>
      </c>
      <c r="U1904">
        <f>IF(Table1[[#This Row],[team]]=E1903,SUM(I1904,U1903),Table1[[#This Row],[ppga]])</f>
        <v>322</v>
      </c>
      <c r="V1904">
        <f>IF(Table1[[#This Row],[team]]=E1903,SUM(Table1[[#This Row],[difference]],V1903),Table1[[#This Row],[difference]])</f>
        <v>-31</v>
      </c>
      <c r="W1904">
        <f>IF(Table1[[#This Row],[team]]=E1903,SUM(Table1[[#This Row],[sqrt(dif)]],W1903),Table1[[#This Row],[sqrt(dif)]])</f>
        <v>-3.1630136965642968</v>
      </c>
      <c r="X1904">
        <f>IF(Table1[[#This Row],[team]]=E1903,SUM(Table1[[#This Row],[f1]],X1903),Table1[[#This Row],[f1]])</f>
        <v>7.4546238029715468</v>
      </c>
      <c r="Y1904">
        <f>IF(Table1[[#This Row],[ATS]]=S1903,SUM(Table1[[#This Row],[ATS]],Y1903),Table1[[#This Row],[ATS]])</f>
        <v>-3</v>
      </c>
      <c r="Z1904">
        <f>IF(Table1[[#This Row],[ATS]]&gt;0,Table1[[#This Row],[ATS streak (not real)]]-1,Table1[[#This Row],[ATS streak (not real)]]+1)</f>
        <v>-2</v>
      </c>
      <c r="AA1904" s="5">
        <f>Table1[[#This Row],[running ttl ppg]]^2.37/(Table1[[#This Row],[running ttl ppg]]^2.37+Table1[[#This Row],[running ttl ppga]]^2.37)</f>
        <v>0.62297716045846674</v>
      </c>
      <c r="AB1904" s="5">
        <f>Table1[[#This Row],[pyth ratio]]+Table1[[#This Row],[win/loss ratio]]</f>
        <v>1.2896438271251334</v>
      </c>
    </row>
    <row r="1905" spans="1:28" x14ac:dyDescent="0.25">
      <c r="A1905" s="1">
        <v>4463</v>
      </c>
      <c r="B1905" s="7">
        <f t="shared" si="62"/>
        <v>16</v>
      </c>
      <c r="C1905" s="5">
        <v>2019</v>
      </c>
      <c r="D1905" s="5">
        <v>17</v>
      </c>
      <c r="E1905" t="s">
        <v>63</v>
      </c>
      <c r="F1905" t="s">
        <v>62</v>
      </c>
      <c r="G1905" s="5">
        <v>1</v>
      </c>
      <c r="H1905">
        <v>38</v>
      </c>
      <c r="I1905">
        <v>3</v>
      </c>
      <c r="J1905">
        <v>35</v>
      </c>
      <c r="K1905">
        <f>IF(Table1[[#This Row],[net]]&gt;0,1,0)</f>
        <v>1</v>
      </c>
      <c r="L1905">
        <v>-14</v>
      </c>
      <c r="M1905">
        <f>IF(Table1[[#This Row],[team]]=E1904,SUM(Table1[[#This Row],[win/loss]],M1904),Table1[[#This Row],[win/loss]])</f>
        <v>11</v>
      </c>
      <c r="N1905">
        <f>IF(Table1[[#This Row],[team]]=E1904,SUM(Table1[[#This Row],[win/loss]],M1904),Table1[[#This Row],[win/loss]])/B1905</f>
        <v>0.6875</v>
      </c>
      <c r="O1905">
        <f t="shared" si="61"/>
        <v>21</v>
      </c>
      <c r="P1905">
        <f>IF(Table1[[#This Row],[difference]]&gt;0,SQRT(Table1[[#This Row],[difference]]),-SQRT(ABS(Table1[[#This Row],[difference]])))</f>
        <v>4.5825756949558398</v>
      </c>
      <c r="Q1905">
        <f>IF(Table1[[#This Row],[line]]&gt;0,SQRT(Table1[[#This Row],[line]]),-SQRT(ABS(Table1[[#This Row],[line]])))</f>
        <v>-3.7416573867739413</v>
      </c>
      <c r="R1905">
        <f>Table1[[#This Row],[difference]]-Table1[[#This Row],[sqrt(line)]]</f>
        <v>24.741657386773941</v>
      </c>
      <c r="S1905">
        <f>IF(Table1[[#This Row],[difference]]&gt;0,1,-1)</f>
        <v>1</v>
      </c>
      <c r="T1905">
        <f>IF(Table1[[#This Row],[team]]=E1904,SUM(H1905,T1904),Table1[[#This Row],[ppg]])</f>
        <v>436</v>
      </c>
      <c r="U1905">
        <f>IF(Table1[[#This Row],[team]]=E1904,SUM(I1905,U1904),Table1[[#This Row],[ppga]])</f>
        <v>325</v>
      </c>
      <c r="V1905">
        <f>IF(Table1[[#This Row],[team]]=E1904,SUM(Table1[[#This Row],[difference]],V1904),Table1[[#This Row],[difference]])</f>
        <v>-10</v>
      </c>
      <c r="W1905">
        <f>IF(Table1[[#This Row],[team]]=E1904,SUM(Table1[[#This Row],[sqrt(dif)]],W1904),Table1[[#This Row],[sqrt(dif)]])</f>
        <v>1.4195619983915431</v>
      </c>
      <c r="X1905">
        <f>IF(Table1[[#This Row],[team]]=E1904,SUM(Table1[[#This Row],[f1]],X1904),Table1[[#This Row],[f1]])</f>
        <v>32.196281189745491</v>
      </c>
      <c r="Y1905">
        <f>IF(Table1[[#This Row],[ATS]]=S1904,SUM(Table1[[#This Row],[ATS]],Y1904),Table1[[#This Row],[ATS]])</f>
        <v>1</v>
      </c>
      <c r="Z1905">
        <f>IF(Table1[[#This Row],[ATS]]&gt;0,Table1[[#This Row],[ATS streak (not real)]]-1,Table1[[#This Row],[ATS streak (not real)]]+1)</f>
        <v>0</v>
      </c>
      <c r="AA1905" s="5">
        <f>Table1[[#This Row],[running ttl ppg]]^2.37/(Table1[[#This Row],[running ttl ppg]]^2.37+Table1[[#This Row],[running ttl ppga]]^2.37)</f>
        <v>0.66737723252621273</v>
      </c>
      <c r="AB1905" s="5">
        <f>Table1[[#This Row],[pyth ratio]]+Table1[[#This Row],[win/loss ratio]]</f>
        <v>1.3548772325262126</v>
      </c>
    </row>
    <row r="1906" spans="1:28" x14ac:dyDescent="0.25">
      <c r="A1906" s="1">
        <v>4464</v>
      </c>
      <c r="B1906" s="7">
        <f t="shared" si="62"/>
        <v>1</v>
      </c>
      <c r="C1906" s="5">
        <v>2019</v>
      </c>
      <c r="D1906" s="5">
        <v>1</v>
      </c>
      <c r="E1906" t="s">
        <v>64</v>
      </c>
      <c r="F1906" t="s">
        <v>70</v>
      </c>
      <c r="G1906" s="5">
        <v>1</v>
      </c>
      <c r="H1906">
        <v>40</v>
      </c>
      <c r="I1906">
        <v>48</v>
      </c>
      <c r="J1906">
        <v>-8</v>
      </c>
      <c r="K1906">
        <f>IF(Table1[[#This Row],[net]]&gt;0,1,0)</f>
        <v>0</v>
      </c>
      <c r="L1906">
        <v>-10</v>
      </c>
      <c r="M1906">
        <f>IF(Table1[[#This Row],[team]]=E1905,SUM(Table1[[#This Row],[win/loss]],M1905),Table1[[#This Row],[win/loss]])</f>
        <v>0</v>
      </c>
      <c r="N1906">
        <f>IF(Table1[[#This Row],[team]]=E1905,SUM(Table1[[#This Row],[win/loss]],M1905),Table1[[#This Row],[win/loss]])/B1906</f>
        <v>0</v>
      </c>
      <c r="O1906">
        <f t="shared" si="61"/>
        <v>-18</v>
      </c>
      <c r="P1906">
        <f>IF(Table1[[#This Row],[difference]]&gt;0,SQRT(Table1[[#This Row],[difference]]),-SQRT(ABS(Table1[[#This Row],[difference]])))</f>
        <v>-4.2426406871192848</v>
      </c>
      <c r="Q1906">
        <f>IF(Table1[[#This Row],[line]]&gt;0,SQRT(Table1[[#This Row],[line]]),-SQRT(ABS(Table1[[#This Row],[line]])))</f>
        <v>-3.1622776601683795</v>
      </c>
      <c r="R1906">
        <f>Table1[[#This Row],[difference]]-Table1[[#This Row],[sqrt(line)]]</f>
        <v>-14.83772233983162</v>
      </c>
      <c r="S1906">
        <f>IF(Table1[[#This Row],[difference]]&gt;0,1,-1)</f>
        <v>-1</v>
      </c>
      <c r="T1906">
        <f>IF(Table1[[#This Row],[team]]=E1905,SUM(H1906,T1905),Table1[[#This Row],[ppg]])</f>
        <v>40</v>
      </c>
      <c r="U1906">
        <f>IF(Table1[[#This Row],[team]]=E1905,SUM(I1906,U1905),Table1[[#This Row],[ppga]])</f>
        <v>48</v>
      </c>
      <c r="V1906">
        <f>IF(Table1[[#This Row],[team]]=E1905,SUM(Table1[[#This Row],[difference]],V1905),Table1[[#This Row],[difference]])</f>
        <v>-18</v>
      </c>
      <c r="W1906">
        <f>IF(Table1[[#This Row],[team]]=E1905,SUM(Table1[[#This Row],[sqrt(dif)]],W1905),Table1[[#This Row],[sqrt(dif)]])</f>
        <v>-4.2426406871192848</v>
      </c>
      <c r="X1906">
        <f>IF(Table1[[#This Row],[team]]=E1905,SUM(Table1[[#This Row],[f1]],X1905),Table1[[#This Row],[f1]])</f>
        <v>-14.83772233983162</v>
      </c>
      <c r="Y1906">
        <f>IF(Table1[[#This Row],[ATS]]=S1905,SUM(Table1[[#This Row],[ATS]],Y1905),Table1[[#This Row],[ATS]])</f>
        <v>-1</v>
      </c>
      <c r="Z1906">
        <f>IF(Table1[[#This Row],[ATS]]&gt;0,Table1[[#This Row],[ATS streak (not real)]]-1,Table1[[#This Row],[ATS streak (not real)]]+1)</f>
        <v>0</v>
      </c>
      <c r="AA1906" s="5">
        <f>Table1[[#This Row],[running ttl ppg]]^2.37/(Table1[[#This Row],[running ttl ppg]]^2.37+Table1[[#This Row],[running ttl ppga]]^2.37)</f>
        <v>0.39362448385534032</v>
      </c>
      <c r="AB1906" s="5">
        <f>Table1[[#This Row],[pyth ratio]]+Table1[[#This Row],[win/loss ratio]]</f>
        <v>0.39362448385534032</v>
      </c>
    </row>
    <row r="1907" spans="1:28" x14ac:dyDescent="0.25">
      <c r="A1907" s="1">
        <v>4465</v>
      </c>
      <c r="B1907" s="7">
        <f t="shared" si="62"/>
        <v>2</v>
      </c>
      <c r="C1907" s="5">
        <v>2019</v>
      </c>
      <c r="D1907" s="5">
        <v>2</v>
      </c>
      <c r="E1907" t="s">
        <v>64</v>
      </c>
      <c r="F1907" t="s">
        <v>48</v>
      </c>
      <c r="G1907" s="5">
        <v>1</v>
      </c>
      <c r="H1907">
        <v>21</v>
      </c>
      <c r="I1907">
        <v>18</v>
      </c>
      <c r="J1907">
        <v>3</v>
      </c>
      <c r="K1907">
        <f>IF(Table1[[#This Row],[net]]&gt;0,1,0)</f>
        <v>1</v>
      </c>
      <c r="L1907">
        <v>-9.5</v>
      </c>
      <c r="M1907">
        <f>IF(Table1[[#This Row],[team]]=E1906,SUM(Table1[[#This Row],[win/loss]],M1906),Table1[[#This Row],[win/loss]])</f>
        <v>1</v>
      </c>
      <c r="N1907">
        <f>IF(Table1[[#This Row],[team]]=E1906,SUM(Table1[[#This Row],[win/loss]],M1906),Table1[[#This Row],[win/loss]])/B1907</f>
        <v>0.5</v>
      </c>
      <c r="O1907">
        <f t="shared" si="61"/>
        <v>-6.5</v>
      </c>
      <c r="P1907">
        <f>IF(Table1[[#This Row],[difference]]&gt;0,SQRT(Table1[[#This Row],[difference]]),-SQRT(ABS(Table1[[#This Row],[difference]])))</f>
        <v>-2.5495097567963922</v>
      </c>
      <c r="Q1907">
        <f>IF(Table1[[#This Row],[line]]&gt;0,SQRT(Table1[[#This Row],[line]]),-SQRT(ABS(Table1[[#This Row],[line]])))</f>
        <v>-3.082207001484488</v>
      </c>
      <c r="R1907">
        <f>Table1[[#This Row],[difference]]-Table1[[#This Row],[sqrt(line)]]</f>
        <v>-3.417792998515512</v>
      </c>
      <c r="S1907">
        <f>IF(Table1[[#This Row],[difference]]&gt;0,1,-1)</f>
        <v>-1</v>
      </c>
      <c r="T1907">
        <f>IF(Table1[[#This Row],[team]]=E1906,SUM(H1907,T1906),Table1[[#This Row],[ppg]])</f>
        <v>61</v>
      </c>
      <c r="U1907">
        <f>IF(Table1[[#This Row],[team]]=E1906,SUM(I1907,U1906),Table1[[#This Row],[ppga]])</f>
        <v>66</v>
      </c>
      <c r="V1907">
        <f>IF(Table1[[#This Row],[team]]=E1906,SUM(Table1[[#This Row],[difference]],V1906),Table1[[#This Row],[difference]])</f>
        <v>-24.5</v>
      </c>
      <c r="W1907">
        <f>IF(Table1[[#This Row],[team]]=E1906,SUM(Table1[[#This Row],[sqrt(dif)]],W1906),Table1[[#This Row],[sqrt(dif)]])</f>
        <v>-6.792150443915677</v>
      </c>
      <c r="X1907">
        <f>IF(Table1[[#This Row],[team]]=E1906,SUM(Table1[[#This Row],[f1]],X1906),Table1[[#This Row],[f1]])</f>
        <v>-18.255515338347131</v>
      </c>
      <c r="Y1907">
        <f>IF(Table1[[#This Row],[ATS]]=S1906,SUM(Table1[[#This Row],[ATS]],Y1906),Table1[[#This Row],[ATS]])</f>
        <v>-2</v>
      </c>
      <c r="Z1907">
        <f>IF(Table1[[#This Row],[ATS]]&gt;0,Table1[[#This Row],[ATS streak (not real)]]-1,Table1[[#This Row],[ATS streak (not real)]]+1)</f>
        <v>-1</v>
      </c>
      <c r="AA1907" s="5">
        <f>Table1[[#This Row],[running ttl ppg]]^2.37/(Table1[[#This Row],[running ttl ppg]]^2.37+Table1[[#This Row],[running ttl ppga]]^2.37)</f>
        <v>0.45345746086089384</v>
      </c>
      <c r="AB1907" s="5">
        <f>Table1[[#This Row],[pyth ratio]]+Table1[[#This Row],[win/loss ratio]]</f>
        <v>0.95345746086089389</v>
      </c>
    </row>
    <row r="1908" spans="1:28" x14ac:dyDescent="0.25">
      <c r="A1908" s="1">
        <v>4466</v>
      </c>
      <c r="B1908" s="7">
        <f t="shared" si="62"/>
        <v>3</v>
      </c>
      <c r="C1908" s="5">
        <v>2019</v>
      </c>
      <c r="D1908" s="5">
        <v>3</v>
      </c>
      <c r="E1908" t="s">
        <v>64</v>
      </c>
      <c r="F1908" t="s">
        <v>42</v>
      </c>
      <c r="G1908" s="5">
        <v>0</v>
      </c>
      <c r="H1908">
        <v>43</v>
      </c>
      <c r="I1908">
        <v>37</v>
      </c>
      <c r="J1908">
        <v>6</v>
      </c>
      <c r="K1908">
        <f>IF(Table1[[#This Row],[net]]&gt;0,1,0)</f>
        <v>1</v>
      </c>
      <c r="L1908">
        <v>1.5</v>
      </c>
      <c r="M1908">
        <f>IF(Table1[[#This Row],[team]]=E1907,SUM(Table1[[#This Row],[win/loss]],M1907),Table1[[#This Row],[win/loss]])</f>
        <v>2</v>
      </c>
      <c r="N1908">
        <f>IF(Table1[[#This Row],[team]]=E1907,SUM(Table1[[#This Row],[win/loss]],M1907),Table1[[#This Row],[win/loss]])/B1908</f>
        <v>0.66666666666666663</v>
      </c>
      <c r="O1908">
        <f t="shared" si="61"/>
        <v>7.5</v>
      </c>
      <c r="P1908">
        <f>IF(Table1[[#This Row],[difference]]&gt;0,SQRT(Table1[[#This Row],[difference]]),-SQRT(ABS(Table1[[#This Row],[difference]])))</f>
        <v>2.7386127875258306</v>
      </c>
      <c r="Q1908">
        <f>IF(Table1[[#This Row],[line]]&gt;0,SQRT(Table1[[#This Row],[line]]),-SQRT(ABS(Table1[[#This Row],[line]])))</f>
        <v>1.2247448713915889</v>
      </c>
      <c r="R1908">
        <f>Table1[[#This Row],[difference]]-Table1[[#This Row],[sqrt(line)]]</f>
        <v>6.2752551286084106</v>
      </c>
      <c r="S1908">
        <f>IF(Table1[[#This Row],[difference]]&gt;0,1,-1)</f>
        <v>1</v>
      </c>
      <c r="T1908">
        <f>IF(Table1[[#This Row],[team]]=E1907,SUM(H1908,T1907),Table1[[#This Row],[ppg]])</f>
        <v>104</v>
      </c>
      <c r="U1908">
        <f>IF(Table1[[#This Row],[team]]=E1907,SUM(I1908,U1907),Table1[[#This Row],[ppga]])</f>
        <v>103</v>
      </c>
      <c r="V1908">
        <f>IF(Table1[[#This Row],[team]]=E1907,SUM(Table1[[#This Row],[difference]],V1907),Table1[[#This Row],[difference]])</f>
        <v>-17</v>
      </c>
      <c r="W1908">
        <f>IF(Table1[[#This Row],[team]]=E1907,SUM(Table1[[#This Row],[sqrt(dif)]],W1907),Table1[[#This Row],[sqrt(dif)]])</f>
        <v>-4.053537656389846</v>
      </c>
      <c r="X1908">
        <f>IF(Table1[[#This Row],[team]]=E1907,SUM(Table1[[#This Row],[f1]],X1907),Table1[[#This Row],[f1]])</f>
        <v>-11.98026020973872</v>
      </c>
      <c r="Y1908">
        <f>IF(Table1[[#This Row],[ATS]]=S1907,SUM(Table1[[#This Row],[ATS]],Y1907),Table1[[#This Row],[ATS]])</f>
        <v>1</v>
      </c>
      <c r="Z1908">
        <f>IF(Table1[[#This Row],[ATS]]&gt;0,Table1[[#This Row],[ATS streak (not real)]]-1,Table1[[#This Row],[ATS streak (not real)]]+1)</f>
        <v>0</v>
      </c>
      <c r="AA1908" s="5">
        <f>Table1[[#This Row],[running ttl ppg]]^2.37/(Table1[[#This Row],[running ttl ppg]]^2.37+Table1[[#This Row],[running ttl ppga]]^2.37)</f>
        <v>0.50572443208270912</v>
      </c>
      <c r="AB1908" s="5">
        <f>Table1[[#This Row],[pyth ratio]]+Table1[[#This Row],[win/loss ratio]]</f>
        <v>1.1723910987493757</v>
      </c>
    </row>
    <row r="1909" spans="1:28" x14ac:dyDescent="0.25">
      <c r="A1909" s="1">
        <v>4467</v>
      </c>
      <c r="B1909" s="7">
        <f t="shared" si="62"/>
        <v>4</v>
      </c>
      <c r="C1909" s="5">
        <v>2019</v>
      </c>
      <c r="D1909" s="5">
        <v>4</v>
      </c>
      <c r="E1909" t="s">
        <v>64</v>
      </c>
      <c r="F1909" t="s">
        <v>61</v>
      </c>
      <c r="G1909" s="5">
        <v>0</v>
      </c>
      <c r="H1909">
        <v>33</v>
      </c>
      <c r="I1909">
        <v>18</v>
      </c>
      <c r="J1909">
        <v>15</v>
      </c>
      <c r="K1909">
        <f>IF(Table1[[#This Row],[net]]&gt;0,1,0)</f>
        <v>1</v>
      </c>
      <c r="L1909">
        <v>-3</v>
      </c>
      <c r="M1909">
        <f>IF(Table1[[#This Row],[team]]=E1908,SUM(Table1[[#This Row],[win/loss]],M1908),Table1[[#This Row],[win/loss]])</f>
        <v>3</v>
      </c>
      <c r="N1909">
        <f>IF(Table1[[#This Row],[team]]=E1908,SUM(Table1[[#This Row],[win/loss]],M1908),Table1[[#This Row],[win/loss]])/B1909</f>
        <v>0.75</v>
      </c>
      <c r="O1909">
        <f t="shared" si="61"/>
        <v>12</v>
      </c>
      <c r="P1909">
        <f>IF(Table1[[#This Row],[difference]]&gt;0,SQRT(Table1[[#This Row],[difference]]),-SQRT(ABS(Table1[[#This Row],[difference]])))</f>
        <v>3.4641016151377544</v>
      </c>
      <c r="Q1909">
        <f>IF(Table1[[#This Row],[line]]&gt;0,SQRT(Table1[[#This Row],[line]]),-SQRT(ABS(Table1[[#This Row],[line]])))</f>
        <v>-1.7320508075688772</v>
      </c>
      <c r="R1909">
        <f>Table1[[#This Row],[difference]]-Table1[[#This Row],[sqrt(line)]]</f>
        <v>13.732050807568877</v>
      </c>
      <c r="S1909">
        <f>IF(Table1[[#This Row],[difference]]&gt;0,1,-1)</f>
        <v>1</v>
      </c>
      <c r="T1909">
        <f>IF(Table1[[#This Row],[team]]=E1908,SUM(H1909,T1908),Table1[[#This Row],[ppg]])</f>
        <v>137</v>
      </c>
      <c r="U1909">
        <f>IF(Table1[[#This Row],[team]]=E1908,SUM(I1909,U1908),Table1[[#This Row],[ppga]])</f>
        <v>121</v>
      </c>
      <c r="V1909">
        <f>IF(Table1[[#This Row],[team]]=E1908,SUM(Table1[[#This Row],[difference]],V1908),Table1[[#This Row],[difference]])</f>
        <v>-5</v>
      </c>
      <c r="W1909">
        <f>IF(Table1[[#This Row],[team]]=E1908,SUM(Table1[[#This Row],[sqrt(dif)]],W1908),Table1[[#This Row],[sqrt(dif)]])</f>
        <v>-0.58943604125209159</v>
      </c>
      <c r="X1909">
        <f>IF(Table1[[#This Row],[team]]=E1908,SUM(Table1[[#This Row],[f1]],X1908),Table1[[#This Row],[f1]])</f>
        <v>1.7517905978301567</v>
      </c>
      <c r="Y1909">
        <f>IF(Table1[[#This Row],[ATS]]=S1908,SUM(Table1[[#This Row],[ATS]],Y1908),Table1[[#This Row],[ATS]])</f>
        <v>2</v>
      </c>
      <c r="Z1909">
        <f>IF(Table1[[#This Row],[ATS]]&gt;0,Table1[[#This Row],[ATS streak (not real)]]-1,Table1[[#This Row],[ATS streak (not real)]]+1)</f>
        <v>1</v>
      </c>
      <c r="AA1909" s="5">
        <f>Table1[[#This Row],[running ttl ppg]]^2.37/(Table1[[#This Row],[running ttl ppg]]^2.37+Table1[[#This Row],[running ttl ppga]]^2.37)</f>
        <v>0.57305615048156999</v>
      </c>
      <c r="AB1909" s="5">
        <f>Table1[[#This Row],[pyth ratio]]+Table1[[#This Row],[win/loss ratio]]</f>
        <v>1.3230561504815701</v>
      </c>
    </row>
    <row r="1910" spans="1:28" x14ac:dyDescent="0.25">
      <c r="A1910" s="1">
        <v>4468</v>
      </c>
      <c r="B1910" s="7">
        <f t="shared" si="62"/>
        <v>5</v>
      </c>
      <c r="C1910" s="5">
        <v>2019</v>
      </c>
      <c r="D1910" s="5">
        <v>5</v>
      </c>
      <c r="E1910" t="s">
        <v>64</v>
      </c>
      <c r="F1910" t="s">
        <v>72</v>
      </c>
      <c r="G1910" s="5">
        <v>1</v>
      </c>
      <c r="H1910">
        <v>43</v>
      </c>
      <c r="I1910">
        <v>19</v>
      </c>
      <c r="J1910">
        <v>24</v>
      </c>
      <c r="K1910">
        <f>IF(Table1[[#This Row],[net]]&gt;0,1,0)</f>
        <v>1</v>
      </c>
      <c r="L1910">
        <v>-5.5</v>
      </c>
      <c r="M1910">
        <f>IF(Table1[[#This Row],[team]]=E1909,SUM(Table1[[#This Row],[win/loss]],M1909),Table1[[#This Row],[win/loss]])</f>
        <v>4</v>
      </c>
      <c r="N1910">
        <f>IF(Table1[[#This Row],[team]]=E1909,SUM(Table1[[#This Row],[win/loss]],M1909),Table1[[#This Row],[win/loss]])/B1910</f>
        <v>0.8</v>
      </c>
      <c r="O1910">
        <f t="shared" si="61"/>
        <v>18.5</v>
      </c>
      <c r="P1910">
        <f>IF(Table1[[#This Row],[difference]]&gt;0,SQRT(Table1[[#This Row],[difference]]),-SQRT(ABS(Table1[[#This Row],[difference]])))</f>
        <v>4.3011626335213133</v>
      </c>
      <c r="Q1910">
        <f>IF(Table1[[#This Row],[line]]&gt;0,SQRT(Table1[[#This Row],[line]]),-SQRT(ABS(Table1[[#This Row],[line]])))</f>
        <v>-2.3452078799117149</v>
      </c>
      <c r="R1910">
        <f>Table1[[#This Row],[difference]]-Table1[[#This Row],[sqrt(line)]]</f>
        <v>20.845207879911715</v>
      </c>
      <c r="S1910">
        <f>IF(Table1[[#This Row],[difference]]&gt;0,1,-1)</f>
        <v>1</v>
      </c>
      <c r="T1910">
        <f>IF(Table1[[#This Row],[team]]=E1909,SUM(H1910,T1909),Table1[[#This Row],[ppg]])</f>
        <v>180</v>
      </c>
      <c r="U1910">
        <f>IF(Table1[[#This Row],[team]]=E1909,SUM(I1910,U1909),Table1[[#This Row],[ppga]])</f>
        <v>140</v>
      </c>
      <c r="V1910">
        <f>IF(Table1[[#This Row],[team]]=E1909,SUM(Table1[[#This Row],[difference]],V1909),Table1[[#This Row],[difference]])</f>
        <v>13.5</v>
      </c>
      <c r="W1910">
        <f>IF(Table1[[#This Row],[team]]=E1909,SUM(Table1[[#This Row],[sqrt(dif)]],W1909),Table1[[#This Row],[sqrt(dif)]])</f>
        <v>3.7117265922692217</v>
      </c>
      <c r="X1910">
        <f>IF(Table1[[#This Row],[team]]=E1909,SUM(Table1[[#This Row],[f1]],X1909),Table1[[#This Row],[f1]])</f>
        <v>22.59699847774187</v>
      </c>
      <c r="Y1910">
        <f>IF(Table1[[#This Row],[ATS]]=S1909,SUM(Table1[[#This Row],[ATS]],Y1909),Table1[[#This Row],[ATS]])</f>
        <v>3</v>
      </c>
      <c r="Z1910">
        <f>IF(Table1[[#This Row],[ATS]]&gt;0,Table1[[#This Row],[ATS streak (not real)]]-1,Table1[[#This Row],[ATS streak (not real)]]+1)</f>
        <v>2</v>
      </c>
      <c r="AA1910" s="5">
        <f>Table1[[#This Row],[running ttl ppg]]^2.37/(Table1[[#This Row],[running ttl ppg]]^2.37+Table1[[#This Row],[running ttl ppga]]^2.37)</f>
        <v>0.64465249244827183</v>
      </c>
      <c r="AB1910" s="5">
        <f>Table1[[#This Row],[pyth ratio]]+Table1[[#This Row],[win/loss ratio]]</f>
        <v>1.444652492448272</v>
      </c>
    </row>
    <row r="1911" spans="1:28" x14ac:dyDescent="0.25">
      <c r="A1911" s="1">
        <v>4469</v>
      </c>
      <c r="B1911" s="7">
        <f t="shared" si="62"/>
        <v>6</v>
      </c>
      <c r="C1911" s="5">
        <v>2019</v>
      </c>
      <c r="D1911" s="5">
        <v>7</v>
      </c>
      <c r="E1911" t="s">
        <v>64</v>
      </c>
      <c r="F1911" t="s">
        <v>43</v>
      </c>
      <c r="G1911" s="5">
        <v>0</v>
      </c>
      <c r="H1911">
        <v>24</v>
      </c>
      <c r="I1911">
        <v>23</v>
      </c>
      <c r="J1911">
        <v>1</v>
      </c>
      <c r="K1911">
        <f>IF(Table1[[#This Row],[net]]&gt;0,1,0)</f>
        <v>1</v>
      </c>
      <c r="L1911">
        <v>2.5</v>
      </c>
      <c r="M1911">
        <f>IF(Table1[[#This Row],[team]]=E1910,SUM(Table1[[#This Row],[win/loss]],M1910),Table1[[#This Row],[win/loss]])</f>
        <v>5</v>
      </c>
      <c r="N1911">
        <f>IF(Table1[[#This Row],[team]]=E1910,SUM(Table1[[#This Row],[win/loss]],M1910),Table1[[#This Row],[win/loss]])/B1911</f>
        <v>0.83333333333333337</v>
      </c>
      <c r="O1911">
        <f t="shared" si="61"/>
        <v>3.5</v>
      </c>
      <c r="P1911">
        <f>IF(Table1[[#This Row],[difference]]&gt;0,SQRT(Table1[[#This Row],[difference]]),-SQRT(ABS(Table1[[#This Row],[difference]])))</f>
        <v>1.8708286933869707</v>
      </c>
      <c r="Q1911">
        <f>IF(Table1[[#This Row],[line]]&gt;0,SQRT(Table1[[#This Row],[line]]),-SQRT(ABS(Table1[[#This Row],[line]])))</f>
        <v>1.5811388300841898</v>
      </c>
      <c r="R1911">
        <f>Table1[[#This Row],[difference]]-Table1[[#This Row],[sqrt(line)]]</f>
        <v>1.9188611699158102</v>
      </c>
      <c r="S1911">
        <f>IF(Table1[[#This Row],[difference]]&gt;0,1,-1)</f>
        <v>1</v>
      </c>
      <c r="T1911">
        <f>IF(Table1[[#This Row],[team]]=E1910,SUM(H1911,T1910),Table1[[#This Row],[ppg]])</f>
        <v>204</v>
      </c>
      <c r="U1911">
        <f>IF(Table1[[#This Row],[team]]=E1910,SUM(I1911,U1910),Table1[[#This Row],[ppga]])</f>
        <v>163</v>
      </c>
      <c r="V1911">
        <f>IF(Table1[[#This Row],[team]]=E1910,SUM(Table1[[#This Row],[difference]],V1910),Table1[[#This Row],[difference]])</f>
        <v>17</v>
      </c>
      <c r="W1911">
        <f>IF(Table1[[#This Row],[team]]=E1910,SUM(Table1[[#This Row],[sqrt(dif)]],W1910),Table1[[#This Row],[sqrt(dif)]])</f>
        <v>5.5825552856561922</v>
      </c>
      <c r="X1911">
        <f>IF(Table1[[#This Row],[team]]=E1910,SUM(Table1[[#This Row],[f1]],X1910),Table1[[#This Row],[f1]])</f>
        <v>24.515859647657681</v>
      </c>
      <c r="Y1911">
        <f>IF(Table1[[#This Row],[ATS]]=S1910,SUM(Table1[[#This Row],[ATS]],Y1910),Table1[[#This Row],[ATS]])</f>
        <v>4</v>
      </c>
      <c r="Z1911">
        <f>IF(Table1[[#This Row],[ATS]]&gt;0,Table1[[#This Row],[ATS streak (not real)]]-1,Table1[[#This Row],[ATS streak (not real)]]+1)</f>
        <v>3</v>
      </c>
      <c r="AA1911" s="5">
        <f>Table1[[#This Row],[running ttl ppg]]^2.37/(Table1[[#This Row],[running ttl ppg]]^2.37+Table1[[#This Row],[running ttl ppga]]^2.37)</f>
        <v>0.62989267334778642</v>
      </c>
      <c r="AB1911" s="5">
        <f>Table1[[#This Row],[pyth ratio]]+Table1[[#This Row],[win/loss ratio]]</f>
        <v>1.4632260066811198</v>
      </c>
    </row>
    <row r="1912" spans="1:28" x14ac:dyDescent="0.25">
      <c r="A1912" s="1">
        <v>4470</v>
      </c>
      <c r="B1912" s="7">
        <f t="shared" si="62"/>
        <v>7</v>
      </c>
      <c r="C1912" s="5">
        <v>2019</v>
      </c>
      <c r="D1912" s="5">
        <v>8</v>
      </c>
      <c r="E1912" t="s">
        <v>64</v>
      </c>
      <c r="F1912" t="s">
        <v>60</v>
      </c>
      <c r="G1912" s="5">
        <v>0</v>
      </c>
      <c r="H1912">
        <v>30</v>
      </c>
      <c r="I1912">
        <v>20</v>
      </c>
      <c r="J1912">
        <v>10</v>
      </c>
      <c r="K1912">
        <f>IF(Table1[[#This Row],[net]]&gt;0,1,0)</f>
        <v>1</v>
      </c>
      <c r="L1912">
        <v>-2.5</v>
      </c>
      <c r="M1912">
        <f>IF(Table1[[#This Row],[team]]=E1911,SUM(Table1[[#This Row],[win/loss]],M1911),Table1[[#This Row],[win/loss]])</f>
        <v>6</v>
      </c>
      <c r="N1912">
        <f>IF(Table1[[#This Row],[team]]=E1911,SUM(Table1[[#This Row],[win/loss]],M1911),Table1[[#This Row],[win/loss]])/B1912</f>
        <v>0.8571428571428571</v>
      </c>
      <c r="O1912">
        <f t="shared" si="61"/>
        <v>7.5</v>
      </c>
      <c r="P1912">
        <f>IF(Table1[[#This Row],[difference]]&gt;0,SQRT(Table1[[#This Row],[difference]]),-SQRT(ABS(Table1[[#This Row],[difference]])))</f>
        <v>2.7386127875258306</v>
      </c>
      <c r="Q1912">
        <f>IF(Table1[[#This Row],[line]]&gt;0,SQRT(Table1[[#This Row],[line]]),-SQRT(ABS(Table1[[#This Row],[line]])))</f>
        <v>-1.5811388300841898</v>
      </c>
      <c r="R1912">
        <f>Table1[[#This Row],[difference]]-Table1[[#This Row],[sqrt(line)]]</f>
        <v>9.0811388300841891</v>
      </c>
      <c r="S1912">
        <f>IF(Table1[[#This Row],[difference]]&gt;0,1,-1)</f>
        <v>1</v>
      </c>
      <c r="T1912">
        <f>IF(Table1[[#This Row],[team]]=E1911,SUM(H1912,T1911),Table1[[#This Row],[ppg]])</f>
        <v>234</v>
      </c>
      <c r="U1912">
        <f>IF(Table1[[#This Row],[team]]=E1911,SUM(I1912,U1911),Table1[[#This Row],[ppga]])</f>
        <v>183</v>
      </c>
      <c r="V1912">
        <f>IF(Table1[[#This Row],[team]]=E1911,SUM(Table1[[#This Row],[difference]],V1911),Table1[[#This Row],[difference]])</f>
        <v>24.5</v>
      </c>
      <c r="W1912">
        <f>IF(Table1[[#This Row],[team]]=E1911,SUM(Table1[[#This Row],[sqrt(dif)]],W1911),Table1[[#This Row],[sqrt(dif)]])</f>
        <v>8.3211680731820223</v>
      </c>
      <c r="X1912">
        <f>IF(Table1[[#This Row],[team]]=E1911,SUM(Table1[[#This Row],[f1]],X1911),Table1[[#This Row],[f1]])</f>
        <v>33.59699847774187</v>
      </c>
      <c r="Y1912">
        <f>IF(Table1[[#This Row],[ATS]]=S1911,SUM(Table1[[#This Row],[ATS]],Y1911),Table1[[#This Row],[ATS]])</f>
        <v>5</v>
      </c>
      <c r="Z1912">
        <f>IF(Table1[[#This Row],[ATS]]&gt;0,Table1[[#This Row],[ATS streak (not real)]]-1,Table1[[#This Row],[ATS streak (not real)]]+1)</f>
        <v>4</v>
      </c>
      <c r="AA1912" s="5">
        <f>Table1[[#This Row],[running ttl ppg]]^2.37/(Table1[[#This Row],[running ttl ppg]]^2.37+Table1[[#This Row],[running ttl ppga]]^2.37)</f>
        <v>0.64167208266362585</v>
      </c>
      <c r="AB1912" s="5">
        <f>Table1[[#This Row],[pyth ratio]]+Table1[[#This Row],[win/loss ratio]]</f>
        <v>1.4988149398064829</v>
      </c>
    </row>
    <row r="1913" spans="1:28" x14ac:dyDescent="0.25">
      <c r="A1913" s="1">
        <v>4471</v>
      </c>
      <c r="B1913" s="7">
        <f t="shared" si="62"/>
        <v>8</v>
      </c>
      <c r="C1913" s="5">
        <v>2019</v>
      </c>
      <c r="D1913" s="5">
        <v>9</v>
      </c>
      <c r="E1913" t="s">
        <v>64</v>
      </c>
      <c r="F1913" t="s">
        <v>58</v>
      </c>
      <c r="G1913" s="5">
        <v>1</v>
      </c>
      <c r="H1913">
        <v>45</v>
      </c>
      <c r="I1913">
        <v>35</v>
      </c>
      <c r="J1913">
        <v>10</v>
      </c>
      <c r="K1913">
        <f>IF(Table1[[#This Row],[net]]&gt;0,1,0)</f>
        <v>1</v>
      </c>
      <c r="L1913">
        <v>2</v>
      </c>
      <c r="M1913">
        <f>IF(Table1[[#This Row],[team]]=E1912,SUM(Table1[[#This Row],[win/loss]],M1912),Table1[[#This Row],[win/loss]])</f>
        <v>7</v>
      </c>
      <c r="N1913">
        <f>IF(Table1[[#This Row],[team]]=E1912,SUM(Table1[[#This Row],[win/loss]],M1912),Table1[[#This Row],[win/loss]])/B1913</f>
        <v>0.875</v>
      </c>
      <c r="O1913">
        <f t="shared" si="61"/>
        <v>12</v>
      </c>
      <c r="P1913">
        <f>IF(Table1[[#This Row],[difference]]&gt;0,SQRT(Table1[[#This Row],[difference]]),-SQRT(ABS(Table1[[#This Row],[difference]])))</f>
        <v>3.4641016151377544</v>
      </c>
      <c r="Q1913">
        <f>IF(Table1[[#This Row],[line]]&gt;0,SQRT(Table1[[#This Row],[line]]),-SQRT(ABS(Table1[[#This Row],[line]])))</f>
        <v>1.4142135623730951</v>
      </c>
      <c r="R1913">
        <f>Table1[[#This Row],[difference]]-Table1[[#This Row],[sqrt(line)]]</f>
        <v>10.585786437626904</v>
      </c>
      <c r="S1913">
        <f>IF(Table1[[#This Row],[difference]]&gt;0,1,-1)</f>
        <v>1</v>
      </c>
      <c r="T1913">
        <f>IF(Table1[[#This Row],[team]]=E1912,SUM(H1913,T1912),Table1[[#This Row],[ppg]])</f>
        <v>279</v>
      </c>
      <c r="U1913">
        <f>IF(Table1[[#This Row],[team]]=E1912,SUM(I1913,U1912),Table1[[#This Row],[ppga]])</f>
        <v>218</v>
      </c>
      <c r="V1913">
        <f>IF(Table1[[#This Row],[team]]=E1912,SUM(Table1[[#This Row],[difference]],V1912),Table1[[#This Row],[difference]])</f>
        <v>36.5</v>
      </c>
      <c r="W1913">
        <f>IF(Table1[[#This Row],[team]]=E1912,SUM(Table1[[#This Row],[sqrt(dif)]],W1912),Table1[[#This Row],[sqrt(dif)]])</f>
        <v>11.785269688319776</v>
      </c>
      <c r="X1913">
        <f>IF(Table1[[#This Row],[team]]=E1912,SUM(Table1[[#This Row],[f1]],X1912),Table1[[#This Row],[f1]])</f>
        <v>44.182784915368771</v>
      </c>
      <c r="Y1913">
        <f>IF(Table1[[#This Row],[ATS]]=S1912,SUM(Table1[[#This Row],[ATS]],Y1912),Table1[[#This Row],[ATS]])</f>
        <v>6</v>
      </c>
      <c r="Z1913">
        <f>IF(Table1[[#This Row],[ATS]]&gt;0,Table1[[#This Row],[ATS streak (not real)]]-1,Table1[[#This Row],[ATS streak (not real)]]+1)</f>
        <v>5</v>
      </c>
      <c r="AA1913" s="5">
        <f>Table1[[#This Row],[running ttl ppg]]^2.37/(Table1[[#This Row],[running ttl ppg]]^2.37+Table1[[#This Row],[running ttl ppga]]^2.37)</f>
        <v>0.64215243742204187</v>
      </c>
      <c r="AB1913" s="5">
        <f>Table1[[#This Row],[pyth ratio]]+Table1[[#This Row],[win/loss ratio]]</f>
        <v>1.517152437422042</v>
      </c>
    </row>
    <row r="1914" spans="1:28" x14ac:dyDescent="0.25">
      <c r="A1914" s="1">
        <v>4472</v>
      </c>
      <c r="B1914" s="7">
        <f t="shared" si="62"/>
        <v>9</v>
      </c>
      <c r="C1914" s="5">
        <v>2019</v>
      </c>
      <c r="D1914" s="5">
        <v>10</v>
      </c>
      <c r="E1914" t="s">
        <v>64</v>
      </c>
      <c r="F1914" t="s">
        <v>47</v>
      </c>
      <c r="G1914" s="5">
        <v>0</v>
      </c>
      <c r="H1914">
        <v>51</v>
      </c>
      <c r="I1914">
        <v>14</v>
      </c>
      <c r="J1914">
        <v>37</v>
      </c>
      <c r="K1914">
        <f>IF(Table1[[#This Row],[net]]&gt;0,1,0)</f>
        <v>1</v>
      </c>
      <c r="L1914">
        <v>-6</v>
      </c>
      <c r="M1914">
        <f>IF(Table1[[#This Row],[team]]=E1913,SUM(Table1[[#This Row],[win/loss]],M1913),Table1[[#This Row],[win/loss]])</f>
        <v>8</v>
      </c>
      <c r="N1914">
        <f>IF(Table1[[#This Row],[team]]=E1913,SUM(Table1[[#This Row],[win/loss]],M1913),Table1[[#This Row],[win/loss]])/B1914</f>
        <v>0.88888888888888884</v>
      </c>
      <c r="O1914">
        <f t="shared" si="61"/>
        <v>31</v>
      </c>
      <c r="P1914">
        <f>IF(Table1[[#This Row],[difference]]&gt;0,SQRT(Table1[[#This Row],[difference]]),-SQRT(ABS(Table1[[#This Row],[difference]])))</f>
        <v>5.5677643628300215</v>
      </c>
      <c r="Q1914">
        <f>IF(Table1[[#This Row],[line]]&gt;0,SQRT(Table1[[#This Row],[line]]),-SQRT(ABS(Table1[[#This Row],[line]])))</f>
        <v>-2.4494897427831779</v>
      </c>
      <c r="R1914">
        <f>Table1[[#This Row],[difference]]-Table1[[#This Row],[sqrt(line)]]</f>
        <v>33.449489742783179</v>
      </c>
      <c r="S1914">
        <f>IF(Table1[[#This Row],[difference]]&gt;0,1,-1)</f>
        <v>1</v>
      </c>
      <c r="T1914">
        <f>IF(Table1[[#This Row],[team]]=E1913,SUM(H1914,T1913),Table1[[#This Row],[ppg]])</f>
        <v>330</v>
      </c>
      <c r="U1914">
        <f>IF(Table1[[#This Row],[team]]=E1913,SUM(I1914,U1913),Table1[[#This Row],[ppga]])</f>
        <v>232</v>
      </c>
      <c r="V1914">
        <f>IF(Table1[[#This Row],[team]]=E1913,SUM(Table1[[#This Row],[difference]],V1913),Table1[[#This Row],[difference]])</f>
        <v>67.5</v>
      </c>
      <c r="W1914">
        <f>IF(Table1[[#This Row],[team]]=E1913,SUM(Table1[[#This Row],[sqrt(dif)]],W1913),Table1[[#This Row],[sqrt(dif)]])</f>
        <v>17.353034051149798</v>
      </c>
      <c r="X1914">
        <f>IF(Table1[[#This Row],[team]]=E1913,SUM(Table1[[#This Row],[f1]],X1913),Table1[[#This Row],[f1]])</f>
        <v>77.632274658151943</v>
      </c>
      <c r="Y1914">
        <f>IF(Table1[[#This Row],[ATS]]=S1913,SUM(Table1[[#This Row],[ATS]],Y1913),Table1[[#This Row],[ATS]])</f>
        <v>7</v>
      </c>
      <c r="Z1914">
        <f>IF(Table1[[#This Row],[ATS]]&gt;0,Table1[[#This Row],[ATS streak (not real)]]-1,Table1[[#This Row],[ATS streak (not real)]]+1)</f>
        <v>6</v>
      </c>
      <c r="AA1914" s="5">
        <f>Table1[[#This Row],[running ttl ppg]]^2.37/(Table1[[#This Row],[running ttl ppg]]^2.37+Table1[[#This Row],[running ttl ppga]]^2.37)</f>
        <v>0.69742842274896455</v>
      </c>
      <c r="AB1914" s="5">
        <f>Table1[[#This Row],[pyth ratio]]+Table1[[#This Row],[win/loss ratio]]</f>
        <v>1.5863173116378535</v>
      </c>
    </row>
    <row r="1915" spans="1:28" x14ac:dyDescent="0.25">
      <c r="A1915" s="1">
        <v>4473</v>
      </c>
      <c r="B1915" s="7">
        <f t="shared" si="62"/>
        <v>10</v>
      </c>
      <c r="C1915" s="5">
        <v>2019</v>
      </c>
      <c r="D1915" s="5">
        <v>11</v>
      </c>
      <c r="E1915" t="s">
        <v>64</v>
      </c>
      <c r="F1915" t="s">
        <v>66</v>
      </c>
      <c r="G1915" s="5">
        <v>1</v>
      </c>
      <c r="H1915">
        <v>48</v>
      </c>
      <c r="I1915">
        <v>7</v>
      </c>
      <c r="J1915">
        <v>41</v>
      </c>
      <c r="K1915">
        <f>IF(Table1[[#This Row],[net]]&gt;0,1,0)</f>
        <v>1</v>
      </c>
      <c r="L1915">
        <v>-7</v>
      </c>
      <c r="M1915">
        <f>IF(Table1[[#This Row],[team]]=E1914,SUM(Table1[[#This Row],[win/loss]],M1914),Table1[[#This Row],[win/loss]])</f>
        <v>9</v>
      </c>
      <c r="N1915">
        <f>IF(Table1[[#This Row],[team]]=E1914,SUM(Table1[[#This Row],[win/loss]],M1914),Table1[[#This Row],[win/loss]])/B1915</f>
        <v>0.9</v>
      </c>
      <c r="O1915">
        <f t="shared" si="61"/>
        <v>34</v>
      </c>
      <c r="P1915">
        <f>IF(Table1[[#This Row],[difference]]&gt;0,SQRT(Table1[[#This Row],[difference]]),-SQRT(ABS(Table1[[#This Row],[difference]])))</f>
        <v>5.8309518948453007</v>
      </c>
      <c r="Q1915">
        <f>IF(Table1[[#This Row],[line]]&gt;0,SQRT(Table1[[#This Row],[line]]),-SQRT(ABS(Table1[[#This Row],[line]])))</f>
        <v>-2.6457513110645907</v>
      </c>
      <c r="R1915">
        <f>Table1[[#This Row],[difference]]-Table1[[#This Row],[sqrt(line)]]</f>
        <v>36.645751311064593</v>
      </c>
      <c r="S1915">
        <f>IF(Table1[[#This Row],[difference]]&gt;0,1,-1)</f>
        <v>1</v>
      </c>
      <c r="T1915">
        <f>IF(Table1[[#This Row],[team]]=E1914,SUM(H1915,T1914),Table1[[#This Row],[ppg]])</f>
        <v>378</v>
      </c>
      <c r="U1915">
        <f>IF(Table1[[#This Row],[team]]=E1914,SUM(I1915,U1914),Table1[[#This Row],[ppga]])</f>
        <v>239</v>
      </c>
      <c r="V1915">
        <f>IF(Table1[[#This Row],[team]]=E1914,SUM(Table1[[#This Row],[difference]],V1914),Table1[[#This Row],[difference]])</f>
        <v>101.5</v>
      </c>
      <c r="W1915">
        <f>IF(Table1[[#This Row],[team]]=E1914,SUM(Table1[[#This Row],[sqrt(dif)]],W1914),Table1[[#This Row],[sqrt(dif)]])</f>
        <v>23.183985945995097</v>
      </c>
      <c r="X1915">
        <f>IF(Table1[[#This Row],[team]]=E1914,SUM(Table1[[#This Row],[f1]],X1914),Table1[[#This Row],[f1]])</f>
        <v>114.27802596921654</v>
      </c>
      <c r="Y1915">
        <f>IF(Table1[[#This Row],[ATS]]=S1914,SUM(Table1[[#This Row],[ATS]],Y1914),Table1[[#This Row],[ATS]])</f>
        <v>8</v>
      </c>
      <c r="Z1915">
        <f>IF(Table1[[#This Row],[ATS]]&gt;0,Table1[[#This Row],[ATS streak (not real)]]-1,Table1[[#This Row],[ATS streak (not real)]]+1)</f>
        <v>7</v>
      </c>
      <c r="AA1915" s="5">
        <f>Table1[[#This Row],[running ttl ppg]]^2.37/(Table1[[#This Row],[running ttl ppg]]^2.37+Table1[[#This Row],[running ttl ppga]]^2.37)</f>
        <v>0.7477184213105752</v>
      </c>
      <c r="AB1915" s="5">
        <f>Table1[[#This Row],[pyth ratio]]+Table1[[#This Row],[win/loss ratio]]</f>
        <v>1.6477184213105751</v>
      </c>
    </row>
    <row r="1916" spans="1:28" x14ac:dyDescent="0.25">
      <c r="A1916" s="1">
        <v>4474</v>
      </c>
      <c r="B1916" s="7">
        <f t="shared" si="62"/>
        <v>11</v>
      </c>
      <c r="C1916" s="5">
        <v>2019</v>
      </c>
      <c r="D1916" s="5">
        <v>12</v>
      </c>
      <c r="E1916" t="s">
        <v>64</v>
      </c>
      <c r="F1916" t="s">
        <v>42</v>
      </c>
      <c r="G1916" s="5">
        <v>1</v>
      </c>
      <c r="H1916">
        <v>31</v>
      </c>
      <c r="I1916">
        <v>17</v>
      </c>
      <c r="J1916">
        <v>14</v>
      </c>
      <c r="K1916">
        <f>IF(Table1[[#This Row],[net]]&gt;0,1,0)</f>
        <v>1</v>
      </c>
      <c r="L1916">
        <v>-12.5</v>
      </c>
      <c r="M1916">
        <f>IF(Table1[[#This Row],[team]]=E1915,SUM(Table1[[#This Row],[win/loss]],M1915),Table1[[#This Row],[win/loss]])</f>
        <v>10</v>
      </c>
      <c r="N1916">
        <f>IF(Table1[[#This Row],[team]]=E1915,SUM(Table1[[#This Row],[win/loss]],M1915),Table1[[#This Row],[win/loss]])/B1916</f>
        <v>0.90909090909090906</v>
      </c>
      <c r="O1916">
        <f t="shared" si="61"/>
        <v>1.5</v>
      </c>
      <c r="P1916">
        <f>IF(Table1[[#This Row],[difference]]&gt;0,SQRT(Table1[[#This Row],[difference]]),-SQRT(ABS(Table1[[#This Row],[difference]])))</f>
        <v>1.2247448713915889</v>
      </c>
      <c r="Q1916">
        <f>IF(Table1[[#This Row],[line]]&gt;0,SQRT(Table1[[#This Row],[line]]),-SQRT(ABS(Table1[[#This Row],[line]])))</f>
        <v>-3.5355339059327378</v>
      </c>
      <c r="R1916">
        <f>Table1[[#This Row],[difference]]-Table1[[#This Row],[sqrt(line)]]</f>
        <v>5.0355339059327378</v>
      </c>
      <c r="S1916">
        <f>IF(Table1[[#This Row],[difference]]&gt;0,1,-1)</f>
        <v>1</v>
      </c>
      <c r="T1916">
        <f>IF(Table1[[#This Row],[team]]=E1915,SUM(H1916,T1915),Table1[[#This Row],[ppg]])</f>
        <v>409</v>
      </c>
      <c r="U1916">
        <f>IF(Table1[[#This Row],[team]]=E1915,SUM(I1916,U1915),Table1[[#This Row],[ppga]])</f>
        <v>256</v>
      </c>
      <c r="V1916">
        <f>IF(Table1[[#This Row],[team]]=E1915,SUM(Table1[[#This Row],[difference]],V1915),Table1[[#This Row],[difference]])</f>
        <v>103</v>
      </c>
      <c r="W1916">
        <f>IF(Table1[[#This Row],[team]]=E1915,SUM(Table1[[#This Row],[sqrt(dif)]],W1915),Table1[[#This Row],[sqrt(dif)]])</f>
        <v>24.408730817386687</v>
      </c>
      <c r="X1916">
        <f>IF(Table1[[#This Row],[team]]=E1915,SUM(Table1[[#This Row],[f1]],X1915),Table1[[#This Row],[f1]])</f>
        <v>119.31355987514928</v>
      </c>
      <c r="Y1916">
        <f>IF(Table1[[#This Row],[ATS]]=S1915,SUM(Table1[[#This Row],[ATS]],Y1915),Table1[[#This Row],[ATS]])</f>
        <v>9</v>
      </c>
      <c r="Z1916">
        <f>IF(Table1[[#This Row],[ATS]]&gt;0,Table1[[#This Row],[ATS streak (not real)]]-1,Table1[[#This Row],[ATS streak (not real)]]+1)</f>
        <v>8</v>
      </c>
      <c r="AA1916" s="5">
        <f>Table1[[#This Row],[running ttl ppg]]^2.37/(Table1[[#This Row],[running ttl ppg]]^2.37+Table1[[#This Row],[running ttl ppga]]^2.37)</f>
        <v>0.75221008375924459</v>
      </c>
      <c r="AB1916" s="5">
        <f>Table1[[#This Row],[pyth ratio]]+Table1[[#This Row],[win/loss ratio]]</f>
        <v>1.6613009928501536</v>
      </c>
    </row>
    <row r="1917" spans="1:28" x14ac:dyDescent="0.25">
      <c r="A1917" s="1">
        <v>4475</v>
      </c>
      <c r="B1917" s="7">
        <f t="shared" si="62"/>
        <v>12</v>
      </c>
      <c r="C1917" s="5">
        <v>2019</v>
      </c>
      <c r="D1917" s="5">
        <v>13</v>
      </c>
      <c r="E1917" t="s">
        <v>64</v>
      </c>
      <c r="F1917" t="s">
        <v>49</v>
      </c>
      <c r="G1917" s="5">
        <v>0</v>
      </c>
      <c r="H1917">
        <v>10</v>
      </c>
      <c r="I1917">
        <v>13</v>
      </c>
      <c r="J1917">
        <v>-3</v>
      </c>
      <c r="K1917">
        <f>IF(Table1[[#This Row],[net]]&gt;0,1,0)</f>
        <v>0</v>
      </c>
      <c r="L1917">
        <v>-7.5</v>
      </c>
      <c r="M1917">
        <f>IF(Table1[[#This Row],[team]]=E1916,SUM(Table1[[#This Row],[win/loss]],M1916),Table1[[#This Row],[win/loss]])</f>
        <v>10</v>
      </c>
      <c r="N1917">
        <f>IF(Table1[[#This Row],[team]]=E1916,SUM(Table1[[#This Row],[win/loss]],M1916),Table1[[#This Row],[win/loss]])/B1917</f>
        <v>0.83333333333333337</v>
      </c>
      <c r="O1917">
        <f t="shared" si="61"/>
        <v>-10.5</v>
      </c>
      <c r="P1917">
        <f>IF(Table1[[#This Row],[difference]]&gt;0,SQRT(Table1[[#This Row],[difference]]),-SQRT(ABS(Table1[[#This Row],[difference]])))</f>
        <v>-3.2403703492039302</v>
      </c>
      <c r="Q1917">
        <f>IF(Table1[[#This Row],[line]]&gt;0,SQRT(Table1[[#This Row],[line]]),-SQRT(ABS(Table1[[#This Row],[line]])))</f>
        <v>-2.7386127875258306</v>
      </c>
      <c r="R1917">
        <f>Table1[[#This Row],[difference]]-Table1[[#This Row],[sqrt(line)]]</f>
        <v>-7.761387212474169</v>
      </c>
      <c r="S1917">
        <f>IF(Table1[[#This Row],[difference]]&gt;0,1,-1)</f>
        <v>-1</v>
      </c>
      <c r="T1917">
        <f>IF(Table1[[#This Row],[team]]=E1916,SUM(H1917,T1916),Table1[[#This Row],[ppg]])</f>
        <v>419</v>
      </c>
      <c r="U1917">
        <f>IF(Table1[[#This Row],[team]]=E1916,SUM(I1917,U1916),Table1[[#This Row],[ppga]])</f>
        <v>269</v>
      </c>
      <c r="V1917">
        <f>IF(Table1[[#This Row],[team]]=E1916,SUM(Table1[[#This Row],[difference]],V1916),Table1[[#This Row],[difference]])</f>
        <v>92.5</v>
      </c>
      <c r="W1917">
        <f>IF(Table1[[#This Row],[team]]=E1916,SUM(Table1[[#This Row],[sqrt(dif)]],W1916),Table1[[#This Row],[sqrt(dif)]])</f>
        <v>21.168360468182755</v>
      </c>
      <c r="X1917">
        <f>IF(Table1[[#This Row],[team]]=E1916,SUM(Table1[[#This Row],[f1]],X1916),Table1[[#This Row],[f1]])</f>
        <v>111.5521726626751</v>
      </c>
      <c r="Y1917">
        <f>IF(Table1[[#This Row],[ATS]]=S1916,SUM(Table1[[#This Row],[ATS]],Y1916),Table1[[#This Row],[ATS]])</f>
        <v>-1</v>
      </c>
      <c r="Z1917">
        <f>IF(Table1[[#This Row],[ATS]]&gt;0,Table1[[#This Row],[ATS streak (not real)]]-1,Table1[[#This Row],[ATS streak (not real)]]+1)</f>
        <v>0</v>
      </c>
      <c r="AA1917" s="5">
        <f>Table1[[#This Row],[running ttl ppg]]^2.37/(Table1[[#This Row],[running ttl ppg]]^2.37+Table1[[#This Row],[running ttl ppga]]^2.37)</f>
        <v>0.74083022047952973</v>
      </c>
      <c r="AB1917" s="5">
        <f>Table1[[#This Row],[pyth ratio]]+Table1[[#This Row],[win/loss ratio]]</f>
        <v>1.5741635538128631</v>
      </c>
    </row>
    <row r="1918" spans="1:28" x14ac:dyDescent="0.25">
      <c r="A1918" s="1">
        <v>4476</v>
      </c>
      <c r="B1918" s="7">
        <f t="shared" si="62"/>
        <v>13</v>
      </c>
      <c r="C1918" s="5">
        <v>2019</v>
      </c>
      <c r="D1918" s="5">
        <v>14</v>
      </c>
      <c r="E1918" t="s">
        <v>64</v>
      </c>
      <c r="F1918" t="s">
        <v>70</v>
      </c>
      <c r="G1918" s="5">
        <v>0</v>
      </c>
      <c r="H1918">
        <v>28</v>
      </c>
      <c r="I1918">
        <v>14</v>
      </c>
      <c r="J1918">
        <v>14</v>
      </c>
      <c r="K1918">
        <f>IF(Table1[[#This Row],[net]]&gt;0,1,0)</f>
        <v>1</v>
      </c>
      <c r="L1918">
        <v>-9.5</v>
      </c>
      <c r="M1918">
        <f>IF(Table1[[#This Row],[team]]=E1917,SUM(Table1[[#This Row],[win/loss]],M1917),Table1[[#This Row],[win/loss]])</f>
        <v>11</v>
      </c>
      <c r="N1918">
        <f>IF(Table1[[#This Row],[team]]=E1917,SUM(Table1[[#This Row],[win/loss]],M1917),Table1[[#This Row],[win/loss]])/B1918</f>
        <v>0.84615384615384615</v>
      </c>
      <c r="O1918">
        <f t="shared" si="61"/>
        <v>4.5</v>
      </c>
      <c r="P1918">
        <f>IF(Table1[[#This Row],[difference]]&gt;0,SQRT(Table1[[#This Row],[difference]]),-SQRT(ABS(Table1[[#This Row],[difference]])))</f>
        <v>2.1213203435596424</v>
      </c>
      <c r="Q1918">
        <f>IF(Table1[[#This Row],[line]]&gt;0,SQRT(Table1[[#This Row],[line]]),-SQRT(ABS(Table1[[#This Row],[line]])))</f>
        <v>-3.082207001484488</v>
      </c>
      <c r="R1918">
        <f>Table1[[#This Row],[difference]]-Table1[[#This Row],[sqrt(line)]]</f>
        <v>7.5822070014844876</v>
      </c>
      <c r="S1918">
        <f>IF(Table1[[#This Row],[difference]]&gt;0,1,-1)</f>
        <v>1</v>
      </c>
      <c r="T1918">
        <f>IF(Table1[[#This Row],[team]]=E1917,SUM(H1918,T1917),Table1[[#This Row],[ppg]])</f>
        <v>447</v>
      </c>
      <c r="U1918">
        <f>IF(Table1[[#This Row],[team]]=E1917,SUM(I1918,U1917),Table1[[#This Row],[ppga]])</f>
        <v>283</v>
      </c>
      <c r="V1918">
        <f>IF(Table1[[#This Row],[team]]=E1917,SUM(Table1[[#This Row],[difference]],V1917),Table1[[#This Row],[difference]])</f>
        <v>97</v>
      </c>
      <c r="W1918">
        <f>IF(Table1[[#This Row],[team]]=E1917,SUM(Table1[[#This Row],[sqrt(dif)]],W1917),Table1[[#This Row],[sqrt(dif)]])</f>
        <v>23.289680811742397</v>
      </c>
      <c r="X1918">
        <f>IF(Table1[[#This Row],[team]]=E1917,SUM(Table1[[#This Row],[f1]],X1917),Table1[[#This Row],[f1]])</f>
        <v>119.1343796641596</v>
      </c>
      <c r="Y1918">
        <f>IF(Table1[[#This Row],[ATS]]=S1917,SUM(Table1[[#This Row],[ATS]],Y1917),Table1[[#This Row],[ATS]])</f>
        <v>1</v>
      </c>
      <c r="Z1918">
        <f>IF(Table1[[#This Row],[ATS]]&gt;0,Table1[[#This Row],[ATS streak (not real)]]-1,Table1[[#This Row],[ATS streak (not real)]]+1)</f>
        <v>0</v>
      </c>
      <c r="AA1918" s="5">
        <f>Table1[[#This Row],[running ttl ppg]]^2.37/(Table1[[#This Row],[running ttl ppg]]^2.37+Table1[[#This Row],[running ttl ppga]]^2.37)</f>
        <v>0.74712830816740783</v>
      </c>
      <c r="AB1918" s="5">
        <f>Table1[[#This Row],[pyth ratio]]+Table1[[#This Row],[win/loss ratio]]</f>
        <v>1.5932821543212539</v>
      </c>
    </row>
    <row r="1919" spans="1:28" x14ac:dyDescent="0.25">
      <c r="A1919" s="1">
        <v>4477</v>
      </c>
      <c r="B1919" s="7">
        <f t="shared" si="62"/>
        <v>14</v>
      </c>
      <c r="C1919" s="5">
        <v>2019</v>
      </c>
      <c r="D1919" s="5">
        <v>15</v>
      </c>
      <c r="E1919" t="s">
        <v>64</v>
      </c>
      <c r="F1919" t="s">
        <v>45</v>
      </c>
      <c r="G1919" s="5">
        <v>0</v>
      </c>
      <c r="H1919">
        <v>12</v>
      </c>
      <c r="I1919">
        <v>9</v>
      </c>
      <c r="J1919">
        <v>3</v>
      </c>
      <c r="K1919">
        <f>IF(Table1[[#This Row],[net]]&gt;0,1,0)</f>
        <v>1</v>
      </c>
      <c r="L1919">
        <v>-6</v>
      </c>
      <c r="M1919">
        <f>IF(Table1[[#This Row],[team]]=E1918,SUM(Table1[[#This Row],[win/loss]],M1918),Table1[[#This Row],[win/loss]])</f>
        <v>12</v>
      </c>
      <c r="N1919">
        <f>IF(Table1[[#This Row],[team]]=E1918,SUM(Table1[[#This Row],[win/loss]],M1918),Table1[[#This Row],[win/loss]])/B1919</f>
        <v>0.8571428571428571</v>
      </c>
      <c r="O1919">
        <f t="shared" si="61"/>
        <v>-3</v>
      </c>
      <c r="P1919">
        <f>IF(Table1[[#This Row],[difference]]&gt;0,SQRT(Table1[[#This Row],[difference]]),-SQRT(ABS(Table1[[#This Row],[difference]])))</f>
        <v>-1.7320508075688772</v>
      </c>
      <c r="Q1919">
        <f>IF(Table1[[#This Row],[line]]&gt;0,SQRT(Table1[[#This Row],[line]]),-SQRT(ABS(Table1[[#This Row],[line]])))</f>
        <v>-2.4494897427831779</v>
      </c>
      <c r="R1919">
        <f>Table1[[#This Row],[difference]]-Table1[[#This Row],[sqrt(line)]]</f>
        <v>-0.55051025721682212</v>
      </c>
      <c r="S1919">
        <f>IF(Table1[[#This Row],[difference]]&gt;0,1,-1)</f>
        <v>-1</v>
      </c>
      <c r="T1919">
        <f>IF(Table1[[#This Row],[team]]=E1918,SUM(H1919,T1918),Table1[[#This Row],[ppg]])</f>
        <v>459</v>
      </c>
      <c r="U1919">
        <f>IF(Table1[[#This Row],[team]]=E1918,SUM(I1919,U1918),Table1[[#This Row],[ppga]])</f>
        <v>292</v>
      </c>
      <c r="V1919">
        <f>IF(Table1[[#This Row],[team]]=E1918,SUM(Table1[[#This Row],[difference]],V1918),Table1[[#This Row],[difference]])</f>
        <v>94</v>
      </c>
      <c r="W1919">
        <f>IF(Table1[[#This Row],[team]]=E1918,SUM(Table1[[#This Row],[sqrt(dif)]],W1918),Table1[[#This Row],[sqrt(dif)]])</f>
        <v>21.557630004173518</v>
      </c>
      <c r="X1919">
        <f>IF(Table1[[#This Row],[team]]=E1918,SUM(Table1[[#This Row],[f1]],X1918),Table1[[#This Row],[f1]])</f>
        <v>118.58386940694277</v>
      </c>
      <c r="Y1919">
        <f>IF(Table1[[#This Row],[ATS]]=S1918,SUM(Table1[[#This Row],[ATS]],Y1918),Table1[[#This Row],[ATS]])</f>
        <v>-1</v>
      </c>
      <c r="Z1919">
        <f>IF(Table1[[#This Row],[ATS]]&gt;0,Table1[[#This Row],[ATS streak (not real)]]-1,Table1[[#This Row],[ATS streak (not real)]]+1)</f>
        <v>0</v>
      </c>
      <c r="AA1919" s="5">
        <f>Table1[[#This Row],[running ttl ppg]]^2.37/(Table1[[#This Row],[running ttl ppg]]^2.37+Table1[[#This Row],[running ttl ppga]]^2.37)</f>
        <v>0.74496614749374257</v>
      </c>
      <c r="AB1919" s="5">
        <f>Table1[[#This Row],[pyth ratio]]+Table1[[#This Row],[win/loss ratio]]</f>
        <v>1.6021090046365996</v>
      </c>
    </row>
    <row r="1920" spans="1:28" x14ac:dyDescent="0.25">
      <c r="A1920" s="1">
        <v>4478</v>
      </c>
      <c r="B1920" s="7">
        <f t="shared" si="62"/>
        <v>15</v>
      </c>
      <c r="C1920" s="5">
        <v>2019</v>
      </c>
      <c r="D1920" s="5">
        <v>16</v>
      </c>
      <c r="E1920" t="s">
        <v>64</v>
      </c>
      <c r="F1920" t="s">
        <v>67</v>
      </c>
      <c r="G1920" s="5">
        <v>1</v>
      </c>
      <c r="H1920">
        <v>31</v>
      </c>
      <c r="I1920">
        <v>28</v>
      </c>
      <c r="J1920">
        <v>3</v>
      </c>
      <c r="K1920">
        <f>IF(Table1[[#This Row],[net]]&gt;0,1,0)</f>
        <v>1</v>
      </c>
      <c r="L1920">
        <v>-6.5</v>
      </c>
      <c r="M1920">
        <f>IF(Table1[[#This Row],[team]]=E1919,SUM(Table1[[#This Row],[win/loss]],M1919),Table1[[#This Row],[win/loss]])</f>
        <v>13</v>
      </c>
      <c r="N1920">
        <f>IF(Table1[[#This Row],[team]]=E1919,SUM(Table1[[#This Row],[win/loss]],M1919),Table1[[#This Row],[win/loss]])/B1920</f>
        <v>0.8666666666666667</v>
      </c>
      <c r="O1920">
        <f t="shared" si="61"/>
        <v>-3.5</v>
      </c>
      <c r="P1920">
        <f>IF(Table1[[#This Row],[difference]]&gt;0,SQRT(Table1[[#This Row],[difference]]),-SQRT(ABS(Table1[[#This Row],[difference]])))</f>
        <v>-1.8708286933869707</v>
      </c>
      <c r="Q1920">
        <f>IF(Table1[[#This Row],[line]]&gt;0,SQRT(Table1[[#This Row],[line]]),-SQRT(ABS(Table1[[#This Row],[line]])))</f>
        <v>-2.5495097567963922</v>
      </c>
      <c r="R1920">
        <f>Table1[[#This Row],[difference]]-Table1[[#This Row],[sqrt(line)]]</f>
        <v>-0.95049024320360775</v>
      </c>
      <c r="S1920">
        <f>IF(Table1[[#This Row],[difference]]&gt;0,1,-1)</f>
        <v>-1</v>
      </c>
      <c r="T1920">
        <f>IF(Table1[[#This Row],[team]]=E1919,SUM(H1920,T1919),Table1[[#This Row],[ppg]])</f>
        <v>490</v>
      </c>
      <c r="U1920">
        <f>IF(Table1[[#This Row],[team]]=E1919,SUM(I1920,U1919),Table1[[#This Row],[ppga]])</f>
        <v>320</v>
      </c>
      <c r="V1920">
        <f>IF(Table1[[#This Row],[team]]=E1919,SUM(Table1[[#This Row],[difference]],V1919),Table1[[#This Row],[difference]])</f>
        <v>90.5</v>
      </c>
      <c r="W1920">
        <f>IF(Table1[[#This Row],[team]]=E1919,SUM(Table1[[#This Row],[sqrt(dif)]],W1919),Table1[[#This Row],[sqrt(dif)]])</f>
        <v>19.686801310786546</v>
      </c>
      <c r="X1920">
        <f>IF(Table1[[#This Row],[team]]=E1919,SUM(Table1[[#This Row],[f1]],X1919),Table1[[#This Row],[f1]])</f>
        <v>117.63337916373916</v>
      </c>
      <c r="Y1920">
        <f>IF(Table1[[#This Row],[ATS]]=S1919,SUM(Table1[[#This Row],[ATS]],Y1919),Table1[[#This Row],[ATS]])</f>
        <v>-2</v>
      </c>
      <c r="Z1920">
        <f>IF(Table1[[#This Row],[ATS]]&gt;0,Table1[[#This Row],[ATS streak (not real)]]-1,Table1[[#This Row],[ATS streak (not real)]]+1)</f>
        <v>-1</v>
      </c>
      <c r="AA1920" s="5">
        <f>Table1[[#This Row],[running ttl ppg]]^2.37/(Table1[[#This Row],[running ttl ppg]]^2.37+Table1[[#This Row],[running ttl ppga]]^2.37)</f>
        <v>0.73298492477662114</v>
      </c>
      <c r="AB1920" s="5">
        <f>Table1[[#This Row],[pyth ratio]]+Table1[[#This Row],[win/loss ratio]]</f>
        <v>1.5996515914432878</v>
      </c>
    </row>
    <row r="1921" spans="1:28" x14ac:dyDescent="0.25">
      <c r="A1921" s="1">
        <v>4479</v>
      </c>
      <c r="B1921" s="7">
        <f t="shared" si="62"/>
        <v>16</v>
      </c>
      <c r="C1921" s="5">
        <v>2019</v>
      </c>
      <c r="D1921" s="5">
        <v>17</v>
      </c>
      <c r="E1921" t="s">
        <v>64</v>
      </c>
      <c r="F1921" t="s">
        <v>45</v>
      </c>
      <c r="G1921" s="5">
        <v>1</v>
      </c>
      <c r="H1921">
        <v>14</v>
      </c>
      <c r="I1921">
        <v>33</v>
      </c>
      <c r="J1921">
        <v>-19</v>
      </c>
      <c r="K1921">
        <f>IF(Table1[[#This Row],[net]]&gt;0,1,0)</f>
        <v>0</v>
      </c>
      <c r="L1921">
        <v>-7.5</v>
      </c>
      <c r="M1921">
        <f>IF(Table1[[#This Row],[team]]=E1920,SUM(Table1[[#This Row],[win/loss]],M1920),Table1[[#This Row],[win/loss]])</f>
        <v>13</v>
      </c>
      <c r="N1921">
        <f>IF(Table1[[#This Row],[team]]=E1920,SUM(Table1[[#This Row],[win/loss]],M1920),Table1[[#This Row],[win/loss]])/B1921</f>
        <v>0.8125</v>
      </c>
      <c r="O1921">
        <f t="shared" si="61"/>
        <v>-26.5</v>
      </c>
      <c r="P1921">
        <f>IF(Table1[[#This Row],[difference]]&gt;0,SQRT(Table1[[#This Row],[difference]]),-SQRT(ABS(Table1[[#This Row],[difference]])))</f>
        <v>-5.1478150704935004</v>
      </c>
      <c r="Q1921">
        <f>IF(Table1[[#This Row],[line]]&gt;0,SQRT(Table1[[#This Row],[line]]),-SQRT(ABS(Table1[[#This Row],[line]])))</f>
        <v>-2.7386127875258306</v>
      </c>
      <c r="R1921">
        <f>Table1[[#This Row],[difference]]-Table1[[#This Row],[sqrt(line)]]</f>
        <v>-23.761387212474169</v>
      </c>
      <c r="S1921">
        <f>IF(Table1[[#This Row],[difference]]&gt;0,1,-1)</f>
        <v>-1</v>
      </c>
      <c r="T1921">
        <f>IF(Table1[[#This Row],[team]]=E1920,SUM(H1921,T1920),Table1[[#This Row],[ppg]])</f>
        <v>504</v>
      </c>
      <c r="U1921">
        <f>IF(Table1[[#This Row],[team]]=E1920,SUM(I1921,U1920),Table1[[#This Row],[ppga]])</f>
        <v>353</v>
      </c>
      <c r="V1921">
        <f>IF(Table1[[#This Row],[team]]=E1920,SUM(Table1[[#This Row],[difference]],V1920),Table1[[#This Row],[difference]])</f>
        <v>64</v>
      </c>
      <c r="W1921">
        <f>IF(Table1[[#This Row],[team]]=E1920,SUM(Table1[[#This Row],[sqrt(dif)]],W1920),Table1[[#This Row],[sqrt(dif)]])</f>
        <v>14.538986240293045</v>
      </c>
      <c r="X1921">
        <f>IF(Table1[[#This Row],[team]]=E1920,SUM(Table1[[#This Row],[f1]],X1920),Table1[[#This Row],[f1]])</f>
        <v>93.871991951264988</v>
      </c>
      <c r="Y1921">
        <f>IF(Table1[[#This Row],[ATS]]=S1920,SUM(Table1[[#This Row],[ATS]],Y1920),Table1[[#This Row],[ATS]])</f>
        <v>-3</v>
      </c>
      <c r="Z1921">
        <f>IF(Table1[[#This Row],[ATS]]&gt;0,Table1[[#This Row],[ATS streak (not real)]]-1,Table1[[#This Row],[ATS streak (not real)]]+1)</f>
        <v>-2</v>
      </c>
      <c r="AA1921" s="5">
        <f>Table1[[#This Row],[running ttl ppg]]^2.37/(Table1[[#This Row],[running ttl ppg]]^2.37+Table1[[#This Row],[running ttl ppga]]^2.37)</f>
        <v>0.69930204300487186</v>
      </c>
      <c r="AB1921" s="5">
        <f>Table1[[#This Row],[pyth ratio]]+Table1[[#This Row],[win/loss ratio]]</f>
        <v>1.511802043004872</v>
      </c>
    </row>
    <row r="1922" spans="1:28" x14ac:dyDescent="0.25">
      <c r="A1922" s="1">
        <v>4480</v>
      </c>
      <c r="B1922" s="7">
        <f t="shared" si="62"/>
        <v>1</v>
      </c>
      <c r="C1922" s="5">
        <v>2019</v>
      </c>
      <c r="D1922" s="5">
        <v>1</v>
      </c>
      <c r="E1922" t="s">
        <v>65</v>
      </c>
      <c r="F1922" t="s">
        <v>58</v>
      </c>
      <c r="G1922" s="5">
        <v>1</v>
      </c>
      <c r="H1922">
        <v>13</v>
      </c>
      <c r="I1922">
        <v>33</v>
      </c>
      <c r="J1922">
        <v>-20</v>
      </c>
      <c r="K1922">
        <f>IF(Table1[[#This Row],[net]]&gt;0,1,0)</f>
        <v>0</v>
      </c>
      <c r="L1922">
        <v>6</v>
      </c>
      <c r="M1922">
        <f>IF(Table1[[#This Row],[team]]=E1921,SUM(Table1[[#This Row],[win/loss]],M1921),Table1[[#This Row],[win/loss]])</f>
        <v>0</v>
      </c>
      <c r="N1922">
        <f>IF(Table1[[#This Row],[team]]=E1921,SUM(Table1[[#This Row],[win/loss]],M1921),Table1[[#This Row],[win/loss]])/B1922</f>
        <v>0</v>
      </c>
      <c r="O1922">
        <f t="shared" si="61"/>
        <v>-14</v>
      </c>
      <c r="P1922">
        <f>IF(Table1[[#This Row],[difference]]&gt;0,SQRT(Table1[[#This Row],[difference]]),-SQRT(ABS(Table1[[#This Row],[difference]])))</f>
        <v>-3.7416573867739413</v>
      </c>
      <c r="Q1922">
        <f>IF(Table1[[#This Row],[line]]&gt;0,SQRT(Table1[[#This Row],[line]]),-SQRT(ABS(Table1[[#This Row],[line]])))</f>
        <v>2.4494897427831779</v>
      </c>
      <c r="R1922">
        <f>Table1[[#This Row],[difference]]-Table1[[#This Row],[sqrt(line)]]</f>
        <v>-16.449489742783179</v>
      </c>
      <c r="S1922">
        <f>IF(Table1[[#This Row],[difference]]&gt;0,1,-1)</f>
        <v>-1</v>
      </c>
      <c r="T1922">
        <f>IF(Table1[[#This Row],[team]]=E1921,SUM(H1922,T1921),Table1[[#This Row],[ppg]])</f>
        <v>13</v>
      </c>
      <c r="U1922">
        <f>IF(Table1[[#This Row],[team]]=E1921,SUM(I1922,U1921),Table1[[#This Row],[ppga]])</f>
        <v>33</v>
      </c>
      <c r="V1922">
        <f>IF(Table1[[#This Row],[team]]=E1921,SUM(Table1[[#This Row],[difference]],V1921),Table1[[#This Row],[difference]])</f>
        <v>-14</v>
      </c>
      <c r="W1922">
        <f>IF(Table1[[#This Row],[team]]=E1921,SUM(Table1[[#This Row],[sqrt(dif)]],W1921),Table1[[#This Row],[sqrt(dif)]])</f>
        <v>-3.7416573867739413</v>
      </c>
      <c r="X1922">
        <f>IF(Table1[[#This Row],[team]]=E1921,SUM(Table1[[#This Row],[f1]],X1921),Table1[[#This Row],[f1]])</f>
        <v>-16.449489742783179</v>
      </c>
      <c r="Y1922">
        <f>IF(Table1[[#This Row],[ATS]]=S1921,SUM(Table1[[#This Row],[ATS]],Y1921),Table1[[#This Row],[ATS]])</f>
        <v>-4</v>
      </c>
      <c r="Z1922">
        <f>IF(Table1[[#This Row],[ATS]]&gt;0,Table1[[#This Row],[ATS streak (not real)]]-1,Table1[[#This Row],[ATS streak (not real)]]+1)</f>
        <v>-3</v>
      </c>
      <c r="AA1922" s="5">
        <f>Table1[[#This Row],[running ttl ppg]]^2.37/(Table1[[#This Row],[running ttl ppg]]^2.37+Table1[[#This Row],[running ttl ppga]]^2.37)</f>
        <v>9.9052859751504171E-2</v>
      </c>
      <c r="AB1922" s="5">
        <f>Table1[[#This Row],[pyth ratio]]+Table1[[#This Row],[win/loss ratio]]</f>
        <v>9.9052859751504171E-2</v>
      </c>
    </row>
    <row r="1923" spans="1:28" x14ac:dyDescent="0.25">
      <c r="A1923" s="1">
        <v>4481</v>
      </c>
      <c r="B1923" s="7">
        <f t="shared" si="62"/>
        <v>2</v>
      </c>
      <c r="C1923" s="5">
        <v>2019</v>
      </c>
      <c r="D1923" s="5">
        <v>2</v>
      </c>
      <c r="E1923" t="s">
        <v>65</v>
      </c>
      <c r="F1923" t="s">
        <v>50</v>
      </c>
      <c r="G1923" s="5">
        <v>0</v>
      </c>
      <c r="H1923">
        <v>19</v>
      </c>
      <c r="I1923">
        <v>20</v>
      </c>
      <c r="J1923">
        <v>-1</v>
      </c>
      <c r="K1923">
        <f>IF(Table1[[#This Row],[net]]&gt;0,1,0)</f>
        <v>0</v>
      </c>
      <c r="L1923">
        <v>6</v>
      </c>
      <c r="M1923">
        <f>IF(Table1[[#This Row],[team]]=E1922,SUM(Table1[[#This Row],[win/loss]],M1922),Table1[[#This Row],[win/loss]])</f>
        <v>0</v>
      </c>
      <c r="N1923">
        <f>IF(Table1[[#This Row],[team]]=E1922,SUM(Table1[[#This Row],[win/loss]],M1922),Table1[[#This Row],[win/loss]])/B1923</f>
        <v>0</v>
      </c>
      <c r="O1923">
        <f t="shared" ref="O1923:O1986" si="63">J1923+L1923</f>
        <v>5</v>
      </c>
      <c r="P1923">
        <f>IF(Table1[[#This Row],[difference]]&gt;0,SQRT(Table1[[#This Row],[difference]]),-SQRT(ABS(Table1[[#This Row],[difference]])))</f>
        <v>2.2360679774997898</v>
      </c>
      <c r="Q1923">
        <f>IF(Table1[[#This Row],[line]]&gt;0,SQRT(Table1[[#This Row],[line]]),-SQRT(ABS(Table1[[#This Row],[line]])))</f>
        <v>2.4494897427831779</v>
      </c>
      <c r="R1923">
        <f>Table1[[#This Row],[difference]]-Table1[[#This Row],[sqrt(line)]]</f>
        <v>2.5505102572168221</v>
      </c>
      <c r="S1923">
        <f>IF(Table1[[#This Row],[difference]]&gt;0,1,-1)</f>
        <v>1</v>
      </c>
      <c r="T1923">
        <f>IF(Table1[[#This Row],[team]]=E1922,SUM(H1923,T1922),Table1[[#This Row],[ppg]])</f>
        <v>32</v>
      </c>
      <c r="U1923">
        <f>IF(Table1[[#This Row],[team]]=E1922,SUM(I1923,U1922),Table1[[#This Row],[ppga]])</f>
        <v>53</v>
      </c>
      <c r="V1923">
        <f>IF(Table1[[#This Row],[team]]=E1922,SUM(Table1[[#This Row],[difference]],V1922),Table1[[#This Row],[difference]])</f>
        <v>-9</v>
      </c>
      <c r="W1923">
        <f>IF(Table1[[#This Row],[team]]=E1922,SUM(Table1[[#This Row],[sqrt(dif)]],W1922),Table1[[#This Row],[sqrt(dif)]])</f>
        <v>-1.5055894092741515</v>
      </c>
      <c r="X1923">
        <f>IF(Table1[[#This Row],[team]]=E1922,SUM(Table1[[#This Row],[f1]],X1922),Table1[[#This Row],[f1]])</f>
        <v>-13.898979485566358</v>
      </c>
      <c r="Y1923">
        <f>IF(Table1[[#This Row],[ATS]]=S1922,SUM(Table1[[#This Row],[ATS]],Y1922),Table1[[#This Row],[ATS]])</f>
        <v>1</v>
      </c>
      <c r="Z1923">
        <f>IF(Table1[[#This Row],[ATS]]&gt;0,Table1[[#This Row],[ATS streak (not real)]]-1,Table1[[#This Row],[ATS streak (not real)]]+1)</f>
        <v>0</v>
      </c>
      <c r="AA1923" s="5">
        <f>Table1[[#This Row],[running ttl ppg]]^2.37/(Table1[[#This Row],[running ttl ppg]]^2.37+Table1[[#This Row],[running ttl ppga]]^2.37)</f>
        <v>0.23222361761929719</v>
      </c>
      <c r="AB1923" s="5">
        <f>Table1[[#This Row],[pyth ratio]]+Table1[[#This Row],[win/loss ratio]]</f>
        <v>0.23222361761929719</v>
      </c>
    </row>
    <row r="1924" spans="1:28" x14ac:dyDescent="0.25">
      <c r="A1924" s="1">
        <v>4482</v>
      </c>
      <c r="B1924" s="7">
        <f t="shared" si="62"/>
        <v>3</v>
      </c>
      <c r="C1924" s="5">
        <v>2019</v>
      </c>
      <c r="D1924" s="5">
        <v>3</v>
      </c>
      <c r="E1924" t="s">
        <v>65</v>
      </c>
      <c r="F1924" t="s">
        <v>59</v>
      </c>
      <c r="G1924" s="5">
        <v>0</v>
      </c>
      <c r="H1924">
        <v>20</v>
      </c>
      <c r="I1924">
        <v>28</v>
      </c>
      <c r="J1924">
        <v>-8</v>
      </c>
      <c r="K1924">
        <f>IF(Table1[[#This Row],[net]]&gt;0,1,0)</f>
        <v>0</v>
      </c>
      <c r="L1924">
        <v>3</v>
      </c>
      <c r="M1924">
        <f>IF(Table1[[#This Row],[team]]=E1923,SUM(Table1[[#This Row],[win/loss]],M1923),Table1[[#This Row],[win/loss]])</f>
        <v>0</v>
      </c>
      <c r="N1924">
        <f>IF(Table1[[#This Row],[team]]=E1923,SUM(Table1[[#This Row],[win/loss]],M1923),Table1[[#This Row],[win/loss]])/B1924</f>
        <v>0</v>
      </c>
      <c r="O1924">
        <f t="shared" si="63"/>
        <v>-5</v>
      </c>
      <c r="P1924">
        <f>IF(Table1[[#This Row],[difference]]&gt;0,SQRT(Table1[[#This Row],[difference]]),-SQRT(ABS(Table1[[#This Row],[difference]])))</f>
        <v>-2.2360679774997898</v>
      </c>
      <c r="Q1924">
        <f>IF(Table1[[#This Row],[line]]&gt;0,SQRT(Table1[[#This Row],[line]]),-SQRT(ABS(Table1[[#This Row],[line]])))</f>
        <v>1.7320508075688772</v>
      </c>
      <c r="R1924">
        <f>Table1[[#This Row],[difference]]-Table1[[#This Row],[sqrt(line)]]</f>
        <v>-6.7320508075688767</v>
      </c>
      <c r="S1924">
        <f>IF(Table1[[#This Row],[difference]]&gt;0,1,-1)</f>
        <v>-1</v>
      </c>
      <c r="T1924">
        <f>IF(Table1[[#This Row],[team]]=E1923,SUM(H1924,T1923),Table1[[#This Row],[ppg]])</f>
        <v>52</v>
      </c>
      <c r="U1924">
        <f>IF(Table1[[#This Row],[team]]=E1923,SUM(I1924,U1923),Table1[[#This Row],[ppga]])</f>
        <v>81</v>
      </c>
      <c r="V1924">
        <f>IF(Table1[[#This Row],[team]]=E1923,SUM(Table1[[#This Row],[difference]],V1923),Table1[[#This Row],[difference]])</f>
        <v>-14</v>
      </c>
      <c r="W1924">
        <f>IF(Table1[[#This Row],[team]]=E1923,SUM(Table1[[#This Row],[sqrt(dif)]],W1923),Table1[[#This Row],[sqrt(dif)]])</f>
        <v>-3.7416573867739413</v>
      </c>
      <c r="X1924">
        <f>IF(Table1[[#This Row],[team]]=E1923,SUM(Table1[[#This Row],[f1]],X1923),Table1[[#This Row],[f1]])</f>
        <v>-20.631030293135233</v>
      </c>
      <c r="Y1924">
        <f>IF(Table1[[#This Row],[ATS]]=S1923,SUM(Table1[[#This Row],[ATS]],Y1923),Table1[[#This Row],[ATS]])</f>
        <v>-1</v>
      </c>
      <c r="Z1924">
        <f>IF(Table1[[#This Row],[ATS]]&gt;0,Table1[[#This Row],[ATS streak (not real)]]-1,Table1[[#This Row],[ATS streak (not real)]]+1)</f>
        <v>0</v>
      </c>
      <c r="AA1924" s="5">
        <f>Table1[[#This Row],[running ttl ppg]]^2.37/(Table1[[#This Row],[running ttl ppg]]^2.37+Table1[[#This Row],[running ttl ppga]]^2.37)</f>
        <v>0.25914889556850607</v>
      </c>
      <c r="AB1924" s="5">
        <f>Table1[[#This Row],[pyth ratio]]+Table1[[#This Row],[win/loss ratio]]</f>
        <v>0.25914889556850607</v>
      </c>
    </row>
    <row r="1925" spans="1:28" x14ac:dyDescent="0.25">
      <c r="A1925" s="1">
        <v>4483</v>
      </c>
      <c r="B1925" s="7">
        <f t="shared" si="62"/>
        <v>4</v>
      </c>
      <c r="C1925" s="5">
        <v>2019</v>
      </c>
      <c r="D1925" s="5">
        <v>4</v>
      </c>
      <c r="E1925" t="s">
        <v>65</v>
      </c>
      <c r="F1925" t="s">
        <v>48</v>
      </c>
      <c r="G1925" s="5">
        <v>1</v>
      </c>
      <c r="H1925">
        <v>45</v>
      </c>
      <c r="I1925">
        <v>42</v>
      </c>
      <c r="J1925">
        <v>3</v>
      </c>
      <c r="K1925">
        <f>IF(Table1[[#This Row],[net]]&gt;0,1,0)</f>
        <v>1</v>
      </c>
      <c r="L1925">
        <v>-2.5</v>
      </c>
      <c r="M1925">
        <f>IF(Table1[[#This Row],[team]]=E1924,SUM(Table1[[#This Row],[win/loss]],M1924),Table1[[#This Row],[win/loss]])</f>
        <v>1</v>
      </c>
      <c r="N1925">
        <f>IF(Table1[[#This Row],[team]]=E1924,SUM(Table1[[#This Row],[win/loss]],M1924),Table1[[#This Row],[win/loss]])/B1925</f>
        <v>0.25</v>
      </c>
      <c r="O1925">
        <f t="shared" si="63"/>
        <v>0.5</v>
      </c>
      <c r="P1925">
        <f>IF(Table1[[#This Row],[difference]]&gt;0,SQRT(Table1[[#This Row],[difference]]),-SQRT(ABS(Table1[[#This Row],[difference]])))</f>
        <v>0.70710678118654757</v>
      </c>
      <c r="Q1925">
        <f>IF(Table1[[#This Row],[line]]&gt;0,SQRT(Table1[[#This Row],[line]]),-SQRT(ABS(Table1[[#This Row],[line]])))</f>
        <v>-1.5811388300841898</v>
      </c>
      <c r="R1925">
        <f>Table1[[#This Row],[difference]]-Table1[[#This Row],[sqrt(line)]]</f>
        <v>2.08113883008419</v>
      </c>
      <c r="S1925">
        <f>IF(Table1[[#This Row],[difference]]&gt;0,1,-1)</f>
        <v>1</v>
      </c>
      <c r="T1925">
        <f>IF(Table1[[#This Row],[team]]=E1924,SUM(H1925,T1924),Table1[[#This Row],[ppg]])</f>
        <v>97</v>
      </c>
      <c r="U1925">
        <f>IF(Table1[[#This Row],[team]]=E1924,SUM(I1925,U1924),Table1[[#This Row],[ppga]])</f>
        <v>123</v>
      </c>
      <c r="V1925">
        <f>IF(Table1[[#This Row],[team]]=E1924,SUM(Table1[[#This Row],[difference]],V1924),Table1[[#This Row],[difference]])</f>
        <v>-13.5</v>
      </c>
      <c r="W1925">
        <f>IF(Table1[[#This Row],[team]]=E1924,SUM(Table1[[#This Row],[sqrt(dif)]],W1924),Table1[[#This Row],[sqrt(dif)]])</f>
        <v>-3.0345506055873939</v>
      </c>
      <c r="X1925">
        <f>IF(Table1[[#This Row],[team]]=E1924,SUM(Table1[[#This Row],[f1]],X1924),Table1[[#This Row],[f1]])</f>
        <v>-18.549891463051043</v>
      </c>
      <c r="Y1925">
        <f>IF(Table1[[#This Row],[ATS]]=S1924,SUM(Table1[[#This Row],[ATS]],Y1924),Table1[[#This Row],[ATS]])</f>
        <v>1</v>
      </c>
      <c r="Z1925">
        <f>IF(Table1[[#This Row],[ATS]]&gt;0,Table1[[#This Row],[ATS streak (not real)]]-1,Table1[[#This Row],[ATS streak (not real)]]+1)</f>
        <v>0</v>
      </c>
      <c r="AA1925" s="5">
        <f>Table1[[#This Row],[running ttl ppg]]^2.37/(Table1[[#This Row],[running ttl ppg]]^2.37+Table1[[#This Row],[running ttl ppga]]^2.37)</f>
        <v>0.3628970895503752</v>
      </c>
      <c r="AB1925" s="5">
        <f>Table1[[#This Row],[pyth ratio]]+Table1[[#This Row],[win/loss ratio]]</f>
        <v>0.61289708955037514</v>
      </c>
    </row>
    <row r="1926" spans="1:28" x14ac:dyDescent="0.25">
      <c r="A1926" s="1">
        <v>4484</v>
      </c>
      <c r="B1926" s="7">
        <f t="shared" si="62"/>
        <v>5</v>
      </c>
      <c r="C1926" s="5">
        <v>2019</v>
      </c>
      <c r="D1926" s="5">
        <v>5</v>
      </c>
      <c r="E1926" t="s">
        <v>65</v>
      </c>
      <c r="F1926" t="s">
        <v>57</v>
      </c>
      <c r="G1926" s="5">
        <v>0</v>
      </c>
      <c r="H1926">
        <v>10</v>
      </c>
      <c r="I1926">
        <v>26</v>
      </c>
      <c r="J1926">
        <v>-16</v>
      </c>
      <c r="K1926">
        <f>IF(Table1[[#This Row],[net]]&gt;0,1,0)</f>
        <v>0</v>
      </c>
      <c r="L1926">
        <v>5.5</v>
      </c>
      <c r="M1926">
        <f>IF(Table1[[#This Row],[team]]=E1925,SUM(Table1[[#This Row],[win/loss]],M1925),Table1[[#This Row],[win/loss]])</f>
        <v>1</v>
      </c>
      <c r="N1926">
        <f>IF(Table1[[#This Row],[team]]=E1925,SUM(Table1[[#This Row],[win/loss]],M1925),Table1[[#This Row],[win/loss]])/B1926</f>
        <v>0.2</v>
      </c>
      <c r="O1926">
        <f t="shared" si="63"/>
        <v>-10.5</v>
      </c>
      <c r="P1926">
        <f>IF(Table1[[#This Row],[difference]]&gt;0,SQRT(Table1[[#This Row],[difference]]),-SQRT(ABS(Table1[[#This Row],[difference]])))</f>
        <v>-3.2403703492039302</v>
      </c>
      <c r="Q1926">
        <f>IF(Table1[[#This Row],[line]]&gt;0,SQRT(Table1[[#This Row],[line]]),-SQRT(ABS(Table1[[#This Row],[line]])))</f>
        <v>2.3452078799117149</v>
      </c>
      <c r="R1926">
        <f>Table1[[#This Row],[difference]]-Table1[[#This Row],[sqrt(line)]]</f>
        <v>-12.845207879911715</v>
      </c>
      <c r="S1926">
        <f>IF(Table1[[#This Row],[difference]]&gt;0,1,-1)</f>
        <v>-1</v>
      </c>
      <c r="T1926">
        <f>IF(Table1[[#This Row],[team]]=E1925,SUM(H1926,T1925),Table1[[#This Row],[ppg]])</f>
        <v>107</v>
      </c>
      <c r="U1926">
        <f>IF(Table1[[#This Row],[team]]=E1925,SUM(I1926,U1925),Table1[[#This Row],[ppga]])</f>
        <v>149</v>
      </c>
      <c r="V1926">
        <f>IF(Table1[[#This Row],[team]]=E1925,SUM(Table1[[#This Row],[difference]],V1925),Table1[[#This Row],[difference]])</f>
        <v>-24</v>
      </c>
      <c r="W1926">
        <f>IF(Table1[[#This Row],[team]]=E1925,SUM(Table1[[#This Row],[sqrt(dif)]],W1925),Table1[[#This Row],[sqrt(dif)]])</f>
        <v>-6.2749209547913241</v>
      </c>
      <c r="X1926">
        <f>IF(Table1[[#This Row],[team]]=E1925,SUM(Table1[[#This Row],[f1]],X1925),Table1[[#This Row],[f1]])</f>
        <v>-31.395099342962759</v>
      </c>
      <c r="Y1926">
        <f>IF(Table1[[#This Row],[ATS]]=S1925,SUM(Table1[[#This Row],[ATS]],Y1925),Table1[[#This Row],[ATS]])</f>
        <v>-1</v>
      </c>
      <c r="Z1926">
        <f>IF(Table1[[#This Row],[ATS]]&gt;0,Table1[[#This Row],[ATS streak (not real)]]-1,Table1[[#This Row],[ATS streak (not real)]]+1)</f>
        <v>0</v>
      </c>
      <c r="AA1926" s="5">
        <f>Table1[[#This Row],[running ttl ppg]]^2.37/(Table1[[#This Row],[running ttl ppg]]^2.37+Table1[[#This Row],[running ttl ppga]]^2.37)</f>
        <v>0.31329739897998676</v>
      </c>
      <c r="AB1926" s="5">
        <f>Table1[[#This Row],[pyth ratio]]+Table1[[#This Row],[win/loss ratio]]</f>
        <v>0.51329739897998672</v>
      </c>
    </row>
    <row r="1927" spans="1:28" x14ac:dyDescent="0.25">
      <c r="A1927" s="1">
        <v>4485</v>
      </c>
      <c r="B1927" s="7">
        <f t="shared" si="62"/>
        <v>6</v>
      </c>
      <c r="C1927" s="5">
        <v>2019</v>
      </c>
      <c r="D1927" s="5">
        <v>6</v>
      </c>
      <c r="E1927" t="s">
        <v>65</v>
      </c>
      <c r="F1927" t="s">
        <v>69</v>
      </c>
      <c r="G1927" s="5">
        <v>1</v>
      </c>
      <c r="H1927">
        <v>3</v>
      </c>
      <c r="I1927">
        <v>27</v>
      </c>
      <c r="J1927">
        <v>-24</v>
      </c>
      <c r="K1927">
        <f>IF(Table1[[#This Row],[net]]&gt;0,1,0)</f>
        <v>0</v>
      </c>
      <c r="L1927">
        <v>3</v>
      </c>
      <c r="M1927">
        <f>IF(Table1[[#This Row],[team]]=E1926,SUM(Table1[[#This Row],[win/loss]],M1926),Table1[[#This Row],[win/loss]])</f>
        <v>1</v>
      </c>
      <c r="N1927">
        <f>IF(Table1[[#This Row],[team]]=E1926,SUM(Table1[[#This Row],[win/loss]],M1926),Table1[[#This Row],[win/loss]])/B1927</f>
        <v>0.16666666666666666</v>
      </c>
      <c r="O1927">
        <f t="shared" si="63"/>
        <v>-21</v>
      </c>
      <c r="P1927">
        <f>IF(Table1[[#This Row],[difference]]&gt;0,SQRT(Table1[[#This Row],[difference]]),-SQRT(ABS(Table1[[#This Row],[difference]])))</f>
        <v>-4.5825756949558398</v>
      </c>
      <c r="Q1927">
        <f>IF(Table1[[#This Row],[line]]&gt;0,SQRT(Table1[[#This Row],[line]]),-SQRT(ABS(Table1[[#This Row],[line]])))</f>
        <v>1.7320508075688772</v>
      </c>
      <c r="R1927">
        <f>Table1[[#This Row],[difference]]-Table1[[#This Row],[sqrt(line)]]</f>
        <v>-22.732050807568879</v>
      </c>
      <c r="S1927">
        <f>IF(Table1[[#This Row],[difference]]&gt;0,1,-1)</f>
        <v>-1</v>
      </c>
      <c r="T1927">
        <f>IF(Table1[[#This Row],[team]]=E1926,SUM(H1927,T1926),Table1[[#This Row],[ppg]])</f>
        <v>110</v>
      </c>
      <c r="U1927">
        <f>IF(Table1[[#This Row],[team]]=E1926,SUM(I1927,U1926),Table1[[#This Row],[ppga]])</f>
        <v>176</v>
      </c>
      <c r="V1927">
        <f>IF(Table1[[#This Row],[team]]=E1926,SUM(Table1[[#This Row],[difference]],V1926),Table1[[#This Row],[difference]])</f>
        <v>-45</v>
      </c>
      <c r="W1927">
        <f>IF(Table1[[#This Row],[team]]=E1926,SUM(Table1[[#This Row],[sqrt(dif)]],W1926),Table1[[#This Row],[sqrt(dif)]])</f>
        <v>-10.857496649747164</v>
      </c>
      <c r="X1927">
        <f>IF(Table1[[#This Row],[team]]=E1926,SUM(Table1[[#This Row],[f1]],X1926),Table1[[#This Row],[f1]])</f>
        <v>-54.127150150531634</v>
      </c>
      <c r="Y1927">
        <f>IF(Table1[[#This Row],[ATS]]=S1926,SUM(Table1[[#This Row],[ATS]],Y1926),Table1[[#This Row],[ATS]])</f>
        <v>-2</v>
      </c>
      <c r="Z1927">
        <f>IF(Table1[[#This Row],[ATS]]&gt;0,Table1[[#This Row],[ATS streak (not real)]]-1,Table1[[#This Row],[ATS streak (not real)]]+1)</f>
        <v>-1</v>
      </c>
      <c r="AA1927" s="5">
        <f>Table1[[#This Row],[running ttl ppg]]^2.37/(Table1[[#This Row],[running ttl ppg]]^2.37+Table1[[#This Row],[running ttl ppga]]^2.37)</f>
        <v>0.2471429227731802</v>
      </c>
      <c r="AB1927" s="5">
        <f>Table1[[#This Row],[pyth ratio]]+Table1[[#This Row],[win/loss ratio]]</f>
        <v>0.41380958943984686</v>
      </c>
    </row>
    <row r="1928" spans="1:28" x14ac:dyDescent="0.25">
      <c r="A1928" s="1">
        <v>4486</v>
      </c>
      <c r="B1928" s="7">
        <f t="shared" si="62"/>
        <v>7</v>
      </c>
      <c r="C1928" s="5">
        <v>2019</v>
      </c>
      <c r="D1928" s="5">
        <v>8</v>
      </c>
      <c r="E1928" t="s">
        <v>65</v>
      </c>
      <c r="F1928" t="s">
        <v>54</v>
      </c>
      <c r="G1928" s="5">
        <v>1</v>
      </c>
      <c r="H1928">
        <v>28</v>
      </c>
      <c r="I1928">
        <v>42</v>
      </c>
      <c r="J1928">
        <v>-14</v>
      </c>
      <c r="K1928">
        <f>IF(Table1[[#This Row],[net]]&gt;0,1,0)</f>
        <v>0</v>
      </c>
      <c r="L1928">
        <v>3.5</v>
      </c>
      <c r="M1928">
        <f>IF(Table1[[#This Row],[team]]=E1927,SUM(Table1[[#This Row],[win/loss]],M1927),Table1[[#This Row],[win/loss]])</f>
        <v>1</v>
      </c>
      <c r="N1928">
        <f>IF(Table1[[#This Row],[team]]=E1927,SUM(Table1[[#This Row],[win/loss]],M1927),Table1[[#This Row],[win/loss]])/B1928</f>
        <v>0.14285714285714285</v>
      </c>
      <c r="O1928">
        <f t="shared" si="63"/>
        <v>-10.5</v>
      </c>
      <c r="P1928">
        <f>IF(Table1[[#This Row],[difference]]&gt;0,SQRT(Table1[[#This Row],[difference]]),-SQRT(ABS(Table1[[#This Row],[difference]])))</f>
        <v>-3.2403703492039302</v>
      </c>
      <c r="Q1928">
        <f>IF(Table1[[#This Row],[line]]&gt;0,SQRT(Table1[[#This Row],[line]]),-SQRT(ABS(Table1[[#This Row],[line]])))</f>
        <v>1.8708286933869707</v>
      </c>
      <c r="R1928">
        <f>Table1[[#This Row],[difference]]-Table1[[#This Row],[sqrt(line)]]</f>
        <v>-12.37082869338697</v>
      </c>
      <c r="S1928">
        <f>IF(Table1[[#This Row],[difference]]&gt;0,1,-1)</f>
        <v>-1</v>
      </c>
      <c r="T1928">
        <f>IF(Table1[[#This Row],[team]]=E1927,SUM(H1928,T1927),Table1[[#This Row],[ppg]])</f>
        <v>138</v>
      </c>
      <c r="U1928">
        <f>IF(Table1[[#This Row],[team]]=E1927,SUM(I1928,U1927),Table1[[#This Row],[ppga]])</f>
        <v>218</v>
      </c>
      <c r="V1928">
        <f>IF(Table1[[#This Row],[team]]=E1927,SUM(Table1[[#This Row],[difference]],V1927),Table1[[#This Row],[difference]])</f>
        <v>-55.5</v>
      </c>
      <c r="W1928">
        <f>IF(Table1[[#This Row],[team]]=E1927,SUM(Table1[[#This Row],[sqrt(dif)]],W1927),Table1[[#This Row],[sqrt(dif)]])</f>
        <v>-14.097866998951094</v>
      </c>
      <c r="X1928">
        <f>IF(Table1[[#This Row],[team]]=E1927,SUM(Table1[[#This Row],[f1]],X1927),Table1[[#This Row],[f1]])</f>
        <v>-66.497978843918602</v>
      </c>
      <c r="Y1928">
        <f>IF(Table1[[#This Row],[ATS]]=S1927,SUM(Table1[[#This Row],[ATS]],Y1927),Table1[[#This Row],[ATS]])</f>
        <v>-3</v>
      </c>
      <c r="Z1928">
        <f>IF(Table1[[#This Row],[ATS]]&gt;0,Table1[[#This Row],[ATS streak (not real)]]-1,Table1[[#This Row],[ATS streak (not real)]]+1)</f>
        <v>-2</v>
      </c>
      <c r="AA1928" s="5">
        <f>Table1[[#This Row],[running ttl ppg]]^2.37/(Table1[[#This Row],[running ttl ppg]]^2.37+Table1[[#This Row],[running ttl ppga]]^2.37)</f>
        <v>0.25281363063611367</v>
      </c>
      <c r="AB1928" s="5">
        <f>Table1[[#This Row],[pyth ratio]]+Table1[[#This Row],[win/loss ratio]]</f>
        <v>0.39567077349325652</v>
      </c>
    </row>
    <row r="1929" spans="1:28" x14ac:dyDescent="0.25">
      <c r="A1929" s="1">
        <v>4487</v>
      </c>
      <c r="B1929" s="7">
        <f t="shared" si="62"/>
        <v>8</v>
      </c>
      <c r="C1929" s="5">
        <v>2019</v>
      </c>
      <c r="D1929" s="5">
        <v>9</v>
      </c>
      <c r="E1929" t="s">
        <v>65</v>
      </c>
      <c r="F1929" t="s">
        <v>68</v>
      </c>
      <c r="G1929" s="5">
        <v>0</v>
      </c>
      <c r="H1929">
        <v>3</v>
      </c>
      <c r="I1929">
        <v>34</v>
      </c>
      <c r="J1929">
        <v>-31</v>
      </c>
      <c r="K1929">
        <f>IF(Table1[[#This Row],[net]]&gt;0,1,0)</f>
        <v>0</v>
      </c>
      <c r="L1929">
        <v>-1.5</v>
      </c>
      <c r="M1929">
        <f>IF(Table1[[#This Row],[team]]=E1928,SUM(Table1[[#This Row],[win/loss]],M1928),Table1[[#This Row],[win/loss]])</f>
        <v>1</v>
      </c>
      <c r="N1929">
        <f>IF(Table1[[#This Row],[team]]=E1928,SUM(Table1[[#This Row],[win/loss]],M1928),Table1[[#This Row],[win/loss]])/B1929</f>
        <v>0.125</v>
      </c>
      <c r="O1929">
        <f t="shared" si="63"/>
        <v>-32.5</v>
      </c>
      <c r="P1929">
        <f>IF(Table1[[#This Row],[difference]]&gt;0,SQRT(Table1[[#This Row],[difference]]),-SQRT(ABS(Table1[[#This Row],[difference]])))</f>
        <v>-5.7008771254956896</v>
      </c>
      <c r="Q1929">
        <f>IF(Table1[[#This Row],[line]]&gt;0,SQRT(Table1[[#This Row],[line]]),-SQRT(ABS(Table1[[#This Row],[line]])))</f>
        <v>-1.2247448713915889</v>
      </c>
      <c r="R1929">
        <f>Table1[[#This Row],[difference]]-Table1[[#This Row],[sqrt(line)]]</f>
        <v>-31.275255128608411</v>
      </c>
      <c r="S1929">
        <f>IF(Table1[[#This Row],[difference]]&gt;0,1,-1)</f>
        <v>-1</v>
      </c>
      <c r="T1929">
        <f>IF(Table1[[#This Row],[team]]=E1928,SUM(H1929,T1928),Table1[[#This Row],[ppg]])</f>
        <v>141</v>
      </c>
      <c r="U1929">
        <f>IF(Table1[[#This Row],[team]]=E1928,SUM(I1929,U1928),Table1[[#This Row],[ppga]])</f>
        <v>252</v>
      </c>
      <c r="V1929">
        <f>IF(Table1[[#This Row],[team]]=E1928,SUM(Table1[[#This Row],[difference]],V1928),Table1[[#This Row],[difference]])</f>
        <v>-88</v>
      </c>
      <c r="W1929">
        <f>IF(Table1[[#This Row],[team]]=E1928,SUM(Table1[[#This Row],[sqrt(dif)]],W1928),Table1[[#This Row],[sqrt(dif)]])</f>
        <v>-19.798744124446785</v>
      </c>
      <c r="X1929">
        <f>IF(Table1[[#This Row],[team]]=E1928,SUM(Table1[[#This Row],[f1]],X1928),Table1[[#This Row],[f1]])</f>
        <v>-97.773233972527009</v>
      </c>
      <c r="Y1929">
        <f>IF(Table1[[#This Row],[ATS]]=S1928,SUM(Table1[[#This Row],[ATS]],Y1928),Table1[[#This Row],[ATS]])</f>
        <v>-4</v>
      </c>
      <c r="Z1929">
        <f>IF(Table1[[#This Row],[ATS]]&gt;0,Table1[[#This Row],[ATS streak (not real)]]-1,Table1[[#This Row],[ATS streak (not real)]]+1)</f>
        <v>-3</v>
      </c>
      <c r="AA1929" s="5">
        <f>Table1[[#This Row],[running ttl ppg]]^2.37/(Table1[[#This Row],[running ttl ppg]]^2.37+Table1[[#This Row],[running ttl ppga]]^2.37)</f>
        <v>0.20162224388245778</v>
      </c>
      <c r="AB1929" s="5">
        <f>Table1[[#This Row],[pyth ratio]]+Table1[[#This Row],[win/loss ratio]]</f>
        <v>0.32662224388245775</v>
      </c>
    </row>
    <row r="1930" spans="1:28" x14ac:dyDescent="0.25">
      <c r="A1930" s="1">
        <v>4488</v>
      </c>
      <c r="B1930" s="7">
        <f t="shared" si="62"/>
        <v>9</v>
      </c>
      <c r="C1930" s="5">
        <v>2019</v>
      </c>
      <c r="D1930" s="5">
        <v>10</v>
      </c>
      <c r="E1930" t="s">
        <v>65</v>
      </c>
      <c r="F1930" t="s">
        <v>57</v>
      </c>
      <c r="G1930" s="5">
        <v>1</v>
      </c>
      <c r="H1930">
        <v>6</v>
      </c>
      <c r="I1930">
        <v>20</v>
      </c>
      <c r="J1930">
        <v>-14</v>
      </c>
      <c r="K1930">
        <f>IF(Table1[[#This Row],[net]]&gt;0,1,0)</f>
        <v>0</v>
      </c>
      <c r="L1930">
        <v>10</v>
      </c>
      <c r="M1930">
        <f>IF(Table1[[#This Row],[team]]=E1929,SUM(Table1[[#This Row],[win/loss]],M1929),Table1[[#This Row],[win/loss]])</f>
        <v>1</v>
      </c>
      <c r="N1930">
        <f>IF(Table1[[#This Row],[team]]=E1929,SUM(Table1[[#This Row],[win/loss]],M1929),Table1[[#This Row],[win/loss]])/B1930</f>
        <v>0.1111111111111111</v>
      </c>
      <c r="O1930">
        <f t="shared" si="63"/>
        <v>-4</v>
      </c>
      <c r="P1930">
        <f>IF(Table1[[#This Row],[difference]]&gt;0,SQRT(Table1[[#This Row],[difference]]),-SQRT(ABS(Table1[[#This Row],[difference]])))</f>
        <v>-2</v>
      </c>
      <c r="Q1930">
        <f>IF(Table1[[#This Row],[line]]&gt;0,SQRT(Table1[[#This Row],[line]]),-SQRT(ABS(Table1[[#This Row],[line]])))</f>
        <v>3.1622776601683795</v>
      </c>
      <c r="R1930">
        <f>Table1[[#This Row],[difference]]-Table1[[#This Row],[sqrt(line)]]</f>
        <v>-7.16227766016838</v>
      </c>
      <c r="S1930">
        <f>IF(Table1[[#This Row],[difference]]&gt;0,1,-1)</f>
        <v>-1</v>
      </c>
      <c r="T1930">
        <f>IF(Table1[[#This Row],[team]]=E1929,SUM(H1930,T1929),Table1[[#This Row],[ppg]])</f>
        <v>147</v>
      </c>
      <c r="U1930">
        <f>IF(Table1[[#This Row],[team]]=E1929,SUM(I1930,U1929),Table1[[#This Row],[ppga]])</f>
        <v>272</v>
      </c>
      <c r="V1930">
        <f>IF(Table1[[#This Row],[team]]=E1929,SUM(Table1[[#This Row],[difference]],V1929),Table1[[#This Row],[difference]])</f>
        <v>-92</v>
      </c>
      <c r="W1930">
        <f>IF(Table1[[#This Row],[team]]=E1929,SUM(Table1[[#This Row],[sqrt(dif)]],W1929),Table1[[#This Row],[sqrt(dif)]])</f>
        <v>-21.798744124446785</v>
      </c>
      <c r="X1930">
        <f>IF(Table1[[#This Row],[team]]=E1929,SUM(Table1[[#This Row],[f1]],X1929),Table1[[#This Row],[f1]])</f>
        <v>-104.93551163269539</v>
      </c>
      <c r="Y1930">
        <f>IF(Table1[[#This Row],[ATS]]=S1929,SUM(Table1[[#This Row],[ATS]],Y1929),Table1[[#This Row],[ATS]])</f>
        <v>-5</v>
      </c>
      <c r="Z1930">
        <f>IF(Table1[[#This Row],[ATS]]&gt;0,Table1[[#This Row],[ATS streak (not real)]]-1,Table1[[#This Row],[ATS streak (not real)]]+1)</f>
        <v>-4</v>
      </c>
      <c r="AA1930" s="5">
        <f>Table1[[#This Row],[running ttl ppg]]^2.37/(Table1[[#This Row],[running ttl ppg]]^2.37+Table1[[#This Row],[running ttl ppga]]^2.37)</f>
        <v>0.1887082335296297</v>
      </c>
      <c r="AB1930" s="5">
        <f>Table1[[#This Row],[pyth ratio]]+Table1[[#This Row],[win/loss ratio]]</f>
        <v>0.29981934464074078</v>
      </c>
    </row>
    <row r="1931" spans="1:28" x14ac:dyDescent="0.25">
      <c r="A1931" s="1">
        <v>4489</v>
      </c>
      <c r="B1931" s="7">
        <f t="shared" si="62"/>
        <v>10</v>
      </c>
      <c r="C1931" s="5">
        <v>2019</v>
      </c>
      <c r="D1931" s="5">
        <v>11</v>
      </c>
      <c r="E1931" t="s">
        <v>65</v>
      </c>
      <c r="F1931" t="s">
        <v>41</v>
      </c>
      <c r="G1931" s="5">
        <v>0</v>
      </c>
      <c r="H1931">
        <v>23</v>
      </c>
      <c r="I1931">
        <v>21</v>
      </c>
      <c r="J1931">
        <v>2</v>
      </c>
      <c r="K1931">
        <f>IF(Table1[[#This Row],[net]]&gt;0,1,0)</f>
        <v>1</v>
      </c>
      <c r="L1931">
        <v>4.5</v>
      </c>
      <c r="M1931">
        <f>IF(Table1[[#This Row],[team]]=E1930,SUM(Table1[[#This Row],[win/loss]],M1930),Table1[[#This Row],[win/loss]])</f>
        <v>2</v>
      </c>
      <c r="N1931">
        <f>IF(Table1[[#This Row],[team]]=E1930,SUM(Table1[[#This Row],[win/loss]],M1930),Table1[[#This Row],[win/loss]])/B1931</f>
        <v>0.2</v>
      </c>
      <c r="O1931">
        <f t="shared" si="63"/>
        <v>6.5</v>
      </c>
      <c r="P1931">
        <f>IF(Table1[[#This Row],[difference]]&gt;0,SQRT(Table1[[#This Row],[difference]]),-SQRT(ABS(Table1[[#This Row],[difference]])))</f>
        <v>2.5495097567963922</v>
      </c>
      <c r="Q1931">
        <f>IF(Table1[[#This Row],[line]]&gt;0,SQRT(Table1[[#This Row],[line]]),-SQRT(ABS(Table1[[#This Row],[line]])))</f>
        <v>2.1213203435596424</v>
      </c>
      <c r="R1931">
        <f>Table1[[#This Row],[difference]]-Table1[[#This Row],[sqrt(line)]]</f>
        <v>4.3786796564403581</v>
      </c>
      <c r="S1931">
        <f>IF(Table1[[#This Row],[difference]]&gt;0,1,-1)</f>
        <v>1</v>
      </c>
      <c r="T1931">
        <f>IF(Table1[[#This Row],[team]]=E1930,SUM(H1931,T1930),Table1[[#This Row],[ppg]])</f>
        <v>170</v>
      </c>
      <c r="U1931">
        <f>IF(Table1[[#This Row],[team]]=E1930,SUM(I1931,U1930),Table1[[#This Row],[ppga]])</f>
        <v>293</v>
      </c>
      <c r="V1931">
        <f>IF(Table1[[#This Row],[team]]=E1930,SUM(Table1[[#This Row],[difference]],V1930),Table1[[#This Row],[difference]])</f>
        <v>-85.5</v>
      </c>
      <c r="W1931">
        <f>IF(Table1[[#This Row],[team]]=E1930,SUM(Table1[[#This Row],[sqrt(dif)]],W1930),Table1[[#This Row],[sqrt(dif)]])</f>
        <v>-19.249234367650391</v>
      </c>
      <c r="X1931">
        <f>IF(Table1[[#This Row],[team]]=E1930,SUM(Table1[[#This Row],[f1]],X1930),Table1[[#This Row],[f1]])</f>
        <v>-100.55683197625504</v>
      </c>
      <c r="Y1931">
        <f>IF(Table1[[#This Row],[ATS]]=S1930,SUM(Table1[[#This Row],[ATS]],Y1930),Table1[[#This Row],[ATS]])</f>
        <v>1</v>
      </c>
      <c r="Z1931">
        <f>IF(Table1[[#This Row],[ATS]]&gt;0,Table1[[#This Row],[ATS streak (not real)]]-1,Table1[[#This Row],[ATS streak (not real)]]+1)</f>
        <v>0</v>
      </c>
      <c r="AA1931" s="5">
        <f>Table1[[#This Row],[running ttl ppg]]^2.37/(Table1[[#This Row],[running ttl ppg]]^2.37+Table1[[#This Row],[running ttl ppga]]^2.37)</f>
        <v>0.21582458163526747</v>
      </c>
      <c r="AB1931" s="5">
        <f>Table1[[#This Row],[pyth ratio]]+Table1[[#This Row],[win/loss ratio]]</f>
        <v>0.41582458163526748</v>
      </c>
    </row>
    <row r="1932" spans="1:28" x14ac:dyDescent="0.25">
      <c r="A1932" s="1">
        <v>4490</v>
      </c>
      <c r="B1932" s="7">
        <f t="shared" si="62"/>
        <v>11</v>
      </c>
      <c r="C1932" s="5">
        <v>2019</v>
      </c>
      <c r="D1932" s="5">
        <v>12</v>
      </c>
      <c r="E1932" t="s">
        <v>65</v>
      </c>
      <c r="F1932" t="s">
        <v>43</v>
      </c>
      <c r="G1932" s="5">
        <v>0</v>
      </c>
      <c r="H1932">
        <v>17</v>
      </c>
      <c r="I1932">
        <v>34</v>
      </c>
      <c r="J1932">
        <v>-17</v>
      </c>
      <c r="K1932">
        <f>IF(Table1[[#This Row],[net]]&gt;0,1,0)</f>
        <v>0</v>
      </c>
      <c r="L1932">
        <v>13</v>
      </c>
      <c r="M1932">
        <f>IF(Table1[[#This Row],[team]]=E1931,SUM(Table1[[#This Row],[win/loss]],M1931),Table1[[#This Row],[win/loss]])</f>
        <v>2</v>
      </c>
      <c r="N1932">
        <f>IF(Table1[[#This Row],[team]]=E1931,SUM(Table1[[#This Row],[win/loss]],M1931),Table1[[#This Row],[win/loss]])/B1932</f>
        <v>0.18181818181818182</v>
      </c>
      <c r="O1932">
        <f t="shared" si="63"/>
        <v>-4</v>
      </c>
      <c r="P1932">
        <f>IF(Table1[[#This Row],[difference]]&gt;0,SQRT(Table1[[#This Row],[difference]]),-SQRT(ABS(Table1[[#This Row],[difference]])))</f>
        <v>-2</v>
      </c>
      <c r="Q1932">
        <f>IF(Table1[[#This Row],[line]]&gt;0,SQRT(Table1[[#This Row],[line]]),-SQRT(ABS(Table1[[#This Row],[line]])))</f>
        <v>3.6055512754639891</v>
      </c>
      <c r="R1932">
        <f>Table1[[#This Row],[difference]]-Table1[[#This Row],[sqrt(line)]]</f>
        <v>-7.6055512754639896</v>
      </c>
      <c r="S1932">
        <f>IF(Table1[[#This Row],[difference]]&gt;0,1,-1)</f>
        <v>-1</v>
      </c>
      <c r="T1932">
        <f>IF(Table1[[#This Row],[team]]=E1931,SUM(H1932,T1931),Table1[[#This Row],[ppg]])</f>
        <v>187</v>
      </c>
      <c r="U1932">
        <f>IF(Table1[[#This Row],[team]]=E1931,SUM(I1932,U1931),Table1[[#This Row],[ppga]])</f>
        <v>327</v>
      </c>
      <c r="V1932">
        <f>IF(Table1[[#This Row],[team]]=E1931,SUM(Table1[[#This Row],[difference]],V1931),Table1[[#This Row],[difference]])</f>
        <v>-89.5</v>
      </c>
      <c r="W1932">
        <f>IF(Table1[[#This Row],[team]]=E1931,SUM(Table1[[#This Row],[sqrt(dif)]],W1931),Table1[[#This Row],[sqrt(dif)]])</f>
        <v>-21.249234367650391</v>
      </c>
      <c r="X1932">
        <f>IF(Table1[[#This Row],[team]]=E1931,SUM(Table1[[#This Row],[f1]],X1931),Table1[[#This Row],[f1]])</f>
        <v>-108.16238325171904</v>
      </c>
      <c r="Y1932">
        <f>IF(Table1[[#This Row],[ATS]]=S1931,SUM(Table1[[#This Row],[ATS]],Y1931),Table1[[#This Row],[ATS]])</f>
        <v>-1</v>
      </c>
      <c r="Z1932">
        <f>IF(Table1[[#This Row],[ATS]]&gt;0,Table1[[#This Row],[ATS streak (not real)]]-1,Table1[[#This Row],[ATS streak (not real)]]+1)</f>
        <v>0</v>
      </c>
      <c r="AA1932" s="5">
        <f>Table1[[#This Row],[running ttl ppg]]^2.37/(Table1[[#This Row],[running ttl ppg]]^2.37+Table1[[#This Row],[running ttl ppga]]^2.37)</f>
        <v>0.21007420535579371</v>
      </c>
      <c r="AB1932" s="5">
        <f>Table1[[#This Row],[pyth ratio]]+Table1[[#This Row],[win/loss ratio]]</f>
        <v>0.39189238717397556</v>
      </c>
    </row>
    <row r="1933" spans="1:28" x14ac:dyDescent="0.25">
      <c r="A1933" s="1">
        <v>4491</v>
      </c>
      <c r="B1933" s="7">
        <f t="shared" si="62"/>
        <v>12</v>
      </c>
      <c r="C1933" s="5">
        <v>2019</v>
      </c>
      <c r="D1933" s="5">
        <v>13</v>
      </c>
      <c r="E1933" t="s">
        <v>65</v>
      </c>
      <c r="F1933" t="s">
        <v>56</v>
      </c>
      <c r="G1933" s="5">
        <v>1</v>
      </c>
      <c r="H1933">
        <v>33</v>
      </c>
      <c r="I1933">
        <v>40</v>
      </c>
      <c r="J1933">
        <v>-7</v>
      </c>
      <c r="K1933">
        <f>IF(Table1[[#This Row],[net]]&gt;0,1,0)</f>
        <v>0</v>
      </c>
      <c r="L1933">
        <v>14</v>
      </c>
      <c r="M1933">
        <f>IF(Table1[[#This Row],[team]]=E1932,SUM(Table1[[#This Row],[win/loss]],M1932),Table1[[#This Row],[win/loss]])</f>
        <v>2</v>
      </c>
      <c r="N1933">
        <f>IF(Table1[[#This Row],[team]]=E1932,SUM(Table1[[#This Row],[win/loss]],M1932),Table1[[#This Row],[win/loss]])/B1933</f>
        <v>0.16666666666666666</v>
      </c>
      <c r="O1933">
        <f t="shared" si="63"/>
        <v>7</v>
      </c>
      <c r="P1933">
        <f>IF(Table1[[#This Row],[difference]]&gt;0,SQRT(Table1[[#This Row],[difference]]),-SQRT(ABS(Table1[[#This Row],[difference]])))</f>
        <v>2.6457513110645907</v>
      </c>
      <c r="Q1933">
        <f>IF(Table1[[#This Row],[line]]&gt;0,SQRT(Table1[[#This Row],[line]]),-SQRT(ABS(Table1[[#This Row],[line]])))</f>
        <v>3.7416573867739413</v>
      </c>
      <c r="R1933">
        <f>Table1[[#This Row],[difference]]-Table1[[#This Row],[sqrt(line)]]</f>
        <v>3.2583426132260587</v>
      </c>
      <c r="S1933">
        <f>IF(Table1[[#This Row],[difference]]&gt;0,1,-1)</f>
        <v>1</v>
      </c>
      <c r="T1933">
        <f>IF(Table1[[#This Row],[team]]=E1932,SUM(H1933,T1932),Table1[[#This Row],[ppg]])</f>
        <v>220</v>
      </c>
      <c r="U1933">
        <f>IF(Table1[[#This Row],[team]]=E1932,SUM(I1933,U1932),Table1[[#This Row],[ppga]])</f>
        <v>367</v>
      </c>
      <c r="V1933">
        <f>IF(Table1[[#This Row],[team]]=E1932,SUM(Table1[[#This Row],[difference]],V1932),Table1[[#This Row],[difference]])</f>
        <v>-82.5</v>
      </c>
      <c r="W1933">
        <f>IF(Table1[[#This Row],[team]]=E1932,SUM(Table1[[#This Row],[sqrt(dif)]],W1932),Table1[[#This Row],[sqrt(dif)]])</f>
        <v>-18.603483056585802</v>
      </c>
      <c r="X1933">
        <f>IF(Table1[[#This Row],[team]]=E1932,SUM(Table1[[#This Row],[f1]],X1932),Table1[[#This Row],[f1]])</f>
        <v>-104.90404063849297</v>
      </c>
      <c r="Y1933">
        <f>IF(Table1[[#This Row],[ATS]]=S1932,SUM(Table1[[#This Row],[ATS]],Y1932),Table1[[#This Row],[ATS]])</f>
        <v>1</v>
      </c>
      <c r="Z1933">
        <f>IF(Table1[[#This Row],[ATS]]&gt;0,Table1[[#This Row],[ATS streak (not real)]]-1,Table1[[#This Row],[ATS streak (not real)]]+1)</f>
        <v>0</v>
      </c>
      <c r="AA1933" s="5">
        <f>Table1[[#This Row],[running ttl ppg]]^2.37/(Table1[[#This Row],[running ttl ppg]]^2.37+Table1[[#This Row],[running ttl ppga]]^2.37)</f>
        <v>0.22920417938739512</v>
      </c>
      <c r="AB1933" s="5">
        <f>Table1[[#This Row],[pyth ratio]]+Table1[[#This Row],[win/loss ratio]]</f>
        <v>0.39587084605406175</v>
      </c>
    </row>
    <row r="1934" spans="1:28" x14ac:dyDescent="0.25">
      <c r="A1934" s="1">
        <v>4492</v>
      </c>
      <c r="B1934" s="7">
        <f t="shared" si="62"/>
        <v>13</v>
      </c>
      <c r="C1934" s="5">
        <v>2019</v>
      </c>
      <c r="D1934" s="5">
        <v>14</v>
      </c>
      <c r="E1934" t="s">
        <v>65</v>
      </c>
      <c r="F1934" t="s">
        <v>67</v>
      </c>
      <c r="G1934" s="5">
        <v>1</v>
      </c>
      <c r="H1934">
        <v>24</v>
      </c>
      <c r="I1934">
        <v>21</v>
      </c>
      <c r="J1934">
        <v>3</v>
      </c>
      <c r="K1934">
        <f>IF(Table1[[#This Row],[net]]&gt;0,1,0)</f>
        <v>1</v>
      </c>
      <c r="L1934">
        <v>10</v>
      </c>
      <c r="M1934">
        <f>IF(Table1[[#This Row],[team]]=E1933,SUM(Table1[[#This Row],[win/loss]],M1933),Table1[[#This Row],[win/loss]])</f>
        <v>3</v>
      </c>
      <c r="N1934">
        <f>IF(Table1[[#This Row],[team]]=E1933,SUM(Table1[[#This Row],[win/loss]],M1933),Table1[[#This Row],[win/loss]])/B1934</f>
        <v>0.23076923076923078</v>
      </c>
      <c r="O1934">
        <f t="shared" si="63"/>
        <v>13</v>
      </c>
      <c r="P1934">
        <f>IF(Table1[[#This Row],[difference]]&gt;0,SQRT(Table1[[#This Row],[difference]]),-SQRT(ABS(Table1[[#This Row],[difference]])))</f>
        <v>3.6055512754639891</v>
      </c>
      <c r="Q1934">
        <f>IF(Table1[[#This Row],[line]]&gt;0,SQRT(Table1[[#This Row],[line]]),-SQRT(ABS(Table1[[#This Row],[line]])))</f>
        <v>3.1622776601683795</v>
      </c>
      <c r="R1934">
        <f>Table1[[#This Row],[difference]]-Table1[[#This Row],[sqrt(line)]]</f>
        <v>9.83772233983162</v>
      </c>
      <c r="S1934">
        <f>IF(Table1[[#This Row],[difference]]&gt;0,1,-1)</f>
        <v>1</v>
      </c>
      <c r="T1934">
        <f>IF(Table1[[#This Row],[team]]=E1933,SUM(H1934,T1933),Table1[[#This Row],[ppg]])</f>
        <v>244</v>
      </c>
      <c r="U1934">
        <f>IF(Table1[[#This Row],[team]]=E1933,SUM(I1934,U1933),Table1[[#This Row],[ppga]])</f>
        <v>388</v>
      </c>
      <c r="V1934">
        <f>IF(Table1[[#This Row],[team]]=E1933,SUM(Table1[[#This Row],[difference]],V1933),Table1[[#This Row],[difference]])</f>
        <v>-69.5</v>
      </c>
      <c r="W1934">
        <f>IF(Table1[[#This Row],[team]]=E1933,SUM(Table1[[#This Row],[sqrt(dif)]],W1933),Table1[[#This Row],[sqrt(dif)]])</f>
        <v>-14.997931781121812</v>
      </c>
      <c r="X1934">
        <f>IF(Table1[[#This Row],[team]]=E1933,SUM(Table1[[#This Row],[f1]],X1933),Table1[[#This Row],[f1]])</f>
        <v>-95.066318298661358</v>
      </c>
      <c r="Y1934">
        <f>IF(Table1[[#This Row],[ATS]]=S1933,SUM(Table1[[#This Row],[ATS]],Y1933),Table1[[#This Row],[ATS]])</f>
        <v>2</v>
      </c>
      <c r="Z1934">
        <f>IF(Table1[[#This Row],[ATS]]&gt;0,Table1[[#This Row],[ATS streak (not real)]]-1,Table1[[#This Row],[ATS streak (not real)]]+1)</f>
        <v>1</v>
      </c>
      <c r="AA1934" s="5">
        <f>Table1[[#This Row],[running ttl ppg]]^2.37/(Table1[[#This Row],[running ttl ppg]]^2.37+Table1[[#This Row],[running ttl ppga]]^2.37)</f>
        <v>0.24987220822782089</v>
      </c>
      <c r="AB1934" s="5">
        <f>Table1[[#This Row],[pyth ratio]]+Table1[[#This Row],[win/loss ratio]]</f>
        <v>0.4806414389970517</v>
      </c>
    </row>
    <row r="1935" spans="1:28" x14ac:dyDescent="0.25">
      <c r="A1935" s="1">
        <v>4493</v>
      </c>
      <c r="B1935" s="7">
        <f t="shared" si="62"/>
        <v>14</v>
      </c>
      <c r="C1935" s="5">
        <v>2019</v>
      </c>
      <c r="D1935" s="5">
        <v>15</v>
      </c>
      <c r="E1935" t="s">
        <v>65</v>
      </c>
      <c r="F1935" t="s">
        <v>47</v>
      </c>
      <c r="G1935" s="5">
        <v>0</v>
      </c>
      <c r="H1935">
        <v>16</v>
      </c>
      <c r="I1935">
        <v>30</v>
      </c>
      <c r="J1935">
        <v>-14</v>
      </c>
      <c r="K1935">
        <f>IF(Table1[[#This Row],[net]]&gt;0,1,0)</f>
        <v>0</v>
      </c>
      <c r="L1935">
        <v>3</v>
      </c>
      <c r="M1935">
        <f>IF(Table1[[#This Row],[team]]=E1934,SUM(Table1[[#This Row],[win/loss]],M1934),Table1[[#This Row],[win/loss]])</f>
        <v>3</v>
      </c>
      <c r="N1935">
        <f>IF(Table1[[#This Row],[team]]=E1934,SUM(Table1[[#This Row],[win/loss]],M1934),Table1[[#This Row],[win/loss]])/B1935</f>
        <v>0.21428571428571427</v>
      </c>
      <c r="O1935">
        <f t="shared" si="63"/>
        <v>-11</v>
      </c>
      <c r="P1935">
        <f>IF(Table1[[#This Row],[difference]]&gt;0,SQRT(Table1[[#This Row],[difference]]),-SQRT(ABS(Table1[[#This Row],[difference]])))</f>
        <v>-3.3166247903553998</v>
      </c>
      <c r="Q1935">
        <f>IF(Table1[[#This Row],[line]]&gt;0,SQRT(Table1[[#This Row],[line]]),-SQRT(ABS(Table1[[#This Row],[line]])))</f>
        <v>1.7320508075688772</v>
      </c>
      <c r="R1935">
        <f>Table1[[#This Row],[difference]]-Table1[[#This Row],[sqrt(line)]]</f>
        <v>-12.732050807568877</v>
      </c>
      <c r="S1935">
        <f>IF(Table1[[#This Row],[difference]]&gt;0,1,-1)</f>
        <v>-1</v>
      </c>
      <c r="T1935">
        <f>IF(Table1[[#This Row],[team]]=E1934,SUM(H1935,T1934),Table1[[#This Row],[ppg]])</f>
        <v>260</v>
      </c>
      <c r="U1935">
        <f>IF(Table1[[#This Row],[team]]=E1934,SUM(I1935,U1934),Table1[[#This Row],[ppga]])</f>
        <v>418</v>
      </c>
      <c r="V1935">
        <f>IF(Table1[[#This Row],[team]]=E1934,SUM(Table1[[#This Row],[difference]],V1934),Table1[[#This Row],[difference]])</f>
        <v>-80.5</v>
      </c>
      <c r="W1935">
        <f>IF(Table1[[#This Row],[team]]=E1934,SUM(Table1[[#This Row],[sqrt(dif)]],W1934),Table1[[#This Row],[sqrt(dif)]])</f>
        <v>-18.314556571477212</v>
      </c>
      <c r="X1935">
        <f>IF(Table1[[#This Row],[team]]=E1934,SUM(Table1[[#This Row],[f1]],X1934),Table1[[#This Row],[f1]])</f>
        <v>-107.79836910623024</v>
      </c>
      <c r="Y1935">
        <f>IF(Table1[[#This Row],[ATS]]=S1934,SUM(Table1[[#This Row],[ATS]],Y1934),Table1[[#This Row],[ATS]])</f>
        <v>-1</v>
      </c>
      <c r="Z1935">
        <f>IF(Table1[[#This Row],[ATS]]&gt;0,Table1[[#This Row],[ATS streak (not real)]]-1,Table1[[#This Row],[ATS streak (not real)]]+1)</f>
        <v>0</v>
      </c>
      <c r="AA1935" s="5">
        <f>Table1[[#This Row],[running ttl ppg]]^2.37/(Table1[[#This Row],[running ttl ppg]]^2.37+Table1[[#This Row],[running ttl ppga]]^2.37)</f>
        <v>0.24503403868542398</v>
      </c>
      <c r="AB1935" s="5">
        <f>Table1[[#This Row],[pyth ratio]]+Table1[[#This Row],[win/loss ratio]]</f>
        <v>0.45931975297113825</v>
      </c>
    </row>
    <row r="1936" spans="1:28" x14ac:dyDescent="0.25">
      <c r="A1936" s="1">
        <v>4494</v>
      </c>
      <c r="B1936" s="7">
        <f t="shared" si="62"/>
        <v>15</v>
      </c>
      <c r="C1936" s="5">
        <v>2019</v>
      </c>
      <c r="D1936" s="5">
        <v>16</v>
      </c>
      <c r="E1936" t="s">
        <v>65</v>
      </c>
      <c r="F1936" t="s">
        <v>50</v>
      </c>
      <c r="G1936" s="5">
        <v>1</v>
      </c>
      <c r="H1936">
        <v>27</v>
      </c>
      <c r="I1936">
        <v>14</v>
      </c>
      <c r="J1936">
        <v>13</v>
      </c>
      <c r="K1936">
        <f>IF(Table1[[#This Row],[net]]&gt;0,1,0)</f>
        <v>1</v>
      </c>
      <c r="L1936">
        <v>2.5</v>
      </c>
      <c r="M1936">
        <f>IF(Table1[[#This Row],[team]]=E1935,SUM(Table1[[#This Row],[win/loss]],M1935),Table1[[#This Row],[win/loss]])</f>
        <v>4</v>
      </c>
      <c r="N1936">
        <f>IF(Table1[[#This Row],[team]]=E1935,SUM(Table1[[#This Row],[win/loss]],M1935),Table1[[#This Row],[win/loss]])/B1936</f>
        <v>0.26666666666666666</v>
      </c>
      <c r="O1936">
        <f t="shared" si="63"/>
        <v>15.5</v>
      </c>
      <c r="P1936">
        <f>IF(Table1[[#This Row],[difference]]&gt;0,SQRT(Table1[[#This Row],[difference]]),-SQRT(ABS(Table1[[#This Row],[difference]])))</f>
        <v>3.9370039370059056</v>
      </c>
      <c r="Q1936">
        <f>IF(Table1[[#This Row],[line]]&gt;0,SQRT(Table1[[#This Row],[line]]),-SQRT(ABS(Table1[[#This Row],[line]])))</f>
        <v>1.5811388300841898</v>
      </c>
      <c r="R1936">
        <f>Table1[[#This Row],[difference]]-Table1[[#This Row],[sqrt(line)]]</f>
        <v>13.918861169915811</v>
      </c>
      <c r="S1936">
        <f>IF(Table1[[#This Row],[difference]]&gt;0,1,-1)</f>
        <v>1</v>
      </c>
      <c r="T1936">
        <f>IF(Table1[[#This Row],[team]]=E1935,SUM(H1936,T1935),Table1[[#This Row],[ppg]])</f>
        <v>287</v>
      </c>
      <c r="U1936">
        <f>IF(Table1[[#This Row],[team]]=E1935,SUM(I1936,U1935),Table1[[#This Row],[ppga]])</f>
        <v>432</v>
      </c>
      <c r="V1936">
        <f>IF(Table1[[#This Row],[team]]=E1935,SUM(Table1[[#This Row],[difference]],V1935),Table1[[#This Row],[difference]])</f>
        <v>-65</v>
      </c>
      <c r="W1936">
        <f>IF(Table1[[#This Row],[team]]=E1935,SUM(Table1[[#This Row],[sqrt(dif)]],W1935),Table1[[#This Row],[sqrt(dif)]])</f>
        <v>-14.377552634471307</v>
      </c>
      <c r="X1936">
        <f>IF(Table1[[#This Row],[team]]=E1935,SUM(Table1[[#This Row],[f1]],X1935),Table1[[#This Row],[f1]])</f>
        <v>-93.879507936314425</v>
      </c>
      <c r="Y1936">
        <f>IF(Table1[[#This Row],[ATS]]=S1935,SUM(Table1[[#This Row],[ATS]],Y1935),Table1[[#This Row],[ATS]])</f>
        <v>1</v>
      </c>
      <c r="Z1936">
        <f>IF(Table1[[#This Row],[ATS]]&gt;0,Table1[[#This Row],[ATS streak (not real)]]-1,Table1[[#This Row],[ATS streak (not real)]]+1)</f>
        <v>0</v>
      </c>
      <c r="AA1936" s="5">
        <f>Table1[[#This Row],[running ttl ppg]]^2.37/(Table1[[#This Row],[running ttl ppg]]^2.37+Table1[[#This Row],[running ttl ppga]]^2.37)</f>
        <v>0.27504082678305131</v>
      </c>
      <c r="AB1936" s="5">
        <f>Table1[[#This Row],[pyth ratio]]+Table1[[#This Row],[win/loss ratio]]</f>
        <v>0.54170749344971791</v>
      </c>
    </row>
    <row r="1937" spans="1:28" x14ac:dyDescent="0.25">
      <c r="A1937" s="1">
        <v>4495</v>
      </c>
      <c r="B1937" s="7">
        <f t="shared" si="62"/>
        <v>16</v>
      </c>
      <c r="C1937" s="5">
        <v>2019</v>
      </c>
      <c r="D1937" s="5">
        <v>17</v>
      </c>
      <c r="E1937" t="s">
        <v>65</v>
      </c>
      <c r="F1937" t="s">
        <v>56</v>
      </c>
      <c r="G1937" s="5">
        <v>0</v>
      </c>
      <c r="H1937">
        <v>3</v>
      </c>
      <c r="I1937">
        <v>35</v>
      </c>
      <c r="J1937">
        <v>-32</v>
      </c>
      <c r="K1937">
        <f>IF(Table1[[#This Row],[net]]&gt;0,1,0)</f>
        <v>0</v>
      </c>
      <c r="L1937">
        <v>14</v>
      </c>
      <c r="M1937">
        <f>IF(Table1[[#This Row],[team]]=E1936,SUM(Table1[[#This Row],[win/loss]],M1936),Table1[[#This Row],[win/loss]])</f>
        <v>4</v>
      </c>
      <c r="N1937">
        <f>IF(Table1[[#This Row],[team]]=E1936,SUM(Table1[[#This Row],[win/loss]],M1936),Table1[[#This Row],[win/loss]])/B1937</f>
        <v>0.25</v>
      </c>
      <c r="O1937">
        <f t="shared" si="63"/>
        <v>-18</v>
      </c>
      <c r="P1937">
        <f>IF(Table1[[#This Row],[difference]]&gt;0,SQRT(Table1[[#This Row],[difference]]),-SQRT(ABS(Table1[[#This Row],[difference]])))</f>
        <v>-4.2426406871192848</v>
      </c>
      <c r="Q1937">
        <f>IF(Table1[[#This Row],[line]]&gt;0,SQRT(Table1[[#This Row],[line]]),-SQRT(ABS(Table1[[#This Row],[line]])))</f>
        <v>3.7416573867739413</v>
      </c>
      <c r="R1937">
        <f>Table1[[#This Row],[difference]]-Table1[[#This Row],[sqrt(line)]]</f>
        <v>-21.741657386773941</v>
      </c>
      <c r="S1937">
        <f>IF(Table1[[#This Row],[difference]]&gt;0,1,-1)</f>
        <v>-1</v>
      </c>
      <c r="T1937">
        <f>IF(Table1[[#This Row],[team]]=E1936,SUM(H1937,T1936),Table1[[#This Row],[ppg]])</f>
        <v>290</v>
      </c>
      <c r="U1937">
        <f>IF(Table1[[#This Row],[team]]=E1936,SUM(I1937,U1936),Table1[[#This Row],[ppga]])</f>
        <v>467</v>
      </c>
      <c r="V1937">
        <f>IF(Table1[[#This Row],[team]]=E1936,SUM(Table1[[#This Row],[difference]],V1936),Table1[[#This Row],[difference]])</f>
        <v>-83</v>
      </c>
      <c r="W1937">
        <f>IF(Table1[[#This Row],[team]]=E1936,SUM(Table1[[#This Row],[sqrt(dif)]],W1936),Table1[[#This Row],[sqrt(dif)]])</f>
        <v>-18.620193321590591</v>
      </c>
      <c r="X1937">
        <f>IF(Table1[[#This Row],[team]]=E1936,SUM(Table1[[#This Row],[f1]],X1936),Table1[[#This Row],[f1]])</f>
        <v>-115.62116532308836</v>
      </c>
      <c r="Y1937">
        <f>IF(Table1[[#This Row],[ATS]]=S1936,SUM(Table1[[#This Row],[ATS]],Y1936),Table1[[#This Row],[ATS]])</f>
        <v>-1</v>
      </c>
      <c r="Z1937">
        <f>IF(Table1[[#This Row],[ATS]]&gt;0,Table1[[#This Row],[ATS streak (not real)]]-1,Table1[[#This Row],[ATS streak (not real)]]+1)</f>
        <v>0</v>
      </c>
      <c r="AA1937" s="5">
        <f>Table1[[#This Row],[running ttl ppg]]^2.37/(Table1[[#This Row],[running ttl ppg]]^2.37+Table1[[#This Row],[running ttl ppga]]^2.37)</f>
        <v>0.24431198936200313</v>
      </c>
      <c r="AB1937" s="5">
        <f>Table1[[#This Row],[pyth ratio]]+Table1[[#This Row],[win/loss ratio]]</f>
        <v>0.49431198936200316</v>
      </c>
    </row>
    <row r="1938" spans="1:28" x14ac:dyDescent="0.25">
      <c r="A1938" s="1">
        <v>4496</v>
      </c>
      <c r="B1938" s="7">
        <f t="shared" si="62"/>
        <v>1</v>
      </c>
      <c r="C1938" s="5">
        <v>2019</v>
      </c>
      <c r="D1938" s="5">
        <v>1</v>
      </c>
      <c r="E1938" t="s">
        <v>66</v>
      </c>
      <c r="F1938" t="s">
        <v>42</v>
      </c>
      <c r="G1938" s="5">
        <v>1</v>
      </c>
      <c r="H1938">
        <v>18</v>
      </c>
      <c r="I1938">
        <v>12</v>
      </c>
      <c r="J1938">
        <v>6</v>
      </c>
      <c r="K1938">
        <f>IF(Table1[[#This Row],[net]]&gt;0,1,0)</f>
        <v>1</v>
      </c>
      <c r="L1938">
        <v>0</v>
      </c>
      <c r="M1938">
        <f>IF(Table1[[#This Row],[team]]=E1937,SUM(Table1[[#This Row],[win/loss]],M1937),Table1[[#This Row],[win/loss]])</f>
        <v>1</v>
      </c>
      <c r="N1938">
        <f>IF(Table1[[#This Row],[team]]=E1937,SUM(Table1[[#This Row],[win/loss]],M1937),Table1[[#This Row],[win/loss]])/B1938</f>
        <v>1</v>
      </c>
      <c r="O1938">
        <f t="shared" si="63"/>
        <v>6</v>
      </c>
      <c r="P1938">
        <f>IF(Table1[[#This Row],[difference]]&gt;0,SQRT(Table1[[#This Row],[difference]]),-SQRT(ABS(Table1[[#This Row],[difference]])))</f>
        <v>2.4494897427831779</v>
      </c>
      <c r="Q1938">
        <f>IF(Table1[[#This Row],[line]]&gt;0,SQRT(Table1[[#This Row],[line]]),-SQRT(ABS(Table1[[#This Row],[line]])))</f>
        <v>0</v>
      </c>
      <c r="R1938">
        <f>Table1[[#This Row],[difference]]-Table1[[#This Row],[sqrt(line)]]</f>
        <v>6</v>
      </c>
      <c r="S1938">
        <f>IF(Table1[[#This Row],[difference]]&gt;0,1,-1)</f>
        <v>1</v>
      </c>
      <c r="T1938">
        <f>IF(Table1[[#This Row],[team]]=E1937,SUM(H1938,T1937),Table1[[#This Row],[ppg]])</f>
        <v>18</v>
      </c>
      <c r="U1938">
        <f>IF(Table1[[#This Row],[team]]=E1937,SUM(I1938,U1937),Table1[[#This Row],[ppga]])</f>
        <v>12</v>
      </c>
      <c r="V1938">
        <f>IF(Table1[[#This Row],[team]]=E1937,SUM(Table1[[#This Row],[difference]],V1937),Table1[[#This Row],[difference]])</f>
        <v>6</v>
      </c>
      <c r="W1938">
        <f>IF(Table1[[#This Row],[team]]=E1937,SUM(Table1[[#This Row],[sqrt(dif)]],W1937),Table1[[#This Row],[sqrt(dif)]])</f>
        <v>2.4494897427831779</v>
      </c>
      <c r="X1938">
        <f>IF(Table1[[#This Row],[team]]=E1937,SUM(Table1[[#This Row],[f1]],X1937),Table1[[#This Row],[f1]])</f>
        <v>6</v>
      </c>
      <c r="Y1938">
        <f>IF(Table1[[#This Row],[ATS]]=S1937,SUM(Table1[[#This Row],[ATS]],Y1937),Table1[[#This Row],[ATS]])</f>
        <v>1</v>
      </c>
      <c r="Z1938">
        <f>IF(Table1[[#This Row],[ATS]]&gt;0,Table1[[#This Row],[ATS streak (not real)]]-1,Table1[[#This Row],[ATS streak (not real)]]+1)</f>
        <v>0</v>
      </c>
      <c r="AA1938" s="5">
        <f>Table1[[#This Row],[running ttl ppg]]^2.37/(Table1[[#This Row],[running ttl ppg]]^2.37+Table1[[#This Row],[running ttl ppga]]^2.37)</f>
        <v>0.72331243217550278</v>
      </c>
      <c r="AB1938" s="5">
        <f>Table1[[#This Row],[pyth ratio]]+Table1[[#This Row],[win/loss ratio]]</f>
        <v>1.7233124321755029</v>
      </c>
    </row>
    <row r="1939" spans="1:28" x14ac:dyDescent="0.25">
      <c r="A1939" s="1">
        <v>4497</v>
      </c>
      <c r="B1939" s="7">
        <f t="shared" ref="B1939:B2002" si="64">IF(B1938=16,1,B1938+1)</f>
        <v>2</v>
      </c>
      <c r="C1939" s="5">
        <v>2019</v>
      </c>
      <c r="D1939" s="5">
        <v>2</v>
      </c>
      <c r="E1939" t="s">
        <v>66</v>
      </c>
      <c r="F1939" t="s">
        <v>70</v>
      </c>
      <c r="G1939" s="5">
        <v>0</v>
      </c>
      <c r="H1939">
        <v>21</v>
      </c>
      <c r="I1939">
        <v>27</v>
      </c>
      <c r="J1939">
        <v>-6</v>
      </c>
      <c r="K1939">
        <f>IF(Table1[[#This Row],[net]]&gt;0,1,0)</f>
        <v>0</v>
      </c>
      <c r="L1939">
        <v>-3</v>
      </c>
      <c r="M1939">
        <f>IF(Table1[[#This Row],[team]]=E1938,SUM(Table1[[#This Row],[win/loss]],M1938),Table1[[#This Row],[win/loss]])</f>
        <v>1</v>
      </c>
      <c r="N1939">
        <f>IF(Table1[[#This Row],[team]]=E1938,SUM(Table1[[#This Row],[win/loss]],M1938),Table1[[#This Row],[win/loss]])/B1939</f>
        <v>0.5</v>
      </c>
      <c r="O1939">
        <f t="shared" si="63"/>
        <v>-9</v>
      </c>
      <c r="P1939">
        <f>IF(Table1[[#This Row],[difference]]&gt;0,SQRT(Table1[[#This Row],[difference]]),-SQRT(ABS(Table1[[#This Row],[difference]])))</f>
        <v>-3</v>
      </c>
      <c r="Q1939">
        <f>IF(Table1[[#This Row],[line]]&gt;0,SQRT(Table1[[#This Row],[line]]),-SQRT(ABS(Table1[[#This Row],[line]])))</f>
        <v>-1.7320508075688772</v>
      </c>
      <c r="R1939">
        <f>Table1[[#This Row],[difference]]-Table1[[#This Row],[sqrt(line)]]</f>
        <v>-7.2679491924311233</v>
      </c>
      <c r="S1939">
        <f>IF(Table1[[#This Row],[difference]]&gt;0,1,-1)</f>
        <v>-1</v>
      </c>
      <c r="T1939">
        <f>IF(Table1[[#This Row],[team]]=E1938,SUM(H1939,T1938),Table1[[#This Row],[ppg]])</f>
        <v>39</v>
      </c>
      <c r="U1939">
        <f>IF(Table1[[#This Row],[team]]=E1938,SUM(I1939,U1938),Table1[[#This Row],[ppga]])</f>
        <v>39</v>
      </c>
      <c r="V1939">
        <f>IF(Table1[[#This Row],[team]]=E1938,SUM(Table1[[#This Row],[difference]],V1938),Table1[[#This Row],[difference]])</f>
        <v>-3</v>
      </c>
      <c r="W1939">
        <f>IF(Table1[[#This Row],[team]]=E1938,SUM(Table1[[#This Row],[sqrt(dif)]],W1938),Table1[[#This Row],[sqrt(dif)]])</f>
        <v>-0.55051025721682212</v>
      </c>
      <c r="X1939">
        <f>IF(Table1[[#This Row],[team]]=E1938,SUM(Table1[[#This Row],[f1]],X1938),Table1[[#This Row],[f1]])</f>
        <v>-1.2679491924311233</v>
      </c>
      <c r="Y1939">
        <f>IF(Table1[[#This Row],[ATS]]=S1938,SUM(Table1[[#This Row],[ATS]],Y1938),Table1[[#This Row],[ATS]])</f>
        <v>-1</v>
      </c>
      <c r="Z1939">
        <f>IF(Table1[[#This Row],[ATS]]&gt;0,Table1[[#This Row],[ATS streak (not real)]]-1,Table1[[#This Row],[ATS streak (not real)]]+1)</f>
        <v>0</v>
      </c>
      <c r="AA1939" s="5">
        <f>Table1[[#This Row],[running ttl ppg]]^2.37/(Table1[[#This Row],[running ttl ppg]]^2.37+Table1[[#This Row],[running ttl ppga]]^2.37)</f>
        <v>0.5</v>
      </c>
      <c r="AB1939" s="5">
        <f>Table1[[#This Row],[pyth ratio]]+Table1[[#This Row],[win/loss ratio]]</f>
        <v>1</v>
      </c>
    </row>
    <row r="1940" spans="1:28" x14ac:dyDescent="0.25">
      <c r="A1940" s="1">
        <v>4498</v>
      </c>
      <c r="B1940" s="7">
        <f t="shared" si="64"/>
        <v>3</v>
      </c>
      <c r="C1940" s="5">
        <v>2019</v>
      </c>
      <c r="D1940" s="5">
        <v>3</v>
      </c>
      <c r="E1940" t="s">
        <v>66</v>
      </c>
      <c r="F1940" t="s">
        <v>54</v>
      </c>
      <c r="G1940" s="5">
        <v>1</v>
      </c>
      <c r="H1940">
        <v>20</v>
      </c>
      <c r="I1940">
        <v>16</v>
      </c>
      <c r="J1940">
        <v>4</v>
      </c>
      <c r="K1940">
        <f>IF(Table1[[#This Row],[net]]&gt;0,1,0)</f>
        <v>1</v>
      </c>
      <c r="L1940">
        <v>-6.5</v>
      </c>
      <c r="M1940">
        <f>IF(Table1[[#This Row],[team]]=E1939,SUM(Table1[[#This Row],[win/loss]],M1939),Table1[[#This Row],[win/loss]])</f>
        <v>2</v>
      </c>
      <c r="N1940">
        <f>IF(Table1[[#This Row],[team]]=E1939,SUM(Table1[[#This Row],[win/loss]],M1939),Table1[[#This Row],[win/loss]])/B1940</f>
        <v>0.66666666666666663</v>
      </c>
      <c r="O1940">
        <f t="shared" si="63"/>
        <v>-2.5</v>
      </c>
      <c r="P1940">
        <f>IF(Table1[[#This Row],[difference]]&gt;0,SQRT(Table1[[#This Row],[difference]]),-SQRT(ABS(Table1[[#This Row],[difference]])))</f>
        <v>-1.5811388300841898</v>
      </c>
      <c r="Q1940">
        <f>IF(Table1[[#This Row],[line]]&gt;0,SQRT(Table1[[#This Row],[line]]),-SQRT(ABS(Table1[[#This Row],[line]])))</f>
        <v>-2.5495097567963922</v>
      </c>
      <c r="R1940">
        <f>Table1[[#This Row],[difference]]-Table1[[#This Row],[sqrt(line)]]</f>
        <v>4.9509756796392246E-2</v>
      </c>
      <c r="S1940">
        <f>IF(Table1[[#This Row],[difference]]&gt;0,1,-1)</f>
        <v>-1</v>
      </c>
      <c r="T1940">
        <f>IF(Table1[[#This Row],[team]]=E1939,SUM(H1940,T1939),Table1[[#This Row],[ppg]])</f>
        <v>59</v>
      </c>
      <c r="U1940">
        <f>IF(Table1[[#This Row],[team]]=E1939,SUM(I1940,U1939),Table1[[#This Row],[ppga]])</f>
        <v>55</v>
      </c>
      <c r="V1940">
        <f>IF(Table1[[#This Row],[team]]=E1939,SUM(Table1[[#This Row],[difference]],V1939),Table1[[#This Row],[difference]])</f>
        <v>-5.5</v>
      </c>
      <c r="W1940">
        <f>IF(Table1[[#This Row],[team]]=E1939,SUM(Table1[[#This Row],[sqrt(dif)]],W1939),Table1[[#This Row],[sqrt(dif)]])</f>
        <v>-2.1316490873010121</v>
      </c>
      <c r="X1940">
        <f>IF(Table1[[#This Row],[team]]=E1939,SUM(Table1[[#This Row],[f1]],X1939),Table1[[#This Row],[f1]])</f>
        <v>-1.218439435634731</v>
      </c>
      <c r="Y1940">
        <f>IF(Table1[[#This Row],[ATS]]=S1939,SUM(Table1[[#This Row],[ATS]],Y1939),Table1[[#This Row],[ATS]])</f>
        <v>-2</v>
      </c>
      <c r="Z1940">
        <f>IF(Table1[[#This Row],[ATS]]&gt;0,Table1[[#This Row],[ATS streak (not real)]]-1,Table1[[#This Row],[ATS streak (not real)]]+1)</f>
        <v>-1</v>
      </c>
      <c r="AA1940" s="5">
        <f>Table1[[#This Row],[running ttl ppg]]^2.37/(Table1[[#This Row],[running ttl ppg]]^2.37+Table1[[#This Row],[running ttl ppga]]^2.37)</f>
        <v>0.54150032730728936</v>
      </c>
      <c r="AB1940" s="5">
        <f>Table1[[#This Row],[pyth ratio]]+Table1[[#This Row],[win/loss ratio]]</f>
        <v>1.2081669939739559</v>
      </c>
    </row>
    <row r="1941" spans="1:28" x14ac:dyDescent="0.25">
      <c r="A1941" s="1">
        <v>4499</v>
      </c>
      <c r="B1941" s="7">
        <f t="shared" si="64"/>
        <v>4</v>
      </c>
      <c r="C1941" s="5">
        <v>2019</v>
      </c>
      <c r="D1941" s="5">
        <v>4</v>
      </c>
      <c r="E1941" t="s">
        <v>66</v>
      </c>
      <c r="F1941" t="s">
        <v>71</v>
      </c>
      <c r="G1941" s="5">
        <v>0</v>
      </c>
      <c r="H1941">
        <v>23</v>
      </c>
      <c r="I1941">
        <v>26</v>
      </c>
      <c r="J1941">
        <v>-3</v>
      </c>
      <c r="K1941">
        <f>IF(Table1[[#This Row],[net]]&gt;0,1,0)</f>
        <v>0</v>
      </c>
      <c r="L1941">
        <v>-3</v>
      </c>
      <c r="M1941">
        <f>IF(Table1[[#This Row],[team]]=E1940,SUM(Table1[[#This Row],[win/loss]],M1940),Table1[[#This Row],[win/loss]])</f>
        <v>2</v>
      </c>
      <c r="N1941">
        <f>IF(Table1[[#This Row],[team]]=E1940,SUM(Table1[[#This Row],[win/loss]],M1940),Table1[[#This Row],[win/loss]])/B1941</f>
        <v>0.5</v>
      </c>
      <c r="O1941">
        <f t="shared" si="63"/>
        <v>-6</v>
      </c>
      <c r="P1941">
        <f>IF(Table1[[#This Row],[difference]]&gt;0,SQRT(Table1[[#This Row],[difference]]),-SQRT(ABS(Table1[[#This Row],[difference]])))</f>
        <v>-2.4494897427831779</v>
      </c>
      <c r="Q1941">
        <f>IF(Table1[[#This Row],[line]]&gt;0,SQRT(Table1[[#This Row],[line]]),-SQRT(ABS(Table1[[#This Row],[line]])))</f>
        <v>-1.7320508075688772</v>
      </c>
      <c r="R1941">
        <f>Table1[[#This Row],[difference]]-Table1[[#This Row],[sqrt(line)]]</f>
        <v>-4.2679491924311233</v>
      </c>
      <c r="S1941">
        <f>IF(Table1[[#This Row],[difference]]&gt;0,1,-1)</f>
        <v>-1</v>
      </c>
      <c r="T1941">
        <f>IF(Table1[[#This Row],[team]]=E1940,SUM(H1941,T1940),Table1[[#This Row],[ppg]])</f>
        <v>82</v>
      </c>
      <c r="U1941">
        <f>IF(Table1[[#This Row],[team]]=E1940,SUM(I1941,U1940),Table1[[#This Row],[ppga]])</f>
        <v>81</v>
      </c>
      <c r="V1941">
        <f>IF(Table1[[#This Row],[team]]=E1940,SUM(Table1[[#This Row],[difference]],V1940),Table1[[#This Row],[difference]])</f>
        <v>-11.5</v>
      </c>
      <c r="W1941">
        <f>IF(Table1[[#This Row],[team]]=E1940,SUM(Table1[[#This Row],[sqrt(dif)]],W1940),Table1[[#This Row],[sqrt(dif)]])</f>
        <v>-4.58113883008419</v>
      </c>
      <c r="X1941">
        <f>IF(Table1[[#This Row],[team]]=E1940,SUM(Table1[[#This Row],[f1]],X1940),Table1[[#This Row],[f1]])</f>
        <v>-5.4863886280658543</v>
      </c>
      <c r="Y1941">
        <f>IF(Table1[[#This Row],[ATS]]=S1940,SUM(Table1[[#This Row],[ATS]],Y1940),Table1[[#This Row],[ATS]])</f>
        <v>-3</v>
      </c>
      <c r="Z1941">
        <f>IF(Table1[[#This Row],[ATS]]&gt;0,Table1[[#This Row],[ATS streak (not real)]]-1,Table1[[#This Row],[ATS streak (not real)]]+1)</f>
        <v>-2</v>
      </c>
      <c r="AA1941" s="5">
        <f>Table1[[#This Row],[running ttl ppg]]^2.37/(Table1[[#This Row],[running ttl ppg]]^2.37+Table1[[#This Row],[running ttl ppga]]^2.37)</f>
        <v>0.50726951757688121</v>
      </c>
      <c r="AB1941" s="5">
        <f>Table1[[#This Row],[pyth ratio]]+Table1[[#This Row],[win/loss ratio]]</f>
        <v>1.0072695175768813</v>
      </c>
    </row>
    <row r="1942" spans="1:28" x14ac:dyDescent="0.25">
      <c r="A1942" s="1">
        <v>4500</v>
      </c>
      <c r="B1942" s="7">
        <f t="shared" si="64"/>
        <v>5</v>
      </c>
      <c r="C1942" s="5">
        <v>2019</v>
      </c>
      <c r="D1942" s="5">
        <v>5</v>
      </c>
      <c r="E1942" t="s">
        <v>66</v>
      </c>
      <c r="F1942" t="s">
        <v>60</v>
      </c>
      <c r="G1942" s="5">
        <v>1</v>
      </c>
      <c r="H1942">
        <v>21</v>
      </c>
      <c r="I1942">
        <v>23</v>
      </c>
      <c r="J1942">
        <v>-2</v>
      </c>
      <c r="K1942">
        <f>IF(Table1[[#This Row],[net]]&gt;0,1,0)</f>
        <v>0</v>
      </c>
      <c r="L1942">
        <v>-3.5</v>
      </c>
      <c r="M1942">
        <f>IF(Table1[[#This Row],[team]]=E1941,SUM(Table1[[#This Row],[win/loss]],M1941),Table1[[#This Row],[win/loss]])</f>
        <v>2</v>
      </c>
      <c r="N1942">
        <f>IF(Table1[[#This Row],[team]]=E1941,SUM(Table1[[#This Row],[win/loss]],M1941),Table1[[#This Row],[win/loss]])/B1942</f>
        <v>0.4</v>
      </c>
      <c r="O1942">
        <f t="shared" si="63"/>
        <v>-5.5</v>
      </c>
      <c r="P1942">
        <f>IF(Table1[[#This Row],[difference]]&gt;0,SQRT(Table1[[#This Row],[difference]]),-SQRT(ABS(Table1[[#This Row],[difference]])))</f>
        <v>-2.3452078799117149</v>
      </c>
      <c r="Q1942">
        <f>IF(Table1[[#This Row],[line]]&gt;0,SQRT(Table1[[#This Row],[line]]),-SQRT(ABS(Table1[[#This Row],[line]])))</f>
        <v>-1.8708286933869707</v>
      </c>
      <c r="R1942">
        <f>Table1[[#This Row],[difference]]-Table1[[#This Row],[sqrt(line)]]</f>
        <v>-3.6291713066130296</v>
      </c>
      <c r="S1942">
        <f>IF(Table1[[#This Row],[difference]]&gt;0,1,-1)</f>
        <v>-1</v>
      </c>
      <c r="T1942">
        <f>IF(Table1[[#This Row],[team]]=E1941,SUM(H1942,T1941),Table1[[#This Row],[ppg]])</f>
        <v>103</v>
      </c>
      <c r="U1942">
        <f>IF(Table1[[#This Row],[team]]=E1941,SUM(I1942,U1941),Table1[[#This Row],[ppga]])</f>
        <v>104</v>
      </c>
      <c r="V1942">
        <f>IF(Table1[[#This Row],[team]]=E1941,SUM(Table1[[#This Row],[difference]],V1941),Table1[[#This Row],[difference]])</f>
        <v>-17</v>
      </c>
      <c r="W1942">
        <f>IF(Table1[[#This Row],[team]]=E1941,SUM(Table1[[#This Row],[sqrt(dif)]],W1941),Table1[[#This Row],[sqrt(dif)]])</f>
        <v>-6.9263467099959044</v>
      </c>
      <c r="X1942">
        <f>IF(Table1[[#This Row],[team]]=E1941,SUM(Table1[[#This Row],[f1]],X1941),Table1[[#This Row],[f1]])</f>
        <v>-9.1155599346788847</v>
      </c>
      <c r="Y1942">
        <f>IF(Table1[[#This Row],[ATS]]=S1941,SUM(Table1[[#This Row],[ATS]],Y1941),Table1[[#This Row],[ATS]])</f>
        <v>-4</v>
      </c>
      <c r="Z1942">
        <f>IF(Table1[[#This Row],[ATS]]&gt;0,Table1[[#This Row],[ATS streak (not real)]]-1,Table1[[#This Row],[ATS streak (not real)]]+1)</f>
        <v>-3</v>
      </c>
      <c r="AA1942" s="5">
        <f>Table1[[#This Row],[running ttl ppg]]^2.37/(Table1[[#This Row],[running ttl ppg]]^2.37+Table1[[#This Row],[running ttl ppga]]^2.37)</f>
        <v>0.49427556791729088</v>
      </c>
      <c r="AB1942" s="5">
        <f>Table1[[#This Row],[pyth ratio]]+Table1[[#This Row],[win/loss ratio]]</f>
        <v>0.8942755679172909</v>
      </c>
    </row>
    <row r="1943" spans="1:28" x14ac:dyDescent="0.25">
      <c r="A1943" s="1">
        <v>4501</v>
      </c>
      <c r="B1943" s="7">
        <f t="shared" si="64"/>
        <v>6</v>
      </c>
      <c r="C1943" s="5">
        <v>2019</v>
      </c>
      <c r="D1943" s="5">
        <v>6</v>
      </c>
      <c r="E1943" t="s">
        <v>66</v>
      </c>
      <c r="F1943" t="s">
        <v>61</v>
      </c>
      <c r="G1943" s="5">
        <v>0</v>
      </c>
      <c r="H1943">
        <v>34</v>
      </c>
      <c r="I1943">
        <v>13</v>
      </c>
      <c r="J1943">
        <v>21</v>
      </c>
      <c r="K1943">
        <f>IF(Table1[[#This Row],[net]]&gt;0,1,0)</f>
        <v>1</v>
      </c>
      <c r="L1943">
        <v>-1.5</v>
      </c>
      <c r="M1943">
        <f>IF(Table1[[#This Row],[team]]=E1942,SUM(Table1[[#This Row],[win/loss]],M1942),Table1[[#This Row],[win/loss]])</f>
        <v>3</v>
      </c>
      <c r="N1943">
        <f>IF(Table1[[#This Row],[team]]=E1942,SUM(Table1[[#This Row],[win/loss]],M1942),Table1[[#This Row],[win/loss]])/B1943</f>
        <v>0.5</v>
      </c>
      <c r="O1943">
        <f t="shared" si="63"/>
        <v>19.5</v>
      </c>
      <c r="P1943">
        <f>IF(Table1[[#This Row],[difference]]&gt;0,SQRT(Table1[[#This Row],[difference]]),-SQRT(ABS(Table1[[#This Row],[difference]])))</f>
        <v>4.4158804331639239</v>
      </c>
      <c r="Q1943">
        <f>IF(Table1[[#This Row],[line]]&gt;0,SQRT(Table1[[#This Row],[line]]),-SQRT(ABS(Table1[[#This Row],[line]])))</f>
        <v>-1.2247448713915889</v>
      </c>
      <c r="R1943">
        <f>Table1[[#This Row],[difference]]-Table1[[#This Row],[sqrt(line)]]</f>
        <v>20.724744871391589</v>
      </c>
      <c r="S1943">
        <f>IF(Table1[[#This Row],[difference]]&gt;0,1,-1)</f>
        <v>1</v>
      </c>
      <c r="T1943">
        <f>IF(Table1[[#This Row],[team]]=E1942,SUM(H1943,T1942),Table1[[#This Row],[ppg]])</f>
        <v>137</v>
      </c>
      <c r="U1943">
        <f>IF(Table1[[#This Row],[team]]=E1942,SUM(I1943,U1942),Table1[[#This Row],[ppga]])</f>
        <v>117</v>
      </c>
      <c r="V1943">
        <f>IF(Table1[[#This Row],[team]]=E1942,SUM(Table1[[#This Row],[difference]],V1942),Table1[[#This Row],[difference]])</f>
        <v>2.5</v>
      </c>
      <c r="W1943">
        <f>IF(Table1[[#This Row],[team]]=E1942,SUM(Table1[[#This Row],[sqrt(dif)]],W1942),Table1[[#This Row],[sqrt(dif)]])</f>
        <v>-2.5104662768319805</v>
      </c>
      <c r="X1943">
        <f>IF(Table1[[#This Row],[team]]=E1942,SUM(Table1[[#This Row],[f1]],X1942),Table1[[#This Row],[f1]])</f>
        <v>11.609184936712705</v>
      </c>
      <c r="Y1943">
        <f>IF(Table1[[#This Row],[ATS]]=S1942,SUM(Table1[[#This Row],[ATS]],Y1942),Table1[[#This Row],[ATS]])</f>
        <v>1</v>
      </c>
      <c r="Z1943">
        <f>IF(Table1[[#This Row],[ATS]]&gt;0,Table1[[#This Row],[ATS streak (not real)]]-1,Table1[[#This Row],[ATS streak (not real)]]+1)</f>
        <v>0</v>
      </c>
      <c r="AA1943" s="5">
        <f>Table1[[#This Row],[running ttl ppg]]^2.37/(Table1[[#This Row],[running ttl ppg]]^2.37+Table1[[#This Row],[running ttl ppga]]^2.37)</f>
        <v>0.59242578494204856</v>
      </c>
      <c r="AB1943" s="5">
        <f>Table1[[#This Row],[pyth ratio]]+Table1[[#This Row],[win/loss ratio]]</f>
        <v>1.0924257849420487</v>
      </c>
    </row>
    <row r="1944" spans="1:28" x14ac:dyDescent="0.25">
      <c r="A1944" s="1">
        <v>4502</v>
      </c>
      <c r="B1944" s="7">
        <f t="shared" si="64"/>
        <v>7</v>
      </c>
      <c r="C1944" s="5">
        <v>2019</v>
      </c>
      <c r="D1944" s="5">
        <v>7</v>
      </c>
      <c r="E1944" t="s">
        <v>66</v>
      </c>
      <c r="F1944" t="s">
        <v>45</v>
      </c>
      <c r="G1944" s="5">
        <v>1</v>
      </c>
      <c r="H1944">
        <v>17</v>
      </c>
      <c r="I1944">
        <v>21</v>
      </c>
      <c r="J1944">
        <v>-4</v>
      </c>
      <c r="K1944">
        <f>IF(Table1[[#This Row],[net]]&gt;0,1,0)</f>
        <v>0</v>
      </c>
      <c r="L1944">
        <v>-5</v>
      </c>
      <c r="M1944">
        <f>IF(Table1[[#This Row],[team]]=E1943,SUM(Table1[[#This Row],[win/loss]],M1943),Table1[[#This Row],[win/loss]])</f>
        <v>3</v>
      </c>
      <c r="N1944">
        <f>IF(Table1[[#This Row],[team]]=E1943,SUM(Table1[[#This Row],[win/loss]],M1943),Table1[[#This Row],[win/loss]])/B1944</f>
        <v>0.42857142857142855</v>
      </c>
      <c r="O1944">
        <f t="shared" si="63"/>
        <v>-9</v>
      </c>
      <c r="P1944">
        <f>IF(Table1[[#This Row],[difference]]&gt;0,SQRT(Table1[[#This Row],[difference]]),-SQRT(ABS(Table1[[#This Row],[difference]])))</f>
        <v>-3</v>
      </c>
      <c r="Q1944">
        <f>IF(Table1[[#This Row],[line]]&gt;0,SQRT(Table1[[#This Row],[line]]),-SQRT(ABS(Table1[[#This Row],[line]])))</f>
        <v>-2.2360679774997898</v>
      </c>
      <c r="R1944">
        <f>Table1[[#This Row],[difference]]-Table1[[#This Row],[sqrt(line)]]</f>
        <v>-6.7639320225002102</v>
      </c>
      <c r="S1944">
        <f>IF(Table1[[#This Row],[difference]]&gt;0,1,-1)</f>
        <v>-1</v>
      </c>
      <c r="T1944">
        <f>IF(Table1[[#This Row],[team]]=E1943,SUM(H1944,T1943),Table1[[#This Row],[ppg]])</f>
        <v>154</v>
      </c>
      <c r="U1944">
        <f>IF(Table1[[#This Row],[team]]=E1943,SUM(I1944,U1943),Table1[[#This Row],[ppga]])</f>
        <v>138</v>
      </c>
      <c r="V1944">
        <f>IF(Table1[[#This Row],[team]]=E1943,SUM(Table1[[#This Row],[difference]],V1943),Table1[[#This Row],[difference]])</f>
        <v>-6.5</v>
      </c>
      <c r="W1944">
        <f>IF(Table1[[#This Row],[team]]=E1943,SUM(Table1[[#This Row],[sqrt(dif)]],W1943),Table1[[#This Row],[sqrt(dif)]])</f>
        <v>-5.5104662768319805</v>
      </c>
      <c r="X1944">
        <f>IF(Table1[[#This Row],[team]]=E1943,SUM(Table1[[#This Row],[f1]],X1943),Table1[[#This Row],[f1]])</f>
        <v>4.8452529142124945</v>
      </c>
      <c r="Y1944">
        <f>IF(Table1[[#This Row],[ATS]]=S1943,SUM(Table1[[#This Row],[ATS]],Y1943),Table1[[#This Row],[ATS]])</f>
        <v>-1</v>
      </c>
      <c r="Z1944">
        <f>IF(Table1[[#This Row],[ATS]]&gt;0,Table1[[#This Row],[ATS streak (not real)]]-1,Table1[[#This Row],[ATS streak (not real)]]+1)</f>
        <v>0</v>
      </c>
      <c r="AA1944" s="5">
        <f>Table1[[#This Row],[running ttl ppg]]^2.37/(Table1[[#This Row],[running ttl ppg]]^2.37+Table1[[#This Row],[running ttl ppga]]^2.37)</f>
        <v>0.56463295695167992</v>
      </c>
      <c r="AB1944" s="5">
        <f>Table1[[#This Row],[pyth ratio]]+Table1[[#This Row],[win/loss ratio]]</f>
        <v>0.99320438552310852</v>
      </c>
    </row>
    <row r="1945" spans="1:28" x14ac:dyDescent="0.25">
      <c r="A1945" s="1">
        <v>4503</v>
      </c>
      <c r="B1945" s="7">
        <f t="shared" si="64"/>
        <v>8</v>
      </c>
      <c r="C1945" s="5">
        <v>2019</v>
      </c>
      <c r="D1945" s="5">
        <v>8</v>
      </c>
      <c r="E1945" t="s">
        <v>66</v>
      </c>
      <c r="F1945" t="s">
        <v>55</v>
      </c>
      <c r="G1945" s="5">
        <v>0</v>
      </c>
      <c r="H1945">
        <v>24</v>
      </c>
      <c r="I1945">
        <v>18</v>
      </c>
      <c r="J1945">
        <v>6</v>
      </c>
      <c r="K1945">
        <f>IF(Table1[[#This Row],[net]]&gt;0,1,0)</f>
        <v>1</v>
      </c>
      <c r="L1945">
        <v>-4</v>
      </c>
      <c r="M1945">
        <f>IF(Table1[[#This Row],[team]]=E1944,SUM(Table1[[#This Row],[win/loss]],M1944),Table1[[#This Row],[win/loss]])</f>
        <v>4</v>
      </c>
      <c r="N1945">
        <f>IF(Table1[[#This Row],[team]]=E1944,SUM(Table1[[#This Row],[win/loss]],M1944),Table1[[#This Row],[win/loss]])/B1945</f>
        <v>0.5</v>
      </c>
      <c r="O1945">
        <f t="shared" si="63"/>
        <v>2</v>
      </c>
      <c r="P1945">
        <f>IF(Table1[[#This Row],[difference]]&gt;0,SQRT(Table1[[#This Row],[difference]]),-SQRT(ABS(Table1[[#This Row],[difference]])))</f>
        <v>1.4142135623730951</v>
      </c>
      <c r="Q1945">
        <f>IF(Table1[[#This Row],[line]]&gt;0,SQRT(Table1[[#This Row],[line]]),-SQRT(ABS(Table1[[#This Row],[line]])))</f>
        <v>-2</v>
      </c>
      <c r="R1945">
        <f>Table1[[#This Row],[difference]]-Table1[[#This Row],[sqrt(line)]]</f>
        <v>4</v>
      </c>
      <c r="S1945">
        <f>IF(Table1[[#This Row],[difference]]&gt;0,1,-1)</f>
        <v>1</v>
      </c>
      <c r="T1945">
        <f>IF(Table1[[#This Row],[team]]=E1944,SUM(H1945,T1944),Table1[[#This Row],[ppg]])</f>
        <v>178</v>
      </c>
      <c r="U1945">
        <f>IF(Table1[[#This Row],[team]]=E1944,SUM(I1945,U1944),Table1[[#This Row],[ppga]])</f>
        <v>156</v>
      </c>
      <c r="V1945">
        <f>IF(Table1[[#This Row],[team]]=E1944,SUM(Table1[[#This Row],[difference]],V1944),Table1[[#This Row],[difference]])</f>
        <v>-4.5</v>
      </c>
      <c r="W1945">
        <f>IF(Table1[[#This Row],[team]]=E1944,SUM(Table1[[#This Row],[sqrt(dif)]],W1944),Table1[[#This Row],[sqrt(dif)]])</f>
        <v>-4.0962527144588856</v>
      </c>
      <c r="X1945">
        <f>IF(Table1[[#This Row],[team]]=E1944,SUM(Table1[[#This Row],[f1]],X1944),Table1[[#This Row],[f1]])</f>
        <v>8.8452529142124945</v>
      </c>
      <c r="Y1945">
        <f>IF(Table1[[#This Row],[ATS]]=S1944,SUM(Table1[[#This Row],[ATS]],Y1944),Table1[[#This Row],[ATS]])</f>
        <v>1</v>
      </c>
      <c r="Z1945">
        <f>IF(Table1[[#This Row],[ATS]]&gt;0,Table1[[#This Row],[ATS streak (not real)]]-1,Table1[[#This Row],[ATS streak (not real)]]+1)</f>
        <v>0</v>
      </c>
      <c r="AA1945" s="5">
        <f>Table1[[#This Row],[running ttl ppg]]^2.37/(Table1[[#This Row],[running ttl ppg]]^2.37+Table1[[#This Row],[running ttl ppga]]^2.37)</f>
        <v>0.57753642331008814</v>
      </c>
      <c r="AB1945" s="5">
        <f>Table1[[#This Row],[pyth ratio]]+Table1[[#This Row],[win/loss ratio]]</f>
        <v>1.0775364233100881</v>
      </c>
    </row>
    <row r="1946" spans="1:28" x14ac:dyDescent="0.25">
      <c r="A1946" s="1">
        <v>4504</v>
      </c>
      <c r="B1946" s="7">
        <f t="shared" si="64"/>
        <v>9</v>
      </c>
      <c r="C1946" s="5">
        <v>2019</v>
      </c>
      <c r="D1946" s="5">
        <v>10</v>
      </c>
      <c r="E1946" t="s">
        <v>66</v>
      </c>
      <c r="F1946" t="s">
        <v>49</v>
      </c>
      <c r="G1946" s="5">
        <v>1</v>
      </c>
      <c r="H1946">
        <v>20</v>
      </c>
      <c r="I1946">
        <v>27</v>
      </c>
      <c r="J1946">
        <v>-7</v>
      </c>
      <c r="K1946">
        <f>IF(Table1[[#This Row],[net]]&gt;0,1,0)</f>
        <v>0</v>
      </c>
      <c r="L1946">
        <v>-7.5</v>
      </c>
      <c r="M1946">
        <f>IF(Table1[[#This Row],[team]]=E1945,SUM(Table1[[#This Row],[win/loss]],M1945),Table1[[#This Row],[win/loss]])</f>
        <v>4</v>
      </c>
      <c r="N1946">
        <f>IF(Table1[[#This Row],[team]]=E1945,SUM(Table1[[#This Row],[win/loss]],M1945),Table1[[#This Row],[win/loss]])/B1946</f>
        <v>0.44444444444444442</v>
      </c>
      <c r="O1946">
        <f t="shared" si="63"/>
        <v>-14.5</v>
      </c>
      <c r="P1946">
        <f>IF(Table1[[#This Row],[difference]]&gt;0,SQRT(Table1[[#This Row],[difference]]),-SQRT(ABS(Table1[[#This Row],[difference]])))</f>
        <v>-3.8078865529319543</v>
      </c>
      <c r="Q1946">
        <f>IF(Table1[[#This Row],[line]]&gt;0,SQRT(Table1[[#This Row],[line]]),-SQRT(ABS(Table1[[#This Row],[line]])))</f>
        <v>-2.7386127875258306</v>
      </c>
      <c r="R1946">
        <f>Table1[[#This Row],[difference]]-Table1[[#This Row],[sqrt(line)]]</f>
        <v>-11.761387212474169</v>
      </c>
      <c r="S1946">
        <f>IF(Table1[[#This Row],[difference]]&gt;0,1,-1)</f>
        <v>-1</v>
      </c>
      <c r="T1946">
        <f>IF(Table1[[#This Row],[team]]=E1945,SUM(H1946,T1945),Table1[[#This Row],[ppg]])</f>
        <v>198</v>
      </c>
      <c r="U1946">
        <f>IF(Table1[[#This Row],[team]]=E1945,SUM(I1946,U1945),Table1[[#This Row],[ppga]])</f>
        <v>183</v>
      </c>
      <c r="V1946">
        <f>IF(Table1[[#This Row],[team]]=E1945,SUM(Table1[[#This Row],[difference]],V1945),Table1[[#This Row],[difference]])</f>
        <v>-19</v>
      </c>
      <c r="W1946">
        <f>IF(Table1[[#This Row],[team]]=E1945,SUM(Table1[[#This Row],[sqrt(dif)]],W1945),Table1[[#This Row],[sqrt(dif)]])</f>
        <v>-7.9041392673908399</v>
      </c>
      <c r="X1946">
        <f>IF(Table1[[#This Row],[team]]=E1945,SUM(Table1[[#This Row],[f1]],X1945),Table1[[#This Row],[f1]])</f>
        <v>-2.9161342982616745</v>
      </c>
      <c r="Y1946">
        <f>IF(Table1[[#This Row],[ATS]]=S1945,SUM(Table1[[#This Row],[ATS]],Y1945),Table1[[#This Row],[ATS]])</f>
        <v>-1</v>
      </c>
      <c r="Z1946">
        <f>IF(Table1[[#This Row],[ATS]]&gt;0,Table1[[#This Row],[ATS streak (not real)]]-1,Table1[[#This Row],[ATS streak (not real)]]+1)</f>
        <v>0</v>
      </c>
      <c r="AA1946" s="5">
        <f>Table1[[#This Row],[running ttl ppg]]^2.37/(Table1[[#This Row],[running ttl ppg]]^2.37+Table1[[#This Row],[running ttl ppga]]^2.37)</f>
        <v>0.54654253913910555</v>
      </c>
      <c r="AB1946" s="5">
        <f>Table1[[#This Row],[pyth ratio]]+Table1[[#This Row],[win/loss ratio]]</f>
        <v>0.99098698358354997</v>
      </c>
    </row>
    <row r="1947" spans="1:28" x14ac:dyDescent="0.25">
      <c r="A1947" s="1">
        <v>4505</v>
      </c>
      <c r="B1947" s="7">
        <f t="shared" si="64"/>
        <v>10</v>
      </c>
      <c r="C1947" s="5">
        <v>2019</v>
      </c>
      <c r="D1947" s="5">
        <v>11</v>
      </c>
      <c r="E1947" t="s">
        <v>66</v>
      </c>
      <c r="F1947" t="s">
        <v>64</v>
      </c>
      <c r="G1947" s="5">
        <v>0</v>
      </c>
      <c r="H1947">
        <v>7</v>
      </c>
      <c r="I1947">
        <v>48</v>
      </c>
      <c r="J1947">
        <v>-41</v>
      </c>
      <c r="K1947">
        <f>IF(Table1[[#This Row],[net]]&gt;0,1,0)</f>
        <v>0</v>
      </c>
      <c r="L1947">
        <v>7</v>
      </c>
      <c r="M1947">
        <f>IF(Table1[[#This Row],[team]]=E1946,SUM(Table1[[#This Row],[win/loss]],M1946),Table1[[#This Row],[win/loss]])</f>
        <v>4</v>
      </c>
      <c r="N1947">
        <f>IF(Table1[[#This Row],[team]]=E1946,SUM(Table1[[#This Row],[win/loss]],M1946),Table1[[#This Row],[win/loss]])/B1947</f>
        <v>0.4</v>
      </c>
      <c r="O1947">
        <f t="shared" si="63"/>
        <v>-34</v>
      </c>
      <c r="P1947">
        <f>IF(Table1[[#This Row],[difference]]&gt;0,SQRT(Table1[[#This Row],[difference]]),-SQRT(ABS(Table1[[#This Row],[difference]])))</f>
        <v>-5.8309518948453007</v>
      </c>
      <c r="Q1947">
        <f>IF(Table1[[#This Row],[line]]&gt;0,SQRT(Table1[[#This Row],[line]]),-SQRT(ABS(Table1[[#This Row],[line]])))</f>
        <v>2.6457513110645907</v>
      </c>
      <c r="R1947">
        <f>Table1[[#This Row],[difference]]-Table1[[#This Row],[sqrt(line)]]</f>
        <v>-36.645751311064593</v>
      </c>
      <c r="S1947">
        <f>IF(Table1[[#This Row],[difference]]&gt;0,1,-1)</f>
        <v>-1</v>
      </c>
      <c r="T1947">
        <f>IF(Table1[[#This Row],[team]]=E1946,SUM(H1947,T1946),Table1[[#This Row],[ppg]])</f>
        <v>205</v>
      </c>
      <c r="U1947">
        <f>IF(Table1[[#This Row],[team]]=E1946,SUM(I1947,U1946),Table1[[#This Row],[ppga]])</f>
        <v>231</v>
      </c>
      <c r="V1947">
        <f>IF(Table1[[#This Row],[team]]=E1946,SUM(Table1[[#This Row],[difference]],V1946),Table1[[#This Row],[difference]])</f>
        <v>-53</v>
      </c>
      <c r="W1947">
        <f>IF(Table1[[#This Row],[team]]=E1946,SUM(Table1[[#This Row],[sqrt(dif)]],W1946),Table1[[#This Row],[sqrt(dif)]])</f>
        <v>-13.735091162236142</v>
      </c>
      <c r="X1947">
        <f>IF(Table1[[#This Row],[team]]=E1946,SUM(Table1[[#This Row],[f1]],X1946),Table1[[#This Row],[f1]])</f>
        <v>-39.561885609326268</v>
      </c>
      <c r="Y1947">
        <f>IF(Table1[[#This Row],[ATS]]=S1946,SUM(Table1[[#This Row],[ATS]],Y1946),Table1[[#This Row],[ATS]])</f>
        <v>-2</v>
      </c>
      <c r="Z1947">
        <f>IF(Table1[[#This Row],[ATS]]&gt;0,Table1[[#This Row],[ATS streak (not real)]]-1,Table1[[#This Row],[ATS streak (not real)]]+1)</f>
        <v>-1</v>
      </c>
      <c r="AA1947" s="5">
        <f>Table1[[#This Row],[running ttl ppg]]^2.37/(Table1[[#This Row],[running ttl ppg]]^2.37+Table1[[#This Row],[running ttl ppga]]^2.37)</f>
        <v>0.42971934105850584</v>
      </c>
      <c r="AB1947" s="5">
        <f>Table1[[#This Row],[pyth ratio]]+Table1[[#This Row],[win/loss ratio]]</f>
        <v>0.82971934105850587</v>
      </c>
    </row>
    <row r="1948" spans="1:28" x14ac:dyDescent="0.25">
      <c r="A1948" s="1">
        <v>4506</v>
      </c>
      <c r="B1948" s="7">
        <f t="shared" si="64"/>
        <v>11</v>
      </c>
      <c r="C1948" s="5">
        <v>2019</v>
      </c>
      <c r="D1948" s="5">
        <v>12</v>
      </c>
      <c r="E1948" t="s">
        <v>66</v>
      </c>
      <c r="F1948" t="s">
        <v>61</v>
      </c>
      <c r="G1948" s="5">
        <v>1</v>
      </c>
      <c r="H1948">
        <v>25</v>
      </c>
      <c r="I1948">
        <v>22</v>
      </c>
      <c r="J1948">
        <v>3</v>
      </c>
      <c r="K1948">
        <f>IF(Table1[[#This Row],[net]]&gt;0,1,0)</f>
        <v>1</v>
      </c>
      <c r="L1948">
        <v>-5</v>
      </c>
      <c r="M1948">
        <f>IF(Table1[[#This Row],[team]]=E1947,SUM(Table1[[#This Row],[win/loss]],M1947),Table1[[#This Row],[win/loss]])</f>
        <v>5</v>
      </c>
      <c r="N1948">
        <f>IF(Table1[[#This Row],[team]]=E1947,SUM(Table1[[#This Row],[win/loss]],M1947),Table1[[#This Row],[win/loss]])/B1948</f>
        <v>0.45454545454545453</v>
      </c>
      <c r="O1948">
        <f t="shared" si="63"/>
        <v>-2</v>
      </c>
      <c r="P1948">
        <f>IF(Table1[[#This Row],[difference]]&gt;0,SQRT(Table1[[#This Row],[difference]]),-SQRT(ABS(Table1[[#This Row],[difference]])))</f>
        <v>-1.4142135623730951</v>
      </c>
      <c r="Q1948">
        <f>IF(Table1[[#This Row],[line]]&gt;0,SQRT(Table1[[#This Row],[line]]),-SQRT(ABS(Table1[[#This Row],[line]])))</f>
        <v>-2.2360679774997898</v>
      </c>
      <c r="R1948">
        <f>Table1[[#This Row],[difference]]-Table1[[#This Row],[sqrt(line)]]</f>
        <v>0.23606797749978981</v>
      </c>
      <c r="S1948">
        <f>IF(Table1[[#This Row],[difference]]&gt;0,1,-1)</f>
        <v>-1</v>
      </c>
      <c r="T1948">
        <f>IF(Table1[[#This Row],[team]]=E1947,SUM(H1948,T1947),Table1[[#This Row],[ppg]])</f>
        <v>230</v>
      </c>
      <c r="U1948">
        <f>IF(Table1[[#This Row],[team]]=E1947,SUM(I1948,U1947),Table1[[#This Row],[ppga]])</f>
        <v>253</v>
      </c>
      <c r="V1948">
        <f>IF(Table1[[#This Row],[team]]=E1947,SUM(Table1[[#This Row],[difference]],V1947),Table1[[#This Row],[difference]])</f>
        <v>-55</v>
      </c>
      <c r="W1948">
        <f>IF(Table1[[#This Row],[team]]=E1947,SUM(Table1[[#This Row],[sqrt(dif)]],W1947),Table1[[#This Row],[sqrt(dif)]])</f>
        <v>-15.149304724609237</v>
      </c>
      <c r="X1948">
        <f>IF(Table1[[#This Row],[team]]=E1947,SUM(Table1[[#This Row],[f1]],X1947),Table1[[#This Row],[f1]])</f>
        <v>-39.325817631826482</v>
      </c>
      <c r="Y1948">
        <f>IF(Table1[[#This Row],[ATS]]=S1947,SUM(Table1[[#This Row],[ATS]],Y1947),Table1[[#This Row],[ATS]])</f>
        <v>-3</v>
      </c>
      <c r="Z1948">
        <f>IF(Table1[[#This Row],[ATS]]&gt;0,Table1[[#This Row],[ATS streak (not real)]]-1,Table1[[#This Row],[ATS streak (not real)]]+1)</f>
        <v>-2</v>
      </c>
      <c r="AA1948" s="5">
        <f>Table1[[#This Row],[running ttl ppg]]^2.37/(Table1[[#This Row],[running ttl ppg]]^2.37+Table1[[#This Row],[running ttl ppga]]^2.37)</f>
        <v>0.4437676159011138</v>
      </c>
      <c r="AB1948" s="5">
        <f>Table1[[#This Row],[pyth ratio]]+Table1[[#This Row],[win/loss ratio]]</f>
        <v>0.89831307044656827</v>
      </c>
    </row>
    <row r="1949" spans="1:28" x14ac:dyDescent="0.25">
      <c r="A1949" s="1">
        <v>4507</v>
      </c>
      <c r="B1949" s="7">
        <f t="shared" si="64"/>
        <v>12</v>
      </c>
      <c r="C1949" s="5">
        <v>2019</v>
      </c>
      <c r="D1949" s="5">
        <v>13</v>
      </c>
      <c r="E1949" t="s">
        <v>66</v>
      </c>
      <c r="F1949" t="s">
        <v>72</v>
      </c>
      <c r="G1949" s="5">
        <v>1</v>
      </c>
      <c r="H1949">
        <v>28</v>
      </c>
      <c r="I1949">
        <v>13</v>
      </c>
      <c r="J1949">
        <v>15</v>
      </c>
      <c r="K1949">
        <f>IF(Table1[[#This Row],[net]]&gt;0,1,0)</f>
        <v>1</v>
      </c>
      <c r="L1949">
        <v>-5.5</v>
      </c>
      <c r="M1949">
        <f>IF(Table1[[#This Row],[team]]=E1948,SUM(Table1[[#This Row],[win/loss]],M1948),Table1[[#This Row],[win/loss]])</f>
        <v>6</v>
      </c>
      <c r="N1949">
        <f>IF(Table1[[#This Row],[team]]=E1948,SUM(Table1[[#This Row],[win/loss]],M1948),Table1[[#This Row],[win/loss]])/B1949</f>
        <v>0.5</v>
      </c>
      <c r="O1949">
        <f t="shared" si="63"/>
        <v>9.5</v>
      </c>
      <c r="P1949">
        <f>IF(Table1[[#This Row],[difference]]&gt;0,SQRT(Table1[[#This Row],[difference]]),-SQRT(ABS(Table1[[#This Row],[difference]])))</f>
        <v>3.082207001484488</v>
      </c>
      <c r="Q1949">
        <f>IF(Table1[[#This Row],[line]]&gt;0,SQRT(Table1[[#This Row],[line]]),-SQRT(ABS(Table1[[#This Row],[line]])))</f>
        <v>-2.3452078799117149</v>
      </c>
      <c r="R1949">
        <f>Table1[[#This Row],[difference]]-Table1[[#This Row],[sqrt(line)]]</f>
        <v>11.845207879911715</v>
      </c>
      <c r="S1949">
        <f>IF(Table1[[#This Row],[difference]]&gt;0,1,-1)</f>
        <v>1</v>
      </c>
      <c r="T1949">
        <f>IF(Table1[[#This Row],[team]]=E1948,SUM(H1949,T1948),Table1[[#This Row],[ppg]])</f>
        <v>258</v>
      </c>
      <c r="U1949">
        <f>IF(Table1[[#This Row],[team]]=E1948,SUM(I1949,U1948),Table1[[#This Row],[ppga]])</f>
        <v>266</v>
      </c>
      <c r="V1949">
        <f>IF(Table1[[#This Row],[team]]=E1948,SUM(Table1[[#This Row],[difference]],V1948),Table1[[#This Row],[difference]])</f>
        <v>-45.5</v>
      </c>
      <c r="W1949">
        <f>IF(Table1[[#This Row],[team]]=E1948,SUM(Table1[[#This Row],[sqrt(dif)]],W1948),Table1[[#This Row],[sqrt(dif)]])</f>
        <v>-12.06709772312475</v>
      </c>
      <c r="X1949">
        <f>IF(Table1[[#This Row],[team]]=E1948,SUM(Table1[[#This Row],[f1]],X1948),Table1[[#This Row],[f1]])</f>
        <v>-27.480609751914766</v>
      </c>
      <c r="Y1949">
        <f>IF(Table1[[#This Row],[ATS]]=S1948,SUM(Table1[[#This Row],[ATS]],Y1948),Table1[[#This Row],[ATS]])</f>
        <v>1</v>
      </c>
      <c r="Z1949">
        <f>IF(Table1[[#This Row],[ATS]]&gt;0,Table1[[#This Row],[ATS streak (not real)]]-1,Table1[[#This Row],[ATS streak (not real)]]+1)</f>
        <v>0</v>
      </c>
      <c r="AA1949" s="5">
        <f>Table1[[#This Row],[running ttl ppg]]^2.37/(Table1[[#This Row],[running ttl ppg]]^2.37+Table1[[#This Row],[running ttl ppga]]^2.37)</f>
        <v>0.48191488414222361</v>
      </c>
      <c r="AB1949" s="5">
        <f>Table1[[#This Row],[pyth ratio]]+Table1[[#This Row],[win/loss ratio]]</f>
        <v>0.98191488414222361</v>
      </c>
    </row>
    <row r="1950" spans="1:28" x14ac:dyDescent="0.25">
      <c r="A1950" s="1">
        <v>4508</v>
      </c>
      <c r="B1950" s="7">
        <f t="shared" si="64"/>
        <v>13</v>
      </c>
      <c r="C1950" s="5">
        <v>2019</v>
      </c>
      <c r="D1950" s="5">
        <v>14</v>
      </c>
      <c r="E1950" t="s">
        <v>66</v>
      </c>
      <c r="F1950" t="s">
        <v>49</v>
      </c>
      <c r="G1950" s="5">
        <v>0</v>
      </c>
      <c r="H1950">
        <v>23</v>
      </c>
      <c r="I1950">
        <v>29</v>
      </c>
      <c r="J1950">
        <v>-6</v>
      </c>
      <c r="K1950">
        <f>IF(Table1[[#This Row],[net]]&gt;0,1,0)</f>
        <v>0</v>
      </c>
      <c r="L1950">
        <v>3.5</v>
      </c>
      <c r="M1950">
        <f>IF(Table1[[#This Row],[team]]=E1949,SUM(Table1[[#This Row],[win/loss]],M1949),Table1[[#This Row],[win/loss]])</f>
        <v>6</v>
      </c>
      <c r="N1950">
        <f>IF(Table1[[#This Row],[team]]=E1949,SUM(Table1[[#This Row],[win/loss]],M1949),Table1[[#This Row],[win/loss]])/B1950</f>
        <v>0.46153846153846156</v>
      </c>
      <c r="O1950">
        <f t="shared" si="63"/>
        <v>-2.5</v>
      </c>
      <c r="P1950">
        <f>IF(Table1[[#This Row],[difference]]&gt;0,SQRT(Table1[[#This Row],[difference]]),-SQRT(ABS(Table1[[#This Row],[difference]])))</f>
        <v>-1.5811388300841898</v>
      </c>
      <c r="Q1950">
        <f>IF(Table1[[#This Row],[line]]&gt;0,SQRT(Table1[[#This Row],[line]]),-SQRT(ABS(Table1[[#This Row],[line]])))</f>
        <v>1.8708286933869707</v>
      </c>
      <c r="R1950">
        <f>Table1[[#This Row],[difference]]-Table1[[#This Row],[sqrt(line)]]</f>
        <v>-4.3708286933869704</v>
      </c>
      <c r="S1950">
        <f>IF(Table1[[#This Row],[difference]]&gt;0,1,-1)</f>
        <v>-1</v>
      </c>
      <c r="T1950">
        <f>IF(Table1[[#This Row],[team]]=E1949,SUM(H1950,T1949),Table1[[#This Row],[ppg]])</f>
        <v>281</v>
      </c>
      <c r="U1950">
        <f>IF(Table1[[#This Row],[team]]=E1949,SUM(I1950,U1949),Table1[[#This Row],[ppga]])</f>
        <v>295</v>
      </c>
      <c r="V1950">
        <f>IF(Table1[[#This Row],[team]]=E1949,SUM(Table1[[#This Row],[difference]],V1949),Table1[[#This Row],[difference]])</f>
        <v>-48</v>
      </c>
      <c r="W1950">
        <f>IF(Table1[[#This Row],[team]]=E1949,SUM(Table1[[#This Row],[sqrt(dif)]],W1949),Table1[[#This Row],[sqrt(dif)]])</f>
        <v>-13.648236553208939</v>
      </c>
      <c r="X1950">
        <f>IF(Table1[[#This Row],[team]]=E1949,SUM(Table1[[#This Row],[f1]],X1949),Table1[[#This Row],[f1]])</f>
        <v>-31.851438445301739</v>
      </c>
      <c r="Y1950">
        <f>IF(Table1[[#This Row],[ATS]]=S1949,SUM(Table1[[#This Row],[ATS]],Y1949),Table1[[#This Row],[ATS]])</f>
        <v>-1</v>
      </c>
      <c r="Z1950">
        <f>IF(Table1[[#This Row],[ATS]]&gt;0,Table1[[#This Row],[ATS streak (not real)]]-1,Table1[[#This Row],[ATS streak (not real)]]+1)</f>
        <v>0</v>
      </c>
      <c r="AA1950" s="5">
        <f>Table1[[#This Row],[running ttl ppg]]^2.37/(Table1[[#This Row],[running ttl ppg]]^2.37+Table1[[#This Row],[running ttl ppga]]^2.37)</f>
        <v>0.47122407691878559</v>
      </c>
      <c r="AB1950" s="5">
        <f>Table1[[#This Row],[pyth ratio]]+Table1[[#This Row],[win/loss ratio]]</f>
        <v>0.9327625384572471</v>
      </c>
    </row>
    <row r="1951" spans="1:28" x14ac:dyDescent="0.25">
      <c r="A1951" s="1">
        <v>4509</v>
      </c>
      <c r="B1951" s="7">
        <f t="shared" si="64"/>
        <v>14</v>
      </c>
      <c r="C1951" s="5">
        <v>2019</v>
      </c>
      <c r="D1951" s="5">
        <v>15</v>
      </c>
      <c r="E1951" t="s">
        <v>66</v>
      </c>
      <c r="F1951" t="s">
        <v>58</v>
      </c>
      <c r="G1951" s="5">
        <v>0</v>
      </c>
      <c r="H1951">
        <v>30</v>
      </c>
      <c r="I1951">
        <v>23</v>
      </c>
      <c r="J1951">
        <v>7</v>
      </c>
      <c r="K1951">
        <f>IF(Table1[[#This Row],[net]]&gt;0,1,0)</f>
        <v>1</v>
      </c>
      <c r="L1951">
        <v>13.5</v>
      </c>
      <c r="M1951">
        <f>IF(Table1[[#This Row],[team]]=E1950,SUM(Table1[[#This Row],[win/loss]],M1950),Table1[[#This Row],[win/loss]])</f>
        <v>7</v>
      </c>
      <c r="N1951">
        <f>IF(Table1[[#This Row],[team]]=E1950,SUM(Table1[[#This Row],[win/loss]],M1950),Table1[[#This Row],[win/loss]])/B1951</f>
        <v>0.5</v>
      </c>
      <c r="O1951">
        <f t="shared" si="63"/>
        <v>20.5</v>
      </c>
      <c r="P1951">
        <f>IF(Table1[[#This Row],[difference]]&gt;0,SQRT(Table1[[#This Row],[difference]]),-SQRT(ABS(Table1[[#This Row],[difference]])))</f>
        <v>4.5276925690687087</v>
      </c>
      <c r="Q1951">
        <f>IF(Table1[[#This Row],[line]]&gt;0,SQRT(Table1[[#This Row],[line]]),-SQRT(ABS(Table1[[#This Row],[line]])))</f>
        <v>3.6742346141747673</v>
      </c>
      <c r="R1951">
        <f>Table1[[#This Row],[difference]]-Table1[[#This Row],[sqrt(line)]]</f>
        <v>16.825765385825232</v>
      </c>
      <c r="S1951">
        <f>IF(Table1[[#This Row],[difference]]&gt;0,1,-1)</f>
        <v>1</v>
      </c>
      <c r="T1951">
        <f>IF(Table1[[#This Row],[team]]=E1950,SUM(H1951,T1950),Table1[[#This Row],[ppg]])</f>
        <v>311</v>
      </c>
      <c r="U1951">
        <f>IF(Table1[[#This Row],[team]]=E1950,SUM(I1951,U1950),Table1[[#This Row],[ppga]])</f>
        <v>318</v>
      </c>
      <c r="V1951">
        <f>IF(Table1[[#This Row],[team]]=E1950,SUM(Table1[[#This Row],[difference]],V1950),Table1[[#This Row],[difference]])</f>
        <v>-27.5</v>
      </c>
      <c r="W1951">
        <f>IF(Table1[[#This Row],[team]]=E1950,SUM(Table1[[#This Row],[sqrt(dif)]],W1950),Table1[[#This Row],[sqrt(dif)]])</f>
        <v>-9.1205439841402303</v>
      </c>
      <c r="X1951">
        <f>IF(Table1[[#This Row],[team]]=E1950,SUM(Table1[[#This Row],[f1]],X1950),Table1[[#This Row],[f1]])</f>
        <v>-15.025673059476507</v>
      </c>
      <c r="Y1951">
        <f>IF(Table1[[#This Row],[ATS]]=S1950,SUM(Table1[[#This Row],[ATS]],Y1950),Table1[[#This Row],[ATS]])</f>
        <v>1</v>
      </c>
      <c r="Z1951">
        <f>IF(Table1[[#This Row],[ATS]]&gt;0,Table1[[#This Row],[ATS streak (not real)]]-1,Table1[[#This Row],[ATS streak (not real)]]+1)</f>
        <v>0</v>
      </c>
      <c r="AA1951" s="5">
        <f>Table1[[#This Row],[running ttl ppg]]^2.37/(Table1[[#This Row],[running ttl ppg]]^2.37+Table1[[#This Row],[running ttl ppga]]^2.37)</f>
        <v>0.4868149136862322</v>
      </c>
      <c r="AB1951" s="5">
        <f>Table1[[#This Row],[pyth ratio]]+Table1[[#This Row],[win/loss ratio]]</f>
        <v>0.9868149136862322</v>
      </c>
    </row>
    <row r="1952" spans="1:28" x14ac:dyDescent="0.25">
      <c r="A1952" s="1">
        <v>4510</v>
      </c>
      <c r="B1952" s="7">
        <f t="shared" si="64"/>
        <v>15</v>
      </c>
      <c r="C1952" s="5">
        <v>2019</v>
      </c>
      <c r="D1952" s="5">
        <v>16</v>
      </c>
      <c r="E1952" t="s">
        <v>66</v>
      </c>
      <c r="F1952" t="s">
        <v>53</v>
      </c>
      <c r="G1952" s="5">
        <v>1</v>
      </c>
      <c r="H1952">
        <v>32</v>
      </c>
      <c r="I1952">
        <v>30</v>
      </c>
      <c r="J1952">
        <v>2</v>
      </c>
      <c r="K1952">
        <f>IF(Table1[[#This Row],[net]]&gt;0,1,0)</f>
        <v>1</v>
      </c>
      <c r="L1952">
        <v>-2</v>
      </c>
      <c r="M1952">
        <f>IF(Table1[[#This Row],[team]]=E1951,SUM(Table1[[#This Row],[win/loss]],M1951),Table1[[#This Row],[win/loss]])</f>
        <v>8</v>
      </c>
      <c r="N1952">
        <f>IF(Table1[[#This Row],[team]]=E1951,SUM(Table1[[#This Row],[win/loss]],M1951),Table1[[#This Row],[win/loss]])/B1952</f>
        <v>0.53333333333333333</v>
      </c>
      <c r="O1952">
        <f t="shared" si="63"/>
        <v>0</v>
      </c>
      <c r="P1952">
        <f>IF(Table1[[#This Row],[difference]]&gt;0,SQRT(Table1[[#This Row],[difference]]),-SQRT(ABS(Table1[[#This Row],[difference]])))</f>
        <v>0</v>
      </c>
      <c r="Q1952">
        <f>IF(Table1[[#This Row],[line]]&gt;0,SQRT(Table1[[#This Row],[line]]),-SQRT(ABS(Table1[[#This Row],[line]])))</f>
        <v>-1.4142135623730951</v>
      </c>
      <c r="R1952">
        <f>Table1[[#This Row],[difference]]-Table1[[#This Row],[sqrt(line)]]</f>
        <v>1.4142135623730951</v>
      </c>
      <c r="S1952">
        <f>IF(Table1[[#This Row],[difference]]&gt;0,1,-1)</f>
        <v>-1</v>
      </c>
      <c r="T1952">
        <f>IF(Table1[[#This Row],[team]]=E1951,SUM(H1952,T1951),Table1[[#This Row],[ppg]])</f>
        <v>343</v>
      </c>
      <c r="U1952">
        <f>IF(Table1[[#This Row],[team]]=E1951,SUM(I1952,U1951),Table1[[#This Row],[ppga]])</f>
        <v>348</v>
      </c>
      <c r="V1952">
        <f>IF(Table1[[#This Row],[team]]=E1951,SUM(Table1[[#This Row],[difference]],V1951),Table1[[#This Row],[difference]])</f>
        <v>-27.5</v>
      </c>
      <c r="W1952">
        <f>IF(Table1[[#This Row],[team]]=E1951,SUM(Table1[[#This Row],[sqrt(dif)]],W1951),Table1[[#This Row],[sqrt(dif)]])</f>
        <v>-9.1205439841402303</v>
      </c>
      <c r="X1952">
        <f>IF(Table1[[#This Row],[team]]=E1951,SUM(Table1[[#This Row],[f1]],X1951),Table1[[#This Row],[f1]])</f>
        <v>-13.611459497103411</v>
      </c>
      <c r="Y1952">
        <f>IF(Table1[[#This Row],[ATS]]=S1951,SUM(Table1[[#This Row],[ATS]],Y1951),Table1[[#This Row],[ATS]])</f>
        <v>-1</v>
      </c>
      <c r="Z1952">
        <f>IF(Table1[[#This Row],[ATS]]&gt;0,Table1[[#This Row],[ATS streak (not real)]]-1,Table1[[#This Row],[ATS streak (not real)]]+1)</f>
        <v>0</v>
      </c>
      <c r="AA1952" s="5">
        <f>Table1[[#This Row],[running ttl ppg]]^2.37/(Table1[[#This Row],[running ttl ppg]]^2.37+Table1[[#This Row],[running ttl ppga]]^2.37)</f>
        <v>0.49142616118639604</v>
      </c>
      <c r="AB1952" s="5">
        <f>Table1[[#This Row],[pyth ratio]]+Table1[[#This Row],[win/loss ratio]]</f>
        <v>1.0247594945197294</v>
      </c>
    </row>
    <row r="1953" spans="1:28" x14ac:dyDescent="0.25">
      <c r="A1953" s="1">
        <v>4511</v>
      </c>
      <c r="B1953" s="7">
        <f t="shared" si="64"/>
        <v>16</v>
      </c>
      <c r="C1953" s="5">
        <v>2019</v>
      </c>
      <c r="D1953" s="5">
        <v>17</v>
      </c>
      <c r="E1953" t="s">
        <v>66</v>
      </c>
      <c r="F1953" t="s">
        <v>72</v>
      </c>
      <c r="G1953" s="5">
        <v>0</v>
      </c>
      <c r="H1953">
        <v>24</v>
      </c>
      <c r="I1953">
        <v>0</v>
      </c>
      <c r="J1953">
        <v>24</v>
      </c>
      <c r="K1953">
        <f>IF(Table1[[#This Row],[net]]&gt;0,1,0)</f>
        <v>1</v>
      </c>
      <c r="L1953">
        <v>-6</v>
      </c>
      <c r="M1953">
        <f>IF(Table1[[#This Row],[team]]=E1952,SUM(Table1[[#This Row],[win/loss]],M1952),Table1[[#This Row],[win/loss]])</f>
        <v>9</v>
      </c>
      <c r="N1953">
        <f>IF(Table1[[#This Row],[team]]=E1952,SUM(Table1[[#This Row],[win/loss]],M1952),Table1[[#This Row],[win/loss]])/B1953</f>
        <v>0.5625</v>
      </c>
      <c r="O1953">
        <f t="shared" si="63"/>
        <v>18</v>
      </c>
      <c r="P1953">
        <f>IF(Table1[[#This Row],[difference]]&gt;0,SQRT(Table1[[#This Row],[difference]]),-SQRT(ABS(Table1[[#This Row],[difference]])))</f>
        <v>4.2426406871192848</v>
      </c>
      <c r="Q1953">
        <f>IF(Table1[[#This Row],[line]]&gt;0,SQRT(Table1[[#This Row],[line]]),-SQRT(ABS(Table1[[#This Row],[line]])))</f>
        <v>-2.4494897427831779</v>
      </c>
      <c r="R1953">
        <f>Table1[[#This Row],[difference]]-Table1[[#This Row],[sqrt(line)]]</f>
        <v>20.449489742783179</v>
      </c>
      <c r="S1953">
        <f>IF(Table1[[#This Row],[difference]]&gt;0,1,-1)</f>
        <v>1</v>
      </c>
      <c r="T1953">
        <f>IF(Table1[[#This Row],[team]]=E1952,SUM(H1953,T1952),Table1[[#This Row],[ppg]])</f>
        <v>367</v>
      </c>
      <c r="U1953">
        <f>IF(Table1[[#This Row],[team]]=E1952,SUM(I1953,U1952),Table1[[#This Row],[ppga]])</f>
        <v>348</v>
      </c>
      <c r="V1953">
        <f>IF(Table1[[#This Row],[team]]=E1952,SUM(Table1[[#This Row],[difference]],V1952),Table1[[#This Row],[difference]])</f>
        <v>-9.5</v>
      </c>
      <c r="W1953">
        <f>IF(Table1[[#This Row],[team]]=E1952,SUM(Table1[[#This Row],[sqrt(dif)]],W1952),Table1[[#This Row],[sqrt(dif)]])</f>
        <v>-4.8779032970209455</v>
      </c>
      <c r="X1953">
        <f>IF(Table1[[#This Row],[team]]=E1952,SUM(Table1[[#This Row],[f1]],X1952),Table1[[#This Row],[f1]])</f>
        <v>6.8380302456797679</v>
      </c>
      <c r="Y1953">
        <f>IF(Table1[[#This Row],[ATS]]=S1952,SUM(Table1[[#This Row],[ATS]],Y1952),Table1[[#This Row],[ATS]])</f>
        <v>1</v>
      </c>
      <c r="Z1953">
        <f>IF(Table1[[#This Row],[ATS]]&gt;0,Table1[[#This Row],[ATS streak (not real)]]-1,Table1[[#This Row],[ATS streak (not real)]]+1)</f>
        <v>0</v>
      </c>
      <c r="AA1953" s="5">
        <f>Table1[[#This Row],[running ttl ppg]]^2.37/(Table1[[#This Row],[running ttl ppg]]^2.37+Table1[[#This Row],[running ttl ppga]]^2.37)</f>
        <v>0.53145532943074869</v>
      </c>
      <c r="AB1953" s="5">
        <f>Table1[[#This Row],[pyth ratio]]+Table1[[#This Row],[win/loss ratio]]</f>
        <v>1.0939553294307487</v>
      </c>
    </row>
    <row r="1954" spans="1:28" x14ac:dyDescent="0.25">
      <c r="A1954" s="1">
        <v>4512</v>
      </c>
      <c r="B1954" s="7">
        <f t="shared" si="64"/>
        <v>1</v>
      </c>
      <c r="C1954" s="5">
        <v>2019</v>
      </c>
      <c r="D1954" s="5">
        <v>1</v>
      </c>
      <c r="E1954" t="s">
        <v>67</v>
      </c>
      <c r="F1954" t="s">
        <v>48</v>
      </c>
      <c r="G1954" s="5">
        <v>0</v>
      </c>
      <c r="H1954">
        <v>21</v>
      </c>
      <c r="I1954">
        <v>21</v>
      </c>
      <c r="J1954">
        <v>0</v>
      </c>
      <c r="K1954">
        <f>IF(Table1[[#This Row],[net]]&gt;0,1,0)</f>
        <v>0</v>
      </c>
      <c r="L1954">
        <v>-3.5</v>
      </c>
      <c r="M1954">
        <f>IF(Table1[[#This Row],[team]]=E1953,SUM(Table1[[#This Row],[win/loss]],M1953),Table1[[#This Row],[win/loss]])</f>
        <v>0</v>
      </c>
      <c r="N1954">
        <f>IF(Table1[[#This Row],[team]]=E1953,SUM(Table1[[#This Row],[win/loss]],M1953),Table1[[#This Row],[win/loss]])/B1954</f>
        <v>0</v>
      </c>
      <c r="O1954">
        <f t="shared" si="63"/>
        <v>-3.5</v>
      </c>
      <c r="P1954">
        <f>IF(Table1[[#This Row],[difference]]&gt;0,SQRT(Table1[[#This Row],[difference]]),-SQRT(ABS(Table1[[#This Row],[difference]])))</f>
        <v>-1.8708286933869707</v>
      </c>
      <c r="Q1954">
        <f>IF(Table1[[#This Row],[line]]&gt;0,SQRT(Table1[[#This Row],[line]]),-SQRT(ABS(Table1[[#This Row],[line]])))</f>
        <v>-1.8708286933869707</v>
      </c>
      <c r="R1954">
        <f>Table1[[#This Row],[difference]]-Table1[[#This Row],[sqrt(line)]]</f>
        <v>-1.6291713066130293</v>
      </c>
      <c r="S1954">
        <f>IF(Table1[[#This Row],[difference]]&gt;0,1,-1)</f>
        <v>-1</v>
      </c>
      <c r="T1954">
        <f>IF(Table1[[#This Row],[team]]=E1953,SUM(H1954,T1953),Table1[[#This Row],[ppg]])</f>
        <v>21</v>
      </c>
      <c r="U1954">
        <f>IF(Table1[[#This Row],[team]]=E1953,SUM(I1954,U1953),Table1[[#This Row],[ppga]])</f>
        <v>21</v>
      </c>
      <c r="V1954">
        <f>IF(Table1[[#This Row],[team]]=E1953,SUM(Table1[[#This Row],[difference]],V1953),Table1[[#This Row],[difference]])</f>
        <v>-3.5</v>
      </c>
      <c r="W1954">
        <f>IF(Table1[[#This Row],[team]]=E1953,SUM(Table1[[#This Row],[sqrt(dif)]],W1953),Table1[[#This Row],[sqrt(dif)]])</f>
        <v>-1.8708286933869707</v>
      </c>
      <c r="X1954">
        <f>IF(Table1[[#This Row],[team]]=E1953,SUM(Table1[[#This Row],[f1]],X1953),Table1[[#This Row],[f1]])</f>
        <v>-1.6291713066130293</v>
      </c>
      <c r="Y1954">
        <f>IF(Table1[[#This Row],[ATS]]=S1953,SUM(Table1[[#This Row],[ATS]],Y1953),Table1[[#This Row],[ATS]])</f>
        <v>-1</v>
      </c>
      <c r="Z1954">
        <f>IF(Table1[[#This Row],[ATS]]&gt;0,Table1[[#This Row],[ATS streak (not real)]]-1,Table1[[#This Row],[ATS streak (not real)]]+1)</f>
        <v>0</v>
      </c>
      <c r="AA1954" s="5">
        <f>Table1[[#This Row],[running ttl ppg]]^2.37/(Table1[[#This Row],[running ttl ppg]]^2.37+Table1[[#This Row],[running ttl ppga]]^2.37)</f>
        <v>0.5</v>
      </c>
      <c r="AB1954" s="5">
        <f>Table1[[#This Row],[pyth ratio]]+Table1[[#This Row],[win/loss ratio]]</f>
        <v>0.5</v>
      </c>
    </row>
    <row r="1955" spans="1:28" x14ac:dyDescent="0.25">
      <c r="A1955" s="1">
        <v>4513</v>
      </c>
      <c r="B1955" s="7">
        <f t="shared" si="64"/>
        <v>2</v>
      </c>
      <c r="C1955" s="5">
        <v>2019</v>
      </c>
      <c r="D1955" s="5">
        <v>2</v>
      </c>
      <c r="E1955" t="s">
        <v>67</v>
      </c>
      <c r="F1955" t="s">
        <v>56</v>
      </c>
      <c r="G1955" s="5">
        <v>1</v>
      </c>
      <c r="H1955">
        <v>37</v>
      </c>
      <c r="I1955">
        <v>42</v>
      </c>
      <c r="J1955">
        <v>-5</v>
      </c>
      <c r="K1955">
        <f>IF(Table1[[#This Row],[net]]&gt;0,1,0)</f>
        <v>0</v>
      </c>
      <c r="L1955">
        <v>-4</v>
      </c>
      <c r="M1955">
        <f>IF(Table1[[#This Row],[team]]=E1954,SUM(Table1[[#This Row],[win/loss]],M1954),Table1[[#This Row],[win/loss]])</f>
        <v>0</v>
      </c>
      <c r="N1955">
        <f>IF(Table1[[#This Row],[team]]=E1954,SUM(Table1[[#This Row],[win/loss]],M1954),Table1[[#This Row],[win/loss]])/B1955</f>
        <v>0</v>
      </c>
      <c r="O1955">
        <f t="shared" si="63"/>
        <v>-9</v>
      </c>
      <c r="P1955">
        <f>IF(Table1[[#This Row],[difference]]&gt;0,SQRT(Table1[[#This Row],[difference]]),-SQRT(ABS(Table1[[#This Row],[difference]])))</f>
        <v>-3</v>
      </c>
      <c r="Q1955">
        <f>IF(Table1[[#This Row],[line]]&gt;0,SQRT(Table1[[#This Row],[line]]),-SQRT(ABS(Table1[[#This Row],[line]])))</f>
        <v>-2</v>
      </c>
      <c r="R1955">
        <f>Table1[[#This Row],[difference]]-Table1[[#This Row],[sqrt(line)]]</f>
        <v>-7</v>
      </c>
      <c r="S1955">
        <f>IF(Table1[[#This Row],[difference]]&gt;0,1,-1)</f>
        <v>-1</v>
      </c>
      <c r="T1955">
        <f>IF(Table1[[#This Row],[team]]=E1954,SUM(H1955,T1954),Table1[[#This Row],[ppg]])</f>
        <v>58</v>
      </c>
      <c r="U1955">
        <f>IF(Table1[[#This Row],[team]]=E1954,SUM(I1955,U1954),Table1[[#This Row],[ppga]])</f>
        <v>63</v>
      </c>
      <c r="V1955">
        <f>IF(Table1[[#This Row],[team]]=E1954,SUM(Table1[[#This Row],[difference]],V1954),Table1[[#This Row],[difference]])</f>
        <v>-12.5</v>
      </c>
      <c r="W1955">
        <f>IF(Table1[[#This Row],[team]]=E1954,SUM(Table1[[#This Row],[sqrt(dif)]],W1954),Table1[[#This Row],[sqrt(dif)]])</f>
        <v>-4.8708286933869704</v>
      </c>
      <c r="X1955">
        <f>IF(Table1[[#This Row],[team]]=E1954,SUM(Table1[[#This Row],[f1]],X1954),Table1[[#This Row],[f1]])</f>
        <v>-8.6291713066130296</v>
      </c>
      <c r="Y1955">
        <f>IF(Table1[[#This Row],[ATS]]=S1954,SUM(Table1[[#This Row],[ATS]],Y1954),Table1[[#This Row],[ATS]])</f>
        <v>-2</v>
      </c>
      <c r="Z1955">
        <f>IF(Table1[[#This Row],[ATS]]&gt;0,Table1[[#This Row],[ATS streak (not real)]]-1,Table1[[#This Row],[ATS streak (not real)]]+1)</f>
        <v>-1</v>
      </c>
      <c r="AA1955" s="5">
        <f>Table1[[#This Row],[running ttl ppg]]^2.37/(Table1[[#This Row],[running ttl ppg]]^2.37+Table1[[#This Row],[running ttl ppga]]^2.37)</f>
        <v>0.45116137419443719</v>
      </c>
      <c r="AB1955" s="5">
        <f>Table1[[#This Row],[pyth ratio]]+Table1[[#This Row],[win/loss ratio]]</f>
        <v>0.45116137419443719</v>
      </c>
    </row>
    <row r="1956" spans="1:28" x14ac:dyDescent="0.25">
      <c r="A1956" s="1">
        <v>4514</v>
      </c>
      <c r="B1956" s="7">
        <f t="shared" si="64"/>
        <v>3</v>
      </c>
      <c r="C1956" s="5">
        <v>2019</v>
      </c>
      <c r="D1956" s="5">
        <v>3</v>
      </c>
      <c r="E1956" t="s">
        <v>67</v>
      </c>
      <c r="F1956" t="s">
        <v>70</v>
      </c>
      <c r="G1956" s="5">
        <v>0</v>
      </c>
      <c r="H1956">
        <v>30</v>
      </c>
      <c r="I1956">
        <v>27</v>
      </c>
      <c r="J1956">
        <v>3</v>
      </c>
      <c r="K1956">
        <f>IF(Table1[[#This Row],[net]]&gt;0,1,0)</f>
        <v>1</v>
      </c>
      <c r="L1956">
        <v>1</v>
      </c>
      <c r="M1956">
        <f>IF(Table1[[#This Row],[team]]=E1955,SUM(Table1[[#This Row],[win/loss]],M1955),Table1[[#This Row],[win/loss]])</f>
        <v>1</v>
      </c>
      <c r="N1956">
        <f>IF(Table1[[#This Row],[team]]=E1955,SUM(Table1[[#This Row],[win/loss]],M1955),Table1[[#This Row],[win/loss]])/B1956</f>
        <v>0.33333333333333331</v>
      </c>
      <c r="O1956">
        <f t="shared" si="63"/>
        <v>4</v>
      </c>
      <c r="P1956">
        <f>IF(Table1[[#This Row],[difference]]&gt;0,SQRT(Table1[[#This Row],[difference]]),-SQRT(ABS(Table1[[#This Row],[difference]])))</f>
        <v>2</v>
      </c>
      <c r="Q1956">
        <f>IF(Table1[[#This Row],[line]]&gt;0,SQRT(Table1[[#This Row],[line]]),-SQRT(ABS(Table1[[#This Row],[line]])))</f>
        <v>1</v>
      </c>
      <c r="R1956">
        <f>Table1[[#This Row],[difference]]-Table1[[#This Row],[sqrt(line)]]</f>
        <v>3</v>
      </c>
      <c r="S1956">
        <f>IF(Table1[[#This Row],[difference]]&gt;0,1,-1)</f>
        <v>1</v>
      </c>
      <c r="T1956">
        <f>IF(Table1[[#This Row],[team]]=E1955,SUM(H1956,T1955),Table1[[#This Row],[ppg]])</f>
        <v>88</v>
      </c>
      <c r="U1956">
        <f>IF(Table1[[#This Row],[team]]=E1955,SUM(I1956,U1955),Table1[[#This Row],[ppga]])</f>
        <v>90</v>
      </c>
      <c r="V1956">
        <f>IF(Table1[[#This Row],[team]]=E1955,SUM(Table1[[#This Row],[difference]],V1955),Table1[[#This Row],[difference]])</f>
        <v>-8.5</v>
      </c>
      <c r="W1956">
        <f>IF(Table1[[#This Row],[team]]=E1955,SUM(Table1[[#This Row],[sqrt(dif)]],W1955),Table1[[#This Row],[sqrt(dif)]])</f>
        <v>-2.8708286933869704</v>
      </c>
      <c r="X1956">
        <f>IF(Table1[[#This Row],[team]]=E1955,SUM(Table1[[#This Row],[f1]],X1955),Table1[[#This Row],[f1]])</f>
        <v>-5.6291713066130296</v>
      </c>
      <c r="Y1956">
        <f>IF(Table1[[#This Row],[ATS]]=S1955,SUM(Table1[[#This Row],[ATS]],Y1955),Table1[[#This Row],[ATS]])</f>
        <v>1</v>
      </c>
      <c r="Z1956">
        <f>IF(Table1[[#This Row],[ATS]]&gt;0,Table1[[#This Row],[ATS streak (not real)]]-1,Table1[[#This Row],[ATS streak (not real)]]+1)</f>
        <v>0</v>
      </c>
      <c r="AA1956" s="5">
        <f>Table1[[#This Row],[running ttl ppg]]^2.37/(Table1[[#This Row],[running ttl ppg]]^2.37+Table1[[#This Row],[running ttl ppga]]^2.37)</f>
        <v>0.48668797960823851</v>
      </c>
      <c r="AB1956" s="5">
        <f>Table1[[#This Row],[pyth ratio]]+Table1[[#This Row],[win/loss ratio]]</f>
        <v>0.82002131294157188</v>
      </c>
    </row>
    <row r="1957" spans="1:28" x14ac:dyDescent="0.25">
      <c r="A1957" s="1">
        <v>4515</v>
      </c>
      <c r="B1957" s="7">
        <f t="shared" si="64"/>
        <v>4</v>
      </c>
      <c r="C1957" s="5">
        <v>2019</v>
      </c>
      <c r="D1957" s="5">
        <v>4</v>
      </c>
      <c r="E1957" t="s">
        <v>67</v>
      </c>
      <c r="F1957" t="s">
        <v>43</v>
      </c>
      <c r="G1957" s="5">
        <v>1</v>
      </c>
      <c r="H1957">
        <v>14</v>
      </c>
      <c r="I1957">
        <v>26</v>
      </c>
      <c r="J1957">
        <v>-12</v>
      </c>
      <c r="K1957">
        <f>IF(Table1[[#This Row],[net]]&gt;0,1,0)</f>
        <v>0</v>
      </c>
      <c r="L1957">
        <v>-3</v>
      </c>
      <c r="M1957">
        <f>IF(Table1[[#This Row],[team]]=E1956,SUM(Table1[[#This Row],[win/loss]],M1956),Table1[[#This Row],[win/loss]])</f>
        <v>1</v>
      </c>
      <c r="N1957">
        <f>IF(Table1[[#This Row],[team]]=E1956,SUM(Table1[[#This Row],[win/loss]],M1956),Table1[[#This Row],[win/loss]])/B1957</f>
        <v>0.25</v>
      </c>
      <c r="O1957">
        <f t="shared" si="63"/>
        <v>-15</v>
      </c>
      <c r="P1957">
        <f>IF(Table1[[#This Row],[difference]]&gt;0,SQRT(Table1[[#This Row],[difference]]),-SQRT(ABS(Table1[[#This Row],[difference]])))</f>
        <v>-3.872983346207417</v>
      </c>
      <c r="Q1957">
        <f>IF(Table1[[#This Row],[line]]&gt;0,SQRT(Table1[[#This Row],[line]]),-SQRT(ABS(Table1[[#This Row],[line]])))</f>
        <v>-1.7320508075688772</v>
      </c>
      <c r="R1957">
        <f>Table1[[#This Row],[difference]]-Table1[[#This Row],[sqrt(line)]]</f>
        <v>-13.267949192431123</v>
      </c>
      <c r="S1957">
        <f>IF(Table1[[#This Row],[difference]]&gt;0,1,-1)</f>
        <v>-1</v>
      </c>
      <c r="T1957">
        <f>IF(Table1[[#This Row],[team]]=E1956,SUM(H1957,T1956),Table1[[#This Row],[ppg]])</f>
        <v>102</v>
      </c>
      <c r="U1957">
        <f>IF(Table1[[#This Row],[team]]=E1956,SUM(I1957,U1956),Table1[[#This Row],[ppga]])</f>
        <v>116</v>
      </c>
      <c r="V1957">
        <f>IF(Table1[[#This Row],[team]]=E1956,SUM(Table1[[#This Row],[difference]],V1956),Table1[[#This Row],[difference]])</f>
        <v>-23.5</v>
      </c>
      <c r="W1957">
        <f>IF(Table1[[#This Row],[team]]=E1956,SUM(Table1[[#This Row],[sqrt(dif)]],W1956),Table1[[#This Row],[sqrt(dif)]])</f>
        <v>-6.7438120395943875</v>
      </c>
      <c r="X1957">
        <f>IF(Table1[[#This Row],[team]]=E1956,SUM(Table1[[#This Row],[f1]],X1956),Table1[[#This Row],[f1]])</f>
        <v>-18.897120499044153</v>
      </c>
      <c r="Y1957">
        <f>IF(Table1[[#This Row],[ATS]]=S1956,SUM(Table1[[#This Row],[ATS]],Y1956),Table1[[#This Row],[ATS]])</f>
        <v>-1</v>
      </c>
      <c r="Z1957">
        <f>IF(Table1[[#This Row],[ATS]]&gt;0,Table1[[#This Row],[ATS streak (not real)]]-1,Table1[[#This Row],[ATS streak (not real)]]+1)</f>
        <v>0</v>
      </c>
      <c r="AA1957" s="5">
        <f>Table1[[#This Row],[running ttl ppg]]^2.37/(Table1[[#This Row],[running ttl ppg]]^2.37+Table1[[#This Row],[running ttl ppga]]^2.37)</f>
        <v>0.42437884089560407</v>
      </c>
      <c r="AB1957" s="5">
        <f>Table1[[#This Row],[pyth ratio]]+Table1[[#This Row],[win/loss ratio]]</f>
        <v>0.67437884089560407</v>
      </c>
    </row>
    <row r="1958" spans="1:28" x14ac:dyDescent="0.25">
      <c r="A1958" s="1">
        <v>4516</v>
      </c>
      <c r="B1958" s="7">
        <f t="shared" si="64"/>
        <v>5</v>
      </c>
      <c r="C1958" s="5">
        <v>2019</v>
      </c>
      <c r="D1958" s="5">
        <v>5</v>
      </c>
      <c r="E1958" t="s">
        <v>67</v>
      </c>
      <c r="F1958" t="s">
        <v>42</v>
      </c>
      <c r="G1958" s="5">
        <v>1</v>
      </c>
      <c r="H1958">
        <v>41</v>
      </c>
      <c r="I1958">
        <v>17</v>
      </c>
      <c r="J1958">
        <v>24</v>
      </c>
      <c r="K1958">
        <f>IF(Table1[[#This Row],[net]]&gt;0,1,0)</f>
        <v>1</v>
      </c>
      <c r="L1958">
        <v>-3.5</v>
      </c>
      <c r="M1958">
        <f>IF(Table1[[#This Row],[team]]=E1957,SUM(Table1[[#This Row],[win/loss]],M1957),Table1[[#This Row],[win/loss]])</f>
        <v>2</v>
      </c>
      <c r="N1958">
        <f>IF(Table1[[#This Row],[team]]=E1957,SUM(Table1[[#This Row],[win/loss]],M1957),Table1[[#This Row],[win/loss]])/B1958</f>
        <v>0.4</v>
      </c>
      <c r="O1958">
        <f t="shared" si="63"/>
        <v>20.5</v>
      </c>
      <c r="P1958">
        <f>IF(Table1[[#This Row],[difference]]&gt;0,SQRT(Table1[[#This Row],[difference]]),-SQRT(ABS(Table1[[#This Row],[difference]])))</f>
        <v>4.5276925690687087</v>
      </c>
      <c r="Q1958">
        <f>IF(Table1[[#This Row],[line]]&gt;0,SQRT(Table1[[#This Row],[line]]),-SQRT(ABS(Table1[[#This Row],[line]])))</f>
        <v>-1.8708286933869707</v>
      </c>
      <c r="R1958">
        <f>Table1[[#This Row],[difference]]-Table1[[#This Row],[sqrt(line)]]</f>
        <v>22.370828693386972</v>
      </c>
      <c r="S1958">
        <f>IF(Table1[[#This Row],[difference]]&gt;0,1,-1)</f>
        <v>1</v>
      </c>
      <c r="T1958">
        <f>IF(Table1[[#This Row],[team]]=E1957,SUM(H1958,T1957),Table1[[#This Row],[ppg]])</f>
        <v>143</v>
      </c>
      <c r="U1958">
        <f>IF(Table1[[#This Row],[team]]=E1957,SUM(I1958,U1957),Table1[[#This Row],[ppga]])</f>
        <v>133</v>
      </c>
      <c r="V1958">
        <f>IF(Table1[[#This Row],[team]]=E1957,SUM(Table1[[#This Row],[difference]],V1957),Table1[[#This Row],[difference]])</f>
        <v>-3</v>
      </c>
      <c r="W1958">
        <f>IF(Table1[[#This Row],[team]]=E1957,SUM(Table1[[#This Row],[sqrt(dif)]],W1957),Table1[[#This Row],[sqrt(dif)]])</f>
        <v>-2.2161194705256788</v>
      </c>
      <c r="X1958">
        <f>IF(Table1[[#This Row],[team]]=E1957,SUM(Table1[[#This Row],[f1]],X1957),Table1[[#This Row],[f1]])</f>
        <v>3.4737081943428194</v>
      </c>
      <c r="Y1958">
        <f>IF(Table1[[#This Row],[ATS]]=S1957,SUM(Table1[[#This Row],[ATS]],Y1957),Table1[[#This Row],[ATS]])</f>
        <v>1</v>
      </c>
      <c r="Z1958">
        <f>IF(Table1[[#This Row],[ATS]]&gt;0,Table1[[#This Row],[ATS streak (not real)]]-1,Table1[[#This Row],[ATS streak (not real)]]+1)</f>
        <v>0</v>
      </c>
      <c r="AA1958" s="5">
        <f>Table1[[#This Row],[running ttl ppg]]^2.37/(Table1[[#This Row],[running ttl ppg]]^2.37+Table1[[#This Row],[running ttl ppga]]^2.37)</f>
        <v>0.54284822953954115</v>
      </c>
      <c r="AB1958" s="5">
        <f>Table1[[#This Row],[pyth ratio]]+Table1[[#This Row],[win/loss ratio]]</f>
        <v>0.94284822953954117</v>
      </c>
    </row>
    <row r="1959" spans="1:28" x14ac:dyDescent="0.25">
      <c r="A1959" s="1">
        <v>4517</v>
      </c>
      <c r="B1959" s="7">
        <f t="shared" si="64"/>
        <v>6</v>
      </c>
      <c r="C1959" s="5">
        <v>2019</v>
      </c>
      <c r="D1959" s="5">
        <v>6</v>
      </c>
      <c r="E1959" t="s">
        <v>67</v>
      </c>
      <c r="F1959" t="s">
        <v>47</v>
      </c>
      <c r="G1959" s="5">
        <v>0</v>
      </c>
      <c r="H1959">
        <v>28</v>
      </c>
      <c r="I1959">
        <v>21</v>
      </c>
      <c r="J1959">
        <v>7</v>
      </c>
      <c r="K1959">
        <f>IF(Table1[[#This Row],[net]]&gt;0,1,0)</f>
        <v>1</v>
      </c>
      <c r="L1959">
        <v>1.5</v>
      </c>
      <c r="M1959">
        <f>IF(Table1[[#This Row],[team]]=E1958,SUM(Table1[[#This Row],[win/loss]],M1958),Table1[[#This Row],[win/loss]])</f>
        <v>3</v>
      </c>
      <c r="N1959">
        <f>IF(Table1[[#This Row],[team]]=E1958,SUM(Table1[[#This Row],[win/loss]],M1958),Table1[[#This Row],[win/loss]])/B1959</f>
        <v>0.5</v>
      </c>
      <c r="O1959">
        <f t="shared" si="63"/>
        <v>8.5</v>
      </c>
      <c r="P1959">
        <f>IF(Table1[[#This Row],[difference]]&gt;0,SQRT(Table1[[#This Row],[difference]]),-SQRT(ABS(Table1[[#This Row],[difference]])))</f>
        <v>2.9154759474226504</v>
      </c>
      <c r="Q1959">
        <f>IF(Table1[[#This Row],[line]]&gt;0,SQRT(Table1[[#This Row],[line]]),-SQRT(ABS(Table1[[#This Row],[line]])))</f>
        <v>1.2247448713915889</v>
      </c>
      <c r="R1959">
        <f>Table1[[#This Row],[difference]]-Table1[[#This Row],[sqrt(line)]]</f>
        <v>7.2752551286084106</v>
      </c>
      <c r="S1959">
        <f>IF(Table1[[#This Row],[difference]]&gt;0,1,-1)</f>
        <v>1</v>
      </c>
      <c r="T1959">
        <f>IF(Table1[[#This Row],[team]]=E1958,SUM(H1959,T1958),Table1[[#This Row],[ppg]])</f>
        <v>171</v>
      </c>
      <c r="U1959">
        <f>IF(Table1[[#This Row],[team]]=E1958,SUM(I1959,U1958),Table1[[#This Row],[ppga]])</f>
        <v>154</v>
      </c>
      <c r="V1959">
        <f>IF(Table1[[#This Row],[team]]=E1958,SUM(Table1[[#This Row],[difference]],V1958),Table1[[#This Row],[difference]])</f>
        <v>5.5</v>
      </c>
      <c r="W1959">
        <f>IF(Table1[[#This Row],[team]]=E1958,SUM(Table1[[#This Row],[sqrt(dif)]],W1958),Table1[[#This Row],[sqrt(dif)]])</f>
        <v>0.69935647689697156</v>
      </c>
      <c r="X1959">
        <f>IF(Table1[[#This Row],[team]]=E1958,SUM(Table1[[#This Row],[f1]],X1958),Table1[[#This Row],[f1]])</f>
        <v>10.74896332295123</v>
      </c>
      <c r="Y1959">
        <f>IF(Table1[[#This Row],[ATS]]=S1958,SUM(Table1[[#This Row],[ATS]],Y1958),Table1[[#This Row],[ATS]])</f>
        <v>2</v>
      </c>
      <c r="Z1959">
        <f>IF(Table1[[#This Row],[ATS]]&gt;0,Table1[[#This Row],[ATS streak (not real)]]-1,Table1[[#This Row],[ATS streak (not real)]]+1)</f>
        <v>1</v>
      </c>
      <c r="AA1959" s="5">
        <f>Table1[[#This Row],[running ttl ppg]]^2.37/(Table1[[#This Row],[running ttl ppg]]^2.37+Table1[[#This Row],[running ttl ppga]]^2.37)</f>
        <v>0.56172478387927993</v>
      </c>
      <c r="AB1959" s="5">
        <f>Table1[[#This Row],[pyth ratio]]+Table1[[#This Row],[win/loss ratio]]</f>
        <v>1.06172478387928</v>
      </c>
    </row>
    <row r="1960" spans="1:28" x14ac:dyDescent="0.25">
      <c r="A1960" s="1">
        <v>4518</v>
      </c>
      <c r="B1960" s="7">
        <f t="shared" si="64"/>
        <v>7</v>
      </c>
      <c r="C1960" s="5">
        <v>2019</v>
      </c>
      <c r="D1960" s="5">
        <v>8</v>
      </c>
      <c r="E1960" t="s">
        <v>67</v>
      </c>
      <c r="F1960" t="s">
        <v>48</v>
      </c>
      <c r="G1960" s="5">
        <v>1</v>
      </c>
      <c r="H1960">
        <v>33</v>
      </c>
      <c r="I1960">
        <v>18</v>
      </c>
      <c r="J1960">
        <v>15</v>
      </c>
      <c r="K1960">
        <f>IF(Table1[[#This Row],[net]]&gt;0,1,0)</f>
        <v>1</v>
      </c>
      <c r="L1960">
        <v>-8.5</v>
      </c>
      <c r="M1960">
        <f>IF(Table1[[#This Row],[team]]=E1959,SUM(Table1[[#This Row],[win/loss]],M1959),Table1[[#This Row],[win/loss]])</f>
        <v>4</v>
      </c>
      <c r="N1960">
        <f>IF(Table1[[#This Row],[team]]=E1959,SUM(Table1[[#This Row],[win/loss]],M1959),Table1[[#This Row],[win/loss]])/B1960</f>
        <v>0.5714285714285714</v>
      </c>
      <c r="O1960">
        <f t="shared" si="63"/>
        <v>6.5</v>
      </c>
      <c r="P1960">
        <f>IF(Table1[[#This Row],[difference]]&gt;0,SQRT(Table1[[#This Row],[difference]]),-SQRT(ABS(Table1[[#This Row],[difference]])))</f>
        <v>2.5495097567963922</v>
      </c>
      <c r="Q1960">
        <f>IF(Table1[[#This Row],[line]]&gt;0,SQRT(Table1[[#This Row],[line]]),-SQRT(ABS(Table1[[#This Row],[line]])))</f>
        <v>-2.9154759474226504</v>
      </c>
      <c r="R1960">
        <f>Table1[[#This Row],[difference]]-Table1[[#This Row],[sqrt(line)]]</f>
        <v>9.4154759474226495</v>
      </c>
      <c r="S1960">
        <f>IF(Table1[[#This Row],[difference]]&gt;0,1,-1)</f>
        <v>1</v>
      </c>
      <c r="T1960">
        <f>IF(Table1[[#This Row],[team]]=E1959,SUM(H1960,T1959),Table1[[#This Row],[ppg]])</f>
        <v>204</v>
      </c>
      <c r="U1960">
        <f>IF(Table1[[#This Row],[team]]=E1959,SUM(I1960,U1959),Table1[[#This Row],[ppga]])</f>
        <v>172</v>
      </c>
      <c r="V1960">
        <f>IF(Table1[[#This Row],[team]]=E1959,SUM(Table1[[#This Row],[difference]],V1959),Table1[[#This Row],[difference]])</f>
        <v>12</v>
      </c>
      <c r="W1960">
        <f>IF(Table1[[#This Row],[team]]=E1959,SUM(Table1[[#This Row],[sqrt(dif)]],W1959),Table1[[#This Row],[sqrt(dif)]])</f>
        <v>3.2488662336933638</v>
      </c>
      <c r="X1960">
        <f>IF(Table1[[#This Row],[team]]=E1959,SUM(Table1[[#This Row],[f1]],X1959),Table1[[#This Row],[f1]])</f>
        <v>20.16443927037388</v>
      </c>
      <c r="Y1960">
        <f>IF(Table1[[#This Row],[ATS]]=S1959,SUM(Table1[[#This Row],[ATS]],Y1959),Table1[[#This Row],[ATS]])</f>
        <v>3</v>
      </c>
      <c r="Z1960">
        <f>IF(Table1[[#This Row],[ATS]]&gt;0,Table1[[#This Row],[ATS streak (not real)]]-1,Table1[[#This Row],[ATS streak (not real)]]+1)</f>
        <v>2</v>
      </c>
      <c r="AA1960" s="5">
        <f>Table1[[#This Row],[running ttl ppg]]^2.37/(Table1[[#This Row],[running ttl ppg]]^2.37+Table1[[#This Row],[running ttl ppga]]^2.37)</f>
        <v>0.59974014003322973</v>
      </c>
      <c r="AB1960" s="5">
        <f>Table1[[#This Row],[pyth ratio]]+Table1[[#This Row],[win/loss ratio]]</f>
        <v>1.1711687114618012</v>
      </c>
    </row>
    <row r="1961" spans="1:28" x14ac:dyDescent="0.25">
      <c r="A1961" s="1">
        <v>4519</v>
      </c>
      <c r="B1961" s="7">
        <f t="shared" si="64"/>
        <v>8</v>
      </c>
      <c r="C1961" s="5">
        <v>2019</v>
      </c>
      <c r="D1961" s="5">
        <v>9</v>
      </c>
      <c r="E1961" t="s">
        <v>67</v>
      </c>
      <c r="F1961" t="s">
        <v>43</v>
      </c>
      <c r="G1961" s="5">
        <v>0</v>
      </c>
      <c r="H1961">
        <v>23</v>
      </c>
      <c r="I1961">
        <v>16</v>
      </c>
      <c r="J1961">
        <v>7</v>
      </c>
      <c r="K1961">
        <f>IF(Table1[[#This Row],[net]]&gt;0,1,0)</f>
        <v>1</v>
      </c>
      <c r="L1961">
        <v>1.5</v>
      </c>
      <c r="M1961">
        <f>IF(Table1[[#This Row],[team]]=E1960,SUM(Table1[[#This Row],[win/loss]],M1960),Table1[[#This Row],[win/loss]])</f>
        <v>5</v>
      </c>
      <c r="N1961">
        <f>IF(Table1[[#This Row],[team]]=E1960,SUM(Table1[[#This Row],[win/loss]],M1960),Table1[[#This Row],[win/loss]])/B1961</f>
        <v>0.625</v>
      </c>
      <c r="O1961">
        <f t="shared" si="63"/>
        <v>8.5</v>
      </c>
      <c r="P1961">
        <f>IF(Table1[[#This Row],[difference]]&gt;0,SQRT(Table1[[#This Row],[difference]]),-SQRT(ABS(Table1[[#This Row],[difference]])))</f>
        <v>2.9154759474226504</v>
      </c>
      <c r="Q1961">
        <f>IF(Table1[[#This Row],[line]]&gt;0,SQRT(Table1[[#This Row],[line]]),-SQRT(ABS(Table1[[#This Row],[line]])))</f>
        <v>1.2247448713915889</v>
      </c>
      <c r="R1961">
        <f>Table1[[#This Row],[difference]]-Table1[[#This Row],[sqrt(line)]]</f>
        <v>7.2752551286084106</v>
      </c>
      <c r="S1961">
        <f>IF(Table1[[#This Row],[difference]]&gt;0,1,-1)</f>
        <v>1</v>
      </c>
      <c r="T1961">
        <f>IF(Table1[[#This Row],[team]]=E1960,SUM(H1961,T1960),Table1[[#This Row],[ppg]])</f>
        <v>227</v>
      </c>
      <c r="U1961">
        <f>IF(Table1[[#This Row],[team]]=E1960,SUM(I1961,U1960),Table1[[#This Row],[ppga]])</f>
        <v>188</v>
      </c>
      <c r="V1961">
        <f>IF(Table1[[#This Row],[team]]=E1960,SUM(Table1[[#This Row],[difference]],V1960),Table1[[#This Row],[difference]])</f>
        <v>20.5</v>
      </c>
      <c r="W1961">
        <f>IF(Table1[[#This Row],[team]]=E1960,SUM(Table1[[#This Row],[sqrt(dif)]],W1960),Table1[[#This Row],[sqrt(dif)]])</f>
        <v>6.1643421811160142</v>
      </c>
      <c r="X1961">
        <f>IF(Table1[[#This Row],[team]]=E1960,SUM(Table1[[#This Row],[f1]],X1960),Table1[[#This Row],[f1]])</f>
        <v>27.43969439898229</v>
      </c>
      <c r="Y1961">
        <f>IF(Table1[[#This Row],[ATS]]=S1960,SUM(Table1[[#This Row],[ATS]],Y1960),Table1[[#This Row],[ATS]])</f>
        <v>4</v>
      </c>
      <c r="Z1961">
        <f>IF(Table1[[#This Row],[ATS]]&gt;0,Table1[[#This Row],[ATS streak (not real)]]-1,Table1[[#This Row],[ATS streak (not real)]]+1)</f>
        <v>3</v>
      </c>
      <c r="AA1961" s="5">
        <f>Table1[[#This Row],[running ttl ppg]]^2.37/(Table1[[#This Row],[running ttl ppg]]^2.37+Table1[[#This Row],[running ttl ppga]]^2.37)</f>
        <v>0.609869592365608</v>
      </c>
      <c r="AB1961" s="5">
        <f>Table1[[#This Row],[pyth ratio]]+Table1[[#This Row],[win/loss ratio]]</f>
        <v>1.2348695923656079</v>
      </c>
    </row>
    <row r="1962" spans="1:28" x14ac:dyDescent="0.25">
      <c r="A1962" s="1">
        <v>4520</v>
      </c>
      <c r="B1962" s="7">
        <f t="shared" si="64"/>
        <v>9</v>
      </c>
      <c r="C1962" s="5">
        <v>2019</v>
      </c>
      <c r="D1962" s="5">
        <v>10</v>
      </c>
      <c r="E1962" t="s">
        <v>67</v>
      </c>
      <c r="F1962" t="s">
        <v>45</v>
      </c>
      <c r="G1962" s="5">
        <v>1</v>
      </c>
      <c r="H1962">
        <v>52</v>
      </c>
      <c r="I1962">
        <v>21</v>
      </c>
      <c r="J1962">
        <v>31</v>
      </c>
      <c r="K1962">
        <f>IF(Table1[[#This Row],[net]]&gt;0,1,0)</f>
        <v>1</v>
      </c>
      <c r="L1962">
        <v>-3.5</v>
      </c>
      <c r="M1962">
        <f>IF(Table1[[#This Row],[team]]=E1961,SUM(Table1[[#This Row],[win/loss]],M1961),Table1[[#This Row],[win/loss]])</f>
        <v>6</v>
      </c>
      <c r="N1962">
        <f>IF(Table1[[#This Row],[team]]=E1961,SUM(Table1[[#This Row],[win/loss]],M1961),Table1[[#This Row],[win/loss]])/B1962</f>
        <v>0.66666666666666663</v>
      </c>
      <c r="O1962">
        <f t="shared" si="63"/>
        <v>27.5</v>
      </c>
      <c r="P1962">
        <f>IF(Table1[[#This Row],[difference]]&gt;0,SQRT(Table1[[#This Row],[difference]]),-SQRT(ABS(Table1[[#This Row],[difference]])))</f>
        <v>5.2440442408507577</v>
      </c>
      <c r="Q1962">
        <f>IF(Table1[[#This Row],[line]]&gt;0,SQRT(Table1[[#This Row],[line]]),-SQRT(ABS(Table1[[#This Row],[line]])))</f>
        <v>-1.8708286933869707</v>
      </c>
      <c r="R1962">
        <f>Table1[[#This Row],[difference]]-Table1[[#This Row],[sqrt(line)]]</f>
        <v>29.370828693386972</v>
      </c>
      <c r="S1962">
        <f>IF(Table1[[#This Row],[difference]]&gt;0,1,-1)</f>
        <v>1</v>
      </c>
      <c r="T1962">
        <f>IF(Table1[[#This Row],[team]]=E1961,SUM(H1962,T1961),Table1[[#This Row],[ppg]])</f>
        <v>279</v>
      </c>
      <c r="U1962">
        <f>IF(Table1[[#This Row],[team]]=E1961,SUM(I1962,U1961),Table1[[#This Row],[ppga]])</f>
        <v>209</v>
      </c>
      <c r="V1962">
        <f>IF(Table1[[#This Row],[team]]=E1961,SUM(Table1[[#This Row],[difference]],V1961),Table1[[#This Row],[difference]])</f>
        <v>48</v>
      </c>
      <c r="W1962">
        <f>IF(Table1[[#This Row],[team]]=E1961,SUM(Table1[[#This Row],[sqrt(dif)]],W1961),Table1[[#This Row],[sqrt(dif)]])</f>
        <v>11.408386421966771</v>
      </c>
      <c r="X1962">
        <f>IF(Table1[[#This Row],[team]]=E1961,SUM(Table1[[#This Row],[f1]],X1961),Table1[[#This Row],[f1]])</f>
        <v>56.810523092369266</v>
      </c>
      <c r="Y1962">
        <f>IF(Table1[[#This Row],[ATS]]=S1961,SUM(Table1[[#This Row],[ATS]],Y1961),Table1[[#This Row],[ATS]])</f>
        <v>5</v>
      </c>
      <c r="Z1962">
        <f>IF(Table1[[#This Row],[ATS]]&gt;0,Table1[[#This Row],[ATS streak (not real)]]-1,Table1[[#This Row],[ATS streak (not real)]]+1)</f>
        <v>4</v>
      </c>
      <c r="AA1962" s="5">
        <f>Table1[[#This Row],[running ttl ppg]]^2.37/(Table1[[#This Row],[running ttl ppg]]^2.37+Table1[[#This Row],[running ttl ppga]]^2.37)</f>
        <v>0.66477345261950338</v>
      </c>
      <c r="AB1962" s="5">
        <f>Table1[[#This Row],[pyth ratio]]+Table1[[#This Row],[win/loss ratio]]</f>
        <v>1.33144011928617</v>
      </c>
    </row>
    <row r="1963" spans="1:28" x14ac:dyDescent="0.25">
      <c r="A1963" s="1">
        <v>4521</v>
      </c>
      <c r="B1963" s="7">
        <f t="shared" si="64"/>
        <v>10</v>
      </c>
      <c r="C1963" s="5">
        <v>2019</v>
      </c>
      <c r="D1963" s="5">
        <v>11</v>
      </c>
      <c r="E1963" t="s">
        <v>67</v>
      </c>
      <c r="F1963" t="s">
        <v>55</v>
      </c>
      <c r="G1963" s="5">
        <v>0</v>
      </c>
      <c r="H1963">
        <v>20</v>
      </c>
      <c r="I1963">
        <v>16</v>
      </c>
      <c r="J1963">
        <v>4</v>
      </c>
      <c r="K1963">
        <f>IF(Table1[[#This Row],[net]]&gt;0,1,0)</f>
        <v>1</v>
      </c>
      <c r="L1963">
        <v>-4</v>
      </c>
      <c r="M1963">
        <f>IF(Table1[[#This Row],[team]]=E1962,SUM(Table1[[#This Row],[win/loss]],M1962),Table1[[#This Row],[win/loss]])</f>
        <v>7</v>
      </c>
      <c r="N1963">
        <f>IF(Table1[[#This Row],[team]]=E1962,SUM(Table1[[#This Row],[win/loss]],M1962),Table1[[#This Row],[win/loss]])/B1963</f>
        <v>0.7</v>
      </c>
      <c r="O1963">
        <f t="shared" si="63"/>
        <v>0</v>
      </c>
      <c r="P1963">
        <f>IF(Table1[[#This Row],[difference]]&gt;0,SQRT(Table1[[#This Row],[difference]]),-SQRT(ABS(Table1[[#This Row],[difference]])))</f>
        <v>0</v>
      </c>
      <c r="Q1963">
        <f>IF(Table1[[#This Row],[line]]&gt;0,SQRT(Table1[[#This Row],[line]]),-SQRT(ABS(Table1[[#This Row],[line]])))</f>
        <v>-2</v>
      </c>
      <c r="R1963">
        <f>Table1[[#This Row],[difference]]-Table1[[#This Row],[sqrt(line)]]</f>
        <v>2</v>
      </c>
      <c r="S1963">
        <f>IF(Table1[[#This Row],[difference]]&gt;0,1,-1)</f>
        <v>-1</v>
      </c>
      <c r="T1963">
        <f>IF(Table1[[#This Row],[team]]=E1962,SUM(H1963,T1962),Table1[[#This Row],[ppg]])</f>
        <v>299</v>
      </c>
      <c r="U1963">
        <f>IF(Table1[[#This Row],[team]]=E1962,SUM(I1963,U1962),Table1[[#This Row],[ppga]])</f>
        <v>225</v>
      </c>
      <c r="V1963">
        <f>IF(Table1[[#This Row],[team]]=E1962,SUM(Table1[[#This Row],[difference]],V1962),Table1[[#This Row],[difference]])</f>
        <v>48</v>
      </c>
      <c r="W1963">
        <f>IF(Table1[[#This Row],[team]]=E1962,SUM(Table1[[#This Row],[sqrt(dif)]],W1962),Table1[[#This Row],[sqrt(dif)]])</f>
        <v>11.408386421966771</v>
      </c>
      <c r="X1963">
        <f>IF(Table1[[#This Row],[team]]=E1962,SUM(Table1[[#This Row],[f1]],X1962),Table1[[#This Row],[f1]])</f>
        <v>58.810523092369266</v>
      </c>
      <c r="Y1963">
        <f>IF(Table1[[#This Row],[ATS]]=S1962,SUM(Table1[[#This Row],[ATS]],Y1962),Table1[[#This Row],[ATS]])</f>
        <v>-1</v>
      </c>
      <c r="Z1963">
        <f>IF(Table1[[#This Row],[ATS]]&gt;0,Table1[[#This Row],[ATS streak (not real)]]-1,Table1[[#This Row],[ATS streak (not real)]]+1)</f>
        <v>0</v>
      </c>
      <c r="AA1963" s="5">
        <f>Table1[[#This Row],[running ttl ppg]]^2.37/(Table1[[#This Row],[running ttl ppg]]^2.37+Table1[[#This Row],[running ttl ppga]]^2.37)</f>
        <v>0.66237438880955313</v>
      </c>
      <c r="AB1963" s="5">
        <f>Table1[[#This Row],[pyth ratio]]+Table1[[#This Row],[win/loss ratio]]</f>
        <v>1.362374388809553</v>
      </c>
    </row>
    <row r="1964" spans="1:28" x14ac:dyDescent="0.25">
      <c r="A1964" s="1">
        <v>4522</v>
      </c>
      <c r="B1964" s="7">
        <f t="shared" si="64"/>
        <v>11</v>
      </c>
      <c r="C1964" s="5">
        <v>2019</v>
      </c>
      <c r="D1964" s="5">
        <v>12</v>
      </c>
      <c r="E1964" t="s">
        <v>67</v>
      </c>
      <c r="F1964" t="s">
        <v>50</v>
      </c>
      <c r="G1964" s="5">
        <v>0</v>
      </c>
      <c r="H1964">
        <v>17</v>
      </c>
      <c r="I1964">
        <v>24</v>
      </c>
      <c r="J1964">
        <v>-7</v>
      </c>
      <c r="K1964">
        <f>IF(Table1[[#This Row],[net]]&gt;0,1,0)</f>
        <v>0</v>
      </c>
      <c r="L1964">
        <v>-3</v>
      </c>
      <c r="M1964">
        <f>IF(Table1[[#This Row],[team]]=E1963,SUM(Table1[[#This Row],[win/loss]],M1963),Table1[[#This Row],[win/loss]])</f>
        <v>7</v>
      </c>
      <c r="N1964">
        <f>IF(Table1[[#This Row],[team]]=E1963,SUM(Table1[[#This Row],[win/loss]],M1963),Table1[[#This Row],[win/loss]])/B1964</f>
        <v>0.63636363636363635</v>
      </c>
      <c r="O1964">
        <f t="shared" si="63"/>
        <v>-10</v>
      </c>
      <c r="P1964">
        <f>IF(Table1[[#This Row],[difference]]&gt;0,SQRT(Table1[[#This Row],[difference]]),-SQRT(ABS(Table1[[#This Row],[difference]])))</f>
        <v>-3.1622776601683795</v>
      </c>
      <c r="Q1964">
        <f>IF(Table1[[#This Row],[line]]&gt;0,SQRT(Table1[[#This Row],[line]]),-SQRT(ABS(Table1[[#This Row],[line]])))</f>
        <v>-1.7320508075688772</v>
      </c>
      <c r="R1964">
        <f>Table1[[#This Row],[difference]]-Table1[[#This Row],[sqrt(line)]]</f>
        <v>-8.2679491924311233</v>
      </c>
      <c r="S1964">
        <f>IF(Table1[[#This Row],[difference]]&gt;0,1,-1)</f>
        <v>-1</v>
      </c>
      <c r="T1964">
        <f>IF(Table1[[#This Row],[team]]=E1963,SUM(H1964,T1963),Table1[[#This Row],[ppg]])</f>
        <v>316</v>
      </c>
      <c r="U1964">
        <f>IF(Table1[[#This Row],[team]]=E1963,SUM(I1964,U1963),Table1[[#This Row],[ppga]])</f>
        <v>249</v>
      </c>
      <c r="V1964">
        <f>IF(Table1[[#This Row],[team]]=E1963,SUM(Table1[[#This Row],[difference]],V1963),Table1[[#This Row],[difference]])</f>
        <v>38</v>
      </c>
      <c r="W1964">
        <f>IF(Table1[[#This Row],[team]]=E1963,SUM(Table1[[#This Row],[sqrt(dif)]],W1963),Table1[[#This Row],[sqrt(dif)]])</f>
        <v>8.246108761798391</v>
      </c>
      <c r="X1964">
        <f>IF(Table1[[#This Row],[team]]=E1963,SUM(Table1[[#This Row],[f1]],X1963),Table1[[#This Row],[f1]])</f>
        <v>50.542573899938141</v>
      </c>
      <c r="Y1964">
        <f>IF(Table1[[#This Row],[ATS]]=S1963,SUM(Table1[[#This Row],[ATS]],Y1963),Table1[[#This Row],[ATS]])</f>
        <v>-2</v>
      </c>
      <c r="Z1964">
        <f>IF(Table1[[#This Row],[ATS]]&gt;0,Table1[[#This Row],[ATS streak (not real)]]-1,Table1[[#This Row],[ATS streak (not real)]]+1)</f>
        <v>-1</v>
      </c>
      <c r="AA1964" s="5">
        <f>Table1[[#This Row],[running ttl ppg]]^2.37/(Table1[[#This Row],[running ttl ppg]]^2.37+Table1[[#This Row],[running ttl ppga]]^2.37)</f>
        <v>0.63754988677009128</v>
      </c>
      <c r="AB1964" s="5">
        <f>Table1[[#This Row],[pyth ratio]]+Table1[[#This Row],[win/loss ratio]]</f>
        <v>1.2739135231337277</v>
      </c>
    </row>
    <row r="1965" spans="1:28" x14ac:dyDescent="0.25">
      <c r="A1965" s="1">
        <v>4523</v>
      </c>
      <c r="B1965" s="7">
        <f t="shared" si="64"/>
        <v>12</v>
      </c>
      <c r="C1965" s="5">
        <v>2019</v>
      </c>
      <c r="D1965" s="5">
        <v>13</v>
      </c>
      <c r="E1965" t="s">
        <v>67</v>
      </c>
      <c r="F1965" t="s">
        <v>57</v>
      </c>
      <c r="G1965" s="5">
        <v>1</v>
      </c>
      <c r="H1965">
        <v>30</v>
      </c>
      <c r="I1965">
        <v>33</v>
      </c>
      <c r="J1965">
        <v>-3</v>
      </c>
      <c r="K1965">
        <f>IF(Table1[[#This Row],[net]]&gt;0,1,0)</f>
        <v>0</v>
      </c>
      <c r="L1965">
        <v>-3</v>
      </c>
      <c r="M1965">
        <f>IF(Table1[[#This Row],[team]]=E1964,SUM(Table1[[#This Row],[win/loss]],M1964),Table1[[#This Row],[win/loss]])</f>
        <v>7</v>
      </c>
      <c r="N1965">
        <f>IF(Table1[[#This Row],[team]]=E1964,SUM(Table1[[#This Row],[win/loss]],M1964),Table1[[#This Row],[win/loss]])/B1965</f>
        <v>0.58333333333333337</v>
      </c>
      <c r="O1965">
        <f t="shared" si="63"/>
        <v>-6</v>
      </c>
      <c r="P1965">
        <f>IF(Table1[[#This Row],[difference]]&gt;0,SQRT(Table1[[#This Row],[difference]]),-SQRT(ABS(Table1[[#This Row],[difference]])))</f>
        <v>-2.4494897427831779</v>
      </c>
      <c r="Q1965">
        <f>IF(Table1[[#This Row],[line]]&gt;0,SQRT(Table1[[#This Row],[line]]),-SQRT(ABS(Table1[[#This Row],[line]])))</f>
        <v>-1.7320508075688772</v>
      </c>
      <c r="R1965">
        <f>Table1[[#This Row],[difference]]-Table1[[#This Row],[sqrt(line)]]</f>
        <v>-4.2679491924311233</v>
      </c>
      <c r="S1965">
        <f>IF(Table1[[#This Row],[difference]]&gt;0,1,-1)</f>
        <v>-1</v>
      </c>
      <c r="T1965">
        <f>IF(Table1[[#This Row],[team]]=E1964,SUM(H1965,T1964),Table1[[#This Row],[ppg]])</f>
        <v>346</v>
      </c>
      <c r="U1965">
        <f>IF(Table1[[#This Row],[team]]=E1964,SUM(I1965,U1964),Table1[[#This Row],[ppga]])</f>
        <v>282</v>
      </c>
      <c r="V1965">
        <f>IF(Table1[[#This Row],[team]]=E1964,SUM(Table1[[#This Row],[difference]],V1964),Table1[[#This Row],[difference]])</f>
        <v>32</v>
      </c>
      <c r="W1965">
        <f>IF(Table1[[#This Row],[team]]=E1964,SUM(Table1[[#This Row],[sqrt(dif)]],W1964),Table1[[#This Row],[sqrt(dif)]])</f>
        <v>5.7966190190152131</v>
      </c>
      <c r="X1965">
        <f>IF(Table1[[#This Row],[team]]=E1964,SUM(Table1[[#This Row],[f1]],X1964),Table1[[#This Row],[f1]])</f>
        <v>46.274624707507016</v>
      </c>
      <c r="Y1965">
        <f>IF(Table1[[#This Row],[ATS]]=S1964,SUM(Table1[[#This Row],[ATS]],Y1964),Table1[[#This Row],[ATS]])</f>
        <v>-3</v>
      </c>
      <c r="Z1965">
        <f>IF(Table1[[#This Row],[ATS]]&gt;0,Table1[[#This Row],[ATS streak (not real)]]-1,Table1[[#This Row],[ATS streak (not real)]]+1)</f>
        <v>-2</v>
      </c>
      <c r="AA1965" s="5">
        <f>Table1[[#This Row],[running ttl ppg]]^2.37/(Table1[[#This Row],[running ttl ppg]]^2.37+Table1[[#This Row],[running ttl ppga]]^2.37)</f>
        <v>0.61886656303155907</v>
      </c>
      <c r="AB1965" s="5">
        <f>Table1[[#This Row],[pyth ratio]]+Table1[[#This Row],[win/loss ratio]]</f>
        <v>1.2021998963648923</v>
      </c>
    </row>
    <row r="1966" spans="1:28" x14ac:dyDescent="0.25">
      <c r="A1966" s="1">
        <v>4524</v>
      </c>
      <c r="B1966" s="7">
        <f t="shared" si="64"/>
        <v>13</v>
      </c>
      <c r="C1966" s="5">
        <v>2019</v>
      </c>
      <c r="D1966" s="5">
        <v>14</v>
      </c>
      <c r="E1966" t="s">
        <v>67</v>
      </c>
      <c r="F1966" t="s">
        <v>65</v>
      </c>
      <c r="G1966" s="5">
        <v>0</v>
      </c>
      <c r="H1966">
        <v>21</v>
      </c>
      <c r="I1966">
        <v>24</v>
      </c>
      <c r="J1966">
        <v>-3</v>
      </c>
      <c r="K1966">
        <f>IF(Table1[[#This Row],[net]]&gt;0,1,0)</f>
        <v>0</v>
      </c>
      <c r="L1966">
        <v>-10</v>
      </c>
      <c r="M1966">
        <f>IF(Table1[[#This Row],[team]]=E1965,SUM(Table1[[#This Row],[win/loss]],M1965),Table1[[#This Row],[win/loss]])</f>
        <v>7</v>
      </c>
      <c r="N1966">
        <f>IF(Table1[[#This Row],[team]]=E1965,SUM(Table1[[#This Row],[win/loss]],M1965),Table1[[#This Row],[win/loss]])/B1966</f>
        <v>0.53846153846153844</v>
      </c>
      <c r="O1966">
        <f t="shared" si="63"/>
        <v>-13</v>
      </c>
      <c r="P1966">
        <f>IF(Table1[[#This Row],[difference]]&gt;0,SQRT(Table1[[#This Row],[difference]]),-SQRT(ABS(Table1[[#This Row],[difference]])))</f>
        <v>-3.6055512754639891</v>
      </c>
      <c r="Q1966">
        <f>IF(Table1[[#This Row],[line]]&gt;0,SQRT(Table1[[#This Row],[line]]),-SQRT(ABS(Table1[[#This Row],[line]])))</f>
        <v>-3.1622776601683795</v>
      </c>
      <c r="R1966">
        <f>Table1[[#This Row],[difference]]-Table1[[#This Row],[sqrt(line)]]</f>
        <v>-9.83772233983162</v>
      </c>
      <c r="S1966">
        <f>IF(Table1[[#This Row],[difference]]&gt;0,1,-1)</f>
        <v>-1</v>
      </c>
      <c r="T1966">
        <f>IF(Table1[[#This Row],[team]]=E1965,SUM(H1966,T1965),Table1[[#This Row],[ppg]])</f>
        <v>367</v>
      </c>
      <c r="U1966">
        <f>IF(Table1[[#This Row],[team]]=E1965,SUM(I1966,U1965),Table1[[#This Row],[ppga]])</f>
        <v>306</v>
      </c>
      <c r="V1966">
        <f>IF(Table1[[#This Row],[team]]=E1965,SUM(Table1[[#This Row],[difference]],V1965),Table1[[#This Row],[difference]])</f>
        <v>19</v>
      </c>
      <c r="W1966">
        <f>IF(Table1[[#This Row],[team]]=E1965,SUM(Table1[[#This Row],[sqrt(dif)]],W1965),Table1[[#This Row],[sqrt(dif)]])</f>
        <v>2.191067743551224</v>
      </c>
      <c r="X1966">
        <f>IF(Table1[[#This Row],[team]]=E1965,SUM(Table1[[#This Row],[f1]],X1965),Table1[[#This Row],[f1]])</f>
        <v>36.436902367675394</v>
      </c>
      <c r="Y1966">
        <f>IF(Table1[[#This Row],[ATS]]=S1965,SUM(Table1[[#This Row],[ATS]],Y1965),Table1[[#This Row],[ATS]])</f>
        <v>-4</v>
      </c>
      <c r="Z1966">
        <f>IF(Table1[[#This Row],[ATS]]&gt;0,Table1[[#This Row],[ATS streak (not real)]]-1,Table1[[#This Row],[ATS streak (not real)]]+1)</f>
        <v>-3</v>
      </c>
      <c r="AA1966" s="5">
        <f>Table1[[#This Row],[running ttl ppg]]^2.37/(Table1[[#This Row],[running ttl ppg]]^2.37+Table1[[#This Row],[running ttl ppga]]^2.37)</f>
        <v>0.60606728442842461</v>
      </c>
      <c r="AB1966" s="5">
        <f>Table1[[#This Row],[pyth ratio]]+Table1[[#This Row],[win/loss ratio]]</f>
        <v>1.144528822889963</v>
      </c>
    </row>
    <row r="1967" spans="1:28" x14ac:dyDescent="0.25">
      <c r="A1967" s="1">
        <v>4525</v>
      </c>
      <c r="B1967" s="7">
        <f t="shared" si="64"/>
        <v>14</v>
      </c>
      <c r="C1967" s="5">
        <v>2019</v>
      </c>
      <c r="D1967" s="5">
        <v>15</v>
      </c>
      <c r="E1967" t="s">
        <v>67</v>
      </c>
      <c r="F1967" t="s">
        <v>63</v>
      </c>
      <c r="G1967" s="5">
        <v>1</v>
      </c>
      <c r="H1967">
        <v>17</v>
      </c>
      <c r="I1967">
        <v>10</v>
      </c>
      <c r="J1967">
        <v>7</v>
      </c>
      <c r="K1967">
        <f>IF(Table1[[#This Row],[net]]&gt;0,1,0)</f>
        <v>1</v>
      </c>
      <c r="L1967">
        <v>2.5</v>
      </c>
      <c r="M1967">
        <f>IF(Table1[[#This Row],[team]]=E1966,SUM(Table1[[#This Row],[win/loss]],M1966),Table1[[#This Row],[win/loss]])</f>
        <v>8</v>
      </c>
      <c r="N1967">
        <f>IF(Table1[[#This Row],[team]]=E1966,SUM(Table1[[#This Row],[win/loss]],M1966),Table1[[#This Row],[win/loss]])/B1967</f>
        <v>0.5714285714285714</v>
      </c>
      <c r="O1967">
        <f t="shared" si="63"/>
        <v>9.5</v>
      </c>
      <c r="P1967">
        <f>IF(Table1[[#This Row],[difference]]&gt;0,SQRT(Table1[[#This Row],[difference]]),-SQRT(ABS(Table1[[#This Row],[difference]])))</f>
        <v>3.082207001484488</v>
      </c>
      <c r="Q1967">
        <f>IF(Table1[[#This Row],[line]]&gt;0,SQRT(Table1[[#This Row],[line]]),-SQRT(ABS(Table1[[#This Row],[line]])))</f>
        <v>1.5811388300841898</v>
      </c>
      <c r="R1967">
        <f>Table1[[#This Row],[difference]]-Table1[[#This Row],[sqrt(line)]]</f>
        <v>7.91886116991581</v>
      </c>
      <c r="S1967">
        <f>IF(Table1[[#This Row],[difference]]&gt;0,1,-1)</f>
        <v>1</v>
      </c>
      <c r="T1967">
        <f>IF(Table1[[#This Row],[team]]=E1966,SUM(H1967,T1966),Table1[[#This Row],[ppg]])</f>
        <v>384</v>
      </c>
      <c r="U1967">
        <f>IF(Table1[[#This Row],[team]]=E1966,SUM(I1967,U1966),Table1[[#This Row],[ppga]])</f>
        <v>316</v>
      </c>
      <c r="V1967">
        <f>IF(Table1[[#This Row],[team]]=E1966,SUM(Table1[[#This Row],[difference]],V1966),Table1[[#This Row],[difference]])</f>
        <v>28.5</v>
      </c>
      <c r="W1967">
        <f>IF(Table1[[#This Row],[team]]=E1966,SUM(Table1[[#This Row],[sqrt(dif)]],W1966),Table1[[#This Row],[sqrt(dif)]])</f>
        <v>5.273274745035712</v>
      </c>
      <c r="X1967">
        <f>IF(Table1[[#This Row],[team]]=E1966,SUM(Table1[[#This Row],[f1]],X1966),Table1[[#This Row],[f1]])</f>
        <v>44.355763537591201</v>
      </c>
      <c r="Y1967">
        <f>IF(Table1[[#This Row],[ATS]]=S1966,SUM(Table1[[#This Row],[ATS]],Y1966),Table1[[#This Row],[ATS]])</f>
        <v>1</v>
      </c>
      <c r="Z1967">
        <f>IF(Table1[[#This Row],[ATS]]&gt;0,Table1[[#This Row],[ATS streak (not real)]]-1,Table1[[#This Row],[ATS streak (not real)]]+1)</f>
        <v>0</v>
      </c>
      <c r="AA1967" s="5">
        <f>Table1[[#This Row],[running ttl ppg]]^2.37/(Table1[[#This Row],[running ttl ppg]]^2.37+Table1[[#This Row],[running ttl ppga]]^2.37)</f>
        <v>0.6134680851963199</v>
      </c>
      <c r="AB1967" s="5">
        <f>Table1[[#This Row],[pyth ratio]]+Table1[[#This Row],[win/loss ratio]]</f>
        <v>1.1848966566248913</v>
      </c>
    </row>
    <row r="1968" spans="1:28" x14ac:dyDescent="0.25">
      <c r="A1968" s="1">
        <v>4526</v>
      </c>
      <c r="B1968" s="7">
        <f t="shared" si="64"/>
        <v>15</v>
      </c>
      <c r="C1968" s="5">
        <v>2019</v>
      </c>
      <c r="D1968" s="5">
        <v>16</v>
      </c>
      <c r="E1968" t="s">
        <v>67</v>
      </c>
      <c r="F1968" t="s">
        <v>64</v>
      </c>
      <c r="G1968" s="5">
        <v>0</v>
      </c>
      <c r="H1968">
        <v>28</v>
      </c>
      <c r="I1968">
        <v>31</v>
      </c>
      <c r="J1968">
        <v>-3</v>
      </c>
      <c r="K1968">
        <f>IF(Table1[[#This Row],[net]]&gt;0,1,0)</f>
        <v>0</v>
      </c>
      <c r="L1968">
        <v>6.5</v>
      </c>
      <c r="M1968">
        <f>IF(Table1[[#This Row],[team]]=E1967,SUM(Table1[[#This Row],[win/loss]],M1967),Table1[[#This Row],[win/loss]])</f>
        <v>8</v>
      </c>
      <c r="N1968">
        <f>IF(Table1[[#This Row],[team]]=E1967,SUM(Table1[[#This Row],[win/loss]],M1967),Table1[[#This Row],[win/loss]])/B1968</f>
        <v>0.53333333333333333</v>
      </c>
      <c r="O1968">
        <f t="shared" si="63"/>
        <v>3.5</v>
      </c>
      <c r="P1968">
        <f>IF(Table1[[#This Row],[difference]]&gt;0,SQRT(Table1[[#This Row],[difference]]),-SQRT(ABS(Table1[[#This Row],[difference]])))</f>
        <v>1.8708286933869707</v>
      </c>
      <c r="Q1968">
        <f>IF(Table1[[#This Row],[line]]&gt;0,SQRT(Table1[[#This Row],[line]]),-SQRT(ABS(Table1[[#This Row],[line]])))</f>
        <v>2.5495097567963922</v>
      </c>
      <c r="R1968">
        <f>Table1[[#This Row],[difference]]-Table1[[#This Row],[sqrt(line)]]</f>
        <v>0.95049024320360775</v>
      </c>
      <c r="S1968">
        <f>IF(Table1[[#This Row],[difference]]&gt;0,1,-1)</f>
        <v>1</v>
      </c>
      <c r="T1968">
        <f>IF(Table1[[#This Row],[team]]=E1967,SUM(H1968,T1967),Table1[[#This Row],[ppg]])</f>
        <v>412</v>
      </c>
      <c r="U1968">
        <f>IF(Table1[[#This Row],[team]]=E1967,SUM(I1968,U1967),Table1[[#This Row],[ppga]])</f>
        <v>347</v>
      </c>
      <c r="V1968">
        <f>IF(Table1[[#This Row],[team]]=E1967,SUM(Table1[[#This Row],[difference]],V1967),Table1[[#This Row],[difference]])</f>
        <v>32</v>
      </c>
      <c r="W1968">
        <f>IF(Table1[[#This Row],[team]]=E1967,SUM(Table1[[#This Row],[sqrt(dif)]],W1967),Table1[[#This Row],[sqrt(dif)]])</f>
        <v>7.1441034384226825</v>
      </c>
      <c r="X1968">
        <f>IF(Table1[[#This Row],[team]]=E1967,SUM(Table1[[#This Row],[f1]],X1967),Table1[[#This Row],[f1]])</f>
        <v>45.306253780794812</v>
      </c>
      <c r="Y1968">
        <f>IF(Table1[[#This Row],[ATS]]=S1967,SUM(Table1[[#This Row],[ATS]],Y1967),Table1[[#This Row],[ATS]])</f>
        <v>2</v>
      </c>
      <c r="Z1968">
        <f>IF(Table1[[#This Row],[ATS]]&gt;0,Table1[[#This Row],[ATS streak (not real)]]-1,Table1[[#This Row],[ATS streak (not real)]]+1)</f>
        <v>1</v>
      </c>
      <c r="AA1968" s="5">
        <f>Table1[[#This Row],[running ttl ppg]]^2.37/(Table1[[#This Row],[running ttl ppg]]^2.37+Table1[[#This Row],[running ttl ppga]]^2.37)</f>
        <v>0.60035046908192236</v>
      </c>
      <c r="AB1968" s="5">
        <f>Table1[[#This Row],[pyth ratio]]+Table1[[#This Row],[win/loss ratio]]</f>
        <v>1.1336838024152556</v>
      </c>
    </row>
    <row r="1969" spans="1:28" x14ac:dyDescent="0.25">
      <c r="A1969" s="1">
        <v>4527</v>
      </c>
      <c r="B1969" s="7">
        <f t="shared" si="64"/>
        <v>16</v>
      </c>
      <c r="C1969" s="5">
        <v>2019</v>
      </c>
      <c r="D1969" s="5">
        <v>17</v>
      </c>
      <c r="E1969" t="s">
        <v>67</v>
      </c>
      <c r="F1969" t="s">
        <v>47</v>
      </c>
      <c r="G1969" s="5">
        <v>1</v>
      </c>
      <c r="H1969">
        <v>16</v>
      </c>
      <c r="I1969">
        <v>13</v>
      </c>
      <c r="J1969">
        <v>3</v>
      </c>
      <c r="K1969">
        <f>IF(Table1[[#This Row],[net]]&gt;0,1,0)</f>
        <v>1</v>
      </c>
      <c r="L1969">
        <v>-14</v>
      </c>
      <c r="M1969">
        <f>IF(Table1[[#This Row],[team]]=E1968,SUM(Table1[[#This Row],[win/loss]],M1968),Table1[[#This Row],[win/loss]])</f>
        <v>9</v>
      </c>
      <c r="N1969">
        <f>IF(Table1[[#This Row],[team]]=E1968,SUM(Table1[[#This Row],[win/loss]],M1968),Table1[[#This Row],[win/loss]])/B1969</f>
        <v>0.5625</v>
      </c>
      <c r="O1969">
        <f t="shared" si="63"/>
        <v>-11</v>
      </c>
      <c r="P1969">
        <f>IF(Table1[[#This Row],[difference]]&gt;0,SQRT(Table1[[#This Row],[difference]]),-SQRT(ABS(Table1[[#This Row],[difference]])))</f>
        <v>-3.3166247903553998</v>
      </c>
      <c r="Q1969">
        <f>IF(Table1[[#This Row],[line]]&gt;0,SQRT(Table1[[#This Row],[line]]),-SQRT(ABS(Table1[[#This Row],[line]])))</f>
        <v>-3.7416573867739413</v>
      </c>
      <c r="R1969">
        <f>Table1[[#This Row],[difference]]-Table1[[#This Row],[sqrt(line)]]</f>
        <v>-7.2583426132260591</v>
      </c>
      <c r="S1969">
        <f>IF(Table1[[#This Row],[difference]]&gt;0,1,-1)</f>
        <v>-1</v>
      </c>
      <c r="T1969">
        <f>IF(Table1[[#This Row],[team]]=E1968,SUM(H1969,T1968),Table1[[#This Row],[ppg]])</f>
        <v>428</v>
      </c>
      <c r="U1969">
        <f>IF(Table1[[#This Row],[team]]=E1968,SUM(I1969,U1968),Table1[[#This Row],[ppga]])</f>
        <v>360</v>
      </c>
      <c r="V1969">
        <f>IF(Table1[[#This Row],[team]]=E1968,SUM(Table1[[#This Row],[difference]],V1968),Table1[[#This Row],[difference]])</f>
        <v>21</v>
      </c>
      <c r="W1969">
        <f>IF(Table1[[#This Row],[team]]=E1968,SUM(Table1[[#This Row],[sqrt(dif)]],W1968),Table1[[#This Row],[sqrt(dif)]])</f>
        <v>3.8274786480672827</v>
      </c>
      <c r="X1969">
        <f>IF(Table1[[#This Row],[team]]=E1968,SUM(Table1[[#This Row],[f1]],X1968),Table1[[#This Row],[f1]])</f>
        <v>38.047911167568756</v>
      </c>
      <c r="Y1969">
        <f>IF(Table1[[#This Row],[ATS]]=S1968,SUM(Table1[[#This Row],[ATS]],Y1968),Table1[[#This Row],[ATS]])</f>
        <v>-1</v>
      </c>
      <c r="Z1969">
        <f>IF(Table1[[#This Row],[ATS]]&gt;0,Table1[[#This Row],[ATS streak (not real)]]-1,Table1[[#This Row],[ATS streak (not real)]]+1)</f>
        <v>0</v>
      </c>
      <c r="AA1969" s="5">
        <f>Table1[[#This Row],[running ttl ppg]]^2.37/(Table1[[#This Row],[running ttl ppg]]^2.37+Table1[[#This Row],[running ttl ppga]]^2.37)</f>
        <v>0.60110116720858275</v>
      </c>
      <c r="AB1969" s="5">
        <f>Table1[[#This Row],[pyth ratio]]+Table1[[#This Row],[win/loss ratio]]</f>
        <v>1.1636011672085829</v>
      </c>
    </row>
    <row r="1970" spans="1:28" x14ac:dyDescent="0.25">
      <c r="A1970" s="1">
        <v>4528</v>
      </c>
      <c r="B1970" s="7">
        <f t="shared" si="64"/>
        <v>1</v>
      </c>
      <c r="C1970" s="5">
        <v>2019</v>
      </c>
      <c r="D1970" s="5">
        <v>1</v>
      </c>
      <c r="E1970" t="s">
        <v>68</v>
      </c>
      <c r="F1970" t="s">
        <v>60</v>
      </c>
      <c r="G1970" s="5">
        <v>0</v>
      </c>
      <c r="H1970">
        <v>16</v>
      </c>
      <c r="I1970">
        <v>24</v>
      </c>
      <c r="J1970">
        <v>-8</v>
      </c>
      <c r="K1970">
        <f>IF(Table1[[#This Row],[net]]&gt;0,1,0)</f>
        <v>0</v>
      </c>
      <c r="L1970">
        <v>6</v>
      </c>
      <c r="M1970">
        <f>IF(Table1[[#This Row],[team]]=E1969,SUM(Table1[[#This Row],[win/loss]],M1969),Table1[[#This Row],[win/loss]])</f>
        <v>0</v>
      </c>
      <c r="N1970">
        <f>IF(Table1[[#This Row],[team]]=E1969,SUM(Table1[[#This Row],[win/loss]],M1969),Table1[[#This Row],[win/loss]])/B1970</f>
        <v>0</v>
      </c>
      <c r="O1970">
        <f t="shared" si="63"/>
        <v>-2</v>
      </c>
      <c r="P1970">
        <f>IF(Table1[[#This Row],[difference]]&gt;0,SQRT(Table1[[#This Row],[difference]]),-SQRT(ABS(Table1[[#This Row],[difference]])))</f>
        <v>-1.4142135623730951</v>
      </c>
      <c r="Q1970">
        <f>IF(Table1[[#This Row],[line]]&gt;0,SQRT(Table1[[#This Row],[line]]),-SQRT(ABS(Table1[[#This Row],[line]])))</f>
        <v>2.4494897427831779</v>
      </c>
      <c r="R1970">
        <f>Table1[[#This Row],[difference]]-Table1[[#This Row],[sqrt(line)]]</f>
        <v>-4.4494897427831779</v>
      </c>
      <c r="S1970">
        <f>IF(Table1[[#This Row],[difference]]&gt;0,1,-1)</f>
        <v>-1</v>
      </c>
      <c r="T1970">
        <f>IF(Table1[[#This Row],[team]]=E1969,SUM(H1970,T1969),Table1[[#This Row],[ppg]])</f>
        <v>16</v>
      </c>
      <c r="U1970">
        <f>IF(Table1[[#This Row],[team]]=E1969,SUM(I1970,U1969),Table1[[#This Row],[ppga]])</f>
        <v>24</v>
      </c>
      <c r="V1970">
        <f>IF(Table1[[#This Row],[team]]=E1969,SUM(Table1[[#This Row],[difference]],V1969),Table1[[#This Row],[difference]])</f>
        <v>-2</v>
      </c>
      <c r="W1970">
        <f>IF(Table1[[#This Row],[team]]=E1969,SUM(Table1[[#This Row],[sqrt(dif)]],W1969),Table1[[#This Row],[sqrt(dif)]])</f>
        <v>-1.4142135623730951</v>
      </c>
      <c r="X1970">
        <f>IF(Table1[[#This Row],[team]]=E1969,SUM(Table1[[#This Row],[f1]],X1969),Table1[[#This Row],[f1]])</f>
        <v>-4.4494897427831779</v>
      </c>
      <c r="Y1970">
        <f>IF(Table1[[#This Row],[ATS]]=S1969,SUM(Table1[[#This Row],[ATS]],Y1969),Table1[[#This Row],[ATS]])</f>
        <v>-2</v>
      </c>
      <c r="Z1970">
        <f>IF(Table1[[#This Row],[ATS]]&gt;0,Table1[[#This Row],[ATS streak (not real)]]-1,Table1[[#This Row],[ATS streak (not real)]]+1)</f>
        <v>-1</v>
      </c>
      <c r="AA1970" s="5">
        <f>Table1[[#This Row],[running ttl ppg]]^2.37/(Table1[[#This Row],[running ttl ppg]]^2.37+Table1[[#This Row],[running ttl ppga]]^2.37)</f>
        <v>0.2766875678244971</v>
      </c>
      <c r="AB1970" s="5">
        <f>Table1[[#This Row],[pyth ratio]]+Table1[[#This Row],[win/loss ratio]]</f>
        <v>0.2766875678244971</v>
      </c>
    </row>
    <row r="1971" spans="1:28" x14ac:dyDescent="0.25">
      <c r="A1971" s="1">
        <v>4529</v>
      </c>
      <c r="B1971" s="7">
        <f t="shared" si="64"/>
        <v>2</v>
      </c>
      <c r="C1971" s="5">
        <v>2019</v>
      </c>
      <c r="D1971" s="5">
        <v>2</v>
      </c>
      <c r="E1971" t="s">
        <v>68</v>
      </c>
      <c r="F1971" t="s">
        <v>51</v>
      </c>
      <c r="G1971" s="5">
        <v>1</v>
      </c>
      <c r="H1971">
        <v>30</v>
      </c>
      <c r="I1971">
        <v>27</v>
      </c>
      <c r="J1971">
        <v>3</v>
      </c>
      <c r="K1971">
        <f>IF(Table1[[#This Row],[net]]&gt;0,1,0)</f>
        <v>1</v>
      </c>
      <c r="L1971">
        <v>-6</v>
      </c>
      <c r="M1971">
        <f>IF(Table1[[#This Row],[team]]=E1970,SUM(Table1[[#This Row],[win/loss]],M1970),Table1[[#This Row],[win/loss]])</f>
        <v>1</v>
      </c>
      <c r="N1971">
        <f>IF(Table1[[#This Row],[team]]=E1970,SUM(Table1[[#This Row],[win/loss]],M1970),Table1[[#This Row],[win/loss]])/B1971</f>
        <v>0.5</v>
      </c>
      <c r="O1971">
        <f t="shared" si="63"/>
        <v>-3</v>
      </c>
      <c r="P1971">
        <f>IF(Table1[[#This Row],[difference]]&gt;0,SQRT(Table1[[#This Row],[difference]]),-SQRT(ABS(Table1[[#This Row],[difference]])))</f>
        <v>-1.7320508075688772</v>
      </c>
      <c r="Q1971">
        <f>IF(Table1[[#This Row],[line]]&gt;0,SQRT(Table1[[#This Row],[line]]),-SQRT(ABS(Table1[[#This Row],[line]])))</f>
        <v>-2.4494897427831779</v>
      </c>
      <c r="R1971">
        <f>Table1[[#This Row],[difference]]-Table1[[#This Row],[sqrt(line)]]</f>
        <v>-0.55051025721682212</v>
      </c>
      <c r="S1971">
        <f>IF(Table1[[#This Row],[difference]]&gt;0,1,-1)</f>
        <v>-1</v>
      </c>
      <c r="T1971">
        <f>IF(Table1[[#This Row],[team]]=E1970,SUM(H1971,T1970),Table1[[#This Row],[ppg]])</f>
        <v>46</v>
      </c>
      <c r="U1971">
        <f>IF(Table1[[#This Row],[team]]=E1970,SUM(I1971,U1970),Table1[[#This Row],[ppga]])</f>
        <v>51</v>
      </c>
      <c r="V1971">
        <f>IF(Table1[[#This Row],[team]]=E1970,SUM(Table1[[#This Row],[difference]],V1970),Table1[[#This Row],[difference]])</f>
        <v>-5</v>
      </c>
      <c r="W1971">
        <f>IF(Table1[[#This Row],[team]]=E1970,SUM(Table1[[#This Row],[sqrt(dif)]],W1970),Table1[[#This Row],[sqrt(dif)]])</f>
        <v>-3.1462643699419726</v>
      </c>
      <c r="X1971">
        <f>IF(Table1[[#This Row],[team]]=E1970,SUM(Table1[[#This Row],[f1]],X1970),Table1[[#This Row],[f1]])</f>
        <v>-5</v>
      </c>
      <c r="Y1971">
        <f>IF(Table1[[#This Row],[ATS]]=S1970,SUM(Table1[[#This Row],[ATS]],Y1970),Table1[[#This Row],[ATS]])</f>
        <v>-3</v>
      </c>
      <c r="Z1971">
        <f>IF(Table1[[#This Row],[ATS]]&gt;0,Table1[[#This Row],[ATS streak (not real)]]-1,Table1[[#This Row],[ATS streak (not real)]]+1)</f>
        <v>-2</v>
      </c>
      <c r="AA1971" s="5">
        <f>Table1[[#This Row],[running ttl ppg]]^2.37/(Table1[[#This Row],[running ttl ppg]]^2.37+Table1[[#This Row],[running ttl ppga]]^2.37)</f>
        <v>0.43916620885194085</v>
      </c>
      <c r="AB1971" s="5">
        <f>Table1[[#This Row],[pyth ratio]]+Table1[[#This Row],[win/loss ratio]]</f>
        <v>0.9391662088519408</v>
      </c>
    </row>
    <row r="1972" spans="1:28" x14ac:dyDescent="0.25">
      <c r="A1972" s="1">
        <v>4530</v>
      </c>
      <c r="B1972" s="7">
        <f t="shared" si="64"/>
        <v>3</v>
      </c>
      <c r="C1972" s="5">
        <v>2019</v>
      </c>
      <c r="D1972" s="5">
        <v>3</v>
      </c>
      <c r="E1972" t="s">
        <v>68</v>
      </c>
      <c r="F1972" t="s">
        <v>56</v>
      </c>
      <c r="G1972" s="5">
        <v>0</v>
      </c>
      <c r="H1972">
        <v>27</v>
      </c>
      <c r="I1972">
        <v>38</v>
      </c>
      <c r="J1972">
        <v>-11</v>
      </c>
      <c r="K1972">
        <f>IF(Table1[[#This Row],[net]]&gt;0,1,0)</f>
        <v>0</v>
      </c>
      <c r="L1972">
        <v>6</v>
      </c>
      <c r="M1972">
        <f>IF(Table1[[#This Row],[team]]=E1971,SUM(Table1[[#This Row],[win/loss]],M1971),Table1[[#This Row],[win/loss]])</f>
        <v>1</v>
      </c>
      <c r="N1972">
        <f>IF(Table1[[#This Row],[team]]=E1971,SUM(Table1[[#This Row],[win/loss]],M1971),Table1[[#This Row],[win/loss]])/B1972</f>
        <v>0.33333333333333331</v>
      </c>
      <c r="O1972">
        <f t="shared" si="63"/>
        <v>-5</v>
      </c>
      <c r="P1972">
        <f>IF(Table1[[#This Row],[difference]]&gt;0,SQRT(Table1[[#This Row],[difference]]),-SQRT(ABS(Table1[[#This Row],[difference]])))</f>
        <v>-2.2360679774997898</v>
      </c>
      <c r="Q1972">
        <f>IF(Table1[[#This Row],[line]]&gt;0,SQRT(Table1[[#This Row],[line]]),-SQRT(ABS(Table1[[#This Row],[line]])))</f>
        <v>2.4494897427831779</v>
      </c>
      <c r="R1972">
        <f>Table1[[#This Row],[difference]]-Table1[[#This Row],[sqrt(line)]]</f>
        <v>-7.4494897427831779</v>
      </c>
      <c r="S1972">
        <f>IF(Table1[[#This Row],[difference]]&gt;0,1,-1)</f>
        <v>-1</v>
      </c>
      <c r="T1972">
        <f>IF(Table1[[#This Row],[team]]=E1971,SUM(H1972,T1971),Table1[[#This Row],[ppg]])</f>
        <v>73</v>
      </c>
      <c r="U1972">
        <f>IF(Table1[[#This Row],[team]]=E1971,SUM(I1972,U1971),Table1[[#This Row],[ppga]])</f>
        <v>89</v>
      </c>
      <c r="V1972">
        <f>IF(Table1[[#This Row],[team]]=E1971,SUM(Table1[[#This Row],[difference]],V1971),Table1[[#This Row],[difference]])</f>
        <v>-10</v>
      </c>
      <c r="W1972">
        <f>IF(Table1[[#This Row],[team]]=E1971,SUM(Table1[[#This Row],[sqrt(dif)]],W1971),Table1[[#This Row],[sqrt(dif)]])</f>
        <v>-5.3823323474417624</v>
      </c>
      <c r="X1972">
        <f>IF(Table1[[#This Row],[team]]=E1971,SUM(Table1[[#This Row],[f1]],X1971),Table1[[#This Row],[f1]])</f>
        <v>-12.449489742783179</v>
      </c>
      <c r="Y1972">
        <f>IF(Table1[[#This Row],[ATS]]=S1971,SUM(Table1[[#This Row],[ATS]],Y1971),Table1[[#This Row],[ATS]])</f>
        <v>-4</v>
      </c>
      <c r="Z1972">
        <f>IF(Table1[[#This Row],[ATS]]&gt;0,Table1[[#This Row],[ATS streak (not real)]]-1,Table1[[#This Row],[ATS streak (not real)]]+1)</f>
        <v>-3</v>
      </c>
      <c r="AA1972" s="5">
        <f>Table1[[#This Row],[running ttl ppg]]^2.37/(Table1[[#This Row],[running ttl ppg]]^2.37+Table1[[#This Row],[running ttl ppga]]^2.37)</f>
        <v>0.38469214689598946</v>
      </c>
      <c r="AB1972" s="5">
        <f>Table1[[#This Row],[pyth ratio]]+Table1[[#This Row],[win/loss ratio]]</f>
        <v>0.71802548022932278</v>
      </c>
    </row>
    <row r="1973" spans="1:28" x14ac:dyDescent="0.25">
      <c r="A1973" s="1">
        <v>4531</v>
      </c>
      <c r="B1973" s="7">
        <f t="shared" si="64"/>
        <v>4</v>
      </c>
      <c r="C1973" s="5">
        <v>2019</v>
      </c>
      <c r="D1973" s="5">
        <v>4</v>
      </c>
      <c r="E1973" t="s">
        <v>68</v>
      </c>
      <c r="F1973" t="s">
        <v>57</v>
      </c>
      <c r="G1973" s="5">
        <v>0</v>
      </c>
      <c r="H1973">
        <v>27</v>
      </c>
      <c r="I1973">
        <v>29</v>
      </c>
      <c r="J1973">
        <v>-2</v>
      </c>
      <c r="K1973">
        <f>IF(Table1[[#This Row],[net]]&gt;0,1,0)</f>
        <v>0</v>
      </c>
      <c r="L1973">
        <v>10</v>
      </c>
      <c r="M1973">
        <f>IF(Table1[[#This Row],[team]]=E1972,SUM(Table1[[#This Row],[win/loss]],M1972),Table1[[#This Row],[win/loss]])</f>
        <v>1</v>
      </c>
      <c r="N1973">
        <f>IF(Table1[[#This Row],[team]]=E1972,SUM(Table1[[#This Row],[win/loss]],M1972),Table1[[#This Row],[win/loss]])/B1973</f>
        <v>0.25</v>
      </c>
      <c r="O1973">
        <f t="shared" si="63"/>
        <v>8</v>
      </c>
      <c r="P1973">
        <f>IF(Table1[[#This Row],[difference]]&gt;0,SQRT(Table1[[#This Row],[difference]]),-SQRT(ABS(Table1[[#This Row],[difference]])))</f>
        <v>2.8284271247461903</v>
      </c>
      <c r="Q1973">
        <f>IF(Table1[[#This Row],[line]]&gt;0,SQRT(Table1[[#This Row],[line]]),-SQRT(ABS(Table1[[#This Row],[line]])))</f>
        <v>3.1622776601683795</v>
      </c>
      <c r="R1973">
        <f>Table1[[#This Row],[difference]]-Table1[[#This Row],[sqrt(line)]]</f>
        <v>4.83772233983162</v>
      </c>
      <c r="S1973">
        <f>IF(Table1[[#This Row],[difference]]&gt;0,1,-1)</f>
        <v>1</v>
      </c>
      <c r="T1973">
        <f>IF(Table1[[#This Row],[team]]=E1972,SUM(H1973,T1972),Table1[[#This Row],[ppg]])</f>
        <v>100</v>
      </c>
      <c r="U1973">
        <f>IF(Table1[[#This Row],[team]]=E1972,SUM(I1973,U1972),Table1[[#This Row],[ppga]])</f>
        <v>118</v>
      </c>
      <c r="V1973">
        <f>IF(Table1[[#This Row],[team]]=E1972,SUM(Table1[[#This Row],[difference]],V1972),Table1[[#This Row],[difference]])</f>
        <v>-2</v>
      </c>
      <c r="W1973">
        <f>IF(Table1[[#This Row],[team]]=E1972,SUM(Table1[[#This Row],[sqrt(dif)]],W1972),Table1[[#This Row],[sqrt(dif)]])</f>
        <v>-2.5539052226955721</v>
      </c>
      <c r="X1973">
        <f>IF(Table1[[#This Row],[team]]=E1972,SUM(Table1[[#This Row],[f1]],X1972),Table1[[#This Row],[f1]])</f>
        <v>-7.6117674029515587</v>
      </c>
      <c r="Y1973">
        <f>IF(Table1[[#This Row],[ATS]]=S1972,SUM(Table1[[#This Row],[ATS]],Y1972),Table1[[#This Row],[ATS]])</f>
        <v>1</v>
      </c>
      <c r="Z1973">
        <f>IF(Table1[[#This Row],[ATS]]&gt;0,Table1[[#This Row],[ATS streak (not real)]]-1,Table1[[#This Row],[ATS streak (not real)]]+1)</f>
        <v>0</v>
      </c>
      <c r="AA1973" s="5">
        <f>Table1[[#This Row],[running ttl ppg]]^2.37/(Table1[[#This Row],[running ttl ppg]]^2.37+Table1[[#This Row],[running ttl ppga]]^2.37)</f>
        <v>0.40317115194047393</v>
      </c>
      <c r="AB1973" s="5">
        <f>Table1[[#This Row],[pyth ratio]]+Table1[[#This Row],[win/loss ratio]]</f>
        <v>0.65317115194047393</v>
      </c>
    </row>
    <row r="1974" spans="1:28" x14ac:dyDescent="0.25">
      <c r="A1974" s="1">
        <v>4532</v>
      </c>
      <c r="B1974" s="7">
        <f t="shared" si="64"/>
        <v>5</v>
      </c>
      <c r="C1974" s="5">
        <v>2019</v>
      </c>
      <c r="D1974" s="5">
        <v>5</v>
      </c>
      <c r="E1974" t="s">
        <v>68</v>
      </c>
      <c r="F1974" t="s">
        <v>41</v>
      </c>
      <c r="G1974" s="5">
        <v>1</v>
      </c>
      <c r="H1974">
        <v>18</v>
      </c>
      <c r="I1974">
        <v>28</v>
      </c>
      <c r="J1974">
        <v>-10</v>
      </c>
      <c r="K1974">
        <f>IF(Table1[[#This Row],[net]]&gt;0,1,0)</f>
        <v>0</v>
      </c>
      <c r="L1974">
        <v>-3</v>
      </c>
      <c r="M1974">
        <f>IF(Table1[[#This Row],[team]]=E1973,SUM(Table1[[#This Row],[win/loss]],M1973),Table1[[#This Row],[win/loss]])</f>
        <v>1</v>
      </c>
      <c r="N1974">
        <f>IF(Table1[[#This Row],[team]]=E1973,SUM(Table1[[#This Row],[win/loss]],M1973),Table1[[#This Row],[win/loss]])/B1974</f>
        <v>0.2</v>
      </c>
      <c r="O1974">
        <f t="shared" si="63"/>
        <v>-13</v>
      </c>
      <c r="P1974">
        <f>IF(Table1[[#This Row],[difference]]&gt;0,SQRT(Table1[[#This Row],[difference]]),-SQRT(ABS(Table1[[#This Row],[difference]])))</f>
        <v>-3.6055512754639891</v>
      </c>
      <c r="Q1974">
        <f>IF(Table1[[#This Row],[line]]&gt;0,SQRT(Table1[[#This Row],[line]]),-SQRT(ABS(Table1[[#This Row],[line]])))</f>
        <v>-1.7320508075688772</v>
      </c>
      <c r="R1974">
        <f>Table1[[#This Row],[difference]]-Table1[[#This Row],[sqrt(line)]]</f>
        <v>-11.267949192431123</v>
      </c>
      <c r="S1974">
        <f>IF(Table1[[#This Row],[difference]]&gt;0,1,-1)</f>
        <v>-1</v>
      </c>
      <c r="T1974">
        <f>IF(Table1[[#This Row],[team]]=E1973,SUM(H1974,T1973),Table1[[#This Row],[ppg]])</f>
        <v>118</v>
      </c>
      <c r="U1974">
        <f>IF(Table1[[#This Row],[team]]=E1973,SUM(I1974,U1973),Table1[[#This Row],[ppga]])</f>
        <v>146</v>
      </c>
      <c r="V1974">
        <f>IF(Table1[[#This Row],[team]]=E1973,SUM(Table1[[#This Row],[difference]],V1973),Table1[[#This Row],[difference]])</f>
        <v>-15</v>
      </c>
      <c r="W1974">
        <f>IF(Table1[[#This Row],[team]]=E1973,SUM(Table1[[#This Row],[sqrt(dif)]],W1973),Table1[[#This Row],[sqrt(dif)]])</f>
        <v>-6.1594564981595612</v>
      </c>
      <c r="X1974">
        <f>IF(Table1[[#This Row],[team]]=E1973,SUM(Table1[[#This Row],[f1]],X1973),Table1[[#This Row],[f1]])</f>
        <v>-18.879716595382682</v>
      </c>
      <c r="Y1974">
        <f>IF(Table1[[#This Row],[ATS]]=S1973,SUM(Table1[[#This Row],[ATS]],Y1973),Table1[[#This Row],[ATS]])</f>
        <v>-1</v>
      </c>
      <c r="Z1974">
        <f>IF(Table1[[#This Row],[ATS]]&gt;0,Table1[[#This Row],[ATS streak (not real)]]-1,Table1[[#This Row],[ATS streak (not real)]]+1)</f>
        <v>0</v>
      </c>
      <c r="AA1974" s="5">
        <f>Table1[[#This Row],[running ttl ppg]]^2.37/(Table1[[#This Row],[running ttl ppg]]^2.37+Table1[[#This Row],[running ttl ppga]]^2.37)</f>
        <v>0.3764543624747746</v>
      </c>
      <c r="AB1974" s="5">
        <f>Table1[[#This Row],[pyth ratio]]+Table1[[#This Row],[win/loss ratio]]</f>
        <v>0.57645436247477466</v>
      </c>
    </row>
    <row r="1975" spans="1:28" x14ac:dyDescent="0.25">
      <c r="A1975" s="1">
        <v>4533</v>
      </c>
      <c r="B1975" s="7">
        <f t="shared" si="64"/>
        <v>6</v>
      </c>
      <c r="C1975" s="5">
        <v>2019</v>
      </c>
      <c r="D1975" s="5">
        <v>6</v>
      </c>
      <c r="E1975" t="s">
        <v>68</v>
      </c>
      <c r="F1975" t="s">
        <v>52</v>
      </c>
      <c r="G1975" s="5">
        <v>0</v>
      </c>
      <c r="H1975">
        <v>30</v>
      </c>
      <c r="I1975">
        <v>33</v>
      </c>
      <c r="J1975">
        <v>-3</v>
      </c>
      <c r="K1975">
        <f>IF(Table1[[#This Row],[net]]&gt;0,1,0)</f>
        <v>0</v>
      </c>
      <c r="L1975">
        <v>9</v>
      </c>
      <c r="M1975">
        <f>IF(Table1[[#This Row],[team]]=E1974,SUM(Table1[[#This Row],[win/loss]],M1974),Table1[[#This Row],[win/loss]])</f>
        <v>1</v>
      </c>
      <c r="N1975">
        <f>IF(Table1[[#This Row],[team]]=E1974,SUM(Table1[[#This Row],[win/loss]],M1974),Table1[[#This Row],[win/loss]])/B1975</f>
        <v>0.16666666666666666</v>
      </c>
      <c r="O1975">
        <f t="shared" si="63"/>
        <v>6</v>
      </c>
      <c r="P1975">
        <f>IF(Table1[[#This Row],[difference]]&gt;0,SQRT(Table1[[#This Row],[difference]]),-SQRT(ABS(Table1[[#This Row],[difference]])))</f>
        <v>2.4494897427831779</v>
      </c>
      <c r="Q1975">
        <f>IF(Table1[[#This Row],[line]]&gt;0,SQRT(Table1[[#This Row],[line]]),-SQRT(ABS(Table1[[#This Row],[line]])))</f>
        <v>3</v>
      </c>
      <c r="R1975">
        <f>Table1[[#This Row],[difference]]-Table1[[#This Row],[sqrt(line)]]</f>
        <v>3</v>
      </c>
      <c r="S1975">
        <f>IF(Table1[[#This Row],[difference]]&gt;0,1,-1)</f>
        <v>1</v>
      </c>
      <c r="T1975">
        <f>IF(Table1[[#This Row],[team]]=E1974,SUM(H1975,T1974),Table1[[#This Row],[ppg]])</f>
        <v>148</v>
      </c>
      <c r="U1975">
        <f>IF(Table1[[#This Row],[team]]=E1974,SUM(I1975,U1974),Table1[[#This Row],[ppga]])</f>
        <v>179</v>
      </c>
      <c r="V1975">
        <f>IF(Table1[[#This Row],[team]]=E1974,SUM(Table1[[#This Row],[difference]],V1974),Table1[[#This Row],[difference]])</f>
        <v>-9</v>
      </c>
      <c r="W1975">
        <f>IF(Table1[[#This Row],[team]]=E1974,SUM(Table1[[#This Row],[sqrt(dif)]],W1974),Table1[[#This Row],[sqrt(dif)]])</f>
        <v>-3.7099667553763833</v>
      </c>
      <c r="X1975">
        <f>IF(Table1[[#This Row],[team]]=E1974,SUM(Table1[[#This Row],[f1]],X1974),Table1[[#This Row],[f1]])</f>
        <v>-15.879716595382682</v>
      </c>
      <c r="Y1975">
        <f>IF(Table1[[#This Row],[ATS]]=S1974,SUM(Table1[[#This Row],[ATS]],Y1974),Table1[[#This Row],[ATS]])</f>
        <v>1</v>
      </c>
      <c r="Z1975">
        <f>IF(Table1[[#This Row],[ATS]]&gt;0,Table1[[#This Row],[ATS streak (not real)]]-1,Table1[[#This Row],[ATS streak (not real)]]+1)</f>
        <v>0</v>
      </c>
      <c r="AA1975" s="5">
        <f>Table1[[#This Row],[running ttl ppg]]^2.37/(Table1[[#This Row],[running ttl ppg]]^2.37+Table1[[#This Row],[running ttl ppga]]^2.37)</f>
        <v>0.38919166830664681</v>
      </c>
      <c r="AB1975" s="5">
        <f>Table1[[#This Row],[pyth ratio]]+Table1[[#This Row],[win/loss ratio]]</f>
        <v>0.55585833497331349</v>
      </c>
    </row>
    <row r="1976" spans="1:28" x14ac:dyDescent="0.25">
      <c r="A1976" s="1">
        <v>4534</v>
      </c>
      <c r="B1976" s="7">
        <f t="shared" si="64"/>
        <v>7</v>
      </c>
      <c r="C1976" s="5">
        <v>2019</v>
      </c>
      <c r="D1976" s="5">
        <v>7</v>
      </c>
      <c r="E1976" t="s">
        <v>68</v>
      </c>
      <c r="F1976" t="s">
        <v>58</v>
      </c>
      <c r="G1976" s="5">
        <v>1</v>
      </c>
      <c r="H1976">
        <v>10</v>
      </c>
      <c r="I1976">
        <v>39</v>
      </c>
      <c r="J1976">
        <v>-29</v>
      </c>
      <c r="K1976">
        <f>IF(Table1[[#This Row],[net]]&gt;0,1,0)</f>
        <v>0</v>
      </c>
      <c r="L1976">
        <v>9</v>
      </c>
      <c r="M1976">
        <f>IF(Table1[[#This Row],[team]]=E1975,SUM(Table1[[#This Row],[win/loss]],M1975),Table1[[#This Row],[win/loss]])</f>
        <v>1</v>
      </c>
      <c r="N1976">
        <f>IF(Table1[[#This Row],[team]]=E1975,SUM(Table1[[#This Row],[win/loss]],M1975),Table1[[#This Row],[win/loss]])/B1976</f>
        <v>0.14285714285714285</v>
      </c>
      <c r="O1976">
        <f t="shared" si="63"/>
        <v>-20</v>
      </c>
      <c r="P1976">
        <f>IF(Table1[[#This Row],[difference]]&gt;0,SQRT(Table1[[#This Row],[difference]]),-SQRT(ABS(Table1[[#This Row],[difference]])))</f>
        <v>-4.4721359549995796</v>
      </c>
      <c r="Q1976">
        <f>IF(Table1[[#This Row],[line]]&gt;0,SQRT(Table1[[#This Row],[line]]),-SQRT(ABS(Table1[[#This Row],[line]])))</f>
        <v>3</v>
      </c>
      <c r="R1976">
        <f>Table1[[#This Row],[difference]]-Table1[[#This Row],[sqrt(line)]]</f>
        <v>-23</v>
      </c>
      <c r="S1976">
        <f>IF(Table1[[#This Row],[difference]]&gt;0,1,-1)</f>
        <v>-1</v>
      </c>
      <c r="T1976">
        <f>IF(Table1[[#This Row],[team]]=E1975,SUM(H1976,T1975),Table1[[#This Row],[ppg]])</f>
        <v>158</v>
      </c>
      <c r="U1976">
        <f>IF(Table1[[#This Row],[team]]=E1975,SUM(I1976,U1975),Table1[[#This Row],[ppga]])</f>
        <v>218</v>
      </c>
      <c r="V1976">
        <f>IF(Table1[[#This Row],[team]]=E1975,SUM(Table1[[#This Row],[difference]],V1975),Table1[[#This Row],[difference]])</f>
        <v>-29</v>
      </c>
      <c r="W1976">
        <f>IF(Table1[[#This Row],[team]]=E1975,SUM(Table1[[#This Row],[sqrt(dif)]],W1975),Table1[[#This Row],[sqrt(dif)]])</f>
        <v>-8.1821027103759629</v>
      </c>
      <c r="X1976">
        <f>IF(Table1[[#This Row],[team]]=E1975,SUM(Table1[[#This Row],[f1]],X1975),Table1[[#This Row],[f1]])</f>
        <v>-38.879716595382682</v>
      </c>
      <c r="Y1976">
        <f>IF(Table1[[#This Row],[ATS]]=S1975,SUM(Table1[[#This Row],[ATS]],Y1975),Table1[[#This Row],[ATS]])</f>
        <v>-1</v>
      </c>
      <c r="Z1976">
        <f>IF(Table1[[#This Row],[ATS]]&gt;0,Table1[[#This Row],[ATS streak (not real)]]-1,Table1[[#This Row],[ATS streak (not real)]]+1)</f>
        <v>0</v>
      </c>
      <c r="AA1976" s="5">
        <f>Table1[[#This Row],[running ttl ppg]]^2.37/(Table1[[#This Row],[running ttl ppg]]^2.37+Table1[[#This Row],[running ttl ppga]]^2.37)</f>
        <v>0.31801631028024469</v>
      </c>
      <c r="AB1976" s="5">
        <f>Table1[[#This Row],[pyth ratio]]+Table1[[#This Row],[win/loss ratio]]</f>
        <v>0.46087345313738753</v>
      </c>
    </row>
    <row r="1977" spans="1:28" x14ac:dyDescent="0.25">
      <c r="A1977" s="1">
        <v>4535</v>
      </c>
      <c r="B1977" s="7">
        <f t="shared" si="64"/>
        <v>8</v>
      </c>
      <c r="C1977" s="5">
        <v>2019</v>
      </c>
      <c r="D1977" s="5">
        <v>8</v>
      </c>
      <c r="E1977" t="s">
        <v>68</v>
      </c>
      <c r="F1977" t="s">
        <v>41</v>
      </c>
      <c r="G1977" s="5">
        <v>0</v>
      </c>
      <c r="H1977">
        <v>15</v>
      </c>
      <c r="I1977">
        <v>18</v>
      </c>
      <c r="J1977">
        <v>-3</v>
      </c>
      <c r="K1977">
        <f>IF(Table1[[#This Row],[net]]&gt;0,1,0)</f>
        <v>0</v>
      </c>
      <c r="L1977">
        <v>-2.5</v>
      </c>
      <c r="M1977">
        <f>IF(Table1[[#This Row],[team]]=E1976,SUM(Table1[[#This Row],[win/loss]],M1976),Table1[[#This Row],[win/loss]])</f>
        <v>1</v>
      </c>
      <c r="N1977">
        <f>IF(Table1[[#This Row],[team]]=E1976,SUM(Table1[[#This Row],[win/loss]],M1976),Table1[[#This Row],[win/loss]])/B1977</f>
        <v>0.125</v>
      </c>
      <c r="O1977">
        <f t="shared" si="63"/>
        <v>-5.5</v>
      </c>
      <c r="P1977">
        <f>IF(Table1[[#This Row],[difference]]&gt;0,SQRT(Table1[[#This Row],[difference]]),-SQRT(ABS(Table1[[#This Row],[difference]])))</f>
        <v>-2.3452078799117149</v>
      </c>
      <c r="Q1977">
        <f>IF(Table1[[#This Row],[line]]&gt;0,SQRT(Table1[[#This Row],[line]]),-SQRT(ABS(Table1[[#This Row],[line]])))</f>
        <v>-1.5811388300841898</v>
      </c>
      <c r="R1977">
        <f>Table1[[#This Row],[difference]]-Table1[[#This Row],[sqrt(line)]]</f>
        <v>-3.91886116991581</v>
      </c>
      <c r="S1977">
        <f>IF(Table1[[#This Row],[difference]]&gt;0,1,-1)</f>
        <v>-1</v>
      </c>
      <c r="T1977">
        <f>IF(Table1[[#This Row],[team]]=E1976,SUM(H1977,T1976),Table1[[#This Row],[ppg]])</f>
        <v>173</v>
      </c>
      <c r="U1977">
        <f>IF(Table1[[#This Row],[team]]=E1976,SUM(I1977,U1976),Table1[[#This Row],[ppga]])</f>
        <v>236</v>
      </c>
      <c r="V1977">
        <f>IF(Table1[[#This Row],[team]]=E1976,SUM(Table1[[#This Row],[difference]],V1976),Table1[[#This Row],[difference]])</f>
        <v>-34.5</v>
      </c>
      <c r="W1977">
        <f>IF(Table1[[#This Row],[team]]=E1976,SUM(Table1[[#This Row],[sqrt(dif)]],W1976),Table1[[#This Row],[sqrt(dif)]])</f>
        <v>-10.527310590287678</v>
      </c>
      <c r="X1977">
        <f>IF(Table1[[#This Row],[team]]=E1976,SUM(Table1[[#This Row],[f1]],X1976),Table1[[#This Row],[f1]])</f>
        <v>-42.798577765298489</v>
      </c>
      <c r="Y1977">
        <f>IF(Table1[[#This Row],[ATS]]=S1976,SUM(Table1[[#This Row],[ATS]],Y1976),Table1[[#This Row],[ATS]])</f>
        <v>-2</v>
      </c>
      <c r="Z1977">
        <f>IF(Table1[[#This Row],[ATS]]&gt;0,Table1[[#This Row],[ATS streak (not real)]]-1,Table1[[#This Row],[ATS streak (not real)]]+1)</f>
        <v>-1</v>
      </c>
      <c r="AA1977" s="5">
        <f>Table1[[#This Row],[running ttl ppg]]^2.37/(Table1[[#This Row],[running ttl ppg]]^2.37+Table1[[#This Row],[running ttl ppga]]^2.37)</f>
        <v>0.32388376634701527</v>
      </c>
      <c r="AB1977" s="5">
        <f>Table1[[#This Row],[pyth ratio]]+Table1[[#This Row],[win/loss ratio]]</f>
        <v>0.44888376634701527</v>
      </c>
    </row>
    <row r="1978" spans="1:28" x14ac:dyDescent="0.25">
      <c r="A1978" s="1">
        <v>4536</v>
      </c>
      <c r="B1978" s="7">
        <f t="shared" si="64"/>
        <v>9</v>
      </c>
      <c r="C1978" s="5">
        <v>2019</v>
      </c>
      <c r="D1978" s="5">
        <v>9</v>
      </c>
      <c r="E1978" t="s">
        <v>68</v>
      </c>
      <c r="F1978" t="s">
        <v>65</v>
      </c>
      <c r="G1978" s="5">
        <v>1</v>
      </c>
      <c r="H1978">
        <v>34</v>
      </c>
      <c r="I1978">
        <v>3</v>
      </c>
      <c r="J1978">
        <v>31</v>
      </c>
      <c r="K1978">
        <f>IF(Table1[[#This Row],[net]]&gt;0,1,0)</f>
        <v>1</v>
      </c>
      <c r="L1978">
        <v>1.5</v>
      </c>
      <c r="M1978">
        <f>IF(Table1[[#This Row],[team]]=E1977,SUM(Table1[[#This Row],[win/loss]],M1977),Table1[[#This Row],[win/loss]])</f>
        <v>2</v>
      </c>
      <c r="N1978">
        <f>IF(Table1[[#This Row],[team]]=E1977,SUM(Table1[[#This Row],[win/loss]],M1977),Table1[[#This Row],[win/loss]])/B1978</f>
        <v>0.22222222222222221</v>
      </c>
      <c r="O1978">
        <f t="shared" si="63"/>
        <v>32.5</v>
      </c>
      <c r="P1978">
        <f>IF(Table1[[#This Row],[difference]]&gt;0,SQRT(Table1[[#This Row],[difference]]),-SQRT(ABS(Table1[[#This Row],[difference]])))</f>
        <v>5.7008771254956896</v>
      </c>
      <c r="Q1978">
        <f>IF(Table1[[#This Row],[line]]&gt;0,SQRT(Table1[[#This Row],[line]]),-SQRT(ABS(Table1[[#This Row],[line]])))</f>
        <v>1.2247448713915889</v>
      </c>
      <c r="R1978">
        <f>Table1[[#This Row],[difference]]-Table1[[#This Row],[sqrt(line)]]</f>
        <v>31.275255128608411</v>
      </c>
      <c r="S1978">
        <f>IF(Table1[[#This Row],[difference]]&gt;0,1,-1)</f>
        <v>1</v>
      </c>
      <c r="T1978">
        <f>IF(Table1[[#This Row],[team]]=E1977,SUM(H1978,T1977),Table1[[#This Row],[ppg]])</f>
        <v>207</v>
      </c>
      <c r="U1978">
        <f>IF(Table1[[#This Row],[team]]=E1977,SUM(I1978,U1977),Table1[[#This Row],[ppga]])</f>
        <v>239</v>
      </c>
      <c r="V1978">
        <f>IF(Table1[[#This Row],[team]]=E1977,SUM(Table1[[#This Row],[difference]],V1977),Table1[[#This Row],[difference]])</f>
        <v>-2</v>
      </c>
      <c r="W1978">
        <f>IF(Table1[[#This Row],[team]]=E1977,SUM(Table1[[#This Row],[sqrt(dif)]],W1977),Table1[[#This Row],[sqrt(dif)]])</f>
        <v>-4.8264334647919886</v>
      </c>
      <c r="X1978">
        <f>IF(Table1[[#This Row],[team]]=E1977,SUM(Table1[[#This Row],[f1]],X1977),Table1[[#This Row],[f1]])</f>
        <v>-11.523322636690079</v>
      </c>
      <c r="Y1978">
        <f>IF(Table1[[#This Row],[ATS]]=S1977,SUM(Table1[[#This Row],[ATS]],Y1977),Table1[[#This Row],[ATS]])</f>
        <v>1</v>
      </c>
      <c r="Z1978">
        <f>IF(Table1[[#This Row],[ATS]]&gt;0,Table1[[#This Row],[ATS streak (not real)]]-1,Table1[[#This Row],[ATS streak (not real)]]+1)</f>
        <v>0</v>
      </c>
      <c r="AA1978" s="5">
        <f>Table1[[#This Row],[running ttl ppg]]^2.37/(Table1[[#This Row],[running ttl ppg]]^2.37+Table1[[#This Row],[running ttl ppga]]^2.37)</f>
        <v>0.41564550186363453</v>
      </c>
      <c r="AB1978" s="5">
        <f>Table1[[#This Row],[pyth ratio]]+Table1[[#This Row],[win/loss ratio]]</f>
        <v>0.63786772408585679</v>
      </c>
    </row>
    <row r="1979" spans="1:28" x14ac:dyDescent="0.25">
      <c r="A1979" s="1">
        <v>4537</v>
      </c>
      <c r="B1979" s="7">
        <f t="shared" si="64"/>
        <v>10</v>
      </c>
      <c r="C1979" s="5">
        <v>2019</v>
      </c>
      <c r="D1979" s="5">
        <v>10</v>
      </c>
      <c r="E1979" t="s">
        <v>68</v>
      </c>
      <c r="F1979" t="s">
        <v>61</v>
      </c>
      <c r="G1979" s="5">
        <v>1</v>
      </c>
      <c r="H1979">
        <v>23</v>
      </c>
      <c r="I1979">
        <v>27</v>
      </c>
      <c r="J1979">
        <v>-4</v>
      </c>
      <c r="K1979">
        <f>IF(Table1[[#This Row],[net]]&gt;0,1,0)</f>
        <v>0</v>
      </c>
      <c r="L1979">
        <v>-3</v>
      </c>
      <c r="M1979">
        <f>IF(Table1[[#This Row],[team]]=E1978,SUM(Table1[[#This Row],[win/loss]],M1978),Table1[[#This Row],[win/loss]])</f>
        <v>2</v>
      </c>
      <c r="N1979">
        <f>IF(Table1[[#This Row],[team]]=E1978,SUM(Table1[[#This Row],[win/loss]],M1978),Table1[[#This Row],[win/loss]])/B1979</f>
        <v>0.2</v>
      </c>
      <c r="O1979">
        <f t="shared" si="63"/>
        <v>-7</v>
      </c>
      <c r="P1979">
        <f>IF(Table1[[#This Row],[difference]]&gt;0,SQRT(Table1[[#This Row],[difference]]),-SQRT(ABS(Table1[[#This Row],[difference]])))</f>
        <v>-2.6457513110645907</v>
      </c>
      <c r="Q1979">
        <f>IF(Table1[[#This Row],[line]]&gt;0,SQRT(Table1[[#This Row],[line]]),-SQRT(ABS(Table1[[#This Row],[line]])))</f>
        <v>-1.7320508075688772</v>
      </c>
      <c r="R1979">
        <f>Table1[[#This Row],[difference]]-Table1[[#This Row],[sqrt(line)]]</f>
        <v>-5.2679491924311233</v>
      </c>
      <c r="S1979">
        <f>IF(Table1[[#This Row],[difference]]&gt;0,1,-1)</f>
        <v>-1</v>
      </c>
      <c r="T1979">
        <f>IF(Table1[[#This Row],[team]]=E1978,SUM(H1979,T1978),Table1[[#This Row],[ppg]])</f>
        <v>230</v>
      </c>
      <c r="U1979">
        <f>IF(Table1[[#This Row],[team]]=E1978,SUM(I1979,U1978),Table1[[#This Row],[ppga]])</f>
        <v>266</v>
      </c>
      <c r="V1979">
        <f>IF(Table1[[#This Row],[team]]=E1978,SUM(Table1[[#This Row],[difference]],V1978),Table1[[#This Row],[difference]])</f>
        <v>-9</v>
      </c>
      <c r="W1979">
        <f>IF(Table1[[#This Row],[team]]=E1978,SUM(Table1[[#This Row],[sqrt(dif)]],W1978),Table1[[#This Row],[sqrt(dif)]])</f>
        <v>-7.4721847758565794</v>
      </c>
      <c r="X1979">
        <f>IF(Table1[[#This Row],[team]]=E1978,SUM(Table1[[#This Row],[f1]],X1978),Table1[[#This Row],[f1]])</f>
        <v>-16.7912718291212</v>
      </c>
      <c r="Y1979">
        <f>IF(Table1[[#This Row],[ATS]]=S1978,SUM(Table1[[#This Row],[ATS]],Y1978),Table1[[#This Row],[ATS]])</f>
        <v>-1</v>
      </c>
      <c r="Z1979">
        <f>IF(Table1[[#This Row],[ATS]]&gt;0,Table1[[#This Row],[ATS streak (not real)]]-1,Table1[[#This Row],[ATS streak (not real)]]+1)</f>
        <v>0</v>
      </c>
      <c r="AA1979" s="5">
        <f>Table1[[#This Row],[running ttl ppg]]^2.37/(Table1[[#This Row],[running ttl ppg]]^2.37+Table1[[#This Row],[running ttl ppga]]^2.37)</f>
        <v>0.41468322287182124</v>
      </c>
      <c r="AB1979" s="5">
        <f>Table1[[#This Row],[pyth ratio]]+Table1[[#This Row],[win/loss ratio]]</f>
        <v>0.61468322287182131</v>
      </c>
    </row>
    <row r="1980" spans="1:28" x14ac:dyDescent="0.25">
      <c r="A1980" s="1">
        <v>4538</v>
      </c>
      <c r="B1980" s="7">
        <f t="shared" si="64"/>
        <v>11</v>
      </c>
      <c r="C1980" s="5">
        <v>2019</v>
      </c>
      <c r="D1980" s="5">
        <v>12</v>
      </c>
      <c r="E1980" t="s">
        <v>68</v>
      </c>
      <c r="F1980" t="s">
        <v>70</v>
      </c>
      <c r="G1980" s="5">
        <v>0</v>
      </c>
      <c r="H1980">
        <v>9</v>
      </c>
      <c r="I1980">
        <v>27</v>
      </c>
      <c r="J1980">
        <v>-18</v>
      </c>
      <c r="K1980">
        <f>IF(Table1[[#This Row],[net]]&gt;0,1,0)</f>
        <v>0</v>
      </c>
      <c r="L1980">
        <v>1.5</v>
      </c>
      <c r="M1980">
        <f>IF(Table1[[#This Row],[team]]=E1979,SUM(Table1[[#This Row],[win/loss]],M1979),Table1[[#This Row],[win/loss]])</f>
        <v>2</v>
      </c>
      <c r="N1980">
        <f>IF(Table1[[#This Row],[team]]=E1979,SUM(Table1[[#This Row],[win/loss]],M1979),Table1[[#This Row],[win/loss]])/B1980</f>
        <v>0.18181818181818182</v>
      </c>
      <c r="O1980">
        <f t="shared" si="63"/>
        <v>-16.5</v>
      </c>
      <c r="P1980">
        <f>IF(Table1[[#This Row],[difference]]&gt;0,SQRT(Table1[[#This Row],[difference]]),-SQRT(ABS(Table1[[#This Row],[difference]])))</f>
        <v>-4.0620192023179804</v>
      </c>
      <c r="Q1980">
        <f>IF(Table1[[#This Row],[line]]&gt;0,SQRT(Table1[[#This Row],[line]]),-SQRT(ABS(Table1[[#This Row],[line]])))</f>
        <v>1.2247448713915889</v>
      </c>
      <c r="R1980">
        <f>Table1[[#This Row],[difference]]-Table1[[#This Row],[sqrt(line)]]</f>
        <v>-17.724744871391589</v>
      </c>
      <c r="S1980">
        <f>IF(Table1[[#This Row],[difference]]&gt;0,1,-1)</f>
        <v>-1</v>
      </c>
      <c r="T1980">
        <f>IF(Table1[[#This Row],[team]]=E1979,SUM(H1980,T1979),Table1[[#This Row],[ppg]])</f>
        <v>239</v>
      </c>
      <c r="U1980">
        <f>IF(Table1[[#This Row],[team]]=E1979,SUM(I1980,U1979),Table1[[#This Row],[ppga]])</f>
        <v>293</v>
      </c>
      <c r="V1980">
        <f>IF(Table1[[#This Row],[team]]=E1979,SUM(Table1[[#This Row],[difference]],V1979),Table1[[#This Row],[difference]])</f>
        <v>-25.5</v>
      </c>
      <c r="W1980">
        <f>IF(Table1[[#This Row],[team]]=E1979,SUM(Table1[[#This Row],[sqrt(dif)]],W1979),Table1[[#This Row],[sqrt(dif)]])</f>
        <v>-11.53420397817456</v>
      </c>
      <c r="X1980">
        <f>IF(Table1[[#This Row],[team]]=E1979,SUM(Table1[[#This Row],[f1]],X1979),Table1[[#This Row],[f1]])</f>
        <v>-34.516016700512793</v>
      </c>
      <c r="Y1980">
        <f>IF(Table1[[#This Row],[ATS]]=S1979,SUM(Table1[[#This Row],[ATS]],Y1979),Table1[[#This Row],[ATS]])</f>
        <v>-2</v>
      </c>
      <c r="Z1980">
        <f>IF(Table1[[#This Row],[ATS]]&gt;0,Table1[[#This Row],[ATS streak (not real)]]-1,Table1[[#This Row],[ATS streak (not real)]]+1)</f>
        <v>-1</v>
      </c>
      <c r="AA1980" s="5">
        <f>Table1[[#This Row],[running ttl ppg]]^2.37/(Table1[[#This Row],[running ttl ppg]]^2.37+Table1[[#This Row],[running ttl ppga]]^2.37)</f>
        <v>0.38159341434761562</v>
      </c>
      <c r="AB1980" s="5">
        <f>Table1[[#This Row],[pyth ratio]]+Table1[[#This Row],[win/loss ratio]]</f>
        <v>0.5634115961657975</v>
      </c>
    </row>
    <row r="1981" spans="1:28" x14ac:dyDescent="0.25">
      <c r="A1981" s="1">
        <v>4539</v>
      </c>
      <c r="B1981" s="7">
        <f t="shared" si="64"/>
        <v>12</v>
      </c>
      <c r="C1981" s="5">
        <v>2019</v>
      </c>
      <c r="D1981" s="5">
        <v>13</v>
      </c>
      <c r="E1981" t="s">
        <v>68</v>
      </c>
      <c r="F1981" t="s">
        <v>69</v>
      </c>
      <c r="G1981" s="5">
        <v>0</v>
      </c>
      <c r="H1981">
        <v>16</v>
      </c>
      <c r="I1981">
        <v>43</v>
      </c>
      <c r="J1981">
        <v>-27</v>
      </c>
      <c r="K1981">
        <f>IF(Table1[[#This Row],[net]]&gt;0,1,0)</f>
        <v>0</v>
      </c>
      <c r="L1981">
        <v>10</v>
      </c>
      <c r="M1981">
        <f>IF(Table1[[#This Row],[team]]=E1980,SUM(Table1[[#This Row],[win/loss]],M1980),Table1[[#This Row],[win/loss]])</f>
        <v>2</v>
      </c>
      <c r="N1981">
        <f>IF(Table1[[#This Row],[team]]=E1980,SUM(Table1[[#This Row],[win/loss]],M1980),Table1[[#This Row],[win/loss]])/B1981</f>
        <v>0.16666666666666666</v>
      </c>
      <c r="O1981">
        <f t="shared" si="63"/>
        <v>-17</v>
      </c>
      <c r="P1981">
        <f>IF(Table1[[#This Row],[difference]]&gt;0,SQRT(Table1[[#This Row],[difference]]),-SQRT(ABS(Table1[[#This Row],[difference]])))</f>
        <v>-4.1231056256176606</v>
      </c>
      <c r="Q1981">
        <f>IF(Table1[[#This Row],[line]]&gt;0,SQRT(Table1[[#This Row],[line]]),-SQRT(ABS(Table1[[#This Row],[line]])))</f>
        <v>3.1622776601683795</v>
      </c>
      <c r="R1981">
        <f>Table1[[#This Row],[difference]]-Table1[[#This Row],[sqrt(line)]]</f>
        <v>-20.162277660168378</v>
      </c>
      <c r="S1981">
        <f>IF(Table1[[#This Row],[difference]]&gt;0,1,-1)</f>
        <v>-1</v>
      </c>
      <c r="T1981">
        <f>IF(Table1[[#This Row],[team]]=E1980,SUM(H1981,T1980),Table1[[#This Row],[ppg]])</f>
        <v>255</v>
      </c>
      <c r="U1981">
        <f>IF(Table1[[#This Row],[team]]=E1980,SUM(I1981,U1980),Table1[[#This Row],[ppga]])</f>
        <v>336</v>
      </c>
      <c r="V1981">
        <f>IF(Table1[[#This Row],[team]]=E1980,SUM(Table1[[#This Row],[difference]],V1980),Table1[[#This Row],[difference]])</f>
        <v>-42.5</v>
      </c>
      <c r="W1981">
        <f>IF(Table1[[#This Row],[team]]=E1980,SUM(Table1[[#This Row],[sqrt(dif)]],W1980),Table1[[#This Row],[sqrt(dif)]])</f>
        <v>-15.657309603792221</v>
      </c>
      <c r="X1981">
        <f>IF(Table1[[#This Row],[team]]=E1980,SUM(Table1[[#This Row],[f1]],X1980),Table1[[#This Row],[f1]])</f>
        <v>-54.678294360681171</v>
      </c>
      <c r="Y1981">
        <f>IF(Table1[[#This Row],[ATS]]=S1980,SUM(Table1[[#This Row],[ATS]],Y1980),Table1[[#This Row],[ATS]])</f>
        <v>-3</v>
      </c>
      <c r="Z1981">
        <f>IF(Table1[[#This Row],[ATS]]&gt;0,Table1[[#This Row],[ATS streak (not real)]]-1,Table1[[#This Row],[ATS streak (not real)]]+1)</f>
        <v>-2</v>
      </c>
      <c r="AA1981" s="5">
        <f>Table1[[#This Row],[running ttl ppg]]^2.37/(Table1[[#This Row],[running ttl ppg]]^2.37+Table1[[#This Row],[running ttl ppga]]^2.37)</f>
        <v>0.34214299033621448</v>
      </c>
      <c r="AB1981" s="5">
        <f>Table1[[#This Row],[pyth ratio]]+Table1[[#This Row],[win/loss ratio]]</f>
        <v>0.50880965700288117</v>
      </c>
    </row>
    <row r="1982" spans="1:28" x14ac:dyDescent="0.25">
      <c r="A1982" s="1">
        <v>4540</v>
      </c>
      <c r="B1982" s="7">
        <f t="shared" si="64"/>
        <v>13</v>
      </c>
      <c r="C1982" s="5">
        <v>2019</v>
      </c>
      <c r="D1982" s="5">
        <v>14</v>
      </c>
      <c r="E1982" t="s">
        <v>68</v>
      </c>
      <c r="F1982" t="s">
        <v>50</v>
      </c>
      <c r="G1982" s="5">
        <v>1</v>
      </c>
      <c r="H1982">
        <v>20</v>
      </c>
      <c r="I1982">
        <v>14</v>
      </c>
      <c r="J1982">
        <v>6</v>
      </c>
      <c r="K1982">
        <f>IF(Table1[[#This Row],[net]]&gt;0,1,0)</f>
        <v>1</v>
      </c>
      <c r="L1982">
        <v>3</v>
      </c>
      <c r="M1982">
        <f>IF(Table1[[#This Row],[team]]=E1981,SUM(Table1[[#This Row],[win/loss]],M1981),Table1[[#This Row],[win/loss]])</f>
        <v>3</v>
      </c>
      <c r="N1982">
        <f>IF(Table1[[#This Row],[team]]=E1981,SUM(Table1[[#This Row],[win/loss]],M1981),Table1[[#This Row],[win/loss]])/B1982</f>
        <v>0.23076923076923078</v>
      </c>
      <c r="O1982">
        <f t="shared" si="63"/>
        <v>9</v>
      </c>
      <c r="P1982">
        <f>IF(Table1[[#This Row],[difference]]&gt;0,SQRT(Table1[[#This Row],[difference]]),-SQRT(ABS(Table1[[#This Row],[difference]])))</f>
        <v>3</v>
      </c>
      <c r="Q1982">
        <f>IF(Table1[[#This Row],[line]]&gt;0,SQRT(Table1[[#This Row],[line]]),-SQRT(ABS(Table1[[#This Row],[line]])))</f>
        <v>1.7320508075688772</v>
      </c>
      <c r="R1982">
        <f>Table1[[#This Row],[difference]]-Table1[[#This Row],[sqrt(line)]]</f>
        <v>7.2679491924311233</v>
      </c>
      <c r="S1982">
        <f>IF(Table1[[#This Row],[difference]]&gt;0,1,-1)</f>
        <v>1</v>
      </c>
      <c r="T1982">
        <f>IF(Table1[[#This Row],[team]]=E1981,SUM(H1982,T1981),Table1[[#This Row],[ppg]])</f>
        <v>275</v>
      </c>
      <c r="U1982">
        <f>IF(Table1[[#This Row],[team]]=E1981,SUM(I1982,U1981),Table1[[#This Row],[ppga]])</f>
        <v>350</v>
      </c>
      <c r="V1982">
        <f>IF(Table1[[#This Row],[team]]=E1981,SUM(Table1[[#This Row],[difference]],V1981),Table1[[#This Row],[difference]])</f>
        <v>-33.5</v>
      </c>
      <c r="W1982">
        <f>IF(Table1[[#This Row],[team]]=E1981,SUM(Table1[[#This Row],[sqrt(dif)]],W1981),Table1[[#This Row],[sqrt(dif)]])</f>
        <v>-12.657309603792221</v>
      </c>
      <c r="X1982">
        <f>IF(Table1[[#This Row],[team]]=E1981,SUM(Table1[[#This Row],[f1]],X1981),Table1[[#This Row],[f1]])</f>
        <v>-47.410345168250046</v>
      </c>
      <c r="Y1982">
        <f>IF(Table1[[#This Row],[ATS]]=S1981,SUM(Table1[[#This Row],[ATS]],Y1981),Table1[[#This Row],[ATS]])</f>
        <v>1</v>
      </c>
      <c r="Z1982">
        <f>IF(Table1[[#This Row],[ATS]]&gt;0,Table1[[#This Row],[ATS streak (not real)]]-1,Table1[[#This Row],[ATS streak (not real)]]+1)</f>
        <v>0</v>
      </c>
      <c r="AA1982" s="5">
        <f>Table1[[#This Row],[running ttl ppg]]^2.37/(Table1[[#This Row],[running ttl ppg]]^2.37+Table1[[#This Row],[running ttl ppga]]^2.37)</f>
        <v>0.36087830762044959</v>
      </c>
      <c r="AB1982" s="5">
        <f>Table1[[#This Row],[pyth ratio]]+Table1[[#This Row],[win/loss ratio]]</f>
        <v>0.59164753838968043</v>
      </c>
    </row>
    <row r="1983" spans="1:28" x14ac:dyDescent="0.25">
      <c r="A1983" s="1">
        <v>4541</v>
      </c>
      <c r="B1983" s="7">
        <f t="shared" si="64"/>
        <v>14</v>
      </c>
      <c r="C1983" s="5">
        <v>2019</v>
      </c>
      <c r="D1983" s="5">
        <v>15</v>
      </c>
      <c r="E1983" t="s">
        <v>68</v>
      </c>
      <c r="F1983" t="s">
        <v>69</v>
      </c>
      <c r="G1983" s="5">
        <v>1</v>
      </c>
      <c r="H1983">
        <v>26</v>
      </c>
      <c r="I1983">
        <v>23</v>
      </c>
      <c r="J1983">
        <v>3</v>
      </c>
      <c r="K1983">
        <f>IF(Table1[[#This Row],[net]]&gt;0,1,0)</f>
        <v>1</v>
      </c>
      <c r="L1983">
        <v>4</v>
      </c>
      <c r="M1983">
        <f>IF(Table1[[#This Row],[team]]=E1982,SUM(Table1[[#This Row],[win/loss]],M1982),Table1[[#This Row],[win/loss]])</f>
        <v>4</v>
      </c>
      <c r="N1983">
        <f>IF(Table1[[#This Row],[team]]=E1982,SUM(Table1[[#This Row],[win/loss]],M1982),Table1[[#This Row],[win/loss]])/B1983</f>
        <v>0.2857142857142857</v>
      </c>
      <c r="O1983">
        <f t="shared" si="63"/>
        <v>7</v>
      </c>
      <c r="P1983">
        <f>IF(Table1[[#This Row],[difference]]&gt;0,SQRT(Table1[[#This Row],[difference]]),-SQRT(ABS(Table1[[#This Row],[difference]])))</f>
        <v>2.6457513110645907</v>
      </c>
      <c r="Q1983">
        <f>IF(Table1[[#This Row],[line]]&gt;0,SQRT(Table1[[#This Row],[line]]),-SQRT(ABS(Table1[[#This Row],[line]])))</f>
        <v>2</v>
      </c>
      <c r="R1983">
        <f>Table1[[#This Row],[difference]]-Table1[[#This Row],[sqrt(line)]]</f>
        <v>5</v>
      </c>
      <c r="S1983">
        <f>IF(Table1[[#This Row],[difference]]&gt;0,1,-1)</f>
        <v>1</v>
      </c>
      <c r="T1983">
        <f>IF(Table1[[#This Row],[team]]=E1982,SUM(H1983,T1982),Table1[[#This Row],[ppg]])</f>
        <v>301</v>
      </c>
      <c r="U1983">
        <f>IF(Table1[[#This Row],[team]]=E1982,SUM(I1983,U1982),Table1[[#This Row],[ppga]])</f>
        <v>373</v>
      </c>
      <c r="V1983">
        <f>IF(Table1[[#This Row],[team]]=E1982,SUM(Table1[[#This Row],[difference]],V1982),Table1[[#This Row],[difference]])</f>
        <v>-26.5</v>
      </c>
      <c r="W1983">
        <f>IF(Table1[[#This Row],[team]]=E1982,SUM(Table1[[#This Row],[sqrt(dif)]],W1982),Table1[[#This Row],[sqrt(dif)]])</f>
        <v>-10.011558292727631</v>
      </c>
      <c r="X1983">
        <f>IF(Table1[[#This Row],[team]]=E1982,SUM(Table1[[#This Row],[f1]],X1982),Table1[[#This Row],[f1]])</f>
        <v>-42.410345168250046</v>
      </c>
      <c r="Y1983">
        <f>IF(Table1[[#This Row],[ATS]]=S1982,SUM(Table1[[#This Row],[ATS]],Y1982),Table1[[#This Row],[ATS]])</f>
        <v>2</v>
      </c>
      <c r="Z1983">
        <f>IF(Table1[[#This Row],[ATS]]&gt;0,Table1[[#This Row],[ATS streak (not real)]]-1,Table1[[#This Row],[ATS streak (not real)]]+1)</f>
        <v>1</v>
      </c>
      <c r="AA1983" s="5">
        <f>Table1[[#This Row],[running ttl ppg]]^2.37/(Table1[[#This Row],[running ttl ppg]]^2.37+Table1[[#This Row],[running ttl ppga]]^2.37)</f>
        <v>0.37559458582805993</v>
      </c>
      <c r="AB1983" s="5">
        <f>Table1[[#This Row],[pyth ratio]]+Table1[[#This Row],[win/loss ratio]]</f>
        <v>0.66130887154234563</v>
      </c>
    </row>
    <row r="1984" spans="1:28" x14ac:dyDescent="0.25">
      <c r="A1984" s="1">
        <v>4542</v>
      </c>
      <c r="B1984" s="7">
        <f t="shared" si="64"/>
        <v>15</v>
      </c>
      <c r="C1984" s="5">
        <v>2019</v>
      </c>
      <c r="D1984" s="5">
        <v>16</v>
      </c>
      <c r="E1984" t="s">
        <v>68</v>
      </c>
      <c r="F1984" t="s">
        <v>46</v>
      </c>
      <c r="G1984" s="5">
        <v>1</v>
      </c>
      <c r="H1984">
        <v>9</v>
      </c>
      <c r="I1984">
        <v>14</v>
      </c>
      <c r="J1984">
        <v>-5</v>
      </c>
      <c r="K1984">
        <f>IF(Table1[[#This Row],[net]]&gt;0,1,0)</f>
        <v>0</v>
      </c>
      <c r="L1984">
        <v>3.5</v>
      </c>
      <c r="M1984">
        <f>IF(Table1[[#This Row],[team]]=E1983,SUM(Table1[[#This Row],[win/loss]],M1983),Table1[[#This Row],[win/loss]])</f>
        <v>4</v>
      </c>
      <c r="N1984">
        <f>IF(Table1[[#This Row],[team]]=E1983,SUM(Table1[[#This Row],[win/loss]],M1983),Table1[[#This Row],[win/loss]])/B1984</f>
        <v>0.26666666666666666</v>
      </c>
      <c r="O1984">
        <f t="shared" si="63"/>
        <v>-1.5</v>
      </c>
      <c r="P1984">
        <f>IF(Table1[[#This Row],[difference]]&gt;0,SQRT(Table1[[#This Row],[difference]]),-SQRT(ABS(Table1[[#This Row],[difference]])))</f>
        <v>-1.2247448713915889</v>
      </c>
      <c r="Q1984">
        <f>IF(Table1[[#This Row],[line]]&gt;0,SQRT(Table1[[#This Row],[line]]),-SQRT(ABS(Table1[[#This Row],[line]])))</f>
        <v>1.8708286933869707</v>
      </c>
      <c r="R1984">
        <f>Table1[[#This Row],[difference]]-Table1[[#This Row],[sqrt(line)]]</f>
        <v>-3.3708286933869704</v>
      </c>
      <c r="S1984">
        <f>IF(Table1[[#This Row],[difference]]&gt;0,1,-1)</f>
        <v>-1</v>
      </c>
      <c r="T1984">
        <f>IF(Table1[[#This Row],[team]]=E1983,SUM(H1984,T1983),Table1[[#This Row],[ppg]])</f>
        <v>310</v>
      </c>
      <c r="U1984">
        <f>IF(Table1[[#This Row],[team]]=E1983,SUM(I1984,U1983),Table1[[#This Row],[ppga]])</f>
        <v>387</v>
      </c>
      <c r="V1984">
        <f>IF(Table1[[#This Row],[team]]=E1983,SUM(Table1[[#This Row],[difference]],V1983),Table1[[#This Row],[difference]])</f>
        <v>-28</v>
      </c>
      <c r="W1984">
        <f>IF(Table1[[#This Row],[team]]=E1983,SUM(Table1[[#This Row],[sqrt(dif)]],W1983),Table1[[#This Row],[sqrt(dif)]])</f>
        <v>-11.236303164119221</v>
      </c>
      <c r="X1984">
        <f>IF(Table1[[#This Row],[team]]=E1983,SUM(Table1[[#This Row],[f1]],X1983),Table1[[#This Row],[f1]])</f>
        <v>-45.781173861637015</v>
      </c>
      <c r="Y1984">
        <f>IF(Table1[[#This Row],[ATS]]=S1983,SUM(Table1[[#This Row],[ATS]],Y1983),Table1[[#This Row],[ATS]])</f>
        <v>-1</v>
      </c>
      <c r="Z1984">
        <f>IF(Table1[[#This Row],[ATS]]&gt;0,Table1[[#This Row],[ATS streak (not real)]]-1,Table1[[#This Row],[ATS streak (not real)]]+1)</f>
        <v>0</v>
      </c>
      <c r="AA1984" s="5">
        <f>Table1[[#This Row],[running ttl ppg]]^2.37/(Table1[[#This Row],[running ttl ppg]]^2.37+Table1[[#This Row],[running ttl ppga]]^2.37)</f>
        <v>0.37149929636569629</v>
      </c>
      <c r="AB1984" s="5">
        <f>Table1[[#This Row],[pyth ratio]]+Table1[[#This Row],[win/loss ratio]]</f>
        <v>0.63816596303236295</v>
      </c>
    </row>
    <row r="1985" spans="1:28" x14ac:dyDescent="0.25">
      <c r="A1985" s="1">
        <v>4543</v>
      </c>
      <c r="B1985" s="7">
        <f t="shared" si="64"/>
        <v>16</v>
      </c>
      <c r="C1985" s="5">
        <v>2019</v>
      </c>
      <c r="D1985" s="5">
        <v>17</v>
      </c>
      <c r="E1985" t="s">
        <v>68</v>
      </c>
      <c r="F1985" t="s">
        <v>58</v>
      </c>
      <c r="G1985" s="5">
        <v>0</v>
      </c>
      <c r="H1985">
        <v>32</v>
      </c>
      <c r="I1985">
        <v>48</v>
      </c>
      <c r="J1985">
        <v>-16</v>
      </c>
      <c r="K1985">
        <f>IF(Table1[[#This Row],[net]]&gt;0,1,0)</f>
        <v>0</v>
      </c>
      <c r="L1985">
        <v>10.5</v>
      </c>
      <c r="M1985">
        <f>IF(Table1[[#This Row],[team]]=E1984,SUM(Table1[[#This Row],[win/loss]],M1984),Table1[[#This Row],[win/loss]])</f>
        <v>4</v>
      </c>
      <c r="N1985">
        <f>IF(Table1[[#This Row],[team]]=E1984,SUM(Table1[[#This Row],[win/loss]],M1984),Table1[[#This Row],[win/loss]])/B1985</f>
        <v>0.25</v>
      </c>
      <c r="O1985">
        <f t="shared" si="63"/>
        <v>-5.5</v>
      </c>
      <c r="P1985">
        <f>IF(Table1[[#This Row],[difference]]&gt;0,SQRT(Table1[[#This Row],[difference]]),-SQRT(ABS(Table1[[#This Row],[difference]])))</f>
        <v>-2.3452078799117149</v>
      </c>
      <c r="Q1985">
        <f>IF(Table1[[#This Row],[line]]&gt;0,SQRT(Table1[[#This Row],[line]]),-SQRT(ABS(Table1[[#This Row],[line]])))</f>
        <v>3.2403703492039302</v>
      </c>
      <c r="R1985">
        <f>Table1[[#This Row],[difference]]-Table1[[#This Row],[sqrt(line)]]</f>
        <v>-8.7403703492039302</v>
      </c>
      <c r="S1985">
        <f>IF(Table1[[#This Row],[difference]]&gt;0,1,-1)</f>
        <v>-1</v>
      </c>
      <c r="T1985">
        <f>IF(Table1[[#This Row],[team]]=E1984,SUM(H1985,T1984),Table1[[#This Row],[ppg]])</f>
        <v>342</v>
      </c>
      <c r="U1985">
        <f>IF(Table1[[#This Row],[team]]=E1984,SUM(I1985,U1984),Table1[[#This Row],[ppga]])</f>
        <v>435</v>
      </c>
      <c r="V1985">
        <f>IF(Table1[[#This Row],[team]]=E1984,SUM(Table1[[#This Row],[difference]],V1984),Table1[[#This Row],[difference]])</f>
        <v>-33.5</v>
      </c>
      <c r="W1985">
        <f>IF(Table1[[#This Row],[team]]=E1984,SUM(Table1[[#This Row],[sqrt(dif)]],W1984),Table1[[#This Row],[sqrt(dif)]])</f>
        <v>-13.581511044030936</v>
      </c>
      <c r="X1985">
        <f>IF(Table1[[#This Row],[team]]=E1984,SUM(Table1[[#This Row],[f1]],X1984),Table1[[#This Row],[f1]])</f>
        <v>-54.521544210840943</v>
      </c>
      <c r="Y1985">
        <f>IF(Table1[[#This Row],[ATS]]=S1984,SUM(Table1[[#This Row],[ATS]],Y1984),Table1[[#This Row],[ATS]])</f>
        <v>-2</v>
      </c>
      <c r="Z1985">
        <f>IF(Table1[[#This Row],[ATS]]&gt;0,Table1[[#This Row],[ATS streak (not real)]]-1,Table1[[#This Row],[ATS streak (not real)]]+1)</f>
        <v>-1</v>
      </c>
      <c r="AA1985" s="5">
        <f>Table1[[#This Row],[running ttl ppg]]^2.37/(Table1[[#This Row],[running ttl ppg]]^2.37+Table1[[#This Row],[running ttl ppga]]^2.37)</f>
        <v>0.36122098510155332</v>
      </c>
      <c r="AB1985" s="5">
        <f>Table1[[#This Row],[pyth ratio]]+Table1[[#This Row],[win/loss ratio]]</f>
        <v>0.61122098510155332</v>
      </c>
    </row>
    <row r="1986" spans="1:28" x14ac:dyDescent="0.25">
      <c r="A1986" s="1">
        <v>4544</v>
      </c>
      <c r="B1986" s="7">
        <f t="shared" si="64"/>
        <v>1</v>
      </c>
      <c r="C1986" s="5">
        <v>2019</v>
      </c>
      <c r="D1986" s="5">
        <v>1</v>
      </c>
      <c r="E1986" t="s">
        <v>69</v>
      </c>
      <c r="F1986" t="s">
        <v>50</v>
      </c>
      <c r="G1986" s="5">
        <v>0</v>
      </c>
      <c r="H1986">
        <v>24</v>
      </c>
      <c r="I1986">
        <v>27</v>
      </c>
      <c r="J1986">
        <v>-3</v>
      </c>
      <c r="K1986">
        <f>IF(Table1[[#This Row],[net]]&gt;0,1,0)</f>
        <v>0</v>
      </c>
      <c r="L1986">
        <v>3</v>
      </c>
      <c r="M1986">
        <f>IF(Table1[[#This Row],[team]]=E1985,SUM(Table1[[#This Row],[win/loss]],M1985),Table1[[#This Row],[win/loss]])</f>
        <v>0</v>
      </c>
      <c r="N1986">
        <f>IF(Table1[[#This Row],[team]]=E1985,SUM(Table1[[#This Row],[win/loss]],M1985),Table1[[#This Row],[win/loss]])/B1986</f>
        <v>0</v>
      </c>
      <c r="O1986">
        <f t="shared" si="63"/>
        <v>0</v>
      </c>
      <c r="P1986">
        <f>IF(Table1[[#This Row],[difference]]&gt;0,SQRT(Table1[[#This Row],[difference]]),-SQRT(ABS(Table1[[#This Row],[difference]])))</f>
        <v>0</v>
      </c>
      <c r="Q1986">
        <f>IF(Table1[[#This Row],[line]]&gt;0,SQRT(Table1[[#This Row],[line]]),-SQRT(ABS(Table1[[#This Row],[line]])))</f>
        <v>1.7320508075688772</v>
      </c>
      <c r="R1986">
        <f>Table1[[#This Row],[difference]]-Table1[[#This Row],[sqrt(line)]]</f>
        <v>-1.7320508075688772</v>
      </c>
      <c r="S1986">
        <f>IF(Table1[[#This Row],[difference]]&gt;0,1,-1)</f>
        <v>-1</v>
      </c>
      <c r="T1986">
        <f>IF(Table1[[#This Row],[team]]=E1985,SUM(H1986,T1985),Table1[[#This Row],[ppg]])</f>
        <v>24</v>
      </c>
      <c r="U1986">
        <f>IF(Table1[[#This Row],[team]]=E1985,SUM(I1986,U1985),Table1[[#This Row],[ppga]])</f>
        <v>27</v>
      </c>
      <c r="V1986">
        <f>IF(Table1[[#This Row],[team]]=E1985,SUM(Table1[[#This Row],[difference]],V1985),Table1[[#This Row],[difference]])</f>
        <v>0</v>
      </c>
      <c r="W1986">
        <f>IF(Table1[[#This Row],[team]]=E1985,SUM(Table1[[#This Row],[sqrt(dif)]],W1985),Table1[[#This Row],[sqrt(dif)]])</f>
        <v>0</v>
      </c>
      <c r="X1986">
        <f>IF(Table1[[#This Row],[team]]=E1985,SUM(Table1[[#This Row],[f1]],X1985),Table1[[#This Row],[f1]])</f>
        <v>-1.7320508075688772</v>
      </c>
      <c r="Y1986">
        <f>IF(Table1[[#This Row],[ATS]]=S1985,SUM(Table1[[#This Row],[ATS]],Y1985),Table1[[#This Row],[ATS]])</f>
        <v>-3</v>
      </c>
      <c r="Z1986">
        <f>IF(Table1[[#This Row],[ATS]]&gt;0,Table1[[#This Row],[ATS streak (not real)]]-1,Table1[[#This Row],[ATS streak (not real)]]+1)</f>
        <v>-2</v>
      </c>
      <c r="AA1986" s="5">
        <f>Table1[[#This Row],[running ttl ppg]]^2.37/(Table1[[#This Row],[running ttl ppg]]^2.37+Table1[[#This Row],[running ttl ppga]]^2.37)</f>
        <v>0.43066320834703042</v>
      </c>
      <c r="AB1986" s="5">
        <f>Table1[[#This Row],[pyth ratio]]+Table1[[#This Row],[win/loss ratio]]</f>
        <v>0.43066320834703042</v>
      </c>
    </row>
    <row r="1987" spans="1:28" x14ac:dyDescent="0.25">
      <c r="A1987" s="1">
        <v>4545</v>
      </c>
      <c r="B1987" s="7">
        <f t="shared" si="64"/>
        <v>2</v>
      </c>
      <c r="C1987" s="5">
        <v>2019</v>
      </c>
      <c r="D1987" s="5">
        <v>2</v>
      </c>
      <c r="E1987" t="s">
        <v>69</v>
      </c>
      <c r="F1987" t="s">
        <v>46</v>
      </c>
      <c r="G1987" s="5">
        <v>0</v>
      </c>
      <c r="H1987">
        <v>17</v>
      </c>
      <c r="I1987">
        <v>24</v>
      </c>
      <c r="J1987">
        <v>-7</v>
      </c>
      <c r="K1987">
        <f>IF(Table1[[#This Row],[net]]&gt;0,1,0)</f>
        <v>0</v>
      </c>
      <c r="L1987">
        <v>4.5</v>
      </c>
      <c r="M1987">
        <f>IF(Table1[[#This Row],[team]]=E1986,SUM(Table1[[#This Row],[win/loss]],M1986),Table1[[#This Row],[win/loss]])</f>
        <v>0</v>
      </c>
      <c r="N1987">
        <f>IF(Table1[[#This Row],[team]]=E1986,SUM(Table1[[#This Row],[win/loss]],M1986),Table1[[#This Row],[win/loss]])/B1987</f>
        <v>0</v>
      </c>
      <c r="O1987">
        <f t="shared" ref="O1987:O2050" si="65">J1987+L1987</f>
        <v>-2.5</v>
      </c>
      <c r="P1987">
        <f>IF(Table1[[#This Row],[difference]]&gt;0,SQRT(Table1[[#This Row],[difference]]),-SQRT(ABS(Table1[[#This Row],[difference]])))</f>
        <v>-1.5811388300841898</v>
      </c>
      <c r="Q1987">
        <f>IF(Table1[[#This Row],[line]]&gt;0,SQRT(Table1[[#This Row],[line]]),-SQRT(ABS(Table1[[#This Row],[line]])))</f>
        <v>2.1213203435596424</v>
      </c>
      <c r="R1987">
        <f>Table1[[#This Row],[difference]]-Table1[[#This Row],[sqrt(line)]]</f>
        <v>-4.6213203435596419</v>
      </c>
      <c r="S1987">
        <f>IF(Table1[[#This Row],[difference]]&gt;0,1,-1)</f>
        <v>-1</v>
      </c>
      <c r="T1987">
        <f>IF(Table1[[#This Row],[team]]=E1986,SUM(H1987,T1986),Table1[[#This Row],[ppg]])</f>
        <v>41</v>
      </c>
      <c r="U1987">
        <f>IF(Table1[[#This Row],[team]]=E1986,SUM(I1987,U1986),Table1[[#This Row],[ppga]])</f>
        <v>51</v>
      </c>
      <c r="V1987">
        <f>IF(Table1[[#This Row],[team]]=E1986,SUM(Table1[[#This Row],[difference]],V1986),Table1[[#This Row],[difference]])</f>
        <v>-2.5</v>
      </c>
      <c r="W1987">
        <f>IF(Table1[[#This Row],[team]]=E1986,SUM(Table1[[#This Row],[sqrt(dif)]],W1986),Table1[[#This Row],[sqrt(dif)]])</f>
        <v>-1.5811388300841898</v>
      </c>
      <c r="X1987">
        <f>IF(Table1[[#This Row],[team]]=E1986,SUM(Table1[[#This Row],[f1]],X1986),Table1[[#This Row],[f1]])</f>
        <v>-6.3533711511285187</v>
      </c>
      <c r="Y1987">
        <f>IF(Table1[[#This Row],[ATS]]=S1986,SUM(Table1[[#This Row],[ATS]],Y1986),Table1[[#This Row],[ATS]])</f>
        <v>-4</v>
      </c>
      <c r="Z1987">
        <f>IF(Table1[[#This Row],[ATS]]&gt;0,Table1[[#This Row],[ATS streak (not real)]]-1,Table1[[#This Row],[ATS streak (not real)]]+1)</f>
        <v>-3</v>
      </c>
      <c r="AA1987" s="5">
        <f>Table1[[#This Row],[running ttl ppg]]^2.37/(Table1[[#This Row],[running ttl ppg]]^2.37+Table1[[#This Row],[running ttl ppga]]^2.37)</f>
        <v>0.37349293757609292</v>
      </c>
      <c r="AB1987" s="5">
        <f>Table1[[#This Row],[pyth ratio]]+Table1[[#This Row],[win/loss ratio]]</f>
        <v>0.37349293757609292</v>
      </c>
    </row>
    <row r="1988" spans="1:28" x14ac:dyDescent="0.25">
      <c r="A1988" s="1">
        <v>4546</v>
      </c>
      <c r="B1988" s="7">
        <f t="shared" si="64"/>
        <v>3</v>
      </c>
      <c r="C1988" s="5">
        <v>2019</v>
      </c>
      <c r="D1988" s="5">
        <v>3</v>
      </c>
      <c r="E1988" t="s">
        <v>69</v>
      </c>
      <c r="F1988" t="s">
        <v>49</v>
      </c>
      <c r="G1988" s="5">
        <v>1</v>
      </c>
      <c r="H1988">
        <v>24</v>
      </c>
      <c r="I1988">
        <v>13</v>
      </c>
      <c r="J1988">
        <v>11</v>
      </c>
      <c r="K1988">
        <f>IF(Table1[[#This Row],[net]]&gt;0,1,0)</f>
        <v>1</v>
      </c>
      <c r="L1988">
        <v>-1</v>
      </c>
      <c r="M1988">
        <f>IF(Table1[[#This Row],[team]]=E1987,SUM(Table1[[#This Row],[win/loss]],M1987),Table1[[#This Row],[win/loss]])</f>
        <v>1</v>
      </c>
      <c r="N1988">
        <f>IF(Table1[[#This Row],[team]]=E1987,SUM(Table1[[#This Row],[win/loss]],M1987),Table1[[#This Row],[win/loss]])/B1988</f>
        <v>0.33333333333333331</v>
      </c>
      <c r="O1988">
        <f t="shared" si="65"/>
        <v>10</v>
      </c>
      <c r="P1988">
        <f>IF(Table1[[#This Row],[difference]]&gt;0,SQRT(Table1[[#This Row],[difference]]),-SQRT(ABS(Table1[[#This Row],[difference]])))</f>
        <v>3.1622776601683795</v>
      </c>
      <c r="Q1988">
        <f>IF(Table1[[#This Row],[line]]&gt;0,SQRT(Table1[[#This Row],[line]]),-SQRT(ABS(Table1[[#This Row],[line]])))</f>
        <v>-1</v>
      </c>
      <c r="R1988">
        <f>Table1[[#This Row],[difference]]-Table1[[#This Row],[sqrt(line)]]</f>
        <v>11</v>
      </c>
      <c r="S1988">
        <f>IF(Table1[[#This Row],[difference]]&gt;0,1,-1)</f>
        <v>1</v>
      </c>
      <c r="T1988">
        <f>IF(Table1[[#This Row],[team]]=E1987,SUM(H1988,T1987),Table1[[#This Row],[ppg]])</f>
        <v>65</v>
      </c>
      <c r="U1988">
        <f>IF(Table1[[#This Row],[team]]=E1987,SUM(I1988,U1987),Table1[[#This Row],[ppga]])</f>
        <v>64</v>
      </c>
      <c r="V1988">
        <f>IF(Table1[[#This Row],[team]]=E1987,SUM(Table1[[#This Row],[difference]],V1987),Table1[[#This Row],[difference]])</f>
        <v>7.5</v>
      </c>
      <c r="W1988">
        <f>IF(Table1[[#This Row],[team]]=E1987,SUM(Table1[[#This Row],[sqrt(dif)]],W1987),Table1[[#This Row],[sqrt(dif)]])</f>
        <v>1.5811388300841898</v>
      </c>
      <c r="X1988">
        <f>IF(Table1[[#This Row],[team]]=E1987,SUM(Table1[[#This Row],[f1]],X1987),Table1[[#This Row],[f1]])</f>
        <v>4.6466288488714813</v>
      </c>
      <c r="Y1988">
        <f>IF(Table1[[#This Row],[ATS]]=S1987,SUM(Table1[[#This Row],[ATS]],Y1987),Table1[[#This Row],[ATS]])</f>
        <v>1</v>
      </c>
      <c r="Z1988">
        <f>IF(Table1[[#This Row],[ATS]]&gt;0,Table1[[#This Row],[ATS streak (not real)]]-1,Table1[[#This Row],[ATS streak (not real)]]+1)</f>
        <v>0</v>
      </c>
      <c r="AA1988" s="5">
        <f>Table1[[#This Row],[running ttl ppg]]^2.37/(Table1[[#This Row],[running ttl ppg]]^2.37+Table1[[#This Row],[running ttl ppga]]^2.37)</f>
        <v>0.50918519706624921</v>
      </c>
      <c r="AB1988" s="5">
        <f>Table1[[#This Row],[pyth ratio]]+Table1[[#This Row],[win/loss ratio]]</f>
        <v>0.84251853039958258</v>
      </c>
    </row>
    <row r="1989" spans="1:28" x14ac:dyDescent="0.25">
      <c r="A1989" s="1">
        <v>4547</v>
      </c>
      <c r="B1989" s="7">
        <f t="shared" si="64"/>
        <v>4</v>
      </c>
      <c r="C1989" s="5">
        <v>2019</v>
      </c>
      <c r="D1989" s="5">
        <v>4</v>
      </c>
      <c r="E1989" t="s">
        <v>69</v>
      </c>
      <c r="F1989" t="s">
        <v>41</v>
      </c>
      <c r="G1989" s="5">
        <v>0</v>
      </c>
      <c r="H1989">
        <v>20</v>
      </c>
      <c r="I1989">
        <v>17</v>
      </c>
      <c r="J1989">
        <v>3</v>
      </c>
      <c r="K1989">
        <f>IF(Table1[[#This Row],[net]]&gt;0,1,0)</f>
        <v>1</v>
      </c>
      <c r="L1989">
        <v>-3.5</v>
      </c>
      <c r="M1989">
        <f>IF(Table1[[#This Row],[team]]=E1988,SUM(Table1[[#This Row],[win/loss]],M1988),Table1[[#This Row],[win/loss]])</f>
        <v>2</v>
      </c>
      <c r="N1989">
        <f>IF(Table1[[#This Row],[team]]=E1988,SUM(Table1[[#This Row],[win/loss]],M1988),Table1[[#This Row],[win/loss]])/B1989</f>
        <v>0.5</v>
      </c>
      <c r="O1989">
        <f t="shared" si="65"/>
        <v>-0.5</v>
      </c>
      <c r="P1989">
        <f>IF(Table1[[#This Row],[difference]]&gt;0,SQRT(Table1[[#This Row],[difference]]),-SQRT(ABS(Table1[[#This Row],[difference]])))</f>
        <v>-0.70710678118654757</v>
      </c>
      <c r="Q1989">
        <f>IF(Table1[[#This Row],[line]]&gt;0,SQRT(Table1[[#This Row],[line]]),-SQRT(ABS(Table1[[#This Row],[line]])))</f>
        <v>-1.8708286933869707</v>
      </c>
      <c r="R1989">
        <f>Table1[[#This Row],[difference]]-Table1[[#This Row],[sqrt(line)]]</f>
        <v>1.3708286933869707</v>
      </c>
      <c r="S1989">
        <f>IF(Table1[[#This Row],[difference]]&gt;0,1,-1)</f>
        <v>-1</v>
      </c>
      <c r="T1989">
        <f>IF(Table1[[#This Row],[team]]=E1988,SUM(H1989,T1988),Table1[[#This Row],[ppg]])</f>
        <v>85</v>
      </c>
      <c r="U1989">
        <f>IF(Table1[[#This Row],[team]]=E1988,SUM(I1989,U1988),Table1[[#This Row],[ppga]])</f>
        <v>81</v>
      </c>
      <c r="V1989">
        <f>IF(Table1[[#This Row],[team]]=E1988,SUM(Table1[[#This Row],[difference]],V1988),Table1[[#This Row],[difference]])</f>
        <v>7</v>
      </c>
      <c r="W1989">
        <f>IF(Table1[[#This Row],[team]]=E1988,SUM(Table1[[#This Row],[sqrt(dif)]],W1988),Table1[[#This Row],[sqrt(dif)]])</f>
        <v>0.87403204889764219</v>
      </c>
      <c r="X1989">
        <f>IF(Table1[[#This Row],[team]]=E1988,SUM(Table1[[#This Row],[f1]],X1988),Table1[[#This Row],[f1]])</f>
        <v>6.0174575422584518</v>
      </c>
      <c r="Y1989">
        <f>IF(Table1[[#This Row],[ATS]]=S1988,SUM(Table1[[#This Row],[ATS]],Y1988),Table1[[#This Row],[ATS]])</f>
        <v>-1</v>
      </c>
      <c r="Z1989">
        <f>IF(Table1[[#This Row],[ATS]]&gt;0,Table1[[#This Row],[ATS streak (not real)]]-1,Table1[[#This Row],[ATS streak (not real)]]+1)</f>
        <v>0</v>
      </c>
      <c r="AA1989" s="5">
        <f>Table1[[#This Row],[running ttl ppg]]^2.37/(Table1[[#This Row],[running ttl ppg]]^2.37+Table1[[#This Row],[running ttl ppga]]^2.37)</f>
        <v>0.52852872578887566</v>
      </c>
      <c r="AB1989" s="5">
        <f>Table1[[#This Row],[pyth ratio]]+Table1[[#This Row],[win/loss ratio]]</f>
        <v>1.0285287257888758</v>
      </c>
    </row>
    <row r="1990" spans="1:28" x14ac:dyDescent="0.25">
      <c r="A1990" s="1">
        <v>4548</v>
      </c>
      <c r="B1990" s="7">
        <f t="shared" si="64"/>
        <v>5</v>
      </c>
      <c r="C1990" s="5">
        <v>2019</v>
      </c>
      <c r="D1990" s="5">
        <v>5</v>
      </c>
      <c r="E1990" t="s">
        <v>69</v>
      </c>
      <c r="F1990" t="s">
        <v>58</v>
      </c>
      <c r="G1990" s="5">
        <v>1</v>
      </c>
      <c r="H1990">
        <v>31</v>
      </c>
      <c r="I1990">
        <v>33</v>
      </c>
      <c r="J1990">
        <v>-2</v>
      </c>
      <c r="K1990">
        <f>IF(Table1[[#This Row],[net]]&gt;0,1,0)</f>
        <v>0</v>
      </c>
      <c r="L1990">
        <v>7.5</v>
      </c>
      <c r="M1990">
        <f>IF(Table1[[#This Row],[team]]=E1989,SUM(Table1[[#This Row],[win/loss]],M1989),Table1[[#This Row],[win/loss]])</f>
        <v>2</v>
      </c>
      <c r="N1990">
        <f>IF(Table1[[#This Row],[team]]=E1989,SUM(Table1[[#This Row],[win/loss]],M1989),Table1[[#This Row],[win/loss]])/B1990</f>
        <v>0.4</v>
      </c>
      <c r="O1990">
        <f t="shared" si="65"/>
        <v>5.5</v>
      </c>
      <c r="P1990">
        <f>IF(Table1[[#This Row],[difference]]&gt;0,SQRT(Table1[[#This Row],[difference]]),-SQRT(ABS(Table1[[#This Row],[difference]])))</f>
        <v>2.3452078799117149</v>
      </c>
      <c r="Q1990">
        <f>IF(Table1[[#This Row],[line]]&gt;0,SQRT(Table1[[#This Row],[line]]),-SQRT(ABS(Table1[[#This Row],[line]])))</f>
        <v>2.7386127875258306</v>
      </c>
      <c r="R1990">
        <f>Table1[[#This Row],[difference]]-Table1[[#This Row],[sqrt(line)]]</f>
        <v>2.7613872124741694</v>
      </c>
      <c r="S1990">
        <f>IF(Table1[[#This Row],[difference]]&gt;0,1,-1)</f>
        <v>1</v>
      </c>
      <c r="T1990">
        <f>IF(Table1[[#This Row],[team]]=E1989,SUM(H1990,T1989),Table1[[#This Row],[ppg]])</f>
        <v>116</v>
      </c>
      <c r="U1990">
        <f>IF(Table1[[#This Row],[team]]=E1989,SUM(I1990,U1989),Table1[[#This Row],[ppga]])</f>
        <v>114</v>
      </c>
      <c r="V1990">
        <f>IF(Table1[[#This Row],[team]]=E1989,SUM(Table1[[#This Row],[difference]],V1989),Table1[[#This Row],[difference]])</f>
        <v>12.5</v>
      </c>
      <c r="W1990">
        <f>IF(Table1[[#This Row],[team]]=E1989,SUM(Table1[[#This Row],[sqrt(dif)]],W1989),Table1[[#This Row],[sqrt(dif)]])</f>
        <v>3.2192399288093569</v>
      </c>
      <c r="X1990">
        <f>IF(Table1[[#This Row],[team]]=E1989,SUM(Table1[[#This Row],[f1]],X1989),Table1[[#This Row],[f1]])</f>
        <v>8.7788447547326207</v>
      </c>
      <c r="Y1990">
        <f>IF(Table1[[#This Row],[ATS]]=S1989,SUM(Table1[[#This Row],[ATS]],Y1989),Table1[[#This Row],[ATS]])</f>
        <v>1</v>
      </c>
      <c r="Z1990">
        <f>IF(Table1[[#This Row],[ATS]]&gt;0,Table1[[#This Row],[ATS streak (not real)]]-1,Table1[[#This Row],[ATS streak (not real)]]+1)</f>
        <v>0</v>
      </c>
      <c r="AA1990" s="5">
        <f>Table1[[#This Row],[running ttl ppg]]^2.37/(Table1[[#This Row],[running ttl ppg]]^2.37+Table1[[#This Row],[running ttl ppga]]^2.37)</f>
        <v>0.51030314887913419</v>
      </c>
      <c r="AB1990" s="5">
        <f>Table1[[#This Row],[pyth ratio]]+Table1[[#This Row],[win/loss ratio]]</f>
        <v>0.91030314887913422</v>
      </c>
    </row>
    <row r="1991" spans="1:28" x14ac:dyDescent="0.25">
      <c r="A1991" s="1">
        <v>4549</v>
      </c>
      <c r="B1991" s="7">
        <f t="shared" si="64"/>
        <v>6</v>
      </c>
      <c r="C1991" s="5">
        <v>2019</v>
      </c>
      <c r="D1991" s="5">
        <v>6</v>
      </c>
      <c r="E1991" t="s">
        <v>69</v>
      </c>
      <c r="F1991" t="s">
        <v>65</v>
      </c>
      <c r="G1991" s="5">
        <v>0</v>
      </c>
      <c r="H1991">
        <v>27</v>
      </c>
      <c r="I1991">
        <v>3</v>
      </c>
      <c r="J1991">
        <v>24</v>
      </c>
      <c r="K1991">
        <f>IF(Table1[[#This Row],[net]]&gt;0,1,0)</f>
        <v>1</v>
      </c>
      <c r="L1991">
        <v>-3</v>
      </c>
      <c r="M1991">
        <f>IF(Table1[[#This Row],[team]]=E1990,SUM(Table1[[#This Row],[win/loss]],M1990),Table1[[#This Row],[win/loss]])</f>
        <v>3</v>
      </c>
      <c r="N1991">
        <f>IF(Table1[[#This Row],[team]]=E1990,SUM(Table1[[#This Row],[win/loss]],M1990),Table1[[#This Row],[win/loss]])/B1991</f>
        <v>0.5</v>
      </c>
      <c r="O1991">
        <f t="shared" si="65"/>
        <v>21</v>
      </c>
      <c r="P1991">
        <f>IF(Table1[[#This Row],[difference]]&gt;0,SQRT(Table1[[#This Row],[difference]]),-SQRT(ABS(Table1[[#This Row],[difference]])))</f>
        <v>4.5825756949558398</v>
      </c>
      <c r="Q1991">
        <f>IF(Table1[[#This Row],[line]]&gt;0,SQRT(Table1[[#This Row],[line]]),-SQRT(ABS(Table1[[#This Row],[line]])))</f>
        <v>-1.7320508075688772</v>
      </c>
      <c r="R1991">
        <f>Table1[[#This Row],[difference]]-Table1[[#This Row],[sqrt(line)]]</f>
        <v>22.732050807568879</v>
      </c>
      <c r="S1991">
        <f>IF(Table1[[#This Row],[difference]]&gt;0,1,-1)</f>
        <v>1</v>
      </c>
      <c r="T1991">
        <f>IF(Table1[[#This Row],[team]]=E1990,SUM(H1991,T1990),Table1[[#This Row],[ppg]])</f>
        <v>143</v>
      </c>
      <c r="U1991">
        <f>IF(Table1[[#This Row],[team]]=E1990,SUM(I1991,U1990),Table1[[#This Row],[ppga]])</f>
        <v>117</v>
      </c>
      <c r="V1991">
        <f>IF(Table1[[#This Row],[team]]=E1990,SUM(Table1[[#This Row],[difference]],V1990),Table1[[#This Row],[difference]])</f>
        <v>33.5</v>
      </c>
      <c r="W1991">
        <f>IF(Table1[[#This Row],[team]]=E1990,SUM(Table1[[#This Row],[sqrt(dif)]],W1990),Table1[[#This Row],[sqrt(dif)]])</f>
        <v>7.8018156237651972</v>
      </c>
      <c r="X1991">
        <f>IF(Table1[[#This Row],[team]]=E1990,SUM(Table1[[#This Row],[f1]],X1990),Table1[[#This Row],[f1]])</f>
        <v>31.510895562301499</v>
      </c>
      <c r="Y1991">
        <f>IF(Table1[[#This Row],[ATS]]=S1990,SUM(Table1[[#This Row],[ATS]],Y1990),Table1[[#This Row],[ATS]])</f>
        <v>2</v>
      </c>
      <c r="Z1991">
        <f>IF(Table1[[#This Row],[ATS]]&gt;0,Table1[[#This Row],[ATS streak (not real)]]-1,Table1[[#This Row],[ATS streak (not real)]]+1)</f>
        <v>1</v>
      </c>
      <c r="AA1991" s="5">
        <f>Table1[[#This Row],[running ttl ppg]]^2.37/(Table1[[#This Row],[running ttl ppg]]^2.37+Table1[[#This Row],[running ttl ppga]]^2.37)</f>
        <v>0.61670587136694133</v>
      </c>
      <c r="AB1991" s="5">
        <f>Table1[[#This Row],[pyth ratio]]+Table1[[#This Row],[win/loss ratio]]</f>
        <v>1.1167058713669413</v>
      </c>
    </row>
    <row r="1992" spans="1:28" x14ac:dyDescent="0.25">
      <c r="A1992" s="1">
        <v>4550</v>
      </c>
      <c r="B1992" s="7">
        <f t="shared" si="64"/>
        <v>7</v>
      </c>
      <c r="C1992" s="5">
        <v>2019</v>
      </c>
      <c r="D1992" s="5">
        <v>8</v>
      </c>
      <c r="E1992" t="s">
        <v>69</v>
      </c>
      <c r="F1992" t="s">
        <v>51</v>
      </c>
      <c r="G1992" s="5">
        <v>0</v>
      </c>
      <c r="H1992">
        <v>28</v>
      </c>
      <c r="I1992">
        <v>14</v>
      </c>
      <c r="J1992">
        <v>14</v>
      </c>
      <c r="K1992">
        <f>IF(Table1[[#This Row],[net]]&gt;0,1,0)</f>
        <v>1</v>
      </c>
      <c r="L1992">
        <v>3</v>
      </c>
      <c r="M1992">
        <f>IF(Table1[[#This Row],[team]]=E1991,SUM(Table1[[#This Row],[win/loss]],M1991),Table1[[#This Row],[win/loss]])</f>
        <v>4</v>
      </c>
      <c r="N1992">
        <f>IF(Table1[[#This Row],[team]]=E1991,SUM(Table1[[#This Row],[win/loss]],M1991),Table1[[#This Row],[win/loss]])/B1992</f>
        <v>0.5714285714285714</v>
      </c>
      <c r="O1992">
        <f t="shared" si="65"/>
        <v>17</v>
      </c>
      <c r="P1992">
        <f>IF(Table1[[#This Row],[difference]]&gt;0,SQRT(Table1[[#This Row],[difference]]),-SQRT(ABS(Table1[[#This Row],[difference]])))</f>
        <v>4.1231056256176606</v>
      </c>
      <c r="Q1992">
        <f>IF(Table1[[#This Row],[line]]&gt;0,SQRT(Table1[[#This Row],[line]]),-SQRT(ABS(Table1[[#This Row],[line]])))</f>
        <v>1.7320508075688772</v>
      </c>
      <c r="R1992">
        <f>Table1[[#This Row],[difference]]-Table1[[#This Row],[sqrt(line)]]</f>
        <v>15.267949192431123</v>
      </c>
      <c r="S1992">
        <f>IF(Table1[[#This Row],[difference]]&gt;0,1,-1)</f>
        <v>1</v>
      </c>
      <c r="T1992">
        <f>IF(Table1[[#This Row],[team]]=E1991,SUM(H1992,T1991),Table1[[#This Row],[ppg]])</f>
        <v>171</v>
      </c>
      <c r="U1992">
        <f>IF(Table1[[#This Row],[team]]=E1991,SUM(I1992,U1991),Table1[[#This Row],[ppga]])</f>
        <v>131</v>
      </c>
      <c r="V1992">
        <f>IF(Table1[[#This Row],[team]]=E1991,SUM(Table1[[#This Row],[difference]],V1991),Table1[[#This Row],[difference]])</f>
        <v>50.5</v>
      </c>
      <c r="W1992">
        <f>IF(Table1[[#This Row],[team]]=E1991,SUM(Table1[[#This Row],[sqrt(dif)]],W1991),Table1[[#This Row],[sqrt(dif)]])</f>
        <v>11.924921249382859</v>
      </c>
      <c r="X1992">
        <f>IF(Table1[[#This Row],[team]]=E1991,SUM(Table1[[#This Row],[f1]],X1991),Table1[[#This Row],[f1]])</f>
        <v>46.778844754732624</v>
      </c>
      <c r="Y1992">
        <f>IF(Table1[[#This Row],[ATS]]=S1991,SUM(Table1[[#This Row],[ATS]],Y1991),Table1[[#This Row],[ATS]])</f>
        <v>3</v>
      </c>
      <c r="Z1992">
        <f>IF(Table1[[#This Row],[ATS]]&gt;0,Table1[[#This Row],[ATS streak (not real)]]-1,Table1[[#This Row],[ATS streak (not real)]]+1)</f>
        <v>2</v>
      </c>
      <c r="AA1992" s="5">
        <f>Table1[[#This Row],[running ttl ppg]]^2.37/(Table1[[#This Row],[running ttl ppg]]^2.37+Table1[[#This Row],[running ttl ppga]]^2.37)</f>
        <v>0.65283516471599667</v>
      </c>
      <c r="AB1992" s="5">
        <f>Table1[[#This Row],[pyth ratio]]+Table1[[#This Row],[win/loss ratio]]</f>
        <v>1.2242637361445681</v>
      </c>
    </row>
    <row r="1993" spans="1:28" x14ac:dyDescent="0.25">
      <c r="A1993" s="1">
        <v>4551</v>
      </c>
      <c r="B1993" s="7">
        <f t="shared" si="64"/>
        <v>8</v>
      </c>
      <c r="C1993" s="5">
        <v>2019</v>
      </c>
      <c r="D1993" s="5">
        <v>9</v>
      </c>
      <c r="E1993" t="s">
        <v>69</v>
      </c>
      <c r="F1993" t="s">
        <v>57</v>
      </c>
      <c r="G1993" s="5">
        <v>1</v>
      </c>
      <c r="H1993">
        <v>17</v>
      </c>
      <c r="I1993">
        <v>25</v>
      </c>
      <c r="J1993">
        <v>-8</v>
      </c>
      <c r="K1993">
        <f>IF(Table1[[#This Row],[net]]&gt;0,1,0)</f>
        <v>0</v>
      </c>
      <c r="L1993">
        <v>-1</v>
      </c>
      <c r="M1993">
        <f>IF(Table1[[#This Row],[team]]=E1992,SUM(Table1[[#This Row],[win/loss]],M1992),Table1[[#This Row],[win/loss]])</f>
        <v>4</v>
      </c>
      <c r="N1993">
        <f>IF(Table1[[#This Row],[team]]=E1992,SUM(Table1[[#This Row],[win/loss]],M1992),Table1[[#This Row],[win/loss]])/B1993</f>
        <v>0.5</v>
      </c>
      <c r="O1993">
        <f t="shared" si="65"/>
        <v>-9</v>
      </c>
      <c r="P1993">
        <f>IF(Table1[[#This Row],[difference]]&gt;0,SQRT(Table1[[#This Row],[difference]]),-SQRT(ABS(Table1[[#This Row],[difference]])))</f>
        <v>-3</v>
      </c>
      <c r="Q1993">
        <f>IF(Table1[[#This Row],[line]]&gt;0,SQRT(Table1[[#This Row],[line]]),-SQRT(ABS(Table1[[#This Row],[line]])))</f>
        <v>-1</v>
      </c>
      <c r="R1993">
        <f>Table1[[#This Row],[difference]]-Table1[[#This Row],[sqrt(line)]]</f>
        <v>-8</v>
      </c>
      <c r="S1993">
        <f>IF(Table1[[#This Row],[difference]]&gt;0,1,-1)</f>
        <v>-1</v>
      </c>
      <c r="T1993">
        <f>IF(Table1[[#This Row],[team]]=E1992,SUM(H1993,T1992),Table1[[#This Row],[ppg]])</f>
        <v>188</v>
      </c>
      <c r="U1993">
        <f>IF(Table1[[#This Row],[team]]=E1992,SUM(I1993,U1992),Table1[[#This Row],[ppga]])</f>
        <v>156</v>
      </c>
      <c r="V1993">
        <f>IF(Table1[[#This Row],[team]]=E1992,SUM(Table1[[#This Row],[difference]],V1992),Table1[[#This Row],[difference]])</f>
        <v>41.5</v>
      </c>
      <c r="W1993">
        <f>IF(Table1[[#This Row],[team]]=E1992,SUM(Table1[[#This Row],[sqrt(dif)]],W1992),Table1[[#This Row],[sqrt(dif)]])</f>
        <v>8.9249212493828587</v>
      </c>
      <c r="X1993">
        <f>IF(Table1[[#This Row],[team]]=E1992,SUM(Table1[[#This Row],[f1]],X1992),Table1[[#This Row],[f1]])</f>
        <v>38.778844754732624</v>
      </c>
      <c r="Y1993">
        <f>IF(Table1[[#This Row],[ATS]]=S1992,SUM(Table1[[#This Row],[ATS]],Y1992),Table1[[#This Row],[ATS]])</f>
        <v>-1</v>
      </c>
      <c r="Z1993">
        <f>IF(Table1[[#This Row],[ATS]]&gt;0,Table1[[#This Row],[ATS streak (not real)]]-1,Table1[[#This Row],[ATS streak (not real)]]+1)</f>
        <v>0</v>
      </c>
      <c r="AA1993" s="5">
        <f>Table1[[#This Row],[running ttl ppg]]^2.37/(Table1[[#This Row],[running ttl ppg]]^2.37+Table1[[#This Row],[running ttl ppga]]^2.37)</f>
        <v>0.60878519722483027</v>
      </c>
      <c r="AB1993" s="5">
        <f>Table1[[#This Row],[pyth ratio]]+Table1[[#This Row],[win/loss ratio]]</f>
        <v>1.1087851972248304</v>
      </c>
    </row>
    <row r="1994" spans="1:28" x14ac:dyDescent="0.25">
      <c r="A1994" s="1">
        <v>4552</v>
      </c>
      <c r="B1994" s="7">
        <f t="shared" si="64"/>
        <v>9</v>
      </c>
      <c r="C1994" s="5">
        <v>2019</v>
      </c>
      <c r="D1994" s="5">
        <v>10</v>
      </c>
      <c r="E1994" t="s">
        <v>69</v>
      </c>
      <c r="F1994" t="s">
        <v>58</v>
      </c>
      <c r="G1994" s="5">
        <v>0</v>
      </c>
      <c r="H1994">
        <v>31</v>
      </c>
      <c r="I1994">
        <v>36</v>
      </c>
      <c r="J1994">
        <v>-5</v>
      </c>
      <c r="K1994">
        <f>IF(Table1[[#This Row],[net]]&gt;0,1,0)</f>
        <v>0</v>
      </c>
      <c r="L1994">
        <v>9.5</v>
      </c>
      <c r="M1994">
        <f>IF(Table1[[#This Row],[team]]=E1993,SUM(Table1[[#This Row],[win/loss]],M1993),Table1[[#This Row],[win/loss]])</f>
        <v>4</v>
      </c>
      <c r="N1994">
        <f>IF(Table1[[#This Row],[team]]=E1993,SUM(Table1[[#This Row],[win/loss]],M1993),Table1[[#This Row],[win/loss]])/B1994</f>
        <v>0.44444444444444442</v>
      </c>
      <c r="O1994">
        <f t="shared" si="65"/>
        <v>4.5</v>
      </c>
      <c r="P1994">
        <f>IF(Table1[[#This Row],[difference]]&gt;0,SQRT(Table1[[#This Row],[difference]]),-SQRT(ABS(Table1[[#This Row],[difference]])))</f>
        <v>2.1213203435596424</v>
      </c>
      <c r="Q1994">
        <f>IF(Table1[[#This Row],[line]]&gt;0,SQRT(Table1[[#This Row],[line]]),-SQRT(ABS(Table1[[#This Row],[line]])))</f>
        <v>3.082207001484488</v>
      </c>
      <c r="R1994">
        <f>Table1[[#This Row],[difference]]-Table1[[#This Row],[sqrt(line)]]</f>
        <v>1.417792998515512</v>
      </c>
      <c r="S1994">
        <f>IF(Table1[[#This Row],[difference]]&gt;0,1,-1)</f>
        <v>1</v>
      </c>
      <c r="T1994">
        <f>IF(Table1[[#This Row],[team]]=E1993,SUM(H1994,T1993),Table1[[#This Row],[ppg]])</f>
        <v>219</v>
      </c>
      <c r="U1994">
        <f>IF(Table1[[#This Row],[team]]=E1993,SUM(I1994,U1993),Table1[[#This Row],[ppga]])</f>
        <v>192</v>
      </c>
      <c r="V1994">
        <f>IF(Table1[[#This Row],[team]]=E1993,SUM(Table1[[#This Row],[difference]],V1993),Table1[[#This Row],[difference]])</f>
        <v>46</v>
      </c>
      <c r="W1994">
        <f>IF(Table1[[#This Row],[team]]=E1993,SUM(Table1[[#This Row],[sqrt(dif)]],W1993),Table1[[#This Row],[sqrt(dif)]])</f>
        <v>11.046241592942501</v>
      </c>
      <c r="X1994">
        <f>IF(Table1[[#This Row],[team]]=E1993,SUM(Table1[[#This Row],[f1]],X1993),Table1[[#This Row],[f1]])</f>
        <v>40.196637753248133</v>
      </c>
      <c r="Y1994">
        <f>IF(Table1[[#This Row],[ATS]]=S1993,SUM(Table1[[#This Row],[ATS]],Y1993),Table1[[#This Row],[ATS]])</f>
        <v>1</v>
      </c>
      <c r="Z1994">
        <f>IF(Table1[[#This Row],[ATS]]&gt;0,Table1[[#This Row],[ATS streak (not real)]]-1,Table1[[#This Row],[ATS streak (not real)]]+1)</f>
        <v>0</v>
      </c>
      <c r="AA1994" s="5">
        <f>Table1[[#This Row],[running ttl ppg]]^2.37/(Table1[[#This Row],[running ttl ppg]]^2.37+Table1[[#This Row],[running ttl ppga]]^2.37)</f>
        <v>0.57733333670911346</v>
      </c>
      <c r="AB1994" s="5">
        <f>Table1[[#This Row],[pyth ratio]]+Table1[[#This Row],[win/loss ratio]]</f>
        <v>1.021777781153558</v>
      </c>
    </row>
    <row r="1995" spans="1:28" x14ac:dyDescent="0.25">
      <c r="A1995" s="1">
        <v>4553</v>
      </c>
      <c r="B1995" s="7">
        <f t="shared" si="64"/>
        <v>10</v>
      </c>
      <c r="C1995" s="5">
        <v>2019</v>
      </c>
      <c r="D1995" s="5">
        <v>11</v>
      </c>
      <c r="E1995" t="s">
        <v>69</v>
      </c>
      <c r="F1995" t="s">
        <v>52</v>
      </c>
      <c r="G1995" s="5">
        <v>1</v>
      </c>
      <c r="H1995">
        <v>27</v>
      </c>
      <c r="I1995">
        <v>24</v>
      </c>
      <c r="J1995">
        <v>3</v>
      </c>
      <c r="K1995">
        <f>IF(Table1[[#This Row],[net]]&gt;0,1,0)</f>
        <v>1</v>
      </c>
      <c r="L1995">
        <v>-3</v>
      </c>
      <c r="M1995">
        <f>IF(Table1[[#This Row],[team]]=E1994,SUM(Table1[[#This Row],[win/loss]],M1994),Table1[[#This Row],[win/loss]])</f>
        <v>5</v>
      </c>
      <c r="N1995">
        <f>IF(Table1[[#This Row],[team]]=E1994,SUM(Table1[[#This Row],[win/loss]],M1994),Table1[[#This Row],[win/loss]])/B1995</f>
        <v>0.5</v>
      </c>
      <c r="O1995">
        <f t="shared" si="65"/>
        <v>0</v>
      </c>
      <c r="P1995">
        <f>IF(Table1[[#This Row],[difference]]&gt;0,SQRT(Table1[[#This Row],[difference]]),-SQRT(ABS(Table1[[#This Row],[difference]])))</f>
        <v>0</v>
      </c>
      <c r="Q1995">
        <f>IF(Table1[[#This Row],[line]]&gt;0,SQRT(Table1[[#This Row],[line]]),-SQRT(ABS(Table1[[#This Row],[line]])))</f>
        <v>-1.7320508075688772</v>
      </c>
      <c r="R1995">
        <f>Table1[[#This Row],[difference]]-Table1[[#This Row],[sqrt(line)]]</f>
        <v>1.7320508075688772</v>
      </c>
      <c r="S1995">
        <f>IF(Table1[[#This Row],[difference]]&gt;0,1,-1)</f>
        <v>-1</v>
      </c>
      <c r="T1995">
        <f>IF(Table1[[#This Row],[team]]=E1994,SUM(H1995,T1994),Table1[[#This Row],[ppg]])</f>
        <v>246</v>
      </c>
      <c r="U1995">
        <f>IF(Table1[[#This Row],[team]]=E1994,SUM(I1995,U1994),Table1[[#This Row],[ppga]])</f>
        <v>216</v>
      </c>
      <c r="V1995">
        <f>IF(Table1[[#This Row],[team]]=E1994,SUM(Table1[[#This Row],[difference]],V1994),Table1[[#This Row],[difference]])</f>
        <v>46</v>
      </c>
      <c r="W1995">
        <f>IF(Table1[[#This Row],[team]]=E1994,SUM(Table1[[#This Row],[sqrt(dif)]],W1994),Table1[[#This Row],[sqrt(dif)]])</f>
        <v>11.046241592942501</v>
      </c>
      <c r="X1995">
        <f>IF(Table1[[#This Row],[team]]=E1994,SUM(Table1[[#This Row],[f1]],X1994),Table1[[#This Row],[f1]])</f>
        <v>41.928688560817008</v>
      </c>
      <c r="Y1995">
        <f>IF(Table1[[#This Row],[ATS]]=S1994,SUM(Table1[[#This Row],[ATS]],Y1994),Table1[[#This Row],[ATS]])</f>
        <v>-1</v>
      </c>
      <c r="Z1995">
        <f>IF(Table1[[#This Row],[ATS]]&gt;0,Table1[[#This Row],[ATS streak (not real)]]-1,Table1[[#This Row],[ATS streak (not real)]]+1)</f>
        <v>0</v>
      </c>
      <c r="AA1995" s="5">
        <f>Table1[[#This Row],[running ttl ppg]]^2.37/(Table1[[#This Row],[running ttl ppg]]^2.37+Table1[[#This Row],[running ttl ppga]]^2.37)</f>
        <v>0.57645216789015086</v>
      </c>
      <c r="AB1995" s="5">
        <f>Table1[[#This Row],[pyth ratio]]+Table1[[#This Row],[win/loss ratio]]</f>
        <v>1.0764521678901509</v>
      </c>
    </row>
    <row r="1996" spans="1:28" x14ac:dyDescent="0.25">
      <c r="A1996" s="1">
        <v>4554</v>
      </c>
      <c r="B1996" s="7">
        <f t="shared" si="64"/>
        <v>11</v>
      </c>
      <c r="C1996" s="5">
        <v>2019</v>
      </c>
      <c r="D1996" s="5">
        <v>12</v>
      </c>
      <c r="E1996" t="s">
        <v>69</v>
      </c>
      <c r="F1996" t="s">
        <v>45</v>
      </c>
      <c r="G1996" s="5">
        <v>0</v>
      </c>
      <c r="H1996">
        <v>30</v>
      </c>
      <c r="I1996">
        <v>27</v>
      </c>
      <c r="J1996">
        <v>3</v>
      </c>
      <c r="K1996">
        <f>IF(Table1[[#This Row],[net]]&gt;0,1,0)</f>
        <v>1</v>
      </c>
      <c r="L1996">
        <v>3</v>
      </c>
      <c r="M1996">
        <f>IF(Table1[[#This Row],[team]]=E1995,SUM(Table1[[#This Row],[win/loss]],M1995),Table1[[#This Row],[win/loss]])</f>
        <v>6</v>
      </c>
      <c r="N1996">
        <f>IF(Table1[[#This Row],[team]]=E1995,SUM(Table1[[#This Row],[win/loss]],M1995),Table1[[#This Row],[win/loss]])/B1996</f>
        <v>0.54545454545454541</v>
      </c>
      <c r="O1996">
        <f t="shared" si="65"/>
        <v>6</v>
      </c>
      <c r="P1996">
        <f>IF(Table1[[#This Row],[difference]]&gt;0,SQRT(Table1[[#This Row],[difference]]),-SQRT(ABS(Table1[[#This Row],[difference]])))</f>
        <v>2.4494897427831779</v>
      </c>
      <c r="Q1996">
        <f>IF(Table1[[#This Row],[line]]&gt;0,SQRT(Table1[[#This Row],[line]]),-SQRT(ABS(Table1[[#This Row],[line]])))</f>
        <v>1.7320508075688772</v>
      </c>
      <c r="R1996">
        <f>Table1[[#This Row],[difference]]-Table1[[#This Row],[sqrt(line)]]</f>
        <v>4.2679491924311233</v>
      </c>
      <c r="S1996">
        <f>IF(Table1[[#This Row],[difference]]&gt;0,1,-1)</f>
        <v>1</v>
      </c>
      <c r="T1996">
        <f>IF(Table1[[#This Row],[team]]=E1995,SUM(H1996,T1995),Table1[[#This Row],[ppg]])</f>
        <v>276</v>
      </c>
      <c r="U1996">
        <f>IF(Table1[[#This Row],[team]]=E1995,SUM(I1996,U1995),Table1[[#This Row],[ppga]])</f>
        <v>243</v>
      </c>
      <c r="V1996">
        <f>IF(Table1[[#This Row],[team]]=E1995,SUM(Table1[[#This Row],[difference]],V1995),Table1[[#This Row],[difference]])</f>
        <v>52</v>
      </c>
      <c r="W1996">
        <f>IF(Table1[[#This Row],[team]]=E1995,SUM(Table1[[#This Row],[sqrt(dif)]],W1995),Table1[[#This Row],[sqrt(dif)]])</f>
        <v>13.495731335725679</v>
      </c>
      <c r="X1996">
        <f>IF(Table1[[#This Row],[team]]=E1995,SUM(Table1[[#This Row],[f1]],X1995),Table1[[#This Row],[f1]])</f>
        <v>46.196637753248133</v>
      </c>
      <c r="Y1996">
        <f>IF(Table1[[#This Row],[ATS]]=S1995,SUM(Table1[[#This Row],[ATS]],Y1995),Table1[[#This Row],[ATS]])</f>
        <v>1</v>
      </c>
      <c r="Z1996">
        <f>IF(Table1[[#This Row],[ATS]]&gt;0,Table1[[#This Row],[ATS streak (not real)]]-1,Table1[[#This Row],[ATS streak (not real)]]+1)</f>
        <v>0</v>
      </c>
      <c r="AA1996" s="5">
        <f>Table1[[#This Row],[running ttl ppg]]^2.37/(Table1[[#This Row],[running ttl ppg]]^2.37+Table1[[#This Row],[running ttl ppga]]^2.37)</f>
        <v>0.57488112168492933</v>
      </c>
      <c r="AB1996" s="5">
        <f>Table1[[#This Row],[pyth ratio]]+Table1[[#This Row],[win/loss ratio]]</f>
        <v>1.1203356671394746</v>
      </c>
    </row>
    <row r="1997" spans="1:28" x14ac:dyDescent="0.25">
      <c r="A1997" s="1">
        <v>4555</v>
      </c>
      <c r="B1997" s="7">
        <f t="shared" si="64"/>
        <v>12</v>
      </c>
      <c r="C1997" s="5">
        <v>2019</v>
      </c>
      <c r="D1997" s="5">
        <v>13</v>
      </c>
      <c r="E1997" t="s">
        <v>69</v>
      </c>
      <c r="F1997" t="s">
        <v>68</v>
      </c>
      <c r="G1997" s="5">
        <v>1</v>
      </c>
      <c r="H1997">
        <v>43</v>
      </c>
      <c r="I1997">
        <v>16</v>
      </c>
      <c r="J1997">
        <v>27</v>
      </c>
      <c r="K1997">
        <f>IF(Table1[[#This Row],[net]]&gt;0,1,0)</f>
        <v>1</v>
      </c>
      <c r="L1997">
        <v>-10</v>
      </c>
      <c r="M1997">
        <f>IF(Table1[[#This Row],[team]]=E1996,SUM(Table1[[#This Row],[win/loss]],M1996),Table1[[#This Row],[win/loss]])</f>
        <v>7</v>
      </c>
      <c r="N1997">
        <f>IF(Table1[[#This Row],[team]]=E1996,SUM(Table1[[#This Row],[win/loss]],M1996),Table1[[#This Row],[win/loss]])/B1997</f>
        <v>0.58333333333333337</v>
      </c>
      <c r="O1997">
        <f t="shared" si="65"/>
        <v>17</v>
      </c>
      <c r="P1997">
        <f>IF(Table1[[#This Row],[difference]]&gt;0,SQRT(Table1[[#This Row],[difference]]),-SQRT(ABS(Table1[[#This Row],[difference]])))</f>
        <v>4.1231056256176606</v>
      </c>
      <c r="Q1997">
        <f>IF(Table1[[#This Row],[line]]&gt;0,SQRT(Table1[[#This Row],[line]]),-SQRT(ABS(Table1[[#This Row],[line]])))</f>
        <v>-3.1622776601683795</v>
      </c>
      <c r="R1997">
        <f>Table1[[#This Row],[difference]]-Table1[[#This Row],[sqrt(line)]]</f>
        <v>20.162277660168378</v>
      </c>
      <c r="S1997">
        <f>IF(Table1[[#This Row],[difference]]&gt;0,1,-1)</f>
        <v>1</v>
      </c>
      <c r="T1997">
        <f>IF(Table1[[#This Row],[team]]=E1996,SUM(H1997,T1996),Table1[[#This Row],[ppg]])</f>
        <v>319</v>
      </c>
      <c r="U1997">
        <f>IF(Table1[[#This Row],[team]]=E1996,SUM(I1997,U1996),Table1[[#This Row],[ppga]])</f>
        <v>259</v>
      </c>
      <c r="V1997">
        <f>IF(Table1[[#This Row],[team]]=E1996,SUM(Table1[[#This Row],[difference]],V1996),Table1[[#This Row],[difference]])</f>
        <v>69</v>
      </c>
      <c r="W1997">
        <f>IF(Table1[[#This Row],[team]]=E1996,SUM(Table1[[#This Row],[sqrt(dif)]],W1996),Table1[[#This Row],[sqrt(dif)]])</f>
        <v>17.618836961343341</v>
      </c>
      <c r="X1997">
        <f>IF(Table1[[#This Row],[team]]=E1996,SUM(Table1[[#This Row],[f1]],X1996),Table1[[#This Row],[f1]])</f>
        <v>66.358915413416511</v>
      </c>
      <c r="Y1997">
        <f>IF(Table1[[#This Row],[ATS]]=S1996,SUM(Table1[[#This Row],[ATS]],Y1996),Table1[[#This Row],[ATS]])</f>
        <v>2</v>
      </c>
      <c r="Z1997">
        <f>IF(Table1[[#This Row],[ATS]]&gt;0,Table1[[#This Row],[ATS streak (not real)]]-1,Table1[[#This Row],[ATS streak (not real)]]+1)</f>
        <v>1</v>
      </c>
      <c r="AA1997" s="5">
        <f>Table1[[#This Row],[running ttl ppg]]^2.37/(Table1[[#This Row],[running ttl ppg]]^2.37+Table1[[#This Row],[running ttl ppga]]^2.37)</f>
        <v>0.62100600881935886</v>
      </c>
      <c r="AB1997" s="5">
        <f>Table1[[#This Row],[pyth ratio]]+Table1[[#This Row],[win/loss ratio]]</f>
        <v>1.2043393421526922</v>
      </c>
    </row>
    <row r="1998" spans="1:28" x14ac:dyDescent="0.25">
      <c r="A1998" s="1">
        <v>4556</v>
      </c>
      <c r="B1998" s="7">
        <f t="shared" si="64"/>
        <v>13</v>
      </c>
      <c r="C1998" s="5">
        <v>2019</v>
      </c>
      <c r="D1998" s="5">
        <v>14</v>
      </c>
      <c r="E1998" t="s">
        <v>69</v>
      </c>
      <c r="F1998" t="s">
        <v>60</v>
      </c>
      <c r="G1998" s="5">
        <v>1</v>
      </c>
      <c r="H1998">
        <v>21</v>
      </c>
      <c r="I1998">
        <v>7</v>
      </c>
      <c r="J1998">
        <v>14</v>
      </c>
      <c r="K1998">
        <f>IF(Table1[[#This Row],[net]]&gt;0,1,0)</f>
        <v>1</v>
      </c>
      <c r="L1998">
        <v>-3</v>
      </c>
      <c r="M1998">
        <f>IF(Table1[[#This Row],[team]]=E1997,SUM(Table1[[#This Row],[win/loss]],M1997),Table1[[#This Row],[win/loss]])</f>
        <v>8</v>
      </c>
      <c r="N1998">
        <f>IF(Table1[[#This Row],[team]]=E1997,SUM(Table1[[#This Row],[win/loss]],M1997),Table1[[#This Row],[win/loss]])/B1998</f>
        <v>0.61538461538461542</v>
      </c>
      <c r="O1998">
        <f t="shared" si="65"/>
        <v>11</v>
      </c>
      <c r="P1998">
        <f>IF(Table1[[#This Row],[difference]]&gt;0,SQRT(Table1[[#This Row],[difference]]),-SQRT(ABS(Table1[[#This Row],[difference]])))</f>
        <v>3.3166247903553998</v>
      </c>
      <c r="Q1998">
        <f>IF(Table1[[#This Row],[line]]&gt;0,SQRT(Table1[[#This Row],[line]]),-SQRT(ABS(Table1[[#This Row],[line]])))</f>
        <v>-1.7320508075688772</v>
      </c>
      <c r="R1998">
        <f>Table1[[#This Row],[difference]]-Table1[[#This Row],[sqrt(line)]]</f>
        <v>12.732050807568877</v>
      </c>
      <c r="S1998">
        <f>IF(Table1[[#This Row],[difference]]&gt;0,1,-1)</f>
        <v>1</v>
      </c>
      <c r="T1998">
        <f>IF(Table1[[#This Row],[team]]=E1997,SUM(H1998,T1997),Table1[[#This Row],[ppg]])</f>
        <v>340</v>
      </c>
      <c r="U1998">
        <f>IF(Table1[[#This Row],[team]]=E1997,SUM(I1998,U1997),Table1[[#This Row],[ppga]])</f>
        <v>266</v>
      </c>
      <c r="V1998">
        <f>IF(Table1[[#This Row],[team]]=E1997,SUM(Table1[[#This Row],[difference]],V1997),Table1[[#This Row],[difference]])</f>
        <v>80</v>
      </c>
      <c r="W1998">
        <f>IF(Table1[[#This Row],[team]]=E1997,SUM(Table1[[#This Row],[sqrt(dif)]],W1997),Table1[[#This Row],[sqrt(dif)]])</f>
        <v>20.935461751698739</v>
      </c>
      <c r="X1998">
        <f>IF(Table1[[#This Row],[team]]=E1997,SUM(Table1[[#This Row],[f1]],X1997),Table1[[#This Row],[f1]])</f>
        <v>79.090966220985393</v>
      </c>
      <c r="Y1998">
        <f>IF(Table1[[#This Row],[ATS]]=S1997,SUM(Table1[[#This Row],[ATS]],Y1997),Table1[[#This Row],[ATS]])</f>
        <v>3</v>
      </c>
      <c r="Z1998">
        <f>IF(Table1[[#This Row],[ATS]]&gt;0,Table1[[#This Row],[ATS streak (not real)]]-1,Table1[[#This Row],[ATS streak (not real)]]+1)</f>
        <v>2</v>
      </c>
      <c r="AA1998" s="5">
        <f>Table1[[#This Row],[running ttl ppg]]^2.37/(Table1[[#This Row],[running ttl ppg]]^2.37+Table1[[#This Row],[running ttl ppga]]^2.37)</f>
        <v>0.64146190051170737</v>
      </c>
      <c r="AB1998" s="5">
        <f>Table1[[#This Row],[pyth ratio]]+Table1[[#This Row],[win/loss ratio]]</f>
        <v>1.2568465158963229</v>
      </c>
    </row>
    <row r="1999" spans="1:28" x14ac:dyDescent="0.25">
      <c r="A1999" s="1">
        <v>4557</v>
      </c>
      <c r="B1999" s="7">
        <f t="shared" si="64"/>
        <v>14</v>
      </c>
      <c r="C1999" s="5">
        <v>2019</v>
      </c>
      <c r="D1999" s="5">
        <v>15</v>
      </c>
      <c r="E1999" t="s">
        <v>69</v>
      </c>
      <c r="F1999" t="s">
        <v>68</v>
      </c>
      <c r="G1999" s="5">
        <v>0</v>
      </c>
      <c r="H1999">
        <v>23</v>
      </c>
      <c r="I1999">
        <v>26</v>
      </c>
      <c r="J1999">
        <v>-3</v>
      </c>
      <c r="K1999">
        <f>IF(Table1[[#This Row],[net]]&gt;0,1,0)</f>
        <v>0</v>
      </c>
      <c r="L1999">
        <v>-4</v>
      </c>
      <c r="M1999">
        <f>IF(Table1[[#This Row],[team]]=E1998,SUM(Table1[[#This Row],[win/loss]],M1998),Table1[[#This Row],[win/loss]])</f>
        <v>8</v>
      </c>
      <c r="N1999">
        <f>IF(Table1[[#This Row],[team]]=E1998,SUM(Table1[[#This Row],[win/loss]],M1998),Table1[[#This Row],[win/loss]])/B1999</f>
        <v>0.5714285714285714</v>
      </c>
      <c r="O1999">
        <f t="shared" si="65"/>
        <v>-7</v>
      </c>
      <c r="P1999">
        <f>IF(Table1[[#This Row],[difference]]&gt;0,SQRT(Table1[[#This Row],[difference]]),-SQRT(ABS(Table1[[#This Row],[difference]])))</f>
        <v>-2.6457513110645907</v>
      </c>
      <c r="Q1999">
        <f>IF(Table1[[#This Row],[line]]&gt;0,SQRT(Table1[[#This Row],[line]]),-SQRT(ABS(Table1[[#This Row],[line]])))</f>
        <v>-2</v>
      </c>
      <c r="R1999">
        <f>Table1[[#This Row],[difference]]-Table1[[#This Row],[sqrt(line)]]</f>
        <v>-5</v>
      </c>
      <c r="S1999">
        <f>IF(Table1[[#This Row],[difference]]&gt;0,1,-1)</f>
        <v>-1</v>
      </c>
      <c r="T1999">
        <f>IF(Table1[[#This Row],[team]]=E1998,SUM(H1999,T1998),Table1[[#This Row],[ppg]])</f>
        <v>363</v>
      </c>
      <c r="U1999">
        <f>IF(Table1[[#This Row],[team]]=E1998,SUM(I1999,U1998),Table1[[#This Row],[ppga]])</f>
        <v>292</v>
      </c>
      <c r="V1999">
        <f>IF(Table1[[#This Row],[team]]=E1998,SUM(Table1[[#This Row],[difference]],V1998),Table1[[#This Row],[difference]])</f>
        <v>73</v>
      </c>
      <c r="W1999">
        <f>IF(Table1[[#This Row],[team]]=E1998,SUM(Table1[[#This Row],[sqrt(dif)]],W1998),Table1[[#This Row],[sqrt(dif)]])</f>
        <v>18.289710440634149</v>
      </c>
      <c r="X1999">
        <f>IF(Table1[[#This Row],[team]]=E1998,SUM(Table1[[#This Row],[f1]],X1998),Table1[[#This Row],[f1]])</f>
        <v>74.090966220985393</v>
      </c>
      <c r="Y1999">
        <f>IF(Table1[[#This Row],[ATS]]=S1998,SUM(Table1[[#This Row],[ATS]],Y1998),Table1[[#This Row],[ATS]])</f>
        <v>-1</v>
      </c>
      <c r="Z1999">
        <f>IF(Table1[[#This Row],[ATS]]&gt;0,Table1[[#This Row],[ATS streak (not real)]]-1,Table1[[#This Row],[ATS streak (not real)]]+1)</f>
        <v>0</v>
      </c>
      <c r="AA1999" s="5">
        <f>Table1[[#This Row],[running ttl ppg]]^2.37/(Table1[[#This Row],[running ttl ppg]]^2.37+Table1[[#This Row],[running ttl ppga]]^2.37)</f>
        <v>0.62617174500921258</v>
      </c>
      <c r="AB1999" s="5">
        <f>Table1[[#This Row],[pyth ratio]]+Table1[[#This Row],[win/loss ratio]]</f>
        <v>1.197600316437784</v>
      </c>
    </row>
    <row r="2000" spans="1:28" x14ac:dyDescent="0.25">
      <c r="A2000" s="1">
        <v>4558</v>
      </c>
      <c r="B2000" s="7">
        <f t="shared" si="64"/>
        <v>15</v>
      </c>
      <c r="C2000" s="5">
        <v>2019</v>
      </c>
      <c r="D2000" s="5">
        <v>16</v>
      </c>
      <c r="E2000" t="s">
        <v>69</v>
      </c>
      <c r="F2000" t="s">
        <v>56</v>
      </c>
      <c r="G2000" s="5">
        <v>1</v>
      </c>
      <c r="H2000">
        <v>38</v>
      </c>
      <c r="I2000">
        <v>31</v>
      </c>
      <c r="J2000">
        <v>7</v>
      </c>
      <c r="K2000">
        <f>IF(Table1[[#This Row],[net]]&gt;0,1,0)</f>
        <v>1</v>
      </c>
      <c r="L2000">
        <v>1</v>
      </c>
      <c r="M2000">
        <f>IF(Table1[[#This Row],[team]]=E1999,SUM(Table1[[#This Row],[win/loss]],M1999),Table1[[#This Row],[win/loss]])</f>
        <v>9</v>
      </c>
      <c r="N2000">
        <f>IF(Table1[[#This Row],[team]]=E1999,SUM(Table1[[#This Row],[win/loss]],M1999),Table1[[#This Row],[win/loss]])/B2000</f>
        <v>0.6</v>
      </c>
      <c r="O2000">
        <f t="shared" si="65"/>
        <v>8</v>
      </c>
      <c r="P2000">
        <f>IF(Table1[[#This Row],[difference]]&gt;0,SQRT(Table1[[#This Row],[difference]]),-SQRT(ABS(Table1[[#This Row],[difference]])))</f>
        <v>2.8284271247461903</v>
      </c>
      <c r="Q2000">
        <f>IF(Table1[[#This Row],[line]]&gt;0,SQRT(Table1[[#This Row],[line]]),-SQRT(ABS(Table1[[#This Row],[line]])))</f>
        <v>1</v>
      </c>
      <c r="R2000">
        <f>Table1[[#This Row],[difference]]-Table1[[#This Row],[sqrt(line)]]</f>
        <v>7</v>
      </c>
      <c r="S2000">
        <f>IF(Table1[[#This Row],[difference]]&gt;0,1,-1)</f>
        <v>1</v>
      </c>
      <c r="T2000">
        <f>IF(Table1[[#This Row],[team]]=E1999,SUM(H2000,T1999),Table1[[#This Row],[ppg]])</f>
        <v>401</v>
      </c>
      <c r="U2000">
        <f>IF(Table1[[#This Row],[team]]=E1999,SUM(I2000,U1999),Table1[[#This Row],[ppga]])</f>
        <v>323</v>
      </c>
      <c r="V2000">
        <f>IF(Table1[[#This Row],[team]]=E1999,SUM(Table1[[#This Row],[difference]],V1999),Table1[[#This Row],[difference]])</f>
        <v>81</v>
      </c>
      <c r="W2000">
        <f>IF(Table1[[#This Row],[team]]=E1999,SUM(Table1[[#This Row],[sqrt(dif)]],W1999),Table1[[#This Row],[sqrt(dif)]])</f>
        <v>21.118137565380341</v>
      </c>
      <c r="X2000">
        <f>IF(Table1[[#This Row],[team]]=E1999,SUM(Table1[[#This Row],[f1]],X1999),Table1[[#This Row],[f1]])</f>
        <v>81.090966220985393</v>
      </c>
      <c r="Y2000">
        <f>IF(Table1[[#This Row],[ATS]]=S1999,SUM(Table1[[#This Row],[ATS]],Y1999),Table1[[#This Row],[ATS]])</f>
        <v>1</v>
      </c>
      <c r="Z2000">
        <f>IF(Table1[[#This Row],[ATS]]&gt;0,Table1[[#This Row],[ATS streak (not real)]]-1,Table1[[#This Row],[ATS streak (not real)]]+1)</f>
        <v>0</v>
      </c>
      <c r="AA2000" s="5">
        <f>Table1[[#This Row],[running ttl ppg]]^2.37/(Table1[[#This Row],[running ttl ppg]]^2.37+Table1[[#This Row],[running ttl ppga]]^2.37)</f>
        <v>0.62542809420638967</v>
      </c>
      <c r="AB2000" s="5">
        <f>Table1[[#This Row],[pyth ratio]]+Table1[[#This Row],[win/loss ratio]]</f>
        <v>1.2254280942063898</v>
      </c>
    </row>
    <row r="2001" spans="1:28" x14ac:dyDescent="0.25">
      <c r="A2001" s="1">
        <v>4559</v>
      </c>
      <c r="B2001" s="7">
        <f t="shared" si="64"/>
        <v>16</v>
      </c>
      <c r="C2001" s="5">
        <v>2019</v>
      </c>
      <c r="D2001" s="5">
        <v>17</v>
      </c>
      <c r="E2001" t="s">
        <v>69</v>
      </c>
      <c r="F2001" t="s">
        <v>41</v>
      </c>
      <c r="G2001" s="5">
        <v>1</v>
      </c>
      <c r="H2001">
        <v>27</v>
      </c>
      <c r="I2001">
        <v>24</v>
      </c>
      <c r="J2001">
        <v>3</v>
      </c>
      <c r="K2001">
        <f>IF(Table1[[#This Row],[net]]&gt;0,1,0)</f>
        <v>1</v>
      </c>
      <c r="L2001">
        <v>-14.5</v>
      </c>
      <c r="M2001">
        <f>IF(Table1[[#This Row],[team]]=E2000,SUM(Table1[[#This Row],[win/loss]],M2000),Table1[[#This Row],[win/loss]])</f>
        <v>10</v>
      </c>
      <c r="N2001">
        <f>IF(Table1[[#This Row],[team]]=E2000,SUM(Table1[[#This Row],[win/loss]],M2000),Table1[[#This Row],[win/loss]])/B2001</f>
        <v>0.625</v>
      </c>
      <c r="O2001">
        <f t="shared" si="65"/>
        <v>-11.5</v>
      </c>
      <c r="P2001">
        <f>IF(Table1[[#This Row],[difference]]&gt;0,SQRT(Table1[[#This Row],[difference]]),-SQRT(ABS(Table1[[#This Row],[difference]])))</f>
        <v>-3.3911649915626341</v>
      </c>
      <c r="Q2001">
        <f>IF(Table1[[#This Row],[line]]&gt;0,SQRT(Table1[[#This Row],[line]]),-SQRT(ABS(Table1[[#This Row],[line]])))</f>
        <v>-3.8078865529319543</v>
      </c>
      <c r="R2001">
        <f>Table1[[#This Row],[difference]]-Table1[[#This Row],[sqrt(line)]]</f>
        <v>-7.6921134470680457</v>
      </c>
      <c r="S2001">
        <f>IF(Table1[[#This Row],[difference]]&gt;0,1,-1)</f>
        <v>-1</v>
      </c>
      <c r="T2001">
        <f>IF(Table1[[#This Row],[team]]=E2000,SUM(H2001,T2000),Table1[[#This Row],[ppg]])</f>
        <v>428</v>
      </c>
      <c r="U2001">
        <f>IF(Table1[[#This Row],[team]]=E2000,SUM(I2001,U2000),Table1[[#This Row],[ppga]])</f>
        <v>347</v>
      </c>
      <c r="V2001">
        <f>IF(Table1[[#This Row],[team]]=E2000,SUM(Table1[[#This Row],[difference]],V2000),Table1[[#This Row],[difference]])</f>
        <v>69.5</v>
      </c>
      <c r="W2001">
        <f>IF(Table1[[#This Row],[team]]=E2000,SUM(Table1[[#This Row],[sqrt(dif)]],W2000),Table1[[#This Row],[sqrt(dif)]])</f>
        <v>17.726972573817708</v>
      </c>
      <c r="X2001">
        <f>IF(Table1[[#This Row],[team]]=E2000,SUM(Table1[[#This Row],[f1]],X2000),Table1[[#This Row],[f1]])</f>
        <v>73.398852773917355</v>
      </c>
      <c r="Y2001">
        <f>IF(Table1[[#This Row],[ATS]]=S2000,SUM(Table1[[#This Row],[ATS]],Y2000),Table1[[#This Row],[ATS]])</f>
        <v>-1</v>
      </c>
      <c r="Z2001">
        <f>IF(Table1[[#This Row],[ATS]]&gt;0,Table1[[#This Row],[ATS streak (not real)]]-1,Table1[[#This Row],[ATS streak (not real)]]+1)</f>
        <v>0</v>
      </c>
      <c r="AA2001" s="5">
        <f>Table1[[#This Row],[running ttl ppg]]^2.37/(Table1[[#This Row],[running ttl ppg]]^2.37+Table1[[#This Row],[running ttl ppga]]^2.37)</f>
        <v>0.62180632677072267</v>
      </c>
      <c r="AB2001" s="5">
        <f>Table1[[#This Row],[pyth ratio]]+Table1[[#This Row],[win/loss ratio]]</f>
        <v>1.2468063267707228</v>
      </c>
    </row>
    <row r="2002" spans="1:28" x14ac:dyDescent="0.25">
      <c r="A2002" s="1">
        <v>4560</v>
      </c>
      <c r="B2002" s="7">
        <f t="shared" si="64"/>
        <v>1</v>
      </c>
      <c r="C2002" s="5">
        <v>2019</v>
      </c>
      <c r="D2002" s="5">
        <v>1</v>
      </c>
      <c r="E2002" t="s">
        <v>70</v>
      </c>
      <c r="F2002" t="s">
        <v>64</v>
      </c>
      <c r="G2002" s="5">
        <v>0</v>
      </c>
      <c r="H2002">
        <v>48</v>
      </c>
      <c r="I2002">
        <v>40</v>
      </c>
      <c r="J2002">
        <v>8</v>
      </c>
      <c r="K2002">
        <f>IF(Table1[[#This Row],[net]]&gt;0,1,0)</f>
        <v>1</v>
      </c>
      <c r="L2002">
        <v>10</v>
      </c>
      <c r="M2002">
        <f>IF(Table1[[#This Row],[team]]=E2001,SUM(Table1[[#This Row],[win/loss]],M2001),Table1[[#This Row],[win/loss]])</f>
        <v>1</v>
      </c>
      <c r="N2002">
        <f>IF(Table1[[#This Row],[team]]=E2001,SUM(Table1[[#This Row],[win/loss]],M2001),Table1[[#This Row],[win/loss]])/B2002</f>
        <v>1</v>
      </c>
      <c r="O2002">
        <f t="shared" si="65"/>
        <v>18</v>
      </c>
      <c r="P2002">
        <f>IF(Table1[[#This Row],[difference]]&gt;0,SQRT(Table1[[#This Row],[difference]]),-SQRT(ABS(Table1[[#This Row],[difference]])))</f>
        <v>4.2426406871192848</v>
      </c>
      <c r="Q2002">
        <f>IF(Table1[[#This Row],[line]]&gt;0,SQRT(Table1[[#This Row],[line]]),-SQRT(ABS(Table1[[#This Row],[line]])))</f>
        <v>3.1622776601683795</v>
      </c>
      <c r="R2002">
        <f>Table1[[#This Row],[difference]]-Table1[[#This Row],[sqrt(line)]]</f>
        <v>14.83772233983162</v>
      </c>
      <c r="S2002">
        <f>IF(Table1[[#This Row],[difference]]&gt;0,1,-1)</f>
        <v>1</v>
      </c>
      <c r="T2002">
        <f>IF(Table1[[#This Row],[team]]=E2001,SUM(H2002,T2001),Table1[[#This Row],[ppg]])</f>
        <v>48</v>
      </c>
      <c r="U2002">
        <f>IF(Table1[[#This Row],[team]]=E2001,SUM(I2002,U2001),Table1[[#This Row],[ppga]])</f>
        <v>40</v>
      </c>
      <c r="V2002">
        <f>IF(Table1[[#This Row],[team]]=E2001,SUM(Table1[[#This Row],[difference]],V2001),Table1[[#This Row],[difference]])</f>
        <v>18</v>
      </c>
      <c r="W2002">
        <f>IF(Table1[[#This Row],[team]]=E2001,SUM(Table1[[#This Row],[sqrt(dif)]],W2001),Table1[[#This Row],[sqrt(dif)]])</f>
        <v>4.2426406871192848</v>
      </c>
      <c r="X2002">
        <f>IF(Table1[[#This Row],[team]]=E2001,SUM(Table1[[#This Row],[f1]],X2001),Table1[[#This Row],[f1]])</f>
        <v>14.83772233983162</v>
      </c>
      <c r="Y2002">
        <f>IF(Table1[[#This Row],[ATS]]=S2001,SUM(Table1[[#This Row],[ATS]],Y2001),Table1[[#This Row],[ATS]])</f>
        <v>1</v>
      </c>
      <c r="Z2002">
        <f>IF(Table1[[#This Row],[ATS]]&gt;0,Table1[[#This Row],[ATS streak (not real)]]-1,Table1[[#This Row],[ATS streak (not real)]]+1)</f>
        <v>0</v>
      </c>
      <c r="AA2002" s="5">
        <f>Table1[[#This Row],[running ttl ppg]]^2.37/(Table1[[#This Row],[running ttl ppg]]^2.37+Table1[[#This Row],[running ttl ppga]]^2.37)</f>
        <v>0.60637551614465968</v>
      </c>
      <c r="AB2002" s="5">
        <f>Table1[[#This Row],[pyth ratio]]+Table1[[#This Row],[win/loss ratio]]</f>
        <v>1.6063755161446598</v>
      </c>
    </row>
    <row r="2003" spans="1:28" x14ac:dyDescent="0.25">
      <c r="A2003" s="1">
        <v>4561</v>
      </c>
      <c r="B2003" s="7">
        <f t="shared" ref="B2003:B2066" si="66">IF(B2002=16,1,B2002+1)</f>
        <v>2</v>
      </c>
      <c r="C2003" s="5">
        <v>2019</v>
      </c>
      <c r="D2003" s="5">
        <v>2</v>
      </c>
      <c r="E2003" t="s">
        <v>70</v>
      </c>
      <c r="F2003" t="s">
        <v>66</v>
      </c>
      <c r="G2003" s="5">
        <v>1</v>
      </c>
      <c r="H2003">
        <v>27</v>
      </c>
      <c r="I2003">
        <v>21</v>
      </c>
      <c r="J2003">
        <v>6</v>
      </c>
      <c r="K2003">
        <f>IF(Table1[[#This Row],[net]]&gt;0,1,0)</f>
        <v>1</v>
      </c>
      <c r="L2003">
        <v>3</v>
      </c>
      <c r="M2003">
        <f>IF(Table1[[#This Row],[team]]=E2002,SUM(Table1[[#This Row],[win/loss]],M2002),Table1[[#This Row],[win/loss]])</f>
        <v>2</v>
      </c>
      <c r="N2003">
        <f>IF(Table1[[#This Row],[team]]=E2002,SUM(Table1[[#This Row],[win/loss]],M2002),Table1[[#This Row],[win/loss]])/B2003</f>
        <v>1</v>
      </c>
      <c r="O2003">
        <f t="shared" si="65"/>
        <v>9</v>
      </c>
      <c r="P2003">
        <f>IF(Table1[[#This Row],[difference]]&gt;0,SQRT(Table1[[#This Row],[difference]]),-SQRT(ABS(Table1[[#This Row],[difference]])))</f>
        <v>3</v>
      </c>
      <c r="Q2003">
        <f>IF(Table1[[#This Row],[line]]&gt;0,SQRT(Table1[[#This Row],[line]]),-SQRT(ABS(Table1[[#This Row],[line]])))</f>
        <v>1.7320508075688772</v>
      </c>
      <c r="R2003">
        <f>Table1[[#This Row],[difference]]-Table1[[#This Row],[sqrt(line)]]</f>
        <v>7.2679491924311233</v>
      </c>
      <c r="S2003">
        <f>IF(Table1[[#This Row],[difference]]&gt;0,1,-1)</f>
        <v>1</v>
      </c>
      <c r="T2003">
        <f>IF(Table1[[#This Row],[team]]=E2002,SUM(H2003,T2002),Table1[[#This Row],[ppg]])</f>
        <v>75</v>
      </c>
      <c r="U2003">
        <f>IF(Table1[[#This Row],[team]]=E2002,SUM(I2003,U2002),Table1[[#This Row],[ppga]])</f>
        <v>61</v>
      </c>
      <c r="V2003">
        <f>IF(Table1[[#This Row],[team]]=E2002,SUM(Table1[[#This Row],[difference]],V2002),Table1[[#This Row],[difference]])</f>
        <v>27</v>
      </c>
      <c r="W2003">
        <f>IF(Table1[[#This Row],[team]]=E2002,SUM(Table1[[#This Row],[sqrt(dif)]],W2002),Table1[[#This Row],[sqrt(dif)]])</f>
        <v>7.2426406871192848</v>
      </c>
      <c r="X2003">
        <f>IF(Table1[[#This Row],[team]]=E2002,SUM(Table1[[#This Row],[f1]],X2002),Table1[[#This Row],[f1]])</f>
        <v>22.105671532262743</v>
      </c>
      <c r="Y2003">
        <f>IF(Table1[[#This Row],[ATS]]=S2002,SUM(Table1[[#This Row],[ATS]],Y2002),Table1[[#This Row],[ATS]])</f>
        <v>2</v>
      </c>
      <c r="Z2003">
        <f>IF(Table1[[#This Row],[ATS]]&gt;0,Table1[[#This Row],[ATS streak (not real)]]-1,Table1[[#This Row],[ATS streak (not real)]]+1)</f>
        <v>1</v>
      </c>
      <c r="AA2003" s="5">
        <f>Table1[[#This Row],[running ttl ppg]]^2.37/(Table1[[#This Row],[running ttl ppg]]^2.37+Table1[[#This Row],[running ttl ppga]]^2.37)</f>
        <v>0.62003004930026984</v>
      </c>
      <c r="AB2003" s="5">
        <f>Table1[[#This Row],[pyth ratio]]+Table1[[#This Row],[win/loss ratio]]</f>
        <v>1.6200300493002699</v>
      </c>
    </row>
    <row r="2004" spans="1:28" x14ac:dyDescent="0.25">
      <c r="A2004" s="1">
        <v>4562</v>
      </c>
      <c r="B2004" s="7">
        <f t="shared" si="66"/>
        <v>3</v>
      </c>
      <c r="C2004" s="5">
        <v>2019</v>
      </c>
      <c r="D2004" s="5">
        <v>3</v>
      </c>
      <c r="E2004" t="s">
        <v>70</v>
      </c>
      <c r="F2004" t="s">
        <v>67</v>
      </c>
      <c r="G2004" s="5">
        <v>1</v>
      </c>
      <c r="H2004">
        <v>27</v>
      </c>
      <c r="I2004">
        <v>30</v>
      </c>
      <c r="J2004">
        <v>-3</v>
      </c>
      <c r="K2004">
        <f>IF(Table1[[#This Row],[net]]&gt;0,1,0)</f>
        <v>0</v>
      </c>
      <c r="L2004">
        <v>-1</v>
      </c>
      <c r="M2004">
        <f>IF(Table1[[#This Row],[team]]=E2003,SUM(Table1[[#This Row],[win/loss]],M2003),Table1[[#This Row],[win/loss]])</f>
        <v>2</v>
      </c>
      <c r="N2004">
        <f>IF(Table1[[#This Row],[team]]=E2003,SUM(Table1[[#This Row],[win/loss]],M2003),Table1[[#This Row],[win/loss]])/B2004</f>
        <v>0.66666666666666663</v>
      </c>
      <c r="O2004">
        <f t="shared" si="65"/>
        <v>-4</v>
      </c>
      <c r="P2004">
        <f>IF(Table1[[#This Row],[difference]]&gt;0,SQRT(Table1[[#This Row],[difference]]),-SQRT(ABS(Table1[[#This Row],[difference]])))</f>
        <v>-2</v>
      </c>
      <c r="Q2004">
        <f>IF(Table1[[#This Row],[line]]&gt;0,SQRT(Table1[[#This Row],[line]]),-SQRT(ABS(Table1[[#This Row],[line]])))</f>
        <v>-1</v>
      </c>
      <c r="R2004">
        <f>Table1[[#This Row],[difference]]-Table1[[#This Row],[sqrt(line)]]</f>
        <v>-3</v>
      </c>
      <c r="S2004">
        <f>IF(Table1[[#This Row],[difference]]&gt;0,1,-1)</f>
        <v>-1</v>
      </c>
      <c r="T2004">
        <f>IF(Table1[[#This Row],[team]]=E2003,SUM(H2004,T2003),Table1[[#This Row],[ppg]])</f>
        <v>102</v>
      </c>
      <c r="U2004">
        <f>IF(Table1[[#This Row],[team]]=E2003,SUM(I2004,U2003),Table1[[#This Row],[ppga]])</f>
        <v>91</v>
      </c>
      <c r="V2004">
        <f>IF(Table1[[#This Row],[team]]=E2003,SUM(Table1[[#This Row],[difference]],V2003),Table1[[#This Row],[difference]])</f>
        <v>23</v>
      </c>
      <c r="W2004">
        <f>IF(Table1[[#This Row],[team]]=E2003,SUM(Table1[[#This Row],[sqrt(dif)]],W2003),Table1[[#This Row],[sqrt(dif)]])</f>
        <v>5.2426406871192848</v>
      </c>
      <c r="X2004">
        <f>IF(Table1[[#This Row],[team]]=E2003,SUM(Table1[[#This Row],[f1]],X2003),Table1[[#This Row],[f1]])</f>
        <v>19.105671532262743</v>
      </c>
      <c r="Y2004">
        <f>IF(Table1[[#This Row],[ATS]]=S2003,SUM(Table1[[#This Row],[ATS]],Y2003),Table1[[#This Row],[ATS]])</f>
        <v>-1</v>
      </c>
      <c r="Z2004">
        <f>IF(Table1[[#This Row],[ATS]]&gt;0,Table1[[#This Row],[ATS streak (not real)]]-1,Table1[[#This Row],[ATS streak (not real)]]+1)</f>
        <v>0</v>
      </c>
      <c r="AA2004" s="5">
        <f>Table1[[#This Row],[running ttl ppg]]^2.37/(Table1[[#This Row],[running ttl ppg]]^2.37+Table1[[#This Row],[running ttl ppga]]^2.37)</f>
        <v>0.56720301683904173</v>
      </c>
      <c r="AB2004" s="5">
        <f>Table1[[#This Row],[pyth ratio]]+Table1[[#This Row],[win/loss ratio]]</f>
        <v>1.2338696835057084</v>
      </c>
    </row>
    <row r="2005" spans="1:28" x14ac:dyDescent="0.25">
      <c r="A2005" s="1">
        <v>4563</v>
      </c>
      <c r="B2005" s="7">
        <f t="shared" si="66"/>
        <v>4</v>
      </c>
      <c r="C2005" s="5">
        <v>2019</v>
      </c>
      <c r="D2005" s="5">
        <v>4</v>
      </c>
      <c r="E2005" t="s">
        <v>70</v>
      </c>
      <c r="F2005" t="s">
        <v>46</v>
      </c>
      <c r="G2005" s="5">
        <v>0</v>
      </c>
      <c r="H2005">
        <v>10</v>
      </c>
      <c r="I2005">
        <v>48</v>
      </c>
      <c r="J2005">
        <v>-38</v>
      </c>
      <c r="K2005">
        <f>IF(Table1[[#This Row],[net]]&gt;0,1,0)</f>
        <v>0</v>
      </c>
      <c r="L2005">
        <v>3</v>
      </c>
      <c r="M2005">
        <f>IF(Table1[[#This Row],[team]]=E2004,SUM(Table1[[#This Row],[win/loss]],M2004),Table1[[#This Row],[win/loss]])</f>
        <v>2</v>
      </c>
      <c r="N2005">
        <f>IF(Table1[[#This Row],[team]]=E2004,SUM(Table1[[#This Row],[win/loss]],M2004),Table1[[#This Row],[win/loss]])/B2005</f>
        <v>0.5</v>
      </c>
      <c r="O2005">
        <f t="shared" si="65"/>
        <v>-35</v>
      </c>
      <c r="P2005">
        <f>IF(Table1[[#This Row],[difference]]&gt;0,SQRT(Table1[[#This Row],[difference]]),-SQRT(ABS(Table1[[#This Row],[difference]])))</f>
        <v>-5.9160797830996161</v>
      </c>
      <c r="Q2005">
        <f>IF(Table1[[#This Row],[line]]&gt;0,SQRT(Table1[[#This Row],[line]]),-SQRT(ABS(Table1[[#This Row],[line]])))</f>
        <v>1.7320508075688772</v>
      </c>
      <c r="R2005">
        <f>Table1[[#This Row],[difference]]-Table1[[#This Row],[sqrt(line)]]</f>
        <v>-36.732050807568875</v>
      </c>
      <c r="S2005">
        <f>IF(Table1[[#This Row],[difference]]&gt;0,1,-1)</f>
        <v>-1</v>
      </c>
      <c r="T2005">
        <f>IF(Table1[[#This Row],[team]]=E2004,SUM(H2005,T2004),Table1[[#This Row],[ppg]])</f>
        <v>112</v>
      </c>
      <c r="U2005">
        <f>IF(Table1[[#This Row],[team]]=E2004,SUM(I2005,U2004),Table1[[#This Row],[ppga]])</f>
        <v>139</v>
      </c>
      <c r="V2005">
        <f>IF(Table1[[#This Row],[team]]=E2004,SUM(Table1[[#This Row],[difference]],V2004),Table1[[#This Row],[difference]])</f>
        <v>-12</v>
      </c>
      <c r="W2005">
        <f>IF(Table1[[#This Row],[team]]=E2004,SUM(Table1[[#This Row],[sqrt(dif)]],W2004),Table1[[#This Row],[sqrt(dif)]])</f>
        <v>-0.67343909598033136</v>
      </c>
      <c r="X2005">
        <f>IF(Table1[[#This Row],[team]]=E2004,SUM(Table1[[#This Row],[f1]],X2004),Table1[[#This Row],[f1]])</f>
        <v>-17.626379275306132</v>
      </c>
      <c r="Y2005">
        <f>IF(Table1[[#This Row],[ATS]]=S2004,SUM(Table1[[#This Row],[ATS]],Y2004),Table1[[#This Row],[ATS]])</f>
        <v>-2</v>
      </c>
      <c r="Z2005">
        <f>IF(Table1[[#This Row],[ATS]]&gt;0,Table1[[#This Row],[ATS streak (not real)]]-1,Table1[[#This Row],[ATS streak (not real)]]+1)</f>
        <v>-1</v>
      </c>
      <c r="AA2005" s="5">
        <f>Table1[[#This Row],[running ttl ppg]]^2.37/(Table1[[#This Row],[running ttl ppg]]^2.37+Table1[[#This Row],[running ttl ppga]]^2.37)</f>
        <v>0.37475738935885505</v>
      </c>
      <c r="AB2005" s="5">
        <f>Table1[[#This Row],[pyth ratio]]+Table1[[#This Row],[win/loss ratio]]</f>
        <v>0.87475738935885505</v>
      </c>
    </row>
    <row r="2006" spans="1:28" x14ac:dyDescent="0.25">
      <c r="A2006" s="1">
        <v>4564</v>
      </c>
      <c r="B2006" s="7">
        <f t="shared" si="66"/>
        <v>5</v>
      </c>
      <c r="C2006" s="5">
        <v>2019</v>
      </c>
      <c r="D2006" s="5">
        <v>6</v>
      </c>
      <c r="E2006" t="s">
        <v>70</v>
      </c>
      <c r="F2006" t="s">
        <v>42</v>
      </c>
      <c r="G2006" s="5">
        <v>0</v>
      </c>
      <c r="H2006">
        <v>29</v>
      </c>
      <c r="I2006">
        <v>34</v>
      </c>
      <c r="J2006">
        <v>-5</v>
      </c>
      <c r="K2006">
        <f>IF(Table1[[#This Row],[net]]&gt;0,1,0)</f>
        <v>0</v>
      </c>
      <c r="L2006">
        <v>3</v>
      </c>
      <c r="M2006">
        <f>IF(Table1[[#This Row],[team]]=E2005,SUM(Table1[[#This Row],[win/loss]],M2005),Table1[[#This Row],[win/loss]])</f>
        <v>2</v>
      </c>
      <c r="N2006">
        <f>IF(Table1[[#This Row],[team]]=E2005,SUM(Table1[[#This Row],[win/loss]],M2005),Table1[[#This Row],[win/loss]])/B2006</f>
        <v>0.4</v>
      </c>
      <c r="O2006">
        <f t="shared" si="65"/>
        <v>-2</v>
      </c>
      <c r="P2006">
        <f>IF(Table1[[#This Row],[difference]]&gt;0,SQRT(Table1[[#This Row],[difference]]),-SQRT(ABS(Table1[[#This Row],[difference]])))</f>
        <v>-1.4142135623730951</v>
      </c>
      <c r="Q2006">
        <f>IF(Table1[[#This Row],[line]]&gt;0,SQRT(Table1[[#This Row],[line]]),-SQRT(ABS(Table1[[#This Row],[line]])))</f>
        <v>1.7320508075688772</v>
      </c>
      <c r="R2006">
        <f>Table1[[#This Row],[difference]]-Table1[[#This Row],[sqrt(line)]]</f>
        <v>-3.7320508075688772</v>
      </c>
      <c r="S2006">
        <f>IF(Table1[[#This Row],[difference]]&gt;0,1,-1)</f>
        <v>-1</v>
      </c>
      <c r="T2006">
        <f>IF(Table1[[#This Row],[team]]=E2005,SUM(H2006,T2005),Table1[[#This Row],[ppg]])</f>
        <v>141</v>
      </c>
      <c r="U2006">
        <f>IF(Table1[[#This Row],[team]]=E2005,SUM(I2006,U2005),Table1[[#This Row],[ppga]])</f>
        <v>173</v>
      </c>
      <c r="V2006">
        <f>IF(Table1[[#This Row],[team]]=E2005,SUM(Table1[[#This Row],[difference]],V2005),Table1[[#This Row],[difference]])</f>
        <v>-14</v>
      </c>
      <c r="W2006">
        <f>IF(Table1[[#This Row],[team]]=E2005,SUM(Table1[[#This Row],[sqrt(dif)]],W2005),Table1[[#This Row],[sqrt(dif)]])</f>
        <v>-2.0876526583534263</v>
      </c>
      <c r="X2006">
        <f>IF(Table1[[#This Row],[team]]=E2005,SUM(Table1[[#This Row],[f1]],X2005),Table1[[#This Row],[f1]])</f>
        <v>-21.35843008287501</v>
      </c>
      <c r="Y2006">
        <f>IF(Table1[[#This Row],[ATS]]=S2005,SUM(Table1[[#This Row],[ATS]],Y2005),Table1[[#This Row],[ATS]])</f>
        <v>-3</v>
      </c>
      <c r="Z2006">
        <f>IF(Table1[[#This Row],[ATS]]&gt;0,Table1[[#This Row],[ATS streak (not real)]]-1,Table1[[#This Row],[ATS streak (not real)]]+1)</f>
        <v>-2</v>
      </c>
      <c r="AA2006" s="5">
        <f>Table1[[#This Row],[running ttl ppg]]^2.37/(Table1[[#This Row],[running ttl ppg]]^2.37+Table1[[#This Row],[running ttl ppga]]^2.37)</f>
        <v>0.38113343696844088</v>
      </c>
      <c r="AB2006" s="5">
        <f>Table1[[#This Row],[pyth ratio]]+Table1[[#This Row],[win/loss ratio]]</f>
        <v>0.78113343696844084</v>
      </c>
    </row>
    <row r="2007" spans="1:28" x14ac:dyDescent="0.25">
      <c r="A2007" s="1">
        <v>4565</v>
      </c>
      <c r="B2007" s="7">
        <f t="shared" si="66"/>
        <v>6</v>
      </c>
      <c r="C2007" s="5">
        <v>2019</v>
      </c>
      <c r="D2007" s="5">
        <v>7</v>
      </c>
      <c r="E2007" t="s">
        <v>70</v>
      </c>
      <c r="F2007" t="s">
        <v>48</v>
      </c>
      <c r="G2007" s="5">
        <v>1</v>
      </c>
      <c r="H2007">
        <v>26</v>
      </c>
      <c r="I2007">
        <v>23</v>
      </c>
      <c r="J2007">
        <v>3</v>
      </c>
      <c r="K2007">
        <f>IF(Table1[[#This Row],[net]]&gt;0,1,0)</f>
        <v>1</v>
      </c>
      <c r="L2007">
        <v>-3.5</v>
      </c>
      <c r="M2007">
        <f>IF(Table1[[#This Row],[team]]=E2006,SUM(Table1[[#This Row],[win/loss]],M2006),Table1[[#This Row],[win/loss]])</f>
        <v>3</v>
      </c>
      <c r="N2007">
        <f>IF(Table1[[#This Row],[team]]=E2006,SUM(Table1[[#This Row],[win/loss]],M2006),Table1[[#This Row],[win/loss]])/B2007</f>
        <v>0.5</v>
      </c>
      <c r="O2007">
        <f t="shared" si="65"/>
        <v>-0.5</v>
      </c>
      <c r="P2007">
        <f>IF(Table1[[#This Row],[difference]]&gt;0,SQRT(Table1[[#This Row],[difference]]),-SQRT(ABS(Table1[[#This Row],[difference]])))</f>
        <v>-0.70710678118654757</v>
      </c>
      <c r="Q2007">
        <f>IF(Table1[[#This Row],[line]]&gt;0,SQRT(Table1[[#This Row],[line]]),-SQRT(ABS(Table1[[#This Row],[line]])))</f>
        <v>-1.8708286933869707</v>
      </c>
      <c r="R2007">
        <f>Table1[[#This Row],[difference]]-Table1[[#This Row],[sqrt(line)]]</f>
        <v>1.3708286933869707</v>
      </c>
      <c r="S2007">
        <f>IF(Table1[[#This Row],[difference]]&gt;0,1,-1)</f>
        <v>-1</v>
      </c>
      <c r="T2007">
        <f>IF(Table1[[#This Row],[team]]=E2006,SUM(H2007,T2006),Table1[[#This Row],[ppg]])</f>
        <v>167</v>
      </c>
      <c r="U2007">
        <f>IF(Table1[[#This Row],[team]]=E2006,SUM(I2007,U2006),Table1[[#This Row],[ppga]])</f>
        <v>196</v>
      </c>
      <c r="V2007">
        <f>IF(Table1[[#This Row],[team]]=E2006,SUM(Table1[[#This Row],[difference]],V2006),Table1[[#This Row],[difference]])</f>
        <v>-14.5</v>
      </c>
      <c r="W2007">
        <f>IF(Table1[[#This Row],[team]]=E2006,SUM(Table1[[#This Row],[sqrt(dif)]],W2006),Table1[[#This Row],[sqrt(dif)]])</f>
        <v>-2.7947594395399737</v>
      </c>
      <c r="X2007">
        <f>IF(Table1[[#This Row],[team]]=E2006,SUM(Table1[[#This Row],[f1]],X2006),Table1[[#This Row],[f1]])</f>
        <v>-19.987601389488038</v>
      </c>
      <c r="Y2007">
        <f>IF(Table1[[#This Row],[ATS]]=S2006,SUM(Table1[[#This Row],[ATS]],Y2006),Table1[[#This Row],[ATS]])</f>
        <v>-4</v>
      </c>
      <c r="Z2007">
        <f>IF(Table1[[#This Row],[ATS]]&gt;0,Table1[[#This Row],[ATS streak (not real)]]-1,Table1[[#This Row],[ATS streak (not real)]]+1)</f>
        <v>-3</v>
      </c>
      <c r="AA2007" s="5">
        <f>Table1[[#This Row],[running ttl ppg]]^2.37/(Table1[[#This Row],[running ttl ppg]]^2.37+Table1[[#This Row],[running ttl ppga]]^2.37)</f>
        <v>0.40625077543461191</v>
      </c>
      <c r="AB2007" s="5">
        <f>Table1[[#This Row],[pyth ratio]]+Table1[[#This Row],[win/loss ratio]]</f>
        <v>0.90625077543461185</v>
      </c>
    </row>
    <row r="2008" spans="1:28" x14ac:dyDescent="0.25">
      <c r="A2008" s="1">
        <v>4566</v>
      </c>
      <c r="B2008" s="7">
        <f t="shared" si="66"/>
        <v>7</v>
      </c>
      <c r="C2008" s="5">
        <v>2019</v>
      </c>
      <c r="D2008" s="5">
        <v>8</v>
      </c>
      <c r="E2008" t="s">
        <v>70</v>
      </c>
      <c r="F2008" t="s">
        <v>47</v>
      </c>
      <c r="G2008" s="5">
        <v>0</v>
      </c>
      <c r="H2008">
        <v>34</v>
      </c>
      <c r="I2008">
        <v>37</v>
      </c>
      <c r="J2008">
        <v>-3</v>
      </c>
      <c r="K2008">
        <f>IF(Table1[[#This Row],[net]]&gt;0,1,0)</f>
        <v>0</v>
      </c>
      <c r="L2008">
        <v>3.5</v>
      </c>
      <c r="M2008">
        <f>IF(Table1[[#This Row],[team]]=E2007,SUM(Table1[[#This Row],[win/loss]],M2007),Table1[[#This Row],[win/loss]])</f>
        <v>3</v>
      </c>
      <c r="N2008">
        <f>IF(Table1[[#This Row],[team]]=E2007,SUM(Table1[[#This Row],[win/loss]],M2007),Table1[[#This Row],[win/loss]])/B2008</f>
        <v>0.42857142857142855</v>
      </c>
      <c r="O2008">
        <f t="shared" si="65"/>
        <v>0.5</v>
      </c>
      <c r="P2008">
        <f>IF(Table1[[#This Row],[difference]]&gt;0,SQRT(Table1[[#This Row],[difference]]),-SQRT(ABS(Table1[[#This Row],[difference]])))</f>
        <v>0.70710678118654757</v>
      </c>
      <c r="Q2008">
        <f>IF(Table1[[#This Row],[line]]&gt;0,SQRT(Table1[[#This Row],[line]]),-SQRT(ABS(Table1[[#This Row],[line]])))</f>
        <v>1.8708286933869707</v>
      </c>
      <c r="R2008">
        <f>Table1[[#This Row],[difference]]-Table1[[#This Row],[sqrt(line)]]</f>
        <v>-1.3708286933869707</v>
      </c>
      <c r="S2008">
        <f>IF(Table1[[#This Row],[difference]]&gt;0,1,-1)</f>
        <v>1</v>
      </c>
      <c r="T2008">
        <f>IF(Table1[[#This Row],[team]]=E2007,SUM(H2008,T2007),Table1[[#This Row],[ppg]])</f>
        <v>201</v>
      </c>
      <c r="U2008">
        <f>IF(Table1[[#This Row],[team]]=E2007,SUM(I2008,U2007),Table1[[#This Row],[ppga]])</f>
        <v>233</v>
      </c>
      <c r="V2008">
        <f>IF(Table1[[#This Row],[team]]=E2007,SUM(Table1[[#This Row],[difference]],V2007),Table1[[#This Row],[difference]])</f>
        <v>-14</v>
      </c>
      <c r="W2008">
        <f>IF(Table1[[#This Row],[team]]=E2007,SUM(Table1[[#This Row],[sqrt(dif)]],W2007),Table1[[#This Row],[sqrt(dif)]])</f>
        <v>-2.0876526583534263</v>
      </c>
      <c r="X2008">
        <f>IF(Table1[[#This Row],[team]]=E2007,SUM(Table1[[#This Row],[f1]],X2007),Table1[[#This Row],[f1]])</f>
        <v>-21.35843008287501</v>
      </c>
      <c r="Y2008">
        <f>IF(Table1[[#This Row],[ATS]]=S2007,SUM(Table1[[#This Row],[ATS]],Y2007),Table1[[#This Row],[ATS]])</f>
        <v>1</v>
      </c>
      <c r="Z2008">
        <f>IF(Table1[[#This Row],[ATS]]&gt;0,Table1[[#This Row],[ATS streak (not real)]]-1,Table1[[#This Row],[ATS streak (not real)]]+1)</f>
        <v>0</v>
      </c>
      <c r="AA2008" s="5">
        <f>Table1[[#This Row],[running ttl ppg]]^2.37/(Table1[[#This Row],[running ttl ppg]]^2.37+Table1[[#This Row],[running ttl ppga]]^2.37)</f>
        <v>0.41335125982300891</v>
      </c>
      <c r="AB2008" s="5">
        <f>Table1[[#This Row],[pyth ratio]]+Table1[[#This Row],[win/loss ratio]]</f>
        <v>0.84192268839443751</v>
      </c>
    </row>
    <row r="2009" spans="1:28" x14ac:dyDescent="0.25">
      <c r="A2009" s="1">
        <v>4567</v>
      </c>
      <c r="B2009" s="7">
        <f t="shared" si="66"/>
        <v>8</v>
      </c>
      <c r="C2009" s="5">
        <v>2019</v>
      </c>
      <c r="D2009" s="5">
        <v>9</v>
      </c>
      <c r="E2009" t="s">
        <v>70</v>
      </c>
      <c r="F2009" t="s">
        <v>45</v>
      </c>
      <c r="G2009" s="5">
        <v>0</v>
      </c>
      <c r="H2009">
        <v>28</v>
      </c>
      <c r="I2009">
        <v>42</v>
      </c>
      <c r="J2009">
        <v>-14</v>
      </c>
      <c r="K2009">
        <f>IF(Table1[[#This Row],[net]]&gt;0,1,0)</f>
        <v>0</v>
      </c>
      <c r="L2009">
        <v>6</v>
      </c>
      <c r="M2009">
        <f>IF(Table1[[#This Row],[team]]=E2008,SUM(Table1[[#This Row],[win/loss]],M2008),Table1[[#This Row],[win/loss]])</f>
        <v>3</v>
      </c>
      <c r="N2009">
        <f>IF(Table1[[#This Row],[team]]=E2008,SUM(Table1[[#This Row],[win/loss]],M2008),Table1[[#This Row],[win/loss]])/B2009</f>
        <v>0.375</v>
      </c>
      <c r="O2009">
        <f t="shared" si="65"/>
        <v>-8</v>
      </c>
      <c r="P2009">
        <f>IF(Table1[[#This Row],[difference]]&gt;0,SQRT(Table1[[#This Row],[difference]]),-SQRT(ABS(Table1[[#This Row],[difference]])))</f>
        <v>-2.8284271247461903</v>
      </c>
      <c r="Q2009">
        <f>IF(Table1[[#This Row],[line]]&gt;0,SQRT(Table1[[#This Row],[line]]),-SQRT(ABS(Table1[[#This Row],[line]])))</f>
        <v>2.4494897427831779</v>
      </c>
      <c r="R2009">
        <f>Table1[[#This Row],[difference]]-Table1[[#This Row],[sqrt(line)]]</f>
        <v>-10.449489742783179</v>
      </c>
      <c r="S2009">
        <f>IF(Table1[[#This Row],[difference]]&gt;0,1,-1)</f>
        <v>-1</v>
      </c>
      <c r="T2009">
        <f>IF(Table1[[#This Row],[team]]=E2008,SUM(H2009,T2008),Table1[[#This Row],[ppg]])</f>
        <v>229</v>
      </c>
      <c r="U2009">
        <f>IF(Table1[[#This Row],[team]]=E2008,SUM(I2009,U2008),Table1[[#This Row],[ppga]])</f>
        <v>275</v>
      </c>
      <c r="V2009">
        <f>IF(Table1[[#This Row],[team]]=E2008,SUM(Table1[[#This Row],[difference]],V2008),Table1[[#This Row],[difference]])</f>
        <v>-22</v>
      </c>
      <c r="W2009">
        <f>IF(Table1[[#This Row],[team]]=E2008,SUM(Table1[[#This Row],[sqrt(dif)]],W2008),Table1[[#This Row],[sqrt(dif)]])</f>
        <v>-4.916079783099617</v>
      </c>
      <c r="X2009">
        <f>IF(Table1[[#This Row],[team]]=E2008,SUM(Table1[[#This Row],[f1]],X2008),Table1[[#This Row],[f1]])</f>
        <v>-31.807919825658189</v>
      </c>
      <c r="Y2009">
        <f>IF(Table1[[#This Row],[ATS]]=S2008,SUM(Table1[[#This Row],[ATS]],Y2008),Table1[[#This Row],[ATS]])</f>
        <v>-1</v>
      </c>
      <c r="Z2009">
        <f>IF(Table1[[#This Row],[ATS]]&gt;0,Table1[[#This Row],[ATS streak (not real)]]-1,Table1[[#This Row],[ATS streak (not real)]]+1)</f>
        <v>0</v>
      </c>
      <c r="AA2009" s="5">
        <f>Table1[[#This Row],[running ttl ppg]]^2.37/(Table1[[#This Row],[running ttl ppg]]^2.37+Table1[[#This Row],[running ttl ppga]]^2.37)</f>
        <v>0.39321300490419986</v>
      </c>
      <c r="AB2009" s="5">
        <f>Table1[[#This Row],[pyth ratio]]+Table1[[#This Row],[win/loss ratio]]</f>
        <v>0.76821300490419986</v>
      </c>
    </row>
    <row r="2010" spans="1:28" x14ac:dyDescent="0.25">
      <c r="A2010" s="1">
        <v>4568</v>
      </c>
      <c r="B2010" s="7">
        <f t="shared" si="66"/>
        <v>9</v>
      </c>
      <c r="C2010" s="5">
        <v>2019</v>
      </c>
      <c r="D2010" s="5">
        <v>10</v>
      </c>
      <c r="E2010" t="s">
        <v>70</v>
      </c>
      <c r="F2010" t="s">
        <v>72</v>
      </c>
      <c r="G2010" s="5">
        <v>1</v>
      </c>
      <c r="H2010">
        <v>3</v>
      </c>
      <c r="I2010">
        <v>16</v>
      </c>
      <c r="J2010">
        <v>-13</v>
      </c>
      <c r="K2010">
        <f>IF(Table1[[#This Row],[net]]&gt;0,1,0)</f>
        <v>0</v>
      </c>
      <c r="L2010">
        <v>-3.5</v>
      </c>
      <c r="M2010">
        <f>IF(Table1[[#This Row],[team]]=E2009,SUM(Table1[[#This Row],[win/loss]],M2009),Table1[[#This Row],[win/loss]])</f>
        <v>3</v>
      </c>
      <c r="N2010">
        <f>IF(Table1[[#This Row],[team]]=E2009,SUM(Table1[[#This Row],[win/loss]],M2009),Table1[[#This Row],[win/loss]])/B2010</f>
        <v>0.33333333333333331</v>
      </c>
      <c r="O2010">
        <f t="shared" si="65"/>
        <v>-16.5</v>
      </c>
      <c r="P2010">
        <f>IF(Table1[[#This Row],[difference]]&gt;0,SQRT(Table1[[#This Row],[difference]]),-SQRT(ABS(Table1[[#This Row],[difference]])))</f>
        <v>-4.0620192023179804</v>
      </c>
      <c r="Q2010">
        <f>IF(Table1[[#This Row],[line]]&gt;0,SQRT(Table1[[#This Row],[line]]),-SQRT(ABS(Table1[[#This Row],[line]])))</f>
        <v>-1.8708286933869707</v>
      </c>
      <c r="R2010">
        <f>Table1[[#This Row],[difference]]-Table1[[#This Row],[sqrt(line)]]</f>
        <v>-14.62917130661303</v>
      </c>
      <c r="S2010">
        <f>IF(Table1[[#This Row],[difference]]&gt;0,1,-1)</f>
        <v>-1</v>
      </c>
      <c r="T2010">
        <f>IF(Table1[[#This Row],[team]]=E2009,SUM(H2010,T2009),Table1[[#This Row],[ppg]])</f>
        <v>232</v>
      </c>
      <c r="U2010">
        <f>IF(Table1[[#This Row],[team]]=E2009,SUM(I2010,U2009),Table1[[#This Row],[ppga]])</f>
        <v>291</v>
      </c>
      <c r="V2010">
        <f>IF(Table1[[#This Row],[team]]=E2009,SUM(Table1[[#This Row],[difference]],V2009),Table1[[#This Row],[difference]])</f>
        <v>-38.5</v>
      </c>
      <c r="W2010">
        <f>IF(Table1[[#This Row],[team]]=E2009,SUM(Table1[[#This Row],[sqrt(dif)]],W2009),Table1[[#This Row],[sqrt(dif)]])</f>
        <v>-8.9780989854175974</v>
      </c>
      <c r="X2010">
        <f>IF(Table1[[#This Row],[team]]=E2009,SUM(Table1[[#This Row],[f1]],X2009),Table1[[#This Row],[f1]])</f>
        <v>-46.43709113227122</v>
      </c>
      <c r="Y2010">
        <f>IF(Table1[[#This Row],[ATS]]=S2009,SUM(Table1[[#This Row],[ATS]],Y2009),Table1[[#This Row],[ATS]])</f>
        <v>-2</v>
      </c>
      <c r="Z2010">
        <f>IF(Table1[[#This Row],[ATS]]&gt;0,Table1[[#This Row],[ATS streak (not real)]]-1,Table1[[#This Row],[ATS streak (not real)]]+1)</f>
        <v>-1</v>
      </c>
      <c r="AA2010" s="5">
        <f>Table1[[#This Row],[running ttl ppg]]^2.37/(Table1[[#This Row],[running ttl ppg]]^2.37+Table1[[#This Row],[running ttl ppga]]^2.37)</f>
        <v>0.36888373855741152</v>
      </c>
      <c r="AB2010" s="5">
        <f>Table1[[#This Row],[pyth ratio]]+Table1[[#This Row],[win/loss ratio]]</f>
        <v>0.70221707189074478</v>
      </c>
    </row>
    <row r="2011" spans="1:28" x14ac:dyDescent="0.25">
      <c r="A2011" s="1">
        <v>4569</v>
      </c>
      <c r="B2011" s="7">
        <f t="shared" si="66"/>
        <v>10</v>
      </c>
      <c r="C2011" s="5">
        <v>2019</v>
      </c>
      <c r="D2011" s="5">
        <v>11</v>
      </c>
      <c r="E2011" t="s">
        <v>70</v>
      </c>
      <c r="F2011" t="s">
        <v>61</v>
      </c>
      <c r="G2011" s="5">
        <v>0</v>
      </c>
      <c r="H2011">
        <v>35</v>
      </c>
      <c r="I2011">
        <v>38</v>
      </c>
      <c r="J2011">
        <v>-3</v>
      </c>
      <c r="K2011">
        <f>IF(Table1[[#This Row],[net]]&gt;0,1,0)</f>
        <v>0</v>
      </c>
      <c r="L2011">
        <v>3</v>
      </c>
      <c r="M2011">
        <f>IF(Table1[[#This Row],[team]]=E2010,SUM(Table1[[#This Row],[win/loss]],M2010),Table1[[#This Row],[win/loss]])</f>
        <v>3</v>
      </c>
      <c r="N2011">
        <f>IF(Table1[[#This Row],[team]]=E2010,SUM(Table1[[#This Row],[win/loss]],M2010),Table1[[#This Row],[win/loss]])/B2011</f>
        <v>0.3</v>
      </c>
      <c r="O2011">
        <f t="shared" si="65"/>
        <v>0</v>
      </c>
      <c r="P2011">
        <f>IF(Table1[[#This Row],[difference]]&gt;0,SQRT(Table1[[#This Row],[difference]]),-SQRT(ABS(Table1[[#This Row],[difference]])))</f>
        <v>0</v>
      </c>
      <c r="Q2011">
        <f>IF(Table1[[#This Row],[line]]&gt;0,SQRT(Table1[[#This Row],[line]]),-SQRT(ABS(Table1[[#This Row],[line]])))</f>
        <v>1.7320508075688772</v>
      </c>
      <c r="R2011">
        <f>Table1[[#This Row],[difference]]-Table1[[#This Row],[sqrt(line)]]</f>
        <v>-1.7320508075688772</v>
      </c>
      <c r="S2011">
        <f>IF(Table1[[#This Row],[difference]]&gt;0,1,-1)</f>
        <v>-1</v>
      </c>
      <c r="T2011">
        <f>IF(Table1[[#This Row],[team]]=E2010,SUM(H2011,T2010),Table1[[#This Row],[ppg]])</f>
        <v>267</v>
      </c>
      <c r="U2011">
        <f>IF(Table1[[#This Row],[team]]=E2010,SUM(I2011,U2010),Table1[[#This Row],[ppga]])</f>
        <v>329</v>
      </c>
      <c r="V2011">
        <f>IF(Table1[[#This Row],[team]]=E2010,SUM(Table1[[#This Row],[difference]],V2010),Table1[[#This Row],[difference]])</f>
        <v>-38.5</v>
      </c>
      <c r="W2011">
        <f>IF(Table1[[#This Row],[team]]=E2010,SUM(Table1[[#This Row],[sqrt(dif)]],W2010),Table1[[#This Row],[sqrt(dif)]])</f>
        <v>-8.9780989854175974</v>
      </c>
      <c r="X2011">
        <f>IF(Table1[[#This Row],[team]]=E2010,SUM(Table1[[#This Row],[f1]],X2010),Table1[[#This Row],[f1]])</f>
        <v>-48.169141939840095</v>
      </c>
      <c r="Y2011">
        <f>IF(Table1[[#This Row],[ATS]]=S2010,SUM(Table1[[#This Row],[ATS]],Y2010),Table1[[#This Row],[ATS]])</f>
        <v>-3</v>
      </c>
      <c r="Z2011">
        <f>IF(Table1[[#This Row],[ATS]]&gt;0,Table1[[#This Row],[ATS streak (not real)]]-1,Table1[[#This Row],[ATS streak (not real)]]+1)</f>
        <v>-2</v>
      </c>
      <c r="AA2011" s="5">
        <f>Table1[[#This Row],[running ttl ppg]]^2.37/(Table1[[#This Row],[running ttl ppg]]^2.37+Table1[[#This Row],[running ttl ppga]]^2.37)</f>
        <v>0.3787452167903082</v>
      </c>
      <c r="AB2011" s="5">
        <f>Table1[[#This Row],[pyth ratio]]+Table1[[#This Row],[win/loss ratio]]</f>
        <v>0.67874521679030819</v>
      </c>
    </row>
    <row r="2012" spans="1:28" x14ac:dyDescent="0.25">
      <c r="A2012" s="1">
        <v>4570</v>
      </c>
      <c r="B2012" s="7">
        <f t="shared" si="66"/>
        <v>11</v>
      </c>
      <c r="C2012" s="5">
        <v>2019</v>
      </c>
      <c r="D2012" s="5">
        <v>12</v>
      </c>
      <c r="E2012" t="s">
        <v>70</v>
      </c>
      <c r="F2012" t="s">
        <v>68</v>
      </c>
      <c r="G2012" s="5">
        <v>1</v>
      </c>
      <c r="H2012">
        <v>27</v>
      </c>
      <c r="I2012">
        <v>9</v>
      </c>
      <c r="J2012">
        <v>18</v>
      </c>
      <c r="K2012">
        <f>IF(Table1[[#This Row],[net]]&gt;0,1,0)</f>
        <v>1</v>
      </c>
      <c r="L2012">
        <v>-1.5</v>
      </c>
      <c r="M2012">
        <f>IF(Table1[[#This Row],[team]]=E2011,SUM(Table1[[#This Row],[win/loss]],M2011),Table1[[#This Row],[win/loss]])</f>
        <v>4</v>
      </c>
      <c r="N2012">
        <f>IF(Table1[[#This Row],[team]]=E2011,SUM(Table1[[#This Row],[win/loss]],M2011),Table1[[#This Row],[win/loss]])/B2012</f>
        <v>0.36363636363636365</v>
      </c>
      <c r="O2012">
        <f t="shared" si="65"/>
        <v>16.5</v>
      </c>
      <c r="P2012">
        <f>IF(Table1[[#This Row],[difference]]&gt;0,SQRT(Table1[[#This Row],[difference]]),-SQRT(ABS(Table1[[#This Row],[difference]])))</f>
        <v>4.0620192023179804</v>
      </c>
      <c r="Q2012">
        <f>IF(Table1[[#This Row],[line]]&gt;0,SQRT(Table1[[#This Row],[line]]),-SQRT(ABS(Table1[[#This Row],[line]])))</f>
        <v>-1.2247448713915889</v>
      </c>
      <c r="R2012">
        <f>Table1[[#This Row],[difference]]-Table1[[#This Row],[sqrt(line)]]</f>
        <v>17.724744871391589</v>
      </c>
      <c r="S2012">
        <f>IF(Table1[[#This Row],[difference]]&gt;0,1,-1)</f>
        <v>1</v>
      </c>
      <c r="T2012">
        <f>IF(Table1[[#This Row],[team]]=E2011,SUM(H2012,T2011),Table1[[#This Row],[ppg]])</f>
        <v>294</v>
      </c>
      <c r="U2012">
        <f>IF(Table1[[#This Row],[team]]=E2011,SUM(I2012,U2011),Table1[[#This Row],[ppga]])</f>
        <v>338</v>
      </c>
      <c r="V2012">
        <f>IF(Table1[[#This Row],[team]]=E2011,SUM(Table1[[#This Row],[difference]],V2011),Table1[[#This Row],[difference]])</f>
        <v>-22</v>
      </c>
      <c r="W2012">
        <f>IF(Table1[[#This Row],[team]]=E2011,SUM(Table1[[#This Row],[sqrt(dif)]],W2011),Table1[[#This Row],[sqrt(dif)]])</f>
        <v>-4.916079783099617</v>
      </c>
      <c r="X2012">
        <f>IF(Table1[[#This Row],[team]]=E2011,SUM(Table1[[#This Row],[f1]],X2011),Table1[[#This Row],[f1]])</f>
        <v>-30.444397068448506</v>
      </c>
      <c r="Y2012">
        <f>IF(Table1[[#This Row],[ATS]]=S2011,SUM(Table1[[#This Row],[ATS]],Y2011),Table1[[#This Row],[ATS]])</f>
        <v>1</v>
      </c>
      <c r="Z2012">
        <f>IF(Table1[[#This Row],[ATS]]&gt;0,Table1[[#This Row],[ATS streak (not real)]]-1,Table1[[#This Row],[ATS streak (not real)]]+1)</f>
        <v>0</v>
      </c>
      <c r="AA2012" s="5">
        <f>Table1[[#This Row],[running ttl ppg]]^2.37/(Table1[[#This Row],[running ttl ppg]]^2.37+Table1[[#This Row],[running ttl ppga]]^2.37)</f>
        <v>0.41811052233533963</v>
      </c>
      <c r="AB2012" s="5">
        <f>Table1[[#This Row],[pyth ratio]]+Table1[[#This Row],[win/loss ratio]]</f>
        <v>0.78174688597170328</v>
      </c>
    </row>
    <row r="2013" spans="1:28" x14ac:dyDescent="0.25">
      <c r="A2013" s="1">
        <v>4571</v>
      </c>
      <c r="B2013" s="7">
        <f t="shared" si="66"/>
        <v>12</v>
      </c>
      <c r="C2013" s="5">
        <v>2019</v>
      </c>
      <c r="D2013" s="5">
        <v>13</v>
      </c>
      <c r="E2013" t="s">
        <v>70</v>
      </c>
      <c r="F2013" t="s">
        <v>45</v>
      </c>
      <c r="G2013" s="5">
        <v>1</v>
      </c>
      <c r="H2013">
        <v>24</v>
      </c>
      <c r="I2013">
        <v>17</v>
      </c>
      <c r="J2013">
        <v>7</v>
      </c>
      <c r="K2013">
        <f>IF(Table1[[#This Row],[net]]&gt;0,1,0)</f>
        <v>1</v>
      </c>
      <c r="L2013">
        <v>3.5</v>
      </c>
      <c r="M2013">
        <f>IF(Table1[[#This Row],[team]]=E2012,SUM(Table1[[#This Row],[win/loss]],M2012),Table1[[#This Row],[win/loss]])</f>
        <v>5</v>
      </c>
      <c r="N2013">
        <f>IF(Table1[[#This Row],[team]]=E2012,SUM(Table1[[#This Row],[win/loss]],M2012),Table1[[#This Row],[win/loss]])/B2013</f>
        <v>0.41666666666666669</v>
      </c>
      <c r="O2013">
        <f t="shared" si="65"/>
        <v>10.5</v>
      </c>
      <c r="P2013">
        <f>IF(Table1[[#This Row],[difference]]&gt;0,SQRT(Table1[[#This Row],[difference]]),-SQRT(ABS(Table1[[#This Row],[difference]])))</f>
        <v>3.2403703492039302</v>
      </c>
      <c r="Q2013">
        <f>IF(Table1[[#This Row],[line]]&gt;0,SQRT(Table1[[#This Row],[line]]),-SQRT(ABS(Table1[[#This Row],[line]])))</f>
        <v>1.8708286933869707</v>
      </c>
      <c r="R2013">
        <f>Table1[[#This Row],[difference]]-Table1[[#This Row],[sqrt(line)]]</f>
        <v>8.6291713066130296</v>
      </c>
      <c r="S2013">
        <f>IF(Table1[[#This Row],[difference]]&gt;0,1,-1)</f>
        <v>1</v>
      </c>
      <c r="T2013">
        <f>IF(Table1[[#This Row],[team]]=E2012,SUM(H2013,T2012),Table1[[#This Row],[ppg]])</f>
        <v>318</v>
      </c>
      <c r="U2013">
        <f>IF(Table1[[#This Row],[team]]=E2012,SUM(I2013,U2012),Table1[[#This Row],[ppga]])</f>
        <v>355</v>
      </c>
      <c r="V2013">
        <f>IF(Table1[[#This Row],[team]]=E2012,SUM(Table1[[#This Row],[difference]],V2012),Table1[[#This Row],[difference]])</f>
        <v>-11.5</v>
      </c>
      <c r="W2013">
        <f>IF(Table1[[#This Row],[team]]=E2012,SUM(Table1[[#This Row],[sqrt(dif)]],W2012),Table1[[#This Row],[sqrt(dif)]])</f>
        <v>-1.6757094338956868</v>
      </c>
      <c r="X2013">
        <f>IF(Table1[[#This Row],[team]]=E2012,SUM(Table1[[#This Row],[f1]],X2012),Table1[[#This Row],[f1]])</f>
        <v>-21.815225761835478</v>
      </c>
      <c r="Y2013">
        <f>IF(Table1[[#This Row],[ATS]]=S2012,SUM(Table1[[#This Row],[ATS]],Y2012),Table1[[#This Row],[ATS]])</f>
        <v>2</v>
      </c>
      <c r="Z2013">
        <f>IF(Table1[[#This Row],[ATS]]&gt;0,Table1[[#This Row],[ATS streak (not real)]]-1,Table1[[#This Row],[ATS streak (not real)]]+1)</f>
        <v>1</v>
      </c>
      <c r="AA2013" s="5">
        <f>Table1[[#This Row],[running ttl ppg]]^2.37/(Table1[[#This Row],[running ttl ppg]]^2.37+Table1[[#This Row],[running ttl ppga]]^2.37)</f>
        <v>0.43515295594382331</v>
      </c>
      <c r="AB2013" s="5">
        <f>Table1[[#This Row],[pyth ratio]]+Table1[[#This Row],[win/loss ratio]]</f>
        <v>0.85181962261048993</v>
      </c>
    </row>
    <row r="2014" spans="1:28" x14ac:dyDescent="0.25">
      <c r="A2014" s="1">
        <v>4572</v>
      </c>
      <c r="B2014" s="7">
        <f t="shared" si="66"/>
        <v>13</v>
      </c>
      <c r="C2014" s="5">
        <v>2019</v>
      </c>
      <c r="D2014" s="5">
        <v>14</v>
      </c>
      <c r="E2014" t="s">
        <v>70</v>
      </c>
      <c r="F2014" t="s">
        <v>64</v>
      </c>
      <c r="G2014" s="5">
        <v>1</v>
      </c>
      <c r="H2014">
        <v>14</v>
      </c>
      <c r="I2014">
        <v>28</v>
      </c>
      <c r="J2014">
        <v>-14</v>
      </c>
      <c r="K2014">
        <f>IF(Table1[[#This Row],[net]]&gt;0,1,0)</f>
        <v>0</v>
      </c>
      <c r="L2014">
        <v>9.5</v>
      </c>
      <c r="M2014">
        <f>IF(Table1[[#This Row],[team]]=E2013,SUM(Table1[[#This Row],[win/loss]],M2013),Table1[[#This Row],[win/loss]])</f>
        <v>5</v>
      </c>
      <c r="N2014">
        <f>IF(Table1[[#This Row],[team]]=E2013,SUM(Table1[[#This Row],[win/loss]],M2013),Table1[[#This Row],[win/loss]])/B2014</f>
        <v>0.38461538461538464</v>
      </c>
      <c r="O2014">
        <f t="shared" si="65"/>
        <v>-4.5</v>
      </c>
      <c r="P2014">
        <f>IF(Table1[[#This Row],[difference]]&gt;0,SQRT(Table1[[#This Row],[difference]]),-SQRT(ABS(Table1[[#This Row],[difference]])))</f>
        <v>-2.1213203435596424</v>
      </c>
      <c r="Q2014">
        <f>IF(Table1[[#This Row],[line]]&gt;0,SQRT(Table1[[#This Row],[line]]),-SQRT(ABS(Table1[[#This Row],[line]])))</f>
        <v>3.082207001484488</v>
      </c>
      <c r="R2014">
        <f>Table1[[#This Row],[difference]]-Table1[[#This Row],[sqrt(line)]]</f>
        <v>-7.5822070014844876</v>
      </c>
      <c r="S2014">
        <f>IF(Table1[[#This Row],[difference]]&gt;0,1,-1)</f>
        <v>-1</v>
      </c>
      <c r="T2014">
        <f>IF(Table1[[#This Row],[team]]=E2013,SUM(H2014,T2013),Table1[[#This Row],[ppg]])</f>
        <v>332</v>
      </c>
      <c r="U2014">
        <f>IF(Table1[[#This Row],[team]]=E2013,SUM(I2014,U2013),Table1[[#This Row],[ppga]])</f>
        <v>383</v>
      </c>
      <c r="V2014">
        <f>IF(Table1[[#This Row],[team]]=E2013,SUM(Table1[[#This Row],[difference]],V2013),Table1[[#This Row],[difference]])</f>
        <v>-16</v>
      </c>
      <c r="W2014">
        <f>IF(Table1[[#This Row],[team]]=E2013,SUM(Table1[[#This Row],[sqrt(dif)]],W2013),Table1[[#This Row],[sqrt(dif)]])</f>
        <v>-3.7970297774553292</v>
      </c>
      <c r="X2014">
        <f>IF(Table1[[#This Row],[team]]=E2013,SUM(Table1[[#This Row],[f1]],X2013),Table1[[#This Row],[f1]])</f>
        <v>-29.397432763319966</v>
      </c>
      <c r="Y2014">
        <f>IF(Table1[[#This Row],[ATS]]=S2013,SUM(Table1[[#This Row],[ATS]],Y2013),Table1[[#This Row],[ATS]])</f>
        <v>-1</v>
      </c>
      <c r="Z2014">
        <f>IF(Table1[[#This Row],[ATS]]&gt;0,Table1[[#This Row],[ATS streak (not real)]]-1,Table1[[#This Row],[ATS streak (not real)]]+1)</f>
        <v>0</v>
      </c>
      <c r="AA2014" s="5">
        <f>Table1[[#This Row],[running ttl ppg]]^2.37/(Table1[[#This Row],[running ttl ppg]]^2.37+Table1[[#This Row],[running ttl ppga]]^2.37)</f>
        <v>0.41613184553056531</v>
      </c>
      <c r="AB2014" s="5">
        <f>Table1[[#This Row],[pyth ratio]]+Table1[[#This Row],[win/loss ratio]]</f>
        <v>0.80074723014594995</v>
      </c>
    </row>
    <row r="2015" spans="1:28" x14ac:dyDescent="0.25">
      <c r="A2015" s="1">
        <v>4573</v>
      </c>
      <c r="B2015" s="7">
        <f t="shared" si="66"/>
        <v>14</v>
      </c>
      <c r="C2015" s="5">
        <v>2019</v>
      </c>
      <c r="D2015" s="5">
        <v>15</v>
      </c>
      <c r="E2015" t="s">
        <v>70</v>
      </c>
      <c r="F2015" t="s">
        <v>43</v>
      </c>
      <c r="G2015" s="5">
        <v>0</v>
      </c>
      <c r="H2015">
        <v>12</v>
      </c>
      <c r="I2015">
        <v>20</v>
      </c>
      <c r="J2015">
        <v>-8</v>
      </c>
      <c r="K2015">
        <f>IF(Table1[[#This Row],[net]]&gt;0,1,0)</f>
        <v>0</v>
      </c>
      <c r="L2015">
        <v>8.5</v>
      </c>
      <c r="M2015">
        <f>IF(Table1[[#This Row],[team]]=E2014,SUM(Table1[[#This Row],[win/loss]],M2014),Table1[[#This Row],[win/loss]])</f>
        <v>5</v>
      </c>
      <c r="N2015">
        <f>IF(Table1[[#This Row],[team]]=E2014,SUM(Table1[[#This Row],[win/loss]],M2014),Table1[[#This Row],[win/loss]])/B2015</f>
        <v>0.35714285714285715</v>
      </c>
      <c r="O2015">
        <f t="shared" si="65"/>
        <v>0.5</v>
      </c>
      <c r="P2015">
        <f>IF(Table1[[#This Row],[difference]]&gt;0,SQRT(Table1[[#This Row],[difference]]),-SQRT(ABS(Table1[[#This Row],[difference]])))</f>
        <v>0.70710678118654757</v>
      </c>
      <c r="Q2015">
        <f>IF(Table1[[#This Row],[line]]&gt;0,SQRT(Table1[[#This Row],[line]]),-SQRT(ABS(Table1[[#This Row],[line]])))</f>
        <v>2.9154759474226504</v>
      </c>
      <c r="R2015">
        <f>Table1[[#This Row],[difference]]-Table1[[#This Row],[sqrt(line)]]</f>
        <v>-2.4154759474226504</v>
      </c>
      <c r="S2015">
        <f>IF(Table1[[#This Row],[difference]]&gt;0,1,-1)</f>
        <v>1</v>
      </c>
      <c r="T2015">
        <f>IF(Table1[[#This Row],[team]]=E2014,SUM(H2015,T2014),Table1[[#This Row],[ppg]])</f>
        <v>344</v>
      </c>
      <c r="U2015">
        <f>IF(Table1[[#This Row],[team]]=E2014,SUM(I2015,U2014),Table1[[#This Row],[ppga]])</f>
        <v>403</v>
      </c>
      <c r="V2015">
        <f>IF(Table1[[#This Row],[team]]=E2014,SUM(Table1[[#This Row],[difference]],V2014),Table1[[#This Row],[difference]])</f>
        <v>-15.5</v>
      </c>
      <c r="W2015">
        <f>IF(Table1[[#This Row],[team]]=E2014,SUM(Table1[[#This Row],[sqrt(dif)]],W2014),Table1[[#This Row],[sqrt(dif)]])</f>
        <v>-3.0899229962687818</v>
      </c>
      <c r="X2015">
        <f>IF(Table1[[#This Row],[team]]=E2014,SUM(Table1[[#This Row],[f1]],X2014),Table1[[#This Row],[f1]])</f>
        <v>-31.812908710742615</v>
      </c>
      <c r="Y2015">
        <f>IF(Table1[[#This Row],[ATS]]=S2014,SUM(Table1[[#This Row],[ATS]],Y2014),Table1[[#This Row],[ATS]])</f>
        <v>1</v>
      </c>
      <c r="Z2015">
        <f>IF(Table1[[#This Row],[ATS]]&gt;0,Table1[[#This Row],[ATS streak (not real)]]-1,Table1[[#This Row],[ATS streak (not real)]]+1)</f>
        <v>0</v>
      </c>
      <c r="AA2015" s="5">
        <f>Table1[[#This Row],[running ttl ppg]]^2.37/(Table1[[#This Row],[running ttl ppg]]^2.37+Table1[[#This Row],[running ttl ppga]]^2.37)</f>
        <v>0.40729503434604492</v>
      </c>
      <c r="AB2015" s="5">
        <f>Table1[[#This Row],[pyth ratio]]+Table1[[#This Row],[win/loss ratio]]</f>
        <v>0.76443789148890207</v>
      </c>
    </row>
    <row r="2016" spans="1:28" x14ac:dyDescent="0.25">
      <c r="A2016" s="1">
        <v>4574</v>
      </c>
      <c r="B2016" s="7">
        <f t="shared" si="66"/>
        <v>15</v>
      </c>
      <c r="C2016" s="5">
        <v>2019</v>
      </c>
      <c r="D2016" s="5">
        <v>16</v>
      </c>
      <c r="E2016" t="s">
        <v>70</v>
      </c>
      <c r="F2016" t="s">
        <v>49</v>
      </c>
      <c r="G2016" s="5">
        <v>0</v>
      </c>
      <c r="H2016">
        <v>20</v>
      </c>
      <c r="I2016">
        <v>27</v>
      </c>
      <c r="J2016">
        <v>-7</v>
      </c>
      <c r="K2016">
        <f>IF(Table1[[#This Row],[net]]&gt;0,1,0)</f>
        <v>0</v>
      </c>
      <c r="L2016">
        <v>7</v>
      </c>
      <c r="M2016">
        <f>IF(Table1[[#This Row],[team]]=E2015,SUM(Table1[[#This Row],[win/loss]],M2015),Table1[[#This Row],[win/loss]])</f>
        <v>5</v>
      </c>
      <c r="N2016">
        <f>IF(Table1[[#This Row],[team]]=E2015,SUM(Table1[[#This Row],[win/loss]],M2015),Table1[[#This Row],[win/loss]])/B2016</f>
        <v>0.33333333333333331</v>
      </c>
      <c r="O2016">
        <f t="shared" si="65"/>
        <v>0</v>
      </c>
      <c r="P2016">
        <f>IF(Table1[[#This Row],[difference]]&gt;0,SQRT(Table1[[#This Row],[difference]]),-SQRT(ABS(Table1[[#This Row],[difference]])))</f>
        <v>0</v>
      </c>
      <c r="Q2016">
        <f>IF(Table1[[#This Row],[line]]&gt;0,SQRT(Table1[[#This Row],[line]]),-SQRT(ABS(Table1[[#This Row],[line]])))</f>
        <v>2.6457513110645907</v>
      </c>
      <c r="R2016">
        <f>Table1[[#This Row],[difference]]-Table1[[#This Row],[sqrt(line)]]</f>
        <v>-2.6457513110645907</v>
      </c>
      <c r="S2016">
        <f>IF(Table1[[#This Row],[difference]]&gt;0,1,-1)</f>
        <v>-1</v>
      </c>
      <c r="T2016">
        <f>IF(Table1[[#This Row],[team]]=E2015,SUM(H2016,T2015),Table1[[#This Row],[ppg]])</f>
        <v>364</v>
      </c>
      <c r="U2016">
        <f>IF(Table1[[#This Row],[team]]=E2015,SUM(I2016,U2015),Table1[[#This Row],[ppga]])</f>
        <v>430</v>
      </c>
      <c r="V2016">
        <f>IF(Table1[[#This Row],[team]]=E2015,SUM(Table1[[#This Row],[difference]],V2015),Table1[[#This Row],[difference]])</f>
        <v>-15.5</v>
      </c>
      <c r="W2016">
        <f>IF(Table1[[#This Row],[team]]=E2015,SUM(Table1[[#This Row],[sqrt(dif)]],W2015),Table1[[#This Row],[sqrt(dif)]])</f>
        <v>-3.0899229962687818</v>
      </c>
      <c r="X2016">
        <f>IF(Table1[[#This Row],[team]]=E2015,SUM(Table1[[#This Row],[f1]],X2015),Table1[[#This Row],[f1]])</f>
        <v>-34.458660021807205</v>
      </c>
      <c r="Y2016">
        <f>IF(Table1[[#This Row],[ATS]]=S2015,SUM(Table1[[#This Row],[ATS]],Y2015),Table1[[#This Row],[ATS]])</f>
        <v>-1</v>
      </c>
      <c r="Z2016">
        <f>IF(Table1[[#This Row],[ATS]]&gt;0,Table1[[#This Row],[ATS streak (not real)]]-1,Table1[[#This Row],[ATS streak (not real)]]+1)</f>
        <v>0</v>
      </c>
      <c r="AA2016" s="5">
        <f>Table1[[#This Row],[running ttl ppg]]^2.37/(Table1[[#This Row],[running ttl ppg]]^2.37+Table1[[#This Row],[running ttl ppga]]^2.37)</f>
        <v>0.4025343691175341</v>
      </c>
      <c r="AB2016" s="5">
        <f>Table1[[#This Row],[pyth ratio]]+Table1[[#This Row],[win/loss ratio]]</f>
        <v>0.73586770245086741</v>
      </c>
    </row>
    <row r="2017" spans="1:28" x14ac:dyDescent="0.25">
      <c r="A2017" s="1">
        <v>4575</v>
      </c>
      <c r="B2017" s="7">
        <f t="shared" si="66"/>
        <v>16</v>
      </c>
      <c r="C2017" s="5">
        <v>2019</v>
      </c>
      <c r="D2017" s="5">
        <v>17</v>
      </c>
      <c r="E2017" t="s">
        <v>70</v>
      </c>
      <c r="F2017" t="s">
        <v>42</v>
      </c>
      <c r="G2017" s="5">
        <v>1</v>
      </c>
      <c r="H2017">
        <v>32</v>
      </c>
      <c r="I2017">
        <v>34</v>
      </c>
      <c r="J2017">
        <v>-2</v>
      </c>
      <c r="K2017">
        <f>IF(Table1[[#This Row],[net]]&gt;0,1,0)</f>
        <v>0</v>
      </c>
      <c r="L2017">
        <v>2.5</v>
      </c>
      <c r="M2017">
        <f>IF(Table1[[#This Row],[team]]=E2016,SUM(Table1[[#This Row],[win/loss]],M2016),Table1[[#This Row],[win/loss]])</f>
        <v>5</v>
      </c>
      <c r="N2017">
        <f>IF(Table1[[#This Row],[team]]=E2016,SUM(Table1[[#This Row],[win/loss]],M2016),Table1[[#This Row],[win/loss]])/B2017</f>
        <v>0.3125</v>
      </c>
      <c r="O2017">
        <f t="shared" si="65"/>
        <v>0.5</v>
      </c>
      <c r="P2017">
        <f>IF(Table1[[#This Row],[difference]]&gt;0,SQRT(Table1[[#This Row],[difference]]),-SQRT(ABS(Table1[[#This Row],[difference]])))</f>
        <v>0.70710678118654757</v>
      </c>
      <c r="Q2017">
        <f>IF(Table1[[#This Row],[line]]&gt;0,SQRT(Table1[[#This Row],[line]]),-SQRT(ABS(Table1[[#This Row],[line]])))</f>
        <v>1.5811388300841898</v>
      </c>
      <c r="R2017">
        <f>Table1[[#This Row],[difference]]-Table1[[#This Row],[sqrt(line)]]</f>
        <v>-1.0811388300841898</v>
      </c>
      <c r="S2017">
        <f>IF(Table1[[#This Row],[difference]]&gt;0,1,-1)</f>
        <v>1</v>
      </c>
      <c r="T2017">
        <f>IF(Table1[[#This Row],[team]]=E2016,SUM(H2017,T2016),Table1[[#This Row],[ppg]])</f>
        <v>396</v>
      </c>
      <c r="U2017">
        <f>IF(Table1[[#This Row],[team]]=E2016,SUM(I2017,U2016),Table1[[#This Row],[ppga]])</f>
        <v>464</v>
      </c>
      <c r="V2017">
        <f>IF(Table1[[#This Row],[team]]=E2016,SUM(Table1[[#This Row],[difference]],V2016),Table1[[#This Row],[difference]])</f>
        <v>-15</v>
      </c>
      <c r="W2017">
        <f>IF(Table1[[#This Row],[team]]=E2016,SUM(Table1[[#This Row],[sqrt(dif)]],W2016),Table1[[#This Row],[sqrt(dif)]])</f>
        <v>-2.3828162150822343</v>
      </c>
      <c r="X2017">
        <f>IF(Table1[[#This Row],[team]]=E2016,SUM(Table1[[#This Row],[f1]],X2016),Table1[[#This Row],[f1]])</f>
        <v>-35.539798851891398</v>
      </c>
      <c r="Y2017">
        <f>IF(Table1[[#This Row],[ATS]]=S2016,SUM(Table1[[#This Row],[ATS]],Y2016),Table1[[#This Row],[ATS]])</f>
        <v>1</v>
      </c>
      <c r="Z2017">
        <f>IF(Table1[[#This Row],[ATS]]&gt;0,Table1[[#This Row],[ATS streak (not real)]]-1,Table1[[#This Row],[ATS streak (not real)]]+1)</f>
        <v>0</v>
      </c>
      <c r="AA2017" s="5">
        <f>Table1[[#This Row],[running ttl ppg]]^2.37/(Table1[[#This Row],[running ttl ppg]]^2.37+Table1[[#This Row],[running ttl ppga]]^2.37)</f>
        <v>0.40719466548768585</v>
      </c>
      <c r="AB2017" s="5">
        <f>Table1[[#This Row],[pyth ratio]]+Table1[[#This Row],[win/loss ratio]]</f>
        <v>0.7196946654876859</v>
      </c>
    </row>
    <row r="2018" spans="1:28" x14ac:dyDescent="0.25">
      <c r="A2018" s="1">
        <v>4576</v>
      </c>
      <c r="B2018" s="7">
        <f t="shared" si="66"/>
        <v>1</v>
      </c>
      <c r="C2018" s="5">
        <v>2019</v>
      </c>
      <c r="D2018" s="5">
        <v>1</v>
      </c>
      <c r="E2018" t="s">
        <v>71</v>
      </c>
      <c r="F2018" t="s">
        <v>59</v>
      </c>
      <c r="G2018" s="5">
        <v>0</v>
      </c>
      <c r="H2018">
        <v>20</v>
      </c>
      <c r="I2018">
        <v>27</v>
      </c>
      <c r="J2018">
        <v>-7</v>
      </c>
      <c r="K2018">
        <f>IF(Table1[[#This Row],[net]]&gt;0,1,0)</f>
        <v>0</v>
      </c>
      <c r="L2018">
        <v>0</v>
      </c>
      <c r="M2018">
        <f>IF(Table1[[#This Row],[team]]=E2017,SUM(Table1[[#This Row],[win/loss]],M2017),Table1[[#This Row],[win/loss]])</f>
        <v>0</v>
      </c>
      <c r="N2018">
        <f>IF(Table1[[#This Row],[team]]=E2017,SUM(Table1[[#This Row],[win/loss]],M2017),Table1[[#This Row],[win/loss]])/B2018</f>
        <v>0</v>
      </c>
      <c r="O2018">
        <f t="shared" si="65"/>
        <v>-7</v>
      </c>
      <c r="P2018">
        <f>IF(Table1[[#This Row],[difference]]&gt;0,SQRT(Table1[[#This Row],[difference]]),-SQRT(ABS(Table1[[#This Row],[difference]])))</f>
        <v>-2.6457513110645907</v>
      </c>
      <c r="Q2018">
        <f>IF(Table1[[#This Row],[line]]&gt;0,SQRT(Table1[[#This Row],[line]]),-SQRT(ABS(Table1[[#This Row],[line]])))</f>
        <v>0</v>
      </c>
      <c r="R2018">
        <f>Table1[[#This Row],[difference]]-Table1[[#This Row],[sqrt(line)]]</f>
        <v>-7</v>
      </c>
      <c r="S2018">
        <f>IF(Table1[[#This Row],[difference]]&gt;0,1,-1)</f>
        <v>-1</v>
      </c>
      <c r="T2018">
        <f>IF(Table1[[#This Row],[team]]=E2017,SUM(H2018,T2017),Table1[[#This Row],[ppg]])</f>
        <v>20</v>
      </c>
      <c r="U2018">
        <f>IF(Table1[[#This Row],[team]]=E2017,SUM(I2018,U2017),Table1[[#This Row],[ppga]])</f>
        <v>27</v>
      </c>
      <c r="V2018">
        <f>IF(Table1[[#This Row],[team]]=E2017,SUM(Table1[[#This Row],[difference]],V2017),Table1[[#This Row],[difference]])</f>
        <v>-7</v>
      </c>
      <c r="W2018">
        <f>IF(Table1[[#This Row],[team]]=E2017,SUM(Table1[[#This Row],[sqrt(dif)]],W2017),Table1[[#This Row],[sqrt(dif)]])</f>
        <v>-2.6457513110645907</v>
      </c>
      <c r="X2018">
        <f>IF(Table1[[#This Row],[team]]=E2017,SUM(Table1[[#This Row],[f1]],X2017),Table1[[#This Row],[f1]])</f>
        <v>-7</v>
      </c>
      <c r="Y2018">
        <f>IF(Table1[[#This Row],[ATS]]=S2017,SUM(Table1[[#This Row],[ATS]],Y2017),Table1[[#This Row],[ATS]])</f>
        <v>-1</v>
      </c>
      <c r="Z2018">
        <f>IF(Table1[[#This Row],[ATS]]&gt;0,Table1[[#This Row],[ATS streak (not real)]]-1,Table1[[#This Row],[ATS streak (not real)]]+1)</f>
        <v>0</v>
      </c>
      <c r="AA2018" s="5">
        <f>Table1[[#This Row],[running ttl ppg]]^2.37/(Table1[[#This Row],[running ttl ppg]]^2.37+Table1[[#This Row],[running ttl ppga]]^2.37)</f>
        <v>0.32932316207636725</v>
      </c>
      <c r="AB2018" s="5">
        <f>Table1[[#This Row],[pyth ratio]]+Table1[[#This Row],[win/loss ratio]]</f>
        <v>0.32932316207636725</v>
      </c>
    </row>
    <row r="2019" spans="1:28" x14ac:dyDescent="0.25">
      <c r="A2019" s="1">
        <v>4577</v>
      </c>
      <c r="B2019" s="7">
        <f t="shared" si="66"/>
        <v>2</v>
      </c>
      <c r="C2019" s="5">
        <v>2019</v>
      </c>
      <c r="D2019" s="5">
        <v>2</v>
      </c>
      <c r="E2019" t="s">
        <v>71</v>
      </c>
      <c r="F2019" t="s">
        <v>53</v>
      </c>
      <c r="G2019" s="5">
        <v>1</v>
      </c>
      <c r="H2019">
        <v>20</v>
      </c>
      <c r="I2019">
        <v>17</v>
      </c>
      <c r="J2019">
        <v>3</v>
      </c>
      <c r="K2019">
        <f>IF(Table1[[#This Row],[net]]&gt;0,1,0)</f>
        <v>1</v>
      </c>
      <c r="L2019">
        <v>3</v>
      </c>
      <c r="M2019">
        <f>IF(Table1[[#This Row],[team]]=E2018,SUM(Table1[[#This Row],[win/loss]],M2018),Table1[[#This Row],[win/loss]])</f>
        <v>1</v>
      </c>
      <c r="N2019">
        <f>IF(Table1[[#This Row],[team]]=E2018,SUM(Table1[[#This Row],[win/loss]],M2018),Table1[[#This Row],[win/loss]])/B2019</f>
        <v>0.5</v>
      </c>
      <c r="O2019">
        <f t="shared" si="65"/>
        <v>6</v>
      </c>
      <c r="P2019">
        <f>IF(Table1[[#This Row],[difference]]&gt;0,SQRT(Table1[[#This Row],[difference]]),-SQRT(ABS(Table1[[#This Row],[difference]])))</f>
        <v>2.4494897427831779</v>
      </c>
      <c r="Q2019">
        <f>IF(Table1[[#This Row],[line]]&gt;0,SQRT(Table1[[#This Row],[line]]),-SQRT(ABS(Table1[[#This Row],[line]])))</f>
        <v>1.7320508075688772</v>
      </c>
      <c r="R2019">
        <f>Table1[[#This Row],[difference]]-Table1[[#This Row],[sqrt(line)]]</f>
        <v>4.2679491924311233</v>
      </c>
      <c r="S2019">
        <f>IF(Table1[[#This Row],[difference]]&gt;0,1,-1)</f>
        <v>1</v>
      </c>
      <c r="T2019">
        <f>IF(Table1[[#This Row],[team]]=E2018,SUM(H2019,T2018),Table1[[#This Row],[ppg]])</f>
        <v>40</v>
      </c>
      <c r="U2019">
        <f>IF(Table1[[#This Row],[team]]=E2018,SUM(I2019,U2018),Table1[[#This Row],[ppga]])</f>
        <v>44</v>
      </c>
      <c r="V2019">
        <f>IF(Table1[[#This Row],[team]]=E2018,SUM(Table1[[#This Row],[difference]],V2018),Table1[[#This Row],[difference]])</f>
        <v>-1</v>
      </c>
      <c r="W2019">
        <f>IF(Table1[[#This Row],[team]]=E2018,SUM(Table1[[#This Row],[sqrt(dif)]],W2018),Table1[[#This Row],[sqrt(dif)]])</f>
        <v>-0.19626156828141283</v>
      </c>
      <c r="X2019">
        <f>IF(Table1[[#This Row],[team]]=E2018,SUM(Table1[[#This Row],[f1]],X2018),Table1[[#This Row],[f1]])</f>
        <v>-2.7320508075688767</v>
      </c>
      <c r="Y2019">
        <f>IF(Table1[[#This Row],[ATS]]=S2018,SUM(Table1[[#This Row],[ATS]],Y2018),Table1[[#This Row],[ATS]])</f>
        <v>1</v>
      </c>
      <c r="Z2019">
        <f>IF(Table1[[#This Row],[ATS]]&gt;0,Table1[[#This Row],[ATS streak (not real)]]-1,Table1[[#This Row],[ATS streak (not real)]]+1)</f>
        <v>0</v>
      </c>
      <c r="AA2019" s="5">
        <f>Table1[[#This Row],[running ttl ppg]]^2.37/(Table1[[#This Row],[running ttl ppg]]^2.37+Table1[[#This Row],[running ttl ppga]]^2.37)</f>
        <v>0.4437676159011138</v>
      </c>
      <c r="AB2019" s="5">
        <f>Table1[[#This Row],[pyth ratio]]+Table1[[#This Row],[win/loss ratio]]</f>
        <v>0.9437676159011138</v>
      </c>
    </row>
    <row r="2020" spans="1:28" x14ac:dyDescent="0.25">
      <c r="A2020" s="1">
        <v>4578</v>
      </c>
      <c r="B2020" s="7">
        <f t="shared" si="66"/>
        <v>3</v>
      </c>
      <c r="C2020" s="5">
        <v>2019</v>
      </c>
      <c r="D2020" s="5">
        <v>3</v>
      </c>
      <c r="E2020" t="s">
        <v>71</v>
      </c>
      <c r="F2020" t="s">
        <v>55</v>
      </c>
      <c r="G2020" s="5">
        <v>0</v>
      </c>
      <c r="H2020">
        <v>9</v>
      </c>
      <c r="I2020">
        <v>6</v>
      </c>
      <c r="J2020">
        <v>3</v>
      </c>
      <c r="K2020">
        <f>IF(Table1[[#This Row],[net]]&gt;0,1,0)</f>
        <v>1</v>
      </c>
      <c r="L2020">
        <v>10</v>
      </c>
      <c r="M2020">
        <f>IF(Table1[[#This Row],[team]]=E2019,SUM(Table1[[#This Row],[win/loss]],M2019),Table1[[#This Row],[win/loss]])</f>
        <v>2</v>
      </c>
      <c r="N2020">
        <f>IF(Table1[[#This Row],[team]]=E2019,SUM(Table1[[#This Row],[win/loss]],M2019),Table1[[#This Row],[win/loss]])/B2020</f>
        <v>0.66666666666666663</v>
      </c>
      <c r="O2020">
        <f t="shared" si="65"/>
        <v>13</v>
      </c>
      <c r="P2020">
        <f>IF(Table1[[#This Row],[difference]]&gt;0,SQRT(Table1[[#This Row],[difference]]),-SQRT(ABS(Table1[[#This Row],[difference]])))</f>
        <v>3.6055512754639891</v>
      </c>
      <c r="Q2020">
        <f>IF(Table1[[#This Row],[line]]&gt;0,SQRT(Table1[[#This Row],[line]]),-SQRT(ABS(Table1[[#This Row],[line]])))</f>
        <v>3.1622776601683795</v>
      </c>
      <c r="R2020">
        <f>Table1[[#This Row],[difference]]-Table1[[#This Row],[sqrt(line)]]</f>
        <v>9.83772233983162</v>
      </c>
      <c r="S2020">
        <f>IF(Table1[[#This Row],[difference]]&gt;0,1,-1)</f>
        <v>1</v>
      </c>
      <c r="T2020">
        <f>IF(Table1[[#This Row],[team]]=E2019,SUM(H2020,T2019),Table1[[#This Row],[ppg]])</f>
        <v>49</v>
      </c>
      <c r="U2020">
        <f>IF(Table1[[#This Row],[team]]=E2019,SUM(I2020,U2019),Table1[[#This Row],[ppga]])</f>
        <v>50</v>
      </c>
      <c r="V2020">
        <f>IF(Table1[[#This Row],[team]]=E2019,SUM(Table1[[#This Row],[difference]],V2019),Table1[[#This Row],[difference]])</f>
        <v>12</v>
      </c>
      <c r="W2020">
        <f>IF(Table1[[#This Row],[team]]=E2019,SUM(Table1[[#This Row],[sqrt(dif)]],W2019),Table1[[#This Row],[sqrt(dif)]])</f>
        <v>3.4092897071825763</v>
      </c>
      <c r="X2020">
        <f>IF(Table1[[#This Row],[team]]=E2019,SUM(Table1[[#This Row],[f1]],X2019),Table1[[#This Row],[f1]])</f>
        <v>7.1056715322627433</v>
      </c>
      <c r="Y2020">
        <f>IF(Table1[[#This Row],[ATS]]=S2019,SUM(Table1[[#This Row],[ATS]],Y2019),Table1[[#This Row],[ATS]])</f>
        <v>2</v>
      </c>
      <c r="Z2020">
        <f>IF(Table1[[#This Row],[ATS]]&gt;0,Table1[[#This Row],[ATS streak (not real)]]-1,Table1[[#This Row],[ATS streak (not real)]]+1)</f>
        <v>1</v>
      </c>
      <c r="AA2020" s="5">
        <f>Table1[[#This Row],[running ttl ppg]]^2.37/(Table1[[#This Row],[running ttl ppg]]^2.37+Table1[[#This Row],[running ttl ppga]]^2.37)</f>
        <v>0.48803218221304739</v>
      </c>
      <c r="AB2020" s="5">
        <f>Table1[[#This Row],[pyth ratio]]+Table1[[#This Row],[win/loss ratio]]</f>
        <v>1.1546988488797141</v>
      </c>
    </row>
    <row r="2021" spans="1:28" x14ac:dyDescent="0.25">
      <c r="A2021" s="1">
        <v>4579</v>
      </c>
      <c r="B2021" s="7">
        <f t="shared" si="66"/>
        <v>4</v>
      </c>
      <c r="C2021" s="5">
        <v>2019</v>
      </c>
      <c r="D2021" s="5">
        <v>4</v>
      </c>
      <c r="E2021" t="s">
        <v>71</v>
      </c>
      <c r="F2021" t="s">
        <v>66</v>
      </c>
      <c r="G2021" s="5">
        <v>1</v>
      </c>
      <c r="H2021">
        <v>26</v>
      </c>
      <c r="I2021">
        <v>23</v>
      </c>
      <c r="J2021">
        <v>3</v>
      </c>
      <c r="K2021">
        <f>IF(Table1[[#This Row],[net]]&gt;0,1,0)</f>
        <v>1</v>
      </c>
      <c r="L2021">
        <v>3</v>
      </c>
      <c r="M2021">
        <f>IF(Table1[[#This Row],[team]]=E2020,SUM(Table1[[#This Row],[win/loss]],M2020),Table1[[#This Row],[win/loss]])</f>
        <v>3</v>
      </c>
      <c r="N2021">
        <f>IF(Table1[[#This Row],[team]]=E2020,SUM(Table1[[#This Row],[win/loss]],M2020),Table1[[#This Row],[win/loss]])/B2021</f>
        <v>0.75</v>
      </c>
      <c r="O2021">
        <f t="shared" si="65"/>
        <v>6</v>
      </c>
      <c r="P2021">
        <f>IF(Table1[[#This Row],[difference]]&gt;0,SQRT(Table1[[#This Row],[difference]]),-SQRT(ABS(Table1[[#This Row],[difference]])))</f>
        <v>2.4494897427831779</v>
      </c>
      <c r="Q2021">
        <f>IF(Table1[[#This Row],[line]]&gt;0,SQRT(Table1[[#This Row],[line]]),-SQRT(ABS(Table1[[#This Row],[line]])))</f>
        <v>1.7320508075688772</v>
      </c>
      <c r="R2021">
        <f>Table1[[#This Row],[difference]]-Table1[[#This Row],[sqrt(line)]]</f>
        <v>4.2679491924311233</v>
      </c>
      <c r="S2021">
        <f>IF(Table1[[#This Row],[difference]]&gt;0,1,-1)</f>
        <v>1</v>
      </c>
      <c r="T2021">
        <f>IF(Table1[[#This Row],[team]]=E2020,SUM(H2021,T2020),Table1[[#This Row],[ppg]])</f>
        <v>75</v>
      </c>
      <c r="U2021">
        <f>IF(Table1[[#This Row],[team]]=E2020,SUM(I2021,U2020),Table1[[#This Row],[ppga]])</f>
        <v>73</v>
      </c>
      <c r="V2021">
        <f>IF(Table1[[#This Row],[team]]=E2020,SUM(Table1[[#This Row],[difference]],V2020),Table1[[#This Row],[difference]])</f>
        <v>18</v>
      </c>
      <c r="W2021">
        <f>IF(Table1[[#This Row],[team]]=E2020,SUM(Table1[[#This Row],[sqrt(dif)]],W2020),Table1[[#This Row],[sqrt(dif)]])</f>
        <v>5.8587794499657537</v>
      </c>
      <c r="X2021">
        <f>IF(Table1[[#This Row],[team]]=E2020,SUM(Table1[[#This Row],[f1]],X2020),Table1[[#This Row],[f1]])</f>
        <v>11.373620724693867</v>
      </c>
      <c r="Y2021">
        <f>IF(Table1[[#This Row],[ATS]]=S2020,SUM(Table1[[#This Row],[ATS]],Y2020),Table1[[#This Row],[ATS]])</f>
        <v>3</v>
      </c>
      <c r="Z2021">
        <f>IF(Table1[[#This Row],[ATS]]&gt;0,Table1[[#This Row],[ATS streak (not real)]]-1,Table1[[#This Row],[ATS streak (not real)]]+1)</f>
        <v>2</v>
      </c>
      <c r="AA2021" s="5">
        <f>Table1[[#This Row],[running ttl ppg]]^2.37/(Table1[[#This Row],[running ttl ppg]]^2.37+Table1[[#This Row],[running ttl ppga]]^2.37)</f>
        <v>0.51600901445313496</v>
      </c>
      <c r="AB2021" s="5">
        <f>Table1[[#This Row],[pyth ratio]]+Table1[[#This Row],[win/loss ratio]]</f>
        <v>1.2660090144531351</v>
      </c>
    </row>
    <row r="2022" spans="1:28" x14ac:dyDescent="0.25">
      <c r="A2022" s="1">
        <v>4580</v>
      </c>
      <c r="B2022" s="7">
        <f t="shared" si="66"/>
        <v>5</v>
      </c>
      <c r="C2022" s="5">
        <v>2019</v>
      </c>
      <c r="D2022" s="5">
        <v>5</v>
      </c>
      <c r="E2022" t="s">
        <v>71</v>
      </c>
      <c r="F2022" t="s">
        <v>44</v>
      </c>
      <c r="G2022" s="5">
        <v>0</v>
      </c>
      <c r="H2022">
        <v>12</v>
      </c>
      <c r="I2022">
        <v>13</v>
      </c>
      <c r="J2022">
        <v>-1</v>
      </c>
      <c r="K2022">
        <f>IF(Table1[[#This Row],[net]]&gt;0,1,0)</f>
        <v>0</v>
      </c>
      <c r="L2022">
        <v>-6</v>
      </c>
      <c r="M2022">
        <f>IF(Table1[[#This Row],[team]]=E2021,SUM(Table1[[#This Row],[win/loss]],M2021),Table1[[#This Row],[win/loss]])</f>
        <v>3</v>
      </c>
      <c r="N2022">
        <f>IF(Table1[[#This Row],[team]]=E2021,SUM(Table1[[#This Row],[win/loss]],M2021),Table1[[#This Row],[win/loss]])/B2022</f>
        <v>0.6</v>
      </c>
      <c r="O2022">
        <f t="shared" si="65"/>
        <v>-7</v>
      </c>
      <c r="P2022">
        <f>IF(Table1[[#This Row],[difference]]&gt;0,SQRT(Table1[[#This Row],[difference]]),-SQRT(ABS(Table1[[#This Row],[difference]])))</f>
        <v>-2.6457513110645907</v>
      </c>
      <c r="Q2022">
        <f>IF(Table1[[#This Row],[line]]&gt;0,SQRT(Table1[[#This Row],[line]]),-SQRT(ABS(Table1[[#This Row],[line]])))</f>
        <v>-2.4494897427831779</v>
      </c>
      <c r="R2022">
        <f>Table1[[#This Row],[difference]]-Table1[[#This Row],[sqrt(line)]]</f>
        <v>-4.5505102572168221</v>
      </c>
      <c r="S2022">
        <f>IF(Table1[[#This Row],[difference]]&gt;0,1,-1)</f>
        <v>-1</v>
      </c>
      <c r="T2022">
        <f>IF(Table1[[#This Row],[team]]=E2021,SUM(H2022,T2021),Table1[[#This Row],[ppg]])</f>
        <v>87</v>
      </c>
      <c r="U2022">
        <f>IF(Table1[[#This Row],[team]]=E2021,SUM(I2022,U2021),Table1[[#This Row],[ppga]])</f>
        <v>86</v>
      </c>
      <c r="V2022">
        <f>IF(Table1[[#This Row],[team]]=E2021,SUM(Table1[[#This Row],[difference]],V2021),Table1[[#This Row],[difference]])</f>
        <v>11</v>
      </c>
      <c r="W2022">
        <f>IF(Table1[[#This Row],[team]]=E2021,SUM(Table1[[#This Row],[sqrt(dif)]],W2021),Table1[[#This Row],[sqrt(dif)]])</f>
        <v>3.213028138901163</v>
      </c>
      <c r="X2022">
        <f>IF(Table1[[#This Row],[team]]=E2021,SUM(Table1[[#This Row],[f1]],X2021),Table1[[#This Row],[f1]])</f>
        <v>6.8231104674770444</v>
      </c>
      <c r="Y2022">
        <f>IF(Table1[[#This Row],[ATS]]=S2021,SUM(Table1[[#This Row],[ATS]],Y2021),Table1[[#This Row],[ATS]])</f>
        <v>-1</v>
      </c>
      <c r="Z2022">
        <f>IF(Table1[[#This Row],[ATS]]&gt;0,Table1[[#This Row],[ATS streak (not real)]]-1,Table1[[#This Row],[ATS streak (not real)]]+1)</f>
        <v>0</v>
      </c>
      <c r="AA2022" s="5">
        <f>Table1[[#This Row],[running ttl ppg]]^2.37/(Table1[[#This Row],[running ttl ppg]]^2.37+Table1[[#This Row],[running ttl ppga]]^2.37)</f>
        <v>0.50684935878589688</v>
      </c>
      <c r="AB2022" s="5">
        <f>Table1[[#This Row],[pyth ratio]]+Table1[[#This Row],[win/loss ratio]]</f>
        <v>1.106849358785897</v>
      </c>
    </row>
    <row r="2023" spans="1:28" x14ac:dyDescent="0.25">
      <c r="A2023" s="1">
        <v>4581</v>
      </c>
      <c r="B2023" s="7">
        <f t="shared" si="66"/>
        <v>6</v>
      </c>
      <c r="C2023" s="5">
        <v>2019</v>
      </c>
      <c r="D2023" s="5">
        <v>6</v>
      </c>
      <c r="E2023" t="s">
        <v>71</v>
      </c>
      <c r="F2023" t="s">
        <v>43</v>
      </c>
      <c r="G2023" s="5">
        <v>1</v>
      </c>
      <c r="H2023">
        <v>0</v>
      </c>
      <c r="I2023">
        <v>21</v>
      </c>
      <c r="J2023">
        <v>-21</v>
      </c>
      <c r="K2023">
        <f>IF(Table1[[#This Row],[net]]&gt;0,1,0)</f>
        <v>0</v>
      </c>
      <c r="L2023">
        <v>2.5</v>
      </c>
      <c r="M2023">
        <f>IF(Table1[[#This Row],[team]]=E2022,SUM(Table1[[#This Row],[win/loss]],M2022),Table1[[#This Row],[win/loss]])</f>
        <v>3</v>
      </c>
      <c r="N2023">
        <f>IF(Table1[[#This Row],[team]]=E2022,SUM(Table1[[#This Row],[win/loss]],M2022),Table1[[#This Row],[win/loss]])/B2023</f>
        <v>0.5</v>
      </c>
      <c r="O2023">
        <f t="shared" si="65"/>
        <v>-18.5</v>
      </c>
      <c r="P2023">
        <f>IF(Table1[[#This Row],[difference]]&gt;0,SQRT(Table1[[#This Row],[difference]]),-SQRT(ABS(Table1[[#This Row],[difference]])))</f>
        <v>-4.3011626335213133</v>
      </c>
      <c r="Q2023">
        <f>IF(Table1[[#This Row],[line]]&gt;0,SQRT(Table1[[#This Row],[line]]),-SQRT(ABS(Table1[[#This Row],[line]])))</f>
        <v>1.5811388300841898</v>
      </c>
      <c r="R2023">
        <f>Table1[[#This Row],[difference]]-Table1[[#This Row],[sqrt(line)]]</f>
        <v>-20.081138830084189</v>
      </c>
      <c r="S2023">
        <f>IF(Table1[[#This Row],[difference]]&gt;0,1,-1)</f>
        <v>-1</v>
      </c>
      <c r="T2023">
        <f>IF(Table1[[#This Row],[team]]=E2022,SUM(H2023,T2022),Table1[[#This Row],[ppg]])</f>
        <v>87</v>
      </c>
      <c r="U2023">
        <f>IF(Table1[[#This Row],[team]]=E2022,SUM(I2023,U2022),Table1[[#This Row],[ppga]])</f>
        <v>107</v>
      </c>
      <c r="V2023">
        <f>IF(Table1[[#This Row],[team]]=E2022,SUM(Table1[[#This Row],[difference]],V2022),Table1[[#This Row],[difference]])</f>
        <v>-7.5</v>
      </c>
      <c r="W2023">
        <f>IF(Table1[[#This Row],[team]]=E2022,SUM(Table1[[#This Row],[sqrt(dif)]],W2022),Table1[[#This Row],[sqrt(dif)]])</f>
        <v>-1.0881344946201503</v>
      </c>
      <c r="X2023">
        <f>IF(Table1[[#This Row],[team]]=E2022,SUM(Table1[[#This Row],[f1]],X2022),Table1[[#This Row],[f1]])</f>
        <v>-13.258028362607146</v>
      </c>
      <c r="Y2023">
        <f>IF(Table1[[#This Row],[ATS]]=S2022,SUM(Table1[[#This Row],[ATS]],Y2022),Table1[[#This Row],[ATS]])</f>
        <v>-2</v>
      </c>
      <c r="Z2023">
        <f>IF(Table1[[#This Row],[ATS]]&gt;0,Table1[[#This Row],[ATS streak (not real)]]-1,Table1[[#This Row],[ATS streak (not real)]]+1)</f>
        <v>-1</v>
      </c>
      <c r="AA2023" s="5">
        <f>Table1[[#This Row],[running ttl ppg]]^2.37/(Table1[[#This Row],[running ttl ppg]]^2.37+Table1[[#This Row],[running ttl ppga]]^2.37)</f>
        <v>0.37979884858142943</v>
      </c>
      <c r="AB2023" s="5">
        <f>Table1[[#This Row],[pyth ratio]]+Table1[[#This Row],[win/loss ratio]]</f>
        <v>0.87979884858142943</v>
      </c>
    </row>
    <row r="2024" spans="1:28" x14ac:dyDescent="0.25">
      <c r="A2024" s="1">
        <v>4582</v>
      </c>
      <c r="B2024" s="7">
        <f t="shared" si="66"/>
        <v>7</v>
      </c>
      <c r="C2024" s="5">
        <v>2019</v>
      </c>
      <c r="D2024" s="5">
        <v>7</v>
      </c>
      <c r="E2024" t="s">
        <v>71</v>
      </c>
      <c r="F2024" t="s">
        <v>57</v>
      </c>
      <c r="G2024" s="5">
        <v>0</v>
      </c>
      <c r="H2024">
        <v>19</v>
      </c>
      <c r="I2024">
        <v>20</v>
      </c>
      <c r="J2024">
        <v>-1</v>
      </c>
      <c r="K2024">
        <f>IF(Table1[[#This Row],[net]]&gt;0,1,0)</f>
        <v>0</v>
      </c>
      <c r="L2024">
        <v>6.5</v>
      </c>
      <c r="M2024">
        <f>IF(Table1[[#This Row],[team]]=E2023,SUM(Table1[[#This Row],[win/loss]],M2023),Table1[[#This Row],[win/loss]])</f>
        <v>3</v>
      </c>
      <c r="N2024">
        <f>IF(Table1[[#This Row],[team]]=E2023,SUM(Table1[[#This Row],[win/loss]],M2023),Table1[[#This Row],[win/loss]])/B2024</f>
        <v>0.42857142857142855</v>
      </c>
      <c r="O2024">
        <f t="shared" si="65"/>
        <v>5.5</v>
      </c>
      <c r="P2024">
        <f>IF(Table1[[#This Row],[difference]]&gt;0,SQRT(Table1[[#This Row],[difference]]),-SQRT(ABS(Table1[[#This Row],[difference]])))</f>
        <v>2.3452078799117149</v>
      </c>
      <c r="Q2024">
        <f>IF(Table1[[#This Row],[line]]&gt;0,SQRT(Table1[[#This Row],[line]]),-SQRT(ABS(Table1[[#This Row],[line]])))</f>
        <v>2.5495097567963922</v>
      </c>
      <c r="R2024">
        <f>Table1[[#This Row],[difference]]-Table1[[#This Row],[sqrt(line)]]</f>
        <v>2.9504902432036078</v>
      </c>
      <c r="S2024">
        <f>IF(Table1[[#This Row],[difference]]&gt;0,1,-1)</f>
        <v>1</v>
      </c>
      <c r="T2024">
        <f>IF(Table1[[#This Row],[team]]=E2023,SUM(H2024,T2023),Table1[[#This Row],[ppg]])</f>
        <v>106</v>
      </c>
      <c r="U2024">
        <f>IF(Table1[[#This Row],[team]]=E2023,SUM(I2024,U2023),Table1[[#This Row],[ppga]])</f>
        <v>127</v>
      </c>
      <c r="V2024">
        <f>IF(Table1[[#This Row],[team]]=E2023,SUM(Table1[[#This Row],[difference]],V2023),Table1[[#This Row],[difference]])</f>
        <v>-2</v>
      </c>
      <c r="W2024">
        <f>IF(Table1[[#This Row],[team]]=E2023,SUM(Table1[[#This Row],[sqrt(dif)]],W2023),Table1[[#This Row],[sqrt(dif)]])</f>
        <v>1.2570733852915645</v>
      </c>
      <c r="X2024">
        <f>IF(Table1[[#This Row],[team]]=E2023,SUM(Table1[[#This Row],[f1]],X2023),Table1[[#This Row],[f1]])</f>
        <v>-10.307538119403539</v>
      </c>
      <c r="Y2024">
        <f>IF(Table1[[#This Row],[ATS]]=S2023,SUM(Table1[[#This Row],[ATS]],Y2023),Table1[[#This Row],[ATS]])</f>
        <v>1</v>
      </c>
      <c r="Z2024">
        <f>IF(Table1[[#This Row],[ATS]]&gt;0,Table1[[#This Row],[ATS streak (not real)]]-1,Table1[[#This Row],[ATS streak (not real)]]+1)</f>
        <v>0</v>
      </c>
      <c r="AA2024" s="5">
        <f>Table1[[#This Row],[running ttl ppg]]^2.37/(Table1[[#This Row],[running ttl ppg]]^2.37+Table1[[#This Row],[running ttl ppga]]^2.37)</f>
        <v>0.39451497265700969</v>
      </c>
      <c r="AB2024" s="5">
        <f>Table1[[#This Row],[pyth ratio]]+Table1[[#This Row],[win/loss ratio]]</f>
        <v>0.82308640122843824</v>
      </c>
    </row>
    <row r="2025" spans="1:28" x14ac:dyDescent="0.25">
      <c r="A2025" s="1">
        <v>4583</v>
      </c>
      <c r="B2025" s="7">
        <f t="shared" si="66"/>
        <v>8</v>
      </c>
      <c r="C2025" s="5">
        <v>2019</v>
      </c>
      <c r="D2025" s="5">
        <v>9</v>
      </c>
      <c r="E2025" t="s">
        <v>71</v>
      </c>
      <c r="F2025" t="s">
        <v>49</v>
      </c>
      <c r="G2025" s="5">
        <v>0</v>
      </c>
      <c r="H2025">
        <v>28</v>
      </c>
      <c r="I2025">
        <v>14</v>
      </c>
      <c r="J2025">
        <v>14</v>
      </c>
      <c r="K2025">
        <f>IF(Table1[[#This Row],[net]]&gt;0,1,0)</f>
        <v>1</v>
      </c>
      <c r="L2025">
        <v>4.5</v>
      </c>
      <c r="M2025">
        <f>IF(Table1[[#This Row],[team]]=E2024,SUM(Table1[[#This Row],[win/loss]],M2024),Table1[[#This Row],[win/loss]])</f>
        <v>4</v>
      </c>
      <c r="N2025">
        <f>IF(Table1[[#This Row],[team]]=E2024,SUM(Table1[[#This Row],[win/loss]],M2024),Table1[[#This Row],[win/loss]])/B2025</f>
        <v>0.5</v>
      </c>
      <c r="O2025">
        <f t="shared" si="65"/>
        <v>18.5</v>
      </c>
      <c r="P2025">
        <f>IF(Table1[[#This Row],[difference]]&gt;0,SQRT(Table1[[#This Row],[difference]]),-SQRT(ABS(Table1[[#This Row],[difference]])))</f>
        <v>4.3011626335213133</v>
      </c>
      <c r="Q2025">
        <f>IF(Table1[[#This Row],[line]]&gt;0,SQRT(Table1[[#This Row],[line]]),-SQRT(ABS(Table1[[#This Row],[line]])))</f>
        <v>2.1213203435596424</v>
      </c>
      <c r="R2025">
        <f>Table1[[#This Row],[difference]]-Table1[[#This Row],[sqrt(line)]]</f>
        <v>16.378679656440358</v>
      </c>
      <c r="S2025">
        <f>IF(Table1[[#This Row],[difference]]&gt;0,1,-1)</f>
        <v>1</v>
      </c>
      <c r="T2025">
        <f>IF(Table1[[#This Row],[team]]=E2024,SUM(H2025,T2024),Table1[[#This Row],[ppg]])</f>
        <v>134</v>
      </c>
      <c r="U2025">
        <f>IF(Table1[[#This Row],[team]]=E2024,SUM(I2025,U2024),Table1[[#This Row],[ppga]])</f>
        <v>141</v>
      </c>
      <c r="V2025">
        <f>IF(Table1[[#This Row],[team]]=E2024,SUM(Table1[[#This Row],[difference]],V2024),Table1[[#This Row],[difference]])</f>
        <v>16.5</v>
      </c>
      <c r="W2025">
        <f>IF(Table1[[#This Row],[team]]=E2024,SUM(Table1[[#This Row],[sqrt(dif)]],W2024),Table1[[#This Row],[sqrt(dif)]])</f>
        <v>5.5582360188128774</v>
      </c>
      <c r="X2025">
        <f>IF(Table1[[#This Row],[team]]=E2024,SUM(Table1[[#This Row],[f1]],X2024),Table1[[#This Row],[f1]])</f>
        <v>6.0711415370368194</v>
      </c>
      <c r="Y2025">
        <f>IF(Table1[[#This Row],[ATS]]=S2024,SUM(Table1[[#This Row],[ATS]],Y2024),Table1[[#This Row],[ATS]])</f>
        <v>2</v>
      </c>
      <c r="Z2025">
        <f>IF(Table1[[#This Row],[ATS]]&gt;0,Table1[[#This Row],[ATS streak (not real)]]-1,Table1[[#This Row],[ATS streak (not real)]]+1)</f>
        <v>1</v>
      </c>
      <c r="AA2025" s="5">
        <f>Table1[[#This Row],[running ttl ppg]]^2.37/(Table1[[#This Row],[running ttl ppg]]^2.37+Table1[[#This Row],[running ttl ppga]]^2.37)</f>
        <v>0.46986640920714323</v>
      </c>
      <c r="AB2025" s="5">
        <f>Table1[[#This Row],[pyth ratio]]+Table1[[#This Row],[win/loss ratio]]</f>
        <v>0.96986640920714318</v>
      </c>
    </row>
    <row r="2026" spans="1:28" x14ac:dyDescent="0.25">
      <c r="A2026" s="1">
        <v>4584</v>
      </c>
      <c r="B2026" s="7">
        <f t="shared" si="66"/>
        <v>9</v>
      </c>
      <c r="C2026" s="5">
        <v>2019</v>
      </c>
      <c r="D2026" s="5">
        <v>10</v>
      </c>
      <c r="E2026" t="s">
        <v>71</v>
      </c>
      <c r="F2026" t="s">
        <v>63</v>
      </c>
      <c r="G2026" s="5">
        <v>1</v>
      </c>
      <c r="H2026">
        <v>34</v>
      </c>
      <c r="I2026">
        <v>10</v>
      </c>
      <c r="J2026">
        <v>24</v>
      </c>
      <c r="K2026">
        <f>IF(Table1[[#This Row],[net]]&gt;0,1,0)</f>
        <v>1</v>
      </c>
      <c r="L2026">
        <v>6.5</v>
      </c>
      <c r="M2026">
        <f>IF(Table1[[#This Row],[team]]=E2025,SUM(Table1[[#This Row],[win/loss]],M2025),Table1[[#This Row],[win/loss]])</f>
        <v>5</v>
      </c>
      <c r="N2026">
        <f>IF(Table1[[#This Row],[team]]=E2025,SUM(Table1[[#This Row],[win/loss]],M2025),Table1[[#This Row],[win/loss]])/B2026</f>
        <v>0.55555555555555558</v>
      </c>
      <c r="O2026">
        <f t="shared" si="65"/>
        <v>30.5</v>
      </c>
      <c r="P2026">
        <f>IF(Table1[[#This Row],[difference]]&gt;0,SQRT(Table1[[#This Row],[difference]]),-SQRT(ABS(Table1[[#This Row],[difference]])))</f>
        <v>5.5226805085936306</v>
      </c>
      <c r="Q2026">
        <f>IF(Table1[[#This Row],[line]]&gt;0,SQRT(Table1[[#This Row],[line]]),-SQRT(ABS(Table1[[#This Row],[line]])))</f>
        <v>2.5495097567963922</v>
      </c>
      <c r="R2026">
        <f>Table1[[#This Row],[difference]]-Table1[[#This Row],[sqrt(line)]]</f>
        <v>27.950490243203607</v>
      </c>
      <c r="S2026">
        <f>IF(Table1[[#This Row],[difference]]&gt;0,1,-1)</f>
        <v>1</v>
      </c>
      <c r="T2026">
        <f>IF(Table1[[#This Row],[team]]=E2025,SUM(H2026,T2025),Table1[[#This Row],[ppg]])</f>
        <v>168</v>
      </c>
      <c r="U2026">
        <f>IF(Table1[[#This Row],[team]]=E2025,SUM(I2026,U2025),Table1[[#This Row],[ppga]])</f>
        <v>151</v>
      </c>
      <c r="V2026">
        <f>IF(Table1[[#This Row],[team]]=E2025,SUM(Table1[[#This Row],[difference]],V2025),Table1[[#This Row],[difference]])</f>
        <v>47</v>
      </c>
      <c r="W2026">
        <f>IF(Table1[[#This Row],[team]]=E2025,SUM(Table1[[#This Row],[sqrt(dif)]],W2025),Table1[[#This Row],[sqrt(dif)]])</f>
        <v>11.080916527406508</v>
      </c>
      <c r="X2026">
        <f>IF(Table1[[#This Row],[team]]=E2025,SUM(Table1[[#This Row],[f1]],X2025),Table1[[#This Row],[f1]])</f>
        <v>34.021631780240426</v>
      </c>
      <c r="Y2026">
        <f>IF(Table1[[#This Row],[ATS]]=S2025,SUM(Table1[[#This Row],[ATS]],Y2025),Table1[[#This Row],[ATS]])</f>
        <v>3</v>
      </c>
      <c r="Z2026">
        <f>IF(Table1[[#This Row],[ATS]]&gt;0,Table1[[#This Row],[ATS streak (not real)]]-1,Table1[[#This Row],[ATS streak (not real)]]+1)</f>
        <v>2</v>
      </c>
      <c r="AA2026" s="5">
        <f>Table1[[#This Row],[running ttl ppg]]^2.37/(Table1[[#This Row],[running ttl ppg]]^2.37+Table1[[#This Row],[running ttl ppga]]^2.37)</f>
        <v>0.56287574667693663</v>
      </c>
      <c r="AB2026" s="5">
        <f>Table1[[#This Row],[pyth ratio]]+Table1[[#This Row],[win/loss ratio]]</f>
        <v>1.1184313022324921</v>
      </c>
    </row>
    <row r="2027" spans="1:28" x14ac:dyDescent="0.25">
      <c r="A2027" s="1">
        <v>4585</v>
      </c>
      <c r="B2027" s="7">
        <f t="shared" si="66"/>
        <v>10</v>
      </c>
      <c r="C2027" s="5">
        <v>2019</v>
      </c>
      <c r="D2027" s="5">
        <v>11</v>
      </c>
      <c r="E2027" t="s">
        <v>71</v>
      </c>
      <c r="F2027" t="s">
        <v>54</v>
      </c>
      <c r="G2027" s="5">
        <v>0</v>
      </c>
      <c r="H2027">
        <v>10</v>
      </c>
      <c r="I2027">
        <v>38</v>
      </c>
      <c r="J2027">
        <v>-28</v>
      </c>
      <c r="K2027">
        <f>IF(Table1[[#This Row],[net]]&gt;0,1,0)</f>
        <v>0</v>
      </c>
      <c r="L2027">
        <v>1.5</v>
      </c>
      <c r="M2027">
        <f>IF(Table1[[#This Row],[team]]=E2026,SUM(Table1[[#This Row],[win/loss]],M2026),Table1[[#This Row],[win/loss]])</f>
        <v>5</v>
      </c>
      <c r="N2027">
        <f>IF(Table1[[#This Row],[team]]=E2026,SUM(Table1[[#This Row],[win/loss]],M2026),Table1[[#This Row],[win/loss]])/B2027</f>
        <v>0.5</v>
      </c>
      <c r="O2027">
        <f t="shared" si="65"/>
        <v>-26.5</v>
      </c>
      <c r="P2027">
        <f>IF(Table1[[#This Row],[difference]]&gt;0,SQRT(Table1[[#This Row],[difference]]),-SQRT(ABS(Table1[[#This Row],[difference]])))</f>
        <v>-5.1478150704935004</v>
      </c>
      <c r="Q2027">
        <f>IF(Table1[[#This Row],[line]]&gt;0,SQRT(Table1[[#This Row],[line]]),-SQRT(ABS(Table1[[#This Row],[line]])))</f>
        <v>1.2247448713915889</v>
      </c>
      <c r="R2027">
        <f>Table1[[#This Row],[difference]]-Table1[[#This Row],[sqrt(line)]]</f>
        <v>-27.724744871391589</v>
      </c>
      <c r="S2027">
        <f>IF(Table1[[#This Row],[difference]]&gt;0,1,-1)</f>
        <v>-1</v>
      </c>
      <c r="T2027">
        <f>IF(Table1[[#This Row],[team]]=E2026,SUM(H2027,T2026),Table1[[#This Row],[ppg]])</f>
        <v>178</v>
      </c>
      <c r="U2027">
        <f>IF(Table1[[#This Row],[team]]=E2026,SUM(I2027,U2026),Table1[[#This Row],[ppga]])</f>
        <v>189</v>
      </c>
      <c r="V2027">
        <f>IF(Table1[[#This Row],[team]]=E2026,SUM(Table1[[#This Row],[difference]],V2026),Table1[[#This Row],[difference]])</f>
        <v>20.5</v>
      </c>
      <c r="W2027">
        <f>IF(Table1[[#This Row],[team]]=E2026,SUM(Table1[[#This Row],[sqrt(dif)]],W2026),Table1[[#This Row],[sqrt(dif)]])</f>
        <v>5.9331014569130076</v>
      </c>
      <c r="X2027">
        <f>IF(Table1[[#This Row],[team]]=E2026,SUM(Table1[[#This Row],[f1]],X2026),Table1[[#This Row],[f1]])</f>
        <v>6.2968869088488368</v>
      </c>
      <c r="Y2027">
        <f>IF(Table1[[#This Row],[ATS]]=S2026,SUM(Table1[[#This Row],[ATS]],Y2026),Table1[[#This Row],[ATS]])</f>
        <v>-1</v>
      </c>
      <c r="Z2027">
        <f>IF(Table1[[#This Row],[ATS]]&gt;0,Table1[[#This Row],[ATS streak (not real)]]-1,Table1[[#This Row],[ATS streak (not real)]]+1)</f>
        <v>0</v>
      </c>
      <c r="AA2027" s="5">
        <f>Table1[[#This Row],[running ttl ppg]]^2.37/(Table1[[#This Row],[running ttl ppg]]^2.37+Table1[[#This Row],[running ttl ppga]]^2.37)</f>
        <v>0.46453132148282089</v>
      </c>
      <c r="AB2027" s="5">
        <f>Table1[[#This Row],[pyth ratio]]+Table1[[#This Row],[win/loss ratio]]</f>
        <v>0.96453132148282084</v>
      </c>
    </row>
    <row r="2028" spans="1:28" x14ac:dyDescent="0.25">
      <c r="A2028" s="1">
        <v>4586</v>
      </c>
      <c r="B2028" s="7">
        <f t="shared" si="66"/>
        <v>11</v>
      </c>
      <c r="C2028" s="5">
        <v>2019</v>
      </c>
      <c r="D2028" s="5">
        <v>12</v>
      </c>
      <c r="E2028" t="s">
        <v>71</v>
      </c>
      <c r="F2028" t="s">
        <v>53</v>
      </c>
      <c r="G2028" s="5">
        <v>0</v>
      </c>
      <c r="H2028">
        <v>17</v>
      </c>
      <c r="I2028">
        <v>34</v>
      </c>
      <c r="J2028">
        <v>-17</v>
      </c>
      <c r="K2028">
        <f>IF(Table1[[#This Row],[net]]&gt;0,1,0)</f>
        <v>0</v>
      </c>
      <c r="L2028">
        <v>3.5</v>
      </c>
      <c r="M2028">
        <f>IF(Table1[[#This Row],[team]]=E2027,SUM(Table1[[#This Row],[win/loss]],M2027),Table1[[#This Row],[win/loss]])</f>
        <v>5</v>
      </c>
      <c r="N2028">
        <f>IF(Table1[[#This Row],[team]]=E2027,SUM(Table1[[#This Row],[win/loss]],M2027),Table1[[#This Row],[win/loss]])/B2028</f>
        <v>0.45454545454545453</v>
      </c>
      <c r="O2028">
        <f t="shared" si="65"/>
        <v>-13.5</v>
      </c>
      <c r="P2028">
        <f>IF(Table1[[#This Row],[difference]]&gt;0,SQRT(Table1[[#This Row],[difference]]),-SQRT(ABS(Table1[[#This Row],[difference]])))</f>
        <v>-3.6742346141747673</v>
      </c>
      <c r="Q2028">
        <f>IF(Table1[[#This Row],[line]]&gt;0,SQRT(Table1[[#This Row],[line]]),-SQRT(ABS(Table1[[#This Row],[line]])))</f>
        <v>1.8708286933869707</v>
      </c>
      <c r="R2028">
        <f>Table1[[#This Row],[difference]]-Table1[[#This Row],[sqrt(line)]]</f>
        <v>-15.37082869338697</v>
      </c>
      <c r="S2028">
        <f>IF(Table1[[#This Row],[difference]]&gt;0,1,-1)</f>
        <v>-1</v>
      </c>
      <c r="T2028">
        <f>IF(Table1[[#This Row],[team]]=E2027,SUM(H2028,T2027),Table1[[#This Row],[ppg]])</f>
        <v>195</v>
      </c>
      <c r="U2028">
        <f>IF(Table1[[#This Row],[team]]=E2027,SUM(I2028,U2027),Table1[[#This Row],[ppga]])</f>
        <v>223</v>
      </c>
      <c r="V2028">
        <f>IF(Table1[[#This Row],[team]]=E2027,SUM(Table1[[#This Row],[difference]],V2027),Table1[[#This Row],[difference]])</f>
        <v>7</v>
      </c>
      <c r="W2028">
        <f>IF(Table1[[#This Row],[team]]=E2027,SUM(Table1[[#This Row],[sqrt(dif)]],W2027),Table1[[#This Row],[sqrt(dif)]])</f>
        <v>2.2588668427382403</v>
      </c>
      <c r="X2028">
        <f>IF(Table1[[#This Row],[team]]=E2027,SUM(Table1[[#This Row],[f1]],X2027),Table1[[#This Row],[f1]])</f>
        <v>-9.0739417845381336</v>
      </c>
      <c r="Y2028">
        <f>IF(Table1[[#This Row],[ATS]]=S2027,SUM(Table1[[#This Row],[ATS]],Y2027),Table1[[#This Row],[ATS]])</f>
        <v>-2</v>
      </c>
      <c r="Z2028">
        <f>IF(Table1[[#This Row],[ATS]]&gt;0,Table1[[#This Row],[ATS streak (not real)]]-1,Table1[[#This Row],[ATS streak (not real)]]+1)</f>
        <v>-1</v>
      </c>
      <c r="AA2028" s="5">
        <f>Table1[[#This Row],[running ttl ppg]]^2.37/(Table1[[#This Row],[running ttl ppg]]^2.37+Table1[[#This Row],[running ttl ppga]]^2.37)</f>
        <v>0.42116613053203827</v>
      </c>
      <c r="AB2028" s="5">
        <f>Table1[[#This Row],[pyth ratio]]+Table1[[#This Row],[win/loss ratio]]</f>
        <v>0.8757115850774928</v>
      </c>
    </row>
    <row r="2029" spans="1:28" x14ac:dyDescent="0.25">
      <c r="A2029" s="1">
        <v>4587</v>
      </c>
      <c r="B2029" s="7">
        <f t="shared" si="66"/>
        <v>12</v>
      </c>
      <c r="C2029" s="5">
        <v>2019</v>
      </c>
      <c r="D2029" s="5">
        <v>13</v>
      </c>
      <c r="E2029" t="s">
        <v>71</v>
      </c>
      <c r="F2029" t="s">
        <v>62</v>
      </c>
      <c r="G2029" s="5">
        <v>1</v>
      </c>
      <c r="H2029">
        <v>26</v>
      </c>
      <c r="I2029">
        <v>22</v>
      </c>
      <c r="J2029">
        <v>4</v>
      </c>
      <c r="K2029">
        <f>IF(Table1[[#This Row],[net]]&gt;0,1,0)</f>
        <v>1</v>
      </c>
      <c r="L2029">
        <v>-10</v>
      </c>
      <c r="M2029">
        <f>IF(Table1[[#This Row],[team]]=E2028,SUM(Table1[[#This Row],[win/loss]],M2028),Table1[[#This Row],[win/loss]])</f>
        <v>6</v>
      </c>
      <c r="N2029">
        <f>IF(Table1[[#This Row],[team]]=E2028,SUM(Table1[[#This Row],[win/loss]],M2028),Table1[[#This Row],[win/loss]])/B2029</f>
        <v>0.5</v>
      </c>
      <c r="O2029">
        <f t="shared" si="65"/>
        <v>-6</v>
      </c>
      <c r="P2029">
        <f>IF(Table1[[#This Row],[difference]]&gt;0,SQRT(Table1[[#This Row],[difference]]),-SQRT(ABS(Table1[[#This Row],[difference]])))</f>
        <v>-2.4494897427831779</v>
      </c>
      <c r="Q2029">
        <f>IF(Table1[[#This Row],[line]]&gt;0,SQRT(Table1[[#This Row],[line]]),-SQRT(ABS(Table1[[#This Row],[line]])))</f>
        <v>-3.1622776601683795</v>
      </c>
      <c r="R2029">
        <f>Table1[[#This Row],[difference]]-Table1[[#This Row],[sqrt(line)]]</f>
        <v>-2.8377223398316205</v>
      </c>
      <c r="S2029">
        <f>IF(Table1[[#This Row],[difference]]&gt;0,1,-1)</f>
        <v>-1</v>
      </c>
      <c r="T2029">
        <f>IF(Table1[[#This Row],[team]]=E2028,SUM(H2029,T2028),Table1[[#This Row],[ppg]])</f>
        <v>221</v>
      </c>
      <c r="U2029">
        <f>IF(Table1[[#This Row],[team]]=E2028,SUM(I2029,U2028),Table1[[#This Row],[ppga]])</f>
        <v>245</v>
      </c>
      <c r="V2029">
        <f>IF(Table1[[#This Row],[team]]=E2028,SUM(Table1[[#This Row],[difference]],V2028),Table1[[#This Row],[difference]])</f>
        <v>1</v>
      </c>
      <c r="W2029">
        <f>IF(Table1[[#This Row],[team]]=E2028,SUM(Table1[[#This Row],[sqrt(dif)]],W2028),Table1[[#This Row],[sqrt(dif)]])</f>
        <v>-0.19062290004493754</v>
      </c>
      <c r="X2029">
        <f>IF(Table1[[#This Row],[team]]=E2028,SUM(Table1[[#This Row],[f1]],X2028),Table1[[#This Row],[f1]])</f>
        <v>-11.911664124369754</v>
      </c>
      <c r="Y2029">
        <f>IF(Table1[[#This Row],[ATS]]=S2028,SUM(Table1[[#This Row],[ATS]],Y2028),Table1[[#This Row],[ATS]])</f>
        <v>-3</v>
      </c>
      <c r="Z2029">
        <f>IF(Table1[[#This Row],[ATS]]&gt;0,Table1[[#This Row],[ATS streak (not real)]]-1,Table1[[#This Row],[ATS streak (not real)]]+1)</f>
        <v>-2</v>
      </c>
      <c r="AA2029" s="5">
        <f>Table1[[#This Row],[running ttl ppg]]^2.37/(Table1[[#This Row],[running ttl ppg]]^2.37+Table1[[#This Row],[running ttl ppga]]^2.37)</f>
        <v>0.4392180021785671</v>
      </c>
      <c r="AB2029" s="5">
        <f>Table1[[#This Row],[pyth ratio]]+Table1[[#This Row],[win/loss ratio]]</f>
        <v>0.9392180021785671</v>
      </c>
    </row>
    <row r="2030" spans="1:28" x14ac:dyDescent="0.25">
      <c r="A2030" s="1">
        <v>4588</v>
      </c>
      <c r="B2030" s="7">
        <f t="shared" si="66"/>
        <v>13</v>
      </c>
      <c r="C2030" s="5">
        <v>2019</v>
      </c>
      <c r="D2030" s="5">
        <v>14</v>
      </c>
      <c r="E2030" t="s">
        <v>71</v>
      </c>
      <c r="F2030" t="s">
        <v>55</v>
      </c>
      <c r="G2030" s="5">
        <v>1</v>
      </c>
      <c r="H2030">
        <v>30</v>
      </c>
      <c r="I2030">
        <v>9</v>
      </c>
      <c r="J2030">
        <v>21</v>
      </c>
      <c r="K2030">
        <f>IF(Table1[[#This Row],[net]]&gt;0,1,0)</f>
        <v>1</v>
      </c>
      <c r="L2030">
        <v>-5.5</v>
      </c>
      <c r="M2030">
        <f>IF(Table1[[#This Row],[team]]=E2029,SUM(Table1[[#This Row],[win/loss]],M2029),Table1[[#This Row],[win/loss]])</f>
        <v>7</v>
      </c>
      <c r="N2030">
        <f>IF(Table1[[#This Row],[team]]=E2029,SUM(Table1[[#This Row],[win/loss]],M2029),Table1[[#This Row],[win/loss]])/B2030</f>
        <v>0.53846153846153844</v>
      </c>
      <c r="O2030">
        <f t="shared" si="65"/>
        <v>15.5</v>
      </c>
      <c r="P2030">
        <f>IF(Table1[[#This Row],[difference]]&gt;0,SQRT(Table1[[#This Row],[difference]]),-SQRT(ABS(Table1[[#This Row],[difference]])))</f>
        <v>3.9370039370059056</v>
      </c>
      <c r="Q2030">
        <f>IF(Table1[[#This Row],[line]]&gt;0,SQRT(Table1[[#This Row],[line]]),-SQRT(ABS(Table1[[#This Row],[line]])))</f>
        <v>-2.3452078799117149</v>
      </c>
      <c r="R2030">
        <f>Table1[[#This Row],[difference]]-Table1[[#This Row],[sqrt(line)]]</f>
        <v>17.845207879911715</v>
      </c>
      <c r="S2030">
        <f>IF(Table1[[#This Row],[difference]]&gt;0,1,-1)</f>
        <v>1</v>
      </c>
      <c r="T2030">
        <f>IF(Table1[[#This Row],[team]]=E2029,SUM(H2030,T2029),Table1[[#This Row],[ppg]])</f>
        <v>251</v>
      </c>
      <c r="U2030">
        <f>IF(Table1[[#This Row],[team]]=E2029,SUM(I2030,U2029),Table1[[#This Row],[ppga]])</f>
        <v>254</v>
      </c>
      <c r="V2030">
        <f>IF(Table1[[#This Row],[team]]=E2029,SUM(Table1[[#This Row],[difference]],V2029),Table1[[#This Row],[difference]])</f>
        <v>16.5</v>
      </c>
      <c r="W2030">
        <f>IF(Table1[[#This Row],[team]]=E2029,SUM(Table1[[#This Row],[sqrt(dif)]],W2029),Table1[[#This Row],[sqrt(dif)]])</f>
        <v>3.746381036960968</v>
      </c>
      <c r="X2030">
        <f>IF(Table1[[#This Row],[team]]=E2029,SUM(Table1[[#This Row],[f1]],X2029),Table1[[#This Row],[f1]])</f>
        <v>5.9335437555419617</v>
      </c>
      <c r="Y2030">
        <f>IF(Table1[[#This Row],[ATS]]=S2029,SUM(Table1[[#This Row],[ATS]],Y2029),Table1[[#This Row],[ATS]])</f>
        <v>1</v>
      </c>
      <c r="Z2030">
        <f>IF(Table1[[#This Row],[ATS]]&gt;0,Table1[[#This Row],[ATS streak (not real)]]-1,Table1[[#This Row],[ATS streak (not real)]]+1)</f>
        <v>0</v>
      </c>
      <c r="AA2030" s="5">
        <f>Table1[[#This Row],[running ttl ppg]]^2.37/(Table1[[#This Row],[running ttl ppg]]^2.37+Table1[[#This Row],[running ttl ppga]]^2.37)</f>
        <v>0.49296077834634383</v>
      </c>
      <c r="AB2030" s="5">
        <f>Table1[[#This Row],[pyth ratio]]+Table1[[#This Row],[win/loss ratio]]</f>
        <v>1.0314223168078822</v>
      </c>
    </row>
    <row r="2031" spans="1:28" x14ac:dyDescent="0.25">
      <c r="A2031" s="1">
        <v>4589</v>
      </c>
      <c r="B2031" s="7">
        <f t="shared" si="66"/>
        <v>14</v>
      </c>
      <c r="C2031" s="5">
        <v>2019</v>
      </c>
      <c r="D2031" s="5">
        <v>15</v>
      </c>
      <c r="E2031" t="s">
        <v>71</v>
      </c>
      <c r="F2031" t="s">
        <v>61</v>
      </c>
      <c r="G2031" s="5">
        <v>0</v>
      </c>
      <c r="H2031">
        <v>17</v>
      </c>
      <c r="I2031">
        <v>0</v>
      </c>
      <c r="J2031">
        <v>17</v>
      </c>
      <c r="K2031">
        <f>IF(Table1[[#This Row],[net]]&gt;0,1,0)</f>
        <v>1</v>
      </c>
      <c r="L2031">
        <v>-2.5</v>
      </c>
      <c r="M2031">
        <f>IF(Table1[[#This Row],[team]]=E2030,SUM(Table1[[#This Row],[win/loss]],M2030),Table1[[#This Row],[win/loss]])</f>
        <v>8</v>
      </c>
      <c r="N2031">
        <f>IF(Table1[[#This Row],[team]]=E2030,SUM(Table1[[#This Row],[win/loss]],M2030),Table1[[#This Row],[win/loss]])/B2031</f>
        <v>0.5714285714285714</v>
      </c>
      <c r="O2031">
        <f t="shared" si="65"/>
        <v>14.5</v>
      </c>
      <c r="P2031">
        <f>IF(Table1[[#This Row],[difference]]&gt;0,SQRT(Table1[[#This Row],[difference]]),-SQRT(ABS(Table1[[#This Row],[difference]])))</f>
        <v>3.8078865529319543</v>
      </c>
      <c r="Q2031">
        <f>IF(Table1[[#This Row],[line]]&gt;0,SQRT(Table1[[#This Row],[line]]),-SQRT(ABS(Table1[[#This Row],[line]])))</f>
        <v>-1.5811388300841898</v>
      </c>
      <c r="R2031">
        <f>Table1[[#This Row],[difference]]-Table1[[#This Row],[sqrt(line)]]</f>
        <v>16.081138830084189</v>
      </c>
      <c r="S2031">
        <f>IF(Table1[[#This Row],[difference]]&gt;0,1,-1)</f>
        <v>1</v>
      </c>
      <c r="T2031">
        <f>IF(Table1[[#This Row],[team]]=E2030,SUM(H2031,T2030),Table1[[#This Row],[ppg]])</f>
        <v>268</v>
      </c>
      <c r="U2031">
        <f>IF(Table1[[#This Row],[team]]=E2030,SUM(I2031,U2030),Table1[[#This Row],[ppga]])</f>
        <v>254</v>
      </c>
      <c r="V2031">
        <f>IF(Table1[[#This Row],[team]]=E2030,SUM(Table1[[#This Row],[difference]],V2030),Table1[[#This Row],[difference]])</f>
        <v>31</v>
      </c>
      <c r="W2031">
        <f>IF(Table1[[#This Row],[team]]=E2030,SUM(Table1[[#This Row],[sqrt(dif)]],W2030),Table1[[#This Row],[sqrt(dif)]])</f>
        <v>7.5542675898929224</v>
      </c>
      <c r="X2031">
        <f>IF(Table1[[#This Row],[team]]=E2030,SUM(Table1[[#This Row],[f1]],X2030),Table1[[#This Row],[f1]])</f>
        <v>22.014682585626151</v>
      </c>
      <c r="Y2031">
        <f>IF(Table1[[#This Row],[ATS]]=S2030,SUM(Table1[[#This Row],[ATS]],Y2030),Table1[[#This Row],[ATS]])</f>
        <v>2</v>
      </c>
      <c r="Z2031">
        <f>IF(Table1[[#This Row],[ATS]]&gt;0,Table1[[#This Row],[ATS streak (not real)]]-1,Table1[[#This Row],[ATS streak (not real)]]+1)</f>
        <v>1</v>
      </c>
      <c r="AA2031" s="5">
        <f>Table1[[#This Row],[running ttl ppg]]^2.37/(Table1[[#This Row],[running ttl ppg]]^2.37+Table1[[#This Row],[running ttl ppga]]^2.37)</f>
        <v>0.53174646884969212</v>
      </c>
      <c r="AB2031" s="5">
        <f>Table1[[#This Row],[pyth ratio]]+Table1[[#This Row],[win/loss ratio]]</f>
        <v>1.1031750402782636</v>
      </c>
    </row>
    <row r="2032" spans="1:28" x14ac:dyDescent="0.25">
      <c r="A2032" s="1">
        <v>4590</v>
      </c>
      <c r="B2032" s="7">
        <f t="shared" si="66"/>
        <v>15</v>
      </c>
      <c r="C2032" s="5">
        <v>2019</v>
      </c>
      <c r="D2032" s="5">
        <v>16</v>
      </c>
      <c r="E2032" t="s">
        <v>71</v>
      </c>
      <c r="F2032" t="s">
        <v>72</v>
      </c>
      <c r="G2032" s="5">
        <v>1</v>
      </c>
      <c r="H2032">
        <v>25</v>
      </c>
      <c r="I2032">
        <v>16</v>
      </c>
      <c r="J2032">
        <v>9</v>
      </c>
      <c r="K2032">
        <f>IF(Table1[[#This Row],[net]]&gt;0,1,0)</f>
        <v>1</v>
      </c>
      <c r="L2032">
        <v>-11.5</v>
      </c>
      <c r="M2032">
        <f>IF(Table1[[#This Row],[team]]=E2031,SUM(Table1[[#This Row],[win/loss]],M2031),Table1[[#This Row],[win/loss]])</f>
        <v>9</v>
      </c>
      <c r="N2032">
        <f>IF(Table1[[#This Row],[team]]=E2031,SUM(Table1[[#This Row],[win/loss]],M2031),Table1[[#This Row],[win/loss]])/B2032</f>
        <v>0.6</v>
      </c>
      <c r="O2032">
        <f t="shared" si="65"/>
        <v>-2.5</v>
      </c>
      <c r="P2032">
        <f>IF(Table1[[#This Row],[difference]]&gt;0,SQRT(Table1[[#This Row],[difference]]),-SQRT(ABS(Table1[[#This Row],[difference]])))</f>
        <v>-1.5811388300841898</v>
      </c>
      <c r="Q2032">
        <f>IF(Table1[[#This Row],[line]]&gt;0,SQRT(Table1[[#This Row],[line]]),-SQRT(ABS(Table1[[#This Row],[line]])))</f>
        <v>-3.3911649915626341</v>
      </c>
      <c r="R2032">
        <f>Table1[[#This Row],[difference]]-Table1[[#This Row],[sqrt(line)]]</f>
        <v>0.89116499156263407</v>
      </c>
      <c r="S2032">
        <f>IF(Table1[[#This Row],[difference]]&gt;0,1,-1)</f>
        <v>-1</v>
      </c>
      <c r="T2032">
        <f>IF(Table1[[#This Row],[team]]=E2031,SUM(H2032,T2031),Table1[[#This Row],[ppg]])</f>
        <v>293</v>
      </c>
      <c r="U2032">
        <f>IF(Table1[[#This Row],[team]]=E2031,SUM(I2032,U2031),Table1[[#This Row],[ppga]])</f>
        <v>270</v>
      </c>
      <c r="V2032">
        <f>IF(Table1[[#This Row],[team]]=E2031,SUM(Table1[[#This Row],[difference]],V2031),Table1[[#This Row],[difference]])</f>
        <v>28.5</v>
      </c>
      <c r="W2032">
        <f>IF(Table1[[#This Row],[team]]=E2031,SUM(Table1[[#This Row],[sqrt(dif)]],W2031),Table1[[#This Row],[sqrt(dif)]])</f>
        <v>5.9731287598087324</v>
      </c>
      <c r="X2032">
        <f>IF(Table1[[#This Row],[team]]=E2031,SUM(Table1[[#This Row],[f1]],X2031),Table1[[#This Row],[f1]])</f>
        <v>22.905847577188784</v>
      </c>
      <c r="Y2032">
        <f>IF(Table1[[#This Row],[ATS]]=S2031,SUM(Table1[[#This Row],[ATS]],Y2031),Table1[[#This Row],[ATS]])</f>
        <v>-1</v>
      </c>
      <c r="Z2032">
        <f>IF(Table1[[#This Row],[ATS]]&gt;0,Table1[[#This Row],[ATS streak (not real)]]-1,Table1[[#This Row],[ATS streak (not real)]]+1)</f>
        <v>0</v>
      </c>
      <c r="AA2032" s="5">
        <f>Table1[[#This Row],[running ttl ppg]]^2.37/(Table1[[#This Row],[running ttl ppg]]^2.37+Table1[[#This Row],[running ttl ppga]]^2.37)</f>
        <v>0.5482863041690994</v>
      </c>
      <c r="AB2032" s="5">
        <f>Table1[[#This Row],[pyth ratio]]+Table1[[#This Row],[win/loss ratio]]</f>
        <v>1.1482863041690994</v>
      </c>
    </row>
    <row r="2033" spans="1:28" x14ac:dyDescent="0.25">
      <c r="A2033" s="1">
        <v>4591</v>
      </c>
      <c r="B2033" s="7">
        <f t="shared" si="66"/>
        <v>16</v>
      </c>
      <c r="C2033" s="5">
        <v>2019</v>
      </c>
      <c r="D2033" s="5">
        <v>17</v>
      </c>
      <c r="E2033" t="s">
        <v>71</v>
      </c>
      <c r="F2033" t="s">
        <v>54</v>
      </c>
      <c r="G2033" s="5">
        <v>1</v>
      </c>
      <c r="H2033">
        <v>17</v>
      </c>
      <c r="I2033">
        <v>33</v>
      </c>
      <c r="J2033">
        <v>-16</v>
      </c>
      <c r="K2033">
        <f>IF(Table1[[#This Row],[net]]&gt;0,1,0)</f>
        <v>0</v>
      </c>
      <c r="L2033">
        <v>5.5</v>
      </c>
      <c r="M2033">
        <f>IF(Table1[[#This Row],[team]]=E2032,SUM(Table1[[#This Row],[win/loss]],M2032),Table1[[#This Row],[win/loss]])</f>
        <v>9</v>
      </c>
      <c r="N2033">
        <f>IF(Table1[[#This Row],[team]]=E2032,SUM(Table1[[#This Row],[win/loss]],M2032),Table1[[#This Row],[win/loss]])/B2033</f>
        <v>0.5625</v>
      </c>
      <c r="O2033">
        <f t="shared" si="65"/>
        <v>-10.5</v>
      </c>
      <c r="P2033">
        <f>IF(Table1[[#This Row],[difference]]&gt;0,SQRT(Table1[[#This Row],[difference]]),-SQRT(ABS(Table1[[#This Row],[difference]])))</f>
        <v>-3.2403703492039302</v>
      </c>
      <c r="Q2033">
        <f>IF(Table1[[#This Row],[line]]&gt;0,SQRT(Table1[[#This Row],[line]]),-SQRT(ABS(Table1[[#This Row],[line]])))</f>
        <v>2.3452078799117149</v>
      </c>
      <c r="R2033">
        <f>Table1[[#This Row],[difference]]-Table1[[#This Row],[sqrt(line)]]</f>
        <v>-12.845207879911715</v>
      </c>
      <c r="S2033">
        <f>IF(Table1[[#This Row],[difference]]&gt;0,1,-1)</f>
        <v>-1</v>
      </c>
      <c r="T2033">
        <f>IF(Table1[[#This Row],[team]]=E2032,SUM(H2033,T2032),Table1[[#This Row],[ppg]])</f>
        <v>310</v>
      </c>
      <c r="U2033">
        <f>IF(Table1[[#This Row],[team]]=E2032,SUM(I2033,U2032),Table1[[#This Row],[ppga]])</f>
        <v>303</v>
      </c>
      <c r="V2033">
        <f>IF(Table1[[#This Row],[team]]=E2032,SUM(Table1[[#This Row],[difference]],V2032),Table1[[#This Row],[difference]])</f>
        <v>18</v>
      </c>
      <c r="W2033">
        <f>IF(Table1[[#This Row],[team]]=E2032,SUM(Table1[[#This Row],[sqrt(dif)]],W2032),Table1[[#This Row],[sqrt(dif)]])</f>
        <v>2.7327584106048022</v>
      </c>
      <c r="X2033">
        <f>IF(Table1[[#This Row],[team]]=E2032,SUM(Table1[[#This Row],[f1]],X2032),Table1[[#This Row],[f1]])</f>
        <v>10.060639697277068</v>
      </c>
      <c r="Y2033">
        <f>IF(Table1[[#This Row],[ATS]]=S2032,SUM(Table1[[#This Row],[ATS]],Y2032),Table1[[#This Row],[ATS]])</f>
        <v>-2</v>
      </c>
      <c r="Z2033">
        <f>IF(Table1[[#This Row],[ATS]]&gt;0,Table1[[#This Row],[ATS streak (not real)]]-1,Table1[[#This Row],[ATS streak (not real)]]+1)</f>
        <v>-1</v>
      </c>
      <c r="AA2033" s="5">
        <f>Table1[[#This Row],[running ttl ppg]]^2.37/(Table1[[#This Row],[running ttl ppg]]^2.37+Table1[[#This Row],[running ttl ppga]]^2.37)</f>
        <v>0.51352909578436712</v>
      </c>
      <c r="AB2033" s="5">
        <f>Table1[[#This Row],[pyth ratio]]+Table1[[#This Row],[win/loss ratio]]</f>
        <v>1.0760290957843672</v>
      </c>
    </row>
    <row r="2034" spans="1:28" x14ac:dyDescent="0.25">
      <c r="A2034" s="1">
        <v>4592</v>
      </c>
      <c r="B2034" s="7">
        <f t="shared" si="66"/>
        <v>1</v>
      </c>
      <c r="C2034" s="5">
        <v>2019</v>
      </c>
      <c r="D2034" s="5">
        <v>1</v>
      </c>
      <c r="E2034" t="s">
        <v>72</v>
      </c>
      <c r="F2034" t="s">
        <v>41</v>
      </c>
      <c r="G2034" s="5">
        <v>0</v>
      </c>
      <c r="H2034">
        <v>24</v>
      </c>
      <c r="I2034">
        <v>6</v>
      </c>
      <c r="J2034">
        <v>18</v>
      </c>
      <c r="K2034">
        <f>IF(Table1[[#This Row],[net]]&gt;0,1,0)</f>
        <v>1</v>
      </c>
      <c r="L2034">
        <v>2</v>
      </c>
      <c r="M2034">
        <f>IF(Table1[[#This Row],[team]]=E2033,SUM(Table1[[#This Row],[win/loss]],M2033),Table1[[#This Row],[win/loss]])</f>
        <v>1</v>
      </c>
      <c r="N2034">
        <f>IF(Table1[[#This Row],[team]]=E2033,SUM(Table1[[#This Row],[win/loss]],M2033),Table1[[#This Row],[win/loss]])/B2034</f>
        <v>1</v>
      </c>
      <c r="O2034">
        <f t="shared" si="65"/>
        <v>20</v>
      </c>
      <c r="P2034">
        <f>IF(Table1[[#This Row],[difference]]&gt;0,SQRT(Table1[[#This Row],[difference]]),-SQRT(ABS(Table1[[#This Row],[difference]])))</f>
        <v>4.4721359549995796</v>
      </c>
      <c r="Q2034">
        <f>IF(Table1[[#This Row],[line]]&gt;0,SQRT(Table1[[#This Row],[line]]),-SQRT(ABS(Table1[[#This Row],[line]])))</f>
        <v>1.4142135623730951</v>
      </c>
      <c r="R2034">
        <f>Table1[[#This Row],[difference]]-Table1[[#This Row],[sqrt(line)]]</f>
        <v>18.585786437626904</v>
      </c>
      <c r="S2034">
        <f>IF(Table1[[#This Row],[difference]]&gt;0,1,-1)</f>
        <v>1</v>
      </c>
      <c r="T2034">
        <f>IF(Table1[[#This Row],[team]]=E2033,SUM(H2034,T2033),Table1[[#This Row],[ppg]])</f>
        <v>24</v>
      </c>
      <c r="U2034">
        <f>IF(Table1[[#This Row],[team]]=E2033,SUM(I2034,U2033),Table1[[#This Row],[ppga]])</f>
        <v>6</v>
      </c>
      <c r="V2034">
        <f>IF(Table1[[#This Row],[team]]=E2033,SUM(Table1[[#This Row],[difference]],V2033),Table1[[#This Row],[difference]])</f>
        <v>20</v>
      </c>
      <c r="W2034">
        <f>IF(Table1[[#This Row],[team]]=E2033,SUM(Table1[[#This Row],[sqrt(dif)]],W2033),Table1[[#This Row],[sqrt(dif)]])</f>
        <v>4.4721359549995796</v>
      </c>
      <c r="X2034">
        <f>IF(Table1[[#This Row],[team]]=E2033,SUM(Table1[[#This Row],[f1]],X2033),Table1[[#This Row],[f1]])</f>
        <v>18.585786437626904</v>
      </c>
      <c r="Y2034">
        <f>IF(Table1[[#This Row],[ATS]]=S2033,SUM(Table1[[#This Row],[ATS]],Y2033),Table1[[#This Row],[ATS]])</f>
        <v>1</v>
      </c>
      <c r="Z2034">
        <f>IF(Table1[[#This Row],[ATS]]&gt;0,Table1[[#This Row],[ATS streak (not real)]]-1,Table1[[#This Row],[ATS streak (not real)]]+1)</f>
        <v>0</v>
      </c>
      <c r="AA2034" s="5">
        <f>Table1[[#This Row],[running ttl ppg]]^2.37/(Table1[[#This Row],[running ttl ppg]]^2.37+Table1[[#This Row],[running ttl ppga]]^2.37)</f>
        <v>0.96392862496354825</v>
      </c>
      <c r="AB2034" s="5">
        <f>Table1[[#This Row],[pyth ratio]]+Table1[[#This Row],[win/loss ratio]]</f>
        <v>1.9639286249635481</v>
      </c>
    </row>
    <row r="2035" spans="1:28" x14ac:dyDescent="0.25">
      <c r="A2035" s="1">
        <v>4593</v>
      </c>
      <c r="B2035" s="7">
        <f t="shared" si="66"/>
        <v>2</v>
      </c>
      <c r="C2035" s="5">
        <v>2019</v>
      </c>
      <c r="D2035" s="5">
        <v>2</v>
      </c>
      <c r="E2035" t="s">
        <v>72</v>
      </c>
      <c r="F2035" t="s">
        <v>54</v>
      </c>
      <c r="G2035" s="5">
        <v>1</v>
      </c>
      <c r="H2035">
        <v>9</v>
      </c>
      <c r="I2035">
        <v>21</v>
      </c>
      <c r="J2035">
        <v>-12</v>
      </c>
      <c r="K2035">
        <f>IF(Table1[[#This Row],[net]]&gt;0,1,0)</f>
        <v>0</v>
      </c>
      <c r="L2035">
        <v>-6</v>
      </c>
      <c r="M2035">
        <f>IF(Table1[[#This Row],[team]]=E2034,SUM(Table1[[#This Row],[win/loss]],M2034),Table1[[#This Row],[win/loss]])</f>
        <v>1</v>
      </c>
      <c r="N2035">
        <f>IF(Table1[[#This Row],[team]]=E2034,SUM(Table1[[#This Row],[win/loss]],M2034),Table1[[#This Row],[win/loss]])/B2035</f>
        <v>0.5</v>
      </c>
      <c r="O2035">
        <f t="shared" si="65"/>
        <v>-18</v>
      </c>
      <c r="P2035">
        <f>IF(Table1[[#This Row],[difference]]&gt;0,SQRT(Table1[[#This Row],[difference]]),-SQRT(ABS(Table1[[#This Row],[difference]])))</f>
        <v>-4.2426406871192848</v>
      </c>
      <c r="Q2035">
        <f>IF(Table1[[#This Row],[line]]&gt;0,SQRT(Table1[[#This Row],[line]]),-SQRT(ABS(Table1[[#This Row],[line]])))</f>
        <v>-2.4494897427831779</v>
      </c>
      <c r="R2035">
        <f>Table1[[#This Row],[difference]]-Table1[[#This Row],[sqrt(line)]]</f>
        <v>-15.550510257216821</v>
      </c>
      <c r="S2035">
        <f>IF(Table1[[#This Row],[difference]]&gt;0,1,-1)</f>
        <v>-1</v>
      </c>
      <c r="T2035">
        <f>IF(Table1[[#This Row],[team]]=E2034,SUM(H2035,T2034),Table1[[#This Row],[ppg]])</f>
        <v>33</v>
      </c>
      <c r="U2035">
        <f>IF(Table1[[#This Row],[team]]=E2034,SUM(I2035,U2034),Table1[[#This Row],[ppga]])</f>
        <v>27</v>
      </c>
      <c r="V2035">
        <f>IF(Table1[[#This Row],[team]]=E2034,SUM(Table1[[#This Row],[difference]],V2034),Table1[[#This Row],[difference]])</f>
        <v>2</v>
      </c>
      <c r="W2035">
        <f>IF(Table1[[#This Row],[team]]=E2034,SUM(Table1[[#This Row],[sqrt(dif)]],W2034),Table1[[#This Row],[sqrt(dif)]])</f>
        <v>0.22949526788029484</v>
      </c>
      <c r="X2035">
        <f>IF(Table1[[#This Row],[team]]=E2034,SUM(Table1[[#This Row],[f1]],X2034),Table1[[#This Row],[f1]])</f>
        <v>3.035276180410083</v>
      </c>
      <c r="Y2035">
        <f>IF(Table1[[#This Row],[ATS]]=S2034,SUM(Table1[[#This Row],[ATS]],Y2034),Table1[[#This Row],[ATS]])</f>
        <v>-1</v>
      </c>
      <c r="Z2035">
        <f>IF(Table1[[#This Row],[ATS]]&gt;0,Table1[[#This Row],[ATS streak (not real)]]-1,Table1[[#This Row],[ATS streak (not real)]]+1)</f>
        <v>0</v>
      </c>
      <c r="AA2035" s="5">
        <f>Table1[[#This Row],[running ttl ppg]]^2.37/(Table1[[#This Row],[running ttl ppg]]^2.37+Table1[[#This Row],[running ttl ppga]]^2.37)</f>
        <v>0.61670587136694144</v>
      </c>
      <c r="AB2035" s="5">
        <f>Table1[[#This Row],[pyth ratio]]+Table1[[#This Row],[win/loss ratio]]</f>
        <v>1.1167058713669413</v>
      </c>
    </row>
    <row r="2036" spans="1:28" x14ac:dyDescent="0.25">
      <c r="A2036" s="1">
        <v>4594</v>
      </c>
      <c r="B2036" s="7">
        <f t="shared" si="66"/>
        <v>3</v>
      </c>
      <c r="C2036" s="5">
        <v>2019</v>
      </c>
      <c r="D2036" s="5">
        <v>3</v>
      </c>
      <c r="E2036" t="s">
        <v>72</v>
      </c>
      <c r="F2036" t="s">
        <v>52</v>
      </c>
      <c r="G2036" s="5">
        <v>1</v>
      </c>
      <c r="H2036">
        <v>31</v>
      </c>
      <c r="I2036">
        <v>17</v>
      </c>
      <c r="J2036">
        <v>14</v>
      </c>
      <c r="K2036">
        <f>IF(Table1[[#This Row],[net]]&gt;0,1,0)</f>
        <v>1</v>
      </c>
      <c r="L2036">
        <v>2.5</v>
      </c>
      <c r="M2036">
        <f>IF(Table1[[#This Row],[team]]=E2035,SUM(Table1[[#This Row],[win/loss]],M2035),Table1[[#This Row],[win/loss]])</f>
        <v>2</v>
      </c>
      <c r="N2036">
        <f>IF(Table1[[#This Row],[team]]=E2035,SUM(Table1[[#This Row],[win/loss]],M2035),Table1[[#This Row],[win/loss]])/B2036</f>
        <v>0.66666666666666663</v>
      </c>
      <c r="O2036">
        <f t="shared" si="65"/>
        <v>16.5</v>
      </c>
      <c r="P2036">
        <f>IF(Table1[[#This Row],[difference]]&gt;0,SQRT(Table1[[#This Row],[difference]]),-SQRT(ABS(Table1[[#This Row],[difference]])))</f>
        <v>4.0620192023179804</v>
      </c>
      <c r="Q2036">
        <f>IF(Table1[[#This Row],[line]]&gt;0,SQRT(Table1[[#This Row],[line]]),-SQRT(ABS(Table1[[#This Row],[line]])))</f>
        <v>1.5811388300841898</v>
      </c>
      <c r="R2036">
        <f>Table1[[#This Row],[difference]]-Table1[[#This Row],[sqrt(line)]]</f>
        <v>14.918861169915811</v>
      </c>
      <c r="S2036">
        <f>IF(Table1[[#This Row],[difference]]&gt;0,1,-1)</f>
        <v>1</v>
      </c>
      <c r="T2036">
        <f>IF(Table1[[#This Row],[team]]=E2035,SUM(H2036,T2035),Table1[[#This Row],[ppg]])</f>
        <v>64</v>
      </c>
      <c r="U2036">
        <f>IF(Table1[[#This Row],[team]]=E2035,SUM(I2036,U2035),Table1[[#This Row],[ppga]])</f>
        <v>44</v>
      </c>
      <c r="V2036">
        <f>IF(Table1[[#This Row],[team]]=E2035,SUM(Table1[[#This Row],[difference]],V2035),Table1[[#This Row],[difference]])</f>
        <v>18.5</v>
      </c>
      <c r="W2036">
        <f>IF(Table1[[#This Row],[team]]=E2035,SUM(Table1[[#This Row],[sqrt(dif)]],W2035),Table1[[#This Row],[sqrt(dif)]])</f>
        <v>4.2915144701982753</v>
      </c>
      <c r="X2036">
        <f>IF(Table1[[#This Row],[team]]=E2035,SUM(Table1[[#This Row],[f1]],X2035),Table1[[#This Row],[f1]])</f>
        <v>17.954137350325894</v>
      </c>
      <c r="Y2036">
        <f>IF(Table1[[#This Row],[ATS]]=S2035,SUM(Table1[[#This Row],[ATS]],Y2035),Table1[[#This Row],[ATS]])</f>
        <v>1</v>
      </c>
      <c r="Z2036">
        <f>IF(Table1[[#This Row],[ATS]]&gt;0,Table1[[#This Row],[ATS streak (not real)]]-1,Table1[[#This Row],[ATS streak (not real)]]+1)</f>
        <v>0</v>
      </c>
      <c r="AA2036" s="5">
        <f>Table1[[#This Row],[running ttl ppg]]^2.37/(Table1[[#This Row],[running ttl ppg]]^2.37+Table1[[#This Row],[running ttl ppga]]^2.37)</f>
        <v>0.70848211888380985</v>
      </c>
      <c r="AB2036" s="5">
        <f>Table1[[#This Row],[pyth ratio]]+Table1[[#This Row],[win/loss ratio]]</f>
        <v>1.3751487855504765</v>
      </c>
    </row>
    <row r="2037" spans="1:28" x14ac:dyDescent="0.25">
      <c r="A2037" s="1">
        <v>4595</v>
      </c>
      <c r="B2037" s="7">
        <f t="shared" si="66"/>
        <v>4</v>
      </c>
      <c r="C2037" s="5">
        <v>2019</v>
      </c>
      <c r="D2037" s="5">
        <v>5</v>
      </c>
      <c r="E2037" t="s">
        <v>72</v>
      </c>
      <c r="F2037" t="s">
        <v>64</v>
      </c>
      <c r="G2037" s="5">
        <v>0</v>
      </c>
      <c r="H2037">
        <v>19</v>
      </c>
      <c r="I2037">
        <v>43</v>
      </c>
      <c r="J2037">
        <v>-24</v>
      </c>
      <c r="K2037">
        <f>IF(Table1[[#This Row],[net]]&gt;0,1,0)</f>
        <v>0</v>
      </c>
      <c r="L2037">
        <v>5.5</v>
      </c>
      <c r="M2037">
        <f>IF(Table1[[#This Row],[team]]=E2036,SUM(Table1[[#This Row],[win/loss]],M2036),Table1[[#This Row],[win/loss]])</f>
        <v>2</v>
      </c>
      <c r="N2037">
        <f>IF(Table1[[#This Row],[team]]=E2036,SUM(Table1[[#This Row],[win/loss]],M2036),Table1[[#This Row],[win/loss]])/B2037</f>
        <v>0.5</v>
      </c>
      <c r="O2037">
        <f t="shared" si="65"/>
        <v>-18.5</v>
      </c>
      <c r="P2037">
        <f>IF(Table1[[#This Row],[difference]]&gt;0,SQRT(Table1[[#This Row],[difference]]),-SQRT(ABS(Table1[[#This Row],[difference]])))</f>
        <v>-4.3011626335213133</v>
      </c>
      <c r="Q2037">
        <f>IF(Table1[[#This Row],[line]]&gt;0,SQRT(Table1[[#This Row],[line]]),-SQRT(ABS(Table1[[#This Row],[line]])))</f>
        <v>2.3452078799117149</v>
      </c>
      <c r="R2037">
        <f>Table1[[#This Row],[difference]]-Table1[[#This Row],[sqrt(line)]]</f>
        <v>-20.845207879911715</v>
      </c>
      <c r="S2037">
        <f>IF(Table1[[#This Row],[difference]]&gt;0,1,-1)</f>
        <v>-1</v>
      </c>
      <c r="T2037">
        <f>IF(Table1[[#This Row],[team]]=E2036,SUM(H2037,T2036),Table1[[#This Row],[ppg]])</f>
        <v>83</v>
      </c>
      <c r="U2037">
        <f>IF(Table1[[#This Row],[team]]=E2036,SUM(I2037,U2036),Table1[[#This Row],[ppga]])</f>
        <v>87</v>
      </c>
      <c r="V2037">
        <f>IF(Table1[[#This Row],[team]]=E2036,SUM(Table1[[#This Row],[difference]],V2036),Table1[[#This Row],[difference]])</f>
        <v>0</v>
      </c>
      <c r="W2037">
        <f>IF(Table1[[#This Row],[team]]=E2036,SUM(Table1[[#This Row],[sqrt(dif)]],W2036),Table1[[#This Row],[sqrt(dif)]])</f>
        <v>-9.6481633230380837E-3</v>
      </c>
      <c r="X2037">
        <f>IF(Table1[[#This Row],[team]]=E2036,SUM(Table1[[#This Row],[f1]],X2036),Table1[[#This Row],[f1]])</f>
        <v>-2.8910705295858214</v>
      </c>
      <c r="Y2037">
        <f>IF(Table1[[#This Row],[ATS]]=S2036,SUM(Table1[[#This Row],[ATS]],Y2036),Table1[[#This Row],[ATS]])</f>
        <v>-1</v>
      </c>
      <c r="Z2037">
        <f>IF(Table1[[#This Row],[ATS]]&gt;0,Table1[[#This Row],[ATS streak (not real)]]-1,Table1[[#This Row],[ATS streak (not real)]]+1)</f>
        <v>0</v>
      </c>
      <c r="AA2037" s="5">
        <f>Table1[[#This Row],[running ttl ppg]]^2.37/(Table1[[#This Row],[running ttl ppg]]^2.37+Table1[[#This Row],[running ttl ppga]]^2.37)</f>
        <v>0.47214138182763205</v>
      </c>
      <c r="AB2037" s="5">
        <f>Table1[[#This Row],[pyth ratio]]+Table1[[#This Row],[win/loss ratio]]</f>
        <v>0.9721413818276321</v>
      </c>
    </row>
    <row r="2038" spans="1:28" x14ac:dyDescent="0.25">
      <c r="A2038" s="1">
        <v>4596</v>
      </c>
      <c r="B2038" s="7">
        <f t="shared" si="66"/>
        <v>5</v>
      </c>
      <c r="C2038" s="5">
        <v>2019</v>
      </c>
      <c r="D2038" s="5">
        <v>6</v>
      </c>
      <c r="E2038" t="s">
        <v>72</v>
      </c>
      <c r="F2038" t="s">
        <v>45</v>
      </c>
      <c r="G2038" s="5">
        <v>1</v>
      </c>
      <c r="H2038">
        <v>23</v>
      </c>
      <c r="I2038">
        <v>17</v>
      </c>
      <c r="J2038">
        <v>6</v>
      </c>
      <c r="K2038">
        <f>IF(Table1[[#This Row],[net]]&gt;0,1,0)</f>
        <v>1</v>
      </c>
      <c r="L2038">
        <v>1</v>
      </c>
      <c r="M2038">
        <f>IF(Table1[[#This Row],[team]]=E2037,SUM(Table1[[#This Row],[win/loss]],M2037),Table1[[#This Row],[win/loss]])</f>
        <v>3</v>
      </c>
      <c r="N2038">
        <f>IF(Table1[[#This Row],[team]]=E2037,SUM(Table1[[#This Row],[win/loss]],M2037),Table1[[#This Row],[win/loss]])/B2038</f>
        <v>0.6</v>
      </c>
      <c r="O2038">
        <f t="shared" si="65"/>
        <v>7</v>
      </c>
      <c r="P2038">
        <f>IF(Table1[[#This Row],[difference]]&gt;0,SQRT(Table1[[#This Row],[difference]]),-SQRT(ABS(Table1[[#This Row],[difference]])))</f>
        <v>2.6457513110645907</v>
      </c>
      <c r="Q2038">
        <f>IF(Table1[[#This Row],[line]]&gt;0,SQRT(Table1[[#This Row],[line]]),-SQRT(ABS(Table1[[#This Row],[line]])))</f>
        <v>1</v>
      </c>
      <c r="R2038">
        <f>Table1[[#This Row],[difference]]-Table1[[#This Row],[sqrt(line)]]</f>
        <v>6</v>
      </c>
      <c r="S2038">
        <f>IF(Table1[[#This Row],[difference]]&gt;0,1,-1)</f>
        <v>1</v>
      </c>
      <c r="T2038">
        <f>IF(Table1[[#This Row],[team]]=E2037,SUM(H2038,T2037),Table1[[#This Row],[ppg]])</f>
        <v>106</v>
      </c>
      <c r="U2038">
        <f>IF(Table1[[#This Row],[team]]=E2037,SUM(I2038,U2037),Table1[[#This Row],[ppga]])</f>
        <v>104</v>
      </c>
      <c r="V2038">
        <f>IF(Table1[[#This Row],[team]]=E2037,SUM(Table1[[#This Row],[difference]],V2037),Table1[[#This Row],[difference]])</f>
        <v>7</v>
      </c>
      <c r="W2038">
        <f>IF(Table1[[#This Row],[team]]=E2037,SUM(Table1[[#This Row],[sqrt(dif)]],W2037),Table1[[#This Row],[sqrt(dif)]])</f>
        <v>2.6361031477415526</v>
      </c>
      <c r="X2038">
        <f>IF(Table1[[#This Row],[team]]=E2037,SUM(Table1[[#This Row],[f1]],X2037),Table1[[#This Row],[f1]])</f>
        <v>3.1089294704141786</v>
      </c>
      <c r="Y2038">
        <f>IF(Table1[[#This Row],[ATS]]=S2037,SUM(Table1[[#This Row],[ATS]],Y2037),Table1[[#This Row],[ATS]])</f>
        <v>1</v>
      </c>
      <c r="Z2038">
        <f>IF(Table1[[#This Row],[ATS]]&gt;0,Table1[[#This Row],[ATS streak (not real)]]-1,Table1[[#This Row],[ATS streak (not real)]]+1)</f>
        <v>0</v>
      </c>
      <c r="AA2038" s="5">
        <f>Table1[[#This Row],[running ttl ppg]]^2.37/(Table1[[#This Row],[running ttl ppg]]^2.37+Table1[[#This Row],[running ttl ppga]]^2.37)</f>
        <v>0.5112841391615196</v>
      </c>
      <c r="AB2038" s="5">
        <f>Table1[[#This Row],[pyth ratio]]+Table1[[#This Row],[win/loss ratio]]</f>
        <v>1.1112841391615196</v>
      </c>
    </row>
    <row r="2039" spans="1:28" x14ac:dyDescent="0.25">
      <c r="A2039" s="1">
        <v>4597</v>
      </c>
      <c r="B2039" s="7">
        <f t="shared" si="66"/>
        <v>6</v>
      </c>
      <c r="C2039" s="5">
        <v>2019</v>
      </c>
      <c r="D2039" s="5">
        <v>7</v>
      </c>
      <c r="E2039" t="s">
        <v>72</v>
      </c>
      <c r="F2039" t="s">
        <v>49</v>
      </c>
      <c r="G2039" s="5">
        <v>1</v>
      </c>
      <c r="H2039">
        <v>20</v>
      </c>
      <c r="I2039">
        <v>17</v>
      </c>
      <c r="J2039">
        <v>3</v>
      </c>
      <c r="K2039">
        <f>IF(Table1[[#This Row],[net]]&gt;0,1,0)</f>
        <v>1</v>
      </c>
      <c r="L2039">
        <v>1.5</v>
      </c>
      <c r="M2039">
        <f>IF(Table1[[#This Row],[team]]=E2038,SUM(Table1[[#This Row],[win/loss]],M2038),Table1[[#This Row],[win/loss]])</f>
        <v>4</v>
      </c>
      <c r="N2039">
        <f>IF(Table1[[#This Row],[team]]=E2038,SUM(Table1[[#This Row],[win/loss]],M2038),Table1[[#This Row],[win/loss]])/B2039</f>
        <v>0.66666666666666663</v>
      </c>
      <c r="O2039">
        <f t="shared" si="65"/>
        <v>4.5</v>
      </c>
      <c r="P2039">
        <f>IF(Table1[[#This Row],[difference]]&gt;0,SQRT(Table1[[#This Row],[difference]]),-SQRT(ABS(Table1[[#This Row],[difference]])))</f>
        <v>2.1213203435596424</v>
      </c>
      <c r="Q2039">
        <f>IF(Table1[[#This Row],[line]]&gt;0,SQRT(Table1[[#This Row],[line]]),-SQRT(ABS(Table1[[#This Row],[line]])))</f>
        <v>1.2247448713915889</v>
      </c>
      <c r="R2039">
        <f>Table1[[#This Row],[difference]]-Table1[[#This Row],[sqrt(line)]]</f>
        <v>3.2752551286084111</v>
      </c>
      <c r="S2039">
        <f>IF(Table1[[#This Row],[difference]]&gt;0,1,-1)</f>
        <v>1</v>
      </c>
      <c r="T2039">
        <f>IF(Table1[[#This Row],[team]]=E2038,SUM(H2039,T2038),Table1[[#This Row],[ppg]])</f>
        <v>126</v>
      </c>
      <c r="U2039">
        <f>IF(Table1[[#This Row],[team]]=E2038,SUM(I2039,U2038),Table1[[#This Row],[ppga]])</f>
        <v>121</v>
      </c>
      <c r="V2039">
        <f>IF(Table1[[#This Row],[team]]=E2038,SUM(Table1[[#This Row],[difference]],V2038),Table1[[#This Row],[difference]])</f>
        <v>11.5</v>
      </c>
      <c r="W2039">
        <f>IF(Table1[[#This Row],[team]]=E2038,SUM(Table1[[#This Row],[sqrt(dif)]],W2038),Table1[[#This Row],[sqrt(dif)]])</f>
        <v>4.7574234913011946</v>
      </c>
      <c r="X2039">
        <f>IF(Table1[[#This Row],[team]]=E2038,SUM(Table1[[#This Row],[f1]],X2038),Table1[[#This Row],[f1]])</f>
        <v>6.3841845990225892</v>
      </c>
      <c r="Y2039">
        <f>IF(Table1[[#This Row],[ATS]]=S2038,SUM(Table1[[#This Row],[ATS]],Y2038),Table1[[#This Row],[ATS]])</f>
        <v>2</v>
      </c>
      <c r="Z2039">
        <f>IF(Table1[[#This Row],[ATS]]&gt;0,Table1[[#This Row],[ATS streak (not real)]]-1,Table1[[#This Row],[ATS streak (not real)]]+1)</f>
        <v>1</v>
      </c>
      <c r="AA2039" s="5">
        <f>Table1[[#This Row],[running ttl ppg]]^2.37/(Table1[[#This Row],[running ttl ppg]]^2.37+Table1[[#This Row],[running ttl ppga]]^2.37)</f>
        <v>0.52397273696770352</v>
      </c>
      <c r="AB2039" s="5">
        <f>Table1[[#This Row],[pyth ratio]]+Table1[[#This Row],[win/loss ratio]]</f>
        <v>1.1906394036343702</v>
      </c>
    </row>
    <row r="2040" spans="1:28" x14ac:dyDescent="0.25">
      <c r="A2040" s="1">
        <v>4598</v>
      </c>
      <c r="B2040" s="7">
        <f t="shared" si="66"/>
        <v>7</v>
      </c>
      <c r="C2040" s="5">
        <v>2019</v>
      </c>
      <c r="D2040" s="5">
        <v>8</v>
      </c>
      <c r="E2040" t="s">
        <v>72</v>
      </c>
      <c r="F2040" t="s">
        <v>61</v>
      </c>
      <c r="G2040" s="5">
        <v>0</v>
      </c>
      <c r="H2040">
        <v>20</v>
      </c>
      <c r="I2040">
        <v>13</v>
      </c>
      <c r="J2040">
        <v>7</v>
      </c>
      <c r="K2040">
        <f>IF(Table1[[#This Row],[net]]&gt;0,1,0)</f>
        <v>1</v>
      </c>
      <c r="L2040">
        <v>-1</v>
      </c>
      <c r="M2040">
        <f>IF(Table1[[#This Row],[team]]=E2039,SUM(Table1[[#This Row],[win/loss]],M2039),Table1[[#This Row],[win/loss]])</f>
        <v>5</v>
      </c>
      <c r="N2040">
        <f>IF(Table1[[#This Row],[team]]=E2039,SUM(Table1[[#This Row],[win/loss]],M2039),Table1[[#This Row],[win/loss]])/B2040</f>
        <v>0.7142857142857143</v>
      </c>
      <c r="O2040">
        <f t="shared" si="65"/>
        <v>6</v>
      </c>
      <c r="P2040">
        <f>IF(Table1[[#This Row],[difference]]&gt;0,SQRT(Table1[[#This Row],[difference]]),-SQRT(ABS(Table1[[#This Row],[difference]])))</f>
        <v>2.4494897427831779</v>
      </c>
      <c r="Q2040">
        <f>IF(Table1[[#This Row],[line]]&gt;0,SQRT(Table1[[#This Row],[line]]),-SQRT(ABS(Table1[[#This Row],[line]])))</f>
        <v>-1</v>
      </c>
      <c r="R2040">
        <f>Table1[[#This Row],[difference]]-Table1[[#This Row],[sqrt(line)]]</f>
        <v>7</v>
      </c>
      <c r="S2040">
        <f>IF(Table1[[#This Row],[difference]]&gt;0,1,-1)</f>
        <v>1</v>
      </c>
      <c r="T2040">
        <f>IF(Table1[[#This Row],[team]]=E2039,SUM(H2040,T2039),Table1[[#This Row],[ppg]])</f>
        <v>146</v>
      </c>
      <c r="U2040">
        <f>IF(Table1[[#This Row],[team]]=E2039,SUM(I2040,U2039),Table1[[#This Row],[ppga]])</f>
        <v>134</v>
      </c>
      <c r="V2040">
        <f>IF(Table1[[#This Row],[team]]=E2039,SUM(Table1[[#This Row],[difference]],V2039),Table1[[#This Row],[difference]])</f>
        <v>17.5</v>
      </c>
      <c r="W2040">
        <f>IF(Table1[[#This Row],[team]]=E2039,SUM(Table1[[#This Row],[sqrt(dif)]],W2039),Table1[[#This Row],[sqrt(dif)]])</f>
        <v>7.2069132340843725</v>
      </c>
      <c r="X2040">
        <f>IF(Table1[[#This Row],[team]]=E2039,SUM(Table1[[#This Row],[f1]],X2039),Table1[[#This Row],[f1]])</f>
        <v>13.384184599022589</v>
      </c>
      <c r="Y2040">
        <f>IF(Table1[[#This Row],[ATS]]=S2039,SUM(Table1[[#This Row],[ATS]],Y2039),Table1[[#This Row],[ATS]])</f>
        <v>3</v>
      </c>
      <c r="Z2040">
        <f>IF(Table1[[#This Row],[ATS]]&gt;0,Table1[[#This Row],[ATS streak (not real)]]-1,Table1[[#This Row],[ATS streak (not real)]]+1)</f>
        <v>2</v>
      </c>
      <c r="AA2040" s="5">
        <f>Table1[[#This Row],[running ttl ppg]]^2.37/(Table1[[#This Row],[running ttl ppg]]^2.37+Table1[[#This Row],[running ttl ppga]]^2.37)</f>
        <v>0.55064259255430381</v>
      </c>
      <c r="AB2040" s="5">
        <f>Table1[[#This Row],[pyth ratio]]+Table1[[#This Row],[win/loss ratio]]</f>
        <v>1.2649283068400181</v>
      </c>
    </row>
    <row r="2041" spans="1:28" x14ac:dyDescent="0.25">
      <c r="A2041" s="1">
        <v>4599</v>
      </c>
      <c r="B2041" s="7">
        <f t="shared" si="66"/>
        <v>8</v>
      </c>
      <c r="C2041" s="5">
        <v>2019</v>
      </c>
      <c r="D2041" s="5">
        <v>9</v>
      </c>
      <c r="E2041" t="s">
        <v>72</v>
      </c>
      <c r="F2041" t="s">
        <v>42</v>
      </c>
      <c r="G2041" s="5">
        <v>1</v>
      </c>
      <c r="H2041">
        <v>14</v>
      </c>
      <c r="I2041">
        <v>38</v>
      </c>
      <c r="J2041">
        <v>-24</v>
      </c>
      <c r="K2041">
        <f>IF(Table1[[#This Row],[net]]&gt;0,1,0)</f>
        <v>0</v>
      </c>
      <c r="L2041">
        <v>-1.5</v>
      </c>
      <c r="M2041">
        <f>IF(Table1[[#This Row],[team]]=E2040,SUM(Table1[[#This Row],[win/loss]],M2040),Table1[[#This Row],[win/loss]])</f>
        <v>5</v>
      </c>
      <c r="N2041">
        <f>IF(Table1[[#This Row],[team]]=E2040,SUM(Table1[[#This Row],[win/loss]],M2040),Table1[[#This Row],[win/loss]])/B2041</f>
        <v>0.625</v>
      </c>
      <c r="O2041">
        <f t="shared" si="65"/>
        <v>-25.5</v>
      </c>
      <c r="P2041">
        <f>IF(Table1[[#This Row],[difference]]&gt;0,SQRT(Table1[[#This Row],[difference]]),-SQRT(ABS(Table1[[#This Row],[difference]])))</f>
        <v>-5.0497524691810387</v>
      </c>
      <c r="Q2041">
        <f>IF(Table1[[#This Row],[line]]&gt;0,SQRT(Table1[[#This Row],[line]]),-SQRT(ABS(Table1[[#This Row],[line]])))</f>
        <v>-1.2247448713915889</v>
      </c>
      <c r="R2041">
        <f>Table1[[#This Row],[difference]]-Table1[[#This Row],[sqrt(line)]]</f>
        <v>-24.275255128608411</v>
      </c>
      <c r="S2041">
        <f>IF(Table1[[#This Row],[difference]]&gt;0,1,-1)</f>
        <v>-1</v>
      </c>
      <c r="T2041">
        <f>IF(Table1[[#This Row],[team]]=E2040,SUM(H2041,T2040),Table1[[#This Row],[ppg]])</f>
        <v>160</v>
      </c>
      <c r="U2041">
        <f>IF(Table1[[#This Row],[team]]=E2040,SUM(I2041,U2040),Table1[[#This Row],[ppga]])</f>
        <v>172</v>
      </c>
      <c r="V2041">
        <f>IF(Table1[[#This Row],[team]]=E2040,SUM(Table1[[#This Row],[difference]],V2040),Table1[[#This Row],[difference]])</f>
        <v>-8</v>
      </c>
      <c r="W2041">
        <f>IF(Table1[[#This Row],[team]]=E2040,SUM(Table1[[#This Row],[sqrt(dif)]],W2040),Table1[[#This Row],[sqrt(dif)]])</f>
        <v>2.1571607649033337</v>
      </c>
      <c r="X2041">
        <f>IF(Table1[[#This Row],[team]]=E2040,SUM(Table1[[#This Row],[f1]],X2040),Table1[[#This Row],[f1]])</f>
        <v>-10.891070529585821</v>
      </c>
      <c r="Y2041">
        <f>IF(Table1[[#This Row],[ATS]]=S2040,SUM(Table1[[#This Row],[ATS]],Y2040),Table1[[#This Row],[ATS]])</f>
        <v>-1</v>
      </c>
      <c r="Z2041">
        <f>IF(Table1[[#This Row],[ATS]]&gt;0,Table1[[#This Row],[ATS streak (not real)]]-1,Table1[[#This Row],[ATS streak (not real)]]+1)</f>
        <v>0</v>
      </c>
      <c r="AA2041" s="5">
        <f>Table1[[#This Row],[running ttl ppg]]^2.37/(Table1[[#This Row],[running ttl ppg]]^2.37+Table1[[#This Row],[running ttl ppga]]^2.37)</f>
        <v>0.45725460448181932</v>
      </c>
      <c r="AB2041" s="5">
        <f>Table1[[#This Row],[pyth ratio]]+Table1[[#This Row],[win/loss ratio]]</f>
        <v>1.0822546044818193</v>
      </c>
    </row>
    <row r="2042" spans="1:28" x14ac:dyDescent="0.25">
      <c r="A2042" s="1">
        <v>4600</v>
      </c>
      <c r="B2042" s="7">
        <f t="shared" si="66"/>
        <v>9</v>
      </c>
      <c r="C2042" s="5">
        <v>2019</v>
      </c>
      <c r="D2042" s="5">
        <v>10</v>
      </c>
      <c r="E2042" t="s">
        <v>72</v>
      </c>
      <c r="F2042" t="s">
        <v>70</v>
      </c>
      <c r="G2042" s="5">
        <v>0</v>
      </c>
      <c r="H2042">
        <v>16</v>
      </c>
      <c r="I2042">
        <v>3</v>
      </c>
      <c r="J2042">
        <v>13</v>
      </c>
      <c r="K2042">
        <f>IF(Table1[[#This Row],[net]]&gt;0,1,0)</f>
        <v>1</v>
      </c>
      <c r="L2042">
        <v>3.5</v>
      </c>
      <c r="M2042">
        <f>IF(Table1[[#This Row],[team]]=E2041,SUM(Table1[[#This Row],[win/loss]],M2041),Table1[[#This Row],[win/loss]])</f>
        <v>6</v>
      </c>
      <c r="N2042">
        <f>IF(Table1[[#This Row],[team]]=E2041,SUM(Table1[[#This Row],[win/loss]],M2041),Table1[[#This Row],[win/loss]])/B2042</f>
        <v>0.66666666666666663</v>
      </c>
      <c r="O2042">
        <f t="shared" si="65"/>
        <v>16.5</v>
      </c>
      <c r="P2042">
        <f>IF(Table1[[#This Row],[difference]]&gt;0,SQRT(Table1[[#This Row],[difference]]),-SQRT(ABS(Table1[[#This Row],[difference]])))</f>
        <v>4.0620192023179804</v>
      </c>
      <c r="Q2042">
        <f>IF(Table1[[#This Row],[line]]&gt;0,SQRT(Table1[[#This Row],[line]]),-SQRT(ABS(Table1[[#This Row],[line]])))</f>
        <v>1.8708286933869707</v>
      </c>
      <c r="R2042">
        <f>Table1[[#This Row],[difference]]-Table1[[#This Row],[sqrt(line)]]</f>
        <v>14.62917130661303</v>
      </c>
      <c r="S2042">
        <f>IF(Table1[[#This Row],[difference]]&gt;0,1,-1)</f>
        <v>1</v>
      </c>
      <c r="T2042">
        <f>IF(Table1[[#This Row],[team]]=E2041,SUM(H2042,T2041),Table1[[#This Row],[ppg]])</f>
        <v>176</v>
      </c>
      <c r="U2042">
        <f>IF(Table1[[#This Row],[team]]=E2041,SUM(I2042,U2041),Table1[[#This Row],[ppga]])</f>
        <v>175</v>
      </c>
      <c r="V2042">
        <f>IF(Table1[[#This Row],[team]]=E2041,SUM(Table1[[#This Row],[difference]],V2041),Table1[[#This Row],[difference]])</f>
        <v>8.5</v>
      </c>
      <c r="W2042">
        <f>IF(Table1[[#This Row],[team]]=E2041,SUM(Table1[[#This Row],[sqrt(dif)]],W2041),Table1[[#This Row],[sqrt(dif)]])</f>
        <v>6.2191799672213142</v>
      </c>
      <c r="X2042">
        <f>IF(Table1[[#This Row],[team]]=E2041,SUM(Table1[[#This Row],[f1]],X2041),Table1[[#This Row],[f1]])</f>
        <v>3.7381007770272081</v>
      </c>
      <c r="Y2042">
        <f>IF(Table1[[#This Row],[ATS]]=S2041,SUM(Table1[[#This Row],[ATS]],Y2041),Table1[[#This Row],[ATS]])</f>
        <v>1</v>
      </c>
      <c r="Z2042">
        <f>IF(Table1[[#This Row],[ATS]]&gt;0,Table1[[#This Row],[ATS streak (not real)]]-1,Table1[[#This Row],[ATS streak (not real)]]+1)</f>
        <v>0</v>
      </c>
      <c r="AA2042" s="5">
        <f>Table1[[#This Row],[running ttl ppg]]^2.37/(Table1[[#This Row],[running ttl ppg]]^2.37+Table1[[#This Row],[running ttl ppga]]^2.37)</f>
        <v>0.50337602620443578</v>
      </c>
      <c r="AB2042" s="5">
        <f>Table1[[#This Row],[pyth ratio]]+Table1[[#This Row],[win/loss ratio]]</f>
        <v>1.1700426928711023</v>
      </c>
    </row>
    <row r="2043" spans="1:28" x14ac:dyDescent="0.25">
      <c r="A2043" s="1">
        <v>4601</v>
      </c>
      <c r="B2043" s="7">
        <f t="shared" si="66"/>
        <v>10</v>
      </c>
      <c r="C2043" s="5">
        <v>2019</v>
      </c>
      <c r="D2043" s="5">
        <v>11</v>
      </c>
      <c r="E2043" t="s">
        <v>72</v>
      </c>
      <c r="F2043" t="s">
        <v>53</v>
      </c>
      <c r="G2043" s="5">
        <v>1</v>
      </c>
      <c r="H2043">
        <v>21</v>
      </c>
      <c r="I2043">
        <v>23</v>
      </c>
      <c r="J2043">
        <v>-2</v>
      </c>
      <c r="K2043">
        <f>IF(Table1[[#This Row],[net]]&gt;0,1,0)</f>
        <v>0</v>
      </c>
      <c r="L2043">
        <v>3</v>
      </c>
      <c r="M2043">
        <f>IF(Table1[[#This Row],[team]]=E2042,SUM(Table1[[#This Row],[win/loss]],M2042),Table1[[#This Row],[win/loss]])</f>
        <v>6</v>
      </c>
      <c r="N2043">
        <f>IF(Table1[[#This Row],[team]]=E2042,SUM(Table1[[#This Row],[win/loss]],M2042),Table1[[#This Row],[win/loss]])/B2043</f>
        <v>0.6</v>
      </c>
      <c r="O2043">
        <f t="shared" si="65"/>
        <v>1</v>
      </c>
      <c r="P2043">
        <f>IF(Table1[[#This Row],[difference]]&gt;0,SQRT(Table1[[#This Row],[difference]]),-SQRT(ABS(Table1[[#This Row],[difference]])))</f>
        <v>1</v>
      </c>
      <c r="Q2043">
        <f>IF(Table1[[#This Row],[line]]&gt;0,SQRT(Table1[[#This Row],[line]]),-SQRT(ABS(Table1[[#This Row],[line]])))</f>
        <v>1.7320508075688772</v>
      </c>
      <c r="R2043">
        <f>Table1[[#This Row],[difference]]-Table1[[#This Row],[sqrt(line)]]</f>
        <v>-0.73205080756887719</v>
      </c>
      <c r="S2043">
        <f>IF(Table1[[#This Row],[difference]]&gt;0,1,-1)</f>
        <v>1</v>
      </c>
      <c r="T2043">
        <f>IF(Table1[[#This Row],[team]]=E2042,SUM(H2043,T2042),Table1[[#This Row],[ppg]])</f>
        <v>197</v>
      </c>
      <c r="U2043">
        <f>IF(Table1[[#This Row],[team]]=E2042,SUM(I2043,U2042),Table1[[#This Row],[ppga]])</f>
        <v>198</v>
      </c>
      <c r="V2043">
        <f>IF(Table1[[#This Row],[team]]=E2042,SUM(Table1[[#This Row],[difference]],V2042),Table1[[#This Row],[difference]])</f>
        <v>9.5</v>
      </c>
      <c r="W2043">
        <f>IF(Table1[[#This Row],[team]]=E2042,SUM(Table1[[#This Row],[sqrt(dif)]],W2042),Table1[[#This Row],[sqrt(dif)]])</f>
        <v>7.2191799672213142</v>
      </c>
      <c r="X2043">
        <f>IF(Table1[[#This Row],[team]]=E2042,SUM(Table1[[#This Row],[f1]],X2042),Table1[[#This Row],[f1]])</f>
        <v>3.0060499694583309</v>
      </c>
      <c r="Y2043">
        <f>IF(Table1[[#This Row],[ATS]]=S2042,SUM(Table1[[#This Row],[ATS]],Y2042),Table1[[#This Row],[ATS]])</f>
        <v>2</v>
      </c>
      <c r="Z2043">
        <f>IF(Table1[[#This Row],[ATS]]&gt;0,Table1[[#This Row],[ATS streak (not real)]]-1,Table1[[#This Row],[ATS streak (not real)]]+1)</f>
        <v>1</v>
      </c>
      <c r="AA2043" s="5">
        <f>Table1[[#This Row],[running ttl ppg]]^2.37/(Table1[[#This Row],[running ttl ppg]]^2.37+Table1[[#This Row],[running ttl ppga]]^2.37)</f>
        <v>0.49700002959045864</v>
      </c>
      <c r="AB2043" s="5">
        <f>Table1[[#This Row],[pyth ratio]]+Table1[[#This Row],[win/loss ratio]]</f>
        <v>1.0970000295904585</v>
      </c>
    </row>
    <row r="2044" spans="1:28" x14ac:dyDescent="0.25">
      <c r="A2044" s="1">
        <v>4602</v>
      </c>
      <c r="B2044" s="7">
        <f t="shared" si="66"/>
        <v>11</v>
      </c>
      <c r="C2044" s="5">
        <v>2019</v>
      </c>
      <c r="D2044" s="5">
        <v>12</v>
      </c>
      <c r="E2044" t="s">
        <v>72</v>
      </c>
      <c r="F2044" t="s">
        <v>49</v>
      </c>
      <c r="G2044" s="5">
        <v>0</v>
      </c>
      <c r="H2044">
        <v>23</v>
      </c>
      <c r="I2044">
        <v>31</v>
      </c>
      <c r="J2044">
        <v>-8</v>
      </c>
      <c r="K2044">
        <f>IF(Table1[[#This Row],[net]]&gt;0,1,0)</f>
        <v>0</v>
      </c>
      <c r="L2044">
        <v>7</v>
      </c>
      <c r="M2044">
        <f>IF(Table1[[#This Row],[team]]=E2043,SUM(Table1[[#This Row],[win/loss]],M2043),Table1[[#This Row],[win/loss]])</f>
        <v>6</v>
      </c>
      <c r="N2044">
        <f>IF(Table1[[#This Row],[team]]=E2043,SUM(Table1[[#This Row],[win/loss]],M2043),Table1[[#This Row],[win/loss]])/B2044</f>
        <v>0.54545454545454541</v>
      </c>
      <c r="O2044">
        <f t="shared" si="65"/>
        <v>-1</v>
      </c>
      <c r="P2044">
        <f>IF(Table1[[#This Row],[difference]]&gt;0,SQRT(Table1[[#This Row],[difference]]),-SQRT(ABS(Table1[[#This Row],[difference]])))</f>
        <v>-1</v>
      </c>
      <c r="Q2044">
        <f>IF(Table1[[#This Row],[line]]&gt;0,SQRT(Table1[[#This Row],[line]]),-SQRT(ABS(Table1[[#This Row],[line]])))</f>
        <v>2.6457513110645907</v>
      </c>
      <c r="R2044">
        <f>Table1[[#This Row],[difference]]-Table1[[#This Row],[sqrt(line)]]</f>
        <v>-3.6457513110645907</v>
      </c>
      <c r="S2044">
        <f>IF(Table1[[#This Row],[difference]]&gt;0,1,-1)</f>
        <v>-1</v>
      </c>
      <c r="T2044">
        <f>IF(Table1[[#This Row],[team]]=E2043,SUM(H2044,T2043),Table1[[#This Row],[ppg]])</f>
        <v>220</v>
      </c>
      <c r="U2044">
        <f>IF(Table1[[#This Row],[team]]=E2043,SUM(I2044,U2043),Table1[[#This Row],[ppga]])</f>
        <v>229</v>
      </c>
      <c r="V2044">
        <f>IF(Table1[[#This Row],[team]]=E2043,SUM(Table1[[#This Row],[difference]],V2043),Table1[[#This Row],[difference]])</f>
        <v>8.5</v>
      </c>
      <c r="W2044">
        <f>IF(Table1[[#This Row],[team]]=E2043,SUM(Table1[[#This Row],[sqrt(dif)]],W2043),Table1[[#This Row],[sqrt(dif)]])</f>
        <v>6.2191799672213142</v>
      </c>
      <c r="X2044">
        <f>IF(Table1[[#This Row],[team]]=E2043,SUM(Table1[[#This Row],[f1]],X2043),Table1[[#This Row],[f1]])</f>
        <v>-0.6397013416062598</v>
      </c>
      <c r="Y2044">
        <f>IF(Table1[[#This Row],[ATS]]=S2043,SUM(Table1[[#This Row],[ATS]],Y2043),Table1[[#This Row],[ATS]])</f>
        <v>-1</v>
      </c>
      <c r="Z2044">
        <f>IF(Table1[[#This Row],[ATS]]&gt;0,Table1[[#This Row],[ATS streak (not real)]]-1,Table1[[#This Row],[ATS streak (not real)]]+1)</f>
        <v>0</v>
      </c>
      <c r="AA2044" s="5">
        <f>Table1[[#This Row],[running ttl ppg]]^2.37/(Table1[[#This Row],[running ttl ppg]]^2.37+Table1[[#This Row],[running ttl ppga]]^2.37)</f>
        <v>0.47626189342502034</v>
      </c>
      <c r="AB2044" s="5">
        <f>Table1[[#This Row],[pyth ratio]]+Table1[[#This Row],[win/loss ratio]]</f>
        <v>1.0217164388795656</v>
      </c>
    </row>
    <row r="2045" spans="1:28" x14ac:dyDescent="0.25">
      <c r="A2045" s="1">
        <v>4603</v>
      </c>
      <c r="B2045" s="7">
        <f t="shared" si="66"/>
        <v>12</v>
      </c>
      <c r="C2045" s="5">
        <v>2019</v>
      </c>
      <c r="D2045" s="5">
        <v>13</v>
      </c>
      <c r="E2045" t="s">
        <v>72</v>
      </c>
      <c r="F2045" t="s">
        <v>66</v>
      </c>
      <c r="G2045" s="5">
        <v>0</v>
      </c>
      <c r="H2045">
        <v>13</v>
      </c>
      <c r="I2045">
        <v>28</v>
      </c>
      <c r="J2045">
        <v>-15</v>
      </c>
      <c r="K2045">
        <f>IF(Table1[[#This Row],[net]]&gt;0,1,0)</f>
        <v>0</v>
      </c>
      <c r="L2045">
        <v>5.5</v>
      </c>
      <c r="M2045">
        <f>IF(Table1[[#This Row],[team]]=E2044,SUM(Table1[[#This Row],[win/loss]],M2044),Table1[[#This Row],[win/loss]])</f>
        <v>6</v>
      </c>
      <c r="N2045">
        <f>IF(Table1[[#This Row],[team]]=E2044,SUM(Table1[[#This Row],[win/loss]],M2044),Table1[[#This Row],[win/loss]])/B2045</f>
        <v>0.5</v>
      </c>
      <c r="O2045">
        <f t="shared" si="65"/>
        <v>-9.5</v>
      </c>
      <c r="P2045">
        <f>IF(Table1[[#This Row],[difference]]&gt;0,SQRT(Table1[[#This Row],[difference]]),-SQRT(ABS(Table1[[#This Row],[difference]])))</f>
        <v>-3.082207001484488</v>
      </c>
      <c r="Q2045">
        <f>IF(Table1[[#This Row],[line]]&gt;0,SQRT(Table1[[#This Row],[line]]),-SQRT(ABS(Table1[[#This Row],[line]])))</f>
        <v>2.3452078799117149</v>
      </c>
      <c r="R2045">
        <f>Table1[[#This Row],[difference]]-Table1[[#This Row],[sqrt(line)]]</f>
        <v>-11.845207879911715</v>
      </c>
      <c r="S2045">
        <f>IF(Table1[[#This Row],[difference]]&gt;0,1,-1)</f>
        <v>-1</v>
      </c>
      <c r="T2045">
        <f>IF(Table1[[#This Row],[team]]=E2044,SUM(H2045,T2044),Table1[[#This Row],[ppg]])</f>
        <v>233</v>
      </c>
      <c r="U2045">
        <f>IF(Table1[[#This Row],[team]]=E2044,SUM(I2045,U2044),Table1[[#This Row],[ppga]])</f>
        <v>257</v>
      </c>
      <c r="V2045">
        <f>IF(Table1[[#This Row],[team]]=E2044,SUM(Table1[[#This Row],[difference]],V2044),Table1[[#This Row],[difference]])</f>
        <v>-1</v>
      </c>
      <c r="W2045">
        <f>IF(Table1[[#This Row],[team]]=E2044,SUM(Table1[[#This Row],[sqrt(dif)]],W2044),Table1[[#This Row],[sqrt(dif)]])</f>
        <v>3.1369729657368262</v>
      </c>
      <c r="X2045">
        <f>IF(Table1[[#This Row],[team]]=E2044,SUM(Table1[[#This Row],[f1]],X2044),Table1[[#This Row],[f1]])</f>
        <v>-12.484909221517976</v>
      </c>
      <c r="Y2045">
        <f>IF(Table1[[#This Row],[ATS]]=S2044,SUM(Table1[[#This Row],[ATS]],Y2044),Table1[[#This Row],[ATS]])</f>
        <v>-2</v>
      </c>
      <c r="Z2045">
        <f>IF(Table1[[#This Row],[ATS]]&gt;0,Table1[[#This Row],[ATS streak (not real)]]-1,Table1[[#This Row],[ATS streak (not real)]]+1)</f>
        <v>-1</v>
      </c>
      <c r="AA2045" s="5">
        <f>Table1[[#This Row],[running ttl ppg]]^2.37/(Table1[[#This Row],[running ttl ppg]]^2.37+Table1[[#This Row],[running ttl ppga]]^2.37)</f>
        <v>0.44217262607008045</v>
      </c>
      <c r="AB2045" s="5">
        <f>Table1[[#This Row],[pyth ratio]]+Table1[[#This Row],[win/loss ratio]]</f>
        <v>0.94217262607008045</v>
      </c>
    </row>
    <row r="2046" spans="1:28" x14ac:dyDescent="0.25">
      <c r="A2046" s="1">
        <v>4604</v>
      </c>
      <c r="B2046" s="7">
        <f t="shared" si="66"/>
        <v>13</v>
      </c>
      <c r="C2046" s="5">
        <v>2019</v>
      </c>
      <c r="D2046" s="5">
        <v>14</v>
      </c>
      <c r="E2046" t="s">
        <v>72</v>
      </c>
      <c r="F2046" t="s">
        <v>61</v>
      </c>
      <c r="G2046" s="5">
        <v>1</v>
      </c>
      <c r="H2046">
        <v>16</v>
      </c>
      <c r="I2046">
        <v>40</v>
      </c>
      <c r="J2046">
        <v>-24</v>
      </c>
      <c r="K2046">
        <f>IF(Table1[[#This Row],[net]]&gt;0,1,0)</f>
        <v>0</v>
      </c>
      <c r="L2046">
        <v>3</v>
      </c>
      <c r="M2046">
        <f>IF(Table1[[#This Row],[team]]=E2045,SUM(Table1[[#This Row],[win/loss]],M2045),Table1[[#This Row],[win/loss]])</f>
        <v>6</v>
      </c>
      <c r="N2046">
        <f>IF(Table1[[#This Row],[team]]=E2045,SUM(Table1[[#This Row],[win/loss]],M2045),Table1[[#This Row],[win/loss]])/B2046</f>
        <v>0.46153846153846156</v>
      </c>
      <c r="O2046">
        <f t="shared" si="65"/>
        <v>-21</v>
      </c>
      <c r="P2046">
        <f>IF(Table1[[#This Row],[difference]]&gt;0,SQRT(Table1[[#This Row],[difference]]),-SQRT(ABS(Table1[[#This Row],[difference]])))</f>
        <v>-4.5825756949558398</v>
      </c>
      <c r="Q2046">
        <f>IF(Table1[[#This Row],[line]]&gt;0,SQRT(Table1[[#This Row],[line]]),-SQRT(ABS(Table1[[#This Row],[line]])))</f>
        <v>1.7320508075688772</v>
      </c>
      <c r="R2046">
        <f>Table1[[#This Row],[difference]]-Table1[[#This Row],[sqrt(line)]]</f>
        <v>-22.732050807568879</v>
      </c>
      <c r="S2046">
        <f>IF(Table1[[#This Row],[difference]]&gt;0,1,-1)</f>
        <v>-1</v>
      </c>
      <c r="T2046">
        <f>IF(Table1[[#This Row],[team]]=E2045,SUM(H2046,T2045),Table1[[#This Row],[ppg]])</f>
        <v>249</v>
      </c>
      <c r="U2046">
        <f>IF(Table1[[#This Row],[team]]=E2045,SUM(I2046,U2045),Table1[[#This Row],[ppga]])</f>
        <v>297</v>
      </c>
      <c r="V2046">
        <f>IF(Table1[[#This Row],[team]]=E2045,SUM(Table1[[#This Row],[difference]],V2045),Table1[[#This Row],[difference]])</f>
        <v>-22</v>
      </c>
      <c r="W2046">
        <f>IF(Table1[[#This Row],[team]]=E2045,SUM(Table1[[#This Row],[sqrt(dif)]],W2045),Table1[[#This Row],[sqrt(dif)]])</f>
        <v>-1.4456027292190137</v>
      </c>
      <c r="X2046">
        <f>IF(Table1[[#This Row],[team]]=E2045,SUM(Table1[[#This Row],[f1]],X2045),Table1[[#This Row],[f1]])</f>
        <v>-35.216960029086856</v>
      </c>
      <c r="Y2046">
        <f>IF(Table1[[#This Row],[ATS]]=S2045,SUM(Table1[[#This Row],[ATS]],Y2045),Table1[[#This Row],[ATS]])</f>
        <v>-3</v>
      </c>
      <c r="Z2046">
        <f>IF(Table1[[#This Row],[ATS]]&gt;0,Table1[[#This Row],[ATS streak (not real)]]-1,Table1[[#This Row],[ATS streak (not real)]]+1)</f>
        <v>-2</v>
      </c>
      <c r="AA2046" s="5">
        <f>Table1[[#This Row],[running ttl ppg]]^2.37/(Table1[[#This Row],[running ttl ppg]]^2.37+Table1[[#This Row],[running ttl ppga]]^2.37)</f>
        <v>0.39704766652613588</v>
      </c>
      <c r="AB2046" s="5">
        <f>Table1[[#This Row],[pyth ratio]]+Table1[[#This Row],[win/loss ratio]]</f>
        <v>0.85858612806459744</v>
      </c>
    </row>
    <row r="2047" spans="1:28" x14ac:dyDescent="0.25">
      <c r="A2047" s="1">
        <v>4605</v>
      </c>
      <c r="B2047" s="7">
        <f t="shared" si="66"/>
        <v>14</v>
      </c>
      <c r="C2047" s="5">
        <v>2019</v>
      </c>
      <c r="D2047" s="5">
        <v>15</v>
      </c>
      <c r="E2047" t="s">
        <v>72</v>
      </c>
      <c r="F2047" t="s">
        <v>55</v>
      </c>
      <c r="G2047" s="5">
        <v>0</v>
      </c>
      <c r="H2047">
        <v>16</v>
      </c>
      <c r="I2047">
        <v>13</v>
      </c>
      <c r="J2047">
        <v>3</v>
      </c>
      <c r="K2047">
        <f>IF(Table1[[#This Row],[net]]&gt;0,1,0)</f>
        <v>1</v>
      </c>
      <c r="L2047">
        <v>7.5</v>
      </c>
      <c r="M2047">
        <f>IF(Table1[[#This Row],[team]]=E2046,SUM(Table1[[#This Row],[win/loss]],M2046),Table1[[#This Row],[win/loss]])</f>
        <v>7</v>
      </c>
      <c r="N2047">
        <f>IF(Table1[[#This Row],[team]]=E2046,SUM(Table1[[#This Row],[win/loss]],M2046),Table1[[#This Row],[win/loss]])/B2047</f>
        <v>0.5</v>
      </c>
      <c r="O2047">
        <f t="shared" si="65"/>
        <v>10.5</v>
      </c>
      <c r="P2047">
        <f>IF(Table1[[#This Row],[difference]]&gt;0,SQRT(Table1[[#This Row],[difference]]),-SQRT(ABS(Table1[[#This Row],[difference]])))</f>
        <v>3.2403703492039302</v>
      </c>
      <c r="Q2047">
        <f>IF(Table1[[#This Row],[line]]&gt;0,SQRT(Table1[[#This Row],[line]]),-SQRT(ABS(Table1[[#This Row],[line]])))</f>
        <v>2.7386127875258306</v>
      </c>
      <c r="R2047">
        <f>Table1[[#This Row],[difference]]-Table1[[#This Row],[sqrt(line)]]</f>
        <v>7.761387212474169</v>
      </c>
      <c r="S2047">
        <f>IF(Table1[[#This Row],[difference]]&gt;0,1,-1)</f>
        <v>1</v>
      </c>
      <c r="T2047">
        <f>IF(Table1[[#This Row],[team]]=E2046,SUM(H2047,T2046),Table1[[#This Row],[ppg]])</f>
        <v>265</v>
      </c>
      <c r="U2047">
        <f>IF(Table1[[#This Row],[team]]=E2046,SUM(I2047,U2046),Table1[[#This Row],[ppga]])</f>
        <v>310</v>
      </c>
      <c r="V2047">
        <f>IF(Table1[[#This Row],[team]]=E2046,SUM(Table1[[#This Row],[difference]],V2046),Table1[[#This Row],[difference]])</f>
        <v>-11.5</v>
      </c>
      <c r="W2047">
        <f>IF(Table1[[#This Row],[team]]=E2046,SUM(Table1[[#This Row],[sqrt(dif)]],W2046),Table1[[#This Row],[sqrt(dif)]])</f>
        <v>1.7947676199849165</v>
      </c>
      <c r="X2047">
        <f>IF(Table1[[#This Row],[team]]=E2046,SUM(Table1[[#This Row],[f1]],X2046),Table1[[#This Row],[f1]])</f>
        <v>-27.455572816612687</v>
      </c>
      <c r="Y2047">
        <f>IF(Table1[[#This Row],[ATS]]=S2046,SUM(Table1[[#This Row],[ATS]],Y2046),Table1[[#This Row],[ATS]])</f>
        <v>1</v>
      </c>
      <c r="Z2047">
        <f>IF(Table1[[#This Row],[ATS]]&gt;0,Table1[[#This Row],[ATS streak (not real)]]-1,Table1[[#This Row],[ATS streak (not real)]]+1)</f>
        <v>0</v>
      </c>
      <c r="AA2047" s="5">
        <f>Table1[[#This Row],[running ttl ppg]]^2.37/(Table1[[#This Row],[running ttl ppg]]^2.37+Table1[[#This Row],[running ttl ppga]]^2.37)</f>
        <v>0.40812628182644461</v>
      </c>
      <c r="AB2047" s="5">
        <f>Table1[[#This Row],[pyth ratio]]+Table1[[#This Row],[win/loss ratio]]</f>
        <v>0.90812628182644461</v>
      </c>
    </row>
    <row r="2048" spans="1:28" x14ac:dyDescent="0.25">
      <c r="A2048" s="1">
        <v>4606</v>
      </c>
      <c r="B2048" s="7">
        <f t="shared" si="66"/>
        <v>15</v>
      </c>
      <c r="C2048" s="5">
        <v>2019</v>
      </c>
      <c r="D2048" s="5">
        <v>16</v>
      </c>
      <c r="E2048" t="s">
        <v>72</v>
      </c>
      <c r="F2048" t="s">
        <v>71</v>
      </c>
      <c r="G2048" s="5">
        <v>0</v>
      </c>
      <c r="H2048">
        <v>16</v>
      </c>
      <c r="I2048">
        <v>25</v>
      </c>
      <c r="J2048">
        <v>-9</v>
      </c>
      <c r="K2048">
        <f>IF(Table1[[#This Row],[net]]&gt;0,1,0)</f>
        <v>0</v>
      </c>
      <c r="L2048">
        <v>11.5</v>
      </c>
      <c r="M2048">
        <f>IF(Table1[[#This Row],[team]]=E2047,SUM(Table1[[#This Row],[win/loss]],M2047),Table1[[#This Row],[win/loss]])</f>
        <v>7</v>
      </c>
      <c r="N2048">
        <f>IF(Table1[[#This Row],[team]]=E2047,SUM(Table1[[#This Row],[win/loss]],M2047),Table1[[#This Row],[win/loss]])/B2048</f>
        <v>0.46666666666666667</v>
      </c>
      <c r="O2048">
        <f t="shared" si="65"/>
        <v>2.5</v>
      </c>
      <c r="P2048">
        <f>IF(Table1[[#This Row],[difference]]&gt;0,SQRT(Table1[[#This Row],[difference]]),-SQRT(ABS(Table1[[#This Row],[difference]])))</f>
        <v>1.5811388300841898</v>
      </c>
      <c r="Q2048">
        <f>IF(Table1[[#This Row],[line]]&gt;0,SQRT(Table1[[#This Row],[line]]),-SQRT(ABS(Table1[[#This Row],[line]])))</f>
        <v>3.3911649915626341</v>
      </c>
      <c r="R2048">
        <f>Table1[[#This Row],[difference]]-Table1[[#This Row],[sqrt(line)]]</f>
        <v>-0.89116499156263407</v>
      </c>
      <c r="S2048">
        <f>IF(Table1[[#This Row],[difference]]&gt;0,1,-1)</f>
        <v>1</v>
      </c>
      <c r="T2048">
        <f>IF(Table1[[#This Row],[team]]=E2047,SUM(H2048,T2047),Table1[[#This Row],[ppg]])</f>
        <v>281</v>
      </c>
      <c r="U2048">
        <f>IF(Table1[[#This Row],[team]]=E2047,SUM(I2048,U2047),Table1[[#This Row],[ppga]])</f>
        <v>335</v>
      </c>
      <c r="V2048">
        <f>IF(Table1[[#This Row],[team]]=E2047,SUM(Table1[[#This Row],[difference]],V2047),Table1[[#This Row],[difference]])</f>
        <v>-9</v>
      </c>
      <c r="W2048">
        <f>IF(Table1[[#This Row],[team]]=E2047,SUM(Table1[[#This Row],[sqrt(dif)]],W2047),Table1[[#This Row],[sqrt(dif)]])</f>
        <v>3.3759064500691061</v>
      </c>
      <c r="X2048">
        <f>IF(Table1[[#This Row],[team]]=E2047,SUM(Table1[[#This Row],[f1]],X2047),Table1[[#This Row],[f1]])</f>
        <v>-28.34673780817532</v>
      </c>
      <c r="Y2048">
        <f>IF(Table1[[#This Row],[ATS]]=S2047,SUM(Table1[[#This Row],[ATS]],Y2047),Table1[[#This Row],[ATS]])</f>
        <v>2</v>
      </c>
      <c r="Z2048">
        <f>IF(Table1[[#This Row],[ATS]]&gt;0,Table1[[#This Row],[ATS streak (not real)]]-1,Table1[[#This Row],[ATS streak (not real)]]+1)</f>
        <v>1</v>
      </c>
      <c r="AA2048" s="5">
        <f>Table1[[#This Row],[running ttl ppg]]^2.37/(Table1[[#This Row],[running ttl ppg]]^2.37+Table1[[#This Row],[running ttl ppga]]^2.37)</f>
        <v>0.39733330920117366</v>
      </c>
      <c r="AB2048" s="5">
        <f>Table1[[#This Row],[pyth ratio]]+Table1[[#This Row],[win/loss ratio]]</f>
        <v>0.86399997586784028</v>
      </c>
    </row>
    <row r="2049" spans="1:28" x14ac:dyDescent="0.25">
      <c r="A2049" s="1">
        <v>4607</v>
      </c>
      <c r="B2049" s="7">
        <f t="shared" si="66"/>
        <v>16</v>
      </c>
      <c r="C2049" s="5">
        <v>2019</v>
      </c>
      <c r="D2049" s="5">
        <v>17</v>
      </c>
      <c r="E2049" t="s">
        <v>72</v>
      </c>
      <c r="F2049" t="s">
        <v>66</v>
      </c>
      <c r="G2049" s="5">
        <v>1</v>
      </c>
      <c r="H2049">
        <v>0</v>
      </c>
      <c r="I2049">
        <v>24</v>
      </c>
      <c r="J2049">
        <v>-24</v>
      </c>
      <c r="K2049">
        <f>IF(Table1[[#This Row],[net]]&gt;0,1,0)</f>
        <v>0</v>
      </c>
      <c r="L2049">
        <v>6</v>
      </c>
      <c r="M2049">
        <f>IF(Table1[[#This Row],[team]]=E2048,SUM(Table1[[#This Row],[win/loss]],M2048),Table1[[#This Row],[win/loss]])</f>
        <v>7</v>
      </c>
      <c r="N2049">
        <f>IF(Table1[[#This Row],[team]]=E2048,SUM(Table1[[#This Row],[win/loss]],M2048),Table1[[#This Row],[win/loss]])/B2049</f>
        <v>0.4375</v>
      </c>
      <c r="O2049">
        <f t="shared" si="65"/>
        <v>-18</v>
      </c>
      <c r="P2049">
        <f>IF(Table1[[#This Row],[difference]]&gt;0,SQRT(Table1[[#This Row],[difference]]),-SQRT(ABS(Table1[[#This Row],[difference]])))</f>
        <v>-4.2426406871192848</v>
      </c>
      <c r="Q2049">
        <f>IF(Table1[[#This Row],[line]]&gt;0,SQRT(Table1[[#This Row],[line]]),-SQRT(ABS(Table1[[#This Row],[line]])))</f>
        <v>2.4494897427831779</v>
      </c>
      <c r="R2049">
        <f>Table1[[#This Row],[difference]]-Table1[[#This Row],[sqrt(line)]]</f>
        <v>-20.449489742783179</v>
      </c>
      <c r="S2049">
        <f>IF(Table1[[#This Row],[difference]]&gt;0,1,-1)</f>
        <v>-1</v>
      </c>
      <c r="T2049">
        <f>IF(Table1[[#This Row],[team]]=E2048,SUM(H2049,T2048),Table1[[#This Row],[ppg]])</f>
        <v>281</v>
      </c>
      <c r="U2049">
        <f>IF(Table1[[#This Row],[team]]=E2048,SUM(I2049,U2048),Table1[[#This Row],[ppga]])</f>
        <v>359</v>
      </c>
      <c r="V2049">
        <f>IF(Table1[[#This Row],[team]]=E2048,SUM(Table1[[#This Row],[difference]],V2048),Table1[[#This Row],[difference]])</f>
        <v>-27</v>
      </c>
      <c r="W2049">
        <f>IF(Table1[[#This Row],[team]]=E2048,SUM(Table1[[#This Row],[sqrt(dif)]],W2048),Table1[[#This Row],[sqrt(dif)]])</f>
        <v>-0.86673423705017871</v>
      </c>
      <c r="X2049">
        <f>IF(Table1[[#This Row],[team]]=E2048,SUM(Table1[[#This Row],[f1]],X2048),Table1[[#This Row],[f1]])</f>
        <v>-48.796227550958498</v>
      </c>
      <c r="Y2049">
        <f>IF(Table1[[#This Row],[ATS]]=S2048,SUM(Table1[[#This Row],[ATS]],Y2048),Table1[[#This Row],[ATS]])</f>
        <v>-1</v>
      </c>
      <c r="Z2049">
        <f>IF(Table1[[#This Row],[ATS]]&gt;0,Table1[[#This Row],[ATS streak (not real)]]-1,Table1[[#This Row],[ATS streak (not real)]]+1)</f>
        <v>0</v>
      </c>
      <c r="AA2049" s="5">
        <f>Table1[[#This Row],[running ttl ppg]]^2.37/(Table1[[#This Row],[running ttl ppg]]^2.37+Table1[[#This Row],[running ttl ppga]]^2.37)</f>
        <v>0.35880064329071931</v>
      </c>
      <c r="AB2049" s="5">
        <f>Table1[[#This Row],[pyth ratio]]+Table1[[#This Row],[win/loss ratio]]</f>
        <v>0.79630064329071937</v>
      </c>
    </row>
    <row r="2050" spans="1:28" x14ac:dyDescent="0.25">
      <c r="A2050" s="1">
        <v>4608</v>
      </c>
      <c r="B2050" s="7">
        <f t="shared" si="66"/>
        <v>1</v>
      </c>
      <c r="C2050" s="5">
        <v>2020</v>
      </c>
      <c r="D2050" s="5">
        <v>1</v>
      </c>
      <c r="E2050" t="s">
        <v>41</v>
      </c>
      <c r="F2050" t="s">
        <v>51</v>
      </c>
      <c r="G2050" s="5">
        <v>1</v>
      </c>
      <c r="H2050">
        <v>27</v>
      </c>
      <c r="I2050">
        <v>27</v>
      </c>
      <c r="J2050">
        <v>0</v>
      </c>
      <c r="K2050">
        <f>IF(Table1[[#This Row],[net]]&gt;0,1,0)</f>
        <v>0</v>
      </c>
      <c r="L2050">
        <v>3</v>
      </c>
      <c r="M2050">
        <f>IF(Table1[[#This Row],[team]]=E2049,SUM(Table1[[#This Row],[win/loss]],M2049),Table1[[#This Row],[win/loss]])</f>
        <v>0</v>
      </c>
      <c r="N2050">
        <f>IF(Table1[[#This Row],[team]]=E2049,SUM(Table1[[#This Row],[win/loss]],M2049),Table1[[#This Row],[win/loss]])/B2050</f>
        <v>0</v>
      </c>
      <c r="O2050">
        <f t="shared" si="65"/>
        <v>3</v>
      </c>
      <c r="P2050">
        <f>IF(Table1[[#This Row],[difference]]&gt;0,SQRT(Table1[[#This Row],[difference]]),-SQRT(ABS(Table1[[#This Row],[difference]])))</f>
        <v>1.7320508075688772</v>
      </c>
      <c r="Q2050">
        <f>IF(Table1[[#This Row],[line]]&gt;0,SQRT(Table1[[#This Row],[line]]),-SQRT(ABS(Table1[[#This Row],[line]])))</f>
        <v>1.7320508075688772</v>
      </c>
      <c r="R2050">
        <f>Table1[[#This Row],[difference]]-Table1[[#This Row],[sqrt(line)]]</f>
        <v>1.2679491924311228</v>
      </c>
      <c r="S2050">
        <f>IF(Table1[[#This Row],[difference]]&gt;0,1,-1)</f>
        <v>1</v>
      </c>
      <c r="T2050">
        <f>IF(Table1[[#This Row],[team]]=E2049,SUM(H2050,T2049),Table1[[#This Row],[ppg]])</f>
        <v>27</v>
      </c>
      <c r="U2050">
        <f>IF(Table1[[#This Row],[team]]=E2049,SUM(I2050,U2049),Table1[[#This Row],[ppga]])</f>
        <v>27</v>
      </c>
      <c r="V2050">
        <f>IF(Table1[[#This Row],[team]]=E2049,SUM(Table1[[#This Row],[difference]],V2049),Table1[[#This Row],[difference]])</f>
        <v>3</v>
      </c>
      <c r="W2050">
        <f>IF(Table1[[#This Row],[team]]=E2049,SUM(Table1[[#This Row],[sqrt(dif)]],W2049),Table1[[#This Row],[sqrt(dif)]])</f>
        <v>1.7320508075688772</v>
      </c>
      <c r="X2050">
        <f>IF(Table1[[#This Row],[team]]=E2049,SUM(Table1[[#This Row],[f1]],X2049),Table1[[#This Row],[f1]])</f>
        <v>1.2679491924311228</v>
      </c>
      <c r="Y2050">
        <f>IF(Table1[[#This Row],[ATS]]=S2049,SUM(Table1[[#This Row],[ATS]],Y2049),Table1[[#This Row],[ATS]])</f>
        <v>1</v>
      </c>
      <c r="Z2050">
        <f>IF(Table1[[#This Row],[ATS]]&gt;0,Table1[[#This Row],[ATS streak (not real)]]-1,Table1[[#This Row],[ATS streak (not real)]]+1)</f>
        <v>0</v>
      </c>
      <c r="AA2050" s="5">
        <f>Table1[[#This Row],[running ttl ppg]]^2.37/(Table1[[#This Row],[running ttl ppg]]^2.37+Table1[[#This Row],[running ttl ppga]]^2.37)</f>
        <v>0.5</v>
      </c>
      <c r="AB2050" s="5">
        <f>Table1[[#This Row],[pyth ratio]]+Table1[[#This Row],[win/loss ratio]]</f>
        <v>0.5</v>
      </c>
    </row>
    <row r="2051" spans="1:28" x14ac:dyDescent="0.25">
      <c r="A2051" s="1">
        <v>4609</v>
      </c>
      <c r="B2051" s="7">
        <f t="shared" si="66"/>
        <v>2</v>
      </c>
      <c r="C2051" s="5">
        <v>2020</v>
      </c>
      <c r="D2051" s="5">
        <v>2</v>
      </c>
      <c r="E2051" t="s">
        <v>41</v>
      </c>
      <c r="F2051" t="s">
        <v>43</v>
      </c>
      <c r="G2051" s="5">
        <v>0</v>
      </c>
      <c r="H2051">
        <v>17</v>
      </c>
      <c r="I2051">
        <v>23</v>
      </c>
      <c r="J2051">
        <v>-6</v>
      </c>
      <c r="K2051">
        <f>IF(Table1[[#This Row],[net]]&gt;0,1,0)</f>
        <v>0</v>
      </c>
      <c r="L2051">
        <v>13</v>
      </c>
      <c r="M2051">
        <f>IF(Table1[[#This Row],[team]]=E2050,SUM(Table1[[#This Row],[win/loss]],M2050),Table1[[#This Row],[win/loss]])</f>
        <v>0</v>
      </c>
      <c r="N2051">
        <f>IF(Table1[[#This Row],[team]]=E2050,SUM(Table1[[#This Row],[win/loss]],M2050),Table1[[#This Row],[win/loss]])/B2051</f>
        <v>0</v>
      </c>
      <c r="O2051">
        <f t="shared" ref="O2051:O2114" si="67">J2051+L2051</f>
        <v>7</v>
      </c>
      <c r="P2051">
        <f>IF(Table1[[#This Row],[difference]]&gt;0,SQRT(Table1[[#This Row],[difference]]),-SQRT(ABS(Table1[[#This Row],[difference]])))</f>
        <v>2.6457513110645907</v>
      </c>
      <c r="Q2051">
        <f>IF(Table1[[#This Row],[line]]&gt;0,SQRT(Table1[[#This Row],[line]]),-SQRT(ABS(Table1[[#This Row],[line]])))</f>
        <v>3.6055512754639891</v>
      </c>
      <c r="R2051">
        <f>Table1[[#This Row],[difference]]-Table1[[#This Row],[sqrt(line)]]</f>
        <v>3.3944487245360109</v>
      </c>
      <c r="S2051">
        <f>IF(Table1[[#This Row],[difference]]&gt;0,1,-1)</f>
        <v>1</v>
      </c>
      <c r="T2051">
        <f>IF(Table1[[#This Row],[team]]=E2050,SUM(H2051,T2050),Table1[[#This Row],[ppg]])</f>
        <v>44</v>
      </c>
      <c r="U2051">
        <f>IF(Table1[[#This Row],[team]]=E2050,SUM(I2051,U2050),Table1[[#This Row],[ppga]])</f>
        <v>50</v>
      </c>
      <c r="V2051">
        <f>IF(Table1[[#This Row],[team]]=E2050,SUM(Table1[[#This Row],[difference]],V2050),Table1[[#This Row],[difference]])</f>
        <v>10</v>
      </c>
      <c r="W2051">
        <f>IF(Table1[[#This Row],[team]]=E2050,SUM(Table1[[#This Row],[sqrt(dif)]],W2050),Table1[[#This Row],[sqrt(dif)]])</f>
        <v>4.3778021186334684</v>
      </c>
      <c r="X2051">
        <f>IF(Table1[[#This Row],[team]]=E2050,SUM(Table1[[#This Row],[f1]],X2050),Table1[[#This Row],[f1]])</f>
        <v>4.6623979169671337</v>
      </c>
      <c r="Y2051">
        <f>IF(Table1[[#This Row],[ATS]]=S2050,SUM(Table1[[#This Row],[ATS]],Y2050),Table1[[#This Row],[ATS]])</f>
        <v>2</v>
      </c>
      <c r="Z2051">
        <f>IF(Table1[[#This Row],[ATS]]&gt;0,Table1[[#This Row],[ATS streak (not real)]]-1,Table1[[#This Row],[ATS streak (not real)]]+1)</f>
        <v>1</v>
      </c>
      <c r="AA2051" s="5">
        <f>Table1[[#This Row],[running ttl ppg]]^2.37/(Table1[[#This Row],[running ttl ppg]]^2.37+Table1[[#This Row],[running ttl ppga]]^2.37)</f>
        <v>0.42483280266476997</v>
      </c>
      <c r="AB2051" s="5">
        <f>Table1[[#This Row],[pyth ratio]]+Table1[[#This Row],[win/loss ratio]]</f>
        <v>0.42483280266476997</v>
      </c>
    </row>
    <row r="2052" spans="1:28" x14ac:dyDescent="0.25">
      <c r="A2052" s="1">
        <v>4610</v>
      </c>
      <c r="B2052" s="7">
        <f t="shared" si="66"/>
        <v>3</v>
      </c>
      <c r="C2052" s="5">
        <v>2020</v>
      </c>
      <c r="D2052" s="5">
        <v>3</v>
      </c>
      <c r="E2052" t="s">
        <v>41</v>
      </c>
      <c r="F2052" t="s">
        <v>45</v>
      </c>
      <c r="G2052" s="5">
        <v>1</v>
      </c>
      <c r="H2052">
        <v>20</v>
      </c>
      <c r="I2052">
        <v>38</v>
      </c>
      <c r="J2052">
        <v>-18</v>
      </c>
      <c r="K2052">
        <f>IF(Table1[[#This Row],[net]]&gt;0,1,0)</f>
        <v>0</v>
      </c>
      <c r="L2052">
        <v>-2.5</v>
      </c>
      <c r="M2052">
        <f>IF(Table1[[#This Row],[team]]=E2051,SUM(Table1[[#This Row],[win/loss]],M2051),Table1[[#This Row],[win/loss]])</f>
        <v>0</v>
      </c>
      <c r="N2052">
        <f>IF(Table1[[#This Row],[team]]=E2051,SUM(Table1[[#This Row],[win/loss]],M2051),Table1[[#This Row],[win/loss]])/B2052</f>
        <v>0</v>
      </c>
      <c r="O2052">
        <f t="shared" si="67"/>
        <v>-20.5</v>
      </c>
      <c r="P2052">
        <f>IF(Table1[[#This Row],[difference]]&gt;0,SQRT(Table1[[#This Row],[difference]]),-SQRT(ABS(Table1[[#This Row],[difference]])))</f>
        <v>-4.5276925690687087</v>
      </c>
      <c r="Q2052">
        <f>IF(Table1[[#This Row],[line]]&gt;0,SQRT(Table1[[#This Row],[line]]),-SQRT(ABS(Table1[[#This Row],[line]])))</f>
        <v>-1.5811388300841898</v>
      </c>
      <c r="R2052">
        <f>Table1[[#This Row],[difference]]-Table1[[#This Row],[sqrt(line)]]</f>
        <v>-18.918861169915811</v>
      </c>
      <c r="S2052">
        <f>IF(Table1[[#This Row],[difference]]&gt;0,1,-1)</f>
        <v>-1</v>
      </c>
      <c r="T2052">
        <f>IF(Table1[[#This Row],[team]]=E2051,SUM(H2052,T2051),Table1[[#This Row],[ppg]])</f>
        <v>64</v>
      </c>
      <c r="U2052">
        <f>IF(Table1[[#This Row],[team]]=E2051,SUM(I2052,U2051),Table1[[#This Row],[ppga]])</f>
        <v>88</v>
      </c>
      <c r="V2052">
        <f>IF(Table1[[#This Row],[team]]=E2051,SUM(Table1[[#This Row],[difference]],V2051),Table1[[#This Row],[difference]])</f>
        <v>-10.5</v>
      </c>
      <c r="W2052">
        <f>IF(Table1[[#This Row],[team]]=E2051,SUM(Table1[[#This Row],[sqrt(dif)]],W2051),Table1[[#This Row],[sqrt(dif)]])</f>
        <v>-0.1498904504352403</v>
      </c>
      <c r="X2052">
        <f>IF(Table1[[#This Row],[team]]=E2051,SUM(Table1[[#This Row],[f1]],X2051),Table1[[#This Row],[f1]])</f>
        <v>-14.256463252948677</v>
      </c>
      <c r="Y2052">
        <f>IF(Table1[[#This Row],[ATS]]=S2051,SUM(Table1[[#This Row],[ATS]],Y2051),Table1[[#This Row],[ATS]])</f>
        <v>-1</v>
      </c>
      <c r="Z2052">
        <f>IF(Table1[[#This Row],[ATS]]&gt;0,Table1[[#This Row],[ATS streak (not real)]]-1,Table1[[#This Row],[ATS streak (not real)]]+1)</f>
        <v>0</v>
      </c>
      <c r="AA2052" s="5">
        <f>Table1[[#This Row],[running ttl ppg]]^2.37/(Table1[[#This Row],[running ttl ppg]]^2.37+Table1[[#This Row],[running ttl ppga]]^2.37)</f>
        <v>0.31979036998837329</v>
      </c>
      <c r="AB2052" s="5">
        <f>Table1[[#This Row],[pyth ratio]]+Table1[[#This Row],[win/loss ratio]]</f>
        <v>0.31979036998837329</v>
      </c>
    </row>
    <row r="2053" spans="1:28" x14ac:dyDescent="0.25">
      <c r="A2053" s="1">
        <v>4611</v>
      </c>
      <c r="B2053" s="7">
        <f t="shared" si="66"/>
        <v>4</v>
      </c>
      <c r="C2053" s="5">
        <v>2020</v>
      </c>
      <c r="D2053" s="5">
        <v>4</v>
      </c>
      <c r="E2053" t="s">
        <v>41</v>
      </c>
      <c r="F2053" t="s">
        <v>69</v>
      </c>
      <c r="G2053" s="5">
        <v>1</v>
      </c>
      <c r="H2053">
        <v>10</v>
      </c>
      <c r="I2053">
        <v>27</v>
      </c>
      <c r="J2053">
        <v>-17</v>
      </c>
      <c r="K2053">
        <f>IF(Table1[[#This Row],[net]]&gt;0,1,0)</f>
        <v>0</v>
      </c>
      <c r="L2053">
        <v>5.5</v>
      </c>
      <c r="M2053">
        <f>IF(Table1[[#This Row],[team]]=E2052,SUM(Table1[[#This Row],[win/loss]],M2052),Table1[[#This Row],[win/loss]])</f>
        <v>0</v>
      </c>
      <c r="N2053">
        <f>IF(Table1[[#This Row],[team]]=E2052,SUM(Table1[[#This Row],[win/loss]],M2052),Table1[[#This Row],[win/loss]])/B2053</f>
        <v>0</v>
      </c>
      <c r="O2053">
        <f t="shared" si="67"/>
        <v>-11.5</v>
      </c>
      <c r="P2053">
        <f>IF(Table1[[#This Row],[difference]]&gt;0,SQRT(Table1[[#This Row],[difference]]),-SQRT(ABS(Table1[[#This Row],[difference]])))</f>
        <v>-3.3911649915626341</v>
      </c>
      <c r="Q2053">
        <f>IF(Table1[[#This Row],[line]]&gt;0,SQRT(Table1[[#This Row],[line]]),-SQRT(ABS(Table1[[#This Row],[line]])))</f>
        <v>2.3452078799117149</v>
      </c>
      <c r="R2053">
        <f>Table1[[#This Row],[difference]]-Table1[[#This Row],[sqrt(line)]]</f>
        <v>-13.845207879911715</v>
      </c>
      <c r="S2053">
        <f>IF(Table1[[#This Row],[difference]]&gt;0,1,-1)</f>
        <v>-1</v>
      </c>
      <c r="T2053">
        <f>IF(Table1[[#This Row],[team]]=E2052,SUM(H2053,T2052),Table1[[#This Row],[ppg]])</f>
        <v>74</v>
      </c>
      <c r="U2053">
        <f>IF(Table1[[#This Row],[team]]=E2052,SUM(I2053,U2052),Table1[[#This Row],[ppga]])</f>
        <v>115</v>
      </c>
      <c r="V2053">
        <f>IF(Table1[[#This Row],[team]]=E2052,SUM(Table1[[#This Row],[difference]],V2052),Table1[[#This Row],[difference]])</f>
        <v>-22</v>
      </c>
      <c r="W2053">
        <f>IF(Table1[[#This Row],[team]]=E2052,SUM(Table1[[#This Row],[sqrt(dif)]],W2052),Table1[[#This Row],[sqrt(dif)]])</f>
        <v>-3.5410554419978744</v>
      </c>
      <c r="X2053">
        <f>IF(Table1[[#This Row],[team]]=E2052,SUM(Table1[[#This Row],[f1]],X2052),Table1[[#This Row],[f1]])</f>
        <v>-28.101671132860393</v>
      </c>
      <c r="Y2053">
        <f>IF(Table1[[#This Row],[ATS]]=S2052,SUM(Table1[[#This Row],[ATS]],Y2052),Table1[[#This Row],[ATS]])</f>
        <v>-2</v>
      </c>
      <c r="Z2053">
        <f>IF(Table1[[#This Row],[ATS]]&gt;0,Table1[[#This Row],[ATS streak (not real)]]-1,Table1[[#This Row],[ATS streak (not real)]]+1)</f>
        <v>-1</v>
      </c>
      <c r="AA2053" s="5">
        <f>Table1[[#This Row],[running ttl ppg]]^2.37/(Table1[[#This Row],[running ttl ppg]]^2.37+Table1[[#This Row],[running ttl ppga]]^2.37)</f>
        <v>0.26021432965368935</v>
      </c>
      <c r="AB2053" s="5">
        <f>Table1[[#This Row],[pyth ratio]]+Table1[[#This Row],[win/loss ratio]]</f>
        <v>0.26021432965368935</v>
      </c>
    </row>
    <row r="2054" spans="1:28" x14ac:dyDescent="0.25">
      <c r="A2054" s="1">
        <v>4612</v>
      </c>
      <c r="B2054" s="7">
        <f t="shared" si="66"/>
        <v>5</v>
      </c>
      <c r="C2054" s="5">
        <v>2020</v>
      </c>
      <c r="D2054" s="5">
        <v>5</v>
      </c>
      <c r="E2054" t="s">
        <v>41</v>
      </c>
      <c r="F2054" t="s">
        <v>47</v>
      </c>
      <c r="G2054" s="5">
        <v>0</v>
      </c>
      <c r="H2054">
        <v>26</v>
      </c>
      <c r="I2054">
        <v>23</v>
      </c>
      <c r="J2054">
        <v>3</v>
      </c>
      <c r="K2054">
        <f>IF(Table1[[#This Row],[net]]&gt;0,1,0)</f>
        <v>1</v>
      </c>
      <c r="L2054">
        <v>3</v>
      </c>
      <c r="M2054">
        <f>IF(Table1[[#This Row],[team]]=E2053,SUM(Table1[[#This Row],[win/loss]],M2053),Table1[[#This Row],[win/loss]])</f>
        <v>1</v>
      </c>
      <c r="N2054">
        <f>IF(Table1[[#This Row],[team]]=E2053,SUM(Table1[[#This Row],[win/loss]],M2053),Table1[[#This Row],[win/loss]])/B2054</f>
        <v>0.2</v>
      </c>
      <c r="O2054">
        <f t="shared" si="67"/>
        <v>6</v>
      </c>
      <c r="P2054">
        <f>IF(Table1[[#This Row],[difference]]&gt;0,SQRT(Table1[[#This Row],[difference]]),-SQRT(ABS(Table1[[#This Row],[difference]])))</f>
        <v>2.4494897427831779</v>
      </c>
      <c r="Q2054">
        <f>IF(Table1[[#This Row],[line]]&gt;0,SQRT(Table1[[#This Row],[line]]),-SQRT(ABS(Table1[[#This Row],[line]])))</f>
        <v>1.7320508075688772</v>
      </c>
      <c r="R2054">
        <f>Table1[[#This Row],[difference]]-Table1[[#This Row],[sqrt(line)]]</f>
        <v>4.2679491924311233</v>
      </c>
      <c r="S2054">
        <f>IF(Table1[[#This Row],[difference]]&gt;0,1,-1)</f>
        <v>1</v>
      </c>
      <c r="T2054">
        <f>IF(Table1[[#This Row],[team]]=E2053,SUM(H2054,T2053),Table1[[#This Row],[ppg]])</f>
        <v>100</v>
      </c>
      <c r="U2054">
        <f>IF(Table1[[#This Row],[team]]=E2053,SUM(I2054,U2053),Table1[[#This Row],[ppga]])</f>
        <v>138</v>
      </c>
      <c r="V2054">
        <f>IF(Table1[[#This Row],[team]]=E2053,SUM(Table1[[#This Row],[difference]],V2053),Table1[[#This Row],[difference]])</f>
        <v>-16</v>
      </c>
      <c r="W2054">
        <f>IF(Table1[[#This Row],[team]]=E2053,SUM(Table1[[#This Row],[sqrt(dif)]],W2053),Table1[[#This Row],[sqrt(dif)]])</f>
        <v>-1.0915656992146965</v>
      </c>
      <c r="X2054">
        <f>IF(Table1[[#This Row],[team]]=E2053,SUM(Table1[[#This Row],[f1]],X2053),Table1[[#This Row],[f1]])</f>
        <v>-23.833721940429271</v>
      </c>
      <c r="Y2054">
        <f>IF(Table1[[#This Row],[ATS]]=S2053,SUM(Table1[[#This Row],[ATS]],Y2053),Table1[[#This Row],[ATS]])</f>
        <v>1</v>
      </c>
      <c r="Z2054">
        <f>IF(Table1[[#This Row],[ATS]]&gt;0,Table1[[#This Row],[ATS streak (not real)]]-1,Table1[[#This Row],[ATS streak (not real)]]+1)</f>
        <v>0</v>
      </c>
      <c r="AA2054" s="5">
        <f>Table1[[#This Row],[running ttl ppg]]^2.37/(Table1[[#This Row],[running ttl ppg]]^2.37+Table1[[#This Row],[running ttl ppga]]^2.37)</f>
        <v>0.31792201259882991</v>
      </c>
      <c r="AB2054" s="5">
        <f>Table1[[#This Row],[pyth ratio]]+Table1[[#This Row],[win/loss ratio]]</f>
        <v>0.51792201259882997</v>
      </c>
    </row>
    <row r="2055" spans="1:28" x14ac:dyDescent="0.25">
      <c r="A2055" s="1">
        <v>4613</v>
      </c>
      <c r="B2055" s="7">
        <f t="shared" si="66"/>
        <v>6</v>
      </c>
      <c r="C2055" s="5">
        <v>2020</v>
      </c>
      <c r="D2055" s="5">
        <v>6</v>
      </c>
      <c r="E2055" t="s">
        <v>41</v>
      </c>
      <c r="F2055" t="s">
        <v>42</v>
      </c>
      <c r="G2055" s="5">
        <v>1</v>
      </c>
      <c r="H2055">
        <v>34</v>
      </c>
      <c r="I2055">
        <v>33</v>
      </c>
      <c r="J2055">
        <v>1</v>
      </c>
      <c r="K2055">
        <f>IF(Table1[[#This Row],[net]]&gt;0,1,0)</f>
        <v>1</v>
      </c>
      <c r="L2055">
        <v>3</v>
      </c>
      <c r="M2055">
        <f>IF(Table1[[#This Row],[team]]=E2054,SUM(Table1[[#This Row],[win/loss]],M2054),Table1[[#This Row],[win/loss]])</f>
        <v>2</v>
      </c>
      <c r="N2055">
        <f>IF(Table1[[#This Row],[team]]=E2054,SUM(Table1[[#This Row],[win/loss]],M2054),Table1[[#This Row],[win/loss]])/B2055</f>
        <v>0.33333333333333331</v>
      </c>
      <c r="O2055">
        <f t="shared" si="67"/>
        <v>4</v>
      </c>
      <c r="P2055">
        <f>IF(Table1[[#This Row],[difference]]&gt;0,SQRT(Table1[[#This Row],[difference]]),-SQRT(ABS(Table1[[#This Row],[difference]])))</f>
        <v>2</v>
      </c>
      <c r="Q2055">
        <f>IF(Table1[[#This Row],[line]]&gt;0,SQRT(Table1[[#This Row],[line]]),-SQRT(ABS(Table1[[#This Row],[line]])))</f>
        <v>1.7320508075688772</v>
      </c>
      <c r="R2055">
        <f>Table1[[#This Row],[difference]]-Table1[[#This Row],[sqrt(line)]]</f>
        <v>2.2679491924311228</v>
      </c>
      <c r="S2055">
        <f>IF(Table1[[#This Row],[difference]]&gt;0,1,-1)</f>
        <v>1</v>
      </c>
      <c r="T2055">
        <f>IF(Table1[[#This Row],[team]]=E2054,SUM(H2055,T2054),Table1[[#This Row],[ppg]])</f>
        <v>134</v>
      </c>
      <c r="U2055">
        <f>IF(Table1[[#This Row],[team]]=E2054,SUM(I2055,U2054),Table1[[#This Row],[ppga]])</f>
        <v>171</v>
      </c>
      <c r="V2055">
        <f>IF(Table1[[#This Row],[team]]=E2054,SUM(Table1[[#This Row],[difference]],V2054),Table1[[#This Row],[difference]])</f>
        <v>-12</v>
      </c>
      <c r="W2055">
        <f>IF(Table1[[#This Row],[team]]=E2054,SUM(Table1[[#This Row],[sqrt(dif)]],W2054),Table1[[#This Row],[sqrt(dif)]])</f>
        <v>0.90843430078530352</v>
      </c>
      <c r="X2055">
        <f>IF(Table1[[#This Row],[team]]=E2054,SUM(Table1[[#This Row],[f1]],X2054),Table1[[#This Row],[f1]])</f>
        <v>-21.56577274799815</v>
      </c>
      <c r="Y2055">
        <f>IF(Table1[[#This Row],[ATS]]=S2054,SUM(Table1[[#This Row],[ATS]],Y2054),Table1[[#This Row],[ATS]])</f>
        <v>2</v>
      </c>
      <c r="Z2055">
        <f>IF(Table1[[#This Row],[ATS]]&gt;0,Table1[[#This Row],[ATS streak (not real)]]-1,Table1[[#This Row],[ATS streak (not real)]]+1)</f>
        <v>1</v>
      </c>
      <c r="AA2055" s="5">
        <f>Table1[[#This Row],[running ttl ppg]]^2.37/(Table1[[#This Row],[running ttl ppg]]^2.37+Table1[[#This Row],[running ttl ppga]]^2.37)</f>
        <v>0.35942462590001129</v>
      </c>
      <c r="AB2055" s="5">
        <f>Table1[[#This Row],[pyth ratio]]+Table1[[#This Row],[win/loss ratio]]</f>
        <v>0.6927579592333446</v>
      </c>
    </row>
    <row r="2056" spans="1:28" x14ac:dyDescent="0.25">
      <c r="A2056" s="1">
        <v>4614</v>
      </c>
      <c r="B2056" s="7">
        <f t="shared" si="66"/>
        <v>7</v>
      </c>
      <c r="C2056" s="5">
        <v>2020</v>
      </c>
      <c r="D2056" s="5">
        <v>7</v>
      </c>
      <c r="E2056" t="s">
        <v>41</v>
      </c>
      <c r="F2056" t="s">
        <v>61</v>
      </c>
      <c r="G2056" s="5">
        <v>0</v>
      </c>
      <c r="H2056">
        <v>27</v>
      </c>
      <c r="I2056">
        <v>21</v>
      </c>
      <c r="J2056">
        <v>6</v>
      </c>
      <c r="K2056">
        <f>IF(Table1[[#This Row],[net]]&gt;0,1,0)</f>
        <v>1</v>
      </c>
      <c r="L2056">
        <v>3.5</v>
      </c>
      <c r="M2056">
        <f>IF(Table1[[#This Row],[team]]=E2055,SUM(Table1[[#This Row],[win/loss]],M2055),Table1[[#This Row],[win/loss]])</f>
        <v>3</v>
      </c>
      <c r="N2056">
        <f>IF(Table1[[#This Row],[team]]=E2055,SUM(Table1[[#This Row],[win/loss]],M2055),Table1[[#This Row],[win/loss]])/B2056</f>
        <v>0.42857142857142855</v>
      </c>
      <c r="O2056">
        <f t="shared" si="67"/>
        <v>9.5</v>
      </c>
      <c r="P2056">
        <f>IF(Table1[[#This Row],[difference]]&gt;0,SQRT(Table1[[#This Row],[difference]]),-SQRT(ABS(Table1[[#This Row],[difference]])))</f>
        <v>3.082207001484488</v>
      </c>
      <c r="Q2056">
        <f>IF(Table1[[#This Row],[line]]&gt;0,SQRT(Table1[[#This Row],[line]]),-SQRT(ABS(Table1[[#This Row],[line]])))</f>
        <v>1.8708286933869707</v>
      </c>
      <c r="R2056">
        <f>Table1[[#This Row],[difference]]-Table1[[#This Row],[sqrt(line)]]</f>
        <v>7.6291713066130296</v>
      </c>
      <c r="S2056">
        <f>IF(Table1[[#This Row],[difference]]&gt;0,1,-1)</f>
        <v>1</v>
      </c>
      <c r="T2056">
        <f>IF(Table1[[#This Row],[team]]=E2055,SUM(H2056,T2055),Table1[[#This Row],[ppg]])</f>
        <v>161</v>
      </c>
      <c r="U2056">
        <f>IF(Table1[[#This Row],[team]]=E2055,SUM(I2056,U2055),Table1[[#This Row],[ppga]])</f>
        <v>192</v>
      </c>
      <c r="V2056">
        <f>IF(Table1[[#This Row],[team]]=E2055,SUM(Table1[[#This Row],[difference]],V2055),Table1[[#This Row],[difference]])</f>
        <v>-2.5</v>
      </c>
      <c r="W2056">
        <f>IF(Table1[[#This Row],[team]]=E2055,SUM(Table1[[#This Row],[sqrt(dif)]],W2055),Table1[[#This Row],[sqrt(dif)]])</f>
        <v>3.9906413022697915</v>
      </c>
      <c r="X2056">
        <f>IF(Table1[[#This Row],[team]]=E2055,SUM(Table1[[#This Row],[f1]],X2055),Table1[[#This Row],[f1]])</f>
        <v>-13.93660144138512</v>
      </c>
      <c r="Y2056">
        <f>IF(Table1[[#This Row],[ATS]]=S2055,SUM(Table1[[#This Row],[ATS]],Y2055),Table1[[#This Row],[ATS]])</f>
        <v>3</v>
      </c>
      <c r="Z2056">
        <f>IF(Table1[[#This Row],[ATS]]&gt;0,Table1[[#This Row],[ATS streak (not real)]]-1,Table1[[#This Row],[ATS streak (not real)]]+1)</f>
        <v>2</v>
      </c>
      <c r="AA2056" s="5">
        <f>Table1[[#This Row],[running ttl ppg]]^2.37/(Table1[[#This Row],[running ttl ppg]]^2.37+Table1[[#This Row],[running ttl ppga]]^2.37)</f>
        <v>0.3971544723593482</v>
      </c>
      <c r="AB2056" s="5">
        <f>Table1[[#This Row],[pyth ratio]]+Table1[[#This Row],[win/loss ratio]]</f>
        <v>0.82572590093077669</v>
      </c>
    </row>
    <row r="2057" spans="1:28" x14ac:dyDescent="0.25">
      <c r="A2057" s="1">
        <v>4615</v>
      </c>
      <c r="B2057" s="7">
        <f t="shared" si="66"/>
        <v>8</v>
      </c>
      <c r="C2057" s="5">
        <v>2020</v>
      </c>
      <c r="D2057" s="5">
        <v>8</v>
      </c>
      <c r="E2057" t="s">
        <v>41</v>
      </c>
      <c r="F2057" t="s">
        <v>64</v>
      </c>
      <c r="G2057" s="5">
        <v>0</v>
      </c>
      <c r="H2057">
        <v>9</v>
      </c>
      <c r="I2057">
        <v>31</v>
      </c>
      <c r="J2057">
        <v>-22</v>
      </c>
      <c r="K2057">
        <f>IF(Table1[[#This Row],[net]]&gt;0,1,0)</f>
        <v>0</v>
      </c>
      <c r="L2057">
        <v>12.5</v>
      </c>
      <c r="M2057">
        <f>IF(Table1[[#This Row],[team]]=E2056,SUM(Table1[[#This Row],[win/loss]],M2056),Table1[[#This Row],[win/loss]])</f>
        <v>3</v>
      </c>
      <c r="N2057">
        <f>IF(Table1[[#This Row],[team]]=E2056,SUM(Table1[[#This Row],[win/loss]],M2056),Table1[[#This Row],[win/loss]])/B2057</f>
        <v>0.375</v>
      </c>
      <c r="O2057">
        <f t="shared" si="67"/>
        <v>-9.5</v>
      </c>
      <c r="P2057">
        <f>IF(Table1[[#This Row],[difference]]&gt;0,SQRT(Table1[[#This Row],[difference]]),-SQRT(ABS(Table1[[#This Row],[difference]])))</f>
        <v>-3.082207001484488</v>
      </c>
      <c r="Q2057">
        <f>IF(Table1[[#This Row],[line]]&gt;0,SQRT(Table1[[#This Row],[line]]),-SQRT(ABS(Table1[[#This Row],[line]])))</f>
        <v>3.5355339059327378</v>
      </c>
      <c r="R2057">
        <f>Table1[[#This Row],[difference]]-Table1[[#This Row],[sqrt(line)]]</f>
        <v>-13.035533905932738</v>
      </c>
      <c r="S2057">
        <f>IF(Table1[[#This Row],[difference]]&gt;0,1,-1)</f>
        <v>-1</v>
      </c>
      <c r="T2057">
        <f>IF(Table1[[#This Row],[team]]=E2056,SUM(H2057,T2056),Table1[[#This Row],[ppg]])</f>
        <v>170</v>
      </c>
      <c r="U2057">
        <f>IF(Table1[[#This Row],[team]]=E2056,SUM(I2057,U2056),Table1[[#This Row],[ppga]])</f>
        <v>223</v>
      </c>
      <c r="V2057">
        <f>IF(Table1[[#This Row],[team]]=E2056,SUM(Table1[[#This Row],[difference]],V2056),Table1[[#This Row],[difference]])</f>
        <v>-12</v>
      </c>
      <c r="W2057">
        <f>IF(Table1[[#This Row],[team]]=E2056,SUM(Table1[[#This Row],[sqrt(dif)]],W2056),Table1[[#This Row],[sqrt(dif)]])</f>
        <v>0.90843430078530352</v>
      </c>
      <c r="X2057">
        <f>IF(Table1[[#This Row],[team]]=E2056,SUM(Table1[[#This Row],[f1]],X2056),Table1[[#This Row],[f1]])</f>
        <v>-26.97213534731786</v>
      </c>
      <c r="Y2057">
        <f>IF(Table1[[#This Row],[ATS]]=S2056,SUM(Table1[[#This Row],[ATS]],Y2056),Table1[[#This Row],[ATS]])</f>
        <v>-1</v>
      </c>
      <c r="Z2057">
        <f>IF(Table1[[#This Row],[ATS]]&gt;0,Table1[[#This Row],[ATS streak (not real)]]-1,Table1[[#This Row],[ATS streak (not real)]]+1)</f>
        <v>0</v>
      </c>
      <c r="AA2057" s="5">
        <f>Table1[[#This Row],[running ttl ppg]]^2.37/(Table1[[#This Row],[running ttl ppg]]^2.37+Table1[[#This Row],[running ttl ppga]]^2.37)</f>
        <v>0.34453374055755459</v>
      </c>
      <c r="AB2057" s="5">
        <f>Table1[[#This Row],[pyth ratio]]+Table1[[#This Row],[win/loss ratio]]</f>
        <v>0.71953374055755459</v>
      </c>
    </row>
    <row r="2058" spans="1:28" x14ac:dyDescent="0.25">
      <c r="A2058" s="1">
        <v>4616</v>
      </c>
      <c r="B2058" s="7">
        <f t="shared" si="66"/>
        <v>9</v>
      </c>
      <c r="C2058" s="5">
        <v>2020</v>
      </c>
      <c r="D2058" s="5">
        <v>9</v>
      </c>
      <c r="E2058" t="s">
        <v>41</v>
      </c>
      <c r="F2058" t="s">
        <v>68</v>
      </c>
      <c r="G2058" s="5">
        <v>1</v>
      </c>
      <c r="H2058">
        <v>25</v>
      </c>
      <c r="I2058">
        <v>28</v>
      </c>
      <c r="J2058">
        <v>-3</v>
      </c>
      <c r="K2058">
        <f>IF(Table1[[#This Row],[net]]&gt;0,1,0)</f>
        <v>0</v>
      </c>
      <c r="L2058">
        <v>10</v>
      </c>
      <c r="M2058">
        <f>IF(Table1[[#This Row],[team]]=E2057,SUM(Table1[[#This Row],[win/loss]],M2057),Table1[[#This Row],[win/loss]])</f>
        <v>3</v>
      </c>
      <c r="N2058">
        <f>IF(Table1[[#This Row],[team]]=E2057,SUM(Table1[[#This Row],[win/loss]],M2057),Table1[[#This Row],[win/loss]])/B2058</f>
        <v>0.33333333333333331</v>
      </c>
      <c r="O2058">
        <f t="shared" si="67"/>
        <v>7</v>
      </c>
      <c r="P2058">
        <f>IF(Table1[[#This Row],[difference]]&gt;0,SQRT(Table1[[#This Row],[difference]]),-SQRT(ABS(Table1[[#This Row],[difference]])))</f>
        <v>2.6457513110645907</v>
      </c>
      <c r="Q2058">
        <f>IF(Table1[[#This Row],[line]]&gt;0,SQRT(Table1[[#This Row],[line]]),-SQRT(ABS(Table1[[#This Row],[line]])))</f>
        <v>3.1622776601683795</v>
      </c>
      <c r="R2058">
        <f>Table1[[#This Row],[difference]]-Table1[[#This Row],[sqrt(line)]]</f>
        <v>3.8377223398316205</v>
      </c>
      <c r="S2058">
        <f>IF(Table1[[#This Row],[difference]]&gt;0,1,-1)</f>
        <v>1</v>
      </c>
      <c r="T2058">
        <f>IF(Table1[[#This Row],[team]]=E2057,SUM(H2058,T2057),Table1[[#This Row],[ppg]])</f>
        <v>195</v>
      </c>
      <c r="U2058">
        <f>IF(Table1[[#This Row],[team]]=E2057,SUM(I2058,U2057),Table1[[#This Row],[ppga]])</f>
        <v>251</v>
      </c>
      <c r="V2058">
        <f>IF(Table1[[#This Row],[team]]=E2057,SUM(Table1[[#This Row],[difference]],V2057),Table1[[#This Row],[difference]])</f>
        <v>-5</v>
      </c>
      <c r="W2058">
        <f>IF(Table1[[#This Row],[team]]=E2057,SUM(Table1[[#This Row],[sqrt(dif)]],W2057),Table1[[#This Row],[sqrt(dif)]])</f>
        <v>3.5541856118498942</v>
      </c>
      <c r="X2058">
        <f>IF(Table1[[#This Row],[team]]=E2057,SUM(Table1[[#This Row],[f1]],X2057),Table1[[#This Row],[f1]])</f>
        <v>-23.134413007486238</v>
      </c>
      <c r="Y2058">
        <f>IF(Table1[[#This Row],[ATS]]=S2057,SUM(Table1[[#This Row],[ATS]],Y2057),Table1[[#This Row],[ATS]])</f>
        <v>1</v>
      </c>
      <c r="Z2058">
        <f>IF(Table1[[#This Row],[ATS]]&gt;0,Table1[[#This Row],[ATS streak (not real)]]-1,Table1[[#This Row],[ATS streak (not real)]]+1)</f>
        <v>0</v>
      </c>
      <c r="AA2058" s="5">
        <f>Table1[[#This Row],[running ttl ppg]]^2.37/(Table1[[#This Row],[running ttl ppg]]^2.37+Table1[[#This Row],[running ttl ppga]]^2.37)</f>
        <v>0.35472940147906851</v>
      </c>
      <c r="AB2058" s="5">
        <f>Table1[[#This Row],[pyth ratio]]+Table1[[#This Row],[win/loss ratio]]</f>
        <v>0.68806273481240177</v>
      </c>
    </row>
    <row r="2059" spans="1:28" x14ac:dyDescent="0.25">
      <c r="A2059" s="1">
        <v>4617</v>
      </c>
      <c r="B2059" s="7">
        <f t="shared" si="66"/>
        <v>10</v>
      </c>
      <c r="C2059" s="5">
        <v>2020</v>
      </c>
      <c r="D2059" s="5">
        <v>10</v>
      </c>
      <c r="E2059" t="s">
        <v>41</v>
      </c>
      <c r="F2059" t="s">
        <v>70</v>
      </c>
      <c r="G2059" s="5">
        <v>0</v>
      </c>
      <c r="H2059">
        <v>27</v>
      </c>
      <c r="I2059">
        <v>30</v>
      </c>
      <c r="J2059">
        <v>-3</v>
      </c>
      <c r="K2059">
        <f>IF(Table1[[#This Row],[net]]&gt;0,1,0)</f>
        <v>0</v>
      </c>
      <c r="L2059">
        <v>5.5</v>
      </c>
      <c r="M2059">
        <f>IF(Table1[[#This Row],[team]]=E2058,SUM(Table1[[#This Row],[win/loss]],M2058),Table1[[#This Row],[win/loss]])</f>
        <v>3</v>
      </c>
      <c r="N2059">
        <f>IF(Table1[[#This Row],[team]]=E2058,SUM(Table1[[#This Row],[win/loss]],M2058),Table1[[#This Row],[win/loss]])/B2059</f>
        <v>0.3</v>
      </c>
      <c r="O2059">
        <f t="shared" si="67"/>
        <v>2.5</v>
      </c>
      <c r="P2059">
        <f>IF(Table1[[#This Row],[difference]]&gt;0,SQRT(Table1[[#This Row],[difference]]),-SQRT(ABS(Table1[[#This Row],[difference]])))</f>
        <v>1.5811388300841898</v>
      </c>
      <c r="Q2059">
        <f>IF(Table1[[#This Row],[line]]&gt;0,SQRT(Table1[[#This Row],[line]]),-SQRT(ABS(Table1[[#This Row],[line]])))</f>
        <v>2.3452078799117149</v>
      </c>
      <c r="R2059">
        <f>Table1[[#This Row],[difference]]-Table1[[#This Row],[sqrt(line)]]</f>
        <v>0.15479212008828513</v>
      </c>
      <c r="S2059">
        <f>IF(Table1[[#This Row],[difference]]&gt;0,1,-1)</f>
        <v>1</v>
      </c>
      <c r="T2059">
        <f>IF(Table1[[#This Row],[team]]=E2058,SUM(H2059,T2058),Table1[[#This Row],[ppg]])</f>
        <v>222</v>
      </c>
      <c r="U2059">
        <f>IF(Table1[[#This Row],[team]]=E2058,SUM(I2059,U2058),Table1[[#This Row],[ppga]])</f>
        <v>281</v>
      </c>
      <c r="V2059">
        <f>IF(Table1[[#This Row],[team]]=E2058,SUM(Table1[[#This Row],[difference]],V2058),Table1[[#This Row],[difference]])</f>
        <v>-2.5</v>
      </c>
      <c r="W2059">
        <f>IF(Table1[[#This Row],[team]]=E2058,SUM(Table1[[#This Row],[sqrt(dif)]],W2058),Table1[[#This Row],[sqrt(dif)]])</f>
        <v>5.1353244419340838</v>
      </c>
      <c r="X2059">
        <f>IF(Table1[[#This Row],[team]]=E2058,SUM(Table1[[#This Row],[f1]],X2058),Table1[[#This Row],[f1]])</f>
        <v>-22.979620887397953</v>
      </c>
      <c r="Y2059">
        <f>IF(Table1[[#This Row],[ATS]]=S2058,SUM(Table1[[#This Row],[ATS]],Y2058),Table1[[#This Row],[ATS]])</f>
        <v>2</v>
      </c>
      <c r="Z2059">
        <f>IF(Table1[[#This Row],[ATS]]&gt;0,Table1[[#This Row],[ATS streak (not real)]]-1,Table1[[#This Row],[ATS streak (not real)]]+1)</f>
        <v>1</v>
      </c>
      <c r="AA2059" s="5">
        <f>Table1[[#This Row],[running ttl ppg]]^2.37/(Table1[[#This Row],[running ttl ppg]]^2.37+Table1[[#This Row],[running ttl ppga]]^2.37)</f>
        <v>0.36388183106766597</v>
      </c>
      <c r="AB2059" s="5">
        <f>Table1[[#This Row],[pyth ratio]]+Table1[[#This Row],[win/loss ratio]]</f>
        <v>0.66388183106766596</v>
      </c>
    </row>
    <row r="2060" spans="1:28" x14ac:dyDescent="0.25">
      <c r="A2060" s="1">
        <v>4618</v>
      </c>
      <c r="B2060" s="7">
        <f t="shared" si="66"/>
        <v>11</v>
      </c>
      <c r="C2060" s="5">
        <v>2020</v>
      </c>
      <c r="D2060" s="5">
        <v>11</v>
      </c>
      <c r="E2060" t="s">
        <v>41</v>
      </c>
      <c r="F2060" t="s">
        <v>68</v>
      </c>
      <c r="G2060" s="5">
        <v>0</v>
      </c>
      <c r="H2060">
        <v>26</v>
      </c>
      <c r="I2060">
        <v>36</v>
      </c>
      <c r="J2060">
        <v>-10</v>
      </c>
      <c r="K2060">
        <f>IF(Table1[[#This Row],[net]]&gt;0,1,0)</f>
        <v>0</v>
      </c>
      <c r="L2060">
        <v>10</v>
      </c>
      <c r="M2060">
        <f>IF(Table1[[#This Row],[team]]=E2059,SUM(Table1[[#This Row],[win/loss]],M2059),Table1[[#This Row],[win/loss]])</f>
        <v>3</v>
      </c>
      <c r="N2060">
        <f>IF(Table1[[#This Row],[team]]=E2059,SUM(Table1[[#This Row],[win/loss]],M2059),Table1[[#This Row],[win/loss]])/B2060</f>
        <v>0.27272727272727271</v>
      </c>
      <c r="O2060">
        <f t="shared" si="67"/>
        <v>0</v>
      </c>
      <c r="P2060">
        <f>IF(Table1[[#This Row],[difference]]&gt;0,SQRT(Table1[[#This Row],[difference]]),-SQRT(ABS(Table1[[#This Row],[difference]])))</f>
        <v>0</v>
      </c>
      <c r="Q2060">
        <f>IF(Table1[[#This Row],[line]]&gt;0,SQRT(Table1[[#This Row],[line]]),-SQRT(ABS(Table1[[#This Row],[line]])))</f>
        <v>3.1622776601683795</v>
      </c>
      <c r="R2060">
        <f>Table1[[#This Row],[difference]]-Table1[[#This Row],[sqrt(line)]]</f>
        <v>-3.1622776601683795</v>
      </c>
      <c r="S2060">
        <f>IF(Table1[[#This Row],[difference]]&gt;0,1,-1)</f>
        <v>-1</v>
      </c>
      <c r="T2060">
        <f>IF(Table1[[#This Row],[team]]=E2059,SUM(H2060,T2059),Table1[[#This Row],[ppg]])</f>
        <v>248</v>
      </c>
      <c r="U2060">
        <f>IF(Table1[[#This Row],[team]]=E2059,SUM(I2060,U2059),Table1[[#This Row],[ppga]])</f>
        <v>317</v>
      </c>
      <c r="V2060">
        <f>IF(Table1[[#This Row],[team]]=E2059,SUM(Table1[[#This Row],[difference]],V2059),Table1[[#This Row],[difference]])</f>
        <v>-2.5</v>
      </c>
      <c r="W2060">
        <f>IF(Table1[[#This Row],[team]]=E2059,SUM(Table1[[#This Row],[sqrt(dif)]],W2059),Table1[[#This Row],[sqrt(dif)]])</f>
        <v>5.1353244419340838</v>
      </c>
      <c r="X2060">
        <f>IF(Table1[[#This Row],[team]]=E2059,SUM(Table1[[#This Row],[f1]],X2059),Table1[[#This Row],[f1]])</f>
        <v>-26.141898547566331</v>
      </c>
      <c r="Y2060">
        <f>IF(Table1[[#This Row],[ATS]]=S2059,SUM(Table1[[#This Row],[ATS]],Y2059),Table1[[#This Row],[ATS]])</f>
        <v>-1</v>
      </c>
      <c r="Z2060">
        <f>IF(Table1[[#This Row],[ATS]]&gt;0,Table1[[#This Row],[ATS streak (not real)]]-1,Table1[[#This Row],[ATS streak (not real)]]+1)</f>
        <v>0</v>
      </c>
      <c r="AA2060" s="5">
        <f>Table1[[#This Row],[running ttl ppg]]^2.37/(Table1[[#This Row],[running ttl ppg]]^2.37+Table1[[#This Row],[running ttl ppga]]^2.37)</f>
        <v>0.35852517107228232</v>
      </c>
      <c r="AB2060" s="5">
        <f>Table1[[#This Row],[pyth ratio]]+Table1[[#This Row],[win/loss ratio]]</f>
        <v>0.63125244379955503</v>
      </c>
    </row>
    <row r="2061" spans="1:28" x14ac:dyDescent="0.25">
      <c r="A2061" s="1">
        <v>4619</v>
      </c>
      <c r="B2061" s="7">
        <f t="shared" si="66"/>
        <v>12</v>
      </c>
      <c r="C2061" s="5">
        <v>2020</v>
      </c>
      <c r="D2061" s="5">
        <v>13</v>
      </c>
      <c r="E2061" t="s">
        <v>41</v>
      </c>
      <c r="F2061" t="s">
        <v>58</v>
      </c>
      <c r="G2061" s="5">
        <v>1</v>
      </c>
      <c r="H2061">
        <v>7</v>
      </c>
      <c r="I2061">
        <v>34</v>
      </c>
      <c r="J2061">
        <v>-27</v>
      </c>
      <c r="K2061">
        <f>IF(Table1[[#This Row],[net]]&gt;0,1,0)</f>
        <v>0</v>
      </c>
      <c r="L2061">
        <v>2.5</v>
      </c>
      <c r="M2061">
        <f>IF(Table1[[#This Row],[team]]=E2060,SUM(Table1[[#This Row],[win/loss]],M2060),Table1[[#This Row],[win/loss]])</f>
        <v>3</v>
      </c>
      <c r="N2061">
        <f>IF(Table1[[#This Row],[team]]=E2060,SUM(Table1[[#This Row],[win/loss]],M2060),Table1[[#This Row],[win/loss]])/B2061</f>
        <v>0.25</v>
      </c>
      <c r="O2061">
        <f t="shared" si="67"/>
        <v>-24.5</v>
      </c>
      <c r="P2061">
        <f>IF(Table1[[#This Row],[difference]]&gt;0,SQRT(Table1[[#This Row],[difference]]),-SQRT(ABS(Table1[[#This Row],[difference]])))</f>
        <v>-4.9497474683058327</v>
      </c>
      <c r="Q2061">
        <f>IF(Table1[[#This Row],[line]]&gt;0,SQRT(Table1[[#This Row],[line]]),-SQRT(ABS(Table1[[#This Row],[line]])))</f>
        <v>1.5811388300841898</v>
      </c>
      <c r="R2061">
        <f>Table1[[#This Row],[difference]]-Table1[[#This Row],[sqrt(line)]]</f>
        <v>-26.081138830084189</v>
      </c>
      <c r="S2061">
        <f>IF(Table1[[#This Row],[difference]]&gt;0,1,-1)</f>
        <v>-1</v>
      </c>
      <c r="T2061">
        <f>IF(Table1[[#This Row],[team]]=E2060,SUM(H2061,T2060),Table1[[#This Row],[ppg]])</f>
        <v>255</v>
      </c>
      <c r="U2061">
        <f>IF(Table1[[#This Row],[team]]=E2060,SUM(I2061,U2060),Table1[[#This Row],[ppga]])</f>
        <v>351</v>
      </c>
      <c r="V2061">
        <f>IF(Table1[[#This Row],[team]]=E2060,SUM(Table1[[#This Row],[difference]],V2060),Table1[[#This Row],[difference]])</f>
        <v>-27</v>
      </c>
      <c r="W2061">
        <f>IF(Table1[[#This Row],[team]]=E2060,SUM(Table1[[#This Row],[sqrt(dif)]],W2060),Table1[[#This Row],[sqrt(dif)]])</f>
        <v>0.1855769736282511</v>
      </c>
      <c r="X2061">
        <f>IF(Table1[[#This Row],[team]]=E2060,SUM(Table1[[#This Row],[f1]],X2060),Table1[[#This Row],[f1]])</f>
        <v>-52.22303737765052</v>
      </c>
      <c r="Y2061">
        <f>IF(Table1[[#This Row],[ATS]]=S2060,SUM(Table1[[#This Row],[ATS]],Y2060),Table1[[#This Row],[ATS]])</f>
        <v>-2</v>
      </c>
      <c r="Z2061">
        <f>IF(Table1[[#This Row],[ATS]]&gt;0,Table1[[#This Row],[ATS streak (not real)]]-1,Table1[[#This Row],[ATS streak (not real)]]+1)</f>
        <v>-1</v>
      </c>
      <c r="AA2061" s="5">
        <f>Table1[[#This Row],[running ttl ppg]]^2.37/(Table1[[#This Row],[running ttl ppg]]^2.37+Table1[[#This Row],[running ttl ppga]]^2.37)</f>
        <v>0.3192395441657882</v>
      </c>
      <c r="AB2061" s="5">
        <f>Table1[[#This Row],[pyth ratio]]+Table1[[#This Row],[win/loss ratio]]</f>
        <v>0.56923954416578826</v>
      </c>
    </row>
    <row r="2062" spans="1:28" x14ac:dyDescent="0.25">
      <c r="A2062" s="1">
        <v>4620</v>
      </c>
      <c r="B2062" s="7">
        <f t="shared" si="66"/>
        <v>13</v>
      </c>
      <c r="C2062" s="5">
        <v>2020</v>
      </c>
      <c r="D2062" s="5">
        <v>14</v>
      </c>
      <c r="E2062" t="s">
        <v>41</v>
      </c>
      <c r="F2062" t="s">
        <v>67</v>
      </c>
      <c r="G2062" s="5">
        <v>1</v>
      </c>
      <c r="H2062">
        <v>17</v>
      </c>
      <c r="I2062">
        <v>23</v>
      </c>
      <c r="J2062">
        <v>-6</v>
      </c>
      <c r="K2062">
        <f>IF(Table1[[#This Row],[net]]&gt;0,1,0)</f>
        <v>0</v>
      </c>
      <c r="L2062">
        <v>2.5</v>
      </c>
      <c r="M2062">
        <f>IF(Table1[[#This Row],[team]]=E2061,SUM(Table1[[#This Row],[win/loss]],M2061),Table1[[#This Row],[win/loss]])</f>
        <v>3</v>
      </c>
      <c r="N2062">
        <f>IF(Table1[[#This Row],[team]]=E2061,SUM(Table1[[#This Row],[win/loss]],M2061),Table1[[#This Row],[win/loss]])/B2062</f>
        <v>0.23076923076923078</v>
      </c>
      <c r="O2062">
        <f t="shared" si="67"/>
        <v>-3.5</v>
      </c>
      <c r="P2062">
        <f>IF(Table1[[#This Row],[difference]]&gt;0,SQRT(Table1[[#This Row],[difference]]),-SQRT(ABS(Table1[[#This Row],[difference]])))</f>
        <v>-1.8708286933869707</v>
      </c>
      <c r="Q2062">
        <f>IF(Table1[[#This Row],[line]]&gt;0,SQRT(Table1[[#This Row],[line]]),-SQRT(ABS(Table1[[#This Row],[line]])))</f>
        <v>1.5811388300841898</v>
      </c>
      <c r="R2062">
        <f>Table1[[#This Row],[difference]]-Table1[[#This Row],[sqrt(line)]]</f>
        <v>-5.08113883008419</v>
      </c>
      <c r="S2062">
        <f>IF(Table1[[#This Row],[difference]]&gt;0,1,-1)</f>
        <v>-1</v>
      </c>
      <c r="T2062">
        <f>IF(Table1[[#This Row],[team]]=E2061,SUM(H2062,T2061),Table1[[#This Row],[ppg]])</f>
        <v>272</v>
      </c>
      <c r="U2062">
        <f>IF(Table1[[#This Row],[team]]=E2061,SUM(I2062,U2061),Table1[[#This Row],[ppga]])</f>
        <v>374</v>
      </c>
      <c r="V2062">
        <f>IF(Table1[[#This Row],[team]]=E2061,SUM(Table1[[#This Row],[difference]],V2061),Table1[[#This Row],[difference]])</f>
        <v>-30.5</v>
      </c>
      <c r="W2062">
        <f>IF(Table1[[#This Row],[team]]=E2061,SUM(Table1[[#This Row],[sqrt(dif)]],W2061),Table1[[#This Row],[sqrt(dif)]])</f>
        <v>-1.6852517197587196</v>
      </c>
      <c r="X2062">
        <f>IF(Table1[[#This Row],[team]]=E2061,SUM(Table1[[#This Row],[f1]],X2061),Table1[[#This Row],[f1]])</f>
        <v>-57.304176207734713</v>
      </c>
      <c r="Y2062">
        <f>IF(Table1[[#This Row],[ATS]]=S2061,SUM(Table1[[#This Row],[ATS]],Y2061),Table1[[#This Row],[ATS]])</f>
        <v>-3</v>
      </c>
      <c r="Z2062">
        <f>IF(Table1[[#This Row],[ATS]]&gt;0,Table1[[#This Row],[ATS streak (not real)]]-1,Table1[[#This Row],[ATS streak (not real)]]+1)</f>
        <v>-2</v>
      </c>
      <c r="AA2062" s="5">
        <f>Table1[[#This Row],[running ttl ppg]]^2.37/(Table1[[#This Row],[running ttl ppg]]^2.37+Table1[[#This Row],[running ttl ppga]]^2.37)</f>
        <v>0.31979036998837368</v>
      </c>
      <c r="AB2062" s="5">
        <f>Table1[[#This Row],[pyth ratio]]+Table1[[#This Row],[win/loss ratio]]</f>
        <v>0.55055960075760446</v>
      </c>
    </row>
    <row r="2063" spans="1:28" x14ac:dyDescent="0.25">
      <c r="A2063" s="1">
        <v>4621</v>
      </c>
      <c r="B2063" s="7">
        <f t="shared" si="66"/>
        <v>14</v>
      </c>
      <c r="C2063" s="5">
        <v>2020</v>
      </c>
      <c r="D2063" s="5">
        <v>15</v>
      </c>
      <c r="E2063" t="s">
        <v>41</v>
      </c>
      <c r="F2063" t="s">
        <v>48</v>
      </c>
      <c r="G2063" s="5">
        <v>1</v>
      </c>
      <c r="H2063">
        <v>38</v>
      </c>
      <c r="I2063">
        <v>24</v>
      </c>
      <c r="J2063">
        <v>14</v>
      </c>
      <c r="K2063">
        <f>IF(Table1[[#This Row],[net]]&gt;0,1,0)</f>
        <v>1</v>
      </c>
      <c r="L2063">
        <v>3</v>
      </c>
      <c r="M2063">
        <f>IF(Table1[[#This Row],[team]]=E2062,SUM(Table1[[#This Row],[win/loss]],M2062),Table1[[#This Row],[win/loss]])</f>
        <v>4</v>
      </c>
      <c r="N2063">
        <f>IF(Table1[[#This Row],[team]]=E2062,SUM(Table1[[#This Row],[win/loss]],M2062),Table1[[#This Row],[win/loss]])/B2063</f>
        <v>0.2857142857142857</v>
      </c>
      <c r="O2063">
        <f t="shared" si="67"/>
        <v>17</v>
      </c>
      <c r="P2063">
        <f>IF(Table1[[#This Row],[difference]]&gt;0,SQRT(Table1[[#This Row],[difference]]),-SQRT(ABS(Table1[[#This Row],[difference]])))</f>
        <v>4.1231056256176606</v>
      </c>
      <c r="Q2063">
        <f>IF(Table1[[#This Row],[line]]&gt;0,SQRT(Table1[[#This Row],[line]]),-SQRT(ABS(Table1[[#This Row],[line]])))</f>
        <v>1.7320508075688772</v>
      </c>
      <c r="R2063">
        <f>Table1[[#This Row],[difference]]-Table1[[#This Row],[sqrt(line)]]</f>
        <v>15.267949192431123</v>
      </c>
      <c r="S2063">
        <f>IF(Table1[[#This Row],[difference]]&gt;0,1,-1)</f>
        <v>1</v>
      </c>
      <c r="T2063">
        <f>IF(Table1[[#This Row],[team]]=E2062,SUM(H2063,T2062),Table1[[#This Row],[ppg]])</f>
        <v>310</v>
      </c>
      <c r="U2063">
        <f>IF(Table1[[#This Row],[team]]=E2062,SUM(I2063,U2062),Table1[[#This Row],[ppga]])</f>
        <v>398</v>
      </c>
      <c r="V2063">
        <f>IF(Table1[[#This Row],[team]]=E2062,SUM(Table1[[#This Row],[difference]],V2062),Table1[[#This Row],[difference]])</f>
        <v>-13.5</v>
      </c>
      <c r="W2063">
        <f>IF(Table1[[#This Row],[team]]=E2062,SUM(Table1[[#This Row],[sqrt(dif)]],W2062),Table1[[#This Row],[sqrt(dif)]])</f>
        <v>2.4378539058589412</v>
      </c>
      <c r="X2063">
        <f>IF(Table1[[#This Row],[team]]=E2062,SUM(Table1[[#This Row],[f1]],X2062),Table1[[#This Row],[f1]])</f>
        <v>-42.036227015303588</v>
      </c>
      <c r="Y2063">
        <f>IF(Table1[[#This Row],[ATS]]=S2062,SUM(Table1[[#This Row],[ATS]],Y2062),Table1[[#This Row],[ATS]])</f>
        <v>1</v>
      </c>
      <c r="Z2063">
        <f>IF(Table1[[#This Row],[ATS]]&gt;0,Table1[[#This Row],[ATS streak (not real)]]-1,Table1[[#This Row],[ATS streak (not real)]]+1)</f>
        <v>0</v>
      </c>
      <c r="AA2063" s="5">
        <f>Table1[[#This Row],[running ttl ppg]]^2.37/(Table1[[#This Row],[running ttl ppg]]^2.37+Table1[[#This Row],[running ttl ppga]]^2.37)</f>
        <v>0.35612681320756717</v>
      </c>
      <c r="AB2063" s="5">
        <f>Table1[[#This Row],[pyth ratio]]+Table1[[#This Row],[win/loss ratio]]</f>
        <v>0.64184109892185282</v>
      </c>
    </row>
    <row r="2064" spans="1:28" x14ac:dyDescent="0.25">
      <c r="A2064" s="1">
        <v>4622</v>
      </c>
      <c r="B2064" s="7">
        <f t="shared" si="66"/>
        <v>15</v>
      </c>
      <c r="C2064" s="5">
        <v>2020</v>
      </c>
      <c r="D2064" s="5">
        <v>16</v>
      </c>
      <c r="E2064" t="s">
        <v>41</v>
      </c>
      <c r="F2064" t="s">
        <v>69</v>
      </c>
      <c r="G2064" s="5">
        <v>0</v>
      </c>
      <c r="H2064">
        <v>27</v>
      </c>
      <c r="I2064">
        <v>13</v>
      </c>
      <c r="J2064">
        <v>14</v>
      </c>
      <c r="K2064">
        <f>IF(Table1[[#This Row],[net]]&gt;0,1,0)</f>
        <v>1</v>
      </c>
      <c r="L2064">
        <v>8</v>
      </c>
      <c r="M2064">
        <f>IF(Table1[[#This Row],[team]]=E2063,SUM(Table1[[#This Row],[win/loss]],M2063),Table1[[#This Row],[win/loss]])</f>
        <v>5</v>
      </c>
      <c r="N2064">
        <f>IF(Table1[[#This Row],[team]]=E2063,SUM(Table1[[#This Row],[win/loss]],M2063),Table1[[#This Row],[win/loss]])/B2064</f>
        <v>0.33333333333333331</v>
      </c>
      <c r="O2064">
        <f t="shared" si="67"/>
        <v>22</v>
      </c>
      <c r="P2064">
        <f>IF(Table1[[#This Row],[difference]]&gt;0,SQRT(Table1[[#This Row],[difference]]),-SQRT(ABS(Table1[[#This Row],[difference]])))</f>
        <v>4.6904157598234297</v>
      </c>
      <c r="Q2064">
        <f>IF(Table1[[#This Row],[line]]&gt;0,SQRT(Table1[[#This Row],[line]]),-SQRT(ABS(Table1[[#This Row],[line]])))</f>
        <v>2.8284271247461903</v>
      </c>
      <c r="R2064">
        <f>Table1[[#This Row],[difference]]-Table1[[#This Row],[sqrt(line)]]</f>
        <v>19.171572875253808</v>
      </c>
      <c r="S2064">
        <f>IF(Table1[[#This Row],[difference]]&gt;0,1,-1)</f>
        <v>1</v>
      </c>
      <c r="T2064">
        <f>IF(Table1[[#This Row],[team]]=E2063,SUM(H2064,T2063),Table1[[#This Row],[ppg]])</f>
        <v>337</v>
      </c>
      <c r="U2064">
        <f>IF(Table1[[#This Row],[team]]=E2063,SUM(I2064,U2063),Table1[[#This Row],[ppga]])</f>
        <v>411</v>
      </c>
      <c r="V2064">
        <f>IF(Table1[[#This Row],[team]]=E2063,SUM(Table1[[#This Row],[difference]],V2063),Table1[[#This Row],[difference]])</f>
        <v>8.5</v>
      </c>
      <c r="W2064">
        <f>IF(Table1[[#This Row],[team]]=E2063,SUM(Table1[[#This Row],[sqrt(dif)]],W2063),Table1[[#This Row],[sqrt(dif)]])</f>
        <v>7.128269665682371</v>
      </c>
      <c r="X2064">
        <f>IF(Table1[[#This Row],[team]]=E2063,SUM(Table1[[#This Row],[f1]],X2063),Table1[[#This Row],[f1]])</f>
        <v>-22.86465414004978</v>
      </c>
      <c r="Y2064">
        <f>IF(Table1[[#This Row],[ATS]]=S2063,SUM(Table1[[#This Row],[ATS]],Y2063),Table1[[#This Row],[ATS]])</f>
        <v>2</v>
      </c>
      <c r="Z2064">
        <f>IF(Table1[[#This Row],[ATS]]&gt;0,Table1[[#This Row],[ATS streak (not real)]]-1,Table1[[#This Row],[ATS streak (not real)]]+1)</f>
        <v>1</v>
      </c>
      <c r="AA2064" s="5">
        <f>Table1[[#This Row],[running ttl ppg]]^2.37/(Table1[[#This Row],[running ttl ppg]]^2.37+Table1[[#This Row],[running ttl ppga]]^2.37)</f>
        <v>0.38450515523332257</v>
      </c>
      <c r="AB2064" s="5">
        <f>Table1[[#This Row],[pyth ratio]]+Table1[[#This Row],[win/loss ratio]]</f>
        <v>0.71783848856665589</v>
      </c>
    </row>
    <row r="2065" spans="1:28" x14ac:dyDescent="0.25">
      <c r="A2065" s="1">
        <v>4623</v>
      </c>
      <c r="B2065" s="7">
        <f t="shared" si="66"/>
        <v>16</v>
      </c>
      <c r="C2065" s="5">
        <v>2020</v>
      </c>
      <c r="D2065" s="5">
        <v>17</v>
      </c>
      <c r="E2065" t="s">
        <v>41</v>
      </c>
      <c r="F2065" t="s">
        <v>58</v>
      </c>
      <c r="G2065" s="5">
        <v>0</v>
      </c>
      <c r="H2065">
        <v>24</v>
      </c>
      <c r="I2065">
        <v>31</v>
      </c>
      <c r="J2065">
        <v>-7</v>
      </c>
      <c r="K2065">
        <f>IF(Table1[[#This Row],[net]]&gt;0,1,0)</f>
        <v>0</v>
      </c>
      <c r="L2065">
        <v>7</v>
      </c>
      <c r="M2065">
        <f>IF(Table1[[#This Row],[team]]=E2064,SUM(Table1[[#This Row],[win/loss]],M2064),Table1[[#This Row],[win/loss]])</f>
        <v>5</v>
      </c>
      <c r="N2065">
        <f>IF(Table1[[#This Row],[team]]=E2064,SUM(Table1[[#This Row],[win/loss]],M2064),Table1[[#This Row],[win/loss]])/B2065</f>
        <v>0.3125</v>
      </c>
      <c r="O2065">
        <f t="shared" si="67"/>
        <v>0</v>
      </c>
      <c r="P2065">
        <f>IF(Table1[[#This Row],[difference]]&gt;0,SQRT(Table1[[#This Row],[difference]]),-SQRT(ABS(Table1[[#This Row],[difference]])))</f>
        <v>0</v>
      </c>
      <c r="Q2065">
        <f>IF(Table1[[#This Row],[line]]&gt;0,SQRT(Table1[[#This Row],[line]]),-SQRT(ABS(Table1[[#This Row],[line]])))</f>
        <v>2.6457513110645907</v>
      </c>
      <c r="R2065">
        <f>Table1[[#This Row],[difference]]-Table1[[#This Row],[sqrt(line)]]</f>
        <v>-2.6457513110645907</v>
      </c>
      <c r="S2065">
        <f>IF(Table1[[#This Row],[difference]]&gt;0,1,-1)</f>
        <v>-1</v>
      </c>
      <c r="T2065">
        <f>IF(Table1[[#This Row],[team]]=E2064,SUM(H2065,T2064),Table1[[#This Row],[ppg]])</f>
        <v>361</v>
      </c>
      <c r="U2065">
        <f>IF(Table1[[#This Row],[team]]=E2064,SUM(I2065,U2064),Table1[[#This Row],[ppga]])</f>
        <v>442</v>
      </c>
      <c r="V2065">
        <f>IF(Table1[[#This Row],[team]]=E2064,SUM(Table1[[#This Row],[difference]],V2064),Table1[[#This Row],[difference]])</f>
        <v>8.5</v>
      </c>
      <c r="W2065">
        <f>IF(Table1[[#This Row],[team]]=E2064,SUM(Table1[[#This Row],[sqrt(dif)]],W2064),Table1[[#This Row],[sqrt(dif)]])</f>
        <v>7.128269665682371</v>
      </c>
      <c r="X2065">
        <f>IF(Table1[[#This Row],[team]]=E2064,SUM(Table1[[#This Row],[f1]],X2064),Table1[[#This Row],[f1]])</f>
        <v>-25.510405451114369</v>
      </c>
      <c r="Y2065">
        <f>IF(Table1[[#This Row],[ATS]]=S2064,SUM(Table1[[#This Row],[ATS]],Y2064),Table1[[#This Row],[ATS]])</f>
        <v>-1</v>
      </c>
      <c r="Z2065">
        <f>IF(Table1[[#This Row],[ATS]]&gt;0,Table1[[#This Row],[ATS streak (not real)]]-1,Table1[[#This Row],[ATS streak (not real)]]+1)</f>
        <v>0</v>
      </c>
      <c r="AA2065" s="5">
        <f>Table1[[#This Row],[running ttl ppg]]^2.37/(Table1[[#This Row],[running ttl ppg]]^2.37+Table1[[#This Row],[running ttl ppga]]^2.37)</f>
        <v>0.38230793520416639</v>
      </c>
      <c r="AB2065" s="5">
        <f>Table1[[#This Row],[pyth ratio]]+Table1[[#This Row],[win/loss ratio]]</f>
        <v>0.69480793520416639</v>
      </c>
    </row>
    <row r="2066" spans="1:28" x14ac:dyDescent="0.25">
      <c r="A2066" s="1">
        <v>4624</v>
      </c>
      <c r="B2066" s="7">
        <f t="shared" si="66"/>
        <v>1</v>
      </c>
      <c r="C2066" s="5">
        <v>2020</v>
      </c>
      <c r="D2066" s="5">
        <v>1</v>
      </c>
      <c r="E2066" t="s">
        <v>42</v>
      </c>
      <c r="F2066" t="s">
        <v>60</v>
      </c>
      <c r="G2066" s="5">
        <v>0</v>
      </c>
      <c r="H2066">
        <v>12</v>
      </c>
      <c r="I2066">
        <v>28</v>
      </c>
      <c r="J2066">
        <v>-16</v>
      </c>
      <c r="K2066">
        <f>IF(Table1[[#This Row],[net]]&gt;0,1,0)</f>
        <v>0</v>
      </c>
      <c r="L2066">
        <v>3.5</v>
      </c>
      <c r="M2066">
        <f>IF(Table1[[#This Row],[team]]=E2065,SUM(Table1[[#This Row],[win/loss]],M2065),Table1[[#This Row],[win/loss]])</f>
        <v>0</v>
      </c>
      <c r="N2066">
        <f>IF(Table1[[#This Row],[team]]=E2065,SUM(Table1[[#This Row],[win/loss]],M2065),Table1[[#This Row],[win/loss]])/B2066</f>
        <v>0</v>
      </c>
      <c r="O2066">
        <f t="shared" si="67"/>
        <v>-12.5</v>
      </c>
      <c r="P2066">
        <f>IF(Table1[[#This Row],[difference]]&gt;0,SQRT(Table1[[#This Row],[difference]]),-SQRT(ABS(Table1[[#This Row],[difference]])))</f>
        <v>-3.5355339059327378</v>
      </c>
      <c r="Q2066">
        <f>IF(Table1[[#This Row],[line]]&gt;0,SQRT(Table1[[#This Row],[line]]),-SQRT(ABS(Table1[[#This Row],[line]])))</f>
        <v>1.8708286933869707</v>
      </c>
      <c r="R2066">
        <f>Table1[[#This Row],[difference]]-Table1[[#This Row],[sqrt(line)]]</f>
        <v>-14.37082869338697</v>
      </c>
      <c r="S2066">
        <f>IF(Table1[[#This Row],[difference]]&gt;0,1,-1)</f>
        <v>-1</v>
      </c>
      <c r="T2066">
        <f>IF(Table1[[#This Row],[team]]=E2065,SUM(H2066,T2065),Table1[[#This Row],[ppg]])</f>
        <v>12</v>
      </c>
      <c r="U2066">
        <f>IF(Table1[[#This Row],[team]]=E2065,SUM(I2066,U2065),Table1[[#This Row],[ppga]])</f>
        <v>28</v>
      </c>
      <c r="V2066">
        <f>IF(Table1[[#This Row],[team]]=E2065,SUM(Table1[[#This Row],[difference]],V2065),Table1[[#This Row],[difference]])</f>
        <v>-12.5</v>
      </c>
      <c r="W2066">
        <f>IF(Table1[[#This Row],[team]]=E2065,SUM(Table1[[#This Row],[sqrt(dif)]],W2065),Table1[[#This Row],[sqrt(dif)]])</f>
        <v>-3.5355339059327378</v>
      </c>
      <c r="X2066">
        <f>IF(Table1[[#This Row],[team]]=E2065,SUM(Table1[[#This Row],[f1]],X2065),Table1[[#This Row],[f1]])</f>
        <v>-14.37082869338697</v>
      </c>
      <c r="Y2066">
        <f>IF(Table1[[#This Row],[ATS]]=S2065,SUM(Table1[[#This Row],[ATS]],Y2065),Table1[[#This Row],[ATS]])</f>
        <v>-2</v>
      </c>
      <c r="Z2066">
        <f>IF(Table1[[#This Row],[ATS]]&gt;0,Table1[[#This Row],[ATS streak (not real)]]-1,Table1[[#This Row],[ATS streak (not real)]]+1)</f>
        <v>-1</v>
      </c>
      <c r="AA2066" s="5">
        <f>Table1[[#This Row],[running ttl ppg]]^2.37/(Table1[[#This Row],[running ttl ppg]]^2.37+Table1[[#This Row],[running ttl ppga]]^2.37)</f>
        <v>0.11835551849095736</v>
      </c>
      <c r="AB2066" s="5">
        <f>Table1[[#This Row],[pyth ratio]]+Table1[[#This Row],[win/loss ratio]]</f>
        <v>0.11835551849095736</v>
      </c>
    </row>
    <row r="2067" spans="1:28" x14ac:dyDescent="0.25">
      <c r="A2067" s="1">
        <v>4625</v>
      </c>
      <c r="B2067" s="7">
        <f t="shared" ref="B2067:B2130" si="68">IF(B2066=16,1,B2066+1)</f>
        <v>2</v>
      </c>
      <c r="C2067" s="5">
        <v>2020</v>
      </c>
      <c r="D2067" s="5">
        <v>2</v>
      </c>
      <c r="E2067" t="s">
        <v>42</v>
      </c>
      <c r="F2067" t="s">
        <v>66</v>
      </c>
      <c r="G2067" s="5">
        <v>1</v>
      </c>
      <c r="H2067">
        <v>24</v>
      </c>
      <c r="I2067">
        <v>20</v>
      </c>
      <c r="J2067">
        <v>4</v>
      </c>
      <c r="K2067">
        <f>IF(Table1[[#This Row],[net]]&gt;0,1,0)</f>
        <v>1</v>
      </c>
      <c r="L2067">
        <v>1</v>
      </c>
      <c r="M2067">
        <f>IF(Table1[[#This Row],[team]]=E2066,SUM(Table1[[#This Row],[win/loss]],M2066),Table1[[#This Row],[win/loss]])</f>
        <v>1</v>
      </c>
      <c r="N2067">
        <f>IF(Table1[[#This Row],[team]]=E2066,SUM(Table1[[#This Row],[win/loss]],M2066),Table1[[#This Row],[win/loss]])/B2067</f>
        <v>0.5</v>
      </c>
      <c r="O2067">
        <f t="shared" si="67"/>
        <v>5</v>
      </c>
      <c r="P2067">
        <f>IF(Table1[[#This Row],[difference]]&gt;0,SQRT(Table1[[#This Row],[difference]]),-SQRT(ABS(Table1[[#This Row],[difference]])))</f>
        <v>2.2360679774997898</v>
      </c>
      <c r="Q2067">
        <f>IF(Table1[[#This Row],[line]]&gt;0,SQRT(Table1[[#This Row],[line]]),-SQRT(ABS(Table1[[#This Row],[line]])))</f>
        <v>1</v>
      </c>
      <c r="R2067">
        <f>Table1[[#This Row],[difference]]-Table1[[#This Row],[sqrt(line)]]</f>
        <v>4</v>
      </c>
      <c r="S2067">
        <f>IF(Table1[[#This Row],[difference]]&gt;0,1,-1)</f>
        <v>1</v>
      </c>
      <c r="T2067">
        <f>IF(Table1[[#This Row],[team]]=E2066,SUM(H2067,T2066),Table1[[#This Row],[ppg]])</f>
        <v>36</v>
      </c>
      <c r="U2067">
        <f>IF(Table1[[#This Row],[team]]=E2066,SUM(I2067,U2066),Table1[[#This Row],[ppga]])</f>
        <v>48</v>
      </c>
      <c r="V2067">
        <f>IF(Table1[[#This Row],[team]]=E2066,SUM(Table1[[#This Row],[difference]],V2066),Table1[[#This Row],[difference]])</f>
        <v>-7.5</v>
      </c>
      <c r="W2067">
        <f>IF(Table1[[#This Row],[team]]=E2066,SUM(Table1[[#This Row],[sqrt(dif)]],W2066),Table1[[#This Row],[sqrt(dif)]])</f>
        <v>-1.2994659284329479</v>
      </c>
      <c r="X2067">
        <f>IF(Table1[[#This Row],[team]]=E2066,SUM(Table1[[#This Row],[f1]],X2066),Table1[[#This Row],[f1]])</f>
        <v>-10.37082869338697</v>
      </c>
      <c r="Y2067">
        <f>IF(Table1[[#This Row],[ATS]]=S2066,SUM(Table1[[#This Row],[ATS]],Y2066),Table1[[#This Row],[ATS]])</f>
        <v>1</v>
      </c>
      <c r="Z2067">
        <f>IF(Table1[[#This Row],[ATS]]&gt;0,Table1[[#This Row],[ATS streak (not real)]]-1,Table1[[#This Row],[ATS streak (not real)]]+1)</f>
        <v>0</v>
      </c>
      <c r="AA2067" s="5">
        <f>Table1[[#This Row],[running ttl ppg]]^2.37/(Table1[[#This Row],[running ttl ppg]]^2.37+Table1[[#This Row],[running ttl ppga]]^2.37)</f>
        <v>0.33585822723677944</v>
      </c>
      <c r="AB2067" s="5">
        <f>Table1[[#This Row],[pyth ratio]]+Table1[[#This Row],[win/loss ratio]]</f>
        <v>0.83585822723677938</v>
      </c>
    </row>
    <row r="2068" spans="1:28" x14ac:dyDescent="0.25">
      <c r="A2068" s="1">
        <v>4626</v>
      </c>
      <c r="B2068" s="7">
        <f t="shared" si="68"/>
        <v>3</v>
      </c>
      <c r="C2068" s="5">
        <v>2020</v>
      </c>
      <c r="D2068" s="5">
        <v>3</v>
      </c>
      <c r="E2068" t="s">
        <v>42</v>
      </c>
      <c r="F2068" t="s">
        <v>54</v>
      </c>
      <c r="G2068" s="5">
        <v>0</v>
      </c>
      <c r="H2068">
        <v>24</v>
      </c>
      <c r="I2068">
        <v>27</v>
      </c>
      <c r="J2068">
        <v>-3</v>
      </c>
      <c r="K2068">
        <f>IF(Table1[[#This Row],[net]]&gt;0,1,0)</f>
        <v>0</v>
      </c>
      <c r="L2068">
        <v>1.5</v>
      </c>
      <c r="M2068">
        <f>IF(Table1[[#This Row],[team]]=E2067,SUM(Table1[[#This Row],[win/loss]],M2067),Table1[[#This Row],[win/loss]])</f>
        <v>1</v>
      </c>
      <c r="N2068">
        <f>IF(Table1[[#This Row],[team]]=E2067,SUM(Table1[[#This Row],[win/loss]],M2067),Table1[[#This Row],[win/loss]])/B2068</f>
        <v>0.33333333333333331</v>
      </c>
      <c r="O2068">
        <f t="shared" si="67"/>
        <v>-1.5</v>
      </c>
      <c r="P2068">
        <f>IF(Table1[[#This Row],[difference]]&gt;0,SQRT(Table1[[#This Row],[difference]]),-SQRT(ABS(Table1[[#This Row],[difference]])))</f>
        <v>-1.2247448713915889</v>
      </c>
      <c r="Q2068">
        <f>IF(Table1[[#This Row],[line]]&gt;0,SQRT(Table1[[#This Row],[line]]),-SQRT(ABS(Table1[[#This Row],[line]])))</f>
        <v>1.2247448713915889</v>
      </c>
      <c r="R2068">
        <f>Table1[[#This Row],[difference]]-Table1[[#This Row],[sqrt(line)]]</f>
        <v>-2.7247448713915889</v>
      </c>
      <c r="S2068">
        <f>IF(Table1[[#This Row],[difference]]&gt;0,1,-1)</f>
        <v>-1</v>
      </c>
      <c r="T2068">
        <f>IF(Table1[[#This Row],[team]]=E2067,SUM(H2068,T2067),Table1[[#This Row],[ppg]])</f>
        <v>60</v>
      </c>
      <c r="U2068">
        <f>IF(Table1[[#This Row],[team]]=E2067,SUM(I2068,U2067),Table1[[#This Row],[ppga]])</f>
        <v>75</v>
      </c>
      <c r="V2068">
        <f>IF(Table1[[#This Row],[team]]=E2067,SUM(Table1[[#This Row],[difference]],V2067),Table1[[#This Row],[difference]])</f>
        <v>-9</v>
      </c>
      <c r="W2068">
        <f>IF(Table1[[#This Row],[team]]=E2067,SUM(Table1[[#This Row],[sqrt(dif)]],W2067),Table1[[#This Row],[sqrt(dif)]])</f>
        <v>-2.5242107998245369</v>
      </c>
      <c r="X2068">
        <f>IF(Table1[[#This Row],[team]]=E2067,SUM(Table1[[#This Row],[f1]],X2067),Table1[[#This Row],[f1]])</f>
        <v>-13.09557356477856</v>
      </c>
      <c r="Y2068">
        <f>IF(Table1[[#This Row],[ATS]]=S2067,SUM(Table1[[#This Row],[ATS]],Y2067),Table1[[#This Row],[ATS]])</f>
        <v>-1</v>
      </c>
      <c r="Z2068">
        <f>IF(Table1[[#This Row],[ATS]]&gt;0,Table1[[#This Row],[ATS streak (not real)]]-1,Table1[[#This Row],[ATS streak (not real)]]+1)</f>
        <v>0</v>
      </c>
      <c r="AA2068" s="5">
        <f>Table1[[#This Row],[running ttl ppg]]^2.37/(Table1[[#This Row],[running ttl ppg]]^2.37+Table1[[#This Row],[running ttl ppga]]^2.37)</f>
        <v>0.37078509665363291</v>
      </c>
      <c r="AB2068" s="5">
        <f>Table1[[#This Row],[pyth ratio]]+Table1[[#This Row],[win/loss ratio]]</f>
        <v>0.70411842998696628</v>
      </c>
    </row>
    <row r="2069" spans="1:28" x14ac:dyDescent="0.25">
      <c r="A2069" s="1">
        <v>4627</v>
      </c>
      <c r="B2069" s="7">
        <f t="shared" si="68"/>
        <v>4</v>
      </c>
      <c r="C2069" s="5">
        <v>2020</v>
      </c>
      <c r="D2069" s="5">
        <v>4</v>
      </c>
      <c r="E2069" t="s">
        <v>42</v>
      </c>
      <c r="F2069" t="s">
        <v>71</v>
      </c>
      <c r="G2069" s="5">
        <v>1</v>
      </c>
      <c r="H2069">
        <v>10</v>
      </c>
      <c r="I2069">
        <v>24</v>
      </c>
      <c r="J2069">
        <v>-14</v>
      </c>
      <c r="K2069">
        <f>IF(Table1[[#This Row],[net]]&gt;0,1,0)</f>
        <v>0</v>
      </c>
      <c r="L2069">
        <v>-3.5</v>
      </c>
      <c r="M2069">
        <f>IF(Table1[[#This Row],[team]]=E2068,SUM(Table1[[#This Row],[win/loss]],M2068),Table1[[#This Row],[win/loss]])</f>
        <v>1</v>
      </c>
      <c r="N2069">
        <f>IF(Table1[[#This Row],[team]]=E2068,SUM(Table1[[#This Row],[win/loss]],M2068),Table1[[#This Row],[win/loss]])/B2069</f>
        <v>0.25</v>
      </c>
      <c r="O2069">
        <f t="shared" si="67"/>
        <v>-17.5</v>
      </c>
      <c r="P2069">
        <f>IF(Table1[[#This Row],[difference]]&gt;0,SQRT(Table1[[#This Row],[difference]]),-SQRT(ABS(Table1[[#This Row],[difference]])))</f>
        <v>-4.1833001326703778</v>
      </c>
      <c r="Q2069">
        <f>IF(Table1[[#This Row],[line]]&gt;0,SQRT(Table1[[#This Row],[line]]),-SQRT(ABS(Table1[[#This Row],[line]])))</f>
        <v>-1.8708286933869707</v>
      </c>
      <c r="R2069">
        <f>Table1[[#This Row],[difference]]-Table1[[#This Row],[sqrt(line)]]</f>
        <v>-15.62917130661303</v>
      </c>
      <c r="S2069">
        <f>IF(Table1[[#This Row],[difference]]&gt;0,1,-1)</f>
        <v>-1</v>
      </c>
      <c r="T2069">
        <f>IF(Table1[[#This Row],[team]]=E2068,SUM(H2069,T2068),Table1[[#This Row],[ppg]])</f>
        <v>70</v>
      </c>
      <c r="U2069">
        <f>IF(Table1[[#This Row],[team]]=E2068,SUM(I2069,U2068),Table1[[#This Row],[ppga]])</f>
        <v>99</v>
      </c>
      <c r="V2069">
        <f>IF(Table1[[#This Row],[team]]=E2068,SUM(Table1[[#This Row],[difference]],V2068),Table1[[#This Row],[difference]])</f>
        <v>-26.5</v>
      </c>
      <c r="W2069">
        <f>IF(Table1[[#This Row],[team]]=E2068,SUM(Table1[[#This Row],[sqrt(dif)]],W2068),Table1[[#This Row],[sqrt(dif)]])</f>
        <v>-6.7075109324949143</v>
      </c>
      <c r="X2069">
        <f>IF(Table1[[#This Row],[team]]=E2068,SUM(Table1[[#This Row],[f1]],X2068),Table1[[#This Row],[f1]])</f>
        <v>-28.724744871391589</v>
      </c>
      <c r="Y2069">
        <f>IF(Table1[[#This Row],[ATS]]=S2068,SUM(Table1[[#This Row],[ATS]],Y2068),Table1[[#This Row],[ATS]])</f>
        <v>-2</v>
      </c>
      <c r="Z2069">
        <f>IF(Table1[[#This Row],[ATS]]&gt;0,Table1[[#This Row],[ATS streak (not real)]]-1,Table1[[#This Row],[ATS streak (not real)]]+1)</f>
        <v>-1</v>
      </c>
      <c r="AA2069" s="5">
        <f>Table1[[#This Row],[running ttl ppg]]^2.37/(Table1[[#This Row],[running ttl ppg]]^2.37+Table1[[#This Row],[running ttl ppga]]^2.37)</f>
        <v>0.30544527619402995</v>
      </c>
      <c r="AB2069" s="5">
        <f>Table1[[#This Row],[pyth ratio]]+Table1[[#This Row],[win/loss ratio]]</f>
        <v>0.55544527619402995</v>
      </c>
    </row>
    <row r="2070" spans="1:28" x14ac:dyDescent="0.25">
      <c r="A2070" s="1">
        <v>4628</v>
      </c>
      <c r="B2070" s="7">
        <f t="shared" si="68"/>
        <v>5</v>
      </c>
      <c r="C2070" s="5">
        <v>2020</v>
      </c>
      <c r="D2070" s="5">
        <v>5</v>
      </c>
      <c r="E2070" t="s">
        <v>42</v>
      </c>
      <c r="F2070" t="s">
        <v>53</v>
      </c>
      <c r="G2070" s="5">
        <v>0</v>
      </c>
      <c r="H2070">
        <v>32</v>
      </c>
      <c r="I2070">
        <v>53</v>
      </c>
      <c r="J2070">
        <v>-21</v>
      </c>
      <c r="K2070">
        <f>IF(Table1[[#This Row],[net]]&gt;0,1,0)</f>
        <v>0</v>
      </c>
      <c r="L2070">
        <v>4</v>
      </c>
      <c r="M2070">
        <f>IF(Table1[[#This Row],[team]]=E2069,SUM(Table1[[#This Row],[win/loss]],M2069),Table1[[#This Row],[win/loss]])</f>
        <v>1</v>
      </c>
      <c r="N2070">
        <f>IF(Table1[[#This Row],[team]]=E2069,SUM(Table1[[#This Row],[win/loss]],M2069),Table1[[#This Row],[win/loss]])/B2070</f>
        <v>0.2</v>
      </c>
      <c r="O2070">
        <f t="shared" si="67"/>
        <v>-17</v>
      </c>
      <c r="P2070">
        <f>IF(Table1[[#This Row],[difference]]&gt;0,SQRT(Table1[[#This Row],[difference]]),-SQRT(ABS(Table1[[#This Row],[difference]])))</f>
        <v>-4.1231056256176606</v>
      </c>
      <c r="Q2070">
        <f>IF(Table1[[#This Row],[line]]&gt;0,SQRT(Table1[[#This Row],[line]]),-SQRT(ABS(Table1[[#This Row],[line]])))</f>
        <v>2</v>
      </c>
      <c r="R2070">
        <f>Table1[[#This Row],[difference]]-Table1[[#This Row],[sqrt(line)]]</f>
        <v>-19</v>
      </c>
      <c r="S2070">
        <f>IF(Table1[[#This Row],[difference]]&gt;0,1,-1)</f>
        <v>-1</v>
      </c>
      <c r="T2070">
        <f>IF(Table1[[#This Row],[team]]=E2069,SUM(H2070,T2069),Table1[[#This Row],[ppg]])</f>
        <v>102</v>
      </c>
      <c r="U2070">
        <f>IF(Table1[[#This Row],[team]]=E2069,SUM(I2070,U2069),Table1[[#This Row],[ppga]])</f>
        <v>152</v>
      </c>
      <c r="V2070">
        <f>IF(Table1[[#This Row],[team]]=E2069,SUM(Table1[[#This Row],[difference]],V2069),Table1[[#This Row],[difference]])</f>
        <v>-43.5</v>
      </c>
      <c r="W2070">
        <f>IF(Table1[[#This Row],[team]]=E2069,SUM(Table1[[#This Row],[sqrt(dif)]],W2069),Table1[[#This Row],[sqrt(dif)]])</f>
        <v>-10.830616558112574</v>
      </c>
      <c r="X2070">
        <f>IF(Table1[[#This Row],[team]]=E2069,SUM(Table1[[#This Row],[f1]],X2069),Table1[[#This Row],[f1]])</f>
        <v>-47.724744871391593</v>
      </c>
      <c r="Y2070">
        <f>IF(Table1[[#This Row],[ATS]]=S2069,SUM(Table1[[#This Row],[ATS]],Y2069),Table1[[#This Row],[ATS]])</f>
        <v>-3</v>
      </c>
      <c r="Z2070">
        <f>IF(Table1[[#This Row],[ATS]]&gt;0,Table1[[#This Row],[ATS streak (not real)]]-1,Table1[[#This Row],[ATS streak (not real)]]+1)</f>
        <v>-2</v>
      </c>
      <c r="AA2070" s="5">
        <f>Table1[[#This Row],[running ttl ppg]]^2.37/(Table1[[#This Row],[running ttl ppg]]^2.37+Table1[[#This Row],[running ttl ppga]]^2.37)</f>
        <v>0.27980858893574939</v>
      </c>
      <c r="AB2070" s="5">
        <f>Table1[[#This Row],[pyth ratio]]+Table1[[#This Row],[win/loss ratio]]</f>
        <v>0.4798085889357494</v>
      </c>
    </row>
    <row r="2071" spans="1:28" x14ac:dyDescent="0.25">
      <c r="A2071" s="1">
        <v>4629</v>
      </c>
      <c r="B2071" s="7">
        <f t="shared" si="68"/>
        <v>6</v>
      </c>
      <c r="C2071" s="5">
        <v>2020</v>
      </c>
      <c r="D2071" s="5">
        <v>6</v>
      </c>
      <c r="E2071" t="s">
        <v>42</v>
      </c>
      <c r="F2071" t="s">
        <v>41</v>
      </c>
      <c r="G2071" s="5">
        <v>0</v>
      </c>
      <c r="H2071">
        <v>33</v>
      </c>
      <c r="I2071">
        <v>34</v>
      </c>
      <c r="J2071">
        <v>-1</v>
      </c>
      <c r="K2071">
        <f>IF(Table1[[#This Row],[net]]&gt;0,1,0)</f>
        <v>0</v>
      </c>
      <c r="L2071">
        <v>-3</v>
      </c>
      <c r="M2071">
        <f>IF(Table1[[#This Row],[team]]=E2070,SUM(Table1[[#This Row],[win/loss]],M2070),Table1[[#This Row],[win/loss]])</f>
        <v>1</v>
      </c>
      <c r="N2071">
        <f>IF(Table1[[#This Row],[team]]=E2070,SUM(Table1[[#This Row],[win/loss]],M2070),Table1[[#This Row],[win/loss]])/B2071</f>
        <v>0.16666666666666666</v>
      </c>
      <c r="O2071">
        <f t="shared" si="67"/>
        <v>-4</v>
      </c>
      <c r="P2071">
        <f>IF(Table1[[#This Row],[difference]]&gt;0,SQRT(Table1[[#This Row],[difference]]),-SQRT(ABS(Table1[[#This Row],[difference]])))</f>
        <v>-2</v>
      </c>
      <c r="Q2071">
        <f>IF(Table1[[#This Row],[line]]&gt;0,SQRT(Table1[[#This Row],[line]]),-SQRT(ABS(Table1[[#This Row],[line]])))</f>
        <v>-1.7320508075688772</v>
      </c>
      <c r="R2071">
        <f>Table1[[#This Row],[difference]]-Table1[[#This Row],[sqrt(line)]]</f>
        <v>-2.2679491924311228</v>
      </c>
      <c r="S2071">
        <f>IF(Table1[[#This Row],[difference]]&gt;0,1,-1)</f>
        <v>-1</v>
      </c>
      <c r="T2071">
        <f>IF(Table1[[#This Row],[team]]=E2070,SUM(H2071,T2070),Table1[[#This Row],[ppg]])</f>
        <v>135</v>
      </c>
      <c r="U2071">
        <f>IF(Table1[[#This Row],[team]]=E2070,SUM(I2071,U2070),Table1[[#This Row],[ppga]])</f>
        <v>186</v>
      </c>
      <c r="V2071">
        <f>IF(Table1[[#This Row],[team]]=E2070,SUM(Table1[[#This Row],[difference]],V2070),Table1[[#This Row],[difference]])</f>
        <v>-47.5</v>
      </c>
      <c r="W2071">
        <f>IF(Table1[[#This Row],[team]]=E2070,SUM(Table1[[#This Row],[sqrt(dif)]],W2070),Table1[[#This Row],[sqrt(dif)]])</f>
        <v>-12.830616558112574</v>
      </c>
      <c r="X2071">
        <f>IF(Table1[[#This Row],[team]]=E2070,SUM(Table1[[#This Row],[f1]],X2070),Table1[[#This Row],[f1]])</f>
        <v>-49.992694063822718</v>
      </c>
      <c r="Y2071">
        <f>IF(Table1[[#This Row],[ATS]]=S2070,SUM(Table1[[#This Row],[ATS]],Y2070),Table1[[#This Row],[ATS]])</f>
        <v>-4</v>
      </c>
      <c r="Z2071">
        <f>IF(Table1[[#This Row],[ATS]]&gt;0,Table1[[#This Row],[ATS streak (not real)]]-1,Table1[[#This Row],[ATS streak (not real)]]+1)</f>
        <v>-3</v>
      </c>
      <c r="AA2071" s="5">
        <f>Table1[[#This Row],[running ttl ppg]]^2.37/(Table1[[#This Row],[running ttl ppg]]^2.37+Table1[[#This Row],[running ttl ppga]]^2.37)</f>
        <v>0.31875083769489654</v>
      </c>
      <c r="AB2071" s="5">
        <f>Table1[[#This Row],[pyth ratio]]+Table1[[#This Row],[win/loss ratio]]</f>
        <v>0.48541750436156317</v>
      </c>
    </row>
    <row r="2072" spans="1:28" x14ac:dyDescent="0.25">
      <c r="A2072" s="1">
        <v>4630</v>
      </c>
      <c r="B2072" s="7">
        <f t="shared" si="68"/>
        <v>7</v>
      </c>
      <c r="C2072" s="5">
        <v>2020</v>
      </c>
      <c r="D2072" s="5">
        <v>7</v>
      </c>
      <c r="E2072" t="s">
        <v>42</v>
      </c>
      <c r="F2072" t="s">
        <v>58</v>
      </c>
      <c r="G2072" s="5">
        <v>1</v>
      </c>
      <c r="H2072">
        <v>10</v>
      </c>
      <c r="I2072">
        <v>37</v>
      </c>
      <c r="J2072">
        <v>-27</v>
      </c>
      <c r="K2072">
        <f>IF(Table1[[#This Row],[net]]&gt;0,1,0)</f>
        <v>0</v>
      </c>
      <c r="L2072">
        <v>3</v>
      </c>
      <c r="M2072">
        <f>IF(Table1[[#This Row],[team]]=E2071,SUM(Table1[[#This Row],[win/loss]],M2071),Table1[[#This Row],[win/loss]])</f>
        <v>1</v>
      </c>
      <c r="N2072">
        <f>IF(Table1[[#This Row],[team]]=E2071,SUM(Table1[[#This Row],[win/loss]],M2071),Table1[[#This Row],[win/loss]])/B2072</f>
        <v>0.14285714285714285</v>
      </c>
      <c r="O2072">
        <f t="shared" si="67"/>
        <v>-24</v>
      </c>
      <c r="P2072">
        <f>IF(Table1[[#This Row],[difference]]&gt;0,SQRT(Table1[[#This Row],[difference]]),-SQRT(ABS(Table1[[#This Row],[difference]])))</f>
        <v>-4.8989794855663558</v>
      </c>
      <c r="Q2072">
        <f>IF(Table1[[#This Row],[line]]&gt;0,SQRT(Table1[[#This Row],[line]]),-SQRT(ABS(Table1[[#This Row],[line]])))</f>
        <v>1.7320508075688772</v>
      </c>
      <c r="R2072">
        <f>Table1[[#This Row],[difference]]-Table1[[#This Row],[sqrt(line)]]</f>
        <v>-25.732050807568879</v>
      </c>
      <c r="S2072">
        <f>IF(Table1[[#This Row],[difference]]&gt;0,1,-1)</f>
        <v>-1</v>
      </c>
      <c r="T2072">
        <f>IF(Table1[[#This Row],[team]]=E2071,SUM(H2072,T2071),Table1[[#This Row],[ppg]])</f>
        <v>145</v>
      </c>
      <c r="U2072">
        <f>IF(Table1[[#This Row],[team]]=E2071,SUM(I2072,U2071),Table1[[#This Row],[ppga]])</f>
        <v>223</v>
      </c>
      <c r="V2072">
        <f>IF(Table1[[#This Row],[team]]=E2071,SUM(Table1[[#This Row],[difference]],V2071),Table1[[#This Row],[difference]])</f>
        <v>-71.5</v>
      </c>
      <c r="W2072">
        <f>IF(Table1[[#This Row],[team]]=E2071,SUM(Table1[[#This Row],[sqrt(dif)]],W2071),Table1[[#This Row],[sqrt(dif)]])</f>
        <v>-17.729596043678931</v>
      </c>
      <c r="X2072">
        <f>IF(Table1[[#This Row],[team]]=E2071,SUM(Table1[[#This Row],[f1]],X2071),Table1[[#This Row],[f1]])</f>
        <v>-75.724744871391593</v>
      </c>
      <c r="Y2072">
        <f>IF(Table1[[#This Row],[ATS]]=S2071,SUM(Table1[[#This Row],[ATS]],Y2071),Table1[[#This Row],[ATS]])</f>
        <v>-5</v>
      </c>
      <c r="Z2072">
        <f>IF(Table1[[#This Row],[ATS]]&gt;0,Table1[[#This Row],[ATS streak (not real)]]-1,Table1[[#This Row],[ATS streak (not real)]]+1)</f>
        <v>-4</v>
      </c>
      <c r="AA2072" s="5">
        <f>Table1[[#This Row],[running ttl ppg]]^2.37/(Table1[[#This Row],[running ttl ppg]]^2.37+Table1[[#This Row],[running ttl ppga]]^2.37)</f>
        <v>0.26500049558636996</v>
      </c>
      <c r="AB2072" s="5">
        <f>Table1[[#This Row],[pyth ratio]]+Table1[[#This Row],[win/loss ratio]]</f>
        <v>0.4078576384435128</v>
      </c>
    </row>
    <row r="2073" spans="1:28" x14ac:dyDescent="0.25">
      <c r="A2073" s="1">
        <v>4631</v>
      </c>
      <c r="B2073" s="7">
        <f t="shared" si="68"/>
        <v>8</v>
      </c>
      <c r="C2073" s="5">
        <v>2020</v>
      </c>
      <c r="D2073" s="5">
        <v>8</v>
      </c>
      <c r="E2073" t="s">
        <v>42</v>
      </c>
      <c r="F2073" t="s">
        <v>69</v>
      </c>
      <c r="G2073" s="5">
        <v>1</v>
      </c>
      <c r="H2073">
        <v>20</v>
      </c>
      <c r="I2073">
        <v>27</v>
      </c>
      <c r="J2073">
        <v>-7</v>
      </c>
      <c r="K2073">
        <f>IF(Table1[[#This Row],[net]]&gt;0,1,0)</f>
        <v>0</v>
      </c>
      <c r="L2073">
        <v>7.5</v>
      </c>
      <c r="M2073">
        <f>IF(Table1[[#This Row],[team]]=E2072,SUM(Table1[[#This Row],[win/loss]],M2072),Table1[[#This Row],[win/loss]])</f>
        <v>1</v>
      </c>
      <c r="N2073">
        <f>IF(Table1[[#This Row],[team]]=E2072,SUM(Table1[[#This Row],[win/loss]],M2072),Table1[[#This Row],[win/loss]])/B2073</f>
        <v>0.125</v>
      </c>
      <c r="O2073">
        <f t="shared" si="67"/>
        <v>0.5</v>
      </c>
      <c r="P2073">
        <f>IF(Table1[[#This Row],[difference]]&gt;0,SQRT(Table1[[#This Row],[difference]]),-SQRT(ABS(Table1[[#This Row],[difference]])))</f>
        <v>0.70710678118654757</v>
      </c>
      <c r="Q2073">
        <f>IF(Table1[[#This Row],[line]]&gt;0,SQRT(Table1[[#This Row],[line]]),-SQRT(ABS(Table1[[#This Row],[line]])))</f>
        <v>2.7386127875258306</v>
      </c>
      <c r="R2073">
        <f>Table1[[#This Row],[difference]]-Table1[[#This Row],[sqrt(line)]]</f>
        <v>-2.2386127875258306</v>
      </c>
      <c r="S2073">
        <f>IF(Table1[[#This Row],[difference]]&gt;0,1,-1)</f>
        <v>1</v>
      </c>
      <c r="T2073">
        <f>IF(Table1[[#This Row],[team]]=E2072,SUM(H2073,T2072),Table1[[#This Row],[ppg]])</f>
        <v>165</v>
      </c>
      <c r="U2073">
        <f>IF(Table1[[#This Row],[team]]=E2072,SUM(I2073,U2072),Table1[[#This Row],[ppga]])</f>
        <v>250</v>
      </c>
      <c r="V2073">
        <f>IF(Table1[[#This Row],[team]]=E2072,SUM(Table1[[#This Row],[difference]],V2072),Table1[[#This Row],[difference]])</f>
        <v>-71</v>
      </c>
      <c r="W2073">
        <f>IF(Table1[[#This Row],[team]]=E2072,SUM(Table1[[#This Row],[sqrt(dif)]],W2072),Table1[[#This Row],[sqrt(dif)]])</f>
        <v>-17.022489262492385</v>
      </c>
      <c r="X2073">
        <f>IF(Table1[[#This Row],[team]]=E2072,SUM(Table1[[#This Row],[f1]],X2072),Table1[[#This Row],[f1]])</f>
        <v>-77.963357658917417</v>
      </c>
      <c r="Y2073">
        <f>IF(Table1[[#This Row],[ATS]]=S2072,SUM(Table1[[#This Row],[ATS]],Y2072),Table1[[#This Row],[ATS]])</f>
        <v>1</v>
      </c>
      <c r="Z2073">
        <f>IF(Table1[[#This Row],[ATS]]&gt;0,Table1[[#This Row],[ATS streak (not real)]]-1,Table1[[#This Row],[ATS streak (not real)]]+1)</f>
        <v>0</v>
      </c>
      <c r="AA2073" s="5">
        <f>Table1[[#This Row],[running ttl ppg]]^2.37/(Table1[[#This Row],[running ttl ppg]]^2.37+Table1[[#This Row],[running ttl ppga]]^2.37)</f>
        <v>0.27194602017654185</v>
      </c>
      <c r="AB2073" s="5">
        <f>Table1[[#This Row],[pyth ratio]]+Table1[[#This Row],[win/loss ratio]]</f>
        <v>0.39694602017654185</v>
      </c>
    </row>
    <row r="2074" spans="1:28" x14ac:dyDescent="0.25">
      <c r="A2074" s="1">
        <v>4632</v>
      </c>
      <c r="B2074" s="7">
        <f t="shared" si="68"/>
        <v>9</v>
      </c>
      <c r="C2074" s="5">
        <v>2020</v>
      </c>
      <c r="D2074" s="5">
        <v>10</v>
      </c>
      <c r="E2074" t="s">
        <v>42</v>
      </c>
      <c r="F2074" t="s">
        <v>64</v>
      </c>
      <c r="G2074" s="5">
        <v>0</v>
      </c>
      <c r="H2074">
        <v>26</v>
      </c>
      <c r="I2074">
        <v>9</v>
      </c>
      <c r="J2074">
        <v>17</v>
      </c>
      <c r="K2074">
        <f>IF(Table1[[#This Row],[net]]&gt;0,1,0)</f>
        <v>1</v>
      </c>
      <c r="L2074">
        <v>14</v>
      </c>
      <c r="M2074">
        <f>IF(Table1[[#This Row],[team]]=E2073,SUM(Table1[[#This Row],[win/loss]],M2073),Table1[[#This Row],[win/loss]])</f>
        <v>2</v>
      </c>
      <c r="N2074">
        <f>IF(Table1[[#This Row],[team]]=E2073,SUM(Table1[[#This Row],[win/loss]],M2073),Table1[[#This Row],[win/loss]])/B2074</f>
        <v>0.22222222222222221</v>
      </c>
      <c r="O2074">
        <f t="shared" si="67"/>
        <v>31</v>
      </c>
      <c r="P2074">
        <f>IF(Table1[[#This Row],[difference]]&gt;0,SQRT(Table1[[#This Row],[difference]]),-SQRT(ABS(Table1[[#This Row],[difference]])))</f>
        <v>5.5677643628300215</v>
      </c>
      <c r="Q2074">
        <f>IF(Table1[[#This Row],[line]]&gt;0,SQRT(Table1[[#This Row],[line]]),-SQRT(ABS(Table1[[#This Row],[line]])))</f>
        <v>3.7416573867739413</v>
      </c>
      <c r="R2074">
        <f>Table1[[#This Row],[difference]]-Table1[[#This Row],[sqrt(line)]]</f>
        <v>27.258342613226059</v>
      </c>
      <c r="S2074">
        <f>IF(Table1[[#This Row],[difference]]&gt;0,1,-1)</f>
        <v>1</v>
      </c>
      <c r="T2074">
        <f>IF(Table1[[#This Row],[team]]=E2073,SUM(H2074,T2073),Table1[[#This Row],[ppg]])</f>
        <v>191</v>
      </c>
      <c r="U2074">
        <f>IF(Table1[[#This Row],[team]]=E2073,SUM(I2074,U2073),Table1[[#This Row],[ppga]])</f>
        <v>259</v>
      </c>
      <c r="V2074">
        <f>IF(Table1[[#This Row],[team]]=E2073,SUM(Table1[[#This Row],[difference]],V2073),Table1[[#This Row],[difference]])</f>
        <v>-40</v>
      </c>
      <c r="W2074">
        <f>IF(Table1[[#This Row],[team]]=E2073,SUM(Table1[[#This Row],[sqrt(dif)]],W2073),Table1[[#This Row],[sqrt(dif)]])</f>
        <v>-11.454724899662363</v>
      </c>
      <c r="X2074">
        <f>IF(Table1[[#This Row],[team]]=E2073,SUM(Table1[[#This Row],[f1]],X2073),Table1[[#This Row],[f1]])</f>
        <v>-50.705015045691354</v>
      </c>
      <c r="Y2074">
        <f>IF(Table1[[#This Row],[ATS]]=S2073,SUM(Table1[[#This Row],[ATS]],Y2073),Table1[[#This Row],[ATS]])</f>
        <v>2</v>
      </c>
      <c r="Z2074">
        <f>IF(Table1[[#This Row],[ATS]]&gt;0,Table1[[#This Row],[ATS streak (not real)]]-1,Table1[[#This Row],[ATS streak (not real)]]+1)</f>
        <v>1</v>
      </c>
      <c r="AA2074" s="5">
        <f>Table1[[#This Row],[running ttl ppg]]^2.37/(Table1[[#This Row],[running ttl ppg]]^2.37+Table1[[#This Row],[running ttl ppga]]^2.37)</f>
        <v>0.32699794827919393</v>
      </c>
      <c r="AB2074" s="5">
        <f>Table1[[#This Row],[pyth ratio]]+Table1[[#This Row],[win/loss ratio]]</f>
        <v>0.54922017050141614</v>
      </c>
    </row>
    <row r="2075" spans="1:28" x14ac:dyDescent="0.25">
      <c r="A2075" s="1">
        <v>4633</v>
      </c>
      <c r="B2075" s="7">
        <f t="shared" si="68"/>
        <v>10</v>
      </c>
      <c r="C2075" s="5">
        <v>2020</v>
      </c>
      <c r="D2075" s="5">
        <v>11</v>
      </c>
      <c r="E2075" t="s">
        <v>42</v>
      </c>
      <c r="F2075" t="s">
        <v>45</v>
      </c>
      <c r="G2075" s="5">
        <v>0</v>
      </c>
      <c r="H2075">
        <v>29</v>
      </c>
      <c r="I2075">
        <v>3</v>
      </c>
      <c r="J2075">
        <v>26</v>
      </c>
      <c r="K2075">
        <f>IF(Table1[[#This Row],[net]]&gt;0,1,0)</f>
        <v>1</v>
      </c>
      <c r="L2075">
        <v>3.5</v>
      </c>
      <c r="M2075">
        <f>IF(Table1[[#This Row],[team]]=E2074,SUM(Table1[[#This Row],[win/loss]],M2074),Table1[[#This Row],[win/loss]])</f>
        <v>3</v>
      </c>
      <c r="N2075">
        <f>IF(Table1[[#This Row],[team]]=E2074,SUM(Table1[[#This Row],[win/loss]],M2074),Table1[[#This Row],[win/loss]])/B2075</f>
        <v>0.3</v>
      </c>
      <c r="O2075">
        <f t="shared" si="67"/>
        <v>29.5</v>
      </c>
      <c r="P2075">
        <f>IF(Table1[[#This Row],[difference]]&gt;0,SQRT(Table1[[#This Row],[difference]]),-SQRT(ABS(Table1[[#This Row],[difference]])))</f>
        <v>5.4313902456001077</v>
      </c>
      <c r="Q2075">
        <f>IF(Table1[[#This Row],[line]]&gt;0,SQRT(Table1[[#This Row],[line]]),-SQRT(ABS(Table1[[#This Row],[line]])))</f>
        <v>1.8708286933869707</v>
      </c>
      <c r="R2075">
        <f>Table1[[#This Row],[difference]]-Table1[[#This Row],[sqrt(line)]]</f>
        <v>27.629171306613028</v>
      </c>
      <c r="S2075">
        <f>IF(Table1[[#This Row],[difference]]&gt;0,1,-1)</f>
        <v>1</v>
      </c>
      <c r="T2075">
        <f>IF(Table1[[#This Row],[team]]=E2074,SUM(H2075,T2074),Table1[[#This Row],[ppg]])</f>
        <v>220</v>
      </c>
      <c r="U2075">
        <f>IF(Table1[[#This Row],[team]]=E2074,SUM(I2075,U2074),Table1[[#This Row],[ppga]])</f>
        <v>262</v>
      </c>
      <c r="V2075">
        <f>IF(Table1[[#This Row],[team]]=E2074,SUM(Table1[[#This Row],[difference]],V2074),Table1[[#This Row],[difference]])</f>
        <v>-10.5</v>
      </c>
      <c r="W2075">
        <f>IF(Table1[[#This Row],[team]]=E2074,SUM(Table1[[#This Row],[sqrt(dif)]],W2074),Table1[[#This Row],[sqrt(dif)]])</f>
        <v>-6.0233346540622552</v>
      </c>
      <c r="X2075">
        <f>IF(Table1[[#This Row],[team]]=E2074,SUM(Table1[[#This Row],[f1]],X2074),Table1[[#This Row],[f1]])</f>
        <v>-23.075843739078326</v>
      </c>
      <c r="Y2075">
        <f>IF(Table1[[#This Row],[ATS]]=S2074,SUM(Table1[[#This Row],[ATS]],Y2074),Table1[[#This Row],[ATS]])</f>
        <v>3</v>
      </c>
      <c r="Z2075">
        <f>IF(Table1[[#This Row],[ATS]]&gt;0,Table1[[#This Row],[ATS streak (not real)]]-1,Table1[[#This Row],[ATS streak (not real)]]+1)</f>
        <v>2</v>
      </c>
      <c r="AA2075" s="5">
        <f>Table1[[#This Row],[running ttl ppg]]^2.37/(Table1[[#This Row],[running ttl ppg]]^2.37+Table1[[#This Row],[running ttl ppga]]^2.37)</f>
        <v>0.397934412658139</v>
      </c>
      <c r="AB2075" s="5">
        <f>Table1[[#This Row],[pyth ratio]]+Table1[[#This Row],[win/loss ratio]]</f>
        <v>0.69793441265813905</v>
      </c>
    </row>
    <row r="2076" spans="1:28" x14ac:dyDescent="0.25">
      <c r="A2076" s="1">
        <v>4634</v>
      </c>
      <c r="B2076" s="7">
        <f t="shared" si="68"/>
        <v>11</v>
      </c>
      <c r="C2076" s="5">
        <v>2020</v>
      </c>
      <c r="D2076" s="5">
        <v>12</v>
      </c>
      <c r="E2076" t="s">
        <v>42</v>
      </c>
      <c r="F2076" t="s">
        <v>70</v>
      </c>
      <c r="G2076" s="5">
        <v>1</v>
      </c>
      <c r="H2076">
        <v>22</v>
      </c>
      <c r="I2076">
        <v>35</v>
      </c>
      <c r="J2076">
        <v>-13</v>
      </c>
      <c r="K2076">
        <f>IF(Table1[[#This Row],[net]]&gt;0,1,0)</f>
        <v>0</v>
      </c>
      <c r="L2076">
        <v>-3.5</v>
      </c>
      <c r="M2076">
        <f>IF(Table1[[#This Row],[team]]=E2075,SUM(Table1[[#This Row],[win/loss]],M2075),Table1[[#This Row],[win/loss]])</f>
        <v>3</v>
      </c>
      <c r="N2076">
        <f>IF(Table1[[#This Row],[team]]=E2075,SUM(Table1[[#This Row],[win/loss]],M2075),Table1[[#This Row],[win/loss]])/B2076</f>
        <v>0.27272727272727271</v>
      </c>
      <c r="O2076">
        <f t="shared" si="67"/>
        <v>-16.5</v>
      </c>
      <c r="P2076">
        <f>IF(Table1[[#This Row],[difference]]&gt;0,SQRT(Table1[[#This Row],[difference]]),-SQRT(ABS(Table1[[#This Row],[difference]])))</f>
        <v>-4.0620192023179804</v>
      </c>
      <c r="Q2076">
        <f>IF(Table1[[#This Row],[line]]&gt;0,SQRT(Table1[[#This Row],[line]]),-SQRT(ABS(Table1[[#This Row],[line]])))</f>
        <v>-1.8708286933869707</v>
      </c>
      <c r="R2076">
        <f>Table1[[#This Row],[difference]]-Table1[[#This Row],[sqrt(line)]]</f>
        <v>-14.62917130661303</v>
      </c>
      <c r="S2076">
        <f>IF(Table1[[#This Row],[difference]]&gt;0,1,-1)</f>
        <v>-1</v>
      </c>
      <c r="T2076">
        <f>IF(Table1[[#This Row],[team]]=E2075,SUM(H2076,T2075),Table1[[#This Row],[ppg]])</f>
        <v>242</v>
      </c>
      <c r="U2076">
        <f>IF(Table1[[#This Row],[team]]=E2075,SUM(I2076,U2075),Table1[[#This Row],[ppga]])</f>
        <v>297</v>
      </c>
      <c r="V2076">
        <f>IF(Table1[[#This Row],[team]]=E2075,SUM(Table1[[#This Row],[difference]],V2075),Table1[[#This Row],[difference]])</f>
        <v>-27</v>
      </c>
      <c r="W2076">
        <f>IF(Table1[[#This Row],[team]]=E2075,SUM(Table1[[#This Row],[sqrt(dif)]],W2075),Table1[[#This Row],[sqrt(dif)]])</f>
        <v>-10.085353856380236</v>
      </c>
      <c r="X2076">
        <f>IF(Table1[[#This Row],[team]]=E2075,SUM(Table1[[#This Row],[f1]],X2075),Table1[[#This Row],[f1]])</f>
        <v>-37.705015045691354</v>
      </c>
      <c r="Y2076">
        <f>IF(Table1[[#This Row],[ATS]]=S2075,SUM(Table1[[#This Row],[ATS]],Y2075),Table1[[#This Row],[ATS]])</f>
        <v>-1</v>
      </c>
      <c r="Z2076">
        <f>IF(Table1[[#This Row],[ATS]]&gt;0,Table1[[#This Row],[ATS streak (not real)]]-1,Table1[[#This Row],[ATS streak (not real)]]+1)</f>
        <v>0</v>
      </c>
      <c r="AA2076" s="5">
        <f>Table1[[#This Row],[running ttl ppg]]^2.37/(Table1[[#This Row],[running ttl ppg]]^2.37+Table1[[#This Row],[running ttl ppga]]^2.37)</f>
        <v>0.38098659018776121</v>
      </c>
      <c r="AB2076" s="5">
        <f>Table1[[#This Row],[pyth ratio]]+Table1[[#This Row],[win/loss ratio]]</f>
        <v>0.65371386291503386</v>
      </c>
    </row>
    <row r="2077" spans="1:28" x14ac:dyDescent="0.25">
      <c r="A2077" s="1">
        <v>4635</v>
      </c>
      <c r="B2077" s="7">
        <f t="shared" si="68"/>
        <v>12</v>
      </c>
      <c r="C2077" s="5">
        <v>2020</v>
      </c>
      <c r="D2077" s="5">
        <v>13</v>
      </c>
      <c r="E2077" t="s">
        <v>42</v>
      </c>
      <c r="F2077" t="s">
        <v>64</v>
      </c>
      <c r="G2077" s="5">
        <v>1</v>
      </c>
      <c r="H2077">
        <v>18</v>
      </c>
      <c r="I2077">
        <v>26</v>
      </c>
      <c r="J2077">
        <v>-8</v>
      </c>
      <c r="K2077">
        <f>IF(Table1[[#This Row],[net]]&gt;0,1,0)</f>
        <v>0</v>
      </c>
      <c r="L2077">
        <v>7</v>
      </c>
      <c r="M2077">
        <f>IF(Table1[[#This Row],[team]]=E2076,SUM(Table1[[#This Row],[win/loss]],M2076),Table1[[#This Row],[win/loss]])</f>
        <v>3</v>
      </c>
      <c r="N2077">
        <f>IF(Table1[[#This Row],[team]]=E2076,SUM(Table1[[#This Row],[win/loss]],M2076),Table1[[#This Row],[win/loss]])/B2077</f>
        <v>0.25</v>
      </c>
      <c r="O2077">
        <f t="shared" si="67"/>
        <v>-1</v>
      </c>
      <c r="P2077">
        <f>IF(Table1[[#This Row],[difference]]&gt;0,SQRT(Table1[[#This Row],[difference]]),-SQRT(ABS(Table1[[#This Row],[difference]])))</f>
        <v>-1</v>
      </c>
      <c r="Q2077">
        <f>IF(Table1[[#This Row],[line]]&gt;0,SQRT(Table1[[#This Row],[line]]),-SQRT(ABS(Table1[[#This Row],[line]])))</f>
        <v>2.6457513110645907</v>
      </c>
      <c r="R2077">
        <f>Table1[[#This Row],[difference]]-Table1[[#This Row],[sqrt(line)]]</f>
        <v>-3.6457513110645907</v>
      </c>
      <c r="S2077">
        <f>IF(Table1[[#This Row],[difference]]&gt;0,1,-1)</f>
        <v>-1</v>
      </c>
      <c r="T2077">
        <f>IF(Table1[[#This Row],[team]]=E2076,SUM(H2077,T2076),Table1[[#This Row],[ppg]])</f>
        <v>260</v>
      </c>
      <c r="U2077">
        <f>IF(Table1[[#This Row],[team]]=E2076,SUM(I2077,U2076),Table1[[#This Row],[ppga]])</f>
        <v>323</v>
      </c>
      <c r="V2077">
        <f>IF(Table1[[#This Row],[team]]=E2076,SUM(Table1[[#This Row],[difference]],V2076),Table1[[#This Row],[difference]])</f>
        <v>-28</v>
      </c>
      <c r="W2077">
        <f>IF(Table1[[#This Row],[team]]=E2076,SUM(Table1[[#This Row],[sqrt(dif)]],W2076),Table1[[#This Row],[sqrt(dif)]])</f>
        <v>-11.085353856380236</v>
      </c>
      <c r="X2077">
        <f>IF(Table1[[#This Row],[team]]=E2076,SUM(Table1[[#This Row],[f1]],X2076),Table1[[#This Row],[f1]])</f>
        <v>-41.350766356755948</v>
      </c>
      <c r="Y2077">
        <f>IF(Table1[[#This Row],[ATS]]=S2076,SUM(Table1[[#This Row],[ATS]],Y2076),Table1[[#This Row],[ATS]])</f>
        <v>-2</v>
      </c>
      <c r="Z2077">
        <f>IF(Table1[[#This Row],[ATS]]&gt;0,Table1[[#This Row],[ATS streak (not real)]]-1,Table1[[#This Row],[ATS streak (not real)]]+1)</f>
        <v>-1</v>
      </c>
      <c r="AA2077" s="5">
        <f>Table1[[#This Row],[running ttl ppg]]^2.37/(Table1[[#This Row],[running ttl ppg]]^2.37+Table1[[#This Row],[running ttl ppga]]^2.37)</f>
        <v>0.37420465466352099</v>
      </c>
      <c r="AB2077" s="5">
        <f>Table1[[#This Row],[pyth ratio]]+Table1[[#This Row],[win/loss ratio]]</f>
        <v>0.62420465466352093</v>
      </c>
    </row>
    <row r="2078" spans="1:28" x14ac:dyDescent="0.25">
      <c r="A2078" s="1">
        <v>4636</v>
      </c>
      <c r="B2078" s="7">
        <f t="shared" si="68"/>
        <v>13</v>
      </c>
      <c r="C2078" s="5">
        <v>2020</v>
      </c>
      <c r="D2078" s="5">
        <v>14</v>
      </c>
      <c r="E2078" t="s">
        <v>42</v>
      </c>
      <c r="F2078" t="s">
        <v>45</v>
      </c>
      <c r="G2078" s="5">
        <v>1</v>
      </c>
      <c r="H2078">
        <v>40</v>
      </c>
      <c r="I2078">
        <v>20</v>
      </c>
      <c r="J2078">
        <v>20</v>
      </c>
      <c r="K2078">
        <f>IF(Table1[[#This Row],[net]]&gt;0,1,0)</f>
        <v>1</v>
      </c>
      <c r="L2078">
        <v>-3.5</v>
      </c>
      <c r="M2078">
        <f>IF(Table1[[#This Row],[team]]=E2077,SUM(Table1[[#This Row],[win/loss]],M2077),Table1[[#This Row],[win/loss]])</f>
        <v>4</v>
      </c>
      <c r="N2078">
        <f>IF(Table1[[#This Row],[team]]=E2077,SUM(Table1[[#This Row],[win/loss]],M2077),Table1[[#This Row],[win/loss]])/B2078</f>
        <v>0.30769230769230771</v>
      </c>
      <c r="O2078">
        <f t="shared" si="67"/>
        <v>16.5</v>
      </c>
      <c r="P2078">
        <f>IF(Table1[[#This Row],[difference]]&gt;0,SQRT(Table1[[#This Row],[difference]]),-SQRT(ABS(Table1[[#This Row],[difference]])))</f>
        <v>4.0620192023179804</v>
      </c>
      <c r="Q2078">
        <f>IF(Table1[[#This Row],[line]]&gt;0,SQRT(Table1[[#This Row],[line]]),-SQRT(ABS(Table1[[#This Row],[line]])))</f>
        <v>-1.8708286933869707</v>
      </c>
      <c r="R2078">
        <f>Table1[[#This Row],[difference]]-Table1[[#This Row],[sqrt(line)]]</f>
        <v>18.370828693386972</v>
      </c>
      <c r="S2078">
        <f>IF(Table1[[#This Row],[difference]]&gt;0,1,-1)</f>
        <v>1</v>
      </c>
      <c r="T2078">
        <f>IF(Table1[[#This Row],[team]]=E2077,SUM(H2078,T2077),Table1[[#This Row],[ppg]])</f>
        <v>300</v>
      </c>
      <c r="U2078">
        <f>IF(Table1[[#This Row],[team]]=E2077,SUM(I2078,U2077),Table1[[#This Row],[ppga]])</f>
        <v>343</v>
      </c>
      <c r="V2078">
        <f>IF(Table1[[#This Row],[team]]=E2077,SUM(Table1[[#This Row],[difference]],V2077),Table1[[#This Row],[difference]])</f>
        <v>-11.5</v>
      </c>
      <c r="W2078">
        <f>IF(Table1[[#This Row],[team]]=E2077,SUM(Table1[[#This Row],[sqrt(dif)]],W2077),Table1[[#This Row],[sqrt(dif)]])</f>
        <v>-7.0233346540622552</v>
      </c>
      <c r="X2078">
        <f>IF(Table1[[#This Row],[team]]=E2077,SUM(Table1[[#This Row],[f1]],X2077),Table1[[#This Row],[f1]])</f>
        <v>-22.979937663368975</v>
      </c>
      <c r="Y2078">
        <f>IF(Table1[[#This Row],[ATS]]=S2077,SUM(Table1[[#This Row],[ATS]],Y2077),Table1[[#This Row],[ATS]])</f>
        <v>1</v>
      </c>
      <c r="Z2078">
        <f>IF(Table1[[#This Row],[ATS]]&gt;0,Table1[[#This Row],[ATS streak (not real)]]-1,Table1[[#This Row],[ATS streak (not real)]]+1)</f>
        <v>0</v>
      </c>
      <c r="AA2078" s="5">
        <f>Table1[[#This Row],[running ttl ppg]]^2.37/(Table1[[#This Row],[running ttl ppg]]^2.37+Table1[[#This Row],[running ttl ppga]]^2.37)</f>
        <v>0.42129569554383228</v>
      </c>
      <c r="AB2078" s="5">
        <f>Table1[[#This Row],[pyth ratio]]+Table1[[#This Row],[win/loss ratio]]</f>
        <v>0.72898800323613999</v>
      </c>
    </row>
    <row r="2079" spans="1:28" x14ac:dyDescent="0.25">
      <c r="A2079" s="1">
        <v>4637</v>
      </c>
      <c r="B2079" s="7">
        <f t="shared" si="68"/>
        <v>14</v>
      </c>
      <c r="C2079" s="5">
        <v>2020</v>
      </c>
      <c r="D2079" s="5">
        <v>15</v>
      </c>
      <c r="E2079" t="s">
        <v>42</v>
      </c>
      <c r="F2079" t="s">
        <v>68</v>
      </c>
      <c r="G2079" s="5">
        <v>0</v>
      </c>
      <c r="H2079">
        <v>29</v>
      </c>
      <c r="I2079">
        <v>22</v>
      </c>
      <c r="J2079">
        <v>7</v>
      </c>
      <c r="K2079">
        <f>IF(Table1[[#This Row],[net]]&gt;0,1,0)</f>
        <v>1</v>
      </c>
      <c r="L2079">
        <v>10</v>
      </c>
      <c r="M2079">
        <f>IF(Table1[[#This Row],[team]]=E2078,SUM(Table1[[#This Row],[win/loss]],M2078),Table1[[#This Row],[win/loss]])</f>
        <v>5</v>
      </c>
      <c r="N2079">
        <f>IF(Table1[[#This Row],[team]]=E2078,SUM(Table1[[#This Row],[win/loss]],M2078),Table1[[#This Row],[win/loss]])/B2079</f>
        <v>0.35714285714285715</v>
      </c>
      <c r="O2079">
        <f t="shared" si="67"/>
        <v>17</v>
      </c>
      <c r="P2079">
        <f>IF(Table1[[#This Row],[difference]]&gt;0,SQRT(Table1[[#This Row],[difference]]),-SQRT(ABS(Table1[[#This Row],[difference]])))</f>
        <v>4.1231056256176606</v>
      </c>
      <c r="Q2079">
        <f>IF(Table1[[#This Row],[line]]&gt;0,SQRT(Table1[[#This Row],[line]]),-SQRT(ABS(Table1[[#This Row],[line]])))</f>
        <v>3.1622776601683795</v>
      </c>
      <c r="R2079">
        <f>Table1[[#This Row],[difference]]-Table1[[#This Row],[sqrt(line)]]</f>
        <v>13.83772233983162</v>
      </c>
      <c r="S2079">
        <f>IF(Table1[[#This Row],[difference]]&gt;0,1,-1)</f>
        <v>1</v>
      </c>
      <c r="T2079">
        <f>IF(Table1[[#This Row],[team]]=E2078,SUM(H2079,T2078),Table1[[#This Row],[ppg]])</f>
        <v>329</v>
      </c>
      <c r="U2079">
        <f>IF(Table1[[#This Row],[team]]=E2078,SUM(I2079,U2078),Table1[[#This Row],[ppga]])</f>
        <v>365</v>
      </c>
      <c r="V2079">
        <f>IF(Table1[[#This Row],[team]]=E2078,SUM(Table1[[#This Row],[difference]],V2078),Table1[[#This Row],[difference]])</f>
        <v>5.5</v>
      </c>
      <c r="W2079">
        <f>IF(Table1[[#This Row],[team]]=E2078,SUM(Table1[[#This Row],[sqrt(dif)]],W2078),Table1[[#This Row],[sqrt(dif)]])</f>
        <v>-2.9002290284445946</v>
      </c>
      <c r="X2079">
        <f>IF(Table1[[#This Row],[team]]=E2078,SUM(Table1[[#This Row],[f1]],X2078),Table1[[#This Row],[f1]])</f>
        <v>-9.1422153235373553</v>
      </c>
      <c r="Y2079">
        <f>IF(Table1[[#This Row],[ATS]]=S2078,SUM(Table1[[#This Row],[ATS]],Y2078),Table1[[#This Row],[ATS]])</f>
        <v>2</v>
      </c>
      <c r="Z2079">
        <f>IF(Table1[[#This Row],[ATS]]&gt;0,Table1[[#This Row],[ATS streak (not real)]]-1,Table1[[#This Row],[ATS streak (not real)]]+1)</f>
        <v>1</v>
      </c>
      <c r="AA2079" s="5">
        <f>Table1[[#This Row],[running ttl ppg]]^2.37/(Table1[[#This Row],[running ttl ppg]]^2.37+Table1[[#This Row],[running ttl ppga]]^2.37)</f>
        <v>0.43878368844743038</v>
      </c>
      <c r="AB2079" s="5">
        <f>Table1[[#This Row],[pyth ratio]]+Table1[[#This Row],[win/loss ratio]]</f>
        <v>0.79592654559028753</v>
      </c>
    </row>
    <row r="2080" spans="1:28" x14ac:dyDescent="0.25">
      <c r="A2080" s="1">
        <v>4638</v>
      </c>
      <c r="B2080" s="7">
        <f t="shared" si="68"/>
        <v>15</v>
      </c>
      <c r="C2080" s="5">
        <v>2020</v>
      </c>
      <c r="D2080" s="5">
        <v>16</v>
      </c>
      <c r="E2080" t="s">
        <v>42</v>
      </c>
      <c r="F2080" t="s">
        <v>55</v>
      </c>
      <c r="G2080" s="5">
        <v>1</v>
      </c>
      <c r="H2080">
        <v>24</v>
      </c>
      <c r="I2080">
        <v>12</v>
      </c>
      <c r="J2080">
        <v>12</v>
      </c>
      <c r="K2080">
        <f>IF(Table1[[#This Row],[net]]&gt;0,1,0)</f>
        <v>1</v>
      </c>
      <c r="L2080">
        <v>-7.5</v>
      </c>
      <c r="M2080">
        <f>IF(Table1[[#This Row],[team]]=E2079,SUM(Table1[[#This Row],[win/loss]],M2079),Table1[[#This Row],[win/loss]])</f>
        <v>6</v>
      </c>
      <c r="N2080">
        <f>IF(Table1[[#This Row],[team]]=E2079,SUM(Table1[[#This Row],[win/loss]],M2079),Table1[[#This Row],[win/loss]])/B2080</f>
        <v>0.4</v>
      </c>
      <c r="O2080">
        <f t="shared" si="67"/>
        <v>4.5</v>
      </c>
      <c r="P2080">
        <f>IF(Table1[[#This Row],[difference]]&gt;0,SQRT(Table1[[#This Row],[difference]]),-SQRT(ABS(Table1[[#This Row],[difference]])))</f>
        <v>2.1213203435596424</v>
      </c>
      <c r="Q2080">
        <f>IF(Table1[[#This Row],[line]]&gt;0,SQRT(Table1[[#This Row],[line]]),-SQRT(ABS(Table1[[#This Row],[line]])))</f>
        <v>-2.7386127875258306</v>
      </c>
      <c r="R2080">
        <f>Table1[[#This Row],[difference]]-Table1[[#This Row],[sqrt(line)]]</f>
        <v>7.238612787525831</v>
      </c>
      <c r="S2080">
        <f>IF(Table1[[#This Row],[difference]]&gt;0,1,-1)</f>
        <v>1</v>
      </c>
      <c r="T2080">
        <f>IF(Table1[[#This Row],[team]]=E2079,SUM(H2080,T2079),Table1[[#This Row],[ppg]])</f>
        <v>353</v>
      </c>
      <c r="U2080">
        <f>IF(Table1[[#This Row],[team]]=E2079,SUM(I2080,U2079),Table1[[#This Row],[ppga]])</f>
        <v>377</v>
      </c>
      <c r="V2080">
        <f>IF(Table1[[#This Row],[team]]=E2079,SUM(Table1[[#This Row],[difference]],V2079),Table1[[#This Row],[difference]])</f>
        <v>10</v>
      </c>
      <c r="W2080">
        <f>IF(Table1[[#This Row],[team]]=E2079,SUM(Table1[[#This Row],[sqrt(dif)]],W2079),Table1[[#This Row],[sqrt(dif)]])</f>
        <v>-0.77890868488495224</v>
      </c>
      <c r="X2080">
        <f>IF(Table1[[#This Row],[team]]=E2079,SUM(Table1[[#This Row],[f1]],X2079),Table1[[#This Row],[f1]])</f>
        <v>-1.9036025360115243</v>
      </c>
      <c r="Y2080">
        <f>IF(Table1[[#This Row],[ATS]]=S2079,SUM(Table1[[#This Row],[ATS]],Y2079),Table1[[#This Row],[ATS]])</f>
        <v>3</v>
      </c>
      <c r="Z2080">
        <f>IF(Table1[[#This Row],[ATS]]&gt;0,Table1[[#This Row],[ATS streak (not real)]]-1,Table1[[#This Row],[ATS streak (not real)]]+1)</f>
        <v>2</v>
      </c>
      <c r="AA2080" s="5">
        <f>Table1[[#This Row],[running ttl ppg]]^2.37/(Table1[[#This Row],[running ttl ppg]]^2.37+Table1[[#This Row],[running ttl ppga]]^2.37)</f>
        <v>0.46110578636974697</v>
      </c>
      <c r="AB2080" s="5">
        <f>Table1[[#This Row],[pyth ratio]]+Table1[[#This Row],[win/loss ratio]]</f>
        <v>0.86110578636974699</v>
      </c>
    </row>
    <row r="2081" spans="1:28" x14ac:dyDescent="0.25">
      <c r="A2081" s="1">
        <v>4639</v>
      </c>
      <c r="B2081" s="7">
        <f t="shared" si="68"/>
        <v>16</v>
      </c>
      <c r="C2081" s="5">
        <v>2020</v>
      </c>
      <c r="D2081" s="5">
        <v>17</v>
      </c>
      <c r="E2081" t="s">
        <v>42</v>
      </c>
      <c r="F2081" t="s">
        <v>70</v>
      </c>
      <c r="G2081" s="5">
        <v>0</v>
      </c>
      <c r="H2081">
        <v>28</v>
      </c>
      <c r="I2081">
        <v>22</v>
      </c>
      <c r="J2081">
        <v>6</v>
      </c>
      <c r="K2081">
        <f>IF(Table1[[#This Row],[net]]&gt;0,1,0)</f>
        <v>1</v>
      </c>
      <c r="L2081">
        <v>1</v>
      </c>
      <c r="M2081">
        <f>IF(Table1[[#This Row],[team]]=E2080,SUM(Table1[[#This Row],[win/loss]],M2080),Table1[[#This Row],[win/loss]])</f>
        <v>7</v>
      </c>
      <c r="N2081">
        <f>IF(Table1[[#This Row],[team]]=E2080,SUM(Table1[[#This Row],[win/loss]],M2080),Table1[[#This Row],[win/loss]])/B2081</f>
        <v>0.4375</v>
      </c>
      <c r="O2081">
        <f t="shared" si="67"/>
        <v>7</v>
      </c>
      <c r="P2081">
        <f>IF(Table1[[#This Row],[difference]]&gt;0,SQRT(Table1[[#This Row],[difference]]),-SQRT(ABS(Table1[[#This Row],[difference]])))</f>
        <v>2.6457513110645907</v>
      </c>
      <c r="Q2081">
        <f>IF(Table1[[#This Row],[line]]&gt;0,SQRT(Table1[[#This Row],[line]]),-SQRT(ABS(Table1[[#This Row],[line]])))</f>
        <v>1</v>
      </c>
      <c r="R2081">
        <f>Table1[[#This Row],[difference]]-Table1[[#This Row],[sqrt(line)]]</f>
        <v>6</v>
      </c>
      <c r="S2081">
        <f>IF(Table1[[#This Row],[difference]]&gt;0,1,-1)</f>
        <v>1</v>
      </c>
      <c r="T2081">
        <f>IF(Table1[[#This Row],[team]]=E2080,SUM(H2081,T2080),Table1[[#This Row],[ppg]])</f>
        <v>381</v>
      </c>
      <c r="U2081">
        <f>IF(Table1[[#This Row],[team]]=E2080,SUM(I2081,U2080),Table1[[#This Row],[ppga]])</f>
        <v>399</v>
      </c>
      <c r="V2081">
        <f>IF(Table1[[#This Row],[team]]=E2080,SUM(Table1[[#This Row],[difference]],V2080),Table1[[#This Row],[difference]])</f>
        <v>17</v>
      </c>
      <c r="W2081">
        <f>IF(Table1[[#This Row],[team]]=E2080,SUM(Table1[[#This Row],[sqrt(dif)]],W2080),Table1[[#This Row],[sqrt(dif)]])</f>
        <v>1.8668426261796385</v>
      </c>
      <c r="X2081">
        <f>IF(Table1[[#This Row],[team]]=E2080,SUM(Table1[[#This Row],[f1]],X2080),Table1[[#This Row],[f1]])</f>
        <v>4.0963974639884757</v>
      </c>
      <c r="Y2081">
        <f>IF(Table1[[#This Row],[ATS]]=S2080,SUM(Table1[[#This Row],[ATS]],Y2080),Table1[[#This Row],[ATS]])</f>
        <v>4</v>
      </c>
      <c r="Z2081">
        <f>IF(Table1[[#This Row],[ATS]]&gt;0,Table1[[#This Row],[ATS streak (not real)]]-1,Table1[[#This Row],[ATS streak (not real)]]+1)</f>
        <v>3</v>
      </c>
      <c r="AA2081" s="5">
        <f>Table1[[#This Row],[running ttl ppg]]^2.37/(Table1[[#This Row],[running ttl ppg]]^2.37+Table1[[#This Row],[running ttl ppga]]^2.37)</f>
        <v>0.47267623855016766</v>
      </c>
      <c r="AB2081" s="5">
        <f>Table1[[#This Row],[pyth ratio]]+Table1[[#This Row],[win/loss ratio]]</f>
        <v>0.91017623855016772</v>
      </c>
    </row>
    <row r="2082" spans="1:28" x14ac:dyDescent="0.25">
      <c r="A2082" s="1">
        <v>4640</v>
      </c>
      <c r="B2082" s="7">
        <f t="shared" si="68"/>
        <v>1</v>
      </c>
      <c r="C2082" s="5">
        <v>2020</v>
      </c>
      <c r="D2082" s="5">
        <v>1</v>
      </c>
      <c r="E2082" t="s">
        <v>43</v>
      </c>
      <c r="F2082" t="s">
        <v>59</v>
      </c>
      <c r="G2082" s="5">
        <v>0</v>
      </c>
      <c r="H2082">
        <v>59</v>
      </c>
      <c r="I2082">
        <v>10</v>
      </c>
      <c r="J2082">
        <v>49</v>
      </c>
      <c r="K2082">
        <f>IF(Table1[[#This Row],[net]]&gt;0,1,0)</f>
        <v>1</v>
      </c>
      <c r="L2082">
        <v>-7</v>
      </c>
      <c r="M2082">
        <f>IF(Table1[[#This Row],[team]]=E2081,SUM(Table1[[#This Row],[win/loss]],M2081),Table1[[#This Row],[win/loss]])</f>
        <v>1</v>
      </c>
      <c r="N2082">
        <f>IF(Table1[[#This Row],[team]]=E2081,SUM(Table1[[#This Row],[win/loss]],M2081),Table1[[#This Row],[win/loss]])/B2082</f>
        <v>1</v>
      </c>
      <c r="O2082">
        <f t="shared" si="67"/>
        <v>42</v>
      </c>
      <c r="P2082">
        <f>IF(Table1[[#This Row],[difference]]&gt;0,SQRT(Table1[[#This Row],[difference]]),-SQRT(ABS(Table1[[#This Row],[difference]])))</f>
        <v>6.4807406984078604</v>
      </c>
      <c r="Q2082">
        <f>IF(Table1[[#This Row],[line]]&gt;0,SQRT(Table1[[#This Row],[line]]),-SQRT(ABS(Table1[[#This Row],[line]])))</f>
        <v>-2.6457513110645907</v>
      </c>
      <c r="R2082">
        <f>Table1[[#This Row],[difference]]-Table1[[#This Row],[sqrt(line)]]</f>
        <v>44.645751311064593</v>
      </c>
      <c r="S2082">
        <f>IF(Table1[[#This Row],[difference]]&gt;0,1,-1)</f>
        <v>1</v>
      </c>
      <c r="T2082">
        <f>IF(Table1[[#This Row],[team]]=E2081,SUM(H2082,T2081),Table1[[#This Row],[ppg]])</f>
        <v>59</v>
      </c>
      <c r="U2082">
        <f>IF(Table1[[#This Row],[team]]=E2081,SUM(I2082,U2081),Table1[[#This Row],[ppga]])</f>
        <v>10</v>
      </c>
      <c r="V2082">
        <f>IF(Table1[[#This Row],[team]]=E2081,SUM(Table1[[#This Row],[difference]],V2081),Table1[[#This Row],[difference]])</f>
        <v>42</v>
      </c>
      <c r="W2082">
        <f>IF(Table1[[#This Row],[team]]=E2081,SUM(Table1[[#This Row],[sqrt(dif)]],W2081),Table1[[#This Row],[sqrt(dif)]])</f>
        <v>6.4807406984078604</v>
      </c>
      <c r="X2082">
        <f>IF(Table1[[#This Row],[team]]=E2081,SUM(Table1[[#This Row],[f1]],X2081),Table1[[#This Row],[f1]])</f>
        <v>44.645751311064593</v>
      </c>
      <c r="Y2082">
        <f>IF(Table1[[#This Row],[ATS]]=S2081,SUM(Table1[[#This Row],[ATS]],Y2081),Table1[[#This Row],[ATS]])</f>
        <v>5</v>
      </c>
      <c r="Z2082">
        <f>IF(Table1[[#This Row],[ATS]]&gt;0,Table1[[#This Row],[ATS streak (not real)]]-1,Table1[[#This Row],[ATS streak (not real)]]+1)</f>
        <v>4</v>
      </c>
      <c r="AA2082" s="5">
        <f>Table1[[#This Row],[running ttl ppg]]^2.37/(Table1[[#This Row],[running ttl ppg]]^2.37+Table1[[#This Row],[running ttl ppga]]^2.37)</f>
        <v>0.98532226545032842</v>
      </c>
      <c r="AB2082" s="5">
        <f>Table1[[#This Row],[pyth ratio]]+Table1[[#This Row],[win/loss ratio]]</f>
        <v>1.9853222654503284</v>
      </c>
    </row>
    <row r="2083" spans="1:28" x14ac:dyDescent="0.25">
      <c r="A2083" s="1">
        <v>4641</v>
      </c>
      <c r="B2083" s="7">
        <f t="shared" si="68"/>
        <v>2</v>
      </c>
      <c r="C2083" s="5">
        <v>2020</v>
      </c>
      <c r="D2083" s="5">
        <v>2</v>
      </c>
      <c r="E2083" t="s">
        <v>43</v>
      </c>
      <c r="F2083" t="s">
        <v>41</v>
      </c>
      <c r="G2083" s="5">
        <v>1</v>
      </c>
      <c r="H2083">
        <v>23</v>
      </c>
      <c r="I2083">
        <v>17</v>
      </c>
      <c r="J2083">
        <v>6</v>
      </c>
      <c r="K2083">
        <f>IF(Table1[[#This Row],[net]]&gt;0,1,0)</f>
        <v>1</v>
      </c>
      <c r="L2083">
        <v>-13</v>
      </c>
      <c r="M2083">
        <f>IF(Table1[[#This Row],[team]]=E2082,SUM(Table1[[#This Row],[win/loss]],M2082),Table1[[#This Row],[win/loss]])</f>
        <v>2</v>
      </c>
      <c r="N2083">
        <f>IF(Table1[[#This Row],[team]]=E2082,SUM(Table1[[#This Row],[win/loss]],M2082),Table1[[#This Row],[win/loss]])/B2083</f>
        <v>1</v>
      </c>
      <c r="O2083">
        <f t="shared" si="67"/>
        <v>-7</v>
      </c>
      <c r="P2083">
        <f>IF(Table1[[#This Row],[difference]]&gt;0,SQRT(Table1[[#This Row],[difference]]),-SQRT(ABS(Table1[[#This Row],[difference]])))</f>
        <v>-2.6457513110645907</v>
      </c>
      <c r="Q2083">
        <f>IF(Table1[[#This Row],[line]]&gt;0,SQRT(Table1[[#This Row],[line]]),-SQRT(ABS(Table1[[#This Row],[line]])))</f>
        <v>-3.6055512754639891</v>
      </c>
      <c r="R2083">
        <f>Table1[[#This Row],[difference]]-Table1[[#This Row],[sqrt(line)]]</f>
        <v>-3.3944487245360109</v>
      </c>
      <c r="S2083">
        <f>IF(Table1[[#This Row],[difference]]&gt;0,1,-1)</f>
        <v>-1</v>
      </c>
      <c r="T2083">
        <f>IF(Table1[[#This Row],[team]]=E2082,SUM(H2083,T2082),Table1[[#This Row],[ppg]])</f>
        <v>82</v>
      </c>
      <c r="U2083">
        <f>IF(Table1[[#This Row],[team]]=E2082,SUM(I2083,U2082),Table1[[#This Row],[ppga]])</f>
        <v>27</v>
      </c>
      <c r="V2083">
        <f>IF(Table1[[#This Row],[team]]=E2082,SUM(Table1[[#This Row],[difference]],V2082),Table1[[#This Row],[difference]])</f>
        <v>35</v>
      </c>
      <c r="W2083">
        <f>IF(Table1[[#This Row],[team]]=E2082,SUM(Table1[[#This Row],[sqrt(dif)]],W2082),Table1[[#This Row],[sqrt(dif)]])</f>
        <v>3.8349893873432697</v>
      </c>
      <c r="X2083">
        <f>IF(Table1[[#This Row],[team]]=E2082,SUM(Table1[[#This Row],[f1]],X2082),Table1[[#This Row],[f1]])</f>
        <v>41.251302586528581</v>
      </c>
      <c r="Y2083">
        <f>IF(Table1[[#This Row],[ATS]]=S2082,SUM(Table1[[#This Row],[ATS]],Y2082),Table1[[#This Row],[ATS]])</f>
        <v>-1</v>
      </c>
      <c r="Z2083">
        <f>IF(Table1[[#This Row],[ATS]]&gt;0,Table1[[#This Row],[ATS streak (not real)]]-1,Table1[[#This Row],[ATS streak (not real)]]+1)</f>
        <v>0</v>
      </c>
      <c r="AA2083" s="5">
        <f>Table1[[#This Row],[running ttl ppg]]^2.37/(Table1[[#This Row],[running ttl ppg]]^2.37+Table1[[#This Row],[running ttl ppga]]^2.37)</f>
        <v>0.93294238326688272</v>
      </c>
      <c r="AB2083" s="5">
        <f>Table1[[#This Row],[pyth ratio]]+Table1[[#This Row],[win/loss ratio]]</f>
        <v>1.9329423832668828</v>
      </c>
    </row>
    <row r="2084" spans="1:28" x14ac:dyDescent="0.25">
      <c r="A2084" s="1">
        <v>4642</v>
      </c>
      <c r="B2084" s="7">
        <f t="shared" si="68"/>
        <v>3</v>
      </c>
      <c r="C2084" s="5">
        <v>2020</v>
      </c>
      <c r="D2084" s="5">
        <v>3</v>
      </c>
      <c r="E2084" t="s">
        <v>43</v>
      </c>
      <c r="F2084" t="s">
        <v>56</v>
      </c>
      <c r="G2084" s="5">
        <v>0</v>
      </c>
      <c r="H2084">
        <v>28</v>
      </c>
      <c r="I2084">
        <v>33</v>
      </c>
      <c r="J2084">
        <v>-5</v>
      </c>
      <c r="K2084">
        <f>IF(Table1[[#This Row],[net]]&gt;0,1,0)</f>
        <v>0</v>
      </c>
      <c r="L2084">
        <v>4.5</v>
      </c>
      <c r="M2084">
        <f>IF(Table1[[#This Row],[team]]=E2083,SUM(Table1[[#This Row],[win/loss]],M2083),Table1[[#This Row],[win/loss]])</f>
        <v>2</v>
      </c>
      <c r="N2084">
        <f>IF(Table1[[#This Row],[team]]=E2083,SUM(Table1[[#This Row],[win/loss]],M2083),Table1[[#This Row],[win/loss]])/B2084</f>
        <v>0.66666666666666663</v>
      </c>
      <c r="O2084">
        <f t="shared" si="67"/>
        <v>-0.5</v>
      </c>
      <c r="P2084">
        <f>IF(Table1[[#This Row],[difference]]&gt;0,SQRT(Table1[[#This Row],[difference]]),-SQRT(ABS(Table1[[#This Row],[difference]])))</f>
        <v>-0.70710678118654757</v>
      </c>
      <c r="Q2084">
        <f>IF(Table1[[#This Row],[line]]&gt;0,SQRT(Table1[[#This Row],[line]]),-SQRT(ABS(Table1[[#This Row],[line]])))</f>
        <v>2.1213203435596424</v>
      </c>
      <c r="R2084">
        <f>Table1[[#This Row],[difference]]-Table1[[#This Row],[sqrt(line)]]</f>
        <v>-2.6213203435596424</v>
      </c>
      <c r="S2084">
        <f>IF(Table1[[#This Row],[difference]]&gt;0,1,-1)</f>
        <v>-1</v>
      </c>
      <c r="T2084">
        <f>IF(Table1[[#This Row],[team]]=E2083,SUM(H2084,T2083),Table1[[#This Row],[ppg]])</f>
        <v>110</v>
      </c>
      <c r="U2084">
        <f>IF(Table1[[#This Row],[team]]=E2083,SUM(I2084,U2083),Table1[[#This Row],[ppga]])</f>
        <v>60</v>
      </c>
      <c r="V2084">
        <f>IF(Table1[[#This Row],[team]]=E2083,SUM(Table1[[#This Row],[difference]],V2083),Table1[[#This Row],[difference]])</f>
        <v>34.5</v>
      </c>
      <c r="W2084">
        <f>IF(Table1[[#This Row],[team]]=E2083,SUM(Table1[[#This Row],[sqrt(dif)]],W2083),Table1[[#This Row],[sqrt(dif)]])</f>
        <v>3.1278826061567222</v>
      </c>
      <c r="X2084">
        <f>IF(Table1[[#This Row],[team]]=E2083,SUM(Table1[[#This Row],[f1]],X2083),Table1[[#This Row],[f1]])</f>
        <v>38.629982242968936</v>
      </c>
      <c r="Y2084">
        <f>IF(Table1[[#This Row],[ATS]]=S2083,SUM(Table1[[#This Row],[ATS]],Y2083),Table1[[#This Row],[ATS]])</f>
        <v>-2</v>
      </c>
      <c r="Z2084">
        <f>IF(Table1[[#This Row],[ATS]]&gt;0,Table1[[#This Row],[ATS streak (not real)]]-1,Table1[[#This Row],[ATS streak (not real)]]+1)</f>
        <v>-1</v>
      </c>
      <c r="AA2084" s="5">
        <f>Table1[[#This Row],[running ttl ppg]]^2.37/(Table1[[#This Row],[running ttl ppg]]^2.37+Table1[[#This Row],[running ttl ppga]]^2.37)</f>
        <v>0.80791856649622007</v>
      </c>
      <c r="AB2084" s="5">
        <f>Table1[[#This Row],[pyth ratio]]+Table1[[#This Row],[win/loss ratio]]</f>
        <v>1.4745852331628866</v>
      </c>
    </row>
    <row r="2085" spans="1:28" x14ac:dyDescent="0.25">
      <c r="A2085" s="1">
        <v>4643</v>
      </c>
      <c r="B2085" s="7">
        <f t="shared" si="68"/>
        <v>4</v>
      </c>
      <c r="C2085" s="5">
        <v>2020</v>
      </c>
      <c r="D2085" s="5">
        <v>4</v>
      </c>
      <c r="E2085" t="s">
        <v>43</v>
      </c>
      <c r="F2085" t="s">
        <v>48</v>
      </c>
      <c r="G2085" s="5">
        <v>1</v>
      </c>
      <c r="H2085">
        <v>25</v>
      </c>
      <c r="I2085">
        <v>40</v>
      </c>
      <c r="J2085">
        <v>-15</v>
      </c>
      <c r="K2085">
        <f>IF(Table1[[#This Row],[net]]&gt;0,1,0)</f>
        <v>0</v>
      </c>
      <c r="L2085">
        <v>-7</v>
      </c>
      <c r="M2085">
        <f>IF(Table1[[#This Row],[team]]=E2084,SUM(Table1[[#This Row],[win/loss]],M2084),Table1[[#This Row],[win/loss]])</f>
        <v>2</v>
      </c>
      <c r="N2085">
        <f>IF(Table1[[#This Row],[team]]=E2084,SUM(Table1[[#This Row],[win/loss]],M2084),Table1[[#This Row],[win/loss]])/B2085</f>
        <v>0.5</v>
      </c>
      <c r="O2085">
        <f t="shared" si="67"/>
        <v>-22</v>
      </c>
      <c r="P2085">
        <f>IF(Table1[[#This Row],[difference]]&gt;0,SQRT(Table1[[#This Row],[difference]]),-SQRT(ABS(Table1[[#This Row],[difference]])))</f>
        <v>-4.6904157598234297</v>
      </c>
      <c r="Q2085">
        <f>IF(Table1[[#This Row],[line]]&gt;0,SQRT(Table1[[#This Row],[line]]),-SQRT(ABS(Table1[[#This Row],[line]])))</f>
        <v>-2.6457513110645907</v>
      </c>
      <c r="R2085">
        <f>Table1[[#This Row],[difference]]-Table1[[#This Row],[sqrt(line)]]</f>
        <v>-19.35424868893541</v>
      </c>
      <c r="S2085">
        <f>IF(Table1[[#This Row],[difference]]&gt;0,1,-1)</f>
        <v>-1</v>
      </c>
      <c r="T2085">
        <f>IF(Table1[[#This Row],[team]]=E2084,SUM(H2085,T2084),Table1[[#This Row],[ppg]])</f>
        <v>135</v>
      </c>
      <c r="U2085">
        <f>IF(Table1[[#This Row],[team]]=E2084,SUM(I2085,U2084),Table1[[#This Row],[ppga]])</f>
        <v>100</v>
      </c>
      <c r="V2085">
        <f>IF(Table1[[#This Row],[team]]=E2084,SUM(Table1[[#This Row],[difference]],V2084),Table1[[#This Row],[difference]])</f>
        <v>12.5</v>
      </c>
      <c r="W2085">
        <f>IF(Table1[[#This Row],[team]]=E2084,SUM(Table1[[#This Row],[sqrt(dif)]],W2084),Table1[[#This Row],[sqrt(dif)]])</f>
        <v>-1.5625331536667075</v>
      </c>
      <c r="X2085">
        <f>IF(Table1[[#This Row],[team]]=E2084,SUM(Table1[[#This Row],[f1]],X2084),Table1[[#This Row],[f1]])</f>
        <v>19.275733554033526</v>
      </c>
      <c r="Y2085">
        <f>IF(Table1[[#This Row],[ATS]]=S2084,SUM(Table1[[#This Row],[ATS]],Y2084),Table1[[#This Row],[ATS]])</f>
        <v>-3</v>
      </c>
      <c r="Z2085">
        <f>IF(Table1[[#This Row],[ATS]]&gt;0,Table1[[#This Row],[ATS streak (not real)]]-1,Table1[[#This Row],[ATS streak (not real)]]+1)</f>
        <v>-2</v>
      </c>
      <c r="AA2085" s="5">
        <f>Table1[[#This Row],[running ttl ppg]]^2.37/(Table1[[#This Row],[running ttl ppg]]^2.37+Table1[[#This Row],[running ttl ppga]]^2.37)</f>
        <v>0.67067683792363253</v>
      </c>
      <c r="AB2085" s="5">
        <f>Table1[[#This Row],[pyth ratio]]+Table1[[#This Row],[win/loss ratio]]</f>
        <v>1.1706768379236325</v>
      </c>
    </row>
    <row r="2086" spans="1:28" x14ac:dyDescent="0.25">
      <c r="A2086" s="1">
        <v>4644</v>
      </c>
      <c r="B2086" s="7">
        <f t="shared" si="68"/>
        <v>5</v>
      </c>
      <c r="C2086" s="5">
        <v>2020</v>
      </c>
      <c r="D2086" s="5">
        <v>5</v>
      </c>
      <c r="E2086" t="s">
        <v>43</v>
      </c>
      <c r="F2086" t="s">
        <v>67</v>
      </c>
      <c r="G2086" s="5">
        <v>0</v>
      </c>
      <c r="H2086">
        <v>26</v>
      </c>
      <c r="I2086">
        <v>23</v>
      </c>
      <c r="J2086">
        <v>3</v>
      </c>
      <c r="K2086">
        <f>IF(Table1[[#This Row],[net]]&gt;0,1,0)</f>
        <v>1</v>
      </c>
      <c r="L2086">
        <v>-3</v>
      </c>
      <c r="M2086">
        <f>IF(Table1[[#This Row],[team]]=E2085,SUM(Table1[[#This Row],[win/loss]],M2085),Table1[[#This Row],[win/loss]])</f>
        <v>3</v>
      </c>
      <c r="N2086">
        <f>IF(Table1[[#This Row],[team]]=E2085,SUM(Table1[[#This Row],[win/loss]],M2085),Table1[[#This Row],[win/loss]])/B2086</f>
        <v>0.6</v>
      </c>
      <c r="O2086">
        <f t="shared" si="67"/>
        <v>0</v>
      </c>
      <c r="P2086">
        <f>IF(Table1[[#This Row],[difference]]&gt;0,SQRT(Table1[[#This Row],[difference]]),-SQRT(ABS(Table1[[#This Row],[difference]])))</f>
        <v>0</v>
      </c>
      <c r="Q2086">
        <f>IF(Table1[[#This Row],[line]]&gt;0,SQRT(Table1[[#This Row],[line]]),-SQRT(ABS(Table1[[#This Row],[line]])))</f>
        <v>-1.7320508075688772</v>
      </c>
      <c r="R2086">
        <f>Table1[[#This Row],[difference]]-Table1[[#This Row],[sqrt(line)]]</f>
        <v>1.7320508075688772</v>
      </c>
      <c r="S2086">
        <f>IF(Table1[[#This Row],[difference]]&gt;0,1,-1)</f>
        <v>-1</v>
      </c>
      <c r="T2086">
        <f>IF(Table1[[#This Row],[team]]=E2085,SUM(H2086,T2085),Table1[[#This Row],[ppg]])</f>
        <v>161</v>
      </c>
      <c r="U2086">
        <f>IF(Table1[[#This Row],[team]]=E2085,SUM(I2086,U2085),Table1[[#This Row],[ppga]])</f>
        <v>123</v>
      </c>
      <c r="V2086">
        <f>IF(Table1[[#This Row],[team]]=E2085,SUM(Table1[[#This Row],[difference]],V2085),Table1[[#This Row],[difference]])</f>
        <v>12.5</v>
      </c>
      <c r="W2086">
        <f>IF(Table1[[#This Row],[team]]=E2085,SUM(Table1[[#This Row],[sqrt(dif)]],W2085),Table1[[#This Row],[sqrt(dif)]])</f>
        <v>-1.5625331536667075</v>
      </c>
      <c r="X2086">
        <f>IF(Table1[[#This Row],[team]]=E2085,SUM(Table1[[#This Row],[f1]],X2085),Table1[[#This Row],[f1]])</f>
        <v>21.007784361602404</v>
      </c>
      <c r="Y2086">
        <f>IF(Table1[[#This Row],[ATS]]=S2085,SUM(Table1[[#This Row],[ATS]],Y2085),Table1[[#This Row],[ATS]])</f>
        <v>-4</v>
      </c>
      <c r="Z2086">
        <f>IF(Table1[[#This Row],[ATS]]&gt;0,Table1[[#This Row],[ATS streak (not real)]]-1,Table1[[#This Row],[ATS streak (not real)]]+1)</f>
        <v>-3</v>
      </c>
      <c r="AA2086" s="5">
        <f>Table1[[#This Row],[running ttl ppg]]^2.37/(Table1[[#This Row],[running ttl ppg]]^2.37+Table1[[#This Row],[running ttl ppga]]^2.37)</f>
        <v>0.65431284933676459</v>
      </c>
      <c r="AB2086" s="5">
        <f>Table1[[#This Row],[pyth ratio]]+Table1[[#This Row],[win/loss ratio]]</f>
        <v>1.2543128493367646</v>
      </c>
    </row>
    <row r="2087" spans="1:28" x14ac:dyDescent="0.25">
      <c r="A2087" s="1">
        <v>4645</v>
      </c>
      <c r="B2087" s="7">
        <f t="shared" si="68"/>
        <v>6</v>
      </c>
      <c r="C2087" s="5">
        <v>2020</v>
      </c>
      <c r="D2087" s="5">
        <v>6</v>
      </c>
      <c r="E2087" t="s">
        <v>43</v>
      </c>
      <c r="F2087" t="s">
        <v>47</v>
      </c>
      <c r="G2087" s="5">
        <v>1</v>
      </c>
      <c r="H2087">
        <v>23</v>
      </c>
      <c r="I2087">
        <v>17</v>
      </c>
      <c r="J2087">
        <v>6</v>
      </c>
      <c r="K2087">
        <f>IF(Table1[[#This Row],[net]]&gt;0,1,0)</f>
        <v>1</v>
      </c>
      <c r="L2087">
        <v>-10.5</v>
      </c>
      <c r="M2087">
        <f>IF(Table1[[#This Row],[team]]=E2086,SUM(Table1[[#This Row],[win/loss]],M2086),Table1[[#This Row],[win/loss]])</f>
        <v>4</v>
      </c>
      <c r="N2087">
        <f>IF(Table1[[#This Row],[team]]=E2086,SUM(Table1[[#This Row],[win/loss]],M2086),Table1[[#This Row],[win/loss]])/B2087</f>
        <v>0.66666666666666663</v>
      </c>
      <c r="O2087">
        <f t="shared" si="67"/>
        <v>-4.5</v>
      </c>
      <c r="P2087">
        <f>IF(Table1[[#This Row],[difference]]&gt;0,SQRT(Table1[[#This Row],[difference]]),-SQRT(ABS(Table1[[#This Row],[difference]])))</f>
        <v>-2.1213203435596424</v>
      </c>
      <c r="Q2087">
        <f>IF(Table1[[#This Row],[line]]&gt;0,SQRT(Table1[[#This Row],[line]]),-SQRT(ABS(Table1[[#This Row],[line]])))</f>
        <v>-3.2403703492039302</v>
      </c>
      <c r="R2087">
        <f>Table1[[#This Row],[difference]]-Table1[[#This Row],[sqrt(line)]]</f>
        <v>-1.2596296507960698</v>
      </c>
      <c r="S2087">
        <f>IF(Table1[[#This Row],[difference]]&gt;0,1,-1)</f>
        <v>-1</v>
      </c>
      <c r="T2087">
        <f>IF(Table1[[#This Row],[team]]=E2086,SUM(H2087,T2086),Table1[[#This Row],[ppg]])</f>
        <v>184</v>
      </c>
      <c r="U2087">
        <f>IF(Table1[[#This Row],[team]]=E2086,SUM(I2087,U2086),Table1[[#This Row],[ppga]])</f>
        <v>140</v>
      </c>
      <c r="V2087">
        <f>IF(Table1[[#This Row],[team]]=E2086,SUM(Table1[[#This Row],[difference]],V2086),Table1[[#This Row],[difference]])</f>
        <v>8</v>
      </c>
      <c r="W2087">
        <f>IF(Table1[[#This Row],[team]]=E2086,SUM(Table1[[#This Row],[sqrt(dif)]],W2086),Table1[[#This Row],[sqrt(dif)]])</f>
        <v>-3.6838534972263499</v>
      </c>
      <c r="X2087">
        <f>IF(Table1[[#This Row],[team]]=E2086,SUM(Table1[[#This Row],[f1]],X2086),Table1[[#This Row],[f1]])</f>
        <v>19.748154710806332</v>
      </c>
      <c r="Y2087">
        <f>IF(Table1[[#This Row],[ATS]]=S2086,SUM(Table1[[#This Row],[ATS]],Y2086),Table1[[#This Row],[ATS]])</f>
        <v>-5</v>
      </c>
      <c r="Z2087">
        <f>IF(Table1[[#This Row],[ATS]]&gt;0,Table1[[#This Row],[ATS streak (not real)]]-1,Table1[[#This Row],[ATS streak (not real)]]+1)</f>
        <v>-4</v>
      </c>
      <c r="AA2087" s="5">
        <f>Table1[[#This Row],[running ttl ppg]]^2.37/(Table1[[#This Row],[running ttl ppg]]^2.37+Table1[[#This Row],[running ttl ppga]]^2.37)</f>
        <v>0.65649314946341575</v>
      </c>
      <c r="AB2087" s="5">
        <f>Table1[[#This Row],[pyth ratio]]+Table1[[#This Row],[win/loss ratio]]</f>
        <v>1.3231598161300824</v>
      </c>
    </row>
    <row r="2088" spans="1:28" x14ac:dyDescent="0.25">
      <c r="A2088" s="1">
        <v>4646</v>
      </c>
      <c r="B2088" s="7">
        <f t="shared" si="68"/>
        <v>7</v>
      </c>
      <c r="C2088" s="5">
        <v>2020</v>
      </c>
      <c r="D2088" s="5">
        <v>7</v>
      </c>
      <c r="E2088" t="s">
        <v>43</v>
      </c>
      <c r="F2088" t="s">
        <v>69</v>
      </c>
      <c r="G2088" s="5">
        <v>0</v>
      </c>
      <c r="H2088">
        <v>30</v>
      </c>
      <c r="I2088">
        <v>16</v>
      </c>
      <c r="J2088">
        <v>14</v>
      </c>
      <c r="K2088">
        <f>IF(Table1[[#This Row],[net]]&gt;0,1,0)</f>
        <v>1</v>
      </c>
      <c r="L2088">
        <v>3</v>
      </c>
      <c r="M2088">
        <f>IF(Table1[[#This Row],[team]]=E2087,SUM(Table1[[#This Row],[win/loss]],M2087),Table1[[#This Row],[win/loss]])</f>
        <v>5</v>
      </c>
      <c r="N2088">
        <f>IF(Table1[[#This Row],[team]]=E2087,SUM(Table1[[#This Row],[win/loss]],M2087),Table1[[#This Row],[win/loss]])/B2088</f>
        <v>0.7142857142857143</v>
      </c>
      <c r="O2088">
        <f t="shared" si="67"/>
        <v>17</v>
      </c>
      <c r="P2088">
        <f>IF(Table1[[#This Row],[difference]]&gt;0,SQRT(Table1[[#This Row],[difference]]),-SQRT(ABS(Table1[[#This Row],[difference]])))</f>
        <v>4.1231056256176606</v>
      </c>
      <c r="Q2088">
        <f>IF(Table1[[#This Row],[line]]&gt;0,SQRT(Table1[[#This Row],[line]]),-SQRT(ABS(Table1[[#This Row],[line]])))</f>
        <v>1.7320508075688772</v>
      </c>
      <c r="R2088">
        <f>Table1[[#This Row],[difference]]-Table1[[#This Row],[sqrt(line)]]</f>
        <v>15.267949192431123</v>
      </c>
      <c r="S2088">
        <f>IF(Table1[[#This Row],[difference]]&gt;0,1,-1)</f>
        <v>1</v>
      </c>
      <c r="T2088">
        <f>IF(Table1[[#This Row],[team]]=E2087,SUM(H2088,T2087),Table1[[#This Row],[ppg]])</f>
        <v>214</v>
      </c>
      <c r="U2088">
        <f>IF(Table1[[#This Row],[team]]=E2087,SUM(I2088,U2087),Table1[[#This Row],[ppga]])</f>
        <v>156</v>
      </c>
      <c r="V2088">
        <f>IF(Table1[[#This Row],[team]]=E2087,SUM(Table1[[#This Row],[difference]],V2087),Table1[[#This Row],[difference]])</f>
        <v>25</v>
      </c>
      <c r="W2088">
        <f>IF(Table1[[#This Row],[team]]=E2087,SUM(Table1[[#This Row],[sqrt(dif)]],W2087),Table1[[#This Row],[sqrt(dif)]])</f>
        <v>0.43925212839131067</v>
      </c>
      <c r="X2088">
        <f>IF(Table1[[#This Row],[team]]=E2087,SUM(Table1[[#This Row],[f1]],X2087),Table1[[#This Row],[f1]])</f>
        <v>35.016103903237457</v>
      </c>
      <c r="Y2088">
        <f>IF(Table1[[#This Row],[ATS]]=S2087,SUM(Table1[[#This Row],[ATS]],Y2087),Table1[[#This Row],[ATS]])</f>
        <v>1</v>
      </c>
      <c r="Z2088">
        <f>IF(Table1[[#This Row],[ATS]]&gt;0,Table1[[#This Row],[ATS streak (not real)]]-1,Table1[[#This Row],[ATS streak (not real)]]+1)</f>
        <v>0</v>
      </c>
      <c r="AA2088" s="5">
        <f>Table1[[#This Row],[running ttl ppg]]^2.37/(Table1[[#This Row],[running ttl ppg]]^2.37+Table1[[#This Row],[running ttl ppga]]^2.37)</f>
        <v>0.67900532122596347</v>
      </c>
      <c r="AB2088" s="5">
        <f>Table1[[#This Row],[pyth ratio]]+Table1[[#This Row],[win/loss ratio]]</f>
        <v>1.3932910355116777</v>
      </c>
    </row>
    <row r="2089" spans="1:28" x14ac:dyDescent="0.25">
      <c r="A2089" s="1">
        <v>4647</v>
      </c>
      <c r="B2089" s="7">
        <f t="shared" si="68"/>
        <v>8</v>
      </c>
      <c r="C2089" s="5">
        <v>2020</v>
      </c>
      <c r="D2089" s="5">
        <v>9</v>
      </c>
      <c r="E2089" t="s">
        <v>43</v>
      </c>
      <c r="F2089" t="s">
        <v>63</v>
      </c>
      <c r="G2089" s="5">
        <v>1</v>
      </c>
      <c r="H2089">
        <v>37</v>
      </c>
      <c r="I2089">
        <v>20</v>
      </c>
      <c r="J2089">
        <v>17</v>
      </c>
      <c r="K2089">
        <f>IF(Table1[[#This Row],[net]]&gt;0,1,0)</f>
        <v>1</v>
      </c>
      <c r="L2089">
        <v>3</v>
      </c>
      <c r="M2089">
        <f>IF(Table1[[#This Row],[team]]=E2088,SUM(Table1[[#This Row],[win/loss]],M2088),Table1[[#This Row],[win/loss]])</f>
        <v>6</v>
      </c>
      <c r="N2089">
        <f>IF(Table1[[#This Row],[team]]=E2088,SUM(Table1[[#This Row],[win/loss]],M2088),Table1[[#This Row],[win/loss]])/B2089</f>
        <v>0.75</v>
      </c>
      <c r="O2089">
        <f t="shared" si="67"/>
        <v>20</v>
      </c>
      <c r="P2089">
        <f>IF(Table1[[#This Row],[difference]]&gt;0,SQRT(Table1[[#This Row],[difference]]),-SQRT(ABS(Table1[[#This Row],[difference]])))</f>
        <v>4.4721359549995796</v>
      </c>
      <c r="Q2089">
        <f>IF(Table1[[#This Row],[line]]&gt;0,SQRT(Table1[[#This Row],[line]]),-SQRT(ABS(Table1[[#This Row],[line]])))</f>
        <v>1.7320508075688772</v>
      </c>
      <c r="R2089">
        <f>Table1[[#This Row],[difference]]-Table1[[#This Row],[sqrt(line)]]</f>
        <v>18.267949192431121</v>
      </c>
      <c r="S2089">
        <f>IF(Table1[[#This Row],[difference]]&gt;0,1,-1)</f>
        <v>1</v>
      </c>
      <c r="T2089">
        <f>IF(Table1[[#This Row],[team]]=E2088,SUM(H2089,T2088),Table1[[#This Row],[ppg]])</f>
        <v>251</v>
      </c>
      <c r="U2089">
        <f>IF(Table1[[#This Row],[team]]=E2088,SUM(I2089,U2088),Table1[[#This Row],[ppga]])</f>
        <v>176</v>
      </c>
      <c r="V2089">
        <f>IF(Table1[[#This Row],[team]]=E2088,SUM(Table1[[#This Row],[difference]],V2088),Table1[[#This Row],[difference]])</f>
        <v>45</v>
      </c>
      <c r="W2089">
        <f>IF(Table1[[#This Row],[team]]=E2088,SUM(Table1[[#This Row],[sqrt(dif)]],W2088),Table1[[#This Row],[sqrt(dif)]])</f>
        <v>4.9113880833908903</v>
      </c>
      <c r="X2089">
        <f>IF(Table1[[#This Row],[team]]=E2088,SUM(Table1[[#This Row],[f1]],X2088),Table1[[#This Row],[f1]])</f>
        <v>53.284053095668583</v>
      </c>
      <c r="Y2089">
        <f>IF(Table1[[#This Row],[ATS]]=S2088,SUM(Table1[[#This Row],[ATS]],Y2088),Table1[[#This Row],[ATS]])</f>
        <v>2</v>
      </c>
      <c r="Z2089">
        <f>IF(Table1[[#This Row],[ATS]]&gt;0,Table1[[#This Row],[ATS streak (not real)]]-1,Table1[[#This Row],[ATS streak (not real)]]+1)</f>
        <v>1</v>
      </c>
      <c r="AA2089" s="5">
        <f>Table1[[#This Row],[running ttl ppg]]^2.37/(Table1[[#This Row],[running ttl ppg]]^2.37+Table1[[#This Row],[running ttl ppga]]^2.37)</f>
        <v>0.69873397195120923</v>
      </c>
      <c r="AB2089" s="5">
        <f>Table1[[#This Row],[pyth ratio]]+Table1[[#This Row],[win/loss ratio]]</f>
        <v>1.4487339719512091</v>
      </c>
    </row>
    <row r="2090" spans="1:28" x14ac:dyDescent="0.25">
      <c r="A2090" s="1">
        <v>4648</v>
      </c>
      <c r="B2090" s="7">
        <f t="shared" si="68"/>
        <v>9</v>
      </c>
      <c r="C2090" s="5">
        <v>2020</v>
      </c>
      <c r="D2090" s="5">
        <v>10</v>
      </c>
      <c r="E2090" t="s">
        <v>43</v>
      </c>
      <c r="F2090" t="s">
        <v>47</v>
      </c>
      <c r="G2090" s="5">
        <v>0</v>
      </c>
      <c r="H2090">
        <v>49</v>
      </c>
      <c r="I2090">
        <v>13</v>
      </c>
      <c r="J2090">
        <v>36</v>
      </c>
      <c r="K2090">
        <f>IF(Table1[[#This Row],[net]]&gt;0,1,0)</f>
        <v>1</v>
      </c>
      <c r="L2090">
        <v>-10.5</v>
      </c>
      <c r="M2090">
        <f>IF(Table1[[#This Row],[team]]=E2089,SUM(Table1[[#This Row],[win/loss]],M2089),Table1[[#This Row],[win/loss]])</f>
        <v>7</v>
      </c>
      <c r="N2090">
        <f>IF(Table1[[#This Row],[team]]=E2089,SUM(Table1[[#This Row],[win/loss]],M2089),Table1[[#This Row],[win/loss]])/B2090</f>
        <v>0.77777777777777779</v>
      </c>
      <c r="O2090">
        <f t="shared" si="67"/>
        <v>25.5</v>
      </c>
      <c r="P2090">
        <f>IF(Table1[[#This Row],[difference]]&gt;0,SQRT(Table1[[#This Row],[difference]]),-SQRT(ABS(Table1[[#This Row],[difference]])))</f>
        <v>5.0497524691810387</v>
      </c>
      <c r="Q2090">
        <f>IF(Table1[[#This Row],[line]]&gt;0,SQRT(Table1[[#This Row],[line]]),-SQRT(ABS(Table1[[#This Row],[line]])))</f>
        <v>-3.2403703492039302</v>
      </c>
      <c r="R2090">
        <f>Table1[[#This Row],[difference]]-Table1[[#This Row],[sqrt(line)]]</f>
        <v>28.740370349203928</v>
      </c>
      <c r="S2090">
        <f>IF(Table1[[#This Row],[difference]]&gt;0,1,-1)</f>
        <v>1</v>
      </c>
      <c r="T2090">
        <f>IF(Table1[[#This Row],[team]]=E2089,SUM(H2090,T2089),Table1[[#This Row],[ppg]])</f>
        <v>300</v>
      </c>
      <c r="U2090">
        <f>IF(Table1[[#This Row],[team]]=E2089,SUM(I2090,U2089),Table1[[#This Row],[ppga]])</f>
        <v>189</v>
      </c>
      <c r="V2090">
        <f>IF(Table1[[#This Row],[team]]=E2089,SUM(Table1[[#This Row],[difference]],V2089),Table1[[#This Row],[difference]])</f>
        <v>70.5</v>
      </c>
      <c r="W2090">
        <f>IF(Table1[[#This Row],[team]]=E2089,SUM(Table1[[#This Row],[sqrt(dif)]],W2089),Table1[[#This Row],[sqrt(dif)]])</f>
        <v>9.9611405525719299</v>
      </c>
      <c r="X2090">
        <f>IF(Table1[[#This Row],[team]]=E2089,SUM(Table1[[#This Row],[f1]],X2089),Table1[[#This Row],[f1]])</f>
        <v>82.024423444872511</v>
      </c>
      <c r="Y2090">
        <f>IF(Table1[[#This Row],[ATS]]=S2089,SUM(Table1[[#This Row],[ATS]],Y2089),Table1[[#This Row],[ATS]])</f>
        <v>3</v>
      </c>
      <c r="Z2090">
        <f>IF(Table1[[#This Row],[ATS]]&gt;0,Table1[[#This Row],[ATS streak (not real)]]-1,Table1[[#This Row],[ATS streak (not real)]]+1)</f>
        <v>2</v>
      </c>
      <c r="AA2090" s="5">
        <f>Table1[[#This Row],[running ttl ppg]]^2.37/(Table1[[#This Row],[running ttl ppg]]^2.37+Table1[[#This Row],[running ttl ppga]]^2.37)</f>
        <v>0.74932659987357819</v>
      </c>
      <c r="AB2090" s="5">
        <f>Table1[[#This Row],[pyth ratio]]+Table1[[#This Row],[win/loss ratio]]</f>
        <v>1.527104377651356</v>
      </c>
    </row>
    <row r="2091" spans="1:28" x14ac:dyDescent="0.25">
      <c r="A2091" s="1">
        <v>4649</v>
      </c>
      <c r="B2091" s="7">
        <f t="shared" si="68"/>
        <v>10</v>
      </c>
      <c r="C2091" s="5">
        <v>2020</v>
      </c>
      <c r="D2091" s="5">
        <v>11</v>
      </c>
      <c r="E2091" t="s">
        <v>43</v>
      </c>
      <c r="F2091" t="s">
        <v>53</v>
      </c>
      <c r="G2091" s="5">
        <v>1</v>
      </c>
      <c r="H2091">
        <v>41</v>
      </c>
      <c r="I2091">
        <v>7</v>
      </c>
      <c r="J2091">
        <v>34</v>
      </c>
      <c r="K2091">
        <f>IF(Table1[[#This Row],[net]]&gt;0,1,0)</f>
        <v>1</v>
      </c>
      <c r="L2091">
        <v>-4.5</v>
      </c>
      <c r="M2091">
        <f>IF(Table1[[#This Row],[team]]=E2090,SUM(Table1[[#This Row],[win/loss]],M2090),Table1[[#This Row],[win/loss]])</f>
        <v>8</v>
      </c>
      <c r="N2091">
        <f>IF(Table1[[#This Row],[team]]=E2090,SUM(Table1[[#This Row],[win/loss]],M2090),Table1[[#This Row],[win/loss]])/B2091</f>
        <v>0.8</v>
      </c>
      <c r="O2091">
        <f t="shared" si="67"/>
        <v>29.5</v>
      </c>
      <c r="P2091">
        <f>IF(Table1[[#This Row],[difference]]&gt;0,SQRT(Table1[[#This Row],[difference]]),-SQRT(ABS(Table1[[#This Row],[difference]])))</f>
        <v>5.4313902456001077</v>
      </c>
      <c r="Q2091">
        <f>IF(Table1[[#This Row],[line]]&gt;0,SQRT(Table1[[#This Row],[line]]),-SQRT(ABS(Table1[[#This Row],[line]])))</f>
        <v>-2.1213203435596424</v>
      </c>
      <c r="R2091">
        <f>Table1[[#This Row],[difference]]-Table1[[#This Row],[sqrt(line)]]</f>
        <v>31.621320343559642</v>
      </c>
      <c r="S2091">
        <f>IF(Table1[[#This Row],[difference]]&gt;0,1,-1)</f>
        <v>1</v>
      </c>
      <c r="T2091">
        <f>IF(Table1[[#This Row],[team]]=E2090,SUM(H2091,T2090),Table1[[#This Row],[ppg]])</f>
        <v>341</v>
      </c>
      <c r="U2091">
        <f>IF(Table1[[#This Row],[team]]=E2090,SUM(I2091,U2090),Table1[[#This Row],[ppga]])</f>
        <v>196</v>
      </c>
      <c r="V2091">
        <f>IF(Table1[[#This Row],[team]]=E2090,SUM(Table1[[#This Row],[difference]],V2090),Table1[[#This Row],[difference]])</f>
        <v>100</v>
      </c>
      <c r="W2091">
        <f>IF(Table1[[#This Row],[team]]=E2090,SUM(Table1[[#This Row],[sqrt(dif)]],W2090),Table1[[#This Row],[sqrt(dif)]])</f>
        <v>15.392530798172038</v>
      </c>
      <c r="X2091">
        <f>IF(Table1[[#This Row],[team]]=E2090,SUM(Table1[[#This Row],[f1]],X2090),Table1[[#This Row],[f1]])</f>
        <v>113.64574378843216</v>
      </c>
      <c r="Y2091">
        <f>IF(Table1[[#This Row],[ATS]]=S2090,SUM(Table1[[#This Row],[ATS]],Y2090),Table1[[#This Row],[ATS]])</f>
        <v>4</v>
      </c>
      <c r="Z2091">
        <f>IF(Table1[[#This Row],[ATS]]&gt;0,Table1[[#This Row],[ATS streak (not real)]]-1,Table1[[#This Row],[ATS streak (not real)]]+1)</f>
        <v>3</v>
      </c>
      <c r="AA2091" s="5">
        <f>Table1[[#This Row],[running ttl ppg]]^2.37/(Table1[[#This Row],[running ttl ppg]]^2.37+Table1[[#This Row],[running ttl ppga]]^2.37)</f>
        <v>0.78791945339271652</v>
      </c>
      <c r="AB2091" s="5">
        <f>Table1[[#This Row],[pyth ratio]]+Table1[[#This Row],[win/loss ratio]]</f>
        <v>1.5879194533927166</v>
      </c>
    </row>
    <row r="2092" spans="1:28" x14ac:dyDescent="0.25">
      <c r="A2092" s="1">
        <v>4650</v>
      </c>
      <c r="B2092" s="7">
        <f t="shared" si="68"/>
        <v>11</v>
      </c>
      <c r="C2092" s="5">
        <v>2020</v>
      </c>
      <c r="D2092" s="5">
        <v>12</v>
      </c>
      <c r="E2092" t="s">
        <v>43</v>
      </c>
      <c r="F2092" t="s">
        <v>58</v>
      </c>
      <c r="G2092" s="5">
        <v>0</v>
      </c>
      <c r="H2092">
        <v>45</v>
      </c>
      <c r="I2092">
        <v>6</v>
      </c>
      <c r="J2092">
        <v>39</v>
      </c>
      <c r="K2092">
        <f>IF(Table1[[#This Row],[net]]&gt;0,1,0)</f>
        <v>1</v>
      </c>
      <c r="L2092">
        <v>-3.5</v>
      </c>
      <c r="M2092">
        <f>IF(Table1[[#This Row],[team]]=E2091,SUM(Table1[[#This Row],[win/loss]],M2091),Table1[[#This Row],[win/loss]])</f>
        <v>9</v>
      </c>
      <c r="N2092">
        <f>IF(Table1[[#This Row],[team]]=E2091,SUM(Table1[[#This Row],[win/loss]],M2091),Table1[[#This Row],[win/loss]])/B2092</f>
        <v>0.81818181818181823</v>
      </c>
      <c r="O2092">
        <f t="shared" si="67"/>
        <v>35.5</v>
      </c>
      <c r="P2092">
        <f>IF(Table1[[#This Row],[difference]]&gt;0,SQRT(Table1[[#This Row],[difference]]),-SQRT(ABS(Table1[[#This Row],[difference]])))</f>
        <v>5.9581876439064922</v>
      </c>
      <c r="Q2092">
        <f>IF(Table1[[#This Row],[line]]&gt;0,SQRT(Table1[[#This Row],[line]]),-SQRT(ABS(Table1[[#This Row],[line]])))</f>
        <v>-1.8708286933869707</v>
      </c>
      <c r="R2092">
        <f>Table1[[#This Row],[difference]]-Table1[[#This Row],[sqrt(line)]]</f>
        <v>37.370828693386969</v>
      </c>
      <c r="S2092">
        <f>IF(Table1[[#This Row],[difference]]&gt;0,1,-1)</f>
        <v>1</v>
      </c>
      <c r="T2092">
        <f>IF(Table1[[#This Row],[team]]=E2091,SUM(H2092,T2091),Table1[[#This Row],[ppg]])</f>
        <v>386</v>
      </c>
      <c r="U2092">
        <f>IF(Table1[[#This Row],[team]]=E2091,SUM(I2092,U2091),Table1[[#This Row],[ppga]])</f>
        <v>202</v>
      </c>
      <c r="V2092">
        <f>IF(Table1[[#This Row],[team]]=E2091,SUM(Table1[[#This Row],[difference]],V2091),Table1[[#This Row],[difference]])</f>
        <v>135.5</v>
      </c>
      <c r="W2092">
        <f>IF(Table1[[#This Row],[team]]=E2091,SUM(Table1[[#This Row],[sqrt(dif)]],W2091),Table1[[#This Row],[sqrt(dif)]])</f>
        <v>21.350718442078531</v>
      </c>
      <c r="X2092">
        <f>IF(Table1[[#This Row],[team]]=E2091,SUM(Table1[[#This Row],[f1]],X2091),Table1[[#This Row],[f1]])</f>
        <v>151.01657248181914</v>
      </c>
      <c r="Y2092">
        <f>IF(Table1[[#This Row],[ATS]]=S2091,SUM(Table1[[#This Row],[ATS]],Y2091),Table1[[#This Row],[ATS]])</f>
        <v>5</v>
      </c>
      <c r="Z2092">
        <f>IF(Table1[[#This Row],[ATS]]&gt;0,Table1[[#This Row],[ATS streak (not real)]]-1,Table1[[#This Row],[ATS streak (not real)]]+1)</f>
        <v>4</v>
      </c>
      <c r="AA2092" s="5">
        <f>Table1[[#This Row],[running ttl ppg]]^2.37/(Table1[[#This Row],[running ttl ppg]]^2.37+Table1[[#This Row],[running ttl ppga]]^2.37)</f>
        <v>0.82269879248437239</v>
      </c>
      <c r="AB2092" s="5">
        <f>Table1[[#This Row],[pyth ratio]]+Table1[[#This Row],[win/loss ratio]]</f>
        <v>1.6408806106661906</v>
      </c>
    </row>
    <row r="2093" spans="1:28" x14ac:dyDescent="0.25">
      <c r="A2093" s="1">
        <v>4651</v>
      </c>
      <c r="B2093" s="7">
        <f t="shared" si="68"/>
        <v>12</v>
      </c>
      <c r="C2093" s="5">
        <v>2020</v>
      </c>
      <c r="D2093" s="5">
        <v>13</v>
      </c>
      <c r="E2093" t="s">
        <v>43</v>
      </c>
      <c r="F2093" t="s">
        <v>68</v>
      </c>
      <c r="G2093" s="5">
        <v>1</v>
      </c>
      <c r="H2093">
        <v>20</v>
      </c>
      <c r="I2093">
        <v>17</v>
      </c>
      <c r="J2093">
        <v>3</v>
      </c>
      <c r="K2093">
        <f>IF(Table1[[#This Row],[net]]&gt;0,1,0)</f>
        <v>1</v>
      </c>
      <c r="L2093">
        <v>-6</v>
      </c>
      <c r="M2093">
        <f>IF(Table1[[#This Row],[team]]=E2092,SUM(Table1[[#This Row],[win/loss]],M2092),Table1[[#This Row],[win/loss]])</f>
        <v>10</v>
      </c>
      <c r="N2093">
        <f>IF(Table1[[#This Row],[team]]=E2092,SUM(Table1[[#This Row],[win/loss]],M2092),Table1[[#This Row],[win/loss]])/B2093</f>
        <v>0.83333333333333337</v>
      </c>
      <c r="O2093">
        <f t="shared" si="67"/>
        <v>-3</v>
      </c>
      <c r="P2093">
        <f>IF(Table1[[#This Row],[difference]]&gt;0,SQRT(Table1[[#This Row],[difference]]),-SQRT(ABS(Table1[[#This Row],[difference]])))</f>
        <v>-1.7320508075688772</v>
      </c>
      <c r="Q2093">
        <f>IF(Table1[[#This Row],[line]]&gt;0,SQRT(Table1[[#This Row],[line]]),-SQRT(ABS(Table1[[#This Row],[line]])))</f>
        <v>-2.4494897427831779</v>
      </c>
      <c r="R2093">
        <f>Table1[[#This Row],[difference]]-Table1[[#This Row],[sqrt(line)]]</f>
        <v>-0.55051025721682212</v>
      </c>
      <c r="S2093">
        <f>IF(Table1[[#This Row],[difference]]&gt;0,1,-1)</f>
        <v>-1</v>
      </c>
      <c r="T2093">
        <f>IF(Table1[[#This Row],[team]]=E2092,SUM(H2093,T2092),Table1[[#This Row],[ppg]])</f>
        <v>406</v>
      </c>
      <c r="U2093">
        <f>IF(Table1[[#This Row],[team]]=E2092,SUM(I2093,U2092),Table1[[#This Row],[ppga]])</f>
        <v>219</v>
      </c>
      <c r="V2093">
        <f>IF(Table1[[#This Row],[team]]=E2092,SUM(Table1[[#This Row],[difference]],V2092),Table1[[#This Row],[difference]])</f>
        <v>132.5</v>
      </c>
      <c r="W2093">
        <f>IF(Table1[[#This Row],[team]]=E2092,SUM(Table1[[#This Row],[sqrt(dif)]],W2092),Table1[[#This Row],[sqrt(dif)]])</f>
        <v>19.618667634509652</v>
      </c>
      <c r="X2093">
        <f>IF(Table1[[#This Row],[team]]=E2092,SUM(Table1[[#This Row],[f1]],X2092),Table1[[#This Row],[f1]])</f>
        <v>150.46606222460233</v>
      </c>
      <c r="Y2093">
        <f>IF(Table1[[#This Row],[ATS]]=S2092,SUM(Table1[[#This Row],[ATS]],Y2092),Table1[[#This Row],[ATS]])</f>
        <v>-1</v>
      </c>
      <c r="Z2093">
        <f>IF(Table1[[#This Row],[ATS]]&gt;0,Table1[[#This Row],[ATS streak (not real)]]-1,Table1[[#This Row],[ATS streak (not real)]]+1)</f>
        <v>0</v>
      </c>
      <c r="AA2093" s="5">
        <f>Table1[[#This Row],[running ttl ppg]]^2.37/(Table1[[#This Row],[running ttl ppg]]^2.37+Table1[[#This Row],[running ttl ppga]]^2.37)</f>
        <v>0.81198452191078563</v>
      </c>
      <c r="AB2093" s="5">
        <f>Table1[[#This Row],[pyth ratio]]+Table1[[#This Row],[win/loss ratio]]</f>
        <v>1.645317855244119</v>
      </c>
    </row>
    <row r="2094" spans="1:28" x14ac:dyDescent="0.25">
      <c r="A2094" s="1">
        <v>4652</v>
      </c>
      <c r="B2094" s="7">
        <f t="shared" si="68"/>
        <v>13</v>
      </c>
      <c r="C2094" s="5">
        <v>2020</v>
      </c>
      <c r="D2094" s="5">
        <v>14</v>
      </c>
      <c r="E2094" t="s">
        <v>43</v>
      </c>
      <c r="F2094" t="s">
        <v>44</v>
      </c>
      <c r="G2094" s="5">
        <v>0</v>
      </c>
      <c r="H2094">
        <v>24</v>
      </c>
      <c r="I2094">
        <v>17</v>
      </c>
      <c r="J2094">
        <v>7</v>
      </c>
      <c r="K2094">
        <f>IF(Table1[[#This Row],[net]]&gt;0,1,0)</f>
        <v>1</v>
      </c>
      <c r="L2094">
        <v>-6.5</v>
      </c>
      <c r="M2094">
        <f>IF(Table1[[#This Row],[team]]=E2093,SUM(Table1[[#This Row],[win/loss]],M2093),Table1[[#This Row],[win/loss]])</f>
        <v>11</v>
      </c>
      <c r="N2094">
        <f>IF(Table1[[#This Row],[team]]=E2093,SUM(Table1[[#This Row],[win/loss]],M2093),Table1[[#This Row],[win/loss]])/B2094</f>
        <v>0.84615384615384615</v>
      </c>
      <c r="O2094">
        <f t="shared" si="67"/>
        <v>0.5</v>
      </c>
      <c r="P2094">
        <f>IF(Table1[[#This Row],[difference]]&gt;0,SQRT(Table1[[#This Row],[difference]]),-SQRT(ABS(Table1[[#This Row],[difference]])))</f>
        <v>0.70710678118654757</v>
      </c>
      <c r="Q2094">
        <f>IF(Table1[[#This Row],[line]]&gt;0,SQRT(Table1[[#This Row],[line]]),-SQRT(ABS(Table1[[#This Row],[line]])))</f>
        <v>-2.5495097567963922</v>
      </c>
      <c r="R2094">
        <f>Table1[[#This Row],[difference]]-Table1[[#This Row],[sqrt(line)]]</f>
        <v>3.0495097567963922</v>
      </c>
      <c r="S2094">
        <f>IF(Table1[[#This Row],[difference]]&gt;0,1,-1)</f>
        <v>1</v>
      </c>
      <c r="T2094">
        <f>IF(Table1[[#This Row],[team]]=E2093,SUM(H2094,T2093),Table1[[#This Row],[ppg]])</f>
        <v>430</v>
      </c>
      <c r="U2094">
        <f>IF(Table1[[#This Row],[team]]=E2093,SUM(I2094,U2093),Table1[[#This Row],[ppga]])</f>
        <v>236</v>
      </c>
      <c r="V2094">
        <f>IF(Table1[[#This Row],[team]]=E2093,SUM(Table1[[#This Row],[difference]],V2093),Table1[[#This Row],[difference]])</f>
        <v>133</v>
      </c>
      <c r="W2094">
        <f>IF(Table1[[#This Row],[team]]=E2093,SUM(Table1[[#This Row],[sqrt(dif)]],W2093),Table1[[#This Row],[sqrt(dif)]])</f>
        <v>20.325774415696198</v>
      </c>
      <c r="X2094">
        <f>IF(Table1[[#This Row],[team]]=E2093,SUM(Table1[[#This Row],[f1]],X2093),Table1[[#This Row],[f1]])</f>
        <v>153.51557198139872</v>
      </c>
      <c r="Y2094">
        <f>IF(Table1[[#This Row],[ATS]]=S2093,SUM(Table1[[#This Row],[ATS]],Y2093),Table1[[#This Row],[ATS]])</f>
        <v>1</v>
      </c>
      <c r="Z2094">
        <f>IF(Table1[[#This Row],[ATS]]&gt;0,Table1[[#This Row],[ATS streak (not real)]]-1,Table1[[#This Row],[ATS streak (not real)]]+1)</f>
        <v>0</v>
      </c>
      <c r="AA2094" s="5">
        <f>Table1[[#This Row],[running ttl ppg]]^2.37/(Table1[[#This Row],[running ttl ppg]]^2.37+Table1[[#This Row],[running ttl ppga]]^2.37)</f>
        <v>0.80563446995227883</v>
      </c>
      <c r="AB2094" s="5">
        <f>Table1[[#This Row],[pyth ratio]]+Table1[[#This Row],[win/loss ratio]]</f>
        <v>1.6517883161061251</v>
      </c>
    </row>
    <row r="2095" spans="1:28" x14ac:dyDescent="0.25">
      <c r="A2095" s="1">
        <v>4653</v>
      </c>
      <c r="B2095" s="7">
        <f t="shared" si="68"/>
        <v>14</v>
      </c>
      <c r="C2095" s="5">
        <v>2020</v>
      </c>
      <c r="D2095" s="5">
        <v>15</v>
      </c>
      <c r="E2095" t="s">
        <v>43</v>
      </c>
      <c r="F2095" t="s">
        <v>62</v>
      </c>
      <c r="G2095" s="5">
        <v>1</v>
      </c>
      <c r="H2095">
        <v>42</v>
      </c>
      <c r="I2095">
        <v>21</v>
      </c>
      <c r="J2095">
        <v>21</v>
      </c>
      <c r="K2095">
        <f>IF(Table1[[#This Row],[net]]&gt;0,1,0)</f>
        <v>1</v>
      </c>
      <c r="L2095">
        <v>-17</v>
      </c>
      <c r="M2095">
        <f>IF(Table1[[#This Row],[team]]=E2094,SUM(Table1[[#This Row],[win/loss]],M2094),Table1[[#This Row],[win/loss]])</f>
        <v>12</v>
      </c>
      <c r="N2095">
        <f>IF(Table1[[#This Row],[team]]=E2094,SUM(Table1[[#This Row],[win/loss]],M2094),Table1[[#This Row],[win/loss]])/B2095</f>
        <v>0.8571428571428571</v>
      </c>
      <c r="O2095">
        <f t="shared" si="67"/>
        <v>4</v>
      </c>
      <c r="P2095">
        <f>IF(Table1[[#This Row],[difference]]&gt;0,SQRT(Table1[[#This Row],[difference]]),-SQRT(ABS(Table1[[#This Row],[difference]])))</f>
        <v>2</v>
      </c>
      <c r="Q2095">
        <f>IF(Table1[[#This Row],[line]]&gt;0,SQRT(Table1[[#This Row],[line]]),-SQRT(ABS(Table1[[#This Row],[line]])))</f>
        <v>-4.1231056256176606</v>
      </c>
      <c r="R2095">
        <f>Table1[[#This Row],[difference]]-Table1[[#This Row],[sqrt(line)]]</f>
        <v>8.1231056256176615</v>
      </c>
      <c r="S2095">
        <f>IF(Table1[[#This Row],[difference]]&gt;0,1,-1)</f>
        <v>1</v>
      </c>
      <c r="T2095">
        <f>IF(Table1[[#This Row],[team]]=E2094,SUM(H2095,T2094),Table1[[#This Row],[ppg]])</f>
        <v>472</v>
      </c>
      <c r="U2095">
        <f>IF(Table1[[#This Row],[team]]=E2094,SUM(I2095,U2094),Table1[[#This Row],[ppga]])</f>
        <v>257</v>
      </c>
      <c r="V2095">
        <f>IF(Table1[[#This Row],[team]]=E2094,SUM(Table1[[#This Row],[difference]],V2094),Table1[[#This Row],[difference]])</f>
        <v>137</v>
      </c>
      <c r="W2095">
        <f>IF(Table1[[#This Row],[team]]=E2094,SUM(Table1[[#This Row],[sqrt(dif)]],W2094),Table1[[#This Row],[sqrt(dif)]])</f>
        <v>22.325774415696198</v>
      </c>
      <c r="X2095">
        <f>IF(Table1[[#This Row],[team]]=E2094,SUM(Table1[[#This Row],[f1]],X2094),Table1[[#This Row],[f1]])</f>
        <v>161.63867760701638</v>
      </c>
      <c r="Y2095">
        <f>IF(Table1[[#This Row],[ATS]]=S2094,SUM(Table1[[#This Row],[ATS]],Y2094),Table1[[#This Row],[ATS]])</f>
        <v>2</v>
      </c>
      <c r="Z2095">
        <f>IF(Table1[[#This Row],[ATS]]&gt;0,Table1[[#This Row],[ATS streak (not real)]]-1,Table1[[#This Row],[ATS streak (not real)]]+1)</f>
        <v>1</v>
      </c>
      <c r="AA2095" s="5">
        <f>Table1[[#This Row],[running ttl ppg]]^2.37/(Table1[[#This Row],[running ttl ppg]]^2.37+Table1[[#This Row],[running ttl ppga]]^2.37)</f>
        <v>0.80856765126162677</v>
      </c>
      <c r="AB2095" s="5">
        <f>Table1[[#This Row],[pyth ratio]]+Table1[[#This Row],[win/loss ratio]]</f>
        <v>1.6657105084044839</v>
      </c>
    </row>
    <row r="2096" spans="1:28" x14ac:dyDescent="0.25">
      <c r="A2096" s="1">
        <v>4654</v>
      </c>
      <c r="B2096" s="7">
        <f t="shared" si="68"/>
        <v>15</v>
      </c>
      <c r="C2096" s="5">
        <v>2020</v>
      </c>
      <c r="D2096" s="5">
        <v>16</v>
      </c>
      <c r="E2096" t="s">
        <v>43</v>
      </c>
      <c r="F2096" t="s">
        <v>48</v>
      </c>
      <c r="G2096" s="5">
        <v>0</v>
      </c>
      <c r="H2096">
        <v>31</v>
      </c>
      <c r="I2096">
        <v>15</v>
      </c>
      <c r="J2096">
        <v>16</v>
      </c>
      <c r="K2096">
        <f>IF(Table1[[#This Row],[net]]&gt;0,1,0)</f>
        <v>1</v>
      </c>
      <c r="L2096">
        <v>-10</v>
      </c>
      <c r="M2096">
        <f>IF(Table1[[#This Row],[team]]=E2095,SUM(Table1[[#This Row],[win/loss]],M2095),Table1[[#This Row],[win/loss]])</f>
        <v>13</v>
      </c>
      <c r="N2096">
        <f>IF(Table1[[#This Row],[team]]=E2095,SUM(Table1[[#This Row],[win/loss]],M2095),Table1[[#This Row],[win/loss]])/B2096</f>
        <v>0.8666666666666667</v>
      </c>
      <c r="O2096">
        <f t="shared" si="67"/>
        <v>6</v>
      </c>
      <c r="P2096">
        <f>IF(Table1[[#This Row],[difference]]&gt;0,SQRT(Table1[[#This Row],[difference]]),-SQRT(ABS(Table1[[#This Row],[difference]])))</f>
        <v>2.4494897427831779</v>
      </c>
      <c r="Q2096">
        <f>IF(Table1[[#This Row],[line]]&gt;0,SQRT(Table1[[#This Row],[line]]),-SQRT(ABS(Table1[[#This Row],[line]])))</f>
        <v>-3.1622776601683795</v>
      </c>
      <c r="R2096">
        <f>Table1[[#This Row],[difference]]-Table1[[#This Row],[sqrt(line)]]</f>
        <v>9.16227766016838</v>
      </c>
      <c r="S2096">
        <f>IF(Table1[[#This Row],[difference]]&gt;0,1,-1)</f>
        <v>1</v>
      </c>
      <c r="T2096">
        <f>IF(Table1[[#This Row],[team]]=E2095,SUM(H2096,T2095),Table1[[#This Row],[ppg]])</f>
        <v>503</v>
      </c>
      <c r="U2096">
        <f>IF(Table1[[#This Row],[team]]=E2095,SUM(I2096,U2095),Table1[[#This Row],[ppga]])</f>
        <v>272</v>
      </c>
      <c r="V2096">
        <f>IF(Table1[[#This Row],[team]]=E2095,SUM(Table1[[#This Row],[difference]],V2095),Table1[[#This Row],[difference]])</f>
        <v>143</v>
      </c>
      <c r="W2096">
        <f>IF(Table1[[#This Row],[team]]=E2095,SUM(Table1[[#This Row],[sqrt(dif)]],W2095),Table1[[#This Row],[sqrt(dif)]])</f>
        <v>24.775264158479377</v>
      </c>
      <c r="X2096">
        <f>IF(Table1[[#This Row],[team]]=E2095,SUM(Table1[[#This Row],[f1]],X2095),Table1[[#This Row],[f1]])</f>
        <v>170.80095526718475</v>
      </c>
      <c r="Y2096">
        <f>IF(Table1[[#This Row],[ATS]]=S2095,SUM(Table1[[#This Row],[ATS]],Y2095),Table1[[#This Row],[ATS]])</f>
        <v>3</v>
      </c>
      <c r="Z2096">
        <f>IF(Table1[[#This Row],[ATS]]&gt;0,Table1[[#This Row],[ATS streak (not real)]]-1,Table1[[#This Row],[ATS streak (not real)]]+1)</f>
        <v>2</v>
      </c>
      <c r="AA2096" s="5">
        <f>Table1[[#This Row],[running ttl ppg]]^2.37/(Table1[[#This Row],[running ttl ppg]]^2.37+Table1[[#This Row],[running ttl ppga]]^2.37)</f>
        <v>0.8110807290854527</v>
      </c>
      <c r="AB2096" s="5">
        <f>Table1[[#This Row],[pyth ratio]]+Table1[[#This Row],[win/loss ratio]]</f>
        <v>1.6777473957521194</v>
      </c>
    </row>
    <row r="2097" spans="1:28" x14ac:dyDescent="0.25">
      <c r="A2097" s="1">
        <v>4655</v>
      </c>
      <c r="B2097" s="7">
        <f t="shared" si="68"/>
        <v>16</v>
      </c>
      <c r="C2097" s="5">
        <v>2020</v>
      </c>
      <c r="D2097" s="5">
        <v>17</v>
      </c>
      <c r="E2097" t="s">
        <v>43</v>
      </c>
      <c r="F2097" t="s">
        <v>67</v>
      </c>
      <c r="G2097" s="5">
        <v>1</v>
      </c>
      <c r="H2097">
        <v>28</v>
      </c>
      <c r="I2097">
        <v>10</v>
      </c>
      <c r="J2097">
        <v>18</v>
      </c>
      <c r="K2097">
        <f>IF(Table1[[#This Row],[net]]&gt;0,1,0)</f>
        <v>1</v>
      </c>
      <c r="L2097">
        <v>1</v>
      </c>
      <c r="M2097">
        <f>IF(Table1[[#This Row],[team]]=E2096,SUM(Table1[[#This Row],[win/loss]],M2096),Table1[[#This Row],[win/loss]])</f>
        <v>14</v>
      </c>
      <c r="N2097">
        <f>IF(Table1[[#This Row],[team]]=E2096,SUM(Table1[[#This Row],[win/loss]],M2096),Table1[[#This Row],[win/loss]])/B2097</f>
        <v>0.875</v>
      </c>
      <c r="O2097">
        <f t="shared" si="67"/>
        <v>19</v>
      </c>
      <c r="P2097">
        <f>IF(Table1[[#This Row],[difference]]&gt;0,SQRT(Table1[[#This Row],[difference]]),-SQRT(ABS(Table1[[#This Row],[difference]])))</f>
        <v>4.358898943540674</v>
      </c>
      <c r="Q2097">
        <f>IF(Table1[[#This Row],[line]]&gt;0,SQRT(Table1[[#This Row],[line]]),-SQRT(ABS(Table1[[#This Row],[line]])))</f>
        <v>1</v>
      </c>
      <c r="R2097">
        <f>Table1[[#This Row],[difference]]-Table1[[#This Row],[sqrt(line)]]</f>
        <v>18</v>
      </c>
      <c r="S2097">
        <f>IF(Table1[[#This Row],[difference]]&gt;0,1,-1)</f>
        <v>1</v>
      </c>
      <c r="T2097">
        <f>IF(Table1[[#This Row],[team]]=E2096,SUM(H2097,T2096),Table1[[#This Row],[ppg]])</f>
        <v>531</v>
      </c>
      <c r="U2097">
        <f>IF(Table1[[#This Row],[team]]=E2096,SUM(I2097,U2096),Table1[[#This Row],[ppga]])</f>
        <v>282</v>
      </c>
      <c r="V2097">
        <f>IF(Table1[[#This Row],[team]]=E2096,SUM(Table1[[#This Row],[difference]],V2096),Table1[[#This Row],[difference]])</f>
        <v>162</v>
      </c>
      <c r="W2097">
        <f>IF(Table1[[#This Row],[team]]=E2096,SUM(Table1[[#This Row],[sqrt(dif)]],W2096),Table1[[#This Row],[sqrt(dif)]])</f>
        <v>29.13416310202005</v>
      </c>
      <c r="X2097">
        <f>IF(Table1[[#This Row],[team]]=E2096,SUM(Table1[[#This Row],[f1]],X2096),Table1[[#This Row],[f1]])</f>
        <v>188.80095526718475</v>
      </c>
      <c r="Y2097">
        <f>IF(Table1[[#This Row],[ATS]]=S2096,SUM(Table1[[#This Row],[ATS]],Y2096),Table1[[#This Row],[ATS]])</f>
        <v>4</v>
      </c>
      <c r="Z2097">
        <f>IF(Table1[[#This Row],[ATS]]&gt;0,Table1[[#This Row],[ATS streak (not real)]]-1,Table1[[#This Row],[ATS streak (not real)]]+1)</f>
        <v>3</v>
      </c>
      <c r="AA2097" s="5">
        <f>Table1[[#This Row],[running ttl ppg]]^2.37/(Table1[[#This Row],[running ttl ppg]]^2.37+Table1[[#This Row],[running ttl ppga]]^2.37)</f>
        <v>0.81755452435631604</v>
      </c>
      <c r="AB2097" s="5">
        <f>Table1[[#This Row],[pyth ratio]]+Table1[[#This Row],[win/loss ratio]]</f>
        <v>1.692554524356316</v>
      </c>
    </row>
    <row r="2098" spans="1:28" x14ac:dyDescent="0.25">
      <c r="A2098" s="1">
        <v>4656</v>
      </c>
      <c r="B2098" s="7">
        <f t="shared" si="68"/>
        <v>1</v>
      </c>
      <c r="C2098" s="5">
        <v>2020</v>
      </c>
      <c r="D2098" s="5">
        <v>1</v>
      </c>
      <c r="E2098" t="s">
        <v>44</v>
      </c>
      <c r="F2098" t="s">
        <v>62</v>
      </c>
      <c r="G2098" s="5">
        <v>0</v>
      </c>
      <c r="H2098">
        <v>17</v>
      </c>
      <c r="I2098">
        <v>16</v>
      </c>
      <c r="J2098">
        <v>1</v>
      </c>
      <c r="K2098">
        <f>IF(Table1[[#This Row],[net]]&gt;0,1,0)</f>
        <v>1</v>
      </c>
      <c r="L2098">
        <v>2.5</v>
      </c>
      <c r="M2098">
        <f>IF(Table1[[#This Row],[team]]=E2097,SUM(Table1[[#This Row],[win/loss]],M2097),Table1[[#This Row],[win/loss]])</f>
        <v>1</v>
      </c>
      <c r="N2098">
        <f>IF(Table1[[#This Row],[team]]=E2097,SUM(Table1[[#This Row],[win/loss]],M2097),Table1[[#This Row],[win/loss]])/B2098</f>
        <v>1</v>
      </c>
      <c r="O2098">
        <f t="shared" si="67"/>
        <v>3.5</v>
      </c>
      <c r="P2098">
        <f>IF(Table1[[#This Row],[difference]]&gt;0,SQRT(Table1[[#This Row],[difference]]),-SQRT(ABS(Table1[[#This Row],[difference]])))</f>
        <v>1.8708286933869707</v>
      </c>
      <c r="Q2098">
        <f>IF(Table1[[#This Row],[line]]&gt;0,SQRT(Table1[[#This Row],[line]]),-SQRT(ABS(Table1[[#This Row],[line]])))</f>
        <v>1.5811388300841898</v>
      </c>
      <c r="R2098">
        <f>Table1[[#This Row],[difference]]-Table1[[#This Row],[sqrt(line)]]</f>
        <v>1.9188611699158102</v>
      </c>
      <c r="S2098">
        <f>IF(Table1[[#This Row],[difference]]&gt;0,1,-1)</f>
        <v>1</v>
      </c>
      <c r="T2098">
        <f>IF(Table1[[#This Row],[team]]=E2097,SUM(H2098,T2097),Table1[[#This Row],[ppg]])</f>
        <v>17</v>
      </c>
      <c r="U2098">
        <f>IF(Table1[[#This Row],[team]]=E2097,SUM(I2098,U2097),Table1[[#This Row],[ppga]])</f>
        <v>16</v>
      </c>
      <c r="V2098">
        <f>IF(Table1[[#This Row],[team]]=E2097,SUM(Table1[[#This Row],[difference]],V2097),Table1[[#This Row],[difference]])</f>
        <v>3.5</v>
      </c>
      <c r="W2098">
        <f>IF(Table1[[#This Row],[team]]=E2097,SUM(Table1[[#This Row],[sqrt(dif)]],W2097),Table1[[#This Row],[sqrt(dif)]])</f>
        <v>1.8708286933869707</v>
      </c>
      <c r="X2098">
        <f>IF(Table1[[#This Row],[team]]=E2097,SUM(Table1[[#This Row],[f1]],X2097),Table1[[#This Row],[f1]])</f>
        <v>1.9188611699158102</v>
      </c>
      <c r="Y2098">
        <f>IF(Table1[[#This Row],[ATS]]=S2097,SUM(Table1[[#This Row],[ATS]],Y2097),Table1[[#This Row],[ATS]])</f>
        <v>5</v>
      </c>
      <c r="Z2098">
        <f>IF(Table1[[#This Row],[ATS]]&gt;0,Table1[[#This Row],[ATS streak (not real)]]-1,Table1[[#This Row],[ATS streak (not real)]]+1)</f>
        <v>4</v>
      </c>
      <c r="AA2098" s="5">
        <f>Table1[[#This Row],[running ttl ppg]]^2.37/(Table1[[#This Row],[running ttl ppg]]^2.37+Table1[[#This Row],[running ttl ppga]]^2.37)</f>
        <v>0.53585842107218196</v>
      </c>
      <c r="AB2098" s="5">
        <f>Table1[[#This Row],[pyth ratio]]+Table1[[#This Row],[win/loss ratio]]</f>
        <v>1.535858421072182</v>
      </c>
    </row>
    <row r="2099" spans="1:28" x14ac:dyDescent="0.25">
      <c r="A2099" s="1">
        <v>4657</v>
      </c>
      <c r="B2099" s="7">
        <f t="shared" si="68"/>
        <v>2</v>
      </c>
      <c r="C2099" s="5">
        <v>2020</v>
      </c>
      <c r="D2099" s="5">
        <v>2</v>
      </c>
      <c r="E2099" t="s">
        <v>44</v>
      </c>
      <c r="F2099" t="s">
        <v>61</v>
      </c>
      <c r="G2099" s="5">
        <v>0</v>
      </c>
      <c r="H2099">
        <v>28</v>
      </c>
      <c r="I2099">
        <v>14</v>
      </c>
      <c r="J2099">
        <v>14</v>
      </c>
      <c r="K2099">
        <f>IF(Table1[[#This Row],[net]]&gt;0,1,0)</f>
        <v>1</v>
      </c>
      <c r="L2099">
        <v>-1</v>
      </c>
      <c r="M2099">
        <f>IF(Table1[[#This Row],[team]]=E2098,SUM(Table1[[#This Row],[win/loss]],M2098),Table1[[#This Row],[win/loss]])</f>
        <v>2</v>
      </c>
      <c r="N2099">
        <f>IF(Table1[[#This Row],[team]]=E2098,SUM(Table1[[#This Row],[win/loss]],M2098),Table1[[#This Row],[win/loss]])/B2099</f>
        <v>1</v>
      </c>
      <c r="O2099">
        <f t="shared" si="67"/>
        <v>13</v>
      </c>
      <c r="P2099">
        <f>IF(Table1[[#This Row],[difference]]&gt;0,SQRT(Table1[[#This Row],[difference]]),-SQRT(ABS(Table1[[#This Row],[difference]])))</f>
        <v>3.6055512754639891</v>
      </c>
      <c r="Q2099">
        <f>IF(Table1[[#This Row],[line]]&gt;0,SQRT(Table1[[#This Row],[line]]),-SQRT(ABS(Table1[[#This Row],[line]])))</f>
        <v>-1</v>
      </c>
      <c r="R2099">
        <f>Table1[[#This Row],[difference]]-Table1[[#This Row],[sqrt(line)]]</f>
        <v>14</v>
      </c>
      <c r="S2099">
        <f>IF(Table1[[#This Row],[difference]]&gt;0,1,-1)</f>
        <v>1</v>
      </c>
      <c r="T2099">
        <f>IF(Table1[[#This Row],[team]]=E2098,SUM(H2099,T2098),Table1[[#This Row],[ppg]])</f>
        <v>45</v>
      </c>
      <c r="U2099">
        <f>IF(Table1[[#This Row],[team]]=E2098,SUM(I2099,U2098),Table1[[#This Row],[ppga]])</f>
        <v>30</v>
      </c>
      <c r="V2099">
        <f>IF(Table1[[#This Row],[team]]=E2098,SUM(Table1[[#This Row],[difference]],V2098),Table1[[#This Row],[difference]])</f>
        <v>16.5</v>
      </c>
      <c r="W2099">
        <f>IF(Table1[[#This Row],[team]]=E2098,SUM(Table1[[#This Row],[sqrt(dif)]],W2098),Table1[[#This Row],[sqrt(dif)]])</f>
        <v>5.47637996885096</v>
      </c>
      <c r="X2099">
        <f>IF(Table1[[#This Row],[team]]=E2098,SUM(Table1[[#This Row],[f1]],X2098),Table1[[#This Row],[f1]])</f>
        <v>15.918861169915811</v>
      </c>
      <c r="Y2099">
        <f>IF(Table1[[#This Row],[ATS]]=S2098,SUM(Table1[[#This Row],[ATS]],Y2098),Table1[[#This Row],[ATS]])</f>
        <v>6</v>
      </c>
      <c r="Z2099">
        <f>IF(Table1[[#This Row],[ATS]]&gt;0,Table1[[#This Row],[ATS streak (not real)]]-1,Table1[[#This Row],[ATS streak (not real)]]+1)</f>
        <v>5</v>
      </c>
      <c r="AA2099" s="5">
        <f>Table1[[#This Row],[running ttl ppg]]^2.37/(Table1[[#This Row],[running ttl ppg]]^2.37+Table1[[#This Row],[running ttl ppga]]^2.37)</f>
        <v>0.72331243217550278</v>
      </c>
      <c r="AB2099" s="5">
        <f>Table1[[#This Row],[pyth ratio]]+Table1[[#This Row],[win/loss ratio]]</f>
        <v>1.7233124321755029</v>
      </c>
    </row>
    <row r="2100" spans="1:28" x14ac:dyDescent="0.25">
      <c r="A2100" s="1">
        <v>4658</v>
      </c>
      <c r="B2100" s="7">
        <f t="shared" si="68"/>
        <v>3</v>
      </c>
      <c r="C2100" s="5">
        <v>2020</v>
      </c>
      <c r="D2100" s="5">
        <v>3</v>
      </c>
      <c r="E2100" t="s">
        <v>44</v>
      </c>
      <c r="F2100" t="s">
        <v>47</v>
      </c>
      <c r="G2100" s="5">
        <v>1</v>
      </c>
      <c r="H2100">
        <v>21</v>
      </c>
      <c r="I2100">
        <v>17</v>
      </c>
      <c r="J2100">
        <v>4</v>
      </c>
      <c r="K2100">
        <f>IF(Table1[[#This Row],[net]]&gt;0,1,0)</f>
        <v>1</v>
      </c>
      <c r="L2100">
        <v>-6</v>
      </c>
      <c r="M2100">
        <f>IF(Table1[[#This Row],[team]]=E2099,SUM(Table1[[#This Row],[win/loss]],M2099),Table1[[#This Row],[win/loss]])</f>
        <v>3</v>
      </c>
      <c r="N2100">
        <f>IF(Table1[[#This Row],[team]]=E2099,SUM(Table1[[#This Row],[win/loss]],M2099),Table1[[#This Row],[win/loss]])/B2100</f>
        <v>1</v>
      </c>
      <c r="O2100">
        <f t="shared" si="67"/>
        <v>-2</v>
      </c>
      <c r="P2100">
        <f>IF(Table1[[#This Row],[difference]]&gt;0,SQRT(Table1[[#This Row],[difference]]),-SQRT(ABS(Table1[[#This Row],[difference]])))</f>
        <v>-1.4142135623730951</v>
      </c>
      <c r="Q2100">
        <f>IF(Table1[[#This Row],[line]]&gt;0,SQRT(Table1[[#This Row],[line]]),-SQRT(ABS(Table1[[#This Row],[line]])))</f>
        <v>-2.4494897427831779</v>
      </c>
      <c r="R2100">
        <f>Table1[[#This Row],[difference]]-Table1[[#This Row],[sqrt(line)]]</f>
        <v>0.44948974278317788</v>
      </c>
      <c r="S2100">
        <f>IF(Table1[[#This Row],[difference]]&gt;0,1,-1)</f>
        <v>-1</v>
      </c>
      <c r="T2100">
        <f>IF(Table1[[#This Row],[team]]=E2099,SUM(H2100,T2099),Table1[[#This Row],[ppg]])</f>
        <v>66</v>
      </c>
      <c r="U2100">
        <f>IF(Table1[[#This Row],[team]]=E2099,SUM(I2100,U2099),Table1[[#This Row],[ppga]])</f>
        <v>47</v>
      </c>
      <c r="V2100">
        <f>IF(Table1[[#This Row],[team]]=E2099,SUM(Table1[[#This Row],[difference]],V2099),Table1[[#This Row],[difference]])</f>
        <v>14.5</v>
      </c>
      <c r="W2100">
        <f>IF(Table1[[#This Row],[team]]=E2099,SUM(Table1[[#This Row],[sqrt(dif)]],W2099),Table1[[#This Row],[sqrt(dif)]])</f>
        <v>4.0621664064778651</v>
      </c>
      <c r="X2100">
        <f>IF(Table1[[#This Row],[team]]=E2099,SUM(Table1[[#This Row],[f1]],X2099),Table1[[#This Row],[f1]])</f>
        <v>16.36835091269899</v>
      </c>
      <c r="Y2100">
        <f>IF(Table1[[#This Row],[ATS]]=S2099,SUM(Table1[[#This Row],[ATS]],Y2099),Table1[[#This Row],[ATS]])</f>
        <v>-1</v>
      </c>
      <c r="Z2100">
        <f>IF(Table1[[#This Row],[ATS]]&gt;0,Table1[[#This Row],[ATS streak (not real)]]-1,Table1[[#This Row],[ATS streak (not real)]]+1)</f>
        <v>0</v>
      </c>
      <c r="AA2100" s="5">
        <f>Table1[[#This Row],[running ttl ppg]]^2.37/(Table1[[#This Row],[running ttl ppg]]^2.37+Table1[[#This Row],[running ttl ppga]]^2.37)</f>
        <v>0.69096442140957415</v>
      </c>
      <c r="AB2100" s="5">
        <f>Table1[[#This Row],[pyth ratio]]+Table1[[#This Row],[win/loss ratio]]</f>
        <v>1.690964421409574</v>
      </c>
    </row>
    <row r="2101" spans="1:28" x14ac:dyDescent="0.25">
      <c r="A2101" s="1">
        <v>4659</v>
      </c>
      <c r="B2101" s="7">
        <f t="shared" si="68"/>
        <v>4</v>
      </c>
      <c r="C2101" s="5">
        <v>2020</v>
      </c>
      <c r="D2101" s="5">
        <v>4</v>
      </c>
      <c r="E2101" t="s">
        <v>44</v>
      </c>
      <c r="F2101" t="s">
        <v>63</v>
      </c>
      <c r="G2101" s="5">
        <v>1</v>
      </c>
      <c r="H2101">
        <v>10</v>
      </c>
      <c r="I2101">
        <v>16</v>
      </c>
      <c r="J2101">
        <v>-6</v>
      </c>
      <c r="K2101">
        <f>IF(Table1[[#This Row],[net]]&gt;0,1,0)</f>
        <v>0</v>
      </c>
      <c r="L2101">
        <v>7</v>
      </c>
      <c r="M2101">
        <f>IF(Table1[[#This Row],[team]]=E2100,SUM(Table1[[#This Row],[win/loss]],M2100),Table1[[#This Row],[win/loss]])</f>
        <v>3</v>
      </c>
      <c r="N2101">
        <f>IF(Table1[[#This Row],[team]]=E2100,SUM(Table1[[#This Row],[win/loss]],M2100),Table1[[#This Row],[win/loss]])/B2101</f>
        <v>0.75</v>
      </c>
      <c r="O2101">
        <f t="shared" si="67"/>
        <v>1</v>
      </c>
      <c r="P2101">
        <f>IF(Table1[[#This Row],[difference]]&gt;0,SQRT(Table1[[#This Row],[difference]]),-SQRT(ABS(Table1[[#This Row],[difference]])))</f>
        <v>1</v>
      </c>
      <c r="Q2101">
        <f>IF(Table1[[#This Row],[line]]&gt;0,SQRT(Table1[[#This Row],[line]]),-SQRT(ABS(Table1[[#This Row],[line]])))</f>
        <v>2.6457513110645907</v>
      </c>
      <c r="R2101">
        <f>Table1[[#This Row],[difference]]-Table1[[#This Row],[sqrt(line)]]</f>
        <v>-1.6457513110645907</v>
      </c>
      <c r="S2101">
        <f>IF(Table1[[#This Row],[difference]]&gt;0,1,-1)</f>
        <v>1</v>
      </c>
      <c r="T2101">
        <f>IF(Table1[[#This Row],[team]]=E2100,SUM(H2101,T2100),Table1[[#This Row],[ppg]])</f>
        <v>76</v>
      </c>
      <c r="U2101">
        <f>IF(Table1[[#This Row],[team]]=E2100,SUM(I2101,U2100),Table1[[#This Row],[ppga]])</f>
        <v>63</v>
      </c>
      <c r="V2101">
        <f>IF(Table1[[#This Row],[team]]=E2100,SUM(Table1[[#This Row],[difference]],V2100),Table1[[#This Row],[difference]])</f>
        <v>15.5</v>
      </c>
      <c r="W2101">
        <f>IF(Table1[[#This Row],[team]]=E2100,SUM(Table1[[#This Row],[sqrt(dif)]],W2100),Table1[[#This Row],[sqrt(dif)]])</f>
        <v>5.0621664064778651</v>
      </c>
      <c r="X2101">
        <f>IF(Table1[[#This Row],[team]]=E2100,SUM(Table1[[#This Row],[f1]],X2100),Table1[[#This Row],[f1]])</f>
        <v>14.7225996016344</v>
      </c>
      <c r="Y2101">
        <f>IF(Table1[[#This Row],[ATS]]=S2100,SUM(Table1[[#This Row],[ATS]],Y2100),Table1[[#This Row],[ATS]])</f>
        <v>1</v>
      </c>
      <c r="Z2101">
        <f>IF(Table1[[#This Row],[ATS]]&gt;0,Table1[[#This Row],[ATS streak (not real)]]-1,Table1[[#This Row],[ATS streak (not real)]]+1)</f>
        <v>0</v>
      </c>
      <c r="AA2101" s="5">
        <f>Table1[[#This Row],[running ttl ppg]]^2.37/(Table1[[#This Row],[running ttl ppg]]^2.37+Table1[[#This Row],[running ttl ppga]]^2.37)</f>
        <v>0.60935664567712589</v>
      </c>
      <c r="AB2101" s="5">
        <f>Table1[[#This Row],[pyth ratio]]+Table1[[#This Row],[win/loss ratio]]</f>
        <v>1.359356645677126</v>
      </c>
    </row>
    <row r="2102" spans="1:28" x14ac:dyDescent="0.25">
      <c r="A2102" s="1">
        <v>4660</v>
      </c>
      <c r="B2102" s="7">
        <f t="shared" si="68"/>
        <v>5</v>
      </c>
      <c r="C2102" s="5">
        <v>2020</v>
      </c>
      <c r="D2102" s="5">
        <v>5</v>
      </c>
      <c r="E2102" t="s">
        <v>44</v>
      </c>
      <c r="F2102" t="s">
        <v>71</v>
      </c>
      <c r="G2102" s="5">
        <v>0</v>
      </c>
      <c r="H2102">
        <v>14</v>
      </c>
      <c r="I2102">
        <v>7</v>
      </c>
      <c r="J2102">
        <v>7</v>
      </c>
      <c r="K2102">
        <f>IF(Table1[[#This Row],[net]]&gt;0,1,0)</f>
        <v>1</v>
      </c>
      <c r="L2102">
        <v>3</v>
      </c>
      <c r="M2102">
        <f>IF(Table1[[#This Row],[team]]=E2101,SUM(Table1[[#This Row],[win/loss]],M2101),Table1[[#This Row],[win/loss]])</f>
        <v>4</v>
      </c>
      <c r="N2102">
        <f>IF(Table1[[#This Row],[team]]=E2101,SUM(Table1[[#This Row],[win/loss]],M2101),Table1[[#This Row],[win/loss]])/B2102</f>
        <v>0.8</v>
      </c>
      <c r="O2102">
        <f t="shared" si="67"/>
        <v>10</v>
      </c>
      <c r="P2102">
        <f>IF(Table1[[#This Row],[difference]]&gt;0,SQRT(Table1[[#This Row],[difference]]),-SQRT(ABS(Table1[[#This Row],[difference]])))</f>
        <v>3.1622776601683795</v>
      </c>
      <c r="Q2102">
        <f>IF(Table1[[#This Row],[line]]&gt;0,SQRT(Table1[[#This Row],[line]]),-SQRT(ABS(Table1[[#This Row],[line]])))</f>
        <v>1.7320508075688772</v>
      </c>
      <c r="R2102">
        <f>Table1[[#This Row],[difference]]-Table1[[#This Row],[sqrt(line)]]</f>
        <v>8.2679491924311233</v>
      </c>
      <c r="S2102">
        <f>IF(Table1[[#This Row],[difference]]&gt;0,1,-1)</f>
        <v>1</v>
      </c>
      <c r="T2102">
        <f>IF(Table1[[#This Row],[team]]=E2101,SUM(H2102,T2101),Table1[[#This Row],[ppg]])</f>
        <v>90</v>
      </c>
      <c r="U2102">
        <f>IF(Table1[[#This Row],[team]]=E2101,SUM(I2102,U2101),Table1[[#This Row],[ppga]])</f>
        <v>70</v>
      </c>
      <c r="V2102">
        <f>IF(Table1[[#This Row],[team]]=E2101,SUM(Table1[[#This Row],[difference]],V2101),Table1[[#This Row],[difference]])</f>
        <v>25.5</v>
      </c>
      <c r="W2102">
        <f>IF(Table1[[#This Row],[team]]=E2101,SUM(Table1[[#This Row],[sqrt(dif)]],W2101),Table1[[#This Row],[sqrt(dif)]])</f>
        <v>8.2244440666462442</v>
      </c>
      <c r="X2102">
        <f>IF(Table1[[#This Row],[team]]=E2101,SUM(Table1[[#This Row],[f1]],X2101),Table1[[#This Row],[f1]])</f>
        <v>22.990548794065525</v>
      </c>
      <c r="Y2102">
        <f>IF(Table1[[#This Row],[ATS]]=S2101,SUM(Table1[[#This Row],[ATS]],Y2101),Table1[[#This Row],[ATS]])</f>
        <v>2</v>
      </c>
      <c r="Z2102">
        <f>IF(Table1[[#This Row],[ATS]]&gt;0,Table1[[#This Row],[ATS streak (not real)]]-1,Table1[[#This Row],[ATS streak (not real)]]+1)</f>
        <v>1</v>
      </c>
      <c r="AA2102" s="5">
        <f>Table1[[#This Row],[running ttl ppg]]^2.37/(Table1[[#This Row],[running ttl ppg]]^2.37+Table1[[#This Row],[running ttl ppga]]^2.37)</f>
        <v>0.64465249244827094</v>
      </c>
      <c r="AB2102" s="5">
        <f>Table1[[#This Row],[pyth ratio]]+Table1[[#This Row],[win/loss ratio]]</f>
        <v>1.4446524924482711</v>
      </c>
    </row>
    <row r="2103" spans="1:28" x14ac:dyDescent="0.25">
      <c r="A2103" s="1">
        <v>4661</v>
      </c>
      <c r="B2103" s="7">
        <f t="shared" si="68"/>
        <v>6</v>
      </c>
      <c r="C2103" s="5">
        <v>2020</v>
      </c>
      <c r="D2103" s="5">
        <v>7</v>
      </c>
      <c r="E2103" t="s">
        <v>44</v>
      </c>
      <c r="F2103" t="s">
        <v>59</v>
      </c>
      <c r="G2103" s="5">
        <v>1</v>
      </c>
      <c r="H2103">
        <v>31</v>
      </c>
      <c r="I2103">
        <v>21</v>
      </c>
      <c r="J2103">
        <v>10</v>
      </c>
      <c r="K2103">
        <f>IF(Table1[[#This Row],[net]]&gt;0,1,0)</f>
        <v>1</v>
      </c>
      <c r="L2103">
        <v>-17</v>
      </c>
      <c r="M2103">
        <f>IF(Table1[[#This Row],[team]]=E2102,SUM(Table1[[#This Row],[win/loss]],M2102),Table1[[#This Row],[win/loss]])</f>
        <v>5</v>
      </c>
      <c r="N2103">
        <f>IF(Table1[[#This Row],[team]]=E2102,SUM(Table1[[#This Row],[win/loss]],M2102),Table1[[#This Row],[win/loss]])/B2103</f>
        <v>0.83333333333333337</v>
      </c>
      <c r="O2103">
        <f t="shared" si="67"/>
        <v>-7</v>
      </c>
      <c r="P2103">
        <f>IF(Table1[[#This Row],[difference]]&gt;0,SQRT(Table1[[#This Row],[difference]]),-SQRT(ABS(Table1[[#This Row],[difference]])))</f>
        <v>-2.6457513110645907</v>
      </c>
      <c r="Q2103">
        <f>IF(Table1[[#This Row],[line]]&gt;0,SQRT(Table1[[#This Row],[line]]),-SQRT(ABS(Table1[[#This Row],[line]])))</f>
        <v>-4.1231056256176606</v>
      </c>
      <c r="R2103">
        <f>Table1[[#This Row],[difference]]-Table1[[#This Row],[sqrt(line)]]</f>
        <v>-2.8768943743823394</v>
      </c>
      <c r="S2103">
        <f>IF(Table1[[#This Row],[difference]]&gt;0,1,-1)</f>
        <v>-1</v>
      </c>
      <c r="T2103">
        <f>IF(Table1[[#This Row],[team]]=E2102,SUM(H2103,T2102),Table1[[#This Row],[ppg]])</f>
        <v>121</v>
      </c>
      <c r="U2103">
        <f>IF(Table1[[#This Row],[team]]=E2102,SUM(I2103,U2102),Table1[[#This Row],[ppga]])</f>
        <v>91</v>
      </c>
      <c r="V2103">
        <f>IF(Table1[[#This Row],[team]]=E2102,SUM(Table1[[#This Row],[difference]],V2102),Table1[[#This Row],[difference]])</f>
        <v>18.5</v>
      </c>
      <c r="W2103">
        <f>IF(Table1[[#This Row],[team]]=E2102,SUM(Table1[[#This Row],[sqrt(dif)]],W2102),Table1[[#This Row],[sqrt(dif)]])</f>
        <v>5.5786927555816535</v>
      </c>
      <c r="X2103">
        <f>IF(Table1[[#This Row],[team]]=E2102,SUM(Table1[[#This Row],[f1]],X2102),Table1[[#This Row],[f1]])</f>
        <v>20.113654419683186</v>
      </c>
      <c r="Y2103">
        <f>IF(Table1[[#This Row],[ATS]]=S2102,SUM(Table1[[#This Row],[ATS]],Y2102),Table1[[#This Row],[ATS]])</f>
        <v>-1</v>
      </c>
      <c r="Z2103">
        <f>IF(Table1[[#This Row],[ATS]]&gt;0,Table1[[#This Row],[ATS streak (not real)]]-1,Table1[[#This Row],[ATS streak (not real)]]+1)</f>
        <v>0</v>
      </c>
      <c r="AA2103" s="5">
        <f>Table1[[#This Row],[running ttl ppg]]^2.37/(Table1[[#This Row],[running ttl ppg]]^2.37+Table1[[#This Row],[running ttl ppga]]^2.37)</f>
        <v>0.66268589644376796</v>
      </c>
      <c r="AB2103" s="5">
        <f>Table1[[#This Row],[pyth ratio]]+Table1[[#This Row],[win/loss ratio]]</f>
        <v>1.4960192297771013</v>
      </c>
    </row>
    <row r="2104" spans="1:28" x14ac:dyDescent="0.25">
      <c r="A2104" s="1">
        <v>4662</v>
      </c>
      <c r="B2104" s="7">
        <f t="shared" si="68"/>
        <v>7</v>
      </c>
      <c r="C2104" s="5">
        <v>2020</v>
      </c>
      <c r="D2104" s="5">
        <v>8</v>
      </c>
      <c r="E2104" t="s">
        <v>44</v>
      </c>
      <c r="F2104" t="s">
        <v>66</v>
      </c>
      <c r="G2104" s="5">
        <v>1</v>
      </c>
      <c r="H2104">
        <v>13</v>
      </c>
      <c r="I2104">
        <v>31</v>
      </c>
      <c r="J2104">
        <v>-18</v>
      </c>
      <c r="K2104">
        <f>IF(Table1[[#This Row],[net]]&gt;0,1,0)</f>
        <v>0</v>
      </c>
      <c r="L2104">
        <v>-1</v>
      </c>
      <c r="M2104">
        <f>IF(Table1[[#This Row],[team]]=E2103,SUM(Table1[[#This Row],[win/loss]],M2103),Table1[[#This Row],[win/loss]])</f>
        <v>5</v>
      </c>
      <c r="N2104">
        <f>IF(Table1[[#This Row],[team]]=E2103,SUM(Table1[[#This Row],[win/loss]],M2103),Table1[[#This Row],[win/loss]])/B2104</f>
        <v>0.7142857142857143</v>
      </c>
      <c r="O2104">
        <f t="shared" si="67"/>
        <v>-19</v>
      </c>
      <c r="P2104">
        <f>IF(Table1[[#This Row],[difference]]&gt;0,SQRT(Table1[[#This Row],[difference]]),-SQRT(ABS(Table1[[#This Row],[difference]])))</f>
        <v>-4.358898943540674</v>
      </c>
      <c r="Q2104">
        <f>IF(Table1[[#This Row],[line]]&gt;0,SQRT(Table1[[#This Row],[line]]),-SQRT(ABS(Table1[[#This Row],[line]])))</f>
        <v>-1</v>
      </c>
      <c r="R2104">
        <f>Table1[[#This Row],[difference]]-Table1[[#This Row],[sqrt(line)]]</f>
        <v>-18</v>
      </c>
      <c r="S2104">
        <f>IF(Table1[[#This Row],[difference]]&gt;0,1,-1)</f>
        <v>-1</v>
      </c>
      <c r="T2104">
        <f>IF(Table1[[#This Row],[team]]=E2103,SUM(H2104,T2103),Table1[[#This Row],[ppg]])</f>
        <v>134</v>
      </c>
      <c r="U2104">
        <f>IF(Table1[[#This Row],[team]]=E2103,SUM(I2104,U2103),Table1[[#This Row],[ppga]])</f>
        <v>122</v>
      </c>
      <c r="V2104">
        <f>IF(Table1[[#This Row],[team]]=E2103,SUM(Table1[[#This Row],[difference]],V2103),Table1[[#This Row],[difference]])</f>
        <v>-0.5</v>
      </c>
      <c r="W2104">
        <f>IF(Table1[[#This Row],[team]]=E2103,SUM(Table1[[#This Row],[sqrt(dif)]],W2103),Table1[[#This Row],[sqrt(dif)]])</f>
        <v>1.2197938120409795</v>
      </c>
      <c r="X2104">
        <f>IF(Table1[[#This Row],[team]]=E2103,SUM(Table1[[#This Row],[f1]],X2103),Table1[[#This Row],[f1]])</f>
        <v>2.1136544196831863</v>
      </c>
      <c r="Y2104">
        <f>IF(Table1[[#This Row],[ATS]]=S2103,SUM(Table1[[#This Row],[ATS]],Y2103),Table1[[#This Row],[ATS]])</f>
        <v>-2</v>
      </c>
      <c r="Z2104">
        <f>IF(Table1[[#This Row],[ATS]]&gt;0,Table1[[#This Row],[ATS streak (not real)]]-1,Table1[[#This Row],[ATS streak (not real)]]+1)</f>
        <v>-1</v>
      </c>
      <c r="AA2104" s="5">
        <f>Table1[[#This Row],[running ttl ppg]]^2.37/(Table1[[#This Row],[running ttl ppg]]^2.37+Table1[[#This Row],[running ttl ppga]]^2.37)</f>
        <v>0.55535971941893147</v>
      </c>
      <c r="AB2104" s="5">
        <f>Table1[[#This Row],[pyth ratio]]+Table1[[#This Row],[win/loss ratio]]</f>
        <v>1.2696454337046457</v>
      </c>
    </row>
    <row r="2105" spans="1:28" x14ac:dyDescent="0.25">
      <c r="A2105" s="1">
        <v>4663</v>
      </c>
      <c r="B2105" s="7">
        <f t="shared" si="68"/>
        <v>8</v>
      </c>
      <c r="C2105" s="5">
        <v>2020</v>
      </c>
      <c r="D2105" s="5">
        <v>9</v>
      </c>
      <c r="E2105" t="s">
        <v>44</v>
      </c>
      <c r="F2105" t="s">
        <v>72</v>
      </c>
      <c r="G2105" s="5">
        <v>1</v>
      </c>
      <c r="H2105">
        <v>24</v>
      </c>
      <c r="I2105">
        <v>9</v>
      </c>
      <c r="J2105">
        <v>15</v>
      </c>
      <c r="K2105">
        <f>IF(Table1[[#This Row],[net]]&gt;0,1,0)</f>
        <v>1</v>
      </c>
      <c r="L2105">
        <v>-10.5</v>
      </c>
      <c r="M2105">
        <f>IF(Table1[[#This Row],[team]]=E2104,SUM(Table1[[#This Row],[win/loss]],M2104),Table1[[#This Row],[win/loss]])</f>
        <v>6</v>
      </c>
      <c r="N2105">
        <f>IF(Table1[[#This Row],[team]]=E2104,SUM(Table1[[#This Row],[win/loss]],M2104),Table1[[#This Row],[win/loss]])/B2105</f>
        <v>0.75</v>
      </c>
      <c r="O2105">
        <f t="shared" si="67"/>
        <v>4.5</v>
      </c>
      <c r="P2105">
        <f>IF(Table1[[#This Row],[difference]]&gt;0,SQRT(Table1[[#This Row],[difference]]),-SQRT(ABS(Table1[[#This Row],[difference]])))</f>
        <v>2.1213203435596424</v>
      </c>
      <c r="Q2105">
        <f>IF(Table1[[#This Row],[line]]&gt;0,SQRT(Table1[[#This Row],[line]]),-SQRT(ABS(Table1[[#This Row],[line]])))</f>
        <v>-3.2403703492039302</v>
      </c>
      <c r="R2105">
        <f>Table1[[#This Row],[difference]]-Table1[[#This Row],[sqrt(line)]]</f>
        <v>7.7403703492039302</v>
      </c>
      <c r="S2105">
        <f>IF(Table1[[#This Row],[difference]]&gt;0,1,-1)</f>
        <v>1</v>
      </c>
      <c r="T2105">
        <f>IF(Table1[[#This Row],[team]]=E2104,SUM(H2105,T2104),Table1[[#This Row],[ppg]])</f>
        <v>158</v>
      </c>
      <c r="U2105">
        <f>IF(Table1[[#This Row],[team]]=E2104,SUM(I2105,U2104),Table1[[#This Row],[ppga]])</f>
        <v>131</v>
      </c>
      <c r="V2105">
        <f>IF(Table1[[#This Row],[team]]=E2104,SUM(Table1[[#This Row],[difference]],V2104),Table1[[#This Row],[difference]])</f>
        <v>4</v>
      </c>
      <c r="W2105">
        <f>IF(Table1[[#This Row],[team]]=E2104,SUM(Table1[[#This Row],[sqrt(dif)]],W2104),Table1[[#This Row],[sqrt(dif)]])</f>
        <v>3.3411141556006219</v>
      </c>
      <c r="X2105">
        <f>IF(Table1[[#This Row],[team]]=E2104,SUM(Table1[[#This Row],[f1]],X2104),Table1[[#This Row],[f1]])</f>
        <v>9.8540247688871165</v>
      </c>
      <c r="Y2105">
        <f>IF(Table1[[#This Row],[ATS]]=S2104,SUM(Table1[[#This Row],[ATS]],Y2104),Table1[[#This Row],[ATS]])</f>
        <v>1</v>
      </c>
      <c r="Z2105">
        <f>IF(Table1[[#This Row],[ATS]]&gt;0,Table1[[#This Row],[ATS streak (not real)]]-1,Table1[[#This Row],[ATS streak (not real)]]+1)</f>
        <v>0</v>
      </c>
      <c r="AA2105" s="5">
        <f>Table1[[#This Row],[running ttl ppg]]^2.37/(Table1[[#This Row],[running ttl ppg]]^2.37+Table1[[#This Row],[running ttl ppga]]^2.37)</f>
        <v>0.60924329824727652</v>
      </c>
      <c r="AB2105" s="5">
        <f>Table1[[#This Row],[pyth ratio]]+Table1[[#This Row],[win/loss ratio]]</f>
        <v>1.3592432982472764</v>
      </c>
    </row>
    <row r="2106" spans="1:28" x14ac:dyDescent="0.25">
      <c r="A2106" s="1">
        <v>4664</v>
      </c>
      <c r="B2106" s="7">
        <f t="shared" si="68"/>
        <v>9</v>
      </c>
      <c r="C2106" s="5">
        <v>2020</v>
      </c>
      <c r="D2106" s="5">
        <v>10</v>
      </c>
      <c r="E2106" t="s">
        <v>44</v>
      </c>
      <c r="F2106" t="s">
        <v>48</v>
      </c>
      <c r="G2106" s="5">
        <v>0</v>
      </c>
      <c r="H2106">
        <v>16</v>
      </c>
      <c r="I2106">
        <v>19</v>
      </c>
      <c r="J2106">
        <v>-3</v>
      </c>
      <c r="K2106">
        <f>IF(Table1[[#This Row],[net]]&gt;0,1,0)</f>
        <v>0</v>
      </c>
      <c r="L2106">
        <v>3</v>
      </c>
      <c r="M2106">
        <f>IF(Table1[[#This Row],[team]]=E2105,SUM(Table1[[#This Row],[win/loss]],M2105),Table1[[#This Row],[win/loss]])</f>
        <v>6</v>
      </c>
      <c r="N2106">
        <f>IF(Table1[[#This Row],[team]]=E2105,SUM(Table1[[#This Row],[win/loss]],M2105),Table1[[#This Row],[win/loss]])/B2106</f>
        <v>0.66666666666666663</v>
      </c>
      <c r="O2106">
        <f t="shared" si="67"/>
        <v>0</v>
      </c>
      <c r="P2106">
        <f>IF(Table1[[#This Row],[difference]]&gt;0,SQRT(Table1[[#This Row],[difference]]),-SQRT(ABS(Table1[[#This Row],[difference]])))</f>
        <v>0</v>
      </c>
      <c r="Q2106">
        <f>IF(Table1[[#This Row],[line]]&gt;0,SQRT(Table1[[#This Row],[line]]),-SQRT(ABS(Table1[[#This Row],[line]])))</f>
        <v>1.7320508075688772</v>
      </c>
      <c r="R2106">
        <f>Table1[[#This Row],[difference]]-Table1[[#This Row],[sqrt(line)]]</f>
        <v>-1.7320508075688772</v>
      </c>
      <c r="S2106">
        <f>IF(Table1[[#This Row],[difference]]&gt;0,1,-1)</f>
        <v>-1</v>
      </c>
      <c r="T2106">
        <f>IF(Table1[[#This Row],[team]]=E2105,SUM(H2106,T2105),Table1[[#This Row],[ppg]])</f>
        <v>174</v>
      </c>
      <c r="U2106">
        <f>IF(Table1[[#This Row],[team]]=E2105,SUM(I2106,U2105),Table1[[#This Row],[ppga]])</f>
        <v>150</v>
      </c>
      <c r="V2106">
        <f>IF(Table1[[#This Row],[team]]=E2105,SUM(Table1[[#This Row],[difference]],V2105),Table1[[#This Row],[difference]])</f>
        <v>4</v>
      </c>
      <c r="W2106">
        <f>IF(Table1[[#This Row],[team]]=E2105,SUM(Table1[[#This Row],[sqrt(dif)]],W2105),Table1[[#This Row],[sqrt(dif)]])</f>
        <v>3.3411141556006219</v>
      </c>
      <c r="X2106">
        <f>IF(Table1[[#This Row],[team]]=E2105,SUM(Table1[[#This Row],[f1]],X2105),Table1[[#This Row],[f1]])</f>
        <v>8.1219739613182398</v>
      </c>
      <c r="Y2106">
        <f>IF(Table1[[#This Row],[ATS]]=S2105,SUM(Table1[[#This Row],[ATS]],Y2105),Table1[[#This Row],[ATS]])</f>
        <v>-1</v>
      </c>
      <c r="Z2106">
        <f>IF(Table1[[#This Row],[ATS]]&gt;0,Table1[[#This Row],[ATS streak (not real)]]-1,Table1[[#This Row],[ATS streak (not real)]]+1)</f>
        <v>0</v>
      </c>
      <c r="AA2106" s="5">
        <f>Table1[[#This Row],[running ttl ppg]]^2.37/(Table1[[#This Row],[running ttl ppg]]^2.37+Table1[[#This Row],[running ttl ppga]]^2.37)</f>
        <v>0.58704319696179474</v>
      </c>
      <c r="AB2106" s="5">
        <f>Table1[[#This Row],[pyth ratio]]+Table1[[#This Row],[win/loss ratio]]</f>
        <v>1.2537098636284614</v>
      </c>
    </row>
    <row r="2107" spans="1:28" x14ac:dyDescent="0.25">
      <c r="A2107" s="1">
        <v>4665</v>
      </c>
      <c r="B2107" s="7">
        <f t="shared" si="68"/>
        <v>10</v>
      </c>
      <c r="C2107" s="5">
        <v>2020</v>
      </c>
      <c r="D2107" s="5">
        <v>11</v>
      </c>
      <c r="E2107" t="s">
        <v>44</v>
      </c>
      <c r="F2107" t="s">
        <v>59</v>
      </c>
      <c r="G2107" s="5">
        <v>0</v>
      </c>
      <c r="H2107">
        <v>37</v>
      </c>
      <c r="I2107">
        <v>20</v>
      </c>
      <c r="J2107">
        <v>17</v>
      </c>
      <c r="K2107">
        <f>IF(Table1[[#This Row],[net]]&gt;0,1,0)</f>
        <v>1</v>
      </c>
      <c r="L2107">
        <v>-7</v>
      </c>
      <c r="M2107">
        <f>IF(Table1[[#This Row],[team]]=E2106,SUM(Table1[[#This Row],[win/loss]],M2106),Table1[[#This Row],[win/loss]])</f>
        <v>7</v>
      </c>
      <c r="N2107">
        <f>IF(Table1[[#This Row],[team]]=E2106,SUM(Table1[[#This Row],[win/loss]],M2106),Table1[[#This Row],[win/loss]])/B2107</f>
        <v>0.7</v>
      </c>
      <c r="O2107">
        <f t="shared" si="67"/>
        <v>10</v>
      </c>
      <c r="P2107">
        <f>IF(Table1[[#This Row],[difference]]&gt;0,SQRT(Table1[[#This Row],[difference]]),-SQRT(ABS(Table1[[#This Row],[difference]])))</f>
        <v>3.1622776601683795</v>
      </c>
      <c r="Q2107">
        <f>IF(Table1[[#This Row],[line]]&gt;0,SQRT(Table1[[#This Row],[line]]),-SQRT(ABS(Table1[[#This Row],[line]])))</f>
        <v>-2.6457513110645907</v>
      </c>
      <c r="R2107">
        <f>Table1[[#This Row],[difference]]-Table1[[#This Row],[sqrt(line)]]</f>
        <v>12.64575131106459</v>
      </c>
      <c r="S2107">
        <f>IF(Table1[[#This Row],[difference]]&gt;0,1,-1)</f>
        <v>1</v>
      </c>
      <c r="T2107">
        <f>IF(Table1[[#This Row],[team]]=E2106,SUM(H2107,T2106),Table1[[#This Row],[ppg]])</f>
        <v>211</v>
      </c>
      <c r="U2107">
        <f>IF(Table1[[#This Row],[team]]=E2106,SUM(I2107,U2106),Table1[[#This Row],[ppga]])</f>
        <v>170</v>
      </c>
      <c r="V2107">
        <f>IF(Table1[[#This Row],[team]]=E2106,SUM(Table1[[#This Row],[difference]],V2106),Table1[[#This Row],[difference]])</f>
        <v>14</v>
      </c>
      <c r="W2107">
        <f>IF(Table1[[#This Row],[team]]=E2106,SUM(Table1[[#This Row],[sqrt(dif)]],W2106),Table1[[#This Row],[sqrt(dif)]])</f>
        <v>6.5033918157690014</v>
      </c>
      <c r="X2107">
        <f>IF(Table1[[#This Row],[team]]=E2106,SUM(Table1[[#This Row],[f1]],X2106),Table1[[#This Row],[f1]])</f>
        <v>20.76772527238283</v>
      </c>
      <c r="Y2107">
        <f>IF(Table1[[#This Row],[ATS]]=S2106,SUM(Table1[[#This Row],[ATS]],Y2106),Table1[[#This Row],[ATS]])</f>
        <v>1</v>
      </c>
      <c r="Z2107">
        <f>IF(Table1[[#This Row],[ATS]]&gt;0,Table1[[#This Row],[ATS streak (not real)]]-1,Table1[[#This Row],[ATS streak (not real)]]+1)</f>
        <v>0</v>
      </c>
      <c r="AA2107" s="5">
        <f>Table1[[#This Row],[running ttl ppg]]^2.37/(Table1[[#This Row],[running ttl ppg]]^2.37+Table1[[#This Row],[running ttl ppga]]^2.37)</f>
        <v>0.62528960915257736</v>
      </c>
      <c r="AB2107" s="5">
        <f>Table1[[#This Row],[pyth ratio]]+Table1[[#This Row],[win/loss ratio]]</f>
        <v>1.3252896091525774</v>
      </c>
    </row>
    <row r="2108" spans="1:28" x14ac:dyDescent="0.25">
      <c r="A2108" s="1">
        <v>4666</v>
      </c>
      <c r="B2108" s="7">
        <f t="shared" si="68"/>
        <v>11</v>
      </c>
      <c r="C2108" s="5">
        <v>2020</v>
      </c>
      <c r="D2108" s="5">
        <v>12</v>
      </c>
      <c r="E2108" t="s">
        <v>44</v>
      </c>
      <c r="F2108" t="s">
        <v>50</v>
      </c>
      <c r="G2108" s="5">
        <v>1</v>
      </c>
      <c r="H2108">
        <v>20</v>
      </c>
      <c r="I2108">
        <v>3</v>
      </c>
      <c r="J2108">
        <v>17</v>
      </c>
      <c r="K2108">
        <f>IF(Table1[[#This Row],[net]]&gt;0,1,0)</f>
        <v>1</v>
      </c>
      <c r="L2108">
        <v>-3.5</v>
      </c>
      <c r="M2108">
        <f>IF(Table1[[#This Row],[team]]=E2107,SUM(Table1[[#This Row],[win/loss]],M2107),Table1[[#This Row],[win/loss]])</f>
        <v>8</v>
      </c>
      <c r="N2108">
        <f>IF(Table1[[#This Row],[team]]=E2107,SUM(Table1[[#This Row],[win/loss]],M2107),Table1[[#This Row],[win/loss]])/B2108</f>
        <v>0.72727272727272729</v>
      </c>
      <c r="O2108">
        <f t="shared" si="67"/>
        <v>13.5</v>
      </c>
      <c r="P2108">
        <f>IF(Table1[[#This Row],[difference]]&gt;0,SQRT(Table1[[#This Row],[difference]]),-SQRT(ABS(Table1[[#This Row],[difference]])))</f>
        <v>3.6742346141747673</v>
      </c>
      <c r="Q2108">
        <f>IF(Table1[[#This Row],[line]]&gt;0,SQRT(Table1[[#This Row],[line]]),-SQRT(ABS(Table1[[#This Row],[line]])))</f>
        <v>-1.8708286933869707</v>
      </c>
      <c r="R2108">
        <f>Table1[[#This Row],[difference]]-Table1[[#This Row],[sqrt(line)]]</f>
        <v>15.37082869338697</v>
      </c>
      <c r="S2108">
        <f>IF(Table1[[#This Row],[difference]]&gt;0,1,-1)</f>
        <v>1</v>
      </c>
      <c r="T2108">
        <f>IF(Table1[[#This Row],[team]]=E2107,SUM(H2108,T2107),Table1[[#This Row],[ppg]])</f>
        <v>231</v>
      </c>
      <c r="U2108">
        <f>IF(Table1[[#This Row],[team]]=E2107,SUM(I2108,U2107),Table1[[#This Row],[ppga]])</f>
        <v>173</v>
      </c>
      <c r="V2108">
        <f>IF(Table1[[#This Row],[team]]=E2107,SUM(Table1[[#This Row],[difference]],V2107),Table1[[#This Row],[difference]])</f>
        <v>27.5</v>
      </c>
      <c r="W2108">
        <f>IF(Table1[[#This Row],[team]]=E2107,SUM(Table1[[#This Row],[sqrt(dif)]],W2107),Table1[[#This Row],[sqrt(dif)]])</f>
        <v>10.177626429943768</v>
      </c>
      <c r="X2108">
        <f>IF(Table1[[#This Row],[team]]=E2107,SUM(Table1[[#This Row],[f1]],X2107),Table1[[#This Row],[f1]])</f>
        <v>36.138553965769802</v>
      </c>
      <c r="Y2108">
        <f>IF(Table1[[#This Row],[ATS]]=S2107,SUM(Table1[[#This Row],[ATS]],Y2107),Table1[[#This Row],[ATS]])</f>
        <v>2</v>
      </c>
      <c r="Z2108">
        <f>IF(Table1[[#This Row],[ATS]]&gt;0,Table1[[#This Row],[ATS streak (not real)]]-1,Table1[[#This Row],[ATS streak (not real)]]+1)</f>
        <v>1</v>
      </c>
      <c r="AA2108" s="5">
        <f>Table1[[#This Row],[running ttl ppg]]^2.37/(Table1[[#This Row],[running ttl ppg]]^2.37+Table1[[#This Row],[running ttl ppga]]^2.37)</f>
        <v>0.66490473160337038</v>
      </c>
      <c r="AB2108" s="5">
        <f>Table1[[#This Row],[pyth ratio]]+Table1[[#This Row],[win/loss ratio]]</f>
        <v>1.3921774588760978</v>
      </c>
    </row>
    <row r="2109" spans="1:28" x14ac:dyDescent="0.25">
      <c r="A2109" s="1">
        <v>4667</v>
      </c>
      <c r="B2109" s="7">
        <f t="shared" si="68"/>
        <v>12</v>
      </c>
      <c r="C2109" s="5">
        <v>2020</v>
      </c>
      <c r="D2109" s="5">
        <v>13</v>
      </c>
      <c r="E2109" t="s">
        <v>44</v>
      </c>
      <c r="F2109" t="s">
        <v>49</v>
      </c>
      <c r="G2109" s="5">
        <v>0</v>
      </c>
      <c r="H2109">
        <v>26</v>
      </c>
      <c r="I2109">
        <v>15</v>
      </c>
      <c r="J2109">
        <v>11</v>
      </c>
      <c r="K2109">
        <f>IF(Table1[[#This Row],[net]]&gt;0,1,0)</f>
        <v>1</v>
      </c>
      <c r="L2109">
        <v>6.5</v>
      </c>
      <c r="M2109">
        <f>IF(Table1[[#This Row],[team]]=E2108,SUM(Table1[[#This Row],[win/loss]],M2108),Table1[[#This Row],[win/loss]])</f>
        <v>9</v>
      </c>
      <c r="N2109">
        <f>IF(Table1[[#This Row],[team]]=E2108,SUM(Table1[[#This Row],[win/loss]],M2108),Table1[[#This Row],[win/loss]])/B2109</f>
        <v>0.75</v>
      </c>
      <c r="O2109">
        <f t="shared" si="67"/>
        <v>17.5</v>
      </c>
      <c r="P2109">
        <f>IF(Table1[[#This Row],[difference]]&gt;0,SQRT(Table1[[#This Row],[difference]]),-SQRT(ABS(Table1[[#This Row],[difference]])))</f>
        <v>4.1833001326703778</v>
      </c>
      <c r="Q2109">
        <f>IF(Table1[[#This Row],[line]]&gt;0,SQRT(Table1[[#This Row],[line]]),-SQRT(ABS(Table1[[#This Row],[line]])))</f>
        <v>2.5495097567963922</v>
      </c>
      <c r="R2109">
        <f>Table1[[#This Row],[difference]]-Table1[[#This Row],[sqrt(line)]]</f>
        <v>14.950490243203607</v>
      </c>
      <c r="S2109">
        <f>IF(Table1[[#This Row],[difference]]&gt;0,1,-1)</f>
        <v>1</v>
      </c>
      <c r="T2109">
        <f>IF(Table1[[#This Row],[team]]=E2108,SUM(H2109,T2108),Table1[[#This Row],[ppg]])</f>
        <v>257</v>
      </c>
      <c r="U2109">
        <f>IF(Table1[[#This Row],[team]]=E2108,SUM(I2109,U2108),Table1[[#This Row],[ppga]])</f>
        <v>188</v>
      </c>
      <c r="V2109">
        <f>IF(Table1[[#This Row],[team]]=E2108,SUM(Table1[[#This Row],[difference]],V2108),Table1[[#This Row],[difference]])</f>
        <v>45</v>
      </c>
      <c r="W2109">
        <f>IF(Table1[[#This Row],[team]]=E2108,SUM(Table1[[#This Row],[sqrt(dif)]],W2108),Table1[[#This Row],[sqrt(dif)]])</f>
        <v>14.360926562614146</v>
      </c>
      <c r="X2109">
        <f>IF(Table1[[#This Row],[team]]=E2108,SUM(Table1[[#This Row],[f1]],X2108),Table1[[#This Row],[f1]])</f>
        <v>51.089044208973405</v>
      </c>
      <c r="Y2109">
        <f>IF(Table1[[#This Row],[ATS]]=S2108,SUM(Table1[[#This Row],[ATS]],Y2108),Table1[[#This Row],[ATS]])</f>
        <v>3</v>
      </c>
      <c r="Z2109">
        <f>IF(Table1[[#This Row],[ATS]]&gt;0,Table1[[#This Row],[ATS streak (not real)]]-1,Table1[[#This Row],[ATS streak (not real)]]+1)</f>
        <v>2</v>
      </c>
      <c r="AA2109" s="5">
        <f>Table1[[#This Row],[running ttl ppg]]^2.37/(Table1[[#This Row],[running ttl ppg]]^2.37+Table1[[#This Row],[running ttl ppga]]^2.37)</f>
        <v>0.67720200137554498</v>
      </c>
      <c r="AB2109" s="5">
        <f>Table1[[#This Row],[pyth ratio]]+Table1[[#This Row],[win/loss ratio]]</f>
        <v>1.4272020013755449</v>
      </c>
    </row>
    <row r="2110" spans="1:28" x14ac:dyDescent="0.25">
      <c r="A2110" s="1">
        <v>4668</v>
      </c>
      <c r="B2110" s="7">
        <f t="shared" si="68"/>
        <v>13</v>
      </c>
      <c r="C2110" s="5">
        <v>2020</v>
      </c>
      <c r="D2110" s="5">
        <v>14</v>
      </c>
      <c r="E2110" t="s">
        <v>44</v>
      </c>
      <c r="F2110" t="s">
        <v>43</v>
      </c>
      <c r="G2110" s="5">
        <v>1</v>
      </c>
      <c r="H2110">
        <v>17</v>
      </c>
      <c r="I2110">
        <v>24</v>
      </c>
      <c r="J2110">
        <v>-7</v>
      </c>
      <c r="K2110">
        <f>IF(Table1[[#This Row],[net]]&gt;0,1,0)</f>
        <v>0</v>
      </c>
      <c r="L2110">
        <v>6.5</v>
      </c>
      <c r="M2110">
        <f>IF(Table1[[#This Row],[team]]=E2109,SUM(Table1[[#This Row],[win/loss]],M2109),Table1[[#This Row],[win/loss]])</f>
        <v>9</v>
      </c>
      <c r="N2110">
        <f>IF(Table1[[#This Row],[team]]=E2109,SUM(Table1[[#This Row],[win/loss]],M2109),Table1[[#This Row],[win/loss]])/B2110</f>
        <v>0.69230769230769229</v>
      </c>
      <c r="O2110">
        <f t="shared" si="67"/>
        <v>-0.5</v>
      </c>
      <c r="P2110">
        <f>IF(Table1[[#This Row],[difference]]&gt;0,SQRT(Table1[[#This Row],[difference]]),-SQRT(ABS(Table1[[#This Row],[difference]])))</f>
        <v>-0.70710678118654757</v>
      </c>
      <c r="Q2110">
        <f>IF(Table1[[#This Row],[line]]&gt;0,SQRT(Table1[[#This Row],[line]]),-SQRT(ABS(Table1[[#This Row],[line]])))</f>
        <v>2.5495097567963922</v>
      </c>
      <c r="R2110">
        <f>Table1[[#This Row],[difference]]-Table1[[#This Row],[sqrt(line)]]</f>
        <v>-3.0495097567963922</v>
      </c>
      <c r="S2110">
        <f>IF(Table1[[#This Row],[difference]]&gt;0,1,-1)</f>
        <v>-1</v>
      </c>
      <c r="T2110">
        <f>IF(Table1[[#This Row],[team]]=E2109,SUM(H2110,T2109),Table1[[#This Row],[ppg]])</f>
        <v>274</v>
      </c>
      <c r="U2110">
        <f>IF(Table1[[#This Row],[team]]=E2109,SUM(I2110,U2109),Table1[[#This Row],[ppga]])</f>
        <v>212</v>
      </c>
      <c r="V2110">
        <f>IF(Table1[[#This Row],[team]]=E2109,SUM(Table1[[#This Row],[difference]],V2109),Table1[[#This Row],[difference]])</f>
        <v>44.5</v>
      </c>
      <c r="W2110">
        <f>IF(Table1[[#This Row],[team]]=E2109,SUM(Table1[[#This Row],[sqrt(dif)]],W2109),Table1[[#This Row],[sqrt(dif)]])</f>
        <v>13.653819781427599</v>
      </c>
      <c r="X2110">
        <f>IF(Table1[[#This Row],[team]]=E2109,SUM(Table1[[#This Row],[f1]],X2109),Table1[[#This Row],[f1]])</f>
        <v>48.039534452177016</v>
      </c>
      <c r="Y2110">
        <f>IF(Table1[[#This Row],[ATS]]=S2109,SUM(Table1[[#This Row],[ATS]],Y2109),Table1[[#This Row],[ATS]])</f>
        <v>-1</v>
      </c>
      <c r="Z2110">
        <f>IF(Table1[[#This Row],[ATS]]&gt;0,Table1[[#This Row],[ATS streak (not real)]]-1,Table1[[#This Row],[ATS streak (not real)]]+1)</f>
        <v>0</v>
      </c>
      <c r="AA2110" s="5">
        <f>Table1[[#This Row],[running ttl ppg]]^2.37/(Table1[[#This Row],[running ttl ppg]]^2.37+Table1[[#This Row],[running ttl ppga]]^2.37)</f>
        <v>0.64748538537944478</v>
      </c>
      <c r="AB2110" s="5">
        <f>Table1[[#This Row],[pyth ratio]]+Table1[[#This Row],[win/loss ratio]]</f>
        <v>1.339793077687137</v>
      </c>
    </row>
    <row r="2111" spans="1:28" x14ac:dyDescent="0.25">
      <c r="A2111" s="1">
        <v>4669</v>
      </c>
      <c r="B2111" s="7">
        <f t="shared" si="68"/>
        <v>14</v>
      </c>
      <c r="C2111" s="5">
        <v>2020</v>
      </c>
      <c r="D2111" s="5">
        <v>15</v>
      </c>
      <c r="E2111" t="s">
        <v>44</v>
      </c>
      <c r="F2111" t="s">
        <v>67</v>
      </c>
      <c r="G2111" s="5">
        <v>0</v>
      </c>
      <c r="H2111">
        <v>17</v>
      </c>
      <c r="I2111">
        <v>10</v>
      </c>
      <c r="J2111">
        <v>7</v>
      </c>
      <c r="K2111">
        <f>IF(Table1[[#This Row],[net]]&gt;0,1,0)</f>
        <v>1</v>
      </c>
      <c r="L2111">
        <v>1</v>
      </c>
      <c r="M2111">
        <f>IF(Table1[[#This Row],[team]]=E2110,SUM(Table1[[#This Row],[win/loss]],M2110),Table1[[#This Row],[win/loss]])</f>
        <v>10</v>
      </c>
      <c r="N2111">
        <f>IF(Table1[[#This Row],[team]]=E2110,SUM(Table1[[#This Row],[win/loss]],M2110),Table1[[#This Row],[win/loss]])/B2111</f>
        <v>0.7142857142857143</v>
      </c>
      <c r="O2111">
        <f t="shared" si="67"/>
        <v>8</v>
      </c>
      <c r="P2111">
        <f>IF(Table1[[#This Row],[difference]]&gt;0,SQRT(Table1[[#This Row],[difference]]),-SQRT(ABS(Table1[[#This Row],[difference]])))</f>
        <v>2.8284271247461903</v>
      </c>
      <c r="Q2111">
        <f>IF(Table1[[#This Row],[line]]&gt;0,SQRT(Table1[[#This Row],[line]]),-SQRT(ABS(Table1[[#This Row],[line]])))</f>
        <v>1</v>
      </c>
      <c r="R2111">
        <f>Table1[[#This Row],[difference]]-Table1[[#This Row],[sqrt(line)]]</f>
        <v>7</v>
      </c>
      <c r="S2111">
        <f>IF(Table1[[#This Row],[difference]]&gt;0,1,-1)</f>
        <v>1</v>
      </c>
      <c r="T2111">
        <f>IF(Table1[[#This Row],[team]]=E2110,SUM(H2111,T2110),Table1[[#This Row],[ppg]])</f>
        <v>291</v>
      </c>
      <c r="U2111">
        <f>IF(Table1[[#This Row],[team]]=E2110,SUM(I2111,U2110),Table1[[#This Row],[ppga]])</f>
        <v>222</v>
      </c>
      <c r="V2111">
        <f>IF(Table1[[#This Row],[team]]=E2110,SUM(Table1[[#This Row],[difference]],V2110),Table1[[#This Row],[difference]])</f>
        <v>52.5</v>
      </c>
      <c r="W2111">
        <f>IF(Table1[[#This Row],[team]]=E2110,SUM(Table1[[#This Row],[sqrt(dif)]],W2110),Table1[[#This Row],[sqrt(dif)]])</f>
        <v>16.482246906173788</v>
      </c>
      <c r="X2111">
        <f>IF(Table1[[#This Row],[team]]=E2110,SUM(Table1[[#This Row],[f1]],X2110),Table1[[#This Row],[f1]])</f>
        <v>55.039534452177016</v>
      </c>
      <c r="Y2111">
        <f>IF(Table1[[#This Row],[ATS]]=S2110,SUM(Table1[[#This Row],[ATS]],Y2110),Table1[[#This Row],[ATS]])</f>
        <v>1</v>
      </c>
      <c r="Z2111">
        <f>IF(Table1[[#This Row],[ATS]]&gt;0,Table1[[#This Row],[ATS streak (not real)]]-1,Table1[[#This Row],[ATS streak (not real)]]+1)</f>
        <v>0</v>
      </c>
      <c r="AA2111" s="5">
        <f>Table1[[#This Row],[running ttl ppg]]^2.37/(Table1[[#This Row],[running ttl ppg]]^2.37+Table1[[#This Row],[running ttl ppga]]^2.37)</f>
        <v>0.65507681153337749</v>
      </c>
      <c r="AB2111" s="5">
        <f>Table1[[#This Row],[pyth ratio]]+Table1[[#This Row],[win/loss ratio]]</f>
        <v>1.3693625258190918</v>
      </c>
    </row>
    <row r="2112" spans="1:28" x14ac:dyDescent="0.25">
      <c r="A2112" s="1">
        <v>4670</v>
      </c>
      <c r="B2112" s="7">
        <f t="shared" si="68"/>
        <v>15</v>
      </c>
      <c r="C2112" s="5">
        <v>2020</v>
      </c>
      <c r="D2112" s="5">
        <v>16</v>
      </c>
      <c r="E2112" t="s">
        <v>44</v>
      </c>
      <c r="F2112" t="s">
        <v>63</v>
      </c>
      <c r="G2112" s="5">
        <v>0</v>
      </c>
      <c r="H2112">
        <v>17</v>
      </c>
      <c r="I2112">
        <v>24</v>
      </c>
      <c r="J2112">
        <v>-7</v>
      </c>
      <c r="K2112">
        <f>IF(Table1[[#This Row],[net]]&gt;0,1,0)</f>
        <v>0</v>
      </c>
      <c r="L2112">
        <v>6.5</v>
      </c>
      <c r="M2112">
        <f>IF(Table1[[#This Row],[team]]=E2111,SUM(Table1[[#This Row],[win/loss]],M2111),Table1[[#This Row],[win/loss]])</f>
        <v>10</v>
      </c>
      <c r="N2112">
        <f>IF(Table1[[#This Row],[team]]=E2111,SUM(Table1[[#This Row],[win/loss]],M2111),Table1[[#This Row],[win/loss]])/B2112</f>
        <v>0.66666666666666663</v>
      </c>
      <c r="O2112">
        <f t="shared" si="67"/>
        <v>-0.5</v>
      </c>
      <c r="P2112">
        <f>IF(Table1[[#This Row],[difference]]&gt;0,SQRT(Table1[[#This Row],[difference]]),-SQRT(ABS(Table1[[#This Row],[difference]])))</f>
        <v>-0.70710678118654757</v>
      </c>
      <c r="Q2112">
        <f>IF(Table1[[#This Row],[line]]&gt;0,SQRT(Table1[[#This Row],[line]]),-SQRT(ABS(Table1[[#This Row],[line]])))</f>
        <v>2.5495097567963922</v>
      </c>
      <c r="R2112">
        <f>Table1[[#This Row],[difference]]-Table1[[#This Row],[sqrt(line)]]</f>
        <v>-3.0495097567963922</v>
      </c>
      <c r="S2112">
        <f>IF(Table1[[#This Row],[difference]]&gt;0,1,-1)</f>
        <v>-1</v>
      </c>
      <c r="T2112">
        <f>IF(Table1[[#This Row],[team]]=E2111,SUM(H2112,T2111),Table1[[#This Row],[ppg]])</f>
        <v>308</v>
      </c>
      <c r="U2112">
        <f>IF(Table1[[#This Row],[team]]=E2111,SUM(I2112,U2111),Table1[[#This Row],[ppga]])</f>
        <v>246</v>
      </c>
      <c r="V2112">
        <f>IF(Table1[[#This Row],[team]]=E2111,SUM(Table1[[#This Row],[difference]],V2111),Table1[[#This Row],[difference]])</f>
        <v>52</v>
      </c>
      <c r="W2112">
        <f>IF(Table1[[#This Row],[team]]=E2111,SUM(Table1[[#This Row],[sqrt(dif)]],W2111),Table1[[#This Row],[sqrt(dif)]])</f>
        <v>15.77514012498724</v>
      </c>
      <c r="X2112">
        <f>IF(Table1[[#This Row],[team]]=E2111,SUM(Table1[[#This Row],[f1]],X2111),Table1[[#This Row],[f1]])</f>
        <v>51.990024695380626</v>
      </c>
      <c r="Y2112">
        <f>IF(Table1[[#This Row],[ATS]]=S2111,SUM(Table1[[#This Row],[ATS]],Y2111),Table1[[#This Row],[ATS]])</f>
        <v>-1</v>
      </c>
      <c r="Z2112">
        <f>IF(Table1[[#This Row],[ATS]]&gt;0,Table1[[#This Row],[ATS streak (not real)]]-1,Table1[[#This Row],[ATS streak (not real)]]+1)</f>
        <v>0</v>
      </c>
      <c r="AA2112" s="5">
        <f>Table1[[#This Row],[running ttl ppg]]^2.37/(Table1[[#This Row],[running ttl ppg]]^2.37+Table1[[#This Row],[running ttl ppga]]^2.37)</f>
        <v>0.63011279739026615</v>
      </c>
      <c r="AB2112" s="5">
        <f>Table1[[#This Row],[pyth ratio]]+Table1[[#This Row],[win/loss ratio]]</f>
        <v>1.2967794640569328</v>
      </c>
    </row>
    <row r="2113" spans="1:28" x14ac:dyDescent="0.25">
      <c r="A2113" s="1">
        <v>4671</v>
      </c>
      <c r="B2113" s="7">
        <f t="shared" si="68"/>
        <v>16</v>
      </c>
      <c r="C2113" s="5">
        <v>2020</v>
      </c>
      <c r="D2113" s="5">
        <v>17</v>
      </c>
      <c r="E2113" t="s">
        <v>44</v>
      </c>
      <c r="F2113" t="s">
        <v>62</v>
      </c>
      <c r="G2113" s="5">
        <v>1</v>
      </c>
      <c r="H2113">
        <v>6</v>
      </c>
      <c r="I2113">
        <v>13</v>
      </c>
      <c r="J2113">
        <v>-7</v>
      </c>
      <c r="K2113">
        <f>IF(Table1[[#This Row],[net]]&gt;0,1,0)</f>
        <v>0</v>
      </c>
      <c r="L2113">
        <v>1</v>
      </c>
      <c r="M2113">
        <f>IF(Table1[[#This Row],[team]]=E2112,SUM(Table1[[#This Row],[win/loss]],M2112),Table1[[#This Row],[win/loss]])</f>
        <v>10</v>
      </c>
      <c r="N2113">
        <f>IF(Table1[[#This Row],[team]]=E2112,SUM(Table1[[#This Row],[win/loss]],M2112),Table1[[#This Row],[win/loss]])/B2113</f>
        <v>0.625</v>
      </c>
      <c r="O2113">
        <f t="shared" si="67"/>
        <v>-6</v>
      </c>
      <c r="P2113">
        <f>IF(Table1[[#This Row],[difference]]&gt;0,SQRT(Table1[[#This Row],[difference]]),-SQRT(ABS(Table1[[#This Row],[difference]])))</f>
        <v>-2.4494897427831779</v>
      </c>
      <c r="Q2113">
        <f>IF(Table1[[#This Row],[line]]&gt;0,SQRT(Table1[[#This Row],[line]]),-SQRT(ABS(Table1[[#This Row],[line]])))</f>
        <v>1</v>
      </c>
      <c r="R2113">
        <f>Table1[[#This Row],[difference]]-Table1[[#This Row],[sqrt(line)]]</f>
        <v>-7</v>
      </c>
      <c r="S2113">
        <f>IF(Table1[[#This Row],[difference]]&gt;0,1,-1)</f>
        <v>-1</v>
      </c>
      <c r="T2113">
        <f>IF(Table1[[#This Row],[team]]=E2112,SUM(H2113,T2112),Table1[[#This Row],[ppg]])</f>
        <v>314</v>
      </c>
      <c r="U2113">
        <f>IF(Table1[[#This Row],[team]]=E2112,SUM(I2113,U2112),Table1[[#This Row],[ppga]])</f>
        <v>259</v>
      </c>
      <c r="V2113">
        <f>IF(Table1[[#This Row],[team]]=E2112,SUM(Table1[[#This Row],[difference]],V2112),Table1[[#This Row],[difference]])</f>
        <v>46</v>
      </c>
      <c r="W2113">
        <f>IF(Table1[[#This Row],[team]]=E2112,SUM(Table1[[#This Row],[sqrt(dif)]],W2112),Table1[[#This Row],[sqrt(dif)]])</f>
        <v>13.325650382204064</v>
      </c>
      <c r="X2113">
        <f>IF(Table1[[#This Row],[team]]=E2112,SUM(Table1[[#This Row],[f1]],X2112),Table1[[#This Row],[f1]])</f>
        <v>44.990024695380626</v>
      </c>
      <c r="Y2113">
        <f>IF(Table1[[#This Row],[ATS]]=S2112,SUM(Table1[[#This Row],[ATS]],Y2112),Table1[[#This Row],[ATS]])</f>
        <v>-2</v>
      </c>
      <c r="Z2113">
        <f>IF(Table1[[#This Row],[ATS]]&gt;0,Table1[[#This Row],[ATS streak (not real)]]-1,Table1[[#This Row],[ATS streak (not real)]]+1)</f>
        <v>-1</v>
      </c>
      <c r="AA2113" s="5">
        <f>Table1[[#This Row],[running ttl ppg]]^2.37/(Table1[[#This Row],[running ttl ppg]]^2.37+Table1[[#This Row],[running ttl ppga]]^2.37)</f>
        <v>0.61215479278520812</v>
      </c>
      <c r="AB2113" s="5">
        <f>Table1[[#This Row],[pyth ratio]]+Table1[[#This Row],[win/loss ratio]]</f>
        <v>1.237154792785208</v>
      </c>
    </row>
    <row r="2114" spans="1:28" x14ac:dyDescent="0.25">
      <c r="A2114" s="1">
        <v>4672</v>
      </c>
      <c r="B2114" s="7">
        <f t="shared" si="68"/>
        <v>1</v>
      </c>
      <c r="C2114" s="5">
        <v>2020</v>
      </c>
      <c r="D2114" s="5">
        <v>1</v>
      </c>
      <c r="E2114" t="s">
        <v>45</v>
      </c>
      <c r="F2114" t="s">
        <v>58</v>
      </c>
      <c r="G2114" s="5">
        <v>1</v>
      </c>
      <c r="H2114">
        <v>27</v>
      </c>
      <c r="I2114">
        <v>30</v>
      </c>
      <c r="J2114">
        <v>-3</v>
      </c>
      <c r="K2114">
        <f>IF(Table1[[#This Row],[net]]&gt;0,1,0)</f>
        <v>0</v>
      </c>
      <c r="L2114">
        <v>1.5</v>
      </c>
      <c r="M2114">
        <f>IF(Table1[[#This Row],[team]]=E2113,SUM(Table1[[#This Row],[win/loss]],M2113),Table1[[#This Row],[win/loss]])</f>
        <v>0</v>
      </c>
      <c r="N2114">
        <f>IF(Table1[[#This Row],[team]]=E2113,SUM(Table1[[#This Row],[win/loss]],M2113),Table1[[#This Row],[win/loss]])/B2114</f>
        <v>0</v>
      </c>
      <c r="O2114">
        <f t="shared" si="67"/>
        <v>-1.5</v>
      </c>
      <c r="P2114">
        <f>IF(Table1[[#This Row],[difference]]&gt;0,SQRT(Table1[[#This Row],[difference]]),-SQRT(ABS(Table1[[#This Row],[difference]])))</f>
        <v>-1.2247448713915889</v>
      </c>
      <c r="Q2114">
        <f>IF(Table1[[#This Row],[line]]&gt;0,SQRT(Table1[[#This Row],[line]]),-SQRT(ABS(Table1[[#This Row],[line]])))</f>
        <v>1.2247448713915889</v>
      </c>
      <c r="R2114">
        <f>Table1[[#This Row],[difference]]-Table1[[#This Row],[sqrt(line)]]</f>
        <v>-2.7247448713915889</v>
      </c>
      <c r="S2114">
        <f>IF(Table1[[#This Row],[difference]]&gt;0,1,-1)</f>
        <v>-1</v>
      </c>
      <c r="T2114">
        <f>IF(Table1[[#This Row],[team]]=E2113,SUM(H2114,T2113),Table1[[#This Row],[ppg]])</f>
        <v>27</v>
      </c>
      <c r="U2114">
        <f>IF(Table1[[#This Row],[team]]=E2113,SUM(I2114,U2113),Table1[[#This Row],[ppga]])</f>
        <v>30</v>
      </c>
      <c r="V2114">
        <f>IF(Table1[[#This Row],[team]]=E2113,SUM(Table1[[#This Row],[difference]],V2113),Table1[[#This Row],[difference]])</f>
        <v>-1.5</v>
      </c>
      <c r="W2114">
        <f>IF(Table1[[#This Row],[team]]=E2113,SUM(Table1[[#This Row],[sqrt(dif)]],W2113),Table1[[#This Row],[sqrt(dif)]])</f>
        <v>-1.2247448713915889</v>
      </c>
      <c r="X2114">
        <f>IF(Table1[[#This Row],[team]]=E2113,SUM(Table1[[#This Row],[f1]],X2113),Table1[[#This Row],[f1]])</f>
        <v>-2.7247448713915889</v>
      </c>
      <c r="Y2114">
        <f>IF(Table1[[#This Row],[ATS]]=S2113,SUM(Table1[[#This Row],[ATS]],Y2113),Table1[[#This Row],[ATS]])</f>
        <v>-3</v>
      </c>
      <c r="Z2114">
        <f>IF(Table1[[#This Row],[ATS]]&gt;0,Table1[[#This Row],[ATS streak (not real)]]-1,Table1[[#This Row],[ATS streak (not real)]]+1)</f>
        <v>-2</v>
      </c>
      <c r="AA2114" s="5">
        <f>Table1[[#This Row],[running ttl ppg]]^2.37/(Table1[[#This Row],[running ttl ppg]]^2.37+Table1[[#This Row],[running ttl ppga]]^2.37)</f>
        <v>0.43789625224379619</v>
      </c>
      <c r="AB2114" s="5">
        <f>Table1[[#This Row],[pyth ratio]]+Table1[[#This Row],[win/loss ratio]]</f>
        <v>0.43789625224379619</v>
      </c>
    </row>
    <row r="2115" spans="1:28" x14ac:dyDescent="0.25">
      <c r="A2115" s="1">
        <v>4673</v>
      </c>
      <c r="B2115" s="7">
        <f t="shared" si="68"/>
        <v>2</v>
      </c>
      <c r="C2115" s="5">
        <v>2020</v>
      </c>
      <c r="D2115" s="5">
        <v>2</v>
      </c>
      <c r="E2115" t="s">
        <v>45</v>
      </c>
      <c r="F2115" t="s">
        <v>70</v>
      </c>
      <c r="G2115" s="5">
        <v>1</v>
      </c>
      <c r="H2115">
        <v>14</v>
      </c>
      <c r="I2115">
        <v>20</v>
      </c>
      <c r="J2115">
        <v>-6</v>
      </c>
      <c r="K2115">
        <f>IF(Table1[[#This Row],[net]]&gt;0,1,0)</f>
        <v>0</v>
      </c>
      <c r="L2115">
        <v>-6.5</v>
      </c>
      <c r="M2115">
        <f>IF(Table1[[#This Row],[team]]=E2114,SUM(Table1[[#This Row],[win/loss]],M2114),Table1[[#This Row],[win/loss]])</f>
        <v>0</v>
      </c>
      <c r="N2115">
        <f>IF(Table1[[#This Row],[team]]=E2114,SUM(Table1[[#This Row],[win/loss]],M2114),Table1[[#This Row],[win/loss]])/B2115</f>
        <v>0</v>
      </c>
      <c r="O2115">
        <f t="shared" ref="O2115:O2178" si="69">J2115+L2115</f>
        <v>-12.5</v>
      </c>
      <c r="P2115">
        <f>IF(Table1[[#This Row],[difference]]&gt;0,SQRT(Table1[[#This Row],[difference]]),-SQRT(ABS(Table1[[#This Row],[difference]])))</f>
        <v>-3.5355339059327378</v>
      </c>
      <c r="Q2115">
        <f>IF(Table1[[#This Row],[line]]&gt;0,SQRT(Table1[[#This Row],[line]]),-SQRT(ABS(Table1[[#This Row],[line]])))</f>
        <v>-2.5495097567963922</v>
      </c>
      <c r="R2115">
        <f>Table1[[#This Row],[difference]]-Table1[[#This Row],[sqrt(line)]]</f>
        <v>-9.9504902432036069</v>
      </c>
      <c r="S2115">
        <f>IF(Table1[[#This Row],[difference]]&gt;0,1,-1)</f>
        <v>-1</v>
      </c>
      <c r="T2115">
        <f>IF(Table1[[#This Row],[team]]=E2114,SUM(H2115,T2114),Table1[[#This Row],[ppg]])</f>
        <v>41</v>
      </c>
      <c r="U2115">
        <f>IF(Table1[[#This Row],[team]]=E2114,SUM(I2115,U2114),Table1[[#This Row],[ppga]])</f>
        <v>50</v>
      </c>
      <c r="V2115">
        <f>IF(Table1[[#This Row],[team]]=E2114,SUM(Table1[[#This Row],[difference]],V2114),Table1[[#This Row],[difference]])</f>
        <v>-14</v>
      </c>
      <c r="W2115">
        <f>IF(Table1[[#This Row],[team]]=E2114,SUM(Table1[[#This Row],[sqrt(dif)]],W2114),Table1[[#This Row],[sqrt(dif)]])</f>
        <v>-4.7602787773243271</v>
      </c>
      <c r="X2115">
        <f>IF(Table1[[#This Row],[team]]=E2114,SUM(Table1[[#This Row],[f1]],X2114),Table1[[#This Row],[f1]])</f>
        <v>-12.675235114595196</v>
      </c>
      <c r="Y2115">
        <f>IF(Table1[[#This Row],[ATS]]=S2114,SUM(Table1[[#This Row],[ATS]],Y2114),Table1[[#This Row],[ATS]])</f>
        <v>-4</v>
      </c>
      <c r="Z2115">
        <f>IF(Table1[[#This Row],[ATS]]&gt;0,Table1[[#This Row],[ATS streak (not real)]]-1,Table1[[#This Row],[ATS streak (not real)]]+1)</f>
        <v>-3</v>
      </c>
      <c r="AA2115" s="5">
        <f>Table1[[#This Row],[running ttl ppg]]^2.37/(Table1[[#This Row],[running ttl ppg]]^2.37+Table1[[#This Row],[running ttl ppga]]^2.37)</f>
        <v>0.384538441814748</v>
      </c>
      <c r="AB2115" s="5">
        <f>Table1[[#This Row],[pyth ratio]]+Table1[[#This Row],[win/loss ratio]]</f>
        <v>0.384538441814748</v>
      </c>
    </row>
    <row r="2116" spans="1:28" x14ac:dyDescent="0.25">
      <c r="A2116" s="1">
        <v>4674</v>
      </c>
      <c r="B2116" s="7">
        <f t="shared" si="68"/>
        <v>3</v>
      </c>
      <c r="C2116" s="5">
        <v>2020</v>
      </c>
      <c r="D2116" s="5">
        <v>3</v>
      </c>
      <c r="E2116" t="s">
        <v>45</v>
      </c>
      <c r="F2116" t="s">
        <v>41</v>
      </c>
      <c r="G2116" s="5">
        <v>0</v>
      </c>
      <c r="H2116">
        <v>38</v>
      </c>
      <c r="I2116">
        <v>20</v>
      </c>
      <c r="J2116">
        <v>18</v>
      </c>
      <c r="K2116">
        <f>IF(Table1[[#This Row],[net]]&gt;0,1,0)</f>
        <v>1</v>
      </c>
      <c r="L2116">
        <v>2.5</v>
      </c>
      <c r="M2116">
        <f>IF(Table1[[#This Row],[team]]=E2115,SUM(Table1[[#This Row],[win/loss]],M2115),Table1[[#This Row],[win/loss]])</f>
        <v>1</v>
      </c>
      <c r="N2116">
        <f>IF(Table1[[#This Row],[team]]=E2115,SUM(Table1[[#This Row],[win/loss]],M2115),Table1[[#This Row],[win/loss]])/B2116</f>
        <v>0.33333333333333331</v>
      </c>
      <c r="O2116">
        <f t="shared" si="69"/>
        <v>20.5</v>
      </c>
      <c r="P2116">
        <f>IF(Table1[[#This Row],[difference]]&gt;0,SQRT(Table1[[#This Row],[difference]]),-SQRT(ABS(Table1[[#This Row],[difference]])))</f>
        <v>4.5276925690687087</v>
      </c>
      <c r="Q2116">
        <f>IF(Table1[[#This Row],[line]]&gt;0,SQRT(Table1[[#This Row],[line]]),-SQRT(ABS(Table1[[#This Row],[line]])))</f>
        <v>1.5811388300841898</v>
      </c>
      <c r="R2116">
        <f>Table1[[#This Row],[difference]]-Table1[[#This Row],[sqrt(line)]]</f>
        <v>18.918861169915811</v>
      </c>
      <c r="S2116">
        <f>IF(Table1[[#This Row],[difference]]&gt;0,1,-1)</f>
        <v>1</v>
      </c>
      <c r="T2116">
        <f>IF(Table1[[#This Row],[team]]=E2115,SUM(H2116,T2115),Table1[[#This Row],[ppg]])</f>
        <v>79</v>
      </c>
      <c r="U2116">
        <f>IF(Table1[[#This Row],[team]]=E2115,SUM(I2116,U2115),Table1[[#This Row],[ppga]])</f>
        <v>70</v>
      </c>
      <c r="V2116">
        <f>IF(Table1[[#This Row],[team]]=E2115,SUM(Table1[[#This Row],[difference]],V2115),Table1[[#This Row],[difference]])</f>
        <v>6.5</v>
      </c>
      <c r="W2116">
        <f>IF(Table1[[#This Row],[team]]=E2115,SUM(Table1[[#This Row],[sqrt(dif)]],W2115),Table1[[#This Row],[sqrt(dif)]])</f>
        <v>-0.23258620825561849</v>
      </c>
      <c r="X2116">
        <f>IF(Table1[[#This Row],[team]]=E2115,SUM(Table1[[#This Row],[f1]],X2115),Table1[[#This Row],[f1]])</f>
        <v>6.2436260553206147</v>
      </c>
      <c r="Y2116">
        <f>IF(Table1[[#This Row],[ATS]]=S2115,SUM(Table1[[#This Row],[ATS]],Y2115),Table1[[#This Row],[ATS]])</f>
        <v>1</v>
      </c>
      <c r="Z2116">
        <f>IF(Table1[[#This Row],[ATS]]&gt;0,Table1[[#This Row],[ATS streak (not real)]]-1,Table1[[#This Row],[ATS streak (not real)]]+1)</f>
        <v>0</v>
      </c>
      <c r="AA2116" s="5">
        <f>Table1[[#This Row],[running ttl ppg]]^2.37/(Table1[[#This Row],[running ttl ppg]]^2.37+Table1[[#This Row],[running ttl ppga]]^2.37)</f>
        <v>0.57117768311039785</v>
      </c>
      <c r="AB2116" s="5">
        <f>Table1[[#This Row],[pyth ratio]]+Table1[[#This Row],[win/loss ratio]]</f>
        <v>0.90451101644373111</v>
      </c>
    </row>
    <row r="2117" spans="1:28" x14ac:dyDescent="0.25">
      <c r="A2117" s="1">
        <v>4675</v>
      </c>
      <c r="B2117" s="7">
        <f t="shared" si="68"/>
        <v>4</v>
      </c>
      <c r="C2117" s="5">
        <v>2020</v>
      </c>
      <c r="D2117" s="5">
        <v>4</v>
      </c>
      <c r="E2117" t="s">
        <v>45</v>
      </c>
      <c r="F2117" t="s">
        <v>53</v>
      </c>
      <c r="G2117" s="5">
        <v>0</v>
      </c>
      <c r="H2117">
        <v>16</v>
      </c>
      <c r="I2117">
        <v>10</v>
      </c>
      <c r="J2117">
        <v>6</v>
      </c>
      <c r="K2117">
        <f>IF(Table1[[#This Row],[net]]&gt;0,1,0)</f>
        <v>1</v>
      </c>
      <c r="L2117">
        <v>5.5</v>
      </c>
      <c r="M2117">
        <f>IF(Table1[[#This Row],[team]]=E2116,SUM(Table1[[#This Row],[win/loss]],M2116),Table1[[#This Row],[win/loss]])</f>
        <v>2</v>
      </c>
      <c r="N2117">
        <f>IF(Table1[[#This Row],[team]]=E2116,SUM(Table1[[#This Row],[win/loss]],M2116),Table1[[#This Row],[win/loss]])/B2117</f>
        <v>0.5</v>
      </c>
      <c r="O2117">
        <f t="shared" si="69"/>
        <v>11.5</v>
      </c>
      <c r="P2117">
        <f>IF(Table1[[#This Row],[difference]]&gt;0,SQRT(Table1[[#This Row],[difference]]),-SQRT(ABS(Table1[[#This Row],[difference]])))</f>
        <v>3.3911649915626341</v>
      </c>
      <c r="Q2117">
        <f>IF(Table1[[#This Row],[line]]&gt;0,SQRT(Table1[[#This Row],[line]]),-SQRT(ABS(Table1[[#This Row],[line]])))</f>
        <v>2.3452078799117149</v>
      </c>
      <c r="R2117">
        <f>Table1[[#This Row],[difference]]-Table1[[#This Row],[sqrt(line)]]</f>
        <v>9.1547921200882847</v>
      </c>
      <c r="S2117">
        <f>IF(Table1[[#This Row],[difference]]&gt;0,1,-1)</f>
        <v>1</v>
      </c>
      <c r="T2117">
        <f>IF(Table1[[#This Row],[team]]=E2116,SUM(H2117,T2116),Table1[[#This Row],[ppg]])</f>
        <v>95</v>
      </c>
      <c r="U2117">
        <f>IF(Table1[[#This Row],[team]]=E2116,SUM(I2117,U2116),Table1[[#This Row],[ppga]])</f>
        <v>80</v>
      </c>
      <c r="V2117">
        <f>IF(Table1[[#This Row],[team]]=E2116,SUM(Table1[[#This Row],[difference]],V2116),Table1[[#This Row],[difference]])</f>
        <v>18</v>
      </c>
      <c r="W2117">
        <f>IF(Table1[[#This Row],[team]]=E2116,SUM(Table1[[#This Row],[sqrt(dif)]],W2116),Table1[[#This Row],[sqrt(dif)]])</f>
        <v>3.1585787833070156</v>
      </c>
      <c r="X2117">
        <f>IF(Table1[[#This Row],[team]]=E2116,SUM(Table1[[#This Row],[f1]],X2116),Table1[[#This Row],[f1]])</f>
        <v>15.398418175408899</v>
      </c>
      <c r="Y2117">
        <f>IF(Table1[[#This Row],[ATS]]=S2116,SUM(Table1[[#This Row],[ATS]],Y2116),Table1[[#This Row],[ATS]])</f>
        <v>2</v>
      </c>
      <c r="Z2117">
        <f>IF(Table1[[#This Row],[ATS]]&gt;0,Table1[[#This Row],[ATS streak (not real)]]-1,Table1[[#This Row],[ATS streak (not real)]]+1)</f>
        <v>1</v>
      </c>
      <c r="AA2117" s="5">
        <f>Table1[[#This Row],[running ttl ppg]]^2.37/(Table1[[#This Row],[running ttl ppg]]^2.37+Table1[[#This Row],[running ttl ppga]]^2.37)</f>
        <v>0.60043672059019215</v>
      </c>
      <c r="AB2117" s="5">
        <f>Table1[[#This Row],[pyth ratio]]+Table1[[#This Row],[win/loss ratio]]</f>
        <v>1.1004367205901922</v>
      </c>
    </row>
    <row r="2118" spans="1:28" x14ac:dyDescent="0.25">
      <c r="A2118" s="1">
        <v>4676</v>
      </c>
      <c r="B2118" s="7">
        <f t="shared" si="68"/>
        <v>5</v>
      </c>
      <c r="C2118" s="5">
        <v>2020</v>
      </c>
      <c r="D2118" s="5">
        <v>5</v>
      </c>
      <c r="E2118" t="s">
        <v>45</v>
      </c>
      <c r="F2118" t="s">
        <v>55</v>
      </c>
      <c r="G2118" s="5">
        <v>1</v>
      </c>
      <c r="H2118">
        <v>34</v>
      </c>
      <c r="I2118">
        <v>27</v>
      </c>
      <c r="J2118">
        <v>7</v>
      </c>
      <c r="K2118">
        <f>IF(Table1[[#This Row],[net]]&gt;0,1,0)</f>
        <v>1</v>
      </c>
      <c r="L2118">
        <v>-3</v>
      </c>
      <c r="M2118">
        <f>IF(Table1[[#This Row],[team]]=E2117,SUM(Table1[[#This Row],[win/loss]],M2117),Table1[[#This Row],[win/loss]])</f>
        <v>3</v>
      </c>
      <c r="N2118">
        <f>IF(Table1[[#This Row],[team]]=E2117,SUM(Table1[[#This Row],[win/loss]],M2117),Table1[[#This Row],[win/loss]])/B2118</f>
        <v>0.6</v>
      </c>
      <c r="O2118">
        <f t="shared" si="69"/>
        <v>4</v>
      </c>
      <c r="P2118">
        <f>IF(Table1[[#This Row],[difference]]&gt;0,SQRT(Table1[[#This Row],[difference]]),-SQRT(ABS(Table1[[#This Row],[difference]])))</f>
        <v>2</v>
      </c>
      <c r="Q2118">
        <f>IF(Table1[[#This Row],[line]]&gt;0,SQRT(Table1[[#This Row],[line]]),-SQRT(ABS(Table1[[#This Row],[line]])))</f>
        <v>-1.7320508075688772</v>
      </c>
      <c r="R2118">
        <f>Table1[[#This Row],[difference]]-Table1[[#This Row],[sqrt(line)]]</f>
        <v>5.7320508075688767</v>
      </c>
      <c r="S2118">
        <f>IF(Table1[[#This Row],[difference]]&gt;0,1,-1)</f>
        <v>1</v>
      </c>
      <c r="T2118">
        <f>IF(Table1[[#This Row],[team]]=E2117,SUM(H2118,T2117),Table1[[#This Row],[ppg]])</f>
        <v>129</v>
      </c>
      <c r="U2118">
        <f>IF(Table1[[#This Row],[team]]=E2117,SUM(I2118,U2117),Table1[[#This Row],[ppga]])</f>
        <v>107</v>
      </c>
      <c r="V2118">
        <f>IF(Table1[[#This Row],[team]]=E2117,SUM(Table1[[#This Row],[difference]],V2117),Table1[[#This Row],[difference]])</f>
        <v>22</v>
      </c>
      <c r="W2118">
        <f>IF(Table1[[#This Row],[team]]=E2117,SUM(Table1[[#This Row],[sqrt(dif)]],W2117),Table1[[#This Row],[sqrt(dif)]])</f>
        <v>5.158578783307016</v>
      </c>
      <c r="X2118">
        <f>IF(Table1[[#This Row],[team]]=E2117,SUM(Table1[[#This Row],[f1]],X2117),Table1[[#This Row],[f1]])</f>
        <v>21.130468982977774</v>
      </c>
      <c r="Y2118">
        <f>IF(Table1[[#This Row],[ATS]]=S2117,SUM(Table1[[#This Row],[ATS]],Y2117),Table1[[#This Row],[ATS]])</f>
        <v>3</v>
      </c>
      <c r="Z2118">
        <f>IF(Table1[[#This Row],[ATS]]&gt;0,Table1[[#This Row],[ATS streak (not real)]]-1,Table1[[#This Row],[ATS streak (not real)]]+1)</f>
        <v>2</v>
      </c>
      <c r="AA2118" s="5">
        <f>Table1[[#This Row],[running ttl ppg]]^2.37/(Table1[[#This Row],[running ttl ppg]]^2.37+Table1[[#This Row],[running ttl ppga]]^2.37)</f>
        <v>0.60900960875895815</v>
      </c>
      <c r="AB2118" s="5">
        <f>Table1[[#This Row],[pyth ratio]]+Table1[[#This Row],[win/loss ratio]]</f>
        <v>1.2090096087589581</v>
      </c>
    </row>
    <row r="2119" spans="1:28" x14ac:dyDescent="0.25">
      <c r="A2119" s="1">
        <v>4677</v>
      </c>
      <c r="B2119" s="7">
        <f t="shared" si="68"/>
        <v>6</v>
      </c>
      <c r="C2119" s="5">
        <v>2020</v>
      </c>
      <c r="D2119" s="5">
        <v>6</v>
      </c>
      <c r="E2119" t="s">
        <v>45</v>
      </c>
      <c r="F2119" t="s">
        <v>70</v>
      </c>
      <c r="G2119" s="5">
        <v>0</v>
      </c>
      <c r="H2119">
        <v>37</v>
      </c>
      <c r="I2119">
        <v>26</v>
      </c>
      <c r="J2119">
        <v>11</v>
      </c>
      <c r="K2119">
        <f>IF(Table1[[#This Row],[net]]&gt;0,1,0)</f>
        <v>1</v>
      </c>
      <c r="L2119">
        <v>-2</v>
      </c>
      <c r="M2119">
        <f>IF(Table1[[#This Row],[team]]=E2118,SUM(Table1[[#This Row],[win/loss]],M2118),Table1[[#This Row],[win/loss]])</f>
        <v>4</v>
      </c>
      <c r="N2119">
        <f>IF(Table1[[#This Row],[team]]=E2118,SUM(Table1[[#This Row],[win/loss]],M2118),Table1[[#This Row],[win/loss]])/B2119</f>
        <v>0.66666666666666663</v>
      </c>
      <c r="O2119">
        <f t="shared" si="69"/>
        <v>9</v>
      </c>
      <c r="P2119">
        <f>IF(Table1[[#This Row],[difference]]&gt;0,SQRT(Table1[[#This Row],[difference]]),-SQRT(ABS(Table1[[#This Row],[difference]])))</f>
        <v>3</v>
      </c>
      <c r="Q2119">
        <f>IF(Table1[[#This Row],[line]]&gt;0,SQRT(Table1[[#This Row],[line]]),-SQRT(ABS(Table1[[#This Row],[line]])))</f>
        <v>-1.4142135623730951</v>
      </c>
      <c r="R2119">
        <f>Table1[[#This Row],[difference]]-Table1[[#This Row],[sqrt(line)]]</f>
        <v>10.414213562373096</v>
      </c>
      <c r="S2119">
        <f>IF(Table1[[#This Row],[difference]]&gt;0,1,-1)</f>
        <v>1</v>
      </c>
      <c r="T2119">
        <f>IF(Table1[[#This Row],[team]]=E2118,SUM(H2119,T2118),Table1[[#This Row],[ppg]])</f>
        <v>166</v>
      </c>
      <c r="U2119">
        <f>IF(Table1[[#This Row],[team]]=E2118,SUM(I2119,U2118),Table1[[#This Row],[ppga]])</f>
        <v>133</v>
      </c>
      <c r="V2119">
        <f>IF(Table1[[#This Row],[team]]=E2118,SUM(Table1[[#This Row],[difference]],V2118),Table1[[#This Row],[difference]])</f>
        <v>31</v>
      </c>
      <c r="W2119">
        <f>IF(Table1[[#This Row],[team]]=E2118,SUM(Table1[[#This Row],[sqrt(dif)]],W2118),Table1[[#This Row],[sqrt(dif)]])</f>
        <v>8.158578783307016</v>
      </c>
      <c r="X2119">
        <f>IF(Table1[[#This Row],[team]]=E2118,SUM(Table1[[#This Row],[f1]],X2118),Table1[[#This Row],[f1]])</f>
        <v>31.54468254535087</v>
      </c>
      <c r="Y2119">
        <f>IF(Table1[[#This Row],[ATS]]=S2118,SUM(Table1[[#This Row],[ATS]],Y2118),Table1[[#This Row],[ATS]])</f>
        <v>4</v>
      </c>
      <c r="Z2119">
        <f>IF(Table1[[#This Row],[ATS]]&gt;0,Table1[[#This Row],[ATS streak (not real)]]-1,Table1[[#This Row],[ATS streak (not real)]]+1)</f>
        <v>3</v>
      </c>
      <c r="AA2119" s="5">
        <f>Table1[[#This Row],[running ttl ppg]]^2.37/(Table1[[#This Row],[running ttl ppg]]^2.37+Table1[[#This Row],[running ttl ppga]]^2.37)</f>
        <v>0.62838242212405349</v>
      </c>
      <c r="AB2119" s="5">
        <f>Table1[[#This Row],[pyth ratio]]+Table1[[#This Row],[win/loss ratio]]</f>
        <v>1.2950490887907202</v>
      </c>
    </row>
    <row r="2120" spans="1:28" x14ac:dyDescent="0.25">
      <c r="A2120" s="1">
        <v>4678</v>
      </c>
      <c r="B2120" s="7">
        <f t="shared" si="68"/>
        <v>7</v>
      </c>
      <c r="C2120" s="5">
        <v>2020</v>
      </c>
      <c r="D2120" s="5">
        <v>8</v>
      </c>
      <c r="E2120" t="s">
        <v>45</v>
      </c>
      <c r="F2120" t="s">
        <v>68</v>
      </c>
      <c r="G2120" s="5">
        <v>0</v>
      </c>
      <c r="H2120">
        <v>13</v>
      </c>
      <c r="I2120">
        <v>51</v>
      </c>
      <c r="J2120">
        <v>-38</v>
      </c>
      <c r="K2120">
        <f>IF(Table1[[#This Row],[net]]&gt;0,1,0)</f>
        <v>0</v>
      </c>
      <c r="L2120">
        <v>4</v>
      </c>
      <c r="M2120">
        <f>IF(Table1[[#This Row],[team]]=E2119,SUM(Table1[[#This Row],[win/loss]],M2119),Table1[[#This Row],[win/loss]])</f>
        <v>4</v>
      </c>
      <c r="N2120">
        <f>IF(Table1[[#This Row],[team]]=E2119,SUM(Table1[[#This Row],[win/loss]],M2119),Table1[[#This Row],[win/loss]])/B2120</f>
        <v>0.5714285714285714</v>
      </c>
      <c r="O2120">
        <f t="shared" si="69"/>
        <v>-34</v>
      </c>
      <c r="P2120">
        <f>IF(Table1[[#This Row],[difference]]&gt;0,SQRT(Table1[[#This Row],[difference]]),-SQRT(ABS(Table1[[#This Row],[difference]])))</f>
        <v>-5.8309518948453007</v>
      </c>
      <c r="Q2120">
        <f>IF(Table1[[#This Row],[line]]&gt;0,SQRT(Table1[[#This Row],[line]]),-SQRT(ABS(Table1[[#This Row],[line]])))</f>
        <v>2</v>
      </c>
      <c r="R2120">
        <f>Table1[[#This Row],[difference]]-Table1[[#This Row],[sqrt(line)]]</f>
        <v>-36</v>
      </c>
      <c r="S2120">
        <f>IF(Table1[[#This Row],[difference]]&gt;0,1,-1)</f>
        <v>-1</v>
      </c>
      <c r="T2120">
        <f>IF(Table1[[#This Row],[team]]=E2119,SUM(H2120,T2119),Table1[[#This Row],[ppg]])</f>
        <v>179</v>
      </c>
      <c r="U2120">
        <f>IF(Table1[[#This Row],[team]]=E2119,SUM(I2120,U2119),Table1[[#This Row],[ppga]])</f>
        <v>184</v>
      </c>
      <c r="V2120">
        <f>IF(Table1[[#This Row],[team]]=E2119,SUM(Table1[[#This Row],[difference]],V2119),Table1[[#This Row],[difference]])</f>
        <v>-3</v>
      </c>
      <c r="W2120">
        <f>IF(Table1[[#This Row],[team]]=E2119,SUM(Table1[[#This Row],[sqrt(dif)]],W2119),Table1[[#This Row],[sqrt(dif)]])</f>
        <v>2.3276268884617153</v>
      </c>
      <c r="X2120">
        <f>IF(Table1[[#This Row],[team]]=E2119,SUM(Table1[[#This Row],[f1]],X2119),Table1[[#This Row],[f1]])</f>
        <v>-4.4553174546491299</v>
      </c>
      <c r="Y2120">
        <f>IF(Table1[[#This Row],[ATS]]=S2119,SUM(Table1[[#This Row],[ATS]],Y2119),Table1[[#This Row],[ATS]])</f>
        <v>-1</v>
      </c>
      <c r="Z2120">
        <f>IF(Table1[[#This Row],[ATS]]&gt;0,Table1[[#This Row],[ATS streak (not real)]]-1,Table1[[#This Row],[ATS streak (not real)]]+1)</f>
        <v>0</v>
      </c>
      <c r="AA2120" s="5">
        <f>Table1[[#This Row],[running ttl ppg]]^2.37/(Table1[[#This Row],[running ttl ppg]]^2.37+Table1[[#This Row],[running ttl ppga]]^2.37)</f>
        <v>0.48368245028260143</v>
      </c>
      <c r="AB2120" s="5">
        <f>Table1[[#This Row],[pyth ratio]]+Table1[[#This Row],[win/loss ratio]]</f>
        <v>1.0551110217111728</v>
      </c>
    </row>
    <row r="2121" spans="1:28" x14ac:dyDescent="0.25">
      <c r="A2121" s="1">
        <v>4679</v>
      </c>
      <c r="B2121" s="7">
        <f t="shared" si="68"/>
        <v>8</v>
      </c>
      <c r="C2121" s="5">
        <v>2020</v>
      </c>
      <c r="D2121" s="5">
        <v>9</v>
      </c>
      <c r="E2121" t="s">
        <v>45</v>
      </c>
      <c r="F2121" t="s">
        <v>71</v>
      </c>
      <c r="G2121" s="5">
        <v>1</v>
      </c>
      <c r="H2121">
        <v>30</v>
      </c>
      <c r="I2121">
        <v>20</v>
      </c>
      <c r="J2121">
        <v>10</v>
      </c>
      <c r="K2121">
        <f>IF(Table1[[#This Row],[net]]&gt;0,1,0)</f>
        <v>1</v>
      </c>
      <c r="L2121">
        <v>-3.5</v>
      </c>
      <c r="M2121">
        <f>IF(Table1[[#This Row],[team]]=E2120,SUM(Table1[[#This Row],[win/loss]],M2120),Table1[[#This Row],[win/loss]])</f>
        <v>5</v>
      </c>
      <c r="N2121">
        <f>IF(Table1[[#This Row],[team]]=E2120,SUM(Table1[[#This Row],[win/loss]],M2120),Table1[[#This Row],[win/loss]])/B2121</f>
        <v>0.625</v>
      </c>
      <c r="O2121">
        <f t="shared" si="69"/>
        <v>6.5</v>
      </c>
      <c r="P2121">
        <f>IF(Table1[[#This Row],[difference]]&gt;0,SQRT(Table1[[#This Row],[difference]]),-SQRT(ABS(Table1[[#This Row],[difference]])))</f>
        <v>2.5495097567963922</v>
      </c>
      <c r="Q2121">
        <f>IF(Table1[[#This Row],[line]]&gt;0,SQRT(Table1[[#This Row],[line]]),-SQRT(ABS(Table1[[#This Row],[line]])))</f>
        <v>-1.8708286933869707</v>
      </c>
      <c r="R2121">
        <f>Table1[[#This Row],[difference]]-Table1[[#This Row],[sqrt(line)]]</f>
        <v>8.3708286933869704</v>
      </c>
      <c r="S2121">
        <f>IF(Table1[[#This Row],[difference]]&gt;0,1,-1)</f>
        <v>1</v>
      </c>
      <c r="T2121">
        <f>IF(Table1[[#This Row],[team]]=E2120,SUM(H2121,T2120),Table1[[#This Row],[ppg]])</f>
        <v>209</v>
      </c>
      <c r="U2121">
        <f>IF(Table1[[#This Row],[team]]=E2120,SUM(I2121,U2120),Table1[[#This Row],[ppga]])</f>
        <v>204</v>
      </c>
      <c r="V2121">
        <f>IF(Table1[[#This Row],[team]]=E2120,SUM(Table1[[#This Row],[difference]],V2120),Table1[[#This Row],[difference]])</f>
        <v>3.5</v>
      </c>
      <c r="W2121">
        <f>IF(Table1[[#This Row],[team]]=E2120,SUM(Table1[[#This Row],[sqrt(dif)]],W2120),Table1[[#This Row],[sqrt(dif)]])</f>
        <v>4.8771366452581075</v>
      </c>
      <c r="X2121">
        <f>IF(Table1[[#This Row],[team]]=E2120,SUM(Table1[[#This Row],[f1]],X2120),Table1[[#This Row],[f1]])</f>
        <v>3.9155112387378406</v>
      </c>
      <c r="Y2121">
        <f>IF(Table1[[#This Row],[ATS]]=S2120,SUM(Table1[[#This Row],[ATS]],Y2120),Table1[[#This Row],[ATS]])</f>
        <v>1</v>
      </c>
      <c r="Z2121">
        <f>IF(Table1[[#This Row],[ATS]]&gt;0,Table1[[#This Row],[ATS streak (not real)]]-1,Table1[[#This Row],[ATS streak (not real)]]+1)</f>
        <v>0</v>
      </c>
      <c r="AA2121" s="5">
        <f>Table1[[#This Row],[running ttl ppg]]^2.37/(Table1[[#This Row],[running ttl ppg]]^2.37+Table1[[#This Row],[running ttl ppga]]^2.37)</f>
        <v>0.51434301176235664</v>
      </c>
      <c r="AB2121" s="5">
        <f>Table1[[#This Row],[pyth ratio]]+Table1[[#This Row],[win/loss ratio]]</f>
        <v>1.1393430117623566</v>
      </c>
    </row>
    <row r="2122" spans="1:28" x14ac:dyDescent="0.25">
      <c r="A2122" s="1">
        <v>4680</v>
      </c>
      <c r="B2122" s="7">
        <f t="shared" si="68"/>
        <v>9</v>
      </c>
      <c r="C2122" s="5">
        <v>2020</v>
      </c>
      <c r="D2122" s="5">
        <v>10</v>
      </c>
      <c r="E2122" t="s">
        <v>45</v>
      </c>
      <c r="F2122" t="s">
        <v>52</v>
      </c>
      <c r="G2122" s="5">
        <v>0</v>
      </c>
      <c r="H2122">
        <v>16</v>
      </c>
      <c r="I2122">
        <v>24</v>
      </c>
      <c r="J2122">
        <v>-8</v>
      </c>
      <c r="K2122">
        <f>IF(Table1[[#This Row],[net]]&gt;0,1,0)</f>
        <v>0</v>
      </c>
      <c r="L2122">
        <v>5</v>
      </c>
      <c r="M2122">
        <f>IF(Table1[[#This Row],[team]]=E2121,SUM(Table1[[#This Row],[win/loss]],M2121),Table1[[#This Row],[win/loss]])</f>
        <v>5</v>
      </c>
      <c r="N2122">
        <f>IF(Table1[[#This Row],[team]]=E2121,SUM(Table1[[#This Row],[win/loss]],M2121),Table1[[#This Row],[win/loss]])/B2122</f>
        <v>0.55555555555555558</v>
      </c>
      <c r="O2122">
        <f t="shared" si="69"/>
        <v>-3</v>
      </c>
      <c r="P2122">
        <f>IF(Table1[[#This Row],[difference]]&gt;0,SQRT(Table1[[#This Row],[difference]]),-SQRT(ABS(Table1[[#This Row],[difference]])))</f>
        <v>-1.7320508075688772</v>
      </c>
      <c r="Q2122">
        <f>IF(Table1[[#This Row],[line]]&gt;0,SQRT(Table1[[#This Row],[line]]),-SQRT(ABS(Table1[[#This Row],[line]])))</f>
        <v>2.2360679774997898</v>
      </c>
      <c r="R2122">
        <f>Table1[[#This Row],[difference]]-Table1[[#This Row],[sqrt(line)]]</f>
        <v>-5.2360679774997898</v>
      </c>
      <c r="S2122">
        <f>IF(Table1[[#This Row],[difference]]&gt;0,1,-1)</f>
        <v>-1</v>
      </c>
      <c r="T2122">
        <f>IF(Table1[[#This Row],[team]]=E2121,SUM(H2122,T2121),Table1[[#This Row],[ppg]])</f>
        <v>225</v>
      </c>
      <c r="U2122">
        <f>IF(Table1[[#This Row],[team]]=E2121,SUM(I2122,U2121),Table1[[#This Row],[ppga]])</f>
        <v>228</v>
      </c>
      <c r="V2122">
        <f>IF(Table1[[#This Row],[team]]=E2121,SUM(Table1[[#This Row],[difference]],V2121),Table1[[#This Row],[difference]])</f>
        <v>0.5</v>
      </c>
      <c r="W2122">
        <f>IF(Table1[[#This Row],[team]]=E2121,SUM(Table1[[#This Row],[sqrt(dif)]],W2121),Table1[[#This Row],[sqrt(dif)]])</f>
        <v>3.1450858376892303</v>
      </c>
      <c r="X2122">
        <f>IF(Table1[[#This Row],[team]]=E2121,SUM(Table1[[#This Row],[f1]],X2121),Table1[[#This Row],[f1]])</f>
        <v>-1.3205567387619492</v>
      </c>
      <c r="Y2122">
        <f>IF(Table1[[#This Row],[ATS]]=S2121,SUM(Table1[[#This Row],[ATS]],Y2121),Table1[[#This Row],[ATS]])</f>
        <v>-1</v>
      </c>
      <c r="Z2122">
        <f>IF(Table1[[#This Row],[ATS]]&gt;0,Table1[[#This Row],[ATS streak (not real)]]-1,Table1[[#This Row],[ATS streak (not real)]]+1)</f>
        <v>0</v>
      </c>
      <c r="AA2122" s="5">
        <f>Table1[[#This Row],[running ttl ppg]]^2.37/(Table1[[#This Row],[running ttl ppg]]^2.37+Table1[[#This Row],[running ttl ppga]]^2.37)</f>
        <v>0.49215284752637961</v>
      </c>
      <c r="AB2122" s="5">
        <f>Table1[[#This Row],[pyth ratio]]+Table1[[#This Row],[win/loss ratio]]</f>
        <v>1.0477084030819352</v>
      </c>
    </row>
    <row r="2123" spans="1:28" x14ac:dyDescent="0.25">
      <c r="A2123" s="1">
        <v>4681</v>
      </c>
      <c r="B2123" s="7">
        <f t="shared" si="68"/>
        <v>10</v>
      </c>
      <c r="C2123" s="5">
        <v>2020</v>
      </c>
      <c r="D2123" s="5">
        <v>11</v>
      </c>
      <c r="E2123" t="s">
        <v>45</v>
      </c>
      <c r="F2123" t="s">
        <v>42</v>
      </c>
      <c r="G2123" s="5">
        <v>1</v>
      </c>
      <c r="H2123">
        <v>3</v>
      </c>
      <c r="I2123">
        <v>29</v>
      </c>
      <c r="J2123">
        <v>-26</v>
      </c>
      <c r="K2123">
        <f>IF(Table1[[#This Row],[net]]&gt;0,1,0)</f>
        <v>0</v>
      </c>
      <c r="L2123">
        <v>-3.5</v>
      </c>
      <c r="M2123">
        <f>IF(Table1[[#This Row],[team]]=E2122,SUM(Table1[[#This Row],[win/loss]],M2122),Table1[[#This Row],[win/loss]])</f>
        <v>5</v>
      </c>
      <c r="N2123">
        <f>IF(Table1[[#This Row],[team]]=E2122,SUM(Table1[[#This Row],[win/loss]],M2122),Table1[[#This Row],[win/loss]])/B2123</f>
        <v>0.5</v>
      </c>
      <c r="O2123">
        <f t="shared" si="69"/>
        <v>-29.5</v>
      </c>
      <c r="P2123">
        <f>IF(Table1[[#This Row],[difference]]&gt;0,SQRT(Table1[[#This Row],[difference]]),-SQRT(ABS(Table1[[#This Row],[difference]])))</f>
        <v>-5.4313902456001077</v>
      </c>
      <c r="Q2123">
        <f>IF(Table1[[#This Row],[line]]&gt;0,SQRT(Table1[[#This Row],[line]]),-SQRT(ABS(Table1[[#This Row],[line]])))</f>
        <v>-1.8708286933869707</v>
      </c>
      <c r="R2123">
        <f>Table1[[#This Row],[difference]]-Table1[[#This Row],[sqrt(line)]]</f>
        <v>-27.629171306613028</v>
      </c>
      <c r="S2123">
        <f>IF(Table1[[#This Row],[difference]]&gt;0,1,-1)</f>
        <v>-1</v>
      </c>
      <c r="T2123">
        <f>IF(Table1[[#This Row],[team]]=E2122,SUM(H2123,T2122),Table1[[#This Row],[ppg]])</f>
        <v>228</v>
      </c>
      <c r="U2123">
        <f>IF(Table1[[#This Row],[team]]=E2122,SUM(I2123,U2122),Table1[[#This Row],[ppga]])</f>
        <v>257</v>
      </c>
      <c r="V2123">
        <f>IF(Table1[[#This Row],[team]]=E2122,SUM(Table1[[#This Row],[difference]],V2122),Table1[[#This Row],[difference]])</f>
        <v>-29</v>
      </c>
      <c r="W2123">
        <f>IF(Table1[[#This Row],[team]]=E2122,SUM(Table1[[#This Row],[sqrt(dif)]],W2122),Table1[[#This Row],[sqrt(dif)]])</f>
        <v>-2.2863044079108774</v>
      </c>
      <c r="X2123">
        <f>IF(Table1[[#This Row],[team]]=E2122,SUM(Table1[[#This Row],[f1]],X2122),Table1[[#This Row],[f1]])</f>
        <v>-28.949728045374975</v>
      </c>
      <c r="Y2123">
        <f>IF(Table1[[#This Row],[ATS]]=S2122,SUM(Table1[[#This Row],[ATS]],Y2122),Table1[[#This Row],[ATS]])</f>
        <v>-2</v>
      </c>
      <c r="Z2123">
        <f>IF(Table1[[#This Row],[ATS]]&gt;0,Table1[[#This Row],[ATS streak (not real)]]-1,Table1[[#This Row],[ATS streak (not real)]]+1)</f>
        <v>-1</v>
      </c>
      <c r="AA2123" s="5">
        <f>Table1[[#This Row],[running ttl ppg]]^2.37/(Table1[[#This Row],[running ttl ppg]]^2.37+Table1[[#This Row],[running ttl ppga]]^2.37)</f>
        <v>0.42953191475591995</v>
      </c>
      <c r="AB2123" s="5">
        <f>Table1[[#This Row],[pyth ratio]]+Table1[[#This Row],[win/loss ratio]]</f>
        <v>0.92953191475592001</v>
      </c>
    </row>
    <row r="2124" spans="1:28" x14ac:dyDescent="0.25">
      <c r="A2124" s="1">
        <v>4682</v>
      </c>
      <c r="B2124" s="7">
        <f t="shared" si="68"/>
        <v>11</v>
      </c>
      <c r="C2124" s="5">
        <v>2020</v>
      </c>
      <c r="D2124" s="5">
        <v>12</v>
      </c>
      <c r="E2124" t="s">
        <v>45</v>
      </c>
      <c r="F2124" t="s">
        <v>64</v>
      </c>
      <c r="G2124" s="5">
        <v>0</v>
      </c>
      <c r="H2124">
        <v>31</v>
      </c>
      <c r="I2124">
        <v>34</v>
      </c>
      <c r="J2124">
        <v>-3</v>
      </c>
      <c r="K2124">
        <f>IF(Table1[[#This Row],[net]]&gt;0,1,0)</f>
        <v>0</v>
      </c>
      <c r="L2124">
        <v>10</v>
      </c>
      <c r="M2124">
        <f>IF(Table1[[#This Row],[team]]=E2123,SUM(Table1[[#This Row],[win/loss]],M2123),Table1[[#This Row],[win/loss]])</f>
        <v>5</v>
      </c>
      <c r="N2124">
        <f>IF(Table1[[#This Row],[team]]=E2123,SUM(Table1[[#This Row],[win/loss]],M2123),Table1[[#This Row],[win/loss]])/B2124</f>
        <v>0.45454545454545453</v>
      </c>
      <c r="O2124">
        <f t="shared" si="69"/>
        <v>7</v>
      </c>
      <c r="P2124">
        <f>IF(Table1[[#This Row],[difference]]&gt;0,SQRT(Table1[[#This Row],[difference]]),-SQRT(ABS(Table1[[#This Row],[difference]])))</f>
        <v>2.6457513110645907</v>
      </c>
      <c r="Q2124">
        <f>IF(Table1[[#This Row],[line]]&gt;0,SQRT(Table1[[#This Row],[line]]),-SQRT(ABS(Table1[[#This Row],[line]])))</f>
        <v>3.1622776601683795</v>
      </c>
      <c r="R2124">
        <f>Table1[[#This Row],[difference]]-Table1[[#This Row],[sqrt(line)]]</f>
        <v>3.8377223398316205</v>
      </c>
      <c r="S2124">
        <f>IF(Table1[[#This Row],[difference]]&gt;0,1,-1)</f>
        <v>1</v>
      </c>
      <c r="T2124">
        <f>IF(Table1[[#This Row],[team]]=E2123,SUM(H2124,T2123),Table1[[#This Row],[ppg]])</f>
        <v>259</v>
      </c>
      <c r="U2124">
        <f>IF(Table1[[#This Row],[team]]=E2123,SUM(I2124,U2123),Table1[[#This Row],[ppga]])</f>
        <v>291</v>
      </c>
      <c r="V2124">
        <f>IF(Table1[[#This Row],[team]]=E2123,SUM(Table1[[#This Row],[difference]],V2123),Table1[[#This Row],[difference]])</f>
        <v>-22</v>
      </c>
      <c r="W2124">
        <f>IF(Table1[[#This Row],[team]]=E2123,SUM(Table1[[#This Row],[sqrt(dif)]],W2123),Table1[[#This Row],[sqrt(dif)]])</f>
        <v>0.3594469031537133</v>
      </c>
      <c r="X2124">
        <f>IF(Table1[[#This Row],[team]]=E2123,SUM(Table1[[#This Row],[f1]],X2123),Table1[[#This Row],[f1]])</f>
        <v>-25.112005705543353</v>
      </c>
      <c r="Y2124">
        <f>IF(Table1[[#This Row],[ATS]]=S2123,SUM(Table1[[#This Row],[ATS]],Y2123),Table1[[#This Row],[ATS]])</f>
        <v>1</v>
      </c>
      <c r="Z2124">
        <f>IF(Table1[[#This Row],[ATS]]&gt;0,Table1[[#This Row],[ATS streak (not real)]]-1,Table1[[#This Row],[ATS streak (not real)]]+1)</f>
        <v>0</v>
      </c>
      <c r="AA2124" s="5">
        <f>Table1[[#This Row],[running ttl ppg]]^2.37/(Table1[[#This Row],[running ttl ppg]]^2.37+Table1[[#This Row],[running ttl ppga]]^2.37)</f>
        <v>0.43141173203378291</v>
      </c>
      <c r="AB2124" s="5">
        <f>Table1[[#This Row],[pyth ratio]]+Table1[[#This Row],[win/loss ratio]]</f>
        <v>0.8859571865792375</v>
      </c>
    </row>
    <row r="2125" spans="1:28" x14ac:dyDescent="0.25">
      <c r="A2125" s="1">
        <v>4683</v>
      </c>
      <c r="B2125" s="7">
        <f t="shared" si="68"/>
        <v>12</v>
      </c>
      <c r="C2125" s="5">
        <v>2020</v>
      </c>
      <c r="D2125" s="5">
        <v>13</v>
      </c>
      <c r="E2125" t="s">
        <v>45</v>
      </c>
      <c r="F2125" t="s">
        <v>72</v>
      </c>
      <c r="G2125" s="5">
        <v>1</v>
      </c>
      <c r="H2125">
        <v>21</v>
      </c>
      <c r="I2125">
        <v>29</v>
      </c>
      <c r="J2125">
        <v>-8</v>
      </c>
      <c r="K2125">
        <f>IF(Table1[[#This Row],[net]]&gt;0,1,0)</f>
        <v>0</v>
      </c>
      <c r="L2125">
        <v>-10.5</v>
      </c>
      <c r="M2125">
        <f>IF(Table1[[#This Row],[team]]=E2124,SUM(Table1[[#This Row],[win/loss]],M2124),Table1[[#This Row],[win/loss]])</f>
        <v>5</v>
      </c>
      <c r="N2125">
        <f>IF(Table1[[#This Row],[team]]=E2124,SUM(Table1[[#This Row],[win/loss]],M2124),Table1[[#This Row],[win/loss]])/B2125</f>
        <v>0.41666666666666669</v>
      </c>
      <c r="O2125">
        <f t="shared" si="69"/>
        <v>-18.5</v>
      </c>
      <c r="P2125">
        <f>IF(Table1[[#This Row],[difference]]&gt;0,SQRT(Table1[[#This Row],[difference]]),-SQRT(ABS(Table1[[#This Row],[difference]])))</f>
        <v>-4.3011626335213133</v>
      </c>
      <c r="Q2125">
        <f>IF(Table1[[#This Row],[line]]&gt;0,SQRT(Table1[[#This Row],[line]]),-SQRT(ABS(Table1[[#This Row],[line]])))</f>
        <v>-3.2403703492039302</v>
      </c>
      <c r="R2125">
        <f>Table1[[#This Row],[difference]]-Table1[[#This Row],[sqrt(line)]]</f>
        <v>-15.25962965079607</v>
      </c>
      <c r="S2125">
        <f>IF(Table1[[#This Row],[difference]]&gt;0,1,-1)</f>
        <v>-1</v>
      </c>
      <c r="T2125">
        <f>IF(Table1[[#This Row],[team]]=E2124,SUM(H2125,T2124),Table1[[#This Row],[ppg]])</f>
        <v>280</v>
      </c>
      <c r="U2125">
        <f>IF(Table1[[#This Row],[team]]=E2124,SUM(I2125,U2124),Table1[[#This Row],[ppga]])</f>
        <v>320</v>
      </c>
      <c r="V2125">
        <f>IF(Table1[[#This Row],[team]]=E2124,SUM(Table1[[#This Row],[difference]],V2124),Table1[[#This Row],[difference]])</f>
        <v>-40.5</v>
      </c>
      <c r="W2125">
        <f>IF(Table1[[#This Row],[team]]=E2124,SUM(Table1[[#This Row],[sqrt(dif)]],W2124),Table1[[#This Row],[sqrt(dif)]])</f>
        <v>-3.9417157303676</v>
      </c>
      <c r="X2125">
        <f>IF(Table1[[#This Row],[team]]=E2124,SUM(Table1[[#This Row],[f1]],X2124),Table1[[#This Row],[f1]])</f>
        <v>-40.371635356339425</v>
      </c>
      <c r="Y2125">
        <f>IF(Table1[[#This Row],[ATS]]=S2124,SUM(Table1[[#This Row],[ATS]],Y2124),Table1[[#This Row],[ATS]])</f>
        <v>-1</v>
      </c>
      <c r="Z2125">
        <f>IF(Table1[[#This Row],[ATS]]&gt;0,Table1[[#This Row],[ATS streak (not real)]]-1,Table1[[#This Row],[ATS streak (not real)]]+1)</f>
        <v>0</v>
      </c>
      <c r="AA2125" s="5">
        <f>Table1[[#This Row],[running ttl ppg]]^2.37/(Table1[[#This Row],[running ttl ppg]]^2.37+Table1[[#This Row],[running ttl ppga]]^2.37)</f>
        <v>0.42153642214782616</v>
      </c>
      <c r="AB2125" s="5">
        <f>Table1[[#This Row],[pyth ratio]]+Table1[[#This Row],[win/loss ratio]]</f>
        <v>0.8382030888144929</v>
      </c>
    </row>
    <row r="2126" spans="1:28" x14ac:dyDescent="0.25">
      <c r="A2126" s="1">
        <v>4684</v>
      </c>
      <c r="B2126" s="7">
        <f t="shared" si="68"/>
        <v>13</v>
      </c>
      <c r="C2126" s="5">
        <v>2020</v>
      </c>
      <c r="D2126" s="5">
        <v>14</v>
      </c>
      <c r="E2126" t="s">
        <v>45</v>
      </c>
      <c r="F2126" t="s">
        <v>42</v>
      </c>
      <c r="G2126" s="5">
        <v>0</v>
      </c>
      <c r="H2126">
        <v>20</v>
      </c>
      <c r="I2126">
        <v>40</v>
      </c>
      <c r="J2126">
        <v>-20</v>
      </c>
      <c r="K2126">
        <f>IF(Table1[[#This Row],[net]]&gt;0,1,0)</f>
        <v>0</v>
      </c>
      <c r="L2126">
        <v>3.5</v>
      </c>
      <c r="M2126">
        <f>IF(Table1[[#This Row],[team]]=E2125,SUM(Table1[[#This Row],[win/loss]],M2125),Table1[[#This Row],[win/loss]])</f>
        <v>5</v>
      </c>
      <c r="N2126">
        <f>IF(Table1[[#This Row],[team]]=E2125,SUM(Table1[[#This Row],[win/loss]],M2125),Table1[[#This Row],[win/loss]])/B2126</f>
        <v>0.38461538461538464</v>
      </c>
      <c r="O2126">
        <f t="shared" si="69"/>
        <v>-16.5</v>
      </c>
      <c r="P2126">
        <f>IF(Table1[[#This Row],[difference]]&gt;0,SQRT(Table1[[#This Row],[difference]]),-SQRT(ABS(Table1[[#This Row],[difference]])))</f>
        <v>-4.0620192023179804</v>
      </c>
      <c r="Q2126">
        <f>IF(Table1[[#This Row],[line]]&gt;0,SQRT(Table1[[#This Row],[line]]),-SQRT(ABS(Table1[[#This Row],[line]])))</f>
        <v>1.8708286933869707</v>
      </c>
      <c r="R2126">
        <f>Table1[[#This Row],[difference]]-Table1[[#This Row],[sqrt(line)]]</f>
        <v>-18.370828693386972</v>
      </c>
      <c r="S2126">
        <f>IF(Table1[[#This Row],[difference]]&gt;0,1,-1)</f>
        <v>-1</v>
      </c>
      <c r="T2126">
        <f>IF(Table1[[#This Row],[team]]=E2125,SUM(H2126,T2125),Table1[[#This Row],[ppg]])</f>
        <v>300</v>
      </c>
      <c r="U2126">
        <f>IF(Table1[[#This Row],[team]]=E2125,SUM(I2126,U2125),Table1[[#This Row],[ppga]])</f>
        <v>360</v>
      </c>
      <c r="V2126">
        <f>IF(Table1[[#This Row],[team]]=E2125,SUM(Table1[[#This Row],[difference]],V2125),Table1[[#This Row],[difference]])</f>
        <v>-57</v>
      </c>
      <c r="W2126">
        <f>IF(Table1[[#This Row],[team]]=E2125,SUM(Table1[[#This Row],[sqrt(dif)]],W2125),Table1[[#This Row],[sqrt(dif)]])</f>
        <v>-8.00373493268558</v>
      </c>
      <c r="X2126">
        <f>IF(Table1[[#This Row],[team]]=E2125,SUM(Table1[[#This Row],[f1]],X2125),Table1[[#This Row],[f1]])</f>
        <v>-58.742464049726394</v>
      </c>
      <c r="Y2126">
        <f>IF(Table1[[#This Row],[ATS]]=S2125,SUM(Table1[[#This Row],[ATS]],Y2125),Table1[[#This Row],[ATS]])</f>
        <v>-2</v>
      </c>
      <c r="Z2126">
        <f>IF(Table1[[#This Row],[ATS]]&gt;0,Table1[[#This Row],[ATS streak (not real)]]-1,Table1[[#This Row],[ATS streak (not real)]]+1)</f>
        <v>-1</v>
      </c>
      <c r="AA2126" s="5">
        <f>Table1[[#This Row],[running ttl ppg]]^2.37/(Table1[[#This Row],[running ttl ppg]]^2.37+Table1[[#This Row],[running ttl ppga]]^2.37)</f>
        <v>0.39362448385534032</v>
      </c>
      <c r="AB2126" s="5">
        <f>Table1[[#This Row],[pyth ratio]]+Table1[[#This Row],[win/loss ratio]]</f>
        <v>0.77823986847072502</v>
      </c>
    </row>
    <row r="2127" spans="1:28" x14ac:dyDescent="0.25">
      <c r="A2127" s="1">
        <v>4685</v>
      </c>
      <c r="B2127" s="7">
        <f t="shared" si="68"/>
        <v>14</v>
      </c>
      <c r="C2127" s="5">
        <v>2020</v>
      </c>
      <c r="D2127" s="5">
        <v>15</v>
      </c>
      <c r="E2127" t="s">
        <v>45</v>
      </c>
      <c r="F2127" t="s">
        <v>69</v>
      </c>
      <c r="G2127" s="5">
        <v>1</v>
      </c>
      <c r="H2127">
        <v>24</v>
      </c>
      <c r="I2127">
        <v>30</v>
      </c>
      <c r="J2127">
        <v>-6</v>
      </c>
      <c r="K2127">
        <f>IF(Table1[[#This Row],[net]]&gt;0,1,0)</f>
        <v>0</v>
      </c>
      <c r="L2127">
        <v>6</v>
      </c>
      <c r="M2127">
        <f>IF(Table1[[#This Row],[team]]=E2126,SUM(Table1[[#This Row],[win/loss]],M2126),Table1[[#This Row],[win/loss]])</f>
        <v>5</v>
      </c>
      <c r="N2127">
        <f>IF(Table1[[#This Row],[team]]=E2126,SUM(Table1[[#This Row],[win/loss]],M2126),Table1[[#This Row],[win/loss]])/B2127</f>
        <v>0.35714285714285715</v>
      </c>
      <c r="O2127">
        <f t="shared" si="69"/>
        <v>0</v>
      </c>
      <c r="P2127">
        <f>IF(Table1[[#This Row],[difference]]&gt;0,SQRT(Table1[[#This Row],[difference]]),-SQRT(ABS(Table1[[#This Row],[difference]])))</f>
        <v>0</v>
      </c>
      <c r="Q2127">
        <f>IF(Table1[[#This Row],[line]]&gt;0,SQRT(Table1[[#This Row],[line]]),-SQRT(ABS(Table1[[#This Row],[line]])))</f>
        <v>2.4494897427831779</v>
      </c>
      <c r="R2127">
        <f>Table1[[#This Row],[difference]]-Table1[[#This Row],[sqrt(line)]]</f>
        <v>-2.4494897427831779</v>
      </c>
      <c r="S2127">
        <f>IF(Table1[[#This Row],[difference]]&gt;0,1,-1)</f>
        <v>-1</v>
      </c>
      <c r="T2127">
        <f>IF(Table1[[#This Row],[team]]=E2126,SUM(H2127,T2126),Table1[[#This Row],[ppg]])</f>
        <v>324</v>
      </c>
      <c r="U2127">
        <f>IF(Table1[[#This Row],[team]]=E2126,SUM(I2127,U2126),Table1[[#This Row],[ppga]])</f>
        <v>390</v>
      </c>
      <c r="V2127">
        <f>IF(Table1[[#This Row],[team]]=E2126,SUM(Table1[[#This Row],[difference]],V2126),Table1[[#This Row],[difference]])</f>
        <v>-57</v>
      </c>
      <c r="W2127">
        <f>IF(Table1[[#This Row],[team]]=E2126,SUM(Table1[[#This Row],[sqrt(dif)]],W2126),Table1[[#This Row],[sqrt(dif)]])</f>
        <v>-8.00373493268558</v>
      </c>
      <c r="X2127">
        <f>IF(Table1[[#This Row],[team]]=E2126,SUM(Table1[[#This Row],[f1]],X2126),Table1[[#This Row],[f1]])</f>
        <v>-61.191953792509572</v>
      </c>
      <c r="Y2127">
        <f>IF(Table1[[#This Row],[ATS]]=S2126,SUM(Table1[[#This Row],[ATS]],Y2126),Table1[[#This Row],[ATS]])</f>
        <v>-3</v>
      </c>
      <c r="Z2127">
        <f>IF(Table1[[#This Row],[ATS]]&gt;0,Table1[[#This Row],[ATS streak (not real)]]-1,Table1[[#This Row],[ATS streak (not real)]]+1)</f>
        <v>-2</v>
      </c>
      <c r="AA2127" s="5">
        <f>Table1[[#This Row],[running ttl ppg]]^2.37/(Table1[[#This Row],[running ttl ppg]]^2.37+Table1[[#This Row],[running ttl ppga]]^2.37)</f>
        <v>0.39188260262086833</v>
      </c>
      <c r="AB2127" s="5">
        <f>Table1[[#This Row],[pyth ratio]]+Table1[[#This Row],[win/loss ratio]]</f>
        <v>0.74902545976372548</v>
      </c>
    </row>
    <row r="2128" spans="1:28" x14ac:dyDescent="0.25">
      <c r="A2128" s="1">
        <v>4686</v>
      </c>
      <c r="B2128" s="7">
        <f t="shared" si="68"/>
        <v>15</v>
      </c>
      <c r="C2128" s="5">
        <v>2020</v>
      </c>
      <c r="D2128" s="5">
        <v>16</v>
      </c>
      <c r="E2128" t="s">
        <v>45</v>
      </c>
      <c r="F2128" t="s">
        <v>54</v>
      </c>
      <c r="G2128" s="5">
        <v>0</v>
      </c>
      <c r="H2128">
        <v>6</v>
      </c>
      <c r="I2128">
        <v>38</v>
      </c>
      <c r="J2128">
        <v>-32</v>
      </c>
      <c r="K2128">
        <f>IF(Table1[[#This Row],[net]]&gt;0,1,0)</f>
        <v>0</v>
      </c>
      <c r="L2128">
        <v>7</v>
      </c>
      <c r="M2128">
        <f>IF(Table1[[#This Row],[team]]=E2127,SUM(Table1[[#This Row],[win/loss]],M2127),Table1[[#This Row],[win/loss]])</f>
        <v>5</v>
      </c>
      <c r="N2128">
        <f>IF(Table1[[#This Row],[team]]=E2127,SUM(Table1[[#This Row],[win/loss]],M2127),Table1[[#This Row],[win/loss]])/B2128</f>
        <v>0.33333333333333331</v>
      </c>
      <c r="O2128">
        <f t="shared" si="69"/>
        <v>-25</v>
      </c>
      <c r="P2128">
        <f>IF(Table1[[#This Row],[difference]]&gt;0,SQRT(Table1[[#This Row],[difference]]),-SQRT(ABS(Table1[[#This Row],[difference]])))</f>
        <v>-5</v>
      </c>
      <c r="Q2128">
        <f>IF(Table1[[#This Row],[line]]&gt;0,SQRT(Table1[[#This Row],[line]]),-SQRT(ABS(Table1[[#This Row],[line]])))</f>
        <v>2.6457513110645907</v>
      </c>
      <c r="R2128">
        <f>Table1[[#This Row],[difference]]-Table1[[#This Row],[sqrt(line)]]</f>
        <v>-27.64575131106459</v>
      </c>
      <c r="S2128">
        <f>IF(Table1[[#This Row],[difference]]&gt;0,1,-1)</f>
        <v>-1</v>
      </c>
      <c r="T2128">
        <f>IF(Table1[[#This Row],[team]]=E2127,SUM(H2128,T2127),Table1[[#This Row],[ppg]])</f>
        <v>330</v>
      </c>
      <c r="U2128">
        <f>IF(Table1[[#This Row],[team]]=E2127,SUM(I2128,U2127),Table1[[#This Row],[ppga]])</f>
        <v>428</v>
      </c>
      <c r="V2128">
        <f>IF(Table1[[#This Row],[team]]=E2127,SUM(Table1[[#This Row],[difference]],V2127),Table1[[#This Row],[difference]])</f>
        <v>-82</v>
      </c>
      <c r="W2128">
        <f>IF(Table1[[#This Row],[team]]=E2127,SUM(Table1[[#This Row],[sqrt(dif)]],W2127),Table1[[#This Row],[sqrt(dif)]])</f>
        <v>-13.00373493268558</v>
      </c>
      <c r="X2128">
        <f>IF(Table1[[#This Row],[team]]=E2127,SUM(Table1[[#This Row],[f1]],X2127),Table1[[#This Row],[f1]])</f>
        <v>-88.837705103574166</v>
      </c>
      <c r="Y2128">
        <f>IF(Table1[[#This Row],[ATS]]=S2127,SUM(Table1[[#This Row],[ATS]],Y2127),Table1[[#This Row],[ATS]])</f>
        <v>-4</v>
      </c>
      <c r="Z2128">
        <f>IF(Table1[[#This Row],[ATS]]&gt;0,Table1[[#This Row],[ATS streak (not real)]]-1,Table1[[#This Row],[ATS streak (not real)]]+1)</f>
        <v>-3</v>
      </c>
      <c r="AA2128" s="5">
        <f>Table1[[#This Row],[running ttl ppg]]^2.37/(Table1[[#This Row],[running ttl ppg]]^2.37+Table1[[#This Row],[running ttl ppga]]^2.37)</f>
        <v>0.35062971384792485</v>
      </c>
      <c r="AB2128" s="5">
        <f>Table1[[#This Row],[pyth ratio]]+Table1[[#This Row],[win/loss ratio]]</f>
        <v>0.68396304718125811</v>
      </c>
    </row>
    <row r="2129" spans="1:28" x14ac:dyDescent="0.25">
      <c r="A2129" s="1">
        <v>4687</v>
      </c>
      <c r="B2129" s="7">
        <f t="shared" si="68"/>
        <v>16</v>
      </c>
      <c r="C2129" s="5">
        <v>2020</v>
      </c>
      <c r="D2129" s="5">
        <v>17</v>
      </c>
      <c r="E2129" t="s">
        <v>45</v>
      </c>
      <c r="F2129" t="s">
        <v>64</v>
      </c>
      <c r="G2129" s="5">
        <v>1</v>
      </c>
      <c r="H2129">
        <v>10</v>
      </c>
      <c r="I2129">
        <v>42</v>
      </c>
      <c r="J2129">
        <v>-32</v>
      </c>
      <c r="K2129">
        <f>IF(Table1[[#This Row],[net]]&gt;0,1,0)</f>
        <v>0</v>
      </c>
      <c r="L2129">
        <v>14</v>
      </c>
      <c r="M2129">
        <f>IF(Table1[[#This Row],[team]]=E2128,SUM(Table1[[#This Row],[win/loss]],M2128),Table1[[#This Row],[win/loss]])</f>
        <v>5</v>
      </c>
      <c r="N2129">
        <f>IF(Table1[[#This Row],[team]]=E2128,SUM(Table1[[#This Row],[win/loss]],M2128),Table1[[#This Row],[win/loss]])/B2129</f>
        <v>0.3125</v>
      </c>
      <c r="O2129">
        <f t="shared" si="69"/>
        <v>-18</v>
      </c>
      <c r="P2129">
        <f>IF(Table1[[#This Row],[difference]]&gt;0,SQRT(Table1[[#This Row],[difference]]),-SQRT(ABS(Table1[[#This Row],[difference]])))</f>
        <v>-4.2426406871192848</v>
      </c>
      <c r="Q2129">
        <f>IF(Table1[[#This Row],[line]]&gt;0,SQRT(Table1[[#This Row],[line]]),-SQRT(ABS(Table1[[#This Row],[line]])))</f>
        <v>3.7416573867739413</v>
      </c>
      <c r="R2129">
        <f>Table1[[#This Row],[difference]]-Table1[[#This Row],[sqrt(line)]]</f>
        <v>-21.741657386773941</v>
      </c>
      <c r="S2129">
        <f>IF(Table1[[#This Row],[difference]]&gt;0,1,-1)</f>
        <v>-1</v>
      </c>
      <c r="T2129">
        <f>IF(Table1[[#This Row],[team]]=E2128,SUM(H2129,T2128),Table1[[#This Row],[ppg]])</f>
        <v>340</v>
      </c>
      <c r="U2129">
        <f>IF(Table1[[#This Row],[team]]=E2128,SUM(I2129,U2128),Table1[[#This Row],[ppga]])</f>
        <v>470</v>
      </c>
      <c r="V2129">
        <f>IF(Table1[[#This Row],[team]]=E2128,SUM(Table1[[#This Row],[difference]],V2128),Table1[[#This Row],[difference]])</f>
        <v>-100</v>
      </c>
      <c r="W2129">
        <f>IF(Table1[[#This Row],[team]]=E2128,SUM(Table1[[#This Row],[sqrt(dif)]],W2128),Table1[[#This Row],[sqrt(dif)]])</f>
        <v>-17.246375619804866</v>
      </c>
      <c r="X2129">
        <f>IF(Table1[[#This Row],[team]]=E2128,SUM(Table1[[#This Row],[f1]],X2128),Table1[[#This Row],[f1]])</f>
        <v>-110.5793624903481</v>
      </c>
      <c r="Y2129">
        <f>IF(Table1[[#This Row],[ATS]]=S2128,SUM(Table1[[#This Row],[ATS]],Y2128),Table1[[#This Row],[ATS]])</f>
        <v>-5</v>
      </c>
      <c r="Z2129">
        <f>IF(Table1[[#This Row],[ATS]]&gt;0,Table1[[#This Row],[ATS streak (not real)]]-1,Table1[[#This Row],[ATS streak (not real)]]+1)</f>
        <v>-4</v>
      </c>
      <c r="AA2129" s="5">
        <f>Table1[[#This Row],[running ttl ppg]]^2.37/(Table1[[#This Row],[running ttl ppg]]^2.37+Table1[[#This Row],[running ttl ppga]]^2.37)</f>
        <v>0.31704713913312998</v>
      </c>
      <c r="AB2129" s="5">
        <f>Table1[[#This Row],[pyth ratio]]+Table1[[#This Row],[win/loss ratio]]</f>
        <v>0.62954713913312998</v>
      </c>
    </row>
    <row r="2130" spans="1:28" x14ac:dyDescent="0.25">
      <c r="A2130" s="1">
        <v>4688</v>
      </c>
      <c r="B2130" s="7">
        <f t="shared" si="68"/>
        <v>1</v>
      </c>
      <c r="C2130" s="5">
        <v>2020</v>
      </c>
      <c r="D2130" s="5">
        <v>1</v>
      </c>
      <c r="E2130" t="s">
        <v>46</v>
      </c>
      <c r="F2130" t="s">
        <v>52</v>
      </c>
      <c r="G2130" s="5">
        <v>1</v>
      </c>
      <c r="H2130">
        <v>3</v>
      </c>
      <c r="I2130">
        <v>10</v>
      </c>
      <c r="J2130">
        <v>-7</v>
      </c>
      <c r="K2130">
        <f>IF(Table1[[#This Row],[net]]&gt;0,1,0)</f>
        <v>0</v>
      </c>
      <c r="L2130">
        <v>-3</v>
      </c>
      <c r="M2130">
        <f>IF(Table1[[#This Row],[team]]=E2129,SUM(Table1[[#This Row],[win/loss]],M2129),Table1[[#This Row],[win/loss]])</f>
        <v>0</v>
      </c>
      <c r="N2130">
        <f>IF(Table1[[#This Row],[team]]=E2129,SUM(Table1[[#This Row],[win/loss]],M2129),Table1[[#This Row],[win/loss]])/B2130</f>
        <v>0</v>
      </c>
      <c r="O2130">
        <f t="shared" si="69"/>
        <v>-10</v>
      </c>
      <c r="P2130">
        <f>IF(Table1[[#This Row],[difference]]&gt;0,SQRT(Table1[[#This Row],[difference]]),-SQRT(ABS(Table1[[#This Row],[difference]])))</f>
        <v>-3.1622776601683795</v>
      </c>
      <c r="Q2130">
        <f>IF(Table1[[#This Row],[line]]&gt;0,SQRT(Table1[[#This Row],[line]]),-SQRT(ABS(Table1[[#This Row],[line]])))</f>
        <v>-1.7320508075688772</v>
      </c>
      <c r="R2130">
        <f>Table1[[#This Row],[difference]]-Table1[[#This Row],[sqrt(line)]]</f>
        <v>-8.2679491924311233</v>
      </c>
      <c r="S2130">
        <f>IF(Table1[[#This Row],[difference]]&gt;0,1,-1)</f>
        <v>-1</v>
      </c>
      <c r="T2130">
        <f>IF(Table1[[#This Row],[team]]=E2129,SUM(H2130,T2129),Table1[[#This Row],[ppg]])</f>
        <v>3</v>
      </c>
      <c r="U2130">
        <f>IF(Table1[[#This Row],[team]]=E2129,SUM(I2130,U2129),Table1[[#This Row],[ppga]])</f>
        <v>10</v>
      </c>
      <c r="V2130">
        <f>IF(Table1[[#This Row],[team]]=E2129,SUM(Table1[[#This Row],[difference]],V2129),Table1[[#This Row],[difference]])</f>
        <v>-10</v>
      </c>
      <c r="W2130">
        <f>IF(Table1[[#This Row],[team]]=E2129,SUM(Table1[[#This Row],[sqrt(dif)]],W2129),Table1[[#This Row],[sqrt(dif)]])</f>
        <v>-3.1622776601683795</v>
      </c>
      <c r="X2130">
        <f>IF(Table1[[#This Row],[team]]=E2129,SUM(Table1[[#This Row],[f1]],X2129),Table1[[#This Row],[f1]])</f>
        <v>-8.2679491924311233</v>
      </c>
      <c r="Y2130">
        <f>IF(Table1[[#This Row],[ATS]]=S2129,SUM(Table1[[#This Row],[ATS]],Y2129),Table1[[#This Row],[ATS]])</f>
        <v>-6</v>
      </c>
      <c r="Z2130">
        <f>IF(Table1[[#This Row],[ATS]]&gt;0,Table1[[#This Row],[ATS streak (not real)]]-1,Table1[[#This Row],[ATS streak (not real)]]+1)</f>
        <v>-5</v>
      </c>
      <c r="AA2130" s="5">
        <f>Table1[[#This Row],[running ttl ppg]]^2.37/(Table1[[#This Row],[running ttl ppg]]^2.37+Table1[[#This Row],[running ttl ppga]]^2.37)</f>
        <v>5.4505031592766526E-2</v>
      </c>
      <c r="AB2130" s="5">
        <f>Table1[[#This Row],[pyth ratio]]+Table1[[#This Row],[win/loss ratio]]</f>
        <v>5.4505031592766526E-2</v>
      </c>
    </row>
    <row r="2131" spans="1:28" x14ac:dyDescent="0.25">
      <c r="A2131" s="1">
        <v>4689</v>
      </c>
      <c r="B2131" s="7">
        <f t="shared" ref="B2131:B2194" si="70">IF(B2130=16,1,B2130+1)</f>
        <v>2</v>
      </c>
      <c r="C2131" s="5">
        <v>2020</v>
      </c>
      <c r="D2131" s="5">
        <v>2</v>
      </c>
      <c r="E2131" t="s">
        <v>46</v>
      </c>
      <c r="F2131" t="s">
        <v>50</v>
      </c>
      <c r="G2131" s="5">
        <v>0</v>
      </c>
      <c r="H2131">
        <v>16</v>
      </c>
      <c r="I2131">
        <v>14</v>
      </c>
      <c r="J2131">
        <v>2</v>
      </c>
      <c r="K2131">
        <f>IF(Table1[[#This Row],[net]]&gt;0,1,0)</f>
        <v>1</v>
      </c>
      <c r="L2131">
        <v>-3</v>
      </c>
      <c r="M2131">
        <f>IF(Table1[[#This Row],[team]]=E2130,SUM(Table1[[#This Row],[win/loss]],M2130),Table1[[#This Row],[win/loss]])</f>
        <v>1</v>
      </c>
      <c r="N2131">
        <f>IF(Table1[[#This Row],[team]]=E2130,SUM(Table1[[#This Row],[win/loss]],M2130),Table1[[#This Row],[win/loss]])/B2131</f>
        <v>0.5</v>
      </c>
      <c r="O2131">
        <f t="shared" si="69"/>
        <v>-1</v>
      </c>
      <c r="P2131">
        <f>IF(Table1[[#This Row],[difference]]&gt;0,SQRT(Table1[[#This Row],[difference]]),-SQRT(ABS(Table1[[#This Row],[difference]])))</f>
        <v>-1</v>
      </c>
      <c r="Q2131">
        <f>IF(Table1[[#This Row],[line]]&gt;0,SQRT(Table1[[#This Row],[line]]),-SQRT(ABS(Table1[[#This Row],[line]])))</f>
        <v>-1.7320508075688772</v>
      </c>
      <c r="R2131">
        <f>Table1[[#This Row],[difference]]-Table1[[#This Row],[sqrt(line)]]</f>
        <v>0.73205080756887719</v>
      </c>
      <c r="S2131">
        <f>IF(Table1[[#This Row],[difference]]&gt;0,1,-1)</f>
        <v>-1</v>
      </c>
      <c r="T2131">
        <f>IF(Table1[[#This Row],[team]]=E2130,SUM(H2131,T2130),Table1[[#This Row],[ppg]])</f>
        <v>19</v>
      </c>
      <c r="U2131">
        <f>IF(Table1[[#This Row],[team]]=E2130,SUM(I2131,U2130),Table1[[#This Row],[ppga]])</f>
        <v>24</v>
      </c>
      <c r="V2131">
        <f>IF(Table1[[#This Row],[team]]=E2130,SUM(Table1[[#This Row],[difference]],V2130),Table1[[#This Row],[difference]])</f>
        <v>-11</v>
      </c>
      <c r="W2131">
        <f>IF(Table1[[#This Row],[team]]=E2130,SUM(Table1[[#This Row],[sqrt(dif)]],W2130),Table1[[#This Row],[sqrt(dif)]])</f>
        <v>-4.16227766016838</v>
      </c>
      <c r="X2131">
        <f>IF(Table1[[#This Row],[team]]=E2130,SUM(Table1[[#This Row],[f1]],X2130),Table1[[#This Row],[f1]])</f>
        <v>-7.5358983848622465</v>
      </c>
      <c r="Y2131">
        <f>IF(Table1[[#This Row],[ATS]]=S2130,SUM(Table1[[#This Row],[ATS]],Y2130),Table1[[#This Row],[ATS]])</f>
        <v>-7</v>
      </c>
      <c r="Z2131">
        <f>IF(Table1[[#This Row],[ATS]]&gt;0,Table1[[#This Row],[ATS streak (not real)]]-1,Table1[[#This Row],[ATS streak (not real)]]+1)</f>
        <v>-6</v>
      </c>
      <c r="AA2131" s="5">
        <f>Table1[[#This Row],[running ttl ppg]]^2.37/(Table1[[#This Row],[running ttl ppg]]^2.37+Table1[[#This Row],[running ttl ppga]]^2.37)</f>
        <v>0.365014010451853</v>
      </c>
      <c r="AB2131" s="5">
        <f>Table1[[#This Row],[pyth ratio]]+Table1[[#This Row],[win/loss ratio]]</f>
        <v>0.865014010451853</v>
      </c>
    </row>
    <row r="2132" spans="1:28" x14ac:dyDescent="0.25">
      <c r="A2132" s="1">
        <v>4690</v>
      </c>
      <c r="B2132" s="7">
        <f t="shared" si="70"/>
        <v>3</v>
      </c>
      <c r="C2132" s="5">
        <v>2020</v>
      </c>
      <c r="D2132" s="5">
        <v>3</v>
      </c>
      <c r="E2132" t="s">
        <v>46</v>
      </c>
      <c r="F2132" t="s">
        <v>72</v>
      </c>
      <c r="G2132" s="5">
        <v>0</v>
      </c>
      <c r="H2132">
        <v>31</v>
      </c>
      <c r="I2132">
        <v>15</v>
      </c>
      <c r="J2132">
        <v>16</v>
      </c>
      <c r="K2132">
        <f>IF(Table1[[#This Row],[net]]&gt;0,1,0)</f>
        <v>1</v>
      </c>
      <c r="L2132">
        <v>-5</v>
      </c>
      <c r="M2132">
        <f>IF(Table1[[#This Row],[team]]=E2131,SUM(Table1[[#This Row],[win/loss]],M2131),Table1[[#This Row],[win/loss]])</f>
        <v>2</v>
      </c>
      <c r="N2132">
        <f>IF(Table1[[#This Row],[team]]=E2131,SUM(Table1[[#This Row],[win/loss]],M2131),Table1[[#This Row],[win/loss]])/B2132</f>
        <v>0.66666666666666663</v>
      </c>
      <c r="O2132">
        <f t="shared" si="69"/>
        <v>11</v>
      </c>
      <c r="P2132">
        <f>IF(Table1[[#This Row],[difference]]&gt;0,SQRT(Table1[[#This Row],[difference]]),-SQRT(ABS(Table1[[#This Row],[difference]])))</f>
        <v>3.3166247903553998</v>
      </c>
      <c r="Q2132">
        <f>IF(Table1[[#This Row],[line]]&gt;0,SQRT(Table1[[#This Row],[line]]),-SQRT(ABS(Table1[[#This Row],[line]])))</f>
        <v>-2.2360679774997898</v>
      </c>
      <c r="R2132">
        <f>Table1[[#This Row],[difference]]-Table1[[#This Row],[sqrt(line)]]</f>
        <v>13.23606797749979</v>
      </c>
      <c r="S2132">
        <f>IF(Table1[[#This Row],[difference]]&gt;0,1,-1)</f>
        <v>1</v>
      </c>
      <c r="T2132">
        <f>IF(Table1[[#This Row],[team]]=E2131,SUM(H2132,T2131),Table1[[#This Row],[ppg]])</f>
        <v>50</v>
      </c>
      <c r="U2132">
        <f>IF(Table1[[#This Row],[team]]=E2131,SUM(I2132,U2131),Table1[[#This Row],[ppga]])</f>
        <v>39</v>
      </c>
      <c r="V2132">
        <f>IF(Table1[[#This Row],[team]]=E2131,SUM(Table1[[#This Row],[difference]],V2131),Table1[[#This Row],[difference]])</f>
        <v>0</v>
      </c>
      <c r="W2132">
        <f>IF(Table1[[#This Row],[team]]=E2131,SUM(Table1[[#This Row],[sqrt(dif)]],W2131),Table1[[#This Row],[sqrt(dif)]])</f>
        <v>-0.84565286981298016</v>
      </c>
      <c r="X2132">
        <f>IF(Table1[[#This Row],[team]]=E2131,SUM(Table1[[#This Row],[f1]],X2131),Table1[[#This Row],[f1]])</f>
        <v>5.7001695926375433</v>
      </c>
      <c r="Y2132">
        <f>IF(Table1[[#This Row],[ATS]]=S2131,SUM(Table1[[#This Row],[ATS]],Y2131),Table1[[#This Row],[ATS]])</f>
        <v>1</v>
      </c>
      <c r="Z2132">
        <f>IF(Table1[[#This Row],[ATS]]&gt;0,Table1[[#This Row],[ATS streak (not real)]]-1,Table1[[#This Row],[ATS streak (not real)]]+1)</f>
        <v>0</v>
      </c>
      <c r="AA2132" s="5">
        <f>Table1[[#This Row],[running ttl ppg]]^2.37/(Table1[[#This Row],[running ttl ppg]]^2.37+Table1[[#This Row],[running ttl ppga]]^2.37)</f>
        <v>0.64310202413078499</v>
      </c>
      <c r="AB2132" s="5">
        <f>Table1[[#This Row],[pyth ratio]]+Table1[[#This Row],[win/loss ratio]]</f>
        <v>1.3097686907974517</v>
      </c>
    </row>
    <row r="2133" spans="1:28" x14ac:dyDescent="0.25">
      <c r="A2133" s="1">
        <v>4691</v>
      </c>
      <c r="B2133" s="7">
        <f t="shared" si="70"/>
        <v>4</v>
      </c>
      <c r="C2133" s="5">
        <v>2020</v>
      </c>
      <c r="D2133" s="5">
        <v>4</v>
      </c>
      <c r="E2133" t="s">
        <v>46</v>
      </c>
      <c r="F2133" t="s">
        <v>60</v>
      </c>
      <c r="G2133" s="5">
        <v>1</v>
      </c>
      <c r="H2133">
        <v>16</v>
      </c>
      <c r="I2133">
        <v>6</v>
      </c>
      <c r="J2133">
        <v>10</v>
      </c>
      <c r="K2133">
        <f>IF(Table1[[#This Row],[net]]&gt;0,1,0)</f>
        <v>1</v>
      </c>
      <c r="L2133">
        <v>-1</v>
      </c>
      <c r="M2133">
        <f>IF(Table1[[#This Row],[team]]=E2132,SUM(Table1[[#This Row],[win/loss]],M2132),Table1[[#This Row],[win/loss]])</f>
        <v>3</v>
      </c>
      <c r="N2133">
        <f>IF(Table1[[#This Row],[team]]=E2132,SUM(Table1[[#This Row],[win/loss]],M2132),Table1[[#This Row],[win/loss]])/B2133</f>
        <v>0.75</v>
      </c>
      <c r="O2133">
        <f t="shared" si="69"/>
        <v>9</v>
      </c>
      <c r="P2133">
        <f>IF(Table1[[#This Row],[difference]]&gt;0,SQRT(Table1[[#This Row],[difference]]),-SQRT(ABS(Table1[[#This Row],[difference]])))</f>
        <v>3</v>
      </c>
      <c r="Q2133">
        <f>IF(Table1[[#This Row],[line]]&gt;0,SQRT(Table1[[#This Row],[line]]),-SQRT(ABS(Table1[[#This Row],[line]])))</f>
        <v>-1</v>
      </c>
      <c r="R2133">
        <f>Table1[[#This Row],[difference]]-Table1[[#This Row],[sqrt(line)]]</f>
        <v>10</v>
      </c>
      <c r="S2133">
        <f>IF(Table1[[#This Row],[difference]]&gt;0,1,-1)</f>
        <v>1</v>
      </c>
      <c r="T2133">
        <f>IF(Table1[[#This Row],[team]]=E2132,SUM(H2133,T2132),Table1[[#This Row],[ppg]])</f>
        <v>66</v>
      </c>
      <c r="U2133">
        <f>IF(Table1[[#This Row],[team]]=E2132,SUM(I2133,U2132),Table1[[#This Row],[ppga]])</f>
        <v>45</v>
      </c>
      <c r="V2133">
        <f>IF(Table1[[#This Row],[team]]=E2132,SUM(Table1[[#This Row],[difference]],V2132),Table1[[#This Row],[difference]])</f>
        <v>9</v>
      </c>
      <c r="W2133">
        <f>IF(Table1[[#This Row],[team]]=E2132,SUM(Table1[[#This Row],[sqrt(dif)]],W2132),Table1[[#This Row],[sqrt(dif)]])</f>
        <v>2.1543471301870198</v>
      </c>
      <c r="X2133">
        <f>IF(Table1[[#This Row],[team]]=E2132,SUM(Table1[[#This Row],[f1]],X2132),Table1[[#This Row],[f1]])</f>
        <v>15.700169592637543</v>
      </c>
      <c r="Y2133">
        <f>IF(Table1[[#This Row],[ATS]]=S2132,SUM(Table1[[#This Row],[ATS]],Y2132),Table1[[#This Row],[ATS]])</f>
        <v>2</v>
      </c>
      <c r="Z2133">
        <f>IF(Table1[[#This Row],[ATS]]&gt;0,Table1[[#This Row],[ATS streak (not real)]]-1,Table1[[#This Row],[ATS streak (not real)]]+1)</f>
        <v>1</v>
      </c>
      <c r="AA2133" s="5">
        <f>Table1[[#This Row],[running ttl ppg]]^2.37/(Table1[[#This Row],[running ttl ppg]]^2.37+Table1[[#This Row],[running ttl ppga]]^2.37)</f>
        <v>0.71252756830048714</v>
      </c>
      <c r="AB2133" s="5">
        <f>Table1[[#This Row],[pyth ratio]]+Table1[[#This Row],[win/loss ratio]]</f>
        <v>1.4625275683004872</v>
      </c>
    </row>
    <row r="2134" spans="1:28" x14ac:dyDescent="0.25">
      <c r="A2134" s="1">
        <v>4692</v>
      </c>
      <c r="B2134" s="7">
        <f t="shared" si="70"/>
        <v>5</v>
      </c>
      <c r="C2134" s="5">
        <v>2020</v>
      </c>
      <c r="D2134" s="5">
        <v>5</v>
      </c>
      <c r="E2134" t="s">
        <v>46</v>
      </c>
      <c r="F2134" t="s">
        <v>65</v>
      </c>
      <c r="G2134" s="5">
        <v>0</v>
      </c>
      <c r="H2134">
        <v>21</v>
      </c>
      <c r="I2134">
        <v>24</v>
      </c>
      <c r="J2134">
        <v>-3</v>
      </c>
      <c r="K2134">
        <f>IF(Table1[[#This Row],[net]]&gt;0,1,0)</f>
        <v>0</v>
      </c>
      <c r="L2134">
        <v>-6.5</v>
      </c>
      <c r="M2134">
        <f>IF(Table1[[#This Row],[team]]=E2133,SUM(Table1[[#This Row],[win/loss]],M2133),Table1[[#This Row],[win/loss]])</f>
        <v>3</v>
      </c>
      <c r="N2134">
        <f>IF(Table1[[#This Row],[team]]=E2133,SUM(Table1[[#This Row],[win/loss]],M2133),Table1[[#This Row],[win/loss]])/B2134</f>
        <v>0.6</v>
      </c>
      <c r="O2134">
        <f t="shared" si="69"/>
        <v>-9.5</v>
      </c>
      <c r="P2134">
        <f>IF(Table1[[#This Row],[difference]]&gt;0,SQRT(Table1[[#This Row],[difference]]),-SQRT(ABS(Table1[[#This Row],[difference]])))</f>
        <v>-3.082207001484488</v>
      </c>
      <c r="Q2134">
        <f>IF(Table1[[#This Row],[line]]&gt;0,SQRT(Table1[[#This Row],[line]]),-SQRT(ABS(Table1[[#This Row],[line]])))</f>
        <v>-2.5495097567963922</v>
      </c>
      <c r="R2134">
        <f>Table1[[#This Row],[difference]]-Table1[[#This Row],[sqrt(line)]]</f>
        <v>-6.9504902432036078</v>
      </c>
      <c r="S2134">
        <f>IF(Table1[[#This Row],[difference]]&gt;0,1,-1)</f>
        <v>-1</v>
      </c>
      <c r="T2134">
        <f>IF(Table1[[#This Row],[team]]=E2133,SUM(H2134,T2133),Table1[[#This Row],[ppg]])</f>
        <v>87</v>
      </c>
      <c r="U2134">
        <f>IF(Table1[[#This Row],[team]]=E2133,SUM(I2134,U2133),Table1[[#This Row],[ppga]])</f>
        <v>69</v>
      </c>
      <c r="V2134">
        <f>IF(Table1[[#This Row],[team]]=E2133,SUM(Table1[[#This Row],[difference]],V2133),Table1[[#This Row],[difference]])</f>
        <v>-0.5</v>
      </c>
      <c r="W2134">
        <f>IF(Table1[[#This Row],[team]]=E2133,SUM(Table1[[#This Row],[sqrt(dif)]],W2133),Table1[[#This Row],[sqrt(dif)]])</f>
        <v>-0.92785987129746816</v>
      </c>
      <c r="X2134">
        <f>IF(Table1[[#This Row],[team]]=E2133,SUM(Table1[[#This Row],[f1]],X2133),Table1[[#This Row],[f1]])</f>
        <v>8.7496793494339364</v>
      </c>
      <c r="Y2134">
        <f>IF(Table1[[#This Row],[ATS]]=S2133,SUM(Table1[[#This Row],[ATS]],Y2133),Table1[[#This Row],[ATS]])</f>
        <v>-1</v>
      </c>
      <c r="Z2134">
        <f>IF(Table1[[#This Row],[ATS]]&gt;0,Table1[[#This Row],[ATS streak (not real)]]-1,Table1[[#This Row],[ATS streak (not real)]]+1)</f>
        <v>0</v>
      </c>
      <c r="AA2134" s="5">
        <f>Table1[[#This Row],[running ttl ppg]]^2.37/(Table1[[#This Row],[running ttl ppg]]^2.37+Table1[[#This Row],[running ttl ppga]]^2.37)</f>
        <v>0.63398937331273753</v>
      </c>
      <c r="AB2134" s="5">
        <f>Table1[[#This Row],[pyth ratio]]+Table1[[#This Row],[win/loss ratio]]</f>
        <v>1.2339893733127374</v>
      </c>
    </row>
    <row r="2135" spans="1:28" x14ac:dyDescent="0.25">
      <c r="A2135" s="1">
        <v>4693</v>
      </c>
      <c r="B2135" s="7">
        <f t="shared" si="70"/>
        <v>6</v>
      </c>
      <c r="C2135" s="5">
        <v>2020</v>
      </c>
      <c r="D2135" s="5">
        <v>7</v>
      </c>
      <c r="E2135" t="s">
        <v>46</v>
      </c>
      <c r="F2135" t="s">
        <v>64</v>
      </c>
      <c r="G2135" s="5">
        <v>1</v>
      </c>
      <c r="H2135">
        <v>25</v>
      </c>
      <c r="I2135">
        <v>36</v>
      </c>
      <c r="J2135">
        <v>-11</v>
      </c>
      <c r="K2135">
        <f>IF(Table1[[#This Row],[net]]&gt;0,1,0)</f>
        <v>0</v>
      </c>
      <c r="L2135">
        <v>-4</v>
      </c>
      <c r="M2135">
        <f>IF(Table1[[#This Row],[team]]=E2134,SUM(Table1[[#This Row],[win/loss]],M2134),Table1[[#This Row],[win/loss]])</f>
        <v>3</v>
      </c>
      <c r="N2135">
        <f>IF(Table1[[#This Row],[team]]=E2134,SUM(Table1[[#This Row],[win/loss]],M2134),Table1[[#This Row],[win/loss]])/B2135</f>
        <v>0.5</v>
      </c>
      <c r="O2135">
        <f t="shared" si="69"/>
        <v>-15</v>
      </c>
      <c r="P2135">
        <f>IF(Table1[[#This Row],[difference]]&gt;0,SQRT(Table1[[#This Row],[difference]]),-SQRT(ABS(Table1[[#This Row],[difference]])))</f>
        <v>-3.872983346207417</v>
      </c>
      <c r="Q2135">
        <f>IF(Table1[[#This Row],[line]]&gt;0,SQRT(Table1[[#This Row],[line]]),-SQRT(ABS(Table1[[#This Row],[line]])))</f>
        <v>-2</v>
      </c>
      <c r="R2135">
        <f>Table1[[#This Row],[difference]]-Table1[[#This Row],[sqrt(line)]]</f>
        <v>-13</v>
      </c>
      <c r="S2135">
        <f>IF(Table1[[#This Row],[difference]]&gt;0,1,-1)</f>
        <v>-1</v>
      </c>
      <c r="T2135">
        <f>IF(Table1[[#This Row],[team]]=E2134,SUM(H2135,T2134),Table1[[#This Row],[ppg]])</f>
        <v>112</v>
      </c>
      <c r="U2135">
        <f>IF(Table1[[#This Row],[team]]=E2134,SUM(I2135,U2134),Table1[[#This Row],[ppga]])</f>
        <v>105</v>
      </c>
      <c r="V2135">
        <f>IF(Table1[[#This Row],[team]]=E2134,SUM(Table1[[#This Row],[difference]],V2134),Table1[[#This Row],[difference]])</f>
        <v>-15.5</v>
      </c>
      <c r="W2135">
        <f>IF(Table1[[#This Row],[team]]=E2134,SUM(Table1[[#This Row],[sqrt(dif)]],W2134),Table1[[#This Row],[sqrt(dif)]])</f>
        <v>-4.8008432175048856</v>
      </c>
      <c r="X2135">
        <f>IF(Table1[[#This Row],[team]]=E2134,SUM(Table1[[#This Row],[f1]],X2134),Table1[[#This Row],[f1]])</f>
        <v>-4.2503206505660636</v>
      </c>
      <c r="Y2135">
        <f>IF(Table1[[#This Row],[ATS]]=S2134,SUM(Table1[[#This Row],[ATS]],Y2134),Table1[[#This Row],[ATS]])</f>
        <v>-2</v>
      </c>
      <c r="Z2135">
        <f>IF(Table1[[#This Row],[ATS]]&gt;0,Table1[[#This Row],[ATS streak (not real)]]-1,Table1[[#This Row],[ATS streak (not real)]]+1)</f>
        <v>-1</v>
      </c>
      <c r="AA2135" s="5">
        <f>Table1[[#This Row],[running ttl ppg]]^2.37/(Table1[[#This Row],[running ttl ppg]]^2.37+Table1[[#This Row],[running ttl ppga]]^2.37)</f>
        <v>0.53816469551900781</v>
      </c>
      <c r="AB2135" s="5">
        <f>Table1[[#This Row],[pyth ratio]]+Table1[[#This Row],[win/loss ratio]]</f>
        <v>1.0381646955190078</v>
      </c>
    </row>
    <row r="2136" spans="1:28" x14ac:dyDescent="0.25">
      <c r="A2136" s="1">
        <v>4694</v>
      </c>
      <c r="B2136" s="7">
        <f t="shared" si="70"/>
        <v>7</v>
      </c>
      <c r="C2136" s="5">
        <v>2020</v>
      </c>
      <c r="D2136" s="5">
        <v>8</v>
      </c>
      <c r="E2136" t="s">
        <v>46</v>
      </c>
      <c r="F2136" t="s">
        <v>57</v>
      </c>
      <c r="G2136" s="5">
        <v>1</v>
      </c>
      <c r="H2136">
        <v>16</v>
      </c>
      <c r="I2136">
        <v>17</v>
      </c>
      <c r="J2136">
        <v>-1</v>
      </c>
      <c r="K2136">
        <f>IF(Table1[[#This Row],[net]]&gt;0,1,0)</f>
        <v>0</v>
      </c>
      <c r="L2136">
        <v>-3.5</v>
      </c>
      <c r="M2136">
        <f>IF(Table1[[#This Row],[team]]=E2135,SUM(Table1[[#This Row],[win/loss]],M2135),Table1[[#This Row],[win/loss]])</f>
        <v>3</v>
      </c>
      <c r="N2136">
        <f>IF(Table1[[#This Row],[team]]=E2135,SUM(Table1[[#This Row],[win/loss]],M2135),Table1[[#This Row],[win/loss]])/B2136</f>
        <v>0.42857142857142855</v>
      </c>
      <c r="O2136">
        <f t="shared" si="69"/>
        <v>-4.5</v>
      </c>
      <c r="P2136">
        <f>IF(Table1[[#This Row],[difference]]&gt;0,SQRT(Table1[[#This Row],[difference]]),-SQRT(ABS(Table1[[#This Row],[difference]])))</f>
        <v>-2.1213203435596424</v>
      </c>
      <c r="Q2136">
        <f>IF(Table1[[#This Row],[line]]&gt;0,SQRT(Table1[[#This Row],[line]]),-SQRT(ABS(Table1[[#This Row],[line]])))</f>
        <v>-1.8708286933869707</v>
      </c>
      <c r="R2136">
        <f>Table1[[#This Row],[difference]]-Table1[[#This Row],[sqrt(line)]]</f>
        <v>-2.6291713066130296</v>
      </c>
      <c r="S2136">
        <f>IF(Table1[[#This Row],[difference]]&gt;0,1,-1)</f>
        <v>-1</v>
      </c>
      <c r="T2136">
        <f>IF(Table1[[#This Row],[team]]=E2135,SUM(H2136,T2135),Table1[[#This Row],[ppg]])</f>
        <v>128</v>
      </c>
      <c r="U2136">
        <f>IF(Table1[[#This Row],[team]]=E2135,SUM(I2136,U2135),Table1[[#This Row],[ppga]])</f>
        <v>122</v>
      </c>
      <c r="V2136">
        <f>IF(Table1[[#This Row],[team]]=E2135,SUM(Table1[[#This Row],[difference]],V2135),Table1[[#This Row],[difference]])</f>
        <v>-20</v>
      </c>
      <c r="W2136">
        <f>IF(Table1[[#This Row],[team]]=E2135,SUM(Table1[[#This Row],[sqrt(dif)]],W2135),Table1[[#This Row],[sqrt(dif)]])</f>
        <v>-6.9221635610645276</v>
      </c>
      <c r="X2136">
        <f>IF(Table1[[#This Row],[team]]=E2135,SUM(Table1[[#This Row],[f1]],X2135),Table1[[#This Row],[f1]])</f>
        <v>-6.8794919571790931</v>
      </c>
      <c r="Y2136">
        <f>IF(Table1[[#This Row],[ATS]]=S2135,SUM(Table1[[#This Row],[ATS]],Y2135),Table1[[#This Row],[ATS]])</f>
        <v>-3</v>
      </c>
      <c r="Z2136">
        <f>IF(Table1[[#This Row],[ATS]]&gt;0,Table1[[#This Row],[ATS streak (not real)]]-1,Table1[[#This Row],[ATS streak (not real)]]+1)</f>
        <v>-2</v>
      </c>
      <c r="AA2136" s="5">
        <f>Table1[[#This Row],[running ttl ppg]]^2.37/(Table1[[#This Row],[running ttl ppg]]^2.37+Table1[[#This Row],[running ttl ppga]]^2.37)</f>
        <v>0.52841481340031515</v>
      </c>
      <c r="AB2136" s="5">
        <f>Table1[[#This Row],[pyth ratio]]+Table1[[#This Row],[win/loss ratio]]</f>
        <v>0.95698624197174365</v>
      </c>
    </row>
    <row r="2137" spans="1:28" x14ac:dyDescent="0.25">
      <c r="A2137" s="1">
        <v>4695</v>
      </c>
      <c r="B2137" s="7">
        <f t="shared" si="70"/>
        <v>8</v>
      </c>
      <c r="C2137" s="5">
        <v>2020</v>
      </c>
      <c r="D2137" s="5">
        <v>9</v>
      </c>
      <c r="E2137" t="s">
        <v>46</v>
      </c>
      <c r="F2137" t="s">
        <v>66</v>
      </c>
      <c r="G2137" s="5">
        <v>0</v>
      </c>
      <c r="H2137">
        <v>14</v>
      </c>
      <c r="I2137">
        <v>22</v>
      </c>
      <c r="J2137">
        <v>-8</v>
      </c>
      <c r="K2137">
        <f>IF(Table1[[#This Row],[net]]&gt;0,1,0)</f>
        <v>0</v>
      </c>
      <c r="L2137">
        <v>5</v>
      </c>
      <c r="M2137">
        <f>IF(Table1[[#This Row],[team]]=E2136,SUM(Table1[[#This Row],[win/loss]],M2136),Table1[[#This Row],[win/loss]])</f>
        <v>3</v>
      </c>
      <c r="N2137">
        <f>IF(Table1[[#This Row],[team]]=E2136,SUM(Table1[[#This Row],[win/loss]],M2136),Table1[[#This Row],[win/loss]])/B2137</f>
        <v>0.375</v>
      </c>
      <c r="O2137">
        <f t="shared" si="69"/>
        <v>-3</v>
      </c>
      <c r="P2137">
        <f>IF(Table1[[#This Row],[difference]]&gt;0,SQRT(Table1[[#This Row],[difference]]),-SQRT(ABS(Table1[[#This Row],[difference]])))</f>
        <v>-1.7320508075688772</v>
      </c>
      <c r="Q2137">
        <f>IF(Table1[[#This Row],[line]]&gt;0,SQRT(Table1[[#This Row],[line]]),-SQRT(ABS(Table1[[#This Row],[line]])))</f>
        <v>2.2360679774997898</v>
      </c>
      <c r="R2137">
        <f>Table1[[#This Row],[difference]]-Table1[[#This Row],[sqrt(line)]]</f>
        <v>-5.2360679774997898</v>
      </c>
      <c r="S2137">
        <f>IF(Table1[[#This Row],[difference]]&gt;0,1,-1)</f>
        <v>-1</v>
      </c>
      <c r="T2137">
        <f>IF(Table1[[#This Row],[team]]=E2136,SUM(H2137,T2136),Table1[[#This Row],[ppg]])</f>
        <v>142</v>
      </c>
      <c r="U2137">
        <f>IF(Table1[[#This Row],[team]]=E2136,SUM(I2137,U2136),Table1[[#This Row],[ppga]])</f>
        <v>144</v>
      </c>
      <c r="V2137">
        <f>IF(Table1[[#This Row],[team]]=E2136,SUM(Table1[[#This Row],[difference]],V2136),Table1[[#This Row],[difference]])</f>
        <v>-23</v>
      </c>
      <c r="W2137">
        <f>IF(Table1[[#This Row],[team]]=E2136,SUM(Table1[[#This Row],[sqrt(dif)]],W2136),Table1[[#This Row],[sqrt(dif)]])</f>
        <v>-8.6542143686334043</v>
      </c>
      <c r="X2137">
        <f>IF(Table1[[#This Row],[team]]=E2136,SUM(Table1[[#This Row],[f1]],X2136),Table1[[#This Row],[f1]])</f>
        <v>-12.115559934678883</v>
      </c>
      <c r="Y2137">
        <f>IF(Table1[[#This Row],[ATS]]=S2136,SUM(Table1[[#This Row],[ATS]],Y2136),Table1[[#This Row],[ATS]])</f>
        <v>-4</v>
      </c>
      <c r="Z2137">
        <f>IF(Table1[[#This Row],[ATS]]&gt;0,Table1[[#This Row],[ATS streak (not real)]]-1,Table1[[#This Row],[ATS streak (not real)]]+1)</f>
        <v>-3</v>
      </c>
      <c r="AA2137" s="5">
        <f>Table1[[#This Row],[running ttl ppg]]^2.37/(Table1[[#This Row],[running ttl ppg]]^2.37+Table1[[#This Row],[running ttl ppga]]^2.37)</f>
        <v>0.49171391031094969</v>
      </c>
      <c r="AB2137" s="5">
        <f>Table1[[#This Row],[pyth ratio]]+Table1[[#This Row],[win/loss ratio]]</f>
        <v>0.86671391031094969</v>
      </c>
    </row>
    <row r="2138" spans="1:28" x14ac:dyDescent="0.25">
      <c r="A2138" s="1">
        <v>4696</v>
      </c>
      <c r="B2138" s="7">
        <f t="shared" si="70"/>
        <v>9</v>
      </c>
      <c r="C2138" s="5">
        <v>2020</v>
      </c>
      <c r="D2138" s="5">
        <v>10</v>
      </c>
      <c r="E2138" t="s">
        <v>46</v>
      </c>
      <c r="F2138" t="s">
        <v>51</v>
      </c>
      <c r="G2138" s="5">
        <v>1</v>
      </c>
      <c r="H2138">
        <v>20</v>
      </c>
      <c r="I2138">
        <v>13</v>
      </c>
      <c r="J2138">
        <v>7</v>
      </c>
      <c r="K2138">
        <f>IF(Table1[[#This Row],[net]]&gt;0,1,0)</f>
        <v>1</v>
      </c>
      <c r="L2138">
        <v>-6.5</v>
      </c>
      <c r="M2138">
        <f>IF(Table1[[#This Row],[team]]=E2137,SUM(Table1[[#This Row],[win/loss]],M2137),Table1[[#This Row],[win/loss]])</f>
        <v>4</v>
      </c>
      <c r="N2138">
        <f>IF(Table1[[#This Row],[team]]=E2137,SUM(Table1[[#This Row],[win/loss]],M2137),Table1[[#This Row],[win/loss]])/B2138</f>
        <v>0.44444444444444442</v>
      </c>
      <c r="O2138">
        <f t="shared" si="69"/>
        <v>0.5</v>
      </c>
      <c r="P2138">
        <f>IF(Table1[[#This Row],[difference]]&gt;0,SQRT(Table1[[#This Row],[difference]]),-SQRT(ABS(Table1[[#This Row],[difference]])))</f>
        <v>0.70710678118654757</v>
      </c>
      <c r="Q2138">
        <f>IF(Table1[[#This Row],[line]]&gt;0,SQRT(Table1[[#This Row],[line]]),-SQRT(ABS(Table1[[#This Row],[line]])))</f>
        <v>-2.5495097567963922</v>
      </c>
      <c r="R2138">
        <f>Table1[[#This Row],[difference]]-Table1[[#This Row],[sqrt(line)]]</f>
        <v>3.0495097567963922</v>
      </c>
      <c r="S2138">
        <f>IF(Table1[[#This Row],[difference]]&gt;0,1,-1)</f>
        <v>1</v>
      </c>
      <c r="T2138">
        <f>IF(Table1[[#This Row],[team]]=E2137,SUM(H2138,T2137),Table1[[#This Row],[ppg]])</f>
        <v>162</v>
      </c>
      <c r="U2138">
        <f>IF(Table1[[#This Row],[team]]=E2137,SUM(I2138,U2137),Table1[[#This Row],[ppga]])</f>
        <v>157</v>
      </c>
      <c r="V2138">
        <f>IF(Table1[[#This Row],[team]]=E2137,SUM(Table1[[#This Row],[difference]],V2137),Table1[[#This Row],[difference]])</f>
        <v>-22.5</v>
      </c>
      <c r="W2138">
        <f>IF(Table1[[#This Row],[team]]=E2137,SUM(Table1[[#This Row],[sqrt(dif)]],W2137),Table1[[#This Row],[sqrt(dif)]])</f>
        <v>-7.9471075874468564</v>
      </c>
      <c r="X2138">
        <f>IF(Table1[[#This Row],[team]]=E2137,SUM(Table1[[#This Row],[f1]],X2137),Table1[[#This Row],[f1]])</f>
        <v>-9.0660501778824916</v>
      </c>
      <c r="Y2138">
        <f>IF(Table1[[#This Row],[ATS]]=S2137,SUM(Table1[[#This Row],[ATS]],Y2137),Table1[[#This Row],[ATS]])</f>
        <v>1</v>
      </c>
      <c r="Z2138">
        <f>IF(Table1[[#This Row],[ATS]]&gt;0,Table1[[#This Row],[ATS streak (not real)]]-1,Table1[[#This Row],[ATS streak (not real)]]+1)</f>
        <v>0</v>
      </c>
      <c r="AA2138" s="5">
        <f>Table1[[#This Row],[running ttl ppg]]^2.37/(Table1[[#This Row],[running ttl ppg]]^2.37+Table1[[#This Row],[running ttl ppga]]^2.37)</f>
        <v>0.51856664815205755</v>
      </c>
      <c r="AB2138" s="5">
        <f>Table1[[#This Row],[pyth ratio]]+Table1[[#This Row],[win/loss ratio]]</f>
        <v>0.96301109259650197</v>
      </c>
    </row>
    <row r="2139" spans="1:28" x14ac:dyDescent="0.25">
      <c r="A2139" s="1">
        <v>4697</v>
      </c>
      <c r="B2139" s="7">
        <f t="shared" si="70"/>
        <v>10</v>
      </c>
      <c r="C2139" s="5">
        <v>2020</v>
      </c>
      <c r="D2139" s="5">
        <v>11</v>
      </c>
      <c r="E2139" t="s">
        <v>46</v>
      </c>
      <c r="F2139" t="s">
        <v>58</v>
      </c>
      <c r="G2139" s="5">
        <v>0</v>
      </c>
      <c r="H2139">
        <v>7</v>
      </c>
      <c r="I2139">
        <v>17</v>
      </c>
      <c r="J2139">
        <v>-10</v>
      </c>
      <c r="K2139">
        <f>IF(Table1[[#This Row],[net]]&gt;0,1,0)</f>
        <v>0</v>
      </c>
      <c r="L2139">
        <v>5.5</v>
      </c>
      <c r="M2139">
        <f>IF(Table1[[#This Row],[team]]=E2138,SUM(Table1[[#This Row],[win/loss]],M2138),Table1[[#This Row],[win/loss]])</f>
        <v>4</v>
      </c>
      <c r="N2139">
        <f>IF(Table1[[#This Row],[team]]=E2138,SUM(Table1[[#This Row],[win/loss]],M2138),Table1[[#This Row],[win/loss]])/B2139</f>
        <v>0.4</v>
      </c>
      <c r="O2139">
        <f t="shared" si="69"/>
        <v>-4.5</v>
      </c>
      <c r="P2139">
        <f>IF(Table1[[#This Row],[difference]]&gt;0,SQRT(Table1[[#This Row],[difference]]),-SQRT(ABS(Table1[[#This Row],[difference]])))</f>
        <v>-2.1213203435596424</v>
      </c>
      <c r="Q2139">
        <f>IF(Table1[[#This Row],[line]]&gt;0,SQRT(Table1[[#This Row],[line]]),-SQRT(ABS(Table1[[#This Row],[line]])))</f>
        <v>2.3452078799117149</v>
      </c>
      <c r="R2139">
        <f>Table1[[#This Row],[difference]]-Table1[[#This Row],[sqrt(line)]]</f>
        <v>-6.8452078799117153</v>
      </c>
      <c r="S2139">
        <f>IF(Table1[[#This Row],[difference]]&gt;0,1,-1)</f>
        <v>-1</v>
      </c>
      <c r="T2139">
        <f>IF(Table1[[#This Row],[team]]=E2138,SUM(H2139,T2138),Table1[[#This Row],[ppg]])</f>
        <v>169</v>
      </c>
      <c r="U2139">
        <f>IF(Table1[[#This Row],[team]]=E2138,SUM(I2139,U2138),Table1[[#This Row],[ppga]])</f>
        <v>174</v>
      </c>
      <c r="V2139">
        <f>IF(Table1[[#This Row],[team]]=E2138,SUM(Table1[[#This Row],[difference]],V2138),Table1[[#This Row],[difference]])</f>
        <v>-27</v>
      </c>
      <c r="W2139">
        <f>IF(Table1[[#This Row],[team]]=E2138,SUM(Table1[[#This Row],[sqrt(dif)]],W2138),Table1[[#This Row],[sqrt(dif)]])</f>
        <v>-10.068427931006498</v>
      </c>
      <c r="X2139">
        <f>IF(Table1[[#This Row],[team]]=E2138,SUM(Table1[[#This Row],[f1]],X2138),Table1[[#This Row],[f1]])</f>
        <v>-15.911258057794207</v>
      </c>
      <c r="Y2139">
        <f>IF(Table1[[#This Row],[ATS]]=S2138,SUM(Table1[[#This Row],[ATS]],Y2138),Table1[[#This Row],[ATS]])</f>
        <v>-1</v>
      </c>
      <c r="Z2139">
        <f>IF(Table1[[#This Row],[ATS]]&gt;0,Table1[[#This Row],[ATS streak (not real)]]-1,Table1[[#This Row],[ATS streak (not real)]]+1)</f>
        <v>0</v>
      </c>
      <c r="AA2139" s="5">
        <f>Table1[[#This Row],[running ttl ppg]]^2.37/(Table1[[#This Row],[running ttl ppg]]^2.37+Table1[[#This Row],[running ttl ppga]]^2.37)</f>
        <v>0.48273159459314996</v>
      </c>
      <c r="AB2139" s="5">
        <f>Table1[[#This Row],[pyth ratio]]+Table1[[#This Row],[win/loss ratio]]</f>
        <v>0.88273159459314998</v>
      </c>
    </row>
    <row r="2140" spans="1:28" x14ac:dyDescent="0.25">
      <c r="A2140" s="1">
        <v>4698</v>
      </c>
      <c r="B2140" s="7">
        <f t="shared" si="70"/>
        <v>11</v>
      </c>
      <c r="C2140" s="5">
        <v>2020</v>
      </c>
      <c r="D2140" s="5">
        <v>12</v>
      </c>
      <c r="E2140" t="s">
        <v>46</v>
      </c>
      <c r="F2140" t="s">
        <v>61</v>
      </c>
      <c r="G2140" s="5">
        <v>1</v>
      </c>
      <c r="H2140">
        <v>19</v>
      </c>
      <c r="I2140">
        <v>14</v>
      </c>
      <c r="J2140">
        <v>5</v>
      </c>
      <c r="K2140">
        <f>IF(Table1[[#This Row],[net]]&gt;0,1,0)</f>
        <v>1</v>
      </c>
      <c r="L2140">
        <v>-6</v>
      </c>
      <c r="M2140">
        <f>IF(Table1[[#This Row],[team]]=E2139,SUM(Table1[[#This Row],[win/loss]],M2139),Table1[[#This Row],[win/loss]])</f>
        <v>5</v>
      </c>
      <c r="N2140">
        <f>IF(Table1[[#This Row],[team]]=E2139,SUM(Table1[[#This Row],[win/loss]],M2139),Table1[[#This Row],[win/loss]])/B2140</f>
        <v>0.45454545454545453</v>
      </c>
      <c r="O2140">
        <f t="shared" si="69"/>
        <v>-1</v>
      </c>
      <c r="P2140">
        <f>IF(Table1[[#This Row],[difference]]&gt;0,SQRT(Table1[[#This Row],[difference]]),-SQRT(ABS(Table1[[#This Row],[difference]])))</f>
        <v>-1</v>
      </c>
      <c r="Q2140">
        <f>IF(Table1[[#This Row],[line]]&gt;0,SQRT(Table1[[#This Row],[line]]),-SQRT(ABS(Table1[[#This Row],[line]])))</f>
        <v>-2.4494897427831779</v>
      </c>
      <c r="R2140">
        <f>Table1[[#This Row],[difference]]-Table1[[#This Row],[sqrt(line)]]</f>
        <v>1.4494897427831779</v>
      </c>
      <c r="S2140">
        <f>IF(Table1[[#This Row],[difference]]&gt;0,1,-1)</f>
        <v>-1</v>
      </c>
      <c r="T2140">
        <f>IF(Table1[[#This Row],[team]]=E2139,SUM(H2140,T2139),Table1[[#This Row],[ppg]])</f>
        <v>188</v>
      </c>
      <c r="U2140">
        <f>IF(Table1[[#This Row],[team]]=E2139,SUM(I2140,U2139),Table1[[#This Row],[ppga]])</f>
        <v>188</v>
      </c>
      <c r="V2140">
        <f>IF(Table1[[#This Row],[team]]=E2139,SUM(Table1[[#This Row],[difference]],V2139),Table1[[#This Row],[difference]])</f>
        <v>-28</v>
      </c>
      <c r="W2140">
        <f>IF(Table1[[#This Row],[team]]=E2139,SUM(Table1[[#This Row],[sqrt(dif)]],W2139),Table1[[#This Row],[sqrt(dif)]])</f>
        <v>-11.068427931006498</v>
      </c>
      <c r="X2140">
        <f>IF(Table1[[#This Row],[team]]=E2139,SUM(Table1[[#This Row],[f1]],X2139),Table1[[#This Row],[f1]])</f>
        <v>-14.461768315011028</v>
      </c>
      <c r="Y2140">
        <f>IF(Table1[[#This Row],[ATS]]=S2139,SUM(Table1[[#This Row],[ATS]],Y2139),Table1[[#This Row],[ATS]])</f>
        <v>-2</v>
      </c>
      <c r="Z2140">
        <f>IF(Table1[[#This Row],[ATS]]&gt;0,Table1[[#This Row],[ATS streak (not real)]]-1,Table1[[#This Row],[ATS streak (not real)]]+1)</f>
        <v>-1</v>
      </c>
      <c r="AA2140" s="5">
        <f>Table1[[#This Row],[running ttl ppg]]^2.37/(Table1[[#This Row],[running ttl ppg]]^2.37+Table1[[#This Row],[running ttl ppga]]^2.37)</f>
        <v>0.5</v>
      </c>
      <c r="AB2140" s="5">
        <f>Table1[[#This Row],[pyth ratio]]+Table1[[#This Row],[win/loss ratio]]</f>
        <v>0.95454545454545459</v>
      </c>
    </row>
    <row r="2141" spans="1:28" x14ac:dyDescent="0.25">
      <c r="A2141" s="1">
        <v>4699</v>
      </c>
      <c r="B2141" s="7">
        <f t="shared" si="70"/>
        <v>12</v>
      </c>
      <c r="C2141" s="5">
        <v>2020</v>
      </c>
      <c r="D2141" s="5">
        <v>13</v>
      </c>
      <c r="E2141" t="s">
        <v>46</v>
      </c>
      <c r="F2141" t="s">
        <v>51</v>
      </c>
      <c r="G2141" s="5">
        <v>0</v>
      </c>
      <c r="H2141">
        <v>24</v>
      </c>
      <c r="I2141">
        <v>20</v>
      </c>
      <c r="J2141">
        <v>4</v>
      </c>
      <c r="K2141">
        <f>IF(Table1[[#This Row],[net]]&gt;0,1,0)</f>
        <v>1</v>
      </c>
      <c r="L2141">
        <v>-5.5</v>
      </c>
      <c r="M2141">
        <f>IF(Table1[[#This Row],[team]]=E2140,SUM(Table1[[#This Row],[win/loss]],M2140),Table1[[#This Row],[win/loss]])</f>
        <v>6</v>
      </c>
      <c r="N2141">
        <f>IF(Table1[[#This Row],[team]]=E2140,SUM(Table1[[#This Row],[win/loss]],M2140),Table1[[#This Row],[win/loss]])/B2141</f>
        <v>0.5</v>
      </c>
      <c r="O2141">
        <f t="shared" si="69"/>
        <v>-1.5</v>
      </c>
      <c r="P2141">
        <f>IF(Table1[[#This Row],[difference]]&gt;0,SQRT(Table1[[#This Row],[difference]]),-SQRT(ABS(Table1[[#This Row],[difference]])))</f>
        <v>-1.2247448713915889</v>
      </c>
      <c r="Q2141">
        <f>IF(Table1[[#This Row],[line]]&gt;0,SQRT(Table1[[#This Row],[line]]),-SQRT(ABS(Table1[[#This Row],[line]])))</f>
        <v>-2.3452078799117149</v>
      </c>
      <c r="R2141">
        <f>Table1[[#This Row],[difference]]-Table1[[#This Row],[sqrt(line)]]</f>
        <v>0.84520787991171487</v>
      </c>
      <c r="S2141">
        <f>IF(Table1[[#This Row],[difference]]&gt;0,1,-1)</f>
        <v>-1</v>
      </c>
      <c r="T2141">
        <f>IF(Table1[[#This Row],[team]]=E2140,SUM(H2141,T2140),Table1[[#This Row],[ppg]])</f>
        <v>212</v>
      </c>
      <c r="U2141">
        <f>IF(Table1[[#This Row],[team]]=E2140,SUM(I2141,U2140),Table1[[#This Row],[ppga]])</f>
        <v>208</v>
      </c>
      <c r="V2141">
        <f>IF(Table1[[#This Row],[team]]=E2140,SUM(Table1[[#This Row],[difference]],V2140),Table1[[#This Row],[difference]])</f>
        <v>-29.5</v>
      </c>
      <c r="W2141">
        <f>IF(Table1[[#This Row],[team]]=E2140,SUM(Table1[[#This Row],[sqrt(dif)]],W2140),Table1[[#This Row],[sqrt(dif)]])</f>
        <v>-12.293172802398088</v>
      </c>
      <c r="X2141">
        <f>IF(Table1[[#This Row],[team]]=E2140,SUM(Table1[[#This Row],[f1]],X2140),Table1[[#This Row],[f1]])</f>
        <v>-13.616560435099313</v>
      </c>
      <c r="Y2141">
        <f>IF(Table1[[#This Row],[ATS]]=S2140,SUM(Table1[[#This Row],[ATS]],Y2140),Table1[[#This Row],[ATS]])</f>
        <v>-3</v>
      </c>
      <c r="Z2141">
        <f>IF(Table1[[#This Row],[ATS]]&gt;0,Table1[[#This Row],[ATS streak (not real)]]-1,Table1[[#This Row],[ATS streak (not real)]]+1)</f>
        <v>-2</v>
      </c>
      <c r="AA2141" s="5">
        <f>Table1[[#This Row],[running ttl ppg]]^2.37/(Table1[[#This Row],[running ttl ppg]]^2.37+Table1[[#This Row],[running ttl ppga]]^2.37)</f>
        <v>0.51128413916151971</v>
      </c>
      <c r="AB2141" s="5">
        <f>Table1[[#This Row],[pyth ratio]]+Table1[[#This Row],[win/loss ratio]]</f>
        <v>1.0112841391615197</v>
      </c>
    </row>
    <row r="2142" spans="1:28" x14ac:dyDescent="0.25">
      <c r="A2142" s="1">
        <v>4700</v>
      </c>
      <c r="B2142" s="7">
        <f t="shared" si="70"/>
        <v>13</v>
      </c>
      <c r="C2142" s="5">
        <v>2020</v>
      </c>
      <c r="D2142" s="5">
        <v>14</v>
      </c>
      <c r="E2142" t="s">
        <v>46</v>
      </c>
      <c r="F2142" t="s">
        <v>49</v>
      </c>
      <c r="G2142" s="5">
        <v>1</v>
      </c>
      <c r="H2142">
        <v>31</v>
      </c>
      <c r="I2142">
        <v>24</v>
      </c>
      <c r="J2142">
        <v>7</v>
      </c>
      <c r="K2142">
        <f>IF(Table1[[#This Row],[net]]&gt;0,1,0)</f>
        <v>1</v>
      </c>
      <c r="L2142">
        <v>3</v>
      </c>
      <c r="M2142">
        <f>IF(Table1[[#This Row],[team]]=E2141,SUM(Table1[[#This Row],[win/loss]],M2141),Table1[[#This Row],[win/loss]])</f>
        <v>7</v>
      </c>
      <c r="N2142">
        <f>IF(Table1[[#This Row],[team]]=E2141,SUM(Table1[[#This Row],[win/loss]],M2141),Table1[[#This Row],[win/loss]])/B2142</f>
        <v>0.53846153846153844</v>
      </c>
      <c r="O2142">
        <f t="shared" si="69"/>
        <v>10</v>
      </c>
      <c r="P2142">
        <f>IF(Table1[[#This Row],[difference]]&gt;0,SQRT(Table1[[#This Row],[difference]]),-SQRT(ABS(Table1[[#This Row],[difference]])))</f>
        <v>3.1622776601683795</v>
      </c>
      <c r="Q2142">
        <f>IF(Table1[[#This Row],[line]]&gt;0,SQRT(Table1[[#This Row],[line]]),-SQRT(ABS(Table1[[#This Row],[line]])))</f>
        <v>1.7320508075688772</v>
      </c>
      <c r="R2142">
        <f>Table1[[#This Row],[difference]]-Table1[[#This Row],[sqrt(line)]]</f>
        <v>8.2679491924311233</v>
      </c>
      <c r="S2142">
        <f>IF(Table1[[#This Row],[difference]]&gt;0,1,-1)</f>
        <v>1</v>
      </c>
      <c r="T2142">
        <f>IF(Table1[[#This Row],[team]]=E2141,SUM(H2142,T2141),Table1[[#This Row],[ppg]])</f>
        <v>243</v>
      </c>
      <c r="U2142">
        <f>IF(Table1[[#This Row],[team]]=E2141,SUM(I2142,U2141),Table1[[#This Row],[ppga]])</f>
        <v>232</v>
      </c>
      <c r="V2142">
        <f>IF(Table1[[#This Row],[team]]=E2141,SUM(Table1[[#This Row],[difference]],V2141),Table1[[#This Row],[difference]])</f>
        <v>-19.5</v>
      </c>
      <c r="W2142">
        <f>IF(Table1[[#This Row],[team]]=E2141,SUM(Table1[[#This Row],[sqrt(dif)]],W2141),Table1[[#This Row],[sqrt(dif)]])</f>
        <v>-9.1308951422297078</v>
      </c>
      <c r="X2142">
        <f>IF(Table1[[#This Row],[team]]=E2141,SUM(Table1[[#This Row],[f1]],X2141),Table1[[#This Row],[f1]])</f>
        <v>-5.3486112426681895</v>
      </c>
      <c r="Y2142">
        <f>IF(Table1[[#This Row],[ATS]]=S2141,SUM(Table1[[#This Row],[ATS]],Y2141),Table1[[#This Row],[ATS]])</f>
        <v>1</v>
      </c>
      <c r="Z2142">
        <f>IF(Table1[[#This Row],[ATS]]&gt;0,Table1[[#This Row],[ATS streak (not real)]]-1,Table1[[#This Row],[ATS streak (not real)]]+1)</f>
        <v>0</v>
      </c>
      <c r="AA2142" s="5">
        <f>Table1[[#This Row],[running ttl ppg]]^2.37/(Table1[[#This Row],[running ttl ppg]]^2.37+Table1[[#This Row],[running ttl ppga]]^2.37)</f>
        <v>0.52741947646876819</v>
      </c>
      <c r="AB2142" s="5">
        <f>Table1[[#This Row],[pyth ratio]]+Table1[[#This Row],[win/loss ratio]]</f>
        <v>1.0658810149303066</v>
      </c>
    </row>
    <row r="2143" spans="1:28" x14ac:dyDescent="0.25">
      <c r="A2143" s="1">
        <v>4701</v>
      </c>
      <c r="B2143" s="7">
        <f t="shared" si="70"/>
        <v>14</v>
      </c>
      <c r="C2143" s="5">
        <v>2020</v>
      </c>
      <c r="D2143" s="5">
        <v>15</v>
      </c>
      <c r="E2143" t="s">
        <v>46</v>
      </c>
      <c r="F2143" t="s">
        <v>52</v>
      </c>
      <c r="G2143" s="5">
        <v>0</v>
      </c>
      <c r="H2143">
        <v>13</v>
      </c>
      <c r="I2143">
        <v>21</v>
      </c>
      <c r="J2143">
        <v>-8</v>
      </c>
      <c r="K2143">
        <f>IF(Table1[[#This Row],[net]]&gt;0,1,0)</f>
        <v>0</v>
      </c>
      <c r="L2143">
        <v>4.5</v>
      </c>
      <c r="M2143">
        <f>IF(Table1[[#This Row],[team]]=E2142,SUM(Table1[[#This Row],[win/loss]],M2142),Table1[[#This Row],[win/loss]])</f>
        <v>7</v>
      </c>
      <c r="N2143">
        <f>IF(Table1[[#This Row],[team]]=E2142,SUM(Table1[[#This Row],[win/loss]],M2142),Table1[[#This Row],[win/loss]])/B2143</f>
        <v>0.5</v>
      </c>
      <c r="O2143">
        <f t="shared" si="69"/>
        <v>-3.5</v>
      </c>
      <c r="P2143">
        <f>IF(Table1[[#This Row],[difference]]&gt;0,SQRT(Table1[[#This Row],[difference]]),-SQRT(ABS(Table1[[#This Row],[difference]])))</f>
        <v>-1.8708286933869707</v>
      </c>
      <c r="Q2143">
        <f>IF(Table1[[#This Row],[line]]&gt;0,SQRT(Table1[[#This Row],[line]]),-SQRT(ABS(Table1[[#This Row],[line]])))</f>
        <v>2.1213203435596424</v>
      </c>
      <c r="R2143">
        <f>Table1[[#This Row],[difference]]-Table1[[#This Row],[sqrt(line)]]</f>
        <v>-5.6213203435596419</v>
      </c>
      <c r="S2143">
        <f>IF(Table1[[#This Row],[difference]]&gt;0,1,-1)</f>
        <v>-1</v>
      </c>
      <c r="T2143">
        <f>IF(Table1[[#This Row],[team]]=E2142,SUM(H2143,T2142),Table1[[#This Row],[ppg]])</f>
        <v>256</v>
      </c>
      <c r="U2143">
        <f>IF(Table1[[#This Row],[team]]=E2142,SUM(I2143,U2142),Table1[[#This Row],[ppga]])</f>
        <v>253</v>
      </c>
      <c r="V2143">
        <f>IF(Table1[[#This Row],[team]]=E2142,SUM(Table1[[#This Row],[difference]],V2142),Table1[[#This Row],[difference]])</f>
        <v>-23</v>
      </c>
      <c r="W2143">
        <f>IF(Table1[[#This Row],[team]]=E2142,SUM(Table1[[#This Row],[sqrt(dif)]],W2142),Table1[[#This Row],[sqrt(dif)]])</f>
        <v>-11.001723835616678</v>
      </c>
      <c r="X2143">
        <f>IF(Table1[[#This Row],[team]]=E2142,SUM(Table1[[#This Row],[f1]],X2142),Table1[[#This Row],[f1]])</f>
        <v>-10.969931586227831</v>
      </c>
      <c r="Y2143">
        <f>IF(Table1[[#This Row],[ATS]]=S2142,SUM(Table1[[#This Row],[ATS]],Y2142),Table1[[#This Row],[ATS]])</f>
        <v>-1</v>
      </c>
      <c r="Z2143">
        <f>IF(Table1[[#This Row],[ATS]]&gt;0,Table1[[#This Row],[ATS streak (not real)]]-1,Table1[[#This Row],[ATS streak (not real)]]+1)</f>
        <v>0</v>
      </c>
      <c r="AA2143" s="5">
        <f>Table1[[#This Row],[running ttl ppg]]^2.37/(Table1[[#This Row],[running ttl ppg]]^2.37+Table1[[#This Row],[running ttl ppga]]^2.37)</f>
        <v>0.50698390954306305</v>
      </c>
      <c r="AB2143" s="5">
        <f>Table1[[#This Row],[pyth ratio]]+Table1[[#This Row],[win/loss ratio]]</f>
        <v>1.006983909543063</v>
      </c>
    </row>
    <row r="2144" spans="1:28" x14ac:dyDescent="0.25">
      <c r="A2144" s="1">
        <v>4702</v>
      </c>
      <c r="B2144" s="7">
        <f t="shared" si="70"/>
        <v>15</v>
      </c>
      <c r="C2144" s="5">
        <v>2020</v>
      </c>
      <c r="D2144" s="5">
        <v>16</v>
      </c>
      <c r="E2144" t="s">
        <v>46</v>
      </c>
      <c r="F2144" t="s">
        <v>56</v>
      </c>
      <c r="G2144" s="5">
        <v>1</v>
      </c>
      <c r="H2144">
        <v>3</v>
      </c>
      <c r="I2144">
        <v>26</v>
      </c>
      <c r="J2144">
        <v>-23</v>
      </c>
      <c r="K2144">
        <f>IF(Table1[[#This Row],[net]]&gt;0,1,0)</f>
        <v>0</v>
      </c>
      <c r="L2144">
        <v>7</v>
      </c>
      <c r="M2144">
        <f>IF(Table1[[#This Row],[team]]=E2143,SUM(Table1[[#This Row],[win/loss]],M2143),Table1[[#This Row],[win/loss]])</f>
        <v>7</v>
      </c>
      <c r="N2144">
        <f>IF(Table1[[#This Row],[team]]=E2143,SUM(Table1[[#This Row],[win/loss]],M2143),Table1[[#This Row],[win/loss]])/B2144</f>
        <v>0.46666666666666667</v>
      </c>
      <c r="O2144">
        <f t="shared" si="69"/>
        <v>-16</v>
      </c>
      <c r="P2144">
        <f>IF(Table1[[#This Row],[difference]]&gt;0,SQRT(Table1[[#This Row],[difference]]),-SQRT(ABS(Table1[[#This Row],[difference]])))</f>
        <v>-4</v>
      </c>
      <c r="Q2144">
        <f>IF(Table1[[#This Row],[line]]&gt;0,SQRT(Table1[[#This Row],[line]]),-SQRT(ABS(Table1[[#This Row],[line]])))</f>
        <v>2.6457513110645907</v>
      </c>
      <c r="R2144">
        <f>Table1[[#This Row],[difference]]-Table1[[#This Row],[sqrt(line)]]</f>
        <v>-18.64575131106459</v>
      </c>
      <c r="S2144">
        <f>IF(Table1[[#This Row],[difference]]&gt;0,1,-1)</f>
        <v>-1</v>
      </c>
      <c r="T2144">
        <f>IF(Table1[[#This Row],[team]]=E2143,SUM(H2144,T2143),Table1[[#This Row],[ppg]])</f>
        <v>259</v>
      </c>
      <c r="U2144">
        <f>IF(Table1[[#This Row],[team]]=E2143,SUM(I2144,U2143),Table1[[#This Row],[ppga]])</f>
        <v>279</v>
      </c>
      <c r="V2144">
        <f>IF(Table1[[#This Row],[team]]=E2143,SUM(Table1[[#This Row],[difference]],V2143),Table1[[#This Row],[difference]])</f>
        <v>-39</v>
      </c>
      <c r="W2144">
        <f>IF(Table1[[#This Row],[team]]=E2143,SUM(Table1[[#This Row],[sqrt(dif)]],W2143),Table1[[#This Row],[sqrt(dif)]])</f>
        <v>-15.001723835616678</v>
      </c>
      <c r="X2144">
        <f>IF(Table1[[#This Row],[team]]=E2143,SUM(Table1[[#This Row],[f1]],X2143),Table1[[#This Row],[f1]])</f>
        <v>-29.615682897292423</v>
      </c>
      <c r="Y2144">
        <f>IF(Table1[[#This Row],[ATS]]=S2143,SUM(Table1[[#This Row],[ATS]],Y2143),Table1[[#This Row],[ATS]])</f>
        <v>-2</v>
      </c>
      <c r="Z2144">
        <f>IF(Table1[[#This Row],[ATS]]&gt;0,Table1[[#This Row],[ATS streak (not real)]]-1,Table1[[#This Row],[ATS streak (not real)]]+1)</f>
        <v>-1</v>
      </c>
      <c r="AA2144" s="5">
        <f>Table1[[#This Row],[running ttl ppg]]^2.37/(Table1[[#This Row],[running ttl ppg]]^2.37+Table1[[#This Row],[running ttl ppga]]^2.37)</f>
        <v>0.45604143211560677</v>
      </c>
      <c r="AB2144" s="5">
        <f>Table1[[#This Row],[pyth ratio]]+Table1[[#This Row],[win/loss ratio]]</f>
        <v>0.92270809878227344</v>
      </c>
    </row>
    <row r="2145" spans="1:28" x14ac:dyDescent="0.25">
      <c r="A2145" s="1">
        <v>4703</v>
      </c>
      <c r="B2145" s="7">
        <f t="shared" si="70"/>
        <v>16</v>
      </c>
      <c r="C2145" s="5">
        <v>2020</v>
      </c>
      <c r="D2145" s="5">
        <v>17</v>
      </c>
      <c r="E2145" t="s">
        <v>46</v>
      </c>
      <c r="F2145" t="s">
        <v>60</v>
      </c>
      <c r="G2145" s="5">
        <v>0</v>
      </c>
      <c r="H2145">
        <v>21</v>
      </c>
      <c r="I2145">
        <v>19</v>
      </c>
      <c r="J2145">
        <v>2</v>
      </c>
      <c r="K2145">
        <f>IF(Table1[[#This Row],[net]]&gt;0,1,0)</f>
        <v>1</v>
      </c>
      <c r="L2145">
        <v>-5</v>
      </c>
      <c r="M2145">
        <f>IF(Table1[[#This Row],[team]]=E2144,SUM(Table1[[#This Row],[win/loss]],M2144),Table1[[#This Row],[win/loss]])</f>
        <v>8</v>
      </c>
      <c r="N2145">
        <f>IF(Table1[[#This Row],[team]]=E2144,SUM(Table1[[#This Row],[win/loss]],M2144),Table1[[#This Row],[win/loss]])/B2145</f>
        <v>0.5</v>
      </c>
      <c r="O2145">
        <f t="shared" si="69"/>
        <v>-3</v>
      </c>
      <c r="P2145">
        <f>IF(Table1[[#This Row],[difference]]&gt;0,SQRT(Table1[[#This Row],[difference]]),-SQRT(ABS(Table1[[#This Row],[difference]])))</f>
        <v>-1.7320508075688772</v>
      </c>
      <c r="Q2145">
        <f>IF(Table1[[#This Row],[line]]&gt;0,SQRT(Table1[[#This Row],[line]]),-SQRT(ABS(Table1[[#This Row],[line]])))</f>
        <v>-2.2360679774997898</v>
      </c>
      <c r="R2145">
        <f>Table1[[#This Row],[difference]]-Table1[[#This Row],[sqrt(line)]]</f>
        <v>-0.76393202250021019</v>
      </c>
      <c r="S2145">
        <f>IF(Table1[[#This Row],[difference]]&gt;0,1,-1)</f>
        <v>-1</v>
      </c>
      <c r="T2145">
        <f>IF(Table1[[#This Row],[team]]=E2144,SUM(H2145,T2144),Table1[[#This Row],[ppg]])</f>
        <v>280</v>
      </c>
      <c r="U2145">
        <f>IF(Table1[[#This Row],[team]]=E2144,SUM(I2145,U2144),Table1[[#This Row],[ppga]])</f>
        <v>298</v>
      </c>
      <c r="V2145">
        <f>IF(Table1[[#This Row],[team]]=E2144,SUM(Table1[[#This Row],[difference]],V2144),Table1[[#This Row],[difference]])</f>
        <v>-42</v>
      </c>
      <c r="W2145">
        <f>IF(Table1[[#This Row],[team]]=E2144,SUM(Table1[[#This Row],[sqrt(dif)]],W2144),Table1[[#This Row],[sqrt(dif)]])</f>
        <v>-16.733774643185555</v>
      </c>
      <c r="X2145">
        <f>IF(Table1[[#This Row],[team]]=E2144,SUM(Table1[[#This Row],[f1]],X2144),Table1[[#This Row],[f1]])</f>
        <v>-30.379614919792633</v>
      </c>
      <c r="Y2145">
        <f>IF(Table1[[#This Row],[ATS]]=S2144,SUM(Table1[[#This Row],[ATS]],Y2144),Table1[[#This Row],[ATS]])</f>
        <v>-3</v>
      </c>
      <c r="Z2145">
        <f>IF(Table1[[#This Row],[ATS]]&gt;0,Table1[[#This Row],[ATS streak (not real)]]-1,Table1[[#This Row],[ATS streak (not real)]]+1)</f>
        <v>-2</v>
      </c>
      <c r="AA2145" s="5">
        <f>Table1[[#This Row],[running ttl ppg]]^2.37/(Table1[[#This Row],[running ttl ppg]]^2.37+Table1[[#This Row],[running ttl ppga]]^2.37)</f>
        <v>0.46315187642107886</v>
      </c>
      <c r="AB2145" s="5">
        <f>Table1[[#This Row],[pyth ratio]]+Table1[[#This Row],[win/loss ratio]]</f>
        <v>0.96315187642107891</v>
      </c>
    </row>
    <row r="2146" spans="1:28" x14ac:dyDescent="0.25">
      <c r="A2146" s="1">
        <v>4704</v>
      </c>
      <c r="B2146" s="7">
        <f t="shared" si="70"/>
        <v>1</v>
      </c>
      <c r="C2146" s="5">
        <v>2020</v>
      </c>
      <c r="D2146" s="5">
        <v>1</v>
      </c>
      <c r="E2146" t="s">
        <v>47</v>
      </c>
      <c r="F2146" t="s">
        <v>69</v>
      </c>
      <c r="G2146" s="5">
        <v>0</v>
      </c>
      <c r="H2146">
        <v>20</v>
      </c>
      <c r="I2146">
        <v>21</v>
      </c>
      <c r="J2146">
        <v>-1</v>
      </c>
      <c r="K2146">
        <f>IF(Table1[[#This Row],[net]]&gt;0,1,0)</f>
        <v>0</v>
      </c>
      <c r="L2146">
        <v>9.5</v>
      </c>
      <c r="M2146">
        <f>IF(Table1[[#This Row],[team]]=E2145,SUM(Table1[[#This Row],[win/loss]],M2145),Table1[[#This Row],[win/loss]])</f>
        <v>0</v>
      </c>
      <c r="N2146">
        <f>IF(Table1[[#This Row],[team]]=E2145,SUM(Table1[[#This Row],[win/loss]],M2145),Table1[[#This Row],[win/loss]])/B2146</f>
        <v>0</v>
      </c>
      <c r="O2146">
        <f t="shared" si="69"/>
        <v>8.5</v>
      </c>
      <c r="P2146">
        <f>IF(Table1[[#This Row],[difference]]&gt;0,SQRT(Table1[[#This Row],[difference]]),-SQRT(ABS(Table1[[#This Row],[difference]])))</f>
        <v>2.9154759474226504</v>
      </c>
      <c r="Q2146">
        <f>IF(Table1[[#This Row],[line]]&gt;0,SQRT(Table1[[#This Row],[line]]),-SQRT(ABS(Table1[[#This Row],[line]])))</f>
        <v>3.082207001484488</v>
      </c>
      <c r="R2146">
        <f>Table1[[#This Row],[difference]]-Table1[[#This Row],[sqrt(line)]]</f>
        <v>5.4177929985155124</v>
      </c>
      <c r="S2146">
        <f>IF(Table1[[#This Row],[difference]]&gt;0,1,-1)</f>
        <v>1</v>
      </c>
      <c r="T2146">
        <f>IF(Table1[[#This Row],[team]]=E2145,SUM(H2146,T2145),Table1[[#This Row],[ppg]])</f>
        <v>20</v>
      </c>
      <c r="U2146">
        <f>IF(Table1[[#This Row],[team]]=E2145,SUM(I2146,U2145),Table1[[#This Row],[ppga]])</f>
        <v>21</v>
      </c>
      <c r="V2146">
        <f>IF(Table1[[#This Row],[team]]=E2145,SUM(Table1[[#This Row],[difference]],V2145),Table1[[#This Row],[difference]])</f>
        <v>8.5</v>
      </c>
      <c r="W2146">
        <f>IF(Table1[[#This Row],[team]]=E2145,SUM(Table1[[#This Row],[sqrt(dif)]],W2145),Table1[[#This Row],[sqrt(dif)]])</f>
        <v>2.9154759474226504</v>
      </c>
      <c r="X2146">
        <f>IF(Table1[[#This Row],[team]]=E2145,SUM(Table1[[#This Row],[f1]],X2145),Table1[[#This Row],[f1]])</f>
        <v>5.4177929985155124</v>
      </c>
      <c r="Y2146">
        <f>IF(Table1[[#This Row],[ATS]]=S2145,SUM(Table1[[#This Row],[ATS]],Y2145),Table1[[#This Row],[ATS]])</f>
        <v>1</v>
      </c>
      <c r="Z2146">
        <f>IF(Table1[[#This Row],[ATS]]&gt;0,Table1[[#This Row],[ATS streak (not real)]]-1,Table1[[#This Row],[ATS streak (not real)]]+1)</f>
        <v>0</v>
      </c>
      <c r="AA2146" s="5">
        <f>Table1[[#This Row],[running ttl ppg]]^2.37/(Table1[[#This Row],[running ttl ppg]]^2.37+Table1[[#This Row],[running ttl ppga]]^2.37)</f>
        <v>0.47112399545439476</v>
      </c>
      <c r="AB2146" s="5">
        <f>Table1[[#This Row],[pyth ratio]]+Table1[[#This Row],[win/loss ratio]]</f>
        <v>0.47112399545439476</v>
      </c>
    </row>
    <row r="2147" spans="1:28" x14ac:dyDescent="0.25">
      <c r="A2147" s="1">
        <v>4705</v>
      </c>
      <c r="B2147" s="7">
        <f t="shared" si="70"/>
        <v>2</v>
      </c>
      <c r="C2147" s="5">
        <v>2020</v>
      </c>
      <c r="D2147" s="5">
        <v>2</v>
      </c>
      <c r="E2147" t="s">
        <v>47</v>
      </c>
      <c r="F2147" t="s">
        <v>68</v>
      </c>
      <c r="G2147" s="5">
        <v>1</v>
      </c>
      <c r="H2147">
        <v>17</v>
      </c>
      <c r="I2147">
        <v>41</v>
      </c>
      <c r="J2147">
        <v>-24</v>
      </c>
      <c r="K2147">
        <f>IF(Table1[[#This Row],[net]]&gt;0,1,0)</f>
        <v>0</v>
      </c>
      <c r="L2147">
        <v>-1</v>
      </c>
      <c r="M2147">
        <f>IF(Table1[[#This Row],[team]]=E2146,SUM(Table1[[#This Row],[win/loss]],M2146),Table1[[#This Row],[win/loss]])</f>
        <v>0</v>
      </c>
      <c r="N2147">
        <f>IF(Table1[[#This Row],[team]]=E2146,SUM(Table1[[#This Row],[win/loss]],M2146),Table1[[#This Row],[win/loss]])/B2147</f>
        <v>0</v>
      </c>
      <c r="O2147">
        <f t="shared" si="69"/>
        <v>-25</v>
      </c>
      <c r="P2147">
        <f>IF(Table1[[#This Row],[difference]]&gt;0,SQRT(Table1[[#This Row],[difference]]),-SQRT(ABS(Table1[[#This Row],[difference]])))</f>
        <v>-5</v>
      </c>
      <c r="Q2147">
        <f>IF(Table1[[#This Row],[line]]&gt;0,SQRT(Table1[[#This Row],[line]]),-SQRT(ABS(Table1[[#This Row],[line]])))</f>
        <v>-1</v>
      </c>
      <c r="R2147">
        <f>Table1[[#This Row],[difference]]-Table1[[#This Row],[sqrt(line)]]</f>
        <v>-24</v>
      </c>
      <c r="S2147">
        <f>IF(Table1[[#This Row],[difference]]&gt;0,1,-1)</f>
        <v>-1</v>
      </c>
      <c r="T2147">
        <f>IF(Table1[[#This Row],[team]]=E2146,SUM(H2147,T2146),Table1[[#This Row],[ppg]])</f>
        <v>37</v>
      </c>
      <c r="U2147">
        <f>IF(Table1[[#This Row],[team]]=E2146,SUM(I2147,U2146),Table1[[#This Row],[ppga]])</f>
        <v>62</v>
      </c>
      <c r="V2147">
        <f>IF(Table1[[#This Row],[team]]=E2146,SUM(Table1[[#This Row],[difference]],V2146),Table1[[#This Row],[difference]])</f>
        <v>-16.5</v>
      </c>
      <c r="W2147">
        <f>IF(Table1[[#This Row],[team]]=E2146,SUM(Table1[[#This Row],[sqrt(dif)]],W2146),Table1[[#This Row],[sqrt(dif)]])</f>
        <v>-2.0845240525773496</v>
      </c>
      <c r="X2147">
        <f>IF(Table1[[#This Row],[team]]=E2146,SUM(Table1[[#This Row],[f1]],X2146),Table1[[#This Row],[f1]])</f>
        <v>-18.582207001484488</v>
      </c>
      <c r="Y2147">
        <f>IF(Table1[[#This Row],[ATS]]=S2146,SUM(Table1[[#This Row],[ATS]],Y2146),Table1[[#This Row],[ATS]])</f>
        <v>-1</v>
      </c>
      <c r="Z2147">
        <f>IF(Table1[[#This Row],[ATS]]&gt;0,Table1[[#This Row],[ATS streak (not real)]]-1,Table1[[#This Row],[ATS streak (not real)]]+1)</f>
        <v>0</v>
      </c>
      <c r="AA2147" s="5">
        <f>Table1[[#This Row],[running ttl ppg]]^2.37/(Table1[[#This Row],[running ttl ppg]]^2.37+Table1[[#This Row],[running ttl ppga]]^2.37)</f>
        <v>0.22733286371973649</v>
      </c>
      <c r="AB2147" s="5">
        <f>Table1[[#This Row],[pyth ratio]]+Table1[[#This Row],[win/loss ratio]]</f>
        <v>0.22733286371973649</v>
      </c>
    </row>
    <row r="2148" spans="1:28" x14ac:dyDescent="0.25">
      <c r="A2148" s="1">
        <v>4706</v>
      </c>
      <c r="B2148" s="7">
        <f t="shared" si="70"/>
        <v>3</v>
      </c>
      <c r="C2148" s="5">
        <v>2020</v>
      </c>
      <c r="D2148" s="5">
        <v>3</v>
      </c>
      <c r="E2148" t="s">
        <v>47</v>
      </c>
      <c r="F2148" t="s">
        <v>44</v>
      </c>
      <c r="G2148" s="5">
        <v>0</v>
      </c>
      <c r="H2148">
        <v>17</v>
      </c>
      <c r="I2148">
        <v>21</v>
      </c>
      <c r="J2148">
        <v>-4</v>
      </c>
      <c r="K2148">
        <f>IF(Table1[[#This Row],[net]]&gt;0,1,0)</f>
        <v>0</v>
      </c>
      <c r="L2148">
        <v>6</v>
      </c>
      <c r="M2148">
        <f>IF(Table1[[#This Row],[team]]=E2147,SUM(Table1[[#This Row],[win/loss]],M2147),Table1[[#This Row],[win/loss]])</f>
        <v>0</v>
      </c>
      <c r="N2148">
        <f>IF(Table1[[#This Row],[team]]=E2147,SUM(Table1[[#This Row],[win/loss]],M2147),Table1[[#This Row],[win/loss]])/B2148</f>
        <v>0</v>
      </c>
      <c r="O2148">
        <f t="shared" si="69"/>
        <v>2</v>
      </c>
      <c r="P2148">
        <f>IF(Table1[[#This Row],[difference]]&gt;0,SQRT(Table1[[#This Row],[difference]]),-SQRT(ABS(Table1[[#This Row],[difference]])))</f>
        <v>1.4142135623730951</v>
      </c>
      <c r="Q2148">
        <f>IF(Table1[[#This Row],[line]]&gt;0,SQRT(Table1[[#This Row],[line]]),-SQRT(ABS(Table1[[#This Row],[line]])))</f>
        <v>2.4494897427831779</v>
      </c>
      <c r="R2148">
        <f>Table1[[#This Row],[difference]]-Table1[[#This Row],[sqrt(line)]]</f>
        <v>-0.44948974278317788</v>
      </c>
      <c r="S2148">
        <f>IF(Table1[[#This Row],[difference]]&gt;0,1,-1)</f>
        <v>1</v>
      </c>
      <c r="T2148">
        <f>IF(Table1[[#This Row],[team]]=E2147,SUM(H2148,T2147),Table1[[#This Row],[ppg]])</f>
        <v>54</v>
      </c>
      <c r="U2148">
        <f>IF(Table1[[#This Row],[team]]=E2147,SUM(I2148,U2147),Table1[[#This Row],[ppga]])</f>
        <v>83</v>
      </c>
      <c r="V2148">
        <f>IF(Table1[[#This Row],[team]]=E2147,SUM(Table1[[#This Row],[difference]],V2147),Table1[[#This Row],[difference]])</f>
        <v>-14.5</v>
      </c>
      <c r="W2148">
        <f>IF(Table1[[#This Row],[team]]=E2147,SUM(Table1[[#This Row],[sqrt(dif)]],W2147),Table1[[#This Row],[sqrt(dif)]])</f>
        <v>-0.67031049020425448</v>
      </c>
      <c r="X2148">
        <f>IF(Table1[[#This Row],[team]]=E2147,SUM(Table1[[#This Row],[f1]],X2147),Table1[[#This Row],[f1]])</f>
        <v>-19.031696744267666</v>
      </c>
      <c r="Y2148">
        <f>IF(Table1[[#This Row],[ATS]]=S2147,SUM(Table1[[#This Row],[ATS]],Y2147),Table1[[#This Row],[ATS]])</f>
        <v>1</v>
      </c>
      <c r="Z2148">
        <f>IF(Table1[[#This Row],[ATS]]&gt;0,Table1[[#This Row],[ATS streak (not real)]]-1,Table1[[#This Row],[ATS streak (not real)]]+1)</f>
        <v>0</v>
      </c>
      <c r="AA2148" s="5">
        <f>Table1[[#This Row],[running ttl ppg]]^2.37/(Table1[[#This Row],[running ttl ppg]]^2.37+Table1[[#This Row],[running ttl ppga]]^2.37)</f>
        <v>0.26526899809821675</v>
      </c>
      <c r="AB2148" s="5">
        <f>Table1[[#This Row],[pyth ratio]]+Table1[[#This Row],[win/loss ratio]]</f>
        <v>0.26526899809821675</v>
      </c>
    </row>
    <row r="2149" spans="1:28" x14ac:dyDescent="0.25">
      <c r="A2149" s="1">
        <v>4707</v>
      </c>
      <c r="B2149" s="7">
        <f t="shared" si="70"/>
        <v>4</v>
      </c>
      <c r="C2149" s="5">
        <v>2020</v>
      </c>
      <c r="D2149" s="5">
        <v>4</v>
      </c>
      <c r="E2149" t="s">
        <v>47</v>
      </c>
      <c r="F2149" t="s">
        <v>67</v>
      </c>
      <c r="G2149" s="5">
        <v>0</v>
      </c>
      <c r="H2149">
        <v>3</v>
      </c>
      <c r="I2149">
        <v>27</v>
      </c>
      <c r="J2149">
        <v>-24</v>
      </c>
      <c r="K2149">
        <f>IF(Table1[[#This Row],[net]]&gt;0,1,0)</f>
        <v>0</v>
      </c>
      <c r="L2149">
        <v>3.5</v>
      </c>
      <c r="M2149">
        <f>IF(Table1[[#This Row],[team]]=E2148,SUM(Table1[[#This Row],[win/loss]],M2148),Table1[[#This Row],[win/loss]])</f>
        <v>0</v>
      </c>
      <c r="N2149">
        <f>IF(Table1[[#This Row],[team]]=E2148,SUM(Table1[[#This Row],[win/loss]],M2148),Table1[[#This Row],[win/loss]])/B2149</f>
        <v>0</v>
      </c>
      <c r="O2149">
        <f t="shared" si="69"/>
        <v>-20.5</v>
      </c>
      <c r="P2149">
        <f>IF(Table1[[#This Row],[difference]]&gt;0,SQRT(Table1[[#This Row],[difference]]),-SQRT(ABS(Table1[[#This Row],[difference]])))</f>
        <v>-4.5276925690687087</v>
      </c>
      <c r="Q2149">
        <f>IF(Table1[[#This Row],[line]]&gt;0,SQRT(Table1[[#This Row],[line]]),-SQRT(ABS(Table1[[#This Row],[line]])))</f>
        <v>1.8708286933869707</v>
      </c>
      <c r="R2149">
        <f>Table1[[#This Row],[difference]]-Table1[[#This Row],[sqrt(line)]]</f>
        <v>-22.370828693386972</v>
      </c>
      <c r="S2149">
        <f>IF(Table1[[#This Row],[difference]]&gt;0,1,-1)</f>
        <v>-1</v>
      </c>
      <c r="T2149">
        <f>IF(Table1[[#This Row],[team]]=E2148,SUM(H2149,T2148),Table1[[#This Row],[ppg]])</f>
        <v>57</v>
      </c>
      <c r="U2149">
        <f>IF(Table1[[#This Row],[team]]=E2148,SUM(I2149,U2148),Table1[[#This Row],[ppga]])</f>
        <v>110</v>
      </c>
      <c r="V2149">
        <f>IF(Table1[[#This Row],[team]]=E2148,SUM(Table1[[#This Row],[difference]],V2148),Table1[[#This Row],[difference]])</f>
        <v>-35</v>
      </c>
      <c r="W2149">
        <f>IF(Table1[[#This Row],[team]]=E2148,SUM(Table1[[#This Row],[sqrt(dif)]],W2148),Table1[[#This Row],[sqrt(dif)]])</f>
        <v>-5.1980030592729634</v>
      </c>
      <c r="X2149">
        <f>IF(Table1[[#This Row],[team]]=E2148,SUM(Table1[[#This Row],[f1]],X2148),Table1[[#This Row],[f1]])</f>
        <v>-41.402525437654639</v>
      </c>
      <c r="Y2149">
        <f>IF(Table1[[#This Row],[ATS]]=S2148,SUM(Table1[[#This Row],[ATS]],Y2148),Table1[[#This Row],[ATS]])</f>
        <v>-1</v>
      </c>
      <c r="Z2149">
        <f>IF(Table1[[#This Row],[ATS]]&gt;0,Table1[[#This Row],[ATS streak (not real)]]-1,Table1[[#This Row],[ATS streak (not real)]]+1)</f>
        <v>0</v>
      </c>
      <c r="AA2149" s="5">
        <f>Table1[[#This Row],[running ttl ppg]]^2.37/(Table1[[#This Row],[running ttl ppg]]^2.37+Table1[[#This Row],[running ttl ppga]]^2.37)</f>
        <v>0.1739184534640982</v>
      </c>
      <c r="AB2149" s="5">
        <f>Table1[[#This Row],[pyth ratio]]+Table1[[#This Row],[win/loss ratio]]</f>
        <v>0.1739184534640982</v>
      </c>
    </row>
    <row r="2150" spans="1:28" x14ac:dyDescent="0.25">
      <c r="A2150" s="1">
        <v>4708</v>
      </c>
      <c r="B2150" s="7">
        <f t="shared" si="70"/>
        <v>5</v>
      </c>
      <c r="C2150" s="5">
        <v>2020</v>
      </c>
      <c r="D2150" s="5">
        <v>5</v>
      </c>
      <c r="E2150" t="s">
        <v>47</v>
      </c>
      <c r="F2150" t="s">
        <v>41</v>
      </c>
      <c r="G2150" s="5">
        <v>1</v>
      </c>
      <c r="H2150">
        <v>23</v>
      </c>
      <c r="I2150">
        <v>26</v>
      </c>
      <c r="J2150">
        <v>-3</v>
      </c>
      <c r="K2150">
        <f>IF(Table1[[#This Row],[net]]&gt;0,1,0)</f>
        <v>0</v>
      </c>
      <c r="L2150">
        <v>-3</v>
      </c>
      <c r="M2150">
        <f>IF(Table1[[#This Row],[team]]=E2149,SUM(Table1[[#This Row],[win/loss]],M2149),Table1[[#This Row],[win/loss]])</f>
        <v>0</v>
      </c>
      <c r="N2150">
        <f>IF(Table1[[#This Row],[team]]=E2149,SUM(Table1[[#This Row],[win/loss]],M2149),Table1[[#This Row],[win/loss]])/B2150</f>
        <v>0</v>
      </c>
      <c r="O2150">
        <f t="shared" si="69"/>
        <v>-6</v>
      </c>
      <c r="P2150">
        <f>IF(Table1[[#This Row],[difference]]&gt;0,SQRT(Table1[[#This Row],[difference]]),-SQRT(ABS(Table1[[#This Row],[difference]])))</f>
        <v>-2.4494897427831779</v>
      </c>
      <c r="Q2150">
        <f>IF(Table1[[#This Row],[line]]&gt;0,SQRT(Table1[[#This Row],[line]]),-SQRT(ABS(Table1[[#This Row],[line]])))</f>
        <v>-1.7320508075688772</v>
      </c>
      <c r="R2150">
        <f>Table1[[#This Row],[difference]]-Table1[[#This Row],[sqrt(line)]]</f>
        <v>-4.2679491924311233</v>
      </c>
      <c r="S2150">
        <f>IF(Table1[[#This Row],[difference]]&gt;0,1,-1)</f>
        <v>-1</v>
      </c>
      <c r="T2150">
        <f>IF(Table1[[#This Row],[team]]=E2149,SUM(H2150,T2149),Table1[[#This Row],[ppg]])</f>
        <v>80</v>
      </c>
      <c r="U2150">
        <f>IF(Table1[[#This Row],[team]]=E2149,SUM(I2150,U2149),Table1[[#This Row],[ppga]])</f>
        <v>136</v>
      </c>
      <c r="V2150">
        <f>IF(Table1[[#This Row],[team]]=E2149,SUM(Table1[[#This Row],[difference]],V2149),Table1[[#This Row],[difference]])</f>
        <v>-41</v>
      </c>
      <c r="W2150">
        <f>IF(Table1[[#This Row],[team]]=E2149,SUM(Table1[[#This Row],[sqrt(dif)]],W2149),Table1[[#This Row],[sqrt(dif)]])</f>
        <v>-7.6474928020561412</v>
      </c>
      <c r="X2150">
        <f>IF(Table1[[#This Row],[team]]=E2149,SUM(Table1[[#This Row],[f1]],X2149),Table1[[#This Row],[f1]])</f>
        <v>-45.670474630085764</v>
      </c>
      <c r="Y2150">
        <f>IF(Table1[[#This Row],[ATS]]=S2149,SUM(Table1[[#This Row],[ATS]],Y2149),Table1[[#This Row],[ATS]])</f>
        <v>-2</v>
      </c>
      <c r="Z2150">
        <f>IF(Table1[[#This Row],[ATS]]&gt;0,Table1[[#This Row],[ATS streak (not real)]]-1,Table1[[#This Row],[ATS streak (not real)]]+1)</f>
        <v>-1</v>
      </c>
      <c r="AA2150" s="5">
        <f>Table1[[#This Row],[running ttl ppg]]^2.37/(Table1[[#This Row],[running ttl ppg]]^2.37+Table1[[#This Row],[running ttl ppga]]^2.37)</f>
        <v>0.221389219395145</v>
      </c>
      <c r="AB2150" s="5">
        <f>Table1[[#This Row],[pyth ratio]]+Table1[[#This Row],[win/loss ratio]]</f>
        <v>0.221389219395145</v>
      </c>
    </row>
    <row r="2151" spans="1:28" x14ac:dyDescent="0.25">
      <c r="A2151" s="1">
        <v>4709</v>
      </c>
      <c r="B2151" s="7">
        <f t="shared" si="70"/>
        <v>6</v>
      </c>
      <c r="C2151" s="5">
        <v>2020</v>
      </c>
      <c r="D2151" s="5">
        <v>6</v>
      </c>
      <c r="E2151" t="s">
        <v>47</v>
      </c>
      <c r="F2151" t="s">
        <v>43</v>
      </c>
      <c r="G2151" s="5">
        <v>0</v>
      </c>
      <c r="H2151">
        <v>17</v>
      </c>
      <c r="I2151">
        <v>23</v>
      </c>
      <c r="J2151">
        <v>-6</v>
      </c>
      <c r="K2151">
        <f>IF(Table1[[#This Row],[net]]&gt;0,1,0)</f>
        <v>0</v>
      </c>
      <c r="L2151">
        <v>10.5</v>
      </c>
      <c r="M2151">
        <f>IF(Table1[[#This Row],[team]]=E2150,SUM(Table1[[#This Row],[win/loss]],M2150),Table1[[#This Row],[win/loss]])</f>
        <v>0</v>
      </c>
      <c r="N2151">
        <f>IF(Table1[[#This Row],[team]]=E2150,SUM(Table1[[#This Row],[win/loss]],M2150),Table1[[#This Row],[win/loss]])/B2151</f>
        <v>0</v>
      </c>
      <c r="O2151">
        <f t="shared" si="69"/>
        <v>4.5</v>
      </c>
      <c r="P2151">
        <f>IF(Table1[[#This Row],[difference]]&gt;0,SQRT(Table1[[#This Row],[difference]]),-SQRT(ABS(Table1[[#This Row],[difference]])))</f>
        <v>2.1213203435596424</v>
      </c>
      <c r="Q2151">
        <f>IF(Table1[[#This Row],[line]]&gt;0,SQRT(Table1[[#This Row],[line]]),-SQRT(ABS(Table1[[#This Row],[line]])))</f>
        <v>3.2403703492039302</v>
      </c>
      <c r="R2151">
        <f>Table1[[#This Row],[difference]]-Table1[[#This Row],[sqrt(line)]]</f>
        <v>1.2596296507960698</v>
      </c>
      <c r="S2151">
        <f>IF(Table1[[#This Row],[difference]]&gt;0,1,-1)</f>
        <v>1</v>
      </c>
      <c r="T2151">
        <f>IF(Table1[[#This Row],[team]]=E2150,SUM(H2151,T2150),Table1[[#This Row],[ppg]])</f>
        <v>97</v>
      </c>
      <c r="U2151">
        <f>IF(Table1[[#This Row],[team]]=E2150,SUM(I2151,U2150),Table1[[#This Row],[ppga]])</f>
        <v>159</v>
      </c>
      <c r="V2151">
        <f>IF(Table1[[#This Row],[team]]=E2150,SUM(Table1[[#This Row],[difference]],V2150),Table1[[#This Row],[difference]])</f>
        <v>-36.5</v>
      </c>
      <c r="W2151">
        <f>IF(Table1[[#This Row],[team]]=E2150,SUM(Table1[[#This Row],[sqrt(dif)]],W2150),Table1[[#This Row],[sqrt(dif)]])</f>
        <v>-5.5261724584964984</v>
      </c>
      <c r="X2151">
        <f>IF(Table1[[#This Row],[team]]=E2150,SUM(Table1[[#This Row],[f1]],X2150),Table1[[#This Row],[f1]])</f>
        <v>-44.410844979289692</v>
      </c>
      <c r="Y2151">
        <f>IF(Table1[[#This Row],[ATS]]=S2150,SUM(Table1[[#This Row],[ATS]],Y2150),Table1[[#This Row],[ATS]])</f>
        <v>1</v>
      </c>
      <c r="Z2151">
        <f>IF(Table1[[#This Row],[ATS]]&gt;0,Table1[[#This Row],[ATS streak (not real)]]-1,Table1[[#This Row],[ATS streak (not real)]]+1)</f>
        <v>0</v>
      </c>
      <c r="AA2151" s="5">
        <f>Table1[[#This Row],[running ttl ppg]]^2.37/(Table1[[#This Row],[running ttl ppg]]^2.37+Table1[[#This Row],[running ttl ppga]]^2.37)</f>
        <v>0.23663129365872568</v>
      </c>
      <c r="AB2151" s="5">
        <f>Table1[[#This Row],[pyth ratio]]+Table1[[#This Row],[win/loss ratio]]</f>
        <v>0.23663129365872568</v>
      </c>
    </row>
    <row r="2152" spans="1:28" x14ac:dyDescent="0.25">
      <c r="A2152" s="1">
        <v>4710</v>
      </c>
      <c r="B2152" s="7">
        <f t="shared" si="70"/>
        <v>7</v>
      </c>
      <c r="C2152" s="5">
        <v>2020</v>
      </c>
      <c r="D2152" s="5">
        <v>7</v>
      </c>
      <c r="E2152" t="s">
        <v>47</v>
      </c>
      <c r="F2152" t="s">
        <v>55</v>
      </c>
      <c r="G2152" s="5">
        <v>1</v>
      </c>
      <c r="H2152">
        <v>17</v>
      </c>
      <c r="I2152">
        <v>27</v>
      </c>
      <c r="J2152">
        <v>-10</v>
      </c>
      <c r="K2152">
        <f>IF(Table1[[#This Row],[net]]&gt;0,1,0)</f>
        <v>0</v>
      </c>
      <c r="L2152">
        <v>4.5</v>
      </c>
      <c r="M2152">
        <f>IF(Table1[[#This Row],[team]]=E2151,SUM(Table1[[#This Row],[win/loss]],M2151),Table1[[#This Row],[win/loss]])</f>
        <v>0</v>
      </c>
      <c r="N2152">
        <f>IF(Table1[[#This Row],[team]]=E2151,SUM(Table1[[#This Row],[win/loss]],M2151),Table1[[#This Row],[win/loss]])/B2152</f>
        <v>0</v>
      </c>
      <c r="O2152">
        <f t="shared" si="69"/>
        <v>-5.5</v>
      </c>
      <c r="P2152">
        <f>IF(Table1[[#This Row],[difference]]&gt;0,SQRT(Table1[[#This Row],[difference]]),-SQRT(ABS(Table1[[#This Row],[difference]])))</f>
        <v>-2.3452078799117149</v>
      </c>
      <c r="Q2152">
        <f>IF(Table1[[#This Row],[line]]&gt;0,SQRT(Table1[[#This Row],[line]]),-SQRT(ABS(Table1[[#This Row],[line]])))</f>
        <v>2.1213203435596424</v>
      </c>
      <c r="R2152">
        <f>Table1[[#This Row],[difference]]-Table1[[#This Row],[sqrt(line)]]</f>
        <v>-7.6213203435596419</v>
      </c>
      <c r="S2152">
        <f>IF(Table1[[#This Row],[difference]]&gt;0,1,-1)</f>
        <v>-1</v>
      </c>
      <c r="T2152">
        <f>IF(Table1[[#This Row],[team]]=E2151,SUM(H2152,T2151),Table1[[#This Row],[ppg]])</f>
        <v>114</v>
      </c>
      <c r="U2152">
        <f>IF(Table1[[#This Row],[team]]=E2151,SUM(I2152,U2151),Table1[[#This Row],[ppga]])</f>
        <v>186</v>
      </c>
      <c r="V2152">
        <f>IF(Table1[[#This Row],[team]]=E2151,SUM(Table1[[#This Row],[difference]],V2151),Table1[[#This Row],[difference]])</f>
        <v>-42</v>
      </c>
      <c r="W2152">
        <f>IF(Table1[[#This Row],[team]]=E2151,SUM(Table1[[#This Row],[sqrt(dif)]],W2151),Table1[[#This Row],[sqrt(dif)]])</f>
        <v>-7.8713803384082137</v>
      </c>
      <c r="X2152">
        <f>IF(Table1[[#This Row],[team]]=E2151,SUM(Table1[[#This Row],[f1]],X2151),Table1[[#This Row],[f1]])</f>
        <v>-52.032165322849337</v>
      </c>
      <c r="Y2152">
        <f>IF(Table1[[#This Row],[ATS]]=S2151,SUM(Table1[[#This Row],[ATS]],Y2151),Table1[[#This Row],[ATS]])</f>
        <v>-1</v>
      </c>
      <c r="Z2152">
        <f>IF(Table1[[#This Row],[ATS]]&gt;0,Table1[[#This Row],[ATS streak (not real)]]-1,Table1[[#This Row],[ATS streak (not real)]]+1)</f>
        <v>0</v>
      </c>
      <c r="AA2152" s="5">
        <f>Table1[[#This Row],[running ttl ppg]]^2.37/(Table1[[#This Row],[running ttl ppg]]^2.37+Table1[[#This Row],[running ttl ppga]]^2.37)</f>
        <v>0.23862562373782428</v>
      </c>
      <c r="AB2152" s="5">
        <f>Table1[[#This Row],[pyth ratio]]+Table1[[#This Row],[win/loss ratio]]</f>
        <v>0.23862562373782428</v>
      </c>
    </row>
    <row r="2153" spans="1:28" x14ac:dyDescent="0.25">
      <c r="A2153" s="1">
        <v>4711</v>
      </c>
      <c r="B2153" s="7">
        <f t="shared" si="70"/>
        <v>8</v>
      </c>
      <c r="C2153" s="5">
        <v>2020</v>
      </c>
      <c r="D2153" s="5">
        <v>8</v>
      </c>
      <c r="E2153" t="s">
        <v>47</v>
      </c>
      <c r="F2153" t="s">
        <v>58</v>
      </c>
      <c r="G2153" s="5">
        <v>0</v>
      </c>
      <c r="H2153">
        <v>10</v>
      </c>
      <c r="I2153">
        <v>24</v>
      </c>
      <c r="J2153">
        <v>-14</v>
      </c>
      <c r="K2153">
        <f>IF(Table1[[#This Row],[net]]&gt;0,1,0)</f>
        <v>0</v>
      </c>
      <c r="L2153">
        <v>12</v>
      </c>
      <c r="M2153">
        <f>IF(Table1[[#This Row],[team]]=E2152,SUM(Table1[[#This Row],[win/loss]],M2152),Table1[[#This Row],[win/loss]])</f>
        <v>0</v>
      </c>
      <c r="N2153">
        <f>IF(Table1[[#This Row],[team]]=E2152,SUM(Table1[[#This Row],[win/loss]],M2152),Table1[[#This Row],[win/loss]])/B2153</f>
        <v>0</v>
      </c>
      <c r="O2153">
        <f t="shared" si="69"/>
        <v>-2</v>
      </c>
      <c r="P2153">
        <f>IF(Table1[[#This Row],[difference]]&gt;0,SQRT(Table1[[#This Row],[difference]]),-SQRT(ABS(Table1[[#This Row],[difference]])))</f>
        <v>-1.4142135623730951</v>
      </c>
      <c r="Q2153">
        <f>IF(Table1[[#This Row],[line]]&gt;0,SQRT(Table1[[#This Row],[line]]),-SQRT(ABS(Table1[[#This Row],[line]])))</f>
        <v>3.4641016151377544</v>
      </c>
      <c r="R2153">
        <f>Table1[[#This Row],[difference]]-Table1[[#This Row],[sqrt(line)]]</f>
        <v>-5.4641016151377544</v>
      </c>
      <c r="S2153">
        <f>IF(Table1[[#This Row],[difference]]&gt;0,1,-1)</f>
        <v>-1</v>
      </c>
      <c r="T2153">
        <f>IF(Table1[[#This Row],[team]]=E2152,SUM(H2153,T2152),Table1[[#This Row],[ppg]])</f>
        <v>124</v>
      </c>
      <c r="U2153">
        <f>IF(Table1[[#This Row],[team]]=E2152,SUM(I2153,U2152),Table1[[#This Row],[ppga]])</f>
        <v>210</v>
      </c>
      <c r="V2153">
        <f>IF(Table1[[#This Row],[team]]=E2152,SUM(Table1[[#This Row],[difference]],V2152),Table1[[#This Row],[difference]])</f>
        <v>-44</v>
      </c>
      <c r="W2153">
        <f>IF(Table1[[#This Row],[team]]=E2152,SUM(Table1[[#This Row],[sqrt(dif)]],W2152),Table1[[#This Row],[sqrt(dif)]])</f>
        <v>-9.2855939007813095</v>
      </c>
      <c r="X2153">
        <f>IF(Table1[[#This Row],[team]]=E2152,SUM(Table1[[#This Row],[f1]],X2152),Table1[[#This Row],[f1]])</f>
        <v>-57.496266937987095</v>
      </c>
      <c r="Y2153">
        <f>IF(Table1[[#This Row],[ATS]]=S2152,SUM(Table1[[#This Row],[ATS]],Y2152),Table1[[#This Row],[ATS]])</f>
        <v>-2</v>
      </c>
      <c r="Z2153">
        <f>IF(Table1[[#This Row],[ATS]]&gt;0,Table1[[#This Row],[ATS streak (not real)]]-1,Table1[[#This Row],[ATS streak (not real)]]+1)</f>
        <v>-1</v>
      </c>
      <c r="AA2153" s="5">
        <f>Table1[[#This Row],[running ttl ppg]]^2.37/(Table1[[#This Row],[running ttl ppg]]^2.37+Table1[[#This Row],[running ttl ppga]]^2.37)</f>
        <v>0.22294647104903823</v>
      </c>
      <c r="AB2153" s="5">
        <f>Table1[[#This Row],[pyth ratio]]+Table1[[#This Row],[win/loss ratio]]</f>
        <v>0.22294647104903823</v>
      </c>
    </row>
    <row r="2154" spans="1:28" x14ac:dyDescent="0.25">
      <c r="A2154" s="1">
        <v>4712</v>
      </c>
      <c r="B2154" s="7">
        <f t="shared" si="70"/>
        <v>9</v>
      </c>
      <c r="C2154" s="5">
        <v>2020</v>
      </c>
      <c r="D2154" s="5">
        <v>10</v>
      </c>
      <c r="E2154" t="s">
        <v>47</v>
      </c>
      <c r="F2154" t="s">
        <v>43</v>
      </c>
      <c r="G2154" s="5">
        <v>1</v>
      </c>
      <c r="H2154">
        <v>13</v>
      </c>
      <c r="I2154">
        <v>49</v>
      </c>
      <c r="J2154">
        <v>-36</v>
      </c>
      <c r="K2154">
        <f>IF(Table1[[#This Row],[net]]&gt;0,1,0)</f>
        <v>0</v>
      </c>
      <c r="L2154">
        <v>10.5</v>
      </c>
      <c r="M2154">
        <f>IF(Table1[[#This Row],[team]]=E2153,SUM(Table1[[#This Row],[win/loss]],M2153),Table1[[#This Row],[win/loss]])</f>
        <v>0</v>
      </c>
      <c r="N2154">
        <f>IF(Table1[[#This Row],[team]]=E2153,SUM(Table1[[#This Row],[win/loss]],M2153),Table1[[#This Row],[win/loss]])/B2154</f>
        <v>0</v>
      </c>
      <c r="O2154">
        <f t="shared" si="69"/>
        <v>-25.5</v>
      </c>
      <c r="P2154">
        <f>IF(Table1[[#This Row],[difference]]&gt;0,SQRT(Table1[[#This Row],[difference]]),-SQRT(ABS(Table1[[#This Row],[difference]])))</f>
        <v>-5.0497524691810387</v>
      </c>
      <c r="Q2154">
        <f>IF(Table1[[#This Row],[line]]&gt;0,SQRT(Table1[[#This Row],[line]]),-SQRT(ABS(Table1[[#This Row],[line]])))</f>
        <v>3.2403703492039302</v>
      </c>
      <c r="R2154">
        <f>Table1[[#This Row],[difference]]-Table1[[#This Row],[sqrt(line)]]</f>
        <v>-28.740370349203928</v>
      </c>
      <c r="S2154">
        <f>IF(Table1[[#This Row],[difference]]&gt;0,1,-1)</f>
        <v>-1</v>
      </c>
      <c r="T2154">
        <f>IF(Table1[[#This Row],[team]]=E2153,SUM(H2154,T2153),Table1[[#This Row],[ppg]])</f>
        <v>137</v>
      </c>
      <c r="U2154">
        <f>IF(Table1[[#This Row],[team]]=E2153,SUM(I2154,U2153),Table1[[#This Row],[ppga]])</f>
        <v>259</v>
      </c>
      <c r="V2154">
        <f>IF(Table1[[#This Row],[team]]=E2153,SUM(Table1[[#This Row],[difference]],V2153),Table1[[#This Row],[difference]])</f>
        <v>-69.5</v>
      </c>
      <c r="W2154">
        <f>IF(Table1[[#This Row],[team]]=E2153,SUM(Table1[[#This Row],[sqrt(dif)]],W2153),Table1[[#This Row],[sqrt(dif)]])</f>
        <v>-14.335346369962348</v>
      </c>
      <c r="X2154">
        <f>IF(Table1[[#This Row],[team]]=E2153,SUM(Table1[[#This Row],[f1]],X2153),Table1[[#This Row],[f1]])</f>
        <v>-86.23663728719103</v>
      </c>
      <c r="Y2154">
        <f>IF(Table1[[#This Row],[ATS]]=S2153,SUM(Table1[[#This Row],[ATS]],Y2153),Table1[[#This Row],[ATS]])</f>
        <v>-3</v>
      </c>
      <c r="Z2154">
        <f>IF(Table1[[#This Row],[ATS]]&gt;0,Table1[[#This Row],[ATS streak (not real)]]-1,Table1[[#This Row],[ATS streak (not real)]]+1)</f>
        <v>-2</v>
      </c>
      <c r="AA2154" s="5">
        <f>Table1[[#This Row],[running ttl ppg]]^2.37/(Table1[[#This Row],[running ttl ppg]]^2.37+Table1[[#This Row],[running ttl ppga]]^2.37)</f>
        <v>0.18103844756759016</v>
      </c>
      <c r="AB2154" s="5">
        <f>Table1[[#This Row],[pyth ratio]]+Table1[[#This Row],[win/loss ratio]]</f>
        <v>0.18103844756759016</v>
      </c>
    </row>
    <row r="2155" spans="1:28" x14ac:dyDescent="0.25">
      <c r="A2155" s="1">
        <v>4713</v>
      </c>
      <c r="B2155" s="7">
        <f t="shared" si="70"/>
        <v>10</v>
      </c>
      <c r="C2155" s="5">
        <v>2020</v>
      </c>
      <c r="D2155" s="5">
        <v>11</v>
      </c>
      <c r="E2155" t="s">
        <v>47</v>
      </c>
      <c r="F2155" t="s">
        <v>65</v>
      </c>
      <c r="G2155" s="5">
        <v>0</v>
      </c>
      <c r="H2155">
        <v>10</v>
      </c>
      <c r="I2155">
        <v>17</v>
      </c>
      <c r="J2155">
        <v>-7</v>
      </c>
      <c r="K2155">
        <f>IF(Table1[[#This Row],[net]]&gt;0,1,0)</f>
        <v>0</v>
      </c>
      <c r="L2155">
        <v>13</v>
      </c>
      <c r="M2155">
        <f>IF(Table1[[#This Row],[team]]=E2154,SUM(Table1[[#This Row],[win/loss]],M2154),Table1[[#This Row],[win/loss]])</f>
        <v>0</v>
      </c>
      <c r="N2155">
        <f>IF(Table1[[#This Row],[team]]=E2154,SUM(Table1[[#This Row],[win/loss]],M2154),Table1[[#This Row],[win/loss]])/B2155</f>
        <v>0</v>
      </c>
      <c r="O2155">
        <f t="shared" si="69"/>
        <v>6</v>
      </c>
      <c r="P2155">
        <f>IF(Table1[[#This Row],[difference]]&gt;0,SQRT(Table1[[#This Row],[difference]]),-SQRT(ABS(Table1[[#This Row],[difference]])))</f>
        <v>2.4494897427831779</v>
      </c>
      <c r="Q2155">
        <f>IF(Table1[[#This Row],[line]]&gt;0,SQRT(Table1[[#This Row],[line]]),-SQRT(ABS(Table1[[#This Row],[line]])))</f>
        <v>3.6055512754639891</v>
      </c>
      <c r="R2155">
        <f>Table1[[#This Row],[difference]]-Table1[[#This Row],[sqrt(line)]]</f>
        <v>2.3944487245360109</v>
      </c>
      <c r="S2155">
        <f>IF(Table1[[#This Row],[difference]]&gt;0,1,-1)</f>
        <v>1</v>
      </c>
      <c r="T2155">
        <f>IF(Table1[[#This Row],[team]]=E2154,SUM(H2155,T2154),Table1[[#This Row],[ppg]])</f>
        <v>147</v>
      </c>
      <c r="U2155">
        <f>IF(Table1[[#This Row],[team]]=E2154,SUM(I2155,U2154),Table1[[#This Row],[ppga]])</f>
        <v>276</v>
      </c>
      <c r="V2155">
        <f>IF(Table1[[#This Row],[team]]=E2154,SUM(Table1[[#This Row],[difference]],V2154),Table1[[#This Row],[difference]])</f>
        <v>-63.5</v>
      </c>
      <c r="W2155">
        <f>IF(Table1[[#This Row],[team]]=E2154,SUM(Table1[[#This Row],[sqrt(dif)]],W2154),Table1[[#This Row],[sqrt(dif)]])</f>
        <v>-11.885856627179169</v>
      </c>
      <c r="X2155">
        <f>IF(Table1[[#This Row],[team]]=E2154,SUM(Table1[[#This Row],[f1]],X2154),Table1[[#This Row],[f1]])</f>
        <v>-83.842188562655025</v>
      </c>
      <c r="Y2155">
        <f>IF(Table1[[#This Row],[ATS]]=S2154,SUM(Table1[[#This Row],[ATS]],Y2154),Table1[[#This Row],[ATS]])</f>
        <v>1</v>
      </c>
      <c r="Z2155">
        <f>IF(Table1[[#This Row],[ATS]]&gt;0,Table1[[#This Row],[ATS streak (not real)]]-1,Table1[[#This Row],[ATS streak (not real)]]+1)</f>
        <v>0</v>
      </c>
      <c r="AA2155" s="5">
        <f>Table1[[#This Row],[running ttl ppg]]^2.37/(Table1[[#This Row],[running ttl ppg]]^2.37+Table1[[#This Row],[running ttl ppga]]^2.37)</f>
        <v>0.18346815233386518</v>
      </c>
      <c r="AB2155" s="5">
        <f>Table1[[#This Row],[pyth ratio]]+Table1[[#This Row],[win/loss ratio]]</f>
        <v>0.18346815233386518</v>
      </c>
    </row>
    <row r="2156" spans="1:28" x14ac:dyDescent="0.25">
      <c r="A2156" s="1">
        <v>4714</v>
      </c>
      <c r="B2156" s="7">
        <f t="shared" si="70"/>
        <v>11</v>
      </c>
      <c r="C2156" s="5">
        <v>2020</v>
      </c>
      <c r="D2156" s="5">
        <v>12</v>
      </c>
      <c r="E2156" t="s">
        <v>47</v>
      </c>
      <c r="F2156" t="s">
        <v>67</v>
      </c>
      <c r="G2156" s="5">
        <v>1</v>
      </c>
      <c r="H2156">
        <v>10</v>
      </c>
      <c r="I2156">
        <v>16</v>
      </c>
      <c r="J2156">
        <v>-6</v>
      </c>
      <c r="K2156">
        <f>IF(Table1[[#This Row],[net]]&gt;0,1,0)</f>
        <v>0</v>
      </c>
      <c r="L2156">
        <v>6</v>
      </c>
      <c r="M2156">
        <f>IF(Table1[[#This Row],[team]]=E2155,SUM(Table1[[#This Row],[win/loss]],M2155),Table1[[#This Row],[win/loss]])</f>
        <v>0</v>
      </c>
      <c r="N2156">
        <f>IF(Table1[[#This Row],[team]]=E2155,SUM(Table1[[#This Row],[win/loss]],M2155),Table1[[#This Row],[win/loss]])/B2156</f>
        <v>0</v>
      </c>
      <c r="O2156">
        <f t="shared" si="69"/>
        <v>0</v>
      </c>
      <c r="P2156">
        <f>IF(Table1[[#This Row],[difference]]&gt;0,SQRT(Table1[[#This Row],[difference]]),-SQRT(ABS(Table1[[#This Row],[difference]])))</f>
        <v>0</v>
      </c>
      <c r="Q2156">
        <f>IF(Table1[[#This Row],[line]]&gt;0,SQRT(Table1[[#This Row],[line]]),-SQRT(ABS(Table1[[#This Row],[line]])))</f>
        <v>2.4494897427831779</v>
      </c>
      <c r="R2156">
        <f>Table1[[#This Row],[difference]]-Table1[[#This Row],[sqrt(line)]]</f>
        <v>-2.4494897427831779</v>
      </c>
      <c r="S2156">
        <f>IF(Table1[[#This Row],[difference]]&gt;0,1,-1)</f>
        <v>-1</v>
      </c>
      <c r="T2156">
        <f>IF(Table1[[#This Row],[team]]=E2155,SUM(H2156,T2155),Table1[[#This Row],[ppg]])</f>
        <v>157</v>
      </c>
      <c r="U2156">
        <f>IF(Table1[[#This Row],[team]]=E2155,SUM(I2156,U2155),Table1[[#This Row],[ppga]])</f>
        <v>292</v>
      </c>
      <c r="V2156">
        <f>IF(Table1[[#This Row],[team]]=E2155,SUM(Table1[[#This Row],[difference]],V2155),Table1[[#This Row],[difference]])</f>
        <v>-63.5</v>
      </c>
      <c r="W2156">
        <f>IF(Table1[[#This Row],[team]]=E2155,SUM(Table1[[#This Row],[sqrt(dif)]],W2155),Table1[[#This Row],[sqrt(dif)]])</f>
        <v>-11.885856627179169</v>
      </c>
      <c r="X2156">
        <f>IF(Table1[[#This Row],[team]]=E2155,SUM(Table1[[#This Row],[f1]],X2155),Table1[[#This Row],[f1]])</f>
        <v>-86.291678305438197</v>
      </c>
      <c r="Y2156">
        <f>IF(Table1[[#This Row],[ATS]]=S2155,SUM(Table1[[#This Row],[ATS]],Y2155),Table1[[#This Row],[ATS]])</f>
        <v>-1</v>
      </c>
      <c r="Z2156">
        <f>IF(Table1[[#This Row],[ATS]]&gt;0,Table1[[#This Row],[ATS streak (not real)]]-1,Table1[[#This Row],[ATS streak (not real)]]+1)</f>
        <v>0</v>
      </c>
      <c r="AA2156" s="5">
        <f>Table1[[#This Row],[running ttl ppg]]^2.37/(Table1[[#This Row],[running ttl ppg]]^2.37+Table1[[#This Row],[running ttl ppga]]^2.37)</f>
        <v>0.18685083348913423</v>
      </c>
      <c r="AB2156" s="5">
        <f>Table1[[#This Row],[pyth ratio]]+Table1[[#This Row],[win/loss ratio]]</f>
        <v>0.18685083348913423</v>
      </c>
    </row>
    <row r="2157" spans="1:28" x14ac:dyDescent="0.25">
      <c r="A2157" s="1">
        <v>4715</v>
      </c>
      <c r="B2157" s="7">
        <f t="shared" si="70"/>
        <v>12</v>
      </c>
      <c r="C2157" s="5">
        <v>2020</v>
      </c>
      <c r="D2157" s="5">
        <v>13</v>
      </c>
      <c r="E2157" t="s">
        <v>47</v>
      </c>
      <c r="F2157" t="s">
        <v>62</v>
      </c>
      <c r="G2157" s="5">
        <v>1</v>
      </c>
      <c r="H2157">
        <v>22</v>
      </c>
      <c r="I2157">
        <v>6</v>
      </c>
      <c r="J2157">
        <v>16</v>
      </c>
      <c r="K2157">
        <f>IF(Table1[[#This Row],[net]]&gt;0,1,0)</f>
        <v>1</v>
      </c>
      <c r="L2157">
        <v>2.5</v>
      </c>
      <c r="M2157">
        <f>IF(Table1[[#This Row],[team]]=E2156,SUM(Table1[[#This Row],[win/loss]],M2156),Table1[[#This Row],[win/loss]])</f>
        <v>1</v>
      </c>
      <c r="N2157">
        <f>IF(Table1[[#This Row],[team]]=E2156,SUM(Table1[[#This Row],[win/loss]],M2156),Table1[[#This Row],[win/loss]])/B2157</f>
        <v>8.3333333333333329E-2</v>
      </c>
      <c r="O2157">
        <f t="shared" si="69"/>
        <v>18.5</v>
      </c>
      <c r="P2157">
        <f>IF(Table1[[#This Row],[difference]]&gt;0,SQRT(Table1[[#This Row],[difference]]),-SQRT(ABS(Table1[[#This Row],[difference]])))</f>
        <v>4.3011626335213133</v>
      </c>
      <c r="Q2157">
        <f>IF(Table1[[#This Row],[line]]&gt;0,SQRT(Table1[[#This Row],[line]]),-SQRT(ABS(Table1[[#This Row],[line]])))</f>
        <v>1.5811388300841898</v>
      </c>
      <c r="R2157">
        <f>Table1[[#This Row],[difference]]-Table1[[#This Row],[sqrt(line)]]</f>
        <v>16.918861169915811</v>
      </c>
      <c r="S2157">
        <f>IF(Table1[[#This Row],[difference]]&gt;0,1,-1)</f>
        <v>1</v>
      </c>
      <c r="T2157">
        <f>IF(Table1[[#This Row],[team]]=E2156,SUM(H2157,T2156),Table1[[#This Row],[ppg]])</f>
        <v>179</v>
      </c>
      <c r="U2157">
        <f>IF(Table1[[#This Row],[team]]=E2156,SUM(I2157,U2156),Table1[[#This Row],[ppga]])</f>
        <v>298</v>
      </c>
      <c r="V2157">
        <f>IF(Table1[[#This Row],[team]]=E2156,SUM(Table1[[#This Row],[difference]],V2156),Table1[[#This Row],[difference]])</f>
        <v>-45</v>
      </c>
      <c r="W2157">
        <f>IF(Table1[[#This Row],[team]]=E2156,SUM(Table1[[#This Row],[sqrt(dif)]],W2156),Table1[[#This Row],[sqrt(dif)]])</f>
        <v>-7.5846939936578561</v>
      </c>
      <c r="X2157">
        <f>IF(Table1[[#This Row],[team]]=E2156,SUM(Table1[[#This Row],[f1]],X2156),Table1[[#This Row],[f1]])</f>
        <v>-69.372817135522382</v>
      </c>
      <c r="Y2157">
        <f>IF(Table1[[#This Row],[ATS]]=S2156,SUM(Table1[[#This Row],[ATS]],Y2156),Table1[[#This Row],[ATS]])</f>
        <v>1</v>
      </c>
      <c r="Z2157">
        <f>IF(Table1[[#This Row],[ATS]]&gt;0,Table1[[#This Row],[ATS streak (not real)]]-1,Table1[[#This Row],[ATS streak (not real)]]+1)</f>
        <v>0</v>
      </c>
      <c r="AA2157" s="5">
        <f>Table1[[#This Row],[running ttl ppg]]^2.37/(Table1[[#This Row],[running ttl ppg]]^2.37+Table1[[#This Row],[running ttl ppga]]^2.37)</f>
        <v>0.23005384330598752</v>
      </c>
      <c r="AB2157" s="5">
        <f>Table1[[#This Row],[pyth ratio]]+Table1[[#This Row],[win/loss ratio]]</f>
        <v>0.31338717663932086</v>
      </c>
    </row>
    <row r="2158" spans="1:28" x14ac:dyDescent="0.25">
      <c r="A2158" s="1">
        <v>4716</v>
      </c>
      <c r="B2158" s="7">
        <f t="shared" si="70"/>
        <v>13</v>
      </c>
      <c r="C2158" s="5">
        <v>2020</v>
      </c>
      <c r="D2158" s="5">
        <v>14</v>
      </c>
      <c r="E2158" t="s">
        <v>47</v>
      </c>
      <c r="F2158" t="s">
        <v>48</v>
      </c>
      <c r="G2158" s="5">
        <v>0</v>
      </c>
      <c r="H2158">
        <v>19</v>
      </c>
      <c r="I2158">
        <v>27</v>
      </c>
      <c r="J2158">
        <v>-8</v>
      </c>
      <c r="K2158">
        <f>IF(Table1[[#This Row],[net]]&gt;0,1,0)</f>
        <v>0</v>
      </c>
      <c r="L2158">
        <v>6.5</v>
      </c>
      <c r="M2158">
        <f>IF(Table1[[#This Row],[team]]=E2157,SUM(Table1[[#This Row],[win/loss]],M2157),Table1[[#This Row],[win/loss]])</f>
        <v>1</v>
      </c>
      <c r="N2158">
        <f>IF(Table1[[#This Row],[team]]=E2157,SUM(Table1[[#This Row],[win/loss]],M2157),Table1[[#This Row],[win/loss]])/B2158</f>
        <v>7.6923076923076927E-2</v>
      </c>
      <c r="O2158">
        <f t="shared" si="69"/>
        <v>-1.5</v>
      </c>
      <c r="P2158">
        <f>IF(Table1[[#This Row],[difference]]&gt;0,SQRT(Table1[[#This Row],[difference]]),-SQRT(ABS(Table1[[#This Row],[difference]])))</f>
        <v>-1.2247448713915889</v>
      </c>
      <c r="Q2158">
        <f>IF(Table1[[#This Row],[line]]&gt;0,SQRT(Table1[[#This Row],[line]]),-SQRT(ABS(Table1[[#This Row],[line]])))</f>
        <v>2.5495097567963922</v>
      </c>
      <c r="R2158">
        <f>Table1[[#This Row],[difference]]-Table1[[#This Row],[sqrt(line)]]</f>
        <v>-4.0495097567963922</v>
      </c>
      <c r="S2158">
        <f>IF(Table1[[#This Row],[difference]]&gt;0,1,-1)</f>
        <v>-1</v>
      </c>
      <c r="T2158">
        <f>IF(Table1[[#This Row],[team]]=E2157,SUM(H2158,T2157),Table1[[#This Row],[ppg]])</f>
        <v>198</v>
      </c>
      <c r="U2158">
        <f>IF(Table1[[#This Row],[team]]=E2157,SUM(I2158,U2157),Table1[[#This Row],[ppga]])</f>
        <v>325</v>
      </c>
      <c r="V2158">
        <f>IF(Table1[[#This Row],[team]]=E2157,SUM(Table1[[#This Row],[difference]],V2157),Table1[[#This Row],[difference]])</f>
        <v>-46.5</v>
      </c>
      <c r="W2158">
        <f>IF(Table1[[#This Row],[team]]=E2157,SUM(Table1[[#This Row],[sqrt(dif)]],W2157),Table1[[#This Row],[sqrt(dif)]])</f>
        <v>-8.8094388650494455</v>
      </c>
      <c r="X2158">
        <f>IF(Table1[[#This Row],[team]]=E2157,SUM(Table1[[#This Row],[f1]],X2157),Table1[[#This Row],[f1]])</f>
        <v>-73.422326892318779</v>
      </c>
      <c r="Y2158">
        <f>IF(Table1[[#This Row],[ATS]]=S2157,SUM(Table1[[#This Row],[ATS]],Y2157),Table1[[#This Row],[ATS]])</f>
        <v>-1</v>
      </c>
      <c r="Z2158">
        <f>IF(Table1[[#This Row],[ATS]]&gt;0,Table1[[#This Row],[ATS streak (not real)]]-1,Table1[[#This Row],[ATS streak (not real)]]+1)</f>
        <v>0</v>
      </c>
      <c r="AA2158" s="5">
        <f>Table1[[#This Row],[running ttl ppg]]^2.37/(Table1[[#This Row],[running ttl ppg]]^2.37+Table1[[#This Row],[running ttl ppga]]^2.37)</f>
        <v>0.23604745295641918</v>
      </c>
      <c r="AB2158" s="5">
        <f>Table1[[#This Row],[pyth ratio]]+Table1[[#This Row],[win/loss ratio]]</f>
        <v>0.31297052987949614</v>
      </c>
    </row>
    <row r="2159" spans="1:28" x14ac:dyDescent="0.25">
      <c r="A2159" s="1">
        <v>4717</v>
      </c>
      <c r="B2159" s="7">
        <f t="shared" si="70"/>
        <v>14</v>
      </c>
      <c r="C2159" s="5">
        <v>2020</v>
      </c>
      <c r="D2159" s="5">
        <v>15</v>
      </c>
      <c r="E2159" t="s">
        <v>47</v>
      </c>
      <c r="F2159" t="s">
        <v>63</v>
      </c>
      <c r="G2159" s="5">
        <v>1</v>
      </c>
      <c r="H2159">
        <v>13</v>
      </c>
      <c r="I2159">
        <v>34</v>
      </c>
      <c r="J2159">
        <v>-21</v>
      </c>
      <c r="K2159">
        <f>IF(Table1[[#This Row],[net]]&gt;0,1,0)</f>
        <v>0</v>
      </c>
      <c r="L2159">
        <v>10.5</v>
      </c>
      <c r="M2159">
        <f>IF(Table1[[#This Row],[team]]=E2158,SUM(Table1[[#This Row],[win/loss]],M2158),Table1[[#This Row],[win/loss]])</f>
        <v>1</v>
      </c>
      <c r="N2159">
        <f>IF(Table1[[#This Row],[team]]=E2158,SUM(Table1[[#This Row],[win/loss]],M2158),Table1[[#This Row],[win/loss]])/B2159</f>
        <v>7.1428571428571425E-2</v>
      </c>
      <c r="O2159">
        <f t="shared" si="69"/>
        <v>-10.5</v>
      </c>
      <c r="P2159">
        <f>IF(Table1[[#This Row],[difference]]&gt;0,SQRT(Table1[[#This Row],[difference]]),-SQRT(ABS(Table1[[#This Row],[difference]])))</f>
        <v>-3.2403703492039302</v>
      </c>
      <c r="Q2159">
        <f>IF(Table1[[#This Row],[line]]&gt;0,SQRT(Table1[[#This Row],[line]]),-SQRT(ABS(Table1[[#This Row],[line]])))</f>
        <v>3.2403703492039302</v>
      </c>
      <c r="R2159">
        <f>Table1[[#This Row],[difference]]-Table1[[#This Row],[sqrt(line)]]</f>
        <v>-13.74037034920393</v>
      </c>
      <c r="S2159">
        <f>IF(Table1[[#This Row],[difference]]&gt;0,1,-1)</f>
        <v>-1</v>
      </c>
      <c r="T2159">
        <f>IF(Table1[[#This Row],[team]]=E2158,SUM(H2159,T2158),Table1[[#This Row],[ppg]])</f>
        <v>211</v>
      </c>
      <c r="U2159">
        <f>IF(Table1[[#This Row],[team]]=E2158,SUM(I2159,U2158),Table1[[#This Row],[ppga]])</f>
        <v>359</v>
      </c>
      <c r="V2159">
        <f>IF(Table1[[#This Row],[team]]=E2158,SUM(Table1[[#This Row],[difference]],V2158),Table1[[#This Row],[difference]])</f>
        <v>-57</v>
      </c>
      <c r="W2159">
        <f>IF(Table1[[#This Row],[team]]=E2158,SUM(Table1[[#This Row],[sqrt(dif)]],W2158),Table1[[#This Row],[sqrt(dif)]])</f>
        <v>-12.049809214253376</v>
      </c>
      <c r="X2159">
        <f>IF(Table1[[#This Row],[team]]=E2158,SUM(Table1[[#This Row],[f1]],X2158),Table1[[#This Row],[f1]])</f>
        <v>-87.162697241522707</v>
      </c>
      <c r="Y2159">
        <f>IF(Table1[[#This Row],[ATS]]=S2158,SUM(Table1[[#This Row],[ATS]],Y2158),Table1[[#This Row],[ATS]])</f>
        <v>-2</v>
      </c>
      <c r="Z2159">
        <f>IF(Table1[[#This Row],[ATS]]&gt;0,Table1[[#This Row],[ATS streak (not real)]]-1,Table1[[#This Row],[ATS streak (not real)]]+1)</f>
        <v>-1</v>
      </c>
      <c r="AA2159" s="5">
        <f>Table1[[#This Row],[running ttl ppg]]^2.37/(Table1[[#This Row],[running ttl ppg]]^2.37+Table1[[#This Row],[running ttl ppga]]^2.37)</f>
        <v>0.22104787424078728</v>
      </c>
      <c r="AB2159" s="5">
        <f>Table1[[#This Row],[pyth ratio]]+Table1[[#This Row],[win/loss ratio]]</f>
        <v>0.29247644566935871</v>
      </c>
    </row>
    <row r="2160" spans="1:28" x14ac:dyDescent="0.25">
      <c r="A2160" s="1">
        <v>4718</v>
      </c>
      <c r="B2160" s="7">
        <f t="shared" si="70"/>
        <v>15</v>
      </c>
      <c r="C2160" s="5">
        <v>2020</v>
      </c>
      <c r="D2160" s="5">
        <v>16</v>
      </c>
      <c r="E2160" t="s">
        <v>47</v>
      </c>
      <c r="F2160" t="s">
        <v>59</v>
      </c>
      <c r="G2160" s="5">
        <v>0</v>
      </c>
      <c r="H2160">
        <v>35</v>
      </c>
      <c r="I2160">
        <v>38</v>
      </c>
      <c r="J2160">
        <v>-3</v>
      </c>
      <c r="K2160">
        <f>IF(Table1[[#This Row],[net]]&gt;0,1,0)</f>
        <v>0</v>
      </c>
      <c r="L2160">
        <v>-1.5</v>
      </c>
      <c r="M2160">
        <f>IF(Table1[[#This Row],[team]]=E2159,SUM(Table1[[#This Row],[win/loss]],M2159),Table1[[#This Row],[win/loss]])</f>
        <v>1</v>
      </c>
      <c r="N2160">
        <f>IF(Table1[[#This Row],[team]]=E2159,SUM(Table1[[#This Row],[win/loss]],M2159),Table1[[#This Row],[win/loss]])/B2160</f>
        <v>6.6666666666666666E-2</v>
      </c>
      <c r="O2160">
        <f t="shared" si="69"/>
        <v>-4.5</v>
      </c>
      <c r="P2160">
        <f>IF(Table1[[#This Row],[difference]]&gt;0,SQRT(Table1[[#This Row],[difference]]),-SQRT(ABS(Table1[[#This Row],[difference]])))</f>
        <v>-2.1213203435596424</v>
      </c>
      <c r="Q2160">
        <f>IF(Table1[[#This Row],[line]]&gt;0,SQRT(Table1[[#This Row],[line]]),-SQRT(ABS(Table1[[#This Row],[line]])))</f>
        <v>-1.2247448713915889</v>
      </c>
      <c r="R2160">
        <f>Table1[[#This Row],[difference]]-Table1[[#This Row],[sqrt(line)]]</f>
        <v>-3.2752551286084111</v>
      </c>
      <c r="S2160">
        <f>IF(Table1[[#This Row],[difference]]&gt;0,1,-1)</f>
        <v>-1</v>
      </c>
      <c r="T2160">
        <f>IF(Table1[[#This Row],[team]]=E2159,SUM(H2160,T2159),Table1[[#This Row],[ppg]])</f>
        <v>246</v>
      </c>
      <c r="U2160">
        <f>IF(Table1[[#This Row],[team]]=E2159,SUM(I2160,U2159),Table1[[#This Row],[ppga]])</f>
        <v>397</v>
      </c>
      <c r="V2160">
        <f>IF(Table1[[#This Row],[team]]=E2159,SUM(Table1[[#This Row],[difference]],V2159),Table1[[#This Row],[difference]])</f>
        <v>-61.5</v>
      </c>
      <c r="W2160">
        <f>IF(Table1[[#This Row],[team]]=E2159,SUM(Table1[[#This Row],[sqrt(dif)]],W2159),Table1[[#This Row],[sqrt(dif)]])</f>
        <v>-14.171129557813018</v>
      </c>
      <c r="X2160">
        <f>IF(Table1[[#This Row],[team]]=E2159,SUM(Table1[[#This Row],[f1]],X2159),Table1[[#This Row],[f1]])</f>
        <v>-90.437952370131114</v>
      </c>
      <c r="Y2160">
        <f>IF(Table1[[#This Row],[ATS]]=S2159,SUM(Table1[[#This Row],[ATS]],Y2159),Table1[[#This Row],[ATS]])</f>
        <v>-3</v>
      </c>
      <c r="Z2160">
        <f>IF(Table1[[#This Row],[ATS]]&gt;0,Table1[[#This Row],[ATS streak (not real)]]-1,Table1[[#This Row],[ATS streak (not real)]]+1)</f>
        <v>-2</v>
      </c>
      <c r="AA2160" s="5">
        <f>Table1[[#This Row],[running ttl ppg]]^2.37/(Table1[[#This Row],[running ttl ppg]]^2.37+Table1[[#This Row],[running ttl ppga]]^2.37)</f>
        <v>0.24336966824437328</v>
      </c>
      <c r="AB2160" s="5">
        <f>Table1[[#This Row],[pyth ratio]]+Table1[[#This Row],[win/loss ratio]]</f>
        <v>0.31003633491103993</v>
      </c>
    </row>
    <row r="2161" spans="1:28" x14ac:dyDescent="0.25">
      <c r="A2161" s="1">
        <v>4719</v>
      </c>
      <c r="B2161" s="7">
        <f t="shared" si="70"/>
        <v>16</v>
      </c>
      <c r="C2161" s="5">
        <v>2020</v>
      </c>
      <c r="D2161" s="5">
        <v>17</v>
      </c>
      <c r="E2161" t="s">
        <v>47</v>
      </c>
      <c r="F2161" t="s">
        <v>48</v>
      </c>
      <c r="G2161" s="5">
        <v>1</v>
      </c>
      <c r="H2161">
        <v>33</v>
      </c>
      <c r="I2161">
        <v>23</v>
      </c>
      <c r="J2161">
        <v>10</v>
      </c>
      <c r="K2161">
        <f>IF(Table1[[#This Row],[net]]&gt;0,1,0)</f>
        <v>1</v>
      </c>
      <c r="L2161">
        <v>2.5</v>
      </c>
      <c r="M2161">
        <f>IF(Table1[[#This Row],[team]]=E2160,SUM(Table1[[#This Row],[win/loss]],M2160),Table1[[#This Row],[win/loss]])</f>
        <v>2</v>
      </c>
      <c r="N2161">
        <f>IF(Table1[[#This Row],[team]]=E2160,SUM(Table1[[#This Row],[win/loss]],M2160),Table1[[#This Row],[win/loss]])/B2161</f>
        <v>0.125</v>
      </c>
      <c r="O2161">
        <f t="shared" si="69"/>
        <v>12.5</v>
      </c>
      <c r="P2161">
        <f>IF(Table1[[#This Row],[difference]]&gt;0,SQRT(Table1[[#This Row],[difference]]),-SQRT(ABS(Table1[[#This Row],[difference]])))</f>
        <v>3.5355339059327378</v>
      </c>
      <c r="Q2161">
        <f>IF(Table1[[#This Row],[line]]&gt;0,SQRT(Table1[[#This Row],[line]]),-SQRT(ABS(Table1[[#This Row],[line]])))</f>
        <v>1.5811388300841898</v>
      </c>
      <c r="R2161">
        <f>Table1[[#This Row],[difference]]-Table1[[#This Row],[sqrt(line)]]</f>
        <v>10.918861169915811</v>
      </c>
      <c r="S2161">
        <f>IF(Table1[[#This Row],[difference]]&gt;0,1,-1)</f>
        <v>1</v>
      </c>
      <c r="T2161">
        <f>IF(Table1[[#This Row],[team]]=E2160,SUM(H2161,T2160),Table1[[#This Row],[ppg]])</f>
        <v>279</v>
      </c>
      <c r="U2161">
        <f>IF(Table1[[#This Row],[team]]=E2160,SUM(I2161,U2160),Table1[[#This Row],[ppga]])</f>
        <v>420</v>
      </c>
      <c r="V2161">
        <f>IF(Table1[[#This Row],[team]]=E2160,SUM(Table1[[#This Row],[difference]],V2160),Table1[[#This Row],[difference]])</f>
        <v>-49</v>
      </c>
      <c r="W2161">
        <f>IF(Table1[[#This Row],[team]]=E2160,SUM(Table1[[#This Row],[sqrt(dif)]],W2160),Table1[[#This Row],[sqrt(dif)]])</f>
        <v>-10.63559565188028</v>
      </c>
      <c r="X2161">
        <f>IF(Table1[[#This Row],[team]]=E2160,SUM(Table1[[#This Row],[f1]],X2160),Table1[[#This Row],[f1]])</f>
        <v>-79.5190912002153</v>
      </c>
      <c r="Y2161">
        <f>IF(Table1[[#This Row],[ATS]]=S2160,SUM(Table1[[#This Row],[ATS]],Y2160),Table1[[#This Row],[ATS]])</f>
        <v>1</v>
      </c>
      <c r="Z2161">
        <f>IF(Table1[[#This Row],[ATS]]&gt;0,Table1[[#This Row],[ATS streak (not real)]]-1,Table1[[#This Row],[ATS streak (not real)]]+1)</f>
        <v>0</v>
      </c>
      <c r="AA2161" s="5">
        <f>Table1[[#This Row],[running ttl ppg]]^2.37/(Table1[[#This Row],[running ttl ppg]]^2.37+Table1[[#This Row],[running ttl ppga]]^2.37)</f>
        <v>0.27499378241009576</v>
      </c>
      <c r="AB2161" s="5">
        <f>Table1[[#This Row],[pyth ratio]]+Table1[[#This Row],[win/loss ratio]]</f>
        <v>0.39999378241009576</v>
      </c>
    </row>
    <row r="2162" spans="1:28" x14ac:dyDescent="0.25">
      <c r="A2162" s="1">
        <v>4720</v>
      </c>
      <c r="B2162" s="7">
        <f t="shared" si="70"/>
        <v>1</v>
      </c>
      <c r="C2162" s="5">
        <v>2020</v>
      </c>
      <c r="D2162" s="5">
        <v>1</v>
      </c>
      <c r="E2162" t="s">
        <v>48</v>
      </c>
      <c r="F2162" t="s">
        <v>71</v>
      </c>
      <c r="G2162" s="5">
        <v>1</v>
      </c>
      <c r="H2162">
        <v>13</v>
      </c>
      <c r="I2162">
        <v>43</v>
      </c>
      <c r="J2162">
        <v>-30</v>
      </c>
      <c r="K2162">
        <f>IF(Table1[[#This Row],[net]]&gt;0,1,0)</f>
        <v>0</v>
      </c>
      <c r="L2162">
        <v>-5.5</v>
      </c>
      <c r="M2162">
        <f>IF(Table1[[#This Row],[team]]=E2161,SUM(Table1[[#This Row],[win/loss]],M2161),Table1[[#This Row],[win/loss]])</f>
        <v>0</v>
      </c>
      <c r="N2162">
        <f>IF(Table1[[#This Row],[team]]=E2161,SUM(Table1[[#This Row],[win/loss]],M2161),Table1[[#This Row],[win/loss]])/B2162</f>
        <v>0</v>
      </c>
      <c r="O2162">
        <f t="shared" si="69"/>
        <v>-35.5</v>
      </c>
      <c r="P2162">
        <f>IF(Table1[[#This Row],[difference]]&gt;0,SQRT(Table1[[#This Row],[difference]]),-SQRT(ABS(Table1[[#This Row],[difference]])))</f>
        <v>-5.9581876439064922</v>
      </c>
      <c r="Q2162">
        <f>IF(Table1[[#This Row],[line]]&gt;0,SQRT(Table1[[#This Row],[line]]),-SQRT(ABS(Table1[[#This Row],[line]])))</f>
        <v>-2.3452078799117149</v>
      </c>
      <c r="R2162">
        <f>Table1[[#This Row],[difference]]-Table1[[#This Row],[sqrt(line)]]</f>
        <v>-33.154792120088288</v>
      </c>
      <c r="S2162">
        <f>IF(Table1[[#This Row],[difference]]&gt;0,1,-1)</f>
        <v>-1</v>
      </c>
      <c r="T2162">
        <f>IF(Table1[[#This Row],[team]]=E2161,SUM(H2162,T2161),Table1[[#This Row],[ppg]])</f>
        <v>13</v>
      </c>
      <c r="U2162">
        <f>IF(Table1[[#This Row],[team]]=E2161,SUM(I2162,U2161),Table1[[#This Row],[ppga]])</f>
        <v>43</v>
      </c>
      <c r="V2162">
        <f>IF(Table1[[#This Row],[team]]=E2161,SUM(Table1[[#This Row],[difference]],V2161),Table1[[#This Row],[difference]])</f>
        <v>-35.5</v>
      </c>
      <c r="W2162">
        <f>IF(Table1[[#This Row],[team]]=E2161,SUM(Table1[[#This Row],[sqrt(dif)]],W2161),Table1[[#This Row],[sqrt(dif)]])</f>
        <v>-5.9581876439064922</v>
      </c>
      <c r="X2162">
        <f>IF(Table1[[#This Row],[team]]=E2161,SUM(Table1[[#This Row],[f1]],X2161),Table1[[#This Row],[f1]])</f>
        <v>-33.154792120088288</v>
      </c>
      <c r="Y2162">
        <f>IF(Table1[[#This Row],[ATS]]=S2161,SUM(Table1[[#This Row],[ATS]],Y2161),Table1[[#This Row],[ATS]])</f>
        <v>-1</v>
      </c>
      <c r="Z2162">
        <f>IF(Table1[[#This Row],[ATS]]&gt;0,Table1[[#This Row],[ATS streak (not real)]]-1,Table1[[#This Row],[ATS streak (not real)]]+1)</f>
        <v>0</v>
      </c>
      <c r="AA2162" s="5">
        <f>Table1[[#This Row],[running ttl ppg]]^2.37/(Table1[[#This Row],[running ttl ppg]]^2.37+Table1[[#This Row],[running ttl ppga]]^2.37)</f>
        <v>5.5455898424004189E-2</v>
      </c>
      <c r="AB2162" s="5">
        <f>Table1[[#This Row],[pyth ratio]]+Table1[[#This Row],[win/loss ratio]]</f>
        <v>5.5455898424004189E-2</v>
      </c>
    </row>
    <row r="2163" spans="1:28" x14ac:dyDescent="0.25">
      <c r="A2163" s="1">
        <v>4721</v>
      </c>
      <c r="B2163" s="7">
        <f t="shared" si="70"/>
        <v>2</v>
      </c>
      <c r="C2163" s="5">
        <v>2020</v>
      </c>
      <c r="D2163" s="5">
        <v>2</v>
      </c>
      <c r="E2163" t="s">
        <v>48</v>
      </c>
      <c r="F2163" t="s">
        <v>62</v>
      </c>
      <c r="G2163" s="5">
        <v>0</v>
      </c>
      <c r="H2163">
        <v>23</v>
      </c>
      <c r="I2163">
        <v>3</v>
      </c>
      <c r="J2163">
        <v>20</v>
      </c>
      <c r="K2163">
        <f>IF(Table1[[#This Row],[net]]&gt;0,1,0)</f>
        <v>1</v>
      </c>
      <c r="L2163">
        <v>-6.5</v>
      </c>
      <c r="M2163">
        <f>IF(Table1[[#This Row],[team]]=E2162,SUM(Table1[[#This Row],[win/loss]],M2162),Table1[[#This Row],[win/loss]])</f>
        <v>1</v>
      </c>
      <c r="N2163">
        <f>IF(Table1[[#This Row],[team]]=E2162,SUM(Table1[[#This Row],[win/loss]],M2162),Table1[[#This Row],[win/loss]])/B2163</f>
        <v>0.5</v>
      </c>
      <c r="O2163">
        <f t="shared" si="69"/>
        <v>13.5</v>
      </c>
      <c r="P2163">
        <f>IF(Table1[[#This Row],[difference]]&gt;0,SQRT(Table1[[#This Row],[difference]]),-SQRT(ABS(Table1[[#This Row],[difference]])))</f>
        <v>3.6742346141747673</v>
      </c>
      <c r="Q2163">
        <f>IF(Table1[[#This Row],[line]]&gt;0,SQRT(Table1[[#This Row],[line]]),-SQRT(ABS(Table1[[#This Row],[line]])))</f>
        <v>-2.5495097567963922</v>
      </c>
      <c r="R2163">
        <f>Table1[[#This Row],[difference]]-Table1[[#This Row],[sqrt(line)]]</f>
        <v>16.049509756796393</v>
      </c>
      <c r="S2163">
        <f>IF(Table1[[#This Row],[difference]]&gt;0,1,-1)</f>
        <v>1</v>
      </c>
      <c r="T2163">
        <f>IF(Table1[[#This Row],[team]]=E2162,SUM(H2163,T2162),Table1[[#This Row],[ppg]])</f>
        <v>36</v>
      </c>
      <c r="U2163">
        <f>IF(Table1[[#This Row],[team]]=E2162,SUM(I2163,U2162),Table1[[#This Row],[ppga]])</f>
        <v>46</v>
      </c>
      <c r="V2163">
        <f>IF(Table1[[#This Row],[team]]=E2162,SUM(Table1[[#This Row],[difference]],V2162),Table1[[#This Row],[difference]])</f>
        <v>-22</v>
      </c>
      <c r="W2163">
        <f>IF(Table1[[#This Row],[team]]=E2162,SUM(Table1[[#This Row],[sqrt(dif)]],W2162),Table1[[#This Row],[sqrt(dif)]])</f>
        <v>-2.283953029731725</v>
      </c>
      <c r="X2163">
        <f>IF(Table1[[#This Row],[team]]=E2162,SUM(Table1[[#This Row],[f1]],X2162),Table1[[#This Row],[f1]])</f>
        <v>-17.105282363291895</v>
      </c>
      <c r="Y2163">
        <f>IF(Table1[[#This Row],[ATS]]=S2162,SUM(Table1[[#This Row],[ATS]],Y2162),Table1[[#This Row],[ATS]])</f>
        <v>1</v>
      </c>
      <c r="Z2163">
        <f>IF(Table1[[#This Row],[ATS]]&gt;0,Table1[[#This Row],[ATS streak (not real)]]-1,Table1[[#This Row],[ATS streak (not real)]]+1)</f>
        <v>0</v>
      </c>
      <c r="AA2163" s="5">
        <f>Table1[[#This Row],[running ttl ppg]]^2.37/(Table1[[#This Row],[running ttl ppg]]^2.37+Table1[[#This Row],[running ttl ppga]]^2.37)</f>
        <v>0.35871627648839716</v>
      </c>
      <c r="AB2163" s="5">
        <f>Table1[[#This Row],[pyth ratio]]+Table1[[#This Row],[win/loss ratio]]</f>
        <v>0.8587162764883971</v>
      </c>
    </row>
    <row r="2164" spans="1:28" x14ac:dyDescent="0.25">
      <c r="A2164" s="1">
        <v>4722</v>
      </c>
      <c r="B2164" s="7">
        <f t="shared" si="70"/>
        <v>3</v>
      </c>
      <c r="C2164" s="5">
        <v>2020</v>
      </c>
      <c r="D2164" s="5">
        <v>3</v>
      </c>
      <c r="E2164" t="s">
        <v>48</v>
      </c>
      <c r="F2164" t="s">
        <v>58</v>
      </c>
      <c r="G2164" s="5">
        <v>1</v>
      </c>
      <c r="H2164">
        <v>13</v>
      </c>
      <c r="I2164">
        <v>20</v>
      </c>
      <c r="J2164">
        <v>-7</v>
      </c>
      <c r="K2164">
        <f>IF(Table1[[#This Row],[net]]&gt;0,1,0)</f>
        <v>0</v>
      </c>
      <c r="L2164">
        <v>4</v>
      </c>
      <c r="M2164">
        <f>IF(Table1[[#This Row],[team]]=E2163,SUM(Table1[[#This Row],[win/loss]],M2163),Table1[[#This Row],[win/loss]])</f>
        <v>1</v>
      </c>
      <c r="N2164">
        <f>IF(Table1[[#This Row],[team]]=E2163,SUM(Table1[[#This Row],[win/loss]],M2163),Table1[[#This Row],[win/loss]])/B2164</f>
        <v>0.33333333333333331</v>
      </c>
      <c r="O2164">
        <f t="shared" si="69"/>
        <v>-3</v>
      </c>
      <c r="P2164">
        <f>IF(Table1[[#This Row],[difference]]&gt;0,SQRT(Table1[[#This Row],[difference]]),-SQRT(ABS(Table1[[#This Row],[difference]])))</f>
        <v>-1.7320508075688772</v>
      </c>
      <c r="Q2164">
        <f>IF(Table1[[#This Row],[line]]&gt;0,SQRT(Table1[[#This Row],[line]]),-SQRT(ABS(Table1[[#This Row],[line]])))</f>
        <v>2</v>
      </c>
      <c r="R2164">
        <f>Table1[[#This Row],[difference]]-Table1[[#This Row],[sqrt(line)]]</f>
        <v>-5</v>
      </c>
      <c r="S2164">
        <f>IF(Table1[[#This Row],[difference]]&gt;0,1,-1)</f>
        <v>-1</v>
      </c>
      <c r="T2164">
        <f>IF(Table1[[#This Row],[team]]=E2163,SUM(H2164,T2163),Table1[[#This Row],[ppg]])</f>
        <v>49</v>
      </c>
      <c r="U2164">
        <f>IF(Table1[[#This Row],[team]]=E2163,SUM(I2164,U2163),Table1[[#This Row],[ppga]])</f>
        <v>66</v>
      </c>
      <c r="V2164">
        <f>IF(Table1[[#This Row],[team]]=E2163,SUM(Table1[[#This Row],[difference]],V2163),Table1[[#This Row],[difference]])</f>
        <v>-25</v>
      </c>
      <c r="W2164">
        <f>IF(Table1[[#This Row],[team]]=E2163,SUM(Table1[[#This Row],[sqrt(dif)]],W2163),Table1[[#This Row],[sqrt(dif)]])</f>
        <v>-4.0160038373006017</v>
      </c>
      <c r="X2164">
        <f>IF(Table1[[#This Row],[team]]=E2163,SUM(Table1[[#This Row],[f1]],X2163),Table1[[#This Row],[f1]])</f>
        <v>-22.105282363291895</v>
      </c>
      <c r="Y2164">
        <f>IF(Table1[[#This Row],[ATS]]=S2163,SUM(Table1[[#This Row],[ATS]],Y2163),Table1[[#This Row],[ATS]])</f>
        <v>-1</v>
      </c>
      <c r="Z2164">
        <f>IF(Table1[[#This Row],[ATS]]&gt;0,Table1[[#This Row],[ATS streak (not real)]]-1,Table1[[#This Row],[ATS streak (not real)]]+1)</f>
        <v>0</v>
      </c>
      <c r="AA2164" s="5">
        <f>Table1[[#This Row],[running ttl ppg]]^2.37/(Table1[[#This Row],[running ttl ppg]]^2.37+Table1[[#This Row],[running ttl ppga]]^2.37)</f>
        <v>0.33051258456375782</v>
      </c>
      <c r="AB2164" s="5">
        <f>Table1[[#This Row],[pyth ratio]]+Table1[[#This Row],[win/loss ratio]]</f>
        <v>0.66384591789709113</v>
      </c>
    </row>
    <row r="2165" spans="1:28" x14ac:dyDescent="0.25">
      <c r="A2165" s="1">
        <v>4723</v>
      </c>
      <c r="B2165" s="7">
        <f t="shared" si="70"/>
        <v>4</v>
      </c>
      <c r="C2165" s="5">
        <v>2020</v>
      </c>
      <c r="D2165" s="5">
        <v>4</v>
      </c>
      <c r="E2165" t="s">
        <v>48</v>
      </c>
      <c r="F2165" t="s">
        <v>43</v>
      </c>
      <c r="G2165" s="5">
        <v>0</v>
      </c>
      <c r="H2165">
        <v>40</v>
      </c>
      <c r="I2165">
        <v>25</v>
      </c>
      <c r="J2165">
        <v>15</v>
      </c>
      <c r="K2165">
        <f>IF(Table1[[#This Row],[net]]&gt;0,1,0)</f>
        <v>1</v>
      </c>
      <c r="L2165">
        <v>7</v>
      </c>
      <c r="M2165">
        <f>IF(Table1[[#This Row],[team]]=E2164,SUM(Table1[[#This Row],[win/loss]],M2164),Table1[[#This Row],[win/loss]])</f>
        <v>2</v>
      </c>
      <c r="N2165">
        <f>IF(Table1[[#This Row],[team]]=E2164,SUM(Table1[[#This Row],[win/loss]],M2164),Table1[[#This Row],[win/loss]])/B2165</f>
        <v>0.5</v>
      </c>
      <c r="O2165">
        <f t="shared" si="69"/>
        <v>22</v>
      </c>
      <c r="P2165">
        <f>IF(Table1[[#This Row],[difference]]&gt;0,SQRT(Table1[[#This Row],[difference]]),-SQRT(ABS(Table1[[#This Row],[difference]])))</f>
        <v>4.6904157598234297</v>
      </c>
      <c r="Q2165">
        <f>IF(Table1[[#This Row],[line]]&gt;0,SQRT(Table1[[#This Row],[line]]),-SQRT(ABS(Table1[[#This Row],[line]])))</f>
        <v>2.6457513110645907</v>
      </c>
      <c r="R2165">
        <f>Table1[[#This Row],[difference]]-Table1[[#This Row],[sqrt(line)]]</f>
        <v>19.35424868893541</v>
      </c>
      <c r="S2165">
        <f>IF(Table1[[#This Row],[difference]]&gt;0,1,-1)</f>
        <v>1</v>
      </c>
      <c r="T2165">
        <f>IF(Table1[[#This Row],[team]]=E2164,SUM(H2165,T2164),Table1[[#This Row],[ppg]])</f>
        <v>89</v>
      </c>
      <c r="U2165">
        <f>IF(Table1[[#This Row],[team]]=E2164,SUM(I2165,U2164),Table1[[#This Row],[ppga]])</f>
        <v>91</v>
      </c>
      <c r="V2165">
        <f>IF(Table1[[#This Row],[team]]=E2164,SUM(Table1[[#This Row],[difference]],V2164),Table1[[#This Row],[difference]])</f>
        <v>-3</v>
      </c>
      <c r="W2165">
        <f>IF(Table1[[#This Row],[team]]=E2164,SUM(Table1[[#This Row],[sqrt(dif)]],W2164),Table1[[#This Row],[sqrt(dif)]])</f>
        <v>0.674411922522828</v>
      </c>
      <c r="X2165">
        <f>IF(Table1[[#This Row],[team]]=E2164,SUM(Table1[[#This Row],[f1]],X2164),Table1[[#This Row],[f1]])</f>
        <v>-2.7510336743564849</v>
      </c>
      <c r="Y2165">
        <f>IF(Table1[[#This Row],[ATS]]=S2164,SUM(Table1[[#This Row],[ATS]],Y2164),Table1[[#This Row],[ATS]])</f>
        <v>1</v>
      </c>
      <c r="Z2165">
        <f>IF(Table1[[#This Row],[ATS]]&gt;0,Table1[[#This Row],[ATS streak (not real)]]-1,Table1[[#This Row],[ATS streak (not real)]]+1)</f>
        <v>0</v>
      </c>
      <c r="AA2165" s="5">
        <f>Table1[[#This Row],[running ttl ppg]]^2.37/(Table1[[#This Row],[running ttl ppg]]^2.37+Table1[[#This Row],[running ttl ppga]]^2.37)</f>
        <v>0.4868358344373323</v>
      </c>
      <c r="AB2165" s="5">
        <f>Table1[[#This Row],[pyth ratio]]+Table1[[#This Row],[win/loss ratio]]</f>
        <v>0.98683583443733225</v>
      </c>
    </row>
    <row r="2166" spans="1:28" x14ac:dyDescent="0.25">
      <c r="A2166" s="1">
        <v>4724</v>
      </c>
      <c r="B2166" s="7">
        <f t="shared" si="70"/>
        <v>5</v>
      </c>
      <c r="C2166" s="5">
        <v>2020</v>
      </c>
      <c r="D2166" s="5">
        <v>5</v>
      </c>
      <c r="E2166" t="s">
        <v>48</v>
      </c>
      <c r="F2166" t="s">
        <v>68</v>
      </c>
      <c r="G2166" s="5">
        <v>0</v>
      </c>
      <c r="H2166">
        <v>3</v>
      </c>
      <c r="I2166">
        <v>31</v>
      </c>
      <c r="J2166">
        <v>-28</v>
      </c>
      <c r="K2166">
        <f>IF(Table1[[#This Row],[net]]&gt;0,1,0)</f>
        <v>0</v>
      </c>
      <c r="L2166">
        <v>5</v>
      </c>
      <c r="M2166">
        <f>IF(Table1[[#This Row],[team]]=E2165,SUM(Table1[[#This Row],[win/loss]],M2165),Table1[[#This Row],[win/loss]])</f>
        <v>2</v>
      </c>
      <c r="N2166">
        <f>IF(Table1[[#This Row],[team]]=E2165,SUM(Table1[[#This Row],[win/loss]],M2165),Table1[[#This Row],[win/loss]])/B2166</f>
        <v>0.4</v>
      </c>
      <c r="O2166">
        <f t="shared" si="69"/>
        <v>-23</v>
      </c>
      <c r="P2166">
        <f>IF(Table1[[#This Row],[difference]]&gt;0,SQRT(Table1[[#This Row],[difference]]),-SQRT(ABS(Table1[[#This Row],[difference]])))</f>
        <v>-4.7958315233127191</v>
      </c>
      <c r="Q2166">
        <f>IF(Table1[[#This Row],[line]]&gt;0,SQRT(Table1[[#This Row],[line]]),-SQRT(ABS(Table1[[#This Row],[line]])))</f>
        <v>2.2360679774997898</v>
      </c>
      <c r="R2166">
        <f>Table1[[#This Row],[difference]]-Table1[[#This Row],[sqrt(line)]]</f>
        <v>-25.23606797749979</v>
      </c>
      <c r="S2166">
        <f>IF(Table1[[#This Row],[difference]]&gt;0,1,-1)</f>
        <v>-1</v>
      </c>
      <c r="T2166">
        <f>IF(Table1[[#This Row],[team]]=E2165,SUM(H2166,T2165),Table1[[#This Row],[ppg]])</f>
        <v>92</v>
      </c>
      <c r="U2166">
        <f>IF(Table1[[#This Row],[team]]=E2165,SUM(I2166,U2165),Table1[[#This Row],[ppga]])</f>
        <v>122</v>
      </c>
      <c r="V2166">
        <f>IF(Table1[[#This Row],[team]]=E2165,SUM(Table1[[#This Row],[difference]],V2165),Table1[[#This Row],[difference]])</f>
        <v>-26</v>
      </c>
      <c r="W2166">
        <f>IF(Table1[[#This Row],[team]]=E2165,SUM(Table1[[#This Row],[sqrt(dif)]],W2165),Table1[[#This Row],[sqrt(dif)]])</f>
        <v>-4.1214196007898911</v>
      </c>
      <c r="X2166">
        <f>IF(Table1[[#This Row],[team]]=E2165,SUM(Table1[[#This Row],[f1]],X2165),Table1[[#This Row],[f1]])</f>
        <v>-27.987101651856275</v>
      </c>
      <c r="Y2166">
        <f>IF(Table1[[#This Row],[ATS]]=S2165,SUM(Table1[[#This Row],[ATS]],Y2165),Table1[[#This Row],[ATS]])</f>
        <v>-1</v>
      </c>
      <c r="Z2166">
        <f>IF(Table1[[#This Row],[ATS]]&gt;0,Table1[[#This Row],[ATS streak (not real)]]-1,Table1[[#This Row],[ATS streak (not real)]]+1)</f>
        <v>0</v>
      </c>
      <c r="AA2166" s="5">
        <f>Table1[[#This Row],[running ttl ppg]]^2.37/(Table1[[#This Row],[running ttl ppg]]^2.37+Table1[[#This Row],[running ttl ppga]]^2.37)</f>
        <v>0.33874522046479411</v>
      </c>
      <c r="AB2166" s="5">
        <f>Table1[[#This Row],[pyth ratio]]+Table1[[#This Row],[win/loss ratio]]</f>
        <v>0.73874522046479418</v>
      </c>
    </row>
    <row r="2167" spans="1:28" x14ac:dyDescent="0.25">
      <c r="A2167" s="1">
        <v>4725</v>
      </c>
      <c r="B2167" s="7">
        <f t="shared" si="70"/>
        <v>6</v>
      </c>
      <c r="C2167" s="5">
        <v>2020</v>
      </c>
      <c r="D2167" s="5">
        <v>6</v>
      </c>
      <c r="E2167" t="s">
        <v>48</v>
      </c>
      <c r="F2167" t="s">
        <v>69</v>
      </c>
      <c r="G2167" s="5">
        <v>1</v>
      </c>
      <c r="H2167">
        <v>28</v>
      </c>
      <c r="I2167">
        <v>32</v>
      </c>
      <c r="J2167">
        <v>-4</v>
      </c>
      <c r="K2167">
        <f>IF(Table1[[#This Row],[net]]&gt;0,1,0)</f>
        <v>0</v>
      </c>
      <c r="L2167">
        <v>-1</v>
      </c>
      <c r="M2167">
        <f>IF(Table1[[#This Row],[team]]=E2166,SUM(Table1[[#This Row],[win/loss]],M2166),Table1[[#This Row],[win/loss]])</f>
        <v>2</v>
      </c>
      <c r="N2167">
        <f>IF(Table1[[#This Row],[team]]=E2166,SUM(Table1[[#This Row],[win/loss]],M2166),Table1[[#This Row],[win/loss]])/B2167</f>
        <v>0.33333333333333331</v>
      </c>
      <c r="O2167">
        <f t="shared" si="69"/>
        <v>-5</v>
      </c>
      <c r="P2167">
        <f>IF(Table1[[#This Row],[difference]]&gt;0,SQRT(Table1[[#This Row],[difference]]),-SQRT(ABS(Table1[[#This Row],[difference]])))</f>
        <v>-2.2360679774997898</v>
      </c>
      <c r="Q2167">
        <f>IF(Table1[[#This Row],[line]]&gt;0,SQRT(Table1[[#This Row],[line]]),-SQRT(ABS(Table1[[#This Row],[line]])))</f>
        <v>-1</v>
      </c>
      <c r="R2167">
        <f>Table1[[#This Row],[difference]]-Table1[[#This Row],[sqrt(line)]]</f>
        <v>-4</v>
      </c>
      <c r="S2167">
        <f>IF(Table1[[#This Row],[difference]]&gt;0,1,-1)</f>
        <v>-1</v>
      </c>
      <c r="T2167">
        <f>IF(Table1[[#This Row],[team]]=E2166,SUM(H2167,T2166),Table1[[#This Row],[ppg]])</f>
        <v>120</v>
      </c>
      <c r="U2167">
        <f>IF(Table1[[#This Row],[team]]=E2166,SUM(I2167,U2166),Table1[[#This Row],[ppga]])</f>
        <v>154</v>
      </c>
      <c r="V2167">
        <f>IF(Table1[[#This Row],[team]]=E2166,SUM(Table1[[#This Row],[difference]],V2166),Table1[[#This Row],[difference]])</f>
        <v>-31</v>
      </c>
      <c r="W2167">
        <f>IF(Table1[[#This Row],[team]]=E2166,SUM(Table1[[#This Row],[sqrt(dif)]],W2166),Table1[[#This Row],[sqrt(dif)]])</f>
        <v>-6.3574875782896809</v>
      </c>
      <c r="X2167">
        <f>IF(Table1[[#This Row],[team]]=E2166,SUM(Table1[[#This Row],[f1]],X2166),Table1[[#This Row],[f1]])</f>
        <v>-31.987101651856275</v>
      </c>
      <c r="Y2167">
        <f>IF(Table1[[#This Row],[ATS]]=S2166,SUM(Table1[[#This Row],[ATS]],Y2166),Table1[[#This Row],[ATS]])</f>
        <v>-2</v>
      </c>
      <c r="Z2167">
        <f>IF(Table1[[#This Row],[ATS]]&gt;0,Table1[[#This Row],[ATS streak (not real)]]-1,Table1[[#This Row],[ATS streak (not real)]]+1)</f>
        <v>-1</v>
      </c>
      <c r="AA2167" s="5">
        <f>Table1[[#This Row],[running ttl ppg]]^2.37/(Table1[[#This Row],[running ttl ppg]]^2.37+Table1[[#This Row],[running ttl ppga]]^2.37)</f>
        <v>0.35635446547461141</v>
      </c>
      <c r="AB2167" s="5">
        <f>Table1[[#This Row],[pyth ratio]]+Table1[[#This Row],[win/loss ratio]]</f>
        <v>0.68968779880794473</v>
      </c>
    </row>
    <row r="2168" spans="1:28" x14ac:dyDescent="0.25">
      <c r="A2168" s="1">
        <v>4726</v>
      </c>
      <c r="B2168" s="7">
        <f t="shared" si="70"/>
        <v>7</v>
      </c>
      <c r="C2168" s="5">
        <v>2020</v>
      </c>
      <c r="D2168" s="5">
        <v>8</v>
      </c>
      <c r="E2168" t="s">
        <v>48</v>
      </c>
      <c r="F2168" t="s">
        <v>63</v>
      </c>
      <c r="G2168" s="5">
        <v>0</v>
      </c>
      <c r="H2168">
        <v>13</v>
      </c>
      <c r="I2168">
        <v>27</v>
      </c>
      <c r="J2168">
        <v>-14</v>
      </c>
      <c r="K2168">
        <f>IF(Table1[[#This Row],[net]]&gt;0,1,0)</f>
        <v>0</v>
      </c>
      <c r="L2168">
        <v>10</v>
      </c>
      <c r="M2168">
        <f>IF(Table1[[#This Row],[team]]=E2167,SUM(Table1[[#This Row],[win/loss]],M2167),Table1[[#This Row],[win/loss]])</f>
        <v>2</v>
      </c>
      <c r="N2168">
        <f>IF(Table1[[#This Row],[team]]=E2167,SUM(Table1[[#This Row],[win/loss]],M2167),Table1[[#This Row],[win/loss]])/B2168</f>
        <v>0.2857142857142857</v>
      </c>
      <c r="O2168">
        <f t="shared" si="69"/>
        <v>-4</v>
      </c>
      <c r="P2168">
        <f>IF(Table1[[#This Row],[difference]]&gt;0,SQRT(Table1[[#This Row],[difference]]),-SQRT(ABS(Table1[[#This Row],[difference]])))</f>
        <v>-2</v>
      </c>
      <c r="Q2168">
        <f>IF(Table1[[#This Row],[line]]&gt;0,SQRT(Table1[[#This Row],[line]]),-SQRT(ABS(Table1[[#This Row],[line]])))</f>
        <v>3.1622776601683795</v>
      </c>
      <c r="R2168">
        <f>Table1[[#This Row],[difference]]-Table1[[#This Row],[sqrt(line)]]</f>
        <v>-7.16227766016838</v>
      </c>
      <c r="S2168">
        <f>IF(Table1[[#This Row],[difference]]&gt;0,1,-1)</f>
        <v>-1</v>
      </c>
      <c r="T2168">
        <f>IF(Table1[[#This Row],[team]]=E2167,SUM(H2168,T2167),Table1[[#This Row],[ppg]])</f>
        <v>133</v>
      </c>
      <c r="U2168">
        <f>IF(Table1[[#This Row],[team]]=E2167,SUM(I2168,U2167),Table1[[#This Row],[ppga]])</f>
        <v>181</v>
      </c>
      <c r="V2168">
        <f>IF(Table1[[#This Row],[team]]=E2167,SUM(Table1[[#This Row],[difference]],V2167),Table1[[#This Row],[difference]])</f>
        <v>-35</v>
      </c>
      <c r="W2168">
        <f>IF(Table1[[#This Row],[team]]=E2167,SUM(Table1[[#This Row],[sqrt(dif)]],W2167),Table1[[#This Row],[sqrt(dif)]])</f>
        <v>-8.3574875782896818</v>
      </c>
      <c r="X2168">
        <f>IF(Table1[[#This Row],[team]]=E2167,SUM(Table1[[#This Row],[f1]],X2167),Table1[[#This Row],[f1]])</f>
        <v>-39.149379312024656</v>
      </c>
      <c r="Y2168">
        <f>IF(Table1[[#This Row],[ATS]]=S2167,SUM(Table1[[#This Row],[ATS]],Y2167),Table1[[#This Row],[ATS]])</f>
        <v>-3</v>
      </c>
      <c r="Z2168">
        <f>IF(Table1[[#This Row],[ATS]]&gt;0,Table1[[#This Row],[ATS streak (not real)]]-1,Table1[[#This Row],[ATS streak (not real)]]+1)</f>
        <v>-2</v>
      </c>
      <c r="AA2168" s="5">
        <f>Table1[[#This Row],[running ttl ppg]]^2.37/(Table1[[#This Row],[running ttl ppg]]^2.37+Table1[[#This Row],[running ttl ppga]]^2.37)</f>
        <v>0.32512658739895056</v>
      </c>
      <c r="AB2168" s="5">
        <f>Table1[[#This Row],[pyth ratio]]+Table1[[#This Row],[win/loss ratio]]</f>
        <v>0.6108408731132362</v>
      </c>
    </row>
    <row r="2169" spans="1:28" x14ac:dyDescent="0.25">
      <c r="A2169" s="1">
        <v>4727</v>
      </c>
      <c r="B2169" s="7">
        <f t="shared" si="70"/>
        <v>8</v>
      </c>
      <c r="C2169" s="5">
        <v>2020</v>
      </c>
      <c r="D2169" s="5">
        <v>9</v>
      </c>
      <c r="E2169" t="s">
        <v>48</v>
      </c>
      <c r="F2169" t="s">
        <v>50</v>
      </c>
      <c r="G2169" s="5">
        <v>0</v>
      </c>
      <c r="H2169">
        <v>19</v>
      </c>
      <c r="I2169">
        <v>24</v>
      </c>
      <c r="J2169">
        <v>-5</v>
      </c>
      <c r="K2169">
        <f>IF(Table1[[#This Row],[net]]&gt;0,1,0)</f>
        <v>0</v>
      </c>
      <c r="L2169">
        <v>-4</v>
      </c>
      <c r="M2169">
        <f>IF(Table1[[#This Row],[team]]=E2168,SUM(Table1[[#This Row],[win/loss]],M2168),Table1[[#This Row],[win/loss]])</f>
        <v>2</v>
      </c>
      <c r="N2169">
        <f>IF(Table1[[#This Row],[team]]=E2168,SUM(Table1[[#This Row],[win/loss]],M2168),Table1[[#This Row],[win/loss]])/B2169</f>
        <v>0.25</v>
      </c>
      <c r="O2169">
        <f t="shared" si="69"/>
        <v>-9</v>
      </c>
      <c r="P2169">
        <f>IF(Table1[[#This Row],[difference]]&gt;0,SQRT(Table1[[#This Row],[difference]]),-SQRT(ABS(Table1[[#This Row],[difference]])))</f>
        <v>-3</v>
      </c>
      <c r="Q2169">
        <f>IF(Table1[[#This Row],[line]]&gt;0,SQRT(Table1[[#This Row],[line]]),-SQRT(ABS(Table1[[#This Row],[line]])))</f>
        <v>-2</v>
      </c>
      <c r="R2169">
        <f>Table1[[#This Row],[difference]]-Table1[[#This Row],[sqrt(line)]]</f>
        <v>-7</v>
      </c>
      <c r="S2169">
        <f>IF(Table1[[#This Row],[difference]]&gt;0,1,-1)</f>
        <v>-1</v>
      </c>
      <c r="T2169">
        <f>IF(Table1[[#This Row],[team]]=E2168,SUM(H2169,T2168),Table1[[#This Row],[ppg]])</f>
        <v>152</v>
      </c>
      <c r="U2169">
        <f>IF(Table1[[#This Row],[team]]=E2168,SUM(I2169,U2168),Table1[[#This Row],[ppga]])</f>
        <v>205</v>
      </c>
      <c r="V2169">
        <f>IF(Table1[[#This Row],[team]]=E2168,SUM(Table1[[#This Row],[difference]],V2168),Table1[[#This Row],[difference]])</f>
        <v>-44</v>
      </c>
      <c r="W2169">
        <f>IF(Table1[[#This Row],[team]]=E2168,SUM(Table1[[#This Row],[sqrt(dif)]],W2168),Table1[[#This Row],[sqrt(dif)]])</f>
        <v>-11.357487578289682</v>
      </c>
      <c r="X2169">
        <f>IF(Table1[[#This Row],[team]]=E2168,SUM(Table1[[#This Row],[f1]],X2168),Table1[[#This Row],[f1]])</f>
        <v>-46.149379312024656</v>
      </c>
      <c r="Y2169">
        <f>IF(Table1[[#This Row],[ATS]]=S2168,SUM(Table1[[#This Row],[ATS]],Y2168),Table1[[#This Row],[ATS]])</f>
        <v>-4</v>
      </c>
      <c r="Z2169">
        <f>IF(Table1[[#This Row],[ATS]]&gt;0,Table1[[#This Row],[ATS streak (not real)]]-1,Table1[[#This Row],[ATS streak (not real)]]+1)</f>
        <v>-3</v>
      </c>
      <c r="AA2169" s="5">
        <f>Table1[[#This Row],[running ttl ppg]]^2.37/(Table1[[#This Row],[running ttl ppg]]^2.37+Table1[[#This Row],[running ttl ppga]]^2.37)</f>
        <v>0.32983380750286362</v>
      </c>
      <c r="AB2169" s="5">
        <f>Table1[[#This Row],[pyth ratio]]+Table1[[#This Row],[win/loss ratio]]</f>
        <v>0.57983380750286362</v>
      </c>
    </row>
    <row r="2170" spans="1:28" x14ac:dyDescent="0.25">
      <c r="A2170" s="1">
        <v>4728</v>
      </c>
      <c r="B2170" s="7">
        <f t="shared" si="70"/>
        <v>9</v>
      </c>
      <c r="C2170" s="5">
        <v>2020</v>
      </c>
      <c r="D2170" s="5">
        <v>10</v>
      </c>
      <c r="E2170" t="s">
        <v>48</v>
      </c>
      <c r="F2170" t="s">
        <v>44</v>
      </c>
      <c r="G2170" s="5">
        <v>1</v>
      </c>
      <c r="H2170">
        <v>19</v>
      </c>
      <c r="I2170">
        <v>16</v>
      </c>
      <c r="J2170">
        <v>3</v>
      </c>
      <c r="K2170">
        <f>IF(Table1[[#This Row],[net]]&gt;0,1,0)</f>
        <v>1</v>
      </c>
      <c r="L2170">
        <v>-3</v>
      </c>
      <c r="M2170">
        <f>IF(Table1[[#This Row],[team]]=E2169,SUM(Table1[[#This Row],[win/loss]],M2169),Table1[[#This Row],[win/loss]])</f>
        <v>3</v>
      </c>
      <c r="N2170">
        <f>IF(Table1[[#This Row],[team]]=E2169,SUM(Table1[[#This Row],[win/loss]],M2169),Table1[[#This Row],[win/loss]])/B2170</f>
        <v>0.33333333333333331</v>
      </c>
      <c r="O2170">
        <f t="shared" si="69"/>
        <v>0</v>
      </c>
      <c r="P2170">
        <f>IF(Table1[[#This Row],[difference]]&gt;0,SQRT(Table1[[#This Row],[difference]]),-SQRT(ABS(Table1[[#This Row],[difference]])))</f>
        <v>0</v>
      </c>
      <c r="Q2170">
        <f>IF(Table1[[#This Row],[line]]&gt;0,SQRT(Table1[[#This Row],[line]]),-SQRT(ABS(Table1[[#This Row],[line]])))</f>
        <v>-1.7320508075688772</v>
      </c>
      <c r="R2170">
        <f>Table1[[#This Row],[difference]]-Table1[[#This Row],[sqrt(line)]]</f>
        <v>1.7320508075688772</v>
      </c>
      <c r="S2170">
        <f>IF(Table1[[#This Row],[difference]]&gt;0,1,-1)</f>
        <v>-1</v>
      </c>
      <c r="T2170">
        <f>IF(Table1[[#This Row],[team]]=E2169,SUM(H2170,T2169),Table1[[#This Row],[ppg]])</f>
        <v>171</v>
      </c>
      <c r="U2170">
        <f>IF(Table1[[#This Row],[team]]=E2169,SUM(I2170,U2169),Table1[[#This Row],[ppga]])</f>
        <v>221</v>
      </c>
      <c r="V2170">
        <f>IF(Table1[[#This Row],[team]]=E2169,SUM(Table1[[#This Row],[difference]],V2169),Table1[[#This Row],[difference]])</f>
        <v>-44</v>
      </c>
      <c r="W2170">
        <f>IF(Table1[[#This Row],[team]]=E2169,SUM(Table1[[#This Row],[sqrt(dif)]],W2169),Table1[[#This Row],[sqrt(dif)]])</f>
        <v>-11.357487578289682</v>
      </c>
      <c r="X2170">
        <f>IF(Table1[[#This Row],[team]]=E2169,SUM(Table1[[#This Row],[f1]],X2169),Table1[[#This Row],[f1]])</f>
        <v>-44.417328504455782</v>
      </c>
      <c r="Y2170">
        <f>IF(Table1[[#This Row],[ATS]]=S2169,SUM(Table1[[#This Row],[ATS]],Y2169),Table1[[#This Row],[ATS]])</f>
        <v>-5</v>
      </c>
      <c r="Z2170">
        <f>IF(Table1[[#This Row],[ATS]]&gt;0,Table1[[#This Row],[ATS streak (not real)]]-1,Table1[[#This Row],[ATS streak (not real)]]+1)</f>
        <v>-4</v>
      </c>
      <c r="AA2170" s="5">
        <f>Table1[[#This Row],[running ttl ppg]]^2.37/(Table1[[#This Row],[running ttl ppg]]^2.37+Table1[[#This Row],[running ttl ppga]]^2.37)</f>
        <v>0.35253770624652964</v>
      </c>
      <c r="AB2170" s="5">
        <f>Table1[[#This Row],[pyth ratio]]+Table1[[#This Row],[win/loss ratio]]</f>
        <v>0.68587103957986295</v>
      </c>
    </row>
    <row r="2171" spans="1:28" x14ac:dyDescent="0.25">
      <c r="A2171" s="1">
        <v>4729</v>
      </c>
      <c r="B2171" s="7">
        <f t="shared" si="70"/>
        <v>10</v>
      </c>
      <c r="C2171" s="5">
        <v>2020</v>
      </c>
      <c r="D2171" s="5">
        <v>11</v>
      </c>
      <c r="E2171" t="s">
        <v>48</v>
      </c>
      <c r="F2171" t="s">
        <v>67</v>
      </c>
      <c r="G2171" s="5">
        <v>1</v>
      </c>
      <c r="H2171">
        <v>21</v>
      </c>
      <c r="I2171">
        <v>7</v>
      </c>
      <c r="J2171">
        <v>14</v>
      </c>
      <c r="K2171">
        <f>IF(Table1[[#This Row],[net]]&gt;0,1,0)</f>
        <v>1</v>
      </c>
      <c r="L2171">
        <v>-3</v>
      </c>
      <c r="M2171">
        <f>IF(Table1[[#This Row],[team]]=E2170,SUM(Table1[[#This Row],[win/loss]],M2170),Table1[[#This Row],[win/loss]])</f>
        <v>4</v>
      </c>
      <c r="N2171">
        <f>IF(Table1[[#This Row],[team]]=E2170,SUM(Table1[[#This Row],[win/loss]],M2170),Table1[[#This Row],[win/loss]])/B2171</f>
        <v>0.4</v>
      </c>
      <c r="O2171">
        <f t="shared" si="69"/>
        <v>11</v>
      </c>
      <c r="P2171">
        <f>IF(Table1[[#This Row],[difference]]&gt;0,SQRT(Table1[[#This Row],[difference]]),-SQRT(ABS(Table1[[#This Row],[difference]])))</f>
        <v>3.3166247903553998</v>
      </c>
      <c r="Q2171">
        <f>IF(Table1[[#This Row],[line]]&gt;0,SQRT(Table1[[#This Row],[line]]),-SQRT(ABS(Table1[[#This Row],[line]])))</f>
        <v>-1.7320508075688772</v>
      </c>
      <c r="R2171">
        <f>Table1[[#This Row],[difference]]-Table1[[#This Row],[sqrt(line)]]</f>
        <v>12.732050807568877</v>
      </c>
      <c r="S2171">
        <f>IF(Table1[[#This Row],[difference]]&gt;0,1,-1)</f>
        <v>1</v>
      </c>
      <c r="T2171">
        <f>IF(Table1[[#This Row],[team]]=E2170,SUM(H2171,T2170),Table1[[#This Row],[ppg]])</f>
        <v>192</v>
      </c>
      <c r="U2171">
        <f>IF(Table1[[#This Row],[team]]=E2170,SUM(I2171,U2170),Table1[[#This Row],[ppga]])</f>
        <v>228</v>
      </c>
      <c r="V2171">
        <f>IF(Table1[[#This Row],[team]]=E2170,SUM(Table1[[#This Row],[difference]],V2170),Table1[[#This Row],[difference]])</f>
        <v>-33</v>
      </c>
      <c r="W2171">
        <f>IF(Table1[[#This Row],[team]]=E2170,SUM(Table1[[#This Row],[sqrt(dif)]],W2170),Table1[[#This Row],[sqrt(dif)]])</f>
        <v>-8.040862787934282</v>
      </c>
      <c r="X2171">
        <f>IF(Table1[[#This Row],[team]]=E2170,SUM(Table1[[#This Row],[f1]],X2170),Table1[[#This Row],[f1]])</f>
        <v>-31.685277696886907</v>
      </c>
      <c r="Y2171">
        <f>IF(Table1[[#This Row],[ATS]]=S2170,SUM(Table1[[#This Row],[ATS]],Y2170),Table1[[#This Row],[ATS]])</f>
        <v>1</v>
      </c>
      <c r="Z2171">
        <f>IF(Table1[[#This Row],[ATS]]&gt;0,Table1[[#This Row],[ATS streak (not real)]]-1,Table1[[#This Row],[ATS streak (not real)]]+1)</f>
        <v>0</v>
      </c>
      <c r="AA2171" s="5">
        <f>Table1[[#This Row],[running ttl ppg]]^2.37/(Table1[[#This Row],[running ttl ppg]]^2.37+Table1[[#This Row],[running ttl ppga]]^2.37)</f>
        <v>0.39956327940980746</v>
      </c>
      <c r="AB2171" s="5">
        <f>Table1[[#This Row],[pyth ratio]]+Table1[[#This Row],[win/loss ratio]]</f>
        <v>0.79956327940980754</v>
      </c>
    </row>
    <row r="2172" spans="1:28" x14ac:dyDescent="0.25">
      <c r="A2172" s="1">
        <v>4730</v>
      </c>
      <c r="B2172" s="7">
        <f t="shared" si="70"/>
        <v>11</v>
      </c>
      <c r="C2172" s="5">
        <v>2020</v>
      </c>
      <c r="D2172" s="5">
        <v>12</v>
      </c>
      <c r="E2172" t="s">
        <v>48</v>
      </c>
      <c r="F2172" t="s">
        <v>59</v>
      </c>
      <c r="G2172" s="5">
        <v>1</v>
      </c>
      <c r="H2172">
        <v>41</v>
      </c>
      <c r="I2172">
        <v>24</v>
      </c>
      <c r="J2172">
        <v>17</v>
      </c>
      <c r="K2172">
        <f>IF(Table1[[#This Row],[net]]&gt;0,1,0)</f>
        <v>1</v>
      </c>
      <c r="L2172">
        <v>-11</v>
      </c>
      <c r="M2172">
        <f>IF(Table1[[#This Row],[team]]=E2171,SUM(Table1[[#This Row],[win/loss]],M2171),Table1[[#This Row],[win/loss]])</f>
        <v>5</v>
      </c>
      <c r="N2172">
        <f>IF(Table1[[#This Row],[team]]=E2171,SUM(Table1[[#This Row],[win/loss]],M2171),Table1[[#This Row],[win/loss]])/B2172</f>
        <v>0.45454545454545453</v>
      </c>
      <c r="O2172">
        <f t="shared" si="69"/>
        <v>6</v>
      </c>
      <c r="P2172">
        <f>IF(Table1[[#This Row],[difference]]&gt;0,SQRT(Table1[[#This Row],[difference]]),-SQRT(ABS(Table1[[#This Row],[difference]])))</f>
        <v>2.4494897427831779</v>
      </c>
      <c r="Q2172">
        <f>IF(Table1[[#This Row],[line]]&gt;0,SQRT(Table1[[#This Row],[line]]),-SQRT(ABS(Table1[[#This Row],[line]])))</f>
        <v>-3.3166247903553998</v>
      </c>
      <c r="R2172">
        <f>Table1[[#This Row],[difference]]-Table1[[#This Row],[sqrt(line)]]</f>
        <v>9.3166247903553998</v>
      </c>
      <c r="S2172">
        <f>IF(Table1[[#This Row],[difference]]&gt;0,1,-1)</f>
        <v>1</v>
      </c>
      <c r="T2172">
        <f>IF(Table1[[#This Row],[team]]=E2171,SUM(H2172,T2171),Table1[[#This Row],[ppg]])</f>
        <v>233</v>
      </c>
      <c r="U2172">
        <f>IF(Table1[[#This Row],[team]]=E2171,SUM(I2172,U2171),Table1[[#This Row],[ppga]])</f>
        <v>252</v>
      </c>
      <c r="V2172">
        <f>IF(Table1[[#This Row],[team]]=E2171,SUM(Table1[[#This Row],[difference]],V2171),Table1[[#This Row],[difference]])</f>
        <v>-27</v>
      </c>
      <c r="W2172">
        <f>IF(Table1[[#This Row],[team]]=E2171,SUM(Table1[[#This Row],[sqrt(dif)]],W2171),Table1[[#This Row],[sqrt(dif)]])</f>
        <v>-5.5913730451511041</v>
      </c>
      <c r="X2172">
        <f>IF(Table1[[#This Row],[team]]=E2171,SUM(Table1[[#This Row],[f1]],X2171),Table1[[#This Row],[f1]])</f>
        <v>-22.368652906531509</v>
      </c>
      <c r="Y2172">
        <f>IF(Table1[[#This Row],[ATS]]=S2171,SUM(Table1[[#This Row],[ATS]],Y2171),Table1[[#This Row],[ATS]])</f>
        <v>2</v>
      </c>
      <c r="Z2172">
        <f>IF(Table1[[#This Row],[ATS]]&gt;0,Table1[[#This Row],[ATS streak (not real)]]-1,Table1[[#This Row],[ATS streak (not real)]]+1)</f>
        <v>1</v>
      </c>
      <c r="AA2172" s="5">
        <f>Table1[[#This Row],[running ttl ppg]]^2.37/(Table1[[#This Row],[running ttl ppg]]^2.37+Table1[[#This Row],[running ttl ppga]]^2.37)</f>
        <v>0.45368668674877333</v>
      </c>
      <c r="AB2172" s="5">
        <f>Table1[[#This Row],[pyth ratio]]+Table1[[#This Row],[win/loss ratio]]</f>
        <v>0.9082321412942278</v>
      </c>
    </row>
    <row r="2173" spans="1:28" x14ac:dyDescent="0.25">
      <c r="A2173" s="1">
        <v>4731</v>
      </c>
      <c r="B2173" s="7">
        <f t="shared" si="70"/>
        <v>12</v>
      </c>
      <c r="C2173" s="5">
        <v>2020</v>
      </c>
      <c r="D2173" s="5">
        <v>13</v>
      </c>
      <c r="E2173" t="s">
        <v>48</v>
      </c>
      <c r="F2173" t="s">
        <v>67</v>
      </c>
      <c r="G2173" s="5">
        <v>0</v>
      </c>
      <c r="H2173">
        <v>13</v>
      </c>
      <c r="I2173">
        <v>20</v>
      </c>
      <c r="J2173">
        <v>-7</v>
      </c>
      <c r="K2173">
        <f>IF(Table1[[#This Row],[net]]&gt;0,1,0)</f>
        <v>0</v>
      </c>
      <c r="L2173">
        <v>-1</v>
      </c>
      <c r="M2173">
        <f>IF(Table1[[#This Row],[team]]=E2172,SUM(Table1[[#This Row],[win/loss]],M2172),Table1[[#This Row],[win/loss]])</f>
        <v>5</v>
      </c>
      <c r="N2173">
        <f>IF(Table1[[#This Row],[team]]=E2172,SUM(Table1[[#This Row],[win/loss]],M2172),Table1[[#This Row],[win/loss]])/B2173</f>
        <v>0.41666666666666669</v>
      </c>
      <c r="O2173">
        <f t="shared" si="69"/>
        <v>-8</v>
      </c>
      <c r="P2173">
        <f>IF(Table1[[#This Row],[difference]]&gt;0,SQRT(Table1[[#This Row],[difference]]),-SQRT(ABS(Table1[[#This Row],[difference]])))</f>
        <v>-2.8284271247461903</v>
      </c>
      <c r="Q2173">
        <f>IF(Table1[[#This Row],[line]]&gt;0,SQRT(Table1[[#This Row],[line]]),-SQRT(ABS(Table1[[#This Row],[line]])))</f>
        <v>-1</v>
      </c>
      <c r="R2173">
        <f>Table1[[#This Row],[difference]]-Table1[[#This Row],[sqrt(line)]]</f>
        <v>-7</v>
      </c>
      <c r="S2173">
        <f>IF(Table1[[#This Row],[difference]]&gt;0,1,-1)</f>
        <v>-1</v>
      </c>
      <c r="T2173">
        <f>IF(Table1[[#This Row],[team]]=E2172,SUM(H2173,T2172),Table1[[#This Row],[ppg]])</f>
        <v>246</v>
      </c>
      <c r="U2173">
        <f>IF(Table1[[#This Row],[team]]=E2172,SUM(I2173,U2172),Table1[[#This Row],[ppga]])</f>
        <v>272</v>
      </c>
      <c r="V2173">
        <f>IF(Table1[[#This Row],[team]]=E2172,SUM(Table1[[#This Row],[difference]],V2172),Table1[[#This Row],[difference]])</f>
        <v>-35</v>
      </c>
      <c r="W2173">
        <f>IF(Table1[[#This Row],[team]]=E2172,SUM(Table1[[#This Row],[sqrt(dif)]],W2172),Table1[[#This Row],[sqrt(dif)]])</f>
        <v>-8.4198001698972949</v>
      </c>
      <c r="X2173">
        <f>IF(Table1[[#This Row],[team]]=E2172,SUM(Table1[[#This Row],[f1]],X2172),Table1[[#This Row],[f1]])</f>
        <v>-29.368652906531509</v>
      </c>
      <c r="Y2173">
        <f>IF(Table1[[#This Row],[ATS]]=S2172,SUM(Table1[[#This Row],[ATS]],Y2172),Table1[[#This Row],[ATS]])</f>
        <v>-1</v>
      </c>
      <c r="Z2173">
        <f>IF(Table1[[#This Row],[ATS]]&gt;0,Table1[[#This Row],[ATS streak (not real)]]-1,Table1[[#This Row],[ATS streak (not real)]]+1)</f>
        <v>0</v>
      </c>
      <c r="AA2173" s="5">
        <f>Table1[[#This Row],[running ttl ppg]]^2.37/(Table1[[#This Row],[running ttl ppg]]^2.37+Table1[[#This Row],[running ttl ppga]]^2.37)</f>
        <v>0.4407508928170874</v>
      </c>
      <c r="AB2173" s="5">
        <f>Table1[[#This Row],[pyth ratio]]+Table1[[#This Row],[win/loss ratio]]</f>
        <v>0.85741755948375409</v>
      </c>
    </row>
    <row r="2174" spans="1:28" x14ac:dyDescent="0.25">
      <c r="A2174" s="1">
        <v>4732</v>
      </c>
      <c r="B2174" s="7">
        <f t="shared" si="70"/>
        <v>13</v>
      </c>
      <c r="C2174" s="5">
        <v>2020</v>
      </c>
      <c r="D2174" s="5">
        <v>14</v>
      </c>
      <c r="E2174" t="s">
        <v>48</v>
      </c>
      <c r="F2174" t="s">
        <v>47</v>
      </c>
      <c r="G2174" s="5">
        <v>1</v>
      </c>
      <c r="H2174">
        <v>27</v>
      </c>
      <c r="I2174">
        <v>19</v>
      </c>
      <c r="J2174">
        <v>8</v>
      </c>
      <c r="K2174">
        <f>IF(Table1[[#This Row],[net]]&gt;0,1,0)</f>
        <v>1</v>
      </c>
      <c r="L2174">
        <v>-6.5</v>
      </c>
      <c r="M2174">
        <f>IF(Table1[[#This Row],[team]]=E2173,SUM(Table1[[#This Row],[win/loss]],M2173),Table1[[#This Row],[win/loss]])</f>
        <v>6</v>
      </c>
      <c r="N2174">
        <f>IF(Table1[[#This Row],[team]]=E2173,SUM(Table1[[#This Row],[win/loss]],M2173),Table1[[#This Row],[win/loss]])/B2174</f>
        <v>0.46153846153846156</v>
      </c>
      <c r="O2174">
        <f t="shared" si="69"/>
        <v>1.5</v>
      </c>
      <c r="P2174">
        <f>IF(Table1[[#This Row],[difference]]&gt;0,SQRT(Table1[[#This Row],[difference]]),-SQRT(ABS(Table1[[#This Row],[difference]])))</f>
        <v>1.2247448713915889</v>
      </c>
      <c r="Q2174">
        <f>IF(Table1[[#This Row],[line]]&gt;0,SQRT(Table1[[#This Row],[line]]),-SQRT(ABS(Table1[[#This Row],[line]])))</f>
        <v>-2.5495097567963922</v>
      </c>
      <c r="R2174">
        <f>Table1[[#This Row],[difference]]-Table1[[#This Row],[sqrt(line)]]</f>
        <v>4.0495097567963922</v>
      </c>
      <c r="S2174">
        <f>IF(Table1[[#This Row],[difference]]&gt;0,1,-1)</f>
        <v>1</v>
      </c>
      <c r="T2174">
        <f>IF(Table1[[#This Row],[team]]=E2173,SUM(H2174,T2173),Table1[[#This Row],[ppg]])</f>
        <v>273</v>
      </c>
      <c r="U2174">
        <f>IF(Table1[[#This Row],[team]]=E2173,SUM(I2174,U2173),Table1[[#This Row],[ppga]])</f>
        <v>291</v>
      </c>
      <c r="V2174">
        <f>IF(Table1[[#This Row],[team]]=E2173,SUM(Table1[[#This Row],[difference]],V2173),Table1[[#This Row],[difference]])</f>
        <v>-33.5</v>
      </c>
      <c r="W2174">
        <f>IF(Table1[[#This Row],[team]]=E2173,SUM(Table1[[#This Row],[sqrt(dif)]],W2173),Table1[[#This Row],[sqrt(dif)]])</f>
        <v>-7.1950552985057055</v>
      </c>
      <c r="X2174">
        <f>IF(Table1[[#This Row],[team]]=E2173,SUM(Table1[[#This Row],[f1]],X2173),Table1[[#This Row],[f1]])</f>
        <v>-25.319143149735115</v>
      </c>
      <c r="Y2174">
        <f>IF(Table1[[#This Row],[ATS]]=S2173,SUM(Table1[[#This Row],[ATS]],Y2173),Table1[[#This Row],[ATS]])</f>
        <v>1</v>
      </c>
      <c r="Z2174">
        <f>IF(Table1[[#This Row],[ATS]]&gt;0,Table1[[#This Row],[ATS streak (not real)]]-1,Table1[[#This Row],[ATS streak (not real)]]+1)</f>
        <v>0</v>
      </c>
      <c r="AA2174" s="5">
        <f>Table1[[#This Row],[running ttl ppg]]^2.37/(Table1[[#This Row],[running ttl ppg]]^2.37+Table1[[#This Row],[running ttl ppga]]^2.37)</f>
        <v>0.46224003446500639</v>
      </c>
      <c r="AB2174" s="5">
        <f>Table1[[#This Row],[pyth ratio]]+Table1[[#This Row],[win/loss ratio]]</f>
        <v>0.92377849600346795</v>
      </c>
    </row>
    <row r="2175" spans="1:28" x14ac:dyDescent="0.25">
      <c r="A2175" s="1">
        <v>4733</v>
      </c>
      <c r="B2175" s="7">
        <f t="shared" si="70"/>
        <v>14</v>
      </c>
      <c r="C2175" s="5">
        <v>2020</v>
      </c>
      <c r="D2175" s="5">
        <v>15</v>
      </c>
      <c r="E2175" t="s">
        <v>48</v>
      </c>
      <c r="F2175" t="s">
        <v>41</v>
      </c>
      <c r="G2175" s="5">
        <v>0</v>
      </c>
      <c r="H2175">
        <v>24</v>
      </c>
      <c r="I2175">
        <v>38</v>
      </c>
      <c r="J2175">
        <v>-14</v>
      </c>
      <c r="K2175">
        <f>IF(Table1[[#This Row],[net]]&gt;0,1,0)</f>
        <v>0</v>
      </c>
      <c r="L2175">
        <v>-3</v>
      </c>
      <c r="M2175">
        <f>IF(Table1[[#This Row],[team]]=E2174,SUM(Table1[[#This Row],[win/loss]],M2174),Table1[[#This Row],[win/loss]])</f>
        <v>6</v>
      </c>
      <c r="N2175">
        <f>IF(Table1[[#This Row],[team]]=E2174,SUM(Table1[[#This Row],[win/loss]],M2174),Table1[[#This Row],[win/loss]])/B2175</f>
        <v>0.42857142857142855</v>
      </c>
      <c r="O2175">
        <f t="shared" si="69"/>
        <v>-17</v>
      </c>
      <c r="P2175">
        <f>IF(Table1[[#This Row],[difference]]&gt;0,SQRT(Table1[[#This Row],[difference]]),-SQRT(ABS(Table1[[#This Row],[difference]])))</f>
        <v>-4.1231056256176606</v>
      </c>
      <c r="Q2175">
        <f>IF(Table1[[#This Row],[line]]&gt;0,SQRT(Table1[[#This Row],[line]]),-SQRT(ABS(Table1[[#This Row],[line]])))</f>
        <v>-1.7320508075688772</v>
      </c>
      <c r="R2175">
        <f>Table1[[#This Row],[difference]]-Table1[[#This Row],[sqrt(line)]]</f>
        <v>-15.267949192431123</v>
      </c>
      <c r="S2175">
        <f>IF(Table1[[#This Row],[difference]]&gt;0,1,-1)</f>
        <v>-1</v>
      </c>
      <c r="T2175">
        <f>IF(Table1[[#This Row],[team]]=E2174,SUM(H2175,T2174),Table1[[#This Row],[ppg]])</f>
        <v>297</v>
      </c>
      <c r="U2175">
        <f>IF(Table1[[#This Row],[team]]=E2174,SUM(I2175,U2174),Table1[[#This Row],[ppga]])</f>
        <v>329</v>
      </c>
      <c r="V2175">
        <f>IF(Table1[[#This Row],[team]]=E2174,SUM(Table1[[#This Row],[difference]],V2174),Table1[[#This Row],[difference]])</f>
        <v>-50.5</v>
      </c>
      <c r="W2175">
        <f>IF(Table1[[#This Row],[team]]=E2174,SUM(Table1[[#This Row],[sqrt(dif)]],W2174),Table1[[#This Row],[sqrt(dif)]])</f>
        <v>-11.318160924123365</v>
      </c>
      <c r="X2175">
        <f>IF(Table1[[#This Row],[team]]=E2174,SUM(Table1[[#This Row],[f1]],X2174),Table1[[#This Row],[f1]])</f>
        <v>-40.587092342166237</v>
      </c>
      <c r="Y2175">
        <f>IF(Table1[[#This Row],[ATS]]=S2174,SUM(Table1[[#This Row],[ATS]],Y2174),Table1[[#This Row],[ATS]])</f>
        <v>-1</v>
      </c>
      <c r="Z2175">
        <f>IF(Table1[[#This Row],[ATS]]&gt;0,Table1[[#This Row],[ATS streak (not real)]]-1,Table1[[#This Row],[ATS streak (not real)]]+1)</f>
        <v>0</v>
      </c>
      <c r="AA2175" s="5">
        <f>Table1[[#This Row],[running ttl ppg]]^2.37/(Table1[[#This Row],[running ttl ppg]]^2.37+Table1[[#This Row],[running ttl ppga]]^2.37)</f>
        <v>0.4396674748109673</v>
      </c>
      <c r="AB2175" s="5">
        <f>Table1[[#This Row],[pyth ratio]]+Table1[[#This Row],[win/loss ratio]]</f>
        <v>0.86823890338239584</v>
      </c>
    </row>
    <row r="2176" spans="1:28" x14ac:dyDescent="0.25">
      <c r="A2176" s="1">
        <v>4734</v>
      </c>
      <c r="B2176" s="7">
        <f t="shared" si="70"/>
        <v>15</v>
      </c>
      <c r="C2176" s="5">
        <v>2020</v>
      </c>
      <c r="D2176" s="5">
        <v>16</v>
      </c>
      <c r="E2176" t="s">
        <v>48</v>
      </c>
      <c r="F2176" t="s">
        <v>43</v>
      </c>
      <c r="G2176" s="5">
        <v>1</v>
      </c>
      <c r="H2176">
        <v>15</v>
      </c>
      <c r="I2176">
        <v>31</v>
      </c>
      <c r="J2176">
        <v>-16</v>
      </c>
      <c r="K2176">
        <f>IF(Table1[[#This Row],[net]]&gt;0,1,0)</f>
        <v>0</v>
      </c>
      <c r="L2176">
        <v>10</v>
      </c>
      <c r="M2176">
        <f>IF(Table1[[#This Row],[team]]=E2175,SUM(Table1[[#This Row],[win/loss]],M2175),Table1[[#This Row],[win/loss]])</f>
        <v>6</v>
      </c>
      <c r="N2176">
        <f>IF(Table1[[#This Row],[team]]=E2175,SUM(Table1[[#This Row],[win/loss]],M2175),Table1[[#This Row],[win/loss]])/B2176</f>
        <v>0.4</v>
      </c>
      <c r="O2176">
        <f t="shared" si="69"/>
        <v>-6</v>
      </c>
      <c r="P2176">
        <f>IF(Table1[[#This Row],[difference]]&gt;0,SQRT(Table1[[#This Row],[difference]]),-SQRT(ABS(Table1[[#This Row],[difference]])))</f>
        <v>-2.4494897427831779</v>
      </c>
      <c r="Q2176">
        <f>IF(Table1[[#This Row],[line]]&gt;0,SQRT(Table1[[#This Row],[line]]),-SQRT(ABS(Table1[[#This Row],[line]])))</f>
        <v>3.1622776601683795</v>
      </c>
      <c r="R2176">
        <f>Table1[[#This Row],[difference]]-Table1[[#This Row],[sqrt(line)]]</f>
        <v>-9.16227766016838</v>
      </c>
      <c r="S2176">
        <f>IF(Table1[[#This Row],[difference]]&gt;0,1,-1)</f>
        <v>-1</v>
      </c>
      <c r="T2176">
        <f>IF(Table1[[#This Row],[team]]=E2175,SUM(H2176,T2175),Table1[[#This Row],[ppg]])</f>
        <v>312</v>
      </c>
      <c r="U2176">
        <f>IF(Table1[[#This Row],[team]]=E2175,SUM(I2176,U2175),Table1[[#This Row],[ppga]])</f>
        <v>360</v>
      </c>
      <c r="V2176">
        <f>IF(Table1[[#This Row],[team]]=E2175,SUM(Table1[[#This Row],[difference]],V2175),Table1[[#This Row],[difference]])</f>
        <v>-56.5</v>
      </c>
      <c r="W2176">
        <f>IF(Table1[[#This Row],[team]]=E2175,SUM(Table1[[#This Row],[sqrt(dif)]],W2175),Table1[[#This Row],[sqrt(dif)]])</f>
        <v>-13.767650666906544</v>
      </c>
      <c r="X2176">
        <f>IF(Table1[[#This Row],[team]]=E2175,SUM(Table1[[#This Row],[f1]],X2175),Table1[[#This Row],[f1]])</f>
        <v>-49.749370002334615</v>
      </c>
      <c r="Y2176">
        <f>IF(Table1[[#This Row],[ATS]]=S2175,SUM(Table1[[#This Row],[ATS]],Y2175),Table1[[#This Row],[ATS]])</f>
        <v>-2</v>
      </c>
      <c r="Z2176">
        <f>IF(Table1[[#This Row],[ATS]]&gt;0,Table1[[#This Row],[ATS streak (not real)]]-1,Table1[[#This Row],[ATS streak (not real)]]+1)</f>
        <v>-1</v>
      </c>
      <c r="AA2176" s="5">
        <f>Table1[[#This Row],[running ttl ppg]]^2.37/(Table1[[#This Row],[running ttl ppg]]^2.37+Table1[[#This Row],[running ttl ppga]]^2.37)</f>
        <v>0.4160162100770235</v>
      </c>
      <c r="AB2176" s="5">
        <f>Table1[[#This Row],[pyth ratio]]+Table1[[#This Row],[win/loss ratio]]</f>
        <v>0.81601621007702352</v>
      </c>
    </row>
    <row r="2177" spans="1:28" x14ac:dyDescent="0.25">
      <c r="A2177" s="1">
        <v>4735</v>
      </c>
      <c r="B2177" s="7">
        <f t="shared" si="70"/>
        <v>16</v>
      </c>
      <c r="C2177" s="5">
        <v>2020</v>
      </c>
      <c r="D2177" s="5">
        <v>17</v>
      </c>
      <c r="E2177" t="s">
        <v>48</v>
      </c>
      <c r="F2177" t="s">
        <v>47</v>
      </c>
      <c r="G2177" s="5">
        <v>0</v>
      </c>
      <c r="H2177">
        <v>23</v>
      </c>
      <c r="I2177">
        <v>33</v>
      </c>
      <c r="J2177">
        <v>-10</v>
      </c>
      <c r="K2177">
        <f>IF(Table1[[#This Row],[net]]&gt;0,1,0)</f>
        <v>0</v>
      </c>
      <c r="L2177">
        <v>-2.5</v>
      </c>
      <c r="M2177">
        <f>IF(Table1[[#This Row],[team]]=E2176,SUM(Table1[[#This Row],[win/loss]],M2176),Table1[[#This Row],[win/loss]])</f>
        <v>6</v>
      </c>
      <c r="N2177">
        <f>IF(Table1[[#This Row],[team]]=E2176,SUM(Table1[[#This Row],[win/loss]],M2176),Table1[[#This Row],[win/loss]])/B2177</f>
        <v>0.375</v>
      </c>
      <c r="O2177">
        <f t="shared" si="69"/>
        <v>-12.5</v>
      </c>
      <c r="P2177">
        <f>IF(Table1[[#This Row],[difference]]&gt;0,SQRT(Table1[[#This Row],[difference]]),-SQRT(ABS(Table1[[#This Row],[difference]])))</f>
        <v>-3.5355339059327378</v>
      </c>
      <c r="Q2177">
        <f>IF(Table1[[#This Row],[line]]&gt;0,SQRT(Table1[[#This Row],[line]]),-SQRT(ABS(Table1[[#This Row],[line]])))</f>
        <v>-1.5811388300841898</v>
      </c>
      <c r="R2177">
        <f>Table1[[#This Row],[difference]]-Table1[[#This Row],[sqrt(line)]]</f>
        <v>-10.918861169915811</v>
      </c>
      <c r="S2177">
        <f>IF(Table1[[#This Row],[difference]]&gt;0,1,-1)</f>
        <v>-1</v>
      </c>
      <c r="T2177">
        <f>IF(Table1[[#This Row],[team]]=E2176,SUM(H2177,T2176),Table1[[#This Row],[ppg]])</f>
        <v>335</v>
      </c>
      <c r="U2177">
        <f>IF(Table1[[#This Row],[team]]=E2176,SUM(I2177,U2176),Table1[[#This Row],[ppga]])</f>
        <v>393</v>
      </c>
      <c r="V2177">
        <f>IF(Table1[[#This Row],[team]]=E2176,SUM(Table1[[#This Row],[difference]],V2176),Table1[[#This Row],[difference]])</f>
        <v>-69</v>
      </c>
      <c r="W2177">
        <f>IF(Table1[[#This Row],[team]]=E2176,SUM(Table1[[#This Row],[sqrt(dif)]],W2176),Table1[[#This Row],[sqrt(dif)]])</f>
        <v>-17.303184572839282</v>
      </c>
      <c r="X2177">
        <f>IF(Table1[[#This Row],[team]]=E2176,SUM(Table1[[#This Row],[f1]],X2176),Table1[[#This Row],[f1]])</f>
        <v>-60.668231172250429</v>
      </c>
      <c r="Y2177">
        <f>IF(Table1[[#This Row],[ATS]]=S2176,SUM(Table1[[#This Row],[ATS]],Y2176),Table1[[#This Row],[ATS]])</f>
        <v>-3</v>
      </c>
      <c r="Z2177">
        <f>IF(Table1[[#This Row],[ATS]]&gt;0,Table1[[#This Row],[ATS streak (not real)]]-1,Table1[[#This Row],[ATS streak (not real)]]+1)</f>
        <v>-2</v>
      </c>
      <c r="AA2177" s="5">
        <f>Table1[[#This Row],[running ttl ppg]]^2.37/(Table1[[#This Row],[running ttl ppg]]^2.37+Table1[[#This Row],[running ttl ppga]]^2.37)</f>
        <v>0.40650334512919717</v>
      </c>
      <c r="AB2177" s="5">
        <f>Table1[[#This Row],[pyth ratio]]+Table1[[#This Row],[win/loss ratio]]</f>
        <v>0.78150334512919717</v>
      </c>
    </row>
    <row r="2178" spans="1:28" x14ac:dyDescent="0.25">
      <c r="A2178" s="1">
        <v>4736</v>
      </c>
      <c r="B2178" s="7">
        <f t="shared" si="70"/>
        <v>1</v>
      </c>
      <c r="C2178" s="5">
        <v>2020</v>
      </c>
      <c r="D2178" s="5">
        <v>1</v>
      </c>
      <c r="E2178" t="s">
        <v>49</v>
      </c>
      <c r="F2178" t="s">
        <v>61</v>
      </c>
      <c r="G2178" s="5">
        <v>1</v>
      </c>
      <c r="H2178">
        <v>35</v>
      </c>
      <c r="I2178">
        <v>17</v>
      </c>
      <c r="J2178">
        <v>18</v>
      </c>
      <c r="K2178">
        <f>IF(Table1[[#This Row],[net]]&gt;0,1,0)</f>
        <v>1</v>
      </c>
      <c r="L2178">
        <v>-7</v>
      </c>
      <c r="M2178">
        <f>IF(Table1[[#This Row],[team]]=E2177,SUM(Table1[[#This Row],[win/loss]],M2177),Table1[[#This Row],[win/loss]])</f>
        <v>1</v>
      </c>
      <c r="N2178">
        <f>IF(Table1[[#This Row],[team]]=E2177,SUM(Table1[[#This Row],[win/loss]],M2177),Table1[[#This Row],[win/loss]])/B2178</f>
        <v>1</v>
      </c>
      <c r="O2178">
        <f t="shared" si="69"/>
        <v>11</v>
      </c>
      <c r="P2178">
        <f>IF(Table1[[#This Row],[difference]]&gt;0,SQRT(Table1[[#This Row],[difference]]),-SQRT(ABS(Table1[[#This Row],[difference]])))</f>
        <v>3.3166247903553998</v>
      </c>
      <c r="Q2178">
        <f>IF(Table1[[#This Row],[line]]&gt;0,SQRT(Table1[[#This Row],[line]]),-SQRT(ABS(Table1[[#This Row],[line]])))</f>
        <v>-2.6457513110645907</v>
      </c>
      <c r="R2178">
        <f>Table1[[#This Row],[difference]]-Table1[[#This Row],[sqrt(line)]]</f>
        <v>13.64575131106459</v>
      </c>
      <c r="S2178">
        <f>IF(Table1[[#This Row],[difference]]&gt;0,1,-1)</f>
        <v>1</v>
      </c>
      <c r="T2178">
        <f>IF(Table1[[#This Row],[team]]=E2177,SUM(H2178,T2177),Table1[[#This Row],[ppg]])</f>
        <v>35</v>
      </c>
      <c r="U2178">
        <f>IF(Table1[[#This Row],[team]]=E2177,SUM(I2178,U2177),Table1[[#This Row],[ppga]])</f>
        <v>17</v>
      </c>
      <c r="V2178">
        <f>IF(Table1[[#This Row],[team]]=E2177,SUM(Table1[[#This Row],[difference]],V2177),Table1[[#This Row],[difference]])</f>
        <v>11</v>
      </c>
      <c r="W2178">
        <f>IF(Table1[[#This Row],[team]]=E2177,SUM(Table1[[#This Row],[sqrt(dif)]],W2177),Table1[[#This Row],[sqrt(dif)]])</f>
        <v>3.3166247903553998</v>
      </c>
      <c r="X2178">
        <f>IF(Table1[[#This Row],[team]]=E2177,SUM(Table1[[#This Row],[f1]],X2177),Table1[[#This Row],[f1]])</f>
        <v>13.64575131106459</v>
      </c>
      <c r="Y2178">
        <f>IF(Table1[[#This Row],[ATS]]=S2177,SUM(Table1[[#This Row],[ATS]],Y2177),Table1[[#This Row],[ATS]])</f>
        <v>1</v>
      </c>
      <c r="Z2178">
        <f>IF(Table1[[#This Row],[ATS]]&gt;0,Table1[[#This Row],[ATS streak (not real)]]-1,Table1[[#This Row],[ATS streak (not real)]]+1)</f>
        <v>0</v>
      </c>
      <c r="AA2178" s="5">
        <f>Table1[[#This Row],[running ttl ppg]]^2.37/(Table1[[#This Row],[running ttl ppg]]^2.37+Table1[[#This Row],[running ttl ppga]]^2.37)</f>
        <v>0.84702546380962451</v>
      </c>
      <c r="AB2178" s="5">
        <f>Table1[[#This Row],[pyth ratio]]+Table1[[#This Row],[win/loss ratio]]</f>
        <v>1.8470254638096244</v>
      </c>
    </row>
    <row r="2179" spans="1:28" x14ac:dyDescent="0.25">
      <c r="A2179" s="1">
        <v>4737</v>
      </c>
      <c r="B2179" s="7">
        <f t="shared" si="70"/>
        <v>2</v>
      </c>
      <c r="C2179" s="5">
        <v>2020</v>
      </c>
      <c r="D2179" s="5">
        <v>2</v>
      </c>
      <c r="E2179" t="s">
        <v>49</v>
      </c>
      <c r="F2179" t="s">
        <v>72</v>
      </c>
      <c r="G2179" s="5">
        <v>0</v>
      </c>
      <c r="H2179">
        <v>31</v>
      </c>
      <c r="I2179">
        <v>21</v>
      </c>
      <c r="J2179">
        <v>10</v>
      </c>
      <c r="K2179">
        <f>IF(Table1[[#This Row],[net]]&gt;0,1,0)</f>
        <v>1</v>
      </c>
      <c r="L2179">
        <v>-6</v>
      </c>
      <c r="M2179">
        <f>IF(Table1[[#This Row],[team]]=E2178,SUM(Table1[[#This Row],[win/loss]],M2178),Table1[[#This Row],[win/loss]])</f>
        <v>2</v>
      </c>
      <c r="N2179">
        <f>IF(Table1[[#This Row],[team]]=E2178,SUM(Table1[[#This Row],[win/loss]],M2178),Table1[[#This Row],[win/loss]])/B2179</f>
        <v>1</v>
      </c>
      <c r="O2179">
        <f t="shared" ref="O2179:O2242" si="71">J2179+L2179</f>
        <v>4</v>
      </c>
      <c r="P2179">
        <f>IF(Table1[[#This Row],[difference]]&gt;0,SQRT(Table1[[#This Row],[difference]]),-SQRT(ABS(Table1[[#This Row],[difference]])))</f>
        <v>2</v>
      </c>
      <c r="Q2179">
        <f>IF(Table1[[#This Row],[line]]&gt;0,SQRT(Table1[[#This Row],[line]]),-SQRT(ABS(Table1[[#This Row],[line]])))</f>
        <v>-2.4494897427831779</v>
      </c>
      <c r="R2179">
        <f>Table1[[#This Row],[difference]]-Table1[[#This Row],[sqrt(line)]]</f>
        <v>6.4494897427831779</v>
      </c>
      <c r="S2179">
        <f>IF(Table1[[#This Row],[difference]]&gt;0,1,-1)</f>
        <v>1</v>
      </c>
      <c r="T2179">
        <f>IF(Table1[[#This Row],[team]]=E2178,SUM(H2179,T2178),Table1[[#This Row],[ppg]])</f>
        <v>66</v>
      </c>
      <c r="U2179">
        <f>IF(Table1[[#This Row],[team]]=E2178,SUM(I2179,U2178),Table1[[#This Row],[ppga]])</f>
        <v>38</v>
      </c>
      <c r="V2179">
        <f>IF(Table1[[#This Row],[team]]=E2178,SUM(Table1[[#This Row],[difference]],V2178),Table1[[#This Row],[difference]])</f>
        <v>15</v>
      </c>
      <c r="W2179">
        <f>IF(Table1[[#This Row],[team]]=E2178,SUM(Table1[[#This Row],[sqrt(dif)]],W2178),Table1[[#This Row],[sqrt(dif)]])</f>
        <v>5.3166247903553998</v>
      </c>
      <c r="X2179">
        <f>IF(Table1[[#This Row],[team]]=E2178,SUM(Table1[[#This Row],[f1]],X2178),Table1[[#This Row],[f1]])</f>
        <v>20.095241053847769</v>
      </c>
      <c r="Y2179">
        <f>IF(Table1[[#This Row],[ATS]]=S2178,SUM(Table1[[#This Row],[ATS]],Y2178),Table1[[#This Row],[ATS]])</f>
        <v>2</v>
      </c>
      <c r="Z2179">
        <f>IF(Table1[[#This Row],[ATS]]&gt;0,Table1[[#This Row],[ATS streak (not real)]]-1,Table1[[#This Row],[ATS streak (not real)]]+1)</f>
        <v>1</v>
      </c>
      <c r="AA2179" s="5">
        <f>Table1[[#This Row],[running ttl ppg]]^2.37/(Table1[[#This Row],[running ttl ppg]]^2.37+Table1[[#This Row],[running ttl ppga]]^2.37)</f>
        <v>0.78724572024976691</v>
      </c>
      <c r="AB2179" s="5">
        <f>Table1[[#This Row],[pyth ratio]]+Table1[[#This Row],[win/loss ratio]]</f>
        <v>1.7872457202497669</v>
      </c>
    </row>
    <row r="2180" spans="1:28" x14ac:dyDescent="0.25">
      <c r="A2180" s="1">
        <v>4738</v>
      </c>
      <c r="B2180" s="7">
        <f t="shared" si="70"/>
        <v>3</v>
      </c>
      <c r="C2180" s="5">
        <v>2020</v>
      </c>
      <c r="D2180" s="5">
        <v>3</v>
      </c>
      <c r="E2180" t="s">
        <v>49</v>
      </c>
      <c r="F2180" t="s">
        <v>59</v>
      </c>
      <c r="G2180" s="5">
        <v>1</v>
      </c>
      <c r="H2180">
        <v>31</v>
      </c>
      <c r="I2180">
        <v>6</v>
      </c>
      <c r="J2180">
        <v>25</v>
      </c>
      <c r="K2180">
        <f>IF(Table1[[#This Row],[net]]&gt;0,1,0)</f>
        <v>1</v>
      </c>
      <c r="L2180">
        <v>-22</v>
      </c>
      <c r="M2180">
        <f>IF(Table1[[#This Row],[team]]=E2179,SUM(Table1[[#This Row],[win/loss]],M2179),Table1[[#This Row],[win/loss]])</f>
        <v>3</v>
      </c>
      <c r="N2180">
        <f>IF(Table1[[#This Row],[team]]=E2179,SUM(Table1[[#This Row],[win/loss]],M2179),Table1[[#This Row],[win/loss]])/B2180</f>
        <v>1</v>
      </c>
      <c r="O2180">
        <f t="shared" si="71"/>
        <v>3</v>
      </c>
      <c r="P2180">
        <f>IF(Table1[[#This Row],[difference]]&gt;0,SQRT(Table1[[#This Row],[difference]]),-SQRT(ABS(Table1[[#This Row],[difference]])))</f>
        <v>1.7320508075688772</v>
      </c>
      <c r="Q2180">
        <f>IF(Table1[[#This Row],[line]]&gt;0,SQRT(Table1[[#This Row],[line]]),-SQRT(ABS(Table1[[#This Row],[line]])))</f>
        <v>-4.6904157598234297</v>
      </c>
      <c r="R2180">
        <f>Table1[[#This Row],[difference]]-Table1[[#This Row],[sqrt(line)]]</f>
        <v>7.6904157598234297</v>
      </c>
      <c r="S2180">
        <f>IF(Table1[[#This Row],[difference]]&gt;0,1,-1)</f>
        <v>1</v>
      </c>
      <c r="T2180">
        <f>IF(Table1[[#This Row],[team]]=E2179,SUM(H2180,T2179),Table1[[#This Row],[ppg]])</f>
        <v>97</v>
      </c>
      <c r="U2180">
        <f>IF(Table1[[#This Row],[team]]=E2179,SUM(I2180,U2179),Table1[[#This Row],[ppga]])</f>
        <v>44</v>
      </c>
      <c r="V2180">
        <f>IF(Table1[[#This Row],[team]]=E2179,SUM(Table1[[#This Row],[difference]],V2179),Table1[[#This Row],[difference]])</f>
        <v>18</v>
      </c>
      <c r="W2180">
        <f>IF(Table1[[#This Row],[team]]=E2179,SUM(Table1[[#This Row],[sqrt(dif)]],W2179),Table1[[#This Row],[sqrt(dif)]])</f>
        <v>7.0486755979242766</v>
      </c>
      <c r="X2180">
        <f>IF(Table1[[#This Row],[team]]=E2179,SUM(Table1[[#This Row],[f1]],X2179),Table1[[#This Row],[f1]])</f>
        <v>27.785656813671199</v>
      </c>
      <c r="Y2180">
        <f>IF(Table1[[#This Row],[ATS]]=S2179,SUM(Table1[[#This Row],[ATS]],Y2179),Table1[[#This Row],[ATS]])</f>
        <v>3</v>
      </c>
      <c r="Z2180">
        <f>IF(Table1[[#This Row],[ATS]]&gt;0,Table1[[#This Row],[ATS streak (not real)]]-1,Table1[[#This Row],[ATS streak (not real)]]+1)</f>
        <v>2</v>
      </c>
      <c r="AA2180" s="5">
        <f>Table1[[#This Row],[running ttl ppg]]^2.37/(Table1[[#This Row],[running ttl ppg]]^2.37+Table1[[#This Row],[running ttl ppga]]^2.37)</f>
        <v>0.8668668445152069</v>
      </c>
      <c r="AB2180" s="5">
        <f>Table1[[#This Row],[pyth ratio]]+Table1[[#This Row],[win/loss ratio]]</f>
        <v>1.866866844515207</v>
      </c>
    </row>
    <row r="2181" spans="1:28" x14ac:dyDescent="0.25">
      <c r="A2181" s="1">
        <v>4739</v>
      </c>
      <c r="B2181" s="7">
        <f t="shared" si="70"/>
        <v>4</v>
      </c>
      <c r="C2181" s="5">
        <v>2020</v>
      </c>
      <c r="D2181" s="5">
        <v>4</v>
      </c>
      <c r="E2181" t="s">
        <v>49</v>
      </c>
      <c r="F2181" t="s">
        <v>64</v>
      </c>
      <c r="G2181" s="5">
        <v>0</v>
      </c>
      <c r="H2181">
        <v>10</v>
      </c>
      <c r="I2181">
        <v>12</v>
      </c>
      <c r="J2181">
        <v>-2</v>
      </c>
      <c r="K2181">
        <f>IF(Table1[[#This Row],[net]]&gt;0,1,0)</f>
        <v>0</v>
      </c>
      <c r="L2181">
        <v>-2.5</v>
      </c>
      <c r="M2181">
        <f>IF(Table1[[#This Row],[team]]=E2180,SUM(Table1[[#This Row],[win/loss]],M2180),Table1[[#This Row],[win/loss]])</f>
        <v>3</v>
      </c>
      <c r="N2181">
        <f>IF(Table1[[#This Row],[team]]=E2180,SUM(Table1[[#This Row],[win/loss]],M2180),Table1[[#This Row],[win/loss]])/B2181</f>
        <v>0.75</v>
      </c>
      <c r="O2181">
        <f t="shared" si="71"/>
        <v>-4.5</v>
      </c>
      <c r="P2181">
        <f>IF(Table1[[#This Row],[difference]]&gt;0,SQRT(Table1[[#This Row],[difference]]),-SQRT(ABS(Table1[[#This Row],[difference]])))</f>
        <v>-2.1213203435596424</v>
      </c>
      <c r="Q2181">
        <f>IF(Table1[[#This Row],[line]]&gt;0,SQRT(Table1[[#This Row],[line]]),-SQRT(ABS(Table1[[#This Row],[line]])))</f>
        <v>-1.5811388300841898</v>
      </c>
      <c r="R2181">
        <f>Table1[[#This Row],[difference]]-Table1[[#This Row],[sqrt(line)]]</f>
        <v>-2.91886116991581</v>
      </c>
      <c r="S2181">
        <f>IF(Table1[[#This Row],[difference]]&gt;0,1,-1)</f>
        <v>-1</v>
      </c>
      <c r="T2181">
        <f>IF(Table1[[#This Row],[team]]=E2180,SUM(H2181,T2180),Table1[[#This Row],[ppg]])</f>
        <v>107</v>
      </c>
      <c r="U2181">
        <f>IF(Table1[[#This Row],[team]]=E2180,SUM(I2181,U2180),Table1[[#This Row],[ppga]])</f>
        <v>56</v>
      </c>
      <c r="V2181">
        <f>IF(Table1[[#This Row],[team]]=E2180,SUM(Table1[[#This Row],[difference]],V2180),Table1[[#This Row],[difference]])</f>
        <v>13.5</v>
      </c>
      <c r="W2181">
        <f>IF(Table1[[#This Row],[team]]=E2180,SUM(Table1[[#This Row],[sqrt(dif)]],W2180),Table1[[#This Row],[sqrt(dif)]])</f>
        <v>4.9273552543646346</v>
      </c>
      <c r="X2181">
        <f>IF(Table1[[#This Row],[team]]=E2180,SUM(Table1[[#This Row],[f1]],X2180),Table1[[#This Row],[f1]])</f>
        <v>24.866795643755388</v>
      </c>
      <c r="Y2181">
        <f>IF(Table1[[#This Row],[ATS]]=S2180,SUM(Table1[[#This Row],[ATS]],Y2180),Table1[[#This Row],[ATS]])</f>
        <v>-1</v>
      </c>
      <c r="Z2181">
        <f>IF(Table1[[#This Row],[ATS]]&gt;0,Table1[[#This Row],[ATS streak (not real)]]-1,Table1[[#This Row],[ATS streak (not real)]]+1)</f>
        <v>0</v>
      </c>
      <c r="AA2181" s="5">
        <f>Table1[[#This Row],[running ttl ppg]]^2.37/(Table1[[#This Row],[running ttl ppg]]^2.37+Table1[[#This Row],[running ttl ppga]]^2.37)</f>
        <v>0.82266680306277096</v>
      </c>
      <c r="AB2181" s="5">
        <f>Table1[[#This Row],[pyth ratio]]+Table1[[#This Row],[win/loss ratio]]</f>
        <v>1.5726668030627708</v>
      </c>
    </row>
    <row r="2182" spans="1:28" x14ac:dyDescent="0.25">
      <c r="A2182" s="1">
        <v>4740</v>
      </c>
      <c r="B2182" s="7">
        <f t="shared" si="70"/>
        <v>5</v>
      </c>
      <c r="C2182" s="5">
        <v>2020</v>
      </c>
      <c r="D2182" s="5">
        <v>5</v>
      </c>
      <c r="E2182" t="s">
        <v>49</v>
      </c>
      <c r="F2182" t="s">
        <v>52</v>
      </c>
      <c r="G2182" s="5">
        <v>1</v>
      </c>
      <c r="H2182">
        <v>24</v>
      </c>
      <c r="I2182">
        <v>34</v>
      </c>
      <c r="J2182">
        <v>-10</v>
      </c>
      <c r="K2182">
        <f>IF(Table1[[#This Row],[net]]&gt;0,1,0)</f>
        <v>0</v>
      </c>
      <c r="L2182">
        <v>-3.5</v>
      </c>
      <c r="M2182">
        <f>IF(Table1[[#This Row],[team]]=E2181,SUM(Table1[[#This Row],[win/loss]],M2181),Table1[[#This Row],[win/loss]])</f>
        <v>3</v>
      </c>
      <c r="N2182">
        <f>IF(Table1[[#This Row],[team]]=E2181,SUM(Table1[[#This Row],[win/loss]],M2181),Table1[[#This Row],[win/loss]])/B2182</f>
        <v>0.6</v>
      </c>
      <c r="O2182">
        <f t="shared" si="71"/>
        <v>-13.5</v>
      </c>
      <c r="P2182">
        <f>IF(Table1[[#This Row],[difference]]&gt;0,SQRT(Table1[[#This Row],[difference]]),-SQRT(ABS(Table1[[#This Row],[difference]])))</f>
        <v>-3.6742346141747673</v>
      </c>
      <c r="Q2182">
        <f>IF(Table1[[#This Row],[line]]&gt;0,SQRT(Table1[[#This Row],[line]]),-SQRT(ABS(Table1[[#This Row],[line]])))</f>
        <v>-1.8708286933869707</v>
      </c>
      <c r="R2182">
        <f>Table1[[#This Row],[difference]]-Table1[[#This Row],[sqrt(line)]]</f>
        <v>-11.62917130661303</v>
      </c>
      <c r="S2182">
        <f>IF(Table1[[#This Row],[difference]]&gt;0,1,-1)</f>
        <v>-1</v>
      </c>
      <c r="T2182">
        <f>IF(Table1[[#This Row],[team]]=E2181,SUM(H2182,T2181),Table1[[#This Row],[ppg]])</f>
        <v>131</v>
      </c>
      <c r="U2182">
        <f>IF(Table1[[#This Row],[team]]=E2181,SUM(I2182,U2181),Table1[[#This Row],[ppga]])</f>
        <v>90</v>
      </c>
      <c r="V2182">
        <f>IF(Table1[[#This Row],[team]]=E2181,SUM(Table1[[#This Row],[difference]],V2181),Table1[[#This Row],[difference]])</f>
        <v>0</v>
      </c>
      <c r="W2182">
        <f>IF(Table1[[#This Row],[team]]=E2181,SUM(Table1[[#This Row],[sqrt(dif)]],W2181),Table1[[#This Row],[sqrt(dif)]])</f>
        <v>1.2531206401898674</v>
      </c>
      <c r="X2182">
        <f>IF(Table1[[#This Row],[team]]=E2181,SUM(Table1[[#This Row],[f1]],X2181),Table1[[#This Row],[f1]])</f>
        <v>13.237624337142359</v>
      </c>
      <c r="Y2182">
        <f>IF(Table1[[#This Row],[ATS]]=S2181,SUM(Table1[[#This Row],[ATS]],Y2181),Table1[[#This Row],[ATS]])</f>
        <v>-2</v>
      </c>
      <c r="Z2182">
        <f>IF(Table1[[#This Row],[ATS]]&gt;0,Table1[[#This Row],[ATS streak (not real)]]-1,Table1[[#This Row],[ATS streak (not real)]]+1)</f>
        <v>-1</v>
      </c>
      <c r="AA2182" s="5">
        <f>Table1[[#This Row],[running ttl ppg]]^2.37/(Table1[[#This Row],[running ttl ppg]]^2.37+Table1[[#This Row],[running ttl ppga]]^2.37)</f>
        <v>0.70882180684426266</v>
      </c>
      <c r="AB2182" s="5">
        <f>Table1[[#This Row],[pyth ratio]]+Table1[[#This Row],[win/loss ratio]]</f>
        <v>1.3088218068442625</v>
      </c>
    </row>
    <row r="2183" spans="1:28" x14ac:dyDescent="0.25">
      <c r="A2183" s="1">
        <v>4741</v>
      </c>
      <c r="B2183" s="7">
        <f t="shared" si="70"/>
        <v>6</v>
      </c>
      <c r="C2183" s="5">
        <v>2020</v>
      </c>
      <c r="D2183" s="5">
        <v>6</v>
      </c>
      <c r="E2183" t="s">
        <v>49</v>
      </c>
      <c r="F2183" t="s">
        <v>62</v>
      </c>
      <c r="G2183" s="5">
        <v>0</v>
      </c>
      <c r="H2183">
        <v>22</v>
      </c>
      <c r="I2183">
        <v>24</v>
      </c>
      <c r="J2183">
        <v>-2</v>
      </c>
      <c r="K2183">
        <f>IF(Table1[[#This Row],[net]]&gt;0,1,0)</f>
        <v>0</v>
      </c>
      <c r="L2183">
        <v>-7</v>
      </c>
      <c r="M2183">
        <f>IF(Table1[[#This Row],[team]]=E2182,SUM(Table1[[#This Row],[win/loss]],M2182),Table1[[#This Row],[win/loss]])</f>
        <v>3</v>
      </c>
      <c r="N2183">
        <f>IF(Table1[[#This Row],[team]]=E2182,SUM(Table1[[#This Row],[win/loss]],M2182),Table1[[#This Row],[win/loss]])/B2183</f>
        <v>0.5</v>
      </c>
      <c r="O2183">
        <f t="shared" si="71"/>
        <v>-9</v>
      </c>
      <c r="P2183">
        <f>IF(Table1[[#This Row],[difference]]&gt;0,SQRT(Table1[[#This Row],[difference]]),-SQRT(ABS(Table1[[#This Row],[difference]])))</f>
        <v>-3</v>
      </c>
      <c r="Q2183">
        <f>IF(Table1[[#This Row],[line]]&gt;0,SQRT(Table1[[#This Row],[line]]),-SQRT(ABS(Table1[[#This Row],[line]])))</f>
        <v>-2.6457513110645907</v>
      </c>
      <c r="R2183">
        <f>Table1[[#This Row],[difference]]-Table1[[#This Row],[sqrt(line)]]</f>
        <v>-6.3542486889354093</v>
      </c>
      <c r="S2183">
        <f>IF(Table1[[#This Row],[difference]]&gt;0,1,-1)</f>
        <v>-1</v>
      </c>
      <c r="T2183">
        <f>IF(Table1[[#This Row],[team]]=E2182,SUM(H2183,T2182),Table1[[#This Row],[ppg]])</f>
        <v>153</v>
      </c>
      <c r="U2183">
        <f>IF(Table1[[#This Row],[team]]=E2182,SUM(I2183,U2182),Table1[[#This Row],[ppga]])</f>
        <v>114</v>
      </c>
      <c r="V2183">
        <f>IF(Table1[[#This Row],[team]]=E2182,SUM(Table1[[#This Row],[difference]],V2182),Table1[[#This Row],[difference]])</f>
        <v>-9</v>
      </c>
      <c r="W2183">
        <f>IF(Table1[[#This Row],[team]]=E2182,SUM(Table1[[#This Row],[sqrt(dif)]],W2182),Table1[[#This Row],[sqrt(dif)]])</f>
        <v>-1.7468793598101326</v>
      </c>
      <c r="X2183">
        <f>IF(Table1[[#This Row],[team]]=E2182,SUM(Table1[[#This Row],[f1]],X2182),Table1[[#This Row],[f1]])</f>
        <v>6.8833756482069495</v>
      </c>
      <c r="Y2183">
        <f>IF(Table1[[#This Row],[ATS]]=S2182,SUM(Table1[[#This Row],[ATS]],Y2182),Table1[[#This Row],[ATS]])</f>
        <v>-3</v>
      </c>
      <c r="Z2183">
        <f>IF(Table1[[#This Row],[ATS]]&gt;0,Table1[[#This Row],[ATS streak (not real)]]-1,Table1[[#This Row],[ATS streak (not real)]]+1)</f>
        <v>-2</v>
      </c>
      <c r="AA2183" s="5">
        <f>Table1[[#This Row],[running ttl ppg]]^2.37/(Table1[[#This Row],[running ttl ppg]]^2.37+Table1[[#This Row],[running ttl ppga]]^2.37)</f>
        <v>0.6675994279592542</v>
      </c>
      <c r="AB2183" s="5">
        <f>Table1[[#This Row],[pyth ratio]]+Table1[[#This Row],[win/loss ratio]]</f>
        <v>1.1675994279592543</v>
      </c>
    </row>
    <row r="2184" spans="1:28" x14ac:dyDescent="0.25">
      <c r="A2184" s="1">
        <v>4742</v>
      </c>
      <c r="B2184" s="7">
        <f t="shared" si="70"/>
        <v>7</v>
      </c>
      <c r="C2184" s="5">
        <v>2020</v>
      </c>
      <c r="D2184" s="5">
        <v>7</v>
      </c>
      <c r="E2184" t="s">
        <v>49</v>
      </c>
      <c r="F2184" t="s">
        <v>66</v>
      </c>
      <c r="G2184" s="5">
        <v>1</v>
      </c>
      <c r="H2184">
        <v>37</v>
      </c>
      <c r="I2184">
        <v>10</v>
      </c>
      <c r="J2184">
        <v>27</v>
      </c>
      <c r="K2184">
        <f>IF(Table1[[#This Row],[net]]&gt;0,1,0)</f>
        <v>1</v>
      </c>
      <c r="L2184">
        <v>-3</v>
      </c>
      <c r="M2184">
        <f>IF(Table1[[#This Row],[team]]=E2183,SUM(Table1[[#This Row],[win/loss]],M2183),Table1[[#This Row],[win/loss]])</f>
        <v>4</v>
      </c>
      <c r="N2184">
        <f>IF(Table1[[#This Row],[team]]=E2183,SUM(Table1[[#This Row],[win/loss]],M2183),Table1[[#This Row],[win/loss]])/B2184</f>
        <v>0.5714285714285714</v>
      </c>
      <c r="O2184">
        <f t="shared" si="71"/>
        <v>24</v>
      </c>
      <c r="P2184">
        <f>IF(Table1[[#This Row],[difference]]&gt;0,SQRT(Table1[[#This Row],[difference]]),-SQRT(ABS(Table1[[#This Row],[difference]])))</f>
        <v>4.8989794855663558</v>
      </c>
      <c r="Q2184">
        <f>IF(Table1[[#This Row],[line]]&gt;0,SQRT(Table1[[#This Row],[line]]),-SQRT(ABS(Table1[[#This Row],[line]])))</f>
        <v>-1.7320508075688772</v>
      </c>
      <c r="R2184">
        <f>Table1[[#This Row],[difference]]-Table1[[#This Row],[sqrt(line)]]</f>
        <v>25.732050807568879</v>
      </c>
      <c r="S2184">
        <f>IF(Table1[[#This Row],[difference]]&gt;0,1,-1)</f>
        <v>1</v>
      </c>
      <c r="T2184">
        <f>IF(Table1[[#This Row],[team]]=E2183,SUM(H2184,T2183),Table1[[#This Row],[ppg]])</f>
        <v>190</v>
      </c>
      <c r="U2184">
        <f>IF(Table1[[#This Row],[team]]=E2183,SUM(I2184,U2183),Table1[[#This Row],[ppga]])</f>
        <v>124</v>
      </c>
      <c r="V2184">
        <f>IF(Table1[[#This Row],[team]]=E2183,SUM(Table1[[#This Row],[difference]],V2183),Table1[[#This Row],[difference]])</f>
        <v>15</v>
      </c>
      <c r="W2184">
        <f>IF(Table1[[#This Row],[team]]=E2183,SUM(Table1[[#This Row],[sqrt(dif)]],W2183),Table1[[#This Row],[sqrt(dif)]])</f>
        <v>3.1521001257562231</v>
      </c>
      <c r="X2184">
        <f>IF(Table1[[#This Row],[team]]=E2183,SUM(Table1[[#This Row],[f1]],X2183),Table1[[#This Row],[f1]])</f>
        <v>32.615426455775825</v>
      </c>
      <c r="Y2184">
        <f>IF(Table1[[#This Row],[ATS]]=S2183,SUM(Table1[[#This Row],[ATS]],Y2183),Table1[[#This Row],[ATS]])</f>
        <v>1</v>
      </c>
      <c r="Z2184">
        <f>IF(Table1[[#This Row],[ATS]]&gt;0,Table1[[#This Row],[ATS streak (not real)]]-1,Table1[[#This Row],[ATS streak (not real)]]+1)</f>
        <v>0</v>
      </c>
      <c r="AA2184" s="5">
        <f>Table1[[#This Row],[running ttl ppg]]^2.37/(Table1[[#This Row],[running ttl ppg]]^2.37+Table1[[#This Row],[running ttl ppga]]^2.37)</f>
        <v>0.7332900798557852</v>
      </c>
      <c r="AB2184" s="5">
        <f>Table1[[#This Row],[pyth ratio]]+Table1[[#This Row],[win/loss ratio]]</f>
        <v>1.3047186512843565</v>
      </c>
    </row>
    <row r="2185" spans="1:28" x14ac:dyDescent="0.25">
      <c r="A2185" s="1">
        <v>4743</v>
      </c>
      <c r="B2185" s="7">
        <f t="shared" si="70"/>
        <v>8</v>
      </c>
      <c r="C2185" s="5">
        <v>2020</v>
      </c>
      <c r="D2185" s="5">
        <v>9</v>
      </c>
      <c r="E2185" t="s">
        <v>49</v>
      </c>
      <c r="F2185" t="s">
        <v>61</v>
      </c>
      <c r="G2185" s="5">
        <v>0</v>
      </c>
      <c r="H2185">
        <v>37</v>
      </c>
      <c r="I2185">
        <v>18</v>
      </c>
      <c r="J2185">
        <v>19</v>
      </c>
      <c r="K2185">
        <f>IF(Table1[[#This Row],[net]]&gt;0,1,0)</f>
        <v>1</v>
      </c>
      <c r="L2185">
        <v>-6.5</v>
      </c>
      <c r="M2185">
        <f>IF(Table1[[#This Row],[team]]=E2184,SUM(Table1[[#This Row],[win/loss]],M2184),Table1[[#This Row],[win/loss]])</f>
        <v>5</v>
      </c>
      <c r="N2185">
        <f>IF(Table1[[#This Row],[team]]=E2184,SUM(Table1[[#This Row],[win/loss]],M2184),Table1[[#This Row],[win/loss]])/B2185</f>
        <v>0.625</v>
      </c>
      <c r="O2185">
        <f t="shared" si="71"/>
        <v>12.5</v>
      </c>
      <c r="P2185">
        <f>IF(Table1[[#This Row],[difference]]&gt;0,SQRT(Table1[[#This Row],[difference]]),-SQRT(ABS(Table1[[#This Row],[difference]])))</f>
        <v>3.5355339059327378</v>
      </c>
      <c r="Q2185">
        <f>IF(Table1[[#This Row],[line]]&gt;0,SQRT(Table1[[#This Row],[line]]),-SQRT(ABS(Table1[[#This Row],[line]])))</f>
        <v>-2.5495097567963922</v>
      </c>
      <c r="R2185">
        <f>Table1[[#This Row],[difference]]-Table1[[#This Row],[sqrt(line)]]</f>
        <v>15.049509756796393</v>
      </c>
      <c r="S2185">
        <f>IF(Table1[[#This Row],[difference]]&gt;0,1,-1)</f>
        <v>1</v>
      </c>
      <c r="T2185">
        <f>IF(Table1[[#This Row],[team]]=E2184,SUM(H2185,T2184),Table1[[#This Row],[ppg]])</f>
        <v>227</v>
      </c>
      <c r="U2185">
        <f>IF(Table1[[#This Row],[team]]=E2184,SUM(I2185,U2184),Table1[[#This Row],[ppga]])</f>
        <v>142</v>
      </c>
      <c r="V2185">
        <f>IF(Table1[[#This Row],[team]]=E2184,SUM(Table1[[#This Row],[difference]],V2184),Table1[[#This Row],[difference]])</f>
        <v>27.5</v>
      </c>
      <c r="W2185">
        <f>IF(Table1[[#This Row],[team]]=E2184,SUM(Table1[[#This Row],[sqrt(dif)]],W2184),Table1[[#This Row],[sqrt(dif)]])</f>
        <v>6.6876340316889609</v>
      </c>
      <c r="X2185">
        <f>IF(Table1[[#This Row],[team]]=E2184,SUM(Table1[[#This Row],[f1]],X2184),Table1[[#This Row],[f1]])</f>
        <v>47.664936212572215</v>
      </c>
      <c r="Y2185">
        <f>IF(Table1[[#This Row],[ATS]]=S2184,SUM(Table1[[#This Row],[ATS]],Y2184),Table1[[#This Row],[ATS]])</f>
        <v>2</v>
      </c>
      <c r="Z2185">
        <f>IF(Table1[[#This Row],[ATS]]&gt;0,Table1[[#This Row],[ATS streak (not real)]]-1,Table1[[#This Row],[ATS streak (not real)]]+1)</f>
        <v>1</v>
      </c>
      <c r="AA2185" s="5">
        <f>Table1[[#This Row],[running ttl ppg]]^2.37/(Table1[[#This Row],[running ttl ppg]]^2.37+Table1[[#This Row],[running ttl ppga]]^2.37)</f>
        <v>0.7524685235193278</v>
      </c>
      <c r="AB2185" s="5">
        <f>Table1[[#This Row],[pyth ratio]]+Table1[[#This Row],[win/loss ratio]]</f>
        <v>1.3774685235193278</v>
      </c>
    </row>
    <row r="2186" spans="1:28" x14ac:dyDescent="0.25">
      <c r="A2186" s="1">
        <v>4744</v>
      </c>
      <c r="B2186" s="7">
        <f t="shared" si="70"/>
        <v>9</v>
      </c>
      <c r="C2186" s="5">
        <v>2020</v>
      </c>
      <c r="D2186" s="5">
        <v>10</v>
      </c>
      <c r="E2186" t="s">
        <v>49</v>
      </c>
      <c r="F2186" t="s">
        <v>60</v>
      </c>
      <c r="G2186" s="5">
        <v>1</v>
      </c>
      <c r="H2186">
        <v>24</v>
      </c>
      <c r="I2186">
        <v>28</v>
      </c>
      <c r="J2186">
        <v>-4</v>
      </c>
      <c r="K2186">
        <f>IF(Table1[[#This Row],[net]]&gt;0,1,0)</f>
        <v>0</v>
      </c>
      <c r="L2186">
        <v>-3</v>
      </c>
      <c r="M2186">
        <f>IF(Table1[[#This Row],[team]]=E2185,SUM(Table1[[#This Row],[win/loss]],M2185),Table1[[#This Row],[win/loss]])</f>
        <v>5</v>
      </c>
      <c r="N2186">
        <f>IF(Table1[[#This Row],[team]]=E2185,SUM(Table1[[#This Row],[win/loss]],M2185),Table1[[#This Row],[win/loss]])/B2186</f>
        <v>0.55555555555555558</v>
      </c>
      <c r="O2186">
        <f t="shared" si="71"/>
        <v>-7</v>
      </c>
      <c r="P2186">
        <f>IF(Table1[[#This Row],[difference]]&gt;0,SQRT(Table1[[#This Row],[difference]]),-SQRT(ABS(Table1[[#This Row],[difference]])))</f>
        <v>-2.6457513110645907</v>
      </c>
      <c r="Q2186">
        <f>IF(Table1[[#This Row],[line]]&gt;0,SQRT(Table1[[#This Row],[line]]),-SQRT(ABS(Table1[[#This Row],[line]])))</f>
        <v>-1.7320508075688772</v>
      </c>
      <c r="R2186">
        <f>Table1[[#This Row],[difference]]-Table1[[#This Row],[sqrt(line)]]</f>
        <v>-5.2679491924311233</v>
      </c>
      <c r="S2186">
        <f>IF(Table1[[#This Row],[difference]]&gt;0,1,-1)</f>
        <v>-1</v>
      </c>
      <c r="T2186">
        <f>IF(Table1[[#This Row],[team]]=E2185,SUM(H2186,T2185),Table1[[#This Row],[ppg]])</f>
        <v>251</v>
      </c>
      <c r="U2186">
        <f>IF(Table1[[#This Row],[team]]=E2185,SUM(I2186,U2185),Table1[[#This Row],[ppga]])</f>
        <v>170</v>
      </c>
      <c r="V2186">
        <f>IF(Table1[[#This Row],[team]]=E2185,SUM(Table1[[#This Row],[difference]],V2185),Table1[[#This Row],[difference]])</f>
        <v>20.5</v>
      </c>
      <c r="W2186">
        <f>IF(Table1[[#This Row],[team]]=E2185,SUM(Table1[[#This Row],[sqrt(dif)]],W2185),Table1[[#This Row],[sqrt(dif)]])</f>
        <v>4.0418827206243702</v>
      </c>
      <c r="X2186">
        <f>IF(Table1[[#This Row],[team]]=E2185,SUM(Table1[[#This Row],[f1]],X2185),Table1[[#This Row],[f1]])</f>
        <v>42.39698702014109</v>
      </c>
      <c r="Y2186">
        <f>IF(Table1[[#This Row],[ATS]]=S2185,SUM(Table1[[#This Row],[ATS]],Y2185),Table1[[#This Row],[ATS]])</f>
        <v>-1</v>
      </c>
      <c r="Z2186">
        <f>IF(Table1[[#This Row],[ATS]]&gt;0,Table1[[#This Row],[ATS streak (not real)]]-1,Table1[[#This Row],[ATS streak (not real)]]+1)</f>
        <v>0</v>
      </c>
      <c r="AA2186" s="5">
        <f>Table1[[#This Row],[running ttl ppg]]^2.37/(Table1[[#This Row],[running ttl ppg]]^2.37+Table1[[#This Row],[running ttl ppga]]^2.37)</f>
        <v>0.71575088676185672</v>
      </c>
      <c r="AB2186" s="5">
        <f>Table1[[#This Row],[pyth ratio]]+Table1[[#This Row],[win/loss ratio]]</f>
        <v>1.2713064423174123</v>
      </c>
    </row>
    <row r="2187" spans="1:28" x14ac:dyDescent="0.25">
      <c r="A2187" s="1">
        <v>4745</v>
      </c>
      <c r="B2187" s="7">
        <f t="shared" si="70"/>
        <v>10</v>
      </c>
      <c r="C2187" s="5">
        <v>2020</v>
      </c>
      <c r="D2187" s="5">
        <v>11</v>
      </c>
      <c r="E2187" t="s">
        <v>49</v>
      </c>
      <c r="F2187" t="s">
        <v>51</v>
      </c>
      <c r="G2187" s="5">
        <v>0</v>
      </c>
      <c r="H2187">
        <v>35</v>
      </c>
      <c r="I2187">
        <v>27</v>
      </c>
      <c r="J2187">
        <v>8</v>
      </c>
      <c r="K2187">
        <f>IF(Table1[[#This Row],[net]]&gt;0,1,0)</f>
        <v>1</v>
      </c>
      <c r="L2187">
        <v>-7</v>
      </c>
      <c r="M2187">
        <f>IF(Table1[[#This Row],[team]]=E2186,SUM(Table1[[#This Row],[win/loss]],M2186),Table1[[#This Row],[win/loss]])</f>
        <v>6</v>
      </c>
      <c r="N2187">
        <f>IF(Table1[[#This Row],[team]]=E2186,SUM(Table1[[#This Row],[win/loss]],M2186),Table1[[#This Row],[win/loss]])/B2187</f>
        <v>0.6</v>
      </c>
      <c r="O2187">
        <f t="shared" si="71"/>
        <v>1</v>
      </c>
      <c r="P2187">
        <f>IF(Table1[[#This Row],[difference]]&gt;0,SQRT(Table1[[#This Row],[difference]]),-SQRT(ABS(Table1[[#This Row],[difference]])))</f>
        <v>1</v>
      </c>
      <c r="Q2187">
        <f>IF(Table1[[#This Row],[line]]&gt;0,SQRT(Table1[[#This Row],[line]]),-SQRT(ABS(Table1[[#This Row],[line]])))</f>
        <v>-2.6457513110645907</v>
      </c>
      <c r="R2187">
        <f>Table1[[#This Row],[difference]]-Table1[[#This Row],[sqrt(line)]]</f>
        <v>3.6457513110645907</v>
      </c>
      <c r="S2187">
        <f>IF(Table1[[#This Row],[difference]]&gt;0,1,-1)</f>
        <v>1</v>
      </c>
      <c r="T2187">
        <f>IF(Table1[[#This Row],[team]]=E2186,SUM(H2187,T2186),Table1[[#This Row],[ppg]])</f>
        <v>286</v>
      </c>
      <c r="U2187">
        <f>IF(Table1[[#This Row],[team]]=E2186,SUM(I2187,U2186),Table1[[#This Row],[ppga]])</f>
        <v>197</v>
      </c>
      <c r="V2187">
        <f>IF(Table1[[#This Row],[team]]=E2186,SUM(Table1[[#This Row],[difference]],V2186),Table1[[#This Row],[difference]])</f>
        <v>21.5</v>
      </c>
      <c r="W2187">
        <f>IF(Table1[[#This Row],[team]]=E2186,SUM(Table1[[#This Row],[sqrt(dif)]],W2186),Table1[[#This Row],[sqrt(dif)]])</f>
        <v>5.0418827206243702</v>
      </c>
      <c r="X2187">
        <f>IF(Table1[[#This Row],[team]]=E2186,SUM(Table1[[#This Row],[f1]],X2186),Table1[[#This Row],[f1]])</f>
        <v>46.042738331205683</v>
      </c>
      <c r="Y2187">
        <f>IF(Table1[[#This Row],[ATS]]=S2186,SUM(Table1[[#This Row],[ATS]],Y2186),Table1[[#This Row],[ATS]])</f>
        <v>1</v>
      </c>
      <c r="Z2187">
        <f>IF(Table1[[#This Row],[ATS]]&gt;0,Table1[[#This Row],[ATS streak (not real)]]-1,Table1[[#This Row],[ATS streak (not real)]]+1)</f>
        <v>0</v>
      </c>
      <c r="AA2187" s="5">
        <f>Table1[[#This Row],[running ttl ppg]]^2.37/(Table1[[#This Row],[running ttl ppg]]^2.37+Table1[[#This Row],[running ttl ppga]]^2.37)</f>
        <v>0.70754858630518169</v>
      </c>
      <c r="AB2187" s="5">
        <f>Table1[[#This Row],[pyth ratio]]+Table1[[#This Row],[win/loss ratio]]</f>
        <v>1.3075485863051817</v>
      </c>
    </row>
    <row r="2188" spans="1:28" x14ac:dyDescent="0.25">
      <c r="A2188" s="1">
        <v>4746</v>
      </c>
      <c r="B2188" s="7">
        <f t="shared" si="70"/>
        <v>11</v>
      </c>
      <c r="C2188" s="5">
        <v>2020</v>
      </c>
      <c r="D2188" s="5">
        <v>12</v>
      </c>
      <c r="E2188" t="s">
        <v>49</v>
      </c>
      <c r="F2188" t="s">
        <v>63</v>
      </c>
      <c r="G2188" s="5">
        <v>0</v>
      </c>
      <c r="H2188">
        <v>9</v>
      </c>
      <c r="I2188">
        <v>13</v>
      </c>
      <c r="J2188">
        <v>-4</v>
      </c>
      <c r="K2188">
        <f>IF(Table1[[#This Row],[net]]&gt;0,1,0)</f>
        <v>0</v>
      </c>
      <c r="L2188">
        <v>5.5</v>
      </c>
      <c r="M2188">
        <f>IF(Table1[[#This Row],[team]]=E2187,SUM(Table1[[#This Row],[win/loss]],M2187),Table1[[#This Row],[win/loss]])</f>
        <v>6</v>
      </c>
      <c r="N2188">
        <f>IF(Table1[[#This Row],[team]]=E2187,SUM(Table1[[#This Row],[win/loss]],M2187),Table1[[#This Row],[win/loss]])/B2188</f>
        <v>0.54545454545454541</v>
      </c>
      <c r="O2188">
        <f t="shared" si="71"/>
        <v>1.5</v>
      </c>
      <c r="P2188">
        <f>IF(Table1[[#This Row],[difference]]&gt;0,SQRT(Table1[[#This Row],[difference]]),-SQRT(ABS(Table1[[#This Row],[difference]])))</f>
        <v>1.2247448713915889</v>
      </c>
      <c r="Q2188">
        <f>IF(Table1[[#This Row],[line]]&gt;0,SQRT(Table1[[#This Row],[line]]),-SQRT(ABS(Table1[[#This Row],[line]])))</f>
        <v>2.3452078799117149</v>
      </c>
      <c r="R2188">
        <f>Table1[[#This Row],[difference]]-Table1[[#This Row],[sqrt(line)]]</f>
        <v>-0.84520787991171487</v>
      </c>
      <c r="S2188">
        <f>IF(Table1[[#This Row],[difference]]&gt;0,1,-1)</f>
        <v>1</v>
      </c>
      <c r="T2188">
        <f>IF(Table1[[#This Row],[team]]=E2187,SUM(H2188,T2187),Table1[[#This Row],[ppg]])</f>
        <v>295</v>
      </c>
      <c r="U2188">
        <f>IF(Table1[[#This Row],[team]]=E2187,SUM(I2188,U2187),Table1[[#This Row],[ppga]])</f>
        <v>210</v>
      </c>
      <c r="V2188">
        <f>IF(Table1[[#This Row],[team]]=E2187,SUM(Table1[[#This Row],[difference]],V2187),Table1[[#This Row],[difference]])</f>
        <v>23</v>
      </c>
      <c r="W2188">
        <f>IF(Table1[[#This Row],[team]]=E2187,SUM(Table1[[#This Row],[sqrt(dif)]],W2187),Table1[[#This Row],[sqrt(dif)]])</f>
        <v>6.2666275920159595</v>
      </c>
      <c r="X2188">
        <f>IF(Table1[[#This Row],[team]]=E2187,SUM(Table1[[#This Row],[f1]],X2187),Table1[[#This Row],[f1]])</f>
        <v>45.197530451293972</v>
      </c>
      <c r="Y2188">
        <f>IF(Table1[[#This Row],[ATS]]=S2187,SUM(Table1[[#This Row],[ATS]],Y2187),Table1[[#This Row],[ATS]])</f>
        <v>2</v>
      </c>
      <c r="Z2188">
        <f>IF(Table1[[#This Row],[ATS]]&gt;0,Table1[[#This Row],[ATS streak (not real)]]-1,Table1[[#This Row],[ATS streak (not real)]]+1)</f>
        <v>1</v>
      </c>
      <c r="AA2188" s="5">
        <f>Table1[[#This Row],[running ttl ppg]]^2.37/(Table1[[#This Row],[running ttl ppg]]^2.37+Table1[[#This Row],[running ttl ppga]]^2.37)</f>
        <v>0.69114692442639791</v>
      </c>
      <c r="AB2188" s="5">
        <f>Table1[[#This Row],[pyth ratio]]+Table1[[#This Row],[win/loss ratio]]</f>
        <v>1.2366014698809433</v>
      </c>
    </row>
    <row r="2189" spans="1:28" x14ac:dyDescent="0.25">
      <c r="A2189" s="1">
        <v>4747</v>
      </c>
      <c r="B2189" s="7">
        <f t="shared" si="70"/>
        <v>12</v>
      </c>
      <c r="C2189" s="5">
        <v>2020</v>
      </c>
      <c r="D2189" s="5">
        <v>13</v>
      </c>
      <c r="E2189" t="s">
        <v>49</v>
      </c>
      <c r="F2189" t="s">
        <v>44</v>
      </c>
      <c r="G2189" s="5">
        <v>1</v>
      </c>
      <c r="H2189">
        <v>15</v>
      </c>
      <c r="I2189">
        <v>26</v>
      </c>
      <c r="J2189">
        <v>-11</v>
      </c>
      <c r="K2189">
        <f>IF(Table1[[#This Row],[net]]&gt;0,1,0)</f>
        <v>0</v>
      </c>
      <c r="L2189">
        <v>-6.5</v>
      </c>
      <c r="M2189">
        <f>IF(Table1[[#This Row],[team]]=E2188,SUM(Table1[[#This Row],[win/loss]],M2188),Table1[[#This Row],[win/loss]])</f>
        <v>6</v>
      </c>
      <c r="N2189">
        <f>IF(Table1[[#This Row],[team]]=E2188,SUM(Table1[[#This Row],[win/loss]],M2188),Table1[[#This Row],[win/loss]])/B2189</f>
        <v>0.5</v>
      </c>
      <c r="O2189">
        <f t="shared" si="71"/>
        <v>-17.5</v>
      </c>
      <c r="P2189">
        <f>IF(Table1[[#This Row],[difference]]&gt;0,SQRT(Table1[[#This Row],[difference]]),-SQRT(ABS(Table1[[#This Row],[difference]])))</f>
        <v>-4.1833001326703778</v>
      </c>
      <c r="Q2189">
        <f>IF(Table1[[#This Row],[line]]&gt;0,SQRT(Table1[[#This Row],[line]]),-SQRT(ABS(Table1[[#This Row],[line]])))</f>
        <v>-2.5495097567963922</v>
      </c>
      <c r="R2189">
        <f>Table1[[#This Row],[difference]]-Table1[[#This Row],[sqrt(line)]]</f>
        <v>-14.950490243203607</v>
      </c>
      <c r="S2189">
        <f>IF(Table1[[#This Row],[difference]]&gt;0,1,-1)</f>
        <v>-1</v>
      </c>
      <c r="T2189">
        <f>IF(Table1[[#This Row],[team]]=E2188,SUM(H2189,T2188),Table1[[#This Row],[ppg]])</f>
        <v>310</v>
      </c>
      <c r="U2189">
        <f>IF(Table1[[#This Row],[team]]=E2188,SUM(I2189,U2188),Table1[[#This Row],[ppga]])</f>
        <v>236</v>
      </c>
      <c r="V2189">
        <f>IF(Table1[[#This Row],[team]]=E2188,SUM(Table1[[#This Row],[difference]],V2188),Table1[[#This Row],[difference]])</f>
        <v>5.5</v>
      </c>
      <c r="W2189">
        <f>IF(Table1[[#This Row],[team]]=E2188,SUM(Table1[[#This Row],[sqrt(dif)]],W2188),Table1[[#This Row],[sqrt(dif)]])</f>
        <v>2.0833274593455817</v>
      </c>
      <c r="X2189">
        <f>IF(Table1[[#This Row],[team]]=E2188,SUM(Table1[[#This Row],[f1]],X2188),Table1[[#This Row],[f1]])</f>
        <v>30.247040208090365</v>
      </c>
      <c r="Y2189">
        <f>IF(Table1[[#This Row],[ATS]]=S2188,SUM(Table1[[#This Row],[ATS]],Y2188),Table1[[#This Row],[ATS]])</f>
        <v>-1</v>
      </c>
      <c r="Z2189">
        <f>IF(Table1[[#This Row],[ATS]]&gt;0,Table1[[#This Row],[ATS streak (not real)]]-1,Table1[[#This Row],[ATS streak (not real)]]+1)</f>
        <v>0</v>
      </c>
      <c r="AA2189" s="5">
        <f>Table1[[#This Row],[running ttl ppg]]^2.37/(Table1[[#This Row],[running ttl ppg]]^2.37+Table1[[#This Row],[running ttl ppga]]^2.37)</f>
        <v>0.65619761753908334</v>
      </c>
      <c r="AB2189" s="5">
        <f>Table1[[#This Row],[pyth ratio]]+Table1[[#This Row],[win/loss ratio]]</f>
        <v>1.1561976175390833</v>
      </c>
    </row>
    <row r="2190" spans="1:28" x14ac:dyDescent="0.25">
      <c r="A2190" s="1">
        <v>4748</v>
      </c>
      <c r="B2190" s="7">
        <f t="shared" si="70"/>
        <v>13</v>
      </c>
      <c r="C2190" s="5">
        <v>2020</v>
      </c>
      <c r="D2190" s="5">
        <v>14</v>
      </c>
      <c r="E2190" t="s">
        <v>49</v>
      </c>
      <c r="F2190" t="s">
        <v>46</v>
      </c>
      <c r="G2190" s="5">
        <v>0</v>
      </c>
      <c r="H2190">
        <v>24</v>
      </c>
      <c r="I2190">
        <v>31</v>
      </c>
      <c r="J2190">
        <v>-7</v>
      </c>
      <c r="K2190">
        <f>IF(Table1[[#This Row],[net]]&gt;0,1,0)</f>
        <v>0</v>
      </c>
      <c r="L2190">
        <v>-3</v>
      </c>
      <c r="M2190">
        <f>IF(Table1[[#This Row],[team]]=E2189,SUM(Table1[[#This Row],[win/loss]],M2189),Table1[[#This Row],[win/loss]])</f>
        <v>6</v>
      </c>
      <c r="N2190">
        <f>IF(Table1[[#This Row],[team]]=E2189,SUM(Table1[[#This Row],[win/loss]],M2189),Table1[[#This Row],[win/loss]])/B2190</f>
        <v>0.46153846153846156</v>
      </c>
      <c r="O2190">
        <f t="shared" si="71"/>
        <v>-10</v>
      </c>
      <c r="P2190">
        <f>IF(Table1[[#This Row],[difference]]&gt;0,SQRT(Table1[[#This Row],[difference]]),-SQRT(ABS(Table1[[#This Row],[difference]])))</f>
        <v>-3.1622776601683795</v>
      </c>
      <c r="Q2190">
        <f>IF(Table1[[#This Row],[line]]&gt;0,SQRT(Table1[[#This Row],[line]]),-SQRT(ABS(Table1[[#This Row],[line]])))</f>
        <v>-1.7320508075688772</v>
      </c>
      <c r="R2190">
        <f>Table1[[#This Row],[difference]]-Table1[[#This Row],[sqrt(line)]]</f>
        <v>-8.2679491924311233</v>
      </c>
      <c r="S2190">
        <f>IF(Table1[[#This Row],[difference]]&gt;0,1,-1)</f>
        <v>-1</v>
      </c>
      <c r="T2190">
        <f>IF(Table1[[#This Row],[team]]=E2189,SUM(H2190,T2189),Table1[[#This Row],[ppg]])</f>
        <v>334</v>
      </c>
      <c r="U2190">
        <f>IF(Table1[[#This Row],[team]]=E2189,SUM(I2190,U2189),Table1[[#This Row],[ppga]])</f>
        <v>267</v>
      </c>
      <c r="V2190">
        <f>IF(Table1[[#This Row],[team]]=E2189,SUM(Table1[[#This Row],[difference]],V2189),Table1[[#This Row],[difference]])</f>
        <v>-4.5</v>
      </c>
      <c r="W2190">
        <f>IF(Table1[[#This Row],[team]]=E2189,SUM(Table1[[#This Row],[sqrt(dif)]],W2189),Table1[[#This Row],[sqrt(dif)]])</f>
        <v>-1.0789502008227978</v>
      </c>
      <c r="X2190">
        <f>IF(Table1[[#This Row],[team]]=E2189,SUM(Table1[[#This Row],[f1]],X2189),Table1[[#This Row],[f1]])</f>
        <v>21.979091015659243</v>
      </c>
      <c r="Y2190">
        <f>IF(Table1[[#This Row],[ATS]]=S2189,SUM(Table1[[#This Row],[ATS]],Y2189),Table1[[#This Row],[ATS]])</f>
        <v>-2</v>
      </c>
      <c r="Z2190">
        <f>IF(Table1[[#This Row],[ATS]]&gt;0,Table1[[#This Row],[ATS streak (not real)]]-1,Table1[[#This Row],[ATS streak (not real)]]+1)</f>
        <v>-1</v>
      </c>
      <c r="AA2190" s="5">
        <f>Table1[[#This Row],[running ttl ppg]]^2.37/(Table1[[#This Row],[running ttl ppg]]^2.37+Table1[[#This Row],[running ttl ppga]]^2.37)</f>
        <v>0.62962883253775825</v>
      </c>
      <c r="AB2190" s="5">
        <f>Table1[[#This Row],[pyth ratio]]+Table1[[#This Row],[win/loss ratio]]</f>
        <v>1.0911672940762198</v>
      </c>
    </row>
    <row r="2191" spans="1:28" x14ac:dyDescent="0.25">
      <c r="A2191" s="1">
        <v>4749</v>
      </c>
      <c r="B2191" s="7">
        <f t="shared" si="70"/>
        <v>14</v>
      </c>
      <c r="C2191" s="5">
        <v>2020</v>
      </c>
      <c r="D2191" s="5">
        <v>15</v>
      </c>
      <c r="E2191" t="s">
        <v>49</v>
      </c>
      <c r="F2191" t="s">
        <v>58</v>
      </c>
      <c r="G2191" s="5">
        <v>1</v>
      </c>
      <c r="H2191">
        <v>44</v>
      </c>
      <c r="I2191">
        <v>21</v>
      </c>
      <c r="J2191">
        <v>23</v>
      </c>
      <c r="K2191">
        <f>IF(Table1[[#This Row],[net]]&gt;0,1,0)</f>
        <v>1</v>
      </c>
      <c r="L2191">
        <v>1</v>
      </c>
      <c r="M2191">
        <f>IF(Table1[[#This Row],[team]]=E2190,SUM(Table1[[#This Row],[win/loss]],M2190),Table1[[#This Row],[win/loss]])</f>
        <v>7</v>
      </c>
      <c r="N2191">
        <f>IF(Table1[[#This Row],[team]]=E2190,SUM(Table1[[#This Row],[win/loss]],M2190),Table1[[#This Row],[win/loss]])/B2191</f>
        <v>0.5</v>
      </c>
      <c r="O2191">
        <f t="shared" si="71"/>
        <v>24</v>
      </c>
      <c r="P2191">
        <f>IF(Table1[[#This Row],[difference]]&gt;0,SQRT(Table1[[#This Row],[difference]]),-SQRT(ABS(Table1[[#This Row],[difference]])))</f>
        <v>4.8989794855663558</v>
      </c>
      <c r="Q2191">
        <f>IF(Table1[[#This Row],[line]]&gt;0,SQRT(Table1[[#This Row],[line]]),-SQRT(ABS(Table1[[#This Row],[line]])))</f>
        <v>1</v>
      </c>
      <c r="R2191">
        <f>Table1[[#This Row],[difference]]-Table1[[#This Row],[sqrt(line)]]</f>
        <v>23</v>
      </c>
      <c r="S2191">
        <f>IF(Table1[[#This Row],[difference]]&gt;0,1,-1)</f>
        <v>1</v>
      </c>
      <c r="T2191">
        <f>IF(Table1[[#This Row],[team]]=E2190,SUM(H2191,T2190),Table1[[#This Row],[ppg]])</f>
        <v>378</v>
      </c>
      <c r="U2191">
        <f>IF(Table1[[#This Row],[team]]=E2190,SUM(I2191,U2190),Table1[[#This Row],[ppga]])</f>
        <v>288</v>
      </c>
      <c r="V2191">
        <f>IF(Table1[[#This Row],[team]]=E2190,SUM(Table1[[#This Row],[difference]],V2190),Table1[[#This Row],[difference]])</f>
        <v>19.5</v>
      </c>
      <c r="W2191">
        <f>IF(Table1[[#This Row],[team]]=E2190,SUM(Table1[[#This Row],[sqrt(dif)]],W2190),Table1[[#This Row],[sqrt(dif)]])</f>
        <v>3.820029284743558</v>
      </c>
      <c r="X2191">
        <f>IF(Table1[[#This Row],[team]]=E2190,SUM(Table1[[#This Row],[f1]],X2190),Table1[[#This Row],[f1]])</f>
        <v>44.979091015659243</v>
      </c>
      <c r="Y2191">
        <f>IF(Table1[[#This Row],[ATS]]=S2190,SUM(Table1[[#This Row],[ATS]],Y2190),Table1[[#This Row],[ATS]])</f>
        <v>1</v>
      </c>
      <c r="Z2191">
        <f>IF(Table1[[#This Row],[ATS]]&gt;0,Table1[[#This Row],[ATS streak (not real)]]-1,Table1[[#This Row],[ATS streak (not real)]]+1)</f>
        <v>0</v>
      </c>
      <c r="AA2191" s="5">
        <f>Table1[[#This Row],[running ttl ppg]]^2.37/(Table1[[#This Row],[running ttl ppg]]^2.37+Table1[[#This Row],[running ttl ppga]]^2.37)</f>
        <v>0.65576612333874185</v>
      </c>
      <c r="AB2191" s="5">
        <f>Table1[[#This Row],[pyth ratio]]+Table1[[#This Row],[win/loss ratio]]</f>
        <v>1.1557661233387417</v>
      </c>
    </row>
    <row r="2192" spans="1:28" x14ac:dyDescent="0.25">
      <c r="A2192" s="1">
        <v>4750</v>
      </c>
      <c r="B2192" s="7">
        <f t="shared" si="70"/>
        <v>15</v>
      </c>
      <c r="C2192" s="5">
        <v>2020</v>
      </c>
      <c r="D2192" s="5">
        <v>16</v>
      </c>
      <c r="E2192" t="s">
        <v>49</v>
      </c>
      <c r="F2192" t="s">
        <v>66</v>
      </c>
      <c r="G2192" s="5">
        <v>0</v>
      </c>
      <c r="H2192">
        <v>9</v>
      </c>
      <c r="I2192">
        <v>17</v>
      </c>
      <c r="J2192">
        <v>-8</v>
      </c>
      <c r="K2192">
        <f>IF(Table1[[#This Row],[net]]&gt;0,1,0)</f>
        <v>0</v>
      </c>
      <c r="L2192">
        <v>-2</v>
      </c>
      <c r="M2192">
        <f>IF(Table1[[#This Row],[team]]=E2191,SUM(Table1[[#This Row],[win/loss]],M2191),Table1[[#This Row],[win/loss]])</f>
        <v>7</v>
      </c>
      <c r="N2192">
        <f>IF(Table1[[#This Row],[team]]=E2191,SUM(Table1[[#This Row],[win/loss]],M2191),Table1[[#This Row],[win/loss]])/B2192</f>
        <v>0.46666666666666667</v>
      </c>
      <c r="O2192">
        <f t="shared" si="71"/>
        <v>-10</v>
      </c>
      <c r="P2192">
        <f>IF(Table1[[#This Row],[difference]]&gt;0,SQRT(Table1[[#This Row],[difference]]),-SQRT(ABS(Table1[[#This Row],[difference]])))</f>
        <v>-3.1622776601683795</v>
      </c>
      <c r="Q2192">
        <f>IF(Table1[[#This Row],[line]]&gt;0,SQRT(Table1[[#This Row],[line]]),-SQRT(ABS(Table1[[#This Row],[line]])))</f>
        <v>-1.4142135623730951</v>
      </c>
      <c r="R2192">
        <f>Table1[[#This Row],[difference]]-Table1[[#This Row],[sqrt(line)]]</f>
        <v>-8.5857864376269042</v>
      </c>
      <c r="S2192">
        <f>IF(Table1[[#This Row],[difference]]&gt;0,1,-1)</f>
        <v>-1</v>
      </c>
      <c r="T2192">
        <f>IF(Table1[[#This Row],[team]]=E2191,SUM(H2192,T2191),Table1[[#This Row],[ppg]])</f>
        <v>387</v>
      </c>
      <c r="U2192">
        <f>IF(Table1[[#This Row],[team]]=E2191,SUM(I2192,U2191),Table1[[#This Row],[ppga]])</f>
        <v>305</v>
      </c>
      <c r="V2192">
        <f>IF(Table1[[#This Row],[team]]=E2191,SUM(Table1[[#This Row],[difference]],V2191),Table1[[#This Row],[difference]])</f>
        <v>9.5</v>
      </c>
      <c r="W2192">
        <f>IF(Table1[[#This Row],[team]]=E2191,SUM(Table1[[#This Row],[sqrt(dif)]],W2191),Table1[[#This Row],[sqrt(dif)]])</f>
        <v>0.65775162457517844</v>
      </c>
      <c r="X2192">
        <f>IF(Table1[[#This Row],[team]]=E2191,SUM(Table1[[#This Row],[f1]],X2191),Table1[[#This Row],[f1]])</f>
        <v>36.393304578032343</v>
      </c>
      <c r="Y2192">
        <f>IF(Table1[[#This Row],[ATS]]=S2191,SUM(Table1[[#This Row],[ATS]],Y2191),Table1[[#This Row],[ATS]])</f>
        <v>-1</v>
      </c>
      <c r="Z2192">
        <f>IF(Table1[[#This Row],[ATS]]&gt;0,Table1[[#This Row],[ATS streak (not real)]]-1,Table1[[#This Row],[ATS streak (not real)]]+1)</f>
        <v>0</v>
      </c>
      <c r="AA2192" s="5">
        <f>Table1[[#This Row],[running ttl ppg]]^2.37/(Table1[[#This Row],[running ttl ppg]]^2.37+Table1[[#This Row],[running ttl ppga]]^2.37)</f>
        <v>0.63745327366703108</v>
      </c>
      <c r="AB2192" s="5">
        <f>Table1[[#This Row],[pyth ratio]]+Table1[[#This Row],[win/loss ratio]]</f>
        <v>1.1041199403336979</v>
      </c>
    </row>
    <row r="2193" spans="1:28" x14ac:dyDescent="0.25">
      <c r="A2193" s="1">
        <v>4751</v>
      </c>
      <c r="B2193" s="7">
        <f t="shared" si="70"/>
        <v>16</v>
      </c>
      <c r="C2193" s="5">
        <v>2020</v>
      </c>
      <c r="D2193" s="5">
        <v>17</v>
      </c>
      <c r="E2193" t="s">
        <v>49</v>
      </c>
      <c r="F2193" t="s">
        <v>72</v>
      </c>
      <c r="G2193" s="5">
        <v>1</v>
      </c>
      <c r="H2193">
        <v>47</v>
      </c>
      <c r="I2193">
        <v>16</v>
      </c>
      <c r="J2193">
        <v>31</v>
      </c>
      <c r="K2193">
        <f>IF(Table1[[#This Row],[net]]&gt;0,1,0)</f>
        <v>1</v>
      </c>
      <c r="L2193">
        <v>-12.5</v>
      </c>
      <c r="M2193">
        <f>IF(Table1[[#This Row],[team]]=E2192,SUM(Table1[[#This Row],[win/loss]],M2192),Table1[[#This Row],[win/loss]])</f>
        <v>8</v>
      </c>
      <c r="N2193">
        <f>IF(Table1[[#This Row],[team]]=E2192,SUM(Table1[[#This Row],[win/loss]],M2192),Table1[[#This Row],[win/loss]])/B2193</f>
        <v>0.5</v>
      </c>
      <c r="O2193">
        <f t="shared" si="71"/>
        <v>18.5</v>
      </c>
      <c r="P2193">
        <f>IF(Table1[[#This Row],[difference]]&gt;0,SQRT(Table1[[#This Row],[difference]]),-SQRT(ABS(Table1[[#This Row],[difference]])))</f>
        <v>4.3011626335213133</v>
      </c>
      <c r="Q2193">
        <f>IF(Table1[[#This Row],[line]]&gt;0,SQRT(Table1[[#This Row],[line]]),-SQRT(ABS(Table1[[#This Row],[line]])))</f>
        <v>-3.5355339059327378</v>
      </c>
      <c r="R2193">
        <f>Table1[[#This Row],[difference]]-Table1[[#This Row],[sqrt(line)]]</f>
        <v>22.035533905932738</v>
      </c>
      <c r="S2193">
        <f>IF(Table1[[#This Row],[difference]]&gt;0,1,-1)</f>
        <v>1</v>
      </c>
      <c r="T2193">
        <f>IF(Table1[[#This Row],[team]]=E2192,SUM(H2193,T2192),Table1[[#This Row],[ppg]])</f>
        <v>434</v>
      </c>
      <c r="U2193">
        <f>IF(Table1[[#This Row],[team]]=E2192,SUM(I2193,U2192),Table1[[#This Row],[ppga]])</f>
        <v>321</v>
      </c>
      <c r="V2193">
        <f>IF(Table1[[#This Row],[team]]=E2192,SUM(Table1[[#This Row],[difference]],V2192),Table1[[#This Row],[difference]])</f>
        <v>28</v>
      </c>
      <c r="W2193">
        <f>IF(Table1[[#This Row],[team]]=E2192,SUM(Table1[[#This Row],[sqrt(dif)]],W2192),Table1[[#This Row],[sqrt(dif)]])</f>
        <v>4.9589142580964918</v>
      </c>
      <c r="X2193">
        <f>IF(Table1[[#This Row],[team]]=E2192,SUM(Table1[[#This Row],[f1]],X2192),Table1[[#This Row],[f1]])</f>
        <v>58.42883848396508</v>
      </c>
      <c r="Y2193">
        <f>IF(Table1[[#This Row],[ATS]]=S2192,SUM(Table1[[#This Row],[ATS]],Y2192),Table1[[#This Row],[ATS]])</f>
        <v>1</v>
      </c>
      <c r="Z2193">
        <f>IF(Table1[[#This Row],[ATS]]&gt;0,Table1[[#This Row],[ATS streak (not real)]]-1,Table1[[#This Row],[ATS streak (not real)]]+1)</f>
        <v>0</v>
      </c>
      <c r="AA2193" s="5">
        <f>Table1[[#This Row],[running ttl ppg]]^2.37/(Table1[[#This Row],[running ttl ppg]]^2.37+Table1[[#This Row],[running ttl ppga]]^2.37)</f>
        <v>0.67146093403804685</v>
      </c>
      <c r="AB2193" s="5">
        <f>Table1[[#This Row],[pyth ratio]]+Table1[[#This Row],[win/loss ratio]]</f>
        <v>1.1714609340380469</v>
      </c>
    </row>
    <row r="2194" spans="1:28" x14ac:dyDescent="0.25">
      <c r="A2194" s="1">
        <v>4752</v>
      </c>
      <c r="B2194" s="7">
        <f t="shared" si="70"/>
        <v>1</v>
      </c>
      <c r="C2194" s="5">
        <v>2020</v>
      </c>
      <c r="D2194" s="5">
        <v>1</v>
      </c>
      <c r="E2194" t="s">
        <v>50</v>
      </c>
      <c r="F2194" t="s">
        <v>65</v>
      </c>
      <c r="G2194" s="5">
        <v>0</v>
      </c>
      <c r="H2194">
        <v>16</v>
      </c>
      <c r="I2194">
        <v>24</v>
      </c>
      <c r="J2194">
        <v>-8</v>
      </c>
      <c r="K2194">
        <f>IF(Table1[[#This Row],[net]]&gt;0,1,0)</f>
        <v>0</v>
      </c>
      <c r="L2194">
        <v>-3</v>
      </c>
      <c r="M2194">
        <f>IF(Table1[[#This Row],[team]]=E2193,SUM(Table1[[#This Row],[win/loss]],M2193),Table1[[#This Row],[win/loss]])</f>
        <v>0</v>
      </c>
      <c r="N2194">
        <f>IF(Table1[[#This Row],[team]]=E2193,SUM(Table1[[#This Row],[win/loss]],M2193),Table1[[#This Row],[win/loss]])/B2194</f>
        <v>0</v>
      </c>
      <c r="O2194">
        <f t="shared" si="71"/>
        <v>-11</v>
      </c>
      <c r="P2194">
        <f>IF(Table1[[#This Row],[difference]]&gt;0,SQRT(Table1[[#This Row],[difference]]),-SQRT(ABS(Table1[[#This Row],[difference]])))</f>
        <v>-3.3166247903553998</v>
      </c>
      <c r="Q2194">
        <f>IF(Table1[[#This Row],[line]]&gt;0,SQRT(Table1[[#This Row],[line]]),-SQRT(ABS(Table1[[#This Row],[line]])))</f>
        <v>-1.7320508075688772</v>
      </c>
      <c r="R2194">
        <f>Table1[[#This Row],[difference]]-Table1[[#This Row],[sqrt(line)]]</f>
        <v>-9.2679491924311233</v>
      </c>
      <c r="S2194">
        <f>IF(Table1[[#This Row],[difference]]&gt;0,1,-1)</f>
        <v>-1</v>
      </c>
      <c r="T2194">
        <f>IF(Table1[[#This Row],[team]]=E2193,SUM(H2194,T2193),Table1[[#This Row],[ppg]])</f>
        <v>16</v>
      </c>
      <c r="U2194">
        <f>IF(Table1[[#This Row],[team]]=E2193,SUM(I2194,U2193),Table1[[#This Row],[ppga]])</f>
        <v>24</v>
      </c>
      <c r="V2194">
        <f>IF(Table1[[#This Row],[team]]=E2193,SUM(Table1[[#This Row],[difference]],V2193),Table1[[#This Row],[difference]])</f>
        <v>-11</v>
      </c>
      <c r="W2194">
        <f>IF(Table1[[#This Row],[team]]=E2193,SUM(Table1[[#This Row],[sqrt(dif)]],W2193),Table1[[#This Row],[sqrt(dif)]])</f>
        <v>-3.3166247903553998</v>
      </c>
      <c r="X2194">
        <f>IF(Table1[[#This Row],[team]]=E2193,SUM(Table1[[#This Row],[f1]],X2193),Table1[[#This Row],[f1]])</f>
        <v>-9.2679491924311233</v>
      </c>
      <c r="Y2194">
        <f>IF(Table1[[#This Row],[ATS]]=S2193,SUM(Table1[[#This Row],[ATS]],Y2193),Table1[[#This Row],[ATS]])</f>
        <v>-1</v>
      </c>
      <c r="Z2194">
        <f>IF(Table1[[#This Row],[ATS]]&gt;0,Table1[[#This Row],[ATS streak (not real)]]-1,Table1[[#This Row],[ATS streak (not real)]]+1)</f>
        <v>0</v>
      </c>
      <c r="AA2194" s="5">
        <f>Table1[[#This Row],[running ttl ppg]]^2.37/(Table1[[#This Row],[running ttl ppg]]^2.37+Table1[[#This Row],[running ttl ppga]]^2.37)</f>
        <v>0.2766875678244971</v>
      </c>
      <c r="AB2194" s="5">
        <f>Table1[[#This Row],[pyth ratio]]+Table1[[#This Row],[win/loss ratio]]</f>
        <v>0.2766875678244971</v>
      </c>
    </row>
    <row r="2195" spans="1:28" x14ac:dyDescent="0.25">
      <c r="A2195" s="1">
        <v>4753</v>
      </c>
      <c r="B2195" s="7">
        <f t="shared" ref="B2195:B2258" si="72">IF(B2194=16,1,B2194+1)</f>
        <v>2</v>
      </c>
      <c r="C2195" s="5">
        <v>2020</v>
      </c>
      <c r="D2195" s="5">
        <v>2</v>
      </c>
      <c r="E2195" t="s">
        <v>50</v>
      </c>
      <c r="F2195" t="s">
        <v>46</v>
      </c>
      <c r="G2195" s="5">
        <v>1</v>
      </c>
      <c r="H2195">
        <v>14</v>
      </c>
      <c r="I2195">
        <v>16</v>
      </c>
      <c r="J2195">
        <v>-2</v>
      </c>
      <c r="K2195">
        <f>IF(Table1[[#This Row],[net]]&gt;0,1,0)</f>
        <v>0</v>
      </c>
      <c r="L2195">
        <v>3</v>
      </c>
      <c r="M2195">
        <f>IF(Table1[[#This Row],[team]]=E2194,SUM(Table1[[#This Row],[win/loss]],M2194),Table1[[#This Row],[win/loss]])</f>
        <v>0</v>
      </c>
      <c r="N2195">
        <f>IF(Table1[[#This Row],[team]]=E2194,SUM(Table1[[#This Row],[win/loss]],M2194),Table1[[#This Row],[win/loss]])/B2195</f>
        <v>0</v>
      </c>
      <c r="O2195">
        <f t="shared" si="71"/>
        <v>1</v>
      </c>
      <c r="P2195">
        <f>IF(Table1[[#This Row],[difference]]&gt;0,SQRT(Table1[[#This Row],[difference]]),-SQRT(ABS(Table1[[#This Row],[difference]])))</f>
        <v>1</v>
      </c>
      <c r="Q2195">
        <f>IF(Table1[[#This Row],[line]]&gt;0,SQRT(Table1[[#This Row],[line]]),-SQRT(ABS(Table1[[#This Row],[line]])))</f>
        <v>1.7320508075688772</v>
      </c>
      <c r="R2195">
        <f>Table1[[#This Row],[difference]]-Table1[[#This Row],[sqrt(line)]]</f>
        <v>-0.73205080756887719</v>
      </c>
      <c r="S2195">
        <f>IF(Table1[[#This Row],[difference]]&gt;0,1,-1)</f>
        <v>1</v>
      </c>
      <c r="T2195">
        <f>IF(Table1[[#This Row],[team]]=E2194,SUM(H2195,T2194),Table1[[#This Row],[ppg]])</f>
        <v>30</v>
      </c>
      <c r="U2195">
        <f>IF(Table1[[#This Row],[team]]=E2194,SUM(I2195,U2194),Table1[[#This Row],[ppga]])</f>
        <v>40</v>
      </c>
      <c r="V2195">
        <f>IF(Table1[[#This Row],[team]]=E2194,SUM(Table1[[#This Row],[difference]],V2194),Table1[[#This Row],[difference]])</f>
        <v>-10</v>
      </c>
      <c r="W2195">
        <f>IF(Table1[[#This Row],[team]]=E2194,SUM(Table1[[#This Row],[sqrt(dif)]],W2194),Table1[[#This Row],[sqrt(dif)]])</f>
        <v>-2.3166247903553998</v>
      </c>
      <c r="X2195">
        <f>IF(Table1[[#This Row],[team]]=E2194,SUM(Table1[[#This Row],[f1]],X2194),Table1[[#This Row],[f1]])</f>
        <v>-10</v>
      </c>
      <c r="Y2195">
        <f>IF(Table1[[#This Row],[ATS]]=S2194,SUM(Table1[[#This Row],[ATS]],Y2194),Table1[[#This Row],[ATS]])</f>
        <v>1</v>
      </c>
      <c r="Z2195">
        <f>IF(Table1[[#This Row],[ATS]]&gt;0,Table1[[#This Row],[ATS streak (not real)]]-1,Table1[[#This Row],[ATS streak (not real)]]+1)</f>
        <v>0</v>
      </c>
      <c r="AA2195" s="5">
        <f>Table1[[#This Row],[running ttl ppg]]^2.37/(Table1[[#This Row],[running ttl ppg]]^2.37+Table1[[#This Row],[running ttl ppga]]^2.37)</f>
        <v>0.33585822723677949</v>
      </c>
      <c r="AB2195" s="5">
        <f>Table1[[#This Row],[pyth ratio]]+Table1[[#This Row],[win/loss ratio]]</f>
        <v>0.33585822723677949</v>
      </c>
    </row>
    <row r="2196" spans="1:28" x14ac:dyDescent="0.25">
      <c r="A2196" s="1">
        <v>4754</v>
      </c>
      <c r="B2196" s="7">
        <f t="shared" si="72"/>
        <v>3</v>
      </c>
      <c r="C2196" s="5">
        <v>2020</v>
      </c>
      <c r="D2196" s="5">
        <v>3</v>
      </c>
      <c r="E2196" t="s">
        <v>50</v>
      </c>
      <c r="F2196" t="s">
        <v>52</v>
      </c>
      <c r="G2196" s="5">
        <v>0</v>
      </c>
      <c r="H2196">
        <v>16</v>
      </c>
      <c r="I2196">
        <v>27</v>
      </c>
      <c r="J2196">
        <v>-11</v>
      </c>
      <c r="K2196">
        <f>IF(Table1[[#This Row],[net]]&gt;0,1,0)</f>
        <v>0</v>
      </c>
      <c r="L2196">
        <v>7</v>
      </c>
      <c r="M2196">
        <f>IF(Table1[[#This Row],[team]]=E2195,SUM(Table1[[#This Row],[win/loss]],M2195),Table1[[#This Row],[win/loss]])</f>
        <v>0</v>
      </c>
      <c r="N2196">
        <f>IF(Table1[[#This Row],[team]]=E2195,SUM(Table1[[#This Row],[win/loss]],M2195),Table1[[#This Row],[win/loss]])/B2196</f>
        <v>0</v>
      </c>
      <c r="O2196">
        <f t="shared" si="71"/>
        <v>-4</v>
      </c>
      <c r="P2196">
        <f>IF(Table1[[#This Row],[difference]]&gt;0,SQRT(Table1[[#This Row],[difference]]),-SQRT(ABS(Table1[[#This Row],[difference]])))</f>
        <v>-2</v>
      </c>
      <c r="Q2196">
        <f>IF(Table1[[#This Row],[line]]&gt;0,SQRT(Table1[[#This Row],[line]]),-SQRT(ABS(Table1[[#This Row],[line]])))</f>
        <v>2.6457513110645907</v>
      </c>
      <c r="R2196">
        <f>Table1[[#This Row],[difference]]-Table1[[#This Row],[sqrt(line)]]</f>
        <v>-6.6457513110645907</v>
      </c>
      <c r="S2196">
        <f>IF(Table1[[#This Row],[difference]]&gt;0,1,-1)</f>
        <v>-1</v>
      </c>
      <c r="T2196">
        <f>IF(Table1[[#This Row],[team]]=E2195,SUM(H2196,T2195),Table1[[#This Row],[ppg]])</f>
        <v>46</v>
      </c>
      <c r="U2196">
        <f>IF(Table1[[#This Row],[team]]=E2195,SUM(I2196,U2195),Table1[[#This Row],[ppga]])</f>
        <v>67</v>
      </c>
      <c r="V2196">
        <f>IF(Table1[[#This Row],[team]]=E2195,SUM(Table1[[#This Row],[difference]],V2195),Table1[[#This Row],[difference]])</f>
        <v>-14</v>
      </c>
      <c r="W2196">
        <f>IF(Table1[[#This Row],[team]]=E2195,SUM(Table1[[#This Row],[sqrt(dif)]],W2195),Table1[[#This Row],[sqrt(dif)]])</f>
        <v>-4.3166247903553998</v>
      </c>
      <c r="X2196">
        <f>IF(Table1[[#This Row],[team]]=E2195,SUM(Table1[[#This Row],[f1]],X2195),Table1[[#This Row],[f1]])</f>
        <v>-16.64575131106459</v>
      </c>
      <c r="Y2196">
        <f>IF(Table1[[#This Row],[ATS]]=S2195,SUM(Table1[[#This Row],[ATS]],Y2195),Table1[[#This Row],[ATS]])</f>
        <v>-1</v>
      </c>
      <c r="Z2196">
        <f>IF(Table1[[#This Row],[ATS]]&gt;0,Table1[[#This Row],[ATS streak (not real)]]-1,Table1[[#This Row],[ATS streak (not real)]]+1)</f>
        <v>0</v>
      </c>
      <c r="AA2196" s="5">
        <f>Table1[[#This Row],[running ttl ppg]]^2.37/(Table1[[#This Row],[running ttl ppg]]^2.37+Table1[[#This Row],[running ttl ppga]]^2.37)</f>
        <v>0.29085371285517814</v>
      </c>
      <c r="AB2196" s="5">
        <f>Table1[[#This Row],[pyth ratio]]+Table1[[#This Row],[win/loss ratio]]</f>
        <v>0.29085371285517814</v>
      </c>
    </row>
    <row r="2197" spans="1:28" x14ac:dyDescent="0.25">
      <c r="A2197" s="1">
        <v>4755</v>
      </c>
      <c r="B2197" s="7">
        <f t="shared" si="72"/>
        <v>4</v>
      </c>
      <c r="C2197" s="5">
        <v>2020</v>
      </c>
      <c r="D2197" s="5">
        <v>4</v>
      </c>
      <c r="E2197" t="s">
        <v>50</v>
      </c>
      <c r="F2197" t="s">
        <v>55</v>
      </c>
      <c r="G2197" s="5">
        <v>1</v>
      </c>
      <c r="H2197">
        <v>24</v>
      </c>
      <c r="I2197">
        <v>26</v>
      </c>
      <c r="J2197">
        <v>-2</v>
      </c>
      <c r="K2197">
        <f>IF(Table1[[#This Row],[net]]&gt;0,1,0)</f>
        <v>0</v>
      </c>
      <c r="L2197">
        <v>-2.5</v>
      </c>
      <c r="M2197">
        <f>IF(Table1[[#This Row],[team]]=E2196,SUM(Table1[[#This Row],[win/loss]],M2196),Table1[[#This Row],[win/loss]])</f>
        <v>0</v>
      </c>
      <c r="N2197">
        <f>IF(Table1[[#This Row],[team]]=E2196,SUM(Table1[[#This Row],[win/loss]],M2196),Table1[[#This Row],[win/loss]])/B2197</f>
        <v>0</v>
      </c>
      <c r="O2197">
        <f t="shared" si="71"/>
        <v>-4.5</v>
      </c>
      <c r="P2197">
        <f>IF(Table1[[#This Row],[difference]]&gt;0,SQRT(Table1[[#This Row],[difference]]),-SQRT(ABS(Table1[[#This Row],[difference]])))</f>
        <v>-2.1213203435596424</v>
      </c>
      <c r="Q2197">
        <f>IF(Table1[[#This Row],[line]]&gt;0,SQRT(Table1[[#This Row],[line]]),-SQRT(ABS(Table1[[#This Row],[line]])))</f>
        <v>-1.5811388300841898</v>
      </c>
      <c r="R2197">
        <f>Table1[[#This Row],[difference]]-Table1[[#This Row],[sqrt(line)]]</f>
        <v>-2.91886116991581</v>
      </c>
      <c r="S2197">
        <f>IF(Table1[[#This Row],[difference]]&gt;0,1,-1)</f>
        <v>-1</v>
      </c>
      <c r="T2197">
        <f>IF(Table1[[#This Row],[team]]=E2196,SUM(H2197,T2196),Table1[[#This Row],[ppg]])</f>
        <v>70</v>
      </c>
      <c r="U2197">
        <f>IF(Table1[[#This Row],[team]]=E2196,SUM(I2197,U2196),Table1[[#This Row],[ppga]])</f>
        <v>93</v>
      </c>
      <c r="V2197">
        <f>IF(Table1[[#This Row],[team]]=E2196,SUM(Table1[[#This Row],[difference]],V2196),Table1[[#This Row],[difference]])</f>
        <v>-18.5</v>
      </c>
      <c r="W2197">
        <f>IF(Table1[[#This Row],[team]]=E2196,SUM(Table1[[#This Row],[sqrt(dif)]],W2196),Table1[[#This Row],[sqrt(dif)]])</f>
        <v>-6.4379451339150418</v>
      </c>
      <c r="X2197">
        <f>IF(Table1[[#This Row],[team]]=E2196,SUM(Table1[[#This Row],[f1]],X2196),Table1[[#This Row],[f1]])</f>
        <v>-19.564612480980401</v>
      </c>
      <c r="Y2197">
        <f>IF(Table1[[#This Row],[ATS]]=S2196,SUM(Table1[[#This Row],[ATS]],Y2196),Table1[[#This Row],[ATS]])</f>
        <v>-2</v>
      </c>
      <c r="Z2197">
        <f>IF(Table1[[#This Row],[ATS]]&gt;0,Table1[[#This Row],[ATS streak (not real)]]-1,Table1[[#This Row],[ATS streak (not real)]]+1)</f>
        <v>-1</v>
      </c>
      <c r="AA2197" s="5">
        <f>Table1[[#This Row],[running ttl ppg]]^2.37/(Table1[[#This Row],[running ttl ppg]]^2.37+Table1[[#This Row],[running ttl ppga]]^2.37)</f>
        <v>0.33775225379611362</v>
      </c>
      <c r="AB2197" s="5">
        <f>Table1[[#This Row],[pyth ratio]]+Table1[[#This Row],[win/loss ratio]]</f>
        <v>0.33775225379611362</v>
      </c>
    </row>
    <row r="2198" spans="1:28" x14ac:dyDescent="0.25">
      <c r="A2198" s="1">
        <v>4756</v>
      </c>
      <c r="B2198" s="7">
        <f t="shared" si="72"/>
        <v>5</v>
      </c>
      <c r="C2198" s="5">
        <v>2020</v>
      </c>
      <c r="D2198" s="5">
        <v>5</v>
      </c>
      <c r="E2198" t="s">
        <v>50</v>
      </c>
      <c r="F2198" t="s">
        <v>57</v>
      </c>
      <c r="G2198" s="5">
        <v>0</v>
      </c>
      <c r="H2198">
        <v>20</v>
      </c>
      <c r="I2198">
        <v>13</v>
      </c>
      <c r="J2198">
        <v>7</v>
      </c>
      <c r="K2198">
        <f>IF(Table1[[#This Row],[net]]&gt;0,1,0)</f>
        <v>1</v>
      </c>
      <c r="L2198">
        <v>4.5</v>
      </c>
      <c r="M2198">
        <f>IF(Table1[[#This Row],[team]]=E2197,SUM(Table1[[#This Row],[win/loss]],M2197),Table1[[#This Row],[win/loss]])</f>
        <v>1</v>
      </c>
      <c r="N2198">
        <f>IF(Table1[[#This Row],[team]]=E2197,SUM(Table1[[#This Row],[win/loss]],M2197),Table1[[#This Row],[win/loss]])/B2198</f>
        <v>0.2</v>
      </c>
      <c r="O2198">
        <f t="shared" si="71"/>
        <v>11.5</v>
      </c>
      <c r="P2198">
        <f>IF(Table1[[#This Row],[difference]]&gt;0,SQRT(Table1[[#This Row],[difference]]),-SQRT(ABS(Table1[[#This Row],[difference]])))</f>
        <v>3.3911649915626341</v>
      </c>
      <c r="Q2198">
        <f>IF(Table1[[#This Row],[line]]&gt;0,SQRT(Table1[[#This Row],[line]]),-SQRT(ABS(Table1[[#This Row],[line]])))</f>
        <v>2.1213203435596424</v>
      </c>
      <c r="R2198">
        <f>Table1[[#This Row],[difference]]-Table1[[#This Row],[sqrt(line)]]</f>
        <v>9.3786796564403581</v>
      </c>
      <c r="S2198">
        <f>IF(Table1[[#This Row],[difference]]&gt;0,1,-1)</f>
        <v>1</v>
      </c>
      <c r="T2198">
        <f>IF(Table1[[#This Row],[team]]=E2197,SUM(H2198,T2197),Table1[[#This Row],[ppg]])</f>
        <v>90</v>
      </c>
      <c r="U2198">
        <f>IF(Table1[[#This Row],[team]]=E2197,SUM(I2198,U2197),Table1[[#This Row],[ppga]])</f>
        <v>106</v>
      </c>
      <c r="V2198">
        <f>IF(Table1[[#This Row],[team]]=E2197,SUM(Table1[[#This Row],[difference]],V2197),Table1[[#This Row],[difference]])</f>
        <v>-7</v>
      </c>
      <c r="W2198">
        <f>IF(Table1[[#This Row],[team]]=E2197,SUM(Table1[[#This Row],[sqrt(dif)]],W2197),Table1[[#This Row],[sqrt(dif)]])</f>
        <v>-3.0467801423524077</v>
      </c>
      <c r="X2198">
        <f>IF(Table1[[#This Row],[team]]=E2197,SUM(Table1[[#This Row],[f1]],X2197),Table1[[#This Row],[f1]])</f>
        <v>-10.185932824540043</v>
      </c>
      <c r="Y2198">
        <f>IF(Table1[[#This Row],[ATS]]=S2197,SUM(Table1[[#This Row],[ATS]],Y2197),Table1[[#This Row],[ATS]])</f>
        <v>1</v>
      </c>
      <c r="Z2198">
        <f>IF(Table1[[#This Row],[ATS]]&gt;0,Table1[[#This Row],[ATS streak (not real)]]-1,Table1[[#This Row],[ATS streak (not real)]]+1)</f>
        <v>0</v>
      </c>
      <c r="AA2198" s="5">
        <f>Table1[[#This Row],[running ttl ppg]]^2.37/(Table1[[#This Row],[running ttl ppg]]^2.37+Table1[[#This Row],[running ttl ppga]]^2.37)</f>
        <v>0.40424660021836939</v>
      </c>
      <c r="AB2198" s="5">
        <f>Table1[[#This Row],[pyth ratio]]+Table1[[#This Row],[win/loss ratio]]</f>
        <v>0.6042466002183694</v>
      </c>
    </row>
    <row r="2199" spans="1:28" x14ac:dyDescent="0.25">
      <c r="A2199" s="1">
        <v>4757</v>
      </c>
      <c r="B2199" s="7">
        <f t="shared" si="72"/>
        <v>6</v>
      </c>
      <c r="C2199" s="5">
        <v>2020</v>
      </c>
      <c r="D2199" s="5">
        <v>6</v>
      </c>
      <c r="E2199" t="s">
        <v>50</v>
      </c>
      <c r="F2199" t="s">
        <v>71</v>
      </c>
      <c r="G2199" s="5">
        <v>1</v>
      </c>
      <c r="H2199">
        <v>16</v>
      </c>
      <c r="I2199">
        <v>0</v>
      </c>
      <c r="J2199">
        <v>16</v>
      </c>
      <c r="K2199">
        <f>IF(Table1[[#This Row],[net]]&gt;0,1,0)</f>
        <v>1</v>
      </c>
      <c r="L2199">
        <v>-1</v>
      </c>
      <c r="M2199">
        <f>IF(Table1[[#This Row],[team]]=E2198,SUM(Table1[[#This Row],[win/loss]],M2198),Table1[[#This Row],[win/loss]])</f>
        <v>2</v>
      </c>
      <c r="N2199">
        <f>IF(Table1[[#This Row],[team]]=E2198,SUM(Table1[[#This Row],[win/loss]],M2198),Table1[[#This Row],[win/loss]])/B2199</f>
        <v>0.33333333333333331</v>
      </c>
      <c r="O2199">
        <f t="shared" si="71"/>
        <v>15</v>
      </c>
      <c r="P2199">
        <f>IF(Table1[[#This Row],[difference]]&gt;0,SQRT(Table1[[#This Row],[difference]]),-SQRT(ABS(Table1[[#This Row],[difference]])))</f>
        <v>3.872983346207417</v>
      </c>
      <c r="Q2199">
        <f>IF(Table1[[#This Row],[line]]&gt;0,SQRT(Table1[[#This Row],[line]]),-SQRT(ABS(Table1[[#This Row],[line]])))</f>
        <v>-1</v>
      </c>
      <c r="R2199">
        <f>Table1[[#This Row],[difference]]-Table1[[#This Row],[sqrt(line)]]</f>
        <v>16</v>
      </c>
      <c r="S2199">
        <f>IF(Table1[[#This Row],[difference]]&gt;0,1,-1)</f>
        <v>1</v>
      </c>
      <c r="T2199">
        <f>IF(Table1[[#This Row],[team]]=E2198,SUM(H2199,T2198),Table1[[#This Row],[ppg]])</f>
        <v>106</v>
      </c>
      <c r="U2199">
        <f>IF(Table1[[#This Row],[team]]=E2198,SUM(I2199,U2198),Table1[[#This Row],[ppga]])</f>
        <v>106</v>
      </c>
      <c r="V2199">
        <f>IF(Table1[[#This Row],[team]]=E2198,SUM(Table1[[#This Row],[difference]],V2198),Table1[[#This Row],[difference]])</f>
        <v>8</v>
      </c>
      <c r="W2199">
        <f>IF(Table1[[#This Row],[team]]=E2198,SUM(Table1[[#This Row],[sqrt(dif)]],W2198),Table1[[#This Row],[sqrt(dif)]])</f>
        <v>0.82620320385500934</v>
      </c>
      <c r="X2199">
        <f>IF(Table1[[#This Row],[team]]=E2198,SUM(Table1[[#This Row],[f1]],X2198),Table1[[#This Row],[f1]])</f>
        <v>5.8140671754599573</v>
      </c>
      <c r="Y2199">
        <f>IF(Table1[[#This Row],[ATS]]=S2198,SUM(Table1[[#This Row],[ATS]],Y2198),Table1[[#This Row],[ATS]])</f>
        <v>2</v>
      </c>
      <c r="Z2199">
        <f>IF(Table1[[#This Row],[ATS]]&gt;0,Table1[[#This Row],[ATS streak (not real)]]-1,Table1[[#This Row],[ATS streak (not real)]]+1)</f>
        <v>1</v>
      </c>
      <c r="AA2199" s="5">
        <f>Table1[[#This Row],[running ttl ppg]]^2.37/(Table1[[#This Row],[running ttl ppg]]^2.37+Table1[[#This Row],[running ttl ppga]]^2.37)</f>
        <v>0.5</v>
      </c>
      <c r="AB2199" s="5">
        <f>Table1[[#This Row],[pyth ratio]]+Table1[[#This Row],[win/loss ratio]]</f>
        <v>0.83333333333333326</v>
      </c>
    </row>
    <row r="2200" spans="1:28" x14ac:dyDescent="0.25">
      <c r="A2200" s="1">
        <v>4758</v>
      </c>
      <c r="B2200" s="7">
        <f t="shared" si="72"/>
        <v>7</v>
      </c>
      <c r="C2200" s="5">
        <v>2020</v>
      </c>
      <c r="D2200" s="5">
        <v>7</v>
      </c>
      <c r="E2200" t="s">
        <v>50</v>
      </c>
      <c r="F2200" t="s">
        <v>56</v>
      </c>
      <c r="G2200" s="5">
        <v>1</v>
      </c>
      <c r="H2200">
        <v>6</v>
      </c>
      <c r="I2200">
        <v>30</v>
      </c>
      <c r="J2200">
        <v>-24</v>
      </c>
      <c r="K2200">
        <f>IF(Table1[[#This Row],[net]]&gt;0,1,0)</f>
        <v>0</v>
      </c>
      <c r="L2200">
        <v>3</v>
      </c>
      <c r="M2200">
        <f>IF(Table1[[#This Row],[team]]=E2199,SUM(Table1[[#This Row],[win/loss]],M2199),Table1[[#This Row],[win/loss]])</f>
        <v>2</v>
      </c>
      <c r="N2200">
        <f>IF(Table1[[#This Row],[team]]=E2199,SUM(Table1[[#This Row],[win/loss]],M2199),Table1[[#This Row],[win/loss]])/B2200</f>
        <v>0.2857142857142857</v>
      </c>
      <c r="O2200">
        <f t="shared" si="71"/>
        <v>-21</v>
      </c>
      <c r="P2200">
        <f>IF(Table1[[#This Row],[difference]]&gt;0,SQRT(Table1[[#This Row],[difference]]),-SQRT(ABS(Table1[[#This Row],[difference]])))</f>
        <v>-4.5825756949558398</v>
      </c>
      <c r="Q2200">
        <f>IF(Table1[[#This Row],[line]]&gt;0,SQRT(Table1[[#This Row],[line]]),-SQRT(ABS(Table1[[#This Row],[line]])))</f>
        <v>1.7320508075688772</v>
      </c>
      <c r="R2200">
        <f>Table1[[#This Row],[difference]]-Table1[[#This Row],[sqrt(line)]]</f>
        <v>-22.732050807568879</v>
      </c>
      <c r="S2200">
        <f>IF(Table1[[#This Row],[difference]]&gt;0,1,-1)</f>
        <v>-1</v>
      </c>
      <c r="T2200">
        <f>IF(Table1[[#This Row],[team]]=E2199,SUM(H2200,T2199),Table1[[#This Row],[ppg]])</f>
        <v>112</v>
      </c>
      <c r="U2200">
        <f>IF(Table1[[#This Row],[team]]=E2199,SUM(I2200,U2199),Table1[[#This Row],[ppga]])</f>
        <v>136</v>
      </c>
      <c r="V2200">
        <f>IF(Table1[[#This Row],[team]]=E2199,SUM(Table1[[#This Row],[difference]],V2199),Table1[[#This Row],[difference]])</f>
        <v>-13</v>
      </c>
      <c r="W2200">
        <f>IF(Table1[[#This Row],[team]]=E2199,SUM(Table1[[#This Row],[sqrt(dif)]],W2199),Table1[[#This Row],[sqrt(dif)]])</f>
        <v>-3.7563724911008305</v>
      </c>
      <c r="X2200">
        <f>IF(Table1[[#This Row],[team]]=E2199,SUM(Table1[[#This Row],[f1]],X2199),Table1[[#This Row],[f1]])</f>
        <v>-16.917983632108921</v>
      </c>
      <c r="Y2200">
        <f>IF(Table1[[#This Row],[ATS]]=S2199,SUM(Table1[[#This Row],[ATS]],Y2199),Table1[[#This Row],[ATS]])</f>
        <v>-1</v>
      </c>
      <c r="Z2200">
        <f>IF(Table1[[#This Row],[ATS]]&gt;0,Table1[[#This Row],[ATS streak (not real)]]-1,Table1[[#This Row],[ATS streak (not real)]]+1)</f>
        <v>0</v>
      </c>
      <c r="AA2200" s="5">
        <f>Table1[[#This Row],[running ttl ppg]]^2.37/(Table1[[#This Row],[running ttl ppg]]^2.37+Table1[[#This Row],[running ttl ppga]]^2.37)</f>
        <v>0.38695029859721886</v>
      </c>
      <c r="AB2200" s="5">
        <f>Table1[[#This Row],[pyth ratio]]+Table1[[#This Row],[win/loss ratio]]</f>
        <v>0.67266458431150455</v>
      </c>
    </row>
    <row r="2201" spans="1:28" x14ac:dyDescent="0.25">
      <c r="A2201" s="1">
        <v>4759</v>
      </c>
      <c r="B2201" s="7">
        <f t="shared" si="72"/>
        <v>8</v>
      </c>
      <c r="C2201" s="5">
        <v>2020</v>
      </c>
      <c r="D2201" s="5">
        <v>8</v>
      </c>
      <c r="E2201" t="s">
        <v>50</v>
      </c>
      <c r="F2201" t="s">
        <v>54</v>
      </c>
      <c r="G2201" s="5">
        <v>0</v>
      </c>
      <c r="H2201">
        <v>13</v>
      </c>
      <c r="I2201">
        <v>15</v>
      </c>
      <c r="J2201">
        <v>-2</v>
      </c>
      <c r="K2201">
        <f>IF(Table1[[#This Row],[net]]&gt;0,1,0)</f>
        <v>0</v>
      </c>
      <c r="L2201">
        <v>6</v>
      </c>
      <c r="M2201">
        <f>IF(Table1[[#This Row],[team]]=E2200,SUM(Table1[[#This Row],[win/loss]],M2200),Table1[[#This Row],[win/loss]])</f>
        <v>2</v>
      </c>
      <c r="N2201">
        <f>IF(Table1[[#This Row],[team]]=E2200,SUM(Table1[[#This Row],[win/loss]],M2200),Table1[[#This Row],[win/loss]])/B2201</f>
        <v>0.25</v>
      </c>
      <c r="O2201">
        <f t="shared" si="71"/>
        <v>4</v>
      </c>
      <c r="P2201">
        <f>IF(Table1[[#This Row],[difference]]&gt;0,SQRT(Table1[[#This Row],[difference]]),-SQRT(ABS(Table1[[#This Row],[difference]])))</f>
        <v>2</v>
      </c>
      <c r="Q2201">
        <f>IF(Table1[[#This Row],[line]]&gt;0,SQRT(Table1[[#This Row],[line]]),-SQRT(ABS(Table1[[#This Row],[line]])))</f>
        <v>2.4494897427831779</v>
      </c>
      <c r="R2201">
        <f>Table1[[#This Row],[difference]]-Table1[[#This Row],[sqrt(line)]]</f>
        <v>1.5505102572168221</v>
      </c>
      <c r="S2201">
        <f>IF(Table1[[#This Row],[difference]]&gt;0,1,-1)</f>
        <v>1</v>
      </c>
      <c r="T2201">
        <f>IF(Table1[[#This Row],[team]]=E2200,SUM(H2201,T2200),Table1[[#This Row],[ppg]])</f>
        <v>125</v>
      </c>
      <c r="U2201">
        <f>IF(Table1[[#This Row],[team]]=E2200,SUM(I2201,U2200),Table1[[#This Row],[ppga]])</f>
        <v>151</v>
      </c>
      <c r="V2201">
        <f>IF(Table1[[#This Row],[team]]=E2200,SUM(Table1[[#This Row],[difference]],V2200),Table1[[#This Row],[difference]])</f>
        <v>-9</v>
      </c>
      <c r="W2201">
        <f>IF(Table1[[#This Row],[team]]=E2200,SUM(Table1[[#This Row],[sqrt(dif)]],W2200),Table1[[#This Row],[sqrt(dif)]])</f>
        <v>-1.7563724911008305</v>
      </c>
      <c r="X2201">
        <f>IF(Table1[[#This Row],[team]]=E2200,SUM(Table1[[#This Row],[f1]],X2200),Table1[[#This Row],[f1]])</f>
        <v>-15.3674733748921</v>
      </c>
      <c r="Y2201">
        <f>IF(Table1[[#This Row],[ATS]]=S2200,SUM(Table1[[#This Row],[ATS]],Y2200),Table1[[#This Row],[ATS]])</f>
        <v>1</v>
      </c>
      <c r="Z2201">
        <f>IF(Table1[[#This Row],[ATS]]&gt;0,Table1[[#This Row],[ATS streak (not real)]]-1,Table1[[#This Row],[ATS streak (not real)]]+1)</f>
        <v>0</v>
      </c>
      <c r="AA2201" s="5">
        <f>Table1[[#This Row],[running ttl ppg]]^2.37/(Table1[[#This Row],[running ttl ppg]]^2.37+Table1[[#This Row],[running ttl ppga]]^2.37)</f>
        <v>0.38987215110835072</v>
      </c>
      <c r="AB2201" s="5">
        <f>Table1[[#This Row],[pyth ratio]]+Table1[[#This Row],[win/loss ratio]]</f>
        <v>0.63987215110835072</v>
      </c>
    </row>
    <row r="2202" spans="1:28" x14ac:dyDescent="0.25">
      <c r="A2202" s="1">
        <v>4760</v>
      </c>
      <c r="B2202" s="7">
        <f t="shared" si="72"/>
        <v>9</v>
      </c>
      <c r="C2202" s="5">
        <v>2020</v>
      </c>
      <c r="D2202" s="5">
        <v>9</v>
      </c>
      <c r="E2202" t="s">
        <v>50</v>
      </c>
      <c r="F2202" t="s">
        <v>48</v>
      </c>
      <c r="G2202" s="5">
        <v>1</v>
      </c>
      <c r="H2202">
        <v>24</v>
      </c>
      <c r="I2202">
        <v>19</v>
      </c>
      <c r="J2202">
        <v>5</v>
      </c>
      <c r="K2202">
        <f>IF(Table1[[#This Row],[net]]&gt;0,1,0)</f>
        <v>1</v>
      </c>
      <c r="L2202">
        <v>4</v>
      </c>
      <c r="M2202">
        <f>IF(Table1[[#This Row],[team]]=E2201,SUM(Table1[[#This Row],[win/loss]],M2201),Table1[[#This Row],[win/loss]])</f>
        <v>3</v>
      </c>
      <c r="N2202">
        <f>IF(Table1[[#This Row],[team]]=E2201,SUM(Table1[[#This Row],[win/loss]],M2201),Table1[[#This Row],[win/loss]])/B2202</f>
        <v>0.33333333333333331</v>
      </c>
      <c r="O2202">
        <f t="shared" si="71"/>
        <v>9</v>
      </c>
      <c r="P2202">
        <f>IF(Table1[[#This Row],[difference]]&gt;0,SQRT(Table1[[#This Row],[difference]]),-SQRT(ABS(Table1[[#This Row],[difference]])))</f>
        <v>3</v>
      </c>
      <c r="Q2202">
        <f>IF(Table1[[#This Row],[line]]&gt;0,SQRT(Table1[[#This Row],[line]]),-SQRT(ABS(Table1[[#This Row],[line]])))</f>
        <v>2</v>
      </c>
      <c r="R2202">
        <f>Table1[[#This Row],[difference]]-Table1[[#This Row],[sqrt(line)]]</f>
        <v>7</v>
      </c>
      <c r="S2202">
        <f>IF(Table1[[#This Row],[difference]]&gt;0,1,-1)</f>
        <v>1</v>
      </c>
      <c r="T2202">
        <f>IF(Table1[[#This Row],[team]]=E2201,SUM(H2202,T2201),Table1[[#This Row],[ppg]])</f>
        <v>149</v>
      </c>
      <c r="U2202">
        <f>IF(Table1[[#This Row],[team]]=E2201,SUM(I2202,U2201),Table1[[#This Row],[ppga]])</f>
        <v>170</v>
      </c>
      <c r="V2202">
        <f>IF(Table1[[#This Row],[team]]=E2201,SUM(Table1[[#This Row],[difference]],V2201),Table1[[#This Row],[difference]])</f>
        <v>0</v>
      </c>
      <c r="W2202">
        <f>IF(Table1[[#This Row],[team]]=E2201,SUM(Table1[[#This Row],[sqrt(dif)]],W2201),Table1[[#This Row],[sqrt(dif)]])</f>
        <v>1.2436275088991695</v>
      </c>
      <c r="X2202">
        <f>IF(Table1[[#This Row],[team]]=E2201,SUM(Table1[[#This Row],[f1]],X2201),Table1[[#This Row],[f1]])</f>
        <v>-8.3674733748921</v>
      </c>
      <c r="Y2202">
        <f>IF(Table1[[#This Row],[ATS]]=S2201,SUM(Table1[[#This Row],[ATS]],Y2201),Table1[[#This Row],[ATS]])</f>
        <v>2</v>
      </c>
      <c r="Z2202">
        <f>IF(Table1[[#This Row],[ATS]]&gt;0,Table1[[#This Row],[ATS streak (not real)]]-1,Table1[[#This Row],[ATS streak (not real)]]+1)</f>
        <v>1</v>
      </c>
      <c r="AA2202" s="5">
        <f>Table1[[#This Row],[running ttl ppg]]^2.37/(Table1[[#This Row],[running ttl ppg]]^2.37+Table1[[#This Row],[running ttl ppga]]^2.37)</f>
        <v>0.42250718438316598</v>
      </c>
      <c r="AB2202" s="5">
        <f>Table1[[#This Row],[pyth ratio]]+Table1[[#This Row],[win/loss ratio]]</f>
        <v>0.75584051771649929</v>
      </c>
    </row>
    <row r="2203" spans="1:28" x14ac:dyDescent="0.25">
      <c r="A2203" s="1">
        <v>4761</v>
      </c>
      <c r="B2203" s="7">
        <f t="shared" si="72"/>
        <v>10</v>
      </c>
      <c r="C2203" s="5">
        <v>2020</v>
      </c>
      <c r="D2203" s="5">
        <v>11</v>
      </c>
      <c r="E2203" t="s">
        <v>50</v>
      </c>
      <c r="F2203" t="s">
        <v>60</v>
      </c>
      <c r="G2203" s="5">
        <v>0</v>
      </c>
      <c r="H2203">
        <v>23</v>
      </c>
      <c r="I2203">
        <v>27</v>
      </c>
      <c r="J2203">
        <v>-4</v>
      </c>
      <c r="K2203">
        <f>IF(Table1[[#This Row],[net]]&gt;0,1,0)</f>
        <v>0</v>
      </c>
      <c r="L2203">
        <v>10</v>
      </c>
      <c r="M2203">
        <f>IF(Table1[[#This Row],[team]]=E2202,SUM(Table1[[#This Row],[win/loss]],M2202),Table1[[#This Row],[win/loss]])</f>
        <v>3</v>
      </c>
      <c r="N2203">
        <f>IF(Table1[[#This Row],[team]]=E2202,SUM(Table1[[#This Row],[win/loss]],M2202),Table1[[#This Row],[win/loss]])/B2203</f>
        <v>0.3</v>
      </c>
      <c r="O2203">
        <f t="shared" si="71"/>
        <v>6</v>
      </c>
      <c r="P2203">
        <f>IF(Table1[[#This Row],[difference]]&gt;0,SQRT(Table1[[#This Row],[difference]]),-SQRT(ABS(Table1[[#This Row],[difference]])))</f>
        <v>2.4494897427831779</v>
      </c>
      <c r="Q2203">
        <f>IF(Table1[[#This Row],[line]]&gt;0,SQRT(Table1[[#This Row],[line]]),-SQRT(ABS(Table1[[#This Row],[line]])))</f>
        <v>3.1622776601683795</v>
      </c>
      <c r="R2203">
        <f>Table1[[#This Row],[difference]]-Table1[[#This Row],[sqrt(line)]]</f>
        <v>2.8377223398316205</v>
      </c>
      <c r="S2203">
        <f>IF(Table1[[#This Row],[difference]]&gt;0,1,-1)</f>
        <v>1</v>
      </c>
      <c r="T2203">
        <f>IF(Table1[[#This Row],[team]]=E2202,SUM(H2203,T2202),Table1[[#This Row],[ppg]])</f>
        <v>172</v>
      </c>
      <c r="U2203">
        <f>IF(Table1[[#This Row],[team]]=E2202,SUM(I2203,U2202),Table1[[#This Row],[ppga]])</f>
        <v>197</v>
      </c>
      <c r="V2203">
        <f>IF(Table1[[#This Row],[team]]=E2202,SUM(Table1[[#This Row],[difference]],V2202),Table1[[#This Row],[difference]])</f>
        <v>6</v>
      </c>
      <c r="W2203">
        <f>IF(Table1[[#This Row],[team]]=E2202,SUM(Table1[[#This Row],[sqrt(dif)]],W2202),Table1[[#This Row],[sqrt(dif)]])</f>
        <v>3.6931172516823474</v>
      </c>
      <c r="X2203">
        <f>IF(Table1[[#This Row],[team]]=E2202,SUM(Table1[[#This Row],[f1]],X2202),Table1[[#This Row],[f1]])</f>
        <v>-5.5297510350604799</v>
      </c>
      <c r="Y2203">
        <f>IF(Table1[[#This Row],[ATS]]=S2202,SUM(Table1[[#This Row],[ATS]],Y2202),Table1[[#This Row],[ATS]])</f>
        <v>3</v>
      </c>
      <c r="Z2203">
        <f>IF(Table1[[#This Row],[ATS]]&gt;0,Table1[[#This Row],[ATS streak (not real)]]-1,Table1[[#This Row],[ATS streak (not real)]]+1)</f>
        <v>2</v>
      </c>
      <c r="AA2203" s="5">
        <f>Table1[[#This Row],[running ttl ppg]]^2.37/(Table1[[#This Row],[running ttl ppg]]^2.37+Table1[[#This Row],[running ttl ppga]]^2.37)</f>
        <v>0.42027832993149028</v>
      </c>
      <c r="AB2203" s="5">
        <f>Table1[[#This Row],[pyth ratio]]+Table1[[#This Row],[win/loss ratio]]</f>
        <v>0.72027832993149032</v>
      </c>
    </row>
    <row r="2204" spans="1:28" x14ac:dyDescent="0.25">
      <c r="A2204" s="1">
        <v>4762</v>
      </c>
      <c r="B2204" s="7">
        <f t="shared" si="72"/>
        <v>11</v>
      </c>
      <c r="C2204" s="5">
        <v>2020</v>
      </c>
      <c r="D2204" s="5">
        <v>12</v>
      </c>
      <c r="E2204" t="s">
        <v>50</v>
      </c>
      <c r="F2204" t="s">
        <v>44</v>
      </c>
      <c r="G2204" s="5">
        <v>0</v>
      </c>
      <c r="H2204">
        <v>3</v>
      </c>
      <c r="I2204">
        <v>20</v>
      </c>
      <c r="J2204">
        <v>-17</v>
      </c>
      <c r="K2204">
        <f>IF(Table1[[#This Row],[net]]&gt;0,1,0)</f>
        <v>0</v>
      </c>
      <c r="L2204">
        <v>3.5</v>
      </c>
      <c r="M2204">
        <f>IF(Table1[[#This Row],[team]]=E2203,SUM(Table1[[#This Row],[win/loss]],M2203),Table1[[#This Row],[win/loss]])</f>
        <v>3</v>
      </c>
      <c r="N2204">
        <f>IF(Table1[[#This Row],[team]]=E2203,SUM(Table1[[#This Row],[win/loss]],M2203),Table1[[#This Row],[win/loss]])/B2204</f>
        <v>0.27272727272727271</v>
      </c>
      <c r="O2204">
        <f t="shared" si="71"/>
        <v>-13.5</v>
      </c>
      <c r="P2204">
        <f>IF(Table1[[#This Row],[difference]]&gt;0,SQRT(Table1[[#This Row],[difference]]),-SQRT(ABS(Table1[[#This Row],[difference]])))</f>
        <v>-3.6742346141747673</v>
      </c>
      <c r="Q2204">
        <f>IF(Table1[[#This Row],[line]]&gt;0,SQRT(Table1[[#This Row],[line]]),-SQRT(ABS(Table1[[#This Row],[line]])))</f>
        <v>1.8708286933869707</v>
      </c>
      <c r="R2204">
        <f>Table1[[#This Row],[difference]]-Table1[[#This Row],[sqrt(line)]]</f>
        <v>-15.37082869338697</v>
      </c>
      <c r="S2204">
        <f>IF(Table1[[#This Row],[difference]]&gt;0,1,-1)</f>
        <v>-1</v>
      </c>
      <c r="T2204">
        <f>IF(Table1[[#This Row],[team]]=E2203,SUM(H2204,T2203),Table1[[#This Row],[ppg]])</f>
        <v>175</v>
      </c>
      <c r="U2204">
        <f>IF(Table1[[#This Row],[team]]=E2203,SUM(I2204,U2203),Table1[[#This Row],[ppga]])</f>
        <v>217</v>
      </c>
      <c r="V2204">
        <f>IF(Table1[[#This Row],[team]]=E2203,SUM(Table1[[#This Row],[difference]],V2203),Table1[[#This Row],[difference]])</f>
        <v>-7.5</v>
      </c>
      <c r="W2204">
        <f>IF(Table1[[#This Row],[team]]=E2203,SUM(Table1[[#This Row],[sqrt(dif)]],W2203),Table1[[#This Row],[sqrt(dif)]])</f>
        <v>1.8882637507580124E-2</v>
      </c>
      <c r="X2204">
        <f>IF(Table1[[#This Row],[team]]=E2203,SUM(Table1[[#This Row],[f1]],X2203),Table1[[#This Row],[f1]])</f>
        <v>-20.90057972844745</v>
      </c>
      <c r="Y2204">
        <f>IF(Table1[[#This Row],[ATS]]=S2203,SUM(Table1[[#This Row],[ATS]],Y2203),Table1[[#This Row],[ATS]])</f>
        <v>-1</v>
      </c>
      <c r="Z2204">
        <f>IF(Table1[[#This Row],[ATS]]&gt;0,Table1[[#This Row],[ATS streak (not real)]]-1,Table1[[#This Row],[ATS streak (not real)]]+1)</f>
        <v>0</v>
      </c>
      <c r="AA2204" s="5">
        <f>Table1[[#This Row],[running ttl ppg]]^2.37/(Table1[[#This Row],[running ttl ppg]]^2.37+Table1[[#This Row],[running ttl ppga]]^2.37)</f>
        <v>0.37523713639082878</v>
      </c>
      <c r="AB2204" s="5">
        <f>Table1[[#This Row],[pyth ratio]]+Table1[[#This Row],[win/loss ratio]]</f>
        <v>0.64796440911810149</v>
      </c>
    </row>
    <row r="2205" spans="1:28" x14ac:dyDescent="0.25">
      <c r="A2205" s="1">
        <v>4763</v>
      </c>
      <c r="B2205" s="7">
        <f t="shared" si="72"/>
        <v>12</v>
      </c>
      <c r="C2205" s="5">
        <v>2020</v>
      </c>
      <c r="D2205" s="5">
        <v>13</v>
      </c>
      <c r="E2205" t="s">
        <v>50</v>
      </c>
      <c r="F2205" t="s">
        <v>57</v>
      </c>
      <c r="G2205" s="5">
        <v>1</v>
      </c>
      <c r="H2205">
        <v>23</v>
      </c>
      <c r="I2205">
        <v>20</v>
      </c>
      <c r="J2205">
        <v>3</v>
      </c>
      <c r="K2205">
        <f>IF(Table1[[#This Row],[net]]&gt;0,1,0)</f>
        <v>1</v>
      </c>
      <c r="L2205">
        <v>4.5</v>
      </c>
      <c r="M2205">
        <f>IF(Table1[[#This Row],[team]]=E2204,SUM(Table1[[#This Row],[win/loss]],M2204),Table1[[#This Row],[win/loss]])</f>
        <v>4</v>
      </c>
      <c r="N2205">
        <f>IF(Table1[[#This Row],[team]]=E2204,SUM(Table1[[#This Row],[win/loss]],M2204),Table1[[#This Row],[win/loss]])/B2205</f>
        <v>0.33333333333333331</v>
      </c>
      <c r="O2205">
        <f t="shared" si="71"/>
        <v>7.5</v>
      </c>
      <c r="P2205">
        <f>IF(Table1[[#This Row],[difference]]&gt;0,SQRT(Table1[[#This Row],[difference]]),-SQRT(ABS(Table1[[#This Row],[difference]])))</f>
        <v>2.7386127875258306</v>
      </c>
      <c r="Q2205">
        <f>IF(Table1[[#This Row],[line]]&gt;0,SQRT(Table1[[#This Row],[line]]),-SQRT(ABS(Table1[[#This Row],[line]])))</f>
        <v>2.1213203435596424</v>
      </c>
      <c r="R2205">
        <f>Table1[[#This Row],[difference]]-Table1[[#This Row],[sqrt(line)]]</f>
        <v>5.3786796564403581</v>
      </c>
      <c r="S2205">
        <f>IF(Table1[[#This Row],[difference]]&gt;0,1,-1)</f>
        <v>1</v>
      </c>
      <c r="T2205">
        <f>IF(Table1[[#This Row],[team]]=E2204,SUM(H2205,T2204),Table1[[#This Row],[ppg]])</f>
        <v>198</v>
      </c>
      <c r="U2205">
        <f>IF(Table1[[#This Row],[team]]=E2204,SUM(I2205,U2204),Table1[[#This Row],[ppga]])</f>
        <v>237</v>
      </c>
      <c r="V2205">
        <f>IF(Table1[[#This Row],[team]]=E2204,SUM(Table1[[#This Row],[difference]],V2204),Table1[[#This Row],[difference]])</f>
        <v>0</v>
      </c>
      <c r="W2205">
        <f>IF(Table1[[#This Row],[team]]=E2204,SUM(Table1[[#This Row],[sqrt(dif)]],W2204),Table1[[#This Row],[sqrt(dif)]])</f>
        <v>2.7574954250334107</v>
      </c>
      <c r="X2205">
        <f>IF(Table1[[#This Row],[team]]=E2204,SUM(Table1[[#This Row],[f1]],X2204),Table1[[#This Row],[f1]])</f>
        <v>-15.521900072007092</v>
      </c>
      <c r="Y2205">
        <f>IF(Table1[[#This Row],[ATS]]=S2204,SUM(Table1[[#This Row],[ATS]],Y2204),Table1[[#This Row],[ATS]])</f>
        <v>1</v>
      </c>
      <c r="Z2205">
        <f>IF(Table1[[#This Row],[ATS]]&gt;0,Table1[[#This Row],[ATS streak (not real)]]-1,Table1[[#This Row],[ATS streak (not real)]]+1)</f>
        <v>0</v>
      </c>
      <c r="AA2205" s="5">
        <f>Table1[[#This Row],[running ttl ppg]]^2.37/(Table1[[#This Row],[running ttl ppg]]^2.37+Table1[[#This Row],[running ttl ppga]]^2.37)</f>
        <v>0.39505568764787252</v>
      </c>
      <c r="AB2205" s="5">
        <f>Table1[[#This Row],[pyth ratio]]+Table1[[#This Row],[win/loss ratio]]</f>
        <v>0.72838902098120584</v>
      </c>
    </row>
    <row r="2206" spans="1:28" x14ac:dyDescent="0.25">
      <c r="A2206" s="1">
        <v>4764</v>
      </c>
      <c r="B2206" s="7">
        <f t="shared" si="72"/>
        <v>13</v>
      </c>
      <c r="C2206" s="5">
        <v>2020</v>
      </c>
      <c r="D2206" s="5">
        <v>14</v>
      </c>
      <c r="E2206" t="s">
        <v>50</v>
      </c>
      <c r="F2206" t="s">
        <v>53</v>
      </c>
      <c r="G2206" s="5">
        <v>0</v>
      </c>
      <c r="H2206">
        <v>38</v>
      </c>
      <c r="I2206">
        <v>24</v>
      </c>
      <c r="J2206">
        <v>14</v>
      </c>
      <c r="K2206">
        <f>IF(Table1[[#This Row],[net]]&gt;0,1,0)</f>
        <v>1</v>
      </c>
      <c r="L2206">
        <v>8</v>
      </c>
      <c r="M2206">
        <f>IF(Table1[[#This Row],[team]]=E2205,SUM(Table1[[#This Row],[win/loss]],M2205),Table1[[#This Row],[win/loss]])</f>
        <v>5</v>
      </c>
      <c r="N2206">
        <f>IF(Table1[[#This Row],[team]]=E2205,SUM(Table1[[#This Row],[win/loss]],M2205),Table1[[#This Row],[win/loss]])/B2206</f>
        <v>0.38461538461538464</v>
      </c>
      <c r="O2206">
        <f t="shared" si="71"/>
        <v>22</v>
      </c>
      <c r="P2206">
        <f>IF(Table1[[#This Row],[difference]]&gt;0,SQRT(Table1[[#This Row],[difference]]),-SQRT(ABS(Table1[[#This Row],[difference]])))</f>
        <v>4.6904157598234297</v>
      </c>
      <c r="Q2206">
        <f>IF(Table1[[#This Row],[line]]&gt;0,SQRT(Table1[[#This Row],[line]]),-SQRT(ABS(Table1[[#This Row],[line]])))</f>
        <v>2.8284271247461903</v>
      </c>
      <c r="R2206">
        <f>Table1[[#This Row],[difference]]-Table1[[#This Row],[sqrt(line)]]</f>
        <v>19.171572875253808</v>
      </c>
      <c r="S2206">
        <f>IF(Table1[[#This Row],[difference]]&gt;0,1,-1)</f>
        <v>1</v>
      </c>
      <c r="T2206">
        <f>IF(Table1[[#This Row],[team]]=E2205,SUM(H2206,T2205),Table1[[#This Row],[ppg]])</f>
        <v>236</v>
      </c>
      <c r="U2206">
        <f>IF(Table1[[#This Row],[team]]=E2205,SUM(I2206,U2205),Table1[[#This Row],[ppga]])</f>
        <v>261</v>
      </c>
      <c r="V2206">
        <f>IF(Table1[[#This Row],[team]]=E2205,SUM(Table1[[#This Row],[difference]],V2205),Table1[[#This Row],[difference]])</f>
        <v>22</v>
      </c>
      <c r="W2206">
        <f>IF(Table1[[#This Row],[team]]=E2205,SUM(Table1[[#This Row],[sqrt(dif)]],W2205),Table1[[#This Row],[sqrt(dif)]])</f>
        <v>7.4479111848568404</v>
      </c>
      <c r="X2206">
        <f>IF(Table1[[#This Row],[team]]=E2205,SUM(Table1[[#This Row],[f1]],X2205),Table1[[#This Row],[f1]])</f>
        <v>3.6496728032467161</v>
      </c>
      <c r="Y2206">
        <f>IF(Table1[[#This Row],[ATS]]=S2205,SUM(Table1[[#This Row],[ATS]],Y2205),Table1[[#This Row],[ATS]])</f>
        <v>2</v>
      </c>
      <c r="Z2206">
        <f>IF(Table1[[#This Row],[ATS]]&gt;0,Table1[[#This Row],[ATS streak (not real)]]-1,Table1[[#This Row],[ATS streak (not real)]]+1)</f>
        <v>1</v>
      </c>
      <c r="AA2206" s="5">
        <f>Table1[[#This Row],[running ttl ppg]]^2.37/(Table1[[#This Row],[running ttl ppg]]^2.37+Table1[[#This Row],[running ttl ppga]]^2.37)</f>
        <v>0.4406235034112711</v>
      </c>
      <c r="AB2206" s="5">
        <f>Table1[[#This Row],[pyth ratio]]+Table1[[#This Row],[win/loss ratio]]</f>
        <v>0.82523888802665568</v>
      </c>
    </row>
    <row r="2207" spans="1:28" x14ac:dyDescent="0.25">
      <c r="A2207" s="1">
        <v>4765</v>
      </c>
      <c r="B2207" s="7">
        <f t="shared" si="72"/>
        <v>14</v>
      </c>
      <c r="C2207" s="5">
        <v>2020</v>
      </c>
      <c r="D2207" s="5">
        <v>15</v>
      </c>
      <c r="E2207" t="s">
        <v>50</v>
      </c>
      <c r="F2207" t="s">
        <v>56</v>
      </c>
      <c r="G2207" s="5">
        <v>0</v>
      </c>
      <c r="H2207">
        <v>3</v>
      </c>
      <c r="I2207">
        <v>23</v>
      </c>
      <c r="J2207">
        <v>-20</v>
      </c>
      <c r="K2207">
        <f>IF(Table1[[#This Row],[net]]&gt;0,1,0)</f>
        <v>0</v>
      </c>
      <c r="L2207">
        <v>9</v>
      </c>
      <c r="M2207">
        <f>IF(Table1[[#This Row],[team]]=E2206,SUM(Table1[[#This Row],[win/loss]],M2206),Table1[[#This Row],[win/loss]])</f>
        <v>5</v>
      </c>
      <c r="N2207">
        <f>IF(Table1[[#This Row],[team]]=E2206,SUM(Table1[[#This Row],[win/loss]],M2206),Table1[[#This Row],[win/loss]])/B2207</f>
        <v>0.35714285714285715</v>
      </c>
      <c r="O2207">
        <f t="shared" si="71"/>
        <v>-11</v>
      </c>
      <c r="P2207">
        <f>IF(Table1[[#This Row],[difference]]&gt;0,SQRT(Table1[[#This Row],[difference]]),-SQRT(ABS(Table1[[#This Row],[difference]])))</f>
        <v>-3.3166247903553998</v>
      </c>
      <c r="Q2207">
        <f>IF(Table1[[#This Row],[line]]&gt;0,SQRT(Table1[[#This Row],[line]]),-SQRT(ABS(Table1[[#This Row],[line]])))</f>
        <v>3</v>
      </c>
      <c r="R2207">
        <f>Table1[[#This Row],[difference]]-Table1[[#This Row],[sqrt(line)]]</f>
        <v>-14</v>
      </c>
      <c r="S2207">
        <f>IF(Table1[[#This Row],[difference]]&gt;0,1,-1)</f>
        <v>-1</v>
      </c>
      <c r="T2207">
        <f>IF(Table1[[#This Row],[team]]=E2206,SUM(H2207,T2206),Table1[[#This Row],[ppg]])</f>
        <v>239</v>
      </c>
      <c r="U2207">
        <f>IF(Table1[[#This Row],[team]]=E2206,SUM(I2207,U2206),Table1[[#This Row],[ppga]])</f>
        <v>284</v>
      </c>
      <c r="V2207">
        <f>IF(Table1[[#This Row],[team]]=E2206,SUM(Table1[[#This Row],[difference]],V2206),Table1[[#This Row],[difference]])</f>
        <v>11</v>
      </c>
      <c r="W2207">
        <f>IF(Table1[[#This Row],[team]]=E2206,SUM(Table1[[#This Row],[sqrt(dif)]],W2206),Table1[[#This Row],[sqrt(dif)]])</f>
        <v>4.1312863945014406</v>
      </c>
      <c r="X2207">
        <f>IF(Table1[[#This Row],[team]]=E2206,SUM(Table1[[#This Row],[f1]],X2206),Table1[[#This Row],[f1]])</f>
        <v>-10.350327196753284</v>
      </c>
      <c r="Y2207">
        <f>IF(Table1[[#This Row],[ATS]]=S2206,SUM(Table1[[#This Row],[ATS]],Y2206),Table1[[#This Row],[ATS]])</f>
        <v>-1</v>
      </c>
      <c r="Z2207">
        <f>IF(Table1[[#This Row],[ATS]]&gt;0,Table1[[#This Row],[ATS streak (not real)]]-1,Table1[[#This Row],[ATS streak (not real)]]+1)</f>
        <v>0</v>
      </c>
      <c r="AA2207" s="5">
        <f>Table1[[#This Row],[running ttl ppg]]^2.37/(Table1[[#This Row],[running ttl ppg]]^2.37+Table1[[#This Row],[running ttl ppga]]^2.37)</f>
        <v>0.39918782333364489</v>
      </c>
      <c r="AB2207" s="5">
        <f>Table1[[#This Row],[pyth ratio]]+Table1[[#This Row],[win/loss ratio]]</f>
        <v>0.75633068047650198</v>
      </c>
    </row>
    <row r="2208" spans="1:28" x14ac:dyDescent="0.25">
      <c r="A2208" s="1">
        <v>4766</v>
      </c>
      <c r="B2208" s="7">
        <f t="shared" si="72"/>
        <v>15</v>
      </c>
      <c r="C2208" s="5">
        <v>2020</v>
      </c>
      <c r="D2208" s="5">
        <v>16</v>
      </c>
      <c r="E2208" t="s">
        <v>50</v>
      </c>
      <c r="F2208" t="s">
        <v>51</v>
      </c>
      <c r="G2208" s="5">
        <v>1</v>
      </c>
      <c r="H2208">
        <v>27</v>
      </c>
      <c r="I2208">
        <v>17</v>
      </c>
      <c r="J2208">
        <v>10</v>
      </c>
      <c r="K2208">
        <f>IF(Table1[[#This Row],[net]]&gt;0,1,0)</f>
        <v>1</v>
      </c>
      <c r="L2208">
        <v>-8</v>
      </c>
      <c r="M2208">
        <f>IF(Table1[[#This Row],[team]]=E2207,SUM(Table1[[#This Row],[win/loss]],M2207),Table1[[#This Row],[win/loss]])</f>
        <v>6</v>
      </c>
      <c r="N2208">
        <f>IF(Table1[[#This Row],[team]]=E2207,SUM(Table1[[#This Row],[win/loss]],M2207),Table1[[#This Row],[win/loss]])/B2208</f>
        <v>0.4</v>
      </c>
      <c r="O2208">
        <f t="shared" si="71"/>
        <v>2</v>
      </c>
      <c r="P2208">
        <f>IF(Table1[[#This Row],[difference]]&gt;0,SQRT(Table1[[#This Row],[difference]]),-SQRT(ABS(Table1[[#This Row],[difference]])))</f>
        <v>1.4142135623730951</v>
      </c>
      <c r="Q2208">
        <f>IF(Table1[[#This Row],[line]]&gt;0,SQRT(Table1[[#This Row],[line]]),-SQRT(ABS(Table1[[#This Row],[line]])))</f>
        <v>-2.8284271247461903</v>
      </c>
      <c r="R2208">
        <f>Table1[[#This Row],[difference]]-Table1[[#This Row],[sqrt(line)]]</f>
        <v>4.8284271247461898</v>
      </c>
      <c r="S2208">
        <f>IF(Table1[[#This Row],[difference]]&gt;0,1,-1)</f>
        <v>1</v>
      </c>
      <c r="T2208">
        <f>IF(Table1[[#This Row],[team]]=E2207,SUM(H2208,T2207),Table1[[#This Row],[ppg]])</f>
        <v>266</v>
      </c>
      <c r="U2208">
        <f>IF(Table1[[#This Row],[team]]=E2207,SUM(I2208,U2207),Table1[[#This Row],[ppga]])</f>
        <v>301</v>
      </c>
      <c r="V2208">
        <f>IF(Table1[[#This Row],[team]]=E2207,SUM(Table1[[#This Row],[difference]],V2207),Table1[[#This Row],[difference]])</f>
        <v>13</v>
      </c>
      <c r="W2208">
        <f>IF(Table1[[#This Row],[team]]=E2207,SUM(Table1[[#This Row],[sqrt(dif)]],W2207),Table1[[#This Row],[sqrt(dif)]])</f>
        <v>5.5454999568745356</v>
      </c>
      <c r="X2208">
        <f>IF(Table1[[#This Row],[team]]=E2207,SUM(Table1[[#This Row],[f1]],X2207),Table1[[#This Row],[f1]])</f>
        <v>-5.5219000720070941</v>
      </c>
      <c r="Y2208">
        <f>IF(Table1[[#This Row],[ATS]]=S2207,SUM(Table1[[#This Row],[ATS]],Y2207),Table1[[#This Row],[ATS]])</f>
        <v>1</v>
      </c>
      <c r="Z2208">
        <f>IF(Table1[[#This Row],[ATS]]&gt;0,Table1[[#This Row],[ATS streak (not real)]]-1,Table1[[#This Row],[ATS streak (not real)]]+1)</f>
        <v>0</v>
      </c>
      <c r="AA2208" s="5">
        <f>Table1[[#This Row],[running ttl ppg]]^2.37/(Table1[[#This Row],[running ttl ppg]]^2.37+Table1[[#This Row],[running ttl ppga]]^2.37)</f>
        <v>0.42727812291817835</v>
      </c>
      <c r="AB2208" s="5">
        <f>Table1[[#This Row],[pyth ratio]]+Table1[[#This Row],[win/loss ratio]]</f>
        <v>0.82727812291817837</v>
      </c>
    </row>
    <row r="2209" spans="1:28" x14ac:dyDescent="0.25">
      <c r="A2209" s="1">
        <v>4767</v>
      </c>
      <c r="B2209" s="7">
        <f t="shared" si="72"/>
        <v>16</v>
      </c>
      <c r="C2209" s="5">
        <v>2020</v>
      </c>
      <c r="D2209" s="5">
        <v>17</v>
      </c>
      <c r="E2209" t="s">
        <v>50</v>
      </c>
      <c r="F2209" t="s">
        <v>65</v>
      </c>
      <c r="G2209" s="5">
        <v>1</v>
      </c>
      <c r="H2209">
        <v>16</v>
      </c>
      <c r="I2209">
        <v>15</v>
      </c>
      <c r="J2209">
        <v>1</v>
      </c>
      <c r="K2209">
        <f>IF(Table1[[#This Row],[net]]&gt;0,1,0)</f>
        <v>1</v>
      </c>
      <c r="L2209">
        <v>-4.5</v>
      </c>
      <c r="M2209">
        <f>IF(Table1[[#This Row],[team]]=E2208,SUM(Table1[[#This Row],[win/loss]],M2208),Table1[[#This Row],[win/loss]])</f>
        <v>7</v>
      </c>
      <c r="N2209">
        <f>IF(Table1[[#This Row],[team]]=E2208,SUM(Table1[[#This Row],[win/loss]],M2208),Table1[[#This Row],[win/loss]])/B2209</f>
        <v>0.4375</v>
      </c>
      <c r="O2209">
        <f t="shared" si="71"/>
        <v>-3.5</v>
      </c>
      <c r="P2209">
        <f>IF(Table1[[#This Row],[difference]]&gt;0,SQRT(Table1[[#This Row],[difference]]),-SQRT(ABS(Table1[[#This Row],[difference]])))</f>
        <v>-1.8708286933869707</v>
      </c>
      <c r="Q2209">
        <f>IF(Table1[[#This Row],[line]]&gt;0,SQRT(Table1[[#This Row],[line]]),-SQRT(ABS(Table1[[#This Row],[line]])))</f>
        <v>-2.1213203435596424</v>
      </c>
      <c r="R2209">
        <f>Table1[[#This Row],[difference]]-Table1[[#This Row],[sqrt(line)]]</f>
        <v>-1.3786796564403576</v>
      </c>
      <c r="S2209">
        <f>IF(Table1[[#This Row],[difference]]&gt;0,1,-1)</f>
        <v>-1</v>
      </c>
      <c r="T2209">
        <f>IF(Table1[[#This Row],[team]]=E2208,SUM(H2209,T2208),Table1[[#This Row],[ppg]])</f>
        <v>282</v>
      </c>
      <c r="U2209">
        <f>IF(Table1[[#This Row],[team]]=E2208,SUM(I2209,U2208),Table1[[#This Row],[ppga]])</f>
        <v>316</v>
      </c>
      <c r="V2209">
        <f>IF(Table1[[#This Row],[team]]=E2208,SUM(Table1[[#This Row],[difference]],V2208),Table1[[#This Row],[difference]])</f>
        <v>9.5</v>
      </c>
      <c r="W2209">
        <f>IF(Table1[[#This Row],[team]]=E2208,SUM(Table1[[#This Row],[sqrt(dif)]],W2208),Table1[[#This Row],[sqrt(dif)]])</f>
        <v>3.6746712634875651</v>
      </c>
      <c r="X2209">
        <f>IF(Table1[[#This Row],[team]]=E2208,SUM(Table1[[#This Row],[f1]],X2208),Table1[[#This Row],[f1]])</f>
        <v>-6.9005797284474522</v>
      </c>
      <c r="Y2209">
        <f>IF(Table1[[#This Row],[ATS]]=S2208,SUM(Table1[[#This Row],[ATS]],Y2208),Table1[[#This Row],[ATS]])</f>
        <v>-1</v>
      </c>
      <c r="Z2209">
        <f>IF(Table1[[#This Row],[ATS]]&gt;0,Table1[[#This Row],[ATS streak (not real)]]-1,Table1[[#This Row],[ATS streak (not real)]]+1)</f>
        <v>0</v>
      </c>
      <c r="AA2209" s="5">
        <f>Table1[[#This Row],[running ttl ppg]]^2.37/(Table1[[#This Row],[running ttl ppg]]^2.37+Table1[[#This Row],[running ttl ppga]]^2.37)</f>
        <v>0.43295882523541862</v>
      </c>
      <c r="AB2209" s="5">
        <f>Table1[[#This Row],[pyth ratio]]+Table1[[#This Row],[win/loss ratio]]</f>
        <v>0.87045882523541862</v>
      </c>
    </row>
    <row r="2210" spans="1:28" x14ac:dyDescent="0.25">
      <c r="A2210" s="1">
        <v>4768</v>
      </c>
      <c r="B2210" s="7">
        <f t="shared" si="72"/>
        <v>1</v>
      </c>
      <c r="C2210" s="5">
        <v>2020</v>
      </c>
      <c r="D2210" s="5">
        <v>1</v>
      </c>
      <c r="E2210" t="s">
        <v>51</v>
      </c>
      <c r="F2210" t="s">
        <v>41</v>
      </c>
      <c r="G2210" s="5">
        <v>0</v>
      </c>
      <c r="H2210">
        <v>27</v>
      </c>
      <c r="I2210">
        <v>27</v>
      </c>
      <c r="J2210">
        <v>0</v>
      </c>
      <c r="K2210">
        <f>IF(Table1[[#This Row],[net]]&gt;0,1,0)</f>
        <v>0</v>
      </c>
      <c r="L2210">
        <v>-3</v>
      </c>
      <c r="M2210">
        <f>IF(Table1[[#This Row],[team]]=E2209,SUM(Table1[[#This Row],[win/loss]],M2209),Table1[[#This Row],[win/loss]])</f>
        <v>0</v>
      </c>
      <c r="N2210">
        <f>IF(Table1[[#This Row],[team]]=E2209,SUM(Table1[[#This Row],[win/loss]],M2209),Table1[[#This Row],[win/loss]])/B2210</f>
        <v>0</v>
      </c>
      <c r="O2210">
        <f t="shared" si="71"/>
        <v>-3</v>
      </c>
      <c r="P2210">
        <f>IF(Table1[[#This Row],[difference]]&gt;0,SQRT(Table1[[#This Row],[difference]]),-SQRT(ABS(Table1[[#This Row],[difference]])))</f>
        <v>-1.7320508075688772</v>
      </c>
      <c r="Q2210">
        <f>IF(Table1[[#This Row],[line]]&gt;0,SQRT(Table1[[#This Row],[line]]),-SQRT(ABS(Table1[[#This Row],[line]])))</f>
        <v>-1.7320508075688772</v>
      </c>
      <c r="R2210">
        <f>Table1[[#This Row],[difference]]-Table1[[#This Row],[sqrt(line)]]</f>
        <v>-1.2679491924311228</v>
      </c>
      <c r="S2210">
        <f>IF(Table1[[#This Row],[difference]]&gt;0,1,-1)</f>
        <v>-1</v>
      </c>
      <c r="T2210">
        <f>IF(Table1[[#This Row],[team]]=E2209,SUM(H2210,T2209),Table1[[#This Row],[ppg]])</f>
        <v>27</v>
      </c>
      <c r="U2210">
        <f>IF(Table1[[#This Row],[team]]=E2209,SUM(I2210,U2209),Table1[[#This Row],[ppga]])</f>
        <v>27</v>
      </c>
      <c r="V2210">
        <f>IF(Table1[[#This Row],[team]]=E2209,SUM(Table1[[#This Row],[difference]],V2209),Table1[[#This Row],[difference]])</f>
        <v>-3</v>
      </c>
      <c r="W2210">
        <f>IF(Table1[[#This Row],[team]]=E2209,SUM(Table1[[#This Row],[sqrt(dif)]],W2209),Table1[[#This Row],[sqrt(dif)]])</f>
        <v>-1.7320508075688772</v>
      </c>
      <c r="X2210">
        <f>IF(Table1[[#This Row],[team]]=E2209,SUM(Table1[[#This Row],[f1]],X2209),Table1[[#This Row],[f1]])</f>
        <v>-1.2679491924311228</v>
      </c>
      <c r="Y2210">
        <f>IF(Table1[[#This Row],[ATS]]=S2209,SUM(Table1[[#This Row],[ATS]],Y2209),Table1[[#This Row],[ATS]])</f>
        <v>-2</v>
      </c>
      <c r="Z2210">
        <f>IF(Table1[[#This Row],[ATS]]&gt;0,Table1[[#This Row],[ATS streak (not real)]]-1,Table1[[#This Row],[ATS streak (not real)]]+1)</f>
        <v>-1</v>
      </c>
      <c r="AA2210" s="5">
        <f>Table1[[#This Row],[running ttl ppg]]^2.37/(Table1[[#This Row],[running ttl ppg]]^2.37+Table1[[#This Row],[running ttl ppga]]^2.37)</f>
        <v>0.5</v>
      </c>
      <c r="AB2210" s="5">
        <f>Table1[[#This Row],[pyth ratio]]+Table1[[#This Row],[win/loss ratio]]</f>
        <v>0.5</v>
      </c>
    </row>
    <row r="2211" spans="1:28" x14ac:dyDescent="0.25">
      <c r="A2211" s="1">
        <v>4769</v>
      </c>
      <c r="B2211" s="7">
        <f t="shared" si="72"/>
        <v>2</v>
      </c>
      <c r="C2211" s="5">
        <v>2020</v>
      </c>
      <c r="D2211" s="5">
        <v>2</v>
      </c>
      <c r="E2211" t="s">
        <v>51</v>
      </c>
      <c r="F2211" t="s">
        <v>57</v>
      </c>
      <c r="G2211" s="5">
        <v>1</v>
      </c>
      <c r="H2211">
        <v>13</v>
      </c>
      <c r="I2211">
        <v>10</v>
      </c>
      <c r="J2211">
        <v>3</v>
      </c>
      <c r="K2211">
        <f>IF(Table1[[#This Row],[net]]&gt;0,1,0)</f>
        <v>1</v>
      </c>
      <c r="L2211">
        <v>1</v>
      </c>
      <c r="M2211">
        <f>IF(Table1[[#This Row],[team]]=E2210,SUM(Table1[[#This Row],[win/loss]],M2210),Table1[[#This Row],[win/loss]])</f>
        <v>1</v>
      </c>
      <c r="N2211">
        <f>IF(Table1[[#This Row],[team]]=E2210,SUM(Table1[[#This Row],[win/loss]],M2210),Table1[[#This Row],[win/loss]])/B2211</f>
        <v>0.5</v>
      </c>
      <c r="O2211">
        <f t="shared" si="71"/>
        <v>4</v>
      </c>
      <c r="P2211">
        <f>IF(Table1[[#This Row],[difference]]&gt;0,SQRT(Table1[[#This Row],[difference]]),-SQRT(ABS(Table1[[#This Row],[difference]])))</f>
        <v>2</v>
      </c>
      <c r="Q2211">
        <f>IF(Table1[[#This Row],[line]]&gt;0,SQRT(Table1[[#This Row],[line]]),-SQRT(ABS(Table1[[#This Row],[line]])))</f>
        <v>1</v>
      </c>
      <c r="R2211">
        <f>Table1[[#This Row],[difference]]-Table1[[#This Row],[sqrt(line)]]</f>
        <v>3</v>
      </c>
      <c r="S2211">
        <f>IF(Table1[[#This Row],[difference]]&gt;0,1,-1)</f>
        <v>1</v>
      </c>
      <c r="T2211">
        <f>IF(Table1[[#This Row],[team]]=E2210,SUM(H2211,T2210),Table1[[#This Row],[ppg]])</f>
        <v>40</v>
      </c>
      <c r="U2211">
        <f>IF(Table1[[#This Row],[team]]=E2210,SUM(I2211,U2210),Table1[[#This Row],[ppga]])</f>
        <v>37</v>
      </c>
      <c r="V2211">
        <f>IF(Table1[[#This Row],[team]]=E2210,SUM(Table1[[#This Row],[difference]],V2210),Table1[[#This Row],[difference]])</f>
        <v>1</v>
      </c>
      <c r="W2211">
        <f>IF(Table1[[#This Row],[team]]=E2210,SUM(Table1[[#This Row],[sqrt(dif)]],W2210),Table1[[#This Row],[sqrt(dif)]])</f>
        <v>0.26794919243112281</v>
      </c>
      <c r="X2211">
        <f>IF(Table1[[#This Row],[team]]=E2210,SUM(Table1[[#This Row],[f1]],X2210),Table1[[#This Row],[f1]])</f>
        <v>1.7320508075688772</v>
      </c>
      <c r="Y2211">
        <f>IF(Table1[[#This Row],[ATS]]=S2210,SUM(Table1[[#This Row],[ATS]],Y2210),Table1[[#This Row],[ATS]])</f>
        <v>1</v>
      </c>
      <c r="Z2211">
        <f>IF(Table1[[#This Row],[ATS]]&gt;0,Table1[[#This Row],[ATS streak (not real)]]-1,Table1[[#This Row],[ATS streak (not real)]]+1)</f>
        <v>0</v>
      </c>
      <c r="AA2211" s="5">
        <f>Table1[[#This Row],[running ttl ppg]]^2.37/(Table1[[#This Row],[running ttl ppg]]^2.37+Table1[[#This Row],[running ttl ppga]]^2.37)</f>
        <v>0.54606124538659417</v>
      </c>
      <c r="AB2211" s="5">
        <f>Table1[[#This Row],[pyth ratio]]+Table1[[#This Row],[win/loss ratio]]</f>
        <v>1.0460612453865941</v>
      </c>
    </row>
    <row r="2212" spans="1:28" x14ac:dyDescent="0.25">
      <c r="A2212" s="1">
        <v>4770</v>
      </c>
      <c r="B2212" s="7">
        <f t="shared" si="72"/>
        <v>3</v>
      </c>
      <c r="C2212" s="5">
        <v>2020</v>
      </c>
      <c r="D2212" s="5">
        <v>3</v>
      </c>
      <c r="E2212" t="s">
        <v>51</v>
      </c>
      <c r="F2212" t="s">
        <v>66</v>
      </c>
      <c r="G2212" s="5">
        <v>0</v>
      </c>
      <c r="H2212">
        <v>27</v>
      </c>
      <c r="I2212">
        <v>24</v>
      </c>
      <c r="J2212">
        <v>3</v>
      </c>
      <c r="K2212">
        <f>IF(Table1[[#This Row],[net]]&gt;0,1,0)</f>
        <v>1</v>
      </c>
      <c r="L2212">
        <v>4</v>
      </c>
      <c r="M2212">
        <f>IF(Table1[[#This Row],[team]]=E2211,SUM(Table1[[#This Row],[win/loss]],M2211),Table1[[#This Row],[win/loss]])</f>
        <v>2</v>
      </c>
      <c r="N2212">
        <f>IF(Table1[[#This Row],[team]]=E2211,SUM(Table1[[#This Row],[win/loss]],M2211),Table1[[#This Row],[win/loss]])/B2212</f>
        <v>0.66666666666666663</v>
      </c>
      <c r="O2212">
        <f t="shared" si="71"/>
        <v>7</v>
      </c>
      <c r="P2212">
        <f>IF(Table1[[#This Row],[difference]]&gt;0,SQRT(Table1[[#This Row],[difference]]),-SQRT(ABS(Table1[[#This Row],[difference]])))</f>
        <v>2.6457513110645907</v>
      </c>
      <c r="Q2212">
        <f>IF(Table1[[#This Row],[line]]&gt;0,SQRT(Table1[[#This Row],[line]]),-SQRT(ABS(Table1[[#This Row],[line]])))</f>
        <v>2</v>
      </c>
      <c r="R2212">
        <f>Table1[[#This Row],[difference]]-Table1[[#This Row],[sqrt(line)]]</f>
        <v>5</v>
      </c>
      <c r="S2212">
        <f>IF(Table1[[#This Row],[difference]]&gt;0,1,-1)</f>
        <v>1</v>
      </c>
      <c r="T2212">
        <f>IF(Table1[[#This Row],[team]]=E2211,SUM(H2212,T2211),Table1[[#This Row],[ppg]])</f>
        <v>67</v>
      </c>
      <c r="U2212">
        <f>IF(Table1[[#This Row],[team]]=E2211,SUM(I2212,U2211),Table1[[#This Row],[ppga]])</f>
        <v>61</v>
      </c>
      <c r="V2212">
        <f>IF(Table1[[#This Row],[team]]=E2211,SUM(Table1[[#This Row],[difference]],V2211),Table1[[#This Row],[difference]])</f>
        <v>8</v>
      </c>
      <c r="W2212">
        <f>IF(Table1[[#This Row],[team]]=E2211,SUM(Table1[[#This Row],[sqrt(dif)]],W2211),Table1[[#This Row],[sqrt(dif)]])</f>
        <v>2.9137005034957135</v>
      </c>
      <c r="X2212">
        <f>IF(Table1[[#This Row],[team]]=E2211,SUM(Table1[[#This Row],[f1]],X2211),Table1[[#This Row],[f1]])</f>
        <v>6.7320508075688767</v>
      </c>
      <c r="Y2212">
        <f>IF(Table1[[#This Row],[ATS]]=S2211,SUM(Table1[[#This Row],[ATS]],Y2211),Table1[[#This Row],[ATS]])</f>
        <v>2</v>
      </c>
      <c r="Z2212">
        <f>IF(Table1[[#This Row],[ATS]]&gt;0,Table1[[#This Row],[ATS streak (not real)]]-1,Table1[[#This Row],[ATS streak (not real)]]+1)</f>
        <v>1</v>
      </c>
      <c r="AA2212" s="5">
        <f>Table1[[#This Row],[running ttl ppg]]^2.37/(Table1[[#This Row],[running ttl ppg]]^2.37+Table1[[#This Row],[running ttl ppga]]^2.37)</f>
        <v>0.55535971941893159</v>
      </c>
      <c r="AB2212" s="5">
        <f>Table1[[#This Row],[pyth ratio]]+Table1[[#This Row],[win/loss ratio]]</f>
        <v>1.2220263860855982</v>
      </c>
    </row>
    <row r="2213" spans="1:28" x14ac:dyDescent="0.25">
      <c r="A2213" s="1">
        <v>4771</v>
      </c>
      <c r="B2213" s="7">
        <f t="shared" si="72"/>
        <v>4</v>
      </c>
      <c r="C2213" s="5">
        <v>2020</v>
      </c>
      <c r="D2213" s="5">
        <v>4</v>
      </c>
      <c r="E2213" t="s">
        <v>51</v>
      </c>
      <c r="F2213" t="s">
        <v>56</v>
      </c>
      <c r="G2213" s="5">
        <v>1</v>
      </c>
      <c r="H2213">
        <v>30</v>
      </c>
      <c r="I2213">
        <v>34</v>
      </c>
      <c r="J2213">
        <v>-4</v>
      </c>
      <c r="K2213">
        <f>IF(Table1[[#This Row],[net]]&gt;0,1,0)</f>
        <v>0</v>
      </c>
      <c r="L2213">
        <v>7</v>
      </c>
      <c r="M2213">
        <f>IF(Table1[[#This Row],[team]]=E2212,SUM(Table1[[#This Row],[win/loss]],M2212),Table1[[#This Row],[win/loss]])</f>
        <v>2</v>
      </c>
      <c r="N2213">
        <f>IF(Table1[[#This Row],[team]]=E2212,SUM(Table1[[#This Row],[win/loss]],M2212),Table1[[#This Row],[win/loss]])/B2213</f>
        <v>0.5</v>
      </c>
      <c r="O2213">
        <f t="shared" si="71"/>
        <v>3</v>
      </c>
      <c r="P2213">
        <f>IF(Table1[[#This Row],[difference]]&gt;0,SQRT(Table1[[#This Row],[difference]]),-SQRT(ABS(Table1[[#This Row],[difference]])))</f>
        <v>1.7320508075688772</v>
      </c>
      <c r="Q2213">
        <f>IF(Table1[[#This Row],[line]]&gt;0,SQRT(Table1[[#This Row],[line]]),-SQRT(ABS(Table1[[#This Row],[line]])))</f>
        <v>2.6457513110645907</v>
      </c>
      <c r="R2213">
        <f>Table1[[#This Row],[difference]]-Table1[[#This Row],[sqrt(line)]]</f>
        <v>0.35424868893540928</v>
      </c>
      <c r="S2213">
        <f>IF(Table1[[#This Row],[difference]]&gt;0,1,-1)</f>
        <v>1</v>
      </c>
      <c r="T2213">
        <f>IF(Table1[[#This Row],[team]]=E2212,SUM(H2213,T2212),Table1[[#This Row],[ppg]])</f>
        <v>97</v>
      </c>
      <c r="U2213">
        <f>IF(Table1[[#This Row],[team]]=E2212,SUM(I2213,U2212),Table1[[#This Row],[ppga]])</f>
        <v>95</v>
      </c>
      <c r="V2213">
        <f>IF(Table1[[#This Row],[team]]=E2212,SUM(Table1[[#This Row],[difference]],V2212),Table1[[#This Row],[difference]])</f>
        <v>11</v>
      </c>
      <c r="W2213">
        <f>IF(Table1[[#This Row],[team]]=E2212,SUM(Table1[[#This Row],[sqrt(dif)]],W2212),Table1[[#This Row],[sqrt(dif)]])</f>
        <v>4.6457513110645907</v>
      </c>
      <c r="X2213">
        <f>IF(Table1[[#This Row],[team]]=E2212,SUM(Table1[[#This Row],[f1]],X2212),Table1[[#This Row],[f1]])</f>
        <v>7.086299496504286</v>
      </c>
      <c r="Y2213">
        <f>IF(Table1[[#This Row],[ATS]]=S2212,SUM(Table1[[#This Row],[ATS]],Y2212),Table1[[#This Row],[ATS]])</f>
        <v>3</v>
      </c>
      <c r="Z2213">
        <f>IF(Table1[[#This Row],[ATS]]&gt;0,Table1[[#This Row],[ATS streak (not real)]]-1,Table1[[#This Row],[ATS streak (not real)]]+1)</f>
        <v>2</v>
      </c>
      <c r="AA2213" s="5">
        <f>Table1[[#This Row],[running ttl ppg]]^2.37/(Table1[[#This Row],[running ttl ppg]]^2.37+Table1[[#This Row],[running ttl ppga]]^2.37)</f>
        <v>0.51234168910308342</v>
      </c>
      <c r="AB2213" s="5">
        <f>Table1[[#This Row],[pyth ratio]]+Table1[[#This Row],[win/loss ratio]]</f>
        <v>1.0123416891030834</v>
      </c>
    </row>
    <row r="2214" spans="1:28" x14ac:dyDescent="0.25">
      <c r="A2214" s="1">
        <v>4772</v>
      </c>
      <c r="B2214" s="7">
        <f t="shared" si="72"/>
        <v>5</v>
      </c>
      <c r="C2214" s="5">
        <v>2020</v>
      </c>
      <c r="D2214" s="5">
        <v>6</v>
      </c>
      <c r="E2214" t="s">
        <v>51</v>
      </c>
      <c r="F2214" t="s">
        <v>52</v>
      </c>
      <c r="G2214" s="5">
        <v>0</v>
      </c>
      <c r="H2214">
        <v>22</v>
      </c>
      <c r="I2214">
        <v>23</v>
      </c>
      <c r="J2214">
        <v>-1</v>
      </c>
      <c r="K2214">
        <f>IF(Table1[[#This Row],[net]]&gt;0,1,0)</f>
        <v>0</v>
      </c>
      <c r="L2214">
        <v>3.5</v>
      </c>
      <c r="M2214">
        <f>IF(Table1[[#This Row],[team]]=E2213,SUM(Table1[[#This Row],[win/loss]],M2213),Table1[[#This Row],[win/loss]])</f>
        <v>2</v>
      </c>
      <c r="N2214">
        <f>IF(Table1[[#This Row],[team]]=E2213,SUM(Table1[[#This Row],[win/loss]],M2213),Table1[[#This Row],[win/loss]])/B2214</f>
        <v>0.4</v>
      </c>
      <c r="O2214">
        <f t="shared" si="71"/>
        <v>2.5</v>
      </c>
      <c r="P2214">
        <f>IF(Table1[[#This Row],[difference]]&gt;0,SQRT(Table1[[#This Row],[difference]]),-SQRT(ABS(Table1[[#This Row],[difference]])))</f>
        <v>1.5811388300841898</v>
      </c>
      <c r="Q2214">
        <f>IF(Table1[[#This Row],[line]]&gt;0,SQRT(Table1[[#This Row],[line]]),-SQRT(ABS(Table1[[#This Row],[line]])))</f>
        <v>1.8708286933869707</v>
      </c>
      <c r="R2214">
        <f>Table1[[#This Row],[difference]]-Table1[[#This Row],[sqrt(line)]]</f>
        <v>0.62917130661302934</v>
      </c>
      <c r="S2214">
        <f>IF(Table1[[#This Row],[difference]]&gt;0,1,-1)</f>
        <v>1</v>
      </c>
      <c r="T2214">
        <f>IF(Table1[[#This Row],[team]]=E2213,SUM(H2214,T2213),Table1[[#This Row],[ppg]])</f>
        <v>119</v>
      </c>
      <c r="U2214">
        <f>IF(Table1[[#This Row],[team]]=E2213,SUM(I2214,U2213),Table1[[#This Row],[ppga]])</f>
        <v>118</v>
      </c>
      <c r="V2214">
        <f>IF(Table1[[#This Row],[team]]=E2213,SUM(Table1[[#This Row],[difference]],V2213),Table1[[#This Row],[difference]])</f>
        <v>13.5</v>
      </c>
      <c r="W2214">
        <f>IF(Table1[[#This Row],[team]]=E2213,SUM(Table1[[#This Row],[sqrt(dif)]],W2213),Table1[[#This Row],[sqrt(dif)]])</f>
        <v>6.2268901411487807</v>
      </c>
      <c r="X2214">
        <f>IF(Table1[[#This Row],[team]]=E2213,SUM(Table1[[#This Row],[f1]],X2213),Table1[[#This Row],[f1]])</f>
        <v>7.7154708031173156</v>
      </c>
      <c r="Y2214">
        <f>IF(Table1[[#This Row],[ATS]]=S2213,SUM(Table1[[#This Row],[ATS]],Y2213),Table1[[#This Row],[ATS]])</f>
        <v>4</v>
      </c>
      <c r="Z2214">
        <f>IF(Table1[[#This Row],[ATS]]&gt;0,Table1[[#This Row],[ATS streak (not real)]]-1,Table1[[#This Row],[ATS streak (not real)]]+1)</f>
        <v>3</v>
      </c>
      <c r="AA2214" s="5">
        <f>Table1[[#This Row],[running ttl ppg]]^2.37/(Table1[[#This Row],[running ttl ppg]]^2.37+Table1[[#This Row],[running ttl ppga]]^2.37)</f>
        <v>0.50499986300970756</v>
      </c>
      <c r="AB2214" s="5">
        <f>Table1[[#This Row],[pyth ratio]]+Table1[[#This Row],[win/loss ratio]]</f>
        <v>0.90499986300970758</v>
      </c>
    </row>
    <row r="2215" spans="1:28" x14ac:dyDescent="0.25">
      <c r="A2215" s="1">
        <v>4773</v>
      </c>
      <c r="B2215" s="7">
        <f t="shared" si="72"/>
        <v>6</v>
      </c>
      <c r="C2215" s="5">
        <v>2020</v>
      </c>
      <c r="D2215" s="5">
        <v>7</v>
      </c>
      <c r="E2215" t="s">
        <v>51</v>
      </c>
      <c r="F2215" t="s">
        <v>60</v>
      </c>
      <c r="G2215" s="5">
        <v>1</v>
      </c>
      <c r="H2215">
        <v>30</v>
      </c>
      <c r="I2215">
        <v>42</v>
      </c>
      <c r="J2215">
        <v>-12</v>
      </c>
      <c r="K2215">
        <f>IF(Table1[[#This Row],[net]]&gt;0,1,0)</f>
        <v>0</v>
      </c>
      <c r="L2215">
        <v>2.5</v>
      </c>
      <c r="M2215">
        <f>IF(Table1[[#This Row],[team]]=E2214,SUM(Table1[[#This Row],[win/loss]],M2214),Table1[[#This Row],[win/loss]])</f>
        <v>2</v>
      </c>
      <c r="N2215">
        <f>IF(Table1[[#This Row],[team]]=E2214,SUM(Table1[[#This Row],[win/loss]],M2214),Table1[[#This Row],[win/loss]])/B2215</f>
        <v>0.33333333333333331</v>
      </c>
      <c r="O2215">
        <f t="shared" si="71"/>
        <v>-9.5</v>
      </c>
      <c r="P2215">
        <f>IF(Table1[[#This Row],[difference]]&gt;0,SQRT(Table1[[#This Row],[difference]]),-SQRT(ABS(Table1[[#This Row],[difference]])))</f>
        <v>-3.082207001484488</v>
      </c>
      <c r="Q2215">
        <f>IF(Table1[[#This Row],[line]]&gt;0,SQRT(Table1[[#This Row],[line]]),-SQRT(ABS(Table1[[#This Row],[line]])))</f>
        <v>1.5811388300841898</v>
      </c>
      <c r="R2215">
        <f>Table1[[#This Row],[difference]]-Table1[[#This Row],[sqrt(line)]]</f>
        <v>-11.081138830084189</v>
      </c>
      <c r="S2215">
        <f>IF(Table1[[#This Row],[difference]]&gt;0,1,-1)</f>
        <v>-1</v>
      </c>
      <c r="T2215">
        <f>IF(Table1[[#This Row],[team]]=E2214,SUM(H2215,T2214),Table1[[#This Row],[ppg]])</f>
        <v>149</v>
      </c>
      <c r="U2215">
        <f>IF(Table1[[#This Row],[team]]=E2214,SUM(I2215,U2214),Table1[[#This Row],[ppga]])</f>
        <v>160</v>
      </c>
      <c r="V2215">
        <f>IF(Table1[[#This Row],[team]]=E2214,SUM(Table1[[#This Row],[difference]],V2214),Table1[[#This Row],[difference]])</f>
        <v>4</v>
      </c>
      <c r="W2215">
        <f>IF(Table1[[#This Row],[team]]=E2214,SUM(Table1[[#This Row],[sqrt(dif)]],W2214),Table1[[#This Row],[sqrt(dif)]])</f>
        <v>3.1446831396642927</v>
      </c>
      <c r="X2215">
        <f>IF(Table1[[#This Row],[team]]=E2214,SUM(Table1[[#This Row],[f1]],X2214),Table1[[#This Row],[f1]])</f>
        <v>-3.3656680269668735</v>
      </c>
      <c r="Y2215">
        <f>IF(Table1[[#This Row],[ATS]]=S2214,SUM(Table1[[#This Row],[ATS]],Y2214),Table1[[#This Row],[ATS]])</f>
        <v>-1</v>
      </c>
      <c r="Z2215">
        <f>IF(Table1[[#This Row],[ATS]]&gt;0,Table1[[#This Row],[ATS streak (not real)]]-1,Table1[[#This Row],[ATS streak (not real)]]+1)</f>
        <v>0</v>
      </c>
      <c r="AA2215" s="5">
        <f>Table1[[#This Row],[running ttl ppg]]^2.37/(Table1[[#This Row],[running ttl ppg]]^2.37+Table1[[#This Row],[running ttl ppga]]^2.37)</f>
        <v>0.45789763429019653</v>
      </c>
      <c r="AB2215" s="5">
        <f>Table1[[#This Row],[pyth ratio]]+Table1[[#This Row],[win/loss ratio]]</f>
        <v>0.79123096762352985</v>
      </c>
    </row>
    <row r="2216" spans="1:28" x14ac:dyDescent="0.25">
      <c r="A2216" s="1">
        <v>4774</v>
      </c>
      <c r="B2216" s="7">
        <f t="shared" si="72"/>
        <v>7</v>
      </c>
      <c r="C2216" s="5">
        <v>2020</v>
      </c>
      <c r="D2216" s="5">
        <v>8</v>
      </c>
      <c r="E2216" t="s">
        <v>51</v>
      </c>
      <c r="F2216" t="s">
        <v>61</v>
      </c>
      <c r="G2216" s="5">
        <v>1</v>
      </c>
      <c r="H2216">
        <v>31</v>
      </c>
      <c r="I2216">
        <v>26</v>
      </c>
      <c r="J2216">
        <v>5</v>
      </c>
      <c r="K2216">
        <f>IF(Table1[[#This Row],[net]]&gt;0,1,0)</f>
        <v>1</v>
      </c>
      <c r="L2216">
        <v>-6.5</v>
      </c>
      <c r="M2216">
        <f>IF(Table1[[#This Row],[team]]=E2215,SUM(Table1[[#This Row],[win/loss]],M2215),Table1[[#This Row],[win/loss]])</f>
        <v>3</v>
      </c>
      <c r="N2216">
        <f>IF(Table1[[#This Row],[team]]=E2215,SUM(Table1[[#This Row],[win/loss]],M2215),Table1[[#This Row],[win/loss]])/B2216</f>
        <v>0.42857142857142855</v>
      </c>
      <c r="O2216">
        <f t="shared" si="71"/>
        <v>-1.5</v>
      </c>
      <c r="P2216">
        <f>IF(Table1[[#This Row],[difference]]&gt;0,SQRT(Table1[[#This Row],[difference]]),-SQRT(ABS(Table1[[#This Row],[difference]])))</f>
        <v>-1.2247448713915889</v>
      </c>
      <c r="Q2216">
        <f>IF(Table1[[#This Row],[line]]&gt;0,SQRT(Table1[[#This Row],[line]]),-SQRT(ABS(Table1[[#This Row],[line]])))</f>
        <v>-2.5495097567963922</v>
      </c>
      <c r="R2216">
        <f>Table1[[#This Row],[difference]]-Table1[[#This Row],[sqrt(line)]]</f>
        <v>1.0495097567963922</v>
      </c>
      <c r="S2216">
        <f>IF(Table1[[#This Row],[difference]]&gt;0,1,-1)</f>
        <v>-1</v>
      </c>
      <c r="T2216">
        <f>IF(Table1[[#This Row],[team]]=E2215,SUM(H2216,T2215),Table1[[#This Row],[ppg]])</f>
        <v>180</v>
      </c>
      <c r="U2216">
        <f>IF(Table1[[#This Row],[team]]=E2215,SUM(I2216,U2215),Table1[[#This Row],[ppga]])</f>
        <v>186</v>
      </c>
      <c r="V2216">
        <f>IF(Table1[[#This Row],[team]]=E2215,SUM(Table1[[#This Row],[difference]],V2215),Table1[[#This Row],[difference]])</f>
        <v>2.5</v>
      </c>
      <c r="W2216">
        <f>IF(Table1[[#This Row],[team]]=E2215,SUM(Table1[[#This Row],[sqrt(dif)]],W2215),Table1[[#This Row],[sqrt(dif)]])</f>
        <v>1.9199382682727038</v>
      </c>
      <c r="X2216">
        <f>IF(Table1[[#This Row],[team]]=E2215,SUM(Table1[[#This Row],[f1]],X2215),Table1[[#This Row],[f1]])</f>
        <v>-2.3161582701704813</v>
      </c>
      <c r="Y2216">
        <f>IF(Table1[[#This Row],[ATS]]=S2215,SUM(Table1[[#This Row],[ATS]],Y2215),Table1[[#This Row],[ATS]])</f>
        <v>-2</v>
      </c>
      <c r="Z2216">
        <f>IF(Table1[[#This Row],[ATS]]&gt;0,Table1[[#This Row],[ATS streak (not real)]]-1,Table1[[#This Row],[ATS streak (not real)]]+1)</f>
        <v>-1</v>
      </c>
      <c r="AA2216" s="5">
        <f>Table1[[#This Row],[running ttl ppg]]^2.37/(Table1[[#This Row],[running ttl ppg]]^2.37+Table1[[#This Row],[running ttl ppga]]^2.37)</f>
        <v>0.48058180142290569</v>
      </c>
      <c r="AB2216" s="5">
        <f>Table1[[#This Row],[pyth ratio]]+Table1[[#This Row],[win/loss ratio]]</f>
        <v>0.90915322999433423</v>
      </c>
    </row>
    <row r="2217" spans="1:28" x14ac:dyDescent="0.25">
      <c r="A2217" s="1">
        <v>4775</v>
      </c>
      <c r="B2217" s="7">
        <f t="shared" si="72"/>
        <v>8</v>
      </c>
      <c r="C2217" s="5">
        <v>2020</v>
      </c>
      <c r="D2217" s="5">
        <v>9</v>
      </c>
      <c r="E2217" t="s">
        <v>51</v>
      </c>
      <c r="F2217" t="s">
        <v>65</v>
      </c>
      <c r="G2217" s="5">
        <v>0</v>
      </c>
      <c r="H2217">
        <v>24</v>
      </c>
      <c r="I2217">
        <v>31</v>
      </c>
      <c r="J2217">
        <v>-7</v>
      </c>
      <c r="K2217">
        <f>IF(Table1[[#This Row],[net]]&gt;0,1,0)</f>
        <v>0</v>
      </c>
      <c r="L2217">
        <v>2.5</v>
      </c>
      <c r="M2217">
        <f>IF(Table1[[#This Row],[team]]=E2216,SUM(Table1[[#This Row],[win/loss]],M2216),Table1[[#This Row],[win/loss]])</f>
        <v>3</v>
      </c>
      <c r="N2217">
        <f>IF(Table1[[#This Row],[team]]=E2216,SUM(Table1[[#This Row],[win/loss]],M2216),Table1[[#This Row],[win/loss]])/B2217</f>
        <v>0.375</v>
      </c>
      <c r="O2217">
        <f t="shared" si="71"/>
        <v>-4.5</v>
      </c>
      <c r="P2217">
        <f>IF(Table1[[#This Row],[difference]]&gt;0,SQRT(Table1[[#This Row],[difference]]),-SQRT(ABS(Table1[[#This Row],[difference]])))</f>
        <v>-2.1213203435596424</v>
      </c>
      <c r="Q2217">
        <f>IF(Table1[[#This Row],[line]]&gt;0,SQRT(Table1[[#This Row],[line]]),-SQRT(ABS(Table1[[#This Row],[line]])))</f>
        <v>1.5811388300841898</v>
      </c>
      <c r="R2217">
        <f>Table1[[#This Row],[difference]]-Table1[[#This Row],[sqrt(line)]]</f>
        <v>-6.08113883008419</v>
      </c>
      <c r="S2217">
        <f>IF(Table1[[#This Row],[difference]]&gt;0,1,-1)</f>
        <v>-1</v>
      </c>
      <c r="T2217">
        <f>IF(Table1[[#This Row],[team]]=E2216,SUM(H2217,T2216),Table1[[#This Row],[ppg]])</f>
        <v>204</v>
      </c>
      <c r="U2217">
        <f>IF(Table1[[#This Row],[team]]=E2216,SUM(I2217,U2216),Table1[[#This Row],[ppga]])</f>
        <v>217</v>
      </c>
      <c r="V2217">
        <f>IF(Table1[[#This Row],[team]]=E2216,SUM(Table1[[#This Row],[difference]],V2216),Table1[[#This Row],[difference]])</f>
        <v>-2</v>
      </c>
      <c r="W2217">
        <f>IF(Table1[[#This Row],[team]]=E2216,SUM(Table1[[#This Row],[sqrt(dif)]],W2216),Table1[[#This Row],[sqrt(dif)]])</f>
        <v>-0.20138207528693863</v>
      </c>
      <c r="X2217">
        <f>IF(Table1[[#This Row],[team]]=E2216,SUM(Table1[[#This Row],[f1]],X2216),Table1[[#This Row],[f1]])</f>
        <v>-8.3972971002546721</v>
      </c>
      <c r="Y2217">
        <f>IF(Table1[[#This Row],[ATS]]=S2216,SUM(Table1[[#This Row],[ATS]],Y2216),Table1[[#This Row],[ATS]])</f>
        <v>-3</v>
      </c>
      <c r="Z2217">
        <f>IF(Table1[[#This Row],[ATS]]&gt;0,Table1[[#This Row],[ATS streak (not real)]]-1,Table1[[#This Row],[ATS streak (not real)]]+1)</f>
        <v>-2</v>
      </c>
      <c r="AA2217" s="5">
        <f>Table1[[#This Row],[running ttl ppg]]^2.37/(Table1[[#This Row],[running ttl ppg]]^2.37+Table1[[#This Row],[running ttl ppga]]^2.37)</f>
        <v>0.46346216157879</v>
      </c>
      <c r="AB2217" s="5">
        <f>Table1[[#This Row],[pyth ratio]]+Table1[[#This Row],[win/loss ratio]]</f>
        <v>0.83846216157878994</v>
      </c>
    </row>
    <row r="2218" spans="1:28" x14ac:dyDescent="0.25">
      <c r="A2218" s="1">
        <v>4776</v>
      </c>
      <c r="B2218" s="7">
        <f t="shared" si="72"/>
        <v>9</v>
      </c>
      <c r="C2218" s="5">
        <v>2020</v>
      </c>
      <c r="D2218" s="5">
        <v>10</v>
      </c>
      <c r="E2218" t="s">
        <v>51</v>
      </c>
      <c r="F2218" t="s">
        <v>46</v>
      </c>
      <c r="G2218" s="5">
        <v>0</v>
      </c>
      <c r="H2218">
        <v>13</v>
      </c>
      <c r="I2218">
        <v>20</v>
      </c>
      <c r="J2218">
        <v>-7</v>
      </c>
      <c r="K2218">
        <f>IF(Table1[[#This Row],[net]]&gt;0,1,0)</f>
        <v>0</v>
      </c>
      <c r="L2218">
        <v>6.5</v>
      </c>
      <c r="M2218">
        <f>IF(Table1[[#This Row],[team]]=E2217,SUM(Table1[[#This Row],[win/loss]],M2217),Table1[[#This Row],[win/loss]])</f>
        <v>3</v>
      </c>
      <c r="N2218">
        <f>IF(Table1[[#This Row],[team]]=E2217,SUM(Table1[[#This Row],[win/loss]],M2217),Table1[[#This Row],[win/loss]])/B2218</f>
        <v>0.33333333333333331</v>
      </c>
      <c r="O2218">
        <f t="shared" si="71"/>
        <v>-0.5</v>
      </c>
      <c r="P2218">
        <f>IF(Table1[[#This Row],[difference]]&gt;0,SQRT(Table1[[#This Row],[difference]]),-SQRT(ABS(Table1[[#This Row],[difference]])))</f>
        <v>-0.70710678118654757</v>
      </c>
      <c r="Q2218">
        <f>IF(Table1[[#This Row],[line]]&gt;0,SQRT(Table1[[#This Row],[line]]),-SQRT(ABS(Table1[[#This Row],[line]])))</f>
        <v>2.5495097567963922</v>
      </c>
      <c r="R2218">
        <f>Table1[[#This Row],[difference]]-Table1[[#This Row],[sqrt(line)]]</f>
        <v>-3.0495097567963922</v>
      </c>
      <c r="S2218">
        <f>IF(Table1[[#This Row],[difference]]&gt;0,1,-1)</f>
        <v>-1</v>
      </c>
      <c r="T2218">
        <f>IF(Table1[[#This Row],[team]]=E2217,SUM(H2218,T2217),Table1[[#This Row],[ppg]])</f>
        <v>217</v>
      </c>
      <c r="U2218">
        <f>IF(Table1[[#This Row],[team]]=E2217,SUM(I2218,U2217),Table1[[#This Row],[ppga]])</f>
        <v>237</v>
      </c>
      <c r="V2218">
        <f>IF(Table1[[#This Row],[team]]=E2217,SUM(Table1[[#This Row],[difference]],V2217),Table1[[#This Row],[difference]])</f>
        <v>-2.5</v>
      </c>
      <c r="W2218">
        <f>IF(Table1[[#This Row],[team]]=E2217,SUM(Table1[[#This Row],[sqrt(dif)]],W2217),Table1[[#This Row],[sqrt(dif)]])</f>
        <v>-0.90848885647348621</v>
      </c>
      <c r="X2218">
        <f>IF(Table1[[#This Row],[team]]=E2217,SUM(Table1[[#This Row],[f1]],X2217),Table1[[#This Row],[f1]])</f>
        <v>-11.446806857051065</v>
      </c>
      <c r="Y2218">
        <f>IF(Table1[[#This Row],[ATS]]=S2217,SUM(Table1[[#This Row],[ATS]],Y2217),Table1[[#This Row],[ATS]])</f>
        <v>-4</v>
      </c>
      <c r="Z2218">
        <f>IF(Table1[[#This Row],[ATS]]&gt;0,Table1[[#This Row],[ATS streak (not real)]]-1,Table1[[#This Row],[ATS streak (not real)]]+1)</f>
        <v>-3</v>
      </c>
      <c r="AA2218" s="5">
        <f>Table1[[#This Row],[running ttl ppg]]^2.37/(Table1[[#This Row],[running ttl ppg]]^2.37+Table1[[#This Row],[running ttl ppga]]^2.37)</f>
        <v>0.44795276872927275</v>
      </c>
      <c r="AB2218" s="5">
        <f>Table1[[#This Row],[pyth ratio]]+Table1[[#This Row],[win/loss ratio]]</f>
        <v>0.78128610206260607</v>
      </c>
    </row>
    <row r="2219" spans="1:28" x14ac:dyDescent="0.25">
      <c r="A2219" s="1">
        <v>4777</v>
      </c>
      <c r="B2219" s="7">
        <f t="shared" si="72"/>
        <v>10</v>
      </c>
      <c r="C2219" s="5">
        <v>2020</v>
      </c>
      <c r="D2219" s="5">
        <v>11</v>
      </c>
      <c r="E2219" t="s">
        <v>51</v>
      </c>
      <c r="F2219" t="s">
        <v>49</v>
      </c>
      <c r="G2219" s="5">
        <v>1</v>
      </c>
      <c r="H2219">
        <v>27</v>
      </c>
      <c r="I2219">
        <v>35</v>
      </c>
      <c r="J2219">
        <v>-8</v>
      </c>
      <c r="K2219">
        <f>IF(Table1[[#This Row],[net]]&gt;0,1,0)</f>
        <v>0</v>
      </c>
      <c r="L2219">
        <v>7</v>
      </c>
      <c r="M2219">
        <f>IF(Table1[[#This Row],[team]]=E2218,SUM(Table1[[#This Row],[win/loss]],M2218),Table1[[#This Row],[win/loss]])</f>
        <v>3</v>
      </c>
      <c r="N2219">
        <f>IF(Table1[[#This Row],[team]]=E2218,SUM(Table1[[#This Row],[win/loss]],M2218),Table1[[#This Row],[win/loss]])/B2219</f>
        <v>0.3</v>
      </c>
      <c r="O2219">
        <f t="shared" si="71"/>
        <v>-1</v>
      </c>
      <c r="P2219">
        <f>IF(Table1[[#This Row],[difference]]&gt;0,SQRT(Table1[[#This Row],[difference]]),-SQRT(ABS(Table1[[#This Row],[difference]])))</f>
        <v>-1</v>
      </c>
      <c r="Q2219">
        <f>IF(Table1[[#This Row],[line]]&gt;0,SQRT(Table1[[#This Row],[line]]),-SQRT(ABS(Table1[[#This Row],[line]])))</f>
        <v>2.6457513110645907</v>
      </c>
      <c r="R2219">
        <f>Table1[[#This Row],[difference]]-Table1[[#This Row],[sqrt(line)]]</f>
        <v>-3.6457513110645907</v>
      </c>
      <c r="S2219">
        <f>IF(Table1[[#This Row],[difference]]&gt;0,1,-1)</f>
        <v>-1</v>
      </c>
      <c r="T2219">
        <f>IF(Table1[[#This Row],[team]]=E2218,SUM(H2219,T2218),Table1[[#This Row],[ppg]])</f>
        <v>244</v>
      </c>
      <c r="U2219">
        <f>IF(Table1[[#This Row],[team]]=E2218,SUM(I2219,U2218),Table1[[#This Row],[ppga]])</f>
        <v>272</v>
      </c>
      <c r="V2219">
        <f>IF(Table1[[#This Row],[team]]=E2218,SUM(Table1[[#This Row],[difference]],V2218),Table1[[#This Row],[difference]])</f>
        <v>-3.5</v>
      </c>
      <c r="W2219">
        <f>IF(Table1[[#This Row],[team]]=E2218,SUM(Table1[[#This Row],[sqrt(dif)]],W2218),Table1[[#This Row],[sqrt(dif)]])</f>
        <v>-1.9084888564734861</v>
      </c>
      <c r="X2219">
        <f>IF(Table1[[#This Row],[team]]=E2218,SUM(Table1[[#This Row],[f1]],X2218),Table1[[#This Row],[f1]])</f>
        <v>-15.092558168115655</v>
      </c>
      <c r="Y2219">
        <f>IF(Table1[[#This Row],[ATS]]=S2218,SUM(Table1[[#This Row],[ATS]],Y2218),Table1[[#This Row],[ATS]])</f>
        <v>-5</v>
      </c>
      <c r="Z2219">
        <f>IF(Table1[[#This Row],[ATS]]&gt;0,Table1[[#This Row],[ATS streak (not real)]]-1,Table1[[#This Row],[ATS streak (not real)]]+1)</f>
        <v>-4</v>
      </c>
      <c r="AA2219" s="5">
        <f>Table1[[#This Row],[running ttl ppg]]^2.37/(Table1[[#This Row],[running ttl ppg]]^2.37+Table1[[#This Row],[running ttl ppga]]^2.37)</f>
        <v>0.43598765688158725</v>
      </c>
      <c r="AB2219" s="5">
        <f>Table1[[#This Row],[pyth ratio]]+Table1[[#This Row],[win/loss ratio]]</f>
        <v>0.73598765688158729</v>
      </c>
    </row>
    <row r="2220" spans="1:28" x14ac:dyDescent="0.25">
      <c r="A2220" s="1">
        <v>4778</v>
      </c>
      <c r="B2220" s="7">
        <f t="shared" si="72"/>
        <v>11</v>
      </c>
      <c r="C2220" s="5">
        <v>2020</v>
      </c>
      <c r="D2220" s="5">
        <v>12</v>
      </c>
      <c r="E2220" t="s">
        <v>51</v>
      </c>
      <c r="F2220" t="s">
        <v>72</v>
      </c>
      <c r="G2220" s="5">
        <v>0</v>
      </c>
      <c r="H2220">
        <v>16</v>
      </c>
      <c r="I2220">
        <v>19</v>
      </c>
      <c r="J2220">
        <v>-3</v>
      </c>
      <c r="K2220">
        <f>IF(Table1[[#This Row],[net]]&gt;0,1,0)</f>
        <v>0</v>
      </c>
      <c r="L2220">
        <v>-4</v>
      </c>
      <c r="M2220">
        <f>IF(Table1[[#This Row],[team]]=E2219,SUM(Table1[[#This Row],[win/loss]],M2219),Table1[[#This Row],[win/loss]])</f>
        <v>3</v>
      </c>
      <c r="N2220">
        <f>IF(Table1[[#This Row],[team]]=E2219,SUM(Table1[[#This Row],[win/loss]],M2219),Table1[[#This Row],[win/loss]])/B2220</f>
        <v>0.27272727272727271</v>
      </c>
      <c r="O2220">
        <f t="shared" si="71"/>
        <v>-7</v>
      </c>
      <c r="P2220">
        <f>IF(Table1[[#This Row],[difference]]&gt;0,SQRT(Table1[[#This Row],[difference]]),-SQRT(ABS(Table1[[#This Row],[difference]])))</f>
        <v>-2.6457513110645907</v>
      </c>
      <c r="Q2220">
        <f>IF(Table1[[#This Row],[line]]&gt;0,SQRT(Table1[[#This Row],[line]]),-SQRT(ABS(Table1[[#This Row],[line]])))</f>
        <v>-2</v>
      </c>
      <c r="R2220">
        <f>Table1[[#This Row],[difference]]-Table1[[#This Row],[sqrt(line)]]</f>
        <v>-5</v>
      </c>
      <c r="S2220">
        <f>IF(Table1[[#This Row],[difference]]&gt;0,1,-1)</f>
        <v>-1</v>
      </c>
      <c r="T2220">
        <f>IF(Table1[[#This Row],[team]]=E2219,SUM(H2220,T2219),Table1[[#This Row],[ppg]])</f>
        <v>260</v>
      </c>
      <c r="U2220">
        <f>IF(Table1[[#This Row],[team]]=E2219,SUM(I2220,U2219),Table1[[#This Row],[ppga]])</f>
        <v>291</v>
      </c>
      <c r="V2220">
        <f>IF(Table1[[#This Row],[team]]=E2219,SUM(Table1[[#This Row],[difference]],V2219),Table1[[#This Row],[difference]])</f>
        <v>-10.5</v>
      </c>
      <c r="W2220">
        <f>IF(Table1[[#This Row],[team]]=E2219,SUM(Table1[[#This Row],[sqrt(dif)]],W2219),Table1[[#This Row],[sqrt(dif)]])</f>
        <v>-4.5542401675380768</v>
      </c>
      <c r="X2220">
        <f>IF(Table1[[#This Row],[team]]=E2219,SUM(Table1[[#This Row],[f1]],X2219),Table1[[#This Row],[f1]])</f>
        <v>-20.092558168115655</v>
      </c>
      <c r="Y2220">
        <f>IF(Table1[[#This Row],[ATS]]=S2219,SUM(Table1[[#This Row],[ATS]],Y2219),Table1[[#This Row],[ATS]])</f>
        <v>-6</v>
      </c>
      <c r="Z2220">
        <f>IF(Table1[[#This Row],[ATS]]&gt;0,Table1[[#This Row],[ATS streak (not real)]]-1,Table1[[#This Row],[ATS streak (not real)]]+1)</f>
        <v>-5</v>
      </c>
      <c r="AA2220" s="5">
        <f>Table1[[#This Row],[running ttl ppg]]^2.37/(Table1[[#This Row],[running ttl ppg]]^2.37+Table1[[#This Row],[running ttl ppga]]^2.37)</f>
        <v>0.43365339583962059</v>
      </c>
      <c r="AB2220" s="5">
        <f>Table1[[#This Row],[pyth ratio]]+Table1[[#This Row],[win/loss ratio]]</f>
        <v>0.7063806685668933</v>
      </c>
    </row>
    <row r="2221" spans="1:28" x14ac:dyDescent="0.25">
      <c r="A2221" s="1">
        <v>4779</v>
      </c>
      <c r="B2221" s="7">
        <f t="shared" si="72"/>
        <v>12</v>
      </c>
      <c r="C2221" s="5">
        <v>2020</v>
      </c>
      <c r="D2221" s="5">
        <v>13</v>
      </c>
      <c r="E2221" t="s">
        <v>51</v>
      </c>
      <c r="F2221" t="s">
        <v>46</v>
      </c>
      <c r="G2221" s="5">
        <v>1</v>
      </c>
      <c r="H2221">
        <v>20</v>
      </c>
      <c r="I2221">
        <v>24</v>
      </c>
      <c r="J2221">
        <v>-4</v>
      </c>
      <c r="K2221">
        <f>IF(Table1[[#This Row],[net]]&gt;0,1,0)</f>
        <v>0</v>
      </c>
      <c r="L2221">
        <v>5.5</v>
      </c>
      <c r="M2221">
        <f>IF(Table1[[#This Row],[team]]=E2220,SUM(Table1[[#This Row],[win/loss]],M2220),Table1[[#This Row],[win/loss]])</f>
        <v>3</v>
      </c>
      <c r="N2221">
        <f>IF(Table1[[#This Row],[team]]=E2220,SUM(Table1[[#This Row],[win/loss]],M2220),Table1[[#This Row],[win/loss]])/B2221</f>
        <v>0.25</v>
      </c>
      <c r="O2221">
        <f t="shared" si="71"/>
        <v>1.5</v>
      </c>
      <c r="P2221">
        <f>IF(Table1[[#This Row],[difference]]&gt;0,SQRT(Table1[[#This Row],[difference]]),-SQRT(ABS(Table1[[#This Row],[difference]])))</f>
        <v>1.2247448713915889</v>
      </c>
      <c r="Q2221">
        <f>IF(Table1[[#This Row],[line]]&gt;0,SQRT(Table1[[#This Row],[line]]),-SQRT(ABS(Table1[[#This Row],[line]])))</f>
        <v>2.3452078799117149</v>
      </c>
      <c r="R2221">
        <f>Table1[[#This Row],[difference]]-Table1[[#This Row],[sqrt(line)]]</f>
        <v>-0.84520787991171487</v>
      </c>
      <c r="S2221">
        <f>IF(Table1[[#This Row],[difference]]&gt;0,1,-1)</f>
        <v>1</v>
      </c>
      <c r="T2221">
        <f>IF(Table1[[#This Row],[team]]=E2220,SUM(H2221,T2220),Table1[[#This Row],[ppg]])</f>
        <v>280</v>
      </c>
      <c r="U2221">
        <f>IF(Table1[[#This Row],[team]]=E2220,SUM(I2221,U2220),Table1[[#This Row],[ppga]])</f>
        <v>315</v>
      </c>
      <c r="V2221">
        <f>IF(Table1[[#This Row],[team]]=E2220,SUM(Table1[[#This Row],[difference]],V2220),Table1[[#This Row],[difference]])</f>
        <v>-9</v>
      </c>
      <c r="W2221">
        <f>IF(Table1[[#This Row],[team]]=E2220,SUM(Table1[[#This Row],[sqrt(dif)]],W2220),Table1[[#This Row],[sqrt(dif)]])</f>
        <v>-3.3294952961464879</v>
      </c>
      <c r="X2221">
        <f>IF(Table1[[#This Row],[team]]=E2220,SUM(Table1[[#This Row],[f1]],X2220),Table1[[#This Row],[f1]])</f>
        <v>-20.93776604802737</v>
      </c>
      <c r="Y2221">
        <f>IF(Table1[[#This Row],[ATS]]=S2220,SUM(Table1[[#This Row],[ATS]],Y2220),Table1[[#This Row],[ATS]])</f>
        <v>1</v>
      </c>
      <c r="Z2221">
        <f>IF(Table1[[#This Row],[ATS]]&gt;0,Table1[[#This Row],[ATS streak (not real)]]-1,Table1[[#This Row],[ATS streak (not real)]]+1)</f>
        <v>0</v>
      </c>
      <c r="AA2221" s="5">
        <f>Table1[[#This Row],[running ttl ppg]]^2.37/(Table1[[#This Row],[running ttl ppg]]^2.37+Table1[[#This Row],[running ttl ppga]]^2.37)</f>
        <v>0.43066320834702998</v>
      </c>
      <c r="AB2221" s="5">
        <f>Table1[[#This Row],[pyth ratio]]+Table1[[#This Row],[win/loss ratio]]</f>
        <v>0.68066320834702998</v>
      </c>
    </row>
    <row r="2222" spans="1:28" x14ac:dyDescent="0.25">
      <c r="A2222" s="1">
        <v>4780</v>
      </c>
      <c r="B2222" s="7">
        <f t="shared" si="72"/>
        <v>13</v>
      </c>
      <c r="C2222" s="5">
        <v>2020</v>
      </c>
      <c r="D2222" s="5">
        <v>14</v>
      </c>
      <c r="E2222" t="s">
        <v>51</v>
      </c>
      <c r="F2222" t="s">
        <v>60</v>
      </c>
      <c r="G2222" s="5">
        <v>0</v>
      </c>
      <c r="H2222">
        <v>7</v>
      </c>
      <c r="I2222">
        <v>20</v>
      </c>
      <c r="J2222">
        <v>-13</v>
      </c>
      <c r="K2222">
        <f>IF(Table1[[#This Row],[net]]&gt;0,1,0)</f>
        <v>0</v>
      </c>
      <c r="L2222">
        <v>12</v>
      </c>
      <c r="M2222">
        <f>IF(Table1[[#This Row],[team]]=E2221,SUM(Table1[[#This Row],[win/loss]],M2221),Table1[[#This Row],[win/loss]])</f>
        <v>3</v>
      </c>
      <c r="N2222">
        <f>IF(Table1[[#This Row],[team]]=E2221,SUM(Table1[[#This Row],[win/loss]],M2221),Table1[[#This Row],[win/loss]])/B2222</f>
        <v>0.23076923076923078</v>
      </c>
      <c r="O2222">
        <f t="shared" si="71"/>
        <v>-1</v>
      </c>
      <c r="P2222">
        <f>IF(Table1[[#This Row],[difference]]&gt;0,SQRT(Table1[[#This Row],[difference]]),-SQRT(ABS(Table1[[#This Row],[difference]])))</f>
        <v>-1</v>
      </c>
      <c r="Q2222">
        <f>IF(Table1[[#This Row],[line]]&gt;0,SQRT(Table1[[#This Row],[line]]),-SQRT(ABS(Table1[[#This Row],[line]])))</f>
        <v>3.4641016151377544</v>
      </c>
      <c r="R2222">
        <f>Table1[[#This Row],[difference]]-Table1[[#This Row],[sqrt(line)]]</f>
        <v>-4.4641016151377544</v>
      </c>
      <c r="S2222">
        <f>IF(Table1[[#This Row],[difference]]&gt;0,1,-1)</f>
        <v>-1</v>
      </c>
      <c r="T2222">
        <f>IF(Table1[[#This Row],[team]]=E2221,SUM(H2222,T2221),Table1[[#This Row],[ppg]])</f>
        <v>287</v>
      </c>
      <c r="U2222">
        <f>IF(Table1[[#This Row],[team]]=E2221,SUM(I2222,U2221),Table1[[#This Row],[ppga]])</f>
        <v>335</v>
      </c>
      <c r="V2222">
        <f>IF(Table1[[#This Row],[team]]=E2221,SUM(Table1[[#This Row],[difference]],V2221),Table1[[#This Row],[difference]])</f>
        <v>-10</v>
      </c>
      <c r="W2222">
        <f>IF(Table1[[#This Row],[team]]=E2221,SUM(Table1[[#This Row],[sqrt(dif)]],W2221),Table1[[#This Row],[sqrt(dif)]])</f>
        <v>-4.3294952961464883</v>
      </c>
      <c r="X2222">
        <f>IF(Table1[[#This Row],[team]]=E2221,SUM(Table1[[#This Row],[f1]],X2221),Table1[[#This Row],[f1]])</f>
        <v>-25.401867663165124</v>
      </c>
      <c r="Y2222">
        <f>IF(Table1[[#This Row],[ATS]]=S2221,SUM(Table1[[#This Row],[ATS]],Y2221),Table1[[#This Row],[ATS]])</f>
        <v>-1</v>
      </c>
      <c r="Z2222">
        <f>IF(Table1[[#This Row],[ATS]]&gt;0,Table1[[#This Row],[ATS streak (not real)]]-1,Table1[[#This Row],[ATS streak (not real)]]+1)</f>
        <v>0</v>
      </c>
      <c r="AA2222" s="5">
        <f>Table1[[#This Row],[running ttl ppg]]^2.37/(Table1[[#This Row],[running ttl ppg]]^2.37+Table1[[#This Row],[running ttl ppga]]^2.37)</f>
        <v>0.40938302319340292</v>
      </c>
      <c r="AB2222" s="5">
        <f>Table1[[#This Row],[pyth ratio]]+Table1[[#This Row],[win/loss ratio]]</f>
        <v>0.64015225396263364</v>
      </c>
    </row>
    <row r="2223" spans="1:28" x14ac:dyDescent="0.25">
      <c r="A2223" s="1">
        <v>4781</v>
      </c>
      <c r="B2223" s="7">
        <f t="shared" si="72"/>
        <v>14</v>
      </c>
      <c r="C2223" s="5">
        <v>2020</v>
      </c>
      <c r="D2223" s="5">
        <v>15</v>
      </c>
      <c r="E2223" t="s">
        <v>51</v>
      </c>
      <c r="F2223" t="s">
        <v>70</v>
      </c>
      <c r="G2223" s="5">
        <v>1</v>
      </c>
      <c r="H2223">
        <v>17</v>
      </c>
      <c r="I2223">
        <v>38</v>
      </c>
      <c r="J2223">
        <v>-21</v>
      </c>
      <c r="K2223">
        <f>IF(Table1[[#This Row],[net]]&gt;0,1,0)</f>
        <v>0</v>
      </c>
      <c r="L2223">
        <v>6</v>
      </c>
      <c r="M2223">
        <f>IF(Table1[[#This Row],[team]]=E2222,SUM(Table1[[#This Row],[win/loss]],M2222),Table1[[#This Row],[win/loss]])</f>
        <v>3</v>
      </c>
      <c r="N2223">
        <f>IF(Table1[[#This Row],[team]]=E2222,SUM(Table1[[#This Row],[win/loss]],M2222),Table1[[#This Row],[win/loss]])/B2223</f>
        <v>0.21428571428571427</v>
      </c>
      <c r="O2223">
        <f t="shared" si="71"/>
        <v>-15</v>
      </c>
      <c r="P2223">
        <f>IF(Table1[[#This Row],[difference]]&gt;0,SQRT(Table1[[#This Row],[difference]]),-SQRT(ABS(Table1[[#This Row],[difference]])))</f>
        <v>-3.872983346207417</v>
      </c>
      <c r="Q2223">
        <f>IF(Table1[[#This Row],[line]]&gt;0,SQRT(Table1[[#This Row],[line]]),-SQRT(ABS(Table1[[#This Row],[line]])))</f>
        <v>2.4494897427831779</v>
      </c>
      <c r="R2223">
        <f>Table1[[#This Row],[difference]]-Table1[[#This Row],[sqrt(line)]]</f>
        <v>-17.449489742783179</v>
      </c>
      <c r="S2223">
        <f>IF(Table1[[#This Row],[difference]]&gt;0,1,-1)</f>
        <v>-1</v>
      </c>
      <c r="T2223">
        <f>IF(Table1[[#This Row],[team]]=E2222,SUM(H2223,T2222),Table1[[#This Row],[ppg]])</f>
        <v>304</v>
      </c>
      <c r="U2223">
        <f>IF(Table1[[#This Row],[team]]=E2222,SUM(I2223,U2222),Table1[[#This Row],[ppga]])</f>
        <v>373</v>
      </c>
      <c r="V2223">
        <f>IF(Table1[[#This Row],[team]]=E2222,SUM(Table1[[#This Row],[difference]],V2222),Table1[[#This Row],[difference]])</f>
        <v>-25</v>
      </c>
      <c r="W2223">
        <f>IF(Table1[[#This Row],[team]]=E2222,SUM(Table1[[#This Row],[sqrt(dif)]],W2222),Table1[[#This Row],[sqrt(dif)]])</f>
        <v>-8.2024786423539062</v>
      </c>
      <c r="X2223">
        <f>IF(Table1[[#This Row],[team]]=E2222,SUM(Table1[[#This Row],[f1]],X2222),Table1[[#This Row],[f1]])</f>
        <v>-42.851357405948306</v>
      </c>
      <c r="Y2223">
        <f>IF(Table1[[#This Row],[ATS]]=S2222,SUM(Table1[[#This Row],[ATS]],Y2222),Table1[[#This Row],[ATS]])</f>
        <v>-2</v>
      </c>
      <c r="Z2223">
        <f>IF(Table1[[#This Row],[ATS]]&gt;0,Table1[[#This Row],[ATS streak (not real)]]-1,Table1[[#This Row],[ATS streak (not real)]]+1)</f>
        <v>-1</v>
      </c>
      <c r="AA2223" s="5">
        <f>Table1[[#This Row],[running ttl ppg]]^2.37/(Table1[[#This Row],[running ttl ppg]]^2.37+Table1[[#This Row],[running ttl ppga]]^2.37)</f>
        <v>0.38112280787380165</v>
      </c>
      <c r="AB2223" s="5">
        <f>Table1[[#This Row],[pyth ratio]]+Table1[[#This Row],[win/loss ratio]]</f>
        <v>0.5954085221595159</v>
      </c>
    </row>
    <row r="2224" spans="1:28" x14ac:dyDescent="0.25">
      <c r="A2224" s="1">
        <v>4782</v>
      </c>
      <c r="B2224" s="7">
        <f t="shared" si="72"/>
        <v>15</v>
      </c>
      <c r="C2224" s="5">
        <v>2020</v>
      </c>
      <c r="D2224" s="5">
        <v>16</v>
      </c>
      <c r="E2224" t="s">
        <v>51</v>
      </c>
      <c r="F2224" t="s">
        <v>50</v>
      </c>
      <c r="G2224" s="5">
        <v>0</v>
      </c>
      <c r="H2224">
        <v>17</v>
      </c>
      <c r="I2224">
        <v>27</v>
      </c>
      <c r="J2224">
        <v>-10</v>
      </c>
      <c r="K2224">
        <f>IF(Table1[[#This Row],[net]]&gt;0,1,0)</f>
        <v>0</v>
      </c>
      <c r="L2224">
        <v>8</v>
      </c>
      <c r="M2224">
        <f>IF(Table1[[#This Row],[team]]=E2223,SUM(Table1[[#This Row],[win/loss]],M2223),Table1[[#This Row],[win/loss]])</f>
        <v>3</v>
      </c>
      <c r="N2224">
        <f>IF(Table1[[#This Row],[team]]=E2223,SUM(Table1[[#This Row],[win/loss]],M2223),Table1[[#This Row],[win/loss]])/B2224</f>
        <v>0.2</v>
      </c>
      <c r="O2224">
        <f t="shared" si="71"/>
        <v>-2</v>
      </c>
      <c r="P2224">
        <f>IF(Table1[[#This Row],[difference]]&gt;0,SQRT(Table1[[#This Row],[difference]]),-SQRT(ABS(Table1[[#This Row],[difference]])))</f>
        <v>-1.4142135623730951</v>
      </c>
      <c r="Q2224">
        <f>IF(Table1[[#This Row],[line]]&gt;0,SQRT(Table1[[#This Row],[line]]),-SQRT(ABS(Table1[[#This Row],[line]])))</f>
        <v>2.8284271247461903</v>
      </c>
      <c r="R2224">
        <f>Table1[[#This Row],[difference]]-Table1[[#This Row],[sqrt(line)]]</f>
        <v>-4.8284271247461898</v>
      </c>
      <c r="S2224">
        <f>IF(Table1[[#This Row],[difference]]&gt;0,1,-1)</f>
        <v>-1</v>
      </c>
      <c r="T2224">
        <f>IF(Table1[[#This Row],[team]]=E2223,SUM(H2224,T2223),Table1[[#This Row],[ppg]])</f>
        <v>321</v>
      </c>
      <c r="U2224">
        <f>IF(Table1[[#This Row],[team]]=E2223,SUM(I2224,U2223),Table1[[#This Row],[ppga]])</f>
        <v>400</v>
      </c>
      <c r="V2224">
        <f>IF(Table1[[#This Row],[team]]=E2223,SUM(Table1[[#This Row],[difference]],V2223),Table1[[#This Row],[difference]])</f>
        <v>-27</v>
      </c>
      <c r="W2224">
        <f>IF(Table1[[#This Row],[team]]=E2223,SUM(Table1[[#This Row],[sqrt(dif)]],W2223),Table1[[#This Row],[sqrt(dif)]])</f>
        <v>-9.616692204727002</v>
      </c>
      <c r="X2224">
        <f>IF(Table1[[#This Row],[team]]=E2223,SUM(Table1[[#This Row],[f1]],X2223),Table1[[#This Row],[f1]])</f>
        <v>-47.679784530694498</v>
      </c>
      <c r="Y2224">
        <f>IF(Table1[[#This Row],[ATS]]=S2223,SUM(Table1[[#This Row],[ATS]],Y2223),Table1[[#This Row],[ATS]])</f>
        <v>-3</v>
      </c>
      <c r="Z2224">
        <f>IF(Table1[[#This Row],[ATS]]&gt;0,Table1[[#This Row],[ATS streak (not real)]]-1,Table1[[#This Row],[ATS streak (not real)]]+1)</f>
        <v>-2</v>
      </c>
      <c r="AA2224" s="5">
        <f>Table1[[#This Row],[running ttl ppg]]^2.37/(Table1[[#This Row],[running ttl ppg]]^2.37+Table1[[#This Row],[running ttl ppga]]^2.37)</f>
        <v>0.3725119486746945</v>
      </c>
      <c r="AB2224" s="5">
        <f>Table1[[#This Row],[pyth ratio]]+Table1[[#This Row],[win/loss ratio]]</f>
        <v>0.57251194867469457</v>
      </c>
    </row>
    <row r="2225" spans="1:28" x14ac:dyDescent="0.25">
      <c r="A2225" s="1">
        <v>4783</v>
      </c>
      <c r="B2225" s="7">
        <f t="shared" si="72"/>
        <v>16</v>
      </c>
      <c r="C2225" s="5">
        <v>2020</v>
      </c>
      <c r="D2225" s="5">
        <v>17</v>
      </c>
      <c r="E2225" t="s">
        <v>51</v>
      </c>
      <c r="F2225" t="s">
        <v>52</v>
      </c>
      <c r="G2225" s="5">
        <v>1</v>
      </c>
      <c r="H2225">
        <v>20</v>
      </c>
      <c r="I2225">
        <v>23</v>
      </c>
      <c r="J2225">
        <v>-3</v>
      </c>
      <c r="K2225">
        <f>IF(Table1[[#This Row],[net]]&gt;0,1,0)</f>
        <v>0</v>
      </c>
      <c r="L2225">
        <v>13.5</v>
      </c>
      <c r="M2225">
        <f>IF(Table1[[#This Row],[team]]=E2224,SUM(Table1[[#This Row],[win/loss]],M2224),Table1[[#This Row],[win/loss]])</f>
        <v>3</v>
      </c>
      <c r="N2225">
        <f>IF(Table1[[#This Row],[team]]=E2224,SUM(Table1[[#This Row],[win/loss]],M2224),Table1[[#This Row],[win/loss]])/B2225</f>
        <v>0.1875</v>
      </c>
      <c r="O2225">
        <f t="shared" si="71"/>
        <v>10.5</v>
      </c>
      <c r="P2225">
        <f>IF(Table1[[#This Row],[difference]]&gt;0,SQRT(Table1[[#This Row],[difference]]),-SQRT(ABS(Table1[[#This Row],[difference]])))</f>
        <v>3.2403703492039302</v>
      </c>
      <c r="Q2225">
        <f>IF(Table1[[#This Row],[line]]&gt;0,SQRT(Table1[[#This Row],[line]]),-SQRT(ABS(Table1[[#This Row],[line]])))</f>
        <v>3.6742346141747673</v>
      </c>
      <c r="R2225">
        <f>Table1[[#This Row],[difference]]-Table1[[#This Row],[sqrt(line)]]</f>
        <v>6.8257653858252327</v>
      </c>
      <c r="S2225">
        <f>IF(Table1[[#This Row],[difference]]&gt;0,1,-1)</f>
        <v>1</v>
      </c>
      <c r="T2225">
        <f>IF(Table1[[#This Row],[team]]=E2224,SUM(H2225,T2224),Table1[[#This Row],[ppg]])</f>
        <v>341</v>
      </c>
      <c r="U2225">
        <f>IF(Table1[[#This Row],[team]]=E2224,SUM(I2225,U2224),Table1[[#This Row],[ppga]])</f>
        <v>423</v>
      </c>
      <c r="V2225">
        <f>IF(Table1[[#This Row],[team]]=E2224,SUM(Table1[[#This Row],[difference]],V2224),Table1[[#This Row],[difference]])</f>
        <v>-16.5</v>
      </c>
      <c r="W2225">
        <f>IF(Table1[[#This Row],[team]]=E2224,SUM(Table1[[#This Row],[sqrt(dif)]],W2224),Table1[[#This Row],[sqrt(dif)]])</f>
        <v>-6.3763218555230718</v>
      </c>
      <c r="X2225">
        <f>IF(Table1[[#This Row],[team]]=E2224,SUM(Table1[[#This Row],[f1]],X2224),Table1[[#This Row],[f1]])</f>
        <v>-40.854019144869262</v>
      </c>
      <c r="Y2225">
        <f>IF(Table1[[#This Row],[ATS]]=S2224,SUM(Table1[[#This Row],[ATS]],Y2224),Table1[[#This Row],[ATS]])</f>
        <v>1</v>
      </c>
      <c r="Z2225">
        <f>IF(Table1[[#This Row],[ATS]]&gt;0,Table1[[#This Row],[ATS streak (not real)]]-1,Table1[[#This Row],[ATS streak (not real)]]+1)</f>
        <v>0</v>
      </c>
      <c r="AA2225" s="5">
        <f>Table1[[#This Row],[running ttl ppg]]^2.37/(Table1[[#This Row],[running ttl ppg]]^2.37+Table1[[#This Row],[running ttl ppga]]^2.37)</f>
        <v>0.37502696068175373</v>
      </c>
      <c r="AB2225" s="5">
        <f>Table1[[#This Row],[pyth ratio]]+Table1[[#This Row],[win/loss ratio]]</f>
        <v>0.56252696068175378</v>
      </c>
    </row>
    <row r="2226" spans="1:28" x14ac:dyDescent="0.25">
      <c r="A2226" s="1">
        <v>4784</v>
      </c>
      <c r="B2226" s="7">
        <f t="shared" si="72"/>
        <v>1</v>
      </c>
      <c r="C2226" s="5">
        <v>2020</v>
      </c>
      <c r="D2226" s="5">
        <v>1</v>
      </c>
      <c r="E2226" t="s">
        <v>52</v>
      </c>
      <c r="F2226" t="s">
        <v>46</v>
      </c>
      <c r="G2226" s="5">
        <v>0</v>
      </c>
      <c r="H2226">
        <v>10</v>
      </c>
      <c r="I2226">
        <v>3</v>
      </c>
      <c r="J2226">
        <v>7</v>
      </c>
      <c r="K2226">
        <f>IF(Table1[[#This Row],[net]]&gt;0,1,0)</f>
        <v>1</v>
      </c>
      <c r="L2226">
        <v>3</v>
      </c>
      <c r="M2226">
        <f>IF(Table1[[#This Row],[team]]=E2225,SUM(Table1[[#This Row],[win/loss]],M2225),Table1[[#This Row],[win/loss]])</f>
        <v>1</v>
      </c>
      <c r="N2226">
        <f>IF(Table1[[#This Row],[team]]=E2225,SUM(Table1[[#This Row],[win/loss]],M2225),Table1[[#This Row],[win/loss]])/B2226</f>
        <v>1</v>
      </c>
      <c r="O2226">
        <f t="shared" si="71"/>
        <v>10</v>
      </c>
      <c r="P2226">
        <f>IF(Table1[[#This Row],[difference]]&gt;0,SQRT(Table1[[#This Row],[difference]]),-SQRT(ABS(Table1[[#This Row],[difference]])))</f>
        <v>3.1622776601683795</v>
      </c>
      <c r="Q2226">
        <f>IF(Table1[[#This Row],[line]]&gt;0,SQRT(Table1[[#This Row],[line]]),-SQRT(ABS(Table1[[#This Row],[line]])))</f>
        <v>1.7320508075688772</v>
      </c>
      <c r="R2226">
        <f>Table1[[#This Row],[difference]]-Table1[[#This Row],[sqrt(line)]]</f>
        <v>8.2679491924311233</v>
      </c>
      <c r="S2226">
        <f>IF(Table1[[#This Row],[difference]]&gt;0,1,-1)</f>
        <v>1</v>
      </c>
      <c r="T2226">
        <f>IF(Table1[[#This Row],[team]]=E2225,SUM(H2226,T2225),Table1[[#This Row],[ppg]])</f>
        <v>10</v>
      </c>
      <c r="U2226">
        <f>IF(Table1[[#This Row],[team]]=E2225,SUM(I2226,U2225),Table1[[#This Row],[ppga]])</f>
        <v>3</v>
      </c>
      <c r="V2226">
        <f>IF(Table1[[#This Row],[team]]=E2225,SUM(Table1[[#This Row],[difference]],V2225),Table1[[#This Row],[difference]])</f>
        <v>10</v>
      </c>
      <c r="W2226">
        <f>IF(Table1[[#This Row],[team]]=E2225,SUM(Table1[[#This Row],[sqrt(dif)]],W2225),Table1[[#This Row],[sqrt(dif)]])</f>
        <v>3.1622776601683795</v>
      </c>
      <c r="X2226">
        <f>IF(Table1[[#This Row],[team]]=E2225,SUM(Table1[[#This Row],[f1]],X2225),Table1[[#This Row],[f1]])</f>
        <v>8.2679491924311233</v>
      </c>
      <c r="Y2226">
        <f>IF(Table1[[#This Row],[ATS]]=S2225,SUM(Table1[[#This Row],[ATS]],Y2225),Table1[[#This Row],[ATS]])</f>
        <v>2</v>
      </c>
      <c r="Z2226">
        <f>IF(Table1[[#This Row],[ATS]]&gt;0,Table1[[#This Row],[ATS streak (not real)]]-1,Table1[[#This Row],[ATS streak (not real)]]+1)</f>
        <v>1</v>
      </c>
      <c r="AA2226" s="5">
        <f>Table1[[#This Row],[running ttl ppg]]^2.37/(Table1[[#This Row],[running ttl ppg]]^2.37+Table1[[#This Row],[running ttl ppga]]^2.37)</f>
        <v>0.94549496840723346</v>
      </c>
      <c r="AB2226" s="5">
        <f>Table1[[#This Row],[pyth ratio]]+Table1[[#This Row],[win/loss ratio]]</f>
        <v>1.9454949684072336</v>
      </c>
    </row>
    <row r="2227" spans="1:28" x14ac:dyDescent="0.25">
      <c r="A2227" s="1">
        <v>4785</v>
      </c>
      <c r="B2227" s="7">
        <f t="shared" si="72"/>
        <v>2</v>
      </c>
      <c r="C2227" s="5">
        <v>2020</v>
      </c>
      <c r="D2227" s="5">
        <v>2</v>
      </c>
      <c r="E2227" t="s">
        <v>52</v>
      </c>
      <c r="F2227" t="s">
        <v>60</v>
      </c>
      <c r="G2227" s="5">
        <v>1</v>
      </c>
      <c r="H2227">
        <v>21</v>
      </c>
      <c r="I2227">
        <v>16</v>
      </c>
      <c r="J2227">
        <v>5</v>
      </c>
      <c r="K2227">
        <f>IF(Table1[[#This Row],[net]]&gt;0,1,0)</f>
        <v>1</v>
      </c>
      <c r="L2227">
        <v>-3</v>
      </c>
      <c r="M2227">
        <f>IF(Table1[[#This Row],[team]]=E2226,SUM(Table1[[#This Row],[win/loss]],M2226),Table1[[#This Row],[win/loss]])</f>
        <v>2</v>
      </c>
      <c r="N2227">
        <f>IF(Table1[[#This Row],[team]]=E2226,SUM(Table1[[#This Row],[win/loss]],M2226),Table1[[#This Row],[win/loss]])/B2227</f>
        <v>1</v>
      </c>
      <c r="O2227">
        <f t="shared" si="71"/>
        <v>2</v>
      </c>
      <c r="P2227">
        <f>IF(Table1[[#This Row],[difference]]&gt;0,SQRT(Table1[[#This Row],[difference]]),-SQRT(ABS(Table1[[#This Row],[difference]])))</f>
        <v>1.4142135623730951</v>
      </c>
      <c r="Q2227">
        <f>IF(Table1[[#This Row],[line]]&gt;0,SQRT(Table1[[#This Row],[line]]),-SQRT(ABS(Table1[[#This Row],[line]])))</f>
        <v>-1.7320508075688772</v>
      </c>
      <c r="R2227">
        <f>Table1[[#This Row],[difference]]-Table1[[#This Row],[sqrt(line)]]</f>
        <v>3.7320508075688772</v>
      </c>
      <c r="S2227">
        <f>IF(Table1[[#This Row],[difference]]&gt;0,1,-1)</f>
        <v>1</v>
      </c>
      <c r="T2227">
        <f>IF(Table1[[#This Row],[team]]=E2226,SUM(H2227,T2226),Table1[[#This Row],[ppg]])</f>
        <v>31</v>
      </c>
      <c r="U2227">
        <f>IF(Table1[[#This Row],[team]]=E2226,SUM(I2227,U2226),Table1[[#This Row],[ppga]])</f>
        <v>19</v>
      </c>
      <c r="V2227">
        <f>IF(Table1[[#This Row],[team]]=E2226,SUM(Table1[[#This Row],[difference]],V2226),Table1[[#This Row],[difference]])</f>
        <v>12</v>
      </c>
      <c r="W2227">
        <f>IF(Table1[[#This Row],[team]]=E2226,SUM(Table1[[#This Row],[sqrt(dif)]],W2226),Table1[[#This Row],[sqrt(dif)]])</f>
        <v>4.5764912225414749</v>
      </c>
      <c r="X2227">
        <f>IF(Table1[[#This Row],[team]]=E2226,SUM(Table1[[#This Row],[f1]],X2226),Table1[[#This Row],[f1]])</f>
        <v>12</v>
      </c>
      <c r="Y2227">
        <f>IF(Table1[[#This Row],[ATS]]=S2226,SUM(Table1[[#This Row],[ATS]],Y2226),Table1[[#This Row],[ATS]])</f>
        <v>3</v>
      </c>
      <c r="Z2227">
        <f>IF(Table1[[#This Row],[ATS]]&gt;0,Table1[[#This Row],[ATS streak (not real)]]-1,Table1[[#This Row],[ATS streak (not real)]]+1)</f>
        <v>2</v>
      </c>
      <c r="AA2227" s="5">
        <f>Table1[[#This Row],[running ttl ppg]]^2.37/(Table1[[#This Row],[running ttl ppg]]^2.37+Table1[[#This Row],[running ttl ppga]]^2.37)</f>
        <v>0.76137437626217574</v>
      </c>
      <c r="AB2227" s="5">
        <f>Table1[[#This Row],[pyth ratio]]+Table1[[#This Row],[win/loss ratio]]</f>
        <v>1.7613743762621756</v>
      </c>
    </row>
    <row r="2228" spans="1:28" x14ac:dyDescent="0.25">
      <c r="A2228" s="1">
        <v>4786</v>
      </c>
      <c r="B2228" s="7">
        <f t="shared" si="72"/>
        <v>3</v>
      </c>
      <c r="C2228" s="5">
        <v>2020</v>
      </c>
      <c r="D2228" s="5">
        <v>3</v>
      </c>
      <c r="E2228" t="s">
        <v>52</v>
      </c>
      <c r="F2228" t="s">
        <v>50</v>
      </c>
      <c r="G2228" s="5">
        <v>1</v>
      </c>
      <c r="H2228">
        <v>27</v>
      </c>
      <c r="I2228">
        <v>16</v>
      </c>
      <c r="J2228">
        <v>11</v>
      </c>
      <c r="K2228">
        <f>IF(Table1[[#This Row],[net]]&gt;0,1,0)</f>
        <v>1</v>
      </c>
      <c r="L2228">
        <v>-7</v>
      </c>
      <c r="M2228">
        <f>IF(Table1[[#This Row],[team]]=E2227,SUM(Table1[[#This Row],[win/loss]],M2227),Table1[[#This Row],[win/loss]])</f>
        <v>3</v>
      </c>
      <c r="N2228">
        <f>IF(Table1[[#This Row],[team]]=E2227,SUM(Table1[[#This Row],[win/loss]],M2227),Table1[[#This Row],[win/loss]])/B2228</f>
        <v>1</v>
      </c>
      <c r="O2228">
        <f t="shared" si="71"/>
        <v>4</v>
      </c>
      <c r="P2228">
        <f>IF(Table1[[#This Row],[difference]]&gt;0,SQRT(Table1[[#This Row],[difference]]),-SQRT(ABS(Table1[[#This Row],[difference]])))</f>
        <v>2</v>
      </c>
      <c r="Q2228">
        <f>IF(Table1[[#This Row],[line]]&gt;0,SQRT(Table1[[#This Row],[line]]),-SQRT(ABS(Table1[[#This Row],[line]])))</f>
        <v>-2.6457513110645907</v>
      </c>
      <c r="R2228">
        <f>Table1[[#This Row],[difference]]-Table1[[#This Row],[sqrt(line)]]</f>
        <v>6.6457513110645907</v>
      </c>
      <c r="S2228">
        <f>IF(Table1[[#This Row],[difference]]&gt;0,1,-1)</f>
        <v>1</v>
      </c>
      <c r="T2228">
        <f>IF(Table1[[#This Row],[team]]=E2227,SUM(H2228,T2227),Table1[[#This Row],[ppg]])</f>
        <v>58</v>
      </c>
      <c r="U2228">
        <f>IF(Table1[[#This Row],[team]]=E2227,SUM(I2228,U2227),Table1[[#This Row],[ppga]])</f>
        <v>35</v>
      </c>
      <c r="V2228">
        <f>IF(Table1[[#This Row],[team]]=E2227,SUM(Table1[[#This Row],[difference]],V2227),Table1[[#This Row],[difference]])</f>
        <v>16</v>
      </c>
      <c r="W2228">
        <f>IF(Table1[[#This Row],[team]]=E2227,SUM(Table1[[#This Row],[sqrt(dif)]],W2227),Table1[[#This Row],[sqrt(dif)]])</f>
        <v>6.5764912225414749</v>
      </c>
      <c r="X2228">
        <f>IF(Table1[[#This Row],[team]]=E2227,SUM(Table1[[#This Row],[f1]],X2227),Table1[[#This Row],[f1]])</f>
        <v>18.64575131106459</v>
      </c>
      <c r="Y2228">
        <f>IF(Table1[[#This Row],[ATS]]=S2227,SUM(Table1[[#This Row],[ATS]],Y2227),Table1[[#This Row],[ATS]])</f>
        <v>4</v>
      </c>
      <c r="Z2228">
        <f>IF(Table1[[#This Row],[ATS]]&gt;0,Table1[[#This Row],[ATS streak (not real)]]-1,Table1[[#This Row],[ATS streak (not real)]]+1)</f>
        <v>3</v>
      </c>
      <c r="AA2228" s="5">
        <f>Table1[[#This Row],[running ttl ppg]]^2.37/(Table1[[#This Row],[running ttl ppg]]^2.37+Table1[[#This Row],[running ttl ppga]]^2.37)</f>
        <v>0.76800403883050006</v>
      </c>
      <c r="AB2228" s="5">
        <f>Table1[[#This Row],[pyth ratio]]+Table1[[#This Row],[win/loss ratio]]</f>
        <v>1.7680040388305001</v>
      </c>
    </row>
    <row r="2229" spans="1:28" x14ac:dyDescent="0.25">
      <c r="A2229" s="1">
        <v>4787</v>
      </c>
      <c r="B2229" s="7">
        <f t="shared" si="72"/>
        <v>4</v>
      </c>
      <c r="C2229" s="5">
        <v>2020</v>
      </c>
      <c r="D2229" s="5">
        <v>4</v>
      </c>
      <c r="E2229" t="s">
        <v>52</v>
      </c>
      <c r="F2229" t="s">
        <v>66</v>
      </c>
      <c r="G2229" s="5">
        <v>1</v>
      </c>
      <c r="H2229">
        <v>27</v>
      </c>
      <c r="I2229">
        <v>34</v>
      </c>
      <c r="J2229">
        <v>-7</v>
      </c>
      <c r="K2229">
        <f>IF(Table1[[#This Row],[net]]&gt;0,1,0)</f>
        <v>0</v>
      </c>
      <c r="L2229">
        <v>-3.5</v>
      </c>
      <c r="M2229">
        <f>IF(Table1[[#This Row],[team]]=E2228,SUM(Table1[[#This Row],[win/loss]],M2228),Table1[[#This Row],[win/loss]])</f>
        <v>3</v>
      </c>
      <c r="N2229">
        <f>IF(Table1[[#This Row],[team]]=E2228,SUM(Table1[[#This Row],[win/loss]],M2228),Table1[[#This Row],[win/loss]])/B2229</f>
        <v>0.75</v>
      </c>
      <c r="O2229">
        <f t="shared" si="71"/>
        <v>-10.5</v>
      </c>
      <c r="P2229">
        <f>IF(Table1[[#This Row],[difference]]&gt;0,SQRT(Table1[[#This Row],[difference]]),-SQRT(ABS(Table1[[#This Row],[difference]])))</f>
        <v>-3.2403703492039302</v>
      </c>
      <c r="Q2229">
        <f>IF(Table1[[#This Row],[line]]&gt;0,SQRT(Table1[[#This Row],[line]]),-SQRT(ABS(Table1[[#This Row],[line]])))</f>
        <v>-1.8708286933869707</v>
      </c>
      <c r="R2229">
        <f>Table1[[#This Row],[difference]]-Table1[[#This Row],[sqrt(line)]]</f>
        <v>-8.6291713066130296</v>
      </c>
      <c r="S2229">
        <f>IF(Table1[[#This Row],[difference]]&gt;0,1,-1)</f>
        <v>-1</v>
      </c>
      <c r="T2229">
        <f>IF(Table1[[#This Row],[team]]=E2228,SUM(H2229,T2228),Table1[[#This Row],[ppg]])</f>
        <v>85</v>
      </c>
      <c r="U2229">
        <f>IF(Table1[[#This Row],[team]]=E2228,SUM(I2229,U2228),Table1[[#This Row],[ppga]])</f>
        <v>69</v>
      </c>
      <c r="V2229">
        <f>IF(Table1[[#This Row],[team]]=E2228,SUM(Table1[[#This Row],[difference]],V2228),Table1[[#This Row],[difference]])</f>
        <v>5.5</v>
      </c>
      <c r="W2229">
        <f>IF(Table1[[#This Row],[team]]=E2228,SUM(Table1[[#This Row],[sqrt(dif)]],W2228),Table1[[#This Row],[sqrt(dif)]])</f>
        <v>3.3361208733375447</v>
      </c>
      <c r="X2229">
        <f>IF(Table1[[#This Row],[team]]=E2228,SUM(Table1[[#This Row],[f1]],X2228),Table1[[#This Row],[f1]])</f>
        <v>10.01658000445156</v>
      </c>
      <c r="Y2229">
        <f>IF(Table1[[#This Row],[ATS]]=S2228,SUM(Table1[[#This Row],[ATS]],Y2228),Table1[[#This Row],[ATS]])</f>
        <v>-1</v>
      </c>
      <c r="Z2229">
        <f>IF(Table1[[#This Row],[ATS]]&gt;0,Table1[[#This Row],[ATS streak (not real)]]-1,Table1[[#This Row],[ATS streak (not real)]]+1)</f>
        <v>0</v>
      </c>
      <c r="AA2229" s="5">
        <f>Table1[[#This Row],[running ttl ppg]]^2.37/(Table1[[#This Row],[running ttl ppg]]^2.37+Table1[[#This Row],[running ttl ppga]]^2.37)</f>
        <v>0.62110736134926747</v>
      </c>
      <c r="AB2229" s="5">
        <f>Table1[[#This Row],[pyth ratio]]+Table1[[#This Row],[win/loss ratio]]</f>
        <v>1.3711073613492675</v>
      </c>
    </row>
    <row r="2230" spans="1:28" x14ac:dyDescent="0.25">
      <c r="A2230" s="1">
        <v>4788</v>
      </c>
      <c r="B2230" s="7">
        <f t="shared" si="72"/>
        <v>5</v>
      </c>
      <c r="C2230" s="5">
        <v>2020</v>
      </c>
      <c r="D2230" s="5">
        <v>5</v>
      </c>
      <c r="E2230" t="s">
        <v>52</v>
      </c>
      <c r="F2230" t="s">
        <v>49</v>
      </c>
      <c r="G2230" s="5">
        <v>0</v>
      </c>
      <c r="H2230">
        <v>34</v>
      </c>
      <c r="I2230">
        <v>24</v>
      </c>
      <c r="J2230">
        <v>10</v>
      </c>
      <c r="K2230">
        <f>IF(Table1[[#This Row],[net]]&gt;0,1,0)</f>
        <v>1</v>
      </c>
      <c r="L2230">
        <v>3.5</v>
      </c>
      <c r="M2230">
        <f>IF(Table1[[#This Row],[team]]=E2229,SUM(Table1[[#This Row],[win/loss]],M2229),Table1[[#This Row],[win/loss]])</f>
        <v>4</v>
      </c>
      <c r="N2230">
        <f>IF(Table1[[#This Row],[team]]=E2229,SUM(Table1[[#This Row],[win/loss]],M2229),Table1[[#This Row],[win/loss]])/B2230</f>
        <v>0.8</v>
      </c>
      <c r="O2230">
        <f t="shared" si="71"/>
        <v>13.5</v>
      </c>
      <c r="P2230">
        <f>IF(Table1[[#This Row],[difference]]&gt;0,SQRT(Table1[[#This Row],[difference]]),-SQRT(ABS(Table1[[#This Row],[difference]])))</f>
        <v>3.6742346141747673</v>
      </c>
      <c r="Q2230">
        <f>IF(Table1[[#This Row],[line]]&gt;0,SQRT(Table1[[#This Row],[line]]),-SQRT(ABS(Table1[[#This Row],[line]])))</f>
        <v>1.8708286933869707</v>
      </c>
      <c r="R2230">
        <f>Table1[[#This Row],[difference]]-Table1[[#This Row],[sqrt(line)]]</f>
        <v>11.62917130661303</v>
      </c>
      <c r="S2230">
        <f>IF(Table1[[#This Row],[difference]]&gt;0,1,-1)</f>
        <v>1</v>
      </c>
      <c r="T2230">
        <f>IF(Table1[[#This Row],[team]]=E2229,SUM(H2230,T2229),Table1[[#This Row],[ppg]])</f>
        <v>119</v>
      </c>
      <c r="U2230">
        <f>IF(Table1[[#This Row],[team]]=E2229,SUM(I2230,U2229),Table1[[#This Row],[ppga]])</f>
        <v>93</v>
      </c>
      <c r="V2230">
        <f>IF(Table1[[#This Row],[team]]=E2229,SUM(Table1[[#This Row],[difference]],V2229),Table1[[#This Row],[difference]])</f>
        <v>19</v>
      </c>
      <c r="W2230">
        <f>IF(Table1[[#This Row],[team]]=E2229,SUM(Table1[[#This Row],[sqrt(dif)]],W2229),Table1[[#This Row],[sqrt(dif)]])</f>
        <v>7.010355487512312</v>
      </c>
      <c r="X2230">
        <f>IF(Table1[[#This Row],[team]]=E2229,SUM(Table1[[#This Row],[f1]],X2229),Table1[[#This Row],[f1]])</f>
        <v>21.64575131106459</v>
      </c>
      <c r="Y2230">
        <f>IF(Table1[[#This Row],[ATS]]=S2229,SUM(Table1[[#This Row],[ATS]],Y2229),Table1[[#This Row],[ATS]])</f>
        <v>1</v>
      </c>
      <c r="Z2230">
        <f>IF(Table1[[#This Row],[ATS]]&gt;0,Table1[[#This Row],[ATS streak (not real)]]-1,Table1[[#This Row],[ATS streak (not real)]]+1)</f>
        <v>0</v>
      </c>
      <c r="AA2230" s="5">
        <f>Table1[[#This Row],[running ttl ppg]]^2.37/(Table1[[#This Row],[running ttl ppg]]^2.37+Table1[[#This Row],[running ttl ppga]]^2.37)</f>
        <v>0.64204747413178165</v>
      </c>
      <c r="AB2230" s="5">
        <f>Table1[[#This Row],[pyth ratio]]+Table1[[#This Row],[win/loss ratio]]</f>
        <v>1.4420474741317817</v>
      </c>
    </row>
    <row r="2231" spans="1:28" x14ac:dyDescent="0.25">
      <c r="A2231" s="1">
        <v>4789</v>
      </c>
      <c r="B2231" s="7">
        <f t="shared" si="72"/>
        <v>6</v>
      </c>
      <c r="C2231" s="5">
        <v>2020</v>
      </c>
      <c r="D2231" s="5">
        <v>6</v>
      </c>
      <c r="E2231" t="s">
        <v>52</v>
      </c>
      <c r="F2231" t="s">
        <v>51</v>
      </c>
      <c r="G2231" s="5">
        <v>1</v>
      </c>
      <c r="H2231">
        <v>23</v>
      </c>
      <c r="I2231">
        <v>22</v>
      </c>
      <c r="J2231">
        <v>1</v>
      </c>
      <c r="K2231">
        <f>IF(Table1[[#This Row],[net]]&gt;0,1,0)</f>
        <v>1</v>
      </c>
      <c r="L2231">
        <v>-3.5</v>
      </c>
      <c r="M2231">
        <f>IF(Table1[[#This Row],[team]]=E2230,SUM(Table1[[#This Row],[win/loss]],M2230),Table1[[#This Row],[win/loss]])</f>
        <v>5</v>
      </c>
      <c r="N2231">
        <f>IF(Table1[[#This Row],[team]]=E2230,SUM(Table1[[#This Row],[win/loss]],M2230),Table1[[#This Row],[win/loss]])/B2231</f>
        <v>0.83333333333333337</v>
      </c>
      <c r="O2231">
        <f t="shared" si="71"/>
        <v>-2.5</v>
      </c>
      <c r="P2231">
        <f>IF(Table1[[#This Row],[difference]]&gt;0,SQRT(Table1[[#This Row],[difference]]),-SQRT(ABS(Table1[[#This Row],[difference]])))</f>
        <v>-1.5811388300841898</v>
      </c>
      <c r="Q2231">
        <f>IF(Table1[[#This Row],[line]]&gt;0,SQRT(Table1[[#This Row],[line]]),-SQRT(ABS(Table1[[#This Row],[line]])))</f>
        <v>-1.8708286933869707</v>
      </c>
      <c r="R2231">
        <f>Table1[[#This Row],[difference]]-Table1[[#This Row],[sqrt(line)]]</f>
        <v>-0.62917130661302934</v>
      </c>
      <c r="S2231">
        <f>IF(Table1[[#This Row],[difference]]&gt;0,1,-1)</f>
        <v>-1</v>
      </c>
      <c r="T2231">
        <f>IF(Table1[[#This Row],[team]]=E2230,SUM(H2231,T2230),Table1[[#This Row],[ppg]])</f>
        <v>142</v>
      </c>
      <c r="U2231">
        <f>IF(Table1[[#This Row],[team]]=E2230,SUM(I2231,U2230),Table1[[#This Row],[ppga]])</f>
        <v>115</v>
      </c>
      <c r="V2231">
        <f>IF(Table1[[#This Row],[team]]=E2230,SUM(Table1[[#This Row],[difference]],V2230),Table1[[#This Row],[difference]])</f>
        <v>16.5</v>
      </c>
      <c r="W2231">
        <f>IF(Table1[[#This Row],[team]]=E2230,SUM(Table1[[#This Row],[sqrt(dif)]],W2230),Table1[[#This Row],[sqrt(dif)]])</f>
        <v>5.429216657428122</v>
      </c>
      <c r="X2231">
        <f>IF(Table1[[#This Row],[team]]=E2230,SUM(Table1[[#This Row],[f1]],X2230),Table1[[#This Row],[f1]])</f>
        <v>21.016580004451562</v>
      </c>
      <c r="Y2231">
        <f>IF(Table1[[#This Row],[ATS]]=S2230,SUM(Table1[[#This Row],[ATS]],Y2230),Table1[[#This Row],[ATS]])</f>
        <v>-1</v>
      </c>
      <c r="Z2231">
        <f>IF(Table1[[#This Row],[ATS]]&gt;0,Table1[[#This Row],[ATS streak (not real)]]-1,Table1[[#This Row],[ATS streak (not real)]]+1)</f>
        <v>0</v>
      </c>
      <c r="AA2231" s="5">
        <f>Table1[[#This Row],[running ttl ppg]]^2.37/(Table1[[#This Row],[running ttl ppg]]^2.37+Table1[[#This Row],[running ttl ppga]]^2.37)</f>
        <v>0.62241726045423595</v>
      </c>
      <c r="AB2231" s="5">
        <f>Table1[[#This Row],[pyth ratio]]+Table1[[#This Row],[win/loss ratio]]</f>
        <v>1.4557505937875694</v>
      </c>
    </row>
    <row r="2232" spans="1:28" x14ac:dyDescent="0.25">
      <c r="A2232" s="1">
        <v>4790</v>
      </c>
      <c r="B2232" s="7">
        <f t="shared" si="72"/>
        <v>7</v>
      </c>
      <c r="C2232" s="5">
        <v>2020</v>
      </c>
      <c r="D2232" s="5">
        <v>7</v>
      </c>
      <c r="E2232" t="s">
        <v>52</v>
      </c>
      <c r="F2232" t="s">
        <v>65</v>
      </c>
      <c r="G2232" s="5">
        <v>1</v>
      </c>
      <c r="H2232">
        <v>42</v>
      </c>
      <c r="I2232">
        <v>24</v>
      </c>
      <c r="J2232">
        <v>18</v>
      </c>
      <c r="K2232">
        <f>IF(Table1[[#This Row],[net]]&gt;0,1,0)</f>
        <v>1</v>
      </c>
      <c r="L2232">
        <v>-5.5</v>
      </c>
      <c r="M2232">
        <f>IF(Table1[[#This Row],[team]]=E2231,SUM(Table1[[#This Row],[win/loss]],M2231),Table1[[#This Row],[win/loss]])</f>
        <v>6</v>
      </c>
      <c r="N2232">
        <f>IF(Table1[[#This Row],[team]]=E2231,SUM(Table1[[#This Row],[win/loss]],M2231),Table1[[#This Row],[win/loss]])/B2232</f>
        <v>0.8571428571428571</v>
      </c>
      <c r="O2232">
        <f t="shared" si="71"/>
        <v>12.5</v>
      </c>
      <c r="P2232">
        <f>IF(Table1[[#This Row],[difference]]&gt;0,SQRT(Table1[[#This Row],[difference]]),-SQRT(ABS(Table1[[#This Row],[difference]])))</f>
        <v>3.5355339059327378</v>
      </c>
      <c r="Q2232">
        <f>IF(Table1[[#This Row],[line]]&gt;0,SQRT(Table1[[#This Row],[line]]),-SQRT(ABS(Table1[[#This Row],[line]])))</f>
        <v>-2.3452078799117149</v>
      </c>
      <c r="R2232">
        <f>Table1[[#This Row],[difference]]-Table1[[#This Row],[sqrt(line)]]</f>
        <v>14.845207879911715</v>
      </c>
      <c r="S2232">
        <f>IF(Table1[[#This Row],[difference]]&gt;0,1,-1)</f>
        <v>1</v>
      </c>
      <c r="T2232">
        <f>IF(Table1[[#This Row],[team]]=E2231,SUM(H2232,T2231),Table1[[#This Row],[ppg]])</f>
        <v>184</v>
      </c>
      <c r="U2232">
        <f>IF(Table1[[#This Row],[team]]=E2231,SUM(I2232,U2231),Table1[[#This Row],[ppga]])</f>
        <v>139</v>
      </c>
      <c r="V2232">
        <f>IF(Table1[[#This Row],[team]]=E2231,SUM(Table1[[#This Row],[difference]],V2231),Table1[[#This Row],[difference]])</f>
        <v>29</v>
      </c>
      <c r="W2232">
        <f>IF(Table1[[#This Row],[team]]=E2231,SUM(Table1[[#This Row],[sqrt(dif)]],W2231),Table1[[#This Row],[sqrt(dif)]])</f>
        <v>8.9647505633608588</v>
      </c>
      <c r="X2232">
        <f>IF(Table1[[#This Row],[team]]=E2231,SUM(Table1[[#This Row],[f1]],X2231),Table1[[#This Row],[f1]])</f>
        <v>35.861787884363281</v>
      </c>
      <c r="Y2232">
        <f>IF(Table1[[#This Row],[ATS]]=S2231,SUM(Table1[[#This Row],[ATS]],Y2231),Table1[[#This Row],[ATS]])</f>
        <v>1</v>
      </c>
      <c r="Z2232">
        <f>IF(Table1[[#This Row],[ATS]]&gt;0,Table1[[#This Row],[ATS streak (not real)]]-1,Table1[[#This Row],[ATS streak (not real)]]+1)</f>
        <v>0</v>
      </c>
      <c r="AA2232" s="5">
        <f>Table1[[#This Row],[running ttl ppg]]^2.37/(Table1[[#This Row],[running ttl ppg]]^2.37+Table1[[#This Row],[running ttl ppga]]^2.37)</f>
        <v>0.660314158363559</v>
      </c>
      <c r="AB2232" s="5">
        <f>Table1[[#This Row],[pyth ratio]]+Table1[[#This Row],[win/loss ratio]]</f>
        <v>1.517457015506416</v>
      </c>
    </row>
    <row r="2233" spans="1:28" x14ac:dyDescent="0.25">
      <c r="A2233" s="1">
        <v>4791</v>
      </c>
      <c r="B2233" s="7">
        <f t="shared" si="72"/>
        <v>8</v>
      </c>
      <c r="C2233" s="5">
        <v>2020</v>
      </c>
      <c r="D2233" s="5">
        <v>8</v>
      </c>
      <c r="E2233" t="s">
        <v>52</v>
      </c>
      <c r="F2233" t="s">
        <v>56</v>
      </c>
      <c r="G2233" s="5">
        <v>0</v>
      </c>
      <c r="H2233">
        <v>31</v>
      </c>
      <c r="I2233">
        <v>24</v>
      </c>
      <c r="J2233">
        <v>7</v>
      </c>
      <c r="K2233">
        <f>IF(Table1[[#This Row],[net]]&gt;0,1,0)</f>
        <v>1</v>
      </c>
      <c r="L2233">
        <v>-5</v>
      </c>
      <c r="M2233">
        <f>IF(Table1[[#This Row],[team]]=E2232,SUM(Table1[[#This Row],[win/loss]],M2232),Table1[[#This Row],[win/loss]])</f>
        <v>7</v>
      </c>
      <c r="N2233">
        <f>IF(Table1[[#This Row],[team]]=E2232,SUM(Table1[[#This Row],[win/loss]],M2232),Table1[[#This Row],[win/loss]])/B2233</f>
        <v>0.875</v>
      </c>
      <c r="O2233">
        <f t="shared" si="71"/>
        <v>2</v>
      </c>
      <c r="P2233">
        <f>IF(Table1[[#This Row],[difference]]&gt;0,SQRT(Table1[[#This Row],[difference]]),-SQRT(ABS(Table1[[#This Row],[difference]])))</f>
        <v>1.4142135623730951</v>
      </c>
      <c r="Q2233">
        <f>IF(Table1[[#This Row],[line]]&gt;0,SQRT(Table1[[#This Row],[line]]),-SQRT(ABS(Table1[[#This Row],[line]])))</f>
        <v>-2.2360679774997898</v>
      </c>
      <c r="R2233">
        <f>Table1[[#This Row],[difference]]-Table1[[#This Row],[sqrt(line)]]</f>
        <v>4.2360679774997898</v>
      </c>
      <c r="S2233">
        <f>IF(Table1[[#This Row],[difference]]&gt;0,1,-1)</f>
        <v>1</v>
      </c>
      <c r="T2233">
        <f>IF(Table1[[#This Row],[team]]=E2232,SUM(H2233,T2232),Table1[[#This Row],[ppg]])</f>
        <v>215</v>
      </c>
      <c r="U2233">
        <f>IF(Table1[[#This Row],[team]]=E2232,SUM(I2233,U2232),Table1[[#This Row],[ppga]])</f>
        <v>163</v>
      </c>
      <c r="V2233">
        <f>IF(Table1[[#This Row],[team]]=E2232,SUM(Table1[[#This Row],[difference]],V2232),Table1[[#This Row],[difference]])</f>
        <v>31</v>
      </c>
      <c r="W2233">
        <f>IF(Table1[[#This Row],[team]]=E2232,SUM(Table1[[#This Row],[sqrt(dif)]],W2232),Table1[[#This Row],[sqrt(dif)]])</f>
        <v>10.378964125733955</v>
      </c>
      <c r="X2233">
        <f>IF(Table1[[#This Row],[team]]=E2232,SUM(Table1[[#This Row],[f1]],X2232),Table1[[#This Row],[f1]])</f>
        <v>40.097855861863067</v>
      </c>
      <c r="Y2233">
        <f>IF(Table1[[#This Row],[ATS]]=S2232,SUM(Table1[[#This Row],[ATS]],Y2232),Table1[[#This Row],[ATS]])</f>
        <v>2</v>
      </c>
      <c r="Z2233">
        <f>IF(Table1[[#This Row],[ATS]]&gt;0,Table1[[#This Row],[ATS streak (not real)]]-1,Table1[[#This Row],[ATS streak (not real)]]+1)</f>
        <v>1</v>
      </c>
      <c r="AA2233" s="5">
        <f>Table1[[#This Row],[running ttl ppg]]^2.37/(Table1[[#This Row],[running ttl ppg]]^2.37+Table1[[#This Row],[running ttl ppga]]^2.37)</f>
        <v>0.65841168694097518</v>
      </c>
      <c r="AB2233" s="5">
        <f>Table1[[#This Row],[pyth ratio]]+Table1[[#This Row],[win/loss ratio]]</f>
        <v>1.5334116869409753</v>
      </c>
    </row>
    <row r="2234" spans="1:28" x14ac:dyDescent="0.25">
      <c r="A2234" s="1">
        <v>4792</v>
      </c>
      <c r="B2234" s="7">
        <f t="shared" si="72"/>
        <v>9</v>
      </c>
      <c r="C2234" s="5">
        <v>2020</v>
      </c>
      <c r="D2234" s="5">
        <v>9</v>
      </c>
      <c r="E2234" t="s">
        <v>52</v>
      </c>
      <c r="F2234" t="s">
        <v>57</v>
      </c>
      <c r="G2234" s="5">
        <v>0</v>
      </c>
      <c r="H2234">
        <v>11</v>
      </c>
      <c r="I2234">
        <v>26</v>
      </c>
      <c r="J2234">
        <v>-15</v>
      </c>
      <c r="K2234">
        <f>IF(Table1[[#This Row],[net]]&gt;0,1,0)</f>
        <v>0</v>
      </c>
      <c r="L2234">
        <v>-4</v>
      </c>
      <c r="M2234">
        <f>IF(Table1[[#This Row],[team]]=E2233,SUM(Table1[[#This Row],[win/loss]],M2233),Table1[[#This Row],[win/loss]])</f>
        <v>7</v>
      </c>
      <c r="N2234">
        <f>IF(Table1[[#This Row],[team]]=E2233,SUM(Table1[[#This Row],[win/loss]],M2233),Table1[[#This Row],[win/loss]])/B2234</f>
        <v>0.77777777777777779</v>
      </c>
      <c r="O2234">
        <f t="shared" si="71"/>
        <v>-19</v>
      </c>
      <c r="P2234">
        <f>IF(Table1[[#This Row],[difference]]&gt;0,SQRT(Table1[[#This Row],[difference]]),-SQRT(ABS(Table1[[#This Row],[difference]])))</f>
        <v>-4.358898943540674</v>
      </c>
      <c r="Q2234">
        <f>IF(Table1[[#This Row],[line]]&gt;0,SQRT(Table1[[#This Row],[line]]),-SQRT(ABS(Table1[[#This Row],[line]])))</f>
        <v>-2</v>
      </c>
      <c r="R2234">
        <f>Table1[[#This Row],[difference]]-Table1[[#This Row],[sqrt(line)]]</f>
        <v>-17</v>
      </c>
      <c r="S2234">
        <f>IF(Table1[[#This Row],[difference]]&gt;0,1,-1)</f>
        <v>-1</v>
      </c>
      <c r="T2234">
        <f>IF(Table1[[#This Row],[team]]=E2233,SUM(H2234,T2233),Table1[[#This Row],[ppg]])</f>
        <v>226</v>
      </c>
      <c r="U2234">
        <f>IF(Table1[[#This Row],[team]]=E2233,SUM(I2234,U2233),Table1[[#This Row],[ppga]])</f>
        <v>189</v>
      </c>
      <c r="V2234">
        <f>IF(Table1[[#This Row],[team]]=E2233,SUM(Table1[[#This Row],[difference]],V2233),Table1[[#This Row],[difference]])</f>
        <v>12</v>
      </c>
      <c r="W2234">
        <f>IF(Table1[[#This Row],[team]]=E2233,SUM(Table1[[#This Row],[sqrt(dif)]],W2233),Table1[[#This Row],[sqrt(dif)]])</f>
        <v>6.0200651821932807</v>
      </c>
      <c r="X2234">
        <f>IF(Table1[[#This Row],[team]]=E2233,SUM(Table1[[#This Row],[f1]],X2233),Table1[[#This Row],[f1]])</f>
        <v>23.097855861863067</v>
      </c>
      <c r="Y2234">
        <f>IF(Table1[[#This Row],[ATS]]=S2233,SUM(Table1[[#This Row],[ATS]],Y2233),Table1[[#This Row],[ATS]])</f>
        <v>-1</v>
      </c>
      <c r="Z2234">
        <f>IF(Table1[[#This Row],[ATS]]&gt;0,Table1[[#This Row],[ATS streak (not real)]]-1,Table1[[#This Row],[ATS streak (not real)]]+1)</f>
        <v>0</v>
      </c>
      <c r="AA2234" s="5">
        <f>Table1[[#This Row],[running ttl ppg]]^2.37/(Table1[[#This Row],[running ttl ppg]]^2.37+Table1[[#This Row],[running ttl ppga]]^2.37)</f>
        <v>0.60437486831838183</v>
      </c>
      <c r="AB2234" s="5">
        <f>Table1[[#This Row],[pyth ratio]]+Table1[[#This Row],[win/loss ratio]]</f>
        <v>1.3821526460961597</v>
      </c>
    </row>
    <row r="2235" spans="1:28" x14ac:dyDescent="0.25">
      <c r="A2235" s="1">
        <v>4793</v>
      </c>
      <c r="B2235" s="7">
        <f t="shared" si="72"/>
        <v>10</v>
      </c>
      <c r="C2235" s="5">
        <v>2020</v>
      </c>
      <c r="D2235" s="5">
        <v>10</v>
      </c>
      <c r="E2235" t="s">
        <v>52</v>
      </c>
      <c r="F2235" t="s">
        <v>45</v>
      </c>
      <c r="G2235" s="5">
        <v>1</v>
      </c>
      <c r="H2235">
        <v>24</v>
      </c>
      <c r="I2235">
        <v>16</v>
      </c>
      <c r="J2235">
        <v>8</v>
      </c>
      <c r="K2235">
        <f>IF(Table1[[#This Row],[net]]&gt;0,1,0)</f>
        <v>1</v>
      </c>
      <c r="L2235">
        <v>-5</v>
      </c>
      <c r="M2235">
        <f>IF(Table1[[#This Row],[team]]=E2234,SUM(Table1[[#This Row],[win/loss]],M2234),Table1[[#This Row],[win/loss]])</f>
        <v>8</v>
      </c>
      <c r="N2235">
        <f>IF(Table1[[#This Row],[team]]=E2234,SUM(Table1[[#This Row],[win/loss]],M2234),Table1[[#This Row],[win/loss]])/B2235</f>
        <v>0.8</v>
      </c>
      <c r="O2235">
        <f t="shared" si="71"/>
        <v>3</v>
      </c>
      <c r="P2235">
        <f>IF(Table1[[#This Row],[difference]]&gt;0,SQRT(Table1[[#This Row],[difference]]),-SQRT(ABS(Table1[[#This Row],[difference]])))</f>
        <v>1.7320508075688772</v>
      </c>
      <c r="Q2235">
        <f>IF(Table1[[#This Row],[line]]&gt;0,SQRT(Table1[[#This Row],[line]]),-SQRT(ABS(Table1[[#This Row],[line]])))</f>
        <v>-2.2360679774997898</v>
      </c>
      <c r="R2235">
        <f>Table1[[#This Row],[difference]]-Table1[[#This Row],[sqrt(line)]]</f>
        <v>5.2360679774997898</v>
      </c>
      <c r="S2235">
        <f>IF(Table1[[#This Row],[difference]]&gt;0,1,-1)</f>
        <v>1</v>
      </c>
      <c r="T2235">
        <f>IF(Table1[[#This Row],[team]]=E2234,SUM(H2235,T2234),Table1[[#This Row],[ppg]])</f>
        <v>250</v>
      </c>
      <c r="U2235">
        <f>IF(Table1[[#This Row],[team]]=E2234,SUM(I2235,U2234),Table1[[#This Row],[ppga]])</f>
        <v>205</v>
      </c>
      <c r="V2235">
        <f>IF(Table1[[#This Row],[team]]=E2234,SUM(Table1[[#This Row],[difference]],V2234),Table1[[#This Row],[difference]])</f>
        <v>15</v>
      </c>
      <c r="W2235">
        <f>IF(Table1[[#This Row],[team]]=E2234,SUM(Table1[[#This Row],[sqrt(dif)]],W2234),Table1[[#This Row],[sqrt(dif)]])</f>
        <v>7.7521159897621583</v>
      </c>
      <c r="X2235">
        <f>IF(Table1[[#This Row],[team]]=E2234,SUM(Table1[[#This Row],[f1]],X2234),Table1[[#This Row],[f1]])</f>
        <v>28.333923839362857</v>
      </c>
      <c r="Y2235">
        <f>IF(Table1[[#This Row],[ATS]]=S2234,SUM(Table1[[#This Row],[ATS]],Y2234),Table1[[#This Row],[ATS]])</f>
        <v>1</v>
      </c>
      <c r="Z2235">
        <f>IF(Table1[[#This Row],[ATS]]&gt;0,Table1[[#This Row],[ATS streak (not real)]]-1,Table1[[#This Row],[ATS streak (not real)]]+1)</f>
        <v>0</v>
      </c>
      <c r="AA2235" s="5">
        <f>Table1[[#This Row],[running ttl ppg]]^2.37/(Table1[[#This Row],[running ttl ppg]]^2.37+Table1[[#This Row],[running ttl ppga]]^2.37)</f>
        <v>0.61546155818525161</v>
      </c>
      <c r="AB2235" s="5">
        <f>Table1[[#This Row],[pyth ratio]]+Table1[[#This Row],[win/loss ratio]]</f>
        <v>1.4154615581852517</v>
      </c>
    </row>
    <row r="2236" spans="1:28" x14ac:dyDescent="0.25">
      <c r="A2236" s="1">
        <v>4794</v>
      </c>
      <c r="B2236" s="7">
        <f t="shared" si="72"/>
        <v>11</v>
      </c>
      <c r="C2236" s="5">
        <v>2020</v>
      </c>
      <c r="D2236" s="5">
        <v>12</v>
      </c>
      <c r="E2236" t="s">
        <v>52</v>
      </c>
      <c r="F2236" t="s">
        <v>68</v>
      </c>
      <c r="G2236" s="5">
        <v>0</v>
      </c>
      <c r="H2236">
        <v>8</v>
      </c>
      <c r="I2236">
        <v>37</v>
      </c>
      <c r="J2236">
        <v>-29</v>
      </c>
      <c r="K2236">
        <f>IF(Table1[[#This Row],[net]]&gt;0,1,0)</f>
        <v>0</v>
      </c>
      <c r="L2236">
        <v>3</v>
      </c>
      <c r="M2236">
        <f>IF(Table1[[#This Row],[team]]=E2235,SUM(Table1[[#This Row],[win/loss]],M2235),Table1[[#This Row],[win/loss]])</f>
        <v>8</v>
      </c>
      <c r="N2236">
        <f>IF(Table1[[#This Row],[team]]=E2235,SUM(Table1[[#This Row],[win/loss]],M2235),Table1[[#This Row],[win/loss]])/B2236</f>
        <v>0.72727272727272729</v>
      </c>
      <c r="O2236">
        <f t="shared" si="71"/>
        <v>-26</v>
      </c>
      <c r="P2236">
        <f>IF(Table1[[#This Row],[difference]]&gt;0,SQRT(Table1[[#This Row],[difference]]),-SQRT(ABS(Table1[[#This Row],[difference]])))</f>
        <v>-5.0990195135927845</v>
      </c>
      <c r="Q2236">
        <f>IF(Table1[[#This Row],[line]]&gt;0,SQRT(Table1[[#This Row],[line]]),-SQRT(ABS(Table1[[#This Row],[line]])))</f>
        <v>1.7320508075688772</v>
      </c>
      <c r="R2236">
        <f>Table1[[#This Row],[difference]]-Table1[[#This Row],[sqrt(line)]]</f>
        <v>-27.732050807568879</v>
      </c>
      <c r="S2236">
        <f>IF(Table1[[#This Row],[difference]]&gt;0,1,-1)</f>
        <v>-1</v>
      </c>
      <c r="T2236">
        <f>IF(Table1[[#This Row],[team]]=E2235,SUM(H2236,T2235),Table1[[#This Row],[ppg]])</f>
        <v>258</v>
      </c>
      <c r="U2236">
        <f>IF(Table1[[#This Row],[team]]=E2235,SUM(I2236,U2235),Table1[[#This Row],[ppga]])</f>
        <v>242</v>
      </c>
      <c r="V2236">
        <f>IF(Table1[[#This Row],[team]]=E2235,SUM(Table1[[#This Row],[difference]],V2235),Table1[[#This Row],[difference]])</f>
        <v>-11</v>
      </c>
      <c r="W2236">
        <f>IF(Table1[[#This Row],[team]]=E2235,SUM(Table1[[#This Row],[sqrt(dif)]],W2235),Table1[[#This Row],[sqrt(dif)]])</f>
        <v>2.6530964761693738</v>
      </c>
      <c r="X2236">
        <f>IF(Table1[[#This Row],[team]]=E2235,SUM(Table1[[#This Row],[f1]],X2235),Table1[[#This Row],[f1]])</f>
        <v>0.60187303179397844</v>
      </c>
      <c r="Y2236">
        <f>IF(Table1[[#This Row],[ATS]]=S2235,SUM(Table1[[#This Row],[ATS]],Y2235),Table1[[#This Row],[ATS]])</f>
        <v>-1</v>
      </c>
      <c r="Z2236">
        <f>IF(Table1[[#This Row],[ATS]]&gt;0,Table1[[#This Row],[ATS streak (not real)]]-1,Table1[[#This Row],[ATS streak (not real)]]+1)</f>
        <v>0</v>
      </c>
      <c r="AA2236" s="5">
        <f>Table1[[#This Row],[running ttl ppg]]^2.37/(Table1[[#This Row],[running ttl ppg]]^2.37+Table1[[#This Row],[running ttl ppga]]^2.37)</f>
        <v>0.53786034240141689</v>
      </c>
      <c r="AB2236" s="5">
        <f>Table1[[#This Row],[pyth ratio]]+Table1[[#This Row],[win/loss ratio]]</f>
        <v>1.2651330696741443</v>
      </c>
    </row>
    <row r="2237" spans="1:28" x14ac:dyDescent="0.25">
      <c r="A2237" s="1">
        <v>4795</v>
      </c>
      <c r="B2237" s="7">
        <f t="shared" si="72"/>
        <v>12</v>
      </c>
      <c r="C2237" s="5">
        <v>2020</v>
      </c>
      <c r="D2237" s="5">
        <v>13</v>
      </c>
      <c r="E2237" t="s">
        <v>52</v>
      </c>
      <c r="F2237" t="s">
        <v>61</v>
      </c>
      <c r="G2237" s="5">
        <v>0</v>
      </c>
      <c r="H2237">
        <v>31</v>
      </c>
      <c r="I2237">
        <v>13</v>
      </c>
      <c r="J2237">
        <v>18</v>
      </c>
      <c r="K2237">
        <f>IF(Table1[[#This Row],[net]]&gt;0,1,0)</f>
        <v>1</v>
      </c>
      <c r="L2237">
        <v>-6.5</v>
      </c>
      <c r="M2237">
        <f>IF(Table1[[#This Row],[team]]=E2236,SUM(Table1[[#This Row],[win/loss]],M2236),Table1[[#This Row],[win/loss]])</f>
        <v>9</v>
      </c>
      <c r="N2237">
        <f>IF(Table1[[#This Row],[team]]=E2236,SUM(Table1[[#This Row],[win/loss]],M2236),Table1[[#This Row],[win/loss]])/B2237</f>
        <v>0.75</v>
      </c>
      <c r="O2237">
        <f t="shared" si="71"/>
        <v>11.5</v>
      </c>
      <c r="P2237">
        <f>IF(Table1[[#This Row],[difference]]&gt;0,SQRT(Table1[[#This Row],[difference]]),-SQRT(ABS(Table1[[#This Row],[difference]])))</f>
        <v>3.3911649915626341</v>
      </c>
      <c r="Q2237">
        <f>IF(Table1[[#This Row],[line]]&gt;0,SQRT(Table1[[#This Row],[line]]),-SQRT(ABS(Table1[[#This Row],[line]])))</f>
        <v>-2.5495097567963922</v>
      </c>
      <c r="R2237">
        <f>Table1[[#This Row],[difference]]-Table1[[#This Row],[sqrt(line)]]</f>
        <v>14.049509756796393</v>
      </c>
      <c r="S2237">
        <f>IF(Table1[[#This Row],[difference]]&gt;0,1,-1)</f>
        <v>1</v>
      </c>
      <c r="T2237">
        <f>IF(Table1[[#This Row],[team]]=E2236,SUM(H2237,T2236),Table1[[#This Row],[ppg]])</f>
        <v>289</v>
      </c>
      <c r="U2237">
        <f>IF(Table1[[#This Row],[team]]=E2236,SUM(I2237,U2236),Table1[[#This Row],[ppga]])</f>
        <v>255</v>
      </c>
      <c r="V2237">
        <f>IF(Table1[[#This Row],[team]]=E2236,SUM(Table1[[#This Row],[difference]],V2236),Table1[[#This Row],[difference]])</f>
        <v>0.5</v>
      </c>
      <c r="W2237">
        <f>IF(Table1[[#This Row],[team]]=E2236,SUM(Table1[[#This Row],[sqrt(dif)]],W2236),Table1[[#This Row],[sqrt(dif)]])</f>
        <v>6.0442614677320083</v>
      </c>
      <c r="X2237">
        <f>IF(Table1[[#This Row],[team]]=E2236,SUM(Table1[[#This Row],[f1]],X2236),Table1[[#This Row],[f1]])</f>
        <v>14.651382788590372</v>
      </c>
      <c r="Y2237">
        <f>IF(Table1[[#This Row],[ATS]]=S2236,SUM(Table1[[#This Row],[ATS]],Y2236),Table1[[#This Row],[ATS]])</f>
        <v>1</v>
      </c>
      <c r="Z2237">
        <f>IF(Table1[[#This Row],[ATS]]&gt;0,Table1[[#This Row],[ATS streak (not real)]]-1,Table1[[#This Row],[ATS streak (not real)]]+1)</f>
        <v>0</v>
      </c>
      <c r="AA2237" s="5">
        <f>Table1[[#This Row],[running ttl ppg]]^2.37/(Table1[[#This Row],[running ttl ppg]]^2.37+Table1[[#This Row],[running ttl ppga]]^2.37)</f>
        <v>0.57362011252062239</v>
      </c>
      <c r="AB2237" s="5">
        <f>Table1[[#This Row],[pyth ratio]]+Table1[[#This Row],[win/loss ratio]]</f>
        <v>1.3236201125206224</v>
      </c>
    </row>
    <row r="2238" spans="1:28" x14ac:dyDescent="0.25">
      <c r="A2238" s="1">
        <v>4796</v>
      </c>
      <c r="B2238" s="7">
        <f t="shared" si="72"/>
        <v>13</v>
      </c>
      <c r="C2238" s="5">
        <v>2020</v>
      </c>
      <c r="D2238" s="5">
        <v>14</v>
      </c>
      <c r="E2238" t="s">
        <v>52</v>
      </c>
      <c r="F2238" t="s">
        <v>72</v>
      </c>
      <c r="G2238" s="5">
        <v>1</v>
      </c>
      <c r="H2238">
        <v>20</v>
      </c>
      <c r="I2238">
        <v>15</v>
      </c>
      <c r="J2238">
        <v>5</v>
      </c>
      <c r="K2238">
        <f>IF(Table1[[#This Row],[net]]&gt;0,1,0)</f>
        <v>1</v>
      </c>
      <c r="L2238">
        <v>-13</v>
      </c>
      <c r="M2238">
        <f>IF(Table1[[#This Row],[team]]=E2237,SUM(Table1[[#This Row],[win/loss]],M2237),Table1[[#This Row],[win/loss]])</f>
        <v>10</v>
      </c>
      <c r="N2238">
        <f>IF(Table1[[#This Row],[team]]=E2237,SUM(Table1[[#This Row],[win/loss]],M2237),Table1[[#This Row],[win/loss]])/B2238</f>
        <v>0.76923076923076927</v>
      </c>
      <c r="O2238">
        <f t="shared" si="71"/>
        <v>-8</v>
      </c>
      <c r="P2238">
        <f>IF(Table1[[#This Row],[difference]]&gt;0,SQRT(Table1[[#This Row],[difference]]),-SQRT(ABS(Table1[[#This Row],[difference]])))</f>
        <v>-2.8284271247461903</v>
      </c>
      <c r="Q2238">
        <f>IF(Table1[[#This Row],[line]]&gt;0,SQRT(Table1[[#This Row],[line]]),-SQRT(ABS(Table1[[#This Row],[line]])))</f>
        <v>-3.6055512754639891</v>
      </c>
      <c r="R2238">
        <f>Table1[[#This Row],[difference]]-Table1[[#This Row],[sqrt(line)]]</f>
        <v>-4.3944487245360104</v>
      </c>
      <c r="S2238">
        <f>IF(Table1[[#This Row],[difference]]&gt;0,1,-1)</f>
        <v>-1</v>
      </c>
      <c r="T2238">
        <f>IF(Table1[[#This Row],[team]]=E2237,SUM(H2238,T2237),Table1[[#This Row],[ppg]])</f>
        <v>309</v>
      </c>
      <c r="U2238">
        <f>IF(Table1[[#This Row],[team]]=E2237,SUM(I2238,U2237),Table1[[#This Row],[ppga]])</f>
        <v>270</v>
      </c>
      <c r="V2238">
        <f>IF(Table1[[#This Row],[team]]=E2237,SUM(Table1[[#This Row],[difference]],V2237),Table1[[#This Row],[difference]])</f>
        <v>-7.5</v>
      </c>
      <c r="W2238">
        <f>IF(Table1[[#This Row],[team]]=E2237,SUM(Table1[[#This Row],[sqrt(dif)]],W2237),Table1[[#This Row],[sqrt(dif)]])</f>
        <v>3.2158343429858181</v>
      </c>
      <c r="X2238">
        <f>IF(Table1[[#This Row],[team]]=E2237,SUM(Table1[[#This Row],[f1]],X2237),Table1[[#This Row],[f1]])</f>
        <v>10.256934064054361</v>
      </c>
      <c r="Y2238">
        <f>IF(Table1[[#This Row],[ATS]]=S2237,SUM(Table1[[#This Row],[ATS]],Y2237),Table1[[#This Row],[ATS]])</f>
        <v>-1</v>
      </c>
      <c r="Z2238">
        <f>IF(Table1[[#This Row],[ATS]]&gt;0,Table1[[#This Row],[ATS streak (not real)]]-1,Table1[[#This Row],[ATS streak (not real)]]+1)</f>
        <v>0</v>
      </c>
      <c r="AA2238" s="5">
        <f>Table1[[#This Row],[running ttl ppg]]^2.37/(Table1[[#This Row],[running ttl ppg]]^2.37+Table1[[#This Row],[running ttl ppga]]^2.37)</f>
        <v>0.57926546469555029</v>
      </c>
      <c r="AB2238" s="5">
        <f>Table1[[#This Row],[pyth ratio]]+Table1[[#This Row],[win/loss ratio]]</f>
        <v>1.3484962339263196</v>
      </c>
    </row>
    <row r="2239" spans="1:28" x14ac:dyDescent="0.25">
      <c r="A2239" s="1">
        <v>4797</v>
      </c>
      <c r="B2239" s="7">
        <f t="shared" si="72"/>
        <v>14</v>
      </c>
      <c r="C2239" s="5">
        <v>2020</v>
      </c>
      <c r="D2239" s="5">
        <v>15</v>
      </c>
      <c r="E2239" t="s">
        <v>52</v>
      </c>
      <c r="F2239" t="s">
        <v>46</v>
      </c>
      <c r="G2239" s="5">
        <v>1</v>
      </c>
      <c r="H2239">
        <v>21</v>
      </c>
      <c r="I2239">
        <v>13</v>
      </c>
      <c r="J2239">
        <v>8</v>
      </c>
      <c r="K2239">
        <f>IF(Table1[[#This Row],[net]]&gt;0,1,0)</f>
        <v>1</v>
      </c>
      <c r="L2239">
        <v>-4.5</v>
      </c>
      <c r="M2239">
        <f>IF(Table1[[#This Row],[team]]=E2238,SUM(Table1[[#This Row],[win/loss]],M2238),Table1[[#This Row],[win/loss]])</f>
        <v>11</v>
      </c>
      <c r="N2239">
        <f>IF(Table1[[#This Row],[team]]=E2238,SUM(Table1[[#This Row],[win/loss]],M2238),Table1[[#This Row],[win/loss]])/B2239</f>
        <v>0.7857142857142857</v>
      </c>
      <c r="O2239">
        <f t="shared" si="71"/>
        <v>3.5</v>
      </c>
      <c r="P2239">
        <f>IF(Table1[[#This Row],[difference]]&gt;0,SQRT(Table1[[#This Row],[difference]]),-SQRT(ABS(Table1[[#This Row],[difference]])))</f>
        <v>1.8708286933869707</v>
      </c>
      <c r="Q2239">
        <f>IF(Table1[[#This Row],[line]]&gt;0,SQRT(Table1[[#This Row],[line]]),-SQRT(ABS(Table1[[#This Row],[line]])))</f>
        <v>-2.1213203435596424</v>
      </c>
      <c r="R2239">
        <f>Table1[[#This Row],[difference]]-Table1[[#This Row],[sqrt(line)]]</f>
        <v>5.6213203435596419</v>
      </c>
      <c r="S2239">
        <f>IF(Table1[[#This Row],[difference]]&gt;0,1,-1)</f>
        <v>1</v>
      </c>
      <c r="T2239">
        <f>IF(Table1[[#This Row],[team]]=E2238,SUM(H2239,T2238),Table1[[#This Row],[ppg]])</f>
        <v>330</v>
      </c>
      <c r="U2239">
        <f>IF(Table1[[#This Row],[team]]=E2238,SUM(I2239,U2238),Table1[[#This Row],[ppga]])</f>
        <v>283</v>
      </c>
      <c r="V2239">
        <f>IF(Table1[[#This Row],[team]]=E2238,SUM(Table1[[#This Row],[difference]],V2238),Table1[[#This Row],[difference]])</f>
        <v>-4</v>
      </c>
      <c r="W2239">
        <f>IF(Table1[[#This Row],[team]]=E2238,SUM(Table1[[#This Row],[sqrt(dif)]],W2238),Table1[[#This Row],[sqrt(dif)]])</f>
        <v>5.0866630363727889</v>
      </c>
      <c r="X2239">
        <f>IF(Table1[[#This Row],[team]]=E2238,SUM(Table1[[#This Row],[f1]],X2238),Table1[[#This Row],[f1]])</f>
        <v>15.878254407614003</v>
      </c>
      <c r="Y2239">
        <f>IF(Table1[[#This Row],[ATS]]=S2238,SUM(Table1[[#This Row],[ATS]],Y2238),Table1[[#This Row],[ATS]])</f>
        <v>1</v>
      </c>
      <c r="Z2239">
        <f>IF(Table1[[#This Row],[ATS]]&gt;0,Table1[[#This Row],[ATS streak (not real)]]-1,Table1[[#This Row],[ATS streak (not real)]]+1)</f>
        <v>0</v>
      </c>
      <c r="AA2239" s="5">
        <f>Table1[[#This Row],[running ttl ppg]]^2.37/(Table1[[#This Row],[running ttl ppg]]^2.37+Table1[[#This Row],[running ttl ppga]]^2.37)</f>
        <v>0.59004234790825938</v>
      </c>
      <c r="AB2239" s="5">
        <f>Table1[[#This Row],[pyth ratio]]+Table1[[#This Row],[win/loss ratio]]</f>
        <v>1.3757566336225451</v>
      </c>
    </row>
    <row r="2240" spans="1:28" x14ac:dyDescent="0.25">
      <c r="A2240" s="1">
        <v>4798</v>
      </c>
      <c r="B2240" s="7">
        <f t="shared" si="72"/>
        <v>15</v>
      </c>
      <c r="C2240" s="5">
        <v>2020</v>
      </c>
      <c r="D2240" s="5">
        <v>16</v>
      </c>
      <c r="E2240" t="s">
        <v>52</v>
      </c>
      <c r="F2240" t="s">
        <v>60</v>
      </c>
      <c r="G2240" s="5">
        <v>0</v>
      </c>
      <c r="H2240">
        <v>23</v>
      </c>
      <c r="I2240">
        <v>10</v>
      </c>
      <c r="J2240">
        <v>13</v>
      </c>
      <c r="K2240">
        <f>IF(Table1[[#This Row],[net]]&gt;0,1,0)</f>
        <v>1</v>
      </c>
      <c r="L2240">
        <v>4.5</v>
      </c>
      <c r="M2240">
        <f>IF(Table1[[#This Row],[team]]=E2239,SUM(Table1[[#This Row],[win/loss]],M2239),Table1[[#This Row],[win/loss]])</f>
        <v>12</v>
      </c>
      <c r="N2240">
        <f>IF(Table1[[#This Row],[team]]=E2239,SUM(Table1[[#This Row],[win/loss]],M2239),Table1[[#This Row],[win/loss]])/B2240</f>
        <v>0.8</v>
      </c>
      <c r="O2240">
        <f t="shared" si="71"/>
        <v>17.5</v>
      </c>
      <c r="P2240">
        <f>IF(Table1[[#This Row],[difference]]&gt;0,SQRT(Table1[[#This Row],[difference]]),-SQRT(ABS(Table1[[#This Row],[difference]])))</f>
        <v>4.1833001326703778</v>
      </c>
      <c r="Q2240">
        <f>IF(Table1[[#This Row],[line]]&gt;0,SQRT(Table1[[#This Row],[line]]),-SQRT(ABS(Table1[[#This Row],[line]])))</f>
        <v>2.1213203435596424</v>
      </c>
      <c r="R2240">
        <f>Table1[[#This Row],[difference]]-Table1[[#This Row],[sqrt(line)]]</f>
        <v>15.378679656440358</v>
      </c>
      <c r="S2240">
        <f>IF(Table1[[#This Row],[difference]]&gt;0,1,-1)</f>
        <v>1</v>
      </c>
      <c r="T2240">
        <f>IF(Table1[[#This Row],[team]]=E2239,SUM(H2240,T2239),Table1[[#This Row],[ppg]])</f>
        <v>353</v>
      </c>
      <c r="U2240">
        <f>IF(Table1[[#This Row],[team]]=E2239,SUM(I2240,U2239),Table1[[#This Row],[ppga]])</f>
        <v>293</v>
      </c>
      <c r="V2240">
        <f>IF(Table1[[#This Row],[team]]=E2239,SUM(Table1[[#This Row],[difference]],V2239),Table1[[#This Row],[difference]])</f>
        <v>13.5</v>
      </c>
      <c r="W2240">
        <f>IF(Table1[[#This Row],[team]]=E2239,SUM(Table1[[#This Row],[sqrt(dif)]],W2239),Table1[[#This Row],[sqrt(dif)]])</f>
        <v>9.2699631690431659</v>
      </c>
      <c r="X2240">
        <f>IF(Table1[[#This Row],[team]]=E2239,SUM(Table1[[#This Row],[f1]],X2239),Table1[[#This Row],[f1]])</f>
        <v>31.256934064054363</v>
      </c>
      <c r="Y2240">
        <f>IF(Table1[[#This Row],[ATS]]=S2239,SUM(Table1[[#This Row],[ATS]],Y2239),Table1[[#This Row],[ATS]])</f>
        <v>2</v>
      </c>
      <c r="Z2240">
        <f>IF(Table1[[#This Row],[ATS]]&gt;0,Table1[[#This Row],[ATS streak (not real)]]-1,Table1[[#This Row],[ATS streak (not real)]]+1)</f>
        <v>1</v>
      </c>
      <c r="AA2240" s="5">
        <f>Table1[[#This Row],[running ttl ppg]]^2.37/(Table1[[#This Row],[running ttl ppg]]^2.37+Table1[[#This Row],[running ttl ppga]]^2.37)</f>
        <v>0.60862120705490752</v>
      </c>
      <c r="AB2240" s="5">
        <f>Table1[[#This Row],[pyth ratio]]+Table1[[#This Row],[win/loss ratio]]</f>
        <v>1.4086212070549076</v>
      </c>
    </row>
    <row r="2241" spans="1:28" x14ac:dyDescent="0.25">
      <c r="A2241" s="1">
        <v>4799</v>
      </c>
      <c r="B2241" s="7">
        <f t="shared" si="72"/>
        <v>16</v>
      </c>
      <c r="C2241" s="5">
        <v>2020</v>
      </c>
      <c r="D2241" s="5">
        <v>17</v>
      </c>
      <c r="E2241" t="s">
        <v>52</v>
      </c>
      <c r="F2241" t="s">
        <v>51</v>
      </c>
      <c r="G2241" s="5">
        <v>0</v>
      </c>
      <c r="H2241">
        <v>23</v>
      </c>
      <c r="I2241">
        <v>20</v>
      </c>
      <c r="J2241">
        <v>3</v>
      </c>
      <c r="K2241">
        <f>IF(Table1[[#This Row],[net]]&gt;0,1,0)</f>
        <v>1</v>
      </c>
      <c r="L2241">
        <v>-13.5</v>
      </c>
      <c r="M2241">
        <f>IF(Table1[[#This Row],[team]]=E2240,SUM(Table1[[#This Row],[win/loss]],M2240),Table1[[#This Row],[win/loss]])</f>
        <v>13</v>
      </c>
      <c r="N2241">
        <f>IF(Table1[[#This Row],[team]]=E2240,SUM(Table1[[#This Row],[win/loss]],M2240),Table1[[#This Row],[win/loss]])/B2241</f>
        <v>0.8125</v>
      </c>
      <c r="O2241">
        <f t="shared" si="71"/>
        <v>-10.5</v>
      </c>
      <c r="P2241">
        <f>IF(Table1[[#This Row],[difference]]&gt;0,SQRT(Table1[[#This Row],[difference]]),-SQRT(ABS(Table1[[#This Row],[difference]])))</f>
        <v>-3.2403703492039302</v>
      </c>
      <c r="Q2241">
        <f>IF(Table1[[#This Row],[line]]&gt;0,SQRT(Table1[[#This Row],[line]]),-SQRT(ABS(Table1[[#This Row],[line]])))</f>
        <v>-3.6742346141747673</v>
      </c>
      <c r="R2241">
        <f>Table1[[#This Row],[difference]]-Table1[[#This Row],[sqrt(line)]]</f>
        <v>-6.8257653858252327</v>
      </c>
      <c r="S2241">
        <f>IF(Table1[[#This Row],[difference]]&gt;0,1,-1)</f>
        <v>-1</v>
      </c>
      <c r="T2241">
        <f>IF(Table1[[#This Row],[team]]=E2240,SUM(H2241,T2240),Table1[[#This Row],[ppg]])</f>
        <v>376</v>
      </c>
      <c r="U2241">
        <f>IF(Table1[[#This Row],[team]]=E2240,SUM(I2241,U2240),Table1[[#This Row],[ppga]])</f>
        <v>313</v>
      </c>
      <c r="V2241">
        <f>IF(Table1[[#This Row],[team]]=E2240,SUM(Table1[[#This Row],[difference]],V2240),Table1[[#This Row],[difference]])</f>
        <v>3</v>
      </c>
      <c r="W2241">
        <f>IF(Table1[[#This Row],[team]]=E2240,SUM(Table1[[#This Row],[sqrt(dif)]],W2240),Table1[[#This Row],[sqrt(dif)]])</f>
        <v>6.0295928198392357</v>
      </c>
      <c r="X2241">
        <f>IF(Table1[[#This Row],[team]]=E2240,SUM(Table1[[#This Row],[f1]],X2240),Table1[[#This Row],[f1]])</f>
        <v>24.431168678229131</v>
      </c>
      <c r="Y2241">
        <f>IF(Table1[[#This Row],[ATS]]=S2240,SUM(Table1[[#This Row],[ATS]],Y2240),Table1[[#This Row],[ATS]])</f>
        <v>-1</v>
      </c>
      <c r="Z2241">
        <f>IF(Table1[[#This Row],[ATS]]&gt;0,Table1[[#This Row],[ATS streak (not real)]]-1,Table1[[#This Row],[ATS streak (not real)]]+1)</f>
        <v>0</v>
      </c>
      <c r="AA2241" s="5">
        <f>Table1[[#This Row],[running ttl ppg]]^2.37/(Table1[[#This Row],[running ttl ppg]]^2.37+Table1[[#This Row],[running ttl ppga]]^2.37)</f>
        <v>0.60697746363587313</v>
      </c>
      <c r="AB2241" s="5">
        <f>Table1[[#This Row],[pyth ratio]]+Table1[[#This Row],[win/loss ratio]]</f>
        <v>1.4194774636358731</v>
      </c>
    </row>
    <row r="2242" spans="1:28" x14ac:dyDescent="0.25">
      <c r="A2242" s="1">
        <v>4800</v>
      </c>
      <c r="B2242" s="7">
        <f t="shared" si="72"/>
        <v>1</v>
      </c>
      <c r="C2242" s="5">
        <v>2020</v>
      </c>
      <c r="D2242" s="5">
        <v>1</v>
      </c>
      <c r="E2242" t="s">
        <v>53</v>
      </c>
      <c r="F2242" t="s">
        <v>64</v>
      </c>
      <c r="G2242" s="5">
        <v>0</v>
      </c>
      <c r="H2242">
        <v>28</v>
      </c>
      <c r="I2242">
        <v>30</v>
      </c>
      <c r="J2242">
        <v>-2</v>
      </c>
      <c r="K2242">
        <f>IF(Table1[[#This Row],[net]]&gt;0,1,0)</f>
        <v>0</v>
      </c>
      <c r="L2242">
        <v>6.5</v>
      </c>
      <c r="M2242">
        <f>IF(Table1[[#This Row],[team]]=E2241,SUM(Table1[[#This Row],[win/loss]],M2241),Table1[[#This Row],[win/loss]])</f>
        <v>0</v>
      </c>
      <c r="N2242">
        <f>IF(Table1[[#This Row],[team]]=E2241,SUM(Table1[[#This Row],[win/loss]],M2241),Table1[[#This Row],[win/loss]])/B2242</f>
        <v>0</v>
      </c>
      <c r="O2242">
        <f t="shared" si="71"/>
        <v>4.5</v>
      </c>
      <c r="P2242">
        <f>IF(Table1[[#This Row],[difference]]&gt;0,SQRT(Table1[[#This Row],[difference]]),-SQRT(ABS(Table1[[#This Row],[difference]])))</f>
        <v>2.1213203435596424</v>
      </c>
      <c r="Q2242">
        <f>IF(Table1[[#This Row],[line]]&gt;0,SQRT(Table1[[#This Row],[line]]),-SQRT(ABS(Table1[[#This Row],[line]])))</f>
        <v>2.5495097567963922</v>
      </c>
      <c r="R2242">
        <f>Table1[[#This Row],[difference]]-Table1[[#This Row],[sqrt(line)]]</f>
        <v>1.9504902432036078</v>
      </c>
      <c r="S2242">
        <f>IF(Table1[[#This Row],[difference]]&gt;0,1,-1)</f>
        <v>1</v>
      </c>
      <c r="T2242">
        <f>IF(Table1[[#This Row],[team]]=E2241,SUM(H2242,T2241),Table1[[#This Row],[ppg]])</f>
        <v>28</v>
      </c>
      <c r="U2242">
        <f>IF(Table1[[#This Row],[team]]=E2241,SUM(I2242,U2241),Table1[[#This Row],[ppga]])</f>
        <v>30</v>
      </c>
      <c r="V2242">
        <f>IF(Table1[[#This Row],[team]]=E2241,SUM(Table1[[#This Row],[difference]],V2241),Table1[[#This Row],[difference]])</f>
        <v>4.5</v>
      </c>
      <c r="W2242">
        <f>IF(Table1[[#This Row],[team]]=E2241,SUM(Table1[[#This Row],[sqrt(dif)]],W2241),Table1[[#This Row],[sqrt(dif)]])</f>
        <v>2.1213203435596424</v>
      </c>
      <c r="X2242">
        <f>IF(Table1[[#This Row],[team]]=E2241,SUM(Table1[[#This Row],[f1]],X2241),Table1[[#This Row],[f1]])</f>
        <v>1.9504902432036078</v>
      </c>
      <c r="Y2242">
        <f>IF(Table1[[#This Row],[ATS]]=S2241,SUM(Table1[[#This Row],[ATS]],Y2241),Table1[[#This Row],[ATS]])</f>
        <v>1</v>
      </c>
      <c r="Z2242">
        <f>IF(Table1[[#This Row],[ATS]]&gt;0,Table1[[#This Row],[ATS streak (not real)]]-1,Table1[[#This Row],[ATS streak (not real)]]+1)</f>
        <v>0</v>
      </c>
      <c r="AA2242" s="5">
        <f>Table1[[#This Row],[running ttl ppg]]^2.37/(Table1[[#This Row],[running ttl ppg]]^2.37+Table1[[#This Row],[running ttl ppga]]^2.37)</f>
        <v>0.45921255941274186</v>
      </c>
      <c r="AB2242" s="5">
        <f>Table1[[#This Row],[pyth ratio]]+Table1[[#This Row],[win/loss ratio]]</f>
        <v>0.45921255941274186</v>
      </c>
    </row>
    <row r="2243" spans="1:28" x14ac:dyDescent="0.25">
      <c r="A2243" s="1">
        <v>4801</v>
      </c>
      <c r="B2243" s="7">
        <f t="shared" si="72"/>
        <v>2</v>
      </c>
      <c r="C2243" s="5">
        <v>2020</v>
      </c>
      <c r="D2243" s="5">
        <v>2</v>
      </c>
      <c r="E2243" t="s">
        <v>53</v>
      </c>
      <c r="F2243" t="s">
        <v>55</v>
      </c>
      <c r="G2243" s="5">
        <v>1</v>
      </c>
      <c r="H2243">
        <v>13</v>
      </c>
      <c r="I2243">
        <v>12</v>
      </c>
      <c r="J2243">
        <v>1</v>
      </c>
      <c r="K2243">
        <f>IF(Table1[[#This Row],[net]]&gt;0,1,0)</f>
        <v>1</v>
      </c>
      <c r="L2243">
        <v>-7</v>
      </c>
      <c r="M2243">
        <f>IF(Table1[[#This Row],[team]]=E2242,SUM(Table1[[#This Row],[win/loss]],M2242),Table1[[#This Row],[win/loss]])</f>
        <v>1</v>
      </c>
      <c r="N2243">
        <f>IF(Table1[[#This Row],[team]]=E2242,SUM(Table1[[#This Row],[win/loss]],M2242),Table1[[#This Row],[win/loss]])/B2243</f>
        <v>0.5</v>
      </c>
      <c r="O2243">
        <f t="shared" ref="O2243:O2306" si="73">J2243+L2243</f>
        <v>-6</v>
      </c>
      <c r="P2243">
        <f>IF(Table1[[#This Row],[difference]]&gt;0,SQRT(Table1[[#This Row],[difference]]),-SQRT(ABS(Table1[[#This Row],[difference]])))</f>
        <v>-2.4494897427831779</v>
      </c>
      <c r="Q2243">
        <f>IF(Table1[[#This Row],[line]]&gt;0,SQRT(Table1[[#This Row],[line]]),-SQRT(ABS(Table1[[#This Row],[line]])))</f>
        <v>-2.6457513110645907</v>
      </c>
      <c r="R2243">
        <f>Table1[[#This Row],[difference]]-Table1[[#This Row],[sqrt(line)]]</f>
        <v>-3.3542486889354093</v>
      </c>
      <c r="S2243">
        <f>IF(Table1[[#This Row],[difference]]&gt;0,1,-1)</f>
        <v>-1</v>
      </c>
      <c r="T2243">
        <f>IF(Table1[[#This Row],[team]]=E2242,SUM(H2243,T2242),Table1[[#This Row],[ppg]])</f>
        <v>41</v>
      </c>
      <c r="U2243">
        <f>IF(Table1[[#This Row],[team]]=E2242,SUM(I2243,U2242),Table1[[#This Row],[ppga]])</f>
        <v>42</v>
      </c>
      <c r="V2243">
        <f>IF(Table1[[#This Row],[team]]=E2242,SUM(Table1[[#This Row],[difference]],V2242),Table1[[#This Row],[difference]])</f>
        <v>-1.5</v>
      </c>
      <c r="W2243">
        <f>IF(Table1[[#This Row],[team]]=E2242,SUM(Table1[[#This Row],[sqrt(dif)]],W2242),Table1[[#This Row],[sqrt(dif)]])</f>
        <v>-0.3281693992235355</v>
      </c>
      <c r="X2243">
        <f>IF(Table1[[#This Row],[team]]=E2242,SUM(Table1[[#This Row],[f1]],X2242),Table1[[#This Row],[f1]])</f>
        <v>-1.4037584457318015</v>
      </c>
      <c r="Y2243">
        <f>IF(Table1[[#This Row],[ATS]]=S2242,SUM(Table1[[#This Row],[ATS]],Y2242),Table1[[#This Row],[ATS]])</f>
        <v>-1</v>
      </c>
      <c r="Z2243">
        <f>IF(Table1[[#This Row],[ATS]]&gt;0,Table1[[#This Row],[ATS streak (not real)]]-1,Table1[[#This Row],[ATS streak (not real)]]+1)</f>
        <v>0</v>
      </c>
      <c r="AA2243" s="5">
        <f>Table1[[#This Row],[running ttl ppg]]^2.37/(Table1[[#This Row],[running ttl ppg]]^2.37+Table1[[#This Row],[running ttl ppga]]^2.37)</f>
        <v>0.48572608023559244</v>
      </c>
      <c r="AB2243" s="5">
        <f>Table1[[#This Row],[pyth ratio]]+Table1[[#This Row],[win/loss ratio]]</f>
        <v>0.98572608023559249</v>
      </c>
    </row>
    <row r="2244" spans="1:28" x14ac:dyDescent="0.25">
      <c r="A2244" s="1">
        <v>4802</v>
      </c>
      <c r="B2244" s="7">
        <f t="shared" si="72"/>
        <v>3</v>
      </c>
      <c r="C2244" s="5">
        <v>2020</v>
      </c>
      <c r="D2244" s="5">
        <v>3</v>
      </c>
      <c r="E2244" t="s">
        <v>53</v>
      </c>
      <c r="F2244" t="s">
        <v>57</v>
      </c>
      <c r="G2244" s="5">
        <v>0</v>
      </c>
      <c r="H2244">
        <v>27</v>
      </c>
      <c r="I2244">
        <v>20</v>
      </c>
      <c r="J2244">
        <v>7</v>
      </c>
      <c r="K2244">
        <f>IF(Table1[[#This Row],[net]]&gt;0,1,0)</f>
        <v>1</v>
      </c>
      <c r="L2244">
        <v>3</v>
      </c>
      <c r="M2244">
        <f>IF(Table1[[#This Row],[team]]=E2243,SUM(Table1[[#This Row],[win/loss]],M2243),Table1[[#This Row],[win/loss]])</f>
        <v>2</v>
      </c>
      <c r="N2244">
        <f>IF(Table1[[#This Row],[team]]=E2243,SUM(Table1[[#This Row],[win/loss]],M2243),Table1[[#This Row],[win/loss]])/B2244</f>
        <v>0.66666666666666663</v>
      </c>
      <c r="O2244">
        <f t="shared" si="73"/>
        <v>10</v>
      </c>
      <c r="P2244">
        <f>IF(Table1[[#This Row],[difference]]&gt;0,SQRT(Table1[[#This Row],[difference]]),-SQRT(ABS(Table1[[#This Row],[difference]])))</f>
        <v>3.1622776601683795</v>
      </c>
      <c r="Q2244">
        <f>IF(Table1[[#This Row],[line]]&gt;0,SQRT(Table1[[#This Row],[line]]),-SQRT(ABS(Table1[[#This Row],[line]])))</f>
        <v>1.7320508075688772</v>
      </c>
      <c r="R2244">
        <f>Table1[[#This Row],[difference]]-Table1[[#This Row],[sqrt(line)]]</f>
        <v>8.2679491924311233</v>
      </c>
      <c r="S2244">
        <f>IF(Table1[[#This Row],[difference]]&gt;0,1,-1)</f>
        <v>1</v>
      </c>
      <c r="T2244">
        <f>IF(Table1[[#This Row],[team]]=E2243,SUM(H2244,T2243),Table1[[#This Row],[ppg]])</f>
        <v>68</v>
      </c>
      <c r="U2244">
        <f>IF(Table1[[#This Row],[team]]=E2243,SUM(I2244,U2243),Table1[[#This Row],[ppga]])</f>
        <v>62</v>
      </c>
      <c r="V2244">
        <f>IF(Table1[[#This Row],[team]]=E2243,SUM(Table1[[#This Row],[difference]],V2243),Table1[[#This Row],[difference]])</f>
        <v>8.5</v>
      </c>
      <c r="W2244">
        <f>IF(Table1[[#This Row],[team]]=E2243,SUM(Table1[[#This Row],[sqrt(dif)]],W2243),Table1[[#This Row],[sqrt(dif)]])</f>
        <v>2.834108260944844</v>
      </c>
      <c r="X2244">
        <f>IF(Table1[[#This Row],[team]]=E2243,SUM(Table1[[#This Row],[f1]],X2243),Table1[[#This Row],[f1]])</f>
        <v>6.8641907466993217</v>
      </c>
      <c r="Y2244">
        <f>IF(Table1[[#This Row],[ATS]]=S2243,SUM(Table1[[#This Row],[ATS]],Y2243),Table1[[#This Row],[ATS]])</f>
        <v>1</v>
      </c>
      <c r="Z2244">
        <f>IF(Table1[[#This Row],[ATS]]&gt;0,Table1[[#This Row],[ATS streak (not real)]]-1,Table1[[#This Row],[ATS streak (not real)]]+1)</f>
        <v>0</v>
      </c>
      <c r="AA2244" s="5">
        <f>Table1[[#This Row],[running ttl ppg]]^2.37/(Table1[[#This Row],[running ttl ppg]]^2.37+Table1[[#This Row],[running ttl ppga]]^2.37)</f>
        <v>0.55451363818266786</v>
      </c>
      <c r="AB2244" s="5">
        <f>Table1[[#This Row],[pyth ratio]]+Table1[[#This Row],[win/loss ratio]]</f>
        <v>1.2211803048493346</v>
      </c>
    </row>
    <row r="2245" spans="1:28" x14ac:dyDescent="0.25">
      <c r="A2245" s="1">
        <v>4803</v>
      </c>
      <c r="B2245" s="7">
        <f t="shared" si="72"/>
        <v>4</v>
      </c>
      <c r="C2245" s="5">
        <v>2020</v>
      </c>
      <c r="D2245" s="5">
        <v>4</v>
      </c>
      <c r="E2245" t="s">
        <v>53</v>
      </c>
      <c r="F2245" t="s">
        <v>45</v>
      </c>
      <c r="G2245" s="5">
        <v>1</v>
      </c>
      <c r="H2245">
        <v>10</v>
      </c>
      <c r="I2245">
        <v>16</v>
      </c>
      <c r="J2245">
        <v>-6</v>
      </c>
      <c r="K2245">
        <f>IF(Table1[[#This Row],[net]]&gt;0,1,0)</f>
        <v>0</v>
      </c>
      <c r="L2245">
        <v>-5.5</v>
      </c>
      <c r="M2245">
        <f>IF(Table1[[#This Row],[team]]=E2244,SUM(Table1[[#This Row],[win/loss]],M2244),Table1[[#This Row],[win/loss]])</f>
        <v>2</v>
      </c>
      <c r="N2245">
        <f>IF(Table1[[#This Row],[team]]=E2244,SUM(Table1[[#This Row],[win/loss]],M2244),Table1[[#This Row],[win/loss]])/B2245</f>
        <v>0.5</v>
      </c>
      <c r="O2245">
        <f t="shared" si="73"/>
        <v>-11.5</v>
      </c>
      <c r="P2245">
        <f>IF(Table1[[#This Row],[difference]]&gt;0,SQRT(Table1[[#This Row],[difference]]),-SQRT(ABS(Table1[[#This Row],[difference]])))</f>
        <v>-3.3911649915626341</v>
      </c>
      <c r="Q2245">
        <f>IF(Table1[[#This Row],[line]]&gt;0,SQRT(Table1[[#This Row],[line]]),-SQRT(ABS(Table1[[#This Row],[line]])))</f>
        <v>-2.3452078799117149</v>
      </c>
      <c r="R2245">
        <f>Table1[[#This Row],[difference]]-Table1[[#This Row],[sqrt(line)]]</f>
        <v>-9.1547921200882847</v>
      </c>
      <c r="S2245">
        <f>IF(Table1[[#This Row],[difference]]&gt;0,1,-1)</f>
        <v>-1</v>
      </c>
      <c r="T2245">
        <f>IF(Table1[[#This Row],[team]]=E2244,SUM(H2245,T2244),Table1[[#This Row],[ppg]])</f>
        <v>78</v>
      </c>
      <c r="U2245">
        <f>IF(Table1[[#This Row],[team]]=E2244,SUM(I2245,U2244),Table1[[#This Row],[ppga]])</f>
        <v>78</v>
      </c>
      <c r="V2245">
        <f>IF(Table1[[#This Row],[team]]=E2244,SUM(Table1[[#This Row],[difference]],V2244),Table1[[#This Row],[difference]])</f>
        <v>-3</v>
      </c>
      <c r="W2245">
        <f>IF(Table1[[#This Row],[team]]=E2244,SUM(Table1[[#This Row],[sqrt(dif)]],W2244),Table1[[#This Row],[sqrt(dif)]])</f>
        <v>-0.55705673061779004</v>
      </c>
      <c r="X2245">
        <f>IF(Table1[[#This Row],[team]]=E2244,SUM(Table1[[#This Row],[f1]],X2244),Table1[[#This Row],[f1]])</f>
        <v>-2.290601373388963</v>
      </c>
      <c r="Y2245">
        <f>IF(Table1[[#This Row],[ATS]]=S2244,SUM(Table1[[#This Row],[ATS]],Y2244),Table1[[#This Row],[ATS]])</f>
        <v>-1</v>
      </c>
      <c r="Z2245">
        <f>IF(Table1[[#This Row],[ATS]]&gt;0,Table1[[#This Row],[ATS streak (not real)]]-1,Table1[[#This Row],[ATS streak (not real)]]+1)</f>
        <v>0</v>
      </c>
      <c r="AA2245" s="5">
        <f>Table1[[#This Row],[running ttl ppg]]^2.37/(Table1[[#This Row],[running ttl ppg]]^2.37+Table1[[#This Row],[running ttl ppga]]^2.37)</f>
        <v>0.5</v>
      </c>
      <c r="AB2245" s="5">
        <f>Table1[[#This Row],[pyth ratio]]+Table1[[#This Row],[win/loss ratio]]</f>
        <v>1</v>
      </c>
    </row>
    <row r="2246" spans="1:28" x14ac:dyDescent="0.25">
      <c r="A2246" s="1">
        <v>4804</v>
      </c>
      <c r="B2246" s="7">
        <f t="shared" si="72"/>
        <v>5</v>
      </c>
      <c r="C2246" s="5">
        <v>2020</v>
      </c>
      <c r="D2246" s="5">
        <v>5</v>
      </c>
      <c r="E2246" t="s">
        <v>53</v>
      </c>
      <c r="F2246" t="s">
        <v>42</v>
      </c>
      <c r="G2246" s="5">
        <v>1</v>
      </c>
      <c r="H2246">
        <v>53</v>
      </c>
      <c r="I2246">
        <v>32</v>
      </c>
      <c r="J2246">
        <v>21</v>
      </c>
      <c r="K2246">
        <f>IF(Table1[[#This Row],[net]]&gt;0,1,0)</f>
        <v>1</v>
      </c>
      <c r="L2246">
        <v>-4</v>
      </c>
      <c r="M2246">
        <f>IF(Table1[[#This Row],[team]]=E2245,SUM(Table1[[#This Row],[win/loss]],M2245),Table1[[#This Row],[win/loss]])</f>
        <v>3</v>
      </c>
      <c r="N2246">
        <f>IF(Table1[[#This Row],[team]]=E2245,SUM(Table1[[#This Row],[win/loss]],M2245),Table1[[#This Row],[win/loss]])/B2246</f>
        <v>0.6</v>
      </c>
      <c r="O2246">
        <f t="shared" si="73"/>
        <v>17</v>
      </c>
      <c r="P2246">
        <f>IF(Table1[[#This Row],[difference]]&gt;0,SQRT(Table1[[#This Row],[difference]]),-SQRT(ABS(Table1[[#This Row],[difference]])))</f>
        <v>4.1231056256176606</v>
      </c>
      <c r="Q2246">
        <f>IF(Table1[[#This Row],[line]]&gt;0,SQRT(Table1[[#This Row],[line]]),-SQRT(ABS(Table1[[#This Row],[line]])))</f>
        <v>-2</v>
      </c>
      <c r="R2246">
        <f>Table1[[#This Row],[difference]]-Table1[[#This Row],[sqrt(line)]]</f>
        <v>19</v>
      </c>
      <c r="S2246">
        <f>IF(Table1[[#This Row],[difference]]&gt;0,1,-1)</f>
        <v>1</v>
      </c>
      <c r="T2246">
        <f>IF(Table1[[#This Row],[team]]=E2245,SUM(H2246,T2245),Table1[[#This Row],[ppg]])</f>
        <v>131</v>
      </c>
      <c r="U2246">
        <f>IF(Table1[[#This Row],[team]]=E2245,SUM(I2246,U2245),Table1[[#This Row],[ppga]])</f>
        <v>110</v>
      </c>
      <c r="V2246">
        <f>IF(Table1[[#This Row],[team]]=E2245,SUM(Table1[[#This Row],[difference]],V2245),Table1[[#This Row],[difference]])</f>
        <v>14</v>
      </c>
      <c r="W2246">
        <f>IF(Table1[[#This Row],[team]]=E2245,SUM(Table1[[#This Row],[sqrt(dif)]],W2245),Table1[[#This Row],[sqrt(dif)]])</f>
        <v>3.5660488949998705</v>
      </c>
      <c r="X2246">
        <f>IF(Table1[[#This Row],[team]]=E2245,SUM(Table1[[#This Row],[f1]],X2245),Table1[[#This Row],[f1]])</f>
        <v>16.709398626611037</v>
      </c>
      <c r="Y2246">
        <f>IF(Table1[[#This Row],[ATS]]=S2245,SUM(Table1[[#This Row],[ATS]],Y2245),Table1[[#This Row],[ATS]])</f>
        <v>1</v>
      </c>
      <c r="Z2246">
        <f>IF(Table1[[#This Row],[ATS]]&gt;0,Table1[[#This Row],[ATS streak (not real)]]-1,Table1[[#This Row],[ATS streak (not real)]]+1)</f>
        <v>0</v>
      </c>
      <c r="AA2246" s="5">
        <f>Table1[[#This Row],[running ttl ppg]]^2.37/(Table1[[#This Row],[running ttl ppg]]^2.37+Table1[[#This Row],[running ttl ppga]]^2.37)</f>
        <v>0.602065587341861</v>
      </c>
      <c r="AB2246" s="5">
        <f>Table1[[#This Row],[pyth ratio]]+Table1[[#This Row],[win/loss ratio]]</f>
        <v>1.2020655873418611</v>
      </c>
    </row>
    <row r="2247" spans="1:28" x14ac:dyDescent="0.25">
      <c r="A2247" s="1">
        <v>4805</v>
      </c>
      <c r="B2247" s="7">
        <f t="shared" si="72"/>
        <v>6</v>
      </c>
      <c r="C2247" s="5">
        <v>2020</v>
      </c>
      <c r="D2247" s="5">
        <v>6</v>
      </c>
      <c r="E2247" t="s">
        <v>53</v>
      </c>
      <c r="F2247" t="s">
        <v>56</v>
      </c>
      <c r="G2247" s="5">
        <v>0</v>
      </c>
      <c r="H2247">
        <v>31</v>
      </c>
      <c r="I2247">
        <v>24</v>
      </c>
      <c r="J2247">
        <v>7</v>
      </c>
      <c r="K2247">
        <f>IF(Table1[[#This Row],[net]]&gt;0,1,0)</f>
        <v>1</v>
      </c>
      <c r="L2247">
        <v>3.5</v>
      </c>
      <c r="M2247">
        <f>IF(Table1[[#This Row],[team]]=E2246,SUM(Table1[[#This Row],[win/loss]],M2246),Table1[[#This Row],[win/loss]])</f>
        <v>4</v>
      </c>
      <c r="N2247">
        <f>IF(Table1[[#This Row],[team]]=E2246,SUM(Table1[[#This Row],[win/loss]],M2246),Table1[[#This Row],[win/loss]])/B2247</f>
        <v>0.66666666666666663</v>
      </c>
      <c r="O2247">
        <f t="shared" si="73"/>
        <v>10.5</v>
      </c>
      <c r="P2247">
        <f>IF(Table1[[#This Row],[difference]]&gt;0,SQRT(Table1[[#This Row],[difference]]),-SQRT(ABS(Table1[[#This Row],[difference]])))</f>
        <v>3.2403703492039302</v>
      </c>
      <c r="Q2247">
        <f>IF(Table1[[#This Row],[line]]&gt;0,SQRT(Table1[[#This Row],[line]]),-SQRT(ABS(Table1[[#This Row],[line]])))</f>
        <v>1.8708286933869707</v>
      </c>
      <c r="R2247">
        <f>Table1[[#This Row],[difference]]-Table1[[#This Row],[sqrt(line)]]</f>
        <v>8.6291713066130296</v>
      </c>
      <c r="S2247">
        <f>IF(Table1[[#This Row],[difference]]&gt;0,1,-1)</f>
        <v>1</v>
      </c>
      <c r="T2247">
        <f>IF(Table1[[#This Row],[team]]=E2246,SUM(H2247,T2246),Table1[[#This Row],[ppg]])</f>
        <v>162</v>
      </c>
      <c r="U2247">
        <f>IF(Table1[[#This Row],[team]]=E2246,SUM(I2247,U2246),Table1[[#This Row],[ppga]])</f>
        <v>134</v>
      </c>
      <c r="V2247">
        <f>IF(Table1[[#This Row],[team]]=E2246,SUM(Table1[[#This Row],[difference]],V2246),Table1[[#This Row],[difference]])</f>
        <v>24.5</v>
      </c>
      <c r="W2247">
        <f>IF(Table1[[#This Row],[team]]=E2246,SUM(Table1[[#This Row],[sqrt(dif)]],W2246),Table1[[#This Row],[sqrt(dif)]])</f>
        <v>6.8064192442038003</v>
      </c>
      <c r="X2247">
        <f>IF(Table1[[#This Row],[team]]=E2246,SUM(Table1[[#This Row],[f1]],X2246),Table1[[#This Row],[f1]])</f>
        <v>25.338569933224065</v>
      </c>
      <c r="Y2247">
        <f>IF(Table1[[#This Row],[ATS]]=S2246,SUM(Table1[[#This Row],[ATS]],Y2246),Table1[[#This Row],[ATS]])</f>
        <v>2</v>
      </c>
      <c r="Z2247">
        <f>IF(Table1[[#This Row],[ATS]]&gt;0,Table1[[#This Row],[ATS streak (not real)]]-1,Table1[[#This Row],[ATS streak (not real)]]+1)</f>
        <v>1</v>
      </c>
      <c r="AA2247" s="5">
        <f>Table1[[#This Row],[running ttl ppg]]^2.37/(Table1[[#This Row],[running ttl ppg]]^2.37+Table1[[#This Row],[running ttl ppga]]^2.37)</f>
        <v>0.61057336999273881</v>
      </c>
      <c r="AB2247" s="5">
        <f>Table1[[#This Row],[pyth ratio]]+Table1[[#This Row],[win/loss ratio]]</f>
        <v>1.2772400366594054</v>
      </c>
    </row>
    <row r="2248" spans="1:28" x14ac:dyDescent="0.25">
      <c r="A2248" s="1">
        <v>4806</v>
      </c>
      <c r="B2248" s="7">
        <f t="shared" si="72"/>
        <v>7</v>
      </c>
      <c r="C2248" s="5">
        <v>2020</v>
      </c>
      <c r="D2248" s="5">
        <v>7</v>
      </c>
      <c r="E2248" t="s">
        <v>53</v>
      </c>
      <c r="F2248" t="s">
        <v>54</v>
      </c>
      <c r="G2248" s="5">
        <v>0</v>
      </c>
      <c r="H2248">
        <v>23</v>
      </c>
      <c r="I2248">
        <v>30</v>
      </c>
      <c r="J2248">
        <v>-7</v>
      </c>
      <c r="K2248">
        <f>IF(Table1[[#This Row],[net]]&gt;0,1,0)</f>
        <v>0</v>
      </c>
      <c r="L2248">
        <v>1.5</v>
      </c>
      <c r="M2248">
        <f>IF(Table1[[#This Row],[team]]=E2247,SUM(Table1[[#This Row],[win/loss]],M2247),Table1[[#This Row],[win/loss]])</f>
        <v>4</v>
      </c>
      <c r="N2248">
        <f>IF(Table1[[#This Row],[team]]=E2247,SUM(Table1[[#This Row],[win/loss]],M2247),Table1[[#This Row],[win/loss]])/B2248</f>
        <v>0.5714285714285714</v>
      </c>
      <c r="O2248">
        <f t="shared" si="73"/>
        <v>-5.5</v>
      </c>
      <c r="P2248">
        <f>IF(Table1[[#This Row],[difference]]&gt;0,SQRT(Table1[[#This Row],[difference]]),-SQRT(ABS(Table1[[#This Row],[difference]])))</f>
        <v>-2.3452078799117149</v>
      </c>
      <c r="Q2248">
        <f>IF(Table1[[#This Row],[line]]&gt;0,SQRT(Table1[[#This Row],[line]]),-SQRT(ABS(Table1[[#This Row],[line]])))</f>
        <v>1.2247448713915889</v>
      </c>
      <c r="R2248">
        <f>Table1[[#This Row],[difference]]-Table1[[#This Row],[sqrt(line)]]</f>
        <v>-6.7247448713915894</v>
      </c>
      <c r="S2248">
        <f>IF(Table1[[#This Row],[difference]]&gt;0,1,-1)</f>
        <v>-1</v>
      </c>
      <c r="T2248">
        <f>IF(Table1[[#This Row],[team]]=E2247,SUM(H2248,T2247),Table1[[#This Row],[ppg]])</f>
        <v>185</v>
      </c>
      <c r="U2248">
        <f>IF(Table1[[#This Row],[team]]=E2247,SUM(I2248,U2247),Table1[[#This Row],[ppga]])</f>
        <v>164</v>
      </c>
      <c r="V2248">
        <f>IF(Table1[[#This Row],[team]]=E2247,SUM(Table1[[#This Row],[difference]],V2247),Table1[[#This Row],[difference]])</f>
        <v>19</v>
      </c>
      <c r="W2248">
        <f>IF(Table1[[#This Row],[team]]=E2247,SUM(Table1[[#This Row],[sqrt(dif)]],W2247),Table1[[#This Row],[sqrt(dif)]])</f>
        <v>4.461211364292085</v>
      </c>
      <c r="X2248">
        <f>IF(Table1[[#This Row],[team]]=E2247,SUM(Table1[[#This Row],[f1]],X2247),Table1[[#This Row],[f1]])</f>
        <v>18.613825061832475</v>
      </c>
      <c r="Y2248">
        <f>IF(Table1[[#This Row],[ATS]]=S2247,SUM(Table1[[#This Row],[ATS]],Y2247),Table1[[#This Row],[ATS]])</f>
        <v>-1</v>
      </c>
      <c r="Z2248">
        <f>IF(Table1[[#This Row],[ATS]]&gt;0,Table1[[#This Row],[ATS streak (not real)]]-1,Table1[[#This Row],[ATS streak (not real)]]+1)</f>
        <v>0</v>
      </c>
      <c r="AA2248" s="5">
        <f>Table1[[#This Row],[running ttl ppg]]^2.37/(Table1[[#This Row],[running ttl ppg]]^2.37+Table1[[#This Row],[running ttl ppga]]^2.37)</f>
        <v>0.57090877014521457</v>
      </c>
      <c r="AB2248" s="5">
        <f>Table1[[#This Row],[pyth ratio]]+Table1[[#This Row],[win/loss ratio]]</f>
        <v>1.1423373415737861</v>
      </c>
    </row>
    <row r="2249" spans="1:28" x14ac:dyDescent="0.25">
      <c r="A2249" s="1">
        <v>4807</v>
      </c>
      <c r="B2249" s="7">
        <f t="shared" si="72"/>
        <v>8</v>
      </c>
      <c r="C2249" s="5">
        <v>2020</v>
      </c>
      <c r="D2249" s="5">
        <v>8</v>
      </c>
      <c r="E2249" t="s">
        <v>53</v>
      </c>
      <c r="F2249" t="s">
        <v>65</v>
      </c>
      <c r="G2249" s="5">
        <v>1</v>
      </c>
      <c r="H2249">
        <v>27</v>
      </c>
      <c r="I2249">
        <v>24</v>
      </c>
      <c r="J2249">
        <v>3</v>
      </c>
      <c r="K2249">
        <f>IF(Table1[[#This Row],[net]]&gt;0,1,0)</f>
        <v>1</v>
      </c>
      <c r="L2249">
        <v>-6</v>
      </c>
      <c r="M2249">
        <f>IF(Table1[[#This Row],[team]]=E2248,SUM(Table1[[#This Row],[win/loss]],M2248),Table1[[#This Row],[win/loss]])</f>
        <v>5</v>
      </c>
      <c r="N2249">
        <f>IF(Table1[[#This Row],[team]]=E2248,SUM(Table1[[#This Row],[win/loss]],M2248),Table1[[#This Row],[win/loss]])/B2249</f>
        <v>0.625</v>
      </c>
      <c r="O2249">
        <f t="shared" si="73"/>
        <v>-3</v>
      </c>
      <c r="P2249">
        <f>IF(Table1[[#This Row],[difference]]&gt;0,SQRT(Table1[[#This Row],[difference]]),-SQRT(ABS(Table1[[#This Row],[difference]])))</f>
        <v>-1.7320508075688772</v>
      </c>
      <c r="Q2249">
        <f>IF(Table1[[#This Row],[line]]&gt;0,SQRT(Table1[[#This Row],[line]]),-SQRT(ABS(Table1[[#This Row],[line]])))</f>
        <v>-2.4494897427831779</v>
      </c>
      <c r="R2249">
        <f>Table1[[#This Row],[difference]]-Table1[[#This Row],[sqrt(line)]]</f>
        <v>-0.55051025721682212</v>
      </c>
      <c r="S2249">
        <f>IF(Table1[[#This Row],[difference]]&gt;0,1,-1)</f>
        <v>-1</v>
      </c>
      <c r="T2249">
        <f>IF(Table1[[#This Row],[team]]=E2248,SUM(H2249,T2248),Table1[[#This Row],[ppg]])</f>
        <v>212</v>
      </c>
      <c r="U2249">
        <f>IF(Table1[[#This Row],[team]]=E2248,SUM(I2249,U2248),Table1[[#This Row],[ppga]])</f>
        <v>188</v>
      </c>
      <c r="V2249">
        <f>IF(Table1[[#This Row],[team]]=E2248,SUM(Table1[[#This Row],[difference]],V2248),Table1[[#This Row],[difference]])</f>
        <v>16</v>
      </c>
      <c r="W2249">
        <f>IF(Table1[[#This Row],[team]]=E2248,SUM(Table1[[#This Row],[sqrt(dif)]],W2248),Table1[[#This Row],[sqrt(dif)]])</f>
        <v>2.7291605567232078</v>
      </c>
      <c r="X2249">
        <f>IF(Table1[[#This Row],[team]]=E2248,SUM(Table1[[#This Row],[f1]],X2248),Table1[[#This Row],[f1]])</f>
        <v>18.063314804615654</v>
      </c>
      <c r="Y2249">
        <f>IF(Table1[[#This Row],[ATS]]=S2248,SUM(Table1[[#This Row],[ATS]],Y2248),Table1[[#This Row],[ATS]])</f>
        <v>-2</v>
      </c>
      <c r="Z2249">
        <f>IF(Table1[[#This Row],[ATS]]&gt;0,Table1[[#This Row],[ATS streak (not real)]]-1,Table1[[#This Row],[ATS streak (not real)]]+1)</f>
        <v>-1</v>
      </c>
      <c r="AA2249" s="5">
        <f>Table1[[#This Row],[running ttl ppg]]^2.37/(Table1[[#This Row],[running ttl ppg]]^2.37+Table1[[#This Row],[running ttl ppga]]^2.37)</f>
        <v>0.57070840763603659</v>
      </c>
      <c r="AB2249" s="5">
        <f>Table1[[#This Row],[pyth ratio]]+Table1[[#This Row],[win/loss ratio]]</f>
        <v>1.1957084076360367</v>
      </c>
    </row>
    <row r="2250" spans="1:28" x14ac:dyDescent="0.25">
      <c r="A2250" s="1">
        <v>4808</v>
      </c>
      <c r="B2250" s="7">
        <f t="shared" si="72"/>
        <v>9</v>
      </c>
      <c r="C2250" s="5">
        <v>2020</v>
      </c>
      <c r="D2250" s="5">
        <v>9</v>
      </c>
      <c r="E2250" t="s">
        <v>53</v>
      </c>
      <c r="F2250" t="s">
        <v>55</v>
      </c>
      <c r="G2250" s="5">
        <v>0</v>
      </c>
      <c r="H2250">
        <v>26</v>
      </c>
      <c r="I2250">
        <v>3</v>
      </c>
      <c r="J2250">
        <v>23</v>
      </c>
      <c r="K2250">
        <f>IF(Table1[[#This Row],[net]]&gt;0,1,0)</f>
        <v>1</v>
      </c>
      <c r="L2250">
        <v>1</v>
      </c>
      <c r="M2250">
        <f>IF(Table1[[#This Row],[team]]=E2249,SUM(Table1[[#This Row],[win/loss]],M2249),Table1[[#This Row],[win/loss]])</f>
        <v>6</v>
      </c>
      <c r="N2250">
        <f>IF(Table1[[#This Row],[team]]=E2249,SUM(Table1[[#This Row],[win/loss]],M2249),Table1[[#This Row],[win/loss]])/B2250</f>
        <v>0.66666666666666663</v>
      </c>
      <c r="O2250">
        <f t="shared" si="73"/>
        <v>24</v>
      </c>
      <c r="P2250">
        <f>IF(Table1[[#This Row],[difference]]&gt;0,SQRT(Table1[[#This Row],[difference]]),-SQRT(ABS(Table1[[#This Row],[difference]])))</f>
        <v>4.8989794855663558</v>
      </c>
      <c r="Q2250">
        <f>IF(Table1[[#This Row],[line]]&gt;0,SQRT(Table1[[#This Row],[line]]),-SQRT(ABS(Table1[[#This Row],[line]])))</f>
        <v>1</v>
      </c>
      <c r="R2250">
        <f>Table1[[#This Row],[difference]]-Table1[[#This Row],[sqrt(line)]]</f>
        <v>23</v>
      </c>
      <c r="S2250">
        <f>IF(Table1[[#This Row],[difference]]&gt;0,1,-1)</f>
        <v>1</v>
      </c>
      <c r="T2250">
        <f>IF(Table1[[#This Row],[team]]=E2249,SUM(H2250,T2249),Table1[[#This Row],[ppg]])</f>
        <v>238</v>
      </c>
      <c r="U2250">
        <f>IF(Table1[[#This Row],[team]]=E2249,SUM(I2250,U2249),Table1[[#This Row],[ppga]])</f>
        <v>191</v>
      </c>
      <c r="V2250">
        <f>IF(Table1[[#This Row],[team]]=E2249,SUM(Table1[[#This Row],[difference]],V2249),Table1[[#This Row],[difference]])</f>
        <v>40</v>
      </c>
      <c r="W2250">
        <f>IF(Table1[[#This Row],[team]]=E2249,SUM(Table1[[#This Row],[sqrt(dif)]],W2249),Table1[[#This Row],[sqrt(dif)]])</f>
        <v>7.628140042289564</v>
      </c>
      <c r="X2250">
        <f>IF(Table1[[#This Row],[team]]=E2249,SUM(Table1[[#This Row],[f1]],X2249),Table1[[#This Row],[f1]])</f>
        <v>41.063314804615658</v>
      </c>
      <c r="Y2250">
        <f>IF(Table1[[#This Row],[ATS]]=S2249,SUM(Table1[[#This Row],[ATS]],Y2249),Table1[[#This Row],[ATS]])</f>
        <v>1</v>
      </c>
      <c r="Z2250">
        <f>IF(Table1[[#This Row],[ATS]]&gt;0,Table1[[#This Row],[ATS streak (not real)]]-1,Table1[[#This Row],[ATS streak (not real)]]+1)</f>
        <v>0</v>
      </c>
      <c r="AA2250" s="5">
        <f>Table1[[#This Row],[running ttl ppg]]^2.37/(Table1[[#This Row],[running ttl ppg]]^2.37+Table1[[#This Row],[running ttl ppga]]^2.37)</f>
        <v>0.62747354892893847</v>
      </c>
      <c r="AB2250" s="5">
        <f>Table1[[#This Row],[pyth ratio]]+Table1[[#This Row],[win/loss ratio]]</f>
        <v>1.294140215595605</v>
      </c>
    </row>
    <row r="2251" spans="1:28" x14ac:dyDescent="0.25">
      <c r="A2251" s="1">
        <v>4809</v>
      </c>
      <c r="B2251" s="7">
        <f t="shared" si="72"/>
        <v>10</v>
      </c>
      <c r="C2251" s="5">
        <v>2020</v>
      </c>
      <c r="D2251" s="5">
        <v>11</v>
      </c>
      <c r="E2251" t="s">
        <v>53</v>
      </c>
      <c r="F2251" t="s">
        <v>43</v>
      </c>
      <c r="G2251" s="5">
        <v>0</v>
      </c>
      <c r="H2251">
        <v>7</v>
      </c>
      <c r="I2251">
        <v>41</v>
      </c>
      <c r="J2251">
        <v>-34</v>
      </c>
      <c r="K2251">
        <f>IF(Table1[[#This Row],[net]]&gt;0,1,0)</f>
        <v>0</v>
      </c>
      <c r="L2251">
        <v>4.5</v>
      </c>
      <c r="M2251">
        <f>IF(Table1[[#This Row],[team]]=E2250,SUM(Table1[[#This Row],[win/loss]],M2250),Table1[[#This Row],[win/loss]])</f>
        <v>6</v>
      </c>
      <c r="N2251">
        <f>IF(Table1[[#This Row],[team]]=E2250,SUM(Table1[[#This Row],[win/loss]],M2250),Table1[[#This Row],[win/loss]])/B2251</f>
        <v>0.6</v>
      </c>
      <c r="O2251">
        <f t="shared" si="73"/>
        <v>-29.5</v>
      </c>
      <c r="P2251">
        <f>IF(Table1[[#This Row],[difference]]&gt;0,SQRT(Table1[[#This Row],[difference]]),-SQRT(ABS(Table1[[#This Row],[difference]])))</f>
        <v>-5.4313902456001077</v>
      </c>
      <c r="Q2251">
        <f>IF(Table1[[#This Row],[line]]&gt;0,SQRT(Table1[[#This Row],[line]]),-SQRT(ABS(Table1[[#This Row],[line]])))</f>
        <v>2.1213203435596424</v>
      </c>
      <c r="R2251">
        <f>Table1[[#This Row],[difference]]-Table1[[#This Row],[sqrt(line)]]</f>
        <v>-31.621320343559642</v>
      </c>
      <c r="S2251">
        <f>IF(Table1[[#This Row],[difference]]&gt;0,1,-1)</f>
        <v>-1</v>
      </c>
      <c r="T2251">
        <f>IF(Table1[[#This Row],[team]]=E2250,SUM(H2251,T2250),Table1[[#This Row],[ppg]])</f>
        <v>245</v>
      </c>
      <c r="U2251">
        <f>IF(Table1[[#This Row],[team]]=E2250,SUM(I2251,U2250),Table1[[#This Row],[ppga]])</f>
        <v>232</v>
      </c>
      <c r="V2251">
        <f>IF(Table1[[#This Row],[team]]=E2250,SUM(Table1[[#This Row],[difference]],V2250),Table1[[#This Row],[difference]])</f>
        <v>10.5</v>
      </c>
      <c r="W2251">
        <f>IF(Table1[[#This Row],[team]]=E2250,SUM(Table1[[#This Row],[sqrt(dif)]],W2250),Table1[[#This Row],[sqrt(dif)]])</f>
        <v>2.1967497966894562</v>
      </c>
      <c r="X2251">
        <f>IF(Table1[[#This Row],[team]]=E2250,SUM(Table1[[#This Row],[f1]],X2250),Table1[[#This Row],[f1]])</f>
        <v>9.4419944610560158</v>
      </c>
      <c r="Y2251">
        <f>IF(Table1[[#This Row],[ATS]]=S2250,SUM(Table1[[#This Row],[ATS]],Y2250),Table1[[#This Row],[ATS]])</f>
        <v>-1</v>
      </c>
      <c r="Z2251">
        <f>IF(Table1[[#This Row],[ATS]]&gt;0,Table1[[#This Row],[ATS streak (not real)]]-1,Table1[[#This Row],[ATS streak (not real)]]+1)</f>
        <v>0</v>
      </c>
      <c r="AA2251" s="5">
        <f>Table1[[#This Row],[running ttl ppg]]^2.37/(Table1[[#This Row],[running ttl ppg]]^2.37+Table1[[#This Row],[running ttl ppga]]^2.37)</f>
        <v>0.53225872591705647</v>
      </c>
      <c r="AB2251" s="5">
        <f>Table1[[#This Row],[pyth ratio]]+Table1[[#This Row],[win/loss ratio]]</f>
        <v>1.1322587259170565</v>
      </c>
    </row>
    <row r="2252" spans="1:28" x14ac:dyDescent="0.25">
      <c r="A2252" s="1">
        <v>4810</v>
      </c>
      <c r="B2252" s="7">
        <f t="shared" si="72"/>
        <v>11</v>
      </c>
      <c r="C2252" s="5">
        <v>2020</v>
      </c>
      <c r="D2252" s="5">
        <v>12</v>
      </c>
      <c r="E2252" t="s">
        <v>53</v>
      </c>
      <c r="F2252" t="s">
        <v>54</v>
      </c>
      <c r="G2252" s="5">
        <v>1</v>
      </c>
      <c r="H2252">
        <v>20</v>
      </c>
      <c r="I2252">
        <v>17</v>
      </c>
      <c r="J2252">
        <v>3</v>
      </c>
      <c r="K2252">
        <f>IF(Table1[[#This Row],[net]]&gt;0,1,0)</f>
        <v>1</v>
      </c>
      <c r="L2252">
        <v>-3.5</v>
      </c>
      <c r="M2252">
        <f>IF(Table1[[#This Row],[team]]=E2251,SUM(Table1[[#This Row],[win/loss]],M2251),Table1[[#This Row],[win/loss]])</f>
        <v>7</v>
      </c>
      <c r="N2252">
        <f>IF(Table1[[#This Row],[team]]=E2251,SUM(Table1[[#This Row],[win/loss]],M2251),Table1[[#This Row],[win/loss]])/B2252</f>
        <v>0.63636363636363635</v>
      </c>
      <c r="O2252">
        <f t="shared" si="73"/>
        <v>-0.5</v>
      </c>
      <c r="P2252">
        <f>IF(Table1[[#This Row],[difference]]&gt;0,SQRT(Table1[[#This Row],[difference]]),-SQRT(ABS(Table1[[#This Row],[difference]])))</f>
        <v>-0.70710678118654757</v>
      </c>
      <c r="Q2252">
        <f>IF(Table1[[#This Row],[line]]&gt;0,SQRT(Table1[[#This Row],[line]]),-SQRT(ABS(Table1[[#This Row],[line]])))</f>
        <v>-1.8708286933869707</v>
      </c>
      <c r="R2252">
        <f>Table1[[#This Row],[difference]]-Table1[[#This Row],[sqrt(line)]]</f>
        <v>1.3708286933869707</v>
      </c>
      <c r="S2252">
        <f>IF(Table1[[#This Row],[difference]]&gt;0,1,-1)</f>
        <v>-1</v>
      </c>
      <c r="T2252">
        <f>IF(Table1[[#This Row],[team]]=E2251,SUM(H2252,T2251),Table1[[#This Row],[ppg]])</f>
        <v>265</v>
      </c>
      <c r="U2252">
        <f>IF(Table1[[#This Row],[team]]=E2251,SUM(I2252,U2251),Table1[[#This Row],[ppga]])</f>
        <v>249</v>
      </c>
      <c r="V2252">
        <f>IF(Table1[[#This Row],[team]]=E2251,SUM(Table1[[#This Row],[difference]],V2251),Table1[[#This Row],[difference]])</f>
        <v>10</v>
      </c>
      <c r="W2252">
        <f>IF(Table1[[#This Row],[team]]=E2251,SUM(Table1[[#This Row],[sqrt(dif)]],W2251),Table1[[#This Row],[sqrt(dif)]])</f>
        <v>1.4896430155029088</v>
      </c>
      <c r="X2252">
        <f>IF(Table1[[#This Row],[team]]=E2251,SUM(Table1[[#This Row],[f1]],X2251),Table1[[#This Row],[f1]])</f>
        <v>10.812823154442986</v>
      </c>
      <c r="Y2252">
        <f>IF(Table1[[#This Row],[ATS]]=S2251,SUM(Table1[[#This Row],[ATS]],Y2251),Table1[[#This Row],[ATS]])</f>
        <v>-2</v>
      </c>
      <c r="Z2252">
        <f>IF(Table1[[#This Row],[ATS]]&gt;0,Table1[[#This Row],[ATS streak (not real)]]-1,Table1[[#This Row],[ATS streak (not real)]]+1)</f>
        <v>-1</v>
      </c>
      <c r="AA2252" s="5">
        <f>Table1[[#This Row],[running ttl ppg]]^2.37/(Table1[[#This Row],[running ttl ppg]]^2.37+Table1[[#This Row],[running ttl ppga]]^2.37)</f>
        <v>0.5368322401423532</v>
      </c>
      <c r="AB2252" s="5">
        <f>Table1[[#This Row],[pyth ratio]]+Table1[[#This Row],[win/loss ratio]]</f>
        <v>1.1731958765059896</v>
      </c>
    </row>
    <row r="2253" spans="1:28" x14ac:dyDescent="0.25">
      <c r="A2253" s="1">
        <v>4811</v>
      </c>
      <c r="B2253" s="7">
        <f t="shared" si="72"/>
        <v>12</v>
      </c>
      <c r="C2253" s="5">
        <v>2020</v>
      </c>
      <c r="D2253" s="5">
        <v>13</v>
      </c>
      <c r="E2253" t="s">
        <v>53</v>
      </c>
      <c r="F2253" t="s">
        <v>63</v>
      </c>
      <c r="G2253" s="5">
        <v>1</v>
      </c>
      <c r="H2253">
        <v>28</v>
      </c>
      <c r="I2253">
        <v>22</v>
      </c>
      <c r="J2253">
        <v>6</v>
      </c>
      <c r="K2253">
        <f>IF(Table1[[#This Row],[net]]&gt;0,1,0)</f>
        <v>1</v>
      </c>
      <c r="L2253">
        <v>3</v>
      </c>
      <c r="M2253">
        <f>IF(Table1[[#This Row],[team]]=E2252,SUM(Table1[[#This Row],[win/loss]],M2252),Table1[[#This Row],[win/loss]])</f>
        <v>8</v>
      </c>
      <c r="N2253">
        <f>IF(Table1[[#This Row],[team]]=E2252,SUM(Table1[[#This Row],[win/loss]],M2252),Table1[[#This Row],[win/loss]])/B2253</f>
        <v>0.66666666666666663</v>
      </c>
      <c r="O2253">
        <f t="shared" si="73"/>
        <v>9</v>
      </c>
      <c r="P2253">
        <f>IF(Table1[[#This Row],[difference]]&gt;0,SQRT(Table1[[#This Row],[difference]]),-SQRT(ABS(Table1[[#This Row],[difference]])))</f>
        <v>3</v>
      </c>
      <c r="Q2253">
        <f>IF(Table1[[#This Row],[line]]&gt;0,SQRT(Table1[[#This Row],[line]]),-SQRT(ABS(Table1[[#This Row],[line]])))</f>
        <v>1.7320508075688772</v>
      </c>
      <c r="R2253">
        <f>Table1[[#This Row],[difference]]-Table1[[#This Row],[sqrt(line)]]</f>
        <v>7.2679491924311233</v>
      </c>
      <c r="S2253">
        <f>IF(Table1[[#This Row],[difference]]&gt;0,1,-1)</f>
        <v>1</v>
      </c>
      <c r="T2253">
        <f>IF(Table1[[#This Row],[team]]=E2252,SUM(H2253,T2252),Table1[[#This Row],[ppg]])</f>
        <v>293</v>
      </c>
      <c r="U2253">
        <f>IF(Table1[[#This Row],[team]]=E2252,SUM(I2253,U2252),Table1[[#This Row],[ppga]])</f>
        <v>271</v>
      </c>
      <c r="V2253">
        <f>IF(Table1[[#This Row],[team]]=E2252,SUM(Table1[[#This Row],[difference]],V2252),Table1[[#This Row],[difference]])</f>
        <v>19</v>
      </c>
      <c r="W2253">
        <f>IF(Table1[[#This Row],[team]]=E2252,SUM(Table1[[#This Row],[sqrt(dif)]],W2252),Table1[[#This Row],[sqrt(dif)]])</f>
        <v>4.4896430155029083</v>
      </c>
      <c r="X2253">
        <f>IF(Table1[[#This Row],[team]]=E2252,SUM(Table1[[#This Row],[f1]],X2252),Table1[[#This Row],[f1]])</f>
        <v>18.08077234687411</v>
      </c>
      <c r="Y2253">
        <f>IF(Table1[[#This Row],[ATS]]=S2252,SUM(Table1[[#This Row],[ATS]],Y2252),Table1[[#This Row],[ATS]])</f>
        <v>1</v>
      </c>
      <c r="Z2253">
        <f>IF(Table1[[#This Row],[ATS]]&gt;0,Table1[[#This Row],[ATS streak (not real)]]-1,Table1[[#This Row],[ATS streak (not real)]]+1)</f>
        <v>0</v>
      </c>
      <c r="AA2253" s="5">
        <f>Table1[[#This Row],[running ttl ppg]]^2.37/(Table1[[#This Row],[running ttl ppg]]^2.37+Table1[[#This Row],[running ttl ppga]]^2.37)</f>
        <v>0.54611543714891031</v>
      </c>
      <c r="AB2253" s="5">
        <f>Table1[[#This Row],[pyth ratio]]+Table1[[#This Row],[win/loss ratio]]</f>
        <v>1.2127821038155768</v>
      </c>
    </row>
    <row r="2254" spans="1:28" x14ac:dyDescent="0.25">
      <c r="A2254" s="1">
        <v>4812</v>
      </c>
      <c r="B2254" s="7">
        <f t="shared" si="72"/>
        <v>13</v>
      </c>
      <c r="C2254" s="5">
        <v>2020</v>
      </c>
      <c r="D2254" s="5">
        <v>14</v>
      </c>
      <c r="E2254" t="s">
        <v>53</v>
      </c>
      <c r="F2254" t="s">
        <v>50</v>
      </c>
      <c r="G2254" s="5">
        <v>1</v>
      </c>
      <c r="H2254">
        <v>24</v>
      </c>
      <c r="I2254">
        <v>38</v>
      </c>
      <c r="J2254">
        <v>-14</v>
      </c>
      <c r="K2254">
        <f>IF(Table1[[#This Row],[net]]&gt;0,1,0)</f>
        <v>0</v>
      </c>
      <c r="L2254">
        <v>-8</v>
      </c>
      <c r="M2254">
        <f>IF(Table1[[#This Row],[team]]=E2253,SUM(Table1[[#This Row],[win/loss]],M2253),Table1[[#This Row],[win/loss]])</f>
        <v>8</v>
      </c>
      <c r="N2254">
        <f>IF(Table1[[#This Row],[team]]=E2253,SUM(Table1[[#This Row],[win/loss]],M2253),Table1[[#This Row],[win/loss]])/B2254</f>
        <v>0.61538461538461542</v>
      </c>
      <c r="O2254">
        <f t="shared" si="73"/>
        <v>-22</v>
      </c>
      <c r="P2254">
        <f>IF(Table1[[#This Row],[difference]]&gt;0,SQRT(Table1[[#This Row],[difference]]),-SQRT(ABS(Table1[[#This Row],[difference]])))</f>
        <v>-4.6904157598234297</v>
      </c>
      <c r="Q2254">
        <f>IF(Table1[[#This Row],[line]]&gt;0,SQRT(Table1[[#This Row],[line]]),-SQRT(ABS(Table1[[#This Row],[line]])))</f>
        <v>-2.8284271247461903</v>
      </c>
      <c r="R2254">
        <f>Table1[[#This Row],[difference]]-Table1[[#This Row],[sqrt(line)]]</f>
        <v>-19.171572875253808</v>
      </c>
      <c r="S2254">
        <f>IF(Table1[[#This Row],[difference]]&gt;0,1,-1)</f>
        <v>-1</v>
      </c>
      <c r="T2254">
        <f>IF(Table1[[#This Row],[team]]=E2253,SUM(H2254,T2253),Table1[[#This Row],[ppg]])</f>
        <v>317</v>
      </c>
      <c r="U2254">
        <f>IF(Table1[[#This Row],[team]]=E2253,SUM(I2254,U2253),Table1[[#This Row],[ppga]])</f>
        <v>309</v>
      </c>
      <c r="V2254">
        <f>IF(Table1[[#This Row],[team]]=E2253,SUM(Table1[[#This Row],[difference]],V2253),Table1[[#This Row],[difference]])</f>
        <v>-3</v>
      </c>
      <c r="W2254">
        <f>IF(Table1[[#This Row],[team]]=E2253,SUM(Table1[[#This Row],[sqrt(dif)]],W2253),Table1[[#This Row],[sqrt(dif)]])</f>
        <v>-0.20077274432052139</v>
      </c>
      <c r="X2254">
        <f>IF(Table1[[#This Row],[team]]=E2253,SUM(Table1[[#This Row],[f1]],X2253),Table1[[#This Row],[f1]])</f>
        <v>-1.0908005283796989</v>
      </c>
      <c r="Y2254">
        <f>IF(Table1[[#This Row],[ATS]]=S2253,SUM(Table1[[#This Row],[ATS]],Y2253),Table1[[#This Row],[ATS]])</f>
        <v>-1</v>
      </c>
      <c r="Z2254">
        <f>IF(Table1[[#This Row],[ATS]]&gt;0,Table1[[#This Row],[ATS streak (not real)]]-1,Table1[[#This Row],[ATS streak (not real)]]+1)</f>
        <v>0</v>
      </c>
      <c r="AA2254" s="5">
        <f>Table1[[#This Row],[running ttl ppg]]^2.37/(Table1[[#This Row],[running ttl ppg]]^2.37+Table1[[#This Row],[running ttl ppga]]^2.37)</f>
        <v>0.51513996476584545</v>
      </c>
      <c r="AB2254" s="5">
        <f>Table1[[#This Row],[pyth ratio]]+Table1[[#This Row],[win/loss ratio]]</f>
        <v>1.1305245801504609</v>
      </c>
    </row>
    <row r="2255" spans="1:28" x14ac:dyDescent="0.25">
      <c r="A2255" s="1">
        <v>4813</v>
      </c>
      <c r="B2255" s="7">
        <f t="shared" si="72"/>
        <v>14</v>
      </c>
      <c r="C2255" s="5">
        <v>2020</v>
      </c>
      <c r="D2255" s="5">
        <v>15</v>
      </c>
      <c r="E2255" t="s">
        <v>53</v>
      </c>
      <c r="F2255" t="s">
        <v>71</v>
      </c>
      <c r="G2255" s="5">
        <v>0</v>
      </c>
      <c r="H2255">
        <v>24</v>
      </c>
      <c r="I2255">
        <v>21</v>
      </c>
      <c r="J2255">
        <v>3</v>
      </c>
      <c r="K2255">
        <f>IF(Table1[[#This Row],[net]]&gt;0,1,0)</f>
        <v>1</v>
      </c>
      <c r="L2255">
        <v>3</v>
      </c>
      <c r="M2255">
        <f>IF(Table1[[#This Row],[team]]=E2254,SUM(Table1[[#This Row],[win/loss]],M2254),Table1[[#This Row],[win/loss]])</f>
        <v>9</v>
      </c>
      <c r="N2255">
        <f>IF(Table1[[#This Row],[team]]=E2254,SUM(Table1[[#This Row],[win/loss]],M2254),Table1[[#This Row],[win/loss]])/B2255</f>
        <v>0.6428571428571429</v>
      </c>
      <c r="O2255">
        <f t="shared" si="73"/>
        <v>6</v>
      </c>
      <c r="P2255">
        <f>IF(Table1[[#This Row],[difference]]&gt;0,SQRT(Table1[[#This Row],[difference]]),-SQRT(ABS(Table1[[#This Row],[difference]])))</f>
        <v>2.4494897427831779</v>
      </c>
      <c r="Q2255">
        <f>IF(Table1[[#This Row],[line]]&gt;0,SQRT(Table1[[#This Row],[line]]),-SQRT(ABS(Table1[[#This Row],[line]])))</f>
        <v>1.7320508075688772</v>
      </c>
      <c r="R2255">
        <f>Table1[[#This Row],[difference]]-Table1[[#This Row],[sqrt(line)]]</f>
        <v>4.2679491924311233</v>
      </c>
      <c r="S2255">
        <f>IF(Table1[[#This Row],[difference]]&gt;0,1,-1)</f>
        <v>1</v>
      </c>
      <c r="T2255">
        <f>IF(Table1[[#This Row],[team]]=E2254,SUM(H2255,T2254),Table1[[#This Row],[ppg]])</f>
        <v>341</v>
      </c>
      <c r="U2255">
        <f>IF(Table1[[#This Row],[team]]=E2254,SUM(I2255,U2254),Table1[[#This Row],[ppga]])</f>
        <v>330</v>
      </c>
      <c r="V2255">
        <f>IF(Table1[[#This Row],[team]]=E2254,SUM(Table1[[#This Row],[difference]],V2254),Table1[[#This Row],[difference]])</f>
        <v>3</v>
      </c>
      <c r="W2255">
        <f>IF(Table1[[#This Row],[team]]=E2254,SUM(Table1[[#This Row],[sqrt(dif)]],W2254),Table1[[#This Row],[sqrt(dif)]])</f>
        <v>2.2487169984626565</v>
      </c>
      <c r="X2255">
        <f>IF(Table1[[#This Row],[team]]=E2254,SUM(Table1[[#This Row],[f1]],X2254),Table1[[#This Row],[f1]])</f>
        <v>3.1771486640514244</v>
      </c>
      <c r="Y2255">
        <f>IF(Table1[[#This Row],[ATS]]=S2254,SUM(Table1[[#This Row],[ATS]],Y2254),Table1[[#This Row],[ATS]])</f>
        <v>1</v>
      </c>
      <c r="Z2255">
        <f>IF(Table1[[#This Row],[ATS]]&gt;0,Table1[[#This Row],[ATS streak (not real)]]-1,Table1[[#This Row],[ATS streak (not real)]]+1)</f>
        <v>0</v>
      </c>
      <c r="AA2255" s="5">
        <f>Table1[[#This Row],[running ttl ppg]]^2.37/(Table1[[#This Row],[running ttl ppg]]^2.37+Table1[[#This Row],[running ttl ppga]]^2.37)</f>
        <v>0.51941819857709393</v>
      </c>
      <c r="AB2255" s="5">
        <f>Table1[[#This Row],[pyth ratio]]+Table1[[#This Row],[win/loss ratio]]</f>
        <v>1.1622753414342368</v>
      </c>
    </row>
    <row r="2256" spans="1:28" x14ac:dyDescent="0.25">
      <c r="A2256" s="1">
        <v>4814</v>
      </c>
      <c r="B2256" s="7">
        <f t="shared" si="72"/>
        <v>15</v>
      </c>
      <c r="C2256" s="5">
        <v>2020</v>
      </c>
      <c r="D2256" s="5">
        <v>16</v>
      </c>
      <c r="E2256" t="s">
        <v>53</v>
      </c>
      <c r="F2256" t="s">
        <v>70</v>
      </c>
      <c r="G2256" s="5">
        <v>0</v>
      </c>
      <c r="H2256">
        <v>23</v>
      </c>
      <c r="I2256">
        <v>20</v>
      </c>
      <c r="J2256">
        <v>3</v>
      </c>
      <c r="K2256">
        <f>IF(Table1[[#This Row],[net]]&gt;0,1,0)</f>
        <v>1</v>
      </c>
      <c r="L2256">
        <v>-3</v>
      </c>
      <c r="M2256">
        <f>IF(Table1[[#This Row],[team]]=E2255,SUM(Table1[[#This Row],[win/loss]],M2255),Table1[[#This Row],[win/loss]])</f>
        <v>10</v>
      </c>
      <c r="N2256">
        <f>IF(Table1[[#This Row],[team]]=E2255,SUM(Table1[[#This Row],[win/loss]],M2255),Table1[[#This Row],[win/loss]])/B2256</f>
        <v>0.66666666666666663</v>
      </c>
      <c r="O2256">
        <f t="shared" si="73"/>
        <v>0</v>
      </c>
      <c r="P2256">
        <f>IF(Table1[[#This Row],[difference]]&gt;0,SQRT(Table1[[#This Row],[difference]]),-SQRT(ABS(Table1[[#This Row],[difference]])))</f>
        <v>0</v>
      </c>
      <c r="Q2256">
        <f>IF(Table1[[#This Row],[line]]&gt;0,SQRT(Table1[[#This Row],[line]]),-SQRT(ABS(Table1[[#This Row],[line]])))</f>
        <v>-1.7320508075688772</v>
      </c>
      <c r="R2256">
        <f>Table1[[#This Row],[difference]]-Table1[[#This Row],[sqrt(line)]]</f>
        <v>1.7320508075688772</v>
      </c>
      <c r="S2256">
        <f>IF(Table1[[#This Row],[difference]]&gt;0,1,-1)</f>
        <v>-1</v>
      </c>
      <c r="T2256">
        <f>IF(Table1[[#This Row],[team]]=E2255,SUM(H2256,T2255),Table1[[#This Row],[ppg]])</f>
        <v>364</v>
      </c>
      <c r="U2256">
        <f>IF(Table1[[#This Row],[team]]=E2255,SUM(I2256,U2255),Table1[[#This Row],[ppga]])</f>
        <v>350</v>
      </c>
      <c r="V2256">
        <f>IF(Table1[[#This Row],[team]]=E2255,SUM(Table1[[#This Row],[difference]],V2255),Table1[[#This Row],[difference]])</f>
        <v>3</v>
      </c>
      <c r="W2256">
        <f>IF(Table1[[#This Row],[team]]=E2255,SUM(Table1[[#This Row],[sqrt(dif)]],W2255),Table1[[#This Row],[sqrt(dif)]])</f>
        <v>2.2487169984626565</v>
      </c>
      <c r="X2256">
        <f>IF(Table1[[#This Row],[team]]=E2255,SUM(Table1[[#This Row],[f1]],X2255),Table1[[#This Row],[f1]])</f>
        <v>4.9091994716203011</v>
      </c>
      <c r="Y2256">
        <f>IF(Table1[[#This Row],[ATS]]=S2255,SUM(Table1[[#This Row],[ATS]],Y2255),Table1[[#This Row],[ATS]])</f>
        <v>-1</v>
      </c>
      <c r="Z2256">
        <f>IF(Table1[[#This Row],[ATS]]&gt;0,Table1[[#This Row],[ATS streak (not real)]]-1,Table1[[#This Row],[ATS streak (not real)]]+1)</f>
        <v>0</v>
      </c>
      <c r="AA2256" s="5">
        <f>Table1[[#This Row],[running ttl ppg]]^2.37/(Table1[[#This Row],[running ttl ppg]]^2.37+Table1[[#This Row],[running ttl ppga]]^2.37)</f>
        <v>0.52322155489508637</v>
      </c>
      <c r="AB2256" s="5">
        <f>Table1[[#This Row],[pyth ratio]]+Table1[[#This Row],[win/loss ratio]]</f>
        <v>1.189888221561753</v>
      </c>
    </row>
    <row r="2257" spans="1:28" x14ac:dyDescent="0.25">
      <c r="A2257" s="1">
        <v>4815</v>
      </c>
      <c r="B2257" s="7">
        <f t="shared" si="72"/>
        <v>16</v>
      </c>
      <c r="C2257" s="5">
        <v>2020</v>
      </c>
      <c r="D2257" s="5">
        <v>17</v>
      </c>
      <c r="E2257" t="s">
        <v>53</v>
      </c>
      <c r="F2257" t="s">
        <v>71</v>
      </c>
      <c r="G2257" s="5">
        <v>1</v>
      </c>
      <c r="H2257">
        <v>14</v>
      </c>
      <c r="I2257">
        <v>35</v>
      </c>
      <c r="J2257">
        <v>-21</v>
      </c>
      <c r="K2257">
        <f>IF(Table1[[#This Row],[net]]&gt;0,1,0)</f>
        <v>0</v>
      </c>
      <c r="L2257">
        <v>10</v>
      </c>
      <c r="M2257">
        <f>IF(Table1[[#This Row],[team]]=E2256,SUM(Table1[[#This Row],[win/loss]],M2256),Table1[[#This Row],[win/loss]])</f>
        <v>10</v>
      </c>
      <c r="N2257">
        <f>IF(Table1[[#This Row],[team]]=E2256,SUM(Table1[[#This Row],[win/loss]],M2256),Table1[[#This Row],[win/loss]])/B2257</f>
        <v>0.625</v>
      </c>
      <c r="O2257">
        <f t="shared" si="73"/>
        <v>-11</v>
      </c>
      <c r="P2257">
        <f>IF(Table1[[#This Row],[difference]]&gt;0,SQRT(Table1[[#This Row],[difference]]),-SQRT(ABS(Table1[[#This Row],[difference]])))</f>
        <v>-3.3166247903553998</v>
      </c>
      <c r="Q2257">
        <f>IF(Table1[[#This Row],[line]]&gt;0,SQRT(Table1[[#This Row],[line]]),-SQRT(ABS(Table1[[#This Row],[line]])))</f>
        <v>3.1622776601683795</v>
      </c>
      <c r="R2257">
        <f>Table1[[#This Row],[difference]]-Table1[[#This Row],[sqrt(line)]]</f>
        <v>-14.16227766016838</v>
      </c>
      <c r="S2257">
        <f>IF(Table1[[#This Row],[difference]]&gt;0,1,-1)</f>
        <v>-1</v>
      </c>
      <c r="T2257">
        <f>IF(Table1[[#This Row],[team]]=E2256,SUM(H2257,T2256),Table1[[#This Row],[ppg]])</f>
        <v>378</v>
      </c>
      <c r="U2257">
        <f>IF(Table1[[#This Row],[team]]=E2256,SUM(I2257,U2256),Table1[[#This Row],[ppga]])</f>
        <v>385</v>
      </c>
      <c r="V2257">
        <f>IF(Table1[[#This Row],[team]]=E2256,SUM(Table1[[#This Row],[difference]],V2256),Table1[[#This Row],[difference]])</f>
        <v>-8</v>
      </c>
      <c r="W2257">
        <f>IF(Table1[[#This Row],[team]]=E2256,SUM(Table1[[#This Row],[sqrt(dif)]],W2256),Table1[[#This Row],[sqrt(dif)]])</f>
        <v>-1.0679077918927433</v>
      </c>
      <c r="X2257">
        <f>IF(Table1[[#This Row],[team]]=E2256,SUM(Table1[[#This Row],[f1]],X2256),Table1[[#This Row],[f1]])</f>
        <v>-9.2530781885480788</v>
      </c>
      <c r="Y2257">
        <f>IF(Table1[[#This Row],[ATS]]=S2256,SUM(Table1[[#This Row],[ATS]],Y2256),Table1[[#This Row],[ATS]])</f>
        <v>-2</v>
      </c>
      <c r="Z2257">
        <f>IF(Table1[[#This Row],[ATS]]&gt;0,Table1[[#This Row],[ATS streak (not real)]]-1,Table1[[#This Row],[ATS streak (not real)]]+1)</f>
        <v>-1</v>
      </c>
      <c r="AA2257" s="5">
        <f>Table1[[#This Row],[running ttl ppg]]^2.37/(Table1[[#This Row],[running ttl ppg]]^2.37+Table1[[#This Row],[running ttl ppga]]^2.37)</f>
        <v>0.48912984838390866</v>
      </c>
      <c r="AB2257" s="5">
        <f>Table1[[#This Row],[pyth ratio]]+Table1[[#This Row],[win/loss ratio]]</f>
        <v>1.1141298483839086</v>
      </c>
    </row>
    <row r="2258" spans="1:28" x14ac:dyDescent="0.25">
      <c r="A2258" s="1">
        <v>4816</v>
      </c>
      <c r="B2258" s="7">
        <f t="shared" si="72"/>
        <v>1</v>
      </c>
      <c r="C2258" s="5">
        <v>2020</v>
      </c>
      <c r="D2258" s="5">
        <v>1</v>
      </c>
      <c r="E2258" t="s">
        <v>54</v>
      </c>
      <c r="F2258" t="s">
        <v>57</v>
      </c>
      <c r="G2258" s="5">
        <v>0</v>
      </c>
      <c r="H2258">
        <v>24</v>
      </c>
      <c r="I2258">
        <v>30</v>
      </c>
      <c r="J2258">
        <v>-6</v>
      </c>
      <c r="K2258">
        <f>IF(Table1[[#This Row],[net]]&gt;0,1,0)</f>
        <v>0</v>
      </c>
      <c r="L2258">
        <v>6</v>
      </c>
      <c r="M2258">
        <f>IF(Table1[[#This Row],[team]]=E2257,SUM(Table1[[#This Row],[win/loss]],M2257),Table1[[#This Row],[win/loss]])</f>
        <v>0</v>
      </c>
      <c r="N2258">
        <f>IF(Table1[[#This Row],[team]]=E2257,SUM(Table1[[#This Row],[win/loss]],M2257),Table1[[#This Row],[win/loss]])/B2258</f>
        <v>0</v>
      </c>
      <c r="O2258">
        <f t="shared" si="73"/>
        <v>0</v>
      </c>
      <c r="P2258">
        <f>IF(Table1[[#This Row],[difference]]&gt;0,SQRT(Table1[[#This Row],[difference]]),-SQRT(ABS(Table1[[#This Row],[difference]])))</f>
        <v>0</v>
      </c>
      <c r="Q2258">
        <f>IF(Table1[[#This Row],[line]]&gt;0,SQRT(Table1[[#This Row],[line]]),-SQRT(ABS(Table1[[#This Row],[line]])))</f>
        <v>2.4494897427831779</v>
      </c>
      <c r="R2258">
        <f>Table1[[#This Row],[difference]]-Table1[[#This Row],[sqrt(line)]]</f>
        <v>-2.4494897427831779</v>
      </c>
      <c r="S2258">
        <f>IF(Table1[[#This Row],[difference]]&gt;0,1,-1)</f>
        <v>-1</v>
      </c>
      <c r="T2258">
        <f>IF(Table1[[#This Row],[team]]=E2257,SUM(H2258,T2257),Table1[[#This Row],[ppg]])</f>
        <v>24</v>
      </c>
      <c r="U2258">
        <f>IF(Table1[[#This Row],[team]]=E2257,SUM(I2258,U2257),Table1[[#This Row],[ppga]])</f>
        <v>30</v>
      </c>
      <c r="V2258">
        <f>IF(Table1[[#This Row],[team]]=E2257,SUM(Table1[[#This Row],[difference]],V2257),Table1[[#This Row],[difference]])</f>
        <v>0</v>
      </c>
      <c r="W2258">
        <f>IF(Table1[[#This Row],[team]]=E2257,SUM(Table1[[#This Row],[sqrt(dif)]],W2257),Table1[[#This Row],[sqrt(dif)]])</f>
        <v>0</v>
      </c>
      <c r="X2258">
        <f>IF(Table1[[#This Row],[team]]=E2257,SUM(Table1[[#This Row],[f1]],X2257),Table1[[#This Row],[f1]])</f>
        <v>-2.4494897427831779</v>
      </c>
      <c r="Y2258">
        <f>IF(Table1[[#This Row],[ATS]]=S2257,SUM(Table1[[#This Row],[ATS]],Y2257),Table1[[#This Row],[ATS]])</f>
        <v>-3</v>
      </c>
      <c r="Z2258">
        <f>IF(Table1[[#This Row],[ATS]]&gt;0,Table1[[#This Row],[ATS streak (not real)]]-1,Table1[[#This Row],[ATS streak (not real)]]+1)</f>
        <v>-2</v>
      </c>
      <c r="AA2258" s="5">
        <f>Table1[[#This Row],[running ttl ppg]]^2.37/(Table1[[#This Row],[running ttl ppg]]^2.37+Table1[[#This Row],[running ttl ppga]]^2.37)</f>
        <v>0.37078509665363285</v>
      </c>
      <c r="AB2258" s="5">
        <f>Table1[[#This Row],[pyth ratio]]+Table1[[#This Row],[win/loss ratio]]</f>
        <v>0.37078509665363285</v>
      </c>
    </row>
    <row r="2259" spans="1:28" x14ac:dyDescent="0.25">
      <c r="A2259" s="1">
        <v>4817</v>
      </c>
      <c r="B2259" s="7">
        <f t="shared" ref="B2259:B2322" si="74">IF(B2258=16,1,B2258+1)</f>
        <v>2</v>
      </c>
      <c r="C2259" s="5">
        <v>2020</v>
      </c>
      <c r="D2259" s="5">
        <v>2</v>
      </c>
      <c r="E2259" t="s">
        <v>54</v>
      </c>
      <c r="F2259" t="s">
        <v>71</v>
      </c>
      <c r="G2259" s="5">
        <v>0</v>
      </c>
      <c r="H2259">
        <v>19</v>
      </c>
      <c r="I2259">
        <v>17</v>
      </c>
      <c r="J2259">
        <v>2</v>
      </c>
      <c r="K2259">
        <f>IF(Table1[[#This Row],[net]]&gt;0,1,0)</f>
        <v>1</v>
      </c>
      <c r="L2259">
        <v>3</v>
      </c>
      <c r="M2259">
        <f>IF(Table1[[#This Row],[team]]=E2258,SUM(Table1[[#This Row],[win/loss]],M2258),Table1[[#This Row],[win/loss]])</f>
        <v>1</v>
      </c>
      <c r="N2259">
        <f>IF(Table1[[#This Row],[team]]=E2258,SUM(Table1[[#This Row],[win/loss]],M2258),Table1[[#This Row],[win/loss]])/B2259</f>
        <v>0.5</v>
      </c>
      <c r="O2259">
        <f t="shared" si="73"/>
        <v>5</v>
      </c>
      <c r="P2259">
        <f>IF(Table1[[#This Row],[difference]]&gt;0,SQRT(Table1[[#This Row],[difference]]),-SQRT(ABS(Table1[[#This Row],[difference]])))</f>
        <v>2.2360679774997898</v>
      </c>
      <c r="Q2259">
        <f>IF(Table1[[#This Row],[line]]&gt;0,SQRT(Table1[[#This Row],[line]]),-SQRT(ABS(Table1[[#This Row],[line]])))</f>
        <v>1.7320508075688772</v>
      </c>
      <c r="R2259">
        <f>Table1[[#This Row],[difference]]-Table1[[#This Row],[sqrt(line)]]</f>
        <v>3.2679491924311228</v>
      </c>
      <c r="S2259">
        <f>IF(Table1[[#This Row],[difference]]&gt;0,1,-1)</f>
        <v>1</v>
      </c>
      <c r="T2259">
        <f>IF(Table1[[#This Row],[team]]=E2258,SUM(H2259,T2258),Table1[[#This Row],[ppg]])</f>
        <v>43</v>
      </c>
      <c r="U2259">
        <f>IF(Table1[[#This Row],[team]]=E2258,SUM(I2259,U2258),Table1[[#This Row],[ppga]])</f>
        <v>47</v>
      </c>
      <c r="V2259">
        <f>IF(Table1[[#This Row],[team]]=E2258,SUM(Table1[[#This Row],[difference]],V2258),Table1[[#This Row],[difference]])</f>
        <v>5</v>
      </c>
      <c r="W2259">
        <f>IF(Table1[[#This Row],[team]]=E2258,SUM(Table1[[#This Row],[sqrt(dif)]],W2258),Table1[[#This Row],[sqrt(dif)]])</f>
        <v>2.2360679774997898</v>
      </c>
      <c r="X2259">
        <f>IF(Table1[[#This Row],[team]]=E2258,SUM(Table1[[#This Row],[f1]],X2258),Table1[[#This Row],[f1]])</f>
        <v>0.81845944964794493</v>
      </c>
      <c r="Y2259">
        <f>IF(Table1[[#This Row],[ATS]]=S2258,SUM(Table1[[#This Row],[ATS]],Y2258),Table1[[#This Row],[ATS]])</f>
        <v>1</v>
      </c>
      <c r="Z2259">
        <f>IF(Table1[[#This Row],[ATS]]&gt;0,Table1[[#This Row],[ATS streak (not real)]]-1,Table1[[#This Row],[ATS streak (not real)]]+1)</f>
        <v>0</v>
      </c>
      <c r="AA2259" s="5">
        <f>Table1[[#This Row],[running ttl ppg]]^2.37/(Table1[[#This Row],[running ttl ppg]]^2.37+Table1[[#This Row],[running ttl ppga]]^2.37)</f>
        <v>0.44749291742116726</v>
      </c>
      <c r="AB2259" s="5">
        <f>Table1[[#This Row],[pyth ratio]]+Table1[[#This Row],[win/loss ratio]]</f>
        <v>0.94749291742116726</v>
      </c>
    </row>
    <row r="2260" spans="1:28" x14ac:dyDescent="0.25">
      <c r="A2260" s="1">
        <v>4818</v>
      </c>
      <c r="B2260" s="7">
        <f t="shared" si="74"/>
        <v>3</v>
      </c>
      <c r="C2260" s="5">
        <v>2020</v>
      </c>
      <c r="D2260" s="5">
        <v>3</v>
      </c>
      <c r="E2260" t="s">
        <v>54</v>
      </c>
      <c r="F2260" t="s">
        <v>42</v>
      </c>
      <c r="G2260" s="5">
        <v>1</v>
      </c>
      <c r="H2260">
        <v>27</v>
      </c>
      <c r="I2260">
        <v>24</v>
      </c>
      <c r="J2260">
        <v>3</v>
      </c>
      <c r="K2260">
        <f>IF(Table1[[#This Row],[net]]&gt;0,1,0)</f>
        <v>1</v>
      </c>
      <c r="L2260">
        <v>-1.5</v>
      </c>
      <c r="M2260">
        <f>IF(Table1[[#This Row],[team]]=E2259,SUM(Table1[[#This Row],[win/loss]],M2259),Table1[[#This Row],[win/loss]])</f>
        <v>2</v>
      </c>
      <c r="N2260">
        <f>IF(Table1[[#This Row],[team]]=E2259,SUM(Table1[[#This Row],[win/loss]],M2259),Table1[[#This Row],[win/loss]])/B2260</f>
        <v>0.66666666666666663</v>
      </c>
      <c r="O2260">
        <f t="shared" si="73"/>
        <v>1.5</v>
      </c>
      <c r="P2260">
        <f>IF(Table1[[#This Row],[difference]]&gt;0,SQRT(Table1[[#This Row],[difference]]),-SQRT(ABS(Table1[[#This Row],[difference]])))</f>
        <v>1.2247448713915889</v>
      </c>
      <c r="Q2260">
        <f>IF(Table1[[#This Row],[line]]&gt;0,SQRT(Table1[[#This Row],[line]]),-SQRT(ABS(Table1[[#This Row],[line]])))</f>
        <v>-1.2247448713915889</v>
      </c>
      <c r="R2260">
        <f>Table1[[#This Row],[difference]]-Table1[[#This Row],[sqrt(line)]]</f>
        <v>2.7247448713915889</v>
      </c>
      <c r="S2260">
        <f>IF(Table1[[#This Row],[difference]]&gt;0,1,-1)</f>
        <v>1</v>
      </c>
      <c r="T2260">
        <f>IF(Table1[[#This Row],[team]]=E2259,SUM(H2260,T2259),Table1[[#This Row],[ppg]])</f>
        <v>70</v>
      </c>
      <c r="U2260">
        <f>IF(Table1[[#This Row],[team]]=E2259,SUM(I2260,U2259),Table1[[#This Row],[ppga]])</f>
        <v>71</v>
      </c>
      <c r="V2260">
        <f>IF(Table1[[#This Row],[team]]=E2259,SUM(Table1[[#This Row],[difference]],V2259),Table1[[#This Row],[difference]])</f>
        <v>6.5</v>
      </c>
      <c r="W2260">
        <f>IF(Table1[[#This Row],[team]]=E2259,SUM(Table1[[#This Row],[sqrt(dif)]],W2259),Table1[[#This Row],[sqrt(dif)]])</f>
        <v>3.4608128488913787</v>
      </c>
      <c r="X2260">
        <f>IF(Table1[[#This Row],[team]]=E2259,SUM(Table1[[#This Row],[f1]],X2259),Table1[[#This Row],[f1]])</f>
        <v>3.5432043210395339</v>
      </c>
      <c r="Y2260">
        <f>IF(Table1[[#This Row],[ATS]]=S2259,SUM(Table1[[#This Row],[ATS]],Y2259),Table1[[#This Row],[ATS]])</f>
        <v>2</v>
      </c>
      <c r="Z2260">
        <f>IF(Table1[[#This Row],[ATS]]&gt;0,Table1[[#This Row],[ATS streak (not real)]]-1,Table1[[#This Row],[ATS streak (not real)]]+1)</f>
        <v>1</v>
      </c>
      <c r="AA2260" s="5">
        <f>Table1[[#This Row],[running ttl ppg]]^2.37/(Table1[[#This Row],[running ttl ppg]]^2.37+Table1[[#This Row],[running ttl ppga]]^2.37)</f>
        <v>0.49159639519126636</v>
      </c>
      <c r="AB2260" s="5">
        <f>Table1[[#This Row],[pyth ratio]]+Table1[[#This Row],[win/loss ratio]]</f>
        <v>1.158263061857933</v>
      </c>
    </row>
    <row r="2261" spans="1:28" x14ac:dyDescent="0.25">
      <c r="A2261" s="1">
        <v>4819</v>
      </c>
      <c r="B2261" s="7">
        <f t="shared" si="74"/>
        <v>4</v>
      </c>
      <c r="C2261" s="5">
        <v>2020</v>
      </c>
      <c r="D2261" s="5">
        <v>4</v>
      </c>
      <c r="E2261" t="s">
        <v>54</v>
      </c>
      <c r="F2261" t="s">
        <v>65</v>
      </c>
      <c r="G2261" s="5">
        <v>1</v>
      </c>
      <c r="H2261">
        <v>24</v>
      </c>
      <c r="I2261">
        <v>31</v>
      </c>
      <c r="J2261">
        <v>-7</v>
      </c>
      <c r="K2261">
        <f>IF(Table1[[#This Row],[net]]&gt;0,1,0)</f>
        <v>0</v>
      </c>
      <c r="L2261">
        <v>-6</v>
      </c>
      <c r="M2261">
        <f>IF(Table1[[#This Row],[team]]=E2260,SUM(Table1[[#This Row],[win/loss]],M2260),Table1[[#This Row],[win/loss]])</f>
        <v>2</v>
      </c>
      <c r="N2261">
        <f>IF(Table1[[#This Row],[team]]=E2260,SUM(Table1[[#This Row],[win/loss]],M2260),Table1[[#This Row],[win/loss]])/B2261</f>
        <v>0.5</v>
      </c>
      <c r="O2261">
        <f t="shared" si="73"/>
        <v>-13</v>
      </c>
      <c r="P2261">
        <f>IF(Table1[[#This Row],[difference]]&gt;0,SQRT(Table1[[#This Row],[difference]]),-SQRT(ABS(Table1[[#This Row],[difference]])))</f>
        <v>-3.6055512754639891</v>
      </c>
      <c r="Q2261">
        <f>IF(Table1[[#This Row],[line]]&gt;0,SQRT(Table1[[#This Row],[line]]),-SQRT(ABS(Table1[[#This Row],[line]])))</f>
        <v>-2.4494897427831779</v>
      </c>
      <c r="R2261">
        <f>Table1[[#This Row],[difference]]-Table1[[#This Row],[sqrt(line)]]</f>
        <v>-10.550510257216821</v>
      </c>
      <c r="S2261">
        <f>IF(Table1[[#This Row],[difference]]&gt;0,1,-1)</f>
        <v>-1</v>
      </c>
      <c r="T2261">
        <f>IF(Table1[[#This Row],[team]]=E2260,SUM(H2261,T2260),Table1[[#This Row],[ppg]])</f>
        <v>94</v>
      </c>
      <c r="U2261">
        <f>IF(Table1[[#This Row],[team]]=E2260,SUM(I2261,U2260),Table1[[#This Row],[ppga]])</f>
        <v>102</v>
      </c>
      <c r="V2261">
        <f>IF(Table1[[#This Row],[team]]=E2260,SUM(Table1[[#This Row],[difference]],V2260),Table1[[#This Row],[difference]])</f>
        <v>-6.5</v>
      </c>
      <c r="W2261">
        <f>IF(Table1[[#This Row],[team]]=E2260,SUM(Table1[[#This Row],[sqrt(dif)]],W2260),Table1[[#This Row],[sqrt(dif)]])</f>
        <v>-0.14473842657261038</v>
      </c>
      <c r="X2261">
        <f>IF(Table1[[#This Row],[team]]=E2260,SUM(Table1[[#This Row],[f1]],X2260),Table1[[#This Row],[f1]])</f>
        <v>-7.0073059361772874</v>
      </c>
      <c r="Y2261">
        <f>IF(Table1[[#This Row],[ATS]]=S2260,SUM(Table1[[#This Row],[ATS]],Y2260),Table1[[#This Row],[ATS]])</f>
        <v>-1</v>
      </c>
      <c r="Z2261">
        <f>IF(Table1[[#This Row],[ATS]]&gt;0,Table1[[#This Row],[ATS streak (not real)]]-1,Table1[[#This Row],[ATS streak (not real)]]+1)</f>
        <v>0</v>
      </c>
      <c r="AA2261" s="5">
        <f>Table1[[#This Row],[running ttl ppg]]^2.37/(Table1[[#This Row],[running ttl ppg]]^2.37+Table1[[#This Row],[running ttl ppga]]^2.37)</f>
        <v>0.45175632166603019</v>
      </c>
      <c r="AB2261" s="5">
        <f>Table1[[#This Row],[pyth ratio]]+Table1[[#This Row],[win/loss ratio]]</f>
        <v>0.95175632166603019</v>
      </c>
    </row>
    <row r="2262" spans="1:28" x14ac:dyDescent="0.25">
      <c r="A2262" s="1">
        <v>4820</v>
      </c>
      <c r="B2262" s="7">
        <f t="shared" si="74"/>
        <v>5</v>
      </c>
      <c r="C2262" s="5">
        <v>2020</v>
      </c>
      <c r="D2262" s="5">
        <v>5</v>
      </c>
      <c r="E2262" t="s">
        <v>54</v>
      </c>
      <c r="F2262" t="s">
        <v>56</v>
      </c>
      <c r="G2262" s="5">
        <v>0</v>
      </c>
      <c r="H2262">
        <v>19</v>
      </c>
      <c r="I2262">
        <v>13</v>
      </c>
      <c r="J2262">
        <v>6</v>
      </c>
      <c r="K2262">
        <f>IF(Table1[[#This Row],[net]]&gt;0,1,0)</f>
        <v>1</v>
      </c>
      <c r="L2262">
        <v>10.5</v>
      </c>
      <c r="M2262">
        <f>IF(Table1[[#This Row],[team]]=E2261,SUM(Table1[[#This Row],[win/loss]],M2261),Table1[[#This Row],[win/loss]])</f>
        <v>3</v>
      </c>
      <c r="N2262">
        <f>IF(Table1[[#This Row],[team]]=E2261,SUM(Table1[[#This Row],[win/loss]],M2261),Table1[[#This Row],[win/loss]])/B2262</f>
        <v>0.6</v>
      </c>
      <c r="O2262">
        <f t="shared" si="73"/>
        <v>16.5</v>
      </c>
      <c r="P2262">
        <f>IF(Table1[[#This Row],[difference]]&gt;0,SQRT(Table1[[#This Row],[difference]]),-SQRT(ABS(Table1[[#This Row],[difference]])))</f>
        <v>4.0620192023179804</v>
      </c>
      <c r="Q2262">
        <f>IF(Table1[[#This Row],[line]]&gt;0,SQRT(Table1[[#This Row],[line]]),-SQRT(ABS(Table1[[#This Row],[line]])))</f>
        <v>3.2403703492039302</v>
      </c>
      <c r="R2262">
        <f>Table1[[#This Row],[difference]]-Table1[[#This Row],[sqrt(line)]]</f>
        <v>13.25962965079607</v>
      </c>
      <c r="S2262">
        <f>IF(Table1[[#This Row],[difference]]&gt;0,1,-1)</f>
        <v>1</v>
      </c>
      <c r="T2262">
        <f>IF(Table1[[#This Row],[team]]=E2261,SUM(H2262,T2261),Table1[[#This Row],[ppg]])</f>
        <v>113</v>
      </c>
      <c r="U2262">
        <f>IF(Table1[[#This Row],[team]]=E2261,SUM(I2262,U2261),Table1[[#This Row],[ppga]])</f>
        <v>115</v>
      </c>
      <c r="V2262">
        <f>IF(Table1[[#This Row],[team]]=E2261,SUM(Table1[[#This Row],[difference]],V2261),Table1[[#This Row],[difference]])</f>
        <v>10</v>
      </c>
      <c r="W2262">
        <f>IF(Table1[[#This Row],[team]]=E2261,SUM(Table1[[#This Row],[sqrt(dif)]],W2261),Table1[[#This Row],[sqrt(dif)]])</f>
        <v>3.91728077574537</v>
      </c>
      <c r="X2262">
        <f>IF(Table1[[#This Row],[team]]=E2261,SUM(Table1[[#This Row],[f1]],X2261),Table1[[#This Row],[f1]])</f>
        <v>6.2523237146187824</v>
      </c>
      <c r="Y2262">
        <f>IF(Table1[[#This Row],[ATS]]=S2261,SUM(Table1[[#This Row],[ATS]],Y2261),Table1[[#This Row],[ATS]])</f>
        <v>1</v>
      </c>
      <c r="Z2262">
        <f>IF(Table1[[#This Row],[ATS]]&gt;0,Table1[[#This Row],[ATS streak (not real)]]-1,Table1[[#This Row],[ATS streak (not real)]]+1)</f>
        <v>0</v>
      </c>
      <c r="AA2262" s="5">
        <f>Table1[[#This Row],[running ttl ppg]]^2.37/(Table1[[#This Row],[running ttl ppg]]^2.37+Table1[[#This Row],[running ttl ppga]]^2.37)</f>
        <v>0.48960649393095762</v>
      </c>
      <c r="AB2262" s="5">
        <f>Table1[[#This Row],[pyth ratio]]+Table1[[#This Row],[win/loss ratio]]</f>
        <v>1.0896064939309575</v>
      </c>
    </row>
    <row r="2263" spans="1:28" x14ac:dyDescent="0.25">
      <c r="A2263" s="1">
        <v>4821</v>
      </c>
      <c r="B2263" s="7">
        <f t="shared" si="74"/>
        <v>6</v>
      </c>
      <c r="C2263" s="5">
        <v>2020</v>
      </c>
      <c r="D2263" s="5">
        <v>7</v>
      </c>
      <c r="E2263" t="s">
        <v>54</v>
      </c>
      <c r="F2263" t="s">
        <v>53</v>
      </c>
      <c r="G2263" s="5">
        <v>1</v>
      </c>
      <c r="H2263">
        <v>30</v>
      </c>
      <c r="I2263">
        <v>23</v>
      </c>
      <c r="J2263">
        <v>7</v>
      </c>
      <c r="K2263">
        <f>IF(Table1[[#This Row],[net]]&gt;0,1,0)</f>
        <v>1</v>
      </c>
      <c r="L2263">
        <v>-1.5</v>
      </c>
      <c r="M2263">
        <f>IF(Table1[[#This Row],[team]]=E2262,SUM(Table1[[#This Row],[win/loss]],M2262),Table1[[#This Row],[win/loss]])</f>
        <v>4</v>
      </c>
      <c r="N2263">
        <f>IF(Table1[[#This Row],[team]]=E2262,SUM(Table1[[#This Row],[win/loss]],M2262),Table1[[#This Row],[win/loss]])/B2263</f>
        <v>0.66666666666666663</v>
      </c>
      <c r="O2263">
        <f t="shared" si="73"/>
        <v>5.5</v>
      </c>
      <c r="P2263">
        <f>IF(Table1[[#This Row],[difference]]&gt;0,SQRT(Table1[[#This Row],[difference]]),-SQRT(ABS(Table1[[#This Row],[difference]])))</f>
        <v>2.3452078799117149</v>
      </c>
      <c r="Q2263">
        <f>IF(Table1[[#This Row],[line]]&gt;0,SQRT(Table1[[#This Row],[line]]),-SQRT(ABS(Table1[[#This Row],[line]])))</f>
        <v>-1.2247448713915889</v>
      </c>
      <c r="R2263">
        <f>Table1[[#This Row],[difference]]-Table1[[#This Row],[sqrt(line)]]</f>
        <v>6.7247448713915894</v>
      </c>
      <c r="S2263">
        <f>IF(Table1[[#This Row],[difference]]&gt;0,1,-1)</f>
        <v>1</v>
      </c>
      <c r="T2263">
        <f>IF(Table1[[#This Row],[team]]=E2262,SUM(H2263,T2262),Table1[[#This Row],[ppg]])</f>
        <v>143</v>
      </c>
      <c r="U2263">
        <f>IF(Table1[[#This Row],[team]]=E2262,SUM(I2263,U2262),Table1[[#This Row],[ppga]])</f>
        <v>138</v>
      </c>
      <c r="V2263">
        <f>IF(Table1[[#This Row],[team]]=E2262,SUM(Table1[[#This Row],[difference]],V2262),Table1[[#This Row],[difference]])</f>
        <v>15.5</v>
      </c>
      <c r="W2263">
        <f>IF(Table1[[#This Row],[team]]=E2262,SUM(Table1[[#This Row],[sqrt(dif)]],W2262),Table1[[#This Row],[sqrt(dif)]])</f>
        <v>6.2624886556570853</v>
      </c>
      <c r="X2263">
        <f>IF(Table1[[#This Row],[team]]=E2262,SUM(Table1[[#This Row],[f1]],X2262),Table1[[#This Row],[f1]])</f>
        <v>12.977068586010372</v>
      </c>
      <c r="Y2263">
        <f>IF(Table1[[#This Row],[ATS]]=S2262,SUM(Table1[[#This Row],[ATS]],Y2262),Table1[[#This Row],[ATS]])</f>
        <v>2</v>
      </c>
      <c r="Z2263">
        <f>IF(Table1[[#This Row],[ATS]]&gt;0,Table1[[#This Row],[ATS streak (not real)]]-1,Table1[[#This Row],[ATS streak (not real)]]+1)</f>
        <v>1</v>
      </c>
      <c r="AA2263" s="5">
        <f>Table1[[#This Row],[running ttl ppg]]^2.37/(Table1[[#This Row],[running ttl ppg]]^2.37+Table1[[#This Row],[running ttl ppga]]^2.37)</f>
        <v>0.52107514062891758</v>
      </c>
      <c r="AB2263" s="5">
        <f>Table1[[#This Row],[pyth ratio]]+Table1[[#This Row],[win/loss ratio]]</f>
        <v>1.1877418072955841</v>
      </c>
    </row>
    <row r="2264" spans="1:28" x14ac:dyDescent="0.25">
      <c r="A2264" s="1">
        <v>4822</v>
      </c>
      <c r="B2264" s="7">
        <f t="shared" si="74"/>
        <v>7</v>
      </c>
      <c r="C2264" s="5">
        <v>2020</v>
      </c>
      <c r="D2264" s="5">
        <v>8</v>
      </c>
      <c r="E2264" t="s">
        <v>54</v>
      </c>
      <c r="F2264" t="s">
        <v>50</v>
      </c>
      <c r="G2264" s="5">
        <v>1</v>
      </c>
      <c r="H2264">
        <v>15</v>
      </c>
      <c r="I2264">
        <v>13</v>
      </c>
      <c r="J2264">
        <v>2</v>
      </c>
      <c r="K2264">
        <f>IF(Table1[[#This Row],[net]]&gt;0,1,0)</f>
        <v>1</v>
      </c>
      <c r="L2264">
        <v>-6</v>
      </c>
      <c r="M2264">
        <f>IF(Table1[[#This Row],[team]]=E2263,SUM(Table1[[#This Row],[win/loss]],M2263),Table1[[#This Row],[win/loss]])</f>
        <v>5</v>
      </c>
      <c r="N2264">
        <f>IF(Table1[[#This Row],[team]]=E2263,SUM(Table1[[#This Row],[win/loss]],M2263),Table1[[#This Row],[win/loss]])/B2264</f>
        <v>0.7142857142857143</v>
      </c>
      <c r="O2264">
        <f t="shared" si="73"/>
        <v>-4</v>
      </c>
      <c r="P2264">
        <f>IF(Table1[[#This Row],[difference]]&gt;0,SQRT(Table1[[#This Row],[difference]]),-SQRT(ABS(Table1[[#This Row],[difference]])))</f>
        <v>-2</v>
      </c>
      <c r="Q2264">
        <f>IF(Table1[[#This Row],[line]]&gt;0,SQRT(Table1[[#This Row],[line]]),-SQRT(ABS(Table1[[#This Row],[line]])))</f>
        <v>-2.4494897427831779</v>
      </c>
      <c r="R2264">
        <f>Table1[[#This Row],[difference]]-Table1[[#This Row],[sqrt(line)]]</f>
        <v>-1.5505102572168221</v>
      </c>
      <c r="S2264">
        <f>IF(Table1[[#This Row],[difference]]&gt;0,1,-1)</f>
        <v>-1</v>
      </c>
      <c r="T2264">
        <f>IF(Table1[[#This Row],[team]]=E2263,SUM(H2264,T2263),Table1[[#This Row],[ppg]])</f>
        <v>158</v>
      </c>
      <c r="U2264">
        <f>IF(Table1[[#This Row],[team]]=E2263,SUM(I2264,U2263),Table1[[#This Row],[ppga]])</f>
        <v>151</v>
      </c>
      <c r="V2264">
        <f>IF(Table1[[#This Row],[team]]=E2263,SUM(Table1[[#This Row],[difference]],V2263),Table1[[#This Row],[difference]])</f>
        <v>11.5</v>
      </c>
      <c r="W2264">
        <f>IF(Table1[[#This Row],[team]]=E2263,SUM(Table1[[#This Row],[sqrt(dif)]],W2263),Table1[[#This Row],[sqrt(dif)]])</f>
        <v>4.2624886556570853</v>
      </c>
      <c r="X2264">
        <f>IF(Table1[[#This Row],[team]]=E2263,SUM(Table1[[#This Row],[f1]],X2263),Table1[[#This Row],[f1]])</f>
        <v>11.426558328793551</v>
      </c>
      <c r="Y2264">
        <f>IF(Table1[[#This Row],[ATS]]=S2263,SUM(Table1[[#This Row],[ATS]],Y2263),Table1[[#This Row],[ATS]])</f>
        <v>-1</v>
      </c>
      <c r="Z2264">
        <f>IF(Table1[[#This Row],[ATS]]&gt;0,Table1[[#This Row],[ATS streak (not real)]]-1,Table1[[#This Row],[ATS streak (not real)]]+1)</f>
        <v>0</v>
      </c>
      <c r="AA2264" s="5">
        <f>Table1[[#This Row],[running ttl ppg]]^2.37/(Table1[[#This Row],[running ttl ppg]]^2.37+Table1[[#This Row],[running ttl ppga]]^2.37)</f>
        <v>0.52682347661326678</v>
      </c>
      <c r="AB2264" s="5">
        <f>Table1[[#This Row],[pyth ratio]]+Table1[[#This Row],[win/loss ratio]]</f>
        <v>1.2411091908989811</v>
      </c>
    </row>
    <row r="2265" spans="1:28" x14ac:dyDescent="0.25">
      <c r="A2265" s="1">
        <v>4823</v>
      </c>
      <c r="B2265" s="7">
        <f t="shared" si="74"/>
        <v>8</v>
      </c>
      <c r="C2265" s="5">
        <v>2020</v>
      </c>
      <c r="D2265" s="5">
        <v>9</v>
      </c>
      <c r="E2265" t="s">
        <v>54</v>
      </c>
      <c r="F2265" t="s">
        <v>67</v>
      </c>
      <c r="G2265" s="5">
        <v>0</v>
      </c>
      <c r="H2265">
        <v>24</v>
      </c>
      <c r="I2265">
        <v>26</v>
      </c>
      <c r="J2265">
        <v>-2</v>
      </c>
      <c r="K2265">
        <f>IF(Table1[[#This Row],[net]]&gt;0,1,0)</f>
        <v>0</v>
      </c>
      <c r="L2265">
        <v>1</v>
      </c>
      <c r="M2265">
        <f>IF(Table1[[#This Row],[team]]=E2264,SUM(Table1[[#This Row],[win/loss]],M2264),Table1[[#This Row],[win/loss]])</f>
        <v>5</v>
      </c>
      <c r="N2265">
        <f>IF(Table1[[#This Row],[team]]=E2264,SUM(Table1[[#This Row],[win/loss]],M2264),Table1[[#This Row],[win/loss]])/B2265</f>
        <v>0.625</v>
      </c>
      <c r="O2265">
        <f t="shared" si="73"/>
        <v>-1</v>
      </c>
      <c r="P2265">
        <f>IF(Table1[[#This Row],[difference]]&gt;0,SQRT(Table1[[#This Row],[difference]]),-SQRT(ABS(Table1[[#This Row],[difference]])))</f>
        <v>-1</v>
      </c>
      <c r="Q2265">
        <f>IF(Table1[[#This Row],[line]]&gt;0,SQRT(Table1[[#This Row],[line]]),-SQRT(ABS(Table1[[#This Row],[line]])))</f>
        <v>1</v>
      </c>
      <c r="R2265">
        <f>Table1[[#This Row],[difference]]-Table1[[#This Row],[sqrt(line)]]</f>
        <v>-2</v>
      </c>
      <c r="S2265">
        <f>IF(Table1[[#This Row],[difference]]&gt;0,1,-1)</f>
        <v>-1</v>
      </c>
      <c r="T2265">
        <f>IF(Table1[[#This Row],[team]]=E2264,SUM(H2265,T2264),Table1[[#This Row],[ppg]])</f>
        <v>182</v>
      </c>
      <c r="U2265">
        <f>IF(Table1[[#This Row],[team]]=E2264,SUM(I2265,U2264),Table1[[#This Row],[ppga]])</f>
        <v>177</v>
      </c>
      <c r="V2265">
        <f>IF(Table1[[#This Row],[team]]=E2264,SUM(Table1[[#This Row],[difference]],V2264),Table1[[#This Row],[difference]])</f>
        <v>10.5</v>
      </c>
      <c r="W2265">
        <f>IF(Table1[[#This Row],[team]]=E2264,SUM(Table1[[#This Row],[sqrt(dif)]],W2264),Table1[[#This Row],[sqrt(dif)]])</f>
        <v>3.2624886556570853</v>
      </c>
      <c r="X2265">
        <f>IF(Table1[[#This Row],[team]]=E2264,SUM(Table1[[#This Row],[f1]],X2264),Table1[[#This Row],[f1]])</f>
        <v>9.4265583287935506</v>
      </c>
      <c r="Y2265">
        <f>IF(Table1[[#This Row],[ATS]]=S2264,SUM(Table1[[#This Row],[ATS]],Y2264),Table1[[#This Row],[ATS]])</f>
        <v>-2</v>
      </c>
      <c r="Z2265">
        <f>IF(Table1[[#This Row],[ATS]]&gt;0,Table1[[#This Row],[ATS streak (not real)]]-1,Table1[[#This Row],[ATS streak (not real)]]+1)</f>
        <v>-1</v>
      </c>
      <c r="AA2265" s="5">
        <f>Table1[[#This Row],[running ttl ppg]]^2.37/(Table1[[#This Row],[running ttl ppg]]^2.37+Table1[[#This Row],[running ttl ppga]]^2.37)</f>
        <v>0.51649925294081867</v>
      </c>
      <c r="AB2265" s="5">
        <f>Table1[[#This Row],[pyth ratio]]+Table1[[#This Row],[win/loss ratio]]</f>
        <v>1.1414992529408186</v>
      </c>
    </row>
    <row r="2266" spans="1:28" x14ac:dyDescent="0.25">
      <c r="A2266" s="1">
        <v>4824</v>
      </c>
      <c r="B2266" s="7">
        <f t="shared" si="74"/>
        <v>9</v>
      </c>
      <c r="C2266" s="5">
        <v>2020</v>
      </c>
      <c r="D2266" s="5">
        <v>10</v>
      </c>
      <c r="E2266" t="s">
        <v>54</v>
      </c>
      <c r="F2266" t="s">
        <v>59</v>
      </c>
      <c r="G2266" s="5">
        <v>1</v>
      </c>
      <c r="H2266">
        <v>12</v>
      </c>
      <c r="I2266">
        <v>16</v>
      </c>
      <c r="J2266">
        <v>-4</v>
      </c>
      <c r="K2266">
        <f>IF(Table1[[#This Row],[net]]&gt;0,1,0)</f>
        <v>0</v>
      </c>
      <c r="L2266">
        <v>-11</v>
      </c>
      <c r="M2266">
        <f>IF(Table1[[#This Row],[team]]=E2265,SUM(Table1[[#This Row],[win/loss]],M2265),Table1[[#This Row],[win/loss]])</f>
        <v>5</v>
      </c>
      <c r="N2266">
        <f>IF(Table1[[#This Row],[team]]=E2265,SUM(Table1[[#This Row],[win/loss]],M2265),Table1[[#This Row],[win/loss]])/B2266</f>
        <v>0.55555555555555558</v>
      </c>
      <c r="O2266">
        <f t="shared" si="73"/>
        <v>-15</v>
      </c>
      <c r="P2266">
        <f>IF(Table1[[#This Row],[difference]]&gt;0,SQRT(Table1[[#This Row],[difference]]),-SQRT(ABS(Table1[[#This Row],[difference]])))</f>
        <v>-3.872983346207417</v>
      </c>
      <c r="Q2266">
        <f>IF(Table1[[#This Row],[line]]&gt;0,SQRT(Table1[[#This Row],[line]]),-SQRT(ABS(Table1[[#This Row],[line]])))</f>
        <v>-3.3166247903553998</v>
      </c>
      <c r="R2266">
        <f>Table1[[#This Row],[difference]]-Table1[[#This Row],[sqrt(line)]]</f>
        <v>-11.6833752096446</v>
      </c>
      <c r="S2266">
        <f>IF(Table1[[#This Row],[difference]]&gt;0,1,-1)</f>
        <v>-1</v>
      </c>
      <c r="T2266">
        <f>IF(Table1[[#This Row],[team]]=E2265,SUM(H2266,T2265),Table1[[#This Row],[ppg]])</f>
        <v>194</v>
      </c>
      <c r="U2266">
        <f>IF(Table1[[#This Row],[team]]=E2265,SUM(I2266,U2265),Table1[[#This Row],[ppga]])</f>
        <v>193</v>
      </c>
      <c r="V2266">
        <f>IF(Table1[[#This Row],[team]]=E2265,SUM(Table1[[#This Row],[difference]],V2265),Table1[[#This Row],[difference]])</f>
        <v>-4.5</v>
      </c>
      <c r="W2266">
        <f>IF(Table1[[#This Row],[team]]=E2265,SUM(Table1[[#This Row],[sqrt(dif)]],W2265),Table1[[#This Row],[sqrt(dif)]])</f>
        <v>-0.61049469055033168</v>
      </c>
      <c r="X2266">
        <f>IF(Table1[[#This Row],[team]]=E2265,SUM(Table1[[#This Row],[f1]],X2265),Table1[[#This Row],[f1]])</f>
        <v>-2.2568168808510496</v>
      </c>
      <c r="Y2266">
        <f>IF(Table1[[#This Row],[ATS]]=S2265,SUM(Table1[[#This Row],[ATS]],Y2265),Table1[[#This Row],[ATS]])</f>
        <v>-3</v>
      </c>
      <c r="Z2266">
        <f>IF(Table1[[#This Row],[ATS]]&gt;0,Table1[[#This Row],[ATS streak (not real)]]-1,Table1[[#This Row],[ATS streak (not real)]]+1)</f>
        <v>-2</v>
      </c>
      <c r="AA2266" s="5">
        <f>Table1[[#This Row],[running ttl ppg]]^2.37/(Table1[[#This Row],[running ttl ppg]]^2.37+Table1[[#This Row],[running ttl ppga]]^2.37)</f>
        <v>0.50306198404016877</v>
      </c>
      <c r="AB2266" s="5">
        <f>Table1[[#This Row],[pyth ratio]]+Table1[[#This Row],[win/loss ratio]]</f>
        <v>1.0586175395957245</v>
      </c>
    </row>
    <row r="2267" spans="1:28" x14ac:dyDescent="0.25">
      <c r="A2267" s="1">
        <v>4825</v>
      </c>
      <c r="B2267" s="7">
        <f t="shared" si="74"/>
        <v>10</v>
      </c>
      <c r="C2267" s="5">
        <v>2020</v>
      </c>
      <c r="D2267" s="5">
        <v>11</v>
      </c>
      <c r="E2267" t="s">
        <v>54</v>
      </c>
      <c r="F2267" t="s">
        <v>55</v>
      </c>
      <c r="G2267" s="5">
        <v>1</v>
      </c>
      <c r="H2267">
        <v>33</v>
      </c>
      <c r="I2267">
        <v>13</v>
      </c>
      <c r="J2267">
        <v>20</v>
      </c>
      <c r="K2267">
        <f>IF(Table1[[#This Row],[net]]&gt;0,1,0)</f>
        <v>1</v>
      </c>
      <c r="L2267">
        <v>-2.5</v>
      </c>
      <c r="M2267">
        <f>IF(Table1[[#This Row],[team]]=E2266,SUM(Table1[[#This Row],[win/loss]],M2266),Table1[[#This Row],[win/loss]])</f>
        <v>6</v>
      </c>
      <c r="N2267">
        <f>IF(Table1[[#This Row],[team]]=E2266,SUM(Table1[[#This Row],[win/loss]],M2266),Table1[[#This Row],[win/loss]])/B2267</f>
        <v>0.6</v>
      </c>
      <c r="O2267">
        <f t="shared" si="73"/>
        <v>17.5</v>
      </c>
      <c r="P2267">
        <f>IF(Table1[[#This Row],[difference]]&gt;0,SQRT(Table1[[#This Row],[difference]]),-SQRT(ABS(Table1[[#This Row],[difference]])))</f>
        <v>4.1833001326703778</v>
      </c>
      <c r="Q2267">
        <f>IF(Table1[[#This Row],[line]]&gt;0,SQRT(Table1[[#This Row],[line]]),-SQRT(ABS(Table1[[#This Row],[line]])))</f>
        <v>-1.5811388300841898</v>
      </c>
      <c r="R2267">
        <f>Table1[[#This Row],[difference]]-Table1[[#This Row],[sqrt(line)]]</f>
        <v>19.081138830084189</v>
      </c>
      <c r="S2267">
        <f>IF(Table1[[#This Row],[difference]]&gt;0,1,-1)</f>
        <v>1</v>
      </c>
      <c r="T2267">
        <f>IF(Table1[[#This Row],[team]]=E2266,SUM(H2267,T2266),Table1[[#This Row],[ppg]])</f>
        <v>227</v>
      </c>
      <c r="U2267">
        <f>IF(Table1[[#This Row],[team]]=E2266,SUM(I2267,U2266),Table1[[#This Row],[ppga]])</f>
        <v>206</v>
      </c>
      <c r="V2267">
        <f>IF(Table1[[#This Row],[team]]=E2266,SUM(Table1[[#This Row],[difference]],V2266),Table1[[#This Row],[difference]])</f>
        <v>13</v>
      </c>
      <c r="W2267">
        <f>IF(Table1[[#This Row],[team]]=E2266,SUM(Table1[[#This Row],[sqrt(dif)]],W2266),Table1[[#This Row],[sqrt(dif)]])</f>
        <v>3.5728054421200461</v>
      </c>
      <c r="X2267">
        <f>IF(Table1[[#This Row],[team]]=E2266,SUM(Table1[[#This Row],[f1]],X2266),Table1[[#This Row],[f1]])</f>
        <v>16.824321949233138</v>
      </c>
      <c r="Y2267">
        <f>IF(Table1[[#This Row],[ATS]]=S2266,SUM(Table1[[#This Row],[ATS]],Y2266),Table1[[#This Row],[ATS]])</f>
        <v>1</v>
      </c>
      <c r="Z2267">
        <f>IF(Table1[[#This Row],[ATS]]&gt;0,Table1[[#This Row],[ATS streak (not real)]]-1,Table1[[#This Row],[ATS streak (not real)]]+1)</f>
        <v>0</v>
      </c>
      <c r="AA2267" s="5">
        <f>Table1[[#This Row],[running ttl ppg]]^2.37/(Table1[[#This Row],[running ttl ppg]]^2.37+Table1[[#This Row],[running ttl ppga]]^2.37)</f>
        <v>0.55726389679301092</v>
      </c>
      <c r="AB2267" s="5">
        <f>Table1[[#This Row],[pyth ratio]]+Table1[[#This Row],[win/loss ratio]]</f>
        <v>1.1572638967930109</v>
      </c>
    </row>
    <row r="2268" spans="1:28" x14ac:dyDescent="0.25">
      <c r="A2268" s="1">
        <v>4826</v>
      </c>
      <c r="B2268" s="7">
        <f t="shared" si="74"/>
        <v>11</v>
      </c>
      <c r="C2268" s="5">
        <v>2020</v>
      </c>
      <c r="D2268" s="5">
        <v>12</v>
      </c>
      <c r="E2268" t="s">
        <v>54</v>
      </c>
      <c r="F2268" t="s">
        <v>53</v>
      </c>
      <c r="G2268" s="5">
        <v>0</v>
      </c>
      <c r="H2268">
        <v>17</v>
      </c>
      <c r="I2268">
        <v>20</v>
      </c>
      <c r="J2268">
        <v>-3</v>
      </c>
      <c r="K2268">
        <f>IF(Table1[[#This Row],[net]]&gt;0,1,0)</f>
        <v>0</v>
      </c>
      <c r="L2268">
        <v>3.5</v>
      </c>
      <c r="M2268">
        <f>IF(Table1[[#This Row],[team]]=E2267,SUM(Table1[[#This Row],[win/loss]],M2267),Table1[[#This Row],[win/loss]])</f>
        <v>6</v>
      </c>
      <c r="N2268">
        <f>IF(Table1[[#This Row],[team]]=E2267,SUM(Table1[[#This Row],[win/loss]],M2267),Table1[[#This Row],[win/loss]])/B2268</f>
        <v>0.54545454545454541</v>
      </c>
      <c r="O2268">
        <f t="shared" si="73"/>
        <v>0.5</v>
      </c>
      <c r="P2268">
        <f>IF(Table1[[#This Row],[difference]]&gt;0,SQRT(Table1[[#This Row],[difference]]),-SQRT(ABS(Table1[[#This Row],[difference]])))</f>
        <v>0.70710678118654757</v>
      </c>
      <c r="Q2268">
        <f>IF(Table1[[#This Row],[line]]&gt;0,SQRT(Table1[[#This Row],[line]]),-SQRT(ABS(Table1[[#This Row],[line]])))</f>
        <v>1.8708286933869707</v>
      </c>
      <c r="R2268">
        <f>Table1[[#This Row],[difference]]-Table1[[#This Row],[sqrt(line)]]</f>
        <v>-1.3708286933869707</v>
      </c>
      <c r="S2268">
        <f>IF(Table1[[#This Row],[difference]]&gt;0,1,-1)</f>
        <v>1</v>
      </c>
      <c r="T2268">
        <f>IF(Table1[[#This Row],[team]]=E2267,SUM(H2268,T2267),Table1[[#This Row],[ppg]])</f>
        <v>244</v>
      </c>
      <c r="U2268">
        <f>IF(Table1[[#This Row],[team]]=E2267,SUM(I2268,U2267),Table1[[#This Row],[ppga]])</f>
        <v>226</v>
      </c>
      <c r="V2268">
        <f>IF(Table1[[#This Row],[team]]=E2267,SUM(Table1[[#This Row],[difference]],V2267),Table1[[#This Row],[difference]])</f>
        <v>13.5</v>
      </c>
      <c r="W2268">
        <f>IF(Table1[[#This Row],[team]]=E2267,SUM(Table1[[#This Row],[sqrt(dif)]],W2267),Table1[[#This Row],[sqrt(dif)]])</f>
        <v>4.279912223306594</v>
      </c>
      <c r="X2268">
        <f>IF(Table1[[#This Row],[team]]=E2267,SUM(Table1[[#This Row],[f1]],X2267),Table1[[#This Row],[f1]])</f>
        <v>15.453493255846167</v>
      </c>
      <c r="Y2268">
        <f>IF(Table1[[#This Row],[ATS]]=S2267,SUM(Table1[[#This Row],[ATS]],Y2267),Table1[[#This Row],[ATS]])</f>
        <v>2</v>
      </c>
      <c r="Z2268">
        <f>IF(Table1[[#This Row],[ATS]]&gt;0,Table1[[#This Row],[ATS streak (not real)]]-1,Table1[[#This Row],[ATS streak (not real)]]+1)</f>
        <v>1</v>
      </c>
      <c r="AA2268" s="5">
        <f>Table1[[#This Row],[running ttl ppg]]^2.37/(Table1[[#This Row],[running ttl ppg]]^2.37+Table1[[#This Row],[running ttl ppga]]^2.37)</f>
        <v>0.5452807851022845</v>
      </c>
      <c r="AB2268" s="5">
        <f>Table1[[#This Row],[pyth ratio]]+Table1[[#This Row],[win/loss ratio]]</f>
        <v>1.0907353305568299</v>
      </c>
    </row>
    <row r="2269" spans="1:28" x14ac:dyDescent="0.25">
      <c r="A2269" s="1">
        <v>4827</v>
      </c>
      <c r="B2269" s="7">
        <f t="shared" si="74"/>
        <v>12</v>
      </c>
      <c r="C2269" s="5">
        <v>2020</v>
      </c>
      <c r="D2269" s="5">
        <v>13</v>
      </c>
      <c r="E2269" t="s">
        <v>54</v>
      </c>
      <c r="F2269" t="s">
        <v>71</v>
      </c>
      <c r="G2269" s="5">
        <v>1</v>
      </c>
      <c r="H2269">
        <v>17</v>
      </c>
      <c r="I2269">
        <v>31</v>
      </c>
      <c r="J2269">
        <v>-14</v>
      </c>
      <c r="K2269">
        <f>IF(Table1[[#This Row],[net]]&gt;0,1,0)</f>
        <v>0</v>
      </c>
      <c r="L2269">
        <v>1</v>
      </c>
      <c r="M2269">
        <f>IF(Table1[[#This Row],[team]]=E2268,SUM(Table1[[#This Row],[win/loss]],M2268),Table1[[#This Row],[win/loss]])</f>
        <v>6</v>
      </c>
      <c r="N2269">
        <f>IF(Table1[[#This Row],[team]]=E2268,SUM(Table1[[#This Row],[win/loss]],M2268),Table1[[#This Row],[win/loss]])/B2269</f>
        <v>0.5</v>
      </c>
      <c r="O2269">
        <f t="shared" si="73"/>
        <v>-13</v>
      </c>
      <c r="P2269">
        <f>IF(Table1[[#This Row],[difference]]&gt;0,SQRT(Table1[[#This Row],[difference]]),-SQRT(ABS(Table1[[#This Row],[difference]])))</f>
        <v>-3.6055512754639891</v>
      </c>
      <c r="Q2269">
        <f>IF(Table1[[#This Row],[line]]&gt;0,SQRT(Table1[[#This Row],[line]]),-SQRT(ABS(Table1[[#This Row],[line]])))</f>
        <v>1</v>
      </c>
      <c r="R2269">
        <f>Table1[[#This Row],[difference]]-Table1[[#This Row],[sqrt(line)]]</f>
        <v>-14</v>
      </c>
      <c r="S2269">
        <f>IF(Table1[[#This Row],[difference]]&gt;0,1,-1)</f>
        <v>-1</v>
      </c>
      <c r="T2269">
        <f>IF(Table1[[#This Row],[team]]=E2268,SUM(H2269,T2268),Table1[[#This Row],[ppg]])</f>
        <v>261</v>
      </c>
      <c r="U2269">
        <f>IF(Table1[[#This Row],[team]]=E2268,SUM(I2269,U2268),Table1[[#This Row],[ppga]])</f>
        <v>257</v>
      </c>
      <c r="V2269">
        <f>IF(Table1[[#This Row],[team]]=E2268,SUM(Table1[[#This Row],[difference]],V2268),Table1[[#This Row],[difference]])</f>
        <v>0.5</v>
      </c>
      <c r="W2269">
        <f>IF(Table1[[#This Row],[team]]=E2268,SUM(Table1[[#This Row],[sqrt(dif)]],W2268),Table1[[#This Row],[sqrt(dif)]])</f>
        <v>0.67436094784260492</v>
      </c>
      <c r="X2269">
        <f>IF(Table1[[#This Row],[team]]=E2268,SUM(Table1[[#This Row],[f1]],X2268),Table1[[#This Row],[f1]])</f>
        <v>1.4534932558461673</v>
      </c>
      <c r="Y2269">
        <f>IF(Table1[[#This Row],[ATS]]=S2268,SUM(Table1[[#This Row],[ATS]],Y2268),Table1[[#This Row],[ATS]])</f>
        <v>-1</v>
      </c>
      <c r="Z2269">
        <f>IF(Table1[[#This Row],[ATS]]&gt;0,Table1[[#This Row],[ATS streak (not real)]]-1,Table1[[#This Row],[ATS streak (not real)]]+1)</f>
        <v>0</v>
      </c>
      <c r="AA2269" s="5">
        <f>Table1[[#This Row],[running ttl ppg]]^2.37/(Table1[[#This Row],[running ttl ppg]]^2.37+Table1[[#This Row],[running ttl ppga]]^2.37)</f>
        <v>0.50914973950575582</v>
      </c>
      <c r="AB2269" s="5">
        <f>Table1[[#This Row],[pyth ratio]]+Table1[[#This Row],[win/loss ratio]]</f>
        <v>1.0091497395057558</v>
      </c>
    </row>
    <row r="2270" spans="1:28" x14ac:dyDescent="0.25">
      <c r="A2270" s="1">
        <v>4828</v>
      </c>
      <c r="B2270" s="7">
        <f t="shared" si="74"/>
        <v>13</v>
      </c>
      <c r="C2270" s="5">
        <v>2020</v>
      </c>
      <c r="D2270" s="5">
        <v>14</v>
      </c>
      <c r="E2270" t="s">
        <v>54</v>
      </c>
      <c r="F2270" t="s">
        <v>70</v>
      </c>
      <c r="G2270" s="5">
        <v>0</v>
      </c>
      <c r="H2270">
        <v>35</v>
      </c>
      <c r="I2270">
        <v>38</v>
      </c>
      <c r="J2270">
        <v>-3</v>
      </c>
      <c r="K2270">
        <f>IF(Table1[[#This Row],[net]]&gt;0,1,0)</f>
        <v>0</v>
      </c>
      <c r="L2270">
        <v>3</v>
      </c>
      <c r="M2270">
        <f>IF(Table1[[#This Row],[team]]=E2269,SUM(Table1[[#This Row],[win/loss]],M2269),Table1[[#This Row],[win/loss]])</f>
        <v>6</v>
      </c>
      <c r="N2270">
        <f>IF(Table1[[#This Row],[team]]=E2269,SUM(Table1[[#This Row],[win/loss]],M2269),Table1[[#This Row],[win/loss]])/B2270</f>
        <v>0.46153846153846156</v>
      </c>
      <c r="O2270">
        <f t="shared" si="73"/>
        <v>0</v>
      </c>
      <c r="P2270">
        <f>IF(Table1[[#This Row],[difference]]&gt;0,SQRT(Table1[[#This Row],[difference]]),-SQRT(ABS(Table1[[#This Row],[difference]])))</f>
        <v>0</v>
      </c>
      <c r="Q2270">
        <f>IF(Table1[[#This Row],[line]]&gt;0,SQRT(Table1[[#This Row],[line]]),-SQRT(ABS(Table1[[#This Row],[line]])))</f>
        <v>1.7320508075688772</v>
      </c>
      <c r="R2270">
        <f>Table1[[#This Row],[difference]]-Table1[[#This Row],[sqrt(line)]]</f>
        <v>-1.7320508075688772</v>
      </c>
      <c r="S2270">
        <f>IF(Table1[[#This Row],[difference]]&gt;0,1,-1)</f>
        <v>-1</v>
      </c>
      <c r="T2270">
        <f>IF(Table1[[#This Row],[team]]=E2269,SUM(H2270,T2269),Table1[[#This Row],[ppg]])</f>
        <v>296</v>
      </c>
      <c r="U2270">
        <f>IF(Table1[[#This Row],[team]]=E2269,SUM(I2270,U2269),Table1[[#This Row],[ppga]])</f>
        <v>295</v>
      </c>
      <c r="V2270">
        <f>IF(Table1[[#This Row],[team]]=E2269,SUM(Table1[[#This Row],[difference]],V2269),Table1[[#This Row],[difference]])</f>
        <v>0.5</v>
      </c>
      <c r="W2270">
        <f>IF(Table1[[#This Row],[team]]=E2269,SUM(Table1[[#This Row],[sqrt(dif)]],W2269),Table1[[#This Row],[sqrt(dif)]])</f>
        <v>0.67436094784260492</v>
      </c>
      <c r="X2270">
        <f>IF(Table1[[#This Row],[team]]=E2269,SUM(Table1[[#This Row],[f1]],X2269),Table1[[#This Row],[f1]])</f>
        <v>-0.27855755172270991</v>
      </c>
      <c r="Y2270">
        <f>IF(Table1[[#This Row],[ATS]]=S2269,SUM(Table1[[#This Row],[ATS]],Y2269),Table1[[#This Row],[ATS]])</f>
        <v>-2</v>
      </c>
      <c r="Z2270">
        <f>IF(Table1[[#This Row],[ATS]]&gt;0,Table1[[#This Row],[ATS streak (not real)]]-1,Table1[[#This Row],[ATS streak (not real)]]+1)</f>
        <v>-1</v>
      </c>
      <c r="AA2270" s="5">
        <f>Table1[[#This Row],[running ttl ppg]]^2.37/(Table1[[#This Row],[running ttl ppg]]^2.37+Table1[[#This Row],[running ttl ppga]]^2.37)</f>
        <v>0.50200506730760952</v>
      </c>
      <c r="AB2270" s="5">
        <f>Table1[[#This Row],[pyth ratio]]+Table1[[#This Row],[win/loss ratio]]</f>
        <v>0.96354352884607108</v>
      </c>
    </row>
    <row r="2271" spans="1:28" x14ac:dyDescent="0.25">
      <c r="A2271" s="1">
        <v>4829</v>
      </c>
      <c r="B2271" s="7">
        <f t="shared" si="74"/>
        <v>14</v>
      </c>
      <c r="C2271" s="5">
        <v>2020</v>
      </c>
      <c r="D2271" s="5">
        <v>15</v>
      </c>
      <c r="E2271" t="s">
        <v>54</v>
      </c>
      <c r="F2271" t="s">
        <v>64</v>
      </c>
      <c r="G2271" s="5">
        <v>0</v>
      </c>
      <c r="H2271">
        <v>7</v>
      </c>
      <c r="I2271">
        <v>34</v>
      </c>
      <c r="J2271">
        <v>-27</v>
      </c>
      <c r="K2271">
        <f>IF(Table1[[#This Row],[net]]&gt;0,1,0)</f>
        <v>0</v>
      </c>
      <c r="L2271">
        <v>8.5</v>
      </c>
      <c r="M2271">
        <f>IF(Table1[[#This Row],[team]]=E2270,SUM(Table1[[#This Row],[win/loss]],M2270),Table1[[#This Row],[win/loss]])</f>
        <v>6</v>
      </c>
      <c r="N2271">
        <f>IF(Table1[[#This Row],[team]]=E2270,SUM(Table1[[#This Row],[win/loss]],M2270),Table1[[#This Row],[win/loss]])/B2271</f>
        <v>0.42857142857142855</v>
      </c>
      <c r="O2271">
        <f t="shared" si="73"/>
        <v>-18.5</v>
      </c>
      <c r="P2271">
        <f>IF(Table1[[#This Row],[difference]]&gt;0,SQRT(Table1[[#This Row],[difference]]),-SQRT(ABS(Table1[[#This Row],[difference]])))</f>
        <v>-4.3011626335213133</v>
      </c>
      <c r="Q2271">
        <f>IF(Table1[[#This Row],[line]]&gt;0,SQRT(Table1[[#This Row],[line]]),-SQRT(ABS(Table1[[#This Row],[line]])))</f>
        <v>2.9154759474226504</v>
      </c>
      <c r="R2271">
        <f>Table1[[#This Row],[difference]]-Table1[[#This Row],[sqrt(line)]]</f>
        <v>-21.415475947422649</v>
      </c>
      <c r="S2271">
        <f>IF(Table1[[#This Row],[difference]]&gt;0,1,-1)</f>
        <v>-1</v>
      </c>
      <c r="T2271">
        <f>IF(Table1[[#This Row],[team]]=E2270,SUM(H2271,T2270),Table1[[#This Row],[ppg]])</f>
        <v>303</v>
      </c>
      <c r="U2271">
        <f>IF(Table1[[#This Row],[team]]=E2270,SUM(I2271,U2270),Table1[[#This Row],[ppga]])</f>
        <v>329</v>
      </c>
      <c r="V2271">
        <f>IF(Table1[[#This Row],[team]]=E2270,SUM(Table1[[#This Row],[difference]],V2270),Table1[[#This Row],[difference]])</f>
        <v>-18</v>
      </c>
      <c r="W2271">
        <f>IF(Table1[[#This Row],[team]]=E2270,SUM(Table1[[#This Row],[sqrt(dif)]],W2270),Table1[[#This Row],[sqrt(dif)]])</f>
        <v>-3.6268016856787084</v>
      </c>
      <c r="X2271">
        <f>IF(Table1[[#This Row],[team]]=E2270,SUM(Table1[[#This Row],[f1]],X2270),Table1[[#This Row],[f1]])</f>
        <v>-21.694033499145359</v>
      </c>
      <c r="Y2271">
        <f>IF(Table1[[#This Row],[ATS]]=S2270,SUM(Table1[[#This Row],[ATS]],Y2270),Table1[[#This Row],[ATS]])</f>
        <v>-3</v>
      </c>
      <c r="Z2271">
        <f>IF(Table1[[#This Row],[ATS]]&gt;0,Table1[[#This Row],[ATS streak (not real)]]-1,Table1[[#This Row],[ATS streak (not real)]]+1)</f>
        <v>-2</v>
      </c>
      <c r="AA2271" s="5">
        <f>Table1[[#This Row],[running ttl ppg]]^2.37/(Table1[[#This Row],[running ttl ppg]]^2.37+Table1[[#This Row],[running ttl ppga]]^2.37)</f>
        <v>0.45137662155663416</v>
      </c>
      <c r="AB2271" s="5">
        <f>Table1[[#This Row],[pyth ratio]]+Table1[[#This Row],[win/loss ratio]]</f>
        <v>0.87994805012806276</v>
      </c>
    </row>
    <row r="2272" spans="1:28" x14ac:dyDescent="0.25">
      <c r="A2272" s="1">
        <v>4830</v>
      </c>
      <c r="B2272" s="7">
        <f t="shared" si="74"/>
        <v>15</v>
      </c>
      <c r="C2272" s="5">
        <v>2020</v>
      </c>
      <c r="D2272" s="5">
        <v>16</v>
      </c>
      <c r="E2272" t="s">
        <v>54</v>
      </c>
      <c r="F2272" t="s">
        <v>45</v>
      </c>
      <c r="G2272" s="5">
        <v>1</v>
      </c>
      <c r="H2272">
        <v>38</v>
      </c>
      <c r="I2272">
        <v>6</v>
      </c>
      <c r="J2272">
        <v>32</v>
      </c>
      <c r="K2272">
        <f>IF(Table1[[#This Row],[net]]&gt;0,1,0)</f>
        <v>1</v>
      </c>
      <c r="L2272">
        <v>-7</v>
      </c>
      <c r="M2272">
        <f>IF(Table1[[#This Row],[team]]=E2271,SUM(Table1[[#This Row],[win/loss]],M2271),Table1[[#This Row],[win/loss]])</f>
        <v>7</v>
      </c>
      <c r="N2272">
        <f>IF(Table1[[#This Row],[team]]=E2271,SUM(Table1[[#This Row],[win/loss]],M2271),Table1[[#This Row],[win/loss]])/B2272</f>
        <v>0.46666666666666667</v>
      </c>
      <c r="O2272">
        <f t="shared" si="73"/>
        <v>25</v>
      </c>
      <c r="P2272">
        <f>IF(Table1[[#This Row],[difference]]&gt;0,SQRT(Table1[[#This Row],[difference]]),-SQRT(ABS(Table1[[#This Row],[difference]])))</f>
        <v>5</v>
      </c>
      <c r="Q2272">
        <f>IF(Table1[[#This Row],[line]]&gt;0,SQRT(Table1[[#This Row],[line]]),-SQRT(ABS(Table1[[#This Row],[line]])))</f>
        <v>-2.6457513110645907</v>
      </c>
      <c r="R2272">
        <f>Table1[[#This Row],[difference]]-Table1[[#This Row],[sqrt(line)]]</f>
        <v>27.64575131106459</v>
      </c>
      <c r="S2272">
        <f>IF(Table1[[#This Row],[difference]]&gt;0,1,-1)</f>
        <v>1</v>
      </c>
      <c r="T2272">
        <f>IF(Table1[[#This Row],[team]]=E2271,SUM(H2272,T2271),Table1[[#This Row],[ppg]])</f>
        <v>341</v>
      </c>
      <c r="U2272">
        <f>IF(Table1[[#This Row],[team]]=E2271,SUM(I2272,U2271),Table1[[#This Row],[ppga]])</f>
        <v>335</v>
      </c>
      <c r="V2272">
        <f>IF(Table1[[#This Row],[team]]=E2271,SUM(Table1[[#This Row],[difference]],V2271),Table1[[#This Row],[difference]])</f>
        <v>7</v>
      </c>
      <c r="W2272">
        <f>IF(Table1[[#This Row],[team]]=E2271,SUM(Table1[[#This Row],[sqrt(dif)]],W2271),Table1[[#This Row],[sqrt(dif)]])</f>
        <v>1.3731983143212916</v>
      </c>
      <c r="X2272">
        <f>IF(Table1[[#This Row],[team]]=E2271,SUM(Table1[[#This Row],[f1]],X2271),Table1[[#This Row],[f1]])</f>
        <v>5.9517178119192309</v>
      </c>
      <c r="Y2272">
        <f>IF(Table1[[#This Row],[ATS]]=S2271,SUM(Table1[[#This Row],[ATS]],Y2271),Table1[[#This Row],[ATS]])</f>
        <v>1</v>
      </c>
      <c r="Z2272">
        <f>IF(Table1[[#This Row],[ATS]]&gt;0,Table1[[#This Row],[ATS streak (not real)]]-1,Table1[[#This Row],[ATS streak (not real)]]+1)</f>
        <v>0</v>
      </c>
      <c r="AA2272" s="5">
        <f>Table1[[#This Row],[running ttl ppg]]^2.37/(Table1[[#This Row],[running ttl ppg]]^2.37+Table1[[#This Row],[running ttl ppga]]^2.37)</f>
        <v>0.51051647649483534</v>
      </c>
      <c r="AB2272" s="5">
        <f>Table1[[#This Row],[pyth ratio]]+Table1[[#This Row],[win/loss ratio]]</f>
        <v>0.97718314316150201</v>
      </c>
    </row>
    <row r="2273" spans="1:28" x14ac:dyDescent="0.25">
      <c r="A2273" s="1">
        <v>4831</v>
      </c>
      <c r="B2273" s="7">
        <f t="shared" si="74"/>
        <v>16</v>
      </c>
      <c r="C2273" s="5">
        <v>2020</v>
      </c>
      <c r="D2273" s="5">
        <v>17</v>
      </c>
      <c r="E2273" t="s">
        <v>54</v>
      </c>
      <c r="F2273" t="s">
        <v>55</v>
      </c>
      <c r="G2273" s="5">
        <v>0</v>
      </c>
      <c r="H2273">
        <v>20</v>
      </c>
      <c r="I2273">
        <v>38</v>
      </c>
      <c r="J2273">
        <v>-18</v>
      </c>
      <c r="K2273">
        <f>IF(Table1[[#This Row],[net]]&gt;0,1,0)</f>
        <v>0</v>
      </c>
      <c r="L2273">
        <v>-5.5</v>
      </c>
      <c r="M2273">
        <f>IF(Table1[[#This Row],[team]]=E2272,SUM(Table1[[#This Row],[win/loss]],M2272),Table1[[#This Row],[win/loss]])</f>
        <v>7</v>
      </c>
      <c r="N2273">
        <f>IF(Table1[[#This Row],[team]]=E2272,SUM(Table1[[#This Row],[win/loss]],M2272),Table1[[#This Row],[win/loss]])/B2273</f>
        <v>0.4375</v>
      </c>
      <c r="O2273">
        <f t="shared" si="73"/>
        <v>-23.5</v>
      </c>
      <c r="P2273">
        <f>IF(Table1[[#This Row],[difference]]&gt;0,SQRT(Table1[[#This Row],[difference]]),-SQRT(ABS(Table1[[#This Row],[difference]])))</f>
        <v>-4.8476798574163293</v>
      </c>
      <c r="Q2273">
        <f>IF(Table1[[#This Row],[line]]&gt;0,SQRT(Table1[[#This Row],[line]]),-SQRT(ABS(Table1[[#This Row],[line]])))</f>
        <v>-2.3452078799117149</v>
      </c>
      <c r="R2273">
        <f>Table1[[#This Row],[difference]]-Table1[[#This Row],[sqrt(line)]]</f>
        <v>-21.154792120088285</v>
      </c>
      <c r="S2273">
        <f>IF(Table1[[#This Row],[difference]]&gt;0,1,-1)</f>
        <v>-1</v>
      </c>
      <c r="T2273">
        <f>IF(Table1[[#This Row],[team]]=E2272,SUM(H2273,T2272),Table1[[#This Row],[ppg]])</f>
        <v>361</v>
      </c>
      <c r="U2273">
        <f>IF(Table1[[#This Row],[team]]=E2272,SUM(I2273,U2272),Table1[[#This Row],[ppga]])</f>
        <v>373</v>
      </c>
      <c r="V2273">
        <f>IF(Table1[[#This Row],[team]]=E2272,SUM(Table1[[#This Row],[difference]],V2272),Table1[[#This Row],[difference]])</f>
        <v>-16.5</v>
      </c>
      <c r="W2273">
        <f>IF(Table1[[#This Row],[team]]=E2272,SUM(Table1[[#This Row],[sqrt(dif)]],W2272),Table1[[#This Row],[sqrt(dif)]])</f>
        <v>-3.4744815430950378</v>
      </c>
      <c r="X2273">
        <f>IF(Table1[[#This Row],[team]]=E2272,SUM(Table1[[#This Row],[f1]],X2272),Table1[[#This Row],[f1]])</f>
        <v>-15.203074308169054</v>
      </c>
      <c r="Y2273">
        <f>IF(Table1[[#This Row],[ATS]]=S2272,SUM(Table1[[#This Row],[ATS]],Y2272),Table1[[#This Row],[ATS]])</f>
        <v>-1</v>
      </c>
      <c r="Z2273">
        <f>IF(Table1[[#This Row],[ATS]]&gt;0,Table1[[#This Row],[ATS streak (not real)]]-1,Table1[[#This Row],[ATS streak (not real)]]+1)</f>
        <v>0</v>
      </c>
      <c r="AA2273" s="5">
        <f>Table1[[#This Row],[running ttl ppg]]^2.37/(Table1[[#This Row],[running ttl ppg]]^2.37+Table1[[#This Row],[running ttl ppga]]^2.37)</f>
        <v>0.48063466847833042</v>
      </c>
      <c r="AB2273" s="5">
        <f>Table1[[#This Row],[pyth ratio]]+Table1[[#This Row],[win/loss ratio]]</f>
        <v>0.91813466847833047</v>
      </c>
    </row>
    <row r="2274" spans="1:28" x14ac:dyDescent="0.25">
      <c r="A2274" s="1">
        <v>4832</v>
      </c>
      <c r="B2274" s="7">
        <f t="shared" si="74"/>
        <v>1</v>
      </c>
      <c r="C2274" s="5">
        <v>2020</v>
      </c>
      <c r="D2274" s="5">
        <v>1</v>
      </c>
      <c r="E2274" t="s">
        <v>55</v>
      </c>
      <c r="F2274" t="s">
        <v>56</v>
      </c>
      <c r="G2274" s="5">
        <v>1</v>
      </c>
      <c r="H2274">
        <v>26</v>
      </c>
      <c r="I2274">
        <v>40</v>
      </c>
      <c r="J2274">
        <v>-14</v>
      </c>
      <c r="K2274">
        <f>IF(Table1[[#This Row],[net]]&gt;0,1,0)</f>
        <v>0</v>
      </c>
      <c r="L2274">
        <v>3.5</v>
      </c>
      <c r="M2274">
        <f>IF(Table1[[#This Row],[team]]=E2273,SUM(Table1[[#This Row],[win/loss]],M2273),Table1[[#This Row],[win/loss]])</f>
        <v>0</v>
      </c>
      <c r="N2274">
        <f>IF(Table1[[#This Row],[team]]=E2273,SUM(Table1[[#This Row],[win/loss]],M2273),Table1[[#This Row],[win/loss]])/B2274</f>
        <v>0</v>
      </c>
      <c r="O2274">
        <f t="shared" si="73"/>
        <v>-10.5</v>
      </c>
      <c r="P2274">
        <f>IF(Table1[[#This Row],[difference]]&gt;0,SQRT(Table1[[#This Row],[difference]]),-SQRT(ABS(Table1[[#This Row],[difference]])))</f>
        <v>-3.2403703492039302</v>
      </c>
      <c r="Q2274">
        <f>IF(Table1[[#This Row],[line]]&gt;0,SQRT(Table1[[#This Row],[line]]),-SQRT(ABS(Table1[[#This Row],[line]])))</f>
        <v>1.8708286933869707</v>
      </c>
      <c r="R2274">
        <f>Table1[[#This Row],[difference]]-Table1[[#This Row],[sqrt(line)]]</f>
        <v>-12.37082869338697</v>
      </c>
      <c r="S2274">
        <f>IF(Table1[[#This Row],[difference]]&gt;0,1,-1)</f>
        <v>-1</v>
      </c>
      <c r="T2274">
        <f>IF(Table1[[#This Row],[team]]=E2273,SUM(H2274,T2273),Table1[[#This Row],[ppg]])</f>
        <v>26</v>
      </c>
      <c r="U2274">
        <f>IF(Table1[[#This Row],[team]]=E2273,SUM(I2274,U2273),Table1[[#This Row],[ppga]])</f>
        <v>40</v>
      </c>
      <c r="V2274">
        <f>IF(Table1[[#This Row],[team]]=E2273,SUM(Table1[[#This Row],[difference]],V2273),Table1[[#This Row],[difference]])</f>
        <v>-10.5</v>
      </c>
      <c r="W2274">
        <f>IF(Table1[[#This Row],[team]]=E2273,SUM(Table1[[#This Row],[sqrt(dif)]],W2273),Table1[[#This Row],[sqrt(dif)]])</f>
        <v>-3.2403703492039302</v>
      </c>
      <c r="X2274">
        <f>IF(Table1[[#This Row],[team]]=E2273,SUM(Table1[[#This Row],[f1]],X2273),Table1[[#This Row],[f1]])</f>
        <v>-12.37082869338697</v>
      </c>
      <c r="Y2274">
        <f>IF(Table1[[#This Row],[ATS]]=S2273,SUM(Table1[[#This Row],[ATS]],Y2273),Table1[[#This Row],[ATS]])</f>
        <v>-2</v>
      </c>
      <c r="Z2274">
        <f>IF(Table1[[#This Row],[ATS]]&gt;0,Table1[[#This Row],[ATS streak (not real)]]-1,Table1[[#This Row],[ATS streak (not real)]]+1)</f>
        <v>-1</v>
      </c>
      <c r="AA2274" s="5">
        <f>Table1[[#This Row],[running ttl ppg]]^2.37/(Table1[[#This Row],[running ttl ppg]]^2.37+Table1[[#This Row],[running ttl ppga]]^2.37)</f>
        <v>0.26484132033944996</v>
      </c>
      <c r="AB2274" s="5">
        <f>Table1[[#This Row],[pyth ratio]]+Table1[[#This Row],[win/loss ratio]]</f>
        <v>0.26484132033944996</v>
      </c>
    </row>
    <row r="2275" spans="1:28" x14ac:dyDescent="0.25">
      <c r="A2275" s="1">
        <v>4833</v>
      </c>
      <c r="B2275" s="7">
        <f t="shared" si="74"/>
        <v>2</v>
      </c>
      <c r="C2275" s="5">
        <v>2020</v>
      </c>
      <c r="D2275" s="5">
        <v>2</v>
      </c>
      <c r="E2275" t="s">
        <v>55</v>
      </c>
      <c r="F2275" t="s">
        <v>53</v>
      </c>
      <c r="G2275" s="5">
        <v>0</v>
      </c>
      <c r="H2275">
        <v>12</v>
      </c>
      <c r="I2275">
        <v>13</v>
      </c>
      <c r="J2275">
        <v>-1</v>
      </c>
      <c r="K2275">
        <f>IF(Table1[[#This Row],[net]]&gt;0,1,0)</f>
        <v>0</v>
      </c>
      <c r="L2275">
        <v>7</v>
      </c>
      <c r="M2275">
        <f>IF(Table1[[#This Row],[team]]=E2274,SUM(Table1[[#This Row],[win/loss]],M2274),Table1[[#This Row],[win/loss]])</f>
        <v>0</v>
      </c>
      <c r="N2275">
        <f>IF(Table1[[#This Row],[team]]=E2274,SUM(Table1[[#This Row],[win/loss]],M2274),Table1[[#This Row],[win/loss]])/B2275</f>
        <v>0</v>
      </c>
      <c r="O2275">
        <f t="shared" si="73"/>
        <v>6</v>
      </c>
      <c r="P2275">
        <f>IF(Table1[[#This Row],[difference]]&gt;0,SQRT(Table1[[#This Row],[difference]]),-SQRT(ABS(Table1[[#This Row],[difference]])))</f>
        <v>2.4494897427831779</v>
      </c>
      <c r="Q2275">
        <f>IF(Table1[[#This Row],[line]]&gt;0,SQRT(Table1[[#This Row],[line]]),-SQRT(ABS(Table1[[#This Row],[line]])))</f>
        <v>2.6457513110645907</v>
      </c>
      <c r="R2275">
        <f>Table1[[#This Row],[difference]]-Table1[[#This Row],[sqrt(line)]]</f>
        <v>3.3542486889354093</v>
      </c>
      <c r="S2275">
        <f>IF(Table1[[#This Row],[difference]]&gt;0,1,-1)</f>
        <v>1</v>
      </c>
      <c r="T2275">
        <f>IF(Table1[[#This Row],[team]]=E2274,SUM(H2275,T2274),Table1[[#This Row],[ppg]])</f>
        <v>38</v>
      </c>
      <c r="U2275">
        <f>IF(Table1[[#This Row],[team]]=E2274,SUM(I2275,U2274),Table1[[#This Row],[ppga]])</f>
        <v>53</v>
      </c>
      <c r="V2275">
        <f>IF(Table1[[#This Row],[team]]=E2274,SUM(Table1[[#This Row],[difference]],V2274),Table1[[#This Row],[difference]])</f>
        <v>-4.5</v>
      </c>
      <c r="W2275">
        <f>IF(Table1[[#This Row],[team]]=E2274,SUM(Table1[[#This Row],[sqrt(dif)]],W2274),Table1[[#This Row],[sqrt(dif)]])</f>
        <v>-0.79088060642075231</v>
      </c>
      <c r="X2275">
        <f>IF(Table1[[#This Row],[team]]=E2274,SUM(Table1[[#This Row],[f1]],X2274),Table1[[#This Row],[f1]])</f>
        <v>-9.016580004451562</v>
      </c>
      <c r="Y2275">
        <f>IF(Table1[[#This Row],[ATS]]=S2274,SUM(Table1[[#This Row],[ATS]],Y2274),Table1[[#This Row],[ATS]])</f>
        <v>1</v>
      </c>
      <c r="Z2275">
        <f>IF(Table1[[#This Row],[ATS]]&gt;0,Table1[[#This Row],[ATS streak (not real)]]-1,Table1[[#This Row],[ATS streak (not real)]]+1)</f>
        <v>0</v>
      </c>
      <c r="AA2275" s="5">
        <f>Table1[[#This Row],[running ttl ppg]]^2.37/(Table1[[#This Row],[running ttl ppg]]^2.37+Table1[[#This Row],[running ttl ppga]]^2.37)</f>
        <v>0.31248812437640616</v>
      </c>
      <c r="AB2275" s="5">
        <f>Table1[[#This Row],[pyth ratio]]+Table1[[#This Row],[win/loss ratio]]</f>
        <v>0.31248812437640616</v>
      </c>
    </row>
    <row r="2276" spans="1:28" x14ac:dyDescent="0.25">
      <c r="A2276" s="1">
        <v>4834</v>
      </c>
      <c r="B2276" s="7">
        <f t="shared" si="74"/>
        <v>3</v>
      </c>
      <c r="C2276" s="5">
        <v>2020</v>
      </c>
      <c r="D2276" s="5">
        <v>3</v>
      </c>
      <c r="E2276" t="s">
        <v>55</v>
      </c>
      <c r="F2276" t="s">
        <v>71</v>
      </c>
      <c r="G2276" s="5">
        <v>1</v>
      </c>
      <c r="H2276">
        <v>20</v>
      </c>
      <c r="I2276">
        <v>7</v>
      </c>
      <c r="J2276">
        <v>13</v>
      </c>
      <c r="K2276">
        <f>IF(Table1[[#This Row],[net]]&gt;0,1,0)</f>
        <v>1</v>
      </c>
      <c r="L2276">
        <v>1.5</v>
      </c>
      <c r="M2276">
        <f>IF(Table1[[#This Row],[team]]=E2275,SUM(Table1[[#This Row],[win/loss]],M2275),Table1[[#This Row],[win/loss]])</f>
        <v>1</v>
      </c>
      <c r="N2276">
        <f>IF(Table1[[#This Row],[team]]=E2275,SUM(Table1[[#This Row],[win/loss]],M2275),Table1[[#This Row],[win/loss]])/B2276</f>
        <v>0.33333333333333331</v>
      </c>
      <c r="O2276">
        <f t="shared" si="73"/>
        <v>14.5</v>
      </c>
      <c r="P2276">
        <f>IF(Table1[[#This Row],[difference]]&gt;0,SQRT(Table1[[#This Row],[difference]]),-SQRT(ABS(Table1[[#This Row],[difference]])))</f>
        <v>3.8078865529319543</v>
      </c>
      <c r="Q2276">
        <f>IF(Table1[[#This Row],[line]]&gt;0,SQRT(Table1[[#This Row],[line]]),-SQRT(ABS(Table1[[#This Row],[line]])))</f>
        <v>1.2247448713915889</v>
      </c>
      <c r="R2276">
        <f>Table1[[#This Row],[difference]]-Table1[[#This Row],[sqrt(line)]]</f>
        <v>13.275255128608411</v>
      </c>
      <c r="S2276">
        <f>IF(Table1[[#This Row],[difference]]&gt;0,1,-1)</f>
        <v>1</v>
      </c>
      <c r="T2276">
        <f>IF(Table1[[#This Row],[team]]=E2275,SUM(H2276,T2275),Table1[[#This Row],[ppg]])</f>
        <v>58</v>
      </c>
      <c r="U2276">
        <f>IF(Table1[[#This Row],[team]]=E2275,SUM(I2276,U2275),Table1[[#This Row],[ppga]])</f>
        <v>60</v>
      </c>
      <c r="V2276">
        <f>IF(Table1[[#This Row],[team]]=E2275,SUM(Table1[[#This Row],[difference]],V2275),Table1[[#This Row],[difference]])</f>
        <v>10</v>
      </c>
      <c r="W2276">
        <f>IF(Table1[[#This Row],[team]]=E2275,SUM(Table1[[#This Row],[sqrt(dif)]],W2275),Table1[[#This Row],[sqrt(dif)]])</f>
        <v>3.017005946511202</v>
      </c>
      <c r="X2276">
        <f>IF(Table1[[#This Row],[team]]=E2275,SUM(Table1[[#This Row],[f1]],X2275),Table1[[#This Row],[f1]])</f>
        <v>4.2586751241568486</v>
      </c>
      <c r="Y2276">
        <f>IF(Table1[[#This Row],[ATS]]=S2275,SUM(Table1[[#This Row],[ATS]],Y2275),Table1[[#This Row],[ATS]])</f>
        <v>2</v>
      </c>
      <c r="Z2276">
        <f>IF(Table1[[#This Row],[ATS]]&gt;0,Table1[[#This Row],[ATS streak (not real)]]-1,Table1[[#This Row],[ATS streak (not real)]]+1)</f>
        <v>1</v>
      </c>
      <c r="AA2276" s="5">
        <f>Table1[[#This Row],[running ttl ppg]]^2.37/(Table1[[#This Row],[running ttl ppg]]^2.37+Table1[[#This Row],[running ttl ppga]]^2.37)</f>
        <v>0.47992412960029246</v>
      </c>
      <c r="AB2276" s="5">
        <f>Table1[[#This Row],[pyth ratio]]+Table1[[#This Row],[win/loss ratio]]</f>
        <v>0.81325746293362577</v>
      </c>
    </row>
    <row r="2277" spans="1:28" x14ac:dyDescent="0.25">
      <c r="A2277" s="1">
        <v>4835</v>
      </c>
      <c r="B2277" s="7">
        <f t="shared" si="74"/>
        <v>4</v>
      </c>
      <c r="C2277" s="5">
        <v>2020</v>
      </c>
      <c r="D2277" s="5">
        <v>4</v>
      </c>
      <c r="E2277" t="s">
        <v>55</v>
      </c>
      <c r="F2277" t="s">
        <v>50</v>
      </c>
      <c r="G2277" s="5">
        <v>0</v>
      </c>
      <c r="H2277">
        <v>26</v>
      </c>
      <c r="I2277">
        <v>24</v>
      </c>
      <c r="J2277">
        <v>2</v>
      </c>
      <c r="K2277">
        <f>IF(Table1[[#This Row],[net]]&gt;0,1,0)</f>
        <v>1</v>
      </c>
      <c r="L2277">
        <v>2.5</v>
      </c>
      <c r="M2277">
        <f>IF(Table1[[#This Row],[team]]=E2276,SUM(Table1[[#This Row],[win/loss]],M2276),Table1[[#This Row],[win/loss]])</f>
        <v>2</v>
      </c>
      <c r="N2277">
        <f>IF(Table1[[#This Row],[team]]=E2276,SUM(Table1[[#This Row],[win/loss]],M2276),Table1[[#This Row],[win/loss]])/B2277</f>
        <v>0.5</v>
      </c>
      <c r="O2277">
        <f t="shared" si="73"/>
        <v>4.5</v>
      </c>
      <c r="P2277">
        <f>IF(Table1[[#This Row],[difference]]&gt;0,SQRT(Table1[[#This Row],[difference]]),-SQRT(ABS(Table1[[#This Row],[difference]])))</f>
        <v>2.1213203435596424</v>
      </c>
      <c r="Q2277">
        <f>IF(Table1[[#This Row],[line]]&gt;0,SQRT(Table1[[#This Row],[line]]),-SQRT(ABS(Table1[[#This Row],[line]])))</f>
        <v>1.5811388300841898</v>
      </c>
      <c r="R2277">
        <f>Table1[[#This Row],[difference]]-Table1[[#This Row],[sqrt(line)]]</f>
        <v>2.91886116991581</v>
      </c>
      <c r="S2277">
        <f>IF(Table1[[#This Row],[difference]]&gt;0,1,-1)</f>
        <v>1</v>
      </c>
      <c r="T2277">
        <f>IF(Table1[[#This Row],[team]]=E2276,SUM(H2277,T2276),Table1[[#This Row],[ppg]])</f>
        <v>84</v>
      </c>
      <c r="U2277">
        <f>IF(Table1[[#This Row],[team]]=E2276,SUM(I2277,U2276),Table1[[#This Row],[ppga]])</f>
        <v>84</v>
      </c>
      <c r="V2277">
        <f>IF(Table1[[#This Row],[team]]=E2276,SUM(Table1[[#This Row],[difference]],V2276),Table1[[#This Row],[difference]])</f>
        <v>14.5</v>
      </c>
      <c r="W2277">
        <f>IF(Table1[[#This Row],[team]]=E2276,SUM(Table1[[#This Row],[sqrt(dif)]],W2276),Table1[[#This Row],[sqrt(dif)]])</f>
        <v>5.1383262900708448</v>
      </c>
      <c r="X2277">
        <f>IF(Table1[[#This Row],[team]]=E2276,SUM(Table1[[#This Row],[f1]],X2276),Table1[[#This Row],[f1]])</f>
        <v>7.1775362940726586</v>
      </c>
      <c r="Y2277">
        <f>IF(Table1[[#This Row],[ATS]]=S2276,SUM(Table1[[#This Row],[ATS]],Y2276),Table1[[#This Row],[ATS]])</f>
        <v>3</v>
      </c>
      <c r="Z2277">
        <f>IF(Table1[[#This Row],[ATS]]&gt;0,Table1[[#This Row],[ATS streak (not real)]]-1,Table1[[#This Row],[ATS streak (not real)]]+1)</f>
        <v>2</v>
      </c>
      <c r="AA2277" s="5">
        <f>Table1[[#This Row],[running ttl ppg]]^2.37/(Table1[[#This Row],[running ttl ppg]]^2.37+Table1[[#This Row],[running ttl ppga]]^2.37)</f>
        <v>0.5</v>
      </c>
      <c r="AB2277" s="5">
        <f>Table1[[#This Row],[pyth ratio]]+Table1[[#This Row],[win/loss ratio]]</f>
        <v>1</v>
      </c>
    </row>
    <row r="2278" spans="1:28" x14ac:dyDescent="0.25">
      <c r="A2278" s="1">
        <v>4836</v>
      </c>
      <c r="B2278" s="7">
        <f t="shared" si="74"/>
        <v>5</v>
      </c>
      <c r="C2278" s="5">
        <v>2020</v>
      </c>
      <c r="D2278" s="5">
        <v>5</v>
      </c>
      <c r="E2278" t="s">
        <v>55</v>
      </c>
      <c r="F2278" t="s">
        <v>45</v>
      </c>
      <c r="G2278" s="5">
        <v>0</v>
      </c>
      <c r="H2278">
        <v>27</v>
      </c>
      <c r="I2278">
        <v>34</v>
      </c>
      <c r="J2278">
        <v>-7</v>
      </c>
      <c r="K2278">
        <f>IF(Table1[[#This Row],[net]]&gt;0,1,0)</f>
        <v>0</v>
      </c>
      <c r="L2278">
        <v>3</v>
      </c>
      <c r="M2278">
        <f>IF(Table1[[#This Row],[team]]=E2277,SUM(Table1[[#This Row],[win/loss]],M2277),Table1[[#This Row],[win/loss]])</f>
        <v>2</v>
      </c>
      <c r="N2278">
        <f>IF(Table1[[#This Row],[team]]=E2277,SUM(Table1[[#This Row],[win/loss]],M2277),Table1[[#This Row],[win/loss]])/B2278</f>
        <v>0.4</v>
      </c>
      <c r="O2278">
        <f t="shared" si="73"/>
        <v>-4</v>
      </c>
      <c r="P2278">
        <f>IF(Table1[[#This Row],[difference]]&gt;0,SQRT(Table1[[#This Row],[difference]]),-SQRT(ABS(Table1[[#This Row],[difference]])))</f>
        <v>-2</v>
      </c>
      <c r="Q2278">
        <f>IF(Table1[[#This Row],[line]]&gt;0,SQRT(Table1[[#This Row],[line]]),-SQRT(ABS(Table1[[#This Row],[line]])))</f>
        <v>1.7320508075688772</v>
      </c>
      <c r="R2278">
        <f>Table1[[#This Row],[difference]]-Table1[[#This Row],[sqrt(line)]]</f>
        <v>-5.7320508075688767</v>
      </c>
      <c r="S2278">
        <f>IF(Table1[[#This Row],[difference]]&gt;0,1,-1)</f>
        <v>-1</v>
      </c>
      <c r="T2278">
        <f>IF(Table1[[#This Row],[team]]=E2277,SUM(H2278,T2277),Table1[[#This Row],[ppg]])</f>
        <v>111</v>
      </c>
      <c r="U2278">
        <f>IF(Table1[[#This Row],[team]]=E2277,SUM(I2278,U2277),Table1[[#This Row],[ppga]])</f>
        <v>118</v>
      </c>
      <c r="V2278">
        <f>IF(Table1[[#This Row],[team]]=E2277,SUM(Table1[[#This Row],[difference]],V2277),Table1[[#This Row],[difference]])</f>
        <v>10.5</v>
      </c>
      <c r="W2278">
        <f>IF(Table1[[#This Row],[team]]=E2277,SUM(Table1[[#This Row],[sqrt(dif)]],W2277),Table1[[#This Row],[sqrt(dif)]])</f>
        <v>3.1383262900708448</v>
      </c>
      <c r="X2278">
        <f>IF(Table1[[#This Row],[team]]=E2277,SUM(Table1[[#This Row],[f1]],X2277),Table1[[#This Row],[f1]])</f>
        <v>1.4454854865037818</v>
      </c>
      <c r="Y2278">
        <f>IF(Table1[[#This Row],[ATS]]=S2277,SUM(Table1[[#This Row],[ATS]],Y2277),Table1[[#This Row],[ATS]])</f>
        <v>-1</v>
      </c>
      <c r="Z2278">
        <f>IF(Table1[[#This Row],[ATS]]&gt;0,Table1[[#This Row],[ATS streak (not real)]]-1,Table1[[#This Row],[ATS streak (not real)]]+1)</f>
        <v>0</v>
      </c>
      <c r="AA2278" s="5">
        <f>Table1[[#This Row],[running ttl ppg]]^2.37/(Table1[[#This Row],[running ttl ppg]]^2.37+Table1[[#This Row],[running ttl ppga]]^2.37)</f>
        <v>0.46382930025813007</v>
      </c>
      <c r="AB2278" s="5">
        <f>Table1[[#This Row],[pyth ratio]]+Table1[[#This Row],[win/loss ratio]]</f>
        <v>0.8638293002581301</v>
      </c>
    </row>
    <row r="2279" spans="1:28" x14ac:dyDescent="0.25">
      <c r="A2279" s="1">
        <v>4837</v>
      </c>
      <c r="B2279" s="7">
        <f t="shared" si="74"/>
        <v>6</v>
      </c>
      <c r="C2279" s="5">
        <v>2020</v>
      </c>
      <c r="D2279" s="5">
        <v>6</v>
      </c>
      <c r="E2279" t="s">
        <v>55</v>
      </c>
      <c r="F2279" t="s">
        <v>64</v>
      </c>
      <c r="G2279" s="5">
        <v>1</v>
      </c>
      <c r="H2279">
        <v>6</v>
      </c>
      <c r="I2279">
        <v>13</v>
      </c>
      <c r="J2279">
        <v>-7</v>
      </c>
      <c r="K2279">
        <f>IF(Table1[[#This Row],[net]]&gt;0,1,0)</f>
        <v>0</v>
      </c>
      <c r="L2279">
        <v>-2.5</v>
      </c>
      <c r="M2279">
        <f>IF(Table1[[#This Row],[team]]=E2278,SUM(Table1[[#This Row],[win/loss]],M2278),Table1[[#This Row],[win/loss]])</f>
        <v>2</v>
      </c>
      <c r="N2279">
        <f>IF(Table1[[#This Row],[team]]=E2278,SUM(Table1[[#This Row],[win/loss]],M2278),Table1[[#This Row],[win/loss]])/B2279</f>
        <v>0.33333333333333331</v>
      </c>
      <c r="O2279">
        <f t="shared" si="73"/>
        <v>-9.5</v>
      </c>
      <c r="P2279">
        <f>IF(Table1[[#This Row],[difference]]&gt;0,SQRT(Table1[[#This Row],[difference]]),-SQRT(ABS(Table1[[#This Row],[difference]])))</f>
        <v>-3.082207001484488</v>
      </c>
      <c r="Q2279">
        <f>IF(Table1[[#This Row],[line]]&gt;0,SQRT(Table1[[#This Row],[line]]),-SQRT(ABS(Table1[[#This Row],[line]])))</f>
        <v>-1.5811388300841898</v>
      </c>
      <c r="R2279">
        <f>Table1[[#This Row],[difference]]-Table1[[#This Row],[sqrt(line)]]</f>
        <v>-7.91886116991581</v>
      </c>
      <c r="S2279">
        <f>IF(Table1[[#This Row],[difference]]&gt;0,1,-1)</f>
        <v>-1</v>
      </c>
      <c r="T2279">
        <f>IF(Table1[[#This Row],[team]]=E2278,SUM(H2279,T2278),Table1[[#This Row],[ppg]])</f>
        <v>117</v>
      </c>
      <c r="U2279">
        <f>IF(Table1[[#This Row],[team]]=E2278,SUM(I2279,U2278),Table1[[#This Row],[ppga]])</f>
        <v>131</v>
      </c>
      <c r="V2279">
        <f>IF(Table1[[#This Row],[team]]=E2278,SUM(Table1[[#This Row],[difference]],V2278),Table1[[#This Row],[difference]])</f>
        <v>1</v>
      </c>
      <c r="W2279">
        <f>IF(Table1[[#This Row],[team]]=E2278,SUM(Table1[[#This Row],[sqrt(dif)]],W2278),Table1[[#This Row],[sqrt(dif)]])</f>
        <v>5.6119288586356841E-2</v>
      </c>
      <c r="X2279">
        <f>IF(Table1[[#This Row],[team]]=E2278,SUM(Table1[[#This Row],[f1]],X2278),Table1[[#This Row],[f1]])</f>
        <v>-6.4733756834120282</v>
      </c>
      <c r="Y2279">
        <f>IF(Table1[[#This Row],[ATS]]=S2278,SUM(Table1[[#This Row],[ATS]],Y2278),Table1[[#This Row],[ATS]])</f>
        <v>-2</v>
      </c>
      <c r="Z2279">
        <f>IF(Table1[[#This Row],[ATS]]&gt;0,Table1[[#This Row],[ATS streak (not real)]]-1,Table1[[#This Row],[ATS streak (not real)]]+1)</f>
        <v>-1</v>
      </c>
      <c r="AA2279" s="5">
        <f>Table1[[#This Row],[running ttl ppg]]^2.37/(Table1[[#This Row],[running ttl ppg]]^2.37+Table1[[#This Row],[running ttl ppga]]^2.37)</f>
        <v>0.43343120359179899</v>
      </c>
      <c r="AB2279" s="5">
        <f>Table1[[#This Row],[pyth ratio]]+Table1[[#This Row],[win/loss ratio]]</f>
        <v>0.76676453692513236</v>
      </c>
    </row>
    <row r="2280" spans="1:28" x14ac:dyDescent="0.25">
      <c r="A2280" s="1">
        <v>4838</v>
      </c>
      <c r="B2280" s="7">
        <f t="shared" si="74"/>
        <v>7</v>
      </c>
      <c r="C2280" s="5">
        <v>2020</v>
      </c>
      <c r="D2280" s="5">
        <v>7</v>
      </c>
      <c r="E2280" t="s">
        <v>55</v>
      </c>
      <c r="F2280" t="s">
        <v>47</v>
      </c>
      <c r="G2280" s="5">
        <v>0</v>
      </c>
      <c r="H2280">
        <v>27</v>
      </c>
      <c r="I2280">
        <v>17</v>
      </c>
      <c r="J2280">
        <v>10</v>
      </c>
      <c r="K2280">
        <f>IF(Table1[[#This Row],[net]]&gt;0,1,0)</f>
        <v>1</v>
      </c>
      <c r="L2280">
        <v>-4.5</v>
      </c>
      <c r="M2280">
        <f>IF(Table1[[#This Row],[team]]=E2279,SUM(Table1[[#This Row],[win/loss]],M2279),Table1[[#This Row],[win/loss]])</f>
        <v>3</v>
      </c>
      <c r="N2280">
        <f>IF(Table1[[#This Row],[team]]=E2279,SUM(Table1[[#This Row],[win/loss]],M2279),Table1[[#This Row],[win/loss]])/B2280</f>
        <v>0.42857142857142855</v>
      </c>
      <c r="O2280">
        <f t="shared" si="73"/>
        <v>5.5</v>
      </c>
      <c r="P2280">
        <f>IF(Table1[[#This Row],[difference]]&gt;0,SQRT(Table1[[#This Row],[difference]]),-SQRT(ABS(Table1[[#This Row],[difference]])))</f>
        <v>2.3452078799117149</v>
      </c>
      <c r="Q2280">
        <f>IF(Table1[[#This Row],[line]]&gt;0,SQRT(Table1[[#This Row],[line]]),-SQRT(ABS(Table1[[#This Row],[line]])))</f>
        <v>-2.1213203435596424</v>
      </c>
      <c r="R2280">
        <f>Table1[[#This Row],[difference]]-Table1[[#This Row],[sqrt(line)]]</f>
        <v>7.6213203435596419</v>
      </c>
      <c r="S2280">
        <f>IF(Table1[[#This Row],[difference]]&gt;0,1,-1)</f>
        <v>1</v>
      </c>
      <c r="T2280">
        <f>IF(Table1[[#This Row],[team]]=E2279,SUM(H2280,T2279),Table1[[#This Row],[ppg]])</f>
        <v>144</v>
      </c>
      <c r="U2280">
        <f>IF(Table1[[#This Row],[team]]=E2279,SUM(I2280,U2279),Table1[[#This Row],[ppga]])</f>
        <v>148</v>
      </c>
      <c r="V2280">
        <f>IF(Table1[[#This Row],[team]]=E2279,SUM(Table1[[#This Row],[difference]],V2279),Table1[[#This Row],[difference]])</f>
        <v>6.5</v>
      </c>
      <c r="W2280">
        <f>IF(Table1[[#This Row],[team]]=E2279,SUM(Table1[[#This Row],[sqrt(dif)]],W2279),Table1[[#This Row],[sqrt(dif)]])</f>
        <v>2.4013271684980717</v>
      </c>
      <c r="X2280">
        <f>IF(Table1[[#This Row],[team]]=E2279,SUM(Table1[[#This Row],[f1]],X2279),Table1[[#This Row],[f1]])</f>
        <v>1.1479446601476138</v>
      </c>
      <c r="Y2280">
        <f>IF(Table1[[#This Row],[ATS]]=S2279,SUM(Table1[[#This Row],[ATS]],Y2279),Table1[[#This Row],[ATS]])</f>
        <v>1</v>
      </c>
      <c r="Z2280">
        <f>IF(Table1[[#This Row],[ATS]]&gt;0,Table1[[#This Row],[ATS streak (not real)]]-1,Table1[[#This Row],[ATS streak (not real)]]+1)</f>
        <v>0</v>
      </c>
      <c r="AA2280" s="5">
        <f>Table1[[#This Row],[running ttl ppg]]^2.37/(Table1[[#This Row],[running ttl ppg]]^2.37+Table1[[#This Row],[running ttl ppga]]^2.37)</f>
        <v>0.48377180974642198</v>
      </c>
      <c r="AB2280" s="5">
        <f>Table1[[#This Row],[pyth ratio]]+Table1[[#This Row],[win/loss ratio]]</f>
        <v>0.91234323831785047</v>
      </c>
    </row>
    <row r="2281" spans="1:28" x14ac:dyDescent="0.25">
      <c r="A2281" s="1">
        <v>4839</v>
      </c>
      <c r="B2281" s="7">
        <f t="shared" si="74"/>
        <v>8</v>
      </c>
      <c r="C2281" s="5">
        <v>2020</v>
      </c>
      <c r="D2281" s="5">
        <v>8</v>
      </c>
      <c r="E2281" t="s">
        <v>55</v>
      </c>
      <c r="F2281" t="s">
        <v>62</v>
      </c>
      <c r="G2281" s="5">
        <v>1</v>
      </c>
      <c r="H2281">
        <v>29</v>
      </c>
      <c r="I2281">
        <v>15</v>
      </c>
      <c r="J2281">
        <v>14</v>
      </c>
      <c r="K2281">
        <f>IF(Table1[[#This Row],[net]]&gt;0,1,0)</f>
        <v>1</v>
      </c>
      <c r="L2281">
        <v>-7</v>
      </c>
      <c r="M2281">
        <f>IF(Table1[[#This Row],[team]]=E2280,SUM(Table1[[#This Row],[win/loss]],M2280),Table1[[#This Row],[win/loss]])</f>
        <v>4</v>
      </c>
      <c r="N2281">
        <f>IF(Table1[[#This Row],[team]]=E2280,SUM(Table1[[#This Row],[win/loss]],M2280),Table1[[#This Row],[win/loss]])/B2281</f>
        <v>0.5</v>
      </c>
      <c r="O2281">
        <f t="shared" si="73"/>
        <v>7</v>
      </c>
      <c r="P2281">
        <f>IF(Table1[[#This Row],[difference]]&gt;0,SQRT(Table1[[#This Row],[difference]]),-SQRT(ABS(Table1[[#This Row],[difference]])))</f>
        <v>2.6457513110645907</v>
      </c>
      <c r="Q2281">
        <f>IF(Table1[[#This Row],[line]]&gt;0,SQRT(Table1[[#This Row],[line]]),-SQRT(ABS(Table1[[#This Row],[line]])))</f>
        <v>-2.6457513110645907</v>
      </c>
      <c r="R2281">
        <f>Table1[[#This Row],[difference]]-Table1[[#This Row],[sqrt(line)]]</f>
        <v>9.6457513110645898</v>
      </c>
      <c r="S2281">
        <f>IF(Table1[[#This Row],[difference]]&gt;0,1,-1)</f>
        <v>1</v>
      </c>
      <c r="T2281">
        <f>IF(Table1[[#This Row],[team]]=E2280,SUM(H2281,T2280),Table1[[#This Row],[ppg]])</f>
        <v>173</v>
      </c>
      <c r="U2281">
        <f>IF(Table1[[#This Row],[team]]=E2280,SUM(I2281,U2280),Table1[[#This Row],[ppga]])</f>
        <v>163</v>
      </c>
      <c r="V2281">
        <f>IF(Table1[[#This Row],[team]]=E2280,SUM(Table1[[#This Row],[difference]],V2280),Table1[[#This Row],[difference]])</f>
        <v>13.5</v>
      </c>
      <c r="W2281">
        <f>IF(Table1[[#This Row],[team]]=E2280,SUM(Table1[[#This Row],[sqrt(dif)]],W2280),Table1[[#This Row],[sqrt(dif)]])</f>
        <v>5.0470784795626624</v>
      </c>
      <c r="X2281">
        <f>IF(Table1[[#This Row],[team]]=E2280,SUM(Table1[[#This Row],[f1]],X2280),Table1[[#This Row],[f1]])</f>
        <v>10.793695971212204</v>
      </c>
      <c r="Y2281">
        <f>IF(Table1[[#This Row],[ATS]]=S2280,SUM(Table1[[#This Row],[ATS]],Y2280),Table1[[#This Row],[ATS]])</f>
        <v>2</v>
      </c>
      <c r="Z2281">
        <f>IF(Table1[[#This Row],[ATS]]&gt;0,Table1[[#This Row],[ATS streak (not real)]]-1,Table1[[#This Row],[ATS streak (not real)]]+1)</f>
        <v>1</v>
      </c>
      <c r="AA2281" s="5">
        <f>Table1[[#This Row],[running ttl ppg]]^2.37/(Table1[[#This Row],[running ttl ppg]]^2.37+Table1[[#This Row],[running ttl ppga]]^2.37)</f>
        <v>0.53521985101196834</v>
      </c>
      <c r="AB2281" s="5">
        <f>Table1[[#This Row],[pyth ratio]]+Table1[[#This Row],[win/loss ratio]]</f>
        <v>1.0352198510119683</v>
      </c>
    </row>
    <row r="2282" spans="1:28" x14ac:dyDescent="0.25">
      <c r="A2282" s="1">
        <v>4840</v>
      </c>
      <c r="B2282" s="7">
        <f t="shared" si="74"/>
        <v>9</v>
      </c>
      <c r="C2282" s="5">
        <v>2020</v>
      </c>
      <c r="D2282" s="5">
        <v>9</v>
      </c>
      <c r="E2282" t="s">
        <v>55</v>
      </c>
      <c r="F2282" t="s">
        <v>53</v>
      </c>
      <c r="G2282" s="5">
        <v>1</v>
      </c>
      <c r="H2282">
        <v>3</v>
      </c>
      <c r="I2282">
        <v>26</v>
      </c>
      <c r="J2282">
        <v>-23</v>
      </c>
      <c r="K2282">
        <f>IF(Table1[[#This Row],[net]]&gt;0,1,0)</f>
        <v>0</v>
      </c>
      <c r="L2282">
        <v>-1</v>
      </c>
      <c r="M2282">
        <f>IF(Table1[[#This Row],[team]]=E2281,SUM(Table1[[#This Row],[win/loss]],M2281),Table1[[#This Row],[win/loss]])</f>
        <v>4</v>
      </c>
      <c r="N2282">
        <f>IF(Table1[[#This Row],[team]]=E2281,SUM(Table1[[#This Row],[win/loss]],M2281),Table1[[#This Row],[win/loss]])/B2282</f>
        <v>0.44444444444444442</v>
      </c>
      <c r="O2282">
        <f t="shared" si="73"/>
        <v>-24</v>
      </c>
      <c r="P2282">
        <f>IF(Table1[[#This Row],[difference]]&gt;0,SQRT(Table1[[#This Row],[difference]]),-SQRT(ABS(Table1[[#This Row],[difference]])))</f>
        <v>-4.8989794855663558</v>
      </c>
      <c r="Q2282">
        <f>IF(Table1[[#This Row],[line]]&gt;0,SQRT(Table1[[#This Row],[line]]),-SQRT(ABS(Table1[[#This Row],[line]])))</f>
        <v>-1</v>
      </c>
      <c r="R2282">
        <f>Table1[[#This Row],[difference]]-Table1[[#This Row],[sqrt(line)]]</f>
        <v>-23</v>
      </c>
      <c r="S2282">
        <f>IF(Table1[[#This Row],[difference]]&gt;0,1,-1)</f>
        <v>-1</v>
      </c>
      <c r="T2282">
        <f>IF(Table1[[#This Row],[team]]=E2281,SUM(H2282,T2281),Table1[[#This Row],[ppg]])</f>
        <v>176</v>
      </c>
      <c r="U2282">
        <f>IF(Table1[[#This Row],[team]]=E2281,SUM(I2282,U2281),Table1[[#This Row],[ppga]])</f>
        <v>189</v>
      </c>
      <c r="V2282">
        <f>IF(Table1[[#This Row],[team]]=E2281,SUM(Table1[[#This Row],[difference]],V2281),Table1[[#This Row],[difference]])</f>
        <v>-10.5</v>
      </c>
      <c r="W2282">
        <f>IF(Table1[[#This Row],[team]]=E2281,SUM(Table1[[#This Row],[sqrt(dif)]],W2281),Table1[[#This Row],[sqrt(dif)]])</f>
        <v>0.14809899399630666</v>
      </c>
      <c r="X2282">
        <f>IF(Table1[[#This Row],[team]]=E2281,SUM(Table1[[#This Row],[f1]],X2281),Table1[[#This Row],[f1]])</f>
        <v>-12.206304028787796</v>
      </c>
      <c r="Y2282">
        <f>IF(Table1[[#This Row],[ATS]]=S2281,SUM(Table1[[#This Row],[ATS]],Y2281),Table1[[#This Row],[ATS]])</f>
        <v>-1</v>
      </c>
      <c r="Z2282">
        <f>IF(Table1[[#This Row],[ATS]]&gt;0,Table1[[#This Row],[ATS streak (not real)]]-1,Table1[[#This Row],[ATS streak (not real)]]+1)</f>
        <v>0</v>
      </c>
      <c r="AA2282" s="5">
        <f>Table1[[#This Row],[running ttl ppg]]^2.37/(Table1[[#This Row],[running ttl ppg]]^2.37+Table1[[#This Row],[running ttl ppga]]^2.37)</f>
        <v>0.45787674343842255</v>
      </c>
      <c r="AB2282" s="5">
        <f>Table1[[#This Row],[pyth ratio]]+Table1[[#This Row],[win/loss ratio]]</f>
        <v>0.90232118788286697</v>
      </c>
    </row>
    <row r="2283" spans="1:28" x14ac:dyDescent="0.25">
      <c r="A2283" s="1">
        <v>4841</v>
      </c>
      <c r="B2283" s="7">
        <f t="shared" si="74"/>
        <v>10</v>
      </c>
      <c r="C2283" s="5">
        <v>2020</v>
      </c>
      <c r="D2283" s="5">
        <v>11</v>
      </c>
      <c r="E2283" t="s">
        <v>55</v>
      </c>
      <c r="F2283" t="s">
        <v>54</v>
      </c>
      <c r="G2283" s="5">
        <v>0</v>
      </c>
      <c r="H2283">
        <v>13</v>
      </c>
      <c r="I2283">
        <v>33</v>
      </c>
      <c r="J2283">
        <v>-20</v>
      </c>
      <c r="K2283">
        <f>IF(Table1[[#This Row],[net]]&gt;0,1,0)</f>
        <v>0</v>
      </c>
      <c r="L2283">
        <v>2.5</v>
      </c>
      <c r="M2283">
        <f>IF(Table1[[#This Row],[team]]=E2282,SUM(Table1[[#This Row],[win/loss]],M2282),Table1[[#This Row],[win/loss]])</f>
        <v>4</v>
      </c>
      <c r="N2283">
        <f>IF(Table1[[#This Row],[team]]=E2282,SUM(Table1[[#This Row],[win/loss]],M2282),Table1[[#This Row],[win/loss]])/B2283</f>
        <v>0.4</v>
      </c>
      <c r="O2283">
        <f t="shared" si="73"/>
        <v>-17.5</v>
      </c>
      <c r="P2283">
        <f>IF(Table1[[#This Row],[difference]]&gt;0,SQRT(Table1[[#This Row],[difference]]),-SQRT(ABS(Table1[[#This Row],[difference]])))</f>
        <v>-4.1833001326703778</v>
      </c>
      <c r="Q2283">
        <f>IF(Table1[[#This Row],[line]]&gt;0,SQRT(Table1[[#This Row],[line]]),-SQRT(ABS(Table1[[#This Row],[line]])))</f>
        <v>1.5811388300841898</v>
      </c>
      <c r="R2283">
        <f>Table1[[#This Row],[difference]]-Table1[[#This Row],[sqrt(line)]]</f>
        <v>-19.081138830084189</v>
      </c>
      <c r="S2283">
        <f>IF(Table1[[#This Row],[difference]]&gt;0,1,-1)</f>
        <v>-1</v>
      </c>
      <c r="T2283">
        <f>IF(Table1[[#This Row],[team]]=E2282,SUM(H2283,T2282),Table1[[#This Row],[ppg]])</f>
        <v>189</v>
      </c>
      <c r="U2283">
        <f>IF(Table1[[#This Row],[team]]=E2282,SUM(I2283,U2282),Table1[[#This Row],[ppga]])</f>
        <v>222</v>
      </c>
      <c r="V2283">
        <f>IF(Table1[[#This Row],[team]]=E2282,SUM(Table1[[#This Row],[difference]],V2282),Table1[[#This Row],[difference]])</f>
        <v>-28</v>
      </c>
      <c r="W2283">
        <f>IF(Table1[[#This Row],[team]]=E2282,SUM(Table1[[#This Row],[sqrt(dif)]],W2282),Table1[[#This Row],[sqrt(dif)]])</f>
        <v>-4.0352011386740712</v>
      </c>
      <c r="X2283">
        <f>IF(Table1[[#This Row],[team]]=E2282,SUM(Table1[[#This Row],[f1]],X2282),Table1[[#This Row],[f1]])</f>
        <v>-31.287442858871984</v>
      </c>
      <c r="Y2283">
        <f>IF(Table1[[#This Row],[ATS]]=S2282,SUM(Table1[[#This Row],[ATS]],Y2282),Table1[[#This Row],[ATS]])</f>
        <v>-2</v>
      </c>
      <c r="Z2283">
        <f>IF(Table1[[#This Row],[ATS]]&gt;0,Table1[[#This Row],[ATS streak (not real)]]-1,Table1[[#This Row],[ATS streak (not real)]]+1)</f>
        <v>-1</v>
      </c>
      <c r="AA2283" s="5">
        <f>Table1[[#This Row],[running ttl ppg]]^2.37/(Table1[[#This Row],[running ttl ppg]]^2.37+Table1[[#This Row],[running ttl ppga]]^2.37)</f>
        <v>0.40578808028515828</v>
      </c>
      <c r="AB2283" s="5">
        <f>Table1[[#This Row],[pyth ratio]]+Table1[[#This Row],[win/loss ratio]]</f>
        <v>0.80578808028515825</v>
      </c>
    </row>
    <row r="2284" spans="1:28" x14ac:dyDescent="0.25">
      <c r="A2284" s="1">
        <v>4842</v>
      </c>
      <c r="B2284" s="7">
        <f t="shared" si="74"/>
        <v>11</v>
      </c>
      <c r="C2284" s="5">
        <v>2020</v>
      </c>
      <c r="D2284" s="5">
        <v>12</v>
      </c>
      <c r="E2284" t="s">
        <v>55</v>
      </c>
      <c r="F2284" t="s">
        <v>71</v>
      </c>
      <c r="G2284" s="5">
        <v>0</v>
      </c>
      <c r="H2284">
        <v>20</v>
      </c>
      <c r="I2284">
        <v>42</v>
      </c>
      <c r="J2284">
        <v>-22</v>
      </c>
      <c r="K2284">
        <f>IF(Table1[[#This Row],[net]]&gt;0,1,0)</f>
        <v>0</v>
      </c>
      <c r="L2284">
        <v>4.5</v>
      </c>
      <c r="M2284">
        <f>IF(Table1[[#This Row],[team]]=E2283,SUM(Table1[[#This Row],[win/loss]],M2283),Table1[[#This Row],[win/loss]])</f>
        <v>4</v>
      </c>
      <c r="N2284">
        <f>IF(Table1[[#This Row],[team]]=E2283,SUM(Table1[[#This Row],[win/loss]],M2283),Table1[[#This Row],[win/loss]])/B2284</f>
        <v>0.36363636363636365</v>
      </c>
      <c r="O2284">
        <f t="shared" si="73"/>
        <v>-17.5</v>
      </c>
      <c r="P2284">
        <f>IF(Table1[[#This Row],[difference]]&gt;0,SQRT(Table1[[#This Row],[difference]]),-SQRT(ABS(Table1[[#This Row],[difference]])))</f>
        <v>-4.1833001326703778</v>
      </c>
      <c r="Q2284">
        <f>IF(Table1[[#This Row],[line]]&gt;0,SQRT(Table1[[#This Row],[line]]),-SQRT(ABS(Table1[[#This Row],[line]])))</f>
        <v>2.1213203435596424</v>
      </c>
      <c r="R2284">
        <f>Table1[[#This Row],[difference]]-Table1[[#This Row],[sqrt(line)]]</f>
        <v>-19.621320343559642</v>
      </c>
      <c r="S2284">
        <f>IF(Table1[[#This Row],[difference]]&gt;0,1,-1)</f>
        <v>-1</v>
      </c>
      <c r="T2284">
        <f>IF(Table1[[#This Row],[team]]=E2283,SUM(H2284,T2283),Table1[[#This Row],[ppg]])</f>
        <v>209</v>
      </c>
      <c r="U2284">
        <f>IF(Table1[[#This Row],[team]]=E2283,SUM(I2284,U2283),Table1[[#This Row],[ppga]])</f>
        <v>264</v>
      </c>
      <c r="V2284">
        <f>IF(Table1[[#This Row],[team]]=E2283,SUM(Table1[[#This Row],[difference]],V2283),Table1[[#This Row],[difference]])</f>
        <v>-45.5</v>
      </c>
      <c r="W2284">
        <f>IF(Table1[[#This Row],[team]]=E2283,SUM(Table1[[#This Row],[sqrt(dif)]],W2283),Table1[[#This Row],[sqrt(dif)]])</f>
        <v>-8.218501271344449</v>
      </c>
      <c r="X2284">
        <f>IF(Table1[[#This Row],[team]]=E2283,SUM(Table1[[#This Row],[f1]],X2283),Table1[[#This Row],[f1]])</f>
        <v>-50.908763202431629</v>
      </c>
      <c r="Y2284">
        <f>IF(Table1[[#This Row],[ATS]]=S2283,SUM(Table1[[#This Row],[ATS]],Y2283),Table1[[#This Row],[ATS]])</f>
        <v>-3</v>
      </c>
      <c r="Z2284">
        <f>IF(Table1[[#This Row],[ATS]]&gt;0,Table1[[#This Row],[ATS streak (not real)]]-1,Table1[[#This Row],[ATS streak (not real)]]+1)</f>
        <v>-2</v>
      </c>
      <c r="AA2284" s="5">
        <f>Table1[[#This Row],[running ttl ppg]]^2.37/(Table1[[#This Row],[running ttl ppg]]^2.37+Table1[[#This Row],[running ttl ppga]]^2.37)</f>
        <v>0.36501401045185294</v>
      </c>
      <c r="AB2284" s="5">
        <f>Table1[[#This Row],[pyth ratio]]+Table1[[#This Row],[win/loss ratio]]</f>
        <v>0.72865037408821665</v>
      </c>
    </row>
    <row r="2285" spans="1:28" x14ac:dyDescent="0.25">
      <c r="A2285" s="1">
        <v>4843</v>
      </c>
      <c r="B2285" s="7">
        <f t="shared" si="74"/>
        <v>12</v>
      </c>
      <c r="C2285" s="5">
        <v>2020</v>
      </c>
      <c r="D2285" s="5">
        <v>13</v>
      </c>
      <c r="E2285" t="s">
        <v>55</v>
      </c>
      <c r="F2285" t="s">
        <v>70</v>
      </c>
      <c r="G2285" s="5">
        <v>1</v>
      </c>
      <c r="H2285">
        <v>11</v>
      </c>
      <c r="I2285">
        <v>28</v>
      </c>
      <c r="J2285">
        <v>-17</v>
      </c>
      <c r="K2285">
        <f>IF(Table1[[#This Row],[net]]&gt;0,1,0)</f>
        <v>0</v>
      </c>
      <c r="L2285">
        <v>3</v>
      </c>
      <c r="M2285">
        <f>IF(Table1[[#This Row],[team]]=E2284,SUM(Table1[[#This Row],[win/loss]],M2284),Table1[[#This Row],[win/loss]])</f>
        <v>4</v>
      </c>
      <c r="N2285">
        <f>IF(Table1[[#This Row],[team]]=E2284,SUM(Table1[[#This Row],[win/loss]],M2284),Table1[[#This Row],[win/loss]])/B2285</f>
        <v>0.33333333333333331</v>
      </c>
      <c r="O2285">
        <f t="shared" si="73"/>
        <v>-14</v>
      </c>
      <c r="P2285">
        <f>IF(Table1[[#This Row],[difference]]&gt;0,SQRT(Table1[[#This Row],[difference]]),-SQRT(ABS(Table1[[#This Row],[difference]])))</f>
        <v>-3.7416573867739413</v>
      </c>
      <c r="Q2285">
        <f>IF(Table1[[#This Row],[line]]&gt;0,SQRT(Table1[[#This Row],[line]]),-SQRT(ABS(Table1[[#This Row],[line]])))</f>
        <v>1.7320508075688772</v>
      </c>
      <c r="R2285">
        <f>Table1[[#This Row],[difference]]-Table1[[#This Row],[sqrt(line)]]</f>
        <v>-15.732050807568877</v>
      </c>
      <c r="S2285">
        <f>IF(Table1[[#This Row],[difference]]&gt;0,1,-1)</f>
        <v>-1</v>
      </c>
      <c r="T2285">
        <f>IF(Table1[[#This Row],[team]]=E2284,SUM(H2285,T2284),Table1[[#This Row],[ppg]])</f>
        <v>220</v>
      </c>
      <c r="U2285">
        <f>IF(Table1[[#This Row],[team]]=E2284,SUM(I2285,U2284),Table1[[#This Row],[ppga]])</f>
        <v>292</v>
      </c>
      <c r="V2285">
        <f>IF(Table1[[#This Row],[team]]=E2284,SUM(Table1[[#This Row],[difference]],V2284),Table1[[#This Row],[difference]])</f>
        <v>-59.5</v>
      </c>
      <c r="W2285">
        <f>IF(Table1[[#This Row],[team]]=E2284,SUM(Table1[[#This Row],[sqrt(dif)]],W2284),Table1[[#This Row],[sqrt(dif)]])</f>
        <v>-11.96015865811839</v>
      </c>
      <c r="X2285">
        <f>IF(Table1[[#This Row],[team]]=E2284,SUM(Table1[[#This Row],[f1]],X2284),Table1[[#This Row],[f1]])</f>
        <v>-66.640814010000511</v>
      </c>
      <c r="Y2285">
        <f>IF(Table1[[#This Row],[ATS]]=S2284,SUM(Table1[[#This Row],[ATS]],Y2284),Table1[[#This Row],[ATS]])</f>
        <v>-4</v>
      </c>
      <c r="Z2285">
        <f>IF(Table1[[#This Row],[ATS]]&gt;0,Table1[[#This Row],[ATS streak (not real)]]-1,Table1[[#This Row],[ATS streak (not real)]]+1)</f>
        <v>-3</v>
      </c>
      <c r="AA2285" s="5">
        <f>Table1[[#This Row],[running ttl ppg]]^2.37/(Table1[[#This Row],[running ttl ppg]]^2.37+Table1[[#This Row],[running ttl ppga]]^2.37)</f>
        <v>0.33827089494196472</v>
      </c>
      <c r="AB2285" s="5">
        <f>Table1[[#This Row],[pyth ratio]]+Table1[[#This Row],[win/loss ratio]]</f>
        <v>0.67160422827529809</v>
      </c>
    </row>
    <row r="2286" spans="1:28" x14ac:dyDescent="0.25">
      <c r="A2286" s="1">
        <v>4844</v>
      </c>
      <c r="B2286" s="7">
        <f t="shared" si="74"/>
        <v>13</v>
      </c>
      <c r="C2286" s="5">
        <v>2020</v>
      </c>
      <c r="D2286" s="5">
        <v>14</v>
      </c>
      <c r="E2286" t="s">
        <v>55</v>
      </c>
      <c r="F2286" t="s">
        <v>57</v>
      </c>
      <c r="G2286" s="5">
        <v>1</v>
      </c>
      <c r="H2286">
        <v>10</v>
      </c>
      <c r="I2286">
        <v>45</v>
      </c>
      <c r="J2286">
        <v>-35</v>
      </c>
      <c r="K2286">
        <f>IF(Table1[[#This Row],[net]]&gt;0,1,0)</f>
        <v>0</v>
      </c>
      <c r="L2286">
        <v>3.5</v>
      </c>
      <c r="M2286">
        <f>IF(Table1[[#This Row],[team]]=E2285,SUM(Table1[[#This Row],[win/loss]],M2285),Table1[[#This Row],[win/loss]])</f>
        <v>4</v>
      </c>
      <c r="N2286">
        <f>IF(Table1[[#This Row],[team]]=E2285,SUM(Table1[[#This Row],[win/loss]],M2285),Table1[[#This Row],[win/loss]])/B2286</f>
        <v>0.30769230769230771</v>
      </c>
      <c r="O2286">
        <f t="shared" si="73"/>
        <v>-31.5</v>
      </c>
      <c r="P2286">
        <f>IF(Table1[[#This Row],[difference]]&gt;0,SQRT(Table1[[#This Row],[difference]]),-SQRT(ABS(Table1[[#This Row],[difference]])))</f>
        <v>-5.6124860801609122</v>
      </c>
      <c r="Q2286">
        <f>IF(Table1[[#This Row],[line]]&gt;0,SQRT(Table1[[#This Row],[line]]),-SQRT(ABS(Table1[[#This Row],[line]])))</f>
        <v>1.8708286933869707</v>
      </c>
      <c r="R2286">
        <f>Table1[[#This Row],[difference]]-Table1[[#This Row],[sqrt(line)]]</f>
        <v>-33.370828693386969</v>
      </c>
      <c r="S2286">
        <f>IF(Table1[[#This Row],[difference]]&gt;0,1,-1)</f>
        <v>-1</v>
      </c>
      <c r="T2286">
        <f>IF(Table1[[#This Row],[team]]=E2285,SUM(H2286,T2285),Table1[[#This Row],[ppg]])</f>
        <v>230</v>
      </c>
      <c r="U2286">
        <f>IF(Table1[[#This Row],[team]]=E2285,SUM(I2286,U2285),Table1[[#This Row],[ppga]])</f>
        <v>337</v>
      </c>
      <c r="V2286">
        <f>IF(Table1[[#This Row],[team]]=E2285,SUM(Table1[[#This Row],[difference]],V2285),Table1[[#This Row],[difference]])</f>
        <v>-91</v>
      </c>
      <c r="W2286">
        <f>IF(Table1[[#This Row],[team]]=E2285,SUM(Table1[[#This Row],[sqrt(dif)]],W2285),Table1[[#This Row],[sqrt(dif)]])</f>
        <v>-17.572644738279301</v>
      </c>
      <c r="X2286">
        <f>IF(Table1[[#This Row],[team]]=E2285,SUM(Table1[[#This Row],[f1]],X2285),Table1[[#This Row],[f1]])</f>
        <v>-100.01164270338748</v>
      </c>
      <c r="Y2286">
        <f>IF(Table1[[#This Row],[ATS]]=S2285,SUM(Table1[[#This Row],[ATS]],Y2285),Table1[[#This Row],[ATS]])</f>
        <v>-5</v>
      </c>
      <c r="Z2286">
        <f>IF(Table1[[#This Row],[ATS]]&gt;0,Table1[[#This Row],[ATS streak (not real)]]-1,Table1[[#This Row],[ATS streak (not real)]]+1)</f>
        <v>-4</v>
      </c>
      <c r="AA2286" s="5">
        <f>Table1[[#This Row],[running ttl ppg]]^2.37/(Table1[[#This Row],[running ttl ppg]]^2.37+Table1[[#This Row],[running ttl ppga]]^2.37)</f>
        <v>0.28795260331858491</v>
      </c>
      <c r="AB2286" s="5">
        <f>Table1[[#This Row],[pyth ratio]]+Table1[[#This Row],[win/loss ratio]]</f>
        <v>0.59564491101089256</v>
      </c>
    </row>
    <row r="2287" spans="1:28" x14ac:dyDescent="0.25">
      <c r="A2287" s="1">
        <v>4845</v>
      </c>
      <c r="B2287" s="7">
        <f t="shared" si="74"/>
        <v>14</v>
      </c>
      <c r="C2287" s="5">
        <v>2020</v>
      </c>
      <c r="D2287" s="5">
        <v>15</v>
      </c>
      <c r="E2287" t="s">
        <v>55</v>
      </c>
      <c r="F2287" t="s">
        <v>65</v>
      </c>
      <c r="G2287" s="5">
        <v>0</v>
      </c>
      <c r="H2287">
        <v>20</v>
      </c>
      <c r="I2287">
        <v>16</v>
      </c>
      <c r="J2287">
        <v>4</v>
      </c>
      <c r="K2287">
        <f>IF(Table1[[#This Row],[net]]&gt;0,1,0)</f>
        <v>1</v>
      </c>
      <c r="L2287">
        <v>6.5</v>
      </c>
      <c r="M2287">
        <f>IF(Table1[[#This Row],[team]]=E2286,SUM(Table1[[#This Row],[win/loss]],M2286),Table1[[#This Row],[win/loss]])</f>
        <v>5</v>
      </c>
      <c r="N2287">
        <f>IF(Table1[[#This Row],[team]]=E2286,SUM(Table1[[#This Row],[win/loss]],M2286),Table1[[#This Row],[win/loss]])/B2287</f>
        <v>0.35714285714285715</v>
      </c>
      <c r="O2287">
        <f t="shared" si="73"/>
        <v>10.5</v>
      </c>
      <c r="P2287">
        <f>IF(Table1[[#This Row],[difference]]&gt;0,SQRT(Table1[[#This Row],[difference]]),-SQRT(ABS(Table1[[#This Row],[difference]])))</f>
        <v>3.2403703492039302</v>
      </c>
      <c r="Q2287">
        <f>IF(Table1[[#This Row],[line]]&gt;0,SQRT(Table1[[#This Row],[line]]),-SQRT(ABS(Table1[[#This Row],[line]])))</f>
        <v>2.5495097567963922</v>
      </c>
      <c r="R2287">
        <f>Table1[[#This Row],[difference]]-Table1[[#This Row],[sqrt(line)]]</f>
        <v>7.9504902432036078</v>
      </c>
      <c r="S2287">
        <f>IF(Table1[[#This Row],[difference]]&gt;0,1,-1)</f>
        <v>1</v>
      </c>
      <c r="T2287">
        <f>IF(Table1[[#This Row],[team]]=E2286,SUM(H2287,T2286),Table1[[#This Row],[ppg]])</f>
        <v>250</v>
      </c>
      <c r="U2287">
        <f>IF(Table1[[#This Row],[team]]=E2286,SUM(I2287,U2286),Table1[[#This Row],[ppga]])</f>
        <v>353</v>
      </c>
      <c r="V2287">
        <f>IF(Table1[[#This Row],[team]]=E2286,SUM(Table1[[#This Row],[difference]],V2286),Table1[[#This Row],[difference]])</f>
        <v>-80.5</v>
      </c>
      <c r="W2287">
        <f>IF(Table1[[#This Row],[team]]=E2286,SUM(Table1[[#This Row],[sqrt(dif)]],W2286),Table1[[#This Row],[sqrt(dif)]])</f>
        <v>-14.332274389075371</v>
      </c>
      <c r="X2287">
        <f>IF(Table1[[#This Row],[team]]=E2286,SUM(Table1[[#This Row],[f1]],X2286),Table1[[#This Row],[f1]])</f>
        <v>-92.061152460183877</v>
      </c>
      <c r="Y2287">
        <f>IF(Table1[[#This Row],[ATS]]=S2286,SUM(Table1[[#This Row],[ATS]],Y2286),Table1[[#This Row],[ATS]])</f>
        <v>1</v>
      </c>
      <c r="Z2287">
        <f>IF(Table1[[#This Row],[ATS]]&gt;0,Table1[[#This Row],[ATS streak (not real)]]-1,Table1[[#This Row],[ATS streak (not real)]]+1)</f>
        <v>0</v>
      </c>
      <c r="AA2287" s="5">
        <f>Table1[[#This Row],[running ttl ppg]]^2.37/(Table1[[#This Row],[running ttl ppg]]^2.37+Table1[[#This Row],[running ttl ppga]]^2.37)</f>
        <v>0.30625913241271174</v>
      </c>
      <c r="AB2287" s="5">
        <f>Table1[[#This Row],[pyth ratio]]+Table1[[#This Row],[win/loss ratio]]</f>
        <v>0.66340198955556895</v>
      </c>
    </row>
    <row r="2288" spans="1:28" x14ac:dyDescent="0.25">
      <c r="A2288" s="1">
        <v>4846</v>
      </c>
      <c r="B2288" s="7">
        <f t="shared" si="74"/>
        <v>15</v>
      </c>
      <c r="C2288" s="5">
        <v>2020</v>
      </c>
      <c r="D2288" s="5">
        <v>16</v>
      </c>
      <c r="E2288" t="s">
        <v>55</v>
      </c>
      <c r="F2288" t="s">
        <v>42</v>
      </c>
      <c r="G2288" s="5">
        <v>0</v>
      </c>
      <c r="H2288">
        <v>12</v>
      </c>
      <c r="I2288">
        <v>24</v>
      </c>
      <c r="J2288">
        <v>-12</v>
      </c>
      <c r="K2288">
        <f>IF(Table1[[#This Row],[net]]&gt;0,1,0)</f>
        <v>0</v>
      </c>
      <c r="L2288">
        <v>7.5</v>
      </c>
      <c r="M2288">
        <f>IF(Table1[[#This Row],[team]]=E2287,SUM(Table1[[#This Row],[win/loss]],M2287),Table1[[#This Row],[win/loss]])</f>
        <v>5</v>
      </c>
      <c r="N2288">
        <f>IF(Table1[[#This Row],[team]]=E2287,SUM(Table1[[#This Row],[win/loss]],M2287),Table1[[#This Row],[win/loss]])/B2288</f>
        <v>0.33333333333333331</v>
      </c>
      <c r="O2288">
        <f t="shared" si="73"/>
        <v>-4.5</v>
      </c>
      <c r="P2288">
        <f>IF(Table1[[#This Row],[difference]]&gt;0,SQRT(Table1[[#This Row],[difference]]),-SQRT(ABS(Table1[[#This Row],[difference]])))</f>
        <v>-2.1213203435596424</v>
      </c>
      <c r="Q2288">
        <f>IF(Table1[[#This Row],[line]]&gt;0,SQRT(Table1[[#This Row],[line]]),-SQRT(ABS(Table1[[#This Row],[line]])))</f>
        <v>2.7386127875258306</v>
      </c>
      <c r="R2288">
        <f>Table1[[#This Row],[difference]]-Table1[[#This Row],[sqrt(line)]]</f>
        <v>-7.238612787525831</v>
      </c>
      <c r="S2288">
        <f>IF(Table1[[#This Row],[difference]]&gt;0,1,-1)</f>
        <v>-1</v>
      </c>
      <c r="T2288">
        <f>IF(Table1[[#This Row],[team]]=E2287,SUM(H2288,T2287),Table1[[#This Row],[ppg]])</f>
        <v>262</v>
      </c>
      <c r="U2288">
        <f>IF(Table1[[#This Row],[team]]=E2287,SUM(I2288,U2287),Table1[[#This Row],[ppga]])</f>
        <v>377</v>
      </c>
      <c r="V2288">
        <f>IF(Table1[[#This Row],[team]]=E2287,SUM(Table1[[#This Row],[difference]],V2287),Table1[[#This Row],[difference]])</f>
        <v>-85</v>
      </c>
      <c r="W2288">
        <f>IF(Table1[[#This Row],[team]]=E2287,SUM(Table1[[#This Row],[sqrt(dif)]],W2287),Table1[[#This Row],[sqrt(dif)]])</f>
        <v>-16.453594732635015</v>
      </c>
      <c r="X2288">
        <f>IF(Table1[[#This Row],[team]]=E2287,SUM(Table1[[#This Row],[f1]],X2287),Table1[[#This Row],[f1]])</f>
        <v>-99.299765247709701</v>
      </c>
      <c r="Y2288">
        <f>IF(Table1[[#This Row],[ATS]]=S2287,SUM(Table1[[#This Row],[ATS]],Y2287),Table1[[#This Row],[ATS]])</f>
        <v>-1</v>
      </c>
      <c r="Z2288">
        <f>IF(Table1[[#This Row],[ATS]]&gt;0,Table1[[#This Row],[ATS streak (not real)]]-1,Table1[[#This Row],[ATS streak (not real)]]+1)</f>
        <v>0</v>
      </c>
      <c r="AA2288" s="5">
        <f>Table1[[#This Row],[running ttl ppg]]^2.37/(Table1[[#This Row],[running ttl ppg]]^2.37+Table1[[#This Row],[running ttl ppga]]^2.37)</f>
        <v>0.2968288475753077</v>
      </c>
      <c r="AB2288" s="5">
        <f>Table1[[#This Row],[pyth ratio]]+Table1[[#This Row],[win/loss ratio]]</f>
        <v>0.63016218090864107</v>
      </c>
    </row>
    <row r="2289" spans="1:28" x14ac:dyDescent="0.25">
      <c r="A2289" s="1">
        <v>4847</v>
      </c>
      <c r="B2289" s="7">
        <f t="shared" si="74"/>
        <v>16</v>
      </c>
      <c r="C2289" s="5">
        <v>2020</v>
      </c>
      <c r="D2289" s="5">
        <v>17</v>
      </c>
      <c r="E2289" t="s">
        <v>55</v>
      </c>
      <c r="F2289" t="s">
        <v>54</v>
      </c>
      <c r="G2289" s="5">
        <v>1</v>
      </c>
      <c r="H2289">
        <v>38</v>
      </c>
      <c r="I2289">
        <v>20</v>
      </c>
      <c r="J2289">
        <v>18</v>
      </c>
      <c r="K2289">
        <f>IF(Table1[[#This Row],[net]]&gt;0,1,0)</f>
        <v>1</v>
      </c>
      <c r="L2289">
        <v>5.5</v>
      </c>
      <c r="M2289">
        <f>IF(Table1[[#This Row],[team]]=E2288,SUM(Table1[[#This Row],[win/loss]],M2288),Table1[[#This Row],[win/loss]])</f>
        <v>6</v>
      </c>
      <c r="N2289">
        <f>IF(Table1[[#This Row],[team]]=E2288,SUM(Table1[[#This Row],[win/loss]],M2288),Table1[[#This Row],[win/loss]])/B2289</f>
        <v>0.375</v>
      </c>
      <c r="O2289">
        <f t="shared" si="73"/>
        <v>23.5</v>
      </c>
      <c r="P2289">
        <f>IF(Table1[[#This Row],[difference]]&gt;0,SQRT(Table1[[#This Row],[difference]]),-SQRT(ABS(Table1[[#This Row],[difference]])))</f>
        <v>4.8476798574163293</v>
      </c>
      <c r="Q2289">
        <f>IF(Table1[[#This Row],[line]]&gt;0,SQRT(Table1[[#This Row],[line]]),-SQRT(ABS(Table1[[#This Row],[line]])))</f>
        <v>2.3452078799117149</v>
      </c>
      <c r="R2289">
        <f>Table1[[#This Row],[difference]]-Table1[[#This Row],[sqrt(line)]]</f>
        <v>21.154792120088285</v>
      </c>
      <c r="S2289">
        <f>IF(Table1[[#This Row],[difference]]&gt;0,1,-1)</f>
        <v>1</v>
      </c>
      <c r="T2289">
        <f>IF(Table1[[#This Row],[team]]=E2288,SUM(H2289,T2288),Table1[[#This Row],[ppg]])</f>
        <v>300</v>
      </c>
      <c r="U2289">
        <f>IF(Table1[[#This Row],[team]]=E2288,SUM(I2289,U2288),Table1[[#This Row],[ppga]])</f>
        <v>397</v>
      </c>
      <c r="V2289">
        <f>IF(Table1[[#This Row],[team]]=E2288,SUM(Table1[[#This Row],[difference]],V2288),Table1[[#This Row],[difference]])</f>
        <v>-61.5</v>
      </c>
      <c r="W2289">
        <f>IF(Table1[[#This Row],[team]]=E2288,SUM(Table1[[#This Row],[sqrt(dif)]],W2288),Table1[[#This Row],[sqrt(dif)]])</f>
        <v>-11.605914875218685</v>
      </c>
      <c r="X2289">
        <f>IF(Table1[[#This Row],[team]]=E2288,SUM(Table1[[#This Row],[f1]],X2288),Table1[[#This Row],[f1]])</f>
        <v>-78.144973127621412</v>
      </c>
      <c r="Y2289">
        <f>IF(Table1[[#This Row],[ATS]]=S2288,SUM(Table1[[#This Row],[ATS]],Y2288),Table1[[#This Row],[ATS]])</f>
        <v>1</v>
      </c>
      <c r="Z2289">
        <f>IF(Table1[[#This Row],[ATS]]&gt;0,Table1[[#This Row],[ATS streak (not real)]]-1,Table1[[#This Row],[ATS streak (not real)]]+1)</f>
        <v>0</v>
      </c>
      <c r="AA2289" s="5">
        <f>Table1[[#This Row],[running ttl ppg]]^2.37/(Table1[[#This Row],[running ttl ppg]]^2.37+Table1[[#This Row],[running ttl ppga]]^2.37)</f>
        <v>0.33984960016879584</v>
      </c>
      <c r="AB2289" s="5">
        <f>Table1[[#This Row],[pyth ratio]]+Table1[[#This Row],[win/loss ratio]]</f>
        <v>0.71484960016879584</v>
      </c>
    </row>
    <row r="2290" spans="1:28" x14ac:dyDescent="0.25">
      <c r="A2290" s="1">
        <v>4848</v>
      </c>
      <c r="B2290" s="7">
        <f t="shared" si="74"/>
        <v>1</v>
      </c>
      <c r="C2290" s="5">
        <v>2020</v>
      </c>
      <c r="D2290" s="5">
        <v>1</v>
      </c>
      <c r="E2290" t="s">
        <v>56</v>
      </c>
      <c r="F2290" t="s">
        <v>55</v>
      </c>
      <c r="G2290" s="5">
        <v>0</v>
      </c>
      <c r="H2290">
        <v>40</v>
      </c>
      <c r="I2290">
        <v>26</v>
      </c>
      <c r="J2290">
        <v>14</v>
      </c>
      <c r="K2290">
        <f>IF(Table1[[#This Row],[net]]&gt;0,1,0)</f>
        <v>1</v>
      </c>
      <c r="L2290">
        <v>-3.5</v>
      </c>
      <c r="M2290">
        <f>IF(Table1[[#This Row],[team]]=E2289,SUM(Table1[[#This Row],[win/loss]],M2289),Table1[[#This Row],[win/loss]])</f>
        <v>1</v>
      </c>
      <c r="N2290">
        <f>IF(Table1[[#This Row],[team]]=E2289,SUM(Table1[[#This Row],[win/loss]],M2289),Table1[[#This Row],[win/loss]])/B2290</f>
        <v>1</v>
      </c>
      <c r="O2290">
        <f t="shared" si="73"/>
        <v>10.5</v>
      </c>
      <c r="P2290">
        <f>IF(Table1[[#This Row],[difference]]&gt;0,SQRT(Table1[[#This Row],[difference]]),-SQRT(ABS(Table1[[#This Row],[difference]])))</f>
        <v>3.2403703492039302</v>
      </c>
      <c r="Q2290">
        <f>IF(Table1[[#This Row],[line]]&gt;0,SQRT(Table1[[#This Row],[line]]),-SQRT(ABS(Table1[[#This Row],[line]])))</f>
        <v>-1.8708286933869707</v>
      </c>
      <c r="R2290">
        <f>Table1[[#This Row],[difference]]-Table1[[#This Row],[sqrt(line)]]</f>
        <v>12.37082869338697</v>
      </c>
      <c r="S2290">
        <f>IF(Table1[[#This Row],[difference]]&gt;0,1,-1)</f>
        <v>1</v>
      </c>
      <c r="T2290">
        <f>IF(Table1[[#This Row],[team]]=E2289,SUM(H2290,T2289),Table1[[#This Row],[ppg]])</f>
        <v>40</v>
      </c>
      <c r="U2290">
        <f>IF(Table1[[#This Row],[team]]=E2289,SUM(I2290,U2289),Table1[[#This Row],[ppga]])</f>
        <v>26</v>
      </c>
      <c r="V2290">
        <f>IF(Table1[[#This Row],[team]]=E2289,SUM(Table1[[#This Row],[difference]],V2289),Table1[[#This Row],[difference]])</f>
        <v>10.5</v>
      </c>
      <c r="W2290">
        <f>IF(Table1[[#This Row],[team]]=E2289,SUM(Table1[[#This Row],[sqrt(dif)]],W2289),Table1[[#This Row],[sqrt(dif)]])</f>
        <v>3.2403703492039302</v>
      </c>
      <c r="X2290">
        <f>IF(Table1[[#This Row],[team]]=E2289,SUM(Table1[[#This Row],[f1]],X2289),Table1[[#This Row],[f1]])</f>
        <v>12.37082869338697</v>
      </c>
      <c r="Y2290">
        <f>IF(Table1[[#This Row],[ATS]]=S2289,SUM(Table1[[#This Row],[ATS]],Y2289),Table1[[#This Row],[ATS]])</f>
        <v>2</v>
      </c>
      <c r="Z2290">
        <f>IF(Table1[[#This Row],[ATS]]&gt;0,Table1[[#This Row],[ATS streak (not real)]]-1,Table1[[#This Row],[ATS streak (not real)]]+1)</f>
        <v>1</v>
      </c>
      <c r="AA2290" s="5">
        <f>Table1[[#This Row],[running ttl ppg]]^2.37/(Table1[[#This Row],[running ttl ppg]]^2.37+Table1[[#This Row],[running ttl ppga]]^2.37)</f>
        <v>0.73515867966055004</v>
      </c>
      <c r="AB2290" s="5">
        <f>Table1[[#This Row],[pyth ratio]]+Table1[[#This Row],[win/loss ratio]]</f>
        <v>1.73515867966055</v>
      </c>
    </row>
    <row r="2291" spans="1:28" x14ac:dyDescent="0.25">
      <c r="A2291" s="1">
        <v>4849</v>
      </c>
      <c r="B2291" s="7">
        <f t="shared" si="74"/>
        <v>2</v>
      </c>
      <c r="C2291" s="5">
        <v>2020</v>
      </c>
      <c r="D2291" s="5">
        <v>2</v>
      </c>
      <c r="E2291" t="s">
        <v>56</v>
      </c>
      <c r="F2291" t="s">
        <v>65</v>
      </c>
      <c r="G2291" s="5">
        <v>0</v>
      </c>
      <c r="H2291">
        <v>28</v>
      </c>
      <c r="I2291">
        <v>10</v>
      </c>
      <c r="J2291">
        <v>18</v>
      </c>
      <c r="K2291">
        <f>IF(Table1[[#This Row],[net]]&gt;0,1,0)</f>
        <v>1</v>
      </c>
      <c r="L2291">
        <v>-7</v>
      </c>
      <c r="M2291">
        <f>IF(Table1[[#This Row],[team]]=E2290,SUM(Table1[[#This Row],[win/loss]],M2290),Table1[[#This Row],[win/loss]])</f>
        <v>2</v>
      </c>
      <c r="N2291">
        <f>IF(Table1[[#This Row],[team]]=E2290,SUM(Table1[[#This Row],[win/loss]],M2290),Table1[[#This Row],[win/loss]])/B2291</f>
        <v>1</v>
      </c>
      <c r="O2291">
        <f t="shared" si="73"/>
        <v>11</v>
      </c>
      <c r="P2291">
        <f>IF(Table1[[#This Row],[difference]]&gt;0,SQRT(Table1[[#This Row],[difference]]),-SQRT(ABS(Table1[[#This Row],[difference]])))</f>
        <v>3.3166247903553998</v>
      </c>
      <c r="Q2291">
        <f>IF(Table1[[#This Row],[line]]&gt;0,SQRT(Table1[[#This Row],[line]]),-SQRT(ABS(Table1[[#This Row],[line]])))</f>
        <v>-2.6457513110645907</v>
      </c>
      <c r="R2291">
        <f>Table1[[#This Row],[difference]]-Table1[[#This Row],[sqrt(line)]]</f>
        <v>13.64575131106459</v>
      </c>
      <c r="S2291">
        <f>IF(Table1[[#This Row],[difference]]&gt;0,1,-1)</f>
        <v>1</v>
      </c>
      <c r="T2291">
        <f>IF(Table1[[#This Row],[team]]=E2290,SUM(H2291,T2290),Table1[[#This Row],[ppg]])</f>
        <v>68</v>
      </c>
      <c r="U2291">
        <f>IF(Table1[[#This Row],[team]]=E2290,SUM(I2291,U2290),Table1[[#This Row],[ppga]])</f>
        <v>36</v>
      </c>
      <c r="V2291">
        <f>IF(Table1[[#This Row],[team]]=E2290,SUM(Table1[[#This Row],[difference]],V2290),Table1[[#This Row],[difference]])</f>
        <v>21.5</v>
      </c>
      <c r="W2291">
        <f>IF(Table1[[#This Row],[team]]=E2290,SUM(Table1[[#This Row],[sqrt(dif)]],W2290),Table1[[#This Row],[sqrt(dif)]])</f>
        <v>6.55699513955933</v>
      </c>
      <c r="X2291">
        <f>IF(Table1[[#This Row],[team]]=E2290,SUM(Table1[[#This Row],[f1]],X2290),Table1[[#This Row],[f1]])</f>
        <v>26.016580004451562</v>
      </c>
      <c r="Y2291">
        <f>IF(Table1[[#This Row],[ATS]]=S2290,SUM(Table1[[#This Row],[ATS]],Y2290),Table1[[#This Row],[ATS]])</f>
        <v>3</v>
      </c>
      <c r="Z2291">
        <f>IF(Table1[[#This Row],[ATS]]&gt;0,Table1[[#This Row],[ATS streak (not real)]]-1,Table1[[#This Row],[ATS streak (not real)]]+1)</f>
        <v>2</v>
      </c>
      <c r="AA2291" s="5">
        <f>Table1[[#This Row],[running ttl ppg]]^2.37/(Table1[[#This Row],[running ttl ppg]]^2.37+Table1[[#This Row],[running ttl ppga]]^2.37)</f>
        <v>0.81865973902954547</v>
      </c>
      <c r="AB2291" s="5">
        <f>Table1[[#This Row],[pyth ratio]]+Table1[[#This Row],[win/loss ratio]]</f>
        <v>1.8186597390295454</v>
      </c>
    </row>
    <row r="2292" spans="1:28" x14ac:dyDescent="0.25">
      <c r="A2292" s="1">
        <v>4850</v>
      </c>
      <c r="B2292" s="7">
        <f t="shared" si="74"/>
        <v>3</v>
      </c>
      <c r="C2292" s="5">
        <v>2020</v>
      </c>
      <c r="D2292" s="5">
        <v>3</v>
      </c>
      <c r="E2292" t="s">
        <v>56</v>
      </c>
      <c r="F2292" t="s">
        <v>43</v>
      </c>
      <c r="G2292" s="5">
        <v>1</v>
      </c>
      <c r="H2292">
        <v>33</v>
      </c>
      <c r="I2292">
        <v>28</v>
      </c>
      <c r="J2292">
        <v>5</v>
      </c>
      <c r="K2292">
        <f>IF(Table1[[#This Row],[net]]&gt;0,1,0)</f>
        <v>1</v>
      </c>
      <c r="L2292">
        <v>-4.5</v>
      </c>
      <c r="M2292">
        <f>IF(Table1[[#This Row],[team]]=E2291,SUM(Table1[[#This Row],[win/loss]],M2291),Table1[[#This Row],[win/loss]])</f>
        <v>3</v>
      </c>
      <c r="N2292">
        <f>IF(Table1[[#This Row],[team]]=E2291,SUM(Table1[[#This Row],[win/loss]],M2291),Table1[[#This Row],[win/loss]])/B2292</f>
        <v>1</v>
      </c>
      <c r="O2292">
        <f t="shared" si="73"/>
        <v>0.5</v>
      </c>
      <c r="P2292">
        <f>IF(Table1[[#This Row],[difference]]&gt;0,SQRT(Table1[[#This Row],[difference]]),-SQRT(ABS(Table1[[#This Row],[difference]])))</f>
        <v>0.70710678118654757</v>
      </c>
      <c r="Q2292">
        <f>IF(Table1[[#This Row],[line]]&gt;0,SQRT(Table1[[#This Row],[line]]),-SQRT(ABS(Table1[[#This Row],[line]])))</f>
        <v>-2.1213203435596424</v>
      </c>
      <c r="R2292">
        <f>Table1[[#This Row],[difference]]-Table1[[#This Row],[sqrt(line)]]</f>
        <v>2.6213203435596424</v>
      </c>
      <c r="S2292">
        <f>IF(Table1[[#This Row],[difference]]&gt;0,1,-1)</f>
        <v>1</v>
      </c>
      <c r="T2292">
        <f>IF(Table1[[#This Row],[team]]=E2291,SUM(H2292,T2291),Table1[[#This Row],[ppg]])</f>
        <v>101</v>
      </c>
      <c r="U2292">
        <f>IF(Table1[[#This Row],[team]]=E2291,SUM(I2292,U2291),Table1[[#This Row],[ppga]])</f>
        <v>64</v>
      </c>
      <c r="V2292">
        <f>IF(Table1[[#This Row],[team]]=E2291,SUM(Table1[[#This Row],[difference]],V2291),Table1[[#This Row],[difference]])</f>
        <v>22</v>
      </c>
      <c r="W2292">
        <f>IF(Table1[[#This Row],[team]]=E2291,SUM(Table1[[#This Row],[sqrt(dif)]],W2291),Table1[[#This Row],[sqrt(dif)]])</f>
        <v>7.2641019207458779</v>
      </c>
      <c r="X2292">
        <f>IF(Table1[[#This Row],[team]]=E2291,SUM(Table1[[#This Row],[f1]],X2291),Table1[[#This Row],[f1]])</f>
        <v>28.637900348011204</v>
      </c>
      <c r="Y2292">
        <f>IF(Table1[[#This Row],[ATS]]=S2291,SUM(Table1[[#This Row],[ATS]],Y2291),Table1[[#This Row],[ATS]])</f>
        <v>4</v>
      </c>
      <c r="Z2292">
        <f>IF(Table1[[#This Row],[ATS]]&gt;0,Table1[[#This Row],[ATS streak (not real)]]-1,Table1[[#This Row],[ATS streak (not real)]]+1)</f>
        <v>3</v>
      </c>
      <c r="AA2292" s="5">
        <f>Table1[[#This Row],[running ttl ppg]]^2.37/(Table1[[#This Row],[running ttl ppg]]^2.37+Table1[[#This Row],[running ttl ppga]]^2.37)</f>
        <v>0.74673664892809755</v>
      </c>
      <c r="AB2292" s="5">
        <f>Table1[[#This Row],[pyth ratio]]+Table1[[#This Row],[win/loss ratio]]</f>
        <v>1.7467366489280975</v>
      </c>
    </row>
    <row r="2293" spans="1:28" x14ac:dyDescent="0.25">
      <c r="A2293" s="1">
        <v>4851</v>
      </c>
      <c r="B2293" s="7">
        <f t="shared" si="74"/>
        <v>4</v>
      </c>
      <c r="C2293" s="5">
        <v>2020</v>
      </c>
      <c r="D2293" s="5">
        <v>4</v>
      </c>
      <c r="E2293" t="s">
        <v>56</v>
      </c>
      <c r="F2293" t="s">
        <v>51</v>
      </c>
      <c r="G2293" s="5">
        <v>0</v>
      </c>
      <c r="H2293">
        <v>34</v>
      </c>
      <c r="I2293">
        <v>30</v>
      </c>
      <c r="J2293">
        <v>4</v>
      </c>
      <c r="K2293">
        <f>IF(Table1[[#This Row],[net]]&gt;0,1,0)</f>
        <v>1</v>
      </c>
      <c r="L2293">
        <v>-7</v>
      </c>
      <c r="M2293">
        <f>IF(Table1[[#This Row],[team]]=E2292,SUM(Table1[[#This Row],[win/loss]],M2292),Table1[[#This Row],[win/loss]])</f>
        <v>4</v>
      </c>
      <c r="N2293">
        <f>IF(Table1[[#This Row],[team]]=E2292,SUM(Table1[[#This Row],[win/loss]],M2292),Table1[[#This Row],[win/loss]])/B2293</f>
        <v>1</v>
      </c>
      <c r="O2293">
        <f t="shared" si="73"/>
        <v>-3</v>
      </c>
      <c r="P2293">
        <f>IF(Table1[[#This Row],[difference]]&gt;0,SQRT(Table1[[#This Row],[difference]]),-SQRT(ABS(Table1[[#This Row],[difference]])))</f>
        <v>-1.7320508075688772</v>
      </c>
      <c r="Q2293">
        <f>IF(Table1[[#This Row],[line]]&gt;0,SQRT(Table1[[#This Row],[line]]),-SQRT(ABS(Table1[[#This Row],[line]])))</f>
        <v>-2.6457513110645907</v>
      </c>
      <c r="R2293">
        <f>Table1[[#This Row],[difference]]-Table1[[#This Row],[sqrt(line)]]</f>
        <v>-0.35424868893540928</v>
      </c>
      <c r="S2293">
        <f>IF(Table1[[#This Row],[difference]]&gt;0,1,-1)</f>
        <v>-1</v>
      </c>
      <c r="T2293">
        <f>IF(Table1[[#This Row],[team]]=E2292,SUM(H2293,T2292),Table1[[#This Row],[ppg]])</f>
        <v>135</v>
      </c>
      <c r="U2293">
        <f>IF(Table1[[#This Row],[team]]=E2292,SUM(I2293,U2292),Table1[[#This Row],[ppga]])</f>
        <v>94</v>
      </c>
      <c r="V2293">
        <f>IF(Table1[[#This Row],[team]]=E2292,SUM(Table1[[#This Row],[difference]],V2292),Table1[[#This Row],[difference]])</f>
        <v>19</v>
      </c>
      <c r="W2293">
        <f>IF(Table1[[#This Row],[team]]=E2292,SUM(Table1[[#This Row],[sqrt(dif)]],W2292),Table1[[#This Row],[sqrt(dif)]])</f>
        <v>5.5320511131770012</v>
      </c>
      <c r="X2293">
        <f>IF(Table1[[#This Row],[team]]=E2292,SUM(Table1[[#This Row],[f1]],X2292),Table1[[#This Row],[f1]])</f>
        <v>28.283651659075794</v>
      </c>
      <c r="Y2293">
        <f>IF(Table1[[#This Row],[ATS]]=S2292,SUM(Table1[[#This Row],[ATS]],Y2292),Table1[[#This Row],[ATS]])</f>
        <v>-1</v>
      </c>
      <c r="Z2293">
        <f>IF(Table1[[#This Row],[ATS]]&gt;0,Table1[[#This Row],[ATS streak (not real)]]-1,Table1[[#This Row],[ATS streak (not real)]]+1)</f>
        <v>0</v>
      </c>
      <c r="AA2293" s="5">
        <f>Table1[[#This Row],[running ttl ppg]]^2.37/(Table1[[#This Row],[running ttl ppg]]^2.37+Table1[[#This Row],[running ttl ppga]]^2.37)</f>
        <v>0.70222016822741873</v>
      </c>
      <c r="AB2293" s="5">
        <f>Table1[[#This Row],[pyth ratio]]+Table1[[#This Row],[win/loss ratio]]</f>
        <v>1.7022201682274187</v>
      </c>
    </row>
    <row r="2294" spans="1:28" x14ac:dyDescent="0.25">
      <c r="A2294" s="1">
        <v>4852</v>
      </c>
      <c r="B2294" s="7">
        <f t="shared" si="74"/>
        <v>5</v>
      </c>
      <c r="C2294" s="5">
        <v>2020</v>
      </c>
      <c r="D2294" s="5">
        <v>5</v>
      </c>
      <c r="E2294" t="s">
        <v>56</v>
      </c>
      <c r="F2294" t="s">
        <v>54</v>
      </c>
      <c r="G2294" s="5">
        <v>1</v>
      </c>
      <c r="H2294">
        <v>13</v>
      </c>
      <c r="I2294">
        <v>19</v>
      </c>
      <c r="J2294">
        <v>-6</v>
      </c>
      <c r="K2294">
        <f>IF(Table1[[#This Row],[net]]&gt;0,1,0)</f>
        <v>0</v>
      </c>
      <c r="L2294">
        <v>-10.5</v>
      </c>
      <c r="M2294">
        <f>IF(Table1[[#This Row],[team]]=E2293,SUM(Table1[[#This Row],[win/loss]],M2293),Table1[[#This Row],[win/loss]])</f>
        <v>4</v>
      </c>
      <c r="N2294">
        <f>IF(Table1[[#This Row],[team]]=E2293,SUM(Table1[[#This Row],[win/loss]],M2293),Table1[[#This Row],[win/loss]])/B2294</f>
        <v>0.8</v>
      </c>
      <c r="O2294">
        <f t="shared" si="73"/>
        <v>-16.5</v>
      </c>
      <c r="P2294">
        <f>IF(Table1[[#This Row],[difference]]&gt;0,SQRT(Table1[[#This Row],[difference]]),-SQRT(ABS(Table1[[#This Row],[difference]])))</f>
        <v>-4.0620192023179804</v>
      </c>
      <c r="Q2294">
        <f>IF(Table1[[#This Row],[line]]&gt;0,SQRT(Table1[[#This Row],[line]]),-SQRT(ABS(Table1[[#This Row],[line]])))</f>
        <v>-3.2403703492039302</v>
      </c>
      <c r="R2294">
        <f>Table1[[#This Row],[difference]]-Table1[[#This Row],[sqrt(line)]]</f>
        <v>-13.25962965079607</v>
      </c>
      <c r="S2294">
        <f>IF(Table1[[#This Row],[difference]]&gt;0,1,-1)</f>
        <v>-1</v>
      </c>
      <c r="T2294">
        <f>IF(Table1[[#This Row],[team]]=E2293,SUM(H2294,T2293),Table1[[#This Row],[ppg]])</f>
        <v>148</v>
      </c>
      <c r="U2294">
        <f>IF(Table1[[#This Row],[team]]=E2293,SUM(I2294,U2293),Table1[[#This Row],[ppga]])</f>
        <v>113</v>
      </c>
      <c r="V2294">
        <f>IF(Table1[[#This Row],[team]]=E2293,SUM(Table1[[#This Row],[difference]],V2293),Table1[[#This Row],[difference]])</f>
        <v>2.5</v>
      </c>
      <c r="W2294">
        <f>IF(Table1[[#This Row],[team]]=E2293,SUM(Table1[[#This Row],[sqrt(dif)]],W2293),Table1[[#This Row],[sqrt(dif)]])</f>
        <v>1.4700319108590207</v>
      </c>
      <c r="X2294">
        <f>IF(Table1[[#This Row],[team]]=E2293,SUM(Table1[[#This Row],[f1]],X2293),Table1[[#This Row],[f1]])</f>
        <v>15.024022008279724</v>
      </c>
      <c r="Y2294">
        <f>IF(Table1[[#This Row],[ATS]]=S2293,SUM(Table1[[#This Row],[ATS]],Y2293),Table1[[#This Row],[ATS]])</f>
        <v>-2</v>
      </c>
      <c r="Z2294">
        <f>IF(Table1[[#This Row],[ATS]]&gt;0,Table1[[#This Row],[ATS streak (not real)]]-1,Table1[[#This Row],[ATS streak (not real)]]+1)</f>
        <v>-1</v>
      </c>
      <c r="AA2294" s="5">
        <f>Table1[[#This Row],[running ttl ppg]]^2.37/(Table1[[#This Row],[running ttl ppg]]^2.37+Table1[[#This Row],[running ttl ppga]]^2.37)</f>
        <v>0.65463679940005604</v>
      </c>
      <c r="AB2294" s="5">
        <f>Table1[[#This Row],[pyth ratio]]+Table1[[#This Row],[win/loss ratio]]</f>
        <v>1.4546367994000562</v>
      </c>
    </row>
    <row r="2295" spans="1:28" x14ac:dyDescent="0.25">
      <c r="A2295" s="1">
        <v>4853</v>
      </c>
      <c r="B2295" s="7">
        <f t="shared" si="74"/>
        <v>6</v>
      </c>
      <c r="C2295" s="5">
        <v>2020</v>
      </c>
      <c r="D2295" s="5">
        <v>6</v>
      </c>
      <c r="E2295" t="s">
        <v>56</v>
      </c>
      <c r="F2295" t="s">
        <v>53</v>
      </c>
      <c r="G2295" s="5">
        <v>1</v>
      </c>
      <c r="H2295">
        <v>24</v>
      </c>
      <c r="I2295">
        <v>31</v>
      </c>
      <c r="J2295">
        <v>-7</v>
      </c>
      <c r="K2295">
        <f>IF(Table1[[#This Row],[net]]&gt;0,1,0)</f>
        <v>0</v>
      </c>
      <c r="L2295">
        <v>-3.5</v>
      </c>
      <c r="M2295">
        <f>IF(Table1[[#This Row],[team]]=E2294,SUM(Table1[[#This Row],[win/loss]],M2294),Table1[[#This Row],[win/loss]])</f>
        <v>4</v>
      </c>
      <c r="N2295">
        <f>IF(Table1[[#This Row],[team]]=E2294,SUM(Table1[[#This Row],[win/loss]],M2294),Table1[[#This Row],[win/loss]])/B2295</f>
        <v>0.66666666666666663</v>
      </c>
      <c r="O2295">
        <f t="shared" si="73"/>
        <v>-10.5</v>
      </c>
      <c r="P2295">
        <f>IF(Table1[[#This Row],[difference]]&gt;0,SQRT(Table1[[#This Row],[difference]]),-SQRT(ABS(Table1[[#This Row],[difference]])))</f>
        <v>-3.2403703492039302</v>
      </c>
      <c r="Q2295">
        <f>IF(Table1[[#This Row],[line]]&gt;0,SQRT(Table1[[#This Row],[line]]),-SQRT(ABS(Table1[[#This Row],[line]])))</f>
        <v>-1.8708286933869707</v>
      </c>
      <c r="R2295">
        <f>Table1[[#This Row],[difference]]-Table1[[#This Row],[sqrt(line)]]</f>
        <v>-8.6291713066130296</v>
      </c>
      <c r="S2295">
        <f>IF(Table1[[#This Row],[difference]]&gt;0,1,-1)</f>
        <v>-1</v>
      </c>
      <c r="T2295">
        <f>IF(Table1[[#This Row],[team]]=E2294,SUM(H2295,T2294),Table1[[#This Row],[ppg]])</f>
        <v>172</v>
      </c>
      <c r="U2295">
        <f>IF(Table1[[#This Row],[team]]=E2294,SUM(I2295,U2294),Table1[[#This Row],[ppga]])</f>
        <v>144</v>
      </c>
      <c r="V2295">
        <f>IF(Table1[[#This Row],[team]]=E2294,SUM(Table1[[#This Row],[difference]],V2294),Table1[[#This Row],[difference]])</f>
        <v>-8</v>
      </c>
      <c r="W2295">
        <f>IF(Table1[[#This Row],[team]]=E2294,SUM(Table1[[#This Row],[sqrt(dif)]],W2294),Table1[[#This Row],[sqrt(dif)]])</f>
        <v>-1.7703384383449094</v>
      </c>
      <c r="X2295">
        <f>IF(Table1[[#This Row],[team]]=E2294,SUM(Table1[[#This Row],[f1]],X2294),Table1[[#This Row],[f1]])</f>
        <v>6.3948507016666944</v>
      </c>
      <c r="Y2295">
        <f>IF(Table1[[#This Row],[ATS]]=S2294,SUM(Table1[[#This Row],[ATS]],Y2294),Table1[[#This Row],[ATS]])</f>
        <v>-3</v>
      </c>
      <c r="Z2295">
        <f>IF(Table1[[#This Row],[ATS]]&gt;0,Table1[[#This Row],[ATS streak (not real)]]-1,Table1[[#This Row],[ATS streak (not real)]]+1)</f>
        <v>-2</v>
      </c>
      <c r="AA2295" s="5">
        <f>Table1[[#This Row],[running ttl ppg]]^2.37/(Table1[[#This Row],[running ttl ppg]]^2.37+Table1[[#This Row],[running ttl ppga]]^2.37)</f>
        <v>0.60374749047866516</v>
      </c>
      <c r="AB2295" s="5">
        <f>Table1[[#This Row],[pyth ratio]]+Table1[[#This Row],[win/loss ratio]]</f>
        <v>1.2704141571453318</v>
      </c>
    </row>
    <row r="2296" spans="1:28" x14ac:dyDescent="0.25">
      <c r="A2296" s="1">
        <v>4854</v>
      </c>
      <c r="B2296" s="7">
        <f t="shared" si="74"/>
        <v>7</v>
      </c>
      <c r="C2296" s="5">
        <v>2020</v>
      </c>
      <c r="D2296" s="5">
        <v>7</v>
      </c>
      <c r="E2296" t="s">
        <v>56</v>
      </c>
      <c r="F2296" t="s">
        <v>50</v>
      </c>
      <c r="G2296" s="5">
        <v>0</v>
      </c>
      <c r="H2296">
        <v>30</v>
      </c>
      <c r="I2296">
        <v>6</v>
      </c>
      <c r="J2296">
        <v>24</v>
      </c>
      <c r="K2296">
        <f>IF(Table1[[#This Row],[net]]&gt;0,1,0)</f>
        <v>1</v>
      </c>
      <c r="L2296">
        <v>-3</v>
      </c>
      <c r="M2296">
        <f>IF(Table1[[#This Row],[team]]=E2295,SUM(Table1[[#This Row],[win/loss]],M2295),Table1[[#This Row],[win/loss]])</f>
        <v>5</v>
      </c>
      <c r="N2296">
        <f>IF(Table1[[#This Row],[team]]=E2295,SUM(Table1[[#This Row],[win/loss]],M2295),Table1[[#This Row],[win/loss]])/B2296</f>
        <v>0.7142857142857143</v>
      </c>
      <c r="O2296">
        <f t="shared" si="73"/>
        <v>21</v>
      </c>
      <c r="P2296">
        <f>IF(Table1[[#This Row],[difference]]&gt;0,SQRT(Table1[[#This Row],[difference]]),-SQRT(ABS(Table1[[#This Row],[difference]])))</f>
        <v>4.5825756949558398</v>
      </c>
      <c r="Q2296">
        <f>IF(Table1[[#This Row],[line]]&gt;0,SQRT(Table1[[#This Row],[line]]),-SQRT(ABS(Table1[[#This Row],[line]])))</f>
        <v>-1.7320508075688772</v>
      </c>
      <c r="R2296">
        <f>Table1[[#This Row],[difference]]-Table1[[#This Row],[sqrt(line)]]</f>
        <v>22.732050807568879</v>
      </c>
      <c r="S2296">
        <f>IF(Table1[[#This Row],[difference]]&gt;0,1,-1)</f>
        <v>1</v>
      </c>
      <c r="T2296">
        <f>IF(Table1[[#This Row],[team]]=E2295,SUM(H2296,T2295),Table1[[#This Row],[ppg]])</f>
        <v>202</v>
      </c>
      <c r="U2296">
        <f>IF(Table1[[#This Row],[team]]=E2295,SUM(I2296,U2295),Table1[[#This Row],[ppga]])</f>
        <v>150</v>
      </c>
      <c r="V2296">
        <f>IF(Table1[[#This Row],[team]]=E2295,SUM(Table1[[#This Row],[difference]],V2295),Table1[[#This Row],[difference]])</f>
        <v>13</v>
      </c>
      <c r="W2296">
        <f>IF(Table1[[#This Row],[team]]=E2295,SUM(Table1[[#This Row],[sqrt(dif)]],W2295),Table1[[#This Row],[sqrt(dif)]])</f>
        <v>2.8122372566109304</v>
      </c>
      <c r="X2296">
        <f>IF(Table1[[#This Row],[team]]=E2295,SUM(Table1[[#This Row],[f1]],X2295),Table1[[#This Row],[f1]])</f>
        <v>29.126901509235573</v>
      </c>
      <c r="Y2296">
        <f>IF(Table1[[#This Row],[ATS]]=S2295,SUM(Table1[[#This Row],[ATS]],Y2295),Table1[[#This Row],[ATS]])</f>
        <v>1</v>
      </c>
      <c r="Z2296">
        <f>IF(Table1[[#This Row],[ATS]]&gt;0,Table1[[#This Row],[ATS streak (not real)]]-1,Table1[[#This Row],[ATS streak (not real)]]+1)</f>
        <v>0</v>
      </c>
      <c r="AA2296" s="5">
        <f>Table1[[#This Row],[running ttl ppg]]^2.37/(Table1[[#This Row],[running ttl ppg]]^2.37+Table1[[#This Row],[running ttl ppga]]^2.37)</f>
        <v>0.66938145281914629</v>
      </c>
      <c r="AB2296" s="5">
        <f>Table1[[#This Row],[pyth ratio]]+Table1[[#This Row],[win/loss ratio]]</f>
        <v>1.3836671671048606</v>
      </c>
    </row>
    <row r="2297" spans="1:28" x14ac:dyDescent="0.25">
      <c r="A2297" s="1">
        <v>4855</v>
      </c>
      <c r="B2297" s="7">
        <f t="shared" si="74"/>
        <v>8</v>
      </c>
      <c r="C2297" s="5">
        <v>2020</v>
      </c>
      <c r="D2297" s="5">
        <v>8</v>
      </c>
      <c r="E2297" t="s">
        <v>56</v>
      </c>
      <c r="F2297" t="s">
        <v>52</v>
      </c>
      <c r="G2297" s="5">
        <v>1</v>
      </c>
      <c r="H2297">
        <v>24</v>
      </c>
      <c r="I2297">
        <v>31</v>
      </c>
      <c r="J2297">
        <v>-7</v>
      </c>
      <c r="K2297">
        <f>IF(Table1[[#This Row],[net]]&gt;0,1,0)</f>
        <v>0</v>
      </c>
      <c r="L2297">
        <v>5</v>
      </c>
      <c r="M2297">
        <f>IF(Table1[[#This Row],[team]]=E2296,SUM(Table1[[#This Row],[win/loss]],M2296),Table1[[#This Row],[win/loss]])</f>
        <v>5</v>
      </c>
      <c r="N2297">
        <f>IF(Table1[[#This Row],[team]]=E2296,SUM(Table1[[#This Row],[win/loss]],M2296),Table1[[#This Row],[win/loss]])/B2297</f>
        <v>0.625</v>
      </c>
      <c r="O2297">
        <f t="shared" si="73"/>
        <v>-2</v>
      </c>
      <c r="P2297">
        <f>IF(Table1[[#This Row],[difference]]&gt;0,SQRT(Table1[[#This Row],[difference]]),-SQRT(ABS(Table1[[#This Row],[difference]])))</f>
        <v>-1.4142135623730951</v>
      </c>
      <c r="Q2297">
        <f>IF(Table1[[#This Row],[line]]&gt;0,SQRT(Table1[[#This Row],[line]]),-SQRT(ABS(Table1[[#This Row],[line]])))</f>
        <v>2.2360679774997898</v>
      </c>
      <c r="R2297">
        <f>Table1[[#This Row],[difference]]-Table1[[#This Row],[sqrt(line)]]</f>
        <v>-4.2360679774997898</v>
      </c>
      <c r="S2297">
        <f>IF(Table1[[#This Row],[difference]]&gt;0,1,-1)</f>
        <v>-1</v>
      </c>
      <c r="T2297">
        <f>IF(Table1[[#This Row],[team]]=E2296,SUM(H2297,T2296),Table1[[#This Row],[ppg]])</f>
        <v>226</v>
      </c>
      <c r="U2297">
        <f>IF(Table1[[#This Row],[team]]=E2296,SUM(I2297,U2296),Table1[[#This Row],[ppga]])</f>
        <v>181</v>
      </c>
      <c r="V2297">
        <f>IF(Table1[[#This Row],[team]]=E2296,SUM(Table1[[#This Row],[difference]],V2296),Table1[[#This Row],[difference]])</f>
        <v>11</v>
      </c>
      <c r="W2297">
        <f>IF(Table1[[#This Row],[team]]=E2296,SUM(Table1[[#This Row],[sqrt(dif)]],W2296),Table1[[#This Row],[sqrt(dif)]])</f>
        <v>1.3980236942378352</v>
      </c>
      <c r="X2297">
        <f>IF(Table1[[#This Row],[team]]=E2296,SUM(Table1[[#This Row],[f1]],X2296),Table1[[#This Row],[f1]])</f>
        <v>24.890833531735783</v>
      </c>
      <c r="Y2297">
        <f>IF(Table1[[#This Row],[ATS]]=S2296,SUM(Table1[[#This Row],[ATS]],Y2296),Table1[[#This Row],[ATS]])</f>
        <v>-1</v>
      </c>
      <c r="Z2297">
        <f>IF(Table1[[#This Row],[ATS]]&gt;0,Table1[[#This Row],[ATS streak (not real)]]-1,Table1[[#This Row],[ATS streak (not real)]]+1)</f>
        <v>0</v>
      </c>
      <c r="AA2297" s="5">
        <f>Table1[[#This Row],[running ttl ppg]]^2.37/(Table1[[#This Row],[running ttl ppg]]^2.37+Table1[[#This Row],[running ttl ppga]]^2.37)</f>
        <v>0.62860338723148834</v>
      </c>
      <c r="AB2297" s="5">
        <f>Table1[[#This Row],[pyth ratio]]+Table1[[#This Row],[win/loss ratio]]</f>
        <v>1.2536033872314882</v>
      </c>
    </row>
    <row r="2298" spans="1:28" x14ac:dyDescent="0.25">
      <c r="A2298" s="1">
        <v>4856</v>
      </c>
      <c r="B2298" s="7">
        <f t="shared" si="74"/>
        <v>9</v>
      </c>
      <c r="C2298" s="5">
        <v>2020</v>
      </c>
      <c r="D2298" s="5">
        <v>9</v>
      </c>
      <c r="E2298" t="s">
        <v>56</v>
      </c>
      <c r="F2298" t="s">
        <v>60</v>
      </c>
      <c r="G2298" s="5">
        <v>1</v>
      </c>
      <c r="H2298">
        <v>26</v>
      </c>
      <c r="I2298">
        <v>23</v>
      </c>
      <c r="J2298">
        <v>3</v>
      </c>
      <c r="K2298">
        <f>IF(Table1[[#This Row],[net]]&gt;0,1,0)</f>
        <v>1</v>
      </c>
      <c r="L2298">
        <v>5.5</v>
      </c>
      <c r="M2298">
        <f>IF(Table1[[#This Row],[team]]=E2297,SUM(Table1[[#This Row],[win/loss]],M2297),Table1[[#This Row],[win/loss]])</f>
        <v>6</v>
      </c>
      <c r="N2298">
        <f>IF(Table1[[#This Row],[team]]=E2297,SUM(Table1[[#This Row],[win/loss]],M2297),Table1[[#This Row],[win/loss]])/B2298</f>
        <v>0.66666666666666663</v>
      </c>
      <c r="O2298">
        <f t="shared" si="73"/>
        <v>8.5</v>
      </c>
      <c r="P2298">
        <f>IF(Table1[[#This Row],[difference]]&gt;0,SQRT(Table1[[#This Row],[difference]]),-SQRT(ABS(Table1[[#This Row],[difference]])))</f>
        <v>2.9154759474226504</v>
      </c>
      <c r="Q2298">
        <f>IF(Table1[[#This Row],[line]]&gt;0,SQRT(Table1[[#This Row],[line]]),-SQRT(ABS(Table1[[#This Row],[line]])))</f>
        <v>2.3452078799117149</v>
      </c>
      <c r="R2298">
        <f>Table1[[#This Row],[difference]]-Table1[[#This Row],[sqrt(line)]]</f>
        <v>6.1547921200882847</v>
      </c>
      <c r="S2298">
        <f>IF(Table1[[#This Row],[difference]]&gt;0,1,-1)</f>
        <v>1</v>
      </c>
      <c r="T2298">
        <f>IF(Table1[[#This Row],[team]]=E2297,SUM(H2298,T2297),Table1[[#This Row],[ppg]])</f>
        <v>252</v>
      </c>
      <c r="U2298">
        <f>IF(Table1[[#This Row],[team]]=E2297,SUM(I2298,U2297),Table1[[#This Row],[ppga]])</f>
        <v>204</v>
      </c>
      <c r="V2298">
        <f>IF(Table1[[#This Row],[team]]=E2297,SUM(Table1[[#This Row],[difference]],V2297),Table1[[#This Row],[difference]])</f>
        <v>19.5</v>
      </c>
      <c r="W2298">
        <f>IF(Table1[[#This Row],[team]]=E2297,SUM(Table1[[#This Row],[sqrt(dif)]],W2297),Table1[[#This Row],[sqrt(dif)]])</f>
        <v>4.3134996416604858</v>
      </c>
      <c r="X2298">
        <f>IF(Table1[[#This Row],[team]]=E2297,SUM(Table1[[#This Row],[f1]],X2297),Table1[[#This Row],[f1]])</f>
        <v>31.045625651824068</v>
      </c>
      <c r="Y2298">
        <f>IF(Table1[[#This Row],[ATS]]=S2297,SUM(Table1[[#This Row],[ATS]],Y2297),Table1[[#This Row],[ATS]])</f>
        <v>1</v>
      </c>
      <c r="Z2298">
        <f>IF(Table1[[#This Row],[ATS]]&gt;0,Table1[[#This Row],[ATS streak (not real)]]-1,Table1[[#This Row],[ATS streak (not real)]]+1)</f>
        <v>0</v>
      </c>
      <c r="AA2298" s="5">
        <f>Table1[[#This Row],[running ttl ppg]]^2.37/(Table1[[#This Row],[running ttl ppg]]^2.37+Table1[[#This Row],[running ttl ppga]]^2.37)</f>
        <v>0.62264791535487163</v>
      </c>
      <c r="AB2298" s="5">
        <f>Table1[[#This Row],[pyth ratio]]+Table1[[#This Row],[win/loss ratio]]</f>
        <v>1.2893145820215381</v>
      </c>
    </row>
    <row r="2299" spans="1:28" x14ac:dyDescent="0.25">
      <c r="A2299" s="1">
        <v>4857</v>
      </c>
      <c r="B2299" s="7">
        <f t="shared" si="74"/>
        <v>10</v>
      </c>
      <c r="C2299" s="5">
        <v>2020</v>
      </c>
      <c r="D2299" s="5">
        <v>10</v>
      </c>
      <c r="E2299" t="s">
        <v>56</v>
      </c>
      <c r="F2299" t="s">
        <v>71</v>
      </c>
      <c r="G2299" s="5">
        <v>0</v>
      </c>
      <c r="H2299">
        <v>32</v>
      </c>
      <c r="I2299">
        <v>35</v>
      </c>
      <c r="J2299">
        <v>-3</v>
      </c>
      <c r="K2299">
        <f>IF(Table1[[#This Row],[net]]&gt;0,1,0)</f>
        <v>0</v>
      </c>
      <c r="L2299">
        <v>-5.5</v>
      </c>
      <c r="M2299">
        <f>IF(Table1[[#This Row],[team]]=E2298,SUM(Table1[[#This Row],[win/loss]],M2298),Table1[[#This Row],[win/loss]])</f>
        <v>6</v>
      </c>
      <c r="N2299">
        <f>IF(Table1[[#This Row],[team]]=E2298,SUM(Table1[[#This Row],[win/loss]],M2298),Table1[[#This Row],[win/loss]])/B2299</f>
        <v>0.6</v>
      </c>
      <c r="O2299">
        <f t="shared" si="73"/>
        <v>-8.5</v>
      </c>
      <c r="P2299">
        <f>IF(Table1[[#This Row],[difference]]&gt;0,SQRT(Table1[[#This Row],[difference]]),-SQRT(ABS(Table1[[#This Row],[difference]])))</f>
        <v>-2.9154759474226504</v>
      </c>
      <c r="Q2299">
        <f>IF(Table1[[#This Row],[line]]&gt;0,SQRT(Table1[[#This Row],[line]]),-SQRT(ABS(Table1[[#This Row],[line]])))</f>
        <v>-2.3452078799117149</v>
      </c>
      <c r="R2299">
        <f>Table1[[#This Row],[difference]]-Table1[[#This Row],[sqrt(line)]]</f>
        <v>-6.1547921200882847</v>
      </c>
      <c r="S2299">
        <f>IF(Table1[[#This Row],[difference]]&gt;0,1,-1)</f>
        <v>-1</v>
      </c>
      <c r="T2299">
        <f>IF(Table1[[#This Row],[team]]=E2298,SUM(H2299,T2298),Table1[[#This Row],[ppg]])</f>
        <v>284</v>
      </c>
      <c r="U2299">
        <f>IF(Table1[[#This Row],[team]]=E2298,SUM(I2299,U2298),Table1[[#This Row],[ppga]])</f>
        <v>239</v>
      </c>
      <c r="V2299">
        <f>IF(Table1[[#This Row],[team]]=E2298,SUM(Table1[[#This Row],[difference]],V2298),Table1[[#This Row],[difference]])</f>
        <v>11</v>
      </c>
      <c r="W2299">
        <f>IF(Table1[[#This Row],[team]]=E2298,SUM(Table1[[#This Row],[sqrt(dif)]],W2298),Table1[[#This Row],[sqrt(dif)]])</f>
        <v>1.3980236942378355</v>
      </c>
      <c r="X2299">
        <f>IF(Table1[[#This Row],[team]]=E2298,SUM(Table1[[#This Row],[f1]],X2298),Table1[[#This Row],[f1]])</f>
        <v>24.890833531735783</v>
      </c>
      <c r="Y2299">
        <f>IF(Table1[[#This Row],[ATS]]=S2298,SUM(Table1[[#This Row],[ATS]],Y2298),Table1[[#This Row],[ATS]])</f>
        <v>-1</v>
      </c>
      <c r="Z2299">
        <f>IF(Table1[[#This Row],[ATS]]&gt;0,Table1[[#This Row],[ATS streak (not real)]]-1,Table1[[#This Row],[ATS streak (not real)]]+1)</f>
        <v>0</v>
      </c>
      <c r="AA2299" s="5">
        <f>Table1[[#This Row],[running ttl ppg]]^2.37/(Table1[[#This Row],[running ttl ppg]]^2.37+Table1[[#This Row],[running ttl ppga]]^2.37)</f>
        <v>0.60081217666635511</v>
      </c>
      <c r="AB2299" s="5">
        <f>Table1[[#This Row],[pyth ratio]]+Table1[[#This Row],[win/loss ratio]]</f>
        <v>1.2008121766663551</v>
      </c>
    </row>
    <row r="2300" spans="1:28" x14ac:dyDescent="0.25">
      <c r="A2300" s="1">
        <v>4858</v>
      </c>
      <c r="B2300" s="7">
        <f t="shared" si="74"/>
        <v>11</v>
      </c>
      <c r="C2300" s="5">
        <v>2020</v>
      </c>
      <c r="D2300" s="5">
        <v>11</v>
      </c>
      <c r="E2300" t="s">
        <v>56</v>
      </c>
      <c r="F2300" t="s">
        <v>57</v>
      </c>
      <c r="G2300" s="5">
        <v>0</v>
      </c>
      <c r="H2300">
        <v>24</v>
      </c>
      <c r="I2300">
        <v>17</v>
      </c>
      <c r="J2300">
        <v>7</v>
      </c>
      <c r="K2300">
        <f>IF(Table1[[#This Row],[net]]&gt;0,1,0)</f>
        <v>1</v>
      </c>
      <c r="L2300">
        <v>-5.5</v>
      </c>
      <c r="M2300">
        <f>IF(Table1[[#This Row],[team]]=E2299,SUM(Table1[[#This Row],[win/loss]],M2299),Table1[[#This Row],[win/loss]])</f>
        <v>7</v>
      </c>
      <c r="N2300">
        <f>IF(Table1[[#This Row],[team]]=E2299,SUM(Table1[[#This Row],[win/loss]],M2299),Table1[[#This Row],[win/loss]])/B2300</f>
        <v>0.63636363636363635</v>
      </c>
      <c r="O2300">
        <f t="shared" si="73"/>
        <v>1.5</v>
      </c>
      <c r="P2300">
        <f>IF(Table1[[#This Row],[difference]]&gt;0,SQRT(Table1[[#This Row],[difference]]),-SQRT(ABS(Table1[[#This Row],[difference]])))</f>
        <v>1.2247448713915889</v>
      </c>
      <c r="Q2300">
        <f>IF(Table1[[#This Row],[line]]&gt;0,SQRT(Table1[[#This Row],[line]]),-SQRT(ABS(Table1[[#This Row],[line]])))</f>
        <v>-2.3452078799117149</v>
      </c>
      <c r="R2300">
        <f>Table1[[#This Row],[difference]]-Table1[[#This Row],[sqrt(line)]]</f>
        <v>3.8452078799117149</v>
      </c>
      <c r="S2300">
        <f>IF(Table1[[#This Row],[difference]]&gt;0,1,-1)</f>
        <v>1</v>
      </c>
      <c r="T2300">
        <f>IF(Table1[[#This Row],[team]]=E2299,SUM(H2300,T2299),Table1[[#This Row],[ppg]])</f>
        <v>308</v>
      </c>
      <c r="U2300">
        <f>IF(Table1[[#This Row],[team]]=E2299,SUM(I2300,U2299),Table1[[#This Row],[ppga]])</f>
        <v>256</v>
      </c>
      <c r="V2300">
        <f>IF(Table1[[#This Row],[team]]=E2299,SUM(Table1[[#This Row],[difference]],V2299),Table1[[#This Row],[difference]])</f>
        <v>12.5</v>
      </c>
      <c r="W2300">
        <f>IF(Table1[[#This Row],[team]]=E2299,SUM(Table1[[#This Row],[sqrt(dif)]],W2299),Table1[[#This Row],[sqrt(dif)]])</f>
        <v>2.6227685656294244</v>
      </c>
      <c r="X2300">
        <f>IF(Table1[[#This Row],[team]]=E2299,SUM(Table1[[#This Row],[f1]],X2299),Table1[[#This Row],[f1]])</f>
        <v>28.736041411647498</v>
      </c>
      <c r="Y2300">
        <f>IF(Table1[[#This Row],[ATS]]=S2299,SUM(Table1[[#This Row],[ATS]],Y2299),Table1[[#This Row],[ATS]])</f>
        <v>1</v>
      </c>
      <c r="Z2300">
        <f>IF(Table1[[#This Row],[ATS]]&gt;0,Table1[[#This Row],[ATS streak (not real)]]-1,Table1[[#This Row],[ATS streak (not real)]]+1)</f>
        <v>0</v>
      </c>
      <c r="AA2300" s="5">
        <f>Table1[[#This Row],[running ttl ppg]]^2.37/(Table1[[#This Row],[running ttl ppg]]^2.37+Table1[[#This Row],[running ttl ppga]]^2.37)</f>
        <v>0.60784576201371654</v>
      </c>
      <c r="AB2300" s="5">
        <f>Table1[[#This Row],[pyth ratio]]+Table1[[#This Row],[win/loss ratio]]</f>
        <v>1.244209398377353</v>
      </c>
    </row>
    <row r="2301" spans="1:28" x14ac:dyDescent="0.25">
      <c r="A2301" s="1">
        <v>4859</v>
      </c>
      <c r="B2301" s="7">
        <f t="shared" si="74"/>
        <v>12</v>
      </c>
      <c r="C2301" s="5">
        <v>2020</v>
      </c>
      <c r="D2301" s="5">
        <v>13</v>
      </c>
      <c r="E2301" t="s">
        <v>56</v>
      </c>
      <c r="F2301" t="s">
        <v>65</v>
      </c>
      <c r="G2301" s="5">
        <v>1</v>
      </c>
      <c r="H2301">
        <v>40</v>
      </c>
      <c r="I2301">
        <v>9</v>
      </c>
      <c r="J2301">
        <v>31</v>
      </c>
      <c r="K2301">
        <f>IF(Table1[[#This Row],[net]]&gt;0,1,0)</f>
        <v>1</v>
      </c>
      <c r="L2301">
        <v>-11</v>
      </c>
      <c r="M2301">
        <f>IF(Table1[[#This Row],[team]]=E2300,SUM(Table1[[#This Row],[win/loss]],M2300),Table1[[#This Row],[win/loss]])</f>
        <v>8</v>
      </c>
      <c r="N2301">
        <f>IF(Table1[[#This Row],[team]]=E2300,SUM(Table1[[#This Row],[win/loss]],M2300),Table1[[#This Row],[win/loss]])/B2301</f>
        <v>0.66666666666666663</v>
      </c>
      <c r="O2301">
        <f t="shared" si="73"/>
        <v>20</v>
      </c>
      <c r="P2301">
        <f>IF(Table1[[#This Row],[difference]]&gt;0,SQRT(Table1[[#This Row],[difference]]),-SQRT(ABS(Table1[[#This Row],[difference]])))</f>
        <v>4.4721359549995796</v>
      </c>
      <c r="Q2301">
        <f>IF(Table1[[#This Row],[line]]&gt;0,SQRT(Table1[[#This Row],[line]]),-SQRT(ABS(Table1[[#This Row],[line]])))</f>
        <v>-3.3166247903553998</v>
      </c>
      <c r="R2301">
        <f>Table1[[#This Row],[difference]]-Table1[[#This Row],[sqrt(line)]]</f>
        <v>23.316624790355398</v>
      </c>
      <c r="S2301">
        <f>IF(Table1[[#This Row],[difference]]&gt;0,1,-1)</f>
        <v>1</v>
      </c>
      <c r="T2301">
        <f>IF(Table1[[#This Row],[team]]=E2300,SUM(H2301,T2300),Table1[[#This Row],[ppg]])</f>
        <v>348</v>
      </c>
      <c r="U2301">
        <f>IF(Table1[[#This Row],[team]]=E2300,SUM(I2301,U2300),Table1[[#This Row],[ppga]])</f>
        <v>265</v>
      </c>
      <c r="V2301">
        <f>IF(Table1[[#This Row],[team]]=E2300,SUM(Table1[[#This Row],[difference]],V2300),Table1[[#This Row],[difference]])</f>
        <v>32.5</v>
      </c>
      <c r="W2301">
        <f>IF(Table1[[#This Row],[team]]=E2300,SUM(Table1[[#This Row],[sqrt(dif)]],W2300),Table1[[#This Row],[sqrt(dif)]])</f>
        <v>7.0949045206290045</v>
      </c>
      <c r="X2301">
        <f>IF(Table1[[#This Row],[team]]=E2300,SUM(Table1[[#This Row],[f1]],X2300),Table1[[#This Row],[f1]])</f>
        <v>52.052666202002897</v>
      </c>
      <c r="Y2301">
        <f>IF(Table1[[#This Row],[ATS]]=S2300,SUM(Table1[[#This Row],[ATS]],Y2300),Table1[[#This Row],[ATS]])</f>
        <v>2</v>
      </c>
      <c r="Z2301">
        <f>IF(Table1[[#This Row],[ATS]]&gt;0,Table1[[#This Row],[ATS streak (not real)]]-1,Table1[[#This Row],[ATS streak (not real)]]+1)</f>
        <v>1</v>
      </c>
      <c r="AA2301" s="5">
        <f>Table1[[#This Row],[running ttl ppg]]^2.37/(Table1[[#This Row],[running ttl ppg]]^2.37+Table1[[#This Row],[running ttl ppga]]^2.37)</f>
        <v>0.65605439604580229</v>
      </c>
      <c r="AB2301" s="5">
        <f>Table1[[#This Row],[pyth ratio]]+Table1[[#This Row],[win/loss ratio]]</f>
        <v>1.322721062712469</v>
      </c>
    </row>
    <row r="2302" spans="1:28" x14ac:dyDescent="0.25">
      <c r="A2302" s="1">
        <v>4860</v>
      </c>
      <c r="B2302" s="7">
        <f t="shared" si="74"/>
        <v>13</v>
      </c>
      <c r="C2302" s="5">
        <v>2020</v>
      </c>
      <c r="D2302" s="5">
        <v>14</v>
      </c>
      <c r="E2302" t="s">
        <v>56</v>
      </c>
      <c r="F2302" t="s">
        <v>63</v>
      </c>
      <c r="G2302" s="5">
        <v>0</v>
      </c>
      <c r="H2302">
        <v>23</v>
      </c>
      <c r="I2302">
        <v>16</v>
      </c>
      <c r="J2302">
        <v>7</v>
      </c>
      <c r="K2302">
        <f>IF(Table1[[#This Row],[net]]&gt;0,1,0)</f>
        <v>1</v>
      </c>
      <c r="L2302">
        <v>3</v>
      </c>
      <c r="M2302">
        <f>IF(Table1[[#This Row],[team]]=E2301,SUM(Table1[[#This Row],[win/loss]],M2301),Table1[[#This Row],[win/loss]])</f>
        <v>9</v>
      </c>
      <c r="N2302">
        <f>IF(Table1[[#This Row],[team]]=E2301,SUM(Table1[[#This Row],[win/loss]],M2301),Table1[[#This Row],[win/loss]])/B2302</f>
        <v>0.69230769230769229</v>
      </c>
      <c r="O2302">
        <f t="shared" si="73"/>
        <v>10</v>
      </c>
      <c r="P2302">
        <f>IF(Table1[[#This Row],[difference]]&gt;0,SQRT(Table1[[#This Row],[difference]]),-SQRT(ABS(Table1[[#This Row],[difference]])))</f>
        <v>3.1622776601683795</v>
      </c>
      <c r="Q2302">
        <f>IF(Table1[[#This Row],[line]]&gt;0,SQRT(Table1[[#This Row],[line]]),-SQRT(ABS(Table1[[#This Row],[line]])))</f>
        <v>1.7320508075688772</v>
      </c>
      <c r="R2302">
        <f>Table1[[#This Row],[difference]]-Table1[[#This Row],[sqrt(line)]]</f>
        <v>8.2679491924311233</v>
      </c>
      <c r="S2302">
        <f>IF(Table1[[#This Row],[difference]]&gt;0,1,-1)</f>
        <v>1</v>
      </c>
      <c r="T2302">
        <f>IF(Table1[[#This Row],[team]]=E2301,SUM(H2302,T2301),Table1[[#This Row],[ppg]])</f>
        <v>371</v>
      </c>
      <c r="U2302">
        <f>IF(Table1[[#This Row],[team]]=E2301,SUM(I2302,U2301),Table1[[#This Row],[ppga]])</f>
        <v>281</v>
      </c>
      <c r="V2302">
        <f>IF(Table1[[#This Row],[team]]=E2301,SUM(Table1[[#This Row],[difference]],V2301),Table1[[#This Row],[difference]])</f>
        <v>42.5</v>
      </c>
      <c r="W2302">
        <f>IF(Table1[[#This Row],[team]]=E2301,SUM(Table1[[#This Row],[sqrt(dif)]],W2301),Table1[[#This Row],[sqrt(dif)]])</f>
        <v>10.257182180797384</v>
      </c>
      <c r="X2302">
        <f>IF(Table1[[#This Row],[team]]=E2301,SUM(Table1[[#This Row],[f1]],X2301),Table1[[#This Row],[f1]])</f>
        <v>60.320615394434022</v>
      </c>
      <c r="Y2302">
        <f>IF(Table1[[#This Row],[ATS]]=S2301,SUM(Table1[[#This Row],[ATS]],Y2301),Table1[[#This Row],[ATS]])</f>
        <v>3</v>
      </c>
      <c r="Z2302">
        <f>IF(Table1[[#This Row],[ATS]]&gt;0,Table1[[#This Row],[ATS streak (not real)]]-1,Table1[[#This Row],[ATS streak (not real)]]+1)</f>
        <v>2</v>
      </c>
      <c r="AA2302" s="5">
        <f>Table1[[#This Row],[running ttl ppg]]^2.37/(Table1[[#This Row],[running ttl ppg]]^2.37+Table1[[#This Row],[running ttl ppga]]^2.37)</f>
        <v>0.65892297670087996</v>
      </c>
      <c r="AB2302" s="5">
        <f>Table1[[#This Row],[pyth ratio]]+Table1[[#This Row],[win/loss ratio]]</f>
        <v>1.3512306690085722</v>
      </c>
    </row>
    <row r="2303" spans="1:28" x14ac:dyDescent="0.25">
      <c r="A2303" s="1">
        <v>4861</v>
      </c>
      <c r="B2303" s="7">
        <f t="shared" si="74"/>
        <v>14</v>
      </c>
      <c r="C2303" s="5">
        <v>2020</v>
      </c>
      <c r="D2303" s="5">
        <v>15</v>
      </c>
      <c r="E2303" t="s">
        <v>56</v>
      </c>
      <c r="F2303" t="s">
        <v>50</v>
      </c>
      <c r="G2303" s="5">
        <v>1</v>
      </c>
      <c r="H2303">
        <v>23</v>
      </c>
      <c r="I2303">
        <v>3</v>
      </c>
      <c r="J2303">
        <v>20</v>
      </c>
      <c r="K2303">
        <f>IF(Table1[[#This Row],[net]]&gt;0,1,0)</f>
        <v>1</v>
      </c>
      <c r="L2303">
        <v>-9</v>
      </c>
      <c r="M2303">
        <f>IF(Table1[[#This Row],[team]]=E2302,SUM(Table1[[#This Row],[win/loss]],M2302),Table1[[#This Row],[win/loss]])</f>
        <v>10</v>
      </c>
      <c r="N2303">
        <f>IF(Table1[[#This Row],[team]]=E2302,SUM(Table1[[#This Row],[win/loss]],M2302),Table1[[#This Row],[win/loss]])/B2303</f>
        <v>0.7142857142857143</v>
      </c>
      <c r="O2303">
        <f t="shared" si="73"/>
        <v>11</v>
      </c>
      <c r="P2303">
        <f>IF(Table1[[#This Row],[difference]]&gt;0,SQRT(Table1[[#This Row],[difference]]),-SQRT(ABS(Table1[[#This Row],[difference]])))</f>
        <v>3.3166247903553998</v>
      </c>
      <c r="Q2303">
        <f>IF(Table1[[#This Row],[line]]&gt;0,SQRT(Table1[[#This Row],[line]]),-SQRT(ABS(Table1[[#This Row],[line]])))</f>
        <v>-3</v>
      </c>
      <c r="R2303">
        <f>Table1[[#This Row],[difference]]-Table1[[#This Row],[sqrt(line)]]</f>
        <v>14</v>
      </c>
      <c r="S2303">
        <f>IF(Table1[[#This Row],[difference]]&gt;0,1,-1)</f>
        <v>1</v>
      </c>
      <c r="T2303">
        <f>IF(Table1[[#This Row],[team]]=E2302,SUM(H2303,T2302),Table1[[#This Row],[ppg]])</f>
        <v>394</v>
      </c>
      <c r="U2303">
        <f>IF(Table1[[#This Row],[team]]=E2302,SUM(I2303,U2302),Table1[[#This Row],[ppga]])</f>
        <v>284</v>
      </c>
      <c r="V2303">
        <f>IF(Table1[[#This Row],[team]]=E2302,SUM(Table1[[#This Row],[difference]],V2302),Table1[[#This Row],[difference]])</f>
        <v>53.5</v>
      </c>
      <c r="W2303">
        <f>IF(Table1[[#This Row],[team]]=E2302,SUM(Table1[[#This Row],[sqrt(dif)]],W2302),Table1[[#This Row],[sqrt(dif)]])</f>
        <v>13.573806971152784</v>
      </c>
      <c r="X2303">
        <f>IF(Table1[[#This Row],[team]]=E2302,SUM(Table1[[#This Row],[f1]],X2302),Table1[[#This Row],[f1]])</f>
        <v>74.320615394434014</v>
      </c>
      <c r="Y2303">
        <f>IF(Table1[[#This Row],[ATS]]=S2302,SUM(Table1[[#This Row],[ATS]],Y2302),Table1[[#This Row],[ATS]])</f>
        <v>4</v>
      </c>
      <c r="Z2303">
        <f>IF(Table1[[#This Row],[ATS]]&gt;0,Table1[[#This Row],[ATS streak (not real)]]-1,Table1[[#This Row],[ATS streak (not real)]]+1)</f>
        <v>3</v>
      </c>
      <c r="AA2303" s="5">
        <f>Table1[[#This Row],[running ttl ppg]]^2.37/(Table1[[#This Row],[running ttl ppg]]^2.37+Table1[[#This Row],[running ttl ppga]]^2.37)</f>
        <v>0.68479206614782484</v>
      </c>
      <c r="AB2303" s="5">
        <f>Table1[[#This Row],[pyth ratio]]+Table1[[#This Row],[win/loss ratio]]</f>
        <v>1.3990777804335393</v>
      </c>
    </row>
    <row r="2304" spans="1:28" x14ac:dyDescent="0.25">
      <c r="A2304" s="1">
        <v>4862</v>
      </c>
      <c r="B2304" s="7">
        <f t="shared" si="74"/>
        <v>15</v>
      </c>
      <c r="C2304" s="5">
        <v>2020</v>
      </c>
      <c r="D2304" s="5">
        <v>16</v>
      </c>
      <c r="E2304" t="s">
        <v>56</v>
      </c>
      <c r="F2304" t="s">
        <v>46</v>
      </c>
      <c r="G2304" s="5">
        <v>0</v>
      </c>
      <c r="H2304">
        <v>26</v>
      </c>
      <c r="I2304">
        <v>3</v>
      </c>
      <c r="J2304">
        <v>23</v>
      </c>
      <c r="K2304">
        <f>IF(Table1[[#This Row],[net]]&gt;0,1,0)</f>
        <v>1</v>
      </c>
      <c r="L2304">
        <v>-7</v>
      </c>
      <c r="M2304">
        <f>IF(Table1[[#This Row],[team]]=E2303,SUM(Table1[[#This Row],[win/loss]],M2303),Table1[[#This Row],[win/loss]])</f>
        <v>11</v>
      </c>
      <c r="N2304">
        <f>IF(Table1[[#This Row],[team]]=E2303,SUM(Table1[[#This Row],[win/loss]],M2303),Table1[[#This Row],[win/loss]])/B2304</f>
        <v>0.73333333333333328</v>
      </c>
      <c r="O2304">
        <f t="shared" si="73"/>
        <v>16</v>
      </c>
      <c r="P2304">
        <f>IF(Table1[[#This Row],[difference]]&gt;0,SQRT(Table1[[#This Row],[difference]]),-SQRT(ABS(Table1[[#This Row],[difference]])))</f>
        <v>4</v>
      </c>
      <c r="Q2304">
        <f>IF(Table1[[#This Row],[line]]&gt;0,SQRT(Table1[[#This Row],[line]]),-SQRT(ABS(Table1[[#This Row],[line]])))</f>
        <v>-2.6457513110645907</v>
      </c>
      <c r="R2304">
        <f>Table1[[#This Row],[difference]]-Table1[[#This Row],[sqrt(line)]]</f>
        <v>18.64575131106459</v>
      </c>
      <c r="S2304">
        <f>IF(Table1[[#This Row],[difference]]&gt;0,1,-1)</f>
        <v>1</v>
      </c>
      <c r="T2304">
        <f>IF(Table1[[#This Row],[team]]=E2303,SUM(H2304,T2303),Table1[[#This Row],[ppg]])</f>
        <v>420</v>
      </c>
      <c r="U2304">
        <f>IF(Table1[[#This Row],[team]]=E2303,SUM(I2304,U2303),Table1[[#This Row],[ppga]])</f>
        <v>287</v>
      </c>
      <c r="V2304">
        <f>IF(Table1[[#This Row],[team]]=E2303,SUM(Table1[[#This Row],[difference]],V2303),Table1[[#This Row],[difference]])</f>
        <v>69.5</v>
      </c>
      <c r="W2304">
        <f>IF(Table1[[#This Row],[team]]=E2303,SUM(Table1[[#This Row],[sqrt(dif)]],W2303),Table1[[#This Row],[sqrt(dif)]])</f>
        <v>17.573806971152784</v>
      </c>
      <c r="X2304">
        <f>IF(Table1[[#This Row],[team]]=E2303,SUM(Table1[[#This Row],[f1]],X2303),Table1[[#This Row],[f1]])</f>
        <v>92.966366705498601</v>
      </c>
      <c r="Y2304">
        <f>IF(Table1[[#This Row],[ATS]]=S2303,SUM(Table1[[#This Row],[ATS]],Y2303),Table1[[#This Row],[ATS]])</f>
        <v>5</v>
      </c>
      <c r="Z2304">
        <f>IF(Table1[[#This Row],[ATS]]&gt;0,Table1[[#This Row],[ATS streak (not real)]]-1,Table1[[#This Row],[ATS streak (not real)]]+1)</f>
        <v>4</v>
      </c>
      <c r="AA2304" s="5">
        <f>Table1[[#This Row],[running ttl ppg]]^2.37/(Table1[[#This Row],[running ttl ppg]]^2.37+Table1[[#This Row],[running ttl ppga]]^2.37)</f>
        <v>0.71144877946203844</v>
      </c>
      <c r="AB2304" s="5">
        <f>Table1[[#This Row],[pyth ratio]]+Table1[[#This Row],[win/loss ratio]]</f>
        <v>1.4447821127953717</v>
      </c>
    </row>
    <row r="2305" spans="1:28" x14ac:dyDescent="0.25">
      <c r="A2305" s="1">
        <v>4863</v>
      </c>
      <c r="B2305" s="7">
        <f t="shared" si="74"/>
        <v>16</v>
      </c>
      <c r="C2305" s="5">
        <v>2020</v>
      </c>
      <c r="D2305" s="5">
        <v>17</v>
      </c>
      <c r="E2305" t="s">
        <v>56</v>
      </c>
      <c r="F2305" t="s">
        <v>57</v>
      </c>
      <c r="G2305" s="5">
        <v>1</v>
      </c>
      <c r="H2305">
        <v>31</v>
      </c>
      <c r="I2305">
        <v>21</v>
      </c>
      <c r="J2305">
        <v>10</v>
      </c>
      <c r="K2305">
        <f>IF(Table1[[#This Row],[net]]&gt;0,1,0)</f>
        <v>1</v>
      </c>
      <c r="L2305">
        <v>-9.5</v>
      </c>
      <c r="M2305">
        <f>IF(Table1[[#This Row],[team]]=E2304,SUM(Table1[[#This Row],[win/loss]],M2304),Table1[[#This Row],[win/loss]])</f>
        <v>12</v>
      </c>
      <c r="N2305">
        <f>IF(Table1[[#This Row],[team]]=E2304,SUM(Table1[[#This Row],[win/loss]],M2304),Table1[[#This Row],[win/loss]])/B2305</f>
        <v>0.75</v>
      </c>
      <c r="O2305">
        <f t="shared" si="73"/>
        <v>0.5</v>
      </c>
      <c r="P2305">
        <f>IF(Table1[[#This Row],[difference]]&gt;0,SQRT(Table1[[#This Row],[difference]]),-SQRT(ABS(Table1[[#This Row],[difference]])))</f>
        <v>0.70710678118654757</v>
      </c>
      <c r="Q2305">
        <f>IF(Table1[[#This Row],[line]]&gt;0,SQRT(Table1[[#This Row],[line]]),-SQRT(ABS(Table1[[#This Row],[line]])))</f>
        <v>-3.082207001484488</v>
      </c>
      <c r="R2305">
        <f>Table1[[#This Row],[difference]]-Table1[[#This Row],[sqrt(line)]]</f>
        <v>3.582207001484488</v>
      </c>
      <c r="S2305">
        <f>IF(Table1[[#This Row],[difference]]&gt;0,1,-1)</f>
        <v>1</v>
      </c>
      <c r="T2305">
        <f>IF(Table1[[#This Row],[team]]=E2304,SUM(H2305,T2304),Table1[[#This Row],[ppg]])</f>
        <v>451</v>
      </c>
      <c r="U2305">
        <f>IF(Table1[[#This Row],[team]]=E2304,SUM(I2305,U2304),Table1[[#This Row],[ppga]])</f>
        <v>308</v>
      </c>
      <c r="V2305">
        <f>IF(Table1[[#This Row],[team]]=E2304,SUM(Table1[[#This Row],[difference]],V2304),Table1[[#This Row],[difference]])</f>
        <v>70</v>
      </c>
      <c r="W2305">
        <f>IF(Table1[[#This Row],[team]]=E2304,SUM(Table1[[#This Row],[sqrt(dif)]],W2304),Table1[[#This Row],[sqrt(dif)]])</f>
        <v>18.28091375233933</v>
      </c>
      <c r="X2305">
        <f>IF(Table1[[#This Row],[team]]=E2304,SUM(Table1[[#This Row],[f1]],X2304),Table1[[#This Row],[f1]])</f>
        <v>96.548573706983092</v>
      </c>
      <c r="Y2305">
        <f>IF(Table1[[#This Row],[ATS]]=S2304,SUM(Table1[[#This Row],[ATS]],Y2304),Table1[[#This Row],[ATS]])</f>
        <v>6</v>
      </c>
      <c r="Z2305">
        <f>IF(Table1[[#This Row],[ATS]]&gt;0,Table1[[#This Row],[ATS streak (not real)]]-1,Table1[[#This Row],[ATS streak (not real)]]+1)</f>
        <v>5</v>
      </c>
      <c r="AA2305" s="5">
        <f>Table1[[#This Row],[running ttl ppg]]^2.37/(Table1[[#This Row],[running ttl ppg]]^2.37+Table1[[#This Row],[running ttl ppga]]^2.37)</f>
        <v>0.7117382116547919</v>
      </c>
      <c r="AB2305" s="5">
        <f>Table1[[#This Row],[pyth ratio]]+Table1[[#This Row],[win/loss ratio]]</f>
        <v>1.4617382116547919</v>
      </c>
    </row>
    <row r="2306" spans="1:28" x14ac:dyDescent="0.25">
      <c r="A2306" s="1">
        <v>4864</v>
      </c>
      <c r="B2306" s="7">
        <f t="shared" si="74"/>
        <v>1</v>
      </c>
      <c r="C2306" s="5">
        <v>2020</v>
      </c>
      <c r="D2306" s="5">
        <v>1</v>
      </c>
      <c r="E2306" t="s">
        <v>57</v>
      </c>
      <c r="F2306" t="s">
        <v>54</v>
      </c>
      <c r="G2306" s="5">
        <v>1</v>
      </c>
      <c r="H2306">
        <v>30</v>
      </c>
      <c r="I2306">
        <v>24</v>
      </c>
      <c r="J2306">
        <v>6</v>
      </c>
      <c r="K2306">
        <f>IF(Table1[[#This Row],[net]]&gt;0,1,0)</f>
        <v>1</v>
      </c>
      <c r="L2306">
        <v>-6</v>
      </c>
      <c r="M2306">
        <f>IF(Table1[[#This Row],[team]]=E2305,SUM(Table1[[#This Row],[win/loss]],M2305),Table1[[#This Row],[win/loss]])</f>
        <v>1</v>
      </c>
      <c r="N2306">
        <f>IF(Table1[[#This Row],[team]]=E2305,SUM(Table1[[#This Row],[win/loss]],M2305),Table1[[#This Row],[win/loss]])/B2306</f>
        <v>1</v>
      </c>
      <c r="O2306">
        <f t="shared" si="73"/>
        <v>0</v>
      </c>
      <c r="P2306">
        <f>IF(Table1[[#This Row],[difference]]&gt;0,SQRT(Table1[[#This Row],[difference]]),-SQRT(ABS(Table1[[#This Row],[difference]])))</f>
        <v>0</v>
      </c>
      <c r="Q2306">
        <f>IF(Table1[[#This Row],[line]]&gt;0,SQRT(Table1[[#This Row],[line]]),-SQRT(ABS(Table1[[#This Row],[line]])))</f>
        <v>-2.4494897427831779</v>
      </c>
      <c r="R2306">
        <f>Table1[[#This Row],[difference]]-Table1[[#This Row],[sqrt(line)]]</f>
        <v>2.4494897427831779</v>
      </c>
      <c r="S2306">
        <f>IF(Table1[[#This Row],[difference]]&gt;0,1,-1)</f>
        <v>-1</v>
      </c>
      <c r="T2306">
        <f>IF(Table1[[#This Row],[team]]=E2305,SUM(H2306,T2305),Table1[[#This Row],[ppg]])</f>
        <v>30</v>
      </c>
      <c r="U2306">
        <f>IF(Table1[[#This Row],[team]]=E2305,SUM(I2306,U2305),Table1[[#This Row],[ppga]])</f>
        <v>24</v>
      </c>
      <c r="V2306">
        <f>IF(Table1[[#This Row],[team]]=E2305,SUM(Table1[[#This Row],[difference]],V2305),Table1[[#This Row],[difference]])</f>
        <v>0</v>
      </c>
      <c r="W2306">
        <f>IF(Table1[[#This Row],[team]]=E2305,SUM(Table1[[#This Row],[sqrt(dif)]],W2305),Table1[[#This Row],[sqrt(dif)]])</f>
        <v>0</v>
      </c>
      <c r="X2306">
        <f>IF(Table1[[#This Row],[team]]=E2305,SUM(Table1[[#This Row],[f1]],X2305),Table1[[#This Row],[f1]])</f>
        <v>2.4494897427831779</v>
      </c>
      <c r="Y2306">
        <f>IF(Table1[[#This Row],[ATS]]=S2305,SUM(Table1[[#This Row],[ATS]],Y2305),Table1[[#This Row],[ATS]])</f>
        <v>-1</v>
      </c>
      <c r="Z2306">
        <f>IF(Table1[[#This Row],[ATS]]&gt;0,Table1[[#This Row],[ATS streak (not real)]]-1,Table1[[#This Row],[ATS streak (not real)]]+1)</f>
        <v>0</v>
      </c>
      <c r="AA2306" s="5">
        <f>Table1[[#This Row],[running ttl ppg]]^2.37/(Table1[[#This Row],[running ttl ppg]]^2.37+Table1[[#This Row],[running ttl ppga]]^2.37)</f>
        <v>0.62921490334636709</v>
      </c>
      <c r="AB2306" s="5">
        <f>Table1[[#This Row],[pyth ratio]]+Table1[[#This Row],[win/loss ratio]]</f>
        <v>1.6292149033463672</v>
      </c>
    </row>
    <row r="2307" spans="1:28" x14ac:dyDescent="0.25">
      <c r="A2307" s="1">
        <v>4865</v>
      </c>
      <c r="B2307" s="7">
        <f t="shared" si="74"/>
        <v>2</v>
      </c>
      <c r="C2307" s="5">
        <v>2020</v>
      </c>
      <c r="D2307" s="5">
        <v>2</v>
      </c>
      <c r="E2307" t="s">
        <v>57</v>
      </c>
      <c r="F2307" t="s">
        <v>51</v>
      </c>
      <c r="G2307" s="5">
        <v>0</v>
      </c>
      <c r="H2307">
        <v>10</v>
      </c>
      <c r="I2307">
        <v>13</v>
      </c>
      <c r="J2307">
        <v>-3</v>
      </c>
      <c r="K2307">
        <f>IF(Table1[[#This Row],[net]]&gt;0,1,0)</f>
        <v>0</v>
      </c>
      <c r="L2307">
        <v>-1</v>
      </c>
      <c r="M2307">
        <f>IF(Table1[[#This Row],[team]]=E2306,SUM(Table1[[#This Row],[win/loss]],M2306),Table1[[#This Row],[win/loss]])</f>
        <v>1</v>
      </c>
      <c r="N2307">
        <f>IF(Table1[[#This Row],[team]]=E2306,SUM(Table1[[#This Row],[win/loss]],M2306),Table1[[#This Row],[win/loss]])/B2307</f>
        <v>0.5</v>
      </c>
      <c r="O2307">
        <f t="shared" ref="O2307:O2370" si="75">J2307+L2307</f>
        <v>-4</v>
      </c>
      <c r="P2307">
        <f>IF(Table1[[#This Row],[difference]]&gt;0,SQRT(Table1[[#This Row],[difference]]),-SQRT(ABS(Table1[[#This Row],[difference]])))</f>
        <v>-2</v>
      </c>
      <c r="Q2307">
        <f>IF(Table1[[#This Row],[line]]&gt;0,SQRT(Table1[[#This Row],[line]]),-SQRT(ABS(Table1[[#This Row],[line]])))</f>
        <v>-1</v>
      </c>
      <c r="R2307">
        <f>Table1[[#This Row],[difference]]-Table1[[#This Row],[sqrt(line)]]</f>
        <v>-3</v>
      </c>
      <c r="S2307">
        <f>IF(Table1[[#This Row],[difference]]&gt;0,1,-1)</f>
        <v>-1</v>
      </c>
      <c r="T2307">
        <f>IF(Table1[[#This Row],[team]]=E2306,SUM(H2307,T2306),Table1[[#This Row],[ppg]])</f>
        <v>40</v>
      </c>
      <c r="U2307">
        <f>IF(Table1[[#This Row],[team]]=E2306,SUM(I2307,U2306),Table1[[#This Row],[ppga]])</f>
        <v>37</v>
      </c>
      <c r="V2307">
        <f>IF(Table1[[#This Row],[team]]=E2306,SUM(Table1[[#This Row],[difference]],V2306),Table1[[#This Row],[difference]])</f>
        <v>-4</v>
      </c>
      <c r="W2307">
        <f>IF(Table1[[#This Row],[team]]=E2306,SUM(Table1[[#This Row],[sqrt(dif)]],W2306),Table1[[#This Row],[sqrt(dif)]])</f>
        <v>-2</v>
      </c>
      <c r="X2307">
        <f>IF(Table1[[#This Row],[team]]=E2306,SUM(Table1[[#This Row],[f1]],X2306),Table1[[#This Row],[f1]])</f>
        <v>-0.55051025721682212</v>
      </c>
      <c r="Y2307">
        <f>IF(Table1[[#This Row],[ATS]]=S2306,SUM(Table1[[#This Row],[ATS]],Y2306),Table1[[#This Row],[ATS]])</f>
        <v>-2</v>
      </c>
      <c r="Z2307">
        <f>IF(Table1[[#This Row],[ATS]]&gt;0,Table1[[#This Row],[ATS streak (not real)]]-1,Table1[[#This Row],[ATS streak (not real)]]+1)</f>
        <v>-1</v>
      </c>
      <c r="AA2307" s="5">
        <f>Table1[[#This Row],[running ttl ppg]]^2.37/(Table1[[#This Row],[running ttl ppg]]^2.37+Table1[[#This Row],[running ttl ppga]]^2.37)</f>
        <v>0.54606124538659417</v>
      </c>
      <c r="AB2307" s="5">
        <f>Table1[[#This Row],[pyth ratio]]+Table1[[#This Row],[win/loss ratio]]</f>
        <v>1.0460612453865941</v>
      </c>
    </row>
    <row r="2308" spans="1:28" x14ac:dyDescent="0.25">
      <c r="A2308" s="1">
        <v>4866</v>
      </c>
      <c r="B2308" s="7">
        <f t="shared" si="74"/>
        <v>3</v>
      </c>
      <c r="C2308" s="5">
        <v>2020</v>
      </c>
      <c r="D2308" s="5">
        <v>3</v>
      </c>
      <c r="E2308" t="s">
        <v>57</v>
      </c>
      <c r="F2308" t="s">
        <v>53</v>
      </c>
      <c r="G2308" s="5">
        <v>1</v>
      </c>
      <c r="H2308">
        <v>20</v>
      </c>
      <c r="I2308">
        <v>27</v>
      </c>
      <c r="J2308">
        <v>-7</v>
      </c>
      <c r="K2308">
        <f>IF(Table1[[#This Row],[net]]&gt;0,1,0)</f>
        <v>0</v>
      </c>
      <c r="L2308">
        <v>-3</v>
      </c>
      <c r="M2308">
        <f>IF(Table1[[#This Row],[team]]=E2307,SUM(Table1[[#This Row],[win/loss]],M2307),Table1[[#This Row],[win/loss]])</f>
        <v>1</v>
      </c>
      <c r="N2308">
        <f>IF(Table1[[#This Row],[team]]=E2307,SUM(Table1[[#This Row],[win/loss]],M2307),Table1[[#This Row],[win/loss]])/B2308</f>
        <v>0.33333333333333331</v>
      </c>
      <c r="O2308">
        <f t="shared" si="75"/>
        <v>-10</v>
      </c>
      <c r="P2308">
        <f>IF(Table1[[#This Row],[difference]]&gt;0,SQRT(Table1[[#This Row],[difference]]),-SQRT(ABS(Table1[[#This Row],[difference]])))</f>
        <v>-3.1622776601683795</v>
      </c>
      <c r="Q2308">
        <f>IF(Table1[[#This Row],[line]]&gt;0,SQRT(Table1[[#This Row],[line]]),-SQRT(ABS(Table1[[#This Row],[line]])))</f>
        <v>-1.7320508075688772</v>
      </c>
      <c r="R2308">
        <f>Table1[[#This Row],[difference]]-Table1[[#This Row],[sqrt(line)]]</f>
        <v>-8.2679491924311233</v>
      </c>
      <c r="S2308">
        <f>IF(Table1[[#This Row],[difference]]&gt;0,1,-1)</f>
        <v>-1</v>
      </c>
      <c r="T2308">
        <f>IF(Table1[[#This Row],[team]]=E2307,SUM(H2308,T2307),Table1[[#This Row],[ppg]])</f>
        <v>60</v>
      </c>
      <c r="U2308">
        <f>IF(Table1[[#This Row],[team]]=E2307,SUM(I2308,U2307),Table1[[#This Row],[ppga]])</f>
        <v>64</v>
      </c>
      <c r="V2308">
        <f>IF(Table1[[#This Row],[team]]=E2307,SUM(Table1[[#This Row],[difference]],V2307),Table1[[#This Row],[difference]])</f>
        <v>-14</v>
      </c>
      <c r="W2308">
        <f>IF(Table1[[#This Row],[team]]=E2307,SUM(Table1[[#This Row],[sqrt(dif)]],W2307),Table1[[#This Row],[sqrt(dif)]])</f>
        <v>-5.16227766016838</v>
      </c>
      <c r="X2308">
        <f>IF(Table1[[#This Row],[team]]=E2307,SUM(Table1[[#This Row],[f1]],X2307),Table1[[#This Row],[f1]])</f>
        <v>-8.8184594496479463</v>
      </c>
      <c r="Y2308">
        <f>IF(Table1[[#This Row],[ATS]]=S2307,SUM(Table1[[#This Row],[ATS]],Y2307),Table1[[#This Row],[ATS]])</f>
        <v>-3</v>
      </c>
      <c r="Z2308">
        <f>IF(Table1[[#This Row],[ATS]]&gt;0,Table1[[#This Row],[ATS streak (not real)]]-1,Table1[[#This Row],[ATS streak (not real)]]+1)</f>
        <v>-2</v>
      </c>
      <c r="AA2308" s="5">
        <f>Table1[[#This Row],[running ttl ppg]]^2.37/(Table1[[#This Row],[running ttl ppg]]^2.37+Table1[[#This Row],[running ttl ppga]]^2.37)</f>
        <v>0.46183530448099214</v>
      </c>
      <c r="AB2308" s="5">
        <f>Table1[[#This Row],[pyth ratio]]+Table1[[#This Row],[win/loss ratio]]</f>
        <v>0.79516863781432545</v>
      </c>
    </row>
    <row r="2309" spans="1:28" x14ac:dyDescent="0.25">
      <c r="A2309" s="1">
        <v>4867</v>
      </c>
      <c r="B2309" s="7">
        <f t="shared" si="74"/>
        <v>4</v>
      </c>
      <c r="C2309" s="5">
        <v>2020</v>
      </c>
      <c r="D2309" s="5">
        <v>4</v>
      </c>
      <c r="E2309" t="s">
        <v>57</v>
      </c>
      <c r="F2309" t="s">
        <v>59</v>
      </c>
      <c r="G2309" s="5">
        <v>0</v>
      </c>
      <c r="H2309">
        <v>30</v>
      </c>
      <c r="I2309">
        <v>10</v>
      </c>
      <c r="J2309">
        <v>20</v>
      </c>
      <c r="K2309">
        <f>IF(Table1[[#This Row],[net]]&gt;0,1,0)</f>
        <v>1</v>
      </c>
      <c r="L2309">
        <v>-15</v>
      </c>
      <c r="M2309">
        <f>IF(Table1[[#This Row],[team]]=E2308,SUM(Table1[[#This Row],[win/loss]],M2308),Table1[[#This Row],[win/loss]])</f>
        <v>2</v>
      </c>
      <c r="N2309">
        <f>IF(Table1[[#This Row],[team]]=E2308,SUM(Table1[[#This Row],[win/loss]],M2308),Table1[[#This Row],[win/loss]])/B2309</f>
        <v>0.5</v>
      </c>
      <c r="O2309">
        <f t="shared" si="75"/>
        <v>5</v>
      </c>
      <c r="P2309">
        <f>IF(Table1[[#This Row],[difference]]&gt;0,SQRT(Table1[[#This Row],[difference]]),-SQRT(ABS(Table1[[#This Row],[difference]])))</f>
        <v>2.2360679774997898</v>
      </c>
      <c r="Q2309">
        <f>IF(Table1[[#This Row],[line]]&gt;0,SQRT(Table1[[#This Row],[line]]),-SQRT(ABS(Table1[[#This Row],[line]])))</f>
        <v>-3.872983346207417</v>
      </c>
      <c r="R2309">
        <f>Table1[[#This Row],[difference]]-Table1[[#This Row],[sqrt(line)]]</f>
        <v>8.8729833462074161</v>
      </c>
      <c r="S2309">
        <f>IF(Table1[[#This Row],[difference]]&gt;0,1,-1)</f>
        <v>1</v>
      </c>
      <c r="T2309">
        <f>IF(Table1[[#This Row],[team]]=E2308,SUM(H2309,T2308),Table1[[#This Row],[ppg]])</f>
        <v>90</v>
      </c>
      <c r="U2309">
        <f>IF(Table1[[#This Row],[team]]=E2308,SUM(I2309,U2308),Table1[[#This Row],[ppga]])</f>
        <v>74</v>
      </c>
      <c r="V2309">
        <f>IF(Table1[[#This Row],[team]]=E2308,SUM(Table1[[#This Row],[difference]],V2308),Table1[[#This Row],[difference]])</f>
        <v>-9</v>
      </c>
      <c r="W2309">
        <f>IF(Table1[[#This Row],[team]]=E2308,SUM(Table1[[#This Row],[sqrt(dif)]],W2308),Table1[[#This Row],[sqrt(dif)]])</f>
        <v>-2.9262096826685902</v>
      </c>
      <c r="X2309">
        <f>IF(Table1[[#This Row],[team]]=E2308,SUM(Table1[[#This Row],[f1]],X2308),Table1[[#This Row],[f1]])</f>
        <v>5.4523896559469875E-2</v>
      </c>
      <c r="Y2309">
        <f>IF(Table1[[#This Row],[ATS]]=S2308,SUM(Table1[[#This Row],[ATS]],Y2308),Table1[[#This Row],[ATS]])</f>
        <v>1</v>
      </c>
      <c r="Z2309">
        <f>IF(Table1[[#This Row],[ATS]]&gt;0,Table1[[#This Row],[ATS streak (not real)]]-1,Table1[[#This Row],[ATS streak (not real)]]+1)</f>
        <v>0</v>
      </c>
      <c r="AA2309" s="5">
        <f>Table1[[#This Row],[running ttl ppg]]^2.37/(Table1[[#This Row],[running ttl ppg]]^2.37+Table1[[#This Row],[running ttl ppga]]^2.37)</f>
        <v>0.61394242755260053</v>
      </c>
      <c r="AB2309" s="5">
        <f>Table1[[#This Row],[pyth ratio]]+Table1[[#This Row],[win/loss ratio]]</f>
        <v>1.1139424275526006</v>
      </c>
    </row>
    <row r="2310" spans="1:28" x14ac:dyDescent="0.25">
      <c r="A2310" s="1">
        <v>4868</v>
      </c>
      <c r="B2310" s="7">
        <f t="shared" si="74"/>
        <v>5</v>
      </c>
      <c r="C2310" s="5">
        <v>2020</v>
      </c>
      <c r="D2310" s="5">
        <v>5</v>
      </c>
      <c r="E2310" t="s">
        <v>57</v>
      </c>
      <c r="F2310" t="s">
        <v>50</v>
      </c>
      <c r="G2310" s="5">
        <v>1</v>
      </c>
      <c r="H2310">
        <v>13</v>
      </c>
      <c r="I2310">
        <v>20</v>
      </c>
      <c r="J2310">
        <v>-7</v>
      </c>
      <c r="K2310">
        <f>IF(Table1[[#This Row],[net]]&gt;0,1,0)</f>
        <v>0</v>
      </c>
      <c r="L2310">
        <v>-4.5</v>
      </c>
      <c r="M2310">
        <f>IF(Table1[[#This Row],[team]]=E2309,SUM(Table1[[#This Row],[win/loss]],M2309),Table1[[#This Row],[win/loss]])</f>
        <v>2</v>
      </c>
      <c r="N2310">
        <f>IF(Table1[[#This Row],[team]]=E2309,SUM(Table1[[#This Row],[win/loss]],M2309),Table1[[#This Row],[win/loss]])/B2310</f>
        <v>0.4</v>
      </c>
      <c r="O2310">
        <f t="shared" si="75"/>
        <v>-11.5</v>
      </c>
      <c r="P2310">
        <f>IF(Table1[[#This Row],[difference]]&gt;0,SQRT(Table1[[#This Row],[difference]]),-SQRT(ABS(Table1[[#This Row],[difference]])))</f>
        <v>-3.3911649915626341</v>
      </c>
      <c r="Q2310">
        <f>IF(Table1[[#This Row],[line]]&gt;0,SQRT(Table1[[#This Row],[line]]),-SQRT(ABS(Table1[[#This Row],[line]])))</f>
        <v>-2.1213203435596424</v>
      </c>
      <c r="R2310">
        <f>Table1[[#This Row],[difference]]-Table1[[#This Row],[sqrt(line)]]</f>
        <v>-9.3786796564403581</v>
      </c>
      <c r="S2310">
        <f>IF(Table1[[#This Row],[difference]]&gt;0,1,-1)</f>
        <v>-1</v>
      </c>
      <c r="T2310">
        <f>IF(Table1[[#This Row],[team]]=E2309,SUM(H2310,T2309),Table1[[#This Row],[ppg]])</f>
        <v>103</v>
      </c>
      <c r="U2310">
        <f>IF(Table1[[#This Row],[team]]=E2309,SUM(I2310,U2309),Table1[[#This Row],[ppga]])</f>
        <v>94</v>
      </c>
      <c r="V2310">
        <f>IF(Table1[[#This Row],[team]]=E2309,SUM(Table1[[#This Row],[difference]],V2309),Table1[[#This Row],[difference]])</f>
        <v>-20.5</v>
      </c>
      <c r="W2310">
        <f>IF(Table1[[#This Row],[team]]=E2309,SUM(Table1[[#This Row],[sqrt(dif)]],W2309),Table1[[#This Row],[sqrt(dif)]])</f>
        <v>-6.3173746742312247</v>
      </c>
      <c r="X2310">
        <f>IF(Table1[[#This Row],[team]]=E2309,SUM(Table1[[#This Row],[f1]],X2309),Table1[[#This Row],[f1]])</f>
        <v>-9.3241557598808882</v>
      </c>
      <c r="Y2310">
        <f>IF(Table1[[#This Row],[ATS]]=S2309,SUM(Table1[[#This Row],[ATS]],Y2309),Table1[[#This Row],[ATS]])</f>
        <v>-1</v>
      </c>
      <c r="Z2310">
        <f>IF(Table1[[#This Row],[ATS]]&gt;0,Table1[[#This Row],[ATS streak (not real)]]-1,Table1[[#This Row],[ATS streak (not real)]]+1)</f>
        <v>0</v>
      </c>
      <c r="AA2310" s="5">
        <f>Table1[[#This Row],[running ttl ppg]]^2.37/(Table1[[#This Row],[running ttl ppg]]^2.37+Table1[[#This Row],[running ttl ppga]]^2.37)</f>
        <v>0.55396376074214115</v>
      </c>
      <c r="AB2310" s="5">
        <f>Table1[[#This Row],[pyth ratio]]+Table1[[#This Row],[win/loss ratio]]</f>
        <v>0.95396376074214118</v>
      </c>
    </row>
    <row r="2311" spans="1:28" x14ac:dyDescent="0.25">
      <c r="A2311" s="1">
        <v>4869</v>
      </c>
      <c r="B2311" s="7">
        <f t="shared" si="74"/>
        <v>6</v>
      </c>
      <c r="C2311" s="5">
        <v>2020</v>
      </c>
      <c r="D2311" s="5">
        <v>6</v>
      </c>
      <c r="E2311" t="s">
        <v>57</v>
      </c>
      <c r="F2311" t="s">
        <v>67</v>
      </c>
      <c r="G2311" s="5">
        <v>1</v>
      </c>
      <c r="H2311">
        <v>17</v>
      </c>
      <c r="I2311">
        <v>24</v>
      </c>
      <c r="J2311">
        <v>-7</v>
      </c>
      <c r="K2311">
        <f>IF(Table1[[#This Row],[net]]&gt;0,1,0)</f>
        <v>0</v>
      </c>
      <c r="L2311">
        <v>-6</v>
      </c>
      <c r="M2311">
        <f>IF(Table1[[#This Row],[team]]=E2310,SUM(Table1[[#This Row],[win/loss]],M2310),Table1[[#This Row],[win/loss]])</f>
        <v>2</v>
      </c>
      <c r="N2311">
        <f>IF(Table1[[#This Row],[team]]=E2310,SUM(Table1[[#This Row],[win/loss]],M2310),Table1[[#This Row],[win/loss]])/B2311</f>
        <v>0.33333333333333331</v>
      </c>
      <c r="O2311">
        <f t="shared" si="75"/>
        <v>-13</v>
      </c>
      <c r="P2311">
        <f>IF(Table1[[#This Row],[difference]]&gt;0,SQRT(Table1[[#This Row],[difference]]),-SQRT(ABS(Table1[[#This Row],[difference]])))</f>
        <v>-3.6055512754639891</v>
      </c>
      <c r="Q2311">
        <f>IF(Table1[[#This Row],[line]]&gt;0,SQRT(Table1[[#This Row],[line]]),-SQRT(ABS(Table1[[#This Row],[line]])))</f>
        <v>-2.4494897427831779</v>
      </c>
      <c r="R2311">
        <f>Table1[[#This Row],[difference]]-Table1[[#This Row],[sqrt(line)]]</f>
        <v>-10.550510257216821</v>
      </c>
      <c r="S2311">
        <f>IF(Table1[[#This Row],[difference]]&gt;0,1,-1)</f>
        <v>-1</v>
      </c>
      <c r="T2311">
        <f>IF(Table1[[#This Row],[team]]=E2310,SUM(H2311,T2310),Table1[[#This Row],[ppg]])</f>
        <v>120</v>
      </c>
      <c r="U2311">
        <f>IF(Table1[[#This Row],[team]]=E2310,SUM(I2311,U2310),Table1[[#This Row],[ppga]])</f>
        <v>118</v>
      </c>
      <c r="V2311">
        <f>IF(Table1[[#This Row],[team]]=E2310,SUM(Table1[[#This Row],[difference]],V2310),Table1[[#This Row],[difference]])</f>
        <v>-33.5</v>
      </c>
      <c r="W2311">
        <f>IF(Table1[[#This Row],[team]]=E2310,SUM(Table1[[#This Row],[sqrt(dif)]],W2310),Table1[[#This Row],[sqrt(dif)]])</f>
        <v>-9.9229259496952142</v>
      </c>
      <c r="X2311">
        <f>IF(Table1[[#This Row],[team]]=E2310,SUM(Table1[[#This Row],[f1]],X2310),Table1[[#This Row],[f1]])</f>
        <v>-19.874666017097709</v>
      </c>
      <c r="Y2311">
        <f>IF(Table1[[#This Row],[ATS]]=S2310,SUM(Table1[[#This Row],[ATS]],Y2310),Table1[[#This Row],[ATS]])</f>
        <v>-2</v>
      </c>
      <c r="Z2311">
        <f>IF(Table1[[#This Row],[ATS]]&gt;0,Table1[[#This Row],[ATS streak (not real)]]-1,Table1[[#This Row],[ATS streak (not real)]]+1)</f>
        <v>-1</v>
      </c>
      <c r="AA2311" s="5">
        <f>Table1[[#This Row],[running ttl ppg]]^2.37/(Table1[[#This Row],[running ttl ppg]]^2.37+Table1[[#This Row],[running ttl ppga]]^2.37)</f>
        <v>0.50995690112122793</v>
      </c>
      <c r="AB2311" s="5">
        <f>Table1[[#This Row],[pyth ratio]]+Table1[[#This Row],[win/loss ratio]]</f>
        <v>0.84329023445456119</v>
      </c>
    </row>
    <row r="2312" spans="1:28" x14ac:dyDescent="0.25">
      <c r="A2312" s="1">
        <v>4870</v>
      </c>
      <c r="B2312" s="7">
        <f t="shared" si="74"/>
        <v>7</v>
      </c>
      <c r="C2312" s="5">
        <v>2020</v>
      </c>
      <c r="D2312" s="5">
        <v>7</v>
      </c>
      <c r="E2312" t="s">
        <v>57</v>
      </c>
      <c r="F2312" t="s">
        <v>71</v>
      </c>
      <c r="G2312" s="5">
        <v>0</v>
      </c>
      <c r="H2312">
        <v>20</v>
      </c>
      <c r="I2312">
        <v>23</v>
      </c>
      <c r="J2312">
        <v>-3</v>
      </c>
      <c r="K2312">
        <f>IF(Table1[[#This Row],[net]]&gt;0,1,0)</f>
        <v>0</v>
      </c>
      <c r="L2312">
        <v>2.5</v>
      </c>
      <c r="M2312">
        <f>IF(Table1[[#This Row],[team]]=E2311,SUM(Table1[[#This Row],[win/loss]],M2311),Table1[[#This Row],[win/loss]])</f>
        <v>2</v>
      </c>
      <c r="N2312">
        <f>IF(Table1[[#This Row],[team]]=E2311,SUM(Table1[[#This Row],[win/loss]],M2311),Table1[[#This Row],[win/loss]])/B2312</f>
        <v>0.2857142857142857</v>
      </c>
      <c r="O2312">
        <f t="shared" si="75"/>
        <v>-0.5</v>
      </c>
      <c r="P2312">
        <f>IF(Table1[[#This Row],[difference]]&gt;0,SQRT(Table1[[#This Row],[difference]]),-SQRT(ABS(Table1[[#This Row],[difference]])))</f>
        <v>-0.70710678118654757</v>
      </c>
      <c r="Q2312">
        <f>IF(Table1[[#This Row],[line]]&gt;0,SQRT(Table1[[#This Row],[line]]),-SQRT(ABS(Table1[[#This Row],[line]])))</f>
        <v>1.5811388300841898</v>
      </c>
      <c r="R2312">
        <f>Table1[[#This Row],[difference]]-Table1[[#This Row],[sqrt(line)]]</f>
        <v>-2.08113883008419</v>
      </c>
      <c r="S2312">
        <f>IF(Table1[[#This Row],[difference]]&gt;0,1,-1)</f>
        <v>-1</v>
      </c>
      <c r="T2312">
        <f>IF(Table1[[#This Row],[team]]=E2311,SUM(H2312,T2311),Table1[[#This Row],[ppg]])</f>
        <v>140</v>
      </c>
      <c r="U2312">
        <f>IF(Table1[[#This Row],[team]]=E2311,SUM(I2312,U2311),Table1[[#This Row],[ppga]])</f>
        <v>141</v>
      </c>
      <c r="V2312">
        <f>IF(Table1[[#This Row],[team]]=E2311,SUM(Table1[[#This Row],[difference]],V2311),Table1[[#This Row],[difference]])</f>
        <v>-34</v>
      </c>
      <c r="W2312">
        <f>IF(Table1[[#This Row],[team]]=E2311,SUM(Table1[[#This Row],[sqrt(dif)]],W2311),Table1[[#This Row],[sqrt(dif)]])</f>
        <v>-10.630032730881762</v>
      </c>
      <c r="X2312">
        <f>IF(Table1[[#This Row],[team]]=E2311,SUM(Table1[[#This Row],[f1]],X2311),Table1[[#This Row],[f1]])</f>
        <v>-21.955804847181899</v>
      </c>
      <c r="Y2312">
        <f>IF(Table1[[#This Row],[ATS]]=S2311,SUM(Table1[[#This Row],[ATS]],Y2311),Table1[[#This Row],[ATS]])</f>
        <v>-3</v>
      </c>
      <c r="Z2312">
        <f>IF(Table1[[#This Row],[ATS]]&gt;0,Table1[[#This Row],[ATS streak (not real)]]-1,Table1[[#This Row],[ATS streak (not real)]]+1)</f>
        <v>-2</v>
      </c>
      <c r="AA2312" s="5">
        <f>Table1[[#This Row],[running ttl ppg]]^2.37/(Table1[[#This Row],[running ttl ppg]]^2.37+Table1[[#This Row],[running ttl ppga]]^2.37)</f>
        <v>0.49578300033957262</v>
      </c>
      <c r="AB2312" s="5">
        <f>Table1[[#This Row],[pyth ratio]]+Table1[[#This Row],[win/loss ratio]]</f>
        <v>0.78149728605385826</v>
      </c>
    </row>
    <row r="2313" spans="1:28" x14ac:dyDescent="0.25">
      <c r="A2313" s="1">
        <v>4871</v>
      </c>
      <c r="B2313" s="7">
        <f t="shared" si="74"/>
        <v>8</v>
      </c>
      <c r="C2313" s="5">
        <v>2020</v>
      </c>
      <c r="D2313" s="5">
        <v>8</v>
      </c>
      <c r="E2313" t="s">
        <v>57</v>
      </c>
      <c r="F2313" t="s">
        <v>46</v>
      </c>
      <c r="G2313" s="5">
        <v>0</v>
      </c>
      <c r="H2313">
        <v>17</v>
      </c>
      <c r="I2313">
        <v>16</v>
      </c>
      <c r="J2313">
        <v>1</v>
      </c>
      <c r="K2313">
        <f>IF(Table1[[#This Row],[net]]&gt;0,1,0)</f>
        <v>1</v>
      </c>
      <c r="L2313">
        <v>3.5</v>
      </c>
      <c r="M2313">
        <f>IF(Table1[[#This Row],[team]]=E2312,SUM(Table1[[#This Row],[win/loss]],M2312),Table1[[#This Row],[win/loss]])</f>
        <v>3</v>
      </c>
      <c r="N2313">
        <f>IF(Table1[[#This Row],[team]]=E2312,SUM(Table1[[#This Row],[win/loss]],M2312),Table1[[#This Row],[win/loss]])/B2313</f>
        <v>0.375</v>
      </c>
      <c r="O2313">
        <f t="shared" si="75"/>
        <v>4.5</v>
      </c>
      <c r="P2313">
        <f>IF(Table1[[#This Row],[difference]]&gt;0,SQRT(Table1[[#This Row],[difference]]),-SQRT(ABS(Table1[[#This Row],[difference]])))</f>
        <v>2.1213203435596424</v>
      </c>
      <c r="Q2313">
        <f>IF(Table1[[#This Row],[line]]&gt;0,SQRT(Table1[[#This Row],[line]]),-SQRT(ABS(Table1[[#This Row],[line]])))</f>
        <v>1.8708286933869707</v>
      </c>
      <c r="R2313">
        <f>Table1[[#This Row],[difference]]-Table1[[#This Row],[sqrt(line)]]</f>
        <v>2.6291713066130296</v>
      </c>
      <c r="S2313">
        <f>IF(Table1[[#This Row],[difference]]&gt;0,1,-1)</f>
        <v>1</v>
      </c>
      <c r="T2313">
        <f>IF(Table1[[#This Row],[team]]=E2312,SUM(H2313,T2312),Table1[[#This Row],[ppg]])</f>
        <v>157</v>
      </c>
      <c r="U2313">
        <f>IF(Table1[[#This Row],[team]]=E2312,SUM(I2313,U2312),Table1[[#This Row],[ppga]])</f>
        <v>157</v>
      </c>
      <c r="V2313">
        <f>IF(Table1[[#This Row],[team]]=E2312,SUM(Table1[[#This Row],[difference]],V2312),Table1[[#This Row],[difference]])</f>
        <v>-29.5</v>
      </c>
      <c r="W2313">
        <f>IF(Table1[[#This Row],[team]]=E2312,SUM(Table1[[#This Row],[sqrt(dif)]],W2312),Table1[[#This Row],[sqrt(dif)]])</f>
        <v>-8.5087123873221202</v>
      </c>
      <c r="X2313">
        <f>IF(Table1[[#This Row],[team]]=E2312,SUM(Table1[[#This Row],[f1]],X2312),Table1[[#This Row],[f1]])</f>
        <v>-19.326633540568871</v>
      </c>
      <c r="Y2313">
        <f>IF(Table1[[#This Row],[ATS]]=S2312,SUM(Table1[[#This Row],[ATS]],Y2312),Table1[[#This Row],[ATS]])</f>
        <v>1</v>
      </c>
      <c r="Z2313">
        <f>IF(Table1[[#This Row],[ATS]]&gt;0,Table1[[#This Row],[ATS streak (not real)]]-1,Table1[[#This Row],[ATS streak (not real)]]+1)</f>
        <v>0</v>
      </c>
      <c r="AA2313" s="5">
        <f>Table1[[#This Row],[running ttl ppg]]^2.37/(Table1[[#This Row],[running ttl ppg]]^2.37+Table1[[#This Row],[running ttl ppga]]^2.37)</f>
        <v>0.5</v>
      </c>
      <c r="AB2313" s="5">
        <f>Table1[[#This Row],[pyth ratio]]+Table1[[#This Row],[win/loss ratio]]</f>
        <v>0.875</v>
      </c>
    </row>
    <row r="2314" spans="1:28" x14ac:dyDescent="0.25">
      <c r="A2314" s="1">
        <v>4872</v>
      </c>
      <c r="B2314" s="7">
        <f t="shared" si="74"/>
        <v>9</v>
      </c>
      <c r="C2314" s="5">
        <v>2020</v>
      </c>
      <c r="D2314" s="5">
        <v>9</v>
      </c>
      <c r="E2314" t="s">
        <v>57</v>
      </c>
      <c r="F2314" t="s">
        <v>52</v>
      </c>
      <c r="G2314" s="5">
        <v>1</v>
      </c>
      <c r="H2314">
        <v>26</v>
      </c>
      <c r="I2314">
        <v>11</v>
      </c>
      <c r="J2314">
        <v>15</v>
      </c>
      <c r="K2314">
        <f>IF(Table1[[#This Row],[net]]&gt;0,1,0)</f>
        <v>1</v>
      </c>
      <c r="L2314">
        <v>4</v>
      </c>
      <c r="M2314">
        <f>IF(Table1[[#This Row],[team]]=E2313,SUM(Table1[[#This Row],[win/loss]],M2313),Table1[[#This Row],[win/loss]])</f>
        <v>4</v>
      </c>
      <c r="N2314">
        <f>IF(Table1[[#This Row],[team]]=E2313,SUM(Table1[[#This Row],[win/loss]],M2313),Table1[[#This Row],[win/loss]])/B2314</f>
        <v>0.44444444444444442</v>
      </c>
      <c r="O2314">
        <f t="shared" si="75"/>
        <v>19</v>
      </c>
      <c r="P2314">
        <f>IF(Table1[[#This Row],[difference]]&gt;0,SQRT(Table1[[#This Row],[difference]]),-SQRT(ABS(Table1[[#This Row],[difference]])))</f>
        <v>4.358898943540674</v>
      </c>
      <c r="Q2314">
        <f>IF(Table1[[#This Row],[line]]&gt;0,SQRT(Table1[[#This Row],[line]]),-SQRT(ABS(Table1[[#This Row],[line]])))</f>
        <v>2</v>
      </c>
      <c r="R2314">
        <f>Table1[[#This Row],[difference]]-Table1[[#This Row],[sqrt(line)]]</f>
        <v>17</v>
      </c>
      <c r="S2314">
        <f>IF(Table1[[#This Row],[difference]]&gt;0,1,-1)</f>
        <v>1</v>
      </c>
      <c r="T2314">
        <f>IF(Table1[[#This Row],[team]]=E2313,SUM(H2314,T2313),Table1[[#This Row],[ppg]])</f>
        <v>183</v>
      </c>
      <c r="U2314">
        <f>IF(Table1[[#This Row],[team]]=E2313,SUM(I2314,U2313),Table1[[#This Row],[ppga]])</f>
        <v>168</v>
      </c>
      <c r="V2314">
        <f>IF(Table1[[#This Row],[team]]=E2313,SUM(Table1[[#This Row],[difference]],V2313),Table1[[#This Row],[difference]])</f>
        <v>-10.5</v>
      </c>
      <c r="W2314">
        <f>IF(Table1[[#This Row],[team]]=E2313,SUM(Table1[[#This Row],[sqrt(dif)]],W2313),Table1[[#This Row],[sqrt(dif)]])</f>
        <v>-4.1498134437814462</v>
      </c>
      <c r="X2314">
        <f>IF(Table1[[#This Row],[team]]=E2313,SUM(Table1[[#This Row],[f1]],X2313),Table1[[#This Row],[f1]])</f>
        <v>-2.3266335405688707</v>
      </c>
      <c r="Y2314">
        <f>IF(Table1[[#This Row],[ATS]]=S2313,SUM(Table1[[#This Row],[ATS]],Y2313),Table1[[#This Row],[ATS]])</f>
        <v>2</v>
      </c>
      <c r="Z2314">
        <f>IF(Table1[[#This Row],[ATS]]&gt;0,Table1[[#This Row],[ATS streak (not real)]]-1,Table1[[#This Row],[ATS streak (not real)]]+1)</f>
        <v>1</v>
      </c>
      <c r="AA2314" s="5">
        <f>Table1[[#This Row],[running ttl ppg]]^2.37/(Table1[[#This Row],[running ttl ppg]]^2.37+Table1[[#This Row],[running ttl ppga]]^2.37)</f>
        <v>0.55049912125564326</v>
      </c>
      <c r="AB2314" s="5">
        <f>Table1[[#This Row],[pyth ratio]]+Table1[[#This Row],[win/loss ratio]]</f>
        <v>0.99494356570008768</v>
      </c>
    </row>
    <row r="2315" spans="1:28" x14ac:dyDescent="0.25">
      <c r="A2315" s="1">
        <v>4873</v>
      </c>
      <c r="B2315" s="7">
        <f t="shared" si="74"/>
        <v>10</v>
      </c>
      <c r="C2315" s="5">
        <v>2020</v>
      </c>
      <c r="D2315" s="5">
        <v>10</v>
      </c>
      <c r="E2315" t="s">
        <v>57</v>
      </c>
      <c r="F2315" t="s">
        <v>65</v>
      </c>
      <c r="G2315" s="5">
        <v>0</v>
      </c>
      <c r="H2315">
        <v>24</v>
      </c>
      <c r="I2315">
        <v>26</v>
      </c>
      <c r="J2315">
        <v>-2</v>
      </c>
      <c r="K2315">
        <f>IF(Table1[[#This Row],[net]]&gt;0,1,0)</f>
        <v>0</v>
      </c>
      <c r="L2315">
        <v>-1.5</v>
      </c>
      <c r="M2315">
        <f>IF(Table1[[#This Row],[team]]=E2314,SUM(Table1[[#This Row],[win/loss]],M2314),Table1[[#This Row],[win/loss]])</f>
        <v>4</v>
      </c>
      <c r="N2315">
        <f>IF(Table1[[#This Row],[team]]=E2314,SUM(Table1[[#This Row],[win/loss]],M2314),Table1[[#This Row],[win/loss]])/B2315</f>
        <v>0.4</v>
      </c>
      <c r="O2315">
        <f t="shared" si="75"/>
        <v>-3.5</v>
      </c>
      <c r="P2315">
        <f>IF(Table1[[#This Row],[difference]]&gt;0,SQRT(Table1[[#This Row],[difference]]),-SQRT(ABS(Table1[[#This Row],[difference]])))</f>
        <v>-1.8708286933869707</v>
      </c>
      <c r="Q2315">
        <f>IF(Table1[[#This Row],[line]]&gt;0,SQRT(Table1[[#This Row],[line]]),-SQRT(ABS(Table1[[#This Row],[line]])))</f>
        <v>-1.2247448713915889</v>
      </c>
      <c r="R2315">
        <f>Table1[[#This Row],[difference]]-Table1[[#This Row],[sqrt(line)]]</f>
        <v>-2.2752551286084111</v>
      </c>
      <c r="S2315">
        <f>IF(Table1[[#This Row],[difference]]&gt;0,1,-1)</f>
        <v>-1</v>
      </c>
      <c r="T2315">
        <f>IF(Table1[[#This Row],[team]]=E2314,SUM(H2315,T2314),Table1[[#This Row],[ppg]])</f>
        <v>207</v>
      </c>
      <c r="U2315">
        <f>IF(Table1[[#This Row],[team]]=E2314,SUM(I2315,U2314),Table1[[#This Row],[ppga]])</f>
        <v>194</v>
      </c>
      <c r="V2315">
        <f>IF(Table1[[#This Row],[team]]=E2314,SUM(Table1[[#This Row],[difference]],V2314),Table1[[#This Row],[difference]])</f>
        <v>-14</v>
      </c>
      <c r="W2315">
        <f>IF(Table1[[#This Row],[team]]=E2314,SUM(Table1[[#This Row],[sqrt(dif)]],W2314),Table1[[#This Row],[sqrt(dif)]])</f>
        <v>-6.0206421371684167</v>
      </c>
      <c r="X2315">
        <f>IF(Table1[[#This Row],[team]]=E2314,SUM(Table1[[#This Row],[f1]],X2314),Table1[[#This Row],[f1]])</f>
        <v>-4.6018886691772813</v>
      </c>
      <c r="Y2315">
        <f>IF(Table1[[#This Row],[ATS]]=S2314,SUM(Table1[[#This Row],[ATS]],Y2314),Table1[[#This Row],[ATS]])</f>
        <v>-1</v>
      </c>
      <c r="Z2315">
        <f>IF(Table1[[#This Row],[ATS]]&gt;0,Table1[[#This Row],[ATS streak (not real)]]-1,Table1[[#This Row],[ATS streak (not real)]]+1)</f>
        <v>0</v>
      </c>
      <c r="AA2315" s="5">
        <f>Table1[[#This Row],[running ttl ppg]]^2.37/(Table1[[#This Row],[running ttl ppg]]^2.37+Table1[[#This Row],[running ttl ppga]]^2.37)</f>
        <v>0.53835443003525629</v>
      </c>
      <c r="AB2315" s="5">
        <f>Table1[[#This Row],[pyth ratio]]+Table1[[#This Row],[win/loss ratio]]</f>
        <v>0.93835443003525632</v>
      </c>
    </row>
    <row r="2316" spans="1:28" x14ac:dyDescent="0.25">
      <c r="A2316" s="1">
        <v>4874</v>
      </c>
      <c r="B2316" s="7">
        <f t="shared" si="74"/>
        <v>11</v>
      </c>
      <c r="C2316" s="5">
        <v>2020</v>
      </c>
      <c r="D2316" s="5">
        <v>11</v>
      </c>
      <c r="E2316" t="s">
        <v>57</v>
      </c>
      <c r="F2316" t="s">
        <v>56</v>
      </c>
      <c r="G2316" s="5">
        <v>1</v>
      </c>
      <c r="H2316">
        <v>17</v>
      </c>
      <c r="I2316">
        <v>24</v>
      </c>
      <c r="J2316">
        <v>-7</v>
      </c>
      <c r="K2316">
        <f>IF(Table1[[#This Row],[net]]&gt;0,1,0)</f>
        <v>0</v>
      </c>
      <c r="L2316">
        <v>5.5</v>
      </c>
      <c r="M2316">
        <f>IF(Table1[[#This Row],[team]]=E2315,SUM(Table1[[#This Row],[win/loss]],M2315),Table1[[#This Row],[win/loss]])</f>
        <v>4</v>
      </c>
      <c r="N2316">
        <f>IF(Table1[[#This Row],[team]]=E2315,SUM(Table1[[#This Row],[win/loss]],M2315),Table1[[#This Row],[win/loss]])/B2316</f>
        <v>0.36363636363636365</v>
      </c>
      <c r="O2316">
        <f t="shared" si="75"/>
        <v>-1.5</v>
      </c>
      <c r="P2316">
        <f>IF(Table1[[#This Row],[difference]]&gt;0,SQRT(Table1[[#This Row],[difference]]),-SQRT(ABS(Table1[[#This Row],[difference]])))</f>
        <v>-1.2247448713915889</v>
      </c>
      <c r="Q2316">
        <f>IF(Table1[[#This Row],[line]]&gt;0,SQRT(Table1[[#This Row],[line]]),-SQRT(ABS(Table1[[#This Row],[line]])))</f>
        <v>2.3452078799117149</v>
      </c>
      <c r="R2316">
        <f>Table1[[#This Row],[difference]]-Table1[[#This Row],[sqrt(line)]]</f>
        <v>-3.8452078799117149</v>
      </c>
      <c r="S2316">
        <f>IF(Table1[[#This Row],[difference]]&gt;0,1,-1)</f>
        <v>-1</v>
      </c>
      <c r="T2316">
        <f>IF(Table1[[#This Row],[team]]=E2315,SUM(H2316,T2315),Table1[[#This Row],[ppg]])</f>
        <v>224</v>
      </c>
      <c r="U2316">
        <f>IF(Table1[[#This Row],[team]]=E2315,SUM(I2316,U2315),Table1[[#This Row],[ppga]])</f>
        <v>218</v>
      </c>
      <c r="V2316">
        <f>IF(Table1[[#This Row],[team]]=E2315,SUM(Table1[[#This Row],[difference]],V2315),Table1[[#This Row],[difference]])</f>
        <v>-15.5</v>
      </c>
      <c r="W2316">
        <f>IF(Table1[[#This Row],[team]]=E2315,SUM(Table1[[#This Row],[sqrt(dif)]],W2315),Table1[[#This Row],[sqrt(dif)]])</f>
        <v>-7.2453870085600052</v>
      </c>
      <c r="X2316">
        <f>IF(Table1[[#This Row],[team]]=E2315,SUM(Table1[[#This Row],[f1]],X2315),Table1[[#This Row],[f1]])</f>
        <v>-8.4470965490889967</v>
      </c>
      <c r="Y2316">
        <f>IF(Table1[[#This Row],[ATS]]=S2315,SUM(Table1[[#This Row],[ATS]],Y2315),Table1[[#This Row],[ATS]])</f>
        <v>-2</v>
      </c>
      <c r="Z2316">
        <f>IF(Table1[[#This Row],[ATS]]&gt;0,Table1[[#This Row],[ATS streak (not real)]]-1,Table1[[#This Row],[ATS streak (not real)]]+1)</f>
        <v>-1</v>
      </c>
      <c r="AA2316" s="5">
        <f>Table1[[#This Row],[running ttl ppg]]^2.37/(Table1[[#This Row],[running ttl ppg]]^2.37+Table1[[#This Row],[running ttl ppga]]^2.37)</f>
        <v>0.51608141245275152</v>
      </c>
      <c r="AB2316" s="5">
        <f>Table1[[#This Row],[pyth ratio]]+Table1[[#This Row],[win/loss ratio]]</f>
        <v>0.87971777608911517</v>
      </c>
    </row>
    <row r="2317" spans="1:28" x14ac:dyDescent="0.25">
      <c r="A2317" s="1">
        <v>4875</v>
      </c>
      <c r="B2317" s="7">
        <f t="shared" si="74"/>
        <v>12</v>
      </c>
      <c r="C2317" s="5">
        <v>2020</v>
      </c>
      <c r="D2317" s="5">
        <v>13</v>
      </c>
      <c r="E2317" t="s">
        <v>57</v>
      </c>
      <c r="F2317" t="s">
        <v>50</v>
      </c>
      <c r="G2317" s="5">
        <v>0</v>
      </c>
      <c r="H2317">
        <v>20</v>
      </c>
      <c r="I2317">
        <v>23</v>
      </c>
      <c r="J2317">
        <v>-3</v>
      </c>
      <c r="K2317">
        <f>IF(Table1[[#This Row],[net]]&gt;0,1,0)</f>
        <v>0</v>
      </c>
      <c r="L2317">
        <v>-4.5</v>
      </c>
      <c r="M2317">
        <f>IF(Table1[[#This Row],[team]]=E2316,SUM(Table1[[#This Row],[win/loss]],M2316),Table1[[#This Row],[win/loss]])</f>
        <v>4</v>
      </c>
      <c r="N2317">
        <f>IF(Table1[[#This Row],[team]]=E2316,SUM(Table1[[#This Row],[win/loss]],M2316),Table1[[#This Row],[win/loss]])/B2317</f>
        <v>0.33333333333333331</v>
      </c>
      <c r="O2317">
        <f t="shared" si="75"/>
        <v>-7.5</v>
      </c>
      <c r="P2317">
        <f>IF(Table1[[#This Row],[difference]]&gt;0,SQRT(Table1[[#This Row],[difference]]),-SQRT(ABS(Table1[[#This Row],[difference]])))</f>
        <v>-2.7386127875258306</v>
      </c>
      <c r="Q2317">
        <f>IF(Table1[[#This Row],[line]]&gt;0,SQRT(Table1[[#This Row],[line]]),-SQRT(ABS(Table1[[#This Row],[line]])))</f>
        <v>-2.1213203435596424</v>
      </c>
      <c r="R2317">
        <f>Table1[[#This Row],[difference]]-Table1[[#This Row],[sqrt(line)]]</f>
        <v>-5.3786796564403581</v>
      </c>
      <c r="S2317">
        <f>IF(Table1[[#This Row],[difference]]&gt;0,1,-1)</f>
        <v>-1</v>
      </c>
      <c r="T2317">
        <f>IF(Table1[[#This Row],[team]]=E2316,SUM(H2317,T2316),Table1[[#This Row],[ppg]])</f>
        <v>244</v>
      </c>
      <c r="U2317">
        <f>IF(Table1[[#This Row],[team]]=E2316,SUM(I2317,U2316),Table1[[#This Row],[ppga]])</f>
        <v>241</v>
      </c>
      <c r="V2317">
        <f>IF(Table1[[#This Row],[team]]=E2316,SUM(Table1[[#This Row],[difference]],V2316),Table1[[#This Row],[difference]])</f>
        <v>-23</v>
      </c>
      <c r="W2317">
        <f>IF(Table1[[#This Row],[team]]=E2316,SUM(Table1[[#This Row],[sqrt(dif)]],W2316),Table1[[#This Row],[sqrt(dif)]])</f>
        <v>-9.9839997960858362</v>
      </c>
      <c r="X2317">
        <f>IF(Table1[[#This Row],[team]]=E2316,SUM(Table1[[#This Row],[f1]],X2316),Table1[[#This Row],[f1]])</f>
        <v>-13.825776205529355</v>
      </c>
      <c r="Y2317">
        <f>IF(Table1[[#This Row],[ATS]]=S2316,SUM(Table1[[#This Row],[ATS]],Y2316),Table1[[#This Row],[ATS]])</f>
        <v>-3</v>
      </c>
      <c r="Z2317">
        <f>IF(Table1[[#This Row],[ATS]]&gt;0,Table1[[#This Row],[ATS streak (not real)]]-1,Table1[[#This Row],[ATS streak (not real)]]+1)</f>
        <v>-2</v>
      </c>
      <c r="AA2317" s="5">
        <f>Table1[[#This Row],[running ttl ppg]]^2.37/(Table1[[#This Row],[running ttl ppg]]^2.37+Table1[[#This Row],[running ttl ppga]]^2.37)</f>
        <v>0.5073294653297622</v>
      </c>
      <c r="AB2317" s="5">
        <f>Table1[[#This Row],[pyth ratio]]+Table1[[#This Row],[win/loss ratio]]</f>
        <v>0.84066279866309546</v>
      </c>
    </row>
    <row r="2318" spans="1:28" x14ac:dyDescent="0.25">
      <c r="A2318" s="1">
        <v>4876</v>
      </c>
      <c r="B2318" s="7">
        <f t="shared" si="74"/>
        <v>13</v>
      </c>
      <c r="C2318" s="5">
        <v>2020</v>
      </c>
      <c r="D2318" s="5">
        <v>14</v>
      </c>
      <c r="E2318" t="s">
        <v>57</v>
      </c>
      <c r="F2318" t="s">
        <v>55</v>
      </c>
      <c r="G2318" s="5">
        <v>0</v>
      </c>
      <c r="H2318">
        <v>45</v>
      </c>
      <c r="I2318">
        <v>10</v>
      </c>
      <c r="J2318">
        <v>35</v>
      </c>
      <c r="K2318">
        <f>IF(Table1[[#This Row],[net]]&gt;0,1,0)</f>
        <v>1</v>
      </c>
      <c r="L2318">
        <v>-3.5</v>
      </c>
      <c r="M2318">
        <f>IF(Table1[[#This Row],[team]]=E2317,SUM(Table1[[#This Row],[win/loss]],M2317),Table1[[#This Row],[win/loss]])</f>
        <v>5</v>
      </c>
      <c r="N2318">
        <f>IF(Table1[[#This Row],[team]]=E2317,SUM(Table1[[#This Row],[win/loss]],M2317),Table1[[#This Row],[win/loss]])/B2318</f>
        <v>0.38461538461538464</v>
      </c>
      <c r="O2318">
        <f t="shared" si="75"/>
        <v>31.5</v>
      </c>
      <c r="P2318">
        <f>IF(Table1[[#This Row],[difference]]&gt;0,SQRT(Table1[[#This Row],[difference]]),-SQRT(ABS(Table1[[#This Row],[difference]])))</f>
        <v>5.6124860801609122</v>
      </c>
      <c r="Q2318">
        <f>IF(Table1[[#This Row],[line]]&gt;0,SQRT(Table1[[#This Row],[line]]),-SQRT(ABS(Table1[[#This Row],[line]])))</f>
        <v>-1.8708286933869707</v>
      </c>
      <c r="R2318">
        <f>Table1[[#This Row],[difference]]-Table1[[#This Row],[sqrt(line)]]</f>
        <v>33.370828693386969</v>
      </c>
      <c r="S2318">
        <f>IF(Table1[[#This Row],[difference]]&gt;0,1,-1)</f>
        <v>1</v>
      </c>
      <c r="T2318">
        <f>IF(Table1[[#This Row],[team]]=E2317,SUM(H2318,T2317),Table1[[#This Row],[ppg]])</f>
        <v>289</v>
      </c>
      <c r="U2318">
        <f>IF(Table1[[#This Row],[team]]=E2317,SUM(I2318,U2317),Table1[[#This Row],[ppga]])</f>
        <v>251</v>
      </c>
      <c r="V2318">
        <f>IF(Table1[[#This Row],[team]]=E2317,SUM(Table1[[#This Row],[difference]],V2317),Table1[[#This Row],[difference]])</f>
        <v>8.5</v>
      </c>
      <c r="W2318">
        <f>IF(Table1[[#This Row],[team]]=E2317,SUM(Table1[[#This Row],[sqrt(dif)]],W2317),Table1[[#This Row],[sqrt(dif)]])</f>
        <v>-4.371513715924924</v>
      </c>
      <c r="X2318">
        <f>IF(Table1[[#This Row],[team]]=E2317,SUM(Table1[[#This Row],[f1]],X2317),Table1[[#This Row],[f1]])</f>
        <v>19.545052487857614</v>
      </c>
      <c r="Y2318">
        <f>IF(Table1[[#This Row],[ATS]]=S2317,SUM(Table1[[#This Row],[ATS]],Y2317),Table1[[#This Row],[ATS]])</f>
        <v>1</v>
      </c>
      <c r="Z2318">
        <f>IF(Table1[[#This Row],[ATS]]&gt;0,Table1[[#This Row],[ATS streak (not real)]]-1,Table1[[#This Row],[ATS streak (not real)]]+1)</f>
        <v>0</v>
      </c>
      <c r="AA2318" s="5">
        <f>Table1[[#This Row],[running ttl ppg]]^2.37/(Table1[[#This Row],[running ttl ppg]]^2.37+Table1[[#This Row],[running ttl ppga]]^2.37)</f>
        <v>0.58275852726077426</v>
      </c>
      <c r="AB2318" s="5">
        <f>Table1[[#This Row],[pyth ratio]]+Table1[[#This Row],[win/loss ratio]]</f>
        <v>0.96737391187615884</v>
      </c>
    </row>
    <row r="2319" spans="1:28" x14ac:dyDescent="0.25">
      <c r="A2319" s="1">
        <v>4877</v>
      </c>
      <c r="B2319" s="7">
        <f t="shared" si="74"/>
        <v>14</v>
      </c>
      <c r="C2319" s="5">
        <v>2020</v>
      </c>
      <c r="D2319" s="5">
        <v>15</v>
      </c>
      <c r="E2319" t="s">
        <v>57</v>
      </c>
      <c r="F2319" t="s">
        <v>60</v>
      </c>
      <c r="G2319" s="5">
        <v>1</v>
      </c>
      <c r="H2319">
        <v>10</v>
      </c>
      <c r="I2319">
        <v>39</v>
      </c>
      <c r="J2319">
        <v>-29</v>
      </c>
      <c r="K2319">
        <f>IF(Table1[[#This Row],[net]]&gt;0,1,0)</f>
        <v>0</v>
      </c>
      <c r="L2319">
        <v>1</v>
      </c>
      <c r="M2319">
        <f>IF(Table1[[#This Row],[team]]=E2318,SUM(Table1[[#This Row],[win/loss]],M2318),Table1[[#This Row],[win/loss]])</f>
        <v>5</v>
      </c>
      <c r="N2319">
        <f>IF(Table1[[#This Row],[team]]=E2318,SUM(Table1[[#This Row],[win/loss]],M2318),Table1[[#This Row],[win/loss]])/B2319</f>
        <v>0.35714285714285715</v>
      </c>
      <c r="O2319">
        <f t="shared" si="75"/>
        <v>-28</v>
      </c>
      <c r="P2319">
        <f>IF(Table1[[#This Row],[difference]]&gt;0,SQRT(Table1[[#This Row],[difference]]),-SQRT(ABS(Table1[[#This Row],[difference]])))</f>
        <v>-5.2915026221291814</v>
      </c>
      <c r="Q2319">
        <f>IF(Table1[[#This Row],[line]]&gt;0,SQRT(Table1[[#This Row],[line]]),-SQRT(ABS(Table1[[#This Row],[line]])))</f>
        <v>1</v>
      </c>
      <c r="R2319">
        <f>Table1[[#This Row],[difference]]-Table1[[#This Row],[sqrt(line)]]</f>
        <v>-29</v>
      </c>
      <c r="S2319">
        <f>IF(Table1[[#This Row],[difference]]&gt;0,1,-1)</f>
        <v>-1</v>
      </c>
      <c r="T2319">
        <f>IF(Table1[[#This Row],[team]]=E2318,SUM(H2319,T2318),Table1[[#This Row],[ppg]])</f>
        <v>299</v>
      </c>
      <c r="U2319">
        <f>IF(Table1[[#This Row],[team]]=E2318,SUM(I2319,U2318),Table1[[#This Row],[ppga]])</f>
        <v>290</v>
      </c>
      <c r="V2319">
        <f>IF(Table1[[#This Row],[team]]=E2318,SUM(Table1[[#This Row],[difference]],V2318),Table1[[#This Row],[difference]])</f>
        <v>-19.5</v>
      </c>
      <c r="W2319">
        <f>IF(Table1[[#This Row],[team]]=E2318,SUM(Table1[[#This Row],[sqrt(dif)]],W2318),Table1[[#This Row],[sqrt(dif)]])</f>
        <v>-9.6630163380541063</v>
      </c>
      <c r="X2319">
        <f>IF(Table1[[#This Row],[team]]=E2318,SUM(Table1[[#This Row],[f1]],X2318),Table1[[#This Row],[f1]])</f>
        <v>-9.454947512142386</v>
      </c>
      <c r="Y2319">
        <f>IF(Table1[[#This Row],[ATS]]=S2318,SUM(Table1[[#This Row],[ATS]],Y2318),Table1[[#This Row],[ATS]])</f>
        <v>-1</v>
      </c>
      <c r="Z2319">
        <f>IF(Table1[[#This Row],[ATS]]&gt;0,Table1[[#This Row],[ATS streak (not real)]]-1,Table1[[#This Row],[ATS streak (not real)]]+1)</f>
        <v>0</v>
      </c>
      <c r="AA2319" s="5">
        <f>Table1[[#This Row],[running ttl ppg]]^2.37/(Table1[[#This Row],[running ttl ppg]]^2.37+Table1[[#This Row],[running ttl ppga]]^2.37)</f>
        <v>0.51810045722444353</v>
      </c>
      <c r="AB2319" s="5">
        <f>Table1[[#This Row],[pyth ratio]]+Table1[[#This Row],[win/loss ratio]]</f>
        <v>0.87524331436730063</v>
      </c>
    </row>
    <row r="2320" spans="1:28" x14ac:dyDescent="0.25">
      <c r="A2320" s="1">
        <v>4878</v>
      </c>
      <c r="B2320" s="7">
        <f t="shared" si="74"/>
        <v>15</v>
      </c>
      <c r="C2320" s="5">
        <v>2020</v>
      </c>
      <c r="D2320" s="5">
        <v>16</v>
      </c>
      <c r="E2320" t="s">
        <v>57</v>
      </c>
      <c r="F2320" t="s">
        <v>65</v>
      </c>
      <c r="G2320" s="5">
        <v>1</v>
      </c>
      <c r="H2320">
        <v>17</v>
      </c>
      <c r="I2320">
        <v>24</v>
      </c>
      <c r="J2320">
        <v>-7</v>
      </c>
      <c r="K2320">
        <f>IF(Table1[[#This Row],[net]]&gt;0,1,0)</f>
        <v>0</v>
      </c>
      <c r="L2320">
        <v>-7.5</v>
      </c>
      <c r="M2320">
        <f>IF(Table1[[#This Row],[team]]=E2319,SUM(Table1[[#This Row],[win/loss]],M2319),Table1[[#This Row],[win/loss]])</f>
        <v>5</v>
      </c>
      <c r="N2320">
        <f>IF(Table1[[#This Row],[team]]=E2319,SUM(Table1[[#This Row],[win/loss]],M2319),Table1[[#This Row],[win/loss]])/B2320</f>
        <v>0.33333333333333331</v>
      </c>
      <c r="O2320">
        <f t="shared" si="75"/>
        <v>-14.5</v>
      </c>
      <c r="P2320">
        <f>IF(Table1[[#This Row],[difference]]&gt;0,SQRT(Table1[[#This Row],[difference]]),-SQRT(ABS(Table1[[#This Row],[difference]])))</f>
        <v>-3.8078865529319543</v>
      </c>
      <c r="Q2320">
        <f>IF(Table1[[#This Row],[line]]&gt;0,SQRT(Table1[[#This Row],[line]]),-SQRT(ABS(Table1[[#This Row],[line]])))</f>
        <v>-2.7386127875258306</v>
      </c>
      <c r="R2320">
        <f>Table1[[#This Row],[difference]]-Table1[[#This Row],[sqrt(line)]]</f>
        <v>-11.761387212474169</v>
      </c>
      <c r="S2320">
        <f>IF(Table1[[#This Row],[difference]]&gt;0,1,-1)</f>
        <v>-1</v>
      </c>
      <c r="T2320">
        <f>IF(Table1[[#This Row],[team]]=E2319,SUM(H2320,T2319),Table1[[#This Row],[ppg]])</f>
        <v>316</v>
      </c>
      <c r="U2320">
        <f>IF(Table1[[#This Row],[team]]=E2319,SUM(I2320,U2319),Table1[[#This Row],[ppga]])</f>
        <v>314</v>
      </c>
      <c r="V2320">
        <f>IF(Table1[[#This Row],[team]]=E2319,SUM(Table1[[#This Row],[difference]],V2319),Table1[[#This Row],[difference]])</f>
        <v>-34</v>
      </c>
      <c r="W2320">
        <f>IF(Table1[[#This Row],[team]]=E2319,SUM(Table1[[#This Row],[sqrt(dif)]],W2319),Table1[[#This Row],[sqrt(dif)]])</f>
        <v>-13.470902890986061</v>
      </c>
      <c r="X2320">
        <f>IF(Table1[[#This Row],[team]]=E2319,SUM(Table1[[#This Row],[f1]],X2319),Table1[[#This Row],[f1]])</f>
        <v>-21.216334724616555</v>
      </c>
      <c r="Y2320">
        <f>IF(Table1[[#This Row],[ATS]]=S2319,SUM(Table1[[#This Row],[ATS]],Y2319),Table1[[#This Row],[ATS]])</f>
        <v>-2</v>
      </c>
      <c r="Z2320">
        <f>IF(Table1[[#This Row],[ATS]]&gt;0,Table1[[#This Row],[ATS streak (not real)]]-1,Table1[[#This Row],[ATS streak (not real)]]+1)</f>
        <v>-1</v>
      </c>
      <c r="AA2320" s="5">
        <f>Table1[[#This Row],[running ttl ppg]]^2.37/(Table1[[#This Row],[running ttl ppg]]^2.37+Table1[[#This Row],[running ttl ppga]]^2.37)</f>
        <v>0.50376184641622646</v>
      </c>
      <c r="AB2320" s="5">
        <f>Table1[[#This Row],[pyth ratio]]+Table1[[#This Row],[win/loss ratio]]</f>
        <v>0.83709517974955983</v>
      </c>
    </row>
    <row r="2321" spans="1:28" x14ac:dyDescent="0.25">
      <c r="A2321" s="1">
        <v>4879</v>
      </c>
      <c r="B2321" s="7">
        <f t="shared" si="74"/>
        <v>16</v>
      </c>
      <c r="C2321" s="5">
        <v>2020</v>
      </c>
      <c r="D2321" s="5">
        <v>17</v>
      </c>
      <c r="E2321" t="s">
        <v>57</v>
      </c>
      <c r="F2321" t="s">
        <v>56</v>
      </c>
      <c r="G2321" s="5">
        <v>0</v>
      </c>
      <c r="H2321">
        <v>21</v>
      </c>
      <c r="I2321">
        <v>31</v>
      </c>
      <c r="J2321">
        <v>-10</v>
      </c>
      <c r="K2321">
        <f>IF(Table1[[#This Row],[net]]&gt;0,1,0)</f>
        <v>0</v>
      </c>
      <c r="L2321">
        <v>9.5</v>
      </c>
      <c r="M2321">
        <f>IF(Table1[[#This Row],[team]]=E2320,SUM(Table1[[#This Row],[win/loss]],M2320),Table1[[#This Row],[win/loss]])</f>
        <v>5</v>
      </c>
      <c r="N2321">
        <f>IF(Table1[[#This Row],[team]]=E2320,SUM(Table1[[#This Row],[win/loss]],M2320),Table1[[#This Row],[win/loss]])/B2321</f>
        <v>0.3125</v>
      </c>
      <c r="O2321">
        <f t="shared" si="75"/>
        <v>-0.5</v>
      </c>
      <c r="P2321">
        <f>IF(Table1[[#This Row],[difference]]&gt;0,SQRT(Table1[[#This Row],[difference]]),-SQRT(ABS(Table1[[#This Row],[difference]])))</f>
        <v>-0.70710678118654757</v>
      </c>
      <c r="Q2321">
        <f>IF(Table1[[#This Row],[line]]&gt;0,SQRT(Table1[[#This Row],[line]]),-SQRT(ABS(Table1[[#This Row],[line]])))</f>
        <v>3.082207001484488</v>
      </c>
      <c r="R2321">
        <f>Table1[[#This Row],[difference]]-Table1[[#This Row],[sqrt(line)]]</f>
        <v>-3.582207001484488</v>
      </c>
      <c r="S2321">
        <f>IF(Table1[[#This Row],[difference]]&gt;0,1,-1)</f>
        <v>-1</v>
      </c>
      <c r="T2321">
        <f>IF(Table1[[#This Row],[team]]=E2320,SUM(H2321,T2320),Table1[[#This Row],[ppg]])</f>
        <v>337</v>
      </c>
      <c r="U2321">
        <f>IF(Table1[[#This Row],[team]]=E2320,SUM(I2321,U2320),Table1[[#This Row],[ppga]])</f>
        <v>345</v>
      </c>
      <c r="V2321">
        <f>IF(Table1[[#This Row],[team]]=E2320,SUM(Table1[[#This Row],[difference]],V2320),Table1[[#This Row],[difference]])</f>
        <v>-34.5</v>
      </c>
      <c r="W2321">
        <f>IF(Table1[[#This Row],[team]]=E2320,SUM(Table1[[#This Row],[sqrt(dif)]],W2320),Table1[[#This Row],[sqrt(dif)]])</f>
        <v>-14.178009672172609</v>
      </c>
      <c r="X2321">
        <f>IF(Table1[[#This Row],[team]]=E2320,SUM(Table1[[#This Row],[f1]],X2320),Table1[[#This Row],[f1]])</f>
        <v>-24.798541726101043</v>
      </c>
      <c r="Y2321">
        <f>IF(Table1[[#This Row],[ATS]]=S2320,SUM(Table1[[#This Row],[ATS]],Y2320),Table1[[#This Row],[ATS]])</f>
        <v>-3</v>
      </c>
      <c r="Z2321">
        <f>IF(Table1[[#This Row],[ATS]]&gt;0,Table1[[#This Row],[ATS streak (not real)]]-1,Table1[[#This Row],[ATS streak (not real)]]+1)</f>
        <v>-2</v>
      </c>
      <c r="AA2321" s="5">
        <f>Table1[[#This Row],[running ttl ppg]]^2.37/(Table1[[#This Row],[running ttl ppg]]^2.37+Table1[[#This Row],[running ttl ppga]]^2.37)</f>
        <v>0.4861026495804921</v>
      </c>
      <c r="AB2321" s="5">
        <f>Table1[[#This Row],[pyth ratio]]+Table1[[#This Row],[win/loss ratio]]</f>
        <v>0.7986026495804921</v>
      </c>
    </row>
    <row r="2322" spans="1:28" x14ac:dyDescent="0.25">
      <c r="A2322" s="1">
        <v>4880</v>
      </c>
      <c r="B2322" s="7">
        <f t="shared" si="74"/>
        <v>1</v>
      </c>
      <c r="C2322" s="5">
        <v>2020</v>
      </c>
      <c r="D2322" s="5">
        <v>1</v>
      </c>
      <c r="E2322" t="s">
        <v>58</v>
      </c>
      <c r="F2322" t="s">
        <v>45</v>
      </c>
      <c r="G2322" s="5">
        <v>0</v>
      </c>
      <c r="H2322">
        <v>30</v>
      </c>
      <c r="I2322">
        <v>27</v>
      </c>
      <c r="J2322">
        <v>3</v>
      </c>
      <c r="K2322">
        <f>IF(Table1[[#This Row],[net]]&gt;0,1,0)</f>
        <v>1</v>
      </c>
      <c r="L2322">
        <v>-1.5</v>
      </c>
      <c r="M2322">
        <f>IF(Table1[[#This Row],[team]]=E2321,SUM(Table1[[#This Row],[win/loss]],M2321),Table1[[#This Row],[win/loss]])</f>
        <v>1</v>
      </c>
      <c r="N2322">
        <f>IF(Table1[[#This Row],[team]]=E2321,SUM(Table1[[#This Row],[win/loss]],M2321),Table1[[#This Row],[win/loss]])/B2322</f>
        <v>1</v>
      </c>
      <c r="O2322">
        <f t="shared" si="75"/>
        <v>1.5</v>
      </c>
      <c r="P2322">
        <f>IF(Table1[[#This Row],[difference]]&gt;0,SQRT(Table1[[#This Row],[difference]]),-SQRT(ABS(Table1[[#This Row],[difference]])))</f>
        <v>1.2247448713915889</v>
      </c>
      <c r="Q2322">
        <f>IF(Table1[[#This Row],[line]]&gt;0,SQRT(Table1[[#This Row],[line]]),-SQRT(ABS(Table1[[#This Row],[line]])))</f>
        <v>-1.2247448713915889</v>
      </c>
      <c r="R2322">
        <f>Table1[[#This Row],[difference]]-Table1[[#This Row],[sqrt(line)]]</f>
        <v>2.7247448713915889</v>
      </c>
      <c r="S2322">
        <f>IF(Table1[[#This Row],[difference]]&gt;0,1,-1)</f>
        <v>1</v>
      </c>
      <c r="T2322">
        <f>IF(Table1[[#This Row],[team]]=E2321,SUM(H2322,T2321),Table1[[#This Row],[ppg]])</f>
        <v>30</v>
      </c>
      <c r="U2322">
        <f>IF(Table1[[#This Row],[team]]=E2321,SUM(I2322,U2321),Table1[[#This Row],[ppga]])</f>
        <v>27</v>
      </c>
      <c r="V2322">
        <f>IF(Table1[[#This Row],[team]]=E2321,SUM(Table1[[#This Row],[difference]],V2321),Table1[[#This Row],[difference]])</f>
        <v>1.5</v>
      </c>
      <c r="W2322">
        <f>IF(Table1[[#This Row],[team]]=E2321,SUM(Table1[[#This Row],[sqrt(dif)]],W2321),Table1[[#This Row],[sqrt(dif)]])</f>
        <v>1.2247448713915889</v>
      </c>
      <c r="X2322">
        <f>IF(Table1[[#This Row],[team]]=E2321,SUM(Table1[[#This Row],[f1]],X2321),Table1[[#This Row],[f1]])</f>
        <v>2.7247448713915889</v>
      </c>
      <c r="Y2322">
        <f>IF(Table1[[#This Row],[ATS]]=S2321,SUM(Table1[[#This Row],[ATS]],Y2321),Table1[[#This Row],[ATS]])</f>
        <v>1</v>
      </c>
      <c r="Z2322">
        <f>IF(Table1[[#This Row],[ATS]]&gt;0,Table1[[#This Row],[ATS streak (not real)]]-1,Table1[[#This Row],[ATS streak (not real)]]+1)</f>
        <v>0</v>
      </c>
      <c r="AA2322" s="5">
        <f>Table1[[#This Row],[running ttl ppg]]^2.37/(Table1[[#This Row],[running ttl ppg]]^2.37+Table1[[#This Row],[running ttl ppga]]^2.37)</f>
        <v>0.56210374775620375</v>
      </c>
      <c r="AB2322" s="5">
        <f>Table1[[#This Row],[pyth ratio]]+Table1[[#This Row],[win/loss ratio]]</f>
        <v>1.5621037477562036</v>
      </c>
    </row>
    <row r="2323" spans="1:28" x14ac:dyDescent="0.25">
      <c r="A2323" s="1">
        <v>4881</v>
      </c>
      <c r="B2323" s="7">
        <f t="shared" ref="B2323:B2386" si="76">IF(B2322=16,1,B2322+1)</f>
        <v>2</v>
      </c>
      <c r="C2323" s="5">
        <v>2020</v>
      </c>
      <c r="D2323" s="5">
        <v>2</v>
      </c>
      <c r="E2323" t="s">
        <v>58</v>
      </c>
      <c r="F2323" t="s">
        <v>64</v>
      </c>
      <c r="G2323" s="5">
        <v>1</v>
      </c>
      <c r="H2323">
        <v>27</v>
      </c>
      <c r="I2323">
        <v>9</v>
      </c>
      <c r="J2323">
        <v>18</v>
      </c>
      <c r="K2323">
        <f>IF(Table1[[#This Row],[net]]&gt;0,1,0)</f>
        <v>1</v>
      </c>
      <c r="L2323">
        <v>-2</v>
      </c>
      <c r="M2323">
        <f>IF(Table1[[#This Row],[team]]=E2322,SUM(Table1[[#This Row],[win/loss]],M2322),Table1[[#This Row],[win/loss]])</f>
        <v>2</v>
      </c>
      <c r="N2323">
        <f>IF(Table1[[#This Row],[team]]=E2322,SUM(Table1[[#This Row],[win/loss]],M2322),Table1[[#This Row],[win/loss]])/B2323</f>
        <v>1</v>
      </c>
      <c r="O2323">
        <f t="shared" si="75"/>
        <v>16</v>
      </c>
      <c r="P2323">
        <f>IF(Table1[[#This Row],[difference]]&gt;0,SQRT(Table1[[#This Row],[difference]]),-SQRT(ABS(Table1[[#This Row],[difference]])))</f>
        <v>4</v>
      </c>
      <c r="Q2323">
        <f>IF(Table1[[#This Row],[line]]&gt;0,SQRT(Table1[[#This Row],[line]]),-SQRT(ABS(Table1[[#This Row],[line]])))</f>
        <v>-1.4142135623730951</v>
      </c>
      <c r="R2323">
        <f>Table1[[#This Row],[difference]]-Table1[[#This Row],[sqrt(line)]]</f>
        <v>17.414213562373096</v>
      </c>
      <c r="S2323">
        <f>IF(Table1[[#This Row],[difference]]&gt;0,1,-1)</f>
        <v>1</v>
      </c>
      <c r="T2323">
        <f>IF(Table1[[#This Row],[team]]=E2322,SUM(H2323,T2322),Table1[[#This Row],[ppg]])</f>
        <v>57</v>
      </c>
      <c r="U2323">
        <f>IF(Table1[[#This Row],[team]]=E2322,SUM(I2323,U2322),Table1[[#This Row],[ppga]])</f>
        <v>36</v>
      </c>
      <c r="V2323">
        <f>IF(Table1[[#This Row],[team]]=E2322,SUM(Table1[[#This Row],[difference]],V2322),Table1[[#This Row],[difference]])</f>
        <v>17.5</v>
      </c>
      <c r="W2323">
        <f>IF(Table1[[#This Row],[team]]=E2322,SUM(Table1[[#This Row],[sqrt(dif)]],W2322),Table1[[#This Row],[sqrt(dif)]])</f>
        <v>5.2247448713915894</v>
      </c>
      <c r="X2323">
        <f>IF(Table1[[#This Row],[team]]=E2322,SUM(Table1[[#This Row],[f1]],X2322),Table1[[#This Row],[f1]])</f>
        <v>20.138958433764685</v>
      </c>
      <c r="Y2323">
        <f>IF(Table1[[#This Row],[ATS]]=S2322,SUM(Table1[[#This Row],[ATS]],Y2322),Table1[[#This Row],[ATS]])</f>
        <v>2</v>
      </c>
      <c r="Z2323">
        <f>IF(Table1[[#This Row],[ATS]]&gt;0,Table1[[#This Row],[ATS streak (not real)]]-1,Table1[[#This Row],[ATS streak (not real)]]+1)</f>
        <v>1</v>
      </c>
      <c r="AA2323" s="5">
        <f>Table1[[#This Row],[running ttl ppg]]^2.37/(Table1[[#This Row],[running ttl ppg]]^2.37+Table1[[#This Row],[running ttl ppga]]^2.37)</f>
        <v>0.74821062925722137</v>
      </c>
      <c r="AB2323" s="5">
        <f>Table1[[#This Row],[pyth ratio]]+Table1[[#This Row],[win/loss ratio]]</f>
        <v>1.7482106292572213</v>
      </c>
    </row>
    <row r="2324" spans="1:28" x14ac:dyDescent="0.25">
      <c r="A2324" s="1">
        <v>4882</v>
      </c>
      <c r="B2324" s="7">
        <f t="shared" si="76"/>
        <v>3</v>
      </c>
      <c r="C2324" s="5">
        <v>2020</v>
      </c>
      <c r="D2324" s="5">
        <v>3</v>
      </c>
      <c r="E2324" t="s">
        <v>58</v>
      </c>
      <c r="F2324" t="s">
        <v>48</v>
      </c>
      <c r="G2324" s="5">
        <v>0</v>
      </c>
      <c r="H2324">
        <v>20</v>
      </c>
      <c r="I2324">
        <v>13</v>
      </c>
      <c r="J2324">
        <v>7</v>
      </c>
      <c r="K2324">
        <f>IF(Table1[[#This Row],[net]]&gt;0,1,0)</f>
        <v>1</v>
      </c>
      <c r="L2324">
        <v>-4</v>
      </c>
      <c r="M2324">
        <f>IF(Table1[[#This Row],[team]]=E2323,SUM(Table1[[#This Row],[win/loss]],M2323),Table1[[#This Row],[win/loss]])</f>
        <v>3</v>
      </c>
      <c r="N2324">
        <f>IF(Table1[[#This Row],[team]]=E2323,SUM(Table1[[#This Row],[win/loss]],M2323),Table1[[#This Row],[win/loss]])/B2324</f>
        <v>1</v>
      </c>
      <c r="O2324">
        <f t="shared" si="75"/>
        <v>3</v>
      </c>
      <c r="P2324">
        <f>IF(Table1[[#This Row],[difference]]&gt;0,SQRT(Table1[[#This Row],[difference]]),-SQRT(ABS(Table1[[#This Row],[difference]])))</f>
        <v>1.7320508075688772</v>
      </c>
      <c r="Q2324">
        <f>IF(Table1[[#This Row],[line]]&gt;0,SQRT(Table1[[#This Row],[line]]),-SQRT(ABS(Table1[[#This Row],[line]])))</f>
        <v>-2</v>
      </c>
      <c r="R2324">
        <f>Table1[[#This Row],[difference]]-Table1[[#This Row],[sqrt(line)]]</f>
        <v>5</v>
      </c>
      <c r="S2324">
        <f>IF(Table1[[#This Row],[difference]]&gt;0,1,-1)</f>
        <v>1</v>
      </c>
      <c r="T2324">
        <f>IF(Table1[[#This Row],[team]]=E2323,SUM(H2324,T2323),Table1[[#This Row],[ppg]])</f>
        <v>77</v>
      </c>
      <c r="U2324">
        <f>IF(Table1[[#This Row],[team]]=E2323,SUM(I2324,U2323),Table1[[#This Row],[ppga]])</f>
        <v>49</v>
      </c>
      <c r="V2324">
        <f>IF(Table1[[#This Row],[team]]=E2323,SUM(Table1[[#This Row],[difference]],V2323),Table1[[#This Row],[difference]])</f>
        <v>20.5</v>
      </c>
      <c r="W2324">
        <f>IF(Table1[[#This Row],[team]]=E2323,SUM(Table1[[#This Row],[sqrt(dif)]],W2323),Table1[[#This Row],[sqrt(dif)]])</f>
        <v>6.9567956789604661</v>
      </c>
      <c r="X2324">
        <f>IF(Table1[[#This Row],[team]]=E2323,SUM(Table1[[#This Row],[f1]],X2323),Table1[[#This Row],[f1]])</f>
        <v>25.138958433764685</v>
      </c>
      <c r="Y2324">
        <f>IF(Table1[[#This Row],[ATS]]=S2323,SUM(Table1[[#This Row],[ATS]],Y2323),Table1[[#This Row],[ATS]])</f>
        <v>3</v>
      </c>
      <c r="Z2324">
        <f>IF(Table1[[#This Row],[ATS]]&gt;0,Table1[[#This Row],[ATS streak (not real)]]-1,Table1[[#This Row],[ATS streak (not real)]]+1)</f>
        <v>2</v>
      </c>
      <c r="AA2324" s="5">
        <f>Table1[[#This Row],[running ttl ppg]]^2.37/(Table1[[#This Row],[running ttl ppg]]^2.37+Table1[[#This Row],[running ttl ppga]]^2.37)</f>
        <v>0.74482595716419375</v>
      </c>
      <c r="AB2324" s="5">
        <f>Table1[[#This Row],[pyth ratio]]+Table1[[#This Row],[win/loss ratio]]</f>
        <v>1.7448259571641938</v>
      </c>
    </row>
    <row r="2325" spans="1:28" x14ac:dyDescent="0.25">
      <c r="A2325" s="1">
        <v>4883</v>
      </c>
      <c r="B2325" s="7">
        <f t="shared" si="76"/>
        <v>4</v>
      </c>
      <c r="C2325" s="5">
        <v>2020</v>
      </c>
      <c r="D2325" s="5">
        <v>4</v>
      </c>
      <c r="E2325" t="s">
        <v>58</v>
      </c>
      <c r="F2325" t="s">
        <v>70</v>
      </c>
      <c r="G2325" s="5">
        <v>1</v>
      </c>
      <c r="H2325">
        <v>40</v>
      </c>
      <c r="I2325">
        <v>55</v>
      </c>
      <c r="J2325">
        <v>-15</v>
      </c>
      <c r="K2325">
        <f>IF(Table1[[#This Row],[net]]&gt;0,1,0)</f>
        <v>0</v>
      </c>
      <c r="L2325">
        <v>-9</v>
      </c>
      <c r="M2325">
        <f>IF(Table1[[#This Row],[team]]=E2324,SUM(Table1[[#This Row],[win/loss]],M2324),Table1[[#This Row],[win/loss]])</f>
        <v>3</v>
      </c>
      <c r="N2325">
        <f>IF(Table1[[#This Row],[team]]=E2324,SUM(Table1[[#This Row],[win/loss]],M2324),Table1[[#This Row],[win/loss]])/B2325</f>
        <v>0.75</v>
      </c>
      <c r="O2325">
        <f t="shared" si="75"/>
        <v>-24</v>
      </c>
      <c r="P2325">
        <f>IF(Table1[[#This Row],[difference]]&gt;0,SQRT(Table1[[#This Row],[difference]]),-SQRT(ABS(Table1[[#This Row],[difference]])))</f>
        <v>-4.8989794855663558</v>
      </c>
      <c r="Q2325">
        <f>IF(Table1[[#This Row],[line]]&gt;0,SQRT(Table1[[#This Row],[line]]),-SQRT(ABS(Table1[[#This Row],[line]])))</f>
        <v>-3</v>
      </c>
      <c r="R2325">
        <f>Table1[[#This Row],[difference]]-Table1[[#This Row],[sqrt(line)]]</f>
        <v>-21</v>
      </c>
      <c r="S2325">
        <f>IF(Table1[[#This Row],[difference]]&gt;0,1,-1)</f>
        <v>-1</v>
      </c>
      <c r="T2325">
        <f>IF(Table1[[#This Row],[team]]=E2324,SUM(H2325,T2324),Table1[[#This Row],[ppg]])</f>
        <v>117</v>
      </c>
      <c r="U2325">
        <f>IF(Table1[[#This Row],[team]]=E2324,SUM(I2325,U2324),Table1[[#This Row],[ppga]])</f>
        <v>104</v>
      </c>
      <c r="V2325">
        <f>IF(Table1[[#This Row],[team]]=E2324,SUM(Table1[[#This Row],[difference]],V2324),Table1[[#This Row],[difference]])</f>
        <v>-3.5</v>
      </c>
      <c r="W2325">
        <f>IF(Table1[[#This Row],[team]]=E2324,SUM(Table1[[#This Row],[sqrt(dif)]],W2324),Table1[[#This Row],[sqrt(dif)]])</f>
        <v>2.0578161933941104</v>
      </c>
      <c r="X2325">
        <f>IF(Table1[[#This Row],[team]]=E2324,SUM(Table1[[#This Row],[f1]],X2324),Table1[[#This Row],[f1]])</f>
        <v>4.1389584337646852</v>
      </c>
      <c r="Y2325">
        <f>IF(Table1[[#This Row],[ATS]]=S2324,SUM(Table1[[#This Row],[ATS]],Y2324),Table1[[#This Row],[ATS]])</f>
        <v>-1</v>
      </c>
      <c r="Z2325">
        <f>IF(Table1[[#This Row],[ATS]]&gt;0,Table1[[#This Row],[ATS streak (not real)]]-1,Table1[[#This Row],[ATS streak (not real)]]+1)</f>
        <v>0</v>
      </c>
      <c r="AA2325" s="5">
        <f>Table1[[#This Row],[running ttl ppg]]^2.37/(Table1[[#This Row],[running ttl ppg]]^2.37+Table1[[#This Row],[running ttl ppga]]^2.37)</f>
        <v>0.56933679165296947</v>
      </c>
      <c r="AB2325" s="5">
        <f>Table1[[#This Row],[pyth ratio]]+Table1[[#This Row],[win/loss ratio]]</f>
        <v>1.3193367916529695</v>
      </c>
    </row>
    <row r="2326" spans="1:28" x14ac:dyDescent="0.25">
      <c r="A2326" s="1">
        <v>4884</v>
      </c>
      <c r="B2326" s="7">
        <f t="shared" si="76"/>
        <v>5</v>
      </c>
      <c r="C2326" s="5">
        <v>2020</v>
      </c>
      <c r="D2326" s="5">
        <v>5</v>
      </c>
      <c r="E2326" t="s">
        <v>58</v>
      </c>
      <c r="F2326" t="s">
        <v>69</v>
      </c>
      <c r="G2326" s="5">
        <v>0</v>
      </c>
      <c r="H2326">
        <v>29</v>
      </c>
      <c r="I2326">
        <v>30</v>
      </c>
      <c r="J2326">
        <v>-1</v>
      </c>
      <c r="K2326">
        <f>IF(Table1[[#This Row],[net]]&gt;0,1,0)</f>
        <v>0</v>
      </c>
      <c r="L2326">
        <v>1.5</v>
      </c>
      <c r="M2326">
        <f>IF(Table1[[#This Row],[team]]=E2325,SUM(Table1[[#This Row],[win/loss]],M2325),Table1[[#This Row],[win/loss]])</f>
        <v>3</v>
      </c>
      <c r="N2326">
        <f>IF(Table1[[#This Row],[team]]=E2325,SUM(Table1[[#This Row],[win/loss]],M2325),Table1[[#This Row],[win/loss]])/B2326</f>
        <v>0.6</v>
      </c>
      <c r="O2326">
        <f t="shared" si="75"/>
        <v>0.5</v>
      </c>
      <c r="P2326">
        <f>IF(Table1[[#This Row],[difference]]&gt;0,SQRT(Table1[[#This Row],[difference]]),-SQRT(ABS(Table1[[#This Row],[difference]])))</f>
        <v>0.70710678118654757</v>
      </c>
      <c r="Q2326">
        <f>IF(Table1[[#This Row],[line]]&gt;0,SQRT(Table1[[#This Row],[line]]),-SQRT(ABS(Table1[[#This Row],[line]])))</f>
        <v>1.2247448713915889</v>
      </c>
      <c r="R2326">
        <f>Table1[[#This Row],[difference]]-Table1[[#This Row],[sqrt(line)]]</f>
        <v>-0.72474487139158894</v>
      </c>
      <c r="S2326">
        <f>IF(Table1[[#This Row],[difference]]&gt;0,1,-1)</f>
        <v>1</v>
      </c>
      <c r="T2326">
        <f>IF(Table1[[#This Row],[team]]=E2325,SUM(H2326,T2325),Table1[[#This Row],[ppg]])</f>
        <v>146</v>
      </c>
      <c r="U2326">
        <f>IF(Table1[[#This Row],[team]]=E2325,SUM(I2326,U2325),Table1[[#This Row],[ppga]])</f>
        <v>134</v>
      </c>
      <c r="V2326">
        <f>IF(Table1[[#This Row],[team]]=E2325,SUM(Table1[[#This Row],[difference]],V2325),Table1[[#This Row],[difference]])</f>
        <v>-3</v>
      </c>
      <c r="W2326">
        <f>IF(Table1[[#This Row],[team]]=E2325,SUM(Table1[[#This Row],[sqrt(dif)]],W2325),Table1[[#This Row],[sqrt(dif)]])</f>
        <v>2.7649229745806578</v>
      </c>
      <c r="X2326">
        <f>IF(Table1[[#This Row],[team]]=E2325,SUM(Table1[[#This Row],[f1]],X2325),Table1[[#This Row],[f1]])</f>
        <v>3.4142135623730963</v>
      </c>
      <c r="Y2326">
        <f>IF(Table1[[#This Row],[ATS]]=S2325,SUM(Table1[[#This Row],[ATS]],Y2325),Table1[[#This Row],[ATS]])</f>
        <v>1</v>
      </c>
      <c r="Z2326">
        <f>IF(Table1[[#This Row],[ATS]]&gt;0,Table1[[#This Row],[ATS streak (not real)]]-1,Table1[[#This Row],[ATS streak (not real)]]+1)</f>
        <v>0</v>
      </c>
      <c r="AA2326" s="5">
        <f>Table1[[#This Row],[running ttl ppg]]^2.37/(Table1[[#This Row],[running ttl ppg]]^2.37+Table1[[#This Row],[running ttl ppga]]^2.37)</f>
        <v>0.55064259255430381</v>
      </c>
      <c r="AB2326" s="5">
        <f>Table1[[#This Row],[pyth ratio]]+Table1[[#This Row],[win/loss ratio]]</f>
        <v>1.1506425925543038</v>
      </c>
    </row>
    <row r="2327" spans="1:28" x14ac:dyDescent="0.25">
      <c r="A2327" s="1">
        <v>4885</v>
      </c>
      <c r="B2327" s="7">
        <f t="shared" si="76"/>
        <v>6</v>
      </c>
      <c r="C2327" s="5">
        <v>2020</v>
      </c>
      <c r="D2327" s="5">
        <v>6</v>
      </c>
      <c r="E2327" t="s">
        <v>58</v>
      </c>
      <c r="F2327" t="s">
        <v>68</v>
      </c>
      <c r="G2327" s="5">
        <v>1</v>
      </c>
      <c r="H2327">
        <v>7</v>
      </c>
      <c r="I2327">
        <v>20</v>
      </c>
      <c r="J2327">
        <v>-13</v>
      </c>
      <c r="K2327">
        <f>IF(Table1[[#This Row],[net]]&gt;0,1,0)</f>
        <v>0</v>
      </c>
      <c r="L2327">
        <v>-3</v>
      </c>
      <c r="M2327">
        <f>IF(Table1[[#This Row],[team]]=E2326,SUM(Table1[[#This Row],[win/loss]],M2326),Table1[[#This Row],[win/loss]])</f>
        <v>3</v>
      </c>
      <c r="N2327">
        <f>IF(Table1[[#This Row],[team]]=E2326,SUM(Table1[[#This Row],[win/loss]],M2326),Table1[[#This Row],[win/loss]])/B2327</f>
        <v>0.5</v>
      </c>
      <c r="O2327">
        <f t="shared" si="75"/>
        <v>-16</v>
      </c>
      <c r="P2327">
        <f>IF(Table1[[#This Row],[difference]]&gt;0,SQRT(Table1[[#This Row],[difference]]),-SQRT(ABS(Table1[[#This Row],[difference]])))</f>
        <v>-4</v>
      </c>
      <c r="Q2327">
        <f>IF(Table1[[#This Row],[line]]&gt;0,SQRT(Table1[[#This Row],[line]]),-SQRT(ABS(Table1[[#This Row],[line]])))</f>
        <v>-1.7320508075688772</v>
      </c>
      <c r="R2327">
        <f>Table1[[#This Row],[difference]]-Table1[[#This Row],[sqrt(line)]]</f>
        <v>-14.267949192431123</v>
      </c>
      <c r="S2327">
        <f>IF(Table1[[#This Row],[difference]]&gt;0,1,-1)</f>
        <v>-1</v>
      </c>
      <c r="T2327">
        <f>IF(Table1[[#This Row],[team]]=E2326,SUM(H2327,T2326),Table1[[#This Row],[ppg]])</f>
        <v>153</v>
      </c>
      <c r="U2327">
        <f>IF(Table1[[#This Row],[team]]=E2326,SUM(I2327,U2326),Table1[[#This Row],[ppga]])</f>
        <v>154</v>
      </c>
      <c r="V2327">
        <f>IF(Table1[[#This Row],[team]]=E2326,SUM(Table1[[#This Row],[difference]],V2326),Table1[[#This Row],[difference]])</f>
        <v>-19</v>
      </c>
      <c r="W2327">
        <f>IF(Table1[[#This Row],[team]]=E2326,SUM(Table1[[#This Row],[sqrt(dif)]],W2326),Table1[[#This Row],[sqrt(dif)]])</f>
        <v>-1.2350770254193422</v>
      </c>
      <c r="X2327">
        <f>IF(Table1[[#This Row],[team]]=E2326,SUM(Table1[[#This Row],[f1]],X2326),Table1[[#This Row],[f1]])</f>
        <v>-10.853735630058027</v>
      </c>
      <c r="Y2327">
        <f>IF(Table1[[#This Row],[ATS]]=S2326,SUM(Table1[[#This Row],[ATS]],Y2326),Table1[[#This Row],[ATS]])</f>
        <v>-1</v>
      </c>
      <c r="Z2327">
        <f>IF(Table1[[#This Row],[ATS]]&gt;0,Table1[[#This Row],[ATS streak (not real)]]-1,Table1[[#This Row],[ATS streak (not real)]]+1)</f>
        <v>0</v>
      </c>
      <c r="AA2327" s="5">
        <f>Table1[[#This Row],[running ttl ppg]]^2.37/(Table1[[#This Row],[running ttl ppg]]^2.37+Table1[[#This Row],[running ttl ppga]]^2.37)</f>
        <v>0.49614012817331987</v>
      </c>
      <c r="AB2327" s="5">
        <f>Table1[[#This Row],[pyth ratio]]+Table1[[#This Row],[win/loss ratio]]</f>
        <v>0.99614012817331987</v>
      </c>
    </row>
    <row r="2328" spans="1:28" x14ac:dyDescent="0.25">
      <c r="A2328" s="1">
        <v>4886</v>
      </c>
      <c r="B2328" s="7">
        <f t="shared" si="76"/>
        <v>7</v>
      </c>
      <c r="C2328" s="5">
        <v>2020</v>
      </c>
      <c r="D2328" s="5">
        <v>7</v>
      </c>
      <c r="E2328" t="s">
        <v>58</v>
      </c>
      <c r="F2328" t="s">
        <v>42</v>
      </c>
      <c r="G2328" s="5">
        <v>0</v>
      </c>
      <c r="H2328">
        <v>37</v>
      </c>
      <c r="I2328">
        <v>10</v>
      </c>
      <c r="J2328">
        <v>27</v>
      </c>
      <c r="K2328">
        <f>IF(Table1[[#This Row],[net]]&gt;0,1,0)</f>
        <v>1</v>
      </c>
      <c r="L2328">
        <v>-3</v>
      </c>
      <c r="M2328">
        <f>IF(Table1[[#This Row],[team]]=E2327,SUM(Table1[[#This Row],[win/loss]],M2327),Table1[[#This Row],[win/loss]])</f>
        <v>4</v>
      </c>
      <c r="N2328">
        <f>IF(Table1[[#This Row],[team]]=E2327,SUM(Table1[[#This Row],[win/loss]],M2327),Table1[[#This Row],[win/loss]])/B2328</f>
        <v>0.5714285714285714</v>
      </c>
      <c r="O2328">
        <f t="shared" si="75"/>
        <v>24</v>
      </c>
      <c r="P2328">
        <f>IF(Table1[[#This Row],[difference]]&gt;0,SQRT(Table1[[#This Row],[difference]]),-SQRT(ABS(Table1[[#This Row],[difference]])))</f>
        <v>4.8989794855663558</v>
      </c>
      <c r="Q2328">
        <f>IF(Table1[[#This Row],[line]]&gt;0,SQRT(Table1[[#This Row],[line]]),-SQRT(ABS(Table1[[#This Row],[line]])))</f>
        <v>-1.7320508075688772</v>
      </c>
      <c r="R2328">
        <f>Table1[[#This Row],[difference]]-Table1[[#This Row],[sqrt(line)]]</f>
        <v>25.732050807568879</v>
      </c>
      <c r="S2328">
        <f>IF(Table1[[#This Row],[difference]]&gt;0,1,-1)</f>
        <v>1</v>
      </c>
      <c r="T2328">
        <f>IF(Table1[[#This Row],[team]]=E2327,SUM(H2328,T2327),Table1[[#This Row],[ppg]])</f>
        <v>190</v>
      </c>
      <c r="U2328">
        <f>IF(Table1[[#This Row],[team]]=E2327,SUM(I2328,U2327),Table1[[#This Row],[ppga]])</f>
        <v>164</v>
      </c>
      <c r="V2328">
        <f>IF(Table1[[#This Row],[team]]=E2327,SUM(Table1[[#This Row],[difference]],V2327),Table1[[#This Row],[difference]])</f>
        <v>5</v>
      </c>
      <c r="W2328">
        <f>IF(Table1[[#This Row],[team]]=E2327,SUM(Table1[[#This Row],[sqrt(dif)]],W2327),Table1[[#This Row],[sqrt(dif)]])</f>
        <v>3.6639024601470136</v>
      </c>
      <c r="X2328">
        <f>IF(Table1[[#This Row],[team]]=E2327,SUM(Table1[[#This Row],[f1]],X2327),Table1[[#This Row],[f1]])</f>
        <v>14.878315177510851</v>
      </c>
      <c r="Y2328">
        <f>IF(Table1[[#This Row],[ATS]]=S2327,SUM(Table1[[#This Row],[ATS]],Y2327),Table1[[#This Row],[ATS]])</f>
        <v>1</v>
      </c>
      <c r="Z2328">
        <f>IF(Table1[[#This Row],[ATS]]&gt;0,Table1[[#This Row],[ATS streak (not real)]]-1,Table1[[#This Row],[ATS streak (not real)]]+1)</f>
        <v>0</v>
      </c>
      <c r="AA2328" s="5">
        <f>Table1[[#This Row],[running ttl ppg]]^2.37/(Table1[[#This Row],[running ttl ppg]]^2.37+Table1[[#This Row],[running ttl ppga]]^2.37)</f>
        <v>0.58631772720558162</v>
      </c>
      <c r="AB2328" s="5">
        <f>Table1[[#This Row],[pyth ratio]]+Table1[[#This Row],[win/loss ratio]]</f>
        <v>1.1577462986341529</v>
      </c>
    </row>
    <row r="2329" spans="1:28" x14ac:dyDescent="0.25">
      <c r="A2329" s="1">
        <v>4887</v>
      </c>
      <c r="B2329" s="7">
        <f t="shared" si="76"/>
        <v>8</v>
      </c>
      <c r="C2329" s="5">
        <v>2020</v>
      </c>
      <c r="D2329" s="5">
        <v>8</v>
      </c>
      <c r="E2329" t="s">
        <v>58</v>
      </c>
      <c r="F2329" t="s">
        <v>47</v>
      </c>
      <c r="G2329" s="5">
        <v>1</v>
      </c>
      <c r="H2329">
        <v>24</v>
      </c>
      <c r="I2329">
        <v>10</v>
      </c>
      <c r="J2329">
        <v>14</v>
      </c>
      <c r="K2329">
        <f>IF(Table1[[#This Row],[net]]&gt;0,1,0)</f>
        <v>1</v>
      </c>
      <c r="L2329">
        <v>-12</v>
      </c>
      <c r="M2329">
        <f>IF(Table1[[#This Row],[team]]=E2328,SUM(Table1[[#This Row],[win/loss]],M2328),Table1[[#This Row],[win/loss]])</f>
        <v>5</v>
      </c>
      <c r="N2329">
        <f>IF(Table1[[#This Row],[team]]=E2328,SUM(Table1[[#This Row],[win/loss]],M2328),Table1[[#This Row],[win/loss]])/B2329</f>
        <v>0.625</v>
      </c>
      <c r="O2329">
        <f t="shared" si="75"/>
        <v>2</v>
      </c>
      <c r="P2329">
        <f>IF(Table1[[#This Row],[difference]]&gt;0,SQRT(Table1[[#This Row],[difference]]),-SQRT(ABS(Table1[[#This Row],[difference]])))</f>
        <v>1.4142135623730951</v>
      </c>
      <c r="Q2329">
        <f>IF(Table1[[#This Row],[line]]&gt;0,SQRT(Table1[[#This Row],[line]]),-SQRT(ABS(Table1[[#This Row],[line]])))</f>
        <v>-3.4641016151377544</v>
      </c>
      <c r="R2329">
        <f>Table1[[#This Row],[difference]]-Table1[[#This Row],[sqrt(line)]]</f>
        <v>5.4641016151377544</v>
      </c>
      <c r="S2329">
        <f>IF(Table1[[#This Row],[difference]]&gt;0,1,-1)</f>
        <v>1</v>
      </c>
      <c r="T2329">
        <f>IF(Table1[[#This Row],[team]]=E2328,SUM(H2329,T2328),Table1[[#This Row],[ppg]])</f>
        <v>214</v>
      </c>
      <c r="U2329">
        <f>IF(Table1[[#This Row],[team]]=E2328,SUM(I2329,U2328),Table1[[#This Row],[ppga]])</f>
        <v>174</v>
      </c>
      <c r="V2329">
        <f>IF(Table1[[#This Row],[team]]=E2328,SUM(Table1[[#This Row],[difference]],V2328),Table1[[#This Row],[difference]])</f>
        <v>7</v>
      </c>
      <c r="W2329">
        <f>IF(Table1[[#This Row],[team]]=E2328,SUM(Table1[[#This Row],[sqrt(dif)]],W2328),Table1[[#This Row],[sqrt(dif)]])</f>
        <v>5.078116022520109</v>
      </c>
      <c r="X2329">
        <f>IF(Table1[[#This Row],[team]]=E2328,SUM(Table1[[#This Row],[f1]],X2328),Table1[[#This Row],[f1]])</f>
        <v>20.342416792648606</v>
      </c>
      <c r="Y2329">
        <f>IF(Table1[[#This Row],[ATS]]=S2328,SUM(Table1[[#This Row],[ATS]],Y2328),Table1[[#This Row],[ATS]])</f>
        <v>2</v>
      </c>
      <c r="Z2329">
        <f>IF(Table1[[#This Row],[ATS]]&gt;0,Table1[[#This Row],[ATS streak (not real)]]-1,Table1[[#This Row],[ATS streak (not real)]]+1)</f>
        <v>1</v>
      </c>
      <c r="AA2329" s="5">
        <f>Table1[[#This Row],[running ttl ppg]]^2.37/(Table1[[#This Row],[running ttl ppg]]^2.37+Table1[[#This Row],[running ttl ppga]]^2.37)</f>
        <v>0.62020115141857057</v>
      </c>
      <c r="AB2329" s="5">
        <f>Table1[[#This Row],[pyth ratio]]+Table1[[#This Row],[win/loss ratio]]</f>
        <v>1.2452011514185706</v>
      </c>
    </row>
    <row r="2330" spans="1:28" x14ac:dyDescent="0.25">
      <c r="A2330" s="1">
        <v>4888</v>
      </c>
      <c r="B2330" s="7">
        <f t="shared" si="76"/>
        <v>9</v>
      </c>
      <c r="C2330" s="5">
        <v>2020</v>
      </c>
      <c r="D2330" s="5">
        <v>10</v>
      </c>
      <c r="E2330" t="s">
        <v>58</v>
      </c>
      <c r="F2330" t="s">
        <v>67</v>
      </c>
      <c r="G2330" s="5">
        <v>0</v>
      </c>
      <c r="H2330">
        <v>12</v>
      </c>
      <c r="I2330">
        <v>17</v>
      </c>
      <c r="J2330">
        <v>-5</v>
      </c>
      <c r="K2330">
        <f>IF(Table1[[#This Row],[net]]&gt;0,1,0)</f>
        <v>0</v>
      </c>
      <c r="L2330">
        <v>-4.5</v>
      </c>
      <c r="M2330">
        <f>IF(Table1[[#This Row],[team]]=E2329,SUM(Table1[[#This Row],[win/loss]],M2329),Table1[[#This Row],[win/loss]])</f>
        <v>5</v>
      </c>
      <c r="N2330">
        <f>IF(Table1[[#This Row],[team]]=E2329,SUM(Table1[[#This Row],[win/loss]],M2329),Table1[[#This Row],[win/loss]])/B2330</f>
        <v>0.55555555555555558</v>
      </c>
      <c r="O2330">
        <f t="shared" si="75"/>
        <v>-9.5</v>
      </c>
      <c r="P2330">
        <f>IF(Table1[[#This Row],[difference]]&gt;0,SQRT(Table1[[#This Row],[difference]]),-SQRT(ABS(Table1[[#This Row],[difference]])))</f>
        <v>-3.082207001484488</v>
      </c>
      <c r="Q2330">
        <f>IF(Table1[[#This Row],[line]]&gt;0,SQRT(Table1[[#This Row],[line]]),-SQRT(ABS(Table1[[#This Row],[line]])))</f>
        <v>-2.1213203435596424</v>
      </c>
      <c r="R2330">
        <f>Table1[[#This Row],[difference]]-Table1[[#This Row],[sqrt(line)]]</f>
        <v>-7.3786796564403581</v>
      </c>
      <c r="S2330">
        <f>IF(Table1[[#This Row],[difference]]&gt;0,1,-1)</f>
        <v>-1</v>
      </c>
      <c r="T2330">
        <f>IF(Table1[[#This Row],[team]]=E2329,SUM(H2330,T2329),Table1[[#This Row],[ppg]])</f>
        <v>226</v>
      </c>
      <c r="U2330">
        <f>IF(Table1[[#This Row],[team]]=E2329,SUM(I2330,U2329),Table1[[#This Row],[ppga]])</f>
        <v>191</v>
      </c>
      <c r="V2330">
        <f>IF(Table1[[#This Row],[team]]=E2329,SUM(Table1[[#This Row],[difference]],V2329),Table1[[#This Row],[difference]])</f>
        <v>-2.5</v>
      </c>
      <c r="W2330">
        <f>IF(Table1[[#This Row],[team]]=E2329,SUM(Table1[[#This Row],[sqrt(dif)]],W2329),Table1[[#This Row],[sqrt(dif)]])</f>
        <v>1.995909021035621</v>
      </c>
      <c r="X2330">
        <f>IF(Table1[[#This Row],[team]]=E2329,SUM(Table1[[#This Row],[f1]],X2329),Table1[[#This Row],[f1]])</f>
        <v>12.963737136208248</v>
      </c>
      <c r="Y2330">
        <f>IF(Table1[[#This Row],[ATS]]=S2329,SUM(Table1[[#This Row],[ATS]],Y2329),Table1[[#This Row],[ATS]])</f>
        <v>-1</v>
      </c>
      <c r="Z2330">
        <f>IF(Table1[[#This Row],[ATS]]&gt;0,Table1[[#This Row],[ATS streak (not real)]]-1,Table1[[#This Row],[ATS streak (not real)]]+1)</f>
        <v>0</v>
      </c>
      <c r="AA2330" s="5">
        <f>Table1[[#This Row],[running ttl ppg]]^2.37/(Table1[[#This Row],[running ttl ppg]]^2.37+Table1[[#This Row],[running ttl ppga]]^2.37)</f>
        <v>0.59839448843253529</v>
      </c>
      <c r="AB2330" s="5">
        <f>Table1[[#This Row],[pyth ratio]]+Table1[[#This Row],[win/loss ratio]]</f>
        <v>1.153950043988091</v>
      </c>
    </row>
    <row r="2331" spans="1:28" x14ac:dyDescent="0.25">
      <c r="A2331" s="1">
        <v>4889</v>
      </c>
      <c r="B2331" s="7">
        <f t="shared" si="76"/>
        <v>10</v>
      </c>
      <c r="C2331" s="5">
        <v>2020</v>
      </c>
      <c r="D2331" s="5">
        <v>11</v>
      </c>
      <c r="E2331" t="s">
        <v>58</v>
      </c>
      <c r="F2331" t="s">
        <v>46</v>
      </c>
      <c r="G2331" s="5">
        <v>1</v>
      </c>
      <c r="H2331">
        <v>17</v>
      </c>
      <c r="I2331">
        <v>7</v>
      </c>
      <c r="J2331">
        <v>10</v>
      </c>
      <c r="K2331">
        <f>IF(Table1[[#This Row],[net]]&gt;0,1,0)</f>
        <v>1</v>
      </c>
      <c r="L2331">
        <v>-5.5</v>
      </c>
      <c r="M2331">
        <f>IF(Table1[[#This Row],[team]]=E2330,SUM(Table1[[#This Row],[win/loss]],M2330),Table1[[#This Row],[win/loss]])</f>
        <v>6</v>
      </c>
      <c r="N2331">
        <f>IF(Table1[[#This Row],[team]]=E2330,SUM(Table1[[#This Row],[win/loss]],M2330),Table1[[#This Row],[win/loss]])/B2331</f>
        <v>0.6</v>
      </c>
      <c r="O2331">
        <f t="shared" si="75"/>
        <v>4.5</v>
      </c>
      <c r="P2331">
        <f>IF(Table1[[#This Row],[difference]]&gt;0,SQRT(Table1[[#This Row],[difference]]),-SQRT(ABS(Table1[[#This Row],[difference]])))</f>
        <v>2.1213203435596424</v>
      </c>
      <c r="Q2331">
        <f>IF(Table1[[#This Row],[line]]&gt;0,SQRT(Table1[[#This Row],[line]]),-SQRT(ABS(Table1[[#This Row],[line]])))</f>
        <v>-2.3452078799117149</v>
      </c>
      <c r="R2331">
        <f>Table1[[#This Row],[difference]]-Table1[[#This Row],[sqrt(line)]]</f>
        <v>6.8452078799117153</v>
      </c>
      <c r="S2331">
        <f>IF(Table1[[#This Row],[difference]]&gt;0,1,-1)</f>
        <v>1</v>
      </c>
      <c r="T2331">
        <f>IF(Table1[[#This Row],[team]]=E2330,SUM(H2331,T2330),Table1[[#This Row],[ppg]])</f>
        <v>243</v>
      </c>
      <c r="U2331">
        <f>IF(Table1[[#This Row],[team]]=E2330,SUM(I2331,U2330),Table1[[#This Row],[ppga]])</f>
        <v>198</v>
      </c>
      <c r="V2331">
        <f>IF(Table1[[#This Row],[team]]=E2330,SUM(Table1[[#This Row],[difference]],V2330),Table1[[#This Row],[difference]])</f>
        <v>2</v>
      </c>
      <c r="W2331">
        <f>IF(Table1[[#This Row],[team]]=E2330,SUM(Table1[[#This Row],[sqrt(dif)]],W2330),Table1[[#This Row],[sqrt(dif)]])</f>
        <v>4.1172293645952633</v>
      </c>
      <c r="X2331">
        <f>IF(Table1[[#This Row],[team]]=E2330,SUM(Table1[[#This Row],[f1]],X2330),Table1[[#This Row],[f1]])</f>
        <v>19.808945016119964</v>
      </c>
      <c r="Y2331">
        <f>IF(Table1[[#This Row],[ATS]]=S2330,SUM(Table1[[#This Row],[ATS]],Y2330),Table1[[#This Row],[ATS]])</f>
        <v>1</v>
      </c>
      <c r="Z2331">
        <f>IF(Table1[[#This Row],[ATS]]&gt;0,Table1[[#This Row],[ATS streak (not real)]]-1,Table1[[#This Row],[ATS streak (not real)]]+1)</f>
        <v>0</v>
      </c>
      <c r="AA2331" s="5">
        <f>Table1[[#This Row],[running ttl ppg]]^2.37/(Table1[[#This Row],[running ttl ppg]]^2.37+Table1[[#This Row],[running ttl ppga]]^2.37)</f>
        <v>0.61901340981223874</v>
      </c>
      <c r="AB2331" s="5">
        <f>Table1[[#This Row],[pyth ratio]]+Table1[[#This Row],[win/loss ratio]]</f>
        <v>1.2190134098122387</v>
      </c>
    </row>
    <row r="2332" spans="1:28" x14ac:dyDescent="0.25">
      <c r="A2332" s="1">
        <v>4890</v>
      </c>
      <c r="B2332" s="7">
        <f t="shared" si="76"/>
        <v>11</v>
      </c>
      <c r="C2332" s="5">
        <v>2020</v>
      </c>
      <c r="D2332" s="5">
        <v>12</v>
      </c>
      <c r="E2332" t="s">
        <v>58</v>
      </c>
      <c r="F2332" t="s">
        <v>43</v>
      </c>
      <c r="G2332" s="5">
        <v>1</v>
      </c>
      <c r="H2332">
        <v>6</v>
      </c>
      <c r="I2332">
        <v>45</v>
      </c>
      <c r="J2332">
        <v>-39</v>
      </c>
      <c r="K2332">
        <f>IF(Table1[[#This Row],[net]]&gt;0,1,0)</f>
        <v>0</v>
      </c>
      <c r="L2332">
        <v>3.5</v>
      </c>
      <c r="M2332">
        <f>IF(Table1[[#This Row],[team]]=E2331,SUM(Table1[[#This Row],[win/loss]],M2331),Table1[[#This Row],[win/loss]])</f>
        <v>6</v>
      </c>
      <c r="N2332">
        <f>IF(Table1[[#This Row],[team]]=E2331,SUM(Table1[[#This Row],[win/loss]],M2331),Table1[[#This Row],[win/loss]])/B2332</f>
        <v>0.54545454545454541</v>
      </c>
      <c r="O2332">
        <f t="shared" si="75"/>
        <v>-35.5</v>
      </c>
      <c r="P2332">
        <f>IF(Table1[[#This Row],[difference]]&gt;0,SQRT(Table1[[#This Row],[difference]]),-SQRT(ABS(Table1[[#This Row],[difference]])))</f>
        <v>-5.9581876439064922</v>
      </c>
      <c r="Q2332">
        <f>IF(Table1[[#This Row],[line]]&gt;0,SQRT(Table1[[#This Row],[line]]),-SQRT(ABS(Table1[[#This Row],[line]])))</f>
        <v>1.8708286933869707</v>
      </c>
      <c r="R2332">
        <f>Table1[[#This Row],[difference]]-Table1[[#This Row],[sqrt(line)]]</f>
        <v>-37.370828693386969</v>
      </c>
      <c r="S2332">
        <f>IF(Table1[[#This Row],[difference]]&gt;0,1,-1)</f>
        <v>-1</v>
      </c>
      <c r="T2332">
        <f>IF(Table1[[#This Row],[team]]=E2331,SUM(H2332,T2331),Table1[[#This Row],[ppg]])</f>
        <v>249</v>
      </c>
      <c r="U2332">
        <f>IF(Table1[[#This Row],[team]]=E2331,SUM(I2332,U2331),Table1[[#This Row],[ppga]])</f>
        <v>243</v>
      </c>
      <c r="V2332">
        <f>IF(Table1[[#This Row],[team]]=E2331,SUM(Table1[[#This Row],[difference]],V2331),Table1[[#This Row],[difference]])</f>
        <v>-33.5</v>
      </c>
      <c r="W2332">
        <f>IF(Table1[[#This Row],[team]]=E2331,SUM(Table1[[#This Row],[sqrt(dif)]],W2331),Table1[[#This Row],[sqrt(dif)]])</f>
        <v>-1.8409582793112289</v>
      </c>
      <c r="X2332">
        <f>IF(Table1[[#This Row],[team]]=E2331,SUM(Table1[[#This Row],[f1]],X2331),Table1[[#This Row],[f1]])</f>
        <v>-17.561883677267005</v>
      </c>
      <c r="Y2332">
        <f>IF(Table1[[#This Row],[ATS]]=S2331,SUM(Table1[[#This Row],[ATS]],Y2331),Table1[[#This Row],[ATS]])</f>
        <v>-1</v>
      </c>
      <c r="Z2332">
        <f>IF(Table1[[#This Row],[ATS]]&gt;0,Table1[[#This Row],[ATS streak (not real)]]-1,Table1[[#This Row],[ATS streak (not real)]]+1)</f>
        <v>0</v>
      </c>
      <c r="AA2332" s="5">
        <f>Table1[[#This Row],[running ttl ppg]]^2.37/(Table1[[#This Row],[running ttl ppg]]^2.37+Table1[[#This Row],[running ttl ppga]]^2.37)</f>
        <v>0.51444791277517643</v>
      </c>
      <c r="AB2332" s="5">
        <f>Table1[[#This Row],[pyth ratio]]+Table1[[#This Row],[win/loss ratio]]</f>
        <v>1.0599024582297218</v>
      </c>
    </row>
    <row r="2333" spans="1:28" x14ac:dyDescent="0.25">
      <c r="A2333" s="1">
        <v>4891</v>
      </c>
      <c r="B2333" s="7">
        <f t="shared" si="76"/>
        <v>12</v>
      </c>
      <c r="C2333" s="5">
        <v>2020</v>
      </c>
      <c r="D2333" s="5">
        <v>13</v>
      </c>
      <c r="E2333" t="s">
        <v>58</v>
      </c>
      <c r="F2333" t="s">
        <v>41</v>
      </c>
      <c r="G2333" s="5">
        <v>0</v>
      </c>
      <c r="H2333">
        <v>34</v>
      </c>
      <c r="I2333">
        <v>7</v>
      </c>
      <c r="J2333">
        <v>27</v>
      </c>
      <c r="K2333">
        <f>IF(Table1[[#This Row],[net]]&gt;0,1,0)</f>
        <v>1</v>
      </c>
      <c r="L2333">
        <v>-2.5</v>
      </c>
      <c r="M2333">
        <f>IF(Table1[[#This Row],[team]]=E2332,SUM(Table1[[#This Row],[win/loss]],M2332),Table1[[#This Row],[win/loss]])</f>
        <v>7</v>
      </c>
      <c r="N2333">
        <f>IF(Table1[[#This Row],[team]]=E2332,SUM(Table1[[#This Row],[win/loss]],M2332),Table1[[#This Row],[win/loss]])/B2333</f>
        <v>0.58333333333333337</v>
      </c>
      <c r="O2333">
        <f t="shared" si="75"/>
        <v>24.5</v>
      </c>
      <c r="P2333">
        <f>IF(Table1[[#This Row],[difference]]&gt;0,SQRT(Table1[[#This Row],[difference]]),-SQRT(ABS(Table1[[#This Row],[difference]])))</f>
        <v>4.9497474683058327</v>
      </c>
      <c r="Q2333">
        <f>IF(Table1[[#This Row],[line]]&gt;0,SQRT(Table1[[#This Row],[line]]),-SQRT(ABS(Table1[[#This Row],[line]])))</f>
        <v>-1.5811388300841898</v>
      </c>
      <c r="R2333">
        <f>Table1[[#This Row],[difference]]-Table1[[#This Row],[sqrt(line)]]</f>
        <v>26.081138830084189</v>
      </c>
      <c r="S2333">
        <f>IF(Table1[[#This Row],[difference]]&gt;0,1,-1)</f>
        <v>1</v>
      </c>
      <c r="T2333">
        <f>IF(Table1[[#This Row],[team]]=E2332,SUM(H2333,T2332),Table1[[#This Row],[ppg]])</f>
        <v>283</v>
      </c>
      <c r="U2333">
        <f>IF(Table1[[#This Row],[team]]=E2332,SUM(I2333,U2332),Table1[[#This Row],[ppga]])</f>
        <v>250</v>
      </c>
      <c r="V2333">
        <f>IF(Table1[[#This Row],[team]]=E2332,SUM(Table1[[#This Row],[difference]],V2332),Table1[[#This Row],[difference]])</f>
        <v>-9</v>
      </c>
      <c r="W2333">
        <f>IF(Table1[[#This Row],[team]]=E2332,SUM(Table1[[#This Row],[sqrt(dif)]],W2332),Table1[[#This Row],[sqrt(dif)]])</f>
        <v>3.1087891889946038</v>
      </c>
      <c r="X2333">
        <f>IF(Table1[[#This Row],[team]]=E2332,SUM(Table1[[#This Row],[f1]],X2332),Table1[[#This Row],[f1]])</f>
        <v>8.519255152817184</v>
      </c>
      <c r="Y2333">
        <f>IF(Table1[[#This Row],[ATS]]=S2332,SUM(Table1[[#This Row],[ATS]],Y2332),Table1[[#This Row],[ATS]])</f>
        <v>1</v>
      </c>
      <c r="Z2333">
        <f>IF(Table1[[#This Row],[ATS]]&gt;0,Table1[[#This Row],[ATS streak (not real)]]-1,Table1[[#This Row],[ATS streak (not real)]]+1)</f>
        <v>0</v>
      </c>
      <c r="AA2333" s="5">
        <f>Table1[[#This Row],[running ttl ppg]]^2.37/(Table1[[#This Row],[running ttl ppg]]^2.37+Table1[[#This Row],[running ttl ppga]]^2.37)</f>
        <v>0.57293762451769747</v>
      </c>
      <c r="AB2333" s="5">
        <f>Table1[[#This Row],[pyth ratio]]+Table1[[#This Row],[win/loss ratio]]</f>
        <v>1.1562709578510308</v>
      </c>
    </row>
    <row r="2334" spans="1:28" x14ac:dyDescent="0.25">
      <c r="A2334" s="1">
        <v>4892</v>
      </c>
      <c r="B2334" s="7">
        <f t="shared" si="76"/>
        <v>13</v>
      </c>
      <c r="C2334" s="5">
        <v>2020</v>
      </c>
      <c r="D2334" s="5">
        <v>14</v>
      </c>
      <c r="E2334" t="s">
        <v>58</v>
      </c>
      <c r="F2334" t="s">
        <v>69</v>
      </c>
      <c r="G2334" s="5">
        <v>1</v>
      </c>
      <c r="H2334">
        <v>28</v>
      </c>
      <c r="I2334">
        <v>12</v>
      </c>
      <c r="J2334">
        <v>16</v>
      </c>
      <c r="K2334">
        <f>IF(Table1[[#This Row],[net]]&gt;0,1,0)</f>
        <v>1</v>
      </c>
      <c r="L2334">
        <v>-1</v>
      </c>
      <c r="M2334">
        <f>IF(Table1[[#This Row],[team]]=E2333,SUM(Table1[[#This Row],[win/loss]],M2333),Table1[[#This Row],[win/loss]])</f>
        <v>8</v>
      </c>
      <c r="N2334">
        <f>IF(Table1[[#This Row],[team]]=E2333,SUM(Table1[[#This Row],[win/loss]],M2333),Table1[[#This Row],[win/loss]])/B2334</f>
        <v>0.61538461538461542</v>
      </c>
      <c r="O2334">
        <f t="shared" si="75"/>
        <v>15</v>
      </c>
      <c r="P2334">
        <f>IF(Table1[[#This Row],[difference]]&gt;0,SQRT(Table1[[#This Row],[difference]]),-SQRT(ABS(Table1[[#This Row],[difference]])))</f>
        <v>3.872983346207417</v>
      </c>
      <c r="Q2334">
        <f>IF(Table1[[#This Row],[line]]&gt;0,SQRT(Table1[[#This Row],[line]]),-SQRT(ABS(Table1[[#This Row],[line]])))</f>
        <v>-1</v>
      </c>
      <c r="R2334">
        <f>Table1[[#This Row],[difference]]-Table1[[#This Row],[sqrt(line)]]</f>
        <v>16</v>
      </c>
      <c r="S2334">
        <f>IF(Table1[[#This Row],[difference]]&gt;0,1,-1)</f>
        <v>1</v>
      </c>
      <c r="T2334">
        <f>IF(Table1[[#This Row],[team]]=E2333,SUM(H2334,T2333),Table1[[#This Row],[ppg]])</f>
        <v>311</v>
      </c>
      <c r="U2334">
        <f>IF(Table1[[#This Row],[team]]=E2333,SUM(I2334,U2333),Table1[[#This Row],[ppga]])</f>
        <v>262</v>
      </c>
      <c r="V2334">
        <f>IF(Table1[[#This Row],[team]]=E2333,SUM(Table1[[#This Row],[difference]],V2333),Table1[[#This Row],[difference]])</f>
        <v>6</v>
      </c>
      <c r="W2334">
        <f>IF(Table1[[#This Row],[team]]=E2333,SUM(Table1[[#This Row],[sqrt(dif)]],W2333),Table1[[#This Row],[sqrt(dif)]])</f>
        <v>6.9817725352020208</v>
      </c>
      <c r="X2334">
        <f>IF(Table1[[#This Row],[team]]=E2333,SUM(Table1[[#This Row],[f1]],X2333),Table1[[#This Row],[f1]])</f>
        <v>24.519255152817184</v>
      </c>
      <c r="Y2334">
        <f>IF(Table1[[#This Row],[ATS]]=S2333,SUM(Table1[[#This Row],[ATS]],Y2333),Table1[[#This Row],[ATS]])</f>
        <v>2</v>
      </c>
      <c r="Z2334">
        <f>IF(Table1[[#This Row],[ATS]]&gt;0,Table1[[#This Row],[ATS streak (not real)]]-1,Table1[[#This Row],[ATS streak (not real)]]+1)</f>
        <v>1</v>
      </c>
      <c r="AA2334" s="5">
        <f>Table1[[#This Row],[running ttl ppg]]^2.37/(Table1[[#This Row],[running ttl ppg]]^2.37+Table1[[#This Row],[running ttl ppga]]^2.37)</f>
        <v>0.60020821068444385</v>
      </c>
      <c r="AB2334" s="5">
        <f>Table1[[#This Row],[pyth ratio]]+Table1[[#This Row],[win/loss ratio]]</f>
        <v>1.2155928260690594</v>
      </c>
    </row>
    <row r="2335" spans="1:28" x14ac:dyDescent="0.25">
      <c r="A2335" s="1">
        <v>4893</v>
      </c>
      <c r="B2335" s="7">
        <f t="shared" si="76"/>
        <v>14</v>
      </c>
      <c r="C2335" s="5">
        <v>2020</v>
      </c>
      <c r="D2335" s="5">
        <v>15</v>
      </c>
      <c r="E2335" t="s">
        <v>58</v>
      </c>
      <c r="F2335" t="s">
        <v>49</v>
      </c>
      <c r="G2335" s="5">
        <v>0</v>
      </c>
      <c r="H2335">
        <v>21</v>
      </c>
      <c r="I2335">
        <v>44</v>
      </c>
      <c r="J2335">
        <v>-23</v>
      </c>
      <c r="K2335">
        <f>IF(Table1[[#This Row],[net]]&gt;0,1,0)</f>
        <v>0</v>
      </c>
      <c r="L2335">
        <v>-1</v>
      </c>
      <c r="M2335">
        <f>IF(Table1[[#This Row],[team]]=E2334,SUM(Table1[[#This Row],[win/loss]],M2334),Table1[[#This Row],[win/loss]])</f>
        <v>8</v>
      </c>
      <c r="N2335">
        <f>IF(Table1[[#This Row],[team]]=E2334,SUM(Table1[[#This Row],[win/loss]],M2334),Table1[[#This Row],[win/loss]])/B2335</f>
        <v>0.5714285714285714</v>
      </c>
      <c r="O2335">
        <f t="shared" si="75"/>
        <v>-24</v>
      </c>
      <c r="P2335">
        <f>IF(Table1[[#This Row],[difference]]&gt;0,SQRT(Table1[[#This Row],[difference]]),-SQRT(ABS(Table1[[#This Row],[difference]])))</f>
        <v>-4.8989794855663558</v>
      </c>
      <c r="Q2335">
        <f>IF(Table1[[#This Row],[line]]&gt;0,SQRT(Table1[[#This Row],[line]]),-SQRT(ABS(Table1[[#This Row],[line]])))</f>
        <v>-1</v>
      </c>
      <c r="R2335">
        <f>Table1[[#This Row],[difference]]-Table1[[#This Row],[sqrt(line)]]</f>
        <v>-23</v>
      </c>
      <c r="S2335">
        <f>IF(Table1[[#This Row],[difference]]&gt;0,1,-1)</f>
        <v>-1</v>
      </c>
      <c r="T2335">
        <f>IF(Table1[[#This Row],[team]]=E2334,SUM(H2335,T2334),Table1[[#This Row],[ppg]])</f>
        <v>332</v>
      </c>
      <c r="U2335">
        <f>IF(Table1[[#This Row],[team]]=E2334,SUM(I2335,U2334),Table1[[#This Row],[ppga]])</f>
        <v>306</v>
      </c>
      <c r="V2335">
        <f>IF(Table1[[#This Row],[team]]=E2334,SUM(Table1[[#This Row],[difference]],V2334),Table1[[#This Row],[difference]])</f>
        <v>-18</v>
      </c>
      <c r="W2335">
        <f>IF(Table1[[#This Row],[team]]=E2334,SUM(Table1[[#This Row],[sqrt(dif)]],W2334),Table1[[#This Row],[sqrt(dif)]])</f>
        <v>2.082793049635665</v>
      </c>
      <c r="X2335">
        <f>IF(Table1[[#This Row],[team]]=E2334,SUM(Table1[[#This Row],[f1]],X2334),Table1[[#This Row],[f1]])</f>
        <v>1.519255152817184</v>
      </c>
      <c r="Y2335">
        <f>IF(Table1[[#This Row],[ATS]]=S2334,SUM(Table1[[#This Row],[ATS]],Y2334),Table1[[#This Row],[ATS]])</f>
        <v>-1</v>
      </c>
      <c r="Z2335">
        <f>IF(Table1[[#This Row],[ATS]]&gt;0,Table1[[#This Row],[ATS streak (not real)]]-1,Table1[[#This Row],[ATS streak (not real)]]+1)</f>
        <v>0</v>
      </c>
      <c r="AA2335" s="5">
        <f>Table1[[#This Row],[running ttl ppg]]^2.37/(Table1[[#This Row],[running ttl ppg]]^2.37+Table1[[#This Row],[running ttl ppga]]^2.37)</f>
        <v>0.54816844699329281</v>
      </c>
      <c r="AB2335" s="5">
        <f>Table1[[#This Row],[pyth ratio]]+Table1[[#This Row],[win/loss ratio]]</f>
        <v>1.1195970184218642</v>
      </c>
    </row>
    <row r="2336" spans="1:28" x14ac:dyDescent="0.25">
      <c r="A2336" s="1">
        <v>4894</v>
      </c>
      <c r="B2336" s="7">
        <f t="shared" si="76"/>
        <v>15</v>
      </c>
      <c r="C2336" s="5">
        <v>2020</v>
      </c>
      <c r="D2336" s="5">
        <v>16</v>
      </c>
      <c r="E2336" t="s">
        <v>58</v>
      </c>
      <c r="F2336" t="s">
        <v>68</v>
      </c>
      <c r="G2336" s="5">
        <v>0</v>
      </c>
      <c r="H2336">
        <v>31</v>
      </c>
      <c r="I2336">
        <v>34</v>
      </c>
      <c r="J2336">
        <v>-3</v>
      </c>
      <c r="K2336">
        <f>IF(Table1[[#This Row],[net]]&gt;0,1,0)</f>
        <v>0</v>
      </c>
      <c r="L2336">
        <v>7</v>
      </c>
      <c r="M2336">
        <f>IF(Table1[[#This Row],[team]]=E2335,SUM(Table1[[#This Row],[win/loss]],M2335),Table1[[#This Row],[win/loss]])</f>
        <v>8</v>
      </c>
      <c r="N2336">
        <f>IF(Table1[[#This Row],[team]]=E2335,SUM(Table1[[#This Row],[win/loss]],M2335),Table1[[#This Row],[win/loss]])/B2336</f>
        <v>0.53333333333333333</v>
      </c>
      <c r="O2336">
        <f t="shared" si="75"/>
        <v>4</v>
      </c>
      <c r="P2336">
        <f>IF(Table1[[#This Row],[difference]]&gt;0,SQRT(Table1[[#This Row],[difference]]),-SQRT(ABS(Table1[[#This Row],[difference]])))</f>
        <v>2</v>
      </c>
      <c r="Q2336">
        <f>IF(Table1[[#This Row],[line]]&gt;0,SQRT(Table1[[#This Row],[line]]),-SQRT(ABS(Table1[[#This Row],[line]])))</f>
        <v>2.6457513110645907</v>
      </c>
      <c r="R2336">
        <f>Table1[[#This Row],[difference]]-Table1[[#This Row],[sqrt(line)]]</f>
        <v>1.3542486889354093</v>
      </c>
      <c r="S2336">
        <f>IF(Table1[[#This Row],[difference]]&gt;0,1,-1)</f>
        <v>1</v>
      </c>
      <c r="T2336">
        <f>IF(Table1[[#This Row],[team]]=E2335,SUM(H2336,T2335),Table1[[#This Row],[ppg]])</f>
        <v>363</v>
      </c>
      <c r="U2336">
        <f>IF(Table1[[#This Row],[team]]=E2335,SUM(I2336,U2335),Table1[[#This Row],[ppga]])</f>
        <v>340</v>
      </c>
      <c r="V2336">
        <f>IF(Table1[[#This Row],[team]]=E2335,SUM(Table1[[#This Row],[difference]],V2335),Table1[[#This Row],[difference]])</f>
        <v>-14</v>
      </c>
      <c r="W2336">
        <f>IF(Table1[[#This Row],[team]]=E2335,SUM(Table1[[#This Row],[sqrt(dif)]],W2335),Table1[[#This Row],[sqrt(dif)]])</f>
        <v>4.082793049635665</v>
      </c>
      <c r="X2336">
        <f>IF(Table1[[#This Row],[team]]=E2335,SUM(Table1[[#This Row],[f1]],X2335),Table1[[#This Row],[f1]])</f>
        <v>2.8735038417525933</v>
      </c>
      <c r="Y2336">
        <f>IF(Table1[[#This Row],[ATS]]=S2335,SUM(Table1[[#This Row],[ATS]],Y2335),Table1[[#This Row],[ATS]])</f>
        <v>1</v>
      </c>
      <c r="Z2336">
        <f>IF(Table1[[#This Row],[ATS]]&gt;0,Table1[[#This Row],[ATS streak (not real)]]-1,Table1[[#This Row],[ATS streak (not real)]]+1)</f>
        <v>0</v>
      </c>
      <c r="AA2336" s="5">
        <f>Table1[[#This Row],[running ttl ppg]]^2.37/(Table1[[#This Row],[running ttl ppg]]^2.37+Table1[[#This Row],[running ttl ppga]]^2.37)</f>
        <v>0.53870580608939622</v>
      </c>
      <c r="AB2336" s="5">
        <f>Table1[[#This Row],[pyth ratio]]+Table1[[#This Row],[win/loss ratio]]</f>
        <v>1.0720391394227295</v>
      </c>
    </row>
    <row r="2337" spans="1:28" x14ac:dyDescent="0.25">
      <c r="A2337" s="1">
        <v>4895</v>
      </c>
      <c r="B2337" s="7">
        <f t="shared" si="76"/>
        <v>16</v>
      </c>
      <c r="C2337" s="5">
        <v>2020</v>
      </c>
      <c r="D2337" s="5">
        <v>17</v>
      </c>
      <c r="E2337" t="s">
        <v>58</v>
      </c>
      <c r="F2337" t="s">
        <v>41</v>
      </c>
      <c r="G2337" s="5">
        <v>1</v>
      </c>
      <c r="H2337">
        <v>31</v>
      </c>
      <c r="I2337">
        <v>24</v>
      </c>
      <c r="J2337">
        <v>7</v>
      </c>
      <c r="K2337">
        <f>IF(Table1[[#This Row],[net]]&gt;0,1,0)</f>
        <v>1</v>
      </c>
      <c r="L2337">
        <v>-7</v>
      </c>
      <c r="M2337">
        <f>IF(Table1[[#This Row],[team]]=E2336,SUM(Table1[[#This Row],[win/loss]],M2336),Table1[[#This Row],[win/loss]])</f>
        <v>9</v>
      </c>
      <c r="N2337">
        <f>IF(Table1[[#This Row],[team]]=E2336,SUM(Table1[[#This Row],[win/loss]],M2336),Table1[[#This Row],[win/loss]])/B2337</f>
        <v>0.5625</v>
      </c>
      <c r="O2337">
        <f t="shared" si="75"/>
        <v>0</v>
      </c>
      <c r="P2337">
        <f>IF(Table1[[#This Row],[difference]]&gt;0,SQRT(Table1[[#This Row],[difference]]),-SQRT(ABS(Table1[[#This Row],[difference]])))</f>
        <v>0</v>
      </c>
      <c r="Q2337">
        <f>IF(Table1[[#This Row],[line]]&gt;0,SQRT(Table1[[#This Row],[line]]),-SQRT(ABS(Table1[[#This Row],[line]])))</f>
        <v>-2.6457513110645907</v>
      </c>
      <c r="R2337">
        <f>Table1[[#This Row],[difference]]-Table1[[#This Row],[sqrt(line)]]</f>
        <v>2.6457513110645907</v>
      </c>
      <c r="S2337">
        <f>IF(Table1[[#This Row],[difference]]&gt;0,1,-1)</f>
        <v>-1</v>
      </c>
      <c r="T2337">
        <f>IF(Table1[[#This Row],[team]]=E2336,SUM(H2337,T2336),Table1[[#This Row],[ppg]])</f>
        <v>394</v>
      </c>
      <c r="U2337">
        <f>IF(Table1[[#This Row],[team]]=E2336,SUM(I2337,U2336),Table1[[#This Row],[ppga]])</f>
        <v>364</v>
      </c>
      <c r="V2337">
        <f>IF(Table1[[#This Row],[team]]=E2336,SUM(Table1[[#This Row],[difference]],V2336),Table1[[#This Row],[difference]])</f>
        <v>-14</v>
      </c>
      <c r="W2337">
        <f>IF(Table1[[#This Row],[team]]=E2336,SUM(Table1[[#This Row],[sqrt(dif)]],W2336),Table1[[#This Row],[sqrt(dif)]])</f>
        <v>4.082793049635665</v>
      </c>
      <c r="X2337">
        <f>IF(Table1[[#This Row],[team]]=E2336,SUM(Table1[[#This Row],[f1]],X2336),Table1[[#This Row],[f1]])</f>
        <v>5.519255152817184</v>
      </c>
      <c r="Y2337">
        <f>IF(Table1[[#This Row],[ATS]]=S2336,SUM(Table1[[#This Row],[ATS]],Y2336),Table1[[#This Row],[ATS]])</f>
        <v>-1</v>
      </c>
      <c r="Z2337">
        <f>IF(Table1[[#This Row],[ATS]]&gt;0,Table1[[#This Row],[ATS streak (not real)]]-1,Table1[[#This Row],[ATS streak (not real)]]+1)</f>
        <v>0</v>
      </c>
      <c r="AA2337" s="5">
        <f>Table1[[#This Row],[running ttl ppg]]^2.37/(Table1[[#This Row],[running ttl ppg]]^2.37+Table1[[#This Row],[running ttl ppga]]^2.37)</f>
        <v>0.54678696840626362</v>
      </c>
      <c r="AB2337" s="5">
        <f>Table1[[#This Row],[pyth ratio]]+Table1[[#This Row],[win/loss ratio]]</f>
        <v>1.1092869684062636</v>
      </c>
    </row>
    <row r="2338" spans="1:28" x14ac:dyDescent="0.25">
      <c r="A2338" s="1">
        <v>4896</v>
      </c>
      <c r="B2338" s="7">
        <f t="shared" si="76"/>
        <v>1</v>
      </c>
      <c r="C2338" s="5">
        <v>2020</v>
      </c>
      <c r="D2338" s="5">
        <v>1</v>
      </c>
      <c r="E2338" t="s">
        <v>59</v>
      </c>
      <c r="F2338" t="s">
        <v>43</v>
      </c>
      <c r="G2338" s="5">
        <v>1</v>
      </c>
      <c r="H2338">
        <v>10</v>
      </c>
      <c r="I2338">
        <v>59</v>
      </c>
      <c r="J2338">
        <v>-49</v>
      </c>
      <c r="K2338">
        <f>IF(Table1[[#This Row],[net]]&gt;0,1,0)</f>
        <v>0</v>
      </c>
      <c r="L2338">
        <v>7</v>
      </c>
      <c r="M2338">
        <f>IF(Table1[[#This Row],[team]]=E2337,SUM(Table1[[#This Row],[win/loss]],M2337),Table1[[#This Row],[win/loss]])</f>
        <v>0</v>
      </c>
      <c r="N2338">
        <f>IF(Table1[[#This Row],[team]]=E2337,SUM(Table1[[#This Row],[win/loss]],M2337),Table1[[#This Row],[win/loss]])/B2338</f>
        <v>0</v>
      </c>
      <c r="O2338">
        <f t="shared" si="75"/>
        <v>-42</v>
      </c>
      <c r="P2338">
        <f>IF(Table1[[#This Row],[difference]]&gt;0,SQRT(Table1[[#This Row],[difference]]),-SQRT(ABS(Table1[[#This Row],[difference]])))</f>
        <v>-6.4807406984078604</v>
      </c>
      <c r="Q2338">
        <f>IF(Table1[[#This Row],[line]]&gt;0,SQRT(Table1[[#This Row],[line]]),-SQRT(ABS(Table1[[#This Row],[line]])))</f>
        <v>2.6457513110645907</v>
      </c>
      <c r="R2338">
        <f>Table1[[#This Row],[difference]]-Table1[[#This Row],[sqrt(line)]]</f>
        <v>-44.645751311064593</v>
      </c>
      <c r="S2338">
        <f>IF(Table1[[#This Row],[difference]]&gt;0,1,-1)</f>
        <v>-1</v>
      </c>
      <c r="T2338">
        <f>IF(Table1[[#This Row],[team]]=E2337,SUM(H2338,T2337),Table1[[#This Row],[ppg]])</f>
        <v>10</v>
      </c>
      <c r="U2338">
        <f>IF(Table1[[#This Row],[team]]=E2337,SUM(I2338,U2337),Table1[[#This Row],[ppga]])</f>
        <v>59</v>
      </c>
      <c r="V2338">
        <f>IF(Table1[[#This Row],[team]]=E2337,SUM(Table1[[#This Row],[difference]],V2337),Table1[[#This Row],[difference]])</f>
        <v>-42</v>
      </c>
      <c r="W2338">
        <f>IF(Table1[[#This Row],[team]]=E2337,SUM(Table1[[#This Row],[sqrt(dif)]],W2337),Table1[[#This Row],[sqrt(dif)]])</f>
        <v>-6.4807406984078604</v>
      </c>
      <c r="X2338">
        <f>IF(Table1[[#This Row],[team]]=E2337,SUM(Table1[[#This Row],[f1]],X2337),Table1[[#This Row],[f1]])</f>
        <v>-44.645751311064593</v>
      </c>
      <c r="Y2338">
        <f>IF(Table1[[#This Row],[ATS]]=S2337,SUM(Table1[[#This Row],[ATS]],Y2337),Table1[[#This Row],[ATS]])</f>
        <v>-2</v>
      </c>
      <c r="Z2338">
        <f>IF(Table1[[#This Row],[ATS]]&gt;0,Table1[[#This Row],[ATS streak (not real)]]-1,Table1[[#This Row],[ATS streak (not real)]]+1)</f>
        <v>-1</v>
      </c>
      <c r="AA2338" s="5">
        <f>Table1[[#This Row],[running ttl ppg]]^2.37/(Table1[[#This Row],[running ttl ppg]]^2.37+Table1[[#This Row],[running ttl ppga]]^2.37)</f>
        <v>1.4677734549671542E-2</v>
      </c>
      <c r="AB2338" s="5">
        <f>Table1[[#This Row],[pyth ratio]]+Table1[[#This Row],[win/loss ratio]]</f>
        <v>1.4677734549671542E-2</v>
      </c>
    </row>
    <row r="2339" spans="1:28" x14ac:dyDescent="0.25">
      <c r="A2339" s="1">
        <v>4897</v>
      </c>
      <c r="B2339" s="7">
        <f t="shared" si="76"/>
        <v>2</v>
      </c>
      <c r="C2339" s="5">
        <v>2020</v>
      </c>
      <c r="D2339" s="5">
        <v>2</v>
      </c>
      <c r="E2339" t="s">
        <v>59</v>
      </c>
      <c r="F2339" t="s">
        <v>63</v>
      </c>
      <c r="G2339" s="5">
        <v>1</v>
      </c>
      <c r="H2339">
        <v>0</v>
      </c>
      <c r="I2339">
        <v>43</v>
      </c>
      <c r="J2339">
        <v>-43</v>
      </c>
      <c r="K2339">
        <f>IF(Table1[[#This Row],[net]]&gt;0,1,0)</f>
        <v>0</v>
      </c>
      <c r="L2339">
        <v>18</v>
      </c>
      <c r="M2339">
        <f>IF(Table1[[#This Row],[team]]=E2338,SUM(Table1[[#This Row],[win/loss]],M2338),Table1[[#This Row],[win/loss]])</f>
        <v>0</v>
      </c>
      <c r="N2339">
        <f>IF(Table1[[#This Row],[team]]=E2338,SUM(Table1[[#This Row],[win/loss]],M2338),Table1[[#This Row],[win/loss]])/B2339</f>
        <v>0</v>
      </c>
      <c r="O2339">
        <f t="shared" si="75"/>
        <v>-25</v>
      </c>
      <c r="P2339">
        <f>IF(Table1[[#This Row],[difference]]&gt;0,SQRT(Table1[[#This Row],[difference]]),-SQRT(ABS(Table1[[#This Row],[difference]])))</f>
        <v>-5</v>
      </c>
      <c r="Q2339">
        <f>IF(Table1[[#This Row],[line]]&gt;0,SQRT(Table1[[#This Row],[line]]),-SQRT(ABS(Table1[[#This Row],[line]])))</f>
        <v>4.2426406871192848</v>
      </c>
      <c r="R2339">
        <f>Table1[[#This Row],[difference]]-Table1[[#This Row],[sqrt(line)]]</f>
        <v>-29.242640687119284</v>
      </c>
      <c r="S2339">
        <f>IF(Table1[[#This Row],[difference]]&gt;0,1,-1)</f>
        <v>-1</v>
      </c>
      <c r="T2339">
        <f>IF(Table1[[#This Row],[team]]=E2338,SUM(H2339,T2338),Table1[[#This Row],[ppg]])</f>
        <v>10</v>
      </c>
      <c r="U2339">
        <f>IF(Table1[[#This Row],[team]]=E2338,SUM(I2339,U2338),Table1[[#This Row],[ppga]])</f>
        <v>102</v>
      </c>
      <c r="V2339">
        <f>IF(Table1[[#This Row],[team]]=E2338,SUM(Table1[[#This Row],[difference]],V2338),Table1[[#This Row],[difference]])</f>
        <v>-67</v>
      </c>
      <c r="W2339">
        <f>IF(Table1[[#This Row],[team]]=E2338,SUM(Table1[[#This Row],[sqrt(dif)]],W2338),Table1[[#This Row],[sqrt(dif)]])</f>
        <v>-11.48074069840786</v>
      </c>
      <c r="X2339">
        <f>IF(Table1[[#This Row],[team]]=E2338,SUM(Table1[[#This Row],[f1]],X2338),Table1[[#This Row],[f1]])</f>
        <v>-73.888391998183877</v>
      </c>
      <c r="Y2339">
        <f>IF(Table1[[#This Row],[ATS]]=S2338,SUM(Table1[[#This Row],[ATS]],Y2338),Table1[[#This Row],[ATS]])</f>
        <v>-3</v>
      </c>
      <c r="Z2339">
        <f>IF(Table1[[#This Row],[ATS]]&gt;0,Table1[[#This Row],[ATS streak (not real)]]-1,Table1[[#This Row],[ATS streak (not real)]]+1)</f>
        <v>-2</v>
      </c>
      <c r="AA2339" s="5">
        <f>Table1[[#This Row],[running ttl ppg]]^2.37/(Table1[[#This Row],[running ttl ppg]]^2.37+Table1[[#This Row],[running ttl ppga]]^2.37)</f>
        <v>4.0537177602841395E-3</v>
      </c>
      <c r="AB2339" s="5">
        <f>Table1[[#This Row],[pyth ratio]]+Table1[[#This Row],[win/loss ratio]]</f>
        <v>4.0537177602841395E-3</v>
      </c>
    </row>
    <row r="2340" spans="1:28" x14ac:dyDescent="0.25">
      <c r="A2340" s="1">
        <v>4898</v>
      </c>
      <c r="B2340" s="7">
        <f t="shared" si="76"/>
        <v>3</v>
      </c>
      <c r="C2340" s="5">
        <v>2020</v>
      </c>
      <c r="D2340" s="5">
        <v>3</v>
      </c>
      <c r="E2340" t="s">
        <v>59</v>
      </c>
      <c r="F2340" t="s">
        <v>49</v>
      </c>
      <c r="G2340" s="5">
        <v>0</v>
      </c>
      <c r="H2340">
        <v>6</v>
      </c>
      <c r="I2340">
        <v>31</v>
      </c>
      <c r="J2340">
        <v>-25</v>
      </c>
      <c r="K2340">
        <f>IF(Table1[[#This Row],[net]]&gt;0,1,0)</f>
        <v>0</v>
      </c>
      <c r="L2340">
        <v>22</v>
      </c>
      <c r="M2340">
        <f>IF(Table1[[#This Row],[team]]=E2339,SUM(Table1[[#This Row],[win/loss]],M2339),Table1[[#This Row],[win/loss]])</f>
        <v>0</v>
      </c>
      <c r="N2340">
        <f>IF(Table1[[#This Row],[team]]=E2339,SUM(Table1[[#This Row],[win/loss]],M2339),Table1[[#This Row],[win/loss]])/B2340</f>
        <v>0</v>
      </c>
      <c r="O2340">
        <f t="shared" si="75"/>
        <v>-3</v>
      </c>
      <c r="P2340">
        <f>IF(Table1[[#This Row],[difference]]&gt;0,SQRT(Table1[[#This Row],[difference]]),-SQRT(ABS(Table1[[#This Row],[difference]])))</f>
        <v>-1.7320508075688772</v>
      </c>
      <c r="Q2340">
        <f>IF(Table1[[#This Row],[line]]&gt;0,SQRT(Table1[[#This Row],[line]]),-SQRT(ABS(Table1[[#This Row],[line]])))</f>
        <v>4.6904157598234297</v>
      </c>
      <c r="R2340">
        <f>Table1[[#This Row],[difference]]-Table1[[#This Row],[sqrt(line)]]</f>
        <v>-7.6904157598234297</v>
      </c>
      <c r="S2340">
        <f>IF(Table1[[#This Row],[difference]]&gt;0,1,-1)</f>
        <v>-1</v>
      </c>
      <c r="T2340">
        <f>IF(Table1[[#This Row],[team]]=E2339,SUM(H2340,T2339),Table1[[#This Row],[ppg]])</f>
        <v>16</v>
      </c>
      <c r="U2340">
        <f>IF(Table1[[#This Row],[team]]=E2339,SUM(I2340,U2339),Table1[[#This Row],[ppga]])</f>
        <v>133</v>
      </c>
      <c r="V2340">
        <f>IF(Table1[[#This Row],[team]]=E2339,SUM(Table1[[#This Row],[difference]],V2339),Table1[[#This Row],[difference]])</f>
        <v>-70</v>
      </c>
      <c r="W2340">
        <f>IF(Table1[[#This Row],[team]]=E2339,SUM(Table1[[#This Row],[sqrt(dif)]],W2339),Table1[[#This Row],[sqrt(dif)]])</f>
        <v>-13.212791505976737</v>
      </c>
      <c r="X2340">
        <f>IF(Table1[[#This Row],[team]]=E2339,SUM(Table1[[#This Row],[f1]],X2339),Table1[[#This Row],[f1]])</f>
        <v>-81.578807758007301</v>
      </c>
      <c r="Y2340">
        <f>IF(Table1[[#This Row],[ATS]]=S2339,SUM(Table1[[#This Row],[ATS]],Y2339),Table1[[#This Row],[ATS]])</f>
        <v>-4</v>
      </c>
      <c r="Z2340">
        <f>IF(Table1[[#This Row],[ATS]]&gt;0,Table1[[#This Row],[ATS streak (not real)]]-1,Table1[[#This Row],[ATS streak (not real)]]+1)</f>
        <v>-3</v>
      </c>
      <c r="AA2340" s="5">
        <f>Table1[[#This Row],[running ttl ppg]]^2.37/(Table1[[#This Row],[running ttl ppg]]^2.37+Table1[[#This Row],[running ttl ppga]]^2.37)</f>
        <v>6.5671132031250874E-3</v>
      </c>
      <c r="AB2340" s="5">
        <f>Table1[[#This Row],[pyth ratio]]+Table1[[#This Row],[win/loss ratio]]</f>
        <v>6.5671132031250874E-3</v>
      </c>
    </row>
    <row r="2341" spans="1:28" x14ac:dyDescent="0.25">
      <c r="A2341" s="1">
        <v>4899</v>
      </c>
      <c r="B2341" s="7">
        <f t="shared" si="76"/>
        <v>4</v>
      </c>
      <c r="C2341" s="5">
        <v>2020</v>
      </c>
      <c r="D2341" s="5">
        <v>4</v>
      </c>
      <c r="E2341" t="s">
        <v>59</v>
      </c>
      <c r="F2341" t="s">
        <v>57</v>
      </c>
      <c r="G2341" s="5">
        <v>1</v>
      </c>
      <c r="H2341">
        <v>10</v>
      </c>
      <c r="I2341">
        <v>30</v>
      </c>
      <c r="J2341">
        <v>-20</v>
      </c>
      <c r="K2341">
        <f>IF(Table1[[#This Row],[net]]&gt;0,1,0)</f>
        <v>0</v>
      </c>
      <c r="L2341">
        <v>15</v>
      </c>
      <c r="M2341">
        <f>IF(Table1[[#This Row],[team]]=E2340,SUM(Table1[[#This Row],[win/loss]],M2340),Table1[[#This Row],[win/loss]])</f>
        <v>0</v>
      </c>
      <c r="N2341">
        <f>IF(Table1[[#This Row],[team]]=E2340,SUM(Table1[[#This Row],[win/loss]],M2340),Table1[[#This Row],[win/loss]])/B2341</f>
        <v>0</v>
      </c>
      <c r="O2341">
        <f t="shared" si="75"/>
        <v>-5</v>
      </c>
      <c r="P2341">
        <f>IF(Table1[[#This Row],[difference]]&gt;0,SQRT(Table1[[#This Row],[difference]]),-SQRT(ABS(Table1[[#This Row],[difference]])))</f>
        <v>-2.2360679774997898</v>
      </c>
      <c r="Q2341">
        <f>IF(Table1[[#This Row],[line]]&gt;0,SQRT(Table1[[#This Row],[line]]),-SQRT(ABS(Table1[[#This Row],[line]])))</f>
        <v>3.872983346207417</v>
      </c>
      <c r="R2341">
        <f>Table1[[#This Row],[difference]]-Table1[[#This Row],[sqrt(line)]]</f>
        <v>-8.8729833462074161</v>
      </c>
      <c r="S2341">
        <f>IF(Table1[[#This Row],[difference]]&gt;0,1,-1)</f>
        <v>-1</v>
      </c>
      <c r="T2341">
        <f>IF(Table1[[#This Row],[team]]=E2340,SUM(H2341,T2340),Table1[[#This Row],[ppg]])</f>
        <v>26</v>
      </c>
      <c r="U2341">
        <f>IF(Table1[[#This Row],[team]]=E2340,SUM(I2341,U2340),Table1[[#This Row],[ppga]])</f>
        <v>163</v>
      </c>
      <c r="V2341">
        <f>IF(Table1[[#This Row],[team]]=E2340,SUM(Table1[[#This Row],[difference]],V2340),Table1[[#This Row],[difference]])</f>
        <v>-75</v>
      </c>
      <c r="W2341">
        <f>IF(Table1[[#This Row],[team]]=E2340,SUM(Table1[[#This Row],[sqrt(dif)]],W2340),Table1[[#This Row],[sqrt(dif)]])</f>
        <v>-15.448859483476527</v>
      </c>
      <c r="X2341">
        <f>IF(Table1[[#This Row],[team]]=E2340,SUM(Table1[[#This Row],[f1]],X2340),Table1[[#This Row],[f1]])</f>
        <v>-90.45179110421472</v>
      </c>
      <c r="Y2341">
        <f>IF(Table1[[#This Row],[ATS]]=S2340,SUM(Table1[[#This Row],[ATS]],Y2340),Table1[[#This Row],[ATS]])</f>
        <v>-5</v>
      </c>
      <c r="Z2341">
        <f>IF(Table1[[#This Row],[ATS]]&gt;0,Table1[[#This Row],[ATS streak (not real)]]-1,Table1[[#This Row],[ATS streak (not real)]]+1)</f>
        <v>-4</v>
      </c>
      <c r="AA2341" s="5">
        <f>Table1[[#This Row],[running ttl ppg]]^2.37/(Table1[[#This Row],[running ttl ppg]]^2.37+Table1[[#This Row],[running ttl ppga]]^2.37)</f>
        <v>1.2736071305786417E-2</v>
      </c>
      <c r="AB2341" s="5">
        <f>Table1[[#This Row],[pyth ratio]]+Table1[[#This Row],[win/loss ratio]]</f>
        <v>1.2736071305786417E-2</v>
      </c>
    </row>
    <row r="2342" spans="1:28" x14ac:dyDescent="0.25">
      <c r="A2342" s="1">
        <v>4900</v>
      </c>
      <c r="B2342" s="7">
        <f t="shared" si="76"/>
        <v>5</v>
      </c>
      <c r="C2342" s="5">
        <v>2020</v>
      </c>
      <c r="D2342" s="5">
        <v>6</v>
      </c>
      <c r="E2342" t="s">
        <v>59</v>
      </c>
      <c r="F2342" t="s">
        <v>72</v>
      </c>
      <c r="G2342" s="5">
        <v>1</v>
      </c>
      <c r="H2342">
        <v>16</v>
      </c>
      <c r="I2342">
        <v>17</v>
      </c>
      <c r="J2342">
        <v>-1</v>
      </c>
      <c r="K2342">
        <f>IF(Table1[[#This Row],[net]]&gt;0,1,0)</f>
        <v>0</v>
      </c>
      <c r="L2342">
        <v>6</v>
      </c>
      <c r="M2342">
        <f>IF(Table1[[#This Row],[team]]=E2341,SUM(Table1[[#This Row],[win/loss]],M2341),Table1[[#This Row],[win/loss]])</f>
        <v>0</v>
      </c>
      <c r="N2342">
        <f>IF(Table1[[#This Row],[team]]=E2341,SUM(Table1[[#This Row],[win/loss]],M2341),Table1[[#This Row],[win/loss]])/B2342</f>
        <v>0</v>
      </c>
      <c r="O2342">
        <f t="shared" si="75"/>
        <v>5</v>
      </c>
      <c r="P2342">
        <f>IF(Table1[[#This Row],[difference]]&gt;0,SQRT(Table1[[#This Row],[difference]]),-SQRT(ABS(Table1[[#This Row],[difference]])))</f>
        <v>2.2360679774997898</v>
      </c>
      <c r="Q2342">
        <f>IF(Table1[[#This Row],[line]]&gt;0,SQRT(Table1[[#This Row],[line]]),-SQRT(ABS(Table1[[#This Row],[line]])))</f>
        <v>2.4494897427831779</v>
      </c>
      <c r="R2342">
        <f>Table1[[#This Row],[difference]]-Table1[[#This Row],[sqrt(line)]]</f>
        <v>2.5505102572168221</v>
      </c>
      <c r="S2342">
        <f>IF(Table1[[#This Row],[difference]]&gt;0,1,-1)</f>
        <v>1</v>
      </c>
      <c r="T2342">
        <f>IF(Table1[[#This Row],[team]]=E2341,SUM(H2342,T2341),Table1[[#This Row],[ppg]])</f>
        <v>42</v>
      </c>
      <c r="U2342">
        <f>IF(Table1[[#This Row],[team]]=E2341,SUM(I2342,U2341),Table1[[#This Row],[ppga]])</f>
        <v>180</v>
      </c>
      <c r="V2342">
        <f>IF(Table1[[#This Row],[team]]=E2341,SUM(Table1[[#This Row],[difference]],V2341),Table1[[#This Row],[difference]])</f>
        <v>-70</v>
      </c>
      <c r="W2342">
        <f>IF(Table1[[#This Row],[team]]=E2341,SUM(Table1[[#This Row],[sqrt(dif)]],W2341),Table1[[#This Row],[sqrt(dif)]])</f>
        <v>-13.212791505976737</v>
      </c>
      <c r="X2342">
        <f>IF(Table1[[#This Row],[team]]=E2341,SUM(Table1[[#This Row],[f1]],X2341),Table1[[#This Row],[f1]])</f>
        <v>-87.901280846997892</v>
      </c>
      <c r="Y2342">
        <f>IF(Table1[[#This Row],[ATS]]=S2341,SUM(Table1[[#This Row],[ATS]],Y2341),Table1[[#This Row],[ATS]])</f>
        <v>1</v>
      </c>
      <c r="Z2342">
        <f>IF(Table1[[#This Row],[ATS]]&gt;0,Table1[[#This Row],[ATS streak (not real)]]-1,Table1[[#This Row],[ATS streak (not real)]]+1)</f>
        <v>0</v>
      </c>
      <c r="AA2342" s="5">
        <f>Table1[[#This Row],[running ttl ppg]]^2.37/(Table1[[#This Row],[running ttl ppg]]^2.37+Table1[[#This Row],[running ttl ppga]]^2.37)</f>
        <v>3.0797777873260792E-2</v>
      </c>
      <c r="AB2342" s="5">
        <f>Table1[[#This Row],[pyth ratio]]+Table1[[#This Row],[win/loss ratio]]</f>
        <v>3.0797777873260792E-2</v>
      </c>
    </row>
    <row r="2343" spans="1:28" x14ac:dyDescent="0.25">
      <c r="A2343" s="1">
        <v>4901</v>
      </c>
      <c r="B2343" s="7">
        <f t="shared" si="76"/>
        <v>6</v>
      </c>
      <c r="C2343" s="5">
        <v>2020</v>
      </c>
      <c r="D2343" s="5">
        <v>7</v>
      </c>
      <c r="E2343" t="s">
        <v>59</v>
      </c>
      <c r="F2343" t="s">
        <v>44</v>
      </c>
      <c r="G2343" s="5">
        <v>0</v>
      </c>
      <c r="H2343">
        <v>21</v>
      </c>
      <c r="I2343">
        <v>31</v>
      </c>
      <c r="J2343">
        <v>-10</v>
      </c>
      <c r="K2343">
        <f>IF(Table1[[#This Row],[net]]&gt;0,1,0)</f>
        <v>0</v>
      </c>
      <c r="L2343">
        <v>17</v>
      </c>
      <c r="M2343">
        <f>IF(Table1[[#This Row],[team]]=E2342,SUM(Table1[[#This Row],[win/loss]],M2342),Table1[[#This Row],[win/loss]])</f>
        <v>0</v>
      </c>
      <c r="N2343">
        <f>IF(Table1[[#This Row],[team]]=E2342,SUM(Table1[[#This Row],[win/loss]],M2342),Table1[[#This Row],[win/loss]])/B2343</f>
        <v>0</v>
      </c>
      <c r="O2343">
        <f t="shared" si="75"/>
        <v>7</v>
      </c>
      <c r="P2343">
        <f>IF(Table1[[#This Row],[difference]]&gt;0,SQRT(Table1[[#This Row],[difference]]),-SQRT(ABS(Table1[[#This Row],[difference]])))</f>
        <v>2.6457513110645907</v>
      </c>
      <c r="Q2343">
        <f>IF(Table1[[#This Row],[line]]&gt;0,SQRT(Table1[[#This Row],[line]]),-SQRT(ABS(Table1[[#This Row],[line]])))</f>
        <v>4.1231056256176606</v>
      </c>
      <c r="R2343">
        <f>Table1[[#This Row],[difference]]-Table1[[#This Row],[sqrt(line)]]</f>
        <v>2.8768943743823394</v>
      </c>
      <c r="S2343">
        <f>IF(Table1[[#This Row],[difference]]&gt;0,1,-1)</f>
        <v>1</v>
      </c>
      <c r="T2343">
        <f>IF(Table1[[#This Row],[team]]=E2342,SUM(H2343,T2342),Table1[[#This Row],[ppg]])</f>
        <v>63</v>
      </c>
      <c r="U2343">
        <f>IF(Table1[[#This Row],[team]]=E2342,SUM(I2343,U2342),Table1[[#This Row],[ppga]])</f>
        <v>211</v>
      </c>
      <c r="V2343">
        <f>IF(Table1[[#This Row],[team]]=E2342,SUM(Table1[[#This Row],[difference]],V2342),Table1[[#This Row],[difference]])</f>
        <v>-63</v>
      </c>
      <c r="W2343">
        <f>IF(Table1[[#This Row],[team]]=E2342,SUM(Table1[[#This Row],[sqrt(dif)]],W2342),Table1[[#This Row],[sqrt(dif)]])</f>
        <v>-10.567040194912146</v>
      </c>
      <c r="X2343">
        <f>IF(Table1[[#This Row],[team]]=E2342,SUM(Table1[[#This Row],[f1]],X2342),Table1[[#This Row],[f1]])</f>
        <v>-85.024386472615546</v>
      </c>
      <c r="Y2343">
        <f>IF(Table1[[#This Row],[ATS]]=S2342,SUM(Table1[[#This Row],[ATS]],Y2342),Table1[[#This Row],[ATS]])</f>
        <v>2</v>
      </c>
      <c r="Z2343">
        <f>IF(Table1[[#This Row],[ATS]]&gt;0,Table1[[#This Row],[ATS streak (not real)]]-1,Table1[[#This Row],[ATS streak (not real)]]+1)</f>
        <v>1</v>
      </c>
      <c r="AA2343" s="5">
        <f>Table1[[#This Row],[running ttl ppg]]^2.37/(Table1[[#This Row],[running ttl ppg]]^2.37+Table1[[#This Row],[running ttl ppga]]^2.37)</f>
        <v>5.3927713154851509E-2</v>
      </c>
      <c r="AB2343" s="5">
        <f>Table1[[#This Row],[pyth ratio]]+Table1[[#This Row],[win/loss ratio]]</f>
        <v>5.3927713154851509E-2</v>
      </c>
    </row>
    <row r="2344" spans="1:28" x14ac:dyDescent="0.25">
      <c r="A2344" s="1">
        <v>4902</v>
      </c>
      <c r="B2344" s="7">
        <f t="shared" si="76"/>
        <v>7</v>
      </c>
      <c r="C2344" s="5">
        <v>2020</v>
      </c>
      <c r="D2344" s="5">
        <v>8</v>
      </c>
      <c r="E2344" t="s">
        <v>59</v>
      </c>
      <c r="F2344" t="s">
        <v>67</v>
      </c>
      <c r="G2344" s="5">
        <v>0</v>
      </c>
      <c r="H2344">
        <v>14</v>
      </c>
      <c r="I2344">
        <v>27</v>
      </c>
      <c r="J2344">
        <v>-13</v>
      </c>
      <c r="K2344">
        <f>IF(Table1[[#This Row],[net]]&gt;0,1,0)</f>
        <v>0</v>
      </c>
      <c r="L2344">
        <v>14</v>
      </c>
      <c r="M2344">
        <f>IF(Table1[[#This Row],[team]]=E2343,SUM(Table1[[#This Row],[win/loss]],M2343),Table1[[#This Row],[win/loss]])</f>
        <v>0</v>
      </c>
      <c r="N2344">
        <f>IF(Table1[[#This Row],[team]]=E2343,SUM(Table1[[#This Row],[win/loss]],M2343),Table1[[#This Row],[win/loss]])/B2344</f>
        <v>0</v>
      </c>
      <c r="O2344">
        <f t="shared" si="75"/>
        <v>1</v>
      </c>
      <c r="P2344">
        <f>IF(Table1[[#This Row],[difference]]&gt;0,SQRT(Table1[[#This Row],[difference]]),-SQRT(ABS(Table1[[#This Row],[difference]])))</f>
        <v>1</v>
      </c>
      <c r="Q2344">
        <f>IF(Table1[[#This Row],[line]]&gt;0,SQRT(Table1[[#This Row],[line]]),-SQRT(ABS(Table1[[#This Row],[line]])))</f>
        <v>3.7416573867739413</v>
      </c>
      <c r="R2344">
        <f>Table1[[#This Row],[difference]]-Table1[[#This Row],[sqrt(line)]]</f>
        <v>-2.7416573867739413</v>
      </c>
      <c r="S2344">
        <f>IF(Table1[[#This Row],[difference]]&gt;0,1,-1)</f>
        <v>1</v>
      </c>
      <c r="T2344">
        <f>IF(Table1[[#This Row],[team]]=E2343,SUM(H2344,T2343),Table1[[#This Row],[ppg]])</f>
        <v>77</v>
      </c>
      <c r="U2344">
        <f>IF(Table1[[#This Row],[team]]=E2343,SUM(I2344,U2343),Table1[[#This Row],[ppga]])</f>
        <v>238</v>
      </c>
      <c r="V2344">
        <f>IF(Table1[[#This Row],[team]]=E2343,SUM(Table1[[#This Row],[difference]],V2343),Table1[[#This Row],[difference]])</f>
        <v>-62</v>
      </c>
      <c r="W2344">
        <f>IF(Table1[[#This Row],[team]]=E2343,SUM(Table1[[#This Row],[sqrt(dif)]],W2343),Table1[[#This Row],[sqrt(dif)]])</f>
        <v>-9.5670401949121455</v>
      </c>
      <c r="X2344">
        <f>IF(Table1[[#This Row],[team]]=E2343,SUM(Table1[[#This Row],[f1]],X2343),Table1[[#This Row],[f1]])</f>
        <v>-87.766043859389484</v>
      </c>
      <c r="Y2344">
        <f>IF(Table1[[#This Row],[ATS]]=S2343,SUM(Table1[[#This Row],[ATS]],Y2343),Table1[[#This Row],[ATS]])</f>
        <v>3</v>
      </c>
      <c r="Z2344">
        <f>IF(Table1[[#This Row],[ATS]]&gt;0,Table1[[#This Row],[ATS streak (not real)]]-1,Table1[[#This Row],[ATS streak (not real)]]+1)</f>
        <v>2</v>
      </c>
      <c r="AA2344" s="5">
        <f>Table1[[#This Row],[running ttl ppg]]^2.37/(Table1[[#This Row],[running ttl ppg]]^2.37+Table1[[#This Row],[running ttl ppga]]^2.37)</f>
        <v>6.4497180688841652E-2</v>
      </c>
      <c r="AB2344" s="5">
        <f>Table1[[#This Row],[pyth ratio]]+Table1[[#This Row],[win/loss ratio]]</f>
        <v>6.4497180688841652E-2</v>
      </c>
    </row>
    <row r="2345" spans="1:28" x14ac:dyDescent="0.25">
      <c r="A2345" s="1">
        <v>4903</v>
      </c>
      <c r="B2345" s="7">
        <f t="shared" si="76"/>
        <v>8</v>
      </c>
      <c r="C2345" s="5">
        <v>2020</v>
      </c>
      <c r="D2345" s="5">
        <v>9</v>
      </c>
      <c r="E2345" t="s">
        <v>59</v>
      </c>
      <c r="F2345" t="s">
        <v>62</v>
      </c>
      <c r="G2345" s="5">
        <v>1</v>
      </c>
      <c r="H2345">
        <v>26</v>
      </c>
      <c r="I2345">
        <v>18</v>
      </c>
      <c r="J2345">
        <v>8</v>
      </c>
      <c r="K2345">
        <f>IF(Table1[[#This Row],[net]]&gt;0,1,0)</f>
        <v>1</v>
      </c>
      <c r="L2345">
        <v>3.5</v>
      </c>
      <c r="M2345">
        <f>IF(Table1[[#This Row],[team]]=E2344,SUM(Table1[[#This Row],[win/loss]],M2344),Table1[[#This Row],[win/loss]])</f>
        <v>1</v>
      </c>
      <c r="N2345">
        <f>IF(Table1[[#This Row],[team]]=E2344,SUM(Table1[[#This Row],[win/loss]],M2344),Table1[[#This Row],[win/loss]])/B2345</f>
        <v>0.125</v>
      </c>
      <c r="O2345">
        <f t="shared" si="75"/>
        <v>11.5</v>
      </c>
      <c r="P2345">
        <f>IF(Table1[[#This Row],[difference]]&gt;0,SQRT(Table1[[#This Row],[difference]]),-SQRT(ABS(Table1[[#This Row],[difference]])))</f>
        <v>3.3911649915626341</v>
      </c>
      <c r="Q2345">
        <f>IF(Table1[[#This Row],[line]]&gt;0,SQRT(Table1[[#This Row],[line]]),-SQRT(ABS(Table1[[#This Row],[line]])))</f>
        <v>1.8708286933869707</v>
      </c>
      <c r="R2345">
        <f>Table1[[#This Row],[difference]]-Table1[[#This Row],[sqrt(line)]]</f>
        <v>9.6291713066130296</v>
      </c>
      <c r="S2345">
        <f>IF(Table1[[#This Row],[difference]]&gt;0,1,-1)</f>
        <v>1</v>
      </c>
      <c r="T2345">
        <f>IF(Table1[[#This Row],[team]]=E2344,SUM(H2345,T2344),Table1[[#This Row],[ppg]])</f>
        <v>103</v>
      </c>
      <c r="U2345">
        <f>IF(Table1[[#This Row],[team]]=E2344,SUM(I2345,U2344),Table1[[#This Row],[ppga]])</f>
        <v>256</v>
      </c>
      <c r="V2345">
        <f>IF(Table1[[#This Row],[team]]=E2344,SUM(Table1[[#This Row],[difference]],V2344),Table1[[#This Row],[difference]])</f>
        <v>-50.5</v>
      </c>
      <c r="W2345">
        <f>IF(Table1[[#This Row],[team]]=E2344,SUM(Table1[[#This Row],[sqrt(dif)]],W2344),Table1[[#This Row],[sqrt(dif)]])</f>
        <v>-6.175875203349511</v>
      </c>
      <c r="X2345">
        <f>IF(Table1[[#This Row],[team]]=E2344,SUM(Table1[[#This Row],[f1]],X2344),Table1[[#This Row],[f1]])</f>
        <v>-78.136872552776452</v>
      </c>
      <c r="Y2345">
        <f>IF(Table1[[#This Row],[ATS]]=S2344,SUM(Table1[[#This Row],[ATS]],Y2344),Table1[[#This Row],[ATS]])</f>
        <v>4</v>
      </c>
      <c r="Z2345">
        <f>IF(Table1[[#This Row],[ATS]]&gt;0,Table1[[#This Row],[ATS streak (not real)]]-1,Table1[[#This Row],[ATS streak (not real)]]+1)</f>
        <v>3</v>
      </c>
      <c r="AA2345" s="5">
        <f>Table1[[#This Row],[running ttl ppg]]^2.37/(Table1[[#This Row],[running ttl ppg]]^2.37+Table1[[#This Row],[running ttl ppga]]^2.37)</f>
        <v>0.10360803984882648</v>
      </c>
      <c r="AB2345" s="5">
        <f>Table1[[#This Row],[pyth ratio]]+Table1[[#This Row],[win/loss ratio]]</f>
        <v>0.22860803984882649</v>
      </c>
    </row>
    <row r="2346" spans="1:28" x14ac:dyDescent="0.25">
      <c r="A2346" s="1">
        <v>4904</v>
      </c>
      <c r="B2346" s="7">
        <f t="shared" si="76"/>
        <v>9</v>
      </c>
      <c r="C2346" s="5">
        <v>2020</v>
      </c>
      <c r="D2346" s="5">
        <v>10</v>
      </c>
      <c r="E2346" t="s">
        <v>59</v>
      </c>
      <c r="F2346" t="s">
        <v>54</v>
      </c>
      <c r="G2346" s="5">
        <v>0</v>
      </c>
      <c r="H2346">
        <v>16</v>
      </c>
      <c r="I2346">
        <v>12</v>
      </c>
      <c r="J2346">
        <v>4</v>
      </c>
      <c r="K2346">
        <f>IF(Table1[[#This Row],[net]]&gt;0,1,0)</f>
        <v>1</v>
      </c>
      <c r="L2346">
        <v>11</v>
      </c>
      <c r="M2346">
        <f>IF(Table1[[#This Row],[team]]=E2345,SUM(Table1[[#This Row],[win/loss]],M2345),Table1[[#This Row],[win/loss]])</f>
        <v>2</v>
      </c>
      <c r="N2346">
        <f>IF(Table1[[#This Row],[team]]=E2345,SUM(Table1[[#This Row],[win/loss]],M2345),Table1[[#This Row],[win/loss]])/B2346</f>
        <v>0.22222222222222221</v>
      </c>
      <c r="O2346">
        <f t="shared" si="75"/>
        <v>15</v>
      </c>
      <c r="P2346">
        <f>IF(Table1[[#This Row],[difference]]&gt;0,SQRT(Table1[[#This Row],[difference]]),-SQRT(ABS(Table1[[#This Row],[difference]])))</f>
        <v>3.872983346207417</v>
      </c>
      <c r="Q2346">
        <f>IF(Table1[[#This Row],[line]]&gt;0,SQRT(Table1[[#This Row],[line]]),-SQRT(ABS(Table1[[#This Row],[line]])))</f>
        <v>3.3166247903553998</v>
      </c>
      <c r="R2346">
        <f>Table1[[#This Row],[difference]]-Table1[[#This Row],[sqrt(line)]]</f>
        <v>11.6833752096446</v>
      </c>
      <c r="S2346">
        <f>IF(Table1[[#This Row],[difference]]&gt;0,1,-1)</f>
        <v>1</v>
      </c>
      <c r="T2346">
        <f>IF(Table1[[#This Row],[team]]=E2345,SUM(H2346,T2345),Table1[[#This Row],[ppg]])</f>
        <v>119</v>
      </c>
      <c r="U2346">
        <f>IF(Table1[[#This Row],[team]]=E2345,SUM(I2346,U2345),Table1[[#This Row],[ppga]])</f>
        <v>268</v>
      </c>
      <c r="V2346">
        <f>IF(Table1[[#This Row],[team]]=E2345,SUM(Table1[[#This Row],[difference]],V2345),Table1[[#This Row],[difference]])</f>
        <v>-35.5</v>
      </c>
      <c r="W2346">
        <f>IF(Table1[[#This Row],[team]]=E2345,SUM(Table1[[#This Row],[sqrt(dif)]],W2345),Table1[[#This Row],[sqrt(dif)]])</f>
        <v>-2.302891857142094</v>
      </c>
      <c r="X2346">
        <f>IF(Table1[[#This Row],[team]]=E2345,SUM(Table1[[#This Row],[f1]],X2345),Table1[[#This Row],[f1]])</f>
        <v>-66.453497343131858</v>
      </c>
      <c r="Y2346">
        <f>IF(Table1[[#This Row],[ATS]]=S2345,SUM(Table1[[#This Row],[ATS]],Y2345),Table1[[#This Row],[ATS]])</f>
        <v>5</v>
      </c>
      <c r="Z2346">
        <f>IF(Table1[[#This Row],[ATS]]&gt;0,Table1[[#This Row],[ATS streak (not real)]]-1,Table1[[#This Row],[ATS streak (not real)]]+1)</f>
        <v>4</v>
      </c>
      <c r="AA2346" s="5">
        <f>Table1[[#This Row],[running ttl ppg]]^2.37/(Table1[[#This Row],[running ttl ppg]]^2.37+Table1[[#This Row],[running ttl ppga]]^2.37)</f>
        <v>0.12740322976986224</v>
      </c>
      <c r="AB2346" s="5">
        <f>Table1[[#This Row],[pyth ratio]]+Table1[[#This Row],[win/loss ratio]]</f>
        <v>0.34962545199208445</v>
      </c>
    </row>
    <row r="2347" spans="1:28" x14ac:dyDescent="0.25">
      <c r="A2347" s="1">
        <v>4905</v>
      </c>
      <c r="B2347" s="7">
        <f t="shared" si="76"/>
        <v>10</v>
      </c>
      <c r="C2347" s="5">
        <v>2020</v>
      </c>
      <c r="D2347" s="5">
        <v>11</v>
      </c>
      <c r="E2347" t="s">
        <v>59</v>
      </c>
      <c r="F2347" t="s">
        <v>44</v>
      </c>
      <c r="G2347" s="5">
        <v>1</v>
      </c>
      <c r="H2347">
        <v>20</v>
      </c>
      <c r="I2347">
        <v>37</v>
      </c>
      <c r="J2347">
        <v>-17</v>
      </c>
      <c r="K2347">
        <f>IF(Table1[[#This Row],[net]]&gt;0,1,0)</f>
        <v>0</v>
      </c>
      <c r="L2347">
        <v>7</v>
      </c>
      <c r="M2347">
        <f>IF(Table1[[#This Row],[team]]=E2346,SUM(Table1[[#This Row],[win/loss]],M2346),Table1[[#This Row],[win/loss]])</f>
        <v>2</v>
      </c>
      <c r="N2347">
        <f>IF(Table1[[#This Row],[team]]=E2346,SUM(Table1[[#This Row],[win/loss]],M2346),Table1[[#This Row],[win/loss]])/B2347</f>
        <v>0.2</v>
      </c>
      <c r="O2347">
        <f t="shared" si="75"/>
        <v>-10</v>
      </c>
      <c r="P2347">
        <f>IF(Table1[[#This Row],[difference]]&gt;0,SQRT(Table1[[#This Row],[difference]]),-SQRT(ABS(Table1[[#This Row],[difference]])))</f>
        <v>-3.1622776601683795</v>
      </c>
      <c r="Q2347">
        <f>IF(Table1[[#This Row],[line]]&gt;0,SQRT(Table1[[#This Row],[line]]),-SQRT(ABS(Table1[[#This Row],[line]])))</f>
        <v>2.6457513110645907</v>
      </c>
      <c r="R2347">
        <f>Table1[[#This Row],[difference]]-Table1[[#This Row],[sqrt(line)]]</f>
        <v>-12.64575131106459</v>
      </c>
      <c r="S2347">
        <f>IF(Table1[[#This Row],[difference]]&gt;0,1,-1)</f>
        <v>-1</v>
      </c>
      <c r="T2347">
        <f>IF(Table1[[#This Row],[team]]=E2346,SUM(H2347,T2346),Table1[[#This Row],[ppg]])</f>
        <v>139</v>
      </c>
      <c r="U2347">
        <f>IF(Table1[[#This Row],[team]]=E2346,SUM(I2347,U2346),Table1[[#This Row],[ppga]])</f>
        <v>305</v>
      </c>
      <c r="V2347">
        <f>IF(Table1[[#This Row],[team]]=E2346,SUM(Table1[[#This Row],[difference]],V2346),Table1[[#This Row],[difference]])</f>
        <v>-45.5</v>
      </c>
      <c r="W2347">
        <f>IF(Table1[[#This Row],[team]]=E2346,SUM(Table1[[#This Row],[sqrt(dif)]],W2346),Table1[[#This Row],[sqrt(dif)]])</f>
        <v>-5.4651695173104731</v>
      </c>
      <c r="X2347">
        <f>IF(Table1[[#This Row],[team]]=E2346,SUM(Table1[[#This Row],[f1]],X2346),Table1[[#This Row],[f1]])</f>
        <v>-79.099248654196444</v>
      </c>
      <c r="Y2347">
        <f>IF(Table1[[#This Row],[ATS]]=S2346,SUM(Table1[[#This Row],[ATS]],Y2346),Table1[[#This Row],[ATS]])</f>
        <v>-1</v>
      </c>
      <c r="Z2347">
        <f>IF(Table1[[#This Row],[ATS]]&gt;0,Table1[[#This Row],[ATS streak (not real)]]-1,Table1[[#This Row],[ATS streak (not real)]]+1)</f>
        <v>0</v>
      </c>
      <c r="AA2347" s="5">
        <f>Table1[[#This Row],[running ttl ppg]]^2.37/(Table1[[#This Row],[running ttl ppg]]^2.37+Table1[[#This Row],[running ttl ppga]]^2.37)</f>
        <v>0.13441940508351066</v>
      </c>
      <c r="AB2347" s="5">
        <f>Table1[[#This Row],[pyth ratio]]+Table1[[#This Row],[win/loss ratio]]</f>
        <v>0.33441940508351065</v>
      </c>
    </row>
    <row r="2348" spans="1:28" x14ac:dyDescent="0.25">
      <c r="A2348" s="1">
        <v>4906</v>
      </c>
      <c r="B2348" s="7">
        <f t="shared" si="76"/>
        <v>11</v>
      </c>
      <c r="C2348" s="5">
        <v>2020</v>
      </c>
      <c r="D2348" s="5">
        <v>12</v>
      </c>
      <c r="E2348" t="s">
        <v>59</v>
      </c>
      <c r="F2348" t="s">
        <v>48</v>
      </c>
      <c r="G2348" s="5">
        <v>0</v>
      </c>
      <c r="H2348">
        <v>24</v>
      </c>
      <c r="I2348">
        <v>41</v>
      </c>
      <c r="J2348">
        <v>-17</v>
      </c>
      <c r="K2348">
        <f>IF(Table1[[#This Row],[net]]&gt;0,1,0)</f>
        <v>0</v>
      </c>
      <c r="L2348">
        <v>11</v>
      </c>
      <c r="M2348">
        <f>IF(Table1[[#This Row],[team]]=E2347,SUM(Table1[[#This Row],[win/loss]],M2347),Table1[[#This Row],[win/loss]])</f>
        <v>2</v>
      </c>
      <c r="N2348">
        <f>IF(Table1[[#This Row],[team]]=E2347,SUM(Table1[[#This Row],[win/loss]],M2347),Table1[[#This Row],[win/loss]])/B2348</f>
        <v>0.18181818181818182</v>
      </c>
      <c r="O2348">
        <f t="shared" si="75"/>
        <v>-6</v>
      </c>
      <c r="P2348">
        <f>IF(Table1[[#This Row],[difference]]&gt;0,SQRT(Table1[[#This Row],[difference]]),-SQRT(ABS(Table1[[#This Row],[difference]])))</f>
        <v>-2.4494897427831779</v>
      </c>
      <c r="Q2348">
        <f>IF(Table1[[#This Row],[line]]&gt;0,SQRT(Table1[[#This Row],[line]]),-SQRT(ABS(Table1[[#This Row],[line]])))</f>
        <v>3.3166247903553998</v>
      </c>
      <c r="R2348">
        <f>Table1[[#This Row],[difference]]-Table1[[#This Row],[sqrt(line)]]</f>
        <v>-9.3166247903553998</v>
      </c>
      <c r="S2348">
        <f>IF(Table1[[#This Row],[difference]]&gt;0,1,-1)</f>
        <v>-1</v>
      </c>
      <c r="T2348">
        <f>IF(Table1[[#This Row],[team]]=E2347,SUM(H2348,T2347),Table1[[#This Row],[ppg]])</f>
        <v>163</v>
      </c>
      <c r="U2348">
        <f>IF(Table1[[#This Row],[team]]=E2347,SUM(I2348,U2347),Table1[[#This Row],[ppga]])</f>
        <v>346</v>
      </c>
      <c r="V2348">
        <f>IF(Table1[[#This Row],[team]]=E2347,SUM(Table1[[#This Row],[difference]],V2347),Table1[[#This Row],[difference]])</f>
        <v>-51.5</v>
      </c>
      <c r="W2348">
        <f>IF(Table1[[#This Row],[team]]=E2347,SUM(Table1[[#This Row],[sqrt(dif)]],W2347),Table1[[#This Row],[sqrt(dif)]])</f>
        <v>-7.9146592600936509</v>
      </c>
      <c r="X2348">
        <f>IF(Table1[[#This Row],[team]]=E2347,SUM(Table1[[#This Row],[f1]],X2347),Table1[[#This Row],[f1]])</f>
        <v>-88.415873444551849</v>
      </c>
      <c r="Y2348">
        <f>IF(Table1[[#This Row],[ATS]]=S2347,SUM(Table1[[#This Row],[ATS]],Y2347),Table1[[#This Row],[ATS]])</f>
        <v>-2</v>
      </c>
      <c r="Z2348">
        <f>IF(Table1[[#This Row],[ATS]]&gt;0,Table1[[#This Row],[ATS streak (not real)]]-1,Table1[[#This Row],[ATS streak (not real)]]+1)</f>
        <v>-1</v>
      </c>
      <c r="AA2348" s="5">
        <f>Table1[[#This Row],[running ttl ppg]]^2.37/(Table1[[#This Row],[running ttl ppg]]^2.37+Table1[[#This Row],[running ttl ppga]]^2.37)</f>
        <v>0.14382568844588917</v>
      </c>
      <c r="AB2348" s="5">
        <f>Table1[[#This Row],[pyth ratio]]+Table1[[#This Row],[win/loss ratio]]</f>
        <v>0.32564387026407099</v>
      </c>
    </row>
    <row r="2349" spans="1:28" x14ac:dyDescent="0.25">
      <c r="A2349" s="1">
        <v>4907</v>
      </c>
      <c r="B2349" s="7">
        <f t="shared" si="76"/>
        <v>12</v>
      </c>
      <c r="C2349" s="5">
        <v>2020</v>
      </c>
      <c r="D2349" s="5">
        <v>13</v>
      </c>
      <c r="E2349" t="s">
        <v>59</v>
      </c>
      <c r="F2349" t="s">
        <v>66</v>
      </c>
      <c r="G2349" s="5">
        <v>1</v>
      </c>
      <c r="H2349">
        <v>37</v>
      </c>
      <c r="I2349">
        <v>31</v>
      </c>
      <c r="J2349">
        <v>6</v>
      </c>
      <c r="K2349">
        <f>IF(Table1[[#This Row],[net]]&gt;0,1,0)</f>
        <v>1</v>
      </c>
      <c r="L2349">
        <v>10.5</v>
      </c>
      <c r="M2349">
        <f>IF(Table1[[#This Row],[team]]=E2348,SUM(Table1[[#This Row],[win/loss]],M2348),Table1[[#This Row],[win/loss]])</f>
        <v>3</v>
      </c>
      <c r="N2349">
        <f>IF(Table1[[#This Row],[team]]=E2348,SUM(Table1[[#This Row],[win/loss]],M2348),Table1[[#This Row],[win/loss]])/B2349</f>
        <v>0.25</v>
      </c>
      <c r="O2349">
        <f t="shared" si="75"/>
        <v>16.5</v>
      </c>
      <c r="P2349">
        <f>IF(Table1[[#This Row],[difference]]&gt;0,SQRT(Table1[[#This Row],[difference]]),-SQRT(ABS(Table1[[#This Row],[difference]])))</f>
        <v>4.0620192023179804</v>
      </c>
      <c r="Q2349">
        <f>IF(Table1[[#This Row],[line]]&gt;0,SQRT(Table1[[#This Row],[line]]),-SQRT(ABS(Table1[[#This Row],[line]])))</f>
        <v>3.2403703492039302</v>
      </c>
      <c r="R2349">
        <f>Table1[[#This Row],[difference]]-Table1[[#This Row],[sqrt(line)]]</f>
        <v>13.25962965079607</v>
      </c>
      <c r="S2349">
        <f>IF(Table1[[#This Row],[difference]]&gt;0,1,-1)</f>
        <v>1</v>
      </c>
      <c r="T2349">
        <f>IF(Table1[[#This Row],[team]]=E2348,SUM(H2349,T2348),Table1[[#This Row],[ppg]])</f>
        <v>200</v>
      </c>
      <c r="U2349">
        <f>IF(Table1[[#This Row],[team]]=E2348,SUM(I2349,U2348),Table1[[#This Row],[ppga]])</f>
        <v>377</v>
      </c>
      <c r="V2349">
        <f>IF(Table1[[#This Row],[team]]=E2348,SUM(Table1[[#This Row],[difference]],V2348),Table1[[#This Row],[difference]])</f>
        <v>-35</v>
      </c>
      <c r="W2349">
        <f>IF(Table1[[#This Row],[team]]=E2348,SUM(Table1[[#This Row],[sqrt(dif)]],W2348),Table1[[#This Row],[sqrt(dif)]])</f>
        <v>-3.8526400577756705</v>
      </c>
      <c r="X2349">
        <f>IF(Table1[[#This Row],[team]]=E2348,SUM(Table1[[#This Row],[f1]],X2348),Table1[[#This Row],[f1]])</f>
        <v>-75.156243793755777</v>
      </c>
      <c r="Y2349">
        <f>IF(Table1[[#This Row],[ATS]]=S2348,SUM(Table1[[#This Row],[ATS]],Y2348),Table1[[#This Row],[ATS]])</f>
        <v>1</v>
      </c>
      <c r="Z2349">
        <f>IF(Table1[[#This Row],[ATS]]&gt;0,Table1[[#This Row],[ATS streak (not real)]]-1,Table1[[#This Row],[ATS streak (not real)]]+1)</f>
        <v>0</v>
      </c>
      <c r="AA2349" s="5">
        <f>Table1[[#This Row],[running ttl ppg]]^2.37/(Table1[[#This Row],[running ttl ppg]]^2.37+Table1[[#This Row],[running ttl ppga]]^2.37)</f>
        <v>0.18206651444002947</v>
      </c>
      <c r="AB2349" s="5">
        <f>Table1[[#This Row],[pyth ratio]]+Table1[[#This Row],[win/loss ratio]]</f>
        <v>0.43206651444002947</v>
      </c>
    </row>
    <row r="2350" spans="1:28" x14ac:dyDescent="0.25">
      <c r="A2350" s="1">
        <v>4908</v>
      </c>
      <c r="B2350" s="7">
        <f t="shared" si="76"/>
        <v>13</v>
      </c>
      <c r="C2350" s="5">
        <v>2020</v>
      </c>
      <c r="D2350" s="5">
        <v>14</v>
      </c>
      <c r="E2350" t="s">
        <v>59</v>
      </c>
      <c r="F2350" t="s">
        <v>62</v>
      </c>
      <c r="G2350" s="5">
        <v>0</v>
      </c>
      <c r="H2350">
        <v>21</v>
      </c>
      <c r="I2350">
        <v>22</v>
      </c>
      <c r="J2350">
        <v>-1</v>
      </c>
      <c r="K2350">
        <f>IF(Table1[[#This Row],[net]]&gt;0,1,0)</f>
        <v>0</v>
      </c>
      <c r="L2350">
        <v>5</v>
      </c>
      <c r="M2350">
        <f>IF(Table1[[#This Row],[team]]=E2349,SUM(Table1[[#This Row],[win/loss]],M2349),Table1[[#This Row],[win/loss]])</f>
        <v>3</v>
      </c>
      <c r="N2350">
        <f>IF(Table1[[#This Row],[team]]=E2349,SUM(Table1[[#This Row],[win/loss]],M2349),Table1[[#This Row],[win/loss]])/B2350</f>
        <v>0.23076923076923078</v>
      </c>
      <c r="O2350">
        <f t="shared" si="75"/>
        <v>4</v>
      </c>
      <c r="P2350">
        <f>IF(Table1[[#This Row],[difference]]&gt;0,SQRT(Table1[[#This Row],[difference]]),-SQRT(ABS(Table1[[#This Row],[difference]])))</f>
        <v>2</v>
      </c>
      <c r="Q2350">
        <f>IF(Table1[[#This Row],[line]]&gt;0,SQRT(Table1[[#This Row],[line]]),-SQRT(ABS(Table1[[#This Row],[line]])))</f>
        <v>2.2360679774997898</v>
      </c>
      <c r="R2350">
        <f>Table1[[#This Row],[difference]]-Table1[[#This Row],[sqrt(line)]]</f>
        <v>1.7639320225002102</v>
      </c>
      <c r="S2350">
        <f>IF(Table1[[#This Row],[difference]]&gt;0,1,-1)</f>
        <v>1</v>
      </c>
      <c r="T2350">
        <f>IF(Table1[[#This Row],[team]]=E2349,SUM(H2350,T2349),Table1[[#This Row],[ppg]])</f>
        <v>221</v>
      </c>
      <c r="U2350">
        <f>IF(Table1[[#This Row],[team]]=E2349,SUM(I2350,U2349),Table1[[#This Row],[ppga]])</f>
        <v>399</v>
      </c>
      <c r="V2350">
        <f>IF(Table1[[#This Row],[team]]=E2349,SUM(Table1[[#This Row],[difference]],V2349),Table1[[#This Row],[difference]])</f>
        <v>-31</v>
      </c>
      <c r="W2350">
        <f>IF(Table1[[#This Row],[team]]=E2349,SUM(Table1[[#This Row],[sqrt(dif)]],W2349),Table1[[#This Row],[sqrt(dif)]])</f>
        <v>-1.8526400577756705</v>
      </c>
      <c r="X2350">
        <f>IF(Table1[[#This Row],[team]]=E2349,SUM(Table1[[#This Row],[f1]],X2349),Table1[[#This Row],[f1]])</f>
        <v>-73.392311771255564</v>
      </c>
      <c r="Y2350">
        <f>IF(Table1[[#This Row],[ATS]]=S2349,SUM(Table1[[#This Row],[ATS]],Y2349),Table1[[#This Row],[ATS]])</f>
        <v>2</v>
      </c>
      <c r="Z2350">
        <f>IF(Table1[[#This Row],[ATS]]&gt;0,Table1[[#This Row],[ATS streak (not real)]]-1,Table1[[#This Row],[ATS streak (not real)]]+1)</f>
        <v>1</v>
      </c>
      <c r="AA2350" s="5">
        <f>Table1[[#This Row],[running ttl ppg]]^2.37/(Table1[[#This Row],[running ttl ppg]]^2.37+Table1[[#This Row],[running ttl ppga]]^2.37)</f>
        <v>0.19778549411381632</v>
      </c>
      <c r="AB2350" s="5">
        <f>Table1[[#This Row],[pyth ratio]]+Table1[[#This Row],[win/loss ratio]]</f>
        <v>0.42855472488304713</v>
      </c>
    </row>
    <row r="2351" spans="1:28" x14ac:dyDescent="0.25">
      <c r="A2351" s="1">
        <v>4909</v>
      </c>
      <c r="B2351" s="7">
        <f t="shared" si="76"/>
        <v>14</v>
      </c>
      <c r="C2351" s="5">
        <v>2020</v>
      </c>
      <c r="D2351" s="5">
        <v>15</v>
      </c>
      <c r="E2351" t="s">
        <v>59</v>
      </c>
      <c r="F2351" t="s">
        <v>61</v>
      </c>
      <c r="G2351" s="5">
        <v>0</v>
      </c>
      <c r="H2351">
        <v>20</v>
      </c>
      <c r="I2351">
        <v>36</v>
      </c>
      <c r="J2351">
        <v>-16</v>
      </c>
      <c r="K2351">
        <f>IF(Table1[[#This Row],[net]]&gt;0,1,0)</f>
        <v>0</v>
      </c>
      <c r="L2351">
        <v>3.5</v>
      </c>
      <c r="M2351">
        <f>IF(Table1[[#This Row],[team]]=E2350,SUM(Table1[[#This Row],[win/loss]],M2350),Table1[[#This Row],[win/loss]])</f>
        <v>3</v>
      </c>
      <c r="N2351">
        <f>IF(Table1[[#This Row],[team]]=E2350,SUM(Table1[[#This Row],[win/loss]],M2350),Table1[[#This Row],[win/loss]])/B2351</f>
        <v>0.21428571428571427</v>
      </c>
      <c r="O2351">
        <f t="shared" si="75"/>
        <v>-12.5</v>
      </c>
      <c r="P2351">
        <f>IF(Table1[[#This Row],[difference]]&gt;0,SQRT(Table1[[#This Row],[difference]]),-SQRT(ABS(Table1[[#This Row],[difference]])))</f>
        <v>-3.5355339059327378</v>
      </c>
      <c r="Q2351">
        <f>IF(Table1[[#This Row],[line]]&gt;0,SQRT(Table1[[#This Row],[line]]),-SQRT(ABS(Table1[[#This Row],[line]])))</f>
        <v>1.8708286933869707</v>
      </c>
      <c r="R2351">
        <f>Table1[[#This Row],[difference]]-Table1[[#This Row],[sqrt(line)]]</f>
        <v>-14.37082869338697</v>
      </c>
      <c r="S2351">
        <f>IF(Table1[[#This Row],[difference]]&gt;0,1,-1)</f>
        <v>-1</v>
      </c>
      <c r="T2351">
        <f>IF(Table1[[#This Row],[team]]=E2350,SUM(H2351,T2350),Table1[[#This Row],[ppg]])</f>
        <v>241</v>
      </c>
      <c r="U2351">
        <f>IF(Table1[[#This Row],[team]]=E2350,SUM(I2351,U2350),Table1[[#This Row],[ppga]])</f>
        <v>435</v>
      </c>
      <c r="V2351">
        <f>IF(Table1[[#This Row],[team]]=E2350,SUM(Table1[[#This Row],[difference]],V2350),Table1[[#This Row],[difference]])</f>
        <v>-43.5</v>
      </c>
      <c r="W2351">
        <f>IF(Table1[[#This Row],[team]]=E2350,SUM(Table1[[#This Row],[sqrt(dif)]],W2350),Table1[[#This Row],[sqrt(dif)]])</f>
        <v>-5.3881739637084083</v>
      </c>
      <c r="X2351">
        <f>IF(Table1[[#This Row],[team]]=E2350,SUM(Table1[[#This Row],[f1]],X2350),Table1[[#This Row],[f1]])</f>
        <v>-87.763140464642532</v>
      </c>
      <c r="Y2351">
        <f>IF(Table1[[#This Row],[ATS]]=S2350,SUM(Table1[[#This Row],[ATS]],Y2350),Table1[[#This Row],[ATS]])</f>
        <v>-1</v>
      </c>
      <c r="Z2351">
        <f>IF(Table1[[#This Row],[ATS]]&gt;0,Table1[[#This Row],[ATS streak (not real)]]-1,Table1[[#This Row],[ATS streak (not real)]]+1)</f>
        <v>0</v>
      </c>
      <c r="AA2351" s="5">
        <f>Table1[[#This Row],[running ttl ppg]]^2.37/(Table1[[#This Row],[running ttl ppg]]^2.37+Table1[[#This Row],[running ttl ppga]]^2.37)</f>
        <v>0.19787937700177236</v>
      </c>
      <c r="AB2351" s="5">
        <f>Table1[[#This Row],[pyth ratio]]+Table1[[#This Row],[win/loss ratio]]</f>
        <v>0.41216509128748663</v>
      </c>
    </row>
    <row r="2352" spans="1:28" x14ac:dyDescent="0.25">
      <c r="A2352" s="1">
        <v>4910</v>
      </c>
      <c r="B2352" s="7">
        <f t="shared" si="76"/>
        <v>15</v>
      </c>
      <c r="C2352" s="5">
        <v>2020</v>
      </c>
      <c r="D2352" s="5">
        <v>16</v>
      </c>
      <c r="E2352" t="s">
        <v>59</v>
      </c>
      <c r="F2352" t="s">
        <v>47</v>
      </c>
      <c r="G2352" s="5">
        <v>1</v>
      </c>
      <c r="H2352">
        <v>38</v>
      </c>
      <c r="I2352">
        <v>35</v>
      </c>
      <c r="J2352">
        <v>3</v>
      </c>
      <c r="K2352">
        <f>IF(Table1[[#This Row],[net]]&gt;0,1,0)</f>
        <v>1</v>
      </c>
      <c r="L2352">
        <v>1.5</v>
      </c>
      <c r="M2352">
        <f>IF(Table1[[#This Row],[team]]=E2351,SUM(Table1[[#This Row],[win/loss]],M2351),Table1[[#This Row],[win/loss]])</f>
        <v>4</v>
      </c>
      <c r="N2352">
        <f>IF(Table1[[#This Row],[team]]=E2351,SUM(Table1[[#This Row],[win/loss]],M2351),Table1[[#This Row],[win/loss]])/B2352</f>
        <v>0.26666666666666666</v>
      </c>
      <c r="O2352">
        <f t="shared" si="75"/>
        <v>4.5</v>
      </c>
      <c r="P2352">
        <f>IF(Table1[[#This Row],[difference]]&gt;0,SQRT(Table1[[#This Row],[difference]]),-SQRT(ABS(Table1[[#This Row],[difference]])))</f>
        <v>2.1213203435596424</v>
      </c>
      <c r="Q2352">
        <f>IF(Table1[[#This Row],[line]]&gt;0,SQRT(Table1[[#This Row],[line]]),-SQRT(ABS(Table1[[#This Row],[line]])))</f>
        <v>1.2247448713915889</v>
      </c>
      <c r="R2352">
        <f>Table1[[#This Row],[difference]]-Table1[[#This Row],[sqrt(line)]]</f>
        <v>3.2752551286084111</v>
      </c>
      <c r="S2352">
        <f>IF(Table1[[#This Row],[difference]]&gt;0,1,-1)</f>
        <v>1</v>
      </c>
      <c r="T2352">
        <f>IF(Table1[[#This Row],[team]]=E2351,SUM(H2352,T2351),Table1[[#This Row],[ppg]])</f>
        <v>279</v>
      </c>
      <c r="U2352">
        <f>IF(Table1[[#This Row],[team]]=E2351,SUM(I2352,U2351),Table1[[#This Row],[ppga]])</f>
        <v>470</v>
      </c>
      <c r="V2352">
        <f>IF(Table1[[#This Row],[team]]=E2351,SUM(Table1[[#This Row],[difference]],V2351),Table1[[#This Row],[difference]])</f>
        <v>-39</v>
      </c>
      <c r="W2352">
        <f>IF(Table1[[#This Row],[team]]=E2351,SUM(Table1[[#This Row],[sqrt(dif)]],W2351),Table1[[#This Row],[sqrt(dif)]])</f>
        <v>-3.2668536201487659</v>
      </c>
      <c r="X2352">
        <f>IF(Table1[[#This Row],[team]]=E2351,SUM(Table1[[#This Row],[f1]],X2351),Table1[[#This Row],[f1]])</f>
        <v>-84.487885336034125</v>
      </c>
      <c r="Y2352">
        <f>IF(Table1[[#This Row],[ATS]]=S2351,SUM(Table1[[#This Row],[ATS]],Y2351),Table1[[#This Row],[ATS]])</f>
        <v>1</v>
      </c>
      <c r="Z2352">
        <f>IF(Table1[[#This Row],[ATS]]&gt;0,Table1[[#This Row],[ATS streak (not real)]]-1,Table1[[#This Row],[ATS streak (not real)]]+1)</f>
        <v>0</v>
      </c>
      <c r="AA2352" s="5">
        <f>Table1[[#This Row],[running ttl ppg]]^2.37/(Table1[[#This Row],[running ttl ppg]]^2.37+Table1[[#This Row],[running ttl ppga]]^2.37)</f>
        <v>0.22513221489936294</v>
      </c>
      <c r="AB2352" s="5">
        <f>Table1[[#This Row],[pyth ratio]]+Table1[[#This Row],[win/loss ratio]]</f>
        <v>0.49179888156602958</v>
      </c>
    </row>
    <row r="2353" spans="1:28" x14ac:dyDescent="0.25">
      <c r="A2353" s="1">
        <v>4911</v>
      </c>
      <c r="B2353" s="7">
        <f t="shared" si="76"/>
        <v>16</v>
      </c>
      <c r="C2353" s="5">
        <v>2020</v>
      </c>
      <c r="D2353" s="5">
        <v>17</v>
      </c>
      <c r="E2353" t="s">
        <v>59</v>
      </c>
      <c r="F2353" t="s">
        <v>63</v>
      </c>
      <c r="G2353" s="5">
        <v>0</v>
      </c>
      <c r="H2353">
        <v>27</v>
      </c>
      <c r="I2353">
        <v>24</v>
      </c>
      <c r="J2353">
        <v>3</v>
      </c>
      <c r="K2353">
        <f>IF(Table1[[#This Row],[net]]&gt;0,1,0)</f>
        <v>1</v>
      </c>
      <c r="L2353">
        <v>17</v>
      </c>
      <c r="M2353">
        <f>IF(Table1[[#This Row],[team]]=E2352,SUM(Table1[[#This Row],[win/loss]],M2352),Table1[[#This Row],[win/loss]])</f>
        <v>5</v>
      </c>
      <c r="N2353">
        <f>IF(Table1[[#This Row],[team]]=E2352,SUM(Table1[[#This Row],[win/loss]],M2352),Table1[[#This Row],[win/loss]])/B2353</f>
        <v>0.3125</v>
      </c>
      <c r="O2353">
        <f t="shared" si="75"/>
        <v>20</v>
      </c>
      <c r="P2353">
        <f>IF(Table1[[#This Row],[difference]]&gt;0,SQRT(Table1[[#This Row],[difference]]),-SQRT(ABS(Table1[[#This Row],[difference]])))</f>
        <v>4.4721359549995796</v>
      </c>
      <c r="Q2353">
        <f>IF(Table1[[#This Row],[line]]&gt;0,SQRT(Table1[[#This Row],[line]]),-SQRT(ABS(Table1[[#This Row],[line]])))</f>
        <v>4.1231056256176606</v>
      </c>
      <c r="R2353">
        <f>Table1[[#This Row],[difference]]-Table1[[#This Row],[sqrt(line)]]</f>
        <v>15.876894374382339</v>
      </c>
      <c r="S2353">
        <f>IF(Table1[[#This Row],[difference]]&gt;0,1,-1)</f>
        <v>1</v>
      </c>
      <c r="T2353">
        <f>IF(Table1[[#This Row],[team]]=E2352,SUM(H2353,T2352),Table1[[#This Row],[ppg]])</f>
        <v>306</v>
      </c>
      <c r="U2353">
        <f>IF(Table1[[#This Row],[team]]=E2352,SUM(I2353,U2352),Table1[[#This Row],[ppga]])</f>
        <v>494</v>
      </c>
      <c r="V2353">
        <f>IF(Table1[[#This Row],[team]]=E2352,SUM(Table1[[#This Row],[difference]],V2352),Table1[[#This Row],[difference]])</f>
        <v>-19</v>
      </c>
      <c r="W2353">
        <f>IF(Table1[[#This Row],[team]]=E2352,SUM(Table1[[#This Row],[sqrt(dif)]],W2352),Table1[[#This Row],[sqrt(dif)]])</f>
        <v>1.2052823348508137</v>
      </c>
      <c r="X2353">
        <f>IF(Table1[[#This Row],[team]]=E2352,SUM(Table1[[#This Row],[f1]],X2352),Table1[[#This Row],[f1]])</f>
        <v>-68.610990961651794</v>
      </c>
      <c r="Y2353">
        <f>IF(Table1[[#This Row],[ATS]]=S2352,SUM(Table1[[#This Row],[ATS]],Y2352),Table1[[#This Row],[ATS]])</f>
        <v>2</v>
      </c>
      <c r="Z2353">
        <f>IF(Table1[[#This Row],[ATS]]&gt;0,Table1[[#This Row],[ATS streak (not real)]]-1,Table1[[#This Row],[ATS streak (not real)]]+1)</f>
        <v>1</v>
      </c>
      <c r="AA2353" s="5">
        <f>Table1[[#This Row],[running ttl ppg]]^2.37/(Table1[[#This Row],[running ttl ppg]]^2.37+Table1[[#This Row],[running ttl ppga]]^2.37)</f>
        <v>0.24321884457047116</v>
      </c>
      <c r="AB2353" s="5">
        <f>Table1[[#This Row],[pyth ratio]]+Table1[[#This Row],[win/loss ratio]]</f>
        <v>0.55571884457047116</v>
      </c>
    </row>
    <row r="2354" spans="1:28" x14ac:dyDescent="0.25">
      <c r="A2354" s="1">
        <v>4912</v>
      </c>
      <c r="B2354" s="7">
        <f t="shared" si="76"/>
        <v>1</v>
      </c>
      <c r="C2354" s="5">
        <v>2020</v>
      </c>
      <c r="D2354" s="5">
        <v>1</v>
      </c>
      <c r="E2354" t="s">
        <v>60</v>
      </c>
      <c r="F2354" t="s">
        <v>42</v>
      </c>
      <c r="G2354" s="5">
        <v>1</v>
      </c>
      <c r="H2354">
        <v>28</v>
      </c>
      <c r="I2354">
        <v>12</v>
      </c>
      <c r="J2354">
        <v>16</v>
      </c>
      <c r="K2354">
        <f>IF(Table1[[#This Row],[net]]&gt;0,1,0)</f>
        <v>1</v>
      </c>
      <c r="L2354">
        <v>-3.5</v>
      </c>
      <c r="M2354">
        <f>IF(Table1[[#This Row],[team]]=E2353,SUM(Table1[[#This Row],[win/loss]],M2353),Table1[[#This Row],[win/loss]])</f>
        <v>1</v>
      </c>
      <c r="N2354">
        <f>IF(Table1[[#This Row],[team]]=E2353,SUM(Table1[[#This Row],[win/loss]],M2353),Table1[[#This Row],[win/loss]])/B2354</f>
        <v>1</v>
      </c>
      <c r="O2354">
        <f t="shared" si="75"/>
        <v>12.5</v>
      </c>
      <c r="P2354">
        <f>IF(Table1[[#This Row],[difference]]&gt;0,SQRT(Table1[[#This Row],[difference]]),-SQRT(ABS(Table1[[#This Row],[difference]])))</f>
        <v>3.5355339059327378</v>
      </c>
      <c r="Q2354">
        <f>IF(Table1[[#This Row],[line]]&gt;0,SQRT(Table1[[#This Row],[line]]),-SQRT(ABS(Table1[[#This Row],[line]])))</f>
        <v>-1.8708286933869707</v>
      </c>
      <c r="R2354">
        <f>Table1[[#This Row],[difference]]-Table1[[#This Row],[sqrt(line)]]</f>
        <v>14.37082869338697</v>
      </c>
      <c r="S2354">
        <f>IF(Table1[[#This Row],[difference]]&gt;0,1,-1)</f>
        <v>1</v>
      </c>
      <c r="T2354">
        <f>IF(Table1[[#This Row],[team]]=E2353,SUM(H2354,T2353),Table1[[#This Row],[ppg]])</f>
        <v>28</v>
      </c>
      <c r="U2354">
        <f>IF(Table1[[#This Row],[team]]=E2353,SUM(I2354,U2353),Table1[[#This Row],[ppga]])</f>
        <v>12</v>
      </c>
      <c r="V2354">
        <f>IF(Table1[[#This Row],[team]]=E2353,SUM(Table1[[#This Row],[difference]],V2353),Table1[[#This Row],[difference]])</f>
        <v>12.5</v>
      </c>
      <c r="W2354">
        <f>IF(Table1[[#This Row],[team]]=E2353,SUM(Table1[[#This Row],[sqrt(dif)]],W2353),Table1[[#This Row],[sqrt(dif)]])</f>
        <v>3.5355339059327378</v>
      </c>
      <c r="X2354">
        <f>IF(Table1[[#This Row],[team]]=E2353,SUM(Table1[[#This Row],[f1]],X2353),Table1[[#This Row],[f1]])</f>
        <v>14.37082869338697</v>
      </c>
      <c r="Y2354">
        <f>IF(Table1[[#This Row],[ATS]]=S2353,SUM(Table1[[#This Row],[ATS]],Y2353),Table1[[#This Row],[ATS]])</f>
        <v>3</v>
      </c>
      <c r="Z2354">
        <f>IF(Table1[[#This Row],[ATS]]&gt;0,Table1[[#This Row],[ATS streak (not real)]]-1,Table1[[#This Row],[ATS streak (not real)]]+1)</f>
        <v>2</v>
      </c>
      <c r="AA2354" s="5">
        <f>Table1[[#This Row],[running ttl ppg]]^2.37/(Table1[[#This Row],[running ttl ppg]]^2.37+Table1[[#This Row],[running ttl ppga]]^2.37)</f>
        <v>0.88164448150904262</v>
      </c>
      <c r="AB2354" s="5">
        <f>Table1[[#This Row],[pyth ratio]]+Table1[[#This Row],[win/loss ratio]]</f>
        <v>1.8816444815090425</v>
      </c>
    </row>
    <row r="2355" spans="1:28" x14ac:dyDescent="0.25">
      <c r="A2355" s="1">
        <v>4913</v>
      </c>
      <c r="B2355" s="7">
        <f t="shared" si="76"/>
        <v>2</v>
      </c>
      <c r="C2355" s="5">
        <v>2020</v>
      </c>
      <c r="D2355" s="5">
        <v>2</v>
      </c>
      <c r="E2355" t="s">
        <v>60</v>
      </c>
      <c r="F2355" t="s">
        <v>52</v>
      </c>
      <c r="G2355" s="5">
        <v>0</v>
      </c>
      <c r="H2355">
        <v>16</v>
      </c>
      <c r="I2355">
        <v>21</v>
      </c>
      <c r="J2355">
        <v>-5</v>
      </c>
      <c r="K2355">
        <f>IF(Table1[[#This Row],[net]]&gt;0,1,0)</f>
        <v>0</v>
      </c>
      <c r="L2355">
        <v>3</v>
      </c>
      <c r="M2355">
        <f>IF(Table1[[#This Row],[team]]=E2354,SUM(Table1[[#This Row],[win/loss]],M2354),Table1[[#This Row],[win/loss]])</f>
        <v>1</v>
      </c>
      <c r="N2355">
        <f>IF(Table1[[#This Row],[team]]=E2354,SUM(Table1[[#This Row],[win/loss]],M2354),Table1[[#This Row],[win/loss]])/B2355</f>
        <v>0.5</v>
      </c>
      <c r="O2355">
        <f t="shared" si="75"/>
        <v>-2</v>
      </c>
      <c r="P2355">
        <f>IF(Table1[[#This Row],[difference]]&gt;0,SQRT(Table1[[#This Row],[difference]]),-SQRT(ABS(Table1[[#This Row],[difference]])))</f>
        <v>-1.4142135623730951</v>
      </c>
      <c r="Q2355">
        <f>IF(Table1[[#This Row],[line]]&gt;0,SQRT(Table1[[#This Row],[line]]),-SQRT(ABS(Table1[[#This Row],[line]])))</f>
        <v>1.7320508075688772</v>
      </c>
      <c r="R2355">
        <f>Table1[[#This Row],[difference]]-Table1[[#This Row],[sqrt(line)]]</f>
        <v>-3.7320508075688772</v>
      </c>
      <c r="S2355">
        <f>IF(Table1[[#This Row],[difference]]&gt;0,1,-1)</f>
        <v>-1</v>
      </c>
      <c r="T2355">
        <f>IF(Table1[[#This Row],[team]]=E2354,SUM(H2355,T2354),Table1[[#This Row],[ppg]])</f>
        <v>44</v>
      </c>
      <c r="U2355">
        <f>IF(Table1[[#This Row],[team]]=E2354,SUM(I2355,U2354),Table1[[#This Row],[ppga]])</f>
        <v>33</v>
      </c>
      <c r="V2355">
        <f>IF(Table1[[#This Row],[team]]=E2354,SUM(Table1[[#This Row],[difference]],V2354),Table1[[#This Row],[difference]])</f>
        <v>10.5</v>
      </c>
      <c r="W2355">
        <f>IF(Table1[[#This Row],[team]]=E2354,SUM(Table1[[#This Row],[sqrt(dif)]],W2354),Table1[[#This Row],[sqrt(dif)]])</f>
        <v>2.1213203435596428</v>
      </c>
      <c r="X2355">
        <f>IF(Table1[[#This Row],[team]]=E2354,SUM(Table1[[#This Row],[f1]],X2354),Table1[[#This Row],[f1]])</f>
        <v>10.638777885818094</v>
      </c>
      <c r="Y2355">
        <f>IF(Table1[[#This Row],[ATS]]=S2354,SUM(Table1[[#This Row],[ATS]],Y2354),Table1[[#This Row],[ATS]])</f>
        <v>-1</v>
      </c>
      <c r="Z2355">
        <f>IF(Table1[[#This Row],[ATS]]&gt;0,Table1[[#This Row],[ATS streak (not real)]]-1,Table1[[#This Row],[ATS streak (not real)]]+1)</f>
        <v>0</v>
      </c>
      <c r="AA2355" s="5">
        <f>Table1[[#This Row],[running ttl ppg]]^2.37/(Table1[[#This Row],[running ttl ppg]]^2.37+Table1[[#This Row],[running ttl ppga]]^2.37)</f>
        <v>0.66414177276322051</v>
      </c>
      <c r="AB2355" s="5">
        <f>Table1[[#This Row],[pyth ratio]]+Table1[[#This Row],[win/loss ratio]]</f>
        <v>1.1641417727632204</v>
      </c>
    </row>
    <row r="2356" spans="1:28" x14ac:dyDescent="0.25">
      <c r="A2356" s="1">
        <v>4914</v>
      </c>
      <c r="B2356" s="7">
        <f t="shared" si="76"/>
        <v>3</v>
      </c>
      <c r="C2356" s="5">
        <v>2020</v>
      </c>
      <c r="D2356" s="5">
        <v>3</v>
      </c>
      <c r="E2356" t="s">
        <v>60</v>
      </c>
      <c r="F2356" t="s">
        <v>65</v>
      </c>
      <c r="G2356" s="5">
        <v>1</v>
      </c>
      <c r="H2356">
        <v>34</v>
      </c>
      <c r="I2356">
        <v>14</v>
      </c>
      <c r="J2356">
        <v>20</v>
      </c>
      <c r="K2356">
        <f>IF(Table1[[#This Row],[net]]&gt;0,1,0)</f>
        <v>1</v>
      </c>
      <c r="L2356">
        <v>-9</v>
      </c>
      <c r="M2356">
        <f>IF(Table1[[#This Row],[team]]=E2355,SUM(Table1[[#This Row],[win/loss]],M2355),Table1[[#This Row],[win/loss]])</f>
        <v>2</v>
      </c>
      <c r="N2356">
        <f>IF(Table1[[#This Row],[team]]=E2355,SUM(Table1[[#This Row],[win/loss]],M2355),Table1[[#This Row],[win/loss]])/B2356</f>
        <v>0.66666666666666663</v>
      </c>
      <c r="O2356">
        <f t="shared" si="75"/>
        <v>11</v>
      </c>
      <c r="P2356">
        <f>IF(Table1[[#This Row],[difference]]&gt;0,SQRT(Table1[[#This Row],[difference]]),-SQRT(ABS(Table1[[#This Row],[difference]])))</f>
        <v>3.3166247903553998</v>
      </c>
      <c r="Q2356">
        <f>IF(Table1[[#This Row],[line]]&gt;0,SQRT(Table1[[#This Row],[line]]),-SQRT(ABS(Table1[[#This Row],[line]])))</f>
        <v>-3</v>
      </c>
      <c r="R2356">
        <f>Table1[[#This Row],[difference]]-Table1[[#This Row],[sqrt(line)]]</f>
        <v>14</v>
      </c>
      <c r="S2356">
        <f>IF(Table1[[#This Row],[difference]]&gt;0,1,-1)</f>
        <v>1</v>
      </c>
      <c r="T2356">
        <f>IF(Table1[[#This Row],[team]]=E2355,SUM(H2356,T2355),Table1[[#This Row],[ppg]])</f>
        <v>78</v>
      </c>
      <c r="U2356">
        <f>IF(Table1[[#This Row],[team]]=E2355,SUM(I2356,U2355),Table1[[#This Row],[ppga]])</f>
        <v>47</v>
      </c>
      <c r="V2356">
        <f>IF(Table1[[#This Row],[team]]=E2355,SUM(Table1[[#This Row],[difference]],V2355),Table1[[#This Row],[difference]])</f>
        <v>21.5</v>
      </c>
      <c r="W2356">
        <f>IF(Table1[[#This Row],[team]]=E2355,SUM(Table1[[#This Row],[sqrt(dif)]],W2355),Table1[[#This Row],[sqrt(dif)]])</f>
        <v>5.4379451339150426</v>
      </c>
      <c r="X2356">
        <f>IF(Table1[[#This Row],[team]]=E2355,SUM(Table1[[#This Row],[f1]],X2355),Table1[[#This Row],[f1]])</f>
        <v>24.638777885818094</v>
      </c>
      <c r="Y2356">
        <f>IF(Table1[[#This Row],[ATS]]=S2355,SUM(Table1[[#This Row],[ATS]],Y2355),Table1[[#This Row],[ATS]])</f>
        <v>1</v>
      </c>
      <c r="Z2356">
        <f>IF(Table1[[#This Row],[ATS]]&gt;0,Table1[[#This Row],[ATS streak (not real)]]-1,Table1[[#This Row],[ATS streak (not real)]]+1)</f>
        <v>0</v>
      </c>
      <c r="AA2356" s="5">
        <f>Table1[[#This Row],[running ttl ppg]]^2.37/(Table1[[#This Row],[running ttl ppg]]^2.37+Table1[[#This Row],[running ttl ppga]]^2.37)</f>
        <v>0.76862262934444747</v>
      </c>
      <c r="AB2356" s="5">
        <f>Table1[[#This Row],[pyth ratio]]+Table1[[#This Row],[win/loss ratio]]</f>
        <v>1.4352892960111141</v>
      </c>
    </row>
    <row r="2357" spans="1:28" x14ac:dyDescent="0.25">
      <c r="A2357" s="1">
        <v>4915</v>
      </c>
      <c r="B2357" s="7">
        <f t="shared" si="76"/>
        <v>4</v>
      </c>
      <c r="C2357" s="5">
        <v>2020</v>
      </c>
      <c r="D2357" s="5">
        <v>4</v>
      </c>
      <c r="E2357" t="s">
        <v>60</v>
      </c>
      <c r="F2357" t="s">
        <v>46</v>
      </c>
      <c r="G2357" s="5">
        <v>0</v>
      </c>
      <c r="H2357">
        <v>6</v>
      </c>
      <c r="I2357">
        <v>16</v>
      </c>
      <c r="J2357">
        <v>-10</v>
      </c>
      <c r="K2357">
        <f>IF(Table1[[#This Row],[net]]&gt;0,1,0)</f>
        <v>0</v>
      </c>
      <c r="L2357">
        <v>1</v>
      </c>
      <c r="M2357">
        <f>IF(Table1[[#This Row],[team]]=E2356,SUM(Table1[[#This Row],[win/loss]],M2356),Table1[[#This Row],[win/loss]])</f>
        <v>2</v>
      </c>
      <c r="N2357">
        <f>IF(Table1[[#This Row],[team]]=E2356,SUM(Table1[[#This Row],[win/loss]],M2356),Table1[[#This Row],[win/loss]])/B2357</f>
        <v>0.5</v>
      </c>
      <c r="O2357">
        <f t="shared" si="75"/>
        <v>-9</v>
      </c>
      <c r="P2357">
        <f>IF(Table1[[#This Row],[difference]]&gt;0,SQRT(Table1[[#This Row],[difference]]),-SQRT(ABS(Table1[[#This Row],[difference]])))</f>
        <v>-3</v>
      </c>
      <c r="Q2357">
        <f>IF(Table1[[#This Row],[line]]&gt;0,SQRT(Table1[[#This Row],[line]]),-SQRT(ABS(Table1[[#This Row],[line]])))</f>
        <v>1</v>
      </c>
      <c r="R2357">
        <f>Table1[[#This Row],[difference]]-Table1[[#This Row],[sqrt(line)]]</f>
        <v>-10</v>
      </c>
      <c r="S2357">
        <f>IF(Table1[[#This Row],[difference]]&gt;0,1,-1)</f>
        <v>-1</v>
      </c>
      <c r="T2357">
        <f>IF(Table1[[#This Row],[team]]=E2356,SUM(H2357,T2356),Table1[[#This Row],[ppg]])</f>
        <v>84</v>
      </c>
      <c r="U2357">
        <f>IF(Table1[[#This Row],[team]]=E2356,SUM(I2357,U2356),Table1[[#This Row],[ppga]])</f>
        <v>63</v>
      </c>
      <c r="V2357">
        <f>IF(Table1[[#This Row],[team]]=E2356,SUM(Table1[[#This Row],[difference]],V2356),Table1[[#This Row],[difference]])</f>
        <v>12.5</v>
      </c>
      <c r="W2357">
        <f>IF(Table1[[#This Row],[team]]=E2356,SUM(Table1[[#This Row],[sqrt(dif)]],W2356),Table1[[#This Row],[sqrt(dif)]])</f>
        <v>2.4379451339150426</v>
      </c>
      <c r="X2357">
        <f>IF(Table1[[#This Row],[team]]=E2356,SUM(Table1[[#This Row],[f1]],X2356),Table1[[#This Row],[f1]])</f>
        <v>14.638777885818094</v>
      </c>
      <c r="Y2357">
        <f>IF(Table1[[#This Row],[ATS]]=S2356,SUM(Table1[[#This Row],[ATS]],Y2356),Table1[[#This Row],[ATS]])</f>
        <v>-1</v>
      </c>
      <c r="Z2357">
        <f>IF(Table1[[#This Row],[ATS]]&gt;0,Table1[[#This Row],[ATS streak (not real)]]-1,Table1[[#This Row],[ATS streak (not real)]]+1)</f>
        <v>0</v>
      </c>
      <c r="AA2357" s="5">
        <f>Table1[[#This Row],[running ttl ppg]]^2.37/(Table1[[#This Row],[running ttl ppg]]^2.37+Table1[[#This Row],[running ttl ppga]]^2.37)</f>
        <v>0.66414177276322017</v>
      </c>
      <c r="AB2357" s="5">
        <f>Table1[[#This Row],[pyth ratio]]+Table1[[#This Row],[win/loss ratio]]</f>
        <v>1.1641417727632202</v>
      </c>
    </row>
    <row r="2358" spans="1:28" x14ac:dyDescent="0.25">
      <c r="A2358" s="1">
        <v>4916</v>
      </c>
      <c r="B2358" s="7">
        <f t="shared" si="76"/>
        <v>5</v>
      </c>
      <c r="C2358" s="5">
        <v>2020</v>
      </c>
      <c r="D2358" s="5">
        <v>5</v>
      </c>
      <c r="E2358" t="s">
        <v>60</v>
      </c>
      <c r="F2358" t="s">
        <v>61</v>
      </c>
      <c r="G2358" s="5">
        <v>0</v>
      </c>
      <c r="H2358">
        <v>28</v>
      </c>
      <c r="I2358">
        <v>10</v>
      </c>
      <c r="J2358">
        <v>18</v>
      </c>
      <c r="K2358">
        <f>IF(Table1[[#This Row],[net]]&gt;0,1,0)</f>
        <v>1</v>
      </c>
      <c r="L2358">
        <v>-5.5</v>
      </c>
      <c r="M2358">
        <f>IF(Table1[[#This Row],[team]]=E2357,SUM(Table1[[#This Row],[win/loss]],M2357),Table1[[#This Row],[win/loss]])</f>
        <v>3</v>
      </c>
      <c r="N2358">
        <f>IF(Table1[[#This Row],[team]]=E2357,SUM(Table1[[#This Row],[win/loss]],M2357),Table1[[#This Row],[win/loss]])/B2358</f>
        <v>0.6</v>
      </c>
      <c r="O2358">
        <f t="shared" si="75"/>
        <v>12.5</v>
      </c>
      <c r="P2358">
        <f>IF(Table1[[#This Row],[difference]]&gt;0,SQRT(Table1[[#This Row],[difference]]),-SQRT(ABS(Table1[[#This Row],[difference]])))</f>
        <v>3.5355339059327378</v>
      </c>
      <c r="Q2358">
        <f>IF(Table1[[#This Row],[line]]&gt;0,SQRT(Table1[[#This Row],[line]]),-SQRT(ABS(Table1[[#This Row],[line]])))</f>
        <v>-2.3452078799117149</v>
      </c>
      <c r="R2358">
        <f>Table1[[#This Row],[difference]]-Table1[[#This Row],[sqrt(line)]]</f>
        <v>14.845207879911715</v>
      </c>
      <c r="S2358">
        <f>IF(Table1[[#This Row],[difference]]&gt;0,1,-1)</f>
        <v>1</v>
      </c>
      <c r="T2358">
        <f>IF(Table1[[#This Row],[team]]=E2357,SUM(H2358,T2357),Table1[[#This Row],[ppg]])</f>
        <v>112</v>
      </c>
      <c r="U2358">
        <f>IF(Table1[[#This Row],[team]]=E2357,SUM(I2358,U2357),Table1[[#This Row],[ppga]])</f>
        <v>73</v>
      </c>
      <c r="V2358">
        <f>IF(Table1[[#This Row],[team]]=E2357,SUM(Table1[[#This Row],[difference]],V2357),Table1[[#This Row],[difference]])</f>
        <v>25</v>
      </c>
      <c r="W2358">
        <f>IF(Table1[[#This Row],[team]]=E2357,SUM(Table1[[#This Row],[sqrt(dif)]],W2357),Table1[[#This Row],[sqrt(dif)]])</f>
        <v>5.9734790398477804</v>
      </c>
      <c r="X2358">
        <f>IF(Table1[[#This Row],[team]]=E2357,SUM(Table1[[#This Row],[f1]],X2357),Table1[[#This Row],[f1]])</f>
        <v>29.483985765729809</v>
      </c>
      <c r="Y2358">
        <f>IF(Table1[[#This Row],[ATS]]=S2357,SUM(Table1[[#This Row],[ATS]],Y2357),Table1[[#This Row],[ATS]])</f>
        <v>1</v>
      </c>
      <c r="Z2358">
        <f>IF(Table1[[#This Row],[ATS]]&gt;0,Table1[[#This Row],[ATS streak (not real)]]-1,Table1[[#This Row],[ATS streak (not real)]]+1)</f>
        <v>0</v>
      </c>
      <c r="AA2358" s="5">
        <f>Table1[[#This Row],[running ttl ppg]]^2.37/(Table1[[#This Row],[running ttl ppg]]^2.37+Table1[[#This Row],[running ttl ppga]]^2.37)</f>
        <v>0.73389079152373848</v>
      </c>
      <c r="AB2358" s="5">
        <f>Table1[[#This Row],[pyth ratio]]+Table1[[#This Row],[win/loss ratio]]</f>
        <v>1.3338907915237384</v>
      </c>
    </row>
    <row r="2359" spans="1:28" x14ac:dyDescent="0.25">
      <c r="A2359" s="1">
        <v>4917</v>
      </c>
      <c r="B2359" s="7">
        <f t="shared" si="76"/>
        <v>6</v>
      </c>
      <c r="C2359" s="5">
        <v>2020</v>
      </c>
      <c r="D2359" s="5">
        <v>6</v>
      </c>
      <c r="E2359" t="s">
        <v>60</v>
      </c>
      <c r="F2359" t="s">
        <v>66</v>
      </c>
      <c r="G2359" s="5">
        <v>1</v>
      </c>
      <c r="H2359">
        <v>38</v>
      </c>
      <c r="I2359">
        <v>20</v>
      </c>
      <c r="J2359">
        <v>18</v>
      </c>
      <c r="K2359">
        <f>IF(Table1[[#This Row],[net]]&gt;0,1,0)</f>
        <v>1</v>
      </c>
      <c r="L2359">
        <v>-3.5</v>
      </c>
      <c r="M2359">
        <f>IF(Table1[[#This Row],[team]]=E2358,SUM(Table1[[#This Row],[win/loss]],M2358),Table1[[#This Row],[win/loss]])</f>
        <v>4</v>
      </c>
      <c r="N2359">
        <f>IF(Table1[[#This Row],[team]]=E2358,SUM(Table1[[#This Row],[win/loss]],M2358),Table1[[#This Row],[win/loss]])/B2359</f>
        <v>0.66666666666666663</v>
      </c>
      <c r="O2359">
        <f t="shared" si="75"/>
        <v>14.5</v>
      </c>
      <c r="P2359">
        <f>IF(Table1[[#This Row],[difference]]&gt;0,SQRT(Table1[[#This Row],[difference]]),-SQRT(ABS(Table1[[#This Row],[difference]])))</f>
        <v>3.8078865529319543</v>
      </c>
      <c r="Q2359">
        <f>IF(Table1[[#This Row],[line]]&gt;0,SQRT(Table1[[#This Row],[line]]),-SQRT(ABS(Table1[[#This Row],[line]])))</f>
        <v>-1.8708286933869707</v>
      </c>
      <c r="R2359">
        <f>Table1[[#This Row],[difference]]-Table1[[#This Row],[sqrt(line)]]</f>
        <v>16.370828693386972</v>
      </c>
      <c r="S2359">
        <f>IF(Table1[[#This Row],[difference]]&gt;0,1,-1)</f>
        <v>1</v>
      </c>
      <c r="T2359">
        <f>IF(Table1[[#This Row],[team]]=E2358,SUM(H2359,T2358),Table1[[#This Row],[ppg]])</f>
        <v>150</v>
      </c>
      <c r="U2359">
        <f>IF(Table1[[#This Row],[team]]=E2358,SUM(I2359,U2358),Table1[[#This Row],[ppga]])</f>
        <v>93</v>
      </c>
      <c r="V2359">
        <f>IF(Table1[[#This Row],[team]]=E2358,SUM(Table1[[#This Row],[difference]],V2358),Table1[[#This Row],[difference]])</f>
        <v>39.5</v>
      </c>
      <c r="W2359">
        <f>IF(Table1[[#This Row],[team]]=E2358,SUM(Table1[[#This Row],[sqrt(dif)]],W2358),Table1[[#This Row],[sqrt(dif)]])</f>
        <v>9.7813655927797356</v>
      </c>
      <c r="X2359">
        <f>IF(Table1[[#This Row],[team]]=E2358,SUM(Table1[[#This Row],[f1]],X2358),Table1[[#This Row],[f1]])</f>
        <v>45.854814459116781</v>
      </c>
      <c r="Y2359">
        <f>IF(Table1[[#This Row],[ATS]]=S2358,SUM(Table1[[#This Row],[ATS]],Y2358),Table1[[#This Row],[ATS]])</f>
        <v>2</v>
      </c>
      <c r="Z2359">
        <f>IF(Table1[[#This Row],[ATS]]&gt;0,Table1[[#This Row],[ATS streak (not real)]]-1,Table1[[#This Row],[ATS streak (not real)]]+1)</f>
        <v>1</v>
      </c>
      <c r="AA2359" s="5">
        <f>Table1[[#This Row],[running ttl ppg]]^2.37/(Table1[[#This Row],[running ttl ppg]]^2.37+Table1[[#This Row],[running ttl ppga]]^2.37)</f>
        <v>0.75638195087372628</v>
      </c>
      <c r="AB2359" s="5">
        <f>Table1[[#This Row],[pyth ratio]]+Table1[[#This Row],[win/loss ratio]]</f>
        <v>1.4230486175403929</v>
      </c>
    </row>
    <row r="2360" spans="1:28" x14ac:dyDescent="0.25">
      <c r="A2360" s="1">
        <v>4918</v>
      </c>
      <c r="B2360" s="7">
        <f t="shared" si="76"/>
        <v>7</v>
      </c>
      <c r="C2360" s="5">
        <v>2020</v>
      </c>
      <c r="D2360" s="5">
        <v>7</v>
      </c>
      <c r="E2360" t="s">
        <v>60</v>
      </c>
      <c r="F2360" t="s">
        <v>51</v>
      </c>
      <c r="G2360" s="5">
        <v>0</v>
      </c>
      <c r="H2360">
        <v>42</v>
      </c>
      <c r="I2360">
        <v>30</v>
      </c>
      <c r="J2360">
        <v>12</v>
      </c>
      <c r="K2360">
        <f>IF(Table1[[#This Row],[net]]&gt;0,1,0)</f>
        <v>1</v>
      </c>
      <c r="L2360">
        <v>-2.5</v>
      </c>
      <c r="M2360">
        <f>IF(Table1[[#This Row],[team]]=E2359,SUM(Table1[[#This Row],[win/loss]],M2359),Table1[[#This Row],[win/loss]])</f>
        <v>5</v>
      </c>
      <c r="N2360">
        <f>IF(Table1[[#This Row],[team]]=E2359,SUM(Table1[[#This Row],[win/loss]],M2359),Table1[[#This Row],[win/loss]])/B2360</f>
        <v>0.7142857142857143</v>
      </c>
      <c r="O2360">
        <f t="shared" si="75"/>
        <v>9.5</v>
      </c>
      <c r="P2360">
        <f>IF(Table1[[#This Row],[difference]]&gt;0,SQRT(Table1[[#This Row],[difference]]),-SQRT(ABS(Table1[[#This Row],[difference]])))</f>
        <v>3.082207001484488</v>
      </c>
      <c r="Q2360">
        <f>IF(Table1[[#This Row],[line]]&gt;0,SQRT(Table1[[#This Row],[line]]),-SQRT(ABS(Table1[[#This Row],[line]])))</f>
        <v>-1.5811388300841898</v>
      </c>
      <c r="R2360">
        <f>Table1[[#This Row],[difference]]-Table1[[#This Row],[sqrt(line)]]</f>
        <v>11.081138830084189</v>
      </c>
      <c r="S2360">
        <f>IF(Table1[[#This Row],[difference]]&gt;0,1,-1)</f>
        <v>1</v>
      </c>
      <c r="T2360">
        <f>IF(Table1[[#This Row],[team]]=E2359,SUM(H2360,T2359),Table1[[#This Row],[ppg]])</f>
        <v>192</v>
      </c>
      <c r="U2360">
        <f>IF(Table1[[#This Row],[team]]=E2359,SUM(I2360,U2359),Table1[[#This Row],[ppga]])</f>
        <v>123</v>
      </c>
      <c r="V2360">
        <f>IF(Table1[[#This Row],[team]]=E2359,SUM(Table1[[#This Row],[difference]],V2359),Table1[[#This Row],[difference]])</f>
        <v>49</v>
      </c>
      <c r="W2360">
        <f>IF(Table1[[#This Row],[team]]=E2359,SUM(Table1[[#This Row],[sqrt(dif)]],W2359),Table1[[#This Row],[sqrt(dif)]])</f>
        <v>12.863572594264223</v>
      </c>
      <c r="X2360">
        <f>IF(Table1[[#This Row],[team]]=E2359,SUM(Table1[[#This Row],[f1]],X2359),Table1[[#This Row],[f1]])</f>
        <v>56.935953289200967</v>
      </c>
      <c r="Y2360">
        <f>IF(Table1[[#This Row],[ATS]]=S2359,SUM(Table1[[#This Row],[ATS]],Y2359),Table1[[#This Row],[ATS]])</f>
        <v>3</v>
      </c>
      <c r="Z2360">
        <f>IF(Table1[[#This Row],[ATS]]&gt;0,Table1[[#This Row],[ATS streak (not real)]]-1,Table1[[#This Row],[ATS streak (not real)]]+1)</f>
        <v>2</v>
      </c>
      <c r="AA2360" s="5">
        <f>Table1[[#This Row],[running ttl ppg]]^2.37/(Table1[[#This Row],[running ttl ppg]]^2.37+Table1[[#This Row],[running ttl ppga]]^2.37)</f>
        <v>0.7418080295139915</v>
      </c>
      <c r="AB2360" s="5">
        <f>Table1[[#This Row],[pyth ratio]]+Table1[[#This Row],[win/loss ratio]]</f>
        <v>1.4560937437997059</v>
      </c>
    </row>
    <row r="2361" spans="1:28" x14ac:dyDescent="0.25">
      <c r="A2361" s="1">
        <v>4919</v>
      </c>
      <c r="B2361" s="7">
        <f t="shared" si="76"/>
        <v>8</v>
      </c>
      <c r="C2361" s="5">
        <v>2020</v>
      </c>
      <c r="D2361" s="5">
        <v>8</v>
      </c>
      <c r="E2361" t="s">
        <v>60</v>
      </c>
      <c r="F2361" t="s">
        <v>72</v>
      </c>
      <c r="G2361" s="5">
        <v>1</v>
      </c>
      <c r="H2361">
        <v>19</v>
      </c>
      <c r="I2361">
        <v>9</v>
      </c>
      <c r="J2361">
        <v>10</v>
      </c>
      <c r="K2361">
        <f>IF(Table1[[#This Row],[net]]&gt;0,1,0)</f>
        <v>1</v>
      </c>
      <c r="L2361">
        <v>-16.5</v>
      </c>
      <c r="M2361">
        <f>IF(Table1[[#This Row],[team]]=E2360,SUM(Table1[[#This Row],[win/loss]],M2360),Table1[[#This Row],[win/loss]])</f>
        <v>6</v>
      </c>
      <c r="N2361">
        <f>IF(Table1[[#This Row],[team]]=E2360,SUM(Table1[[#This Row],[win/loss]],M2360),Table1[[#This Row],[win/loss]])/B2361</f>
        <v>0.75</v>
      </c>
      <c r="O2361">
        <f t="shared" si="75"/>
        <v>-6.5</v>
      </c>
      <c r="P2361">
        <f>IF(Table1[[#This Row],[difference]]&gt;0,SQRT(Table1[[#This Row],[difference]]),-SQRT(ABS(Table1[[#This Row],[difference]])))</f>
        <v>-2.5495097567963922</v>
      </c>
      <c r="Q2361">
        <f>IF(Table1[[#This Row],[line]]&gt;0,SQRT(Table1[[#This Row],[line]]),-SQRT(ABS(Table1[[#This Row],[line]])))</f>
        <v>-4.0620192023179804</v>
      </c>
      <c r="R2361">
        <f>Table1[[#This Row],[difference]]-Table1[[#This Row],[sqrt(line)]]</f>
        <v>-2.4379807976820196</v>
      </c>
      <c r="S2361">
        <f>IF(Table1[[#This Row],[difference]]&gt;0,1,-1)</f>
        <v>-1</v>
      </c>
      <c r="T2361">
        <f>IF(Table1[[#This Row],[team]]=E2360,SUM(H2361,T2360),Table1[[#This Row],[ppg]])</f>
        <v>211</v>
      </c>
      <c r="U2361">
        <f>IF(Table1[[#This Row],[team]]=E2360,SUM(I2361,U2360),Table1[[#This Row],[ppga]])</f>
        <v>132</v>
      </c>
      <c r="V2361">
        <f>IF(Table1[[#This Row],[team]]=E2360,SUM(Table1[[#This Row],[difference]],V2360),Table1[[#This Row],[difference]])</f>
        <v>42.5</v>
      </c>
      <c r="W2361">
        <f>IF(Table1[[#This Row],[team]]=E2360,SUM(Table1[[#This Row],[sqrt(dif)]],W2360),Table1[[#This Row],[sqrt(dif)]])</f>
        <v>10.31406283746783</v>
      </c>
      <c r="X2361">
        <f>IF(Table1[[#This Row],[team]]=E2360,SUM(Table1[[#This Row],[f1]],X2360),Table1[[#This Row],[f1]])</f>
        <v>54.497972491518951</v>
      </c>
      <c r="Y2361">
        <f>IF(Table1[[#This Row],[ATS]]=S2360,SUM(Table1[[#This Row],[ATS]],Y2360),Table1[[#This Row],[ATS]])</f>
        <v>-1</v>
      </c>
      <c r="Z2361">
        <f>IF(Table1[[#This Row],[ATS]]&gt;0,Table1[[#This Row],[ATS streak (not real)]]-1,Table1[[#This Row],[ATS streak (not real)]]+1)</f>
        <v>0</v>
      </c>
      <c r="AA2361" s="5">
        <f>Table1[[#This Row],[running ttl ppg]]^2.37/(Table1[[#This Row],[running ttl ppg]]^2.37+Table1[[#This Row],[running ttl ppga]]^2.37)</f>
        <v>0.75243905697803759</v>
      </c>
      <c r="AB2361" s="5">
        <f>Table1[[#This Row],[pyth ratio]]+Table1[[#This Row],[win/loss ratio]]</f>
        <v>1.5024390569780377</v>
      </c>
    </row>
    <row r="2362" spans="1:28" x14ac:dyDescent="0.25">
      <c r="A2362" s="1">
        <v>4920</v>
      </c>
      <c r="B2362" s="7">
        <f t="shared" si="76"/>
        <v>9</v>
      </c>
      <c r="C2362" s="5">
        <v>2020</v>
      </c>
      <c r="D2362" s="5">
        <v>9</v>
      </c>
      <c r="E2362" t="s">
        <v>60</v>
      </c>
      <c r="F2362" t="s">
        <v>56</v>
      </c>
      <c r="G2362" s="5">
        <v>0</v>
      </c>
      <c r="H2362">
        <v>23</v>
      </c>
      <c r="I2362">
        <v>26</v>
      </c>
      <c r="J2362">
        <v>-3</v>
      </c>
      <c r="K2362">
        <f>IF(Table1[[#This Row],[net]]&gt;0,1,0)</f>
        <v>0</v>
      </c>
      <c r="L2362">
        <v>-5.5</v>
      </c>
      <c r="M2362">
        <f>IF(Table1[[#This Row],[team]]=E2361,SUM(Table1[[#This Row],[win/loss]],M2361),Table1[[#This Row],[win/loss]])</f>
        <v>6</v>
      </c>
      <c r="N2362">
        <f>IF(Table1[[#This Row],[team]]=E2361,SUM(Table1[[#This Row],[win/loss]],M2361),Table1[[#This Row],[win/loss]])/B2362</f>
        <v>0.66666666666666663</v>
      </c>
      <c r="O2362">
        <f t="shared" si="75"/>
        <v>-8.5</v>
      </c>
      <c r="P2362">
        <f>IF(Table1[[#This Row],[difference]]&gt;0,SQRT(Table1[[#This Row],[difference]]),-SQRT(ABS(Table1[[#This Row],[difference]])))</f>
        <v>-2.9154759474226504</v>
      </c>
      <c r="Q2362">
        <f>IF(Table1[[#This Row],[line]]&gt;0,SQRT(Table1[[#This Row],[line]]),-SQRT(ABS(Table1[[#This Row],[line]])))</f>
        <v>-2.3452078799117149</v>
      </c>
      <c r="R2362">
        <f>Table1[[#This Row],[difference]]-Table1[[#This Row],[sqrt(line)]]</f>
        <v>-6.1547921200882847</v>
      </c>
      <c r="S2362">
        <f>IF(Table1[[#This Row],[difference]]&gt;0,1,-1)</f>
        <v>-1</v>
      </c>
      <c r="T2362">
        <f>IF(Table1[[#This Row],[team]]=E2361,SUM(H2362,T2361),Table1[[#This Row],[ppg]])</f>
        <v>234</v>
      </c>
      <c r="U2362">
        <f>IF(Table1[[#This Row],[team]]=E2361,SUM(I2362,U2361),Table1[[#This Row],[ppga]])</f>
        <v>158</v>
      </c>
      <c r="V2362">
        <f>IF(Table1[[#This Row],[team]]=E2361,SUM(Table1[[#This Row],[difference]],V2361),Table1[[#This Row],[difference]])</f>
        <v>34</v>
      </c>
      <c r="W2362">
        <f>IF(Table1[[#This Row],[team]]=E2361,SUM(Table1[[#This Row],[sqrt(dif)]],W2361),Table1[[#This Row],[sqrt(dif)]])</f>
        <v>7.3985868900451797</v>
      </c>
      <c r="X2362">
        <f>IF(Table1[[#This Row],[team]]=E2361,SUM(Table1[[#This Row],[f1]],X2361),Table1[[#This Row],[f1]])</f>
        <v>48.343180371430662</v>
      </c>
      <c r="Y2362">
        <f>IF(Table1[[#This Row],[ATS]]=S2361,SUM(Table1[[#This Row],[ATS]],Y2361),Table1[[#This Row],[ATS]])</f>
        <v>-2</v>
      </c>
      <c r="Z2362">
        <f>IF(Table1[[#This Row],[ATS]]&gt;0,Table1[[#This Row],[ATS streak (not real)]]-1,Table1[[#This Row],[ATS streak (not real)]]+1)</f>
        <v>-1</v>
      </c>
      <c r="AA2362" s="5">
        <f>Table1[[#This Row],[running ttl ppg]]^2.37/(Table1[[#This Row],[running ttl ppg]]^2.37+Table1[[#This Row],[running ttl ppga]]^2.37)</f>
        <v>0.71722961289219744</v>
      </c>
      <c r="AB2362" s="5">
        <f>Table1[[#This Row],[pyth ratio]]+Table1[[#This Row],[win/loss ratio]]</f>
        <v>1.3838962795588641</v>
      </c>
    </row>
    <row r="2363" spans="1:28" x14ac:dyDescent="0.25">
      <c r="A2363" s="1">
        <v>4921</v>
      </c>
      <c r="B2363" s="7">
        <f t="shared" si="76"/>
        <v>10</v>
      </c>
      <c r="C2363" s="5">
        <v>2020</v>
      </c>
      <c r="D2363" s="5">
        <v>10</v>
      </c>
      <c r="E2363" t="s">
        <v>60</v>
      </c>
      <c r="F2363" t="s">
        <v>49</v>
      </c>
      <c r="G2363" s="5">
        <v>0</v>
      </c>
      <c r="H2363">
        <v>28</v>
      </c>
      <c r="I2363">
        <v>24</v>
      </c>
      <c r="J2363">
        <v>4</v>
      </c>
      <c r="K2363">
        <f>IF(Table1[[#This Row],[net]]&gt;0,1,0)</f>
        <v>1</v>
      </c>
      <c r="L2363">
        <v>3</v>
      </c>
      <c r="M2363">
        <f>IF(Table1[[#This Row],[team]]=E2362,SUM(Table1[[#This Row],[win/loss]],M2362),Table1[[#This Row],[win/loss]])</f>
        <v>7</v>
      </c>
      <c r="N2363">
        <f>IF(Table1[[#This Row],[team]]=E2362,SUM(Table1[[#This Row],[win/loss]],M2362),Table1[[#This Row],[win/loss]])/B2363</f>
        <v>0.7</v>
      </c>
      <c r="O2363">
        <f t="shared" si="75"/>
        <v>7</v>
      </c>
      <c r="P2363">
        <f>IF(Table1[[#This Row],[difference]]&gt;0,SQRT(Table1[[#This Row],[difference]]),-SQRT(ABS(Table1[[#This Row],[difference]])))</f>
        <v>2.6457513110645907</v>
      </c>
      <c r="Q2363">
        <f>IF(Table1[[#This Row],[line]]&gt;0,SQRT(Table1[[#This Row],[line]]),-SQRT(ABS(Table1[[#This Row],[line]])))</f>
        <v>1.7320508075688772</v>
      </c>
      <c r="R2363">
        <f>Table1[[#This Row],[difference]]-Table1[[#This Row],[sqrt(line)]]</f>
        <v>5.2679491924311233</v>
      </c>
      <c r="S2363">
        <f>IF(Table1[[#This Row],[difference]]&gt;0,1,-1)</f>
        <v>1</v>
      </c>
      <c r="T2363">
        <f>IF(Table1[[#This Row],[team]]=E2362,SUM(H2363,T2362),Table1[[#This Row],[ppg]])</f>
        <v>262</v>
      </c>
      <c r="U2363">
        <f>IF(Table1[[#This Row],[team]]=E2362,SUM(I2363,U2362),Table1[[#This Row],[ppga]])</f>
        <v>182</v>
      </c>
      <c r="V2363">
        <f>IF(Table1[[#This Row],[team]]=E2362,SUM(Table1[[#This Row],[difference]],V2362),Table1[[#This Row],[difference]])</f>
        <v>41</v>
      </c>
      <c r="W2363">
        <f>IF(Table1[[#This Row],[team]]=E2362,SUM(Table1[[#This Row],[sqrt(dif)]],W2362),Table1[[#This Row],[sqrt(dif)]])</f>
        <v>10.04433820110977</v>
      </c>
      <c r="X2363">
        <f>IF(Table1[[#This Row],[team]]=E2362,SUM(Table1[[#This Row],[f1]],X2362),Table1[[#This Row],[f1]])</f>
        <v>53.611129563861788</v>
      </c>
      <c r="Y2363">
        <f>IF(Table1[[#This Row],[ATS]]=S2362,SUM(Table1[[#This Row],[ATS]],Y2362),Table1[[#This Row],[ATS]])</f>
        <v>1</v>
      </c>
      <c r="Z2363">
        <f>IF(Table1[[#This Row],[ATS]]&gt;0,Table1[[#This Row],[ATS streak (not real)]]-1,Table1[[#This Row],[ATS streak (not real)]]+1)</f>
        <v>0</v>
      </c>
      <c r="AA2363" s="5">
        <f>Table1[[#This Row],[running ttl ppg]]^2.37/(Table1[[#This Row],[running ttl ppg]]^2.37+Table1[[#This Row],[running ttl ppga]]^2.37)</f>
        <v>0.70338734344244347</v>
      </c>
      <c r="AB2363" s="5">
        <f>Table1[[#This Row],[pyth ratio]]+Table1[[#This Row],[win/loss ratio]]</f>
        <v>1.4033873434424433</v>
      </c>
    </row>
    <row r="2364" spans="1:28" x14ac:dyDescent="0.25">
      <c r="A2364" s="1">
        <v>4922</v>
      </c>
      <c r="B2364" s="7">
        <f t="shared" si="76"/>
        <v>11</v>
      </c>
      <c r="C2364" s="5">
        <v>2020</v>
      </c>
      <c r="D2364" s="5">
        <v>11</v>
      </c>
      <c r="E2364" t="s">
        <v>60</v>
      </c>
      <c r="F2364" t="s">
        <v>50</v>
      </c>
      <c r="G2364" s="5">
        <v>1</v>
      </c>
      <c r="H2364">
        <v>27</v>
      </c>
      <c r="I2364">
        <v>23</v>
      </c>
      <c r="J2364">
        <v>4</v>
      </c>
      <c r="K2364">
        <f>IF(Table1[[#This Row],[net]]&gt;0,1,0)</f>
        <v>1</v>
      </c>
      <c r="L2364">
        <v>-10</v>
      </c>
      <c r="M2364">
        <f>IF(Table1[[#This Row],[team]]=E2363,SUM(Table1[[#This Row],[win/loss]],M2363),Table1[[#This Row],[win/loss]])</f>
        <v>8</v>
      </c>
      <c r="N2364">
        <f>IF(Table1[[#This Row],[team]]=E2363,SUM(Table1[[#This Row],[win/loss]],M2363),Table1[[#This Row],[win/loss]])/B2364</f>
        <v>0.72727272727272729</v>
      </c>
      <c r="O2364">
        <f t="shared" si="75"/>
        <v>-6</v>
      </c>
      <c r="P2364">
        <f>IF(Table1[[#This Row],[difference]]&gt;0,SQRT(Table1[[#This Row],[difference]]),-SQRT(ABS(Table1[[#This Row],[difference]])))</f>
        <v>-2.4494897427831779</v>
      </c>
      <c r="Q2364">
        <f>IF(Table1[[#This Row],[line]]&gt;0,SQRT(Table1[[#This Row],[line]]),-SQRT(ABS(Table1[[#This Row],[line]])))</f>
        <v>-3.1622776601683795</v>
      </c>
      <c r="R2364">
        <f>Table1[[#This Row],[difference]]-Table1[[#This Row],[sqrt(line)]]</f>
        <v>-2.8377223398316205</v>
      </c>
      <c r="S2364">
        <f>IF(Table1[[#This Row],[difference]]&gt;0,1,-1)</f>
        <v>-1</v>
      </c>
      <c r="T2364">
        <f>IF(Table1[[#This Row],[team]]=E2363,SUM(H2364,T2363),Table1[[#This Row],[ppg]])</f>
        <v>289</v>
      </c>
      <c r="U2364">
        <f>IF(Table1[[#This Row],[team]]=E2363,SUM(I2364,U2363),Table1[[#This Row],[ppga]])</f>
        <v>205</v>
      </c>
      <c r="V2364">
        <f>IF(Table1[[#This Row],[team]]=E2363,SUM(Table1[[#This Row],[difference]],V2363),Table1[[#This Row],[difference]])</f>
        <v>35</v>
      </c>
      <c r="W2364">
        <f>IF(Table1[[#This Row],[team]]=E2363,SUM(Table1[[#This Row],[sqrt(dif)]],W2363),Table1[[#This Row],[sqrt(dif)]])</f>
        <v>7.5948484583265925</v>
      </c>
      <c r="X2364">
        <f>IF(Table1[[#This Row],[team]]=E2363,SUM(Table1[[#This Row],[f1]],X2363),Table1[[#This Row],[f1]])</f>
        <v>50.773407224030166</v>
      </c>
      <c r="Y2364">
        <f>IF(Table1[[#This Row],[ATS]]=S2363,SUM(Table1[[#This Row],[ATS]],Y2363),Table1[[#This Row],[ATS]])</f>
        <v>-1</v>
      </c>
      <c r="Z2364">
        <f>IF(Table1[[#This Row],[ATS]]&gt;0,Table1[[#This Row],[ATS streak (not real)]]-1,Table1[[#This Row],[ATS streak (not real)]]+1)</f>
        <v>0</v>
      </c>
      <c r="AA2364" s="5">
        <f>Table1[[#This Row],[running ttl ppg]]^2.37/(Table1[[#This Row],[running ttl ppg]]^2.37+Table1[[#This Row],[running ttl ppga]]^2.37)</f>
        <v>0.69293943681718928</v>
      </c>
      <c r="AB2364" s="5">
        <f>Table1[[#This Row],[pyth ratio]]+Table1[[#This Row],[win/loss ratio]]</f>
        <v>1.4202121640899166</v>
      </c>
    </row>
    <row r="2365" spans="1:28" x14ac:dyDescent="0.25">
      <c r="A2365" s="1">
        <v>4923</v>
      </c>
      <c r="B2365" s="7">
        <f t="shared" si="76"/>
        <v>12</v>
      </c>
      <c r="C2365" s="5">
        <v>2020</v>
      </c>
      <c r="D2365" s="5">
        <v>13</v>
      </c>
      <c r="E2365" t="s">
        <v>60</v>
      </c>
      <c r="F2365" t="s">
        <v>69</v>
      </c>
      <c r="G2365" s="5">
        <v>0</v>
      </c>
      <c r="H2365">
        <v>30</v>
      </c>
      <c r="I2365">
        <v>37</v>
      </c>
      <c r="J2365">
        <v>-7</v>
      </c>
      <c r="K2365">
        <f>IF(Table1[[#This Row],[net]]&gt;0,1,0)</f>
        <v>0</v>
      </c>
      <c r="L2365">
        <v>3</v>
      </c>
      <c r="M2365">
        <f>IF(Table1[[#This Row],[team]]=E2364,SUM(Table1[[#This Row],[win/loss]],M2364),Table1[[#This Row],[win/loss]])</f>
        <v>8</v>
      </c>
      <c r="N2365">
        <f>IF(Table1[[#This Row],[team]]=E2364,SUM(Table1[[#This Row],[win/loss]],M2364),Table1[[#This Row],[win/loss]])/B2365</f>
        <v>0.66666666666666663</v>
      </c>
      <c r="O2365">
        <f t="shared" si="75"/>
        <v>-4</v>
      </c>
      <c r="P2365">
        <f>IF(Table1[[#This Row],[difference]]&gt;0,SQRT(Table1[[#This Row],[difference]]),-SQRT(ABS(Table1[[#This Row],[difference]])))</f>
        <v>-2</v>
      </c>
      <c r="Q2365">
        <f>IF(Table1[[#This Row],[line]]&gt;0,SQRT(Table1[[#This Row],[line]]),-SQRT(ABS(Table1[[#This Row],[line]])))</f>
        <v>1.7320508075688772</v>
      </c>
      <c r="R2365">
        <f>Table1[[#This Row],[difference]]-Table1[[#This Row],[sqrt(line)]]</f>
        <v>-5.7320508075688767</v>
      </c>
      <c r="S2365">
        <f>IF(Table1[[#This Row],[difference]]&gt;0,1,-1)</f>
        <v>-1</v>
      </c>
      <c r="T2365">
        <f>IF(Table1[[#This Row],[team]]=E2364,SUM(H2365,T2364),Table1[[#This Row],[ppg]])</f>
        <v>319</v>
      </c>
      <c r="U2365">
        <f>IF(Table1[[#This Row],[team]]=E2364,SUM(I2365,U2364),Table1[[#This Row],[ppga]])</f>
        <v>242</v>
      </c>
      <c r="V2365">
        <f>IF(Table1[[#This Row],[team]]=E2364,SUM(Table1[[#This Row],[difference]],V2364),Table1[[#This Row],[difference]])</f>
        <v>31</v>
      </c>
      <c r="W2365">
        <f>IF(Table1[[#This Row],[team]]=E2364,SUM(Table1[[#This Row],[sqrt(dif)]],W2364),Table1[[#This Row],[sqrt(dif)]])</f>
        <v>5.5948484583265925</v>
      </c>
      <c r="X2365">
        <f>IF(Table1[[#This Row],[team]]=E2364,SUM(Table1[[#This Row],[f1]],X2364),Table1[[#This Row],[f1]])</f>
        <v>45.041356416461291</v>
      </c>
      <c r="Y2365">
        <f>IF(Table1[[#This Row],[ATS]]=S2364,SUM(Table1[[#This Row],[ATS]],Y2364),Table1[[#This Row],[ATS]])</f>
        <v>-2</v>
      </c>
      <c r="Z2365">
        <f>IF(Table1[[#This Row],[ATS]]&gt;0,Table1[[#This Row],[ATS streak (not real)]]-1,Table1[[#This Row],[ATS streak (not real)]]+1)</f>
        <v>-1</v>
      </c>
      <c r="AA2365" s="5">
        <f>Table1[[#This Row],[running ttl ppg]]^2.37/(Table1[[#This Row],[running ttl ppg]]^2.37+Table1[[#This Row],[running ttl ppga]]^2.37)</f>
        <v>0.65807342733863139</v>
      </c>
      <c r="AB2365" s="5">
        <f>Table1[[#This Row],[pyth ratio]]+Table1[[#This Row],[win/loss ratio]]</f>
        <v>1.324740094005298</v>
      </c>
    </row>
    <row r="2366" spans="1:28" x14ac:dyDescent="0.25">
      <c r="A2366" s="1">
        <v>4924</v>
      </c>
      <c r="B2366" s="7">
        <f t="shared" si="76"/>
        <v>13</v>
      </c>
      <c r="C2366" s="5">
        <v>2020</v>
      </c>
      <c r="D2366" s="5">
        <v>14</v>
      </c>
      <c r="E2366" t="s">
        <v>60</v>
      </c>
      <c r="F2366" t="s">
        <v>51</v>
      </c>
      <c r="G2366" s="5">
        <v>1</v>
      </c>
      <c r="H2366">
        <v>20</v>
      </c>
      <c r="I2366">
        <v>7</v>
      </c>
      <c r="J2366">
        <v>13</v>
      </c>
      <c r="K2366">
        <f>IF(Table1[[#This Row],[net]]&gt;0,1,0)</f>
        <v>1</v>
      </c>
      <c r="L2366">
        <v>-12</v>
      </c>
      <c r="M2366">
        <f>IF(Table1[[#This Row],[team]]=E2365,SUM(Table1[[#This Row],[win/loss]],M2365),Table1[[#This Row],[win/loss]])</f>
        <v>9</v>
      </c>
      <c r="N2366">
        <f>IF(Table1[[#This Row],[team]]=E2365,SUM(Table1[[#This Row],[win/loss]],M2365),Table1[[#This Row],[win/loss]])/B2366</f>
        <v>0.69230769230769229</v>
      </c>
      <c r="O2366">
        <f t="shared" si="75"/>
        <v>1</v>
      </c>
      <c r="P2366">
        <f>IF(Table1[[#This Row],[difference]]&gt;0,SQRT(Table1[[#This Row],[difference]]),-SQRT(ABS(Table1[[#This Row],[difference]])))</f>
        <v>1</v>
      </c>
      <c r="Q2366">
        <f>IF(Table1[[#This Row],[line]]&gt;0,SQRT(Table1[[#This Row],[line]]),-SQRT(ABS(Table1[[#This Row],[line]])))</f>
        <v>-3.4641016151377544</v>
      </c>
      <c r="R2366">
        <f>Table1[[#This Row],[difference]]-Table1[[#This Row],[sqrt(line)]]</f>
        <v>4.4641016151377544</v>
      </c>
      <c r="S2366">
        <f>IF(Table1[[#This Row],[difference]]&gt;0,1,-1)</f>
        <v>1</v>
      </c>
      <c r="T2366">
        <f>IF(Table1[[#This Row],[team]]=E2365,SUM(H2366,T2365),Table1[[#This Row],[ppg]])</f>
        <v>339</v>
      </c>
      <c r="U2366">
        <f>IF(Table1[[#This Row],[team]]=E2365,SUM(I2366,U2365),Table1[[#This Row],[ppga]])</f>
        <v>249</v>
      </c>
      <c r="V2366">
        <f>IF(Table1[[#This Row],[team]]=E2365,SUM(Table1[[#This Row],[difference]],V2365),Table1[[#This Row],[difference]])</f>
        <v>32</v>
      </c>
      <c r="W2366">
        <f>IF(Table1[[#This Row],[team]]=E2365,SUM(Table1[[#This Row],[sqrt(dif)]],W2365),Table1[[#This Row],[sqrt(dif)]])</f>
        <v>6.5948484583265925</v>
      </c>
      <c r="X2366">
        <f>IF(Table1[[#This Row],[team]]=E2365,SUM(Table1[[#This Row],[f1]],X2365),Table1[[#This Row],[f1]])</f>
        <v>49.505458031599048</v>
      </c>
      <c r="Y2366">
        <f>IF(Table1[[#This Row],[ATS]]=S2365,SUM(Table1[[#This Row],[ATS]],Y2365),Table1[[#This Row],[ATS]])</f>
        <v>1</v>
      </c>
      <c r="Z2366">
        <f>IF(Table1[[#This Row],[ATS]]&gt;0,Table1[[#This Row],[ATS streak (not real)]]-1,Table1[[#This Row],[ATS streak (not real)]]+1)</f>
        <v>0</v>
      </c>
      <c r="AA2366" s="5">
        <f>Table1[[#This Row],[running ttl ppg]]^2.37/(Table1[[#This Row],[running ttl ppg]]^2.37+Table1[[#This Row],[running ttl ppga]]^2.37)</f>
        <v>0.67508102779002599</v>
      </c>
      <c r="AB2366" s="5">
        <f>Table1[[#This Row],[pyth ratio]]+Table1[[#This Row],[win/loss ratio]]</f>
        <v>1.3673887200977184</v>
      </c>
    </row>
    <row r="2367" spans="1:28" x14ac:dyDescent="0.25">
      <c r="A2367" s="1">
        <v>4925</v>
      </c>
      <c r="B2367" s="7">
        <f t="shared" si="76"/>
        <v>14</v>
      </c>
      <c r="C2367" s="5">
        <v>2020</v>
      </c>
      <c r="D2367" s="5">
        <v>15</v>
      </c>
      <c r="E2367" t="s">
        <v>60</v>
      </c>
      <c r="F2367" t="s">
        <v>57</v>
      </c>
      <c r="G2367" s="5">
        <v>0</v>
      </c>
      <c r="H2367">
        <v>39</v>
      </c>
      <c r="I2367">
        <v>10</v>
      </c>
      <c r="J2367">
        <v>29</v>
      </c>
      <c r="K2367">
        <f>IF(Table1[[#This Row],[net]]&gt;0,1,0)</f>
        <v>1</v>
      </c>
      <c r="L2367">
        <v>-1</v>
      </c>
      <c r="M2367">
        <f>IF(Table1[[#This Row],[team]]=E2366,SUM(Table1[[#This Row],[win/loss]],M2366),Table1[[#This Row],[win/loss]])</f>
        <v>10</v>
      </c>
      <c r="N2367">
        <f>IF(Table1[[#This Row],[team]]=E2366,SUM(Table1[[#This Row],[win/loss]],M2366),Table1[[#This Row],[win/loss]])/B2367</f>
        <v>0.7142857142857143</v>
      </c>
      <c r="O2367">
        <f t="shared" si="75"/>
        <v>28</v>
      </c>
      <c r="P2367">
        <f>IF(Table1[[#This Row],[difference]]&gt;0,SQRT(Table1[[#This Row],[difference]]),-SQRT(ABS(Table1[[#This Row],[difference]])))</f>
        <v>5.2915026221291814</v>
      </c>
      <c r="Q2367">
        <f>IF(Table1[[#This Row],[line]]&gt;0,SQRT(Table1[[#This Row],[line]]),-SQRT(ABS(Table1[[#This Row],[line]])))</f>
        <v>-1</v>
      </c>
      <c r="R2367">
        <f>Table1[[#This Row],[difference]]-Table1[[#This Row],[sqrt(line)]]</f>
        <v>29</v>
      </c>
      <c r="S2367">
        <f>IF(Table1[[#This Row],[difference]]&gt;0,1,-1)</f>
        <v>1</v>
      </c>
      <c r="T2367">
        <f>IF(Table1[[#This Row],[team]]=E2366,SUM(H2367,T2366),Table1[[#This Row],[ppg]])</f>
        <v>378</v>
      </c>
      <c r="U2367">
        <f>IF(Table1[[#This Row],[team]]=E2366,SUM(I2367,U2366),Table1[[#This Row],[ppga]])</f>
        <v>259</v>
      </c>
      <c r="V2367">
        <f>IF(Table1[[#This Row],[team]]=E2366,SUM(Table1[[#This Row],[difference]],V2366),Table1[[#This Row],[difference]])</f>
        <v>60</v>
      </c>
      <c r="W2367">
        <f>IF(Table1[[#This Row],[team]]=E2366,SUM(Table1[[#This Row],[sqrt(dif)]],W2366),Table1[[#This Row],[sqrt(dif)]])</f>
        <v>11.886351080455775</v>
      </c>
      <c r="X2367">
        <f>IF(Table1[[#This Row],[team]]=E2366,SUM(Table1[[#This Row],[f1]],X2366),Table1[[#This Row],[f1]])</f>
        <v>78.505458031599048</v>
      </c>
      <c r="Y2367">
        <f>IF(Table1[[#This Row],[ATS]]=S2366,SUM(Table1[[#This Row],[ATS]],Y2366),Table1[[#This Row],[ATS]])</f>
        <v>2</v>
      </c>
      <c r="Z2367">
        <f>IF(Table1[[#This Row],[ATS]]&gt;0,Table1[[#This Row],[ATS streak (not real)]]-1,Table1[[#This Row],[ATS streak (not real)]]+1)</f>
        <v>1</v>
      </c>
      <c r="AA2367" s="5">
        <f>Table1[[#This Row],[running ttl ppg]]^2.37/(Table1[[#This Row],[running ttl ppg]]^2.37+Table1[[#This Row],[running ttl ppga]]^2.37)</f>
        <v>0.71013025362962645</v>
      </c>
      <c r="AB2367" s="5">
        <f>Table1[[#This Row],[pyth ratio]]+Table1[[#This Row],[win/loss ratio]]</f>
        <v>1.4244159679153408</v>
      </c>
    </row>
    <row r="2368" spans="1:28" x14ac:dyDescent="0.25">
      <c r="A2368" s="1">
        <v>4926</v>
      </c>
      <c r="B2368" s="7">
        <f t="shared" si="76"/>
        <v>15</v>
      </c>
      <c r="C2368" s="5">
        <v>2020</v>
      </c>
      <c r="D2368" s="5">
        <v>16</v>
      </c>
      <c r="E2368" t="s">
        <v>60</v>
      </c>
      <c r="F2368" t="s">
        <v>52</v>
      </c>
      <c r="G2368" s="5">
        <v>1</v>
      </c>
      <c r="H2368">
        <v>10</v>
      </c>
      <c r="I2368">
        <v>23</v>
      </c>
      <c r="J2368">
        <v>-13</v>
      </c>
      <c r="K2368">
        <f>IF(Table1[[#This Row],[net]]&gt;0,1,0)</f>
        <v>0</v>
      </c>
      <c r="L2368">
        <v>-4.5</v>
      </c>
      <c r="M2368">
        <f>IF(Table1[[#This Row],[team]]=E2367,SUM(Table1[[#This Row],[win/loss]],M2367),Table1[[#This Row],[win/loss]])</f>
        <v>10</v>
      </c>
      <c r="N2368">
        <f>IF(Table1[[#This Row],[team]]=E2367,SUM(Table1[[#This Row],[win/loss]],M2367),Table1[[#This Row],[win/loss]])/B2368</f>
        <v>0.66666666666666663</v>
      </c>
      <c r="O2368">
        <f t="shared" si="75"/>
        <v>-17.5</v>
      </c>
      <c r="P2368">
        <f>IF(Table1[[#This Row],[difference]]&gt;0,SQRT(Table1[[#This Row],[difference]]),-SQRT(ABS(Table1[[#This Row],[difference]])))</f>
        <v>-4.1833001326703778</v>
      </c>
      <c r="Q2368">
        <f>IF(Table1[[#This Row],[line]]&gt;0,SQRT(Table1[[#This Row],[line]]),-SQRT(ABS(Table1[[#This Row],[line]])))</f>
        <v>-2.1213203435596424</v>
      </c>
      <c r="R2368">
        <f>Table1[[#This Row],[difference]]-Table1[[#This Row],[sqrt(line)]]</f>
        <v>-15.378679656440358</v>
      </c>
      <c r="S2368">
        <f>IF(Table1[[#This Row],[difference]]&gt;0,1,-1)</f>
        <v>-1</v>
      </c>
      <c r="T2368">
        <f>IF(Table1[[#This Row],[team]]=E2367,SUM(H2368,T2367),Table1[[#This Row],[ppg]])</f>
        <v>388</v>
      </c>
      <c r="U2368">
        <f>IF(Table1[[#This Row],[team]]=E2367,SUM(I2368,U2367),Table1[[#This Row],[ppga]])</f>
        <v>282</v>
      </c>
      <c r="V2368">
        <f>IF(Table1[[#This Row],[team]]=E2367,SUM(Table1[[#This Row],[difference]],V2367),Table1[[#This Row],[difference]])</f>
        <v>42.5</v>
      </c>
      <c r="W2368">
        <f>IF(Table1[[#This Row],[team]]=E2367,SUM(Table1[[#This Row],[sqrt(dif)]],W2367),Table1[[#This Row],[sqrt(dif)]])</f>
        <v>7.703050947785397</v>
      </c>
      <c r="X2368">
        <f>IF(Table1[[#This Row],[team]]=E2367,SUM(Table1[[#This Row],[f1]],X2367),Table1[[#This Row],[f1]])</f>
        <v>63.126778375158693</v>
      </c>
      <c r="Y2368">
        <f>IF(Table1[[#This Row],[ATS]]=S2367,SUM(Table1[[#This Row],[ATS]],Y2367),Table1[[#This Row],[ATS]])</f>
        <v>-1</v>
      </c>
      <c r="Z2368">
        <f>IF(Table1[[#This Row],[ATS]]&gt;0,Table1[[#This Row],[ATS streak (not real)]]-1,Table1[[#This Row],[ATS streak (not real)]]+1)</f>
        <v>0</v>
      </c>
      <c r="AA2368" s="5">
        <f>Table1[[#This Row],[running ttl ppg]]^2.37/(Table1[[#This Row],[running ttl ppg]]^2.37+Table1[[#This Row],[running ttl ppga]]^2.37)</f>
        <v>0.680541818912899</v>
      </c>
      <c r="AB2368" s="5">
        <f>Table1[[#This Row],[pyth ratio]]+Table1[[#This Row],[win/loss ratio]]</f>
        <v>1.3472084855795656</v>
      </c>
    </row>
    <row r="2369" spans="1:28" x14ac:dyDescent="0.25">
      <c r="A2369" s="1">
        <v>4927</v>
      </c>
      <c r="B2369" s="7">
        <f t="shared" si="76"/>
        <v>16</v>
      </c>
      <c r="C2369" s="5">
        <v>2020</v>
      </c>
      <c r="D2369" s="5">
        <v>17</v>
      </c>
      <c r="E2369" t="s">
        <v>60</v>
      </c>
      <c r="F2369" t="s">
        <v>46</v>
      </c>
      <c r="G2369" s="5">
        <v>1</v>
      </c>
      <c r="H2369">
        <v>19</v>
      </c>
      <c r="I2369">
        <v>21</v>
      </c>
      <c r="J2369">
        <v>-2</v>
      </c>
      <c r="K2369">
        <f>IF(Table1[[#This Row],[net]]&gt;0,1,0)</f>
        <v>0</v>
      </c>
      <c r="L2369">
        <v>5</v>
      </c>
      <c r="M2369">
        <f>IF(Table1[[#This Row],[team]]=E2368,SUM(Table1[[#This Row],[win/loss]],M2368),Table1[[#This Row],[win/loss]])</f>
        <v>10</v>
      </c>
      <c r="N2369">
        <f>IF(Table1[[#This Row],[team]]=E2368,SUM(Table1[[#This Row],[win/loss]],M2368),Table1[[#This Row],[win/loss]])/B2369</f>
        <v>0.625</v>
      </c>
      <c r="O2369">
        <f t="shared" si="75"/>
        <v>3</v>
      </c>
      <c r="P2369">
        <f>IF(Table1[[#This Row],[difference]]&gt;0,SQRT(Table1[[#This Row],[difference]]),-SQRT(ABS(Table1[[#This Row],[difference]])))</f>
        <v>1.7320508075688772</v>
      </c>
      <c r="Q2369">
        <f>IF(Table1[[#This Row],[line]]&gt;0,SQRT(Table1[[#This Row],[line]]),-SQRT(ABS(Table1[[#This Row],[line]])))</f>
        <v>2.2360679774997898</v>
      </c>
      <c r="R2369">
        <f>Table1[[#This Row],[difference]]-Table1[[#This Row],[sqrt(line)]]</f>
        <v>0.76393202250021019</v>
      </c>
      <c r="S2369">
        <f>IF(Table1[[#This Row],[difference]]&gt;0,1,-1)</f>
        <v>1</v>
      </c>
      <c r="T2369">
        <f>IF(Table1[[#This Row],[team]]=E2368,SUM(H2369,T2368),Table1[[#This Row],[ppg]])</f>
        <v>407</v>
      </c>
      <c r="U2369">
        <f>IF(Table1[[#This Row],[team]]=E2368,SUM(I2369,U2368),Table1[[#This Row],[ppga]])</f>
        <v>303</v>
      </c>
      <c r="V2369">
        <f>IF(Table1[[#This Row],[team]]=E2368,SUM(Table1[[#This Row],[difference]],V2368),Table1[[#This Row],[difference]])</f>
        <v>45.5</v>
      </c>
      <c r="W2369">
        <f>IF(Table1[[#This Row],[team]]=E2368,SUM(Table1[[#This Row],[sqrt(dif)]],W2368),Table1[[#This Row],[sqrt(dif)]])</f>
        <v>9.4351017553542746</v>
      </c>
      <c r="X2369">
        <f>IF(Table1[[#This Row],[team]]=E2368,SUM(Table1[[#This Row],[f1]],X2368),Table1[[#This Row],[f1]])</f>
        <v>63.890710397658907</v>
      </c>
      <c r="Y2369">
        <f>IF(Table1[[#This Row],[ATS]]=S2368,SUM(Table1[[#This Row],[ATS]],Y2368),Table1[[#This Row],[ATS]])</f>
        <v>1</v>
      </c>
      <c r="Z2369">
        <f>IF(Table1[[#This Row],[ATS]]&gt;0,Table1[[#This Row],[ATS streak (not real)]]-1,Table1[[#This Row],[ATS streak (not real)]]+1)</f>
        <v>0</v>
      </c>
      <c r="AA2369" s="5">
        <f>Table1[[#This Row],[running ttl ppg]]^2.37/(Table1[[#This Row],[running ttl ppg]]^2.37+Table1[[#This Row],[running ttl ppga]]^2.37)</f>
        <v>0.66804153641103514</v>
      </c>
      <c r="AB2369" s="5">
        <f>Table1[[#This Row],[pyth ratio]]+Table1[[#This Row],[win/loss ratio]]</f>
        <v>1.2930415364110353</v>
      </c>
    </row>
    <row r="2370" spans="1:28" x14ac:dyDescent="0.25">
      <c r="A2370" s="1">
        <v>4928</v>
      </c>
      <c r="B2370" s="7">
        <f t="shared" si="76"/>
        <v>1</v>
      </c>
      <c r="C2370" s="5">
        <v>2020</v>
      </c>
      <c r="D2370" s="5">
        <v>1</v>
      </c>
      <c r="E2370" t="s">
        <v>61</v>
      </c>
      <c r="F2370" t="s">
        <v>49</v>
      </c>
      <c r="G2370" s="5">
        <v>0</v>
      </c>
      <c r="H2370">
        <v>17</v>
      </c>
      <c r="I2370">
        <v>35</v>
      </c>
      <c r="J2370">
        <v>-18</v>
      </c>
      <c r="K2370">
        <f>IF(Table1[[#This Row],[net]]&gt;0,1,0)</f>
        <v>0</v>
      </c>
      <c r="L2370">
        <v>7</v>
      </c>
      <c r="M2370">
        <f>IF(Table1[[#This Row],[team]]=E2369,SUM(Table1[[#This Row],[win/loss]],M2369),Table1[[#This Row],[win/loss]])</f>
        <v>0</v>
      </c>
      <c r="N2370">
        <f>IF(Table1[[#This Row],[team]]=E2369,SUM(Table1[[#This Row],[win/loss]],M2369),Table1[[#This Row],[win/loss]])/B2370</f>
        <v>0</v>
      </c>
      <c r="O2370">
        <f t="shared" si="75"/>
        <v>-11</v>
      </c>
      <c r="P2370">
        <f>IF(Table1[[#This Row],[difference]]&gt;0,SQRT(Table1[[#This Row],[difference]]),-SQRT(ABS(Table1[[#This Row],[difference]])))</f>
        <v>-3.3166247903553998</v>
      </c>
      <c r="Q2370">
        <f>IF(Table1[[#This Row],[line]]&gt;0,SQRT(Table1[[#This Row],[line]]),-SQRT(ABS(Table1[[#This Row],[line]])))</f>
        <v>2.6457513110645907</v>
      </c>
      <c r="R2370">
        <f>Table1[[#This Row],[difference]]-Table1[[#This Row],[sqrt(line)]]</f>
        <v>-13.64575131106459</v>
      </c>
      <c r="S2370">
        <f>IF(Table1[[#This Row],[difference]]&gt;0,1,-1)</f>
        <v>-1</v>
      </c>
      <c r="T2370">
        <f>IF(Table1[[#This Row],[team]]=E2369,SUM(H2370,T2369),Table1[[#This Row],[ppg]])</f>
        <v>17</v>
      </c>
      <c r="U2370">
        <f>IF(Table1[[#This Row],[team]]=E2369,SUM(I2370,U2369),Table1[[#This Row],[ppga]])</f>
        <v>35</v>
      </c>
      <c r="V2370">
        <f>IF(Table1[[#This Row],[team]]=E2369,SUM(Table1[[#This Row],[difference]],V2369),Table1[[#This Row],[difference]])</f>
        <v>-11</v>
      </c>
      <c r="W2370">
        <f>IF(Table1[[#This Row],[team]]=E2369,SUM(Table1[[#This Row],[sqrt(dif)]],W2369),Table1[[#This Row],[sqrt(dif)]])</f>
        <v>-3.3166247903553998</v>
      </c>
      <c r="X2370">
        <f>IF(Table1[[#This Row],[team]]=E2369,SUM(Table1[[#This Row],[f1]],X2369),Table1[[#This Row],[f1]])</f>
        <v>-13.64575131106459</v>
      </c>
      <c r="Y2370">
        <f>IF(Table1[[#This Row],[ATS]]=S2369,SUM(Table1[[#This Row],[ATS]],Y2369),Table1[[#This Row],[ATS]])</f>
        <v>-1</v>
      </c>
      <c r="Z2370">
        <f>IF(Table1[[#This Row],[ATS]]&gt;0,Table1[[#This Row],[ATS streak (not real)]]-1,Table1[[#This Row],[ATS streak (not real)]]+1)</f>
        <v>0</v>
      </c>
      <c r="AA2370" s="5">
        <f>Table1[[#This Row],[running ttl ppg]]^2.37/(Table1[[#This Row],[running ttl ppg]]^2.37+Table1[[#This Row],[running ttl ppga]]^2.37)</f>
        <v>0.15297453619037554</v>
      </c>
      <c r="AB2370" s="5">
        <f>Table1[[#This Row],[pyth ratio]]+Table1[[#This Row],[win/loss ratio]]</f>
        <v>0.15297453619037554</v>
      </c>
    </row>
    <row r="2371" spans="1:28" x14ac:dyDescent="0.25">
      <c r="A2371" s="1">
        <v>4929</v>
      </c>
      <c r="B2371" s="7">
        <f t="shared" si="76"/>
        <v>2</v>
      </c>
      <c r="C2371" s="5">
        <v>2020</v>
      </c>
      <c r="D2371" s="5">
        <v>2</v>
      </c>
      <c r="E2371" t="s">
        <v>61</v>
      </c>
      <c r="F2371" t="s">
        <v>44</v>
      </c>
      <c r="G2371" s="5">
        <v>1</v>
      </c>
      <c r="H2371">
        <v>14</v>
      </c>
      <c r="I2371">
        <v>28</v>
      </c>
      <c r="J2371">
        <v>-14</v>
      </c>
      <c r="K2371">
        <f>IF(Table1[[#This Row],[net]]&gt;0,1,0)</f>
        <v>0</v>
      </c>
      <c r="L2371">
        <v>1</v>
      </c>
      <c r="M2371">
        <f>IF(Table1[[#This Row],[team]]=E2370,SUM(Table1[[#This Row],[win/loss]],M2370),Table1[[#This Row],[win/loss]])</f>
        <v>0</v>
      </c>
      <c r="N2371">
        <f>IF(Table1[[#This Row],[team]]=E2370,SUM(Table1[[#This Row],[win/loss]],M2370),Table1[[#This Row],[win/loss]])/B2371</f>
        <v>0</v>
      </c>
      <c r="O2371">
        <f t="shared" ref="O2371:O2434" si="77">J2371+L2371</f>
        <v>-13</v>
      </c>
      <c r="P2371">
        <f>IF(Table1[[#This Row],[difference]]&gt;0,SQRT(Table1[[#This Row],[difference]]),-SQRT(ABS(Table1[[#This Row],[difference]])))</f>
        <v>-3.6055512754639891</v>
      </c>
      <c r="Q2371">
        <f>IF(Table1[[#This Row],[line]]&gt;0,SQRT(Table1[[#This Row],[line]]),-SQRT(ABS(Table1[[#This Row],[line]])))</f>
        <v>1</v>
      </c>
      <c r="R2371">
        <f>Table1[[#This Row],[difference]]-Table1[[#This Row],[sqrt(line)]]</f>
        <v>-14</v>
      </c>
      <c r="S2371">
        <f>IF(Table1[[#This Row],[difference]]&gt;0,1,-1)</f>
        <v>-1</v>
      </c>
      <c r="T2371">
        <f>IF(Table1[[#This Row],[team]]=E2370,SUM(H2371,T2370),Table1[[#This Row],[ppg]])</f>
        <v>31</v>
      </c>
      <c r="U2371">
        <f>IF(Table1[[#This Row],[team]]=E2370,SUM(I2371,U2370),Table1[[#This Row],[ppga]])</f>
        <v>63</v>
      </c>
      <c r="V2371">
        <f>IF(Table1[[#This Row],[team]]=E2370,SUM(Table1[[#This Row],[difference]],V2370),Table1[[#This Row],[difference]])</f>
        <v>-24</v>
      </c>
      <c r="W2371">
        <f>IF(Table1[[#This Row],[team]]=E2370,SUM(Table1[[#This Row],[sqrt(dif)]],W2370),Table1[[#This Row],[sqrt(dif)]])</f>
        <v>-6.9221760658193894</v>
      </c>
      <c r="X2371">
        <f>IF(Table1[[#This Row],[team]]=E2370,SUM(Table1[[#This Row],[f1]],X2370),Table1[[#This Row],[f1]])</f>
        <v>-27.64575131106459</v>
      </c>
      <c r="Y2371">
        <f>IF(Table1[[#This Row],[ATS]]=S2370,SUM(Table1[[#This Row],[ATS]],Y2370),Table1[[#This Row],[ATS]])</f>
        <v>-2</v>
      </c>
      <c r="Z2371">
        <f>IF(Table1[[#This Row],[ATS]]&gt;0,Table1[[#This Row],[ATS streak (not real)]]-1,Table1[[#This Row],[ATS streak (not real)]]+1)</f>
        <v>-1</v>
      </c>
      <c r="AA2371" s="5">
        <f>Table1[[#This Row],[running ttl ppg]]^2.37/(Table1[[#This Row],[running ttl ppg]]^2.37+Table1[[#This Row],[running ttl ppga]]^2.37)</f>
        <v>0.15700549605088862</v>
      </c>
      <c r="AB2371" s="5">
        <f>Table1[[#This Row],[pyth ratio]]+Table1[[#This Row],[win/loss ratio]]</f>
        <v>0.15700549605088862</v>
      </c>
    </row>
    <row r="2372" spans="1:28" x14ac:dyDescent="0.25">
      <c r="A2372" s="1">
        <v>4930</v>
      </c>
      <c r="B2372" s="7">
        <f t="shared" si="76"/>
        <v>3</v>
      </c>
      <c r="C2372" s="5">
        <v>2020</v>
      </c>
      <c r="D2372" s="5">
        <v>3</v>
      </c>
      <c r="E2372" t="s">
        <v>61</v>
      </c>
      <c r="F2372" t="s">
        <v>70</v>
      </c>
      <c r="G2372" s="5">
        <v>0</v>
      </c>
      <c r="H2372">
        <v>32</v>
      </c>
      <c r="I2372">
        <v>31</v>
      </c>
      <c r="J2372">
        <v>1</v>
      </c>
      <c r="K2372">
        <f>IF(Table1[[#This Row],[net]]&gt;0,1,0)</f>
        <v>1</v>
      </c>
      <c r="L2372">
        <v>5</v>
      </c>
      <c r="M2372">
        <f>IF(Table1[[#This Row],[team]]=E2371,SUM(Table1[[#This Row],[win/loss]],M2371),Table1[[#This Row],[win/loss]])</f>
        <v>1</v>
      </c>
      <c r="N2372">
        <f>IF(Table1[[#This Row],[team]]=E2371,SUM(Table1[[#This Row],[win/loss]],M2371),Table1[[#This Row],[win/loss]])/B2372</f>
        <v>0.33333333333333331</v>
      </c>
      <c r="O2372">
        <f t="shared" si="77"/>
        <v>6</v>
      </c>
      <c r="P2372">
        <f>IF(Table1[[#This Row],[difference]]&gt;0,SQRT(Table1[[#This Row],[difference]]),-SQRT(ABS(Table1[[#This Row],[difference]])))</f>
        <v>2.4494897427831779</v>
      </c>
      <c r="Q2372">
        <f>IF(Table1[[#This Row],[line]]&gt;0,SQRT(Table1[[#This Row],[line]]),-SQRT(ABS(Table1[[#This Row],[line]])))</f>
        <v>2.2360679774997898</v>
      </c>
      <c r="R2372">
        <f>Table1[[#This Row],[difference]]-Table1[[#This Row],[sqrt(line)]]</f>
        <v>3.7639320225002102</v>
      </c>
      <c r="S2372">
        <f>IF(Table1[[#This Row],[difference]]&gt;0,1,-1)</f>
        <v>1</v>
      </c>
      <c r="T2372">
        <f>IF(Table1[[#This Row],[team]]=E2371,SUM(H2372,T2371),Table1[[#This Row],[ppg]])</f>
        <v>63</v>
      </c>
      <c r="U2372">
        <f>IF(Table1[[#This Row],[team]]=E2371,SUM(I2372,U2371),Table1[[#This Row],[ppga]])</f>
        <v>94</v>
      </c>
      <c r="V2372">
        <f>IF(Table1[[#This Row],[team]]=E2371,SUM(Table1[[#This Row],[difference]],V2371),Table1[[#This Row],[difference]])</f>
        <v>-18</v>
      </c>
      <c r="W2372">
        <f>IF(Table1[[#This Row],[team]]=E2371,SUM(Table1[[#This Row],[sqrt(dif)]],W2371),Table1[[#This Row],[sqrt(dif)]])</f>
        <v>-4.4726863230362115</v>
      </c>
      <c r="X2372">
        <f>IF(Table1[[#This Row],[team]]=E2371,SUM(Table1[[#This Row],[f1]],X2371),Table1[[#This Row],[f1]])</f>
        <v>-23.88181928856438</v>
      </c>
      <c r="Y2372">
        <f>IF(Table1[[#This Row],[ATS]]=S2371,SUM(Table1[[#This Row],[ATS]],Y2371),Table1[[#This Row],[ATS]])</f>
        <v>1</v>
      </c>
      <c r="Z2372">
        <f>IF(Table1[[#This Row],[ATS]]&gt;0,Table1[[#This Row],[ATS streak (not real)]]-1,Table1[[#This Row],[ATS streak (not real)]]+1)</f>
        <v>0</v>
      </c>
      <c r="AA2372" s="5">
        <f>Table1[[#This Row],[running ttl ppg]]^2.37/(Table1[[#This Row],[running ttl ppg]]^2.37+Table1[[#This Row],[running ttl ppga]]^2.37)</f>
        <v>0.27921086808552331</v>
      </c>
      <c r="AB2372" s="5">
        <f>Table1[[#This Row],[pyth ratio]]+Table1[[#This Row],[win/loss ratio]]</f>
        <v>0.61254420141885668</v>
      </c>
    </row>
    <row r="2373" spans="1:28" x14ac:dyDescent="0.25">
      <c r="A2373" s="1">
        <v>4931</v>
      </c>
      <c r="B2373" s="7">
        <f t="shared" si="76"/>
        <v>4</v>
      </c>
      <c r="C2373" s="5">
        <v>2020</v>
      </c>
      <c r="D2373" s="5">
        <v>4</v>
      </c>
      <c r="E2373" t="s">
        <v>61</v>
      </c>
      <c r="F2373" t="s">
        <v>72</v>
      </c>
      <c r="G2373" s="5">
        <v>1</v>
      </c>
      <c r="H2373">
        <v>24</v>
      </c>
      <c r="I2373">
        <v>3</v>
      </c>
      <c r="J2373">
        <v>21</v>
      </c>
      <c r="K2373">
        <f>IF(Table1[[#This Row],[net]]&gt;0,1,0)</f>
        <v>1</v>
      </c>
      <c r="L2373">
        <v>-3</v>
      </c>
      <c r="M2373">
        <f>IF(Table1[[#This Row],[team]]=E2372,SUM(Table1[[#This Row],[win/loss]],M2372),Table1[[#This Row],[win/loss]])</f>
        <v>2</v>
      </c>
      <c r="N2373">
        <f>IF(Table1[[#This Row],[team]]=E2372,SUM(Table1[[#This Row],[win/loss]],M2372),Table1[[#This Row],[win/loss]])/B2373</f>
        <v>0.5</v>
      </c>
      <c r="O2373">
        <f t="shared" si="77"/>
        <v>18</v>
      </c>
      <c r="P2373">
        <f>IF(Table1[[#This Row],[difference]]&gt;0,SQRT(Table1[[#This Row],[difference]]),-SQRT(ABS(Table1[[#This Row],[difference]])))</f>
        <v>4.2426406871192848</v>
      </c>
      <c r="Q2373">
        <f>IF(Table1[[#This Row],[line]]&gt;0,SQRT(Table1[[#This Row],[line]]),-SQRT(ABS(Table1[[#This Row],[line]])))</f>
        <v>-1.7320508075688772</v>
      </c>
      <c r="R2373">
        <f>Table1[[#This Row],[difference]]-Table1[[#This Row],[sqrt(line)]]</f>
        <v>19.732050807568879</v>
      </c>
      <c r="S2373">
        <f>IF(Table1[[#This Row],[difference]]&gt;0,1,-1)</f>
        <v>1</v>
      </c>
      <c r="T2373">
        <f>IF(Table1[[#This Row],[team]]=E2372,SUM(H2373,T2372),Table1[[#This Row],[ppg]])</f>
        <v>87</v>
      </c>
      <c r="U2373">
        <f>IF(Table1[[#This Row],[team]]=E2372,SUM(I2373,U2372),Table1[[#This Row],[ppga]])</f>
        <v>97</v>
      </c>
      <c r="V2373">
        <f>IF(Table1[[#This Row],[team]]=E2372,SUM(Table1[[#This Row],[difference]],V2372),Table1[[#This Row],[difference]])</f>
        <v>0</v>
      </c>
      <c r="W2373">
        <f>IF(Table1[[#This Row],[team]]=E2372,SUM(Table1[[#This Row],[sqrt(dif)]],W2372),Table1[[#This Row],[sqrt(dif)]])</f>
        <v>-0.23004563591692673</v>
      </c>
      <c r="X2373">
        <f>IF(Table1[[#This Row],[team]]=E2372,SUM(Table1[[#This Row],[f1]],X2372),Table1[[#This Row],[f1]])</f>
        <v>-4.1497684809955011</v>
      </c>
      <c r="Y2373">
        <f>IF(Table1[[#This Row],[ATS]]=S2372,SUM(Table1[[#This Row],[ATS]],Y2372),Table1[[#This Row],[ATS]])</f>
        <v>2</v>
      </c>
      <c r="Z2373">
        <f>IF(Table1[[#This Row],[ATS]]&gt;0,Table1[[#This Row],[ATS streak (not real)]]-1,Table1[[#This Row],[ATS streak (not real)]]+1)</f>
        <v>1</v>
      </c>
      <c r="AA2373" s="5">
        <f>Table1[[#This Row],[running ttl ppg]]^2.37/(Table1[[#This Row],[running ttl ppg]]^2.37+Table1[[#This Row],[running ttl ppga]]^2.37)</f>
        <v>0.43588915712911508</v>
      </c>
      <c r="AB2373" s="5">
        <f>Table1[[#This Row],[pyth ratio]]+Table1[[#This Row],[win/loss ratio]]</f>
        <v>0.93588915712911502</v>
      </c>
    </row>
    <row r="2374" spans="1:28" x14ac:dyDescent="0.25">
      <c r="A2374" s="1">
        <v>4932</v>
      </c>
      <c r="B2374" s="7">
        <f t="shared" si="76"/>
        <v>5</v>
      </c>
      <c r="C2374" s="5">
        <v>2020</v>
      </c>
      <c r="D2374" s="5">
        <v>5</v>
      </c>
      <c r="E2374" t="s">
        <v>61</v>
      </c>
      <c r="F2374" t="s">
        <v>60</v>
      </c>
      <c r="G2374" s="5">
        <v>1</v>
      </c>
      <c r="H2374">
        <v>10</v>
      </c>
      <c r="I2374">
        <v>28</v>
      </c>
      <c r="J2374">
        <v>-18</v>
      </c>
      <c r="K2374">
        <f>IF(Table1[[#This Row],[net]]&gt;0,1,0)</f>
        <v>0</v>
      </c>
      <c r="L2374">
        <v>5.5</v>
      </c>
      <c r="M2374">
        <f>IF(Table1[[#This Row],[team]]=E2373,SUM(Table1[[#This Row],[win/loss]],M2373),Table1[[#This Row],[win/loss]])</f>
        <v>2</v>
      </c>
      <c r="N2374">
        <f>IF(Table1[[#This Row],[team]]=E2373,SUM(Table1[[#This Row],[win/loss]],M2373),Table1[[#This Row],[win/loss]])/B2374</f>
        <v>0.4</v>
      </c>
      <c r="O2374">
        <f t="shared" si="77"/>
        <v>-12.5</v>
      </c>
      <c r="P2374">
        <f>IF(Table1[[#This Row],[difference]]&gt;0,SQRT(Table1[[#This Row],[difference]]),-SQRT(ABS(Table1[[#This Row],[difference]])))</f>
        <v>-3.5355339059327378</v>
      </c>
      <c r="Q2374">
        <f>IF(Table1[[#This Row],[line]]&gt;0,SQRT(Table1[[#This Row],[line]]),-SQRT(ABS(Table1[[#This Row],[line]])))</f>
        <v>2.3452078799117149</v>
      </c>
      <c r="R2374">
        <f>Table1[[#This Row],[difference]]-Table1[[#This Row],[sqrt(line)]]</f>
        <v>-14.845207879911715</v>
      </c>
      <c r="S2374">
        <f>IF(Table1[[#This Row],[difference]]&gt;0,1,-1)</f>
        <v>-1</v>
      </c>
      <c r="T2374">
        <f>IF(Table1[[#This Row],[team]]=E2373,SUM(H2374,T2373),Table1[[#This Row],[ppg]])</f>
        <v>97</v>
      </c>
      <c r="U2374">
        <f>IF(Table1[[#This Row],[team]]=E2373,SUM(I2374,U2373),Table1[[#This Row],[ppga]])</f>
        <v>125</v>
      </c>
      <c r="V2374">
        <f>IF(Table1[[#This Row],[team]]=E2373,SUM(Table1[[#This Row],[difference]],V2373),Table1[[#This Row],[difference]])</f>
        <v>-12.5</v>
      </c>
      <c r="W2374">
        <f>IF(Table1[[#This Row],[team]]=E2373,SUM(Table1[[#This Row],[sqrt(dif)]],W2373),Table1[[#This Row],[sqrt(dif)]])</f>
        <v>-3.7655795418496645</v>
      </c>
      <c r="X2374">
        <f>IF(Table1[[#This Row],[team]]=E2373,SUM(Table1[[#This Row],[f1]],X2373),Table1[[#This Row],[f1]])</f>
        <v>-18.994976360907216</v>
      </c>
      <c r="Y2374">
        <f>IF(Table1[[#This Row],[ATS]]=S2373,SUM(Table1[[#This Row],[ATS]],Y2373),Table1[[#This Row],[ATS]])</f>
        <v>-1</v>
      </c>
      <c r="Z2374">
        <f>IF(Table1[[#This Row],[ATS]]&gt;0,Table1[[#This Row],[ATS streak (not real)]]-1,Table1[[#This Row],[ATS streak (not real)]]+1)</f>
        <v>0</v>
      </c>
      <c r="AA2374" s="5">
        <f>Table1[[#This Row],[running ttl ppg]]^2.37/(Table1[[#This Row],[running ttl ppg]]^2.37+Table1[[#This Row],[running ttl ppga]]^2.37)</f>
        <v>0.35410612852359546</v>
      </c>
      <c r="AB2374" s="5">
        <f>Table1[[#This Row],[pyth ratio]]+Table1[[#This Row],[win/loss ratio]]</f>
        <v>0.75410612852359549</v>
      </c>
    </row>
    <row r="2375" spans="1:28" x14ac:dyDescent="0.25">
      <c r="A2375" s="1">
        <v>4933</v>
      </c>
      <c r="B2375" s="7">
        <f t="shared" si="76"/>
        <v>6</v>
      </c>
      <c r="C2375" s="5">
        <v>2020</v>
      </c>
      <c r="D2375" s="5">
        <v>6</v>
      </c>
      <c r="E2375" t="s">
        <v>61</v>
      </c>
      <c r="F2375" t="s">
        <v>63</v>
      </c>
      <c r="G2375" s="5">
        <v>0</v>
      </c>
      <c r="H2375">
        <v>14</v>
      </c>
      <c r="I2375">
        <v>35</v>
      </c>
      <c r="J2375">
        <v>-21</v>
      </c>
      <c r="K2375">
        <f>IF(Table1[[#This Row],[net]]&gt;0,1,0)</f>
        <v>0</v>
      </c>
      <c r="L2375">
        <v>16.5</v>
      </c>
      <c r="M2375">
        <f>IF(Table1[[#This Row],[team]]=E2374,SUM(Table1[[#This Row],[win/loss]],M2374),Table1[[#This Row],[win/loss]])</f>
        <v>2</v>
      </c>
      <c r="N2375">
        <f>IF(Table1[[#This Row],[team]]=E2374,SUM(Table1[[#This Row],[win/loss]],M2374),Table1[[#This Row],[win/loss]])/B2375</f>
        <v>0.33333333333333331</v>
      </c>
      <c r="O2375">
        <f t="shared" si="77"/>
        <v>-4.5</v>
      </c>
      <c r="P2375">
        <f>IF(Table1[[#This Row],[difference]]&gt;0,SQRT(Table1[[#This Row],[difference]]),-SQRT(ABS(Table1[[#This Row],[difference]])))</f>
        <v>-2.1213203435596424</v>
      </c>
      <c r="Q2375">
        <f>IF(Table1[[#This Row],[line]]&gt;0,SQRT(Table1[[#This Row],[line]]),-SQRT(ABS(Table1[[#This Row],[line]])))</f>
        <v>4.0620192023179804</v>
      </c>
      <c r="R2375">
        <f>Table1[[#This Row],[difference]]-Table1[[#This Row],[sqrt(line)]]</f>
        <v>-8.5620192023179804</v>
      </c>
      <c r="S2375">
        <f>IF(Table1[[#This Row],[difference]]&gt;0,1,-1)</f>
        <v>-1</v>
      </c>
      <c r="T2375">
        <f>IF(Table1[[#This Row],[team]]=E2374,SUM(H2375,T2374),Table1[[#This Row],[ppg]])</f>
        <v>111</v>
      </c>
      <c r="U2375">
        <f>IF(Table1[[#This Row],[team]]=E2374,SUM(I2375,U2374),Table1[[#This Row],[ppga]])</f>
        <v>160</v>
      </c>
      <c r="V2375">
        <f>IF(Table1[[#This Row],[team]]=E2374,SUM(Table1[[#This Row],[difference]],V2374),Table1[[#This Row],[difference]])</f>
        <v>-17</v>
      </c>
      <c r="W2375">
        <f>IF(Table1[[#This Row],[team]]=E2374,SUM(Table1[[#This Row],[sqrt(dif)]],W2374),Table1[[#This Row],[sqrt(dif)]])</f>
        <v>-5.8868998854093064</v>
      </c>
      <c r="X2375">
        <f>IF(Table1[[#This Row],[team]]=E2374,SUM(Table1[[#This Row],[f1]],X2374),Table1[[#This Row],[f1]])</f>
        <v>-27.556995563225197</v>
      </c>
      <c r="Y2375">
        <f>IF(Table1[[#This Row],[ATS]]=S2374,SUM(Table1[[#This Row],[ATS]],Y2374),Table1[[#This Row],[ATS]])</f>
        <v>-2</v>
      </c>
      <c r="Z2375">
        <f>IF(Table1[[#This Row],[ATS]]&gt;0,Table1[[#This Row],[ATS streak (not real)]]-1,Table1[[#This Row],[ATS streak (not real)]]+1)</f>
        <v>-1</v>
      </c>
      <c r="AA2375" s="5">
        <f>Table1[[#This Row],[running ttl ppg]]^2.37/(Table1[[#This Row],[running ttl ppg]]^2.37+Table1[[#This Row],[running ttl ppga]]^2.37)</f>
        <v>0.29596739662159266</v>
      </c>
      <c r="AB2375" s="5">
        <f>Table1[[#This Row],[pyth ratio]]+Table1[[#This Row],[win/loss ratio]]</f>
        <v>0.62930072995492603</v>
      </c>
    </row>
    <row r="2376" spans="1:28" x14ac:dyDescent="0.25">
      <c r="A2376" s="1">
        <v>4934</v>
      </c>
      <c r="B2376" s="7">
        <f t="shared" si="76"/>
        <v>7</v>
      </c>
      <c r="C2376" s="5">
        <v>2020</v>
      </c>
      <c r="D2376" s="5">
        <v>7</v>
      </c>
      <c r="E2376" t="s">
        <v>61</v>
      </c>
      <c r="F2376" t="s">
        <v>41</v>
      </c>
      <c r="G2376" s="5">
        <v>1</v>
      </c>
      <c r="H2376">
        <v>21</v>
      </c>
      <c r="I2376">
        <v>27</v>
      </c>
      <c r="J2376">
        <v>-6</v>
      </c>
      <c r="K2376">
        <f>IF(Table1[[#This Row],[net]]&gt;0,1,0)</f>
        <v>0</v>
      </c>
      <c r="L2376">
        <v>-3.5</v>
      </c>
      <c r="M2376">
        <f>IF(Table1[[#This Row],[team]]=E2375,SUM(Table1[[#This Row],[win/loss]],M2375),Table1[[#This Row],[win/loss]])</f>
        <v>2</v>
      </c>
      <c r="N2376">
        <f>IF(Table1[[#This Row],[team]]=E2375,SUM(Table1[[#This Row],[win/loss]],M2375),Table1[[#This Row],[win/loss]])/B2376</f>
        <v>0.2857142857142857</v>
      </c>
      <c r="O2376">
        <f t="shared" si="77"/>
        <v>-9.5</v>
      </c>
      <c r="P2376">
        <f>IF(Table1[[#This Row],[difference]]&gt;0,SQRT(Table1[[#This Row],[difference]]),-SQRT(ABS(Table1[[#This Row],[difference]])))</f>
        <v>-3.082207001484488</v>
      </c>
      <c r="Q2376">
        <f>IF(Table1[[#This Row],[line]]&gt;0,SQRT(Table1[[#This Row],[line]]),-SQRT(ABS(Table1[[#This Row],[line]])))</f>
        <v>-1.8708286933869707</v>
      </c>
      <c r="R2376">
        <f>Table1[[#This Row],[difference]]-Table1[[#This Row],[sqrt(line)]]</f>
        <v>-7.6291713066130296</v>
      </c>
      <c r="S2376">
        <f>IF(Table1[[#This Row],[difference]]&gt;0,1,-1)</f>
        <v>-1</v>
      </c>
      <c r="T2376">
        <f>IF(Table1[[#This Row],[team]]=E2375,SUM(H2376,T2375),Table1[[#This Row],[ppg]])</f>
        <v>132</v>
      </c>
      <c r="U2376">
        <f>IF(Table1[[#This Row],[team]]=E2375,SUM(I2376,U2375),Table1[[#This Row],[ppga]])</f>
        <v>187</v>
      </c>
      <c r="V2376">
        <f>IF(Table1[[#This Row],[team]]=E2375,SUM(Table1[[#This Row],[difference]],V2375),Table1[[#This Row],[difference]])</f>
        <v>-26.5</v>
      </c>
      <c r="W2376">
        <f>IF(Table1[[#This Row],[team]]=E2375,SUM(Table1[[#This Row],[sqrt(dif)]],W2375),Table1[[#This Row],[sqrt(dif)]])</f>
        <v>-8.969106886893794</v>
      </c>
      <c r="X2376">
        <f>IF(Table1[[#This Row],[team]]=E2375,SUM(Table1[[#This Row],[f1]],X2375),Table1[[#This Row],[f1]])</f>
        <v>-35.186166869838225</v>
      </c>
      <c r="Y2376">
        <f>IF(Table1[[#This Row],[ATS]]=S2375,SUM(Table1[[#This Row],[ATS]],Y2375),Table1[[#This Row],[ATS]])</f>
        <v>-3</v>
      </c>
      <c r="Z2376">
        <f>IF(Table1[[#This Row],[ATS]]&gt;0,Table1[[#This Row],[ATS streak (not real)]]-1,Table1[[#This Row],[ATS streak (not real)]]+1)</f>
        <v>-2</v>
      </c>
      <c r="AA2376" s="5">
        <f>Table1[[#This Row],[running ttl ppg]]^2.37/(Table1[[#This Row],[running ttl ppg]]^2.37+Table1[[#This Row],[running ttl ppga]]^2.37)</f>
        <v>0.30460019353827922</v>
      </c>
      <c r="AB2376" s="5">
        <f>Table1[[#This Row],[pyth ratio]]+Table1[[#This Row],[win/loss ratio]]</f>
        <v>0.59031447925256497</v>
      </c>
    </row>
    <row r="2377" spans="1:28" x14ac:dyDescent="0.25">
      <c r="A2377" s="1">
        <v>4935</v>
      </c>
      <c r="B2377" s="7">
        <f t="shared" si="76"/>
        <v>8</v>
      </c>
      <c r="C2377" s="5">
        <v>2020</v>
      </c>
      <c r="D2377" s="5">
        <v>8</v>
      </c>
      <c r="E2377" t="s">
        <v>61</v>
      </c>
      <c r="F2377" t="s">
        <v>51</v>
      </c>
      <c r="G2377" s="5">
        <v>0</v>
      </c>
      <c r="H2377">
        <v>26</v>
      </c>
      <c r="I2377">
        <v>31</v>
      </c>
      <c r="J2377">
        <v>-5</v>
      </c>
      <c r="K2377">
        <f>IF(Table1[[#This Row],[net]]&gt;0,1,0)</f>
        <v>0</v>
      </c>
      <c r="L2377">
        <v>6.5</v>
      </c>
      <c r="M2377">
        <f>IF(Table1[[#This Row],[team]]=E2376,SUM(Table1[[#This Row],[win/loss]],M2376),Table1[[#This Row],[win/loss]])</f>
        <v>2</v>
      </c>
      <c r="N2377">
        <f>IF(Table1[[#This Row],[team]]=E2376,SUM(Table1[[#This Row],[win/loss]],M2376),Table1[[#This Row],[win/loss]])/B2377</f>
        <v>0.25</v>
      </c>
      <c r="O2377">
        <f t="shared" si="77"/>
        <v>1.5</v>
      </c>
      <c r="P2377">
        <f>IF(Table1[[#This Row],[difference]]&gt;0,SQRT(Table1[[#This Row],[difference]]),-SQRT(ABS(Table1[[#This Row],[difference]])))</f>
        <v>1.2247448713915889</v>
      </c>
      <c r="Q2377">
        <f>IF(Table1[[#This Row],[line]]&gt;0,SQRT(Table1[[#This Row],[line]]),-SQRT(ABS(Table1[[#This Row],[line]])))</f>
        <v>2.5495097567963922</v>
      </c>
      <c r="R2377">
        <f>Table1[[#This Row],[difference]]-Table1[[#This Row],[sqrt(line)]]</f>
        <v>-1.0495097567963922</v>
      </c>
      <c r="S2377">
        <f>IF(Table1[[#This Row],[difference]]&gt;0,1,-1)</f>
        <v>1</v>
      </c>
      <c r="T2377">
        <f>IF(Table1[[#This Row],[team]]=E2376,SUM(H2377,T2376),Table1[[#This Row],[ppg]])</f>
        <v>158</v>
      </c>
      <c r="U2377">
        <f>IF(Table1[[#This Row],[team]]=E2376,SUM(I2377,U2376),Table1[[#This Row],[ppga]])</f>
        <v>218</v>
      </c>
      <c r="V2377">
        <f>IF(Table1[[#This Row],[team]]=E2376,SUM(Table1[[#This Row],[difference]],V2376),Table1[[#This Row],[difference]])</f>
        <v>-25</v>
      </c>
      <c r="W2377">
        <f>IF(Table1[[#This Row],[team]]=E2376,SUM(Table1[[#This Row],[sqrt(dif)]],W2376),Table1[[#This Row],[sqrt(dif)]])</f>
        <v>-7.7443620155022046</v>
      </c>
      <c r="X2377">
        <f>IF(Table1[[#This Row],[team]]=E2376,SUM(Table1[[#This Row],[f1]],X2376),Table1[[#This Row],[f1]])</f>
        <v>-36.235676626634614</v>
      </c>
      <c r="Y2377">
        <f>IF(Table1[[#This Row],[ATS]]=S2376,SUM(Table1[[#This Row],[ATS]],Y2376),Table1[[#This Row],[ATS]])</f>
        <v>1</v>
      </c>
      <c r="Z2377">
        <f>IF(Table1[[#This Row],[ATS]]&gt;0,Table1[[#This Row],[ATS streak (not real)]]-1,Table1[[#This Row],[ATS streak (not real)]]+1)</f>
        <v>0</v>
      </c>
      <c r="AA2377" s="5">
        <f>Table1[[#This Row],[running ttl ppg]]^2.37/(Table1[[#This Row],[running ttl ppg]]^2.37+Table1[[#This Row],[running ttl ppga]]^2.37)</f>
        <v>0.31801631028024469</v>
      </c>
      <c r="AB2377" s="5">
        <f>Table1[[#This Row],[pyth ratio]]+Table1[[#This Row],[win/loss ratio]]</f>
        <v>0.56801631028024469</v>
      </c>
    </row>
    <row r="2378" spans="1:28" x14ac:dyDescent="0.25">
      <c r="A2378" s="1">
        <v>4936</v>
      </c>
      <c r="B2378" s="7">
        <f t="shared" si="76"/>
        <v>9</v>
      </c>
      <c r="C2378" s="5">
        <v>2020</v>
      </c>
      <c r="D2378" s="5">
        <v>9</v>
      </c>
      <c r="E2378" t="s">
        <v>61</v>
      </c>
      <c r="F2378" t="s">
        <v>49</v>
      </c>
      <c r="G2378" s="5">
        <v>1</v>
      </c>
      <c r="H2378">
        <v>18</v>
      </c>
      <c r="I2378">
        <v>37</v>
      </c>
      <c r="J2378">
        <v>-19</v>
      </c>
      <c r="K2378">
        <f>IF(Table1[[#This Row],[net]]&gt;0,1,0)</f>
        <v>0</v>
      </c>
      <c r="L2378">
        <v>6.5</v>
      </c>
      <c r="M2378">
        <f>IF(Table1[[#This Row],[team]]=E2377,SUM(Table1[[#This Row],[win/loss]],M2377),Table1[[#This Row],[win/loss]])</f>
        <v>2</v>
      </c>
      <c r="N2378">
        <f>IF(Table1[[#This Row],[team]]=E2377,SUM(Table1[[#This Row],[win/loss]],M2377),Table1[[#This Row],[win/loss]])/B2378</f>
        <v>0.22222222222222221</v>
      </c>
      <c r="O2378">
        <f t="shared" si="77"/>
        <v>-12.5</v>
      </c>
      <c r="P2378">
        <f>IF(Table1[[#This Row],[difference]]&gt;0,SQRT(Table1[[#This Row],[difference]]),-SQRT(ABS(Table1[[#This Row],[difference]])))</f>
        <v>-3.5355339059327378</v>
      </c>
      <c r="Q2378">
        <f>IF(Table1[[#This Row],[line]]&gt;0,SQRT(Table1[[#This Row],[line]]),-SQRT(ABS(Table1[[#This Row],[line]])))</f>
        <v>2.5495097567963922</v>
      </c>
      <c r="R2378">
        <f>Table1[[#This Row],[difference]]-Table1[[#This Row],[sqrt(line)]]</f>
        <v>-15.049509756796393</v>
      </c>
      <c r="S2378">
        <f>IF(Table1[[#This Row],[difference]]&gt;0,1,-1)</f>
        <v>-1</v>
      </c>
      <c r="T2378">
        <f>IF(Table1[[#This Row],[team]]=E2377,SUM(H2378,T2377),Table1[[#This Row],[ppg]])</f>
        <v>176</v>
      </c>
      <c r="U2378">
        <f>IF(Table1[[#This Row],[team]]=E2377,SUM(I2378,U2377),Table1[[#This Row],[ppga]])</f>
        <v>255</v>
      </c>
      <c r="V2378">
        <f>IF(Table1[[#This Row],[team]]=E2377,SUM(Table1[[#This Row],[difference]],V2377),Table1[[#This Row],[difference]])</f>
        <v>-37.5</v>
      </c>
      <c r="W2378">
        <f>IF(Table1[[#This Row],[team]]=E2377,SUM(Table1[[#This Row],[sqrt(dif)]],W2377),Table1[[#This Row],[sqrt(dif)]])</f>
        <v>-11.279895921434942</v>
      </c>
      <c r="X2378">
        <f>IF(Table1[[#This Row],[team]]=E2377,SUM(Table1[[#This Row],[f1]],X2377),Table1[[#This Row],[f1]])</f>
        <v>-51.285186383431011</v>
      </c>
      <c r="Y2378">
        <f>IF(Table1[[#This Row],[ATS]]=S2377,SUM(Table1[[#This Row],[ATS]],Y2377),Table1[[#This Row],[ATS]])</f>
        <v>-1</v>
      </c>
      <c r="Z2378">
        <f>IF(Table1[[#This Row],[ATS]]&gt;0,Table1[[#This Row],[ATS streak (not real)]]-1,Table1[[#This Row],[ATS streak (not real)]]+1)</f>
        <v>0</v>
      </c>
      <c r="AA2378" s="5">
        <f>Table1[[#This Row],[running ttl ppg]]^2.37/(Table1[[#This Row],[running ttl ppg]]^2.37+Table1[[#This Row],[running ttl ppga]]^2.37)</f>
        <v>0.29343738789245483</v>
      </c>
      <c r="AB2378" s="5">
        <f>Table1[[#This Row],[pyth ratio]]+Table1[[#This Row],[win/loss ratio]]</f>
        <v>0.51565961011467709</v>
      </c>
    </row>
    <row r="2379" spans="1:28" x14ac:dyDescent="0.25">
      <c r="A2379" s="1">
        <v>4937</v>
      </c>
      <c r="B2379" s="7">
        <f t="shared" si="76"/>
        <v>10</v>
      </c>
      <c r="C2379" s="5">
        <v>2020</v>
      </c>
      <c r="D2379" s="5">
        <v>10</v>
      </c>
      <c r="E2379" t="s">
        <v>61</v>
      </c>
      <c r="F2379" t="s">
        <v>62</v>
      </c>
      <c r="G2379" s="5">
        <v>0</v>
      </c>
      <c r="H2379">
        <v>27</v>
      </c>
      <c r="I2379">
        <v>34</v>
      </c>
      <c r="J2379">
        <v>-7</v>
      </c>
      <c r="K2379">
        <f>IF(Table1[[#This Row],[net]]&gt;0,1,0)</f>
        <v>0</v>
      </c>
      <c r="L2379">
        <v>-3</v>
      </c>
      <c r="M2379">
        <f>IF(Table1[[#This Row],[team]]=E2378,SUM(Table1[[#This Row],[win/loss]],M2378),Table1[[#This Row],[win/loss]])</f>
        <v>2</v>
      </c>
      <c r="N2379">
        <f>IF(Table1[[#This Row],[team]]=E2378,SUM(Table1[[#This Row],[win/loss]],M2378),Table1[[#This Row],[win/loss]])/B2379</f>
        <v>0.2</v>
      </c>
      <c r="O2379">
        <f t="shared" si="77"/>
        <v>-10</v>
      </c>
      <c r="P2379">
        <f>IF(Table1[[#This Row],[difference]]&gt;0,SQRT(Table1[[#This Row],[difference]]),-SQRT(ABS(Table1[[#This Row],[difference]])))</f>
        <v>-3.1622776601683795</v>
      </c>
      <c r="Q2379">
        <f>IF(Table1[[#This Row],[line]]&gt;0,SQRT(Table1[[#This Row],[line]]),-SQRT(ABS(Table1[[#This Row],[line]])))</f>
        <v>-1.7320508075688772</v>
      </c>
      <c r="R2379">
        <f>Table1[[#This Row],[difference]]-Table1[[#This Row],[sqrt(line)]]</f>
        <v>-8.2679491924311233</v>
      </c>
      <c r="S2379">
        <f>IF(Table1[[#This Row],[difference]]&gt;0,1,-1)</f>
        <v>-1</v>
      </c>
      <c r="T2379">
        <f>IF(Table1[[#This Row],[team]]=E2378,SUM(H2379,T2378),Table1[[#This Row],[ppg]])</f>
        <v>203</v>
      </c>
      <c r="U2379">
        <f>IF(Table1[[#This Row],[team]]=E2378,SUM(I2379,U2378),Table1[[#This Row],[ppga]])</f>
        <v>289</v>
      </c>
      <c r="V2379">
        <f>IF(Table1[[#This Row],[team]]=E2378,SUM(Table1[[#This Row],[difference]],V2378),Table1[[#This Row],[difference]])</f>
        <v>-47.5</v>
      </c>
      <c r="W2379">
        <f>IF(Table1[[#This Row],[team]]=E2378,SUM(Table1[[#This Row],[sqrt(dif)]],W2378),Table1[[#This Row],[sqrt(dif)]])</f>
        <v>-14.442173581603322</v>
      </c>
      <c r="X2379">
        <f>IF(Table1[[#This Row],[team]]=E2378,SUM(Table1[[#This Row],[f1]],X2378),Table1[[#This Row],[f1]])</f>
        <v>-59.553135575862136</v>
      </c>
      <c r="Y2379">
        <f>IF(Table1[[#This Row],[ATS]]=S2378,SUM(Table1[[#This Row],[ATS]],Y2378),Table1[[#This Row],[ATS]])</f>
        <v>-2</v>
      </c>
      <c r="Z2379">
        <f>IF(Table1[[#This Row],[ATS]]&gt;0,Table1[[#This Row],[ATS streak (not real)]]-1,Table1[[#This Row],[ATS streak (not real)]]+1)</f>
        <v>-1</v>
      </c>
      <c r="AA2379" s="5">
        <f>Table1[[#This Row],[running ttl ppg]]^2.37/(Table1[[#This Row],[running ttl ppg]]^2.37+Table1[[#This Row],[running ttl ppga]]^2.37)</f>
        <v>0.30213893371826389</v>
      </c>
      <c r="AB2379" s="5">
        <f>Table1[[#This Row],[pyth ratio]]+Table1[[#This Row],[win/loss ratio]]</f>
        <v>0.5021389337182639</v>
      </c>
    </row>
    <row r="2380" spans="1:28" x14ac:dyDescent="0.25">
      <c r="A2380" s="1">
        <v>4938</v>
      </c>
      <c r="B2380" s="7">
        <f t="shared" si="76"/>
        <v>11</v>
      </c>
      <c r="C2380" s="5">
        <v>2020</v>
      </c>
      <c r="D2380" s="5">
        <v>12</v>
      </c>
      <c r="E2380" t="s">
        <v>61</v>
      </c>
      <c r="F2380" t="s">
        <v>46</v>
      </c>
      <c r="G2380" s="5">
        <v>0</v>
      </c>
      <c r="H2380">
        <v>14</v>
      </c>
      <c r="I2380">
        <v>19</v>
      </c>
      <c r="J2380">
        <v>-5</v>
      </c>
      <c r="K2380">
        <f>IF(Table1[[#This Row],[net]]&gt;0,1,0)</f>
        <v>0</v>
      </c>
      <c r="L2380">
        <v>6</v>
      </c>
      <c r="M2380">
        <f>IF(Table1[[#This Row],[team]]=E2379,SUM(Table1[[#This Row],[win/loss]],M2379),Table1[[#This Row],[win/loss]])</f>
        <v>2</v>
      </c>
      <c r="N2380">
        <f>IF(Table1[[#This Row],[team]]=E2379,SUM(Table1[[#This Row],[win/loss]],M2379),Table1[[#This Row],[win/loss]])/B2380</f>
        <v>0.18181818181818182</v>
      </c>
      <c r="O2380">
        <f t="shared" si="77"/>
        <v>1</v>
      </c>
      <c r="P2380">
        <f>IF(Table1[[#This Row],[difference]]&gt;0,SQRT(Table1[[#This Row],[difference]]),-SQRT(ABS(Table1[[#This Row],[difference]])))</f>
        <v>1</v>
      </c>
      <c r="Q2380">
        <f>IF(Table1[[#This Row],[line]]&gt;0,SQRT(Table1[[#This Row],[line]]),-SQRT(ABS(Table1[[#This Row],[line]])))</f>
        <v>2.4494897427831779</v>
      </c>
      <c r="R2380">
        <f>Table1[[#This Row],[difference]]-Table1[[#This Row],[sqrt(line)]]</f>
        <v>-1.4494897427831779</v>
      </c>
      <c r="S2380">
        <f>IF(Table1[[#This Row],[difference]]&gt;0,1,-1)</f>
        <v>1</v>
      </c>
      <c r="T2380">
        <f>IF(Table1[[#This Row],[team]]=E2379,SUM(H2380,T2379),Table1[[#This Row],[ppg]])</f>
        <v>217</v>
      </c>
      <c r="U2380">
        <f>IF(Table1[[#This Row],[team]]=E2379,SUM(I2380,U2379),Table1[[#This Row],[ppga]])</f>
        <v>308</v>
      </c>
      <c r="V2380">
        <f>IF(Table1[[#This Row],[team]]=E2379,SUM(Table1[[#This Row],[difference]],V2379),Table1[[#This Row],[difference]])</f>
        <v>-46.5</v>
      </c>
      <c r="W2380">
        <f>IF(Table1[[#This Row],[team]]=E2379,SUM(Table1[[#This Row],[sqrt(dif)]],W2379),Table1[[#This Row],[sqrt(dif)]])</f>
        <v>-13.442173581603322</v>
      </c>
      <c r="X2380">
        <f>IF(Table1[[#This Row],[team]]=E2379,SUM(Table1[[#This Row],[f1]],X2379),Table1[[#This Row],[f1]])</f>
        <v>-61.002625318645315</v>
      </c>
      <c r="Y2380">
        <f>IF(Table1[[#This Row],[ATS]]=S2379,SUM(Table1[[#This Row],[ATS]],Y2379),Table1[[#This Row],[ATS]])</f>
        <v>1</v>
      </c>
      <c r="Z2380">
        <f>IF(Table1[[#This Row],[ATS]]&gt;0,Table1[[#This Row],[ATS streak (not real)]]-1,Table1[[#This Row],[ATS streak (not real)]]+1)</f>
        <v>0</v>
      </c>
      <c r="AA2380" s="5">
        <f>Table1[[#This Row],[running ttl ppg]]^2.37/(Table1[[#This Row],[running ttl ppg]]^2.37+Table1[[#This Row],[running ttl ppga]]^2.37)</f>
        <v>0.30364935030912704</v>
      </c>
      <c r="AB2380" s="5">
        <f>Table1[[#This Row],[pyth ratio]]+Table1[[#This Row],[win/loss ratio]]</f>
        <v>0.48546753212730887</v>
      </c>
    </row>
    <row r="2381" spans="1:28" x14ac:dyDescent="0.25">
      <c r="A2381" s="1">
        <v>4939</v>
      </c>
      <c r="B2381" s="7">
        <f t="shared" si="76"/>
        <v>12</v>
      </c>
      <c r="C2381" s="5">
        <v>2020</v>
      </c>
      <c r="D2381" s="5">
        <v>13</v>
      </c>
      <c r="E2381" t="s">
        <v>61</v>
      </c>
      <c r="F2381" t="s">
        <v>52</v>
      </c>
      <c r="G2381" s="5">
        <v>1</v>
      </c>
      <c r="H2381">
        <v>13</v>
      </c>
      <c r="I2381">
        <v>31</v>
      </c>
      <c r="J2381">
        <v>-18</v>
      </c>
      <c r="K2381">
        <f>IF(Table1[[#This Row],[net]]&gt;0,1,0)</f>
        <v>0</v>
      </c>
      <c r="L2381">
        <v>6.5</v>
      </c>
      <c r="M2381">
        <f>IF(Table1[[#This Row],[team]]=E2380,SUM(Table1[[#This Row],[win/loss]],M2380),Table1[[#This Row],[win/loss]])</f>
        <v>2</v>
      </c>
      <c r="N2381">
        <f>IF(Table1[[#This Row],[team]]=E2380,SUM(Table1[[#This Row],[win/loss]],M2380),Table1[[#This Row],[win/loss]])/B2381</f>
        <v>0.16666666666666666</v>
      </c>
      <c r="O2381">
        <f t="shared" si="77"/>
        <v>-11.5</v>
      </c>
      <c r="P2381">
        <f>IF(Table1[[#This Row],[difference]]&gt;0,SQRT(Table1[[#This Row],[difference]]),-SQRT(ABS(Table1[[#This Row],[difference]])))</f>
        <v>-3.3911649915626341</v>
      </c>
      <c r="Q2381">
        <f>IF(Table1[[#This Row],[line]]&gt;0,SQRT(Table1[[#This Row],[line]]),-SQRT(ABS(Table1[[#This Row],[line]])))</f>
        <v>2.5495097567963922</v>
      </c>
      <c r="R2381">
        <f>Table1[[#This Row],[difference]]-Table1[[#This Row],[sqrt(line)]]</f>
        <v>-14.049509756796393</v>
      </c>
      <c r="S2381">
        <f>IF(Table1[[#This Row],[difference]]&gt;0,1,-1)</f>
        <v>-1</v>
      </c>
      <c r="T2381">
        <f>IF(Table1[[#This Row],[team]]=E2380,SUM(H2381,T2380),Table1[[#This Row],[ppg]])</f>
        <v>230</v>
      </c>
      <c r="U2381">
        <f>IF(Table1[[#This Row],[team]]=E2380,SUM(I2381,U2380),Table1[[#This Row],[ppga]])</f>
        <v>339</v>
      </c>
      <c r="V2381">
        <f>IF(Table1[[#This Row],[team]]=E2380,SUM(Table1[[#This Row],[difference]],V2380),Table1[[#This Row],[difference]])</f>
        <v>-58</v>
      </c>
      <c r="W2381">
        <f>IF(Table1[[#This Row],[team]]=E2380,SUM(Table1[[#This Row],[sqrt(dif)]],W2380),Table1[[#This Row],[sqrt(dif)]])</f>
        <v>-16.833338573165957</v>
      </c>
      <c r="X2381">
        <f>IF(Table1[[#This Row],[team]]=E2380,SUM(Table1[[#This Row],[f1]],X2380),Table1[[#This Row],[f1]])</f>
        <v>-75.052135075441711</v>
      </c>
      <c r="Y2381">
        <f>IF(Table1[[#This Row],[ATS]]=S2380,SUM(Table1[[#This Row],[ATS]],Y2380),Table1[[#This Row],[ATS]])</f>
        <v>-1</v>
      </c>
      <c r="Z2381">
        <f>IF(Table1[[#This Row],[ATS]]&gt;0,Table1[[#This Row],[ATS streak (not real)]]-1,Table1[[#This Row],[ATS streak (not real)]]+1)</f>
        <v>0</v>
      </c>
      <c r="AA2381" s="5">
        <f>Table1[[#This Row],[running ttl ppg]]^2.37/(Table1[[#This Row],[running ttl ppg]]^2.37+Table1[[#This Row],[running ttl ppga]]^2.37)</f>
        <v>0.28508581132312805</v>
      </c>
      <c r="AB2381" s="5">
        <f>Table1[[#This Row],[pyth ratio]]+Table1[[#This Row],[win/loss ratio]]</f>
        <v>0.45175247798979468</v>
      </c>
    </row>
    <row r="2382" spans="1:28" x14ac:dyDescent="0.25">
      <c r="A2382" s="1">
        <v>4940</v>
      </c>
      <c r="B2382" s="7">
        <f t="shared" si="76"/>
        <v>13</v>
      </c>
      <c r="C2382" s="5">
        <v>2020</v>
      </c>
      <c r="D2382" s="5">
        <v>14</v>
      </c>
      <c r="E2382" t="s">
        <v>61</v>
      </c>
      <c r="F2382" t="s">
        <v>66</v>
      </c>
      <c r="G2382" s="5">
        <v>0</v>
      </c>
      <c r="H2382">
        <v>17</v>
      </c>
      <c r="I2382">
        <v>23</v>
      </c>
      <c r="J2382">
        <v>-6</v>
      </c>
      <c r="K2382">
        <f>IF(Table1[[#This Row],[net]]&gt;0,1,0)</f>
        <v>0</v>
      </c>
      <c r="L2382">
        <v>9</v>
      </c>
      <c r="M2382">
        <f>IF(Table1[[#This Row],[team]]=E2381,SUM(Table1[[#This Row],[win/loss]],M2381),Table1[[#This Row],[win/loss]])</f>
        <v>2</v>
      </c>
      <c r="N2382">
        <f>IF(Table1[[#This Row],[team]]=E2381,SUM(Table1[[#This Row],[win/loss]],M2381),Table1[[#This Row],[win/loss]])/B2382</f>
        <v>0.15384615384615385</v>
      </c>
      <c r="O2382">
        <f t="shared" si="77"/>
        <v>3</v>
      </c>
      <c r="P2382">
        <f>IF(Table1[[#This Row],[difference]]&gt;0,SQRT(Table1[[#This Row],[difference]]),-SQRT(ABS(Table1[[#This Row],[difference]])))</f>
        <v>1.7320508075688772</v>
      </c>
      <c r="Q2382">
        <f>IF(Table1[[#This Row],[line]]&gt;0,SQRT(Table1[[#This Row],[line]]),-SQRT(ABS(Table1[[#This Row],[line]])))</f>
        <v>3</v>
      </c>
      <c r="R2382">
        <f>Table1[[#This Row],[difference]]-Table1[[#This Row],[sqrt(line)]]</f>
        <v>0</v>
      </c>
      <c r="S2382">
        <f>IF(Table1[[#This Row],[difference]]&gt;0,1,-1)</f>
        <v>1</v>
      </c>
      <c r="T2382">
        <f>IF(Table1[[#This Row],[team]]=E2381,SUM(H2382,T2381),Table1[[#This Row],[ppg]])</f>
        <v>247</v>
      </c>
      <c r="U2382">
        <f>IF(Table1[[#This Row],[team]]=E2381,SUM(I2382,U2381),Table1[[#This Row],[ppga]])</f>
        <v>362</v>
      </c>
      <c r="V2382">
        <f>IF(Table1[[#This Row],[team]]=E2381,SUM(Table1[[#This Row],[difference]],V2381),Table1[[#This Row],[difference]])</f>
        <v>-55</v>
      </c>
      <c r="W2382">
        <f>IF(Table1[[#This Row],[team]]=E2381,SUM(Table1[[#This Row],[sqrt(dif)]],W2381),Table1[[#This Row],[sqrt(dif)]])</f>
        <v>-15.10128776559708</v>
      </c>
      <c r="X2382">
        <f>IF(Table1[[#This Row],[team]]=E2381,SUM(Table1[[#This Row],[f1]],X2381),Table1[[#This Row],[f1]])</f>
        <v>-75.052135075441711</v>
      </c>
      <c r="Y2382">
        <f>IF(Table1[[#This Row],[ATS]]=S2381,SUM(Table1[[#This Row],[ATS]],Y2381),Table1[[#This Row],[ATS]])</f>
        <v>1</v>
      </c>
      <c r="Z2382">
        <f>IF(Table1[[#This Row],[ATS]]&gt;0,Table1[[#This Row],[ATS streak (not real)]]-1,Table1[[#This Row],[ATS streak (not real)]]+1)</f>
        <v>0</v>
      </c>
      <c r="AA2382" s="5">
        <f>Table1[[#This Row],[running ttl ppg]]^2.37/(Table1[[#This Row],[running ttl ppg]]^2.37+Table1[[#This Row],[running ttl ppga]]^2.37)</f>
        <v>0.28783003990275935</v>
      </c>
      <c r="AB2382" s="5">
        <f>Table1[[#This Row],[pyth ratio]]+Table1[[#This Row],[win/loss ratio]]</f>
        <v>0.4416761937489132</v>
      </c>
    </row>
    <row r="2383" spans="1:28" x14ac:dyDescent="0.25">
      <c r="A2383" s="1">
        <v>4941</v>
      </c>
      <c r="B2383" s="7">
        <f t="shared" si="76"/>
        <v>14</v>
      </c>
      <c r="C2383" s="5">
        <v>2020</v>
      </c>
      <c r="D2383" s="5">
        <v>15</v>
      </c>
      <c r="E2383" t="s">
        <v>61</v>
      </c>
      <c r="F2383" t="s">
        <v>59</v>
      </c>
      <c r="G2383" s="5">
        <v>1</v>
      </c>
      <c r="H2383">
        <v>36</v>
      </c>
      <c r="I2383">
        <v>20</v>
      </c>
      <c r="J2383">
        <v>16</v>
      </c>
      <c r="K2383">
        <f>IF(Table1[[#This Row],[net]]&gt;0,1,0)</f>
        <v>1</v>
      </c>
      <c r="L2383">
        <v>-3.5</v>
      </c>
      <c r="M2383">
        <f>IF(Table1[[#This Row],[team]]=E2382,SUM(Table1[[#This Row],[win/loss]],M2382),Table1[[#This Row],[win/loss]])</f>
        <v>3</v>
      </c>
      <c r="N2383">
        <f>IF(Table1[[#This Row],[team]]=E2382,SUM(Table1[[#This Row],[win/loss]],M2382),Table1[[#This Row],[win/loss]])/B2383</f>
        <v>0.21428571428571427</v>
      </c>
      <c r="O2383">
        <f t="shared" si="77"/>
        <v>12.5</v>
      </c>
      <c r="P2383">
        <f>IF(Table1[[#This Row],[difference]]&gt;0,SQRT(Table1[[#This Row],[difference]]),-SQRT(ABS(Table1[[#This Row],[difference]])))</f>
        <v>3.5355339059327378</v>
      </c>
      <c r="Q2383">
        <f>IF(Table1[[#This Row],[line]]&gt;0,SQRT(Table1[[#This Row],[line]]),-SQRT(ABS(Table1[[#This Row],[line]])))</f>
        <v>-1.8708286933869707</v>
      </c>
      <c r="R2383">
        <f>Table1[[#This Row],[difference]]-Table1[[#This Row],[sqrt(line)]]</f>
        <v>14.37082869338697</v>
      </c>
      <c r="S2383">
        <f>IF(Table1[[#This Row],[difference]]&gt;0,1,-1)</f>
        <v>1</v>
      </c>
      <c r="T2383">
        <f>IF(Table1[[#This Row],[team]]=E2382,SUM(H2383,T2382),Table1[[#This Row],[ppg]])</f>
        <v>283</v>
      </c>
      <c r="U2383">
        <f>IF(Table1[[#This Row],[team]]=E2382,SUM(I2383,U2382),Table1[[#This Row],[ppga]])</f>
        <v>382</v>
      </c>
      <c r="V2383">
        <f>IF(Table1[[#This Row],[team]]=E2382,SUM(Table1[[#This Row],[difference]],V2382),Table1[[#This Row],[difference]])</f>
        <v>-42.5</v>
      </c>
      <c r="W2383">
        <f>IF(Table1[[#This Row],[team]]=E2382,SUM(Table1[[#This Row],[sqrt(dif)]],W2382),Table1[[#This Row],[sqrt(dif)]])</f>
        <v>-11.565753859664342</v>
      </c>
      <c r="X2383">
        <f>IF(Table1[[#This Row],[team]]=E2382,SUM(Table1[[#This Row],[f1]],X2382),Table1[[#This Row],[f1]])</f>
        <v>-60.681306382054743</v>
      </c>
      <c r="Y2383">
        <f>IF(Table1[[#This Row],[ATS]]=S2382,SUM(Table1[[#This Row],[ATS]],Y2382),Table1[[#This Row],[ATS]])</f>
        <v>2</v>
      </c>
      <c r="Z2383">
        <f>IF(Table1[[#This Row],[ATS]]&gt;0,Table1[[#This Row],[ATS streak (not real)]]-1,Table1[[#This Row],[ATS streak (not real)]]+1)</f>
        <v>1</v>
      </c>
      <c r="AA2383" s="5">
        <f>Table1[[#This Row],[running ttl ppg]]^2.37/(Table1[[#This Row],[running ttl ppg]]^2.37+Table1[[#This Row],[running ttl ppga]]^2.37)</f>
        <v>0.32939167699416028</v>
      </c>
      <c r="AB2383" s="5">
        <f>Table1[[#This Row],[pyth ratio]]+Table1[[#This Row],[win/loss ratio]]</f>
        <v>0.54367739127987458</v>
      </c>
    </row>
    <row r="2384" spans="1:28" x14ac:dyDescent="0.25">
      <c r="A2384" s="1">
        <v>4942</v>
      </c>
      <c r="B2384" s="7">
        <f t="shared" si="76"/>
        <v>15</v>
      </c>
      <c r="C2384" s="5">
        <v>2020</v>
      </c>
      <c r="D2384" s="5">
        <v>16</v>
      </c>
      <c r="E2384" t="s">
        <v>61</v>
      </c>
      <c r="F2384" t="s">
        <v>72</v>
      </c>
      <c r="G2384" s="5">
        <v>0</v>
      </c>
      <c r="H2384">
        <v>41</v>
      </c>
      <c r="I2384">
        <v>35</v>
      </c>
      <c r="J2384">
        <v>6</v>
      </c>
      <c r="K2384">
        <f>IF(Table1[[#This Row],[net]]&gt;0,1,0)</f>
        <v>1</v>
      </c>
      <c r="L2384">
        <v>-1</v>
      </c>
      <c r="M2384">
        <f>IF(Table1[[#This Row],[team]]=E2383,SUM(Table1[[#This Row],[win/loss]],M2383),Table1[[#This Row],[win/loss]])</f>
        <v>4</v>
      </c>
      <c r="N2384">
        <f>IF(Table1[[#This Row],[team]]=E2383,SUM(Table1[[#This Row],[win/loss]],M2383),Table1[[#This Row],[win/loss]])/B2384</f>
        <v>0.26666666666666666</v>
      </c>
      <c r="O2384">
        <f t="shared" si="77"/>
        <v>5</v>
      </c>
      <c r="P2384">
        <f>IF(Table1[[#This Row],[difference]]&gt;0,SQRT(Table1[[#This Row],[difference]]),-SQRT(ABS(Table1[[#This Row],[difference]])))</f>
        <v>2.2360679774997898</v>
      </c>
      <c r="Q2384">
        <f>IF(Table1[[#This Row],[line]]&gt;0,SQRT(Table1[[#This Row],[line]]),-SQRT(ABS(Table1[[#This Row],[line]])))</f>
        <v>-1</v>
      </c>
      <c r="R2384">
        <f>Table1[[#This Row],[difference]]-Table1[[#This Row],[sqrt(line)]]</f>
        <v>6</v>
      </c>
      <c r="S2384">
        <f>IF(Table1[[#This Row],[difference]]&gt;0,1,-1)</f>
        <v>1</v>
      </c>
      <c r="T2384">
        <f>IF(Table1[[#This Row],[team]]=E2383,SUM(H2384,T2383),Table1[[#This Row],[ppg]])</f>
        <v>324</v>
      </c>
      <c r="U2384">
        <f>IF(Table1[[#This Row],[team]]=E2383,SUM(I2384,U2383),Table1[[#This Row],[ppga]])</f>
        <v>417</v>
      </c>
      <c r="V2384">
        <f>IF(Table1[[#This Row],[team]]=E2383,SUM(Table1[[#This Row],[difference]],V2383),Table1[[#This Row],[difference]])</f>
        <v>-37.5</v>
      </c>
      <c r="W2384">
        <f>IF(Table1[[#This Row],[team]]=E2383,SUM(Table1[[#This Row],[sqrt(dif)]],W2383),Table1[[#This Row],[sqrt(dif)]])</f>
        <v>-9.3296858821645525</v>
      </c>
      <c r="X2384">
        <f>IF(Table1[[#This Row],[team]]=E2383,SUM(Table1[[#This Row],[f1]],X2383),Table1[[#This Row],[f1]])</f>
        <v>-54.681306382054743</v>
      </c>
      <c r="Y2384">
        <f>IF(Table1[[#This Row],[ATS]]=S2383,SUM(Table1[[#This Row],[ATS]],Y2383),Table1[[#This Row],[ATS]])</f>
        <v>3</v>
      </c>
      <c r="Z2384">
        <f>IF(Table1[[#This Row],[ATS]]&gt;0,Table1[[#This Row],[ATS streak (not real)]]-1,Table1[[#This Row],[ATS streak (not real)]]+1)</f>
        <v>2</v>
      </c>
      <c r="AA2384" s="5">
        <f>Table1[[#This Row],[running ttl ppg]]^2.37/(Table1[[#This Row],[running ttl ppg]]^2.37+Table1[[#This Row],[running ttl ppga]]^2.37)</f>
        <v>0.35478944301117099</v>
      </c>
      <c r="AB2384" s="5">
        <f>Table1[[#This Row],[pyth ratio]]+Table1[[#This Row],[win/loss ratio]]</f>
        <v>0.62145610967783771</v>
      </c>
    </row>
    <row r="2385" spans="1:28" x14ac:dyDescent="0.25">
      <c r="A2385" s="1">
        <v>4943</v>
      </c>
      <c r="B2385" s="7">
        <f t="shared" si="76"/>
        <v>16</v>
      </c>
      <c r="C2385" s="5">
        <v>2020</v>
      </c>
      <c r="D2385" s="5">
        <v>17</v>
      </c>
      <c r="E2385" t="s">
        <v>61</v>
      </c>
      <c r="F2385" t="s">
        <v>66</v>
      </c>
      <c r="G2385" s="5">
        <v>1</v>
      </c>
      <c r="H2385">
        <v>17</v>
      </c>
      <c r="I2385">
        <v>34</v>
      </c>
      <c r="J2385">
        <v>-17</v>
      </c>
      <c r="K2385">
        <f>IF(Table1[[#This Row],[net]]&gt;0,1,0)</f>
        <v>0</v>
      </c>
      <c r="L2385">
        <v>3.5</v>
      </c>
      <c r="M2385">
        <f>IF(Table1[[#This Row],[team]]=E2384,SUM(Table1[[#This Row],[win/loss]],M2384),Table1[[#This Row],[win/loss]])</f>
        <v>4</v>
      </c>
      <c r="N2385">
        <f>IF(Table1[[#This Row],[team]]=E2384,SUM(Table1[[#This Row],[win/loss]],M2384),Table1[[#This Row],[win/loss]])/B2385</f>
        <v>0.25</v>
      </c>
      <c r="O2385">
        <f t="shared" si="77"/>
        <v>-13.5</v>
      </c>
      <c r="P2385">
        <f>IF(Table1[[#This Row],[difference]]&gt;0,SQRT(Table1[[#This Row],[difference]]),-SQRT(ABS(Table1[[#This Row],[difference]])))</f>
        <v>-3.6742346141747673</v>
      </c>
      <c r="Q2385">
        <f>IF(Table1[[#This Row],[line]]&gt;0,SQRT(Table1[[#This Row],[line]]),-SQRT(ABS(Table1[[#This Row],[line]])))</f>
        <v>1.8708286933869707</v>
      </c>
      <c r="R2385">
        <f>Table1[[#This Row],[difference]]-Table1[[#This Row],[sqrt(line)]]</f>
        <v>-15.37082869338697</v>
      </c>
      <c r="S2385">
        <f>IF(Table1[[#This Row],[difference]]&gt;0,1,-1)</f>
        <v>-1</v>
      </c>
      <c r="T2385">
        <f>IF(Table1[[#This Row],[team]]=E2384,SUM(H2385,T2384),Table1[[#This Row],[ppg]])</f>
        <v>341</v>
      </c>
      <c r="U2385">
        <f>IF(Table1[[#This Row],[team]]=E2384,SUM(I2385,U2384),Table1[[#This Row],[ppga]])</f>
        <v>451</v>
      </c>
      <c r="V2385">
        <f>IF(Table1[[#This Row],[team]]=E2384,SUM(Table1[[#This Row],[difference]],V2384),Table1[[#This Row],[difference]])</f>
        <v>-51</v>
      </c>
      <c r="W2385">
        <f>IF(Table1[[#This Row],[team]]=E2384,SUM(Table1[[#This Row],[sqrt(dif)]],W2384),Table1[[#This Row],[sqrt(dif)]])</f>
        <v>-13.003920496339319</v>
      </c>
      <c r="X2385">
        <f>IF(Table1[[#This Row],[team]]=E2384,SUM(Table1[[#This Row],[f1]],X2384),Table1[[#This Row],[f1]])</f>
        <v>-70.052135075441711</v>
      </c>
      <c r="Y2385">
        <f>IF(Table1[[#This Row],[ATS]]=S2384,SUM(Table1[[#This Row],[ATS]],Y2384),Table1[[#This Row],[ATS]])</f>
        <v>-1</v>
      </c>
      <c r="Z2385">
        <f>IF(Table1[[#This Row],[ATS]]&gt;0,Table1[[#This Row],[ATS streak (not real)]]-1,Table1[[#This Row],[ATS streak (not real)]]+1)</f>
        <v>0</v>
      </c>
      <c r="AA2385" s="5">
        <f>Table1[[#This Row],[running ttl ppg]]^2.37/(Table1[[#This Row],[running ttl ppg]]^2.37+Table1[[#This Row],[running ttl ppga]]^2.37)</f>
        <v>0.34015218078759918</v>
      </c>
      <c r="AB2385" s="5">
        <f>Table1[[#This Row],[pyth ratio]]+Table1[[#This Row],[win/loss ratio]]</f>
        <v>0.59015218078759912</v>
      </c>
    </row>
    <row r="2386" spans="1:28" x14ac:dyDescent="0.25">
      <c r="A2386" s="1">
        <v>4944</v>
      </c>
      <c r="B2386" s="7">
        <f t="shared" si="76"/>
        <v>1</v>
      </c>
      <c r="C2386" s="5">
        <v>2020</v>
      </c>
      <c r="D2386" s="5">
        <v>1</v>
      </c>
      <c r="E2386" t="s">
        <v>62</v>
      </c>
      <c r="F2386" t="s">
        <v>44</v>
      </c>
      <c r="G2386" s="5">
        <v>1</v>
      </c>
      <c r="H2386">
        <v>16</v>
      </c>
      <c r="I2386">
        <v>17</v>
      </c>
      <c r="J2386">
        <v>-1</v>
      </c>
      <c r="K2386">
        <f>IF(Table1[[#This Row],[net]]&gt;0,1,0)</f>
        <v>0</v>
      </c>
      <c r="L2386">
        <v>-2.5</v>
      </c>
      <c r="M2386">
        <f>IF(Table1[[#This Row],[team]]=E2385,SUM(Table1[[#This Row],[win/loss]],M2385),Table1[[#This Row],[win/loss]])</f>
        <v>0</v>
      </c>
      <c r="N2386">
        <f>IF(Table1[[#This Row],[team]]=E2385,SUM(Table1[[#This Row],[win/loss]],M2385),Table1[[#This Row],[win/loss]])/B2386</f>
        <v>0</v>
      </c>
      <c r="O2386">
        <f t="shared" si="77"/>
        <v>-3.5</v>
      </c>
      <c r="P2386">
        <f>IF(Table1[[#This Row],[difference]]&gt;0,SQRT(Table1[[#This Row],[difference]]),-SQRT(ABS(Table1[[#This Row],[difference]])))</f>
        <v>-1.8708286933869707</v>
      </c>
      <c r="Q2386">
        <f>IF(Table1[[#This Row],[line]]&gt;0,SQRT(Table1[[#This Row],[line]]),-SQRT(ABS(Table1[[#This Row],[line]])))</f>
        <v>-1.5811388300841898</v>
      </c>
      <c r="R2386">
        <f>Table1[[#This Row],[difference]]-Table1[[#This Row],[sqrt(line)]]</f>
        <v>-1.9188611699158102</v>
      </c>
      <c r="S2386">
        <f>IF(Table1[[#This Row],[difference]]&gt;0,1,-1)</f>
        <v>-1</v>
      </c>
      <c r="T2386">
        <f>IF(Table1[[#This Row],[team]]=E2385,SUM(H2386,T2385),Table1[[#This Row],[ppg]])</f>
        <v>16</v>
      </c>
      <c r="U2386">
        <f>IF(Table1[[#This Row],[team]]=E2385,SUM(I2386,U2385),Table1[[#This Row],[ppga]])</f>
        <v>17</v>
      </c>
      <c r="V2386">
        <f>IF(Table1[[#This Row],[team]]=E2385,SUM(Table1[[#This Row],[difference]],V2385),Table1[[#This Row],[difference]])</f>
        <v>-3.5</v>
      </c>
      <c r="W2386">
        <f>IF(Table1[[#This Row],[team]]=E2385,SUM(Table1[[#This Row],[sqrt(dif)]],W2385),Table1[[#This Row],[sqrt(dif)]])</f>
        <v>-1.8708286933869707</v>
      </c>
      <c r="X2386">
        <f>IF(Table1[[#This Row],[team]]=E2385,SUM(Table1[[#This Row],[f1]],X2385),Table1[[#This Row],[f1]])</f>
        <v>-1.9188611699158102</v>
      </c>
      <c r="Y2386">
        <f>IF(Table1[[#This Row],[ATS]]=S2385,SUM(Table1[[#This Row],[ATS]],Y2385),Table1[[#This Row],[ATS]])</f>
        <v>-2</v>
      </c>
      <c r="Z2386">
        <f>IF(Table1[[#This Row],[ATS]]&gt;0,Table1[[#This Row],[ATS streak (not real)]]-1,Table1[[#This Row],[ATS streak (not real)]]+1)</f>
        <v>-1</v>
      </c>
      <c r="AA2386" s="5">
        <f>Table1[[#This Row],[running ttl ppg]]^2.37/(Table1[[#This Row],[running ttl ppg]]^2.37+Table1[[#This Row],[running ttl ppga]]^2.37)</f>
        <v>0.4641415789278181</v>
      </c>
      <c r="AB2386" s="5">
        <f>Table1[[#This Row],[pyth ratio]]+Table1[[#This Row],[win/loss ratio]]</f>
        <v>0.4641415789278181</v>
      </c>
    </row>
    <row r="2387" spans="1:28" x14ac:dyDescent="0.25">
      <c r="A2387" s="1">
        <v>4945</v>
      </c>
      <c r="B2387" s="7">
        <f t="shared" ref="B2387:B2450" si="78">IF(B2386=16,1,B2386+1)</f>
        <v>2</v>
      </c>
      <c r="C2387" s="5">
        <v>2020</v>
      </c>
      <c r="D2387" s="5">
        <v>2</v>
      </c>
      <c r="E2387" t="s">
        <v>62</v>
      </c>
      <c r="F2387" t="s">
        <v>48</v>
      </c>
      <c r="G2387" s="5">
        <v>1</v>
      </c>
      <c r="H2387">
        <v>3</v>
      </c>
      <c r="I2387">
        <v>23</v>
      </c>
      <c r="J2387">
        <v>-20</v>
      </c>
      <c r="K2387">
        <f>IF(Table1[[#This Row],[net]]&gt;0,1,0)</f>
        <v>0</v>
      </c>
      <c r="L2387">
        <v>6.5</v>
      </c>
      <c r="M2387">
        <f>IF(Table1[[#This Row],[team]]=E2386,SUM(Table1[[#This Row],[win/loss]],M2386),Table1[[#This Row],[win/loss]])</f>
        <v>0</v>
      </c>
      <c r="N2387">
        <f>IF(Table1[[#This Row],[team]]=E2386,SUM(Table1[[#This Row],[win/loss]],M2386),Table1[[#This Row],[win/loss]])/B2387</f>
        <v>0</v>
      </c>
      <c r="O2387">
        <f t="shared" si="77"/>
        <v>-13.5</v>
      </c>
      <c r="P2387">
        <f>IF(Table1[[#This Row],[difference]]&gt;0,SQRT(Table1[[#This Row],[difference]]),-SQRT(ABS(Table1[[#This Row],[difference]])))</f>
        <v>-3.6742346141747673</v>
      </c>
      <c r="Q2387">
        <f>IF(Table1[[#This Row],[line]]&gt;0,SQRT(Table1[[#This Row],[line]]),-SQRT(ABS(Table1[[#This Row],[line]])))</f>
        <v>2.5495097567963922</v>
      </c>
      <c r="R2387">
        <f>Table1[[#This Row],[difference]]-Table1[[#This Row],[sqrt(line)]]</f>
        <v>-16.049509756796393</v>
      </c>
      <c r="S2387">
        <f>IF(Table1[[#This Row],[difference]]&gt;0,1,-1)</f>
        <v>-1</v>
      </c>
      <c r="T2387">
        <f>IF(Table1[[#This Row],[team]]=E2386,SUM(H2387,T2386),Table1[[#This Row],[ppg]])</f>
        <v>19</v>
      </c>
      <c r="U2387">
        <f>IF(Table1[[#This Row],[team]]=E2386,SUM(I2387,U2386),Table1[[#This Row],[ppga]])</f>
        <v>40</v>
      </c>
      <c r="V2387">
        <f>IF(Table1[[#This Row],[team]]=E2386,SUM(Table1[[#This Row],[difference]],V2386),Table1[[#This Row],[difference]])</f>
        <v>-17</v>
      </c>
      <c r="W2387">
        <f>IF(Table1[[#This Row],[team]]=E2386,SUM(Table1[[#This Row],[sqrt(dif)]],W2386),Table1[[#This Row],[sqrt(dif)]])</f>
        <v>-5.5450633075617377</v>
      </c>
      <c r="X2387">
        <f>IF(Table1[[#This Row],[team]]=E2386,SUM(Table1[[#This Row],[f1]],X2386),Table1[[#This Row],[f1]])</f>
        <v>-17.968370926712204</v>
      </c>
      <c r="Y2387">
        <f>IF(Table1[[#This Row],[ATS]]=S2386,SUM(Table1[[#This Row],[ATS]],Y2386),Table1[[#This Row],[ATS]])</f>
        <v>-3</v>
      </c>
      <c r="Z2387">
        <f>IF(Table1[[#This Row],[ATS]]&gt;0,Table1[[#This Row],[ATS streak (not real)]]-1,Table1[[#This Row],[ATS streak (not real)]]+1)</f>
        <v>-2</v>
      </c>
      <c r="AA2387" s="5">
        <f>Table1[[#This Row],[running ttl ppg]]^2.37/(Table1[[#This Row],[running ttl ppg]]^2.37+Table1[[#This Row],[running ttl ppga]]^2.37)</f>
        <v>0.14624962531113725</v>
      </c>
      <c r="AB2387" s="5">
        <f>Table1[[#This Row],[pyth ratio]]+Table1[[#This Row],[win/loss ratio]]</f>
        <v>0.14624962531113725</v>
      </c>
    </row>
    <row r="2388" spans="1:28" x14ac:dyDescent="0.25">
      <c r="A2388" s="1">
        <v>4946</v>
      </c>
      <c r="B2388" s="7">
        <f t="shared" si="78"/>
        <v>3</v>
      </c>
      <c r="C2388" s="5">
        <v>2020</v>
      </c>
      <c r="D2388" s="5">
        <v>3</v>
      </c>
      <c r="E2388" t="s">
        <v>62</v>
      </c>
      <c r="F2388" t="s">
        <v>63</v>
      </c>
      <c r="G2388" s="5">
        <v>0</v>
      </c>
      <c r="H2388">
        <v>14</v>
      </c>
      <c r="I2388">
        <v>30</v>
      </c>
      <c r="J2388">
        <v>-16</v>
      </c>
      <c r="K2388">
        <f>IF(Table1[[#This Row],[net]]&gt;0,1,0)</f>
        <v>0</v>
      </c>
      <c r="L2388">
        <v>21</v>
      </c>
      <c r="M2388">
        <f>IF(Table1[[#This Row],[team]]=E2387,SUM(Table1[[#This Row],[win/loss]],M2387),Table1[[#This Row],[win/loss]])</f>
        <v>0</v>
      </c>
      <c r="N2388">
        <f>IF(Table1[[#This Row],[team]]=E2387,SUM(Table1[[#This Row],[win/loss]],M2387),Table1[[#This Row],[win/loss]])/B2388</f>
        <v>0</v>
      </c>
      <c r="O2388">
        <f t="shared" si="77"/>
        <v>5</v>
      </c>
      <c r="P2388">
        <f>IF(Table1[[#This Row],[difference]]&gt;0,SQRT(Table1[[#This Row],[difference]]),-SQRT(ABS(Table1[[#This Row],[difference]])))</f>
        <v>2.2360679774997898</v>
      </c>
      <c r="Q2388">
        <f>IF(Table1[[#This Row],[line]]&gt;0,SQRT(Table1[[#This Row],[line]]),-SQRT(ABS(Table1[[#This Row],[line]])))</f>
        <v>4.5825756949558398</v>
      </c>
      <c r="R2388">
        <f>Table1[[#This Row],[difference]]-Table1[[#This Row],[sqrt(line)]]</f>
        <v>0.41742430504416017</v>
      </c>
      <c r="S2388">
        <f>IF(Table1[[#This Row],[difference]]&gt;0,1,-1)</f>
        <v>1</v>
      </c>
      <c r="T2388">
        <f>IF(Table1[[#This Row],[team]]=E2387,SUM(H2388,T2387),Table1[[#This Row],[ppg]])</f>
        <v>33</v>
      </c>
      <c r="U2388">
        <f>IF(Table1[[#This Row],[team]]=E2387,SUM(I2388,U2387),Table1[[#This Row],[ppga]])</f>
        <v>70</v>
      </c>
      <c r="V2388">
        <f>IF(Table1[[#This Row],[team]]=E2387,SUM(Table1[[#This Row],[difference]],V2387),Table1[[#This Row],[difference]])</f>
        <v>-12</v>
      </c>
      <c r="W2388">
        <f>IF(Table1[[#This Row],[team]]=E2387,SUM(Table1[[#This Row],[sqrt(dif)]],W2387),Table1[[#This Row],[sqrt(dif)]])</f>
        <v>-3.3089953300619479</v>
      </c>
      <c r="X2388">
        <f>IF(Table1[[#This Row],[team]]=E2387,SUM(Table1[[#This Row],[f1]],X2387),Table1[[#This Row],[f1]])</f>
        <v>-17.550946621668043</v>
      </c>
      <c r="Y2388">
        <f>IF(Table1[[#This Row],[ATS]]=S2387,SUM(Table1[[#This Row],[ATS]],Y2387),Table1[[#This Row],[ATS]])</f>
        <v>1</v>
      </c>
      <c r="Z2388">
        <f>IF(Table1[[#This Row],[ATS]]&gt;0,Table1[[#This Row],[ATS streak (not real)]]-1,Table1[[#This Row],[ATS streak (not real)]]+1)</f>
        <v>0</v>
      </c>
      <c r="AA2388" s="5">
        <f>Table1[[#This Row],[running ttl ppg]]^2.37/(Table1[[#This Row],[running ttl ppg]]^2.37+Table1[[#This Row],[running ttl ppga]]^2.37)</f>
        <v>0.14403035932864924</v>
      </c>
      <c r="AB2388" s="5">
        <f>Table1[[#This Row],[pyth ratio]]+Table1[[#This Row],[win/loss ratio]]</f>
        <v>0.14403035932864924</v>
      </c>
    </row>
    <row r="2389" spans="1:28" x14ac:dyDescent="0.25">
      <c r="A2389" s="1">
        <v>4947</v>
      </c>
      <c r="B2389" s="7">
        <f t="shared" si="78"/>
        <v>4</v>
      </c>
      <c r="C2389" s="5">
        <v>2020</v>
      </c>
      <c r="D2389" s="5">
        <v>5</v>
      </c>
      <c r="E2389" t="s">
        <v>62</v>
      </c>
      <c r="F2389" t="s">
        <v>66</v>
      </c>
      <c r="G2389" s="5">
        <v>0</v>
      </c>
      <c r="H2389">
        <v>6</v>
      </c>
      <c r="I2389">
        <v>31</v>
      </c>
      <c r="J2389">
        <v>-25</v>
      </c>
      <c r="K2389">
        <f>IF(Table1[[#This Row],[net]]&gt;0,1,0)</f>
        <v>0</v>
      </c>
      <c r="L2389">
        <v>14</v>
      </c>
      <c r="M2389">
        <f>IF(Table1[[#This Row],[team]]=E2388,SUM(Table1[[#This Row],[win/loss]],M2388),Table1[[#This Row],[win/loss]])</f>
        <v>0</v>
      </c>
      <c r="N2389">
        <f>IF(Table1[[#This Row],[team]]=E2388,SUM(Table1[[#This Row],[win/loss]],M2388),Table1[[#This Row],[win/loss]])/B2389</f>
        <v>0</v>
      </c>
      <c r="O2389">
        <f t="shared" si="77"/>
        <v>-11</v>
      </c>
      <c r="P2389">
        <f>IF(Table1[[#This Row],[difference]]&gt;0,SQRT(Table1[[#This Row],[difference]]),-SQRT(ABS(Table1[[#This Row],[difference]])))</f>
        <v>-3.3166247903553998</v>
      </c>
      <c r="Q2389">
        <f>IF(Table1[[#This Row],[line]]&gt;0,SQRT(Table1[[#This Row],[line]]),-SQRT(ABS(Table1[[#This Row],[line]])))</f>
        <v>3.7416573867739413</v>
      </c>
      <c r="R2389">
        <f>Table1[[#This Row],[difference]]-Table1[[#This Row],[sqrt(line)]]</f>
        <v>-14.741657386773941</v>
      </c>
      <c r="S2389">
        <f>IF(Table1[[#This Row],[difference]]&gt;0,1,-1)</f>
        <v>-1</v>
      </c>
      <c r="T2389">
        <f>IF(Table1[[#This Row],[team]]=E2388,SUM(H2389,T2388),Table1[[#This Row],[ppg]])</f>
        <v>39</v>
      </c>
      <c r="U2389">
        <f>IF(Table1[[#This Row],[team]]=E2388,SUM(I2389,U2388),Table1[[#This Row],[ppga]])</f>
        <v>101</v>
      </c>
      <c r="V2389">
        <f>IF(Table1[[#This Row],[team]]=E2388,SUM(Table1[[#This Row],[difference]],V2388),Table1[[#This Row],[difference]])</f>
        <v>-23</v>
      </c>
      <c r="W2389">
        <f>IF(Table1[[#This Row],[team]]=E2388,SUM(Table1[[#This Row],[sqrt(dif)]],W2388),Table1[[#This Row],[sqrt(dif)]])</f>
        <v>-6.6256201204173477</v>
      </c>
      <c r="X2389">
        <f>IF(Table1[[#This Row],[team]]=E2388,SUM(Table1[[#This Row],[f1]],X2388),Table1[[#This Row],[f1]])</f>
        <v>-32.292604008441984</v>
      </c>
      <c r="Y2389">
        <f>IF(Table1[[#This Row],[ATS]]=S2388,SUM(Table1[[#This Row],[ATS]],Y2388),Table1[[#This Row],[ATS]])</f>
        <v>-1</v>
      </c>
      <c r="Z2389">
        <f>IF(Table1[[#This Row],[ATS]]&gt;0,Table1[[#This Row],[ATS streak (not real)]]-1,Table1[[#This Row],[ATS streak (not real)]]+1)</f>
        <v>0</v>
      </c>
      <c r="AA2389" s="5">
        <f>Table1[[#This Row],[running ttl ppg]]^2.37/(Table1[[#This Row],[running ttl ppg]]^2.37+Table1[[#This Row],[running ttl ppga]]^2.37)</f>
        <v>9.4902336825926872E-2</v>
      </c>
      <c r="AB2389" s="5">
        <f>Table1[[#This Row],[pyth ratio]]+Table1[[#This Row],[win/loss ratio]]</f>
        <v>9.4902336825926872E-2</v>
      </c>
    </row>
    <row r="2390" spans="1:28" x14ac:dyDescent="0.25">
      <c r="A2390" s="1">
        <v>4948</v>
      </c>
      <c r="B2390" s="7">
        <f t="shared" si="78"/>
        <v>5</v>
      </c>
      <c r="C2390" s="5">
        <v>2020</v>
      </c>
      <c r="D2390" s="5">
        <v>6</v>
      </c>
      <c r="E2390" t="s">
        <v>62</v>
      </c>
      <c r="F2390" t="s">
        <v>49</v>
      </c>
      <c r="G2390" s="5">
        <v>1</v>
      </c>
      <c r="H2390">
        <v>24</v>
      </c>
      <c r="I2390">
        <v>22</v>
      </c>
      <c r="J2390">
        <v>2</v>
      </c>
      <c r="K2390">
        <f>IF(Table1[[#This Row],[net]]&gt;0,1,0)</f>
        <v>1</v>
      </c>
      <c r="L2390">
        <v>7</v>
      </c>
      <c r="M2390">
        <f>IF(Table1[[#This Row],[team]]=E2389,SUM(Table1[[#This Row],[win/loss]],M2389),Table1[[#This Row],[win/loss]])</f>
        <v>1</v>
      </c>
      <c r="N2390">
        <f>IF(Table1[[#This Row],[team]]=E2389,SUM(Table1[[#This Row],[win/loss]],M2389),Table1[[#This Row],[win/loss]])/B2390</f>
        <v>0.2</v>
      </c>
      <c r="O2390">
        <f t="shared" si="77"/>
        <v>9</v>
      </c>
      <c r="P2390">
        <f>IF(Table1[[#This Row],[difference]]&gt;0,SQRT(Table1[[#This Row],[difference]]),-SQRT(ABS(Table1[[#This Row],[difference]])))</f>
        <v>3</v>
      </c>
      <c r="Q2390">
        <f>IF(Table1[[#This Row],[line]]&gt;0,SQRT(Table1[[#This Row],[line]]),-SQRT(ABS(Table1[[#This Row],[line]])))</f>
        <v>2.6457513110645907</v>
      </c>
      <c r="R2390">
        <f>Table1[[#This Row],[difference]]-Table1[[#This Row],[sqrt(line)]]</f>
        <v>6.3542486889354093</v>
      </c>
      <c r="S2390">
        <f>IF(Table1[[#This Row],[difference]]&gt;0,1,-1)</f>
        <v>1</v>
      </c>
      <c r="T2390">
        <f>IF(Table1[[#This Row],[team]]=E2389,SUM(H2390,T2389),Table1[[#This Row],[ppg]])</f>
        <v>63</v>
      </c>
      <c r="U2390">
        <f>IF(Table1[[#This Row],[team]]=E2389,SUM(I2390,U2389),Table1[[#This Row],[ppga]])</f>
        <v>123</v>
      </c>
      <c r="V2390">
        <f>IF(Table1[[#This Row],[team]]=E2389,SUM(Table1[[#This Row],[difference]],V2389),Table1[[#This Row],[difference]])</f>
        <v>-14</v>
      </c>
      <c r="W2390">
        <f>IF(Table1[[#This Row],[team]]=E2389,SUM(Table1[[#This Row],[sqrt(dif)]],W2389),Table1[[#This Row],[sqrt(dif)]])</f>
        <v>-3.6256201204173477</v>
      </c>
      <c r="X2390">
        <f>IF(Table1[[#This Row],[team]]=E2389,SUM(Table1[[#This Row],[f1]],X2389),Table1[[#This Row],[f1]])</f>
        <v>-25.938355319506574</v>
      </c>
      <c r="Y2390">
        <f>IF(Table1[[#This Row],[ATS]]=S2389,SUM(Table1[[#This Row],[ATS]],Y2389),Table1[[#This Row],[ATS]])</f>
        <v>1</v>
      </c>
      <c r="Z2390">
        <f>IF(Table1[[#This Row],[ATS]]&gt;0,Table1[[#This Row],[ATS streak (not real)]]-1,Table1[[#This Row],[ATS streak (not real)]]+1)</f>
        <v>0</v>
      </c>
      <c r="AA2390" s="5">
        <f>Table1[[#This Row],[running ttl ppg]]^2.37/(Table1[[#This Row],[running ttl ppg]]^2.37+Table1[[#This Row],[running ttl ppga]]^2.37)</f>
        <v>0.16999712765445316</v>
      </c>
      <c r="AB2390" s="5">
        <f>Table1[[#This Row],[pyth ratio]]+Table1[[#This Row],[win/loss ratio]]</f>
        <v>0.36999712765445314</v>
      </c>
    </row>
    <row r="2391" spans="1:28" x14ac:dyDescent="0.25">
      <c r="A2391" s="1">
        <v>4949</v>
      </c>
      <c r="B2391" s="7">
        <f t="shared" si="78"/>
        <v>6</v>
      </c>
      <c r="C2391" s="5">
        <v>2020</v>
      </c>
      <c r="D2391" s="5">
        <v>7</v>
      </c>
      <c r="E2391" t="s">
        <v>62</v>
      </c>
      <c r="F2391" t="s">
        <v>63</v>
      </c>
      <c r="G2391" s="5">
        <v>1</v>
      </c>
      <c r="H2391">
        <v>0</v>
      </c>
      <c r="I2391">
        <v>33</v>
      </c>
      <c r="J2391">
        <v>-33</v>
      </c>
      <c r="K2391">
        <f>IF(Table1[[#This Row],[net]]&gt;0,1,0)</f>
        <v>0</v>
      </c>
      <c r="L2391">
        <v>9.5</v>
      </c>
      <c r="M2391">
        <f>IF(Table1[[#This Row],[team]]=E2390,SUM(Table1[[#This Row],[win/loss]],M2390),Table1[[#This Row],[win/loss]])</f>
        <v>1</v>
      </c>
      <c r="N2391">
        <f>IF(Table1[[#This Row],[team]]=E2390,SUM(Table1[[#This Row],[win/loss]],M2390),Table1[[#This Row],[win/loss]])/B2391</f>
        <v>0.16666666666666666</v>
      </c>
      <c r="O2391">
        <f t="shared" si="77"/>
        <v>-23.5</v>
      </c>
      <c r="P2391">
        <f>IF(Table1[[#This Row],[difference]]&gt;0,SQRT(Table1[[#This Row],[difference]]),-SQRT(ABS(Table1[[#This Row],[difference]])))</f>
        <v>-4.8476798574163293</v>
      </c>
      <c r="Q2391">
        <f>IF(Table1[[#This Row],[line]]&gt;0,SQRT(Table1[[#This Row],[line]]),-SQRT(ABS(Table1[[#This Row],[line]])))</f>
        <v>3.082207001484488</v>
      </c>
      <c r="R2391">
        <f>Table1[[#This Row],[difference]]-Table1[[#This Row],[sqrt(line)]]</f>
        <v>-26.582207001484488</v>
      </c>
      <c r="S2391">
        <f>IF(Table1[[#This Row],[difference]]&gt;0,1,-1)</f>
        <v>-1</v>
      </c>
      <c r="T2391">
        <f>IF(Table1[[#This Row],[team]]=E2390,SUM(H2391,T2390),Table1[[#This Row],[ppg]])</f>
        <v>63</v>
      </c>
      <c r="U2391">
        <f>IF(Table1[[#This Row],[team]]=E2390,SUM(I2391,U2390),Table1[[#This Row],[ppga]])</f>
        <v>156</v>
      </c>
      <c r="V2391">
        <f>IF(Table1[[#This Row],[team]]=E2390,SUM(Table1[[#This Row],[difference]],V2390),Table1[[#This Row],[difference]])</f>
        <v>-37.5</v>
      </c>
      <c r="W2391">
        <f>IF(Table1[[#This Row],[team]]=E2390,SUM(Table1[[#This Row],[sqrt(dif)]],W2390),Table1[[#This Row],[sqrt(dif)]])</f>
        <v>-8.4732999778336762</v>
      </c>
      <c r="X2391">
        <f>IF(Table1[[#This Row],[team]]=E2390,SUM(Table1[[#This Row],[f1]],X2390),Table1[[#This Row],[f1]])</f>
        <v>-52.520562320991061</v>
      </c>
      <c r="Y2391">
        <f>IF(Table1[[#This Row],[ATS]]=S2390,SUM(Table1[[#This Row],[ATS]],Y2390),Table1[[#This Row],[ATS]])</f>
        <v>-1</v>
      </c>
      <c r="Z2391">
        <f>IF(Table1[[#This Row],[ATS]]&gt;0,Table1[[#This Row],[ATS streak (not real)]]-1,Table1[[#This Row],[ATS streak (not real)]]+1)</f>
        <v>0</v>
      </c>
      <c r="AA2391" s="5">
        <f>Table1[[#This Row],[running ttl ppg]]^2.37/(Table1[[#This Row],[running ttl ppg]]^2.37+Table1[[#This Row],[running ttl ppga]]^2.37)</f>
        <v>0.10443130569556036</v>
      </c>
      <c r="AB2391" s="5">
        <f>Table1[[#This Row],[pyth ratio]]+Table1[[#This Row],[win/loss ratio]]</f>
        <v>0.27109797236222699</v>
      </c>
    </row>
    <row r="2392" spans="1:28" x14ac:dyDescent="0.25">
      <c r="A2392" s="1">
        <v>4950</v>
      </c>
      <c r="B2392" s="7">
        <f t="shared" si="78"/>
        <v>7</v>
      </c>
      <c r="C2392" s="5">
        <v>2020</v>
      </c>
      <c r="D2392" s="5">
        <v>8</v>
      </c>
      <c r="E2392" t="s">
        <v>62</v>
      </c>
      <c r="F2392" t="s">
        <v>55</v>
      </c>
      <c r="G2392" s="5">
        <v>0</v>
      </c>
      <c r="H2392">
        <v>15</v>
      </c>
      <c r="I2392">
        <v>29</v>
      </c>
      <c r="J2392">
        <v>-14</v>
      </c>
      <c r="K2392">
        <f>IF(Table1[[#This Row],[net]]&gt;0,1,0)</f>
        <v>0</v>
      </c>
      <c r="L2392">
        <v>7</v>
      </c>
      <c r="M2392">
        <f>IF(Table1[[#This Row],[team]]=E2391,SUM(Table1[[#This Row],[win/loss]],M2391),Table1[[#This Row],[win/loss]])</f>
        <v>1</v>
      </c>
      <c r="N2392">
        <f>IF(Table1[[#This Row],[team]]=E2391,SUM(Table1[[#This Row],[win/loss]],M2391),Table1[[#This Row],[win/loss]])/B2392</f>
        <v>0.14285714285714285</v>
      </c>
      <c r="O2392">
        <f t="shared" si="77"/>
        <v>-7</v>
      </c>
      <c r="P2392">
        <f>IF(Table1[[#This Row],[difference]]&gt;0,SQRT(Table1[[#This Row],[difference]]),-SQRT(ABS(Table1[[#This Row],[difference]])))</f>
        <v>-2.6457513110645907</v>
      </c>
      <c r="Q2392">
        <f>IF(Table1[[#This Row],[line]]&gt;0,SQRT(Table1[[#This Row],[line]]),-SQRT(ABS(Table1[[#This Row],[line]])))</f>
        <v>2.6457513110645907</v>
      </c>
      <c r="R2392">
        <f>Table1[[#This Row],[difference]]-Table1[[#This Row],[sqrt(line)]]</f>
        <v>-9.6457513110645898</v>
      </c>
      <c r="S2392">
        <f>IF(Table1[[#This Row],[difference]]&gt;0,1,-1)</f>
        <v>-1</v>
      </c>
      <c r="T2392">
        <f>IF(Table1[[#This Row],[team]]=E2391,SUM(H2392,T2391),Table1[[#This Row],[ppg]])</f>
        <v>78</v>
      </c>
      <c r="U2392">
        <f>IF(Table1[[#This Row],[team]]=E2391,SUM(I2392,U2391),Table1[[#This Row],[ppga]])</f>
        <v>185</v>
      </c>
      <c r="V2392">
        <f>IF(Table1[[#This Row],[team]]=E2391,SUM(Table1[[#This Row],[difference]],V2391),Table1[[#This Row],[difference]])</f>
        <v>-44.5</v>
      </c>
      <c r="W2392">
        <f>IF(Table1[[#This Row],[team]]=E2391,SUM(Table1[[#This Row],[sqrt(dif)]],W2391),Table1[[#This Row],[sqrt(dif)]])</f>
        <v>-11.119051288898266</v>
      </c>
      <c r="X2392">
        <f>IF(Table1[[#This Row],[team]]=E2391,SUM(Table1[[#This Row],[f1]],X2391),Table1[[#This Row],[f1]])</f>
        <v>-62.166313632055648</v>
      </c>
      <c r="Y2392">
        <f>IF(Table1[[#This Row],[ATS]]=S2391,SUM(Table1[[#This Row],[ATS]],Y2391),Table1[[#This Row],[ATS]])</f>
        <v>-2</v>
      </c>
      <c r="Z2392">
        <f>IF(Table1[[#This Row],[ATS]]&gt;0,Table1[[#This Row],[ATS streak (not real)]]-1,Table1[[#This Row],[ATS streak (not real)]]+1)</f>
        <v>-1</v>
      </c>
      <c r="AA2392" s="5">
        <f>Table1[[#This Row],[running ttl ppg]]^2.37/(Table1[[#This Row],[running ttl ppg]]^2.37+Table1[[#This Row],[running ttl ppga]]^2.37)</f>
        <v>0.11437172833290259</v>
      </c>
      <c r="AB2392" s="5">
        <f>Table1[[#This Row],[pyth ratio]]+Table1[[#This Row],[win/loss ratio]]</f>
        <v>0.25722887119004545</v>
      </c>
    </row>
    <row r="2393" spans="1:28" x14ac:dyDescent="0.25">
      <c r="A2393" s="1">
        <v>4951</v>
      </c>
      <c r="B2393" s="7">
        <f t="shared" si="78"/>
        <v>8</v>
      </c>
      <c r="C2393" s="5">
        <v>2020</v>
      </c>
      <c r="D2393" s="5">
        <v>9</v>
      </c>
      <c r="E2393" t="s">
        <v>62</v>
      </c>
      <c r="F2393" t="s">
        <v>59</v>
      </c>
      <c r="G2393" s="5">
        <v>0</v>
      </c>
      <c r="H2393">
        <v>18</v>
      </c>
      <c r="I2393">
        <v>26</v>
      </c>
      <c r="J2393">
        <v>-8</v>
      </c>
      <c r="K2393">
        <f>IF(Table1[[#This Row],[net]]&gt;0,1,0)</f>
        <v>0</v>
      </c>
      <c r="L2393">
        <v>-3.5</v>
      </c>
      <c r="M2393">
        <f>IF(Table1[[#This Row],[team]]=E2392,SUM(Table1[[#This Row],[win/loss]],M2392),Table1[[#This Row],[win/loss]])</f>
        <v>1</v>
      </c>
      <c r="N2393">
        <f>IF(Table1[[#This Row],[team]]=E2392,SUM(Table1[[#This Row],[win/loss]],M2392),Table1[[#This Row],[win/loss]])/B2393</f>
        <v>0.125</v>
      </c>
      <c r="O2393">
        <f t="shared" si="77"/>
        <v>-11.5</v>
      </c>
      <c r="P2393">
        <f>IF(Table1[[#This Row],[difference]]&gt;0,SQRT(Table1[[#This Row],[difference]]),-SQRT(ABS(Table1[[#This Row],[difference]])))</f>
        <v>-3.3911649915626341</v>
      </c>
      <c r="Q2393">
        <f>IF(Table1[[#This Row],[line]]&gt;0,SQRT(Table1[[#This Row],[line]]),-SQRT(ABS(Table1[[#This Row],[line]])))</f>
        <v>-1.8708286933869707</v>
      </c>
      <c r="R2393">
        <f>Table1[[#This Row],[difference]]-Table1[[#This Row],[sqrt(line)]]</f>
        <v>-9.6291713066130296</v>
      </c>
      <c r="S2393">
        <f>IF(Table1[[#This Row],[difference]]&gt;0,1,-1)</f>
        <v>-1</v>
      </c>
      <c r="T2393">
        <f>IF(Table1[[#This Row],[team]]=E2392,SUM(H2393,T2392),Table1[[#This Row],[ppg]])</f>
        <v>96</v>
      </c>
      <c r="U2393">
        <f>IF(Table1[[#This Row],[team]]=E2392,SUM(I2393,U2392),Table1[[#This Row],[ppga]])</f>
        <v>211</v>
      </c>
      <c r="V2393">
        <f>IF(Table1[[#This Row],[team]]=E2392,SUM(Table1[[#This Row],[difference]],V2392),Table1[[#This Row],[difference]])</f>
        <v>-56</v>
      </c>
      <c r="W2393">
        <f>IF(Table1[[#This Row],[team]]=E2392,SUM(Table1[[#This Row],[sqrt(dif)]],W2392),Table1[[#This Row],[sqrt(dif)]])</f>
        <v>-14.510216280460901</v>
      </c>
      <c r="X2393">
        <f>IF(Table1[[#This Row],[team]]=E2392,SUM(Table1[[#This Row],[f1]],X2392),Table1[[#This Row],[f1]])</f>
        <v>-71.795484938668679</v>
      </c>
      <c r="Y2393">
        <f>IF(Table1[[#This Row],[ATS]]=S2392,SUM(Table1[[#This Row],[ATS]],Y2392),Table1[[#This Row],[ATS]])</f>
        <v>-3</v>
      </c>
      <c r="Z2393">
        <f>IF(Table1[[#This Row],[ATS]]&gt;0,Table1[[#This Row],[ATS streak (not real)]]-1,Table1[[#This Row],[ATS streak (not real)]]+1)</f>
        <v>-2</v>
      </c>
      <c r="AA2393" s="5">
        <f>Table1[[#This Row],[running ttl ppg]]^2.37/(Table1[[#This Row],[running ttl ppg]]^2.37+Table1[[#This Row],[running ttl ppga]]^2.37)</f>
        <v>0.13395898909582776</v>
      </c>
      <c r="AB2393" s="5">
        <f>Table1[[#This Row],[pyth ratio]]+Table1[[#This Row],[win/loss ratio]]</f>
        <v>0.25895898909582776</v>
      </c>
    </row>
    <row r="2394" spans="1:28" x14ac:dyDescent="0.25">
      <c r="A2394" s="1">
        <v>4952</v>
      </c>
      <c r="B2394" s="7">
        <f t="shared" si="78"/>
        <v>9</v>
      </c>
      <c r="C2394" s="5">
        <v>2020</v>
      </c>
      <c r="D2394" s="5">
        <v>10</v>
      </c>
      <c r="E2394" t="s">
        <v>62</v>
      </c>
      <c r="F2394" t="s">
        <v>61</v>
      </c>
      <c r="G2394" s="5">
        <v>1</v>
      </c>
      <c r="H2394">
        <v>34</v>
      </c>
      <c r="I2394">
        <v>27</v>
      </c>
      <c r="J2394">
        <v>7</v>
      </c>
      <c r="K2394">
        <f>IF(Table1[[#This Row],[net]]&gt;0,1,0)</f>
        <v>1</v>
      </c>
      <c r="L2394">
        <v>3</v>
      </c>
      <c r="M2394">
        <f>IF(Table1[[#This Row],[team]]=E2393,SUM(Table1[[#This Row],[win/loss]],M2393),Table1[[#This Row],[win/loss]])</f>
        <v>2</v>
      </c>
      <c r="N2394">
        <f>IF(Table1[[#This Row],[team]]=E2393,SUM(Table1[[#This Row],[win/loss]],M2393),Table1[[#This Row],[win/loss]])/B2394</f>
        <v>0.22222222222222221</v>
      </c>
      <c r="O2394">
        <f t="shared" si="77"/>
        <v>10</v>
      </c>
      <c r="P2394">
        <f>IF(Table1[[#This Row],[difference]]&gt;0,SQRT(Table1[[#This Row],[difference]]),-SQRT(ABS(Table1[[#This Row],[difference]])))</f>
        <v>3.1622776601683795</v>
      </c>
      <c r="Q2394">
        <f>IF(Table1[[#This Row],[line]]&gt;0,SQRT(Table1[[#This Row],[line]]),-SQRT(ABS(Table1[[#This Row],[line]])))</f>
        <v>1.7320508075688772</v>
      </c>
      <c r="R2394">
        <f>Table1[[#This Row],[difference]]-Table1[[#This Row],[sqrt(line)]]</f>
        <v>8.2679491924311233</v>
      </c>
      <c r="S2394">
        <f>IF(Table1[[#This Row],[difference]]&gt;0,1,-1)</f>
        <v>1</v>
      </c>
      <c r="T2394">
        <f>IF(Table1[[#This Row],[team]]=E2393,SUM(H2394,T2393),Table1[[#This Row],[ppg]])</f>
        <v>130</v>
      </c>
      <c r="U2394">
        <f>IF(Table1[[#This Row],[team]]=E2393,SUM(I2394,U2393),Table1[[#This Row],[ppga]])</f>
        <v>238</v>
      </c>
      <c r="V2394">
        <f>IF(Table1[[#This Row],[team]]=E2393,SUM(Table1[[#This Row],[difference]],V2393),Table1[[#This Row],[difference]])</f>
        <v>-46</v>
      </c>
      <c r="W2394">
        <f>IF(Table1[[#This Row],[team]]=E2393,SUM(Table1[[#This Row],[sqrt(dif)]],W2393),Table1[[#This Row],[sqrt(dif)]])</f>
        <v>-11.347938620292521</v>
      </c>
      <c r="X2394">
        <f>IF(Table1[[#This Row],[team]]=E2393,SUM(Table1[[#This Row],[f1]],X2393),Table1[[#This Row],[f1]])</f>
        <v>-63.527535746237554</v>
      </c>
      <c r="Y2394">
        <f>IF(Table1[[#This Row],[ATS]]=S2393,SUM(Table1[[#This Row],[ATS]],Y2393),Table1[[#This Row],[ATS]])</f>
        <v>1</v>
      </c>
      <c r="Z2394">
        <f>IF(Table1[[#This Row],[ATS]]&gt;0,Table1[[#This Row],[ATS streak (not real)]]-1,Table1[[#This Row],[ATS streak (not real)]]+1)</f>
        <v>0</v>
      </c>
      <c r="AA2394" s="5">
        <f>Table1[[#This Row],[running ttl ppg]]^2.37/(Table1[[#This Row],[running ttl ppg]]^2.37+Table1[[#This Row],[running ttl ppga]]^2.37)</f>
        <v>0.19259671264574399</v>
      </c>
      <c r="AB2394" s="5">
        <f>Table1[[#This Row],[pyth ratio]]+Table1[[#This Row],[win/loss ratio]]</f>
        <v>0.41481893486796617</v>
      </c>
    </row>
    <row r="2395" spans="1:28" x14ac:dyDescent="0.25">
      <c r="A2395" s="1">
        <v>4953</v>
      </c>
      <c r="B2395" s="7">
        <f t="shared" si="78"/>
        <v>10</v>
      </c>
      <c r="C2395" s="5">
        <v>2020</v>
      </c>
      <c r="D2395" s="5">
        <v>11</v>
      </c>
      <c r="E2395" t="s">
        <v>62</v>
      </c>
      <c r="F2395" t="s">
        <v>72</v>
      </c>
      <c r="G2395" s="5">
        <v>0</v>
      </c>
      <c r="H2395">
        <v>34</v>
      </c>
      <c r="I2395">
        <v>17</v>
      </c>
      <c r="J2395">
        <v>17</v>
      </c>
      <c r="K2395">
        <f>IF(Table1[[#This Row],[net]]&gt;0,1,0)</f>
        <v>1</v>
      </c>
      <c r="L2395">
        <v>1.5</v>
      </c>
      <c r="M2395">
        <f>IF(Table1[[#This Row],[team]]=E2394,SUM(Table1[[#This Row],[win/loss]],M2394),Table1[[#This Row],[win/loss]])</f>
        <v>3</v>
      </c>
      <c r="N2395">
        <f>IF(Table1[[#This Row],[team]]=E2394,SUM(Table1[[#This Row],[win/loss]],M2394),Table1[[#This Row],[win/loss]])/B2395</f>
        <v>0.3</v>
      </c>
      <c r="O2395">
        <f t="shared" si="77"/>
        <v>18.5</v>
      </c>
      <c r="P2395">
        <f>IF(Table1[[#This Row],[difference]]&gt;0,SQRT(Table1[[#This Row],[difference]]),-SQRT(ABS(Table1[[#This Row],[difference]])))</f>
        <v>4.3011626335213133</v>
      </c>
      <c r="Q2395">
        <f>IF(Table1[[#This Row],[line]]&gt;0,SQRT(Table1[[#This Row],[line]]),-SQRT(ABS(Table1[[#This Row],[line]])))</f>
        <v>1.2247448713915889</v>
      </c>
      <c r="R2395">
        <f>Table1[[#This Row],[difference]]-Table1[[#This Row],[sqrt(line)]]</f>
        <v>17.275255128608411</v>
      </c>
      <c r="S2395">
        <f>IF(Table1[[#This Row],[difference]]&gt;0,1,-1)</f>
        <v>1</v>
      </c>
      <c r="T2395">
        <f>IF(Table1[[#This Row],[team]]=E2394,SUM(H2395,T2394),Table1[[#This Row],[ppg]])</f>
        <v>164</v>
      </c>
      <c r="U2395">
        <f>IF(Table1[[#This Row],[team]]=E2394,SUM(I2395,U2394),Table1[[#This Row],[ppga]])</f>
        <v>255</v>
      </c>
      <c r="V2395">
        <f>IF(Table1[[#This Row],[team]]=E2394,SUM(Table1[[#This Row],[difference]],V2394),Table1[[#This Row],[difference]])</f>
        <v>-27.5</v>
      </c>
      <c r="W2395">
        <f>IF(Table1[[#This Row],[team]]=E2394,SUM(Table1[[#This Row],[sqrt(dif)]],W2394),Table1[[#This Row],[sqrt(dif)]])</f>
        <v>-7.0467759867712072</v>
      </c>
      <c r="X2395">
        <f>IF(Table1[[#This Row],[team]]=E2394,SUM(Table1[[#This Row],[f1]],X2394),Table1[[#This Row],[f1]])</f>
        <v>-46.25228061762914</v>
      </c>
      <c r="Y2395">
        <f>IF(Table1[[#This Row],[ATS]]=S2394,SUM(Table1[[#This Row],[ATS]],Y2394),Table1[[#This Row],[ATS]])</f>
        <v>2</v>
      </c>
      <c r="Z2395">
        <f>IF(Table1[[#This Row],[ATS]]&gt;0,Table1[[#This Row],[ATS streak (not real)]]-1,Table1[[#This Row],[ATS streak (not real)]]+1)</f>
        <v>1</v>
      </c>
      <c r="AA2395" s="5">
        <f>Table1[[#This Row],[running ttl ppg]]^2.37/(Table1[[#This Row],[running ttl ppg]]^2.37+Table1[[#This Row],[running ttl ppga]]^2.37)</f>
        <v>0.25997256221731158</v>
      </c>
      <c r="AB2395" s="5">
        <f>Table1[[#This Row],[pyth ratio]]+Table1[[#This Row],[win/loss ratio]]</f>
        <v>0.55997256221731151</v>
      </c>
    </row>
    <row r="2396" spans="1:28" x14ac:dyDescent="0.25">
      <c r="A2396" s="1">
        <v>4954</v>
      </c>
      <c r="B2396" s="7">
        <f t="shared" si="78"/>
        <v>11</v>
      </c>
      <c r="C2396" s="5">
        <v>2020</v>
      </c>
      <c r="D2396" s="5">
        <v>12</v>
      </c>
      <c r="E2396" t="s">
        <v>62</v>
      </c>
      <c r="F2396" t="s">
        <v>65</v>
      </c>
      <c r="G2396" s="5">
        <v>1</v>
      </c>
      <c r="H2396">
        <v>34</v>
      </c>
      <c r="I2396">
        <v>3</v>
      </c>
      <c r="J2396">
        <v>31</v>
      </c>
      <c r="K2396">
        <f>IF(Table1[[#This Row],[net]]&gt;0,1,0)</f>
        <v>1</v>
      </c>
      <c r="L2396">
        <v>3.5</v>
      </c>
      <c r="M2396">
        <f>IF(Table1[[#This Row],[team]]=E2395,SUM(Table1[[#This Row],[win/loss]],M2395),Table1[[#This Row],[win/loss]])</f>
        <v>4</v>
      </c>
      <c r="N2396">
        <f>IF(Table1[[#This Row],[team]]=E2395,SUM(Table1[[#This Row],[win/loss]],M2395),Table1[[#This Row],[win/loss]])/B2396</f>
        <v>0.36363636363636365</v>
      </c>
      <c r="O2396">
        <f t="shared" si="77"/>
        <v>34.5</v>
      </c>
      <c r="P2396">
        <f>IF(Table1[[#This Row],[difference]]&gt;0,SQRT(Table1[[#This Row],[difference]]),-SQRT(ABS(Table1[[#This Row],[difference]])))</f>
        <v>5.873670062235365</v>
      </c>
      <c r="Q2396">
        <f>IF(Table1[[#This Row],[line]]&gt;0,SQRT(Table1[[#This Row],[line]]),-SQRT(ABS(Table1[[#This Row],[line]])))</f>
        <v>1.8708286933869707</v>
      </c>
      <c r="R2396">
        <f>Table1[[#This Row],[difference]]-Table1[[#This Row],[sqrt(line)]]</f>
        <v>32.629171306613031</v>
      </c>
      <c r="S2396">
        <f>IF(Table1[[#This Row],[difference]]&gt;0,1,-1)</f>
        <v>1</v>
      </c>
      <c r="T2396">
        <f>IF(Table1[[#This Row],[team]]=E2395,SUM(H2396,T2395),Table1[[#This Row],[ppg]])</f>
        <v>198</v>
      </c>
      <c r="U2396">
        <f>IF(Table1[[#This Row],[team]]=E2395,SUM(I2396,U2395),Table1[[#This Row],[ppga]])</f>
        <v>258</v>
      </c>
      <c r="V2396">
        <f>IF(Table1[[#This Row],[team]]=E2395,SUM(Table1[[#This Row],[difference]],V2395),Table1[[#This Row],[difference]])</f>
        <v>7</v>
      </c>
      <c r="W2396">
        <f>IF(Table1[[#This Row],[team]]=E2395,SUM(Table1[[#This Row],[sqrt(dif)]],W2395),Table1[[#This Row],[sqrt(dif)]])</f>
        <v>-1.1731059245358422</v>
      </c>
      <c r="X2396">
        <f>IF(Table1[[#This Row],[team]]=E2395,SUM(Table1[[#This Row],[f1]],X2395),Table1[[#This Row],[f1]])</f>
        <v>-13.623109311016108</v>
      </c>
      <c r="Y2396">
        <f>IF(Table1[[#This Row],[ATS]]=S2395,SUM(Table1[[#This Row],[ATS]],Y2395),Table1[[#This Row],[ATS]])</f>
        <v>3</v>
      </c>
      <c r="Z2396">
        <f>IF(Table1[[#This Row],[ATS]]&gt;0,Table1[[#This Row],[ATS streak (not real)]]-1,Table1[[#This Row],[ATS streak (not real)]]+1)</f>
        <v>2</v>
      </c>
      <c r="AA2396" s="5">
        <f>Table1[[#This Row],[running ttl ppg]]^2.37/(Table1[[#This Row],[running ttl ppg]]^2.37+Table1[[#This Row],[running ttl ppga]]^2.37)</f>
        <v>0.34811816059396838</v>
      </c>
      <c r="AB2396" s="5">
        <f>Table1[[#This Row],[pyth ratio]]+Table1[[#This Row],[win/loss ratio]]</f>
        <v>0.71175452423033203</v>
      </c>
    </row>
    <row r="2397" spans="1:28" x14ac:dyDescent="0.25">
      <c r="A2397" s="1">
        <v>4955</v>
      </c>
      <c r="B2397" s="7">
        <f t="shared" si="78"/>
        <v>12</v>
      </c>
      <c r="C2397" s="5">
        <v>2020</v>
      </c>
      <c r="D2397" s="5">
        <v>13</v>
      </c>
      <c r="E2397" t="s">
        <v>62</v>
      </c>
      <c r="F2397" t="s">
        <v>47</v>
      </c>
      <c r="G2397" s="5">
        <v>0</v>
      </c>
      <c r="H2397">
        <v>6</v>
      </c>
      <c r="I2397">
        <v>22</v>
      </c>
      <c r="J2397">
        <v>-16</v>
      </c>
      <c r="K2397">
        <f>IF(Table1[[#This Row],[net]]&gt;0,1,0)</f>
        <v>0</v>
      </c>
      <c r="L2397">
        <v>-2.5</v>
      </c>
      <c r="M2397">
        <f>IF(Table1[[#This Row],[team]]=E2396,SUM(Table1[[#This Row],[win/loss]],M2396),Table1[[#This Row],[win/loss]])</f>
        <v>4</v>
      </c>
      <c r="N2397">
        <f>IF(Table1[[#This Row],[team]]=E2396,SUM(Table1[[#This Row],[win/loss]],M2396),Table1[[#This Row],[win/loss]])/B2397</f>
        <v>0.33333333333333331</v>
      </c>
      <c r="O2397">
        <f t="shared" si="77"/>
        <v>-18.5</v>
      </c>
      <c r="P2397">
        <f>IF(Table1[[#This Row],[difference]]&gt;0,SQRT(Table1[[#This Row],[difference]]),-SQRT(ABS(Table1[[#This Row],[difference]])))</f>
        <v>-4.3011626335213133</v>
      </c>
      <c r="Q2397">
        <f>IF(Table1[[#This Row],[line]]&gt;0,SQRT(Table1[[#This Row],[line]]),-SQRT(ABS(Table1[[#This Row],[line]])))</f>
        <v>-1.5811388300841898</v>
      </c>
      <c r="R2397">
        <f>Table1[[#This Row],[difference]]-Table1[[#This Row],[sqrt(line)]]</f>
        <v>-16.918861169915811</v>
      </c>
      <c r="S2397">
        <f>IF(Table1[[#This Row],[difference]]&gt;0,1,-1)</f>
        <v>-1</v>
      </c>
      <c r="T2397">
        <f>IF(Table1[[#This Row],[team]]=E2396,SUM(H2397,T2396),Table1[[#This Row],[ppg]])</f>
        <v>204</v>
      </c>
      <c r="U2397">
        <f>IF(Table1[[#This Row],[team]]=E2396,SUM(I2397,U2396),Table1[[#This Row],[ppga]])</f>
        <v>280</v>
      </c>
      <c r="V2397">
        <f>IF(Table1[[#This Row],[team]]=E2396,SUM(Table1[[#This Row],[difference]],V2396),Table1[[#This Row],[difference]])</f>
        <v>-11.5</v>
      </c>
      <c r="W2397">
        <f>IF(Table1[[#This Row],[team]]=E2396,SUM(Table1[[#This Row],[sqrt(dif)]],W2396),Table1[[#This Row],[sqrt(dif)]])</f>
        <v>-5.4742685580571555</v>
      </c>
      <c r="X2397">
        <f>IF(Table1[[#This Row],[team]]=E2396,SUM(Table1[[#This Row],[f1]],X2396),Table1[[#This Row],[f1]])</f>
        <v>-30.541970480931919</v>
      </c>
      <c r="Y2397">
        <f>IF(Table1[[#This Row],[ATS]]=S2396,SUM(Table1[[#This Row],[ATS]],Y2396),Table1[[#This Row],[ATS]])</f>
        <v>-1</v>
      </c>
      <c r="Z2397">
        <f>IF(Table1[[#This Row],[ATS]]&gt;0,Table1[[#This Row],[ATS streak (not real)]]-1,Table1[[#This Row],[ATS streak (not real)]]+1)</f>
        <v>0</v>
      </c>
      <c r="AA2397" s="5">
        <f>Table1[[#This Row],[running ttl ppg]]^2.37/(Table1[[#This Row],[running ttl ppg]]^2.37+Table1[[#This Row],[running ttl ppga]]^2.37)</f>
        <v>0.32071084374235115</v>
      </c>
      <c r="AB2397" s="5">
        <f>Table1[[#This Row],[pyth ratio]]+Table1[[#This Row],[win/loss ratio]]</f>
        <v>0.65404417707568441</v>
      </c>
    </row>
    <row r="2398" spans="1:28" x14ac:dyDescent="0.25">
      <c r="A2398" s="1">
        <v>4956</v>
      </c>
      <c r="B2398" s="7">
        <f t="shared" si="78"/>
        <v>13</v>
      </c>
      <c r="C2398" s="5">
        <v>2020</v>
      </c>
      <c r="D2398" s="5">
        <v>14</v>
      </c>
      <c r="E2398" t="s">
        <v>62</v>
      </c>
      <c r="F2398" t="s">
        <v>59</v>
      </c>
      <c r="G2398" s="5">
        <v>1</v>
      </c>
      <c r="H2398">
        <v>22</v>
      </c>
      <c r="I2398">
        <v>21</v>
      </c>
      <c r="J2398">
        <v>1</v>
      </c>
      <c r="K2398">
        <f>IF(Table1[[#This Row],[net]]&gt;0,1,0)</f>
        <v>1</v>
      </c>
      <c r="L2398">
        <v>-5</v>
      </c>
      <c r="M2398">
        <f>IF(Table1[[#This Row],[team]]=E2397,SUM(Table1[[#This Row],[win/loss]],M2397),Table1[[#This Row],[win/loss]])</f>
        <v>5</v>
      </c>
      <c r="N2398">
        <f>IF(Table1[[#This Row],[team]]=E2397,SUM(Table1[[#This Row],[win/loss]],M2397),Table1[[#This Row],[win/loss]])/B2398</f>
        <v>0.38461538461538464</v>
      </c>
      <c r="O2398">
        <f t="shared" si="77"/>
        <v>-4</v>
      </c>
      <c r="P2398">
        <f>IF(Table1[[#This Row],[difference]]&gt;0,SQRT(Table1[[#This Row],[difference]]),-SQRT(ABS(Table1[[#This Row],[difference]])))</f>
        <v>-2</v>
      </c>
      <c r="Q2398">
        <f>IF(Table1[[#This Row],[line]]&gt;0,SQRT(Table1[[#This Row],[line]]),-SQRT(ABS(Table1[[#This Row],[line]])))</f>
        <v>-2.2360679774997898</v>
      </c>
      <c r="R2398">
        <f>Table1[[#This Row],[difference]]-Table1[[#This Row],[sqrt(line)]]</f>
        <v>-1.7639320225002102</v>
      </c>
      <c r="S2398">
        <f>IF(Table1[[#This Row],[difference]]&gt;0,1,-1)</f>
        <v>-1</v>
      </c>
      <c r="T2398">
        <f>IF(Table1[[#This Row],[team]]=E2397,SUM(H2398,T2397),Table1[[#This Row],[ppg]])</f>
        <v>226</v>
      </c>
      <c r="U2398">
        <f>IF(Table1[[#This Row],[team]]=E2397,SUM(I2398,U2397),Table1[[#This Row],[ppga]])</f>
        <v>301</v>
      </c>
      <c r="V2398">
        <f>IF(Table1[[#This Row],[team]]=E2397,SUM(Table1[[#This Row],[difference]],V2397),Table1[[#This Row],[difference]])</f>
        <v>-15.5</v>
      </c>
      <c r="W2398">
        <f>IF(Table1[[#This Row],[team]]=E2397,SUM(Table1[[#This Row],[sqrt(dif)]],W2397),Table1[[#This Row],[sqrt(dif)]])</f>
        <v>-7.4742685580571555</v>
      </c>
      <c r="X2398">
        <f>IF(Table1[[#This Row],[team]]=E2397,SUM(Table1[[#This Row],[f1]],X2397),Table1[[#This Row],[f1]])</f>
        <v>-32.305902503432129</v>
      </c>
      <c r="Y2398">
        <f>IF(Table1[[#This Row],[ATS]]=S2397,SUM(Table1[[#This Row],[ATS]],Y2397),Table1[[#This Row],[ATS]])</f>
        <v>-2</v>
      </c>
      <c r="Z2398">
        <f>IF(Table1[[#This Row],[ATS]]&gt;0,Table1[[#This Row],[ATS streak (not real)]]-1,Table1[[#This Row],[ATS streak (not real)]]+1)</f>
        <v>-1</v>
      </c>
      <c r="AA2398" s="5">
        <f>Table1[[#This Row],[running ttl ppg]]^2.37/(Table1[[#This Row],[running ttl ppg]]^2.37+Table1[[#This Row],[running ttl ppga]]^2.37)</f>
        <v>0.33644358826547804</v>
      </c>
      <c r="AB2398" s="5">
        <f>Table1[[#This Row],[pyth ratio]]+Table1[[#This Row],[win/loss ratio]]</f>
        <v>0.72105897288086274</v>
      </c>
    </row>
    <row r="2399" spans="1:28" x14ac:dyDescent="0.25">
      <c r="A2399" s="1">
        <v>4957</v>
      </c>
      <c r="B2399" s="7">
        <f t="shared" si="78"/>
        <v>14</v>
      </c>
      <c r="C2399" s="5">
        <v>2020</v>
      </c>
      <c r="D2399" s="5">
        <v>15</v>
      </c>
      <c r="E2399" t="s">
        <v>62</v>
      </c>
      <c r="F2399" t="s">
        <v>43</v>
      </c>
      <c r="G2399" s="5">
        <v>0</v>
      </c>
      <c r="H2399">
        <v>21</v>
      </c>
      <c r="I2399">
        <v>42</v>
      </c>
      <c r="J2399">
        <v>-21</v>
      </c>
      <c r="K2399">
        <f>IF(Table1[[#This Row],[net]]&gt;0,1,0)</f>
        <v>0</v>
      </c>
      <c r="L2399">
        <v>17</v>
      </c>
      <c r="M2399">
        <f>IF(Table1[[#This Row],[team]]=E2398,SUM(Table1[[#This Row],[win/loss]],M2398),Table1[[#This Row],[win/loss]])</f>
        <v>5</v>
      </c>
      <c r="N2399">
        <f>IF(Table1[[#This Row],[team]]=E2398,SUM(Table1[[#This Row],[win/loss]],M2398),Table1[[#This Row],[win/loss]])/B2399</f>
        <v>0.35714285714285715</v>
      </c>
      <c r="O2399">
        <f t="shared" si="77"/>
        <v>-4</v>
      </c>
      <c r="P2399">
        <f>IF(Table1[[#This Row],[difference]]&gt;0,SQRT(Table1[[#This Row],[difference]]),-SQRT(ABS(Table1[[#This Row],[difference]])))</f>
        <v>-2</v>
      </c>
      <c r="Q2399">
        <f>IF(Table1[[#This Row],[line]]&gt;0,SQRT(Table1[[#This Row],[line]]),-SQRT(ABS(Table1[[#This Row],[line]])))</f>
        <v>4.1231056256176606</v>
      </c>
      <c r="R2399">
        <f>Table1[[#This Row],[difference]]-Table1[[#This Row],[sqrt(line)]]</f>
        <v>-8.1231056256176615</v>
      </c>
      <c r="S2399">
        <f>IF(Table1[[#This Row],[difference]]&gt;0,1,-1)</f>
        <v>-1</v>
      </c>
      <c r="T2399">
        <f>IF(Table1[[#This Row],[team]]=E2398,SUM(H2399,T2398),Table1[[#This Row],[ppg]])</f>
        <v>247</v>
      </c>
      <c r="U2399">
        <f>IF(Table1[[#This Row],[team]]=E2398,SUM(I2399,U2398),Table1[[#This Row],[ppga]])</f>
        <v>343</v>
      </c>
      <c r="V2399">
        <f>IF(Table1[[#This Row],[team]]=E2398,SUM(Table1[[#This Row],[difference]],V2398),Table1[[#This Row],[difference]])</f>
        <v>-19.5</v>
      </c>
      <c r="W2399">
        <f>IF(Table1[[#This Row],[team]]=E2398,SUM(Table1[[#This Row],[sqrt(dif)]],W2398),Table1[[#This Row],[sqrt(dif)]])</f>
        <v>-9.4742685580571546</v>
      </c>
      <c r="X2399">
        <f>IF(Table1[[#This Row],[team]]=E2398,SUM(Table1[[#This Row],[f1]],X2398),Table1[[#This Row],[f1]])</f>
        <v>-40.429008129049791</v>
      </c>
      <c r="Y2399">
        <f>IF(Table1[[#This Row],[ATS]]=S2398,SUM(Table1[[#This Row],[ATS]],Y2398),Table1[[#This Row],[ATS]])</f>
        <v>-3</v>
      </c>
      <c r="Z2399">
        <f>IF(Table1[[#This Row],[ATS]]&gt;0,Table1[[#This Row],[ATS streak (not real)]]-1,Table1[[#This Row],[ATS streak (not real)]]+1)</f>
        <v>-2</v>
      </c>
      <c r="AA2399" s="5">
        <f>Table1[[#This Row],[running ttl ppg]]^2.37/(Table1[[#This Row],[running ttl ppg]]^2.37+Table1[[#This Row],[running ttl ppga]]^2.37)</f>
        <v>0.31471425395155095</v>
      </c>
      <c r="AB2399" s="5">
        <f>Table1[[#This Row],[pyth ratio]]+Table1[[#This Row],[win/loss ratio]]</f>
        <v>0.67185711109440804</v>
      </c>
    </row>
    <row r="2400" spans="1:28" x14ac:dyDescent="0.25">
      <c r="A2400" s="1">
        <v>4958</v>
      </c>
      <c r="B2400" s="7">
        <f t="shared" si="78"/>
        <v>15</v>
      </c>
      <c r="C2400" s="5">
        <v>2020</v>
      </c>
      <c r="D2400" s="5">
        <v>16</v>
      </c>
      <c r="E2400" t="s">
        <v>62</v>
      </c>
      <c r="F2400" t="s">
        <v>67</v>
      </c>
      <c r="G2400" s="5">
        <v>1</v>
      </c>
      <c r="H2400">
        <v>16</v>
      </c>
      <c r="I2400">
        <v>10</v>
      </c>
      <c r="J2400">
        <v>6</v>
      </c>
      <c r="K2400">
        <f>IF(Table1[[#This Row],[net]]&gt;0,1,0)</f>
        <v>1</v>
      </c>
      <c r="L2400">
        <v>3</v>
      </c>
      <c r="M2400">
        <f>IF(Table1[[#This Row],[team]]=E2399,SUM(Table1[[#This Row],[win/loss]],M2399),Table1[[#This Row],[win/loss]])</f>
        <v>6</v>
      </c>
      <c r="N2400">
        <f>IF(Table1[[#This Row],[team]]=E2399,SUM(Table1[[#This Row],[win/loss]],M2399),Table1[[#This Row],[win/loss]])/B2400</f>
        <v>0.4</v>
      </c>
      <c r="O2400">
        <f t="shared" si="77"/>
        <v>9</v>
      </c>
      <c r="P2400">
        <f>IF(Table1[[#This Row],[difference]]&gt;0,SQRT(Table1[[#This Row],[difference]]),-SQRT(ABS(Table1[[#This Row],[difference]])))</f>
        <v>3</v>
      </c>
      <c r="Q2400">
        <f>IF(Table1[[#This Row],[line]]&gt;0,SQRT(Table1[[#This Row],[line]]),-SQRT(ABS(Table1[[#This Row],[line]])))</f>
        <v>1.7320508075688772</v>
      </c>
      <c r="R2400">
        <f>Table1[[#This Row],[difference]]-Table1[[#This Row],[sqrt(line)]]</f>
        <v>7.2679491924311233</v>
      </c>
      <c r="S2400">
        <f>IF(Table1[[#This Row],[difference]]&gt;0,1,-1)</f>
        <v>1</v>
      </c>
      <c r="T2400">
        <f>IF(Table1[[#This Row],[team]]=E2399,SUM(H2400,T2399),Table1[[#This Row],[ppg]])</f>
        <v>263</v>
      </c>
      <c r="U2400">
        <f>IF(Table1[[#This Row],[team]]=E2399,SUM(I2400,U2399),Table1[[#This Row],[ppga]])</f>
        <v>353</v>
      </c>
      <c r="V2400">
        <f>IF(Table1[[#This Row],[team]]=E2399,SUM(Table1[[#This Row],[difference]],V2399),Table1[[#This Row],[difference]])</f>
        <v>-10.5</v>
      </c>
      <c r="W2400">
        <f>IF(Table1[[#This Row],[team]]=E2399,SUM(Table1[[#This Row],[sqrt(dif)]],W2399),Table1[[#This Row],[sqrt(dif)]])</f>
        <v>-6.4742685580571546</v>
      </c>
      <c r="X2400">
        <f>IF(Table1[[#This Row],[team]]=E2399,SUM(Table1[[#This Row],[f1]],X2399),Table1[[#This Row],[f1]])</f>
        <v>-33.161058936618666</v>
      </c>
      <c r="Y2400">
        <f>IF(Table1[[#This Row],[ATS]]=S2399,SUM(Table1[[#This Row],[ATS]],Y2399),Table1[[#This Row],[ATS]])</f>
        <v>1</v>
      </c>
      <c r="Z2400">
        <f>IF(Table1[[#This Row],[ATS]]&gt;0,Table1[[#This Row],[ATS streak (not real)]]-1,Table1[[#This Row],[ATS streak (not real)]]+1)</f>
        <v>0</v>
      </c>
      <c r="AA2400" s="5">
        <f>Table1[[#This Row],[running ttl ppg]]^2.37/(Table1[[#This Row],[running ttl ppg]]^2.37+Table1[[#This Row],[running ttl ppga]]^2.37)</f>
        <v>0.33236136436576036</v>
      </c>
      <c r="AB2400" s="5">
        <f>Table1[[#This Row],[pyth ratio]]+Table1[[#This Row],[win/loss ratio]]</f>
        <v>0.73236136436576038</v>
      </c>
    </row>
    <row r="2401" spans="1:28" x14ac:dyDescent="0.25">
      <c r="A2401" s="1">
        <v>4959</v>
      </c>
      <c r="B2401" s="7">
        <f t="shared" si="78"/>
        <v>16</v>
      </c>
      <c r="C2401" s="5">
        <v>2020</v>
      </c>
      <c r="D2401" s="5">
        <v>17</v>
      </c>
      <c r="E2401" t="s">
        <v>62</v>
      </c>
      <c r="F2401" t="s">
        <v>44</v>
      </c>
      <c r="G2401" s="5">
        <v>0</v>
      </c>
      <c r="H2401">
        <v>13</v>
      </c>
      <c r="I2401">
        <v>6</v>
      </c>
      <c r="J2401">
        <v>7</v>
      </c>
      <c r="K2401">
        <f>IF(Table1[[#This Row],[net]]&gt;0,1,0)</f>
        <v>1</v>
      </c>
      <c r="L2401">
        <v>-1</v>
      </c>
      <c r="M2401">
        <f>IF(Table1[[#This Row],[team]]=E2400,SUM(Table1[[#This Row],[win/loss]],M2400),Table1[[#This Row],[win/loss]])</f>
        <v>7</v>
      </c>
      <c r="N2401">
        <f>IF(Table1[[#This Row],[team]]=E2400,SUM(Table1[[#This Row],[win/loss]],M2400),Table1[[#This Row],[win/loss]])/B2401</f>
        <v>0.4375</v>
      </c>
      <c r="O2401">
        <f t="shared" si="77"/>
        <v>6</v>
      </c>
      <c r="P2401">
        <f>IF(Table1[[#This Row],[difference]]&gt;0,SQRT(Table1[[#This Row],[difference]]),-SQRT(ABS(Table1[[#This Row],[difference]])))</f>
        <v>2.4494897427831779</v>
      </c>
      <c r="Q2401">
        <f>IF(Table1[[#This Row],[line]]&gt;0,SQRT(Table1[[#This Row],[line]]),-SQRT(ABS(Table1[[#This Row],[line]])))</f>
        <v>-1</v>
      </c>
      <c r="R2401">
        <f>Table1[[#This Row],[difference]]-Table1[[#This Row],[sqrt(line)]]</f>
        <v>7</v>
      </c>
      <c r="S2401">
        <f>IF(Table1[[#This Row],[difference]]&gt;0,1,-1)</f>
        <v>1</v>
      </c>
      <c r="T2401">
        <f>IF(Table1[[#This Row],[team]]=E2400,SUM(H2401,T2400),Table1[[#This Row],[ppg]])</f>
        <v>276</v>
      </c>
      <c r="U2401">
        <f>IF(Table1[[#This Row],[team]]=E2400,SUM(I2401,U2400),Table1[[#This Row],[ppga]])</f>
        <v>359</v>
      </c>
      <c r="V2401">
        <f>IF(Table1[[#This Row],[team]]=E2400,SUM(Table1[[#This Row],[difference]],V2400),Table1[[#This Row],[difference]])</f>
        <v>-4.5</v>
      </c>
      <c r="W2401">
        <f>IF(Table1[[#This Row],[team]]=E2400,SUM(Table1[[#This Row],[sqrt(dif)]],W2400),Table1[[#This Row],[sqrt(dif)]])</f>
        <v>-4.0247788152739767</v>
      </c>
      <c r="X2401">
        <f>IF(Table1[[#This Row],[team]]=E2400,SUM(Table1[[#This Row],[f1]],X2400),Table1[[#This Row],[f1]])</f>
        <v>-26.161058936618666</v>
      </c>
      <c r="Y2401">
        <f>IF(Table1[[#This Row],[ATS]]=S2400,SUM(Table1[[#This Row],[ATS]],Y2400),Table1[[#This Row],[ATS]])</f>
        <v>2</v>
      </c>
      <c r="Z2401">
        <f>IF(Table1[[#This Row],[ATS]]&gt;0,Table1[[#This Row],[ATS streak (not real)]]-1,Table1[[#This Row],[ATS streak (not real)]]+1)</f>
        <v>1</v>
      </c>
      <c r="AA2401" s="5">
        <f>Table1[[#This Row],[running ttl ppg]]^2.37/(Table1[[#This Row],[running ttl ppg]]^2.37+Table1[[#This Row],[running ttl ppga]]^2.37)</f>
        <v>0.34907127821014161</v>
      </c>
      <c r="AB2401" s="5">
        <f>Table1[[#This Row],[pyth ratio]]+Table1[[#This Row],[win/loss ratio]]</f>
        <v>0.78657127821014161</v>
      </c>
    </row>
    <row r="2402" spans="1:28" x14ac:dyDescent="0.25">
      <c r="A2402" s="1">
        <v>4960</v>
      </c>
      <c r="B2402" s="7">
        <f t="shared" si="78"/>
        <v>1</v>
      </c>
      <c r="C2402" s="5">
        <v>2020</v>
      </c>
      <c r="D2402" s="5">
        <v>1</v>
      </c>
      <c r="E2402" t="s">
        <v>63</v>
      </c>
      <c r="F2402" t="s">
        <v>67</v>
      </c>
      <c r="G2402" s="5">
        <v>1</v>
      </c>
      <c r="H2402">
        <v>33</v>
      </c>
      <c r="I2402">
        <v>3</v>
      </c>
      <c r="J2402">
        <v>30</v>
      </c>
      <c r="K2402">
        <f>IF(Table1[[#This Row],[net]]&gt;0,1,0)</f>
        <v>1</v>
      </c>
      <c r="L2402">
        <v>-5.5</v>
      </c>
      <c r="M2402">
        <f>IF(Table1[[#This Row],[team]]=E2401,SUM(Table1[[#This Row],[win/loss]],M2401),Table1[[#This Row],[win/loss]])</f>
        <v>1</v>
      </c>
      <c r="N2402">
        <f>IF(Table1[[#This Row],[team]]=E2401,SUM(Table1[[#This Row],[win/loss]],M2401),Table1[[#This Row],[win/loss]])/B2402</f>
        <v>1</v>
      </c>
      <c r="O2402">
        <f t="shared" si="77"/>
        <v>24.5</v>
      </c>
      <c r="P2402">
        <f>IF(Table1[[#This Row],[difference]]&gt;0,SQRT(Table1[[#This Row],[difference]]),-SQRT(ABS(Table1[[#This Row],[difference]])))</f>
        <v>4.9497474683058327</v>
      </c>
      <c r="Q2402">
        <f>IF(Table1[[#This Row],[line]]&gt;0,SQRT(Table1[[#This Row],[line]]),-SQRT(ABS(Table1[[#This Row],[line]])))</f>
        <v>-2.3452078799117149</v>
      </c>
      <c r="R2402">
        <f>Table1[[#This Row],[difference]]-Table1[[#This Row],[sqrt(line)]]</f>
        <v>26.845207879911715</v>
      </c>
      <c r="S2402">
        <f>IF(Table1[[#This Row],[difference]]&gt;0,1,-1)</f>
        <v>1</v>
      </c>
      <c r="T2402">
        <f>IF(Table1[[#This Row],[team]]=E2401,SUM(H2402,T2401),Table1[[#This Row],[ppg]])</f>
        <v>33</v>
      </c>
      <c r="U2402">
        <f>IF(Table1[[#This Row],[team]]=E2401,SUM(I2402,U2401),Table1[[#This Row],[ppga]])</f>
        <v>3</v>
      </c>
      <c r="V2402">
        <f>IF(Table1[[#This Row],[team]]=E2401,SUM(Table1[[#This Row],[difference]],V2401),Table1[[#This Row],[difference]])</f>
        <v>24.5</v>
      </c>
      <c r="W2402">
        <f>IF(Table1[[#This Row],[team]]=E2401,SUM(Table1[[#This Row],[sqrt(dif)]],W2401),Table1[[#This Row],[sqrt(dif)]])</f>
        <v>4.9497474683058327</v>
      </c>
      <c r="X2402">
        <f>IF(Table1[[#This Row],[team]]=E2401,SUM(Table1[[#This Row],[f1]],X2401),Table1[[#This Row],[f1]])</f>
        <v>26.845207879911715</v>
      </c>
      <c r="Y2402">
        <f>IF(Table1[[#This Row],[ATS]]=S2401,SUM(Table1[[#This Row],[ATS]],Y2401),Table1[[#This Row],[ATS]])</f>
        <v>3</v>
      </c>
      <c r="Z2402">
        <f>IF(Table1[[#This Row],[ATS]]&gt;0,Table1[[#This Row],[ATS streak (not real)]]-1,Table1[[#This Row],[ATS streak (not real)]]+1)</f>
        <v>2</v>
      </c>
      <c r="AA2402" s="5">
        <f>Table1[[#This Row],[running ttl ppg]]^2.37/(Table1[[#This Row],[running ttl ppg]]^2.37+Table1[[#This Row],[running ttl ppga]]^2.37)</f>
        <v>0.99660825015196464</v>
      </c>
      <c r="AB2402" s="5">
        <f>Table1[[#This Row],[pyth ratio]]+Table1[[#This Row],[win/loss ratio]]</f>
        <v>1.9966082501519646</v>
      </c>
    </row>
    <row r="2403" spans="1:28" x14ac:dyDescent="0.25">
      <c r="A2403" s="1">
        <v>4961</v>
      </c>
      <c r="B2403" s="7">
        <f t="shared" si="78"/>
        <v>2</v>
      </c>
      <c r="C2403" s="5">
        <v>2020</v>
      </c>
      <c r="D2403" s="5">
        <v>2</v>
      </c>
      <c r="E2403" t="s">
        <v>63</v>
      </c>
      <c r="F2403" t="s">
        <v>59</v>
      </c>
      <c r="G2403" s="5">
        <v>0</v>
      </c>
      <c r="H2403">
        <v>43</v>
      </c>
      <c r="I2403">
        <v>0</v>
      </c>
      <c r="J2403">
        <v>43</v>
      </c>
      <c r="K2403">
        <f>IF(Table1[[#This Row],[net]]&gt;0,1,0)</f>
        <v>1</v>
      </c>
      <c r="L2403">
        <v>-18</v>
      </c>
      <c r="M2403">
        <f>IF(Table1[[#This Row],[team]]=E2402,SUM(Table1[[#This Row],[win/loss]],M2402),Table1[[#This Row],[win/loss]])</f>
        <v>2</v>
      </c>
      <c r="N2403">
        <f>IF(Table1[[#This Row],[team]]=E2402,SUM(Table1[[#This Row],[win/loss]],M2402),Table1[[#This Row],[win/loss]])/B2403</f>
        <v>1</v>
      </c>
      <c r="O2403">
        <f t="shared" si="77"/>
        <v>25</v>
      </c>
      <c r="P2403">
        <f>IF(Table1[[#This Row],[difference]]&gt;0,SQRT(Table1[[#This Row],[difference]]),-SQRT(ABS(Table1[[#This Row],[difference]])))</f>
        <v>5</v>
      </c>
      <c r="Q2403">
        <f>IF(Table1[[#This Row],[line]]&gt;0,SQRT(Table1[[#This Row],[line]]),-SQRT(ABS(Table1[[#This Row],[line]])))</f>
        <v>-4.2426406871192848</v>
      </c>
      <c r="R2403">
        <f>Table1[[#This Row],[difference]]-Table1[[#This Row],[sqrt(line)]]</f>
        <v>29.242640687119284</v>
      </c>
      <c r="S2403">
        <f>IF(Table1[[#This Row],[difference]]&gt;0,1,-1)</f>
        <v>1</v>
      </c>
      <c r="T2403">
        <f>IF(Table1[[#This Row],[team]]=E2402,SUM(H2403,T2402),Table1[[#This Row],[ppg]])</f>
        <v>76</v>
      </c>
      <c r="U2403">
        <f>IF(Table1[[#This Row],[team]]=E2402,SUM(I2403,U2402),Table1[[#This Row],[ppga]])</f>
        <v>3</v>
      </c>
      <c r="V2403">
        <f>IF(Table1[[#This Row],[team]]=E2402,SUM(Table1[[#This Row],[difference]],V2402),Table1[[#This Row],[difference]])</f>
        <v>49.5</v>
      </c>
      <c r="W2403">
        <f>IF(Table1[[#This Row],[team]]=E2402,SUM(Table1[[#This Row],[sqrt(dif)]],W2402),Table1[[#This Row],[sqrt(dif)]])</f>
        <v>9.9497474683058336</v>
      </c>
      <c r="X2403">
        <f>IF(Table1[[#This Row],[team]]=E2402,SUM(Table1[[#This Row],[f1]],X2402),Table1[[#This Row],[f1]])</f>
        <v>56.087848567031003</v>
      </c>
      <c r="Y2403">
        <f>IF(Table1[[#This Row],[ATS]]=S2402,SUM(Table1[[#This Row],[ATS]],Y2402),Table1[[#This Row],[ATS]])</f>
        <v>4</v>
      </c>
      <c r="Z2403">
        <f>IF(Table1[[#This Row],[ATS]]&gt;0,Table1[[#This Row],[ATS streak (not real)]]-1,Table1[[#This Row],[ATS streak (not real)]]+1)</f>
        <v>3</v>
      </c>
      <c r="AA2403" s="5">
        <f>Table1[[#This Row],[running ttl ppg]]^2.37/(Table1[[#This Row],[running ttl ppg]]^2.37+Table1[[#This Row],[running ttl ppga]]^2.37)</f>
        <v>0.99952897436041455</v>
      </c>
      <c r="AB2403" s="5">
        <f>Table1[[#This Row],[pyth ratio]]+Table1[[#This Row],[win/loss ratio]]</f>
        <v>1.9995289743604145</v>
      </c>
    </row>
    <row r="2404" spans="1:28" x14ac:dyDescent="0.25">
      <c r="A2404" s="1">
        <v>4962</v>
      </c>
      <c r="B2404" s="7">
        <f t="shared" si="78"/>
        <v>3</v>
      </c>
      <c r="C2404" s="5">
        <v>2020</v>
      </c>
      <c r="D2404" s="5">
        <v>3</v>
      </c>
      <c r="E2404" t="s">
        <v>63</v>
      </c>
      <c r="F2404" t="s">
        <v>62</v>
      </c>
      <c r="G2404" s="5">
        <v>1</v>
      </c>
      <c r="H2404">
        <v>30</v>
      </c>
      <c r="I2404">
        <v>14</v>
      </c>
      <c r="J2404">
        <v>16</v>
      </c>
      <c r="K2404">
        <f>IF(Table1[[#This Row],[net]]&gt;0,1,0)</f>
        <v>1</v>
      </c>
      <c r="L2404">
        <v>-21</v>
      </c>
      <c r="M2404">
        <f>IF(Table1[[#This Row],[team]]=E2403,SUM(Table1[[#This Row],[win/loss]],M2403),Table1[[#This Row],[win/loss]])</f>
        <v>3</v>
      </c>
      <c r="N2404">
        <f>IF(Table1[[#This Row],[team]]=E2403,SUM(Table1[[#This Row],[win/loss]],M2403),Table1[[#This Row],[win/loss]])/B2404</f>
        <v>1</v>
      </c>
      <c r="O2404">
        <f t="shared" si="77"/>
        <v>-5</v>
      </c>
      <c r="P2404">
        <f>IF(Table1[[#This Row],[difference]]&gt;0,SQRT(Table1[[#This Row],[difference]]),-SQRT(ABS(Table1[[#This Row],[difference]])))</f>
        <v>-2.2360679774997898</v>
      </c>
      <c r="Q2404">
        <f>IF(Table1[[#This Row],[line]]&gt;0,SQRT(Table1[[#This Row],[line]]),-SQRT(ABS(Table1[[#This Row],[line]])))</f>
        <v>-4.5825756949558398</v>
      </c>
      <c r="R2404">
        <f>Table1[[#This Row],[difference]]-Table1[[#This Row],[sqrt(line)]]</f>
        <v>-0.41742430504416017</v>
      </c>
      <c r="S2404">
        <f>IF(Table1[[#This Row],[difference]]&gt;0,1,-1)</f>
        <v>-1</v>
      </c>
      <c r="T2404">
        <f>IF(Table1[[#This Row],[team]]=E2403,SUM(H2404,T2403),Table1[[#This Row],[ppg]])</f>
        <v>106</v>
      </c>
      <c r="U2404">
        <f>IF(Table1[[#This Row],[team]]=E2403,SUM(I2404,U2403),Table1[[#This Row],[ppga]])</f>
        <v>17</v>
      </c>
      <c r="V2404">
        <f>IF(Table1[[#This Row],[team]]=E2403,SUM(Table1[[#This Row],[difference]],V2403),Table1[[#This Row],[difference]])</f>
        <v>44.5</v>
      </c>
      <c r="W2404">
        <f>IF(Table1[[#This Row],[team]]=E2403,SUM(Table1[[#This Row],[sqrt(dif)]],W2403),Table1[[#This Row],[sqrt(dif)]])</f>
        <v>7.7136794908060438</v>
      </c>
      <c r="X2404">
        <f>IF(Table1[[#This Row],[team]]=E2403,SUM(Table1[[#This Row],[f1]],X2403),Table1[[#This Row],[f1]])</f>
        <v>55.670424261986845</v>
      </c>
      <c r="Y2404">
        <f>IF(Table1[[#This Row],[ATS]]=S2403,SUM(Table1[[#This Row],[ATS]],Y2403),Table1[[#This Row],[ATS]])</f>
        <v>-1</v>
      </c>
      <c r="Z2404">
        <f>IF(Table1[[#This Row],[ATS]]&gt;0,Table1[[#This Row],[ATS streak (not real)]]-1,Table1[[#This Row],[ATS streak (not real)]]+1)</f>
        <v>0</v>
      </c>
      <c r="AA2404" s="5">
        <f>Table1[[#This Row],[running ttl ppg]]^2.37/(Table1[[#This Row],[running ttl ppg]]^2.37+Table1[[#This Row],[running ttl ppga]]^2.37)</f>
        <v>0.98710115854714209</v>
      </c>
      <c r="AB2404" s="5">
        <f>Table1[[#This Row],[pyth ratio]]+Table1[[#This Row],[win/loss ratio]]</f>
        <v>1.9871011585471421</v>
      </c>
    </row>
    <row r="2405" spans="1:28" x14ac:dyDescent="0.25">
      <c r="A2405" s="1">
        <v>4963</v>
      </c>
      <c r="B2405" s="7">
        <f t="shared" si="78"/>
        <v>4</v>
      </c>
      <c r="C2405" s="5">
        <v>2020</v>
      </c>
      <c r="D2405" s="5">
        <v>4</v>
      </c>
      <c r="E2405" t="s">
        <v>63</v>
      </c>
      <c r="F2405" t="s">
        <v>44</v>
      </c>
      <c r="G2405" s="5">
        <v>0</v>
      </c>
      <c r="H2405">
        <v>16</v>
      </c>
      <c r="I2405">
        <v>10</v>
      </c>
      <c r="J2405">
        <v>6</v>
      </c>
      <c r="K2405">
        <f>IF(Table1[[#This Row],[net]]&gt;0,1,0)</f>
        <v>1</v>
      </c>
      <c r="L2405">
        <v>-7</v>
      </c>
      <c r="M2405">
        <f>IF(Table1[[#This Row],[team]]=E2404,SUM(Table1[[#This Row],[win/loss]],M2404),Table1[[#This Row],[win/loss]])</f>
        <v>4</v>
      </c>
      <c r="N2405">
        <f>IF(Table1[[#This Row],[team]]=E2404,SUM(Table1[[#This Row],[win/loss]],M2404),Table1[[#This Row],[win/loss]])/B2405</f>
        <v>1</v>
      </c>
      <c r="O2405">
        <f t="shared" si="77"/>
        <v>-1</v>
      </c>
      <c r="P2405">
        <f>IF(Table1[[#This Row],[difference]]&gt;0,SQRT(Table1[[#This Row],[difference]]),-SQRT(ABS(Table1[[#This Row],[difference]])))</f>
        <v>-1</v>
      </c>
      <c r="Q2405">
        <f>IF(Table1[[#This Row],[line]]&gt;0,SQRT(Table1[[#This Row],[line]]),-SQRT(ABS(Table1[[#This Row],[line]])))</f>
        <v>-2.6457513110645907</v>
      </c>
      <c r="R2405">
        <f>Table1[[#This Row],[difference]]-Table1[[#This Row],[sqrt(line)]]</f>
        <v>1.6457513110645907</v>
      </c>
      <c r="S2405">
        <f>IF(Table1[[#This Row],[difference]]&gt;0,1,-1)</f>
        <v>-1</v>
      </c>
      <c r="T2405">
        <f>IF(Table1[[#This Row],[team]]=E2404,SUM(H2405,T2404),Table1[[#This Row],[ppg]])</f>
        <v>122</v>
      </c>
      <c r="U2405">
        <f>IF(Table1[[#This Row],[team]]=E2404,SUM(I2405,U2404),Table1[[#This Row],[ppga]])</f>
        <v>27</v>
      </c>
      <c r="V2405">
        <f>IF(Table1[[#This Row],[team]]=E2404,SUM(Table1[[#This Row],[difference]],V2404),Table1[[#This Row],[difference]])</f>
        <v>43.5</v>
      </c>
      <c r="W2405">
        <f>IF(Table1[[#This Row],[team]]=E2404,SUM(Table1[[#This Row],[sqrt(dif)]],W2404),Table1[[#This Row],[sqrt(dif)]])</f>
        <v>6.7136794908060438</v>
      </c>
      <c r="X2405">
        <f>IF(Table1[[#This Row],[team]]=E2404,SUM(Table1[[#This Row],[f1]],X2404),Table1[[#This Row],[f1]])</f>
        <v>57.316175573051439</v>
      </c>
      <c r="Y2405">
        <f>IF(Table1[[#This Row],[ATS]]=S2404,SUM(Table1[[#This Row],[ATS]],Y2404),Table1[[#This Row],[ATS]])</f>
        <v>-2</v>
      </c>
      <c r="Z2405">
        <f>IF(Table1[[#This Row],[ATS]]&gt;0,Table1[[#This Row],[ATS streak (not real)]]-1,Table1[[#This Row],[ATS streak (not real)]]+1)</f>
        <v>-1</v>
      </c>
      <c r="AA2405" s="5">
        <f>Table1[[#This Row],[running ttl ppg]]^2.37/(Table1[[#This Row],[running ttl ppg]]^2.37+Table1[[#This Row],[running ttl ppga]]^2.37)</f>
        <v>0.97273204640808364</v>
      </c>
      <c r="AB2405" s="5">
        <f>Table1[[#This Row],[pyth ratio]]+Table1[[#This Row],[win/loss ratio]]</f>
        <v>1.9727320464080838</v>
      </c>
    </row>
    <row r="2406" spans="1:28" x14ac:dyDescent="0.25">
      <c r="A2406" s="1">
        <v>4964</v>
      </c>
      <c r="B2406" s="7">
        <f t="shared" si="78"/>
        <v>5</v>
      </c>
      <c r="C2406" s="5">
        <v>2020</v>
      </c>
      <c r="D2406" s="5">
        <v>5</v>
      </c>
      <c r="E2406" t="s">
        <v>63</v>
      </c>
      <c r="F2406" t="s">
        <v>72</v>
      </c>
      <c r="G2406" s="5">
        <v>0</v>
      </c>
      <c r="H2406">
        <v>33</v>
      </c>
      <c r="I2406">
        <v>7</v>
      </c>
      <c r="J2406">
        <v>26</v>
      </c>
      <c r="K2406">
        <f>IF(Table1[[#This Row],[net]]&gt;0,1,0)</f>
        <v>1</v>
      </c>
      <c r="L2406">
        <v>-16.5</v>
      </c>
      <c r="M2406">
        <f>IF(Table1[[#This Row],[team]]=E2405,SUM(Table1[[#This Row],[win/loss]],M2405),Table1[[#This Row],[win/loss]])</f>
        <v>5</v>
      </c>
      <c r="N2406">
        <f>IF(Table1[[#This Row],[team]]=E2405,SUM(Table1[[#This Row],[win/loss]],M2405),Table1[[#This Row],[win/loss]])/B2406</f>
        <v>1</v>
      </c>
      <c r="O2406">
        <f t="shared" si="77"/>
        <v>9.5</v>
      </c>
      <c r="P2406">
        <f>IF(Table1[[#This Row],[difference]]&gt;0,SQRT(Table1[[#This Row],[difference]]),-SQRT(ABS(Table1[[#This Row],[difference]])))</f>
        <v>3.082207001484488</v>
      </c>
      <c r="Q2406">
        <f>IF(Table1[[#This Row],[line]]&gt;0,SQRT(Table1[[#This Row],[line]]),-SQRT(ABS(Table1[[#This Row],[line]])))</f>
        <v>-4.0620192023179804</v>
      </c>
      <c r="R2406">
        <f>Table1[[#This Row],[difference]]-Table1[[#This Row],[sqrt(line)]]</f>
        <v>13.56201920231798</v>
      </c>
      <c r="S2406">
        <f>IF(Table1[[#This Row],[difference]]&gt;0,1,-1)</f>
        <v>1</v>
      </c>
      <c r="T2406">
        <f>IF(Table1[[#This Row],[team]]=E2405,SUM(H2406,T2405),Table1[[#This Row],[ppg]])</f>
        <v>155</v>
      </c>
      <c r="U2406">
        <f>IF(Table1[[#This Row],[team]]=E2405,SUM(I2406,U2405),Table1[[#This Row],[ppga]])</f>
        <v>34</v>
      </c>
      <c r="V2406">
        <f>IF(Table1[[#This Row],[team]]=E2405,SUM(Table1[[#This Row],[difference]],V2405),Table1[[#This Row],[difference]])</f>
        <v>53</v>
      </c>
      <c r="W2406">
        <f>IF(Table1[[#This Row],[team]]=E2405,SUM(Table1[[#This Row],[sqrt(dif)]],W2405),Table1[[#This Row],[sqrt(dif)]])</f>
        <v>9.7958864922905313</v>
      </c>
      <c r="X2406">
        <f>IF(Table1[[#This Row],[team]]=E2405,SUM(Table1[[#This Row],[f1]],X2405),Table1[[#This Row],[f1]])</f>
        <v>70.878194775369423</v>
      </c>
      <c r="Y2406">
        <f>IF(Table1[[#This Row],[ATS]]=S2405,SUM(Table1[[#This Row],[ATS]],Y2405),Table1[[#This Row],[ATS]])</f>
        <v>1</v>
      </c>
      <c r="Z2406">
        <f>IF(Table1[[#This Row],[ATS]]&gt;0,Table1[[#This Row],[ATS streak (not real)]]-1,Table1[[#This Row],[ATS streak (not real)]]+1)</f>
        <v>0</v>
      </c>
      <c r="AA2406" s="5">
        <f>Table1[[#This Row],[running ttl ppg]]^2.37/(Table1[[#This Row],[running ttl ppg]]^2.37+Table1[[#This Row],[running ttl ppga]]^2.37)</f>
        <v>0.97328477486261245</v>
      </c>
      <c r="AB2406" s="5">
        <f>Table1[[#This Row],[pyth ratio]]+Table1[[#This Row],[win/loss ratio]]</f>
        <v>1.9732847748626123</v>
      </c>
    </row>
    <row r="2407" spans="1:28" x14ac:dyDescent="0.25">
      <c r="A2407" s="1">
        <v>4965</v>
      </c>
      <c r="B2407" s="7">
        <f t="shared" si="78"/>
        <v>6</v>
      </c>
      <c r="C2407" s="5">
        <v>2020</v>
      </c>
      <c r="D2407" s="5">
        <v>6</v>
      </c>
      <c r="E2407" t="s">
        <v>63</v>
      </c>
      <c r="F2407" t="s">
        <v>61</v>
      </c>
      <c r="G2407" s="5">
        <v>1</v>
      </c>
      <c r="H2407">
        <v>35</v>
      </c>
      <c r="I2407">
        <v>14</v>
      </c>
      <c r="J2407">
        <v>21</v>
      </c>
      <c r="K2407">
        <f>IF(Table1[[#This Row],[net]]&gt;0,1,0)</f>
        <v>1</v>
      </c>
      <c r="L2407">
        <v>-16.5</v>
      </c>
      <c r="M2407">
        <f>IF(Table1[[#This Row],[team]]=E2406,SUM(Table1[[#This Row],[win/loss]],M2406),Table1[[#This Row],[win/loss]])</f>
        <v>6</v>
      </c>
      <c r="N2407">
        <f>IF(Table1[[#This Row],[team]]=E2406,SUM(Table1[[#This Row],[win/loss]],M2406),Table1[[#This Row],[win/loss]])/B2407</f>
        <v>1</v>
      </c>
      <c r="O2407">
        <f t="shared" si="77"/>
        <v>4.5</v>
      </c>
      <c r="P2407">
        <f>IF(Table1[[#This Row],[difference]]&gt;0,SQRT(Table1[[#This Row],[difference]]),-SQRT(ABS(Table1[[#This Row],[difference]])))</f>
        <v>2.1213203435596424</v>
      </c>
      <c r="Q2407">
        <f>IF(Table1[[#This Row],[line]]&gt;0,SQRT(Table1[[#This Row],[line]]),-SQRT(ABS(Table1[[#This Row],[line]])))</f>
        <v>-4.0620192023179804</v>
      </c>
      <c r="R2407">
        <f>Table1[[#This Row],[difference]]-Table1[[#This Row],[sqrt(line)]]</f>
        <v>8.5620192023179804</v>
      </c>
      <c r="S2407">
        <f>IF(Table1[[#This Row],[difference]]&gt;0,1,-1)</f>
        <v>1</v>
      </c>
      <c r="T2407">
        <f>IF(Table1[[#This Row],[team]]=E2406,SUM(H2407,T2406),Table1[[#This Row],[ppg]])</f>
        <v>190</v>
      </c>
      <c r="U2407">
        <f>IF(Table1[[#This Row],[team]]=E2406,SUM(I2407,U2406),Table1[[#This Row],[ppga]])</f>
        <v>48</v>
      </c>
      <c r="V2407">
        <f>IF(Table1[[#This Row],[team]]=E2406,SUM(Table1[[#This Row],[difference]],V2406),Table1[[#This Row],[difference]])</f>
        <v>57.5</v>
      </c>
      <c r="W2407">
        <f>IF(Table1[[#This Row],[team]]=E2406,SUM(Table1[[#This Row],[sqrt(dif)]],W2406),Table1[[#This Row],[sqrt(dif)]])</f>
        <v>11.917206835850173</v>
      </c>
      <c r="X2407">
        <f>IF(Table1[[#This Row],[team]]=E2406,SUM(Table1[[#This Row],[f1]],X2406),Table1[[#This Row],[f1]])</f>
        <v>79.440213977687407</v>
      </c>
      <c r="Y2407">
        <f>IF(Table1[[#This Row],[ATS]]=S2406,SUM(Table1[[#This Row],[ATS]],Y2406),Table1[[#This Row],[ATS]])</f>
        <v>2</v>
      </c>
      <c r="Z2407">
        <f>IF(Table1[[#This Row],[ATS]]&gt;0,Table1[[#This Row],[ATS streak (not real)]]-1,Table1[[#This Row],[ATS streak (not real)]]+1)</f>
        <v>1</v>
      </c>
      <c r="AA2407" s="5">
        <f>Table1[[#This Row],[running ttl ppg]]^2.37/(Table1[[#This Row],[running ttl ppg]]^2.37+Table1[[#This Row],[running ttl ppga]]^2.37)</f>
        <v>0.9630557276785624</v>
      </c>
      <c r="AB2407" s="5">
        <f>Table1[[#This Row],[pyth ratio]]+Table1[[#This Row],[win/loss ratio]]</f>
        <v>1.9630557276785625</v>
      </c>
    </row>
    <row r="2408" spans="1:28" x14ac:dyDescent="0.25">
      <c r="A2408" s="1">
        <v>4966</v>
      </c>
      <c r="B2408" s="7">
        <f t="shared" si="78"/>
        <v>7</v>
      </c>
      <c r="C2408" s="5">
        <v>2020</v>
      </c>
      <c r="D2408" s="5">
        <v>7</v>
      </c>
      <c r="E2408" t="s">
        <v>63</v>
      </c>
      <c r="F2408" t="s">
        <v>62</v>
      </c>
      <c r="G2408" s="5">
        <v>0</v>
      </c>
      <c r="H2408">
        <v>33</v>
      </c>
      <c r="I2408">
        <v>0</v>
      </c>
      <c r="J2408">
        <v>33</v>
      </c>
      <c r="K2408">
        <f>IF(Table1[[#This Row],[net]]&gt;0,1,0)</f>
        <v>1</v>
      </c>
      <c r="L2408">
        <v>-9.5</v>
      </c>
      <c r="M2408">
        <f>IF(Table1[[#This Row],[team]]=E2407,SUM(Table1[[#This Row],[win/loss]],M2407),Table1[[#This Row],[win/loss]])</f>
        <v>7</v>
      </c>
      <c r="N2408">
        <f>IF(Table1[[#This Row],[team]]=E2407,SUM(Table1[[#This Row],[win/loss]],M2407),Table1[[#This Row],[win/loss]])/B2408</f>
        <v>1</v>
      </c>
      <c r="O2408">
        <f t="shared" si="77"/>
        <v>23.5</v>
      </c>
      <c r="P2408">
        <f>IF(Table1[[#This Row],[difference]]&gt;0,SQRT(Table1[[#This Row],[difference]]),-SQRT(ABS(Table1[[#This Row],[difference]])))</f>
        <v>4.8476798574163293</v>
      </c>
      <c r="Q2408">
        <f>IF(Table1[[#This Row],[line]]&gt;0,SQRT(Table1[[#This Row],[line]]),-SQRT(ABS(Table1[[#This Row],[line]])))</f>
        <v>-3.082207001484488</v>
      </c>
      <c r="R2408">
        <f>Table1[[#This Row],[difference]]-Table1[[#This Row],[sqrt(line)]]</f>
        <v>26.582207001484488</v>
      </c>
      <c r="S2408">
        <f>IF(Table1[[#This Row],[difference]]&gt;0,1,-1)</f>
        <v>1</v>
      </c>
      <c r="T2408">
        <f>IF(Table1[[#This Row],[team]]=E2407,SUM(H2408,T2407),Table1[[#This Row],[ppg]])</f>
        <v>223</v>
      </c>
      <c r="U2408">
        <f>IF(Table1[[#This Row],[team]]=E2407,SUM(I2408,U2407),Table1[[#This Row],[ppga]])</f>
        <v>48</v>
      </c>
      <c r="V2408">
        <f>IF(Table1[[#This Row],[team]]=E2407,SUM(Table1[[#This Row],[difference]],V2407),Table1[[#This Row],[difference]])</f>
        <v>81</v>
      </c>
      <c r="W2408">
        <f>IF(Table1[[#This Row],[team]]=E2407,SUM(Table1[[#This Row],[sqrt(dif)]],W2407),Table1[[#This Row],[sqrt(dif)]])</f>
        <v>16.764886693266504</v>
      </c>
      <c r="X2408">
        <f>IF(Table1[[#This Row],[team]]=E2407,SUM(Table1[[#This Row],[f1]],X2407),Table1[[#This Row],[f1]])</f>
        <v>106.0224209791719</v>
      </c>
      <c r="Y2408">
        <f>IF(Table1[[#This Row],[ATS]]=S2407,SUM(Table1[[#This Row],[ATS]],Y2407),Table1[[#This Row],[ATS]])</f>
        <v>3</v>
      </c>
      <c r="Z2408">
        <f>IF(Table1[[#This Row],[ATS]]&gt;0,Table1[[#This Row],[ATS streak (not real)]]-1,Table1[[#This Row],[ATS streak (not real)]]+1)</f>
        <v>2</v>
      </c>
      <c r="AA2408" s="5">
        <f>Table1[[#This Row],[running ttl ppg]]^2.37/(Table1[[#This Row],[running ttl ppg]]^2.37+Table1[[#This Row],[running ttl ppga]]^2.37)</f>
        <v>0.97442546005870867</v>
      </c>
      <c r="AB2408" s="5">
        <f>Table1[[#This Row],[pyth ratio]]+Table1[[#This Row],[win/loss ratio]]</f>
        <v>1.9744254600587086</v>
      </c>
    </row>
    <row r="2409" spans="1:28" x14ac:dyDescent="0.25">
      <c r="A2409" s="1">
        <v>4967</v>
      </c>
      <c r="B2409" s="7">
        <f t="shared" si="78"/>
        <v>8</v>
      </c>
      <c r="C2409" s="5">
        <v>2020</v>
      </c>
      <c r="D2409" s="5">
        <v>8</v>
      </c>
      <c r="E2409" t="s">
        <v>63</v>
      </c>
      <c r="F2409" t="s">
        <v>48</v>
      </c>
      <c r="G2409" s="5">
        <v>1</v>
      </c>
      <c r="H2409">
        <v>27</v>
      </c>
      <c r="I2409">
        <v>13</v>
      </c>
      <c r="J2409">
        <v>14</v>
      </c>
      <c r="K2409">
        <f>IF(Table1[[#This Row],[net]]&gt;0,1,0)</f>
        <v>1</v>
      </c>
      <c r="L2409">
        <v>-10</v>
      </c>
      <c r="M2409">
        <f>IF(Table1[[#This Row],[team]]=E2408,SUM(Table1[[#This Row],[win/loss]],M2408),Table1[[#This Row],[win/loss]])</f>
        <v>8</v>
      </c>
      <c r="N2409">
        <f>IF(Table1[[#This Row],[team]]=E2408,SUM(Table1[[#This Row],[win/loss]],M2408),Table1[[#This Row],[win/loss]])/B2409</f>
        <v>1</v>
      </c>
      <c r="O2409">
        <f t="shared" si="77"/>
        <v>4</v>
      </c>
      <c r="P2409">
        <f>IF(Table1[[#This Row],[difference]]&gt;0,SQRT(Table1[[#This Row],[difference]]),-SQRT(ABS(Table1[[#This Row],[difference]])))</f>
        <v>2</v>
      </c>
      <c r="Q2409">
        <f>IF(Table1[[#This Row],[line]]&gt;0,SQRT(Table1[[#This Row],[line]]),-SQRT(ABS(Table1[[#This Row],[line]])))</f>
        <v>-3.1622776601683795</v>
      </c>
      <c r="R2409">
        <f>Table1[[#This Row],[difference]]-Table1[[#This Row],[sqrt(line)]]</f>
        <v>7.16227766016838</v>
      </c>
      <c r="S2409">
        <f>IF(Table1[[#This Row],[difference]]&gt;0,1,-1)</f>
        <v>1</v>
      </c>
      <c r="T2409">
        <f>IF(Table1[[#This Row],[team]]=E2408,SUM(H2409,T2408),Table1[[#This Row],[ppg]])</f>
        <v>250</v>
      </c>
      <c r="U2409">
        <f>IF(Table1[[#This Row],[team]]=E2408,SUM(I2409,U2408),Table1[[#This Row],[ppga]])</f>
        <v>61</v>
      </c>
      <c r="V2409">
        <f>IF(Table1[[#This Row],[team]]=E2408,SUM(Table1[[#This Row],[difference]],V2408),Table1[[#This Row],[difference]])</f>
        <v>85</v>
      </c>
      <c r="W2409">
        <f>IF(Table1[[#This Row],[team]]=E2408,SUM(Table1[[#This Row],[sqrt(dif)]],W2408),Table1[[#This Row],[sqrt(dif)]])</f>
        <v>18.764886693266504</v>
      </c>
      <c r="X2409">
        <f>IF(Table1[[#This Row],[team]]=E2408,SUM(Table1[[#This Row],[f1]],X2408),Table1[[#This Row],[f1]])</f>
        <v>113.18469863934028</v>
      </c>
      <c r="Y2409">
        <f>IF(Table1[[#This Row],[ATS]]=S2408,SUM(Table1[[#This Row],[ATS]],Y2408),Table1[[#This Row],[ATS]])</f>
        <v>4</v>
      </c>
      <c r="Z2409">
        <f>IF(Table1[[#This Row],[ATS]]&gt;0,Table1[[#This Row],[ATS streak (not real)]]-1,Table1[[#This Row],[ATS streak (not real)]]+1)</f>
        <v>3</v>
      </c>
      <c r="AA2409" s="5">
        <f>Table1[[#This Row],[running ttl ppg]]^2.37/(Table1[[#This Row],[running ttl ppg]]^2.37+Table1[[#This Row],[running ttl ppga]]^2.37)</f>
        <v>0.96587787220812882</v>
      </c>
      <c r="AB2409" s="5">
        <f>Table1[[#This Row],[pyth ratio]]+Table1[[#This Row],[win/loss ratio]]</f>
        <v>1.9658778722081287</v>
      </c>
    </row>
    <row r="2410" spans="1:28" x14ac:dyDescent="0.25">
      <c r="A2410" s="1">
        <v>4968</v>
      </c>
      <c r="B2410" s="7">
        <f t="shared" si="78"/>
        <v>9</v>
      </c>
      <c r="C2410" s="5">
        <v>2020</v>
      </c>
      <c r="D2410" s="5">
        <v>9</v>
      </c>
      <c r="E2410" t="s">
        <v>63</v>
      </c>
      <c r="F2410" t="s">
        <v>43</v>
      </c>
      <c r="G2410" s="5">
        <v>0</v>
      </c>
      <c r="H2410">
        <v>20</v>
      </c>
      <c r="I2410">
        <v>37</v>
      </c>
      <c r="J2410">
        <v>-17</v>
      </c>
      <c r="K2410">
        <f>IF(Table1[[#This Row],[net]]&gt;0,1,0)</f>
        <v>0</v>
      </c>
      <c r="L2410">
        <v>-3</v>
      </c>
      <c r="M2410">
        <f>IF(Table1[[#This Row],[team]]=E2409,SUM(Table1[[#This Row],[win/loss]],M2409),Table1[[#This Row],[win/loss]])</f>
        <v>8</v>
      </c>
      <c r="N2410">
        <f>IF(Table1[[#This Row],[team]]=E2409,SUM(Table1[[#This Row],[win/loss]],M2409),Table1[[#This Row],[win/loss]])/B2410</f>
        <v>0.88888888888888884</v>
      </c>
      <c r="O2410">
        <f t="shared" si="77"/>
        <v>-20</v>
      </c>
      <c r="P2410">
        <f>IF(Table1[[#This Row],[difference]]&gt;0,SQRT(Table1[[#This Row],[difference]]),-SQRT(ABS(Table1[[#This Row],[difference]])))</f>
        <v>-4.4721359549995796</v>
      </c>
      <c r="Q2410">
        <f>IF(Table1[[#This Row],[line]]&gt;0,SQRT(Table1[[#This Row],[line]]),-SQRT(ABS(Table1[[#This Row],[line]])))</f>
        <v>-1.7320508075688772</v>
      </c>
      <c r="R2410">
        <f>Table1[[#This Row],[difference]]-Table1[[#This Row],[sqrt(line)]]</f>
        <v>-18.267949192431121</v>
      </c>
      <c r="S2410">
        <f>IF(Table1[[#This Row],[difference]]&gt;0,1,-1)</f>
        <v>-1</v>
      </c>
      <c r="T2410">
        <f>IF(Table1[[#This Row],[team]]=E2409,SUM(H2410,T2409),Table1[[#This Row],[ppg]])</f>
        <v>270</v>
      </c>
      <c r="U2410">
        <f>IF(Table1[[#This Row],[team]]=E2409,SUM(I2410,U2409),Table1[[#This Row],[ppga]])</f>
        <v>98</v>
      </c>
      <c r="V2410">
        <f>IF(Table1[[#This Row],[team]]=E2409,SUM(Table1[[#This Row],[difference]],V2409),Table1[[#This Row],[difference]])</f>
        <v>65</v>
      </c>
      <c r="W2410">
        <f>IF(Table1[[#This Row],[team]]=E2409,SUM(Table1[[#This Row],[sqrt(dif)]],W2409),Table1[[#This Row],[sqrt(dif)]])</f>
        <v>14.292750738266925</v>
      </c>
      <c r="X2410">
        <f>IF(Table1[[#This Row],[team]]=E2409,SUM(Table1[[#This Row],[f1]],X2409),Table1[[#This Row],[f1]])</f>
        <v>94.916749446909165</v>
      </c>
      <c r="Y2410">
        <f>IF(Table1[[#This Row],[ATS]]=S2409,SUM(Table1[[#This Row],[ATS]],Y2409),Table1[[#This Row],[ATS]])</f>
        <v>-1</v>
      </c>
      <c r="Z2410">
        <f>IF(Table1[[#This Row],[ATS]]&gt;0,Table1[[#This Row],[ATS streak (not real)]]-1,Table1[[#This Row],[ATS streak (not real)]]+1)</f>
        <v>0</v>
      </c>
      <c r="AA2410" s="5">
        <f>Table1[[#This Row],[running ttl ppg]]^2.37/(Table1[[#This Row],[running ttl ppg]]^2.37+Table1[[#This Row],[running ttl ppga]]^2.37)</f>
        <v>0.91697109256861542</v>
      </c>
      <c r="AB2410" s="5">
        <f>Table1[[#This Row],[pyth ratio]]+Table1[[#This Row],[win/loss ratio]]</f>
        <v>1.8058599814575043</v>
      </c>
    </row>
    <row r="2411" spans="1:28" x14ac:dyDescent="0.25">
      <c r="A2411" s="1">
        <v>4969</v>
      </c>
      <c r="B2411" s="7">
        <f t="shared" si="78"/>
        <v>10</v>
      </c>
      <c r="C2411" s="5">
        <v>2020</v>
      </c>
      <c r="D2411" s="5">
        <v>11</v>
      </c>
      <c r="E2411" t="s">
        <v>63</v>
      </c>
      <c r="F2411" t="s">
        <v>66</v>
      </c>
      <c r="G2411" s="5">
        <v>0</v>
      </c>
      <c r="H2411">
        <v>17</v>
      </c>
      <c r="I2411">
        <v>10</v>
      </c>
      <c r="J2411">
        <v>7</v>
      </c>
      <c r="K2411">
        <f>IF(Table1[[#This Row],[net]]&gt;0,1,0)</f>
        <v>1</v>
      </c>
      <c r="L2411">
        <v>-4.5</v>
      </c>
      <c r="M2411">
        <f>IF(Table1[[#This Row],[team]]=E2410,SUM(Table1[[#This Row],[win/loss]],M2410),Table1[[#This Row],[win/loss]])</f>
        <v>9</v>
      </c>
      <c r="N2411">
        <f>IF(Table1[[#This Row],[team]]=E2410,SUM(Table1[[#This Row],[win/loss]],M2410),Table1[[#This Row],[win/loss]])/B2411</f>
        <v>0.9</v>
      </c>
      <c r="O2411">
        <f t="shared" si="77"/>
        <v>2.5</v>
      </c>
      <c r="P2411">
        <f>IF(Table1[[#This Row],[difference]]&gt;0,SQRT(Table1[[#This Row],[difference]]),-SQRT(ABS(Table1[[#This Row],[difference]])))</f>
        <v>1.5811388300841898</v>
      </c>
      <c r="Q2411">
        <f>IF(Table1[[#This Row],[line]]&gt;0,SQRT(Table1[[#This Row],[line]]),-SQRT(ABS(Table1[[#This Row],[line]])))</f>
        <v>-2.1213203435596424</v>
      </c>
      <c r="R2411">
        <f>Table1[[#This Row],[difference]]-Table1[[#This Row],[sqrt(line)]]</f>
        <v>4.6213203435596419</v>
      </c>
      <c r="S2411">
        <f>IF(Table1[[#This Row],[difference]]&gt;0,1,-1)</f>
        <v>1</v>
      </c>
      <c r="T2411">
        <f>IF(Table1[[#This Row],[team]]=E2410,SUM(H2411,T2410),Table1[[#This Row],[ppg]])</f>
        <v>287</v>
      </c>
      <c r="U2411">
        <f>IF(Table1[[#This Row],[team]]=E2410,SUM(I2411,U2410),Table1[[#This Row],[ppga]])</f>
        <v>108</v>
      </c>
      <c r="V2411">
        <f>IF(Table1[[#This Row],[team]]=E2410,SUM(Table1[[#This Row],[difference]],V2410),Table1[[#This Row],[difference]])</f>
        <v>67.5</v>
      </c>
      <c r="W2411">
        <f>IF(Table1[[#This Row],[team]]=E2410,SUM(Table1[[#This Row],[sqrt(dif)]],W2410),Table1[[#This Row],[sqrt(dif)]])</f>
        <v>15.873889568351114</v>
      </c>
      <c r="X2411">
        <f>IF(Table1[[#This Row],[team]]=E2410,SUM(Table1[[#This Row],[f1]],X2410),Table1[[#This Row],[f1]])</f>
        <v>99.538069790468811</v>
      </c>
      <c r="Y2411">
        <f>IF(Table1[[#This Row],[ATS]]=S2410,SUM(Table1[[#This Row],[ATS]],Y2410),Table1[[#This Row],[ATS]])</f>
        <v>1</v>
      </c>
      <c r="Z2411">
        <f>IF(Table1[[#This Row],[ATS]]&gt;0,Table1[[#This Row],[ATS streak (not real)]]-1,Table1[[#This Row],[ATS streak (not real)]]+1)</f>
        <v>0</v>
      </c>
      <c r="AA2411" s="5">
        <f>Table1[[#This Row],[running ttl ppg]]^2.37/(Table1[[#This Row],[running ttl ppg]]^2.37+Table1[[#This Row],[running ttl ppga]]^2.37)</f>
        <v>0.91021981595807144</v>
      </c>
      <c r="AB2411" s="5">
        <f>Table1[[#This Row],[pyth ratio]]+Table1[[#This Row],[win/loss ratio]]</f>
        <v>1.8102198159580714</v>
      </c>
    </row>
    <row r="2412" spans="1:28" x14ac:dyDescent="0.25">
      <c r="A2412" s="1">
        <v>4970</v>
      </c>
      <c r="B2412" s="7">
        <f t="shared" si="78"/>
        <v>11</v>
      </c>
      <c r="C2412" s="5">
        <v>2020</v>
      </c>
      <c r="D2412" s="5">
        <v>12</v>
      </c>
      <c r="E2412" t="s">
        <v>63</v>
      </c>
      <c r="F2412" t="s">
        <v>49</v>
      </c>
      <c r="G2412" s="5">
        <v>1</v>
      </c>
      <c r="H2412">
        <v>13</v>
      </c>
      <c r="I2412">
        <v>9</v>
      </c>
      <c r="J2412">
        <v>4</v>
      </c>
      <c r="K2412">
        <f>IF(Table1[[#This Row],[net]]&gt;0,1,0)</f>
        <v>1</v>
      </c>
      <c r="L2412">
        <v>-5.5</v>
      </c>
      <c r="M2412">
        <f>IF(Table1[[#This Row],[team]]=E2411,SUM(Table1[[#This Row],[win/loss]],M2411),Table1[[#This Row],[win/loss]])</f>
        <v>10</v>
      </c>
      <c r="N2412">
        <f>IF(Table1[[#This Row],[team]]=E2411,SUM(Table1[[#This Row],[win/loss]],M2411),Table1[[#This Row],[win/loss]])/B2412</f>
        <v>0.90909090909090906</v>
      </c>
      <c r="O2412">
        <f t="shared" si="77"/>
        <v>-1.5</v>
      </c>
      <c r="P2412">
        <f>IF(Table1[[#This Row],[difference]]&gt;0,SQRT(Table1[[#This Row],[difference]]),-SQRT(ABS(Table1[[#This Row],[difference]])))</f>
        <v>-1.2247448713915889</v>
      </c>
      <c r="Q2412">
        <f>IF(Table1[[#This Row],[line]]&gt;0,SQRT(Table1[[#This Row],[line]]),-SQRT(ABS(Table1[[#This Row],[line]])))</f>
        <v>-2.3452078799117149</v>
      </c>
      <c r="R2412">
        <f>Table1[[#This Row],[difference]]-Table1[[#This Row],[sqrt(line)]]</f>
        <v>0.84520787991171487</v>
      </c>
      <c r="S2412">
        <f>IF(Table1[[#This Row],[difference]]&gt;0,1,-1)</f>
        <v>-1</v>
      </c>
      <c r="T2412">
        <f>IF(Table1[[#This Row],[team]]=E2411,SUM(H2412,T2411),Table1[[#This Row],[ppg]])</f>
        <v>300</v>
      </c>
      <c r="U2412">
        <f>IF(Table1[[#This Row],[team]]=E2411,SUM(I2412,U2411),Table1[[#This Row],[ppga]])</f>
        <v>117</v>
      </c>
      <c r="V2412">
        <f>IF(Table1[[#This Row],[team]]=E2411,SUM(Table1[[#This Row],[difference]],V2411),Table1[[#This Row],[difference]])</f>
        <v>66</v>
      </c>
      <c r="W2412">
        <f>IF(Table1[[#This Row],[team]]=E2411,SUM(Table1[[#This Row],[sqrt(dif)]],W2411),Table1[[#This Row],[sqrt(dif)]])</f>
        <v>14.649144696959524</v>
      </c>
      <c r="X2412">
        <f>IF(Table1[[#This Row],[team]]=E2411,SUM(Table1[[#This Row],[f1]],X2411),Table1[[#This Row],[f1]])</f>
        <v>100.38327767038052</v>
      </c>
      <c r="Y2412">
        <f>IF(Table1[[#This Row],[ATS]]=S2411,SUM(Table1[[#This Row],[ATS]],Y2411),Table1[[#This Row],[ATS]])</f>
        <v>-1</v>
      </c>
      <c r="Z2412">
        <f>IF(Table1[[#This Row],[ATS]]&gt;0,Table1[[#This Row],[ATS streak (not real)]]-1,Table1[[#This Row],[ATS streak (not real)]]+1)</f>
        <v>0</v>
      </c>
      <c r="AA2412" s="5">
        <f>Table1[[#This Row],[running ttl ppg]]^2.37/(Table1[[#This Row],[running ttl ppg]]^2.37+Table1[[#This Row],[running ttl ppga]]^2.37)</f>
        <v>0.90305260007431232</v>
      </c>
      <c r="AB2412" s="5">
        <f>Table1[[#This Row],[pyth ratio]]+Table1[[#This Row],[win/loss ratio]]</f>
        <v>1.8121435091652214</v>
      </c>
    </row>
    <row r="2413" spans="1:28" x14ac:dyDescent="0.25">
      <c r="A2413" s="1">
        <v>4971</v>
      </c>
      <c r="B2413" s="7">
        <f t="shared" si="78"/>
        <v>12</v>
      </c>
      <c r="C2413" s="5">
        <v>2020</v>
      </c>
      <c r="D2413" s="5">
        <v>13</v>
      </c>
      <c r="E2413" t="s">
        <v>63</v>
      </c>
      <c r="F2413" t="s">
        <v>53</v>
      </c>
      <c r="G2413" s="5">
        <v>0</v>
      </c>
      <c r="H2413">
        <v>22</v>
      </c>
      <c r="I2413">
        <v>28</v>
      </c>
      <c r="J2413">
        <v>-6</v>
      </c>
      <c r="K2413">
        <f>IF(Table1[[#This Row],[net]]&gt;0,1,0)</f>
        <v>0</v>
      </c>
      <c r="L2413">
        <v>-3</v>
      </c>
      <c r="M2413">
        <f>IF(Table1[[#This Row],[team]]=E2412,SUM(Table1[[#This Row],[win/loss]],M2412),Table1[[#This Row],[win/loss]])</f>
        <v>10</v>
      </c>
      <c r="N2413">
        <f>IF(Table1[[#This Row],[team]]=E2412,SUM(Table1[[#This Row],[win/loss]],M2412),Table1[[#This Row],[win/loss]])/B2413</f>
        <v>0.83333333333333337</v>
      </c>
      <c r="O2413">
        <f t="shared" si="77"/>
        <v>-9</v>
      </c>
      <c r="P2413">
        <f>IF(Table1[[#This Row],[difference]]&gt;0,SQRT(Table1[[#This Row],[difference]]),-SQRT(ABS(Table1[[#This Row],[difference]])))</f>
        <v>-3</v>
      </c>
      <c r="Q2413">
        <f>IF(Table1[[#This Row],[line]]&gt;0,SQRT(Table1[[#This Row],[line]]),-SQRT(ABS(Table1[[#This Row],[line]])))</f>
        <v>-1.7320508075688772</v>
      </c>
      <c r="R2413">
        <f>Table1[[#This Row],[difference]]-Table1[[#This Row],[sqrt(line)]]</f>
        <v>-7.2679491924311233</v>
      </c>
      <c r="S2413">
        <f>IF(Table1[[#This Row],[difference]]&gt;0,1,-1)</f>
        <v>-1</v>
      </c>
      <c r="T2413">
        <f>IF(Table1[[#This Row],[team]]=E2412,SUM(H2413,T2412),Table1[[#This Row],[ppg]])</f>
        <v>322</v>
      </c>
      <c r="U2413">
        <f>IF(Table1[[#This Row],[team]]=E2412,SUM(I2413,U2412),Table1[[#This Row],[ppga]])</f>
        <v>145</v>
      </c>
      <c r="V2413">
        <f>IF(Table1[[#This Row],[team]]=E2412,SUM(Table1[[#This Row],[difference]],V2412),Table1[[#This Row],[difference]])</f>
        <v>57</v>
      </c>
      <c r="W2413">
        <f>IF(Table1[[#This Row],[team]]=E2412,SUM(Table1[[#This Row],[sqrt(dif)]],W2412),Table1[[#This Row],[sqrt(dif)]])</f>
        <v>11.649144696959524</v>
      </c>
      <c r="X2413">
        <f>IF(Table1[[#This Row],[team]]=E2412,SUM(Table1[[#This Row],[f1]],X2412),Table1[[#This Row],[f1]])</f>
        <v>93.115328477949404</v>
      </c>
      <c r="Y2413">
        <f>IF(Table1[[#This Row],[ATS]]=S2412,SUM(Table1[[#This Row],[ATS]],Y2412),Table1[[#This Row],[ATS]])</f>
        <v>-2</v>
      </c>
      <c r="Z2413">
        <f>IF(Table1[[#This Row],[ATS]]&gt;0,Table1[[#This Row],[ATS streak (not real)]]-1,Table1[[#This Row],[ATS streak (not real)]]+1)</f>
        <v>-1</v>
      </c>
      <c r="AA2413" s="5">
        <f>Table1[[#This Row],[running ttl ppg]]^2.37/(Table1[[#This Row],[running ttl ppg]]^2.37+Table1[[#This Row],[running ttl ppga]]^2.37)</f>
        <v>0.86884993180658476</v>
      </c>
      <c r="AB2413" s="5">
        <f>Table1[[#This Row],[pyth ratio]]+Table1[[#This Row],[win/loss ratio]]</f>
        <v>1.7021832651399182</v>
      </c>
    </row>
    <row r="2414" spans="1:28" x14ac:dyDescent="0.25">
      <c r="A2414" s="1">
        <v>4972</v>
      </c>
      <c r="B2414" s="7">
        <f t="shared" si="78"/>
        <v>13</v>
      </c>
      <c r="C2414" s="5">
        <v>2020</v>
      </c>
      <c r="D2414" s="5">
        <v>14</v>
      </c>
      <c r="E2414" t="s">
        <v>63</v>
      </c>
      <c r="F2414" t="s">
        <v>56</v>
      </c>
      <c r="G2414" s="5">
        <v>1</v>
      </c>
      <c r="H2414">
        <v>16</v>
      </c>
      <c r="I2414">
        <v>23</v>
      </c>
      <c r="J2414">
        <v>-7</v>
      </c>
      <c r="K2414">
        <f>IF(Table1[[#This Row],[net]]&gt;0,1,0)</f>
        <v>0</v>
      </c>
      <c r="L2414">
        <v>-3</v>
      </c>
      <c r="M2414">
        <f>IF(Table1[[#This Row],[team]]=E2413,SUM(Table1[[#This Row],[win/loss]],M2413),Table1[[#This Row],[win/loss]])</f>
        <v>10</v>
      </c>
      <c r="N2414">
        <f>IF(Table1[[#This Row],[team]]=E2413,SUM(Table1[[#This Row],[win/loss]],M2413),Table1[[#This Row],[win/loss]])/B2414</f>
        <v>0.76923076923076927</v>
      </c>
      <c r="O2414">
        <f t="shared" si="77"/>
        <v>-10</v>
      </c>
      <c r="P2414">
        <f>IF(Table1[[#This Row],[difference]]&gt;0,SQRT(Table1[[#This Row],[difference]]),-SQRT(ABS(Table1[[#This Row],[difference]])))</f>
        <v>-3.1622776601683795</v>
      </c>
      <c r="Q2414">
        <f>IF(Table1[[#This Row],[line]]&gt;0,SQRT(Table1[[#This Row],[line]]),-SQRT(ABS(Table1[[#This Row],[line]])))</f>
        <v>-1.7320508075688772</v>
      </c>
      <c r="R2414">
        <f>Table1[[#This Row],[difference]]-Table1[[#This Row],[sqrt(line)]]</f>
        <v>-8.2679491924311233</v>
      </c>
      <c r="S2414">
        <f>IF(Table1[[#This Row],[difference]]&gt;0,1,-1)</f>
        <v>-1</v>
      </c>
      <c r="T2414">
        <f>IF(Table1[[#This Row],[team]]=E2413,SUM(H2414,T2413),Table1[[#This Row],[ppg]])</f>
        <v>338</v>
      </c>
      <c r="U2414">
        <f>IF(Table1[[#This Row],[team]]=E2413,SUM(I2414,U2413),Table1[[#This Row],[ppga]])</f>
        <v>168</v>
      </c>
      <c r="V2414">
        <f>IF(Table1[[#This Row],[team]]=E2413,SUM(Table1[[#This Row],[difference]],V2413),Table1[[#This Row],[difference]])</f>
        <v>47</v>
      </c>
      <c r="W2414">
        <f>IF(Table1[[#This Row],[team]]=E2413,SUM(Table1[[#This Row],[sqrt(dif)]],W2413),Table1[[#This Row],[sqrt(dif)]])</f>
        <v>8.4868670367911445</v>
      </c>
      <c r="X2414">
        <f>IF(Table1[[#This Row],[team]]=E2413,SUM(Table1[[#This Row],[f1]],X2413),Table1[[#This Row],[f1]])</f>
        <v>84.847379285518286</v>
      </c>
      <c r="Y2414">
        <f>IF(Table1[[#This Row],[ATS]]=S2413,SUM(Table1[[#This Row],[ATS]],Y2413),Table1[[#This Row],[ATS]])</f>
        <v>-3</v>
      </c>
      <c r="Z2414">
        <f>IF(Table1[[#This Row],[ATS]]&gt;0,Table1[[#This Row],[ATS streak (not real)]]-1,Table1[[#This Row],[ATS streak (not real)]]+1)</f>
        <v>-2</v>
      </c>
      <c r="AA2414" s="5">
        <f>Table1[[#This Row],[running ttl ppg]]^2.37/(Table1[[#This Row],[running ttl ppg]]^2.37+Table1[[#This Row],[running ttl ppga]]^2.37)</f>
        <v>0.8398112209891383</v>
      </c>
      <c r="AB2414" s="5">
        <f>Table1[[#This Row],[pyth ratio]]+Table1[[#This Row],[win/loss ratio]]</f>
        <v>1.6090419902199076</v>
      </c>
    </row>
    <row r="2415" spans="1:28" x14ac:dyDescent="0.25">
      <c r="A2415" s="1">
        <v>4973</v>
      </c>
      <c r="B2415" s="7">
        <f t="shared" si="78"/>
        <v>14</v>
      </c>
      <c r="C2415" s="5">
        <v>2020</v>
      </c>
      <c r="D2415" s="5">
        <v>15</v>
      </c>
      <c r="E2415" t="s">
        <v>63</v>
      </c>
      <c r="F2415" t="s">
        <v>47</v>
      </c>
      <c r="G2415" s="5">
        <v>0</v>
      </c>
      <c r="H2415">
        <v>34</v>
      </c>
      <c r="I2415">
        <v>13</v>
      </c>
      <c r="J2415">
        <v>21</v>
      </c>
      <c r="K2415">
        <f>IF(Table1[[#This Row],[net]]&gt;0,1,0)</f>
        <v>1</v>
      </c>
      <c r="L2415">
        <v>-10.5</v>
      </c>
      <c r="M2415">
        <f>IF(Table1[[#This Row],[team]]=E2414,SUM(Table1[[#This Row],[win/loss]],M2414),Table1[[#This Row],[win/loss]])</f>
        <v>11</v>
      </c>
      <c r="N2415">
        <f>IF(Table1[[#This Row],[team]]=E2414,SUM(Table1[[#This Row],[win/loss]],M2414),Table1[[#This Row],[win/loss]])/B2415</f>
        <v>0.7857142857142857</v>
      </c>
      <c r="O2415">
        <f t="shared" si="77"/>
        <v>10.5</v>
      </c>
      <c r="P2415">
        <f>IF(Table1[[#This Row],[difference]]&gt;0,SQRT(Table1[[#This Row],[difference]]),-SQRT(ABS(Table1[[#This Row],[difference]])))</f>
        <v>3.2403703492039302</v>
      </c>
      <c r="Q2415">
        <f>IF(Table1[[#This Row],[line]]&gt;0,SQRT(Table1[[#This Row],[line]]),-SQRT(ABS(Table1[[#This Row],[line]])))</f>
        <v>-3.2403703492039302</v>
      </c>
      <c r="R2415">
        <f>Table1[[#This Row],[difference]]-Table1[[#This Row],[sqrt(line)]]</f>
        <v>13.74037034920393</v>
      </c>
      <c r="S2415">
        <f>IF(Table1[[#This Row],[difference]]&gt;0,1,-1)</f>
        <v>1</v>
      </c>
      <c r="T2415">
        <f>IF(Table1[[#This Row],[team]]=E2414,SUM(H2415,T2414),Table1[[#This Row],[ppg]])</f>
        <v>372</v>
      </c>
      <c r="U2415">
        <f>IF(Table1[[#This Row],[team]]=E2414,SUM(I2415,U2414),Table1[[#This Row],[ppga]])</f>
        <v>181</v>
      </c>
      <c r="V2415">
        <f>IF(Table1[[#This Row],[team]]=E2414,SUM(Table1[[#This Row],[difference]],V2414),Table1[[#This Row],[difference]])</f>
        <v>57.5</v>
      </c>
      <c r="W2415">
        <f>IF(Table1[[#This Row],[team]]=E2414,SUM(Table1[[#This Row],[sqrt(dif)]],W2414),Table1[[#This Row],[sqrt(dif)]])</f>
        <v>11.727237385995075</v>
      </c>
      <c r="X2415">
        <f>IF(Table1[[#This Row],[team]]=E2414,SUM(Table1[[#This Row],[f1]],X2414),Table1[[#This Row],[f1]])</f>
        <v>98.587749634722215</v>
      </c>
      <c r="Y2415">
        <f>IF(Table1[[#This Row],[ATS]]=S2414,SUM(Table1[[#This Row],[ATS]],Y2414),Table1[[#This Row],[ATS]])</f>
        <v>1</v>
      </c>
      <c r="Z2415">
        <f>IF(Table1[[#This Row],[ATS]]&gt;0,Table1[[#This Row],[ATS streak (not real)]]-1,Table1[[#This Row],[ATS streak (not real)]]+1)</f>
        <v>0</v>
      </c>
      <c r="AA2415" s="5">
        <f>Table1[[#This Row],[running ttl ppg]]^2.37/(Table1[[#This Row],[running ttl ppg]]^2.37+Table1[[#This Row],[running ttl ppga]]^2.37)</f>
        <v>0.84649101276766514</v>
      </c>
      <c r="AB2415" s="5">
        <f>Table1[[#This Row],[pyth ratio]]+Table1[[#This Row],[win/loss ratio]]</f>
        <v>1.6322052984819508</v>
      </c>
    </row>
    <row r="2416" spans="1:28" x14ac:dyDescent="0.25">
      <c r="A2416" s="1">
        <v>4974</v>
      </c>
      <c r="B2416" s="7">
        <f t="shared" si="78"/>
        <v>15</v>
      </c>
      <c r="C2416" s="5">
        <v>2020</v>
      </c>
      <c r="D2416" s="5">
        <v>16</v>
      </c>
      <c r="E2416" t="s">
        <v>63</v>
      </c>
      <c r="F2416" t="s">
        <v>44</v>
      </c>
      <c r="G2416" s="5">
        <v>1</v>
      </c>
      <c r="H2416">
        <v>24</v>
      </c>
      <c r="I2416">
        <v>17</v>
      </c>
      <c r="J2416">
        <v>7</v>
      </c>
      <c r="K2416">
        <f>IF(Table1[[#This Row],[net]]&gt;0,1,0)</f>
        <v>1</v>
      </c>
      <c r="L2416">
        <v>-6.5</v>
      </c>
      <c r="M2416">
        <f>IF(Table1[[#This Row],[team]]=E2415,SUM(Table1[[#This Row],[win/loss]],M2415),Table1[[#This Row],[win/loss]])</f>
        <v>12</v>
      </c>
      <c r="N2416">
        <f>IF(Table1[[#This Row],[team]]=E2415,SUM(Table1[[#This Row],[win/loss]],M2415),Table1[[#This Row],[win/loss]])/B2416</f>
        <v>0.8</v>
      </c>
      <c r="O2416">
        <f t="shared" si="77"/>
        <v>0.5</v>
      </c>
      <c r="P2416">
        <f>IF(Table1[[#This Row],[difference]]&gt;0,SQRT(Table1[[#This Row],[difference]]),-SQRT(ABS(Table1[[#This Row],[difference]])))</f>
        <v>0.70710678118654757</v>
      </c>
      <c r="Q2416">
        <f>IF(Table1[[#This Row],[line]]&gt;0,SQRT(Table1[[#This Row],[line]]),-SQRT(ABS(Table1[[#This Row],[line]])))</f>
        <v>-2.5495097567963922</v>
      </c>
      <c r="R2416">
        <f>Table1[[#This Row],[difference]]-Table1[[#This Row],[sqrt(line)]]</f>
        <v>3.0495097567963922</v>
      </c>
      <c r="S2416">
        <f>IF(Table1[[#This Row],[difference]]&gt;0,1,-1)</f>
        <v>1</v>
      </c>
      <c r="T2416">
        <f>IF(Table1[[#This Row],[team]]=E2415,SUM(H2416,T2415),Table1[[#This Row],[ppg]])</f>
        <v>396</v>
      </c>
      <c r="U2416">
        <f>IF(Table1[[#This Row],[team]]=E2415,SUM(I2416,U2415),Table1[[#This Row],[ppga]])</f>
        <v>198</v>
      </c>
      <c r="V2416">
        <f>IF(Table1[[#This Row],[team]]=E2415,SUM(Table1[[#This Row],[difference]],V2415),Table1[[#This Row],[difference]])</f>
        <v>58</v>
      </c>
      <c r="W2416">
        <f>IF(Table1[[#This Row],[team]]=E2415,SUM(Table1[[#This Row],[sqrt(dif)]],W2415),Table1[[#This Row],[sqrt(dif)]])</f>
        <v>12.434344167181623</v>
      </c>
      <c r="X2416">
        <f>IF(Table1[[#This Row],[team]]=E2415,SUM(Table1[[#This Row],[f1]],X2415),Table1[[#This Row],[f1]])</f>
        <v>101.63725939151861</v>
      </c>
      <c r="Y2416">
        <f>IF(Table1[[#This Row],[ATS]]=S2415,SUM(Table1[[#This Row],[ATS]],Y2415),Table1[[#This Row],[ATS]])</f>
        <v>2</v>
      </c>
      <c r="Z2416">
        <f>IF(Table1[[#This Row],[ATS]]&gt;0,Table1[[#This Row],[ATS streak (not real)]]-1,Table1[[#This Row],[ATS streak (not real)]]+1)</f>
        <v>1</v>
      </c>
      <c r="AA2416" s="5">
        <f>Table1[[#This Row],[running ttl ppg]]^2.37/(Table1[[#This Row],[running ttl ppg]]^2.37+Table1[[#This Row],[running ttl ppga]]^2.37)</f>
        <v>0.83790998075539647</v>
      </c>
      <c r="AB2416" s="5">
        <f>Table1[[#This Row],[pyth ratio]]+Table1[[#This Row],[win/loss ratio]]</f>
        <v>1.6379099807553965</v>
      </c>
    </row>
    <row r="2417" spans="1:28" x14ac:dyDescent="0.25">
      <c r="A2417" s="1">
        <v>4975</v>
      </c>
      <c r="B2417" s="7">
        <f t="shared" si="78"/>
        <v>16</v>
      </c>
      <c r="C2417" s="5">
        <v>2020</v>
      </c>
      <c r="D2417" s="5">
        <v>17</v>
      </c>
      <c r="E2417" t="s">
        <v>63</v>
      </c>
      <c r="F2417" t="s">
        <v>59</v>
      </c>
      <c r="G2417" s="5">
        <v>1</v>
      </c>
      <c r="H2417">
        <v>24</v>
      </c>
      <c r="I2417">
        <v>27</v>
      </c>
      <c r="J2417">
        <v>-3</v>
      </c>
      <c r="K2417">
        <f>IF(Table1[[#This Row],[net]]&gt;0,1,0)</f>
        <v>0</v>
      </c>
      <c r="L2417">
        <v>-17</v>
      </c>
      <c r="M2417">
        <f>IF(Table1[[#This Row],[team]]=E2416,SUM(Table1[[#This Row],[win/loss]],M2416),Table1[[#This Row],[win/loss]])</f>
        <v>12</v>
      </c>
      <c r="N2417">
        <f>IF(Table1[[#This Row],[team]]=E2416,SUM(Table1[[#This Row],[win/loss]],M2416),Table1[[#This Row],[win/loss]])/B2417</f>
        <v>0.75</v>
      </c>
      <c r="O2417">
        <f t="shared" si="77"/>
        <v>-20</v>
      </c>
      <c r="P2417">
        <f>IF(Table1[[#This Row],[difference]]&gt;0,SQRT(Table1[[#This Row],[difference]]),-SQRT(ABS(Table1[[#This Row],[difference]])))</f>
        <v>-4.4721359549995796</v>
      </c>
      <c r="Q2417">
        <f>IF(Table1[[#This Row],[line]]&gt;0,SQRT(Table1[[#This Row],[line]]),-SQRT(ABS(Table1[[#This Row],[line]])))</f>
        <v>-4.1231056256176606</v>
      </c>
      <c r="R2417">
        <f>Table1[[#This Row],[difference]]-Table1[[#This Row],[sqrt(line)]]</f>
        <v>-15.876894374382339</v>
      </c>
      <c r="S2417">
        <f>IF(Table1[[#This Row],[difference]]&gt;0,1,-1)</f>
        <v>-1</v>
      </c>
      <c r="T2417">
        <f>IF(Table1[[#This Row],[team]]=E2416,SUM(H2417,T2416),Table1[[#This Row],[ppg]])</f>
        <v>420</v>
      </c>
      <c r="U2417">
        <f>IF(Table1[[#This Row],[team]]=E2416,SUM(I2417,U2416),Table1[[#This Row],[ppga]])</f>
        <v>225</v>
      </c>
      <c r="V2417">
        <f>IF(Table1[[#This Row],[team]]=E2416,SUM(Table1[[#This Row],[difference]],V2416),Table1[[#This Row],[difference]])</f>
        <v>38</v>
      </c>
      <c r="W2417">
        <f>IF(Table1[[#This Row],[team]]=E2416,SUM(Table1[[#This Row],[sqrt(dif)]],W2416),Table1[[#This Row],[sqrt(dif)]])</f>
        <v>7.962208212182043</v>
      </c>
      <c r="X2417">
        <f>IF(Table1[[#This Row],[team]]=E2416,SUM(Table1[[#This Row],[f1]],X2416),Table1[[#This Row],[f1]])</f>
        <v>85.76036501713628</v>
      </c>
      <c r="Y2417">
        <f>IF(Table1[[#This Row],[ATS]]=S2416,SUM(Table1[[#This Row],[ATS]],Y2416),Table1[[#This Row],[ATS]])</f>
        <v>-1</v>
      </c>
      <c r="Z2417">
        <f>IF(Table1[[#This Row],[ATS]]&gt;0,Table1[[#This Row],[ATS streak (not real)]]-1,Table1[[#This Row],[ATS streak (not real)]]+1)</f>
        <v>0</v>
      </c>
      <c r="AA2417" s="5">
        <f>Table1[[#This Row],[running ttl ppg]]^2.37/(Table1[[#This Row],[running ttl ppg]]^2.37+Table1[[#This Row],[running ttl ppga]]^2.37)</f>
        <v>0.81445862300305583</v>
      </c>
      <c r="AB2417" s="5">
        <f>Table1[[#This Row],[pyth ratio]]+Table1[[#This Row],[win/loss ratio]]</f>
        <v>1.5644586230030559</v>
      </c>
    </row>
    <row r="2418" spans="1:28" x14ac:dyDescent="0.25">
      <c r="A2418" s="1">
        <v>4976</v>
      </c>
      <c r="B2418" s="7">
        <f t="shared" si="78"/>
        <v>1</v>
      </c>
      <c r="C2418" s="5">
        <v>2020</v>
      </c>
      <c r="D2418" s="5">
        <v>1</v>
      </c>
      <c r="E2418" t="s">
        <v>64</v>
      </c>
      <c r="F2418" t="s">
        <v>53</v>
      </c>
      <c r="G2418" s="5">
        <v>1</v>
      </c>
      <c r="H2418">
        <v>30</v>
      </c>
      <c r="I2418">
        <v>28</v>
      </c>
      <c r="J2418">
        <v>2</v>
      </c>
      <c r="K2418">
        <f>IF(Table1[[#This Row],[net]]&gt;0,1,0)</f>
        <v>1</v>
      </c>
      <c r="L2418">
        <v>-6.5</v>
      </c>
      <c r="M2418">
        <f>IF(Table1[[#This Row],[team]]=E2417,SUM(Table1[[#This Row],[win/loss]],M2417),Table1[[#This Row],[win/loss]])</f>
        <v>1</v>
      </c>
      <c r="N2418">
        <f>IF(Table1[[#This Row],[team]]=E2417,SUM(Table1[[#This Row],[win/loss]],M2417),Table1[[#This Row],[win/loss]])/B2418</f>
        <v>1</v>
      </c>
      <c r="O2418">
        <f t="shared" si="77"/>
        <v>-4.5</v>
      </c>
      <c r="P2418">
        <f>IF(Table1[[#This Row],[difference]]&gt;0,SQRT(Table1[[#This Row],[difference]]),-SQRT(ABS(Table1[[#This Row],[difference]])))</f>
        <v>-2.1213203435596424</v>
      </c>
      <c r="Q2418">
        <f>IF(Table1[[#This Row],[line]]&gt;0,SQRT(Table1[[#This Row],[line]]),-SQRT(ABS(Table1[[#This Row],[line]])))</f>
        <v>-2.5495097567963922</v>
      </c>
      <c r="R2418">
        <f>Table1[[#This Row],[difference]]-Table1[[#This Row],[sqrt(line)]]</f>
        <v>-1.9504902432036078</v>
      </c>
      <c r="S2418">
        <f>IF(Table1[[#This Row],[difference]]&gt;0,1,-1)</f>
        <v>-1</v>
      </c>
      <c r="T2418">
        <f>IF(Table1[[#This Row],[team]]=E2417,SUM(H2418,T2417),Table1[[#This Row],[ppg]])</f>
        <v>30</v>
      </c>
      <c r="U2418">
        <f>IF(Table1[[#This Row],[team]]=E2417,SUM(I2418,U2417),Table1[[#This Row],[ppga]])</f>
        <v>28</v>
      </c>
      <c r="V2418">
        <f>IF(Table1[[#This Row],[team]]=E2417,SUM(Table1[[#This Row],[difference]],V2417),Table1[[#This Row],[difference]])</f>
        <v>-4.5</v>
      </c>
      <c r="W2418">
        <f>IF(Table1[[#This Row],[team]]=E2417,SUM(Table1[[#This Row],[sqrt(dif)]],W2417),Table1[[#This Row],[sqrt(dif)]])</f>
        <v>-2.1213203435596424</v>
      </c>
      <c r="X2418">
        <f>IF(Table1[[#This Row],[team]]=E2417,SUM(Table1[[#This Row],[f1]],X2417),Table1[[#This Row],[f1]])</f>
        <v>-1.9504902432036078</v>
      </c>
      <c r="Y2418">
        <f>IF(Table1[[#This Row],[ATS]]=S2417,SUM(Table1[[#This Row],[ATS]],Y2417),Table1[[#This Row],[ATS]])</f>
        <v>-2</v>
      </c>
      <c r="Z2418">
        <f>IF(Table1[[#This Row],[ATS]]&gt;0,Table1[[#This Row],[ATS streak (not real)]]-1,Table1[[#This Row],[ATS streak (not real)]]+1)</f>
        <v>-1</v>
      </c>
      <c r="AA2418" s="5">
        <f>Table1[[#This Row],[running ttl ppg]]^2.37/(Table1[[#This Row],[running ttl ppg]]^2.37+Table1[[#This Row],[running ttl ppga]]^2.37)</f>
        <v>0.54078744058725803</v>
      </c>
      <c r="AB2418" s="5">
        <f>Table1[[#This Row],[pyth ratio]]+Table1[[#This Row],[win/loss ratio]]</f>
        <v>1.5407874405872581</v>
      </c>
    </row>
    <row r="2419" spans="1:28" x14ac:dyDescent="0.25">
      <c r="A2419" s="1">
        <v>4977</v>
      </c>
      <c r="B2419" s="7">
        <f t="shared" si="78"/>
        <v>2</v>
      </c>
      <c r="C2419" s="5">
        <v>2020</v>
      </c>
      <c r="D2419" s="5">
        <v>2</v>
      </c>
      <c r="E2419" t="s">
        <v>64</v>
      </c>
      <c r="F2419" t="s">
        <v>58</v>
      </c>
      <c r="G2419" s="5">
        <v>0</v>
      </c>
      <c r="H2419">
        <v>9</v>
      </c>
      <c r="I2419">
        <v>27</v>
      </c>
      <c r="J2419">
        <v>-18</v>
      </c>
      <c r="K2419">
        <f>IF(Table1[[#This Row],[net]]&gt;0,1,0)</f>
        <v>0</v>
      </c>
      <c r="L2419">
        <v>2</v>
      </c>
      <c r="M2419">
        <f>IF(Table1[[#This Row],[team]]=E2418,SUM(Table1[[#This Row],[win/loss]],M2418),Table1[[#This Row],[win/loss]])</f>
        <v>1</v>
      </c>
      <c r="N2419">
        <f>IF(Table1[[#This Row],[team]]=E2418,SUM(Table1[[#This Row],[win/loss]],M2418),Table1[[#This Row],[win/loss]])/B2419</f>
        <v>0.5</v>
      </c>
      <c r="O2419">
        <f t="shared" si="77"/>
        <v>-16</v>
      </c>
      <c r="P2419">
        <f>IF(Table1[[#This Row],[difference]]&gt;0,SQRT(Table1[[#This Row],[difference]]),-SQRT(ABS(Table1[[#This Row],[difference]])))</f>
        <v>-4</v>
      </c>
      <c r="Q2419">
        <f>IF(Table1[[#This Row],[line]]&gt;0,SQRT(Table1[[#This Row],[line]]),-SQRT(ABS(Table1[[#This Row],[line]])))</f>
        <v>1.4142135623730951</v>
      </c>
      <c r="R2419">
        <f>Table1[[#This Row],[difference]]-Table1[[#This Row],[sqrt(line)]]</f>
        <v>-17.414213562373096</v>
      </c>
      <c r="S2419">
        <f>IF(Table1[[#This Row],[difference]]&gt;0,1,-1)</f>
        <v>-1</v>
      </c>
      <c r="T2419">
        <f>IF(Table1[[#This Row],[team]]=E2418,SUM(H2419,T2418),Table1[[#This Row],[ppg]])</f>
        <v>39</v>
      </c>
      <c r="U2419">
        <f>IF(Table1[[#This Row],[team]]=E2418,SUM(I2419,U2418),Table1[[#This Row],[ppga]])</f>
        <v>55</v>
      </c>
      <c r="V2419">
        <f>IF(Table1[[#This Row],[team]]=E2418,SUM(Table1[[#This Row],[difference]],V2418),Table1[[#This Row],[difference]])</f>
        <v>-20.5</v>
      </c>
      <c r="W2419">
        <f>IF(Table1[[#This Row],[team]]=E2418,SUM(Table1[[#This Row],[sqrt(dif)]],W2418),Table1[[#This Row],[sqrt(dif)]])</f>
        <v>-6.1213203435596419</v>
      </c>
      <c r="X2419">
        <f>IF(Table1[[#This Row],[team]]=E2418,SUM(Table1[[#This Row],[f1]],X2418),Table1[[#This Row],[f1]])</f>
        <v>-19.364703805576703</v>
      </c>
      <c r="Y2419">
        <f>IF(Table1[[#This Row],[ATS]]=S2418,SUM(Table1[[#This Row],[ATS]],Y2418),Table1[[#This Row],[ATS]])</f>
        <v>-3</v>
      </c>
      <c r="Z2419">
        <f>IF(Table1[[#This Row],[ATS]]&gt;0,Table1[[#This Row],[ATS streak (not real)]]-1,Table1[[#This Row],[ATS streak (not real)]]+1)</f>
        <v>-2</v>
      </c>
      <c r="AA2419" s="5">
        <f>Table1[[#This Row],[running ttl ppg]]^2.37/(Table1[[#This Row],[running ttl ppg]]^2.37+Table1[[#This Row],[running ttl ppga]]^2.37)</f>
        <v>0.30688166016322621</v>
      </c>
      <c r="AB2419" s="5">
        <f>Table1[[#This Row],[pyth ratio]]+Table1[[#This Row],[win/loss ratio]]</f>
        <v>0.80688166016322627</v>
      </c>
    </row>
    <row r="2420" spans="1:28" x14ac:dyDescent="0.25">
      <c r="A2420" s="1">
        <v>4978</v>
      </c>
      <c r="B2420" s="7">
        <f t="shared" si="78"/>
        <v>3</v>
      </c>
      <c r="C2420" s="5">
        <v>2020</v>
      </c>
      <c r="D2420" s="5">
        <v>3</v>
      </c>
      <c r="E2420" t="s">
        <v>64</v>
      </c>
      <c r="F2420" t="s">
        <v>69</v>
      </c>
      <c r="G2420" s="5">
        <v>0</v>
      </c>
      <c r="H2420">
        <v>33</v>
      </c>
      <c r="I2420">
        <v>27</v>
      </c>
      <c r="J2420">
        <v>6</v>
      </c>
      <c r="K2420">
        <f>IF(Table1[[#This Row],[net]]&gt;0,1,0)</f>
        <v>1</v>
      </c>
      <c r="L2420">
        <v>5</v>
      </c>
      <c r="M2420">
        <f>IF(Table1[[#This Row],[team]]=E2419,SUM(Table1[[#This Row],[win/loss]],M2419),Table1[[#This Row],[win/loss]])</f>
        <v>2</v>
      </c>
      <c r="N2420">
        <f>IF(Table1[[#This Row],[team]]=E2419,SUM(Table1[[#This Row],[win/loss]],M2419),Table1[[#This Row],[win/loss]])/B2420</f>
        <v>0.66666666666666663</v>
      </c>
      <c r="O2420">
        <f t="shared" si="77"/>
        <v>11</v>
      </c>
      <c r="P2420">
        <f>IF(Table1[[#This Row],[difference]]&gt;0,SQRT(Table1[[#This Row],[difference]]),-SQRT(ABS(Table1[[#This Row],[difference]])))</f>
        <v>3.3166247903553998</v>
      </c>
      <c r="Q2420">
        <f>IF(Table1[[#This Row],[line]]&gt;0,SQRT(Table1[[#This Row],[line]]),-SQRT(ABS(Table1[[#This Row],[line]])))</f>
        <v>2.2360679774997898</v>
      </c>
      <c r="R2420">
        <f>Table1[[#This Row],[difference]]-Table1[[#This Row],[sqrt(line)]]</f>
        <v>8.7639320225002102</v>
      </c>
      <c r="S2420">
        <f>IF(Table1[[#This Row],[difference]]&gt;0,1,-1)</f>
        <v>1</v>
      </c>
      <c r="T2420">
        <f>IF(Table1[[#This Row],[team]]=E2419,SUM(H2420,T2419),Table1[[#This Row],[ppg]])</f>
        <v>72</v>
      </c>
      <c r="U2420">
        <f>IF(Table1[[#This Row],[team]]=E2419,SUM(I2420,U2419),Table1[[#This Row],[ppga]])</f>
        <v>82</v>
      </c>
      <c r="V2420">
        <f>IF(Table1[[#This Row],[team]]=E2419,SUM(Table1[[#This Row],[difference]],V2419),Table1[[#This Row],[difference]])</f>
        <v>-9.5</v>
      </c>
      <c r="W2420">
        <f>IF(Table1[[#This Row],[team]]=E2419,SUM(Table1[[#This Row],[sqrt(dif)]],W2419),Table1[[#This Row],[sqrt(dif)]])</f>
        <v>-2.8046955532042421</v>
      </c>
      <c r="X2420">
        <f>IF(Table1[[#This Row],[team]]=E2419,SUM(Table1[[#This Row],[f1]],X2419),Table1[[#This Row],[f1]])</f>
        <v>-10.600771783076492</v>
      </c>
      <c r="Y2420">
        <f>IF(Table1[[#This Row],[ATS]]=S2419,SUM(Table1[[#This Row],[ATS]],Y2419),Table1[[#This Row],[ATS]])</f>
        <v>1</v>
      </c>
      <c r="Z2420">
        <f>IF(Table1[[#This Row],[ATS]]&gt;0,Table1[[#This Row],[ATS streak (not real)]]-1,Table1[[#This Row],[ATS streak (not real)]]+1)</f>
        <v>0</v>
      </c>
      <c r="AA2420" s="5">
        <f>Table1[[#This Row],[running ttl ppg]]^2.37/(Table1[[#This Row],[running ttl ppg]]^2.37+Table1[[#This Row],[running ttl ppga]]^2.37)</f>
        <v>0.4235478321098487</v>
      </c>
      <c r="AB2420" s="5">
        <f>Table1[[#This Row],[pyth ratio]]+Table1[[#This Row],[win/loss ratio]]</f>
        <v>1.0902144987765152</v>
      </c>
    </row>
    <row r="2421" spans="1:28" x14ac:dyDescent="0.25">
      <c r="A2421" s="1">
        <v>4979</v>
      </c>
      <c r="B2421" s="7">
        <f t="shared" si="78"/>
        <v>4</v>
      </c>
      <c r="C2421" s="5">
        <v>2020</v>
      </c>
      <c r="D2421" s="5">
        <v>4</v>
      </c>
      <c r="E2421" t="s">
        <v>64</v>
      </c>
      <c r="F2421" t="s">
        <v>49</v>
      </c>
      <c r="G2421" s="5">
        <v>1</v>
      </c>
      <c r="H2421">
        <v>12</v>
      </c>
      <c r="I2421">
        <v>10</v>
      </c>
      <c r="J2421">
        <v>2</v>
      </c>
      <c r="K2421">
        <f>IF(Table1[[#This Row],[net]]&gt;0,1,0)</f>
        <v>1</v>
      </c>
      <c r="L2421">
        <v>2.5</v>
      </c>
      <c r="M2421">
        <f>IF(Table1[[#This Row],[team]]=E2420,SUM(Table1[[#This Row],[win/loss]],M2420),Table1[[#This Row],[win/loss]])</f>
        <v>3</v>
      </c>
      <c r="N2421">
        <f>IF(Table1[[#This Row],[team]]=E2420,SUM(Table1[[#This Row],[win/loss]],M2420),Table1[[#This Row],[win/loss]])/B2421</f>
        <v>0.75</v>
      </c>
      <c r="O2421">
        <f t="shared" si="77"/>
        <v>4.5</v>
      </c>
      <c r="P2421">
        <f>IF(Table1[[#This Row],[difference]]&gt;0,SQRT(Table1[[#This Row],[difference]]),-SQRT(ABS(Table1[[#This Row],[difference]])))</f>
        <v>2.1213203435596424</v>
      </c>
      <c r="Q2421">
        <f>IF(Table1[[#This Row],[line]]&gt;0,SQRT(Table1[[#This Row],[line]]),-SQRT(ABS(Table1[[#This Row],[line]])))</f>
        <v>1.5811388300841898</v>
      </c>
      <c r="R2421">
        <f>Table1[[#This Row],[difference]]-Table1[[#This Row],[sqrt(line)]]</f>
        <v>2.91886116991581</v>
      </c>
      <c r="S2421">
        <f>IF(Table1[[#This Row],[difference]]&gt;0,1,-1)</f>
        <v>1</v>
      </c>
      <c r="T2421">
        <f>IF(Table1[[#This Row],[team]]=E2420,SUM(H2421,T2420),Table1[[#This Row],[ppg]])</f>
        <v>84</v>
      </c>
      <c r="U2421">
        <f>IF(Table1[[#This Row],[team]]=E2420,SUM(I2421,U2420),Table1[[#This Row],[ppga]])</f>
        <v>92</v>
      </c>
      <c r="V2421">
        <f>IF(Table1[[#This Row],[team]]=E2420,SUM(Table1[[#This Row],[difference]],V2420),Table1[[#This Row],[difference]])</f>
        <v>-5</v>
      </c>
      <c r="W2421">
        <f>IF(Table1[[#This Row],[team]]=E2420,SUM(Table1[[#This Row],[sqrt(dif)]],W2420),Table1[[#This Row],[sqrt(dif)]])</f>
        <v>-0.68337520964459975</v>
      </c>
      <c r="X2421">
        <f>IF(Table1[[#This Row],[team]]=E2420,SUM(Table1[[#This Row],[f1]],X2420),Table1[[#This Row],[f1]])</f>
        <v>-7.6819106131606825</v>
      </c>
      <c r="Y2421">
        <f>IF(Table1[[#This Row],[ATS]]=S2420,SUM(Table1[[#This Row],[ATS]],Y2420),Table1[[#This Row],[ATS]])</f>
        <v>2</v>
      </c>
      <c r="Z2421">
        <f>IF(Table1[[#This Row],[ATS]]&gt;0,Table1[[#This Row],[ATS streak (not real)]]-1,Table1[[#This Row],[ATS streak (not real)]]+1)</f>
        <v>1</v>
      </c>
      <c r="AA2421" s="5">
        <f>Table1[[#This Row],[running ttl ppg]]^2.37/(Table1[[#This Row],[running ttl ppg]]^2.37+Table1[[#This Row],[running ttl ppga]]^2.37)</f>
        <v>0.4463070521780364</v>
      </c>
      <c r="AB2421" s="5">
        <f>Table1[[#This Row],[pyth ratio]]+Table1[[#This Row],[win/loss ratio]]</f>
        <v>1.1963070521780363</v>
      </c>
    </row>
    <row r="2422" spans="1:28" x14ac:dyDescent="0.25">
      <c r="A2422" s="1">
        <v>4980</v>
      </c>
      <c r="B2422" s="7">
        <f t="shared" si="78"/>
        <v>5</v>
      </c>
      <c r="C2422" s="5">
        <v>2020</v>
      </c>
      <c r="D2422" s="5">
        <v>5</v>
      </c>
      <c r="E2422" t="s">
        <v>64</v>
      </c>
      <c r="F2422" t="s">
        <v>70</v>
      </c>
      <c r="G2422" s="5">
        <v>1</v>
      </c>
      <c r="H2422">
        <v>31</v>
      </c>
      <c r="I2422">
        <v>24</v>
      </c>
      <c r="J2422">
        <v>7</v>
      </c>
      <c r="K2422">
        <f>IF(Table1[[#This Row],[net]]&gt;0,1,0)</f>
        <v>1</v>
      </c>
      <c r="L2422">
        <v>-3</v>
      </c>
      <c r="M2422">
        <f>IF(Table1[[#This Row],[team]]=E2421,SUM(Table1[[#This Row],[win/loss]],M2421),Table1[[#This Row],[win/loss]])</f>
        <v>4</v>
      </c>
      <c r="N2422">
        <f>IF(Table1[[#This Row],[team]]=E2421,SUM(Table1[[#This Row],[win/loss]],M2421),Table1[[#This Row],[win/loss]])/B2422</f>
        <v>0.8</v>
      </c>
      <c r="O2422">
        <f t="shared" si="77"/>
        <v>4</v>
      </c>
      <c r="P2422">
        <f>IF(Table1[[#This Row],[difference]]&gt;0,SQRT(Table1[[#This Row],[difference]]),-SQRT(ABS(Table1[[#This Row],[difference]])))</f>
        <v>2</v>
      </c>
      <c r="Q2422">
        <f>IF(Table1[[#This Row],[line]]&gt;0,SQRT(Table1[[#This Row],[line]]),-SQRT(ABS(Table1[[#This Row],[line]])))</f>
        <v>-1.7320508075688772</v>
      </c>
      <c r="R2422">
        <f>Table1[[#This Row],[difference]]-Table1[[#This Row],[sqrt(line)]]</f>
        <v>5.7320508075688767</v>
      </c>
      <c r="S2422">
        <f>IF(Table1[[#This Row],[difference]]&gt;0,1,-1)</f>
        <v>1</v>
      </c>
      <c r="T2422">
        <f>IF(Table1[[#This Row],[team]]=E2421,SUM(H2422,T2421),Table1[[#This Row],[ppg]])</f>
        <v>115</v>
      </c>
      <c r="U2422">
        <f>IF(Table1[[#This Row],[team]]=E2421,SUM(I2422,U2421),Table1[[#This Row],[ppga]])</f>
        <v>116</v>
      </c>
      <c r="V2422">
        <f>IF(Table1[[#This Row],[team]]=E2421,SUM(Table1[[#This Row],[difference]],V2421),Table1[[#This Row],[difference]])</f>
        <v>-1</v>
      </c>
      <c r="W2422">
        <f>IF(Table1[[#This Row],[team]]=E2421,SUM(Table1[[#This Row],[sqrt(dif)]],W2421),Table1[[#This Row],[sqrt(dif)]])</f>
        <v>1.3166247903554003</v>
      </c>
      <c r="X2422">
        <f>IF(Table1[[#This Row],[team]]=E2421,SUM(Table1[[#This Row],[f1]],X2421),Table1[[#This Row],[f1]])</f>
        <v>-1.9498598055918057</v>
      </c>
      <c r="Y2422">
        <f>IF(Table1[[#This Row],[ATS]]=S2421,SUM(Table1[[#This Row],[ATS]],Y2421),Table1[[#This Row],[ATS]])</f>
        <v>3</v>
      </c>
      <c r="Z2422">
        <f>IF(Table1[[#This Row],[ATS]]&gt;0,Table1[[#This Row],[ATS streak (not real)]]-1,Table1[[#This Row],[ATS streak (not real)]]+1)</f>
        <v>2</v>
      </c>
      <c r="AA2422" s="5">
        <f>Table1[[#This Row],[running ttl ppg]]^2.37/(Table1[[#This Row],[running ttl ppg]]^2.37+Table1[[#This Row],[running ttl ppga]]^2.37)</f>
        <v>0.49487027781442439</v>
      </c>
      <c r="AB2422" s="5">
        <f>Table1[[#This Row],[pyth ratio]]+Table1[[#This Row],[win/loss ratio]]</f>
        <v>1.2948702778144243</v>
      </c>
    </row>
    <row r="2423" spans="1:28" x14ac:dyDescent="0.25">
      <c r="A2423" s="1">
        <v>4981</v>
      </c>
      <c r="B2423" s="7">
        <f t="shared" si="78"/>
        <v>6</v>
      </c>
      <c r="C2423" s="5">
        <v>2020</v>
      </c>
      <c r="D2423" s="5">
        <v>6</v>
      </c>
      <c r="E2423" t="s">
        <v>64</v>
      </c>
      <c r="F2423" t="s">
        <v>55</v>
      </c>
      <c r="G2423" s="5">
        <v>0</v>
      </c>
      <c r="H2423">
        <v>13</v>
      </c>
      <c r="I2423">
        <v>6</v>
      </c>
      <c r="J2423">
        <v>7</v>
      </c>
      <c r="K2423">
        <f>IF(Table1[[#This Row],[net]]&gt;0,1,0)</f>
        <v>1</v>
      </c>
      <c r="L2423">
        <v>2.5</v>
      </c>
      <c r="M2423">
        <f>IF(Table1[[#This Row],[team]]=E2422,SUM(Table1[[#This Row],[win/loss]],M2422),Table1[[#This Row],[win/loss]])</f>
        <v>5</v>
      </c>
      <c r="N2423">
        <f>IF(Table1[[#This Row],[team]]=E2422,SUM(Table1[[#This Row],[win/loss]],M2422),Table1[[#This Row],[win/loss]])/B2423</f>
        <v>0.83333333333333337</v>
      </c>
      <c r="O2423">
        <f t="shared" si="77"/>
        <v>9.5</v>
      </c>
      <c r="P2423">
        <f>IF(Table1[[#This Row],[difference]]&gt;0,SQRT(Table1[[#This Row],[difference]]),-SQRT(ABS(Table1[[#This Row],[difference]])))</f>
        <v>3.082207001484488</v>
      </c>
      <c r="Q2423">
        <f>IF(Table1[[#This Row],[line]]&gt;0,SQRT(Table1[[#This Row],[line]]),-SQRT(ABS(Table1[[#This Row],[line]])))</f>
        <v>1.5811388300841898</v>
      </c>
      <c r="R2423">
        <f>Table1[[#This Row],[difference]]-Table1[[#This Row],[sqrt(line)]]</f>
        <v>7.91886116991581</v>
      </c>
      <c r="S2423">
        <f>IF(Table1[[#This Row],[difference]]&gt;0,1,-1)</f>
        <v>1</v>
      </c>
      <c r="T2423">
        <f>IF(Table1[[#This Row],[team]]=E2422,SUM(H2423,T2422),Table1[[#This Row],[ppg]])</f>
        <v>128</v>
      </c>
      <c r="U2423">
        <f>IF(Table1[[#This Row],[team]]=E2422,SUM(I2423,U2422),Table1[[#This Row],[ppga]])</f>
        <v>122</v>
      </c>
      <c r="V2423">
        <f>IF(Table1[[#This Row],[team]]=E2422,SUM(Table1[[#This Row],[difference]],V2422),Table1[[#This Row],[difference]])</f>
        <v>8.5</v>
      </c>
      <c r="W2423">
        <f>IF(Table1[[#This Row],[team]]=E2422,SUM(Table1[[#This Row],[sqrt(dif)]],W2422),Table1[[#This Row],[sqrt(dif)]])</f>
        <v>4.3988317918398883</v>
      </c>
      <c r="X2423">
        <f>IF(Table1[[#This Row],[team]]=E2422,SUM(Table1[[#This Row],[f1]],X2422),Table1[[#This Row],[f1]])</f>
        <v>5.9690013643240043</v>
      </c>
      <c r="Y2423">
        <f>IF(Table1[[#This Row],[ATS]]=S2422,SUM(Table1[[#This Row],[ATS]],Y2422),Table1[[#This Row],[ATS]])</f>
        <v>4</v>
      </c>
      <c r="Z2423">
        <f>IF(Table1[[#This Row],[ATS]]&gt;0,Table1[[#This Row],[ATS streak (not real)]]-1,Table1[[#This Row],[ATS streak (not real)]]+1)</f>
        <v>3</v>
      </c>
      <c r="AA2423" s="5">
        <f>Table1[[#This Row],[running ttl ppg]]^2.37/(Table1[[#This Row],[running ttl ppg]]^2.37+Table1[[#This Row],[running ttl ppga]]^2.37)</f>
        <v>0.52841481340031515</v>
      </c>
      <c r="AB2423" s="5">
        <f>Table1[[#This Row],[pyth ratio]]+Table1[[#This Row],[win/loss ratio]]</f>
        <v>1.3617481467336485</v>
      </c>
    </row>
    <row r="2424" spans="1:28" x14ac:dyDescent="0.25">
      <c r="A2424" s="1">
        <v>4982</v>
      </c>
      <c r="B2424" s="7">
        <f t="shared" si="78"/>
        <v>7</v>
      </c>
      <c r="C2424" s="5">
        <v>2020</v>
      </c>
      <c r="D2424" s="5">
        <v>7</v>
      </c>
      <c r="E2424" t="s">
        <v>64</v>
      </c>
      <c r="F2424" t="s">
        <v>46</v>
      </c>
      <c r="G2424" s="5">
        <v>0</v>
      </c>
      <c r="H2424">
        <v>36</v>
      </c>
      <c r="I2424">
        <v>25</v>
      </c>
      <c r="J2424">
        <v>11</v>
      </c>
      <c r="K2424">
        <f>IF(Table1[[#This Row],[net]]&gt;0,1,0)</f>
        <v>1</v>
      </c>
      <c r="L2424">
        <v>4</v>
      </c>
      <c r="M2424">
        <f>IF(Table1[[#This Row],[team]]=E2423,SUM(Table1[[#This Row],[win/loss]],M2423),Table1[[#This Row],[win/loss]])</f>
        <v>6</v>
      </c>
      <c r="N2424">
        <f>IF(Table1[[#This Row],[team]]=E2423,SUM(Table1[[#This Row],[win/loss]],M2423),Table1[[#This Row],[win/loss]])/B2424</f>
        <v>0.8571428571428571</v>
      </c>
      <c r="O2424">
        <f t="shared" si="77"/>
        <v>15</v>
      </c>
      <c r="P2424">
        <f>IF(Table1[[#This Row],[difference]]&gt;0,SQRT(Table1[[#This Row],[difference]]),-SQRT(ABS(Table1[[#This Row],[difference]])))</f>
        <v>3.872983346207417</v>
      </c>
      <c r="Q2424">
        <f>IF(Table1[[#This Row],[line]]&gt;0,SQRT(Table1[[#This Row],[line]]),-SQRT(ABS(Table1[[#This Row],[line]])))</f>
        <v>2</v>
      </c>
      <c r="R2424">
        <f>Table1[[#This Row],[difference]]-Table1[[#This Row],[sqrt(line)]]</f>
        <v>13</v>
      </c>
      <c r="S2424">
        <f>IF(Table1[[#This Row],[difference]]&gt;0,1,-1)</f>
        <v>1</v>
      </c>
      <c r="T2424">
        <f>IF(Table1[[#This Row],[team]]=E2423,SUM(H2424,T2423),Table1[[#This Row],[ppg]])</f>
        <v>164</v>
      </c>
      <c r="U2424">
        <f>IF(Table1[[#This Row],[team]]=E2423,SUM(I2424,U2423),Table1[[#This Row],[ppga]])</f>
        <v>147</v>
      </c>
      <c r="V2424">
        <f>IF(Table1[[#This Row],[team]]=E2423,SUM(Table1[[#This Row],[difference]],V2423),Table1[[#This Row],[difference]])</f>
        <v>23.5</v>
      </c>
      <c r="W2424">
        <f>IF(Table1[[#This Row],[team]]=E2423,SUM(Table1[[#This Row],[sqrt(dif)]],W2423),Table1[[#This Row],[sqrt(dif)]])</f>
        <v>8.2718151380473053</v>
      </c>
      <c r="X2424">
        <f>IF(Table1[[#This Row],[team]]=E2423,SUM(Table1[[#This Row],[f1]],X2423),Table1[[#This Row],[f1]])</f>
        <v>18.969001364324004</v>
      </c>
      <c r="Y2424">
        <f>IF(Table1[[#This Row],[ATS]]=S2423,SUM(Table1[[#This Row],[ATS]],Y2423),Table1[[#This Row],[ATS]])</f>
        <v>5</v>
      </c>
      <c r="Z2424">
        <f>IF(Table1[[#This Row],[ATS]]&gt;0,Table1[[#This Row],[ATS streak (not real)]]-1,Table1[[#This Row],[ATS streak (not real)]]+1)</f>
        <v>4</v>
      </c>
      <c r="AA2424" s="5">
        <f>Table1[[#This Row],[running ttl ppg]]^2.37/(Table1[[#This Row],[running ttl ppg]]^2.37+Table1[[#This Row],[running ttl ppga]]^2.37)</f>
        <v>0.56447851741344579</v>
      </c>
      <c r="AB2424" s="5">
        <f>Table1[[#This Row],[pyth ratio]]+Table1[[#This Row],[win/loss ratio]]</f>
        <v>1.4216213745563029</v>
      </c>
    </row>
    <row r="2425" spans="1:28" x14ac:dyDescent="0.25">
      <c r="A2425" s="1">
        <v>4983</v>
      </c>
      <c r="B2425" s="7">
        <f t="shared" si="78"/>
        <v>8</v>
      </c>
      <c r="C2425" s="5">
        <v>2020</v>
      </c>
      <c r="D2425" s="5">
        <v>8</v>
      </c>
      <c r="E2425" t="s">
        <v>64</v>
      </c>
      <c r="F2425" t="s">
        <v>41</v>
      </c>
      <c r="G2425" s="5">
        <v>1</v>
      </c>
      <c r="H2425">
        <v>31</v>
      </c>
      <c r="I2425">
        <v>9</v>
      </c>
      <c r="J2425">
        <v>22</v>
      </c>
      <c r="K2425">
        <f>IF(Table1[[#This Row],[net]]&gt;0,1,0)</f>
        <v>1</v>
      </c>
      <c r="L2425">
        <v>-12.5</v>
      </c>
      <c r="M2425">
        <f>IF(Table1[[#This Row],[team]]=E2424,SUM(Table1[[#This Row],[win/loss]],M2424),Table1[[#This Row],[win/loss]])</f>
        <v>7</v>
      </c>
      <c r="N2425">
        <f>IF(Table1[[#This Row],[team]]=E2424,SUM(Table1[[#This Row],[win/loss]],M2424),Table1[[#This Row],[win/loss]])/B2425</f>
        <v>0.875</v>
      </c>
      <c r="O2425">
        <f t="shared" si="77"/>
        <v>9.5</v>
      </c>
      <c r="P2425">
        <f>IF(Table1[[#This Row],[difference]]&gt;0,SQRT(Table1[[#This Row],[difference]]),-SQRT(ABS(Table1[[#This Row],[difference]])))</f>
        <v>3.082207001484488</v>
      </c>
      <c r="Q2425">
        <f>IF(Table1[[#This Row],[line]]&gt;0,SQRT(Table1[[#This Row],[line]]),-SQRT(ABS(Table1[[#This Row],[line]])))</f>
        <v>-3.5355339059327378</v>
      </c>
      <c r="R2425">
        <f>Table1[[#This Row],[difference]]-Table1[[#This Row],[sqrt(line)]]</f>
        <v>13.035533905932738</v>
      </c>
      <c r="S2425">
        <f>IF(Table1[[#This Row],[difference]]&gt;0,1,-1)</f>
        <v>1</v>
      </c>
      <c r="T2425">
        <f>IF(Table1[[#This Row],[team]]=E2424,SUM(H2425,T2424),Table1[[#This Row],[ppg]])</f>
        <v>195</v>
      </c>
      <c r="U2425">
        <f>IF(Table1[[#This Row],[team]]=E2424,SUM(I2425,U2424),Table1[[#This Row],[ppga]])</f>
        <v>156</v>
      </c>
      <c r="V2425">
        <f>IF(Table1[[#This Row],[team]]=E2424,SUM(Table1[[#This Row],[difference]],V2424),Table1[[#This Row],[difference]])</f>
        <v>33</v>
      </c>
      <c r="W2425">
        <f>IF(Table1[[#This Row],[team]]=E2424,SUM(Table1[[#This Row],[sqrt(dif)]],W2424),Table1[[#This Row],[sqrt(dif)]])</f>
        <v>11.354022139531793</v>
      </c>
      <c r="X2425">
        <f>IF(Table1[[#This Row],[team]]=E2424,SUM(Table1[[#This Row],[f1]],X2424),Table1[[#This Row],[f1]])</f>
        <v>32.004535270256738</v>
      </c>
      <c r="Y2425">
        <f>IF(Table1[[#This Row],[ATS]]=S2424,SUM(Table1[[#This Row],[ATS]],Y2424),Table1[[#This Row],[ATS]])</f>
        <v>6</v>
      </c>
      <c r="Z2425">
        <f>IF(Table1[[#This Row],[ATS]]&gt;0,Table1[[#This Row],[ATS streak (not real)]]-1,Table1[[#This Row],[ATS streak (not real)]]+1)</f>
        <v>5</v>
      </c>
      <c r="AA2425" s="5">
        <f>Table1[[#This Row],[running ttl ppg]]^2.37/(Table1[[#This Row],[running ttl ppg]]^2.37+Table1[[#This Row],[running ttl ppga]]^2.37)</f>
        <v>0.62921490334636754</v>
      </c>
      <c r="AB2425" s="5">
        <f>Table1[[#This Row],[pyth ratio]]+Table1[[#This Row],[win/loss ratio]]</f>
        <v>1.5042149033463676</v>
      </c>
    </row>
    <row r="2426" spans="1:28" x14ac:dyDescent="0.25">
      <c r="A2426" s="1">
        <v>4984</v>
      </c>
      <c r="B2426" s="7">
        <f t="shared" si="78"/>
        <v>9</v>
      </c>
      <c r="C2426" s="5">
        <v>2020</v>
      </c>
      <c r="D2426" s="5">
        <v>10</v>
      </c>
      <c r="E2426" t="s">
        <v>64</v>
      </c>
      <c r="F2426" t="s">
        <v>42</v>
      </c>
      <c r="G2426" s="5">
        <v>1</v>
      </c>
      <c r="H2426">
        <v>9</v>
      </c>
      <c r="I2426">
        <v>26</v>
      </c>
      <c r="J2426">
        <v>-17</v>
      </c>
      <c r="K2426">
        <f>IF(Table1[[#This Row],[net]]&gt;0,1,0)</f>
        <v>0</v>
      </c>
      <c r="L2426">
        <v>-14</v>
      </c>
      <c r="M2426">
        <f>IF(Table1[[#This Row],[team]]=E2425,SUM(Table1[[#This Row],[win/loss]],M2425),Table1[[#This Row],[win/loss]])</f>
        <v>7</v>
      </c>
      <c r="N2426">
        <f>IF(Table1[[#This Row],[team]]=E2425,SUM(Table1[[#This Row],[win/loss]],M2425),Table1[[#This Row],[win/loss]])/B2426</f>
        <v>0.77777777777777779</v>
      </c>
      <c r="O2426">
        <f t="shared" si="77"/>
        <v>-31</v>
      </c>
      <c r="P2426">
        <f>IF(Table1[[#This Row],[difference]]&gt;0,SQRT(Table1[[#This Row],[difference]]),-SQRT(ABS(Table1[[#This Row],[difference]])))</f>
        <v>-5.5677643628300215</v>
      </c>
      <c r="Q2426">
        <f>IF(Table1[[#This Row],[line]]&gt;0,SQRT(Table1[[#This Row],[line]]),-SQRT(ABS(Table1[[#This Row],[line]])))</f>
        <v>-3.7416573867739413</v>
      </c>
      <c r="R2426">
        <f>Table1[[#This Row],[difference]]-Table1[[#This Row],[sqrt(line)]]</f>
        <v>-27.258342613226059</v>
      </c>
      <c r="S2426">
        <f>IF(Table1[[#This Row],[difference]]&gt;0,1,-1)</f>
        <v>-1</v>
      </c>
      <c r="T2426">
        <f>IF(Table1[[#This Row],[team]]=E2425,SUM(H2426,T2425),Table1[[#This Row],[ppg]])</f>
        <v>204</v>
      </c>
      <c r="U2426">
        <f>IF(Table1[[#This Row],[team]]=E2425,SUM(I2426,U2425),Table1[[#This Row],[ppga]])</f>
        <v>182</v>
      </c>
      <c r="V2426">
        <f>IF(Table1[[#This Row],[team]]=E2425,SUM(Table1[[#This Row],[difference]],V2425),Table1[[#This Row],[difference]])</f>
        <v>2</v>
      </c>
      <c r="W2426">
        <f>IF(Table1[[#This Row],[team]]=E2425,SUM(Table1[[#This Row],[sqrt(dif)]],W2425),Table1[[#This Row],[sqrt(dif)]])</f>
        <v>5.7862577767017713</v>
      </c>
      <c r="X2426">
        <f>IF(Table1[[#This Row],[team]]=E2425,SUM(Table1[[#This Row],[f1]],X2425),Table1[[#This Row],[f1]])</f>
        <v>4.7461926570306794</v>
      </c>
      <c r="Y2426">
        <f>IF(Table1[[#This Row],[ATS]]=S2425,SUM(Table1[[#This Row],[ATS]],Y2425),Table1[[#This Row],[ATS]])</f>
        <v>-1</v>
      </c>
      <c r="Z2426">
        <f>IF(Table1[[#This Row],[ATS]]&gt;0,Table1[[#This Row],[ATS streak (not real)]]-1,Table1[[#This Row],[ATS streak (not real)]]+1)</f>
        <v>0</v>
      </c>
      <c r="AA2426" s="5">
        <f>Table1[[#This Row],[running ttl ppg]]^2.37/(Table1[[#This Row],[running ttl ppg]]^2.37+Table1[[#This Row],[running ttl ppga]]^2.37)</f>
        <v>0.56720301683904173</v>
      </c>
      <c r="AB2426" s="5">
        <f>Table1[[#This Row],[pyth ratio]]+Table1[[#This Row],[win/loss ratio]]</f>
        <v>1.3449807946168195</v>
      </c>
    </row>
    <row r="2427" spans="1:28" x14ac:dyDescent="0.25">
      <c r="A2427" s="1">
        <v>4985</v>
      </c>
      <c r="B2427" s="7">
        <f t="shared" si="78"/>
        <v>10</v>
      </c>
      <c r="C2427" s="5">
        <v>2020</v>
      </c>
      <c r="D2427" s="5">
        <v>11</v>
      </c>
      <c r="E2427" t="s">
        <v>64</v>
      </c>
      <c r="F2427" t="s">
        <v>70</v>
      </c>
      <c r="G2427" s="5">
        <v>0</v>
      </c>
      <c r="H2427">
        <v>34</v>
      </c>
      <c r="I2427">
        <v>17</v>
      </c>
      <c r="J2427">
        <v>17</v>
      </c>
      <c r="K2427">
        <f>IF(Table1[[#This Row],[net]]&gt;0,1,0)</f>
        <v>1</v>
      </c>
      <c r="L2427">
        <v>-5</v>
      </c>
      <c r="M2427">
        <f>IF(Table1[[#This Row],[team]]=E2426,SUM(Table1[[#This Row],[win/loss]],M2426),Table1[[#This Row],[win/loss]])</f>
        <v>8</v>
      </c>
      <c r="N2427">
        <f>IF(Table1[[#This Row],[team]]=E2426,SUM(Table1[[#This Row],[win/loss]],M2426),Table1[[#This Row],[win/loss]])/B2427</f>
        <v>0.8</v>
      </c>
      <c r="O2427">
        <f t="shared" si="77"/>
        <v>12</v>
      </c>
      <c r="P2427">
        <f>IF(Table1[[#This Row],[difference]]&gt;0,SQRT(Table1[[#This Row],[difference]]),-SQRT(ABS(Table1[[#This Row],[difference]])))</f>
        <v>3.4641016151377544</v>
      </c>
      <c r="Q2427">
        <f>IF(Table1[[#This Row],[line]]&gt;0,SQRT(Table1[[#This Row],[line]]),-SQRT(ABS(Table1[[#This Row],[line]])))</f>
        <v>-2.2360679774997898</v>
      </c>
      <c r="R2427">
        <f>Table1[[#This Row],[difference]]-Table1[[#This Row],[sqrt(line)]]</f>
        <v>14.23606797749979</v>
      </c>
      <c r="S2427">
        <f>IF(Table1[[#This Row],[difference]]&gt;0,1,-1)</f>
        <v>1</v>
      </c>
      <c r="T2427">
        <f>IF(Table1[[#This Row],[team]]=E2426,SUM(H2427,T2426),Table1[[#This Row],[ppg]])</f>
        <v>238</v>
      </c>
      <c r="U2427">
        <f>IF(Table1[[#This Row],[team]]=E2426,SUM(I2427,U2426),Table1[[#This Row],[ppga]])</f>
        <v>199</v>
      </c>
      <c r="V2427">
        <f>IF(Table1[[#This Row],[team]]=E2426,SUM(Table1[[#This Row],[difference]],V2426),Table1[[#This Row],[difference]])</f>
        <v>14</v>
      </c>
      <c r="W2427">
        <f>IF(Table1[[#This Row],[team]]=E2426,SUM(Table1[[#This Row],[sqrt(dif)]],W2426),Table1[[#This Row],[sqrt(dif)]])</f>
        <v>9.2503593918395257</v>
      </c>
      <c r="X2427">
        <f>IF(Table1[[#This Row],[team]]=E2426,SUM(Table1[[#This Row],[f1]],X2426),Table1[[#This Row],[f1]])</f>
        <v>18.982260634530469</v>
      </c>
      <c r="Y2427">
        <f>IF(Table1[[#This Row],[ATS]]=S2426,SUM(Table1[[#This Row],[ATS]],Y2426),Table1[[#This Row],[ATS]])</f>
        <v>1</v>
      </c>
      <c r="Z2427">
        <f>IF(Table1[[#This Row],[ATS]]&gt;0,Table1[[#This Row],[ATS streak (not real)]]-1,Table1[[#This Row],[ATS streak (not real)]]+1)</f>
        <v>0</v>
      </c>
      <c r="AA2427" s="5">
        <f>Table1[[#This Row],[running ttl ppg]]^2.37/(Table1[[#This Row],[running ttl ppg]]^2.37+Table1[[#This Row],[running ttl ppga]]^2.37)</f>
        <v>0.60447565643936008</v>
      </c>
      <c r="AB2427" s="5">
        <f>Table1[[#This Row],[pyth ratio]]+Table1[[#This Row],[win/loss ratio]]</f>
        <v>1.4044756564393601</v>
      </c>
    </row>
    <row r="2428" spans="1:28" x14ac:dyDescent="0.25">
      <c r="A2428" s="1">
        <v>4986</v>
      </c>
      <c r="B2428" s="7">
        <f t="shared" si="78"/>
        <v>11</v>
      </c>
      <c r="C2428" s="5">
        <v>2020</v>
      </c>
      <c r="D2428" s="5">
        <v>12</v>
      </c>
      <c r="E2428" t="s">
        <v>64</v>
      </c>
      <c r="F2428" t="s">
        <v>45</v>
      </c>
      <c r="G2428" s="5">
        <v>1</v>
      </c>
      <c r="H2428">
        <v>34</v>
      </c>
      <c r="I2428">
        <v>31</v>
      </c>
      <c r="J2428">
        <v>3</v>
      </c>
      <c r="K2428">
        <f>IF(Table1[[#This Row],[net]]&gt;0,1,0)</f>
        <v>1</v>
      </c>
      <c r="L2428">
        <v>-10</v>
      </c>
      <c r="M2428">
        <f>IF(Table1[[#This Row],[team]]=E2427,SUM(Table1[[#This Row],[win/loss]],M2427),Table1[[#This Row],[win/loss]])</f>
        <v>9</v>
      </c>
      <c r="N2428">
        <f>IF(Table1[[#This Row],[team]]=E2427,SUM(Table1[[#This Row],[win/loss]],M2427),Table1[[#This Row],[win/loss]])/B2428</f>
        <v>0.81818181818181823</v>
      </c>
      <c r="O2428">
        <f t="shared" si="77"/>
        <v>-7</v>
      </c>
      <c r="P2428">
        <f>IF(Table1[[#This Row],[difference]]&gt;0,SQRT(Table1[[#This Row],[difference]]),-SQRT(ABS(Table1[[#This Row],[difference]])))</f>
        <v>-2.6457513110645907</v>
      </c>
      <c r="Q2428">
        <f>IF(Table1[[#This Row],[line]]&gt;0,SQRT(Table1[[#This Row],[line]]),-SQRT(ABS(Table1[[#This Row],[line]])))</f>
        <v>-3.1622776601683795</v>
      </c>
      <c r="R2428">
        <f>Table1[[#This Row],[difference]]-Table1[[#This Row],[sqrt(line)]]</f>
        <v>-3.8377223398316205</v>
      </c>
      <c r="S2428">
        <f>IF(Table1[[#This Row],[difference]]&gt;0,1,-1)</f>
        <v>-1</v>
      </c>
      <c r="T2428">
        <f>IF(Table1[[#This Row],[team]]=E2427,SUM(H2428,T2427),Table1[[#This Row],[ppg]])</f>
        <v>272</v>
      </c>
      <c r="U2428">
        <f>IF(Table1[[#This Row],[team]]=E2427,SUM(I2428,U2427),Table1[[#This Row],[ppga]])</f>
        <v>230</v>
      </c>
      <c r="V2428">
        <f>IF(Table1[[#This Row],[team]]=E2427,SUM(Table1[[#This Row],[difference]],V2427),Table1[[#This Row],[difference]])</f>
        <v>7</v>
      </c>
      <c r="W2428">
        <f>IF(Table1[[#This Row],[team]]=E2427,SUM(Table1[[#This Row],[sqrt(dif)]],W2427),Table1[[#This Row],[sqrt(dif)]])</f>
        <v>6.604608080774935</v>
      </c>
      <c r="X2428">
        <f>IF(Table1[[#This Row],[team]]=E2427,SUM(Table1[[#This Row],[f1]],X2427),Table1[[#This Row],[f1]])</f>
        <v>15.144538294698849</v>
      </c>
      <c r="Y2428">
        <f>IF(Table1[[#This Row],[ATS]]=S2427,SUM(Table1[[#This Row],[ATS]],Y2427),Table1[[#This Row],[ATS]])</f>
        <v>-1</v>
      </c>
      <c r="Z2428">
        <f>IF(Table1[[#This Row],[ATS]]&gt;0,Table1[[#This Row],[ATS streak (not real)]]-1,Table1[[#This Row],[ATS streak (not real)]]+1)</f>
        <v>0</v>
      </c>
      <c r="AA2428" s="5">
        <f>Table1[[#This Row],[running ttl ppg]]^2.37/(Table1[[#This Row],[running ttl ppg]]^2.37+Table1[[#This Row],[running ttl ppga]]^2.37)</f>
        <v>0.5980875658379109</v>
      </c>
      <c r="AB2428" s="5">
        <f>Table1[[#This Row],[pyth ratio]]+Table1[[#This Row],[win/loss ratio]]</f>
        <v>1.4162693840197291</v>
      </c>
    </row>
    <row r="2429" spans="1:28" x14ac:dyDescent="0.25">
      <c r="A2429" s="1">
        <v>4987</v>
      </c>
      <c r="B2429" s="7">
        <f t="shared" si="78"/>
        <v>12</v>
      </c>
      <c r="C2429" s="5">
        <v>2020</v>
      </c>
      <c r="D2429" s="5">
        <v>13</v>
      </c>
      <c r="E2429" t="s">
        <v>64</v>
      </c>
      <c r="F2429" t="s">
        <v>42</v>
      </c>
      <c r="G2429" s="5">
        <v>0</v>
      </c>
      <c r="H2429">
        <v>26</v>
      </c>
      <c r="I2429">
        <v>18</v>
      </c>
      <c r="J2429">
        <v>8</v>
      </c>
      <c r="K2429">
        <f>IF(Table1[[#This Row],[net]]&gt;0,1,0)</f>
        <v>1</v>
      </c>
      <c r="L2429">
        <v>-7</v>
      </c>
      <c r="M2429">
        <f>IF(Table1[[#This Row],[team]]=E2428,SUM(Table1[[#This Row],[win/loss]],M2428),Table1[[#This Row],[win/loss]])</f>
        <v>10</v>
      </c>
      <c r="N2429">
        <f>IF(Table1[[#This Row],[team]]=E2428,SUM(Table1[[#This Row],[win/loss]],M2428),Table1[[#This Row],[win/loss]])/B2429</f>
        <v>0.83333333333333337</v>
      </c>
      <c r="O2429">
        <f t="shared" si="77"/>
        <v>1</v>
      </c>
      <c r="P2429">
        <f>IF(Table1[[#This Row],[difference]]&gt;0,SQRT(Table1[[#This Row],[difference]]),-SQRT(ABS(Table1[[#This Row],[difference]])))</f>
        <v>1</v>
      </c>
      <c r="Q2429">
        <f>IF(Table1[[#This Row],[line]]&gt;0,SQRT(Table1[[#This Row],[line]]),-SQRT(ABS(Table1[[#This Row],[line]])))</f>
        <v>-2.6457513110645907</v>
      </c>
      <c r="R2429">
        <f>Table1[[#This Row],[difference]]-Table1[[#This Row],[sqrt(line)]]</f>
        <v>3.6457513110645907</v>
      </c>
      <c r="S2429">
        <f>IF(Table1[[#This Row],[difference]]&gt;0,1,-1)</f>
        <v>1</v>
      </c>
      <c r="T2429">
        <f>IF(Table1[[#This Row],[team]]=E2428,SUM(H2429,T2428),Table1[[#This Row],[ppg]])</f>
        <v>298</v>
      </c>
      <c r="U2429">
        <f>IF(Table1[[#This Row],[team]]=E2428,SUM(I2429,U2428),Table1[[#This Row],[ppga]])</f>
        <v>248</v>
      </c>
      <c r="V2429">
        <f>IF(Table1[[#This Row],[team]]=E2428,SUM(Table1[[#This Row],[difference]],V2428),Table1[[#This Row],[difference]])</f>
        <v>8</v>
      </c>
      <c r="W2429">
        <f>IF(Table1[[#This Row],[team]]=E2428,SUM(Table1[[#This Row],[sqrt(dif)]],W2428),Table1[[#This Row],[sqrt(dif)]])</f>
        <v>7.604608080774935</v>
      </c>
      <c r="X2429">
        <f>IF(Table1[[#This Row],[team]]=E2428,SUM(Table1[[#This Row],[f1]],X2428),Table1[[#This Row],[f1]])</f>
        <v>18.790289605763441</v>
      </c>
      <c r="Y2429">
        <f>IF(Table1[[#This Row],[ATS]]=S2428,SUM(Table1[[#This Row],[ATS]],Y2428),Table1[[#This Row],[ATS]])</f>
        <v>1</v>
      </c>
      <c r="Z2429">
        <f>IF(Table1[[#This Row],[ATS]]&gt;0,Table1[[#This Row],[ATS streak (not real)]]-1,Table1[[#This Row],[ATS streak (not real)]]+1)</f>
        <v>0</v>
      </c>
      <c r="AA2429" s="5">
        <f>Table1[[#This Row],[running ttl ppg]]^2.37/(Table1[[#This Row],[running ttl ppg]]^2.37+Table1[[#This Row],[running ttl ppga]]^2.37)</f>
        <v>0.60713507260830868</v>
      </c>
      <c r="AB2429" s="5">
        <f>Table1[[#This Row],[pyth ratio]]+Table1[[#This Row],[win/loss ratio]]</f>
        <v>1.4404684059416422</v>
      </c>
    </row>
    <row r="2430" spans="1:28" x14ac:dyDescent="0.25">
      <c r="A2430" s="1">
        <v>4988</v>
      </c>
      <c r="B2430" s="7">
        <f t="shared" si="78"/>
        <v>13</v>
      </c>
      <c r="C2430" s="5">
        <v>2020</v>
      </c>
      <c r="D2430" s="5">
        <v>14</v>
      </c>
      <c r="E2430" t="s">
        <v>64</v>
      </c>
      <c r="F2430" t="s">
        <v>68</v>
      </c>
      <c r="G2430" s="5">
        <v>1</v>
      </c>
      <c r="H2430">
        <v>46</v>
      </c>
      <c r="I2430">
        <v>48</v>
      </c>
      <c r="J2430">
        <v>-2</v>
      </c>
      <c r="K2430">
        <f>IF(Table1[[#This Row],[net]]&gt;0,1,0)</f>
        <v>0</v>
      </c>
      <c r="L2430">
        <v>-1.5</v>
      </c>
      <c r="M2430">
        <f>IF(Table1[[#This Row],[team]]=E2429,SUM(Table1[[#This Row],[win/loss]],M2429),Table1[[#This Row],[win/loss]])</f>
        <v>10</v>
      </c>
      <c r="N2430">
        <f>IF(Table1[[#This Row],[team]]=E2429,SUM(Table1[[#This Row],[win/loss]],M2429),Table1[[#This Row],[win/loss]])/B2430</f>
        <v>0.76923076923076927</v>
      </c>
      <c r="O2430">
        <f t="shared" si="77"/>
        <v>-3.5</v>
      </c>
      <c r="P2430">
        <f>IF(Table1[[#This Row],[difference]]&gt;0,SQRT(Table1[[#This Row],[difference]]),-SQRT(ABS(Table1[[#This Row],[difference]])))</f>
        <v>-1.8708286933869707</v>
      </c>
      <c r="Q2430">
        <f>IF(Table1[[#This Row],[line]]&gt;0,SQRT(Table1[[#This Row],[line]]),-SQRT(ABS(Table1[[#This Row],[line]])))</f>
        <v>-1.2247448713915889</v>
      </c>
      <c r="R2430">
        <f>Table1[[#This Row],[difference]]-Table1[[#This Row],[sqrt(line)]]</f>
        <v>-2.2752551286084111</v>
      </c>
      <c r="S2430">
        <f>IF(Table1[[#This Row],[difference]]&gt;0,1,-1)</f>
        <v>-1</v>
      </c>
      <c r="T2430">
        <f>IF(Table1[[#This Row],[team]]=E2429,SUM(H2430,T2429),Table1[[#This Row],[ppg]])</f>
        <v>344</v>
      </c>
      <c r="U2430">
        <f>IF(Table1[[#This Row],[team]]=E2429,SUM(I2430,U2429),Table1[[#This Row],[ppga]])</f>
        <v>296</v>
      </c>
      <c r="V2430">
        <f>IF(Table1[[#This Row],[team]]=E2429,SUM(Table1[[#This Row],[difference]],V2429),Table1[[#This Row],[difference]])</f>
        <v>4.5</v>
      </c>
      <c r="W2430">
        <f>IF(Table1[[#This Row],[team]]=E2429,SUM(Table1[[#This Row],[sqrt(dif)]],W2429),Table1[[#This Row],[sqrt(dif)]])</f>
        <v>5.7337793873879646</v>
      </c>
      <c r="X2430">
        <f>IF(Table1[[#This Row],[team]]=E2429,SUM(Table1[[#This Row],[f1]],X2429),Table1[[#This Row],[f1]])</f>
        <v>16.51503447715503</v>
      </c>
      <c r="Y2430">
        <f>IF(Table1[[#This Row],[ATS]]=S2429,SUM(Table1[[#This Row],[ATS]],Y2429),Table1[[#This Row],[ATS]])</f>
        <v>-1</v>
      </c>
      <c r="Z2430">
        <f>IF(Table1[[#This Row],[ATS]]&gt;0,Table1[[#This Row],[ATS streak (not real)]]-1,Table1[[#This Row],[ATS streak (not real)]]+1)</f>
        <v>0</v>
      </c>
      <c r="AA2430" s="5">
        <f>Table1[[#This Row],[running ttl ppg]]^2.37/(Table1[[#This Row],[running ttl ppg]]^2.37+Table1[[#This Row],[running ttl ppga]]^2.37)</f>
        <v>0.58811269836918201</v>
      </c>
      <c r="AB2430" s="5">
        <f>Table1[[#This Row],[pyth ratio]]+Table1[[#This Row],[win/loss ratio]]</f>
        <v>1.3573434675999514</v>
      </c>
    </row>
    <row r="2431" spans="1:28" x14ac:dyDescent="0.25">
      <c r="A2431" s="1">
        <v>4989</v>
      </c>
      <c r="B2431" s="7">
        <f t="shared" si="78"/>
        <v>14</v>
      </c>
      <c r="C2431" s="5">
        <v>2020</v>
      </c>
      <c r="D2431" s="5">
        <v>15</v>
      </c>
      <c r="E2431" t="s">
        <v>64</v>
      </c>
      <c r="F2431" t="s">
        <v>54</v>
      </c>
      <c r="G2431" s="5">
        <v>1</v>
      </c>
      <c r="H2431">
        <v>34</v>
      </c>
      <c r="I2431">
        <v>7</v>
      </c>
      <c r="J2431">
        <v>27</v>
      </c>
      <c r="K2431">
        <f>IF(Table1[[#This Row],[net]]&gt;0,1,0)</f>
        <v>1</v>
      </c>
      <c r="L2431">
        <v>-8.5</v>
      </c>
      <c r="M2431">
        <f>IF(Table1[[#This Row],[team]]=E2430,SUM(Table1[[#This Row],[win/loss]],M2430),Table1[[#This Row],[win/loss]])</f>
        <v>11</v>
      </c>
      <c r="N2431">
        <f>IF(Table1[[#This Row],[team]]=E2430,SUM(Table1[[#This Row],[win/loss]],M2430),Table1[[#This Row],[win/loss]])/B2431</f>
        <v>0.7857142857142857</v>
      </c>
      <c r="O2431">
        <f t="shared" si="77"/>
        <v>18.5</v>
      </c>
      <c r="P2431">
        <f>IF(Table1[[#This Row],[difference]]&gt;0,SQRT(Table1[[#This Row],[difference]]),-SQRT(ABS(Table1[[#This Row],[difference]])))</f>
        <v>4.3011626335213133</v>
      </c>
      <c r="Q2431">
        <f>IF(Table1[[#This Row],[line]]&gt;0,SQRT(Table1[[#This Row],[line]]),-SQRT(ABS(Table1[[#This Row],[line]])))</f>
        <v>-2.9154759474226504</v>
      </c>
      <c r="R2431">
        <f>Table1[[#This Row],[difference]]-Table1[[#This Row],[sqrt(line)]]</f>
        <v>21.415475947422649</v>
      </c>
      <c r="S2431">
        <f>IF(Table1[[#This Row],[difference]]&gt;0,1,-1)</f>
        <v>1</v>
      </c>
      <c r="T2431">
        <f>IF(Table1[[#This Row],[team]]=E2430,SUM(H2431,T2430),Table1[[#This Row],[ppg]])</f>
        <v>378</v>
      </c>
      <c r="U2431">
        <f>IF(Table1[[#This Row],[team]]=E2430,SUM(I2431,U2430),Table1[[#This Row],[ppga]])</f>
        <v>303</v>
      </c>
      <c r="V2431">
        <f>IF(Table1[[#This Row],[team]]=E2430,SUM(Table1[[#This Row],[difference]],V2430),Table1[[#This Row],[difference]])</f>
        <v>23</v>
      </c>
      <c r="W2431">
        <f>IF(Table1[[#This Row],[team]]=E2430,SUM(Table1[[#This Row],[sqrt(dif)]],W2430),Table1[[#This Row],[sqrt(dif)]])</f>
        <v>10.034942020909277</v>
      </c>
      <c r="X2431">
        <f>IF(Table1[[#This Row],[team]]=E2430,SUM(Table1[[#This Row],[f1]],X2430),Table1[[#This Row],[f1]])</f>
        <v>37.930510424577676</v>
      </c>
      <c r="Y2431">
        <f>IF(Table1[[#This Row],[ATS]]=S2430,SUM(Table1[[#This Row],[ATS]],Y2430),Table1[[#This Row],[ATS]])</f>
        <v>1</v>
      </c>
      <c r="Z2431">
        <f>IF(Table1[[#This Row],[ATS]]&gt;0,Table1[[#This Row],[ATS streak (not real)]]-1,Table1[[#This Row],[ATS streak (not real)]]+1)</f>
        <v>0</v>
      </c>
      <c r="AA2431" s="5">
        <f>Table1[[#This Row],[running ttl ppg]]^2.37/(Table1[[#This Row],[running ttl ppg]]^2.37+Table1[[#This Row],[running ttl ppga]]^2.37)</f>
        <v>0.62811824463590116</v>
      </c>
      <c r="AB2431" s="5">
        <f>Table1[[#This Row],[pyth ratio]]+Table1[[#This Row],[win/loss ratio]]</f>
        <v>1.4138325303501869</v>
      </c>
    </row>
    <row r="2432" spans="1:28" x14ac:dyDescent="0.25">
      <c r="A2432" s="1">
        <v>4990</v>
      </c>
      <c r="B2432" s="7">
        <f t="shared" si="78"/>
        <v>15</v>
      </c>
      <c r="C2432" s="5">
        <v>2020</v>
      </c>
      <c r="D2432" s="5">
        <v>16</v>
      </c>
      <c r="E2432" t="s">
        <v>64</v>
      </c>
      <c r="F2432" t="s">
        <v>71</v>
      </c>
      <c r="G2432" s="5">
        <v>0</v>
      </c>
      <c r="H2432">
        <v>38</v>
      </c>
      <c r="I2432">
        <v>28</v>
      </c>
      <c r="J2432">
        <v>10</v>
      </c>
      <c r="K2432">
        <f>IF(Table1[[#This Row],[net]]&gt;0,1,0)</f>
        <v>1</v>
      </c>
      <c r="L2432">
        <v>-3</v>
      </c>
      <c r="M2432">
        <f>IF(Table1[[#This Row],[team]]=E2431,SUM(Table1[[#This Row],[win/loss]],M2431),Table1[[#This Row],[win/loss]])</f>
        <v>12</v>
      </c>
      <c r="N2432">
        <f>IF(Table1[[#This Row],[team]]=E2431,SUM(Table1[[#This Row],[win/loss]],M2431),Table1[[#This Row],[win/loss]])/B2432</f>
        <v>0.8</v>
      </c>
      <c r="O2432">
        <f t="shared" si="77"/>
        <v>7</v>
      </c>
      <c r="P2432">
        <f>IF(Table1[[#This Row],[difference]]&gt;0,SQRT(Table1[[#This Row],[difference]]),-SQRT(ABS(Table1[[#This Row],[difference]])))</f>
        <v>2.6457513110645907</v>
      </c>
      <c r="Q2432">
        <f>IF(Table1[[#This Row],[line]]&gt;0,SQRT(Table1[[#This Row],[line]]),-SQRT(ABS(Table1[[#This Row],[line]])))</f>
        <v>-1.7320508075688772</v>
      </c>
      <c r="R2432">
        <f>Table1[[#This Row],[difference]]-Table1[[#This Row],[sqrt(line)]]</f>
        <v>8.7320508075688767</v>
      </c>
      <c r="S2432">
        <f>IF(Table1[[#This Row],[difference]]&gt;0,1,-1)</f>
        <v>1</v>
      </c>
      <c r="T2432">
        <f>IF(Table1[[#This Row],[team]]=E2431,SUM(H2432,T2431),Table1[[#This Row],[ppg]])</f>
        <v>416</v>
      </c>
      <c r="U2432">
        <f>IF(Table1[[#This Row],[team]]=E2431,SUM(I2432,U2431),Table1[[#This Row],[ppga]])</f>
        <v>331</v>
      </c>
      <c r="V2432">
        <f>IF(Table1[[#This Row],[team]]=E2431,SUM(Table1[[#This Row],[difference]],V2431),Table1[[#This Row],[difference]])</f>
        <v>30</v>
      </c>
      <c r="W2432">
        <f>IF(Table1[[#This Row],[team]]=E2431,SUM(Table1[[#This Row],[sqrt(dif)]],W2431),Table1[[#This Row],[sqrt(dif)]])</f>
        <v>12.680693331973867</v>
      </c>
      <c r="X2432">
        <f>IF(Table1[[#This Row],[team]]=E2431,SUM(Table1[[#This Row],[f1]],X2431),Table1[[#This Row],[f1]])</f>
        <v>46.662561232146551</v>
      </c>
      <c r="Y2432">
        <f>IF(Table1[[#This Row],[ATS]]=S2431,SUM(Table1[[#This Row],[ATS]],Y2431),Table1[[#This Row],[ATS]])</f>
        <v>2</v>
      </c>
      <c r="Z2432">
        <f>IF(Table1[[#This Row],[ATS]]&gt;0,Table1[[#This Row],[ATS streak (not real)]]-1,Table1[[#This Row],[ATS streak (not real)]]+1)</f>
        <v>1</v>
      </c>
      <c r="AA2432" s="5">
        <f>Table1[[#This Row],[running ttl ppg]]^2.37/(Table1[[#This Row],[running ttl ppg]]^2.37+Table1[[#This Row],[running ttl ppga]]^2.37)</f>
        <v>0.63220861018914443</v>
      </c>
      <c r="AB2432" s="5">
        <f>Table1[[#This Row],[pyth ratio]]+Table1[[#This Row],[win/loss ratio]]</f>
        <v>1.4322086101891445</v>
      </c>
    </row>
    <row r="2433" spans="1:28" x14ac:dyDescent="0.25">
      <c r="A2433" s="1">
        <v>4991</v>
      </c>
      <c r="B2433" s="7">
        <f t="shared" si="78"/>
        <v>16</v>
      </c>
      <c r="C2433" s="5">
        <v>2020</v>
      </c>
      <c r="D2433" s="5">
        <v>17</v>
      </c>
      <c r="E2433" t="s">
        <v>64</v>
      </c>
      <c r="F2433" t="s">
        <v>45</v>
      </c>
      <c r="G2433" s="5">
        <v>0</v>
      </c>
      <c r="H2433">
        <v>42</v>
      </c>
      <c r="I2433">
        <v>10</v>
      </c>
      <c r="J2433">
        <v>32</v>
      </c>
      <c r="K2433">
        <f>IF(Table1[[#This Row],[net]]&gt;0,1,0)</f>
        <v>1</v>
      </c>
      <c r="L2433">
        <v>-14</v>
      </c>
      <c r="M2433">
        <f>IF(Table1[[#This Row],[team]]=E2432,SUM(Table1[[#This Row],[win/loss]],M2432),Table1[[#This Row],[win/loss]])</f>
        <v>13</v>
      </c>
      <c r="N2433">
        <f>IF(Table1[[#This Row],[team]]=E2432,SUM(Table1[[#This Row],[win/loss]],M2432),Table1[[#This Row],[win/loss]])/B2433</f>
        <v>0.8125</v>
      </c>
      <c r="O2433">
        <f t="shared" si="77"/>
        <v>18</v>
      </c>
      <c r="P2433">
        <f>IF(Table1[[#This Row],[difference]]&gt;0,SQRT(Table1[[#This Row],[difference]]),-SQRT(ABS(Table1[[#This Row],[difference]])))</f>
        <v>4.2426406871192848</v>
      </c>
      <c r="Q2433">
        <f>IF(Table1[[#This Row],[line]]&gt;0,SQRT(Table1[[#This Row],[line]]),-SQRT(ABS(Table1[[#This Row],[line]])))</f>
        <v>-3.7416573867739413</v>
      </c>
      <c r="R2433">
        <f>Table1[[#This Row],[difference]]-Table1[[#This Row],[sqrt(line)]]</f>
        <v>21.741657386773941</v>
      </c>
      <c r="S2433">
        <f>IF(Table1[[#This Row],[difference]]&gt;0,1,-1)</f>
        <v>1</v>
      </c>
      <c r="T2433">
        <f>IF(Table1[[#This Row],[team]]=E2432,SUM(H2433,T2432),Table1[[#This Row],[ppg]])</f>
        <v>458</v>
      </c>
      <c r="U2433">
        <f>IF(Table1[[#This Row],[team]]=E2432,SUM(I2433,U2432),Table1[[#This Row],[ppga]])</f>
        <v>341</v>
      </c>
      <c r="V2433">
        <f>IF(Table1[[#This Row],[team]]=E2432,SUM(Table1[[#This Row],[difference]],V2432),Table1[[#This Row],[difference]])</f>
        <v>48</v>
      </c>
      <c r="W2433">
        <f>IF(Table1[[#This Row],[team]]=E2432,SUM(Table1[[#This Row],[sqrt(dif)]],W2432),Table1[[#This Row],[sqrt(dif)]])</f>
        <v>16.923334019093151</v>
      </c>
      <c r="X2433">
        <f>IF(Table1[[#This Row],[team]]=E2432,SUM(Table1[[#This Row],[f1]],X2432),Table1[[#This Row],[f1]])</f>
        <v>68.404218618920495</v>
      </c>
      <c r="Y2433">
        <f>IF(Table1[[#This Row],[ATS]]=S2432,SUM(Table1[[#This Row],[ATS]],Y2432),Table1[[#This Row],[ATS]])</f>
        <v>3</v>
      </c>
      <c r="Z2433">
        <f>IF(Table1[[#This Row],[ATS]]&gt;0,Table1[[#This Row],[ATS streak (not real)]]-1,Table1[[#This Row],[ATS streak (not real)]]+1)</f>
        <v>2</v>
      </c>
      <c r="AA2433" s="5">
        <f>Table1[[#This Row],[running ttl ppg]]^2.37/(Table1[[#This Row],[running ttl ppg]]^2.37+Table1[[#This Row],[running ttl ppga]]^2.37)</f>
        <v>0.66799230223623951</v>
      </c>
      <c r="AB2433" s="5">
        <f>Table1[[#This Row],[pyth ratio]]+Table1[[#This Row],[win/loss ratio]]</f>
        <v>1.4804923022362395</v>
      </c>
    </row>
    <row r="2434" spans="1:28" x14ac:dyDescent="0.25">
      <c r="A2434" s="1">
        <v>4992</v>
      </c>
      <c r="B2434" s="7">
        <f t="shared" si="78"/>
        <v>1</v>
      </c>
      <c r="C2434" s="5">
        <v>2020</v>
      </c>
      <c r="D2434" s="5">
        <v>1</v>
      </c>
      <c r="E2434" t="s">
        <v>65</v>
      </c>
      <c r="F2434" t="s">
        <v>50</v>
      </c>
      <c r="G2434" s="5">
        <v>1</v>
      </c>
      <c r="H2434">
        <v>24</v>
      </c>
      <c r="I2434">
        <v>16</v>
      </c>
      <c r="J2434">
        <v>8</v>
      </c>
      <c r="K2434">
        <f>IF(Table1[[#This Row],[net]]&gt;0,1,0)</f>
        <v>1</v>
      </c>
      <c r="L2434">
        <v>3</v>
      </c>
      <c r="M2434">
        <f>IF(Table1[[#This Row],[team]]=E2433,SUM(Table1[[#This Row],[win/loss]],M2433),Table1[[#This Row],[win/loss]])</f>
        <v>1</v>
      </c>
      <c r="N2434">
        <f>IF(Table1[[#This Row],[team]]=E2433,SUM(Table1[[#This Row],[win/loss]],M2433),Table1[[#This Row],[win/loss]])/B2434</f>
        <v>1</v>
      </c>
      <c r="O2434">
        <f t="shared" si="77"/>
        <v>11</v>
      </c>
      <c r="P2434">
        <f>IF(Table1[[#This Row],[difference]]&gt;0,SQRT(Table1[[#This Row],[difference]]),-SQRT(ABS(Table1[[#This Row],[difference]])))</f>
        <v>3.3166247903553998</v>
      </c>
      <c r="Q2434">
        <f>IF(Table1[[#This Row],[line]]&gt;0,SQRT(Table1[[#This Row],[line]]),-SQRT(ABS(Table1[[#This Row],[line]])))</f>
        <v>1.7320508075688772</v>
      </c>
      <c r="R2434">
        <f>Table1[[#This Row],[difference]]-Table1[[#This Row],[sqrt(line)]]</f>
        <v>9.2679491924311233</v>
      </c>
      <c r="S2434">
        <f>IF(Table1[[#This Row],[difference]]&gt;0,1,-1)</f>
        <v>1</v>
      </c>
      <c r="T2434">
        <f>IF(Table1[[#This Row],[team]]=E2433,SUM(H2434,T2433),Table1[[#This Row],[ppg]])</f>
        <v>24</v>
      </c>
      <c r="U2434">
        <f>IF(Table1[[#This Row],[team]]=E2433,SUM(I2434,U2433),Table1[[#This Row],[ppga]])</f>
        <v>16</v>
      </c>
      <c r="V2434">
        <f>IF(Table1[[#This Row],[team]]=E2433,SUM(Table1[[#This Row],[difference]],V2433),Table1[[#This Row],[difference]])</f>
        <v>11</v>
      </c>
      <c r="W2434">
        <f>IF(Table1[[#This Row],[team]]=E2433,SUM(Table1[[#This Row],[sqrt(dif)]],W2433),Table1[[#This Row],[sqrt(dif)]])</f>
        <v>3.3166247903553998</v>
      </c>
      <c r="X2434">
        <f>IF(Table1[[#This Row],[team]]=E2433,SUM(Table1[[#This Row],[f1]],X2433),Table1[[#This Row],[f1]])</f>
        <v>9.2679491924311233</v>
      </c>
      <c r="Y2434">
        <f>IF(Table1[[#This Row],[ATS]]=S2433,SUM(Table1[[#This Row],[ATS]],Y2433),Table1[[#This Row],[ATS]])</f>
        <v>4</v>
      </c>
      <c r="Z2434">
        <f>IF(Table1[[#This Row],[ATS]]&gt;0,Table1[[#This Row],[ATS streak (not real)]]-1,Table1[[#This Row],[ATS streak (not real)]]+1)</f>
        <v>3</v>
      </c>
      <c r="AA2434" s="5">
        <f>Table1[[#This Row],[running ttl ppg]]^2.37/(Table1[[#This Row],[running ttl ppg]]^2.37+Table1[[#This Row],[running ttl ppga]]^2.37)</f>
        <v>0.72331243217550301</v>
      </c>
      <c r="AB2434" s="5">
        <f>Table1[[#This Row],[pyth ratio]]+Table1[[#This Row],[win/loss ratio]]</f>
        <v>1.7233124321755029</v>
      </c>
    </row>
    <row r="2435" spans="1:28" x14ac:dyDescent="0.25">
      <c r="A2435" s="1">
        <v>4993</v>
      </c>
      <c r="B2435" s="7">
        <f t="shared" si="78"/>
        <v>2</v>
      </c>
      <c r="C2435" s="5">
        <v>2020</v>
      </c>
      <c r="D2435" s="5">
        <v>2</v>
      </c>
      <c r="E2435" t="s">
        <v>65</v>
      </c>
      <c r="F2435" t="s">
        <v>56</v>
      </c>
      <c r="G2435" s="5">
        <v>1</v>
      </c>
      <c r="H2435">
        <v>10</v>
      </c>
      <c r="I2435">
        <v>28</v>
      </c>
      <c r="J2435">
        <v>-18</v>
      </c>
      <c r="K2435">
        <f>IF(Table1[[#This Row],[net]]&gt;0,1,0)</f>
        <v>0</v>
      </c>
      <c r="L2435">
        <v>7</v>
      </c>
      <c r="M2435">
        <f>IF(Table1[[#This Row],[team]]=E2434,SUM(Table1[[#This Row],[win/loss]],M2434),Table1[[#This Row],[win/loss]])</f>
        <v>1</v>
      </c>
      <c r="N2435">
        <f>IF(Table1[[#This Row],[team]]=E2434,SUM(Table1[[#This Row],[win/loss]],M2434),Table1[[#This Row],[win/loss]])/B2435</f>
        <v>0.5</v>
      </c>
      <c r="O2435">
        <f t="shared" ref="O2435:O2498" si="79">J2435+L2435</f>
        <v>-11</v>
      </c>
      <c r="P2435">
        <f>IF(Table1[[#This Row],[difference]]&gt;0,SQRT(Table1[[#This Row],[difference]]),-SQRT(ABS(Table1[[#This Row],[difference]])))</f>
        <v>-3.3166247903553998</v>
      </c>
      <c r="Q2435">
        <f>IF(Table1[[#This Row],[line]]&gt;0,SQRT(Table1[[#This Row],[line]]),-SQRT(ABS(Table1[[#This Row],[line]])))</f>
        <v>2.6457513110645907</v>
      </c>
      <c r="R2435">
        <f>Table1[[#This Row],[difference]]-Table1[[#This Row],[sqrt(line)]]</f>
        <v>-13.64575131106459</v>
      </c>
      <c r="S2435">
        <f>IF(Table1[[#This Row],[difference]]&gt;0,1,-1)</f>
        <v>-1</v>
      </c>
      <c r="T2435">
        <f>IF(Table1[[#This Row],[team]]=E2434,SUM(H2435,T2434),Table1[[#This Row],[ppg]])</f>
        <v>34</v>
      </c>
      <c r="U2435">
        <f>IF(Table1[[#This Row],[team]]=E2434,SUM(I2435,U2434),Table1[[#This Row],[ppga]])</f>
        <v>44</v>
      </c>
      <c r="V2435">
        <f>IF(Table1[[#This Row],[team]]=E2434,SUM(Table1[[#This Row],[difference]],V2434),Table1[[#This Row],[difference]])</f>
        <v>0</v>
      </c>
      <c r="W2435">
        <f>IF(Table1[[#This Row],[team]]=E2434,SUM(Table1[[#This Row],[sqrt(dif)]],W2434),Table1[[#This Row],[sqrt(dif)]])</f>
        <v>0</v>
      </c>
      <c r="X2435">
        <f>IF(Table1[[#This Row],[team]]=E2434,SUM(Table1[[#This Row],[f1]],X2434),Table1[[#This Row],[f1]])</f>
        <v>-4.3778021186334666</v>
      </c>
      <c r="Y2435">
        <f>IF(Table1[[#This Row],[ATS]]=S2434,SUM(Table1[[#This Row],[ATS]],Y2434),Table1[[#This Row],[ATS]])</f>
        <v>-1</v>
      </c>
      <c r="Z2435">
        <f>IF(Table1[[#This Row],[ATS]]&gt;0,Table1[[#This Row],[ATS streak (not real)]]-1,Table1[[#This Row],[ATS streak (not real)]]+1)</f>
        <v>0</v>
      </c>
      <c r="AA2435" s="5">
        <f>Table1[[#This Row],[running ttl ppg]]^2.37/(Table1[[#This Row],[running ttl ppg]]^2.37+Table1[[#This Row],[running ttl ppga]]^2.37)</f>
        <v>0.35181857823273927</v>
      </c>
      <c r="AB2435" s="5">
        <f>Table1[[#This Row],[pyth ratio]]+Table1[[#This Row],[win/loss ratio]]</f>
        <v>0.85181857823273921</v>
      </c>
    </row>
    <row r="2436" spans="1:28" x14ac:dyDescent="0.25">
      <c r="A2436" s="1">
        <v>4994</v>
      </c>
      <c r="B2436" s="7">
        <f t="shared" si="78"/>
        <v>3</v>
      </c>
      <c r="C2436" s="5">
        <v>2020</v>
      </c>
      <c r="D2436" s="5">
        <v>3</v>
      </c>
      <c r="E2436" t="s">
        <v>65</v>
      </c>
      <c r="F2436" t="s">
        <v>60</v>
      </c>
      <c r="G2436" s="5">
        <v>0</v>
      </c>
      <c r="H2436">
        <v>14</v>
      </c>
      <c r="I2436">
        <v>34</v>
      </c>
      <c r="J2436">
        <v>-20</v>
      </c>
      <c r="K2436">
        <f>IF(Table1[[#This Row],[net]]&gt;0,1,0)</f>
        <v>0</v>
      </c>
      <c r="L2436">
        <v>9</v>
      </c>
      <c r="M2436">
        <f>IF(Table1[[#This Row],[team]]=E2435,SUM(Table1[[#This Row],[win/loss]],M2435),Table1[[#This Row],[win/loss]])</f>
        <v>1</v>
      </c>
      <c r="N2436">
        <f>IF(Table1[[#This Row],[team]]=E2435,SUM(Table1[[#This Row],[win/loss]],M2435),Table1[[#This Row],[win/loss]])/B2436</f>
        <v>0.33333333333333331</v>
      </c>
      <c r="O2436">
        <f t="shared" si="79"/>
        <v>-11</v>
      </c>
      <c r="P2436">
        <f>IF(Table1[[#This Row],[difference]]&gt;0,SQRT(Table1[[#This Row],[difference]]),-SQRT(ABS(Table1[[#This Row],[difference]])))</f>
        <v>-3.3166247903553998</v>
      </c>
      <c r="Q2436">
        <f>IF(Table1[[#This Row],[line]]&gt;0,SQRT(Table1[[#This Row],[line]]),-SQRT(ABS(Table1[[#This Row],[line]])))</f>
        <v>3</v>
      </c>
      <c r="R2436">
        <f>Table1[[#This Row],[difference]]-Table1[[#This Row],[sqrt(line)]]</f>
        <v>-14</v>
      </c>
      <c r="S2436">
        <f>IF(Table1[[#This Row],[difference]]&gt;0,1,-1)</f>
        <v>-1</v>
      </c>
      <c r="T2436">
        <f>IF(Table1[[#This Row],[team]]=E2435,SUM(H2436,T2435),Table1[[#This Row],[ppg]])</f>
        <v>48</v>
      </c>
      <c r="U2436">
        <f>IF(Table1[[#This Row],[team]]=E2435,SUM(I2436,U2435),Table1[[#This Row],[ppga]])</f>
        <v>78</v>
      </c>
      <c r="V2436">
        <f>IF(Table1[[#This Row],[team]]=E2435,SUM(Table1[[#This Row],[difference]],V2435),Table1[[#This Row],[difference]])</f>
        <v>-11</v>
      </c>
      <c r="W2436">
        <f>IF(Table1[[#This Row],[team]]=E2435,SUM(Table1[[#This Row],[sqrt(dif)]],W2435),Table1[[#This Row],[sqrt(dif)]])</f>
        <v>-3.3166247903553998</v>
      </c>
      <c r="X2436">
        <f>IF(Table1[[#This Row],[team]]=E2435,SUM(Table1[[#This Row],[f1]],X2435),Table1[[#This Row],[f1]])</f>
        <v>-18.377802118633468</v>
      </c>
      <c r="Y2436">
        <f>IF(Table1[[#This Row],[ATS]]=S2435,SUM(Table1[[#This Row],[ATS]],Y2435),Table1[[#This Row],[ATS]])</f>
        <v>-2</v>
      </c>
      <c r="Z2436">
        <f>IF(Table1[[#This Row],[ATS]]&gt;0,Table1[[#This Row],[ATS streak (not real)]]-1,Table1[[#This Row],[ATS streak (not real)]]+1)</f>
        <v>-1</v>
      </c>
      <c r="AA2436" s="5">
        <f>Table1[[#This Row],[running ttl ppg]]^2.37/(Table1[[#This Row],[running ttl ppg]]^2.37+Table1[[#This Row],[running ttl ppga]]^2.37)</f>
        <v>0.2403697345777453</v>
      </c>
      <c r="AB2436" s="5">
        <f>Table1[[#This Row],[pyth ratio]]+Table1[[#This Row],[win/loss ratio]]</f>
        <v>0.57370306791107861</v>
      </c>
    </row>
    <row r="2437" spans="1:28" x14ac:dyDescent="0.25">
      <c r="A2437" s="1">
        <v>4995</v>
      </c>
      <c r="B2437" s="7">
        <f t="shared" si="78"/>
        <v>4</v>
      </c>
      <c r="C2437" s="5">
        <v>2020</v>
      </c>
      <c r="D2437" s="5">
        <v>4</v>
      </c>
      <c r="E2437" t="s">
        <v>65</v>
      </c>
      <c r="F2437" t="s">
        <v>54</v>
      </c>
      <c r="G2437" s="5">
        <v>0</v>
      </c>
      <c r="H2437">
        <v>31</v>
      </c>
      <c r="I2437">
        <v>24</v>
      </c>
      <c r="J2437">
        <v>7</v>
      </c>
      <c r="K2437">
        <f>IF(Table1[[#This Row],[net]]&gt;0,1,0)</f>
        <v>1</v>
      </c>
      <c r="L2437">
        <v>6</v>
      </c>
      <c r="M2437">
        <f>IF(Table1[[#This Row],[team]]=E2436,SUM(Table1[[#This Row],[win/loss]],M2436),Table1[[#This Row],[win/loss]])</f>
        <v>2</v>
      </c>
      <c r="N2437">
        <f>IF(Table1[[#This Row],[team]]=E2436,SUM(Table1[[#This Row],[win/loss]],M2436),Table1[[#This Row],[win/loss]])/B2437</f>
        <v>0.5</v>
      </c>
      <c r="O2437">
        <f t="shared" si="79"/>
        <v>13</v>
      </c>
      <c r="P2437">
        <f>IF(Table1[[#This Row],[difference]]&gt;0,SQRT(Table1[[#This Row],[difference]]),-SQRT(ABS(Table1[[#This Row],[difference]])))</f>
        <v>3.6055512754639891</v>
      </c>
      <c r="Q2437">
        <f>IF(Table1[[#This Row],[line]]&gt;0,SQRT(Table1[[#This Row],[line]]),-SQRT(ABS(Table1[[#This Row],[line]])))</f>
        <v>2.4494897427831779</v>
      </c>
      <c r="R2437">
        <f>Table1[[#This Row],[difference]]-Table1[[#This Row],[sqrt(line)]]</f>
        <v>10.550510257216821</v>
      </c>
      <c r="S2437">
        <f>IF(Table1[[#This Row],[difference]]&gt;0,1,-1)</f>
        <v>1</v>
      </c>
      <c r="T2437">
        <f>IF(Table1[[#This Row],[team]]=E2436,SUM(H2437,T2436),Table1[[#This Row],[ppg]])</f>
        <v>79</v>
      </c>
      <c r="U2437">
        <f>IF(Table1[[#This Row],[team]]=E2436,SUM(I2437,U2436),Table1[[#This Row],[ppga]])</f>
        <v>102</v>
      </c>
      <c r="V2437">
        <f>IF(Table1[[#This Row],[team]]=E2436,SUM(Table1[[#This Row],[difference]],V2436),Table1[[#This Row],[difference]])</f>
        <v>2</v>
      </c>
      <c r="W2437">
        <f>IF(Table1[[#This Row],[team]]=E2436,SUM(Table1[[#This Row],[sqrt(dif)]],W2436),Table1[[#This Row],[sqrt(dif)]])</f>
        <v>0.28892648510858931</v>
      </c>
      <c r="X2437">
        <f>IF(Table1[[#This Row],[team]]=E2436,SUM(Table1[[#This Row],[f1]],X2436),Table1[[#This Row],[f1]])</f>
        <v>-7.8272918614166471</v>
      </c>
      <c r="Y2437">
        <f>IF(Table1[[#This Row],[ATS]]=S2436,SUM(Table1[[#This Row],[ATS]],Y2436),Table1[[#This Row],[ATS]])</f>
        <v>1</v>
      </c>
      <c r="Z2437">
        <f>IF(Table1[[#This Row],[ATS]]&gt;0,Table1[[#This Row],[ATS streak (not real)]]-1,Table1[[#This Row],[ATS streak (not real)]]+1)</f>
        <v>0</v>
      </c>
      <c r="AA2437" s="5">
        <f>Table1[[#This Row],[running ttl ppg]]^2.37/(Table1[[#This Row],[running ttl ppg]]^2.37+Table1[[#This Row],[running ttl ppga]]^2.37)</f>
        <v>0.35306488412276632</v>
      </c>
      <c r="AB2437" s="5">
        <f>Table1[[#This Row],[pyth ratio]]+Table1[[#This Row],[win/loss ratio]]</f>
        <v>0.85306488412276638</v>
      </c>
    </row>
    <row r="2438" spans="1:28" x14ac:dyDescent="0.25">
      <c r="A2438" s="1">
        <v>4996</v>
      </c>
      <c r="B2438" s="7">
        <f t="shared" si="78"/>
        <v>5</v>
      </c>
      <c r="C2438" s="5">
        <v>2020</v>
      </c>
      <c r="D2438" s="5">
        <v>5</v>
      </c>
      <c r="E2438" t="s">
        <v>65</v>
      </c>
      <c r="F2438" t="s">
        <v>46</v>
      </c>
      <c r="G2438" s="5">
        <v>1</v>
      </c>
      <c r="H2438">
        <v>24</v>
      </c>
      <c r="I2438">
        <v>21</v>
      </c>
      <c r="J2438">
        <v>3</v>
      </c>
      <c r="K2438">
        <f>IF(Table1[[#This Row],[net]]&gt;0,1,0)</f>
        <v>1</v>
      </c>
      <c r="L2438">
        <v>6.5</v>
      </c>
      <c r="M2438">
        <f>IF(Table1[[#This Row],[team]]=E2437,SUM(Table1[[#This Row],[win/loss]],M2437),Table1[[#This Row],[win/loss]])</f>
        <v>3</v>
      </c>
      <c r="N2438">
        <f>IF(Table1[[#This Row],[team]]=E2437,SUM(Table1[[#This Row],[win/loss]],M2437),Table1[[#This Row],[win/loss]])/B2438</f>
        <v>0.6</v>
      </c>
      <c r="O2438">
        <f t="shared" si="79"/>
        <v>9.5</v>
      </c>
      <c r="P2438">
        <f>IF(Table1[[#This Row],[difference]]&gt;0,SQRT(Table1[[#This Row],[difference]]),-SQRT(ABS(Table1[[#This Row],[difference]])))</f>
        <v>3.082207001484488</v>
      </c>
      <c r="Q2438">
        <f>IF(Table1[[#This Row],[line]]&gt;0,SQRT(Table1[[#This Row],[line]]),-SQRT(ABS(Table1[[#This Row],[line]])))</f>
        <v>2.5495097567963922</v>
      </c>
      <c r="R2438">
        <f>Table1[[#This Row],[difference]]-Table1[[#This Row],[sqrt(line)]]</f>
        <v>6.9504902432036078</v>
      </c>
      <c r="S2438">
        <f>IF(Table1[[#This Row],[difference]]&gt;0,1,-1)</f>
        <v>1</v>
      </c>
      <c r="T2438">
        <f>IF(Table1[[#This Row],[team]]=E2437,SUM(H2438,T2437),Table1[[#This Row],[ppg]])</f>
        <v>103</v>
      </c>
      <c r="U2438">
        <f>IF(Table1[[#This Row],[team]]=E2437,SUM(I2438,U2437),Table1[[#This Row],[ppga]])</f>
        <v>123</v>
      </c>
      <c r="V2438">
        <f>IF(Table1[[#This Row],[team]]=E2437,SUM(Table1[[#This Row],[difference]],V2437),Table1[[#This Row],[difference]])</f>
        <v>11.5</v>
      </c>
      <c r="W2438">
        <f>IF(Table1[[#This Row],[team]]=E2437,SUM(Table1[[#This Row],[sqrt(dif)]],W2437),Table1[[#This Row],[sqrt(dif)]])</f>
        <v>3.3711334865930773</v>
      </c>
      <c r="X2438">
        <f>IF(Table1[[#This Row],[team]]=E2437,SUM(Table1[[#This Row],[f1]],X2437),Table1[[#This Row],[f1]])</f>
        <v>-0.87680161821303937</v>
      </c>
      <c r="Y2438">
        <f>IF(Table1[[#This Row],[ATS]]=S2437,SUM(Table1[[#This Row],[ATS]],Y2437),Table1[[#This Row],[ATS]])</f>
        <v>2</v>
      </c>
      <c r="Z2438">
        <f>IF(Table1[[#This Row],[ATS]]&gt;0,Table1[[#This Row],[ATS streak (not real)]]-1,Table1[[#This Row],[ATS streak (not real)]]+1)</f>
        <v>1</v>
      </c>
      <c r="AA2438" s="5">
        <f>Table1[[#This Row],[running ttl ppg]]^2.37/(Table1[[#This Row],[running ttl ppg]]^2.37+Table1[[#This Row],[running ttl ppga]]^2.37)</f>
        <v>0.39638054878459522</v>
      </c>
      <c r="AB2438" s="5">
        <f>Table1[[#This Row],[pyth ratio]]+Table1[[#This Row],[win/loss ratio]]</f>
        <v>0.99638054878459514</v>
      </c>
    </row>
    <row r="2439" spans="1:28" x14ac:dyDescent="0.25">
      <c r="A2439" s="1">
        <v>4997</v>
      </c>
      <c r="B2439" s="7">
        <f t="shared" si="78"/>
        <v>6</v>
      </c>
      <c r="C2439" s="5">
        <v>2020</v>
      </c>
      <c r="D2439" s="5">
        <v>7</v>
      </c>
      <c r="E2439" t="s">
        <v>65</v>
      </c>
      <c r="F2439" t="s">
        <v>52</v>
      </c>
      <c r="G2439" s="5">
        <v>0</v>
      </c>
      <c r="H2439">
        <v>24</v>
      </c>
      <c r="I2439">
        <v>42</v>
      </c>
      <c r="J2439">
        <v>-18</v>
      </c>
      <c r="K2439">
        <f>IF(Table1[[#This Row],[net]]&gt;0,1,0)</f>
        <v>0</v>
      </c>
      <c r="L2439">
        <v>5.5</v>
      </c>
      <c r="M2439">
        <f>IF(Table1[[#This Row],[team]]=E2438,SUM(Table1[[#This Row],[win/loss]],M2438),Table1[[#This Row],[win/loss]])</f>
        <v>3</v>
      </c>
      <c r="N2439">
        <f>IF(Table1[[#This Row],[team]]=E2438,SUM(Table1[[#This Row],[win/loss]],M2438),Table1[[#This Row],[win/loss]])/B2439</f>
        <v>0.5</v>
      </c>
      <c r="O2439">
        <f t="shared" si="79"/>
        <v>-12.5</v>
      </c>
      <c r="P2439">
        <f>IF(Table1[[#This Row],[difference]]&gt;0,SQRT(Table1[[#This Row],[difference]]),-SQRT(ABS(Table1[[#This Row],[difference]])))</f>
        <v>-3.5355339059327378</v>
      </c>
      <c r="Q2439">
        <f>IF(Table1[[#This Row],[line]]&gt;0,SQRT(Table1[[#This Row],[line]]),-SQRT(ABS(Table1[[#This Row],[line]])))</f>
        <v>2.3452078799117149</v>
      </c>
      <c r="R2439">
        <f>Table1[[#This Row],[difference]]-Table1[[#This Row],[sqrt(line)]]</f>
        <v>-14.845207879911715</v>
      </c>
      <c r="S2439">
        <f>IF(Table1[[#This Row],[difference]]&gt;0,1,-1)</f>
        <v>-1</v>
      </c>
      <c r="T2439">
        <f>IF(Table1[[#This Row],[team]]=E2438,SUM(H2439,T2438),Table1[[#This Row],[ppg]])</f>
        <v>127</v>
      </c>
      <c r="U2439">
        <f>IF(Table1[[#This Row],[team]]=E2438,SUM(I2439,U2438),Table1[[#This Row],[ppga]])</f>
        <v>165</v>
      </c>
      <c r="V2439">
        <f>IF(Table1[[#This Row],[team]]=E2438,SUM(Table1[[#This Row],[difference]],V2438),Table1[[#This Row],[difference]])</f>
        <v>-1</v>
      </c>
      <c r="W2439">
        <f>IF(Table1[[#This Row],[team]]=E2438,SUM(Table1[[#This Row],[sqrt(dif)]],W2438),Table1[[#This Row],[sqrt(dif)]])</f>
        <v>-0.16440041933966043</v>
      </c>
      <c r="X2439">
        <f>IF(Table1[[#This Row],[team]]=E2438,SUM(Table1[[#This Row],[f1]],X2438),Table1[[#This Row],[f1]])</f>
        <v>-15.722009498124756</v>
      </c>
      <c r="Y2439">
        <f>IF(Table1[[#This Row],[ATS]]=S2438,SUM(Table1[[#This Row],[ATS]],Y2438),Table1[[#This Row],[ATS]])</f>
        <v>-1</v>
      </c>
      <c r="Z2439">
        <f>IF(Table1[[#This Row],[ATS]]&gt;0,Table1[[#This Row],[ATS streak (not real)]]-1,Table1[[#This Row],[ATS streak (not real)]]+1)</f>
        <v>0</v>
      </c>
      <c r="AA2439" s="5">
        <f>Table1[[#This Row],[running ttl ppg]]^2.37/(Table1[[#This Row],[running ttl ppg]]^2.37+Table1[[#This Row],[running ttl ppga]]^2.37)</f>
        <v>0.34969790159348918</v>
      </c>
      <c r="AB2439" s="5">
        <f>Table1[[#This Row],[pyth ratio]]+Table1[[#This Row],[win/loss ratio]]</f>
        <v>0.84969790159348912</v>
      </c>
    </row>
    <row r="2440" spans="1:28" x14ac:dyDescent="0.25">
      <c r="A2440" s="1">
        <v>4998</v>
      </c>
      <c r="B2440" s="7">
        <f t="shared" si="78"/>
        <v>7</v>
      </c>
      <c r="C2440" s="5">
        <v>2020</v>
      </c>
      <c r="D2440" s="5">
        <v>8</v>
      </c>
      <c r="E2440" t="s">
        <v>65</v>
      </c>
      <c r="F2440" t="s">
        <v>53</v>
      </c>
      <c r="G2440" s="5">
        <v>0</v>
      </c>
      <c r="H2440">
        <v>24</v>
      </c>
      <c r="I2440">
        <v>27</v>
      </c>
      <c r="J2440">
        <v>-3</v>
      </c>
      <c r="K2440">
        <f>IF(Table1[[#This Row],[net]]&gt;0,1,0)</f>
        <v>0</v>
      </c>
      <c r="L2440">
        <v>6</v>
      </c>
      <c r="M2440">
        <f>IF(Table1[[#This Row],[team]]=E2439,SUM(Table1[[#This Row],[win/loss]],M2439),Table1[[#This Row],[win/loss]])</f>
        <v>3</v>
      </c>
      <c r="N2440">
        <f>IF(Table1[[#This Row],[team]]=E2439,SUM(Table1[[#This Row],[win/loss]],M2439),Table1[[#This Row],[win/loss]])/B2440</f>
        <v>0.42857142857142855</v>
      </c>
      <c r="O2440">
        <f t="shared" si="79"/>
        <v>3</v>
      </c>
      <c r="P2440">
        <f>IF(Table1[[#This Row],[difference]]&gt;0,SQRT(Table1[[#This Row],[difference]]),-SQRT(ABS(Table1[[#This Row],[difference]])))</f>
        <v>1.7320508075688772</v>
      </c>
      <c r="Q2440">
        <f>IF(Table1[[#This Row],[line]]&gt;0,SQRT(Table1[[#This Row],[line]]),-SQRT(ABS(Table1[[#This Row],[line]])))</f>
        <v>2.4494897427831779</v>
      </c>
      <c r="R2440">
        <f>Table1[[#This Row],[difference]]-Table1[[#This Row],[sqrt(line)]]</f>
        <v>0.55051025721682212</v>
      </c>
      <c r="S2440">
        <f>IF(Table1[[#This Row],[difference]]&gt;0,1,-1)</f>
        <v>1</v>
      </c>
      <c r="T2440">
        <f>IF(Table1[[#This Row],[team]]=E2439,SUM(H2440,T2439),Table1[[#This Row],[ppg]])</f>
        <v>151</v>
      </c>
      <c r="U2440">
        <f>IF(Table1[[#This Row],[team]]=E2439,SUM(I2440,U2439),Table1[[#This Row],[ppga]])</f>
        <v>192</v>
      </c>
      <c r="V2440">
        <f>IF(Table1[[#This Row],[team]]=E2439,SUM(Table1[[#This Row],[difference]],V2439),Table1[[#This Row],[difference]])</f>
        <v>2</v>
      </c>
      <c r="W2440">
        <f>IF(Table1[[#This Row],[team]]=E2439,SUM(Table1[[#This Row],[sqrt(dif)]],W2439),Table1[[#This Row],[sqrt(dif)]])</f>
        <v>1.5676503882292168</v>
      </c>
      <c r="X2440">
        <f>IF(Table1[[#This Row],[team]]=E2439,SUM(Table1[[#This Row],[f1]],X2439),Table1[[#This Row],[f1]])</f>
        <v>-15.171499240907934</v>
      </c>
      <c r="Y2440">
        <f>IF(Table1[[#This Row],[ATS]]=S2439,SUM(Table1[[#This Row],[ATS]],Y2439),Table1[[#This Row],[ATS]])</f>
        <v>1</v>
      </c>
      <c r="Z2440">
        <f>IF(Table1[[#This Row],[ATS]]&gt;0,Table1[[#This Row],[ATS streak (not real)]]-1,Table1[[#This Row],[ATS streak (not real)]]+1)</f>
        <v>0</v>
      </c>
      <c r="AA2440" s="5">
        <f>Table1[[#This Row],[running ttl ppg]]^2.37/(Table1[[#This Row],[running ttl ppg]]^2.37+Table1[[#This Row],[running ttl ppga]]^2.37)</f>
        <v>0.36139586509930816</v>
      </c>
      <c r="AB2440" s="5">
        <f>Table1[[#This Row],[pyth ratio]]+Table1[[#This Row],[win/loss ratio]]</f>
        <v>0.7899672936707367</v>
      </c>
    </row>
    <row r="2441" spans="1:28" x14ac:dyDescent="0.25">
      <c r="A2441" s="1">
        <v>4999</v>
      </c>
      <c r="B2441" s="7">
        <f t="shared" si="78"/>
        <v>8</v>
      </c>
      <c r="C2441" s="5">
        <v>2020</v>
      </c>
      <c r="D2441" s="5">
        <v>9</v>
      </c>
      <c r="E2441" t="s">
        <v>65</v>
      </c>
      <c r="F2441" t="s">
        <v>51</v>
      </c>
      <c r="G2441" s="5">
        <v>1</v>
      </c>
      <c r="H2441">
        <v>31</v>
      </c>
      <c r="I2441">
        <v>24</v>
      </c>
      <c r="J2441">
        <v>7</v>
      </c>
      <c r="K2441">
        <f>IF(Table1[[#This Row],[net]]&gt;0,1,0)</f>
        <v>1</v>
      </c>
      <c r="L2441">
        <v>-2.5</v>
      </c>
      <c r="M2441">
        <f>IF(Table1[[#This Row],[team]]=E2440,SUM(Table1[[#This Row],[win/loss]],M2440),Table1[[#This Row],[win/loss]])</f>
        <v>4</v>
      </c>
      <c r="N2441">
        <f>IF(Table1[[#This Row],[team]]=E2440,SUM(Table1[[#This Row],[win/loss]],M2440),Table1[[#This Row],[win/loss]])/B2441</f>
        <v>0.5</v>
      </c>
      <c r="O2441">
        <f t="shared" si="79"/>
        <v>4.5</v>
      </c>
      <c r="P2441">
        <f>IF(Table1[[#This Row],[difference]]&gt;0,SQRT(Table1[[#This Row],[difference]]),-SQRT(ABS(Table1[[#This Row],[difference]])))</f>
        <v>2.1213203435596424</v>
      </c>
      <c r="Q2441">
        <f>IF(Table1[[#This Row],[line]]&gt;0,SQRT(Table1[[#This Row],[line]]),-SQRT(ABS(Table1[[#This Row],[line]])))</f>
        <v>-1.5811388300841898</v>
      </c>
      <c r="R2441">
        <f>Table1[[#This Row],[difference]]-Table1[[#This Row],[sqrt(line)]]</f>
        <v>6.08113883008419</v>
      </c>
      <c r="S2441">
        <f>IF(Table1[[#This Row],[difference]]&gt;0,1,-1)</f>
        <v>1</v>
      </c>
      <c r="T2441">
        <f>IF(Table1[[#This Row],[team]]=E2440,SUM(H2441,T2440),Table1[[#This Row],[ppg]])</f>
        <v>182</v>
      </c>
      <c r="U2441">
        <f>IF(Table1[[#This Row],[team]]=E2440,SUM(I2441,U2440),Table1[[#This Row],[ppga]])</f>
        <v>216</v>
      </c>
      <c r="V2441">
        <f>IF(Table1[[#This Row],[team]]=E2440,SUM(Table1[[#This Row],[difference]],V2440),Table1[[#This Row],[difference]])</f>
        <v>6.5</v>
      </c>
      <c r="W2441">
        <f>IF(Table1[[#This Row],[team]]=E2440,SUM(Table1[[#This Row],[sqrt(dif)]],W2440),Table1[[#This Row],[sqrt(dif)]])</f>
        <v>3.6889707317888591</v>
      </c>
      <c r="X2441">
        <f>IF(Table1[[#This Row],[team]]=E2440,SUM(Table1[[#This Row],[f1]],X2440),Table1[[#This Row],[f1]])</f>
        <v>-9.0903604108237452</v>
      </c>
      <c r="Y2441">
        <f>IF(Table1[[#This Row],[ATS]]=S2440,SUM(Table1[[#This Row],[ATS]],Y2440),Table1[[#This Row],[ATS]])</f>
        <v>2</v>
      </c>
      <c r="Z2441">
        <f>IF(Table1[[#This Row],[ATS]]&gt;0,Table1[[#This Row],[ATS streak (not real)]]-1,Table1[[#This Row],[ATS streak (not real)]]+1)</f>
        <v>1</v>
      </c>
      <c r="AA2441" s="5">
        <f>Table1[[#This Row],[running ttl ppg]]^2.37/(Table1[[#This Row],[running ttl ppg]]^2.37+Table1[[#This Row],[running ttl ppga]]^2.37)</f>
        <v>0.39989227610169559</v>
      </c>
      <c r="AB2441" s="5">
        <f>Table1[[#This Row],[pyth ratio]]+Table1[[#This Row],[win/loss ratio]]</f>
        <v>0.89989227610169564</v>
      </c>
    </row>
    <row r="2442" spans="1:28" x14ac:dyDescent="0.25">
      <c r="A2442" s="1">
        <v>5000</v>
      </c>
      <c r="B2442" s="7">
        <f t="shared" si="78"/>
        <v>9</v>
      </c>
      <c r="C2442" s="5">
        <v>2020</v>
      </c>
      <c r="D2442" s="5">
        <v>10</v>
      </c>
      <c r="E2442" t="s">
        <v>65</v>
      </c>
      <c r="F2442" t="s">
        <v>57</v>
      </c>
      <c r="G2442" s="5">
        <v>1</v>
      </c>
      <c r="H2442">
        <v>26</v>
      </c>
      <c r="I2442">
        <v>24</v>
      </c>
      <c r="J2442">
        <v>2</v>
      </c>
      <c r="K2442">
        <f>IF(Table1[[#This Row],[net]]&gt;0,1,0)</f>
        <v>1</v>
      </c>
      <c r="L2442">
        <v>1.5</v>
      </c>
      <c r="M2442">
        <f>IF(Table1[[#This Row],[team]]=E2441,SUM(Table1[[#This Row],[win/loss]],M2441),Table1[[#This Row],[win/loss]])</f>
        <v>5</v>
      </c>
      <c r="N2442">
        <f>IF(Table1[[#This Row],[team]]=E2441,SUM(Table1[[#This Row],[win/loss]],M2441),Table1[[#This Row],[win/loss]])/B2442</f>
        <v>0.55555555555555558</v>
      </c>
      <c r="O2442">
        <f t="shared" si="79"/>
        <v>3.5</v>
      </c>
      <c r="P2442">
        <f>IF(Table1[[#This Row],[difference]]&gt;0,SQRT(Table1[[#This Row],[difference]]),-SQRT(ABS(Table1[[#This Row],[difference]])))</f>
        <v>1.8708286933869707</v>
      </c>
      <c r="Q2442">
        <f>IF(Table1[[#This Row],[line]]&gt;0,SQRT(Table1[[#This Row],[line]]),-SQRT(ABS(Table1[[#This Row],[line]])))</f>
        <v>1.2247448713915889</v>
      </c>
      <c r="R2442">
        <f>Table1[[#This Row],[difference]]-Table1[[#This Row],[sqrt(line)]]</f>
        <v>2.2752551286084111</v>
      </c>
      <c r="S2442">
        <f>IF(Table1[[#This Row],[difference]]&gt;0,1,-1)</f>
        <v>1</v>
      </c>
      <c r="T2442">
        <f>IF(Table1[[#This Row],[team]]=E2441,SUM(H2442,T2441),Table1[[#This Row],[ppg]])</f>
        <v>208</v>
      </c>
      <c r="U2442">
        <f>IF(Table1[[#This Row],[team]]=E2441,SUM(I2442,U2441),Table1[[#This Row],[ppga]])</f>
        <v>240</v>
      </c>
      <c r="V2442">
        <f>IF(Table1[[#This Row],[team]]=E2441,SUM(Table1[[#This Row],[difference]],V2441),Table1[[#This Row],[difference]])</f>
        <v>10</v>
      </c>
      <c r="W2442">
        <f>IF(Table1[[#This Row],[team]]=E2441,SUM(Table1[[#This Row],[sqrt(dif)]],W2441),Table1[[#This Row],[sqrt(dif)]])</f>
        <v>5.5597994251758296</v>
      </c>
      <c r="X2442">
        <f>IF(Table1[[#This Row],[team]]=E2441,SUM(Table1[[#This Row],[f1]],X2441),Table1[[#This Row],[f1]])</f>
        <v>-6.8151052822153346</v>
      </c>
      <c r="Y2442">
        <f>IF(Table1[[#This Row],[ATS]]=S2441,SUM(Table1[[#This Row],[ATS]],Y2441),Table1[[#This Row],[ATS]])</f>
        <v>3</v>
      </c>
      <c r="Z2442">
        <f>IF(Table1[[#This Row],[ATS]]&gt;0,Table1[[#This Row],[ATS streak (not real)]]-1,Table1[[#This Row],[ATS streak (not real)]]+1)</f>
        <v>2</v>
      </c>
      <c r="AA2442" s="5">
        <f>Table1[[#This Row],[running ttl ppg]]^2.37/(Table1[[#This Row],[running ttl ppg]]^2.37+Table1[[#This Row],[running ttl ppga]]^2.37)</f>
        <v>0.41601621007702361</v>
      </c>
      <c r="AB2442" s="5">
        <f>Table1[[#This Row],[pyth ratio]]+Table1[[#This Row],[win/loss ratio]]</f>
        <v>0.97157176563257919</v>
      </c>
    </row>
    <row r="2443" spans="1:28" x14ac:dyDescent="0.25">
      <c r="A2443" s="1">
        <v>5001</v>
      </c>
      <c r="B2443" s="7">
        <f t="shared" si="78"/>
        <v>10</v>
      </c>
      <c r="C2443" s="5">
        <v>2020</v>
      </c>
      <c r="D2443" s="5">
        <v>11</v>
      </c>
      <c r="E2443" t="s">
        <v>65</v>
      </c>
      <c r="F2443" t="s">
        <v>47</v>
      </c>
      <c r="G2443" s="5">
        <v>1</v>
      </c>
      <c r="H2443">
        <v>17</v>
      </c>
      <c r="I2443">
        <v>10</v>
      </c>
      <c r="J2443">
        <v>7</v>
      </c>
      <c r="K2443">
        <f>IF(Table1[[#This Row],[net]]&gt;0,1,0)</f>
        <v>1</v>
      </c>
      <c r="L2443">
        <v>-13</v>
      </c>
      <c r="M2443">
        <f>IF(Table1[[#This Row],[team]]=E2442,SUM(Table1[[#This Row],[win/loss]],M2442),Table1[[#This Row],[win/loss]])</f>
        <v>6</v>
      </c>
      <c r="N2443">
        <f>IF(Table1[[#This Row],[team]]=E2442,SUM(Table1[[#This Row],[win/loss]],M2442),Table1[[#This Row],[win/loss]])/B2443</f>
        <v>0.6</v>
      </c>
      <c r="O2443">
        <f t="shared" si="79"/>
        <v>-6</v>
      </c>
      <c r="P2443">
        <f>IF(Table1[[#This Row],[difference]]&gt;0,SQRT(Table1[[#This Row],[difference]]),-SQRT(ABS(Table1[[#This Row],[difference]])))</f>
        <v>-2.4494897427831779</v>
      </c>
      <c r="Q2443">
        <f>IF(Table1[[#This Row],[line]]&gt;0,SQRT(Table1[[#This Row],[line]]),-SQRT(ABS(Table1[[#This Row],[line]])))</f>
        <v>-3.6055512754639891</v>
      </c>
      <c r="R2443">
        <f>Table1[[#This Row],[difference]]-Table1[[#This Row],[sqrt(line)]]</f>
        <v>-2.3944487245360109</v>
      </c>
      <c r="S2443">
        <f>IF(Table1[[#This Row],[difference]]&gt;0,1,-1)</f>
        <v>-1</v>
      </c>
      <c r="T2443">
        <f>IF(Table1[[#This Row],[team]]=E2442,SUM(H2443,T2442),Table1[[#This Row],[ppg]])</f>
        <v>225</v>
      </c>
      <c r="U2443">
        <f>IF(Table1[[#This Row],[team]]=E2442,SUM(I2443,U2442),Table1[[#This Row],[ppga]])</f>
        <v>250</v>
      </c>
      <c r="V2443">
        <f>IF(Table1[[#This Row],[team]]=E2442,SUM(Table1[[#This Row],[difference]],V2442),Table1[[#This Row],[difference]])</f>
        <v>4</v>
      </c>
      <c r="W2443">
        <f>IF(Table1[[#This Row],[team]]=E2442,SUM(Table1[[#This Row],[sqrt(dif)]],W2442),Table1[[#This Row],[sqrt(dif)]])</f>
        <v>3.1103096823926517</v>
      </c>
      <c r="X2443">
        <f>IF(Table1[[#This Row],[team]]=E2442,SUM(Table1[[#This Row],[f1]],X2442),Table1[[#This Row],[f1]])</f>
        <v>-9.2095540067513451</v>
      </c>
      <c r="Y2443">
        <f>IF(Table1[[#This Row],[ATS]]=S2442,SUM(Table1[[#This Row],[ATS]],Y2442),Table1[[#This Row],[ATS]])</f>
        <v>-1</v>
      </c>
      <c r="Z2443">
        <f>IF(Table1[[#This Row],[ATS]]&gt;0,Table1[[#This Row],[ATS streak (not real)]]-1,Table1[[#This Row],[ATS streak (not real)]]+1)</f>
        <v>0</v>
      </c>
      <c r="AA2443" s="5">
        <f>Table1[[#This Row],[running ttl ppg]]^2.37/(Table1[[#This Row],[running ttl ppg]]^2.37+Table1[[#This Row],[running ttl ppga]]^2.37)</f>
        <v>0.43789625224379619</v>
      </c>
      <c r="AB2443" s="5">
        <f>Table1[[#This Row],[pyth ratio]]+Table1[[#This Row],[win/loss ratio]]</f>
        <v>1.0378962522437962</v>
      </c>
    </row>
    <row r="2444" spans="1:28" x14ac:dyDescent="0.25">
      <c r="A2444" s="1">
        <v>5002</v>
      </c>
      <c r="B2444" s="7">
        <f t="shared" si="78"/>
        <v>11</v>
      </c>
      <c r="C2444" s="5">
        <v>2020</v>
      </c>
      <c r="D2444" s="5">
        <v>12</v>
      </c>
      <c r="E2444" t="s">
        <v>65</v>
      </c>
      <c r="F2444" t="s">
        <v>62</v>
      </c>
      <c r="G2444" s="5">
        <v>0</v>
      </c>
      <c r="H2444">
        <v>3</v>
      </c>
      <c r="I2444">
        <v>34</v>
      </c>
      <c r="J2444">
        <v>-31</v>
      </c>
      <c r="K2444">
        <f>IF(Table1[[#This Row],[net]]&gt;0,1,0)</f>
        <v>0</v>
      </c>
      <c r="L2444">
        <v>-3.5</v>
      </c>
      <c r="M2444">
        <f>IF(Table1[[#This Row],[team]]=E2443,SUM(Table1[[#This Row],[win/loss]],M2443),Table1[[#This Row],[win/loss]])</f>
        <v>6</v>
      </c>
      <c r="N2444">
        <f>IF(Table1[[#This Row],[team]]=E2443,SUM(Table1[[#This Row],[win/loss]],M2443),Table1[[#This Row],[win/loss]])/B2444</f>
        <v>0.54545454545454541</v>
      </c>
      <c r="O2444">
        <f t="shared" si="79"/>
        <v>-34.5</v>
      </c>
      <c r="P2444">
        <f>IF(Table1[[#This Row],[difference]]&gt;0,SQRT(Table1[[#This Row],[difference]]),-SQRT(ABS(Table1[[#This Row],[difference]])))</f>
        <v>-5.873670062235365</v>
      </c>
      <c r="Q2444">
        <f>IF(Table1[[#This Row],[line]]&gt;0,SQRT(Table1[[#This Row],[line]]),-SQRT(ABS(Table1[[#This Row],[line]])))</f>
        <v>-1.8708286933869707</v>
      </c>
      <c r="R2444">
        <f>Table1[[#This Row],[difference]]-Table1[[#This Row],[sqrt(line)]]</f>
        <v>-32.629171306613031</v>
      </c>
      <c r="S2444">
        <f>IF(Table1[[#This Row],[difference]]&gt;0,1,-1)</f>
        <v>-1</v>
      </c>
      <c r="T2444">
        <f>IF(Table1[[#This Row],[team]]=E2443,SUM(H2444,T2443),Table1[[#This Row],[ppg]])</f>
        <v>228</v>
      </c>
      <c r="U2444">
        <f>IF(Table1[[#This Row],[team]]=E2443,SUM(I2444,U2443),Table1[[#This Row],[ppga]])</f>
        <v>284</v>
      </c>
      <c r="V2444">
        <f>IF(Table1[[#This Row],[team]]=E2443,SUM(Table1[[#This Row],[difference]],V2443),Table1[[#This Row],[difference]])</f>
        <v>-30.5</v>
      </c>
      <c r="W2444">
        <f>IF(Table1[[#This Row],[team]]=E2443,SUM(Table1[[#This Row],[sqrt(dif)]],W2443),Table1[[#This Row],[sqrt(dif)]])</f>
        <v>-2.7633603798427133</v>
      </c>
      <c r="X2444">
        <f>IF(Table1[[#This Row],[team]]=E2443,SUM(Table1[[#This Row],[f1]],X2443),Table1[[#This Row],[f1]])</f>
        <v>-41.838725313364378</v>
      </c>
      <c r="Y2444">
        <f>IF(Table1[[#This Row],[ATS]]=S2443,SUM(Table1[[#This Row],[ATS]],Y2443),Table1[[#This Row],[ATS]])</f>
        <v>-2</v>
      </c>
      <c r="Z2444">
        <f>IF(Table1[[#This Row],[ATS]]&gt;0,Table1[[#This Row],[ATS streak (not real)]]-1,Table1[[#This Row],[ATS streak (not real)]]+1)</f>
        <v>-1</v>
      </c>
      <c r="AA2444" s="5">
        <f>Table1[[#This Row],[running ttl ppg]]^2.37/(Table1[[#This Row],[running ttl ppg]]^2.37+Table1[[#This Row],[running ttl ppga]]^2.37)</f>
        <v>0.37273069420408211</v>
      </c>
      <c r="AB2444" s="5">
        <f>Table1[[#This Row],[pyth ratio]]+Table1[[#This Row],[win/loss ratio]]</f>
        <v>0.91818523965862753</v>
      </c>
    </row>
    <row r="2445" spans="1:28" x14ac:dyDescent="0.25">
      <c r="A2445" s="1">
        <v>5003</v>
      </c>
      <c r="B2445" s="7">
        <f t="shared" si="78"/>
        <v>12</v>
      </c>
      <c r="C2445" s="5">
        <v>2020</v>
      </c>
      <c r="D2445" s="5">
        <v>13</v>
      </c>
      <c r="E2445" t="s">
        <v>65</v>
      </c>
      <c r="F2445" t="s">
        <v>56</v>
      </c>
      <c r="G2445" s="5">
        <v>0</v>
      </c>
      <c r="H2445">
        <v>9</v>
      </c>
      <c r="I2445">
        <v>40</v>
      </c>
      <c r="J2445">
        <v>-31</v>
      </c>
      <c r="K2445">
        <f>IF(Table1[[#This Row],[net]]&gt;0,1,0)</f>
        <v>0</v>
      </c>
      <c r="L2445">
        <v>11</v>
      </c>
      <c r="M2445">
        <f>IF(Table1[[#This Row],[team]]=E2444,SUM(Table1[[#This Row],[win/loss]],M2444),Table1[[#This Row],[win/loss]])</f>
        <v>6</v>
      </c>
      <c r="N2445">
        <f>IF(Table1[[#This Row],[team]]=E2444,SUM(Table1[[#This Row],[win/loss]],M2444),Table1[[#This Row],[win/loss]])/B2445</f>
        <v>0.5</v>
      </c>
      <c r="O2445">
        <f t="shared" si="79"/>
        <v>-20</v>
      </c>
      <c r="P2445">
        <f>IF(Table1[[#This Row],[difference]]&gt;0,SQRT(Table1[[#This Row],[difference]]),-SQRT(ABS(Table1[[#This Row],[difference]])))</f>
        <v>-4.4721359549995796</v>
      </c>
      <c r="Q2445">
        <f>IF(Table1[[#This Row],[line]]&gt;0,SQRT(Table1[[#This Row],[line]]),-SQRT(ABS(Table1[[#This Row],[line]])))</f>
        <v>3.3166247903553998</v>
      </c>
      <c r="R2445">
        <f>Table1[[#This Row],[difference]]-Table1[[#This Row],[sqrt(line)]]</f>
        <v>-23.316624790355398</v>
      </c>
      <c r="S2445">
        <f>IF(Table1[[#This Row],[difference]]&gt;0,1,-1)</f>
        <v>-1</v>
      </c>
      <c r="T2445">
        <f>IF(Table1[[#This Row],[team]]=E2444,SUM(H2445,T2444),Table1[[#This Row],[ppg]])</f>
        <v>237</v>
      </c>
      <c r="U2445">
        <f>IF(Table1[[#This Row],[team]]=E2444,SUM(I2445,U2444),Table1[[#This Row],[ppga]])</f>
        <v>324</v>
      </c>
      <c r="V2445">
        <f>IF(Table1[[#This Row],[team]]=E2444,SUM(Table1[[#This Row],[difference]],V2444),Table1[[#This Row],[difference]])</f>
        <v>-50.5</v>
      </c>
      <c r="W2445">
        <f>IF(Table1[[#This Row],[team]]=E2444,SUM(Table1[[#This Row],[sqrt(dif)]],W2444),Table1[[#This Row],[sqrt(dif)]])</f>
        <v>-7.2354963348422929</v>
      </c>
      <c r="X2445">
        <f>IF(Table1[[#This Row],[team]]=E2444,SUM(Table1[[#This Row],[f1]],X2444),Table1[[#This Row],[f1]])</f>
        <v>-65.155350103719769</v>
      </c>
      <c r="Y2445">
        <f>IF(Table1[[#This Row],[ATS]]=S2444,SUM(Table1[[#This Row],[ATS]],Y2444),Table1[[#This Row],[ATS]])</f>
        <v>-3</v>
      </c>
      <c r="Z2445">
        <f>IF(Table1[[#This Row],[ATS]]&gt;0,Table1[[#This Row],[ATS streak (not real)]]-1,Table1[[#This Row],[ATS streak (not real)]]+1)</f>
        <v>-2</v>
      </c>
      <c r="AA2445" s="5">
        <f>Table1[[#This Row],[running ttl ppg]]^2.37/(Table1[[#This Row],[running ttl ppg]]^2.37+Table1[[#This Row],[running ttl ppga]]^2.37)</f>
        <v>0.32277248233506461</v>
      </c>
      <c r="AB2445" s="5">
        <f>Table1[[#This Row],[pyth ratio]]+Table1[[#This Row],[win/loss ratio]]</f>
        <v>0.82277248233506461</v>
      </c>
    </row>
    <row r="2446" spans="1:28" x14ac:dyDescent="0.25">
      <c r="A2446" s="1">
        <v>5004</v>
      </c>
      <c r="B2446" s="7">
        <f t="shared" si="78"/>
        <v>13</v>
      </c>
      <c r="C2446" s="5">
        <v>2020</v>
      </c>
      <c r="D2446" s="5">
        <v>14</v>
      </c>
      <c r="E2446" t="s">
        <v>65</v>
      </c>
      <c r="F2446" t="s">
        <v>71</v>
      </c>
      <c r="G2446" s="5">
        <v>1</v>
      </c>
      <c r="H2446">
        <v>21</v>
      </c>
      <c r="I2446">
        <v>42</v>
      </c>
      <c r="J2446">
        <v>-21</v>
      </c>
      <c r="K2446">
        <f>IF(Table1[[#This Row],[net]]&gt;0,1,0)</f>
        <v>0</v>
      </c>
      <c r="L2446">
        <v>3</v>
      </c>
      <c r="M2446">
        <f>IF(Table1[[#This Row],[team]]=E2445,SUM(Table1[[#This Row],[win/loss]],M2445),Table1[[#This Row],[win/loss]])</f>
        <v>6</v>
      </c>
      <c r="N2446">
        <f>IF(Table1[[#This Row],[team]]=E2445,SUM(Table1[[#This Row],[win/loss]],M2445),Table1[[#This Row],[win/loss]])/B2446</f>
        <v>0.46153846153846156</v>
      </c>
      <c r="O2446">
        <f t="shared" si="79"/>
        <v>-18</v>
      </c>
      <c r="P2446">
        <f>IF(Table1[[#This Row],[difference]]&gt;0,SQRT(Table1[[#This Row],[difference]]),-SQRT(ABS(Table1[[#This Row],[difference]])))</f>
        <v>-4.2426406871192848</v>
      </c>
      <c r="Q2446">
        <f>IF(Table1[[#This Row],[line]]&gt;0,SQRT(Table1[[#This Row],[line]]),-SQRT(ABS(Table1[[#This Row],[line]])))</f>
        <v>1.7320508075688772</v>
      </c>
      <c r="R2446">
        <f>Table1[[#This Row],[difference]]-Table1[[#This Row],[sqrt(line)]]</f>
        <v>-19.732050807568879</v>
      </c>
      <c r="S2446">
        <f>IF(Table1[[#This Row],[difference]]&gt;0,1,-1)</f>
        <v>-1</v>
      </c>
      <c r="T2446">
        <f>IF(Table1[[#This Row],[team]]=E2445,SUM(H2446,T2445),Table1[[#This Row],[ppg]])</f>
        <v>258</v>
      </c>
      <c r="U2446">
        <f>IF(Table1[[#This Row],[team]]=E2445,SUM(I2446,U2445),Table1[[#This Row],[ppga]])</f>
        <v>366</v>
      </c>
      <c r="V2446">
        <f>IF(Table1[[#This Row],[team]]=E2445,SUM(Table1[[#This Row],[difference]],V2445),Table1[[#This Row],[difference]])</f>
        <v>-68.5</v>
      </c>
      <c r="W2446">
        <f>IF(Table1[[#This Row],[team]]=E2445,SUM(Table1[[#This Row],[sqrt(dif)]],W2445),Table1[[#This Row],[sqrt(dif)]])</f>
        <v>-11.478137021961578</v>
      </c>
      <c r="X2446">
        <f>IF(Table1[[#This Row],[team]]=E2445,SUM(Table1[[#This Row],[f1]],X2445),Table1[[#This Row],[f1]])</f>
        <v>-84.887400911288651</v>
      </c>
      <c r="Y2446">
        <f>IF(Table1[[#This Row],[ATS]]=S2445,SUM(Table1[[#This Row],[ATS]],Y2445),Table1[[#This Row],[ATS]])</f>
        <v>-4</v>
      </c>
      <c r="Z2446">
        <f>IF(Table1[[#This Row],[ATS]]&gt;0,Table1[[#This Row],[ATS streak (not real)]]-1,Table1[[#This Row],[ATS streak (not real)]]+1)</f>
        <v>-3</v>
      </c>
      <c r="AA2446" s="5">
        <f>Table1[[#This Row],[running ttl ppg]]^2.37/(Table1[[#This Row],[running ttl ppg]]^2.37+Table1[[#This Row],[running ttl ppga]]^2.37)</f>
        <v>0.30391435231074521</v>
      </c>
      <c r="AB2446" s="5">
        <f>Table1[[#This Row],[pyth ratio]]+Table1[[#This Row],[win/loss ratio]]</f>
        <v>0.76545281384920671</v>
      </c>
    </row>
    <row r="2447" spans="1:28" x14ac:dyDescent="0.25">
      <c r="A2447" s="1">
        <v>5005</v>
      </c>
      <c r="B2447" s="7">
        <f t="shared" si="78"/>
        <v>14</v>
      </c>
      <c r="C2447" s="5">
        <v>2020</v>
      </c>
      <c r="D2447" s="5">
        <v>15</v>
      </c>
      <c r="E2447" t="s">
        <v>65</v>
      </c>
      <c r="F2447" t="s">
        <v>55</v>
      </c>
      <c r="G2447" s="5">
        <v>1</v>
      </c>
      <c r="H2447">
        <v>16</v>
      </c>
      <c r="I2447">
        <v>20</v>
      </c>
      <c r="J2447">
        <v>-4</v>
      </c>
      <c r="K2447">
        <f>IF(Table1[[#This Row],[net]]&gt;0,1,0)</f>
        <v>0</v>
      </c>
      <c r="L2447">
        <v>-6.5</v>
      </c>
      <c r="M2447">
        <f>IF(Table1[[#This Row],[team]]=E2446,SUM(Table1[[#This Row],[win/loss]],M2446),Table1[[#This Row],[win/loss]])</f>
        <v>6</v>
      </c>
      <c r="N2447">
        <f>IF(Table1[[#This Row],[team]]=E2446,SUM(Table1[[#This Row],[win/loss]],M2446),Table1[[#This Row],[win/loss]])/B2447</f>
        <v>0.42857142857142855</v>
      </c>
      <c r="O2447">
        <f t="shared" si="79"/>
        <v>-10.5</v>
      </c>
      <c r="P2447">
        <f>IF(Table1[[#This Row],[difference]]&gt;0,SQRT(Table1[[#This Row],[difference]]),-SQRT(ABS(Table1[[#This Row],[difference]])))</f>
        <v>-3.2403703492039302</v>
      </c>
      <c r="Q2447">
        <f>IF(Table1[[#This Row],[line]]&gt;0,SQRT(Table1[[#This Row],[line]]),-SQRT(ABS(Table1[[#This Row],[line]])))</f>
        <v>-2.5495097567963922</v>
      </c>
      <c r="R2447">
        <f>Table1[[#This Row],[difference]]-Table1[[#This Row],[sqrt(line)]]</f>
        <v>-7.9504902432036078</v>
      </c>
      <c r="S2447">
        <f>IF(Table1[[#This Row],[difference]]&gt;0,1,-1)</f>
        <v>-1</v>
      </c>
      <c r="T2447">
        <f>IF(Table1[[#This Row],[team]]=E2446,SUM(H2447,T2446),Table1[[#This Row],[ppg]])</f>
        <v>274</v>
      </c>
      <c r="U2447">
        <f>IF(Table1[[#This Row],[team]]=E2446,SUM(I2447,U2446),Table1[[#This Row],[ppga]])</f>
        <v>386</v>
      </c>
      <c r="V2447">
        <f>IF(Table1[[#This Row],[team]]=E2446,SUM(Table1[[#This Row],[difference]],V2446),Table1[[#This Row],[difference]])</f>
        <v>-79</v>
      </c>
      <c r="W2447">
        <f>IF(Table1[[#This Row],[team]]=E2446,SUM(Table1[[#This Row],[sqrt(dif)]],W2446),Table1[[#This Row],[sqrt(dif)]])</f>
        <v>-14.718507371165508</v>
      </c>
      <c r="X2447">
        <f>IF(Table1[[#This Row],[team]]=E2446,SUM(Table1[[#This Row],[f1]],X2446),Table1[[#This Row],[f1]])</f>
        <v>-92.837891154492254</v>
      </c>
      <c r="Y2447">
        <f>IF(Table1[[#This Row],[ATS]]=S2446,SUM(Table1[[#This Row],[ATS]],Y2446),Table1[[#This Row],[ATS]])</f>
        <v>-5</v>
      </c>
      <c r="Z2447">
        <f>IF(Table1[[#This Row],[ATS]]&gt;0,Table1[[#This Row],[ATS streak (not real)]]-1,Table1[[#This Row],[ATS streak (not real)]]+1)</f>
        <v>-4</v>
      </c>
      <c r="AA2447" s="5">
        <f>Table1[[#This Row],[running ttl ppg]]^2.37/(Table1[[#This Row],[running ttl ppg]]^2.37+Table1[[#This Row],[running ttl ppga]]^2.37)</f>
        <v>0.3074174260090487</v>
      </c>
      <c r="AB2447" s="5">
        <f>Table1[[#This Row],[pyth ratio]]+Table1[[#This Row],[win/loss ratio]]</f>
        <v>0.73598885458047725</v>
      </c>
    </row>
    <row r="2448" spans="1:28" x14ac:dyDescent="0.25">
      <c r="A2448" s="1">
        <v>5006</v>
      </c>
      <c r="B2448" s="7">
        <f t="shared" si="78"/>
        <v>15</v>
      </c>
      <c r="C2448" s="5">
        <v>2020</v>
      </c>
      <c r="D2448" s="5">
        <v>16</v>
      </c>
      <c r="E2448" t="s">
        <v>65</v>
      </c>
      <c r="F2448" t="s">
        <v>57</v>
      </c>
      <c r="G2448" s="5">
        <v>0</v>
      </c>
      <c r="H2448">
        <v>24</v>
      </c>
      <c r="I2448">
        <v>17</v>
      </c>
      <c r="J2448">
        <v>7</v>
      </c>
      <c r="K2448">
        <f>IF(Table1[[#This Row],[net]]&gt;0,1,0)</f>
        <v>1</v>
      </c>
      <c r="L2448">
        <v>7.5</v>
      </c>
      <c r="M2448">
        <f>IF(Table1[[#This Row],[team]]=E2447,SUM(Table1[[#This Row],[win/loss]],M2447),Table1[[#This Row],[win/loss]])</f>
        <v>7</v>
      </c>
      <c r="N2448">
        <f>IF(Table1[[#This Row],[team]]=E2447,SUM(Table1[[#This Row],[win/loss]],M2447),Table1[[#This Row],[win/loss]])/B2448</f>
        <v>0.46666666666666667</v>
      </c>
      <c r="O2448">
        <f t="shared" si="79"/>
        <v>14.5</v>
      </c>
      <c r="P2448">
        <f>IF(Table1[[#This Row],[difference]]&gt;0,SQRT(Table1[[#This Row],[difference]]),-SQRT(ABS(Table1[[#This Row],[difference]])))</f>
        <v>3.8078865529319543</v>
      </c>
      <c r="Q2448">
        <f>IF(Table1[[#This Row],[line]]&gt;0,SQRT(Table1[[#This Row],[line]]),-SQRT(ABS(Table1[[#This Row],[line]])))</f>
        <v>2.7386127875258306</v>
      </c>
      <c r="R2448">
        <f>Table1[[#This Row],[difference]]-Table1[[#This Row],[sqrt(line)]]</f>
        <v>11.761387212474169</v>
      </c>
      <c r="S2448">
        <f>IF(Table1[[#This Row],[difference]]&gt;0,1,-1)</f>
        <v>1</v>
      </c>
      <c r="T2448">
        <f>IF(Table1[[#This Row],[team]]=E2447,SUM(H2448,T2447),Table1[[#This Row],[ppg]])</f>
        <v>298</v>
      </c>
      <c r="U2448">
        <f>IF(Table1[[#This Row],[team]]=E2447,SUM(I2448,U2447),Table1[[#This Row],[ppga]])</f>
        <v>403</v>
      </c>
      <c r="V2448">
        <f>IF(Table1[[#This Row],[team]]=E2447,SUM(Table1[[#This Row],[difference]],V2447),Table1[[#This Row],[difference]])</f>
        <v>-64.5</v>
      </c>
      <c r="W2448">
        <f>IF(Table1[[#This Row],[team]]=E2447,SUM(Table1[[#This Row],[sqrt(dif)]],W2447),Table1[[#This Row],[sqrt(dif)]])</f>
        <v>-10.910620818233554</v>
      </c>
      <c r="X2448">
        <f>IF(Table1[[#This Row],[team]]=E2447,SUM(Table1[[#This Row],[f1]],X2447),Table1[[#This Row],[f1]])</f>
        <v>-81.076503942018093</v>
      </c>
      <c r="Y2448">
        <f>IF(Table1[[#This Row],[ATS]]=S2447,SUM(Table1[[#This Row],[ATS]],Y2447),Table1[[#This Row],[ATS]])</f>
        <v>1</v>
      </c>
      <c r="Z2448">
        <f>IF(Table1[[#This Row],[ATS]]&gt;0,Table1[[#This Row],[ATS streak (not real)]]-1,Table1[[#This Row],[ATS streak (not real)]]+1)</f>
        <v>0</v>
      </c>
      <c r="AA2448" s="5">
        <f>Table1[[#This Row],[running ttl ppg]]^2.37/(Table1[[#This Row],[running ttl ppg]]^2.37+Table1[[#This Row],[running ttl ppga]]^2.37)</f>
        <v>0.32841377565729896</v>
      </c>
      <c r="AB2448" s="5">
        <f>Table1[[#This Row],[pyth ratio]]+Table1[[#This Row],[win/loss ratio]]</f>
        <v>0.79508044232396569</v>
      </c>
    </row>
    <row r="2449" spans="1:28" x14ac:dyDescent="0.25">
      <c r="A2449" s="1">
        <v>5007</v>
      </c>
      <c r="B2449" s="7">
        <f t="shared" si="78"/>
        <v>16</v>
      </c>
      <c r="C2449" s="5">
        <v>2020</v>
      </c>
      <c r="D2449" s="5">
        <v>17</v>
      </c>
      <c r="E2449" t="s">
        <v>65</v>
      </c>
      <c r="F2449" t="s">
        <v>50</v>
      </c>
      <c r="G2449" s="5">
        <v>0</v>
      </c>
      <c r="H2449">
        <v>15</v>
      </c>
      <c r="I2449">
        <v>16</v>
      </c>
      <c r="J2449">
        <v>-1</v>
      </c>
      <c r="K2449">
        <f>IF(Table1[[#This Row],[net]]&gt;0,1,0)</f>
        <v>0</v>
      </c>
      <c r="L2449">
        <v>4.5</v>
      </c>
      <c r="M2449">
        <f>IF(Table1[[#This Row],[team]]=E2448,SUM(Table1[[#This Row],[win/loss]],M2448),Table1[[#This Row],[win/loss]])</f>
        <v>7</v>
      </c>
      <c r="N2449">
        <f>IF(Table1[[#This Row],[team]]=E2448,SUM(Table1[[#This Row],[win/loss]],M2448),Table1[[#This Row],[win/loss]])/B2449</f>
        <v>0.4375</v>
      </c>
      <c r="O2449">
        <f t="shared" si="79"/>
        <v>3.5</v>
      </c>
      <c r="P2449">
        <f>IF(Table1[[#This Row],[difference]]&gt;0,SQRT(Table1[[#This Row],[difference]]),-SQRT(ABS(Table1[[#This Row],[difference]])))</f>
        <v>1.8708286933869707</v>
      </c>
      <c r="Q2449">
        <f>IF(Table1[[#This Row],[line]]&gt;0,SQRT(Table1[[#This Row],[line]]),-SQRT(ABS(Table1[[#This Row],[line]])))</f>
        <v>2.1213203435596424</v>
      </c>
      <c r="R2449">
        <f>Table1[[#This Row],[difference]]-Table1[[#This Row],[sqrt(line)]]</f>
        <v>1.3786796564403576</v>
      </c>
      <c r="S2449">
        <f>IF(Table1[[#This Row],[difference]]&gt;0,1,-1)</f>
        <v>1</v>
      </c>
      <c r="T2449">
        <f>IF(Table1[[#This Row],[team]]=E2448,SUM(H2449,T2448),Table1[[#This Row],[ppg]])</f>
        <v>313</v>
      </c>
      <c r="U2449">
        <f>IF(Table1[[#This Row],[team]]=E2448,SUM(I2449,U2448),Table1[[#This Row],[ppga]])</f>
        <v>419</v>
      </c>
      <c r="V2449">
        <f>IF(Table1[[#This Row],[team]]=E2448,SUM(Table1[[#This Row],[difference]],V2448),Table1[[#This Row],[difference]])</f>
        <v>-61</v>
      </c>
      <c r="W2449">
        <f>IF(Table1[[#This Row],[team]]=E2448,SUM(Table1[[#This Row],[sqrt(dif)]],W2448),Table1[[#This Row],[sqrt(dif)]])</f>
        <v>-9.0397921248465831</v>
      </c>
      <c r="X2449">
        <f>IF(Table1[[#This Row],[team]]=E2448,SUM(Table1[[#This Row],[f1]],X2448),Table1[[#This Row],[f1]])</f>
        <v>-79.697824285577738</v>
      </c>
      <c r="Y2449">
        <f>IF(Table1[[#This Row],[ATS]]=S2448,SUM(Table1[[#This Row],[ATS]],Y2448),Table1[[#This Row],[ATS]])</f>
        <v>2</v>
      </c>
      <c r="Z2449">
        <f>IF(Table1[[#This Row],[ATS]]&gt;0,Table1[[#This Row],[ATS streak (not real)]]-1,Table1[[#This Row],[ATS streak (not real)]]+1)</f>
        <v>1</v>
      </c>
      <c r="AA2449" s="5">
        <f>Table1[[#This Row],[running ttl ppg]]^2.37/(Table1[[#This Row],[running ttl ppg]]^2.37+Table1[[#This Row],[running ttl ppga]]^2.37)</f>
        <v>0.3337545021860282</v>
      </c>
      <c r="AB2449" s="5">
        <f>Table1[[#This Row],[pyth ratio]]+Table1[[#This Row],[win/loss ratio]]</f>
        <v>0.7712545021860282</v>
      </c>
    </row>
    <row r="2450" spans="1:28" x14ac:dyDescent="0.25">
      <c r="A2450" s="1">
        <v>5008</v>
      </c>
      <c r="B2450" s="7">
        <f t="shared" si="78"/>
        <v>1</v>
      </c>
      <c r="C2450" s="5">
        <v>2020</v>
      </c>
      <c r="D2450" s="5">
        <v>1</v>
      </c>
      <c r="E2450" t="s">
        <v>66</v>
      </c>
      <c r="F2450" t="s">
        <v>72</v>
      </c>
      <c r="G2450" s="5">
        <v>1</v>
      </c>
      <c r="H2450">
        <v>32</v>
      </c>
      <c r="I2450">
        <v>27</v>
      </c>
      <c r="J2450">
        <v>5</v>
      </c>
      <c r="K2450">
        <f>IF(Table1[[#This Row],[net]]&gt;0,1,0)</f>
        <v>1</v>
      </c>
      <c r="L2450">
        <v>-10</v>
      </c>
      <c r="M2450">
        <f>IF(Table1[[#This Row],[team]]=E2449,SUM(Table1[[#This Row],[win/loss]],M2449),Table1[[#This Row],[win/loss]])</f>
        <v>1</v>
      </c>
      <c r="N2450">
        <f>IF(Table1[[#This Row],[team]]=E2449,SUM(Table1[[#This Row],[win/loss]],M2449),Table1[[#This Row],[win/loss]])/B2450</f>
        <v>1</v>
      </c>
      <c r="O2450">
        <f t="shared" si="79"/>
        <v>-5</v>
      </c>
      <c r="P2450">
        <f>IF(Table1[[#This Row],[difference]]&gt;0,SQRT(Table1[[#This Row],[difference]]),-SQRT(ABS(Table1[[#This Row],[difference]])))</f>
        <v>-2.2360679774997898</v>
      </c>
      <c r="Q2450">
        <f>IF(Table1[[#This Row],[line]]&gt;0,SQRT(Table1[[#This Row],[line]]),-SQRT(ABS(Table1[[#This Row],[line]])))</f>
        <v>-3.1622776601683795</v>
      </c>
      <c r="R2450">
        <f>Table1[[#This Row],[difference]]-Table1[[#This Row],[sqrt(line)]]</f>
        <v>-1.8377223398316205</v>
      </c>
      <c r="S2450">
        <f>IF(Table1[[#This Row],[difference]]&gt;0,1,-1)</f>
        <v>-1</v>
      </c>
      <c r="T2450">
        <f>IF(Table1[[#This Row],[team]]=E2449,SUM(H2450,T2449),Table1[[#This Row],[ppg]])</f>
        <v>32</v>
      </c>
      <c r="U2450">
        <f>IF(Table1[[#This Row],[team]]=E2449,SUM(I2450,U2449),Table1[[#This Row],[ppga]])</f>
        <v>27</v>
      </c>
      <c r="V2450">
        <f>IF(Table1[[#This Row],[team]]=E2449,SUM(Table1[[#This Row],[difference]],V2449),Table1[[#This Row],[difference]])</f>
        <v>-5</v>
      </c>
      <c r="W2450">
        <f>IF(Table1[[#This Row],[team]]=E2449,SUM(Table1[[#This Row],[sqrt(dif)]],W2449),Table1[[#This Row],[sqrt(dif)]])</f>
        <v>-2.2360679774997898</v>
      </c>
      <c r="X2450">
        <f>IF(Table1[[#This Row],[team]]=E2449,SUM(Table1[[#This Row],[f1]],X2449),Table1[[#This Row],[f1]])</f>
        <v>-1.8377223398316205</v>
      </c>
      <c r="Y2450">
        <f>IF(Table1[[#This Row],[ATS]]=S2449,SUM(Table1[[#This Row],[ATS]],Y2449),Table1[[#This Row],[ATS]])</f>
        <v>-1</v>
      </c>
      <c r="Z2450">
        <f>IF(Table1[[#This Row],[ATS]]&gt;0,Table1[[#This Row],[ATS streak (not real)]]-1,Table1[[#This Row],[ATS streak (not real)]]+1)</f>
        <v>0</v>
      </c>
      <c r="AA2450" s="5">
        <f>Table1[[#This Row],[running ttl ppg]]^2.37/(Table1[[#This Row],[running ttl ppg]]^2.37+Table1[[#This Row],[running ttl ppga]]^2.37)</f>
        <v>0.59932675782107026</v>
      </c>
      <c r="AB2450" s="5">
        <f>Table1[[#This Row],[pyth ratio]]+Table1[[#This Row],[win/loss ratio]]</f>
        <v>1.5993267578210704</v>
      </c>
    </row>
    <row r="2451" spans="1:28" x14ac:dyDescent="0.25">
      <c r="A2451" s="1">
        <v>5009</v>
      </c>
      <c r="B2451" s="7">
        <f t="shared" ref="B2451:B2514" si="80">IF(B2450=16,1,B2450+1)</f>
        <v>2</v>
      </c>
      <c r="C2451" s="5">
        <v>2020</v>
      </c>
      <c r="D2451" s="5">
        <v>2</v>
      </c>
      <c r="E2451" t="s">
        <v>66</v>
      </c>
      <c r="F2451" t="s">
        <v>42</v>
      </c>
      <c r="G2451" s="5">
        <v>0</v>
      </c>
      <c r="H2451">
        <v>20</v>
      </c>
      <c r="I2451">
        <v>24</v>
      </c>
      <c r="J2451">
        <v>-4</v>
      </c>
      <c r="K2451">
        <f>IF(Table1[[#This Row],[net]]&gt;0,1,0)</f>
        <v>0</v>
      </c>
      <c r="L2451">
        <v>-1</v>
      </c>
      <c r="M2451">
        <f>IF(Table1[[#This Row],[team]]=E2450,SUM(Table1[[#This Row],[win/loss]],M2450),Table1[[#This Row],[win/loss]])</f>
        <v>1</v>
      </c>
      <c r="N2451">
        <f>IF(Table1[[#This Row],[team]]=E2450,SUM(Table1[[#This Row],[win/loss]],M2450),Table1[[#This Row],[win/loss]])/B2451</f>
        <v>0.5</v>
      </c>
      <c r="O2451">
        <f t="shared" si="79"/>
        <v>-5</v>
      </c>
      <c r="P2451">
        <f>IF(Table1[[#This Row],[difference]]&gt;0,SQRT(Table1[[#This Row],[difference]]),-SQRT(ABS(Table1[[#This Row],[difference]])))</f>
        <v>-2.2360679774997898</v>
      </c>
      <c r="Q2451">
        <f>IF(Table1[[#This Row],[line]]&gt;0,SQRT(Table1[[#This Row],[line]]),-SQRT(ABS(Table1[[#This Row],[line]])))</f>
        <v>-1</v>
      </c>
      <c r="R2451">
        <f>Table1[[#This Row],[difference]]-Table1[[#This Row],[sqrt(line)]]</f>
        <v>-4</v>
      </c>
      <c r="S2451">
        <f>IF(Table1[[#This Row],[difference]]&gt;0,1,-1)</f>
        <v>-1</v>
      </c>
      <c r="T2451">
        <f>IF(Table1[[#This Row],[team]]=E2450,SUM(H2451,T2450),Table1[[#This Row],[ppg]])</f>
        <v>52</v>
      </c>
      <c r="U2451">
        <f>IF(Table1[[#This Row],[team]]=E2450,SUM(I2451,U2450),Table1[[#This Row],[ppga]])</f>
        <v>51</v>
      </c>
      <c r="V2451">
        <f>IF(Table1[[#This Row],[team]]=E2450,SUM(Table1[[#This Row],[difference]],V2450),Table1[[#This Row],[difference]])</f>
        <v>-10</v>
      </c>
      <c r="W2451">
        <f>IF(Table1[[#This Row],[team]]=E2450,SUM(Table1[[#This Row],[sqrt(dif)]],W2450),Table1[[#This Row],[sqrt(dif)]])</f>
        <v>-4.4721359549995796</v>
      </c>
      <c r="X2451">
        <f>IF(Table1[[#This Row],[team]]=E2450,SUM(Table1[[#This Row],[f1]],X2450),Table1[[#This Row],[f1]])</f>
        <v>-5.83772233983162</v>
      </c>
      <c r="Y2451">
        <f>IF(Table1[[#This Row],[ATS]]=S2450,SUM(Table1[[#This Row],[ATS]],Y2450),Table1[[#This Row],[ATS]])</f>
        <v>-2</v>
      </c>
      <c r="Z2451">
        <f>IF(Table1[[#This Row],[ATS]]&gt;0,Table1[[#This Row],[ATS streak (not real)]]-1,Table1[[#This Row],[ATS streak (not real)]]+1)</f>
        <v>-1</v>
      </c>
      <c r="AA2451" s="5">
        <f>Table1[[#This Row],[running ttl ppg]]^2.37/(Table1[[#This Row],[running ttl ppg]]^2.37+Table1[[#This Row],[running ttl ppga]]^2.37)</f>
        <v>0.51150318570652376</v>
      </c>
      <c r="AB2451" s="5">
        <f>Table1[[#This Row],[pyth ratio]]+Table1[[#This Row],[win/loss ratio]]</f>
        <v>1.0115031857065238</v>
      </c>
    </row>
    <row r="2452" spans="1:28" x14ac:dyDescent="0.25">
      <c r="A2452" s="1">
        <v>5010</v>
      </c>
      <c r="B2452" s="7">
        <f t="shared" si="80"/>
        <v>3</v>
      </c>
      <c r="C2452" s="5">
        <v>2020</v>
      </c>
      <c r="D2452" s="5">
        <v>3</v>
      </c>
      <c r="E2452" t="s">
        <v>66</v>
      </c>
      <c r="F2452" t="s">
        <v>51</v>
      </c>
      <c r="G2452" s="5">
        <v>1</v>
      </c>
      <c r="H2452">
        <v>24</v>
      </c>
      <c r="I2452">
        <v>27</v>
      </c>
      <c r="J2452">
        <v>-3</v>
      </c>
      <c r="K2452">
        <f>IF(Table1[[#This Row],[net]]&gt;0,1,0)</f>
        <v>0</v>
      </c>
      <c r="L2452">
        <v>-4</v>
      </c>
      <c r="M2452">
        <f>IF(Table1[[#This Row],[team]]=E2451,SUM(Table1[[#This Row],[win/loss]],M2451),Table1[[#This Row],[win/loss]])</f>
        <v>1</v>
      </c>
      <c r="N2452">
        <f>IF(Table1[[#This Row],[team]]=E2451,SUM(Table1[[#This Row],[win/loss]],M2451),Table1[[#This Row],[win/loss]])/B2452</f>
        <v>0.33333333333333331</v>
      </c>
      <c r="O2452">
        <f t="shared" si="79"/>
        <v>-7</v>
      </c>
      <c r="P2452">
        <f>IF(Table1[[#This Row],[difference]]&gt;0,SQRT(Table1[[#This Row],[difference]]),-SQRT(ABS(Table1[[#This Row],[difference]])))</f>
        <v>-2.6457513110645907</v>
      </c>
      <c r="Q2452">
        <f>IF(Table1[[#This Row],[line]]&gt;0,SQRT(Table1[[#This Row],[line]]),-SQRT(ABS(Table1[[#This Row],[line]])))</f>
        <v>-2</v>
      </c>
      <c r="R2452">
        <f>Table1[[#This Row],[difference]]-Table1[[#This Row],[sqrt(line)]]</f>
        <v>-5</v>
      </c>
      <c r="S2452">
        <f>IF(Table1[[#This Row],[difference]]&gt;0,1,-1)</f>
        <v>-1</v>
      </c>
      <c r="T2452">
        <f>IF(Table1[[#This Row],[team]]=E2451,SUM(H2452,T2451),Table1[[#This Row],[ppg]])</f>
        <v>76</v>
      </c>
      <c r="U2452">
        <f>IF(Table1[[#This Row],[team]]=E2451,SUM(I2452,U2451),Table1[[#This Row],[ppga]])</f>
        <v>78</v>
      </c>
      <c r="V2452">
        <f>IF(Table1[[#This Row],[team]]=E2451,SUM(Table1[[#This Row],[difference]],V2451),Table1[[#This Row],[difference]])</f>
        <v>-17</v>
      </c>
      <c r="W2452">
        <f>IF(Table1[[#This Row],[team]]=E2451,SUM(Table1[[#This Row],[sqrt(dif)]],W2451),Table1[[#This Row],[sqrt(dif)]])</f>
        <v>-7.1178872660641703</v>
      </c>
      <c r="X2452">
        <f>IF(Table1[[#This Row],[team]]=E2451,SUM(Table1[[#This Row],[f1]],X2451),Table1[[#This Row],[f1]])</f>
        <v>-10.83772233983162</v>
      </c>
      <c r="Y2452">
        <f>IF(Table1[[#This Row],[ATS]]=S2451,SUM(Table1[[#This Row],[ATS]],Y2451),Table1[[#This Row],[ATS]])</f>
        <v>-3</v>
      </c>
      <c r="Z2452">
        <f>IF(Table1[[#This Row],[ATS]]&gt;0,Table1[[#This Row],[ATS streak (not real)]]-1,Table1[[#This Row],[ATS streak (not real)]]+1)</f>
        <v>-2</v>
      </c>
      <c r="AA2452" s="5">
        <f>Table1[[#This Row],[running ttl ppg]]^2.37/(Table1[[#This Row],[running ttl ppg]]^2.37+Table1[[#This Row],[running ttl ppga]]^2.37)</f>
        <v>0.48461438312043242</v>
      </c>
      <c r="AB2452" s="5">
        <f>Table1[[#This Row],[pyth ratio]]+Table1[[#This Row],[win/loss ratio]]</f>
        <v>0.81794771645376574</v>
      </c>
    </row>
    <row r="2453" spans="1:28" x14ac:dyDescent="0.25">
      <c r="A2453" s="1">
        <v>5011</v>
      </c>
      <c r="B2453" s="7">
        <f t="shared" si="80"/>
        <v>4</v>
      </c>
      <c r="C2453" s="5">
        <v>2020</v>
      </c>
      <c r="D2453" s="5">
        <v>4</v>
      </c>
      <c r="E2453" t="s">
        <v>66</v>
      </c>
      <c r="F2453" t="s">
        <v>52</v>
      </c>
      <c r="G2453" s="5">
        <v>0</v>
      </c>
      <c r="H2453">
        <v>34</v>
      </c>
      <c r="I2453">
        <v>27</v>
      </c>
      <c r="J2453">
        <v>7</v>
      </c>
      <c r="K2453">
        <f>IF(Table1[[#This Row],[net]]&gt;0,1,0)</f>
        <v>1</v>
      </c>
      <c r="L2453">
        <v>3.5</v>
      </c>
      <c r="M2453">
        <f>IF(Table1[[#This Row],[team]]=E2452,SUM(Table1[[#This Row],[win/loss]],M2452),Table1[[#This Row],[win/loss]])</f>
        <v>2</v>
      </c>
      <c r="N2453">
        <f>IF(Table1[[#This Row],[team]]=E2452,SUM(Table1[[#This Row],[win/loss]],M2452),Table1[[#This Row],[win/loss]])/B2453</f>
        <v>0.5</v>
      </c>
      <c r="O2453">
        <f t="shared" si="79"/>
        <v>10.5</v>
      </c>
      <c r="P2453">
        <f>IF(Table1[[#This Row],[difference]]&gt;0,SQRT(Table1[[#This Row],[difference]]),-SQRT(ABS(Table1[[#This Row],[difference]])))</f>
        <v>3.2403703492039302</v>
      </c>
      <c r="Q2453">
        <f>IF(Table1[[#This Row],[line]]&gt;0,SQRT(Table1[[#This Row],[line]]),-SQRT(ABS(Table1[[#This Row],[line]])))</f>
        <v>1.8708286933869707</v>
      </c>
      <c r="R2453">
        <f>Table1[[#This Row],[difference]]-Table1[[#This Row],[sqrt(line)]]</f>
        <v>8.6291713066130296</v>
      </c>
      <c r="S2453">
        <f>IF(Table1[[#This Row],[difference]]&gt;0,1,-1)</f>
        <v>1</v>
      </c>
      <c r="T2453">
        <f>IF(Table1[[#This Row],[team]]=E2452,SUM(H2453,T2452),Table1[[#This Row],[ppg]])</f>
        <v>110</v>
      </c>
      <c r="U2453">
        <f>IF(Table1[[#This Row],[team]]=E2452,SUM(I2453,U2452),Table1[[#This Row],[ppga]])</f>
        <v>105</v>
      </c>
      <c r="V2453">
        <f>IF(Table1[[#This Row],[team]]=E2452,SUM(Table1[[#This Row],[difference]],V2452),Table1[[#This Row],[difference]])</f>
        <v>-6.5</v>
      </c>
      <c r="W2453">
        <f>IF(Table1[[#This Row],[team]]=E2452,SUM(Table1[[#This Row],[sqrt(dif)]],W2452),Table1[[#This Row],[sqrt(dif)]])</f>
        <v>-3.8775169168602401</v>
      </c>
      <c r="X2453">
        <f>IF(Table1[[#This Row],[team]]=E2452,SUM(Table1[[#This Row],[f1]],X2452),Table1[[#This Row],[f1]])</f>
        <v>-2.2085510332185905</v>
      </c>
      <c r="Y2453">
        <f>IF(Table1[[#This Row],[ATS]]=S2452,SUM(Table1[[#This Row],[ATS]],Y2452),Table1[[#This Row],[ATS]])</f>
        <v>1</v>
      </c>
      <c r="Z2453">
        <f>IF(Table1[[#This Row],[ATS]]&gt;0,Table1[[#This Row],[ATS streak (not real)]]-1,Table1[[#This Row],[ATS streak (not real)]]+1)</f>
        <v>0</v>
      </c>
      <c r="AA2453" s="5">
        <f>Table1[[#This Row],[running ttl ppg]]^2.37/(Table1[[#This Row],[running ttl ppg]]^2.37+Table1[[#This Row],[running ttl ppga]]^2.37)</f>
        <v>0.52753522265040498</v>
      </c>
      <c r="AB2453" s="5">
        <f>Table1[[#This Row],[pyth ratio]]+Table1[[#This Row],[win/loss ratio]]</f>
        <v>1.0275352226504051</v>
      </c>
    </row>
    <row r="2454" spans="1:28" x14ac:dyDescent="0.25">
      <c r="A2454" s="1">
        <v>5012</v>
      </c>
      <c r="B2454" s="7">
        <f t="shared" si="80"/>
        <v>5</v>
      </c>
      <c r="C2454" s="5">
        <v>2020</v>
      </c>
      <c r="D2454" s="5">
        <v>5</v>
      </c>
      <c r="E2454" t="s">
        <v>66</v>
      </c>
      <c r="F2454" t="s">
        <v>62</v>
      </c>
      <c r="G2454" s="5">
        <v>1</v>
      </c>
      <c r="H2454">
        <v>31</v>
      </c>
      <c r="I2454">
        <v>6</v>
      </c>
      <c r="J2454">
        <v>25</v>
      </c>
      <c r="K2454">
        <f>IF(Table1[[#This Row],[net]]&gt;0,1,0)</f>
        <v>1</v>
      </c>
      <c r="L2454">
        <v>-14</v>
      </c>
      <c r="M2454">
        <f>IF(Table1[[#This Row],[team]]=E2453,SUM(Table1[[#This Row],[win/loss]],M2453),Table1[[#This Row],[win/loss]])</f>
        <v>3</v>
      </c>
      <c r="N2454">
        <f>IF(Table1[[#This Row],[team]]=E2453,SUM(Table1[[#This Row],[win/loss]],M2453),Table1[[#This Row],[win/loss]])/B2454</f>
        <v>0.6</v>
      </c>
      <c r="O2454">
        <f t="shared" si="79"/>
        <v>11</v>
      </c>
      <c r="P2454">
        <f>IF(Table1[[#This Row],[difference]]&gt;0,SQRT(Table1[[#This Row],[difference]]),-SQRT(ABS(Table1[[#This Row],[difference]])))</f>
        <v>3.3166247903553998</v>
      </c>
      <c r="Q2454">
        <f>IF(Table1[[#This Row],[line]]&gt;0,SQRT(Table1[[#This Row],[line]]),-SQRT(ABS(Table1[[#This Row],[line]])))</f>
        <v>-3.7416573867739413</v>
      </c>
      <c r="R2454">
        <f>Table1[[#This Row],[difference]]-Table1[[#This Row],[sqrt(line)]]</f>
        <v>14.741657386773941</v>
      </c>
      <c r="S2454">
        <f>IF(Table1[[#This Row],[difference]]&gt;0,1,-1)</f>
        <v>1</v>
      </c>
      <c r="T2454">
        <f>IF(Table1[[#This Row],[team]]=E2453,SUM(H2454,T2453),Table1[[#This Row],[ppg]])</f>
        <v>141</v>
      </c>
      <c r="U2454">
        <f>IF(Table1[[#This Row],[team]]=E2453,SUM(I2454,U2453),Table1[[#This Row],[ppga]])</f>
        <v>111</v>
      </c>
      <c r="V2454">
        <f>IF(Table1[[#This Row],[team]]=E2453,SUM(Table1[[#This Row],[difference]],V2453),Table1[[#This Row],[difference]])</f>
        <v>4.5</v>
      </c>
      <c r="W2454">
        <f>IF(Table1[[#This Row],[team]]=E2453,SUM(Table1[[#This Row],[sqrt(dif)]],W2453),Table1[[#This Row],[sqrt(dif)]])</f>
        <v>-0.56089212650484033</v>
      </c>
      <c r="X2454">
        <f>IF(Table1[[#This Row],[team]]=E2453,SUM(Table1[[#This Row],[f1]],X2453),Table1[[#This Row],[f1]])</f>
        <v>12.53310635355535</v>
      </c>
      <c r="Y2454">
        <f>IF(Table1[[#This Row],[ATS]]=S2453,SUM(Table1[[#This Row],[ATS]],Y2453),Table1[[#This Row],[ATS]])</f>
        <v>2</v>
      </c>
      <c r="Z2454">
        <f>IF(Table1[[#This Row],[ATS]]&gt;0,Table1[[#This Row],[ATS streak (not real)]]-1,Table1[[#This Row],[ATS streak (not real)]]+1)</f>
        <v>1</v>
      </c>
      <c r="AA2454" s="5">
        <f>Table1[[#This Row],[running ttl ppg]]^2.37/(Table1[[#This Row],[running ttl ppg]]^2.37+Table1[[#This Row],[running ttl ppga]]^2.37)</f>
        <v>0.63806473251485762</v>
      </c>
      <c r="AB2454" s="5">
        <f>Table1[[#This Row],[pyth ratio]]+Table1[[#This Row],[win/loss ratio]]</f>
        <v>1.2380647325148577</v>
      </c>
    </row>
    <row r="2455" spans="1:28" x14ac:dyDescent="0.25">
      <c r="A2455" s="1">
        <v>5013</v>
      </c>
      <c r="B2455" s="7">
        <f t="shared" si="80"/>
        <v>6</v>
      </c>
      <c r="C2455" s="5">
        <v>2020</v>
      </c>
      <c r="D2455" s="5">
        <v>6</v>
      </c>
      <c r="E2455" t="s">
        <v>66</v>
      </c>
      <c r="F2455" t="s">
        <v>60</v>
      </c>
      <c r="G2455" s="5">
        <v>0</v>
      </c>
      <c r="H2455">
        <v>20</v>
      </c>
      <c r="I2455">
        <v>38</v>
      </c>
      <c r="J2455">
        <v>-18</v>
      </c>
      <c r="K2455">
        <f>IF(Table1[[#This Row],[net]]&gt;0,1,0)</f>
        <v>0</v>
      </c>
      <c r="L2455">
        <v>3.5</v>
      </c>
      <c r="M2455">
        <f>IF(Table1[[#This Row],[team]]=E2454,SUM(Table1[[#This Row],[win/loss]],M2454),Table1[[#This Row],[win/loss]])</f>
        <v>3</v>
      </c>
      <c r="N2455">
        <f>IF(Table1[[#This Row],[team]]=E2454,SUM(Table1[[#This Row],[win/loss]],M2454),Table1[[#This Row],[win/loss]])/B2455</f>
        <v>0.5</v>
      </c>
      <c r="O2455">
        <f t="shared" si="79"/>
        <v>-14.5</v>
      </c>
      <c r="P2455">
        <f>IF(Table1[[#This Row],[difference]]&gt;0,SQRT(Table1[[#This Row],[difference]]),-SQRT(ABS(Table1[[#This Row],[difference]])))</f>
        <v>-3.8078865529319543</v>
      </c>
      <c r="Q2455">
        <f>IF(Table1[[#This Row],[line]]&gt;0,SQRT(Table1[[#This Row],[line]]),-SQRT(ABS(Table1[[#This Row],[line]])))</f>
        <v>1.8708286933869707</v>
      </c>
      <c r="R2455">
        <f>Table1[[#This Row],[difference]]-Table1[[#This Row],[sqrt(line)]]</f>
        <v>-16.370828693386972</v>
      </c>
      <c r="S2455">
        <f>IF(Table1[[#This Row],[difference]]&gt;0,1,-1)</f>
        <v>-1</v>
      </c>
      <c r="T2455">
        <f>IF(Table1[[#This Row],[team]]=E2454,SUM(H2455,T2454),Table1[[#This Row],[ppg]])</f>
        <v>161</v>
      </c>
      <c r="U2455">
        <f>IF(Table1[[#This Row],[team]]=E2454,SUM(I2455,U2454),Table1[[#This Row],[ppga]])</f>
        <v>149</v>
      </c>
      <c r="V2455">
        <f>IF(Table1[[#This Row],[team]]=E2454,SUM(Table1[[#This Row],[difference]],V2454),Table1[[#This Row],[difference]])</f>
        <v>-10</v>
      </c>
      <c r="W2455">
        <f>IF(Table1[[#This Row],[team]]=E2454,SUM(Table1[[#This Row],[sqrt(dif)]],W2454),Table1[[#This Row],[sqrt(dif)]])</f>
        <v>-4.3687786794367947</v>
      </c>
      <c r="X2455">
        <f>IF(Table1[[#This Row],[team]]=E2454,SUM(Table1[[#This Row],[f1]],X2454),Table1[[#This Row],[f1]])</f>
        <v>-3.8377223398316218</v>
      </c>
      <c r="Y2455">
        <f>IF(Table1[[#This Row],[ATS]]=S2454,SUM(Table1[[#This Row],[ATS]],Y2454),Table1[[#This Row],[ATS]])</f>
        <v>-1</v>
      </c>
      <c r="Z2455">
        <f>IF(Table1[[#This Row],[ATS]]&gt;0,Table1[[#This Row],[ATS streak (not real)]]-1,Table1[[#This Row],[ATS streak (not real)]]+1)</f>
        <v>0</v>
      </c>
      <c r="AA2455" s="5">
        <f>Table1[[#This Row],[running ttl ppg]]^2.37/(Table1[[#This Row],[running ttl ppg]]^2.37+Table1[[#This Row],[running ttl ppga]]^2.37)</f>
        <v>0.54576544747569844</v>
      </c>
      <c r="AB2455" s="5">
        <f>Table1[[#This Row],[pyth ratio]]+Table1[[#This Row],[win/loss ratio]]</f>
        <v>1.0457654474756986</v>
      </c>
    </row>
    <row r="2456" spans="1:28" x14ac:dyDescent="0.25">
      <c r="A2456" s="1">
        <v>5014</v>
      </c>
      <c r="B2456" s="7">
        <f t="shared" si="80"/>
        <v>7</v>
      </c>
      <c r="C2456" s="5">
        <v>2020</v>
      </c>
      <c r="D2456" s="5">
        <v>7</v>
      </c>
      <c r="E2456" t="s">
        <v>66</v>
      </c>
      <c r="F2456" t="s">
        <v>49</v>
      </c>
      <c r="G2456" s="5">
        <v>0</v>
      </c>
      <c r="H2456">
        <v>10</v>
      </c>
      <c r="I2456">
        <v>37</v>
      </c>
      <c r="J2456">
        <v>-27</v>
      </c>
      <c r="K2456">
        <f>IF(Table1[[#This Row],[net]]&gt;0,1,0)</f>
        <v>0</v>
      </c>
      <c r="L2456">
        <v>3</v>
      </c>
      <c r="M2456">
        <f>IF(Table1[[#This Row],[team]]=E2455,SUM(Table1[[#This Row],[win/loss]],M2455),Table1[[#This Row],[win/loss]])</f>
        <v>3</v>
      </c>
      <c r="N2456">
        <f>IF(Table1[[#This Row],[team]]=E2455,SUM(Table1[[#This Row],[win/loss]],M2455),Table1[[#This Row],[win/loss]])/B2456</f>
        <v>0.42857142857142855</v>
      </c>
      <c r="O2456">
        <f t="shared" si="79"/>
        <v>-24</v>
      </c>
      <c r="P2456">
        <f>IF(Table1[[#This Row],[difference]]&gt;0,SQRT(Table1[[#This Row],[difference]]),-SQRT(ABS(Table1[[#This Row],[difference]])))</f>
        <v>-4.8989794855663558</v>
      </c>
      <c r="Q2456">
        <f>IF(Table1[[#This Row],[line]]&gt;0,SQRT(Table1[[#This Row],[line]]),-SQRT(ABS(Table1[[#This Row],[line]])))</f>
        <v>1.7320508075688772</v>
      </c>
      <c r="R2456">
        <f>Table1[[#This Row],[difference]]-Table1[[#This Row],[sqrt(line)]]</f>
        <v>-25.732050807568879</v>
      </c>
      <c r="S2456">
        <f>IF(Table1[[#This Row],[difference]]&gt;0,1,-1)</f>
        <v>-1</v>
      </c>
      <c r="T2456">
        <f>IF(Table1[[#This Row],[team]]=E2455,SUM(H2456,T2455),Table1[[#This Row],[ppg]])</f>
        <v>171</v>
      </c>
      <c r="U2456">
        <f>IF(Table1[[#This Row],[team]]=E2455,SUM(I2456,U2455),Table1[[#This Row],[ppga]])</f>
        <v>186</v>
      </c>
      <c r="V2456">
        <f>IF(Table1[[#This Row],[team]]=E2455,SUM(Table1[[#This Row],[difference]],V2455),Table1[[#This Row],[difference]])</f>
        <v>-34</v>
      </c>
      <c r="W2456">
        <f>IF(Table1[[#This Row],[team]]=E2455,SUM(Table1[[#This Row],[sqrt(dif)]],W2455),Table1[[#This Row],[sqrt(dif)]])</f>
        <v>-9.2677581650031513</v>
      </c>
      <c r="X2456">
        <f>IF(Table1[[#This Row],[team]]=E2455,SUM(Table1[[#This Row],[f1]],X2455),Table1[[#This Row],[f1]])</f>
        <v>-29.5697731474005</v>
      </c>
      <c r="Y2456">
        <f>IF(Table1[[#This Row],[ATS]]=S2455,SUM(Table1[[#This Row],[ATS]],Y2455),Table1[[#This Row],[ATS]])</f>
        <v>-2</v>
      </c>
      <c r="Z2456">
        <f>IF(Table1[[#This Row],[ATS]]&gt;0,Table1[[#This Row],[ATS streak (not real)]]-1,Table1[[#This Row],[ATS streak (not real)]]+1)</f>
        <v>-1</v>
      </c>
      <c r="AA2456" s="5">
        <f>Table1[[#This Row],[running ttl ppg]]^2.37/(Table1[[#This Row],[running ttl ppg]]^2.37+Table1[[#This Row],[running ttl ppga]]^2.37)</f>
        <v>0.45034496663240176</v>
      </c>
      <c r="AB2456" s="5">
        <f>Table1[[#This Row],[pyth ratio]]+Table1[[#This Row],[win/loss ratio]]</f>
        <v>0.87891639520383036</v>
      </c>
    </row>
    <row r="2457" spans="1:28" x14ac:dyDescent="0.25">
      <c r="A2457" s="1">
        <v>5015</v>
      </c>
      <c r="B2457" s="7">
        <f t="shared" si="80"/>
        <v>8</v>
      </c>
      <c r="C2457" s="5">
        <v>2020</v>
      </c>
      <c r="D2457" s="5">
        <v>8</v>
      </c>
      <c r="E2457" t="s">
        <v>66</v>
      </c>
      <c r="F2457" t="s">
        <v>44</v>
      </c>
      <c r="G2457" s="5">
        <v>0</v>
      </c>
      <c r="H2457">
        <v>31</v>
      </c>
      <c r="I2457">
        <v>13</v>
      </c>
      <c r="J2457">
        <v>18</v>
      </c>
      <c r="K2457">
        <f>IF(Table1[[#This Row],[net]]&gt;0,1,0)</f>
        <v>1</v>
      </c>
      <c r="L2457">
        <v>1</v>
      </c>
      <c r="M2457">
        <f>IF(Table1[[#This Row],[team]]=E2456,SUM(Table1[[#This Row],[win/loss]],M2456),Table1[[#This Row],[win/loss]])</f>
        <v>4</v>
      </c>
      <c r="N2457">
        <f>IF(Table1[[#This Row],[team]]=E2456,SUM(Table1[[#This Row],[win/loss]],M2456),Table1[[#This Row],[win/loss]])/B2457</f>
        <v>0.5</v>
      </c>
      <c r="O2457">
        <f t="shared" si="79"/>
        <v>19</v>
      </c>
      <c r="P2457">
        <f>IF(Table1[[#This Row],[difference]]&gt;0,SQRT(Table1[[#This Row],[difference]]),-SQRT(ABS(Table1[[#This Row],[difference]])))</f>
        <v>4.358898943540674</v>
      </c>
      <c r="Q2457">
        <f>IF(Table1[[#This Row],[line]]&gt;0,SQRT(Table1[[#This Row],[line]]),-SQRT(ABS(Table1[[#This Row],[line]])))</f>
        <v>1</v>
      </c>
      <c r="R2457">
        <f>Table1[[#This Row],[difference]]-Table1[[#This Row],[sqrt(line)]]</f>
        <v>18</v>
      </c>
      <c r="S2457">
        <f>IF(Table1[[#This Row],[difference]]&gt;0,1,-1)</f>
        <v>1</v>
      </c>
      <c r="T2457">
        <f>IF(Table1[[#This Row],[team]]=E2456,SUM(H2457,T2456),Table1[[#This Row],[ppg]])</f>
        <v>202</v>
      </c>
      <c r="U2457">
        <f>IF(Table1[[#This Row],[team]]=E2456,SUM(I2457,U2456),Table1[[#This Row],[ppga]])</f>
        <v>199</v>
      </c>
      <c r="V2457">
        <f>IF(Table1[[#This Row],[team]]=E2456,SUM(Table1[[#This Row],[difference]],V2456),Table1[[#This Row],[difference]])</f>
        <v>-15</v>
      </c>
      <c r="W2457">
        <f>IF(Table1[[#This Row],[team]]=E2456,SUM(Table1[[#This Row],[sqrt(dif)]],W2456),Table1[[#This Row],[sqrt(dif)]])</f>
        <v>-4.9088592214624773</v>
      </c>
      <c r="X2457">
        <f>IF(Table1[[#This Row],[team]]=E2456,SUM(Table1[[#This Row],[f1]],X2456),Table1[[#This Row],[f1]])</f>
        <v>-11.5697731474005</v>
      </c>
      <c r="Y2457">
        <f>IF(Table1[[#This Row],[ATS]]=S2456,SUM(Table1[[#This Row],[ATS]],Y2456),Table1[[#This Row],[ATS]])</f>
        <v>1</v>
      </c>
      <c r="Z2457">
        <f>IF(Table1[[#This Row],[ATS]]&gt;0,Table1[[#This Row],[ATS streak (not real)]]-1,Table1[[#This Row],[ATS streak (not real)]]+1)</f>
        <v>0</v>
      </c>
      <c r="AA2457" s="5">
        <f>Table1[[#This Row],[running ttl ppg]]^2.37/(Table1[[#This Row],[running ttl ppg]]^2.37+Table1[[#This Row],[running ttl ppga]]^2.37)</f>
        <v>0.50886457310712052</v>
      </c>
      <c r="AB2457" s="5">
        <f>Table1[[#This Row],[pyth ratio]]+Table1[[#This Row],[win/loss ratio]]</f>
        <v>1.0088645731071204</v>
      </c>
    </row>
    <row r="2458" spans="1:28" x14ac:dyDescent="0.25">
      <c r="A2458" s="1">
        <v>5016</v>
      </c>
      <c r="B2458" s="7">
        <f t="shared" si="80"/>
        <v>9</v>
      </c>
      <c r="C2458" s="5">
        <v>2020</v>
      </c>
      <c r="D2458" s="5">
        <v>9</v>
      </c>
      <c r="E2458" t="s">
        <v>66</v>
      </c>
      <c r="F2458" t="s">
        <v>46</v>
      </c>
      <c r="G2458" s="5">
        <v>1</v>
      </c>
      <c r="H2458">
        <v>22</v>
      </c>
      <c r="I2458">
        <v>14</v>
      </c>
      <c r="J2458">
        <v>8</v>
      </c>
      <c r="K2458">
        <f>IF(Table1[[#This Row],[net]]&gt;0,1,0)</f>
        <v>1</v>
      </c>
      <c r="L2458">
        <v>-5</v>
      </c>
      <c r="M2458">
        <f>IF(Table1[[#This Row],[team]]=E2457,SUM(Table1[[#This Row],[win/loss]],M2457),Table1[[#This Row],[win/loss]])</f>
        <v>5</v>
      </c>
      <c r="N2458">
        <f>IF(Table1[[#This Row],[team]]=E2457,SUM(Table1[[#This Row],[win/loss]],M2457),Table1[[#This Row],[win/loss]])/B2458</f>
        <v>0.55555555555555558</v>
      </c>
      <c r="O2458">
        <f t="shared" si="79"/>
        <v>3</v>
      </c>
      <c r="P2458">
        <f>IF(Table1[[#This Row],[difference]]&gt;0,SQRT(Table1[[#This Row],[difference]]),-SQRT(ABS(Table1[[#This Row],[difference]])))</f>
        <v>1.7320508075688772</v>
      </c>
      <c r="Q2458">
        <f>IF(Table1[[#This Row],[line]]&gt;0,SQRT(Table1[[#This Row],[line]]),-SQRT(ABS(Table1[[#This Row],[line]])))</f>
        <v>-2.2360679774997898</v>
      </c>
      <c r="R2458">
        <f>Table1[[#This Row],[difference]]-Table1[[#This Row],[sqrt(line)]]</f>
        <v>5.2360679774997898</v>
      </c>
      <c r="S2458">
        <f>IF(Table1[[#This Row],[difference]]&gt;0,1,-1)</f>
        <v>1</v>
      </c>
      <c r="T2458">
        <f>IF(Table1[[#This Row],[team]]=E2457,SUM(H2458,T2457),Table1[[#This Row],[ppg]])</f>
        <v>224</v>
      </c>
      <c r="U2458">
        <f>IF(Table1[[#This Row],[team]]=E2457,SUM(I2458,U2457),Table1[[#This Row],[ppga]])</f>
        <v>213</v>
      </c>
      <c r="V2458">
        <f>IF(Table1[[#This Row],[team]]=E2457,SUM(Table1[[#This Row],[difference]],V2457),Table1[[#This Row],[difference]])</f>
        <v>-12</v>
      </c>
      <c r="W2458">
        <f>IF(Table1[[#This Row],[team]]=E2457,SUM(Table1[[#This Row],[sqrt(dif)]],W2457),Table1[[#This Row],[sqrt(dif)]])</f>
        <v>-3.1768084138936001</v>
      </c>
      <c r="X2458">
        <f>IF(Table1[[#This Row],[team]]=E2457,SUM(Table1[[#This Row],[f1]],X2457),Table1[[#This Row],[f1]])</f>
        <v>-6.3337051699007105</v>
      </c>
      <c r="Y2458">
        <f>IF(Table1[[#This Row],[ATS]]=S2457,SUM(Table1[[#This Row],[ATS]],Y2457),Table1[[#This Row],[ATS]])</f>
        <v>2</v>
      </c>
      <c r="Z2458">
        <f>IF(Table1[[#This Row],[ATS]]&gt;0,Table1[[#This Row],[ATS streak (not real)]]-1,Table1[[#This Row],[ATS streak (not real)]]+1)</f>
        <v>1</v>
      </c>
      <c r="AA2458" s="5">
        <f>Table1[[#This Row],[running ttl ppg]]^2.37/(Table1[[#This Row],[running ttl ppg]]^2.37+Table1[[#This Row],[running ttl ppga]]^2.37)</f>
        <v>0.52979931978307337</v>
      </c>
      <c r="AB2458" s="5">
        <f>Table1[[#This Row],[pyth ratio]]+Table1[[#This Row],[win/loss ratio]]</f>
        <v>1.0853548753386288</v>
      </c>
    </row>
    <row r="2459" spans="1:28" x14ac:dyDescent="0.25">
      <c r="A2459" s="1">
        <v>5017</v>
      </c>
      <c r="B2459" s="7">
        <f t="shared" si="80"/>
        <v>10</v>
      </c>
      <c r="C2459" s="5">
        <v>2020</v>
      </c>
      <c r="D2459" s="5">
        <v>11</v>
      </c>
      <c r="E2459" t="s">
        <v>66</v>
      </c>
      <c r="F2459" t="s">
        <v>63</v>
      </c>
      <c r="G2459" s="5">
        <v>1</v>
      </c>
      <c r="H2459">
        <v>10</v>
      </c>
      <c r="I2459">
        <v>17</v>
      </c>
      <c r="J2459">
        <v>-7</v>
      </c>
      <c r="K2459">
        <f>IF(Table1[[#This Row],[net]]&gt;0,1,0)</f>
        <v>0</v>
      </c>
      <c r="L2459">
        <v>4.5</v>
      </c>
      <c r="M2459">
        <f>IF(Table1[[#This Row],[team]]=E2458,SUM(Table1[[#This Row],[win/loss]],M2458),Table1[[#This Row],[win/loss]])</f>
        <v>5</v>
      </c>
      <c r="N2459">
        <f>IF(Table1[[#This Row],[team]]=E2458,SUM(Table1[[#This Row],[win/loss]],M2458),Table1[[#This Row],[win/loss]])/B2459</f>
        <v>0.5</v>
      </c>
      <c r="O2459">
        <f t="shared" si="79"/>
        <v>-2.5</v>
      </c>
      <c r="P2459">
        <f>IF(Table1[[#This Row],[difference]]&gt;0,SQRT(Table1[[#This Row],[difference]]),-SQRT(ABS(Table1[[#This Row],[difference]])))</f>
        <v>-1.5811388300841898</v>
      </c>
      <c r="Q2459">
        <f>IF(Table1[[#This Row],[line]]&gt;0,SQRT(Table1[[#This Row],[line]]),-SQRT(ABS(Table1[[#This Row],[line]])))</f>
        <v>2.1213203435596424</v>
      </c>
      <c r="R2459">
        <f>Table1[[#This Row],[difference]]-Table1[[#This Row],[sqrt(line)]]</f>
        <v>-4.6213203435596419</v>
      </c>
      <c r="S2459">
        <f>IF(Table1[[#This Row],[difference]]&gt;0,1,-1)</f>
        <v>-1</v>
      </c>
      <c r="T2459">
        <f>IF(Table1[[#This Row],[team]]=E2458,SUM(H2459,T2458),Table1[[#This Row],[ppg]])</f>
        <v>234</v>
      </c>
      <c r="U2459">
        <f>IF(Table1[[#This Row],[team]]=E2458,SUM(I2459,U2458),Table1[[#This Row],[ppga]])</f>
        <v>230</v>
      </c>
      <c r="V2459">
        <f>IF(Table1[[#This Row],[team]]=E2458,SUM(Table1[[#This Row],[difference]],V2458),Table1[[#This Row],[difference]])</f>
        <v>-14.5</v>
      </c>
      <c r="W2459">
        <f>IF(Table1[[#This Row],[team]]=E2458,SUM(Table1[[#This Row],[sqrt(dif)]],W2458),Table1[[#This Row],[sqrt(dif)]])</f>
        <v>-4.7579472439777897</v>
      </c>
      <c r="X2459">
        <f>IF(Table1[[#This Row],[team]]=E2458,SUM(Table1[[#This Row],[f1]],X2458),Table1[[#This Row],[f1]])</f>
        <v>-10.955025513460352</v>
      </c>
      <c r="Y2459">
        <f>IF(Table1[[#This Row],[ATS]]=S2458,SUM(Table1[[#This Row],[ATS]],Y2458),Table1[[#This Row],[ATS]])</f>
        <v>-1</v>
      </c>
      <c r="Z2459">
        <f>IF(Table1[[#This Row],[ATS]]&gt;0,Table1[[#This Row],[ATS streak (not real)]]-1,Table1[[#This Row],[ATS streak (not real)]]+1)</f>
        <v>0</v>
      </c>
      <c r="AA2459" s="5">
        <f>Table1[[#This Row],[running ttl ppg]]^2.37/(Table1[[#This Row],[running ttl ppg]]^2.37+Table1[[#This Row],[running ttl ppga]]^2.37)</f>
        <v>0.51021434903264307</v>
      </c>
      <c r="AB2459" s="5">
        <f>Table1[[#This Row],[pyth ratio]]+Table1[[#This Row],[win/loss ratio]]</f>
        <v>1.0102143490326432</v>
      </c>
    </row>
    <row r="2460" spans="1:28" x14ac:dyDescent="0.25">
      <c r="A2460" s="1">
        <v>5018</v>
      </c>
      <c r="B2460" s="7">
        <f t="shared" si="80"/>
        <v>11</v>
      </c>
      <c r="C2460" s="5">
        <v>2020</v>
      </c>
      <c r="D2460" s="5">
        <v>12</v>
      </c>
      <c r="E2460" t="s">
        <v>66</v>
      </c>
      <c r="F2460" t="s">
        <v>69</v>
      </c>
      <c r="G2460" s="5">
        <v>1</v>
      </c>
      <c r="H2460">
        <v>9</v>
      </c>
      <c r="I2460">
        <v>17</v>
      </c>
      <c r="J2460">
        <v>-8</v>
      </c>
      <c r="K2460">
        <f>IF(Table1[[#This Row],[net]]&gt;0,1,0)</f>
        <v>0</v>
      </c>
      <c r="L2460">
        <v>2</v>
      </c>
      <c r="M2460">
        <f>IF(Table1[[#This Row],[team]]=E2459,SUM(Table1[[#This Row],[win/loss]],M2459),Table1[[#This Row],[win/loss]])</f>
        <v>5</v>
      </c>
      <c r="N2460">
        <f>IF(Table1[[#This Row],[team]]=E2459,SUM(Table1[[#This Row],[win/loss]],M2459),Table1[[#This Row],[win/loss]])/B2460</f>
        <v>0.45454545454545453</v>
      </c>
      <c r="O2460">
        <f t="shared" si="79"/>
        <v>-6</v>
      </c>
      <c r="P2460">
        <f>IF(Table1[[#This Row],[difference]]&gt;0,SQRT(Table1[[#This Row],[difference]]),-SQRT(ABS(Table1[[#This Row],[difference]])))</f>
        <v>-2.4494897427831779</v>
      </c>
      <c r="Q2460">
        <f>IF(Table1[[#This Row],[line]]&gt;0,SQRT(Table1[[#This Row],[line]]),-SQRT(ABS(Table1[[#This Row],[line]])))</f>
        <v>1.4142135623730951</v>
      </c>
      <c r="R2460">
        <f>Table1[[#This Row],[difference]]-Table1[[#This Row],[sqrt(line)]]</f>
        <v>-7.4142135623730949</v>
      </c>
      <c r="S2460">
        <f>IF(Table1[[#This Row],[difference]]&gt;0,1,-1)</f>
        <v>-1</v>
      </c>
      <c r="T2460">
        <f>IF(Table1[[#This Row],[team]]=E2459,SUM(H2460,T2459),Table1[[#This Row],[ppg]])</f>
        <v>243</v>
      </c>
      <c r="U2460">
        <f>IF(Table1[[#This Row],[team]]=E2459,SUM(I2460,U2459),Table1[[#This Row],[ppga]])</f>
        <v>247</v>
      </c>
      <c r="V2460">
        <f>IF(Table1[[#This Row],[team]]=E2459,SUM(Table1[[#This Row],[difference]],V2459),Table1[[#This Row],[difference]])</f>
        <v>-20.5</v>
      </c>
      <c r="W2460">
        <f>IF(Table1[[#This Row],[team]]=E2459,SUM(Table1[[#This Row],[sqrt(dif)]],W2459),Table1[[#This Row],[sqrt(dif)]])</f>
        <v>-7.2074369867609676</v>
      </c>
      <c r="X2460">
        <f>IF(Table1[[#This Row],[team]]=E2459,SUM(Table1[[#This Row],[f1]],X2459),Table1[[#This Row],[f1]])</f>
        <v>-18.369239075833448</v>
      </c>
      <c r="Y2460">
        <f>IF(Table1[[#This Row],[ATS]]=S2459,SUM(Table1[[#This Row],[ATS]],Y2459),Table1[[#This Row],[ATS]])</f>
        <v>-2</v>
      </c>
      <c r="Z2460">
        <f>IF(Table1[[#This Row],[ATS]]&gt;0,Table1[[#This Row],[ATS streak (not real)]]-1,Table1[[#This Row],[ATS streak (not real)]]+1)</f>
        <v>-1</v>
      </c>
      <c r="AA2460" s="5">
        <f>Table1[[#This Row],[running ttl ppg]]^2.37/(Table1[[#This Row],[running ttl ppg]]^2.37+Table1[[#This Row],[running ttl ppga]]^2.37)</f>
        <v>0.4903275225664922</v>
      </c>
      <c r="AB2460" s="5">
        <f>Table1[[#This Row],[pyth ratio]]+Table1[[#This Row],[win/loss ratio]]</f>
        <v>0.94487297711194673</v>
      </c>
    </row>
    <row r="2461" spans="1:28" x14ac:dyDescent="0.25">
      <c r="A2461" s="1">
        <v>5019</v>
      </c>
      <c r="B2461" s="7">
        <f t="shared" si="80"/>
        <v>12</v>
      </c>
      <c r="C2461" s="5">
        <v>2020</v>
      </c>
      <c r="D2461" s="5">
        <v>13</v>
      </c>
      <c r="E2461" t="s">
        <v>66</v>
      </c>
      <c r="F2461" t="s">
        <v>59</v>
      </c>
      <c r="G2461" s="5">
        <v>0</v>
      </c>
      <c r="H2461">
        <v>31</v>
      </c>
      <c r="I2461">
        <v>37</v>
      </c>
      <c r="J2461">
        <v>-6</v>
      </c>
      <c r="K2461">
        <f>IF(Table1[[#This Row],[net]]&gt;0,1,0)</f>
        <v>0</v>
      </c>
      <c r="L2461">
        <v>-10.5</v>
      </c>
      <c r="M2461">
        <f>IF(Table1[[#This Row],[team]]=E2460,SUM(Table1[[#This Row],[win/loss]],M2460),Table1[[#This Row],[win/loss]])</f>
        <v>5</v>
      </c>
      <c r="N2461">
        <f>IF(Table1[[#This Row],[team]]=E2460,SUM(Table1[[#This Row],[win/loss]],M2460),Table1[[#This Row],[win/loss]])/B2461</f>
        <v>0.41666666666666669</v>
      </c>
      <c r="O2461">
        <f t="shared" si="79"/>
        <v>-16.5</v>
      </c>
      <c r="P2461">
        <f>IF(Table1[[#This Row],[difference]]&gt;0,SQRT(Table1[[#This Row],[difference]]),-SQRT(ABS(Table1[[#This Row],[difference]])))</f>
        <v>-4.0620192023179804</v>
      </c>
      <c r="Q2461">
        <f>IF(Table1[[#This Row],[line]]&gt;0,SQRT(Table1[[#This Row],[line]]),-SQRT(ABS(Table1[[#This Row],[line]])))</f>
        <v>-3.2403703492039302</v>
      </c>
      <c r="R2461">
        <f>Table1[[#This Row],[difference]]-Table1[[#This Row],[sqrt(line)]]</f>
        <v>-13.25962965079607</v>
      </c>
      <c r="S2461">
        <f>IF(Table1[[#This Row],[difference]]&gt;0,1,-1)</f>
        <v>-1</v>
      </c>
      <c r="T2461">
        <f>IF(Table1[[#This Row],[team]]=E2460,SUM(H2461,T2460),Table1[[#This Row],[ppg]])</f>
        <v>274</v>
      </c>
      <c r="U2461">
        <f>IF(Table1[[#This Row],[team]]=E2460,SUM(I2461,U2460),Table1[[#This Row],[ppga]])</f>
        <v>284</v>
      </c>
      <c r="V2461">
        <f>IF(Table1[[#This Row],[team]]=E2460,SUM(Table1[[#This Row],[difference]],V2460),Table1[[#This Row],[difference]])</f>
        <v>-37</v>
      </c>
      <c r="W2461">
        <f>IF(Table1[[#This Row],[team]]=E2460,SUM(Table1[[#This Row],[sqrt(dif)]],W2460),Table1[[#This Row],[sqrt(dif)]])</f>
        <v>-11.269456189078948</v>
      </c>
      <c r="X2461">
        <f>IF(Table1[[#This Row],[team]]=E2460,SUM(Table1[[#This Row],[f1]],X2460),Table1[[#This Row],[f1]])</f>
        <v>-31.62886872662952</v>
      </c>
      <c r="Y2461">
        <f>IF(Table1[[#This Row],[ATS]]=S2460,SUM(Table1[[#This Row],[ATS]],Y2460),Table1[[#This Row],[ATS]])</f>
        <v>-3</v>
      </c>
      <c r="Z2461">
        <f>IF(Table1[[#This Row],[ATS]]&gt;0,Table1[[#This Row],[ATS streak (not real)]]-1,Table1[[#This Row],[ATS streak (not real)]]+1)</f>
        <v>-2</v>
      </c>
      <c r="AA2461" s="5">
        <f>Table1[[#This Row],[running ttl ppg]]^2.37/(Table1[[#This Row],[running ttl ppg]]^2.37+Table1[[#This Row],[running ttl ppga]]^2.37)</f>
        <v>0.47877393182272138</v>
      </c>
      <c r="AB2461" s="5">
        <f>Table1[[#This Row],[pyth ratio]]+Table1[[#This Row],[win/loss ratio]]</f>
        <v>0.89544059848938806</v>
      </c>
    </row>
    <row r="2462" spans="1:28" x14ac:dyDescent="0.25">
      <c r="A2462" s="1">
        <v>5020</v>
      </c>
      <c r="B2462" s="7">
        <f t="shared" si="80"/>
        <v>13</v>
      </c>
      <c r="C2462" s="5">
        <v>2020</v>
      </c>
      <c r="D2462" s="5">
        <v>14</v>
      </c>
      <c r="E2462" t="s">
        <v>66</v>
      </c>
      <c r="F2462" t="s">
        <v>61</v>
      </c>
      <c r="G2462" s="5">
        <v>1</v>
      </c>
      <c r="H2462">
        <v>23</v>
      </c>
      <c r="I2462">
        <v>17</v>
      </c>
      <c r="J2462">
        <v>6</v>
      </c>
      <c r="K2462">
        <f>IF(Table1[[#This Row],[net]]&gt;0,1,0)</f>
        <v>1</v>
      </c>
      <c r="L2462">
        <v>-9</v>
      </c>
      <c r="M2462">
        <f>IF(Table1[[#This Row],[team]]=E2461,SUM(Table1[[#This Row],[win/loss]],M2461),Table1[[#This Row],[win/loss]])</f>
        <v>6</v>
      </c>
      <c r="N2462">
        <f>IF(Table1[[#This Row],[team]]=E2461,SUM(Table1[[#This Row],[win/loss]],M2461),Table1[[#This Row],[win/loss]])/B2462</f>
        <v>0.46153846153846156</v>
      </c>
      <c r="O2462">
        <f t="shared" si="79"/>
        <v>-3</v>
      </c>
      <c r="P2462">
        <f>IF(Table1[[#This Row],[difference]]&gt;0,SQRT(Table1[[#This Row],[difference]]),-SQRT(ABS(Table1[[#This Row],[difference]])))</f>
        <v>-1.7320508075688772</v>
      </c>
      <c r="Q2462">
        <f>IF(Table1[[#This Row],[line]]&gt;0,SQRT(Table1[[#This Row],[line]]),-SQRT(ABS(Table1[[#This Row],[line]])))</f>
        <v>-3</v>
      </c>
      <c r="R2462">
        <f>Table1[[#This Row],[difference]]-Table1[[#This Row],[sqrt(line)]]</f>
        <v>0</v>
      </c>
      <c r="S2462">
        <f>IF(Table1[[#This Row],[difference]]&gt;0,1,-1)</f>
        <v>-1</v>
      </c>
      <c r="T2462">
        <f>IF(Table1[[#This Row],[team]]=E2461,SUM(H2462,T2461),Table1[[#This Row],[ppg]])</f>
        <v>297</v>
      </c>
      <c r="U2462">
        <f>IF(Table1[[#This Row],[team]]=E2461,SUM(I2462,U2461),Table1[[#This Row],[ppga]])</f>
        <v>301</v>
      </c>
      <c r="V2462">
        <f>IF(Table1[[#This Row],[team]]=E2461,SUM(Table1[[#This Row],[difference]],V2461),Table1[[#This Row],[difference]])</f>
        <v>-40</v>
      </c>
      <c r="W2462">
        <f>IF(Table1[[#This Row],[team]]=E2461,SUM(Table1[[#This Row],[sqrt(dif)]],W2461),Table1[[#This Row],[sqrt(dif)]])</f>
        <v>-13.001506996647825</v>
      </c>
      <c r="X2462">
        <f>IF(Table1[[#This Row],[team]]=E2461,SUM(Table1[[#This Row],[f1]],X2461),Table1[[#This Row],[f1]])</f>
        <v>-31.62886872662952</v>
      </c>
      <c r="Y2462">
        <f>IF(Table1[[#This Row],[ATS]]=S2461,SUM(Table1[[#This Row],[ATS]],Y2461),Table1[[#This Row],[ATS]])</f>
        <v>-4</v>
      </c>
      <c r="Z2462">
        <f>IF(Table1[[#This Row],[ATS]]&gt;0,Table1[[#This Row],[ATS streak (not real)]]-1,Table1[[#This Row],[ATS streak (not real)]]+1)</f>
        <v>-3</v>
      </c>
      <c r="AA2462" s="5">
        <f>Table1[[#This Row],[running ttl ppg]]^2.37/(Table1[[#This Row],[running ttl ppg]]^2.37+Table1[[#This Row],[running ttl ppga]]^2.37)</f>
        <v>0.49207412434311093</v>
      </c>
      <c r="AB2462" s="5">
        <f>Table1[[#This Row],[pyth ratio]]+Table1[[#This Row],[win/loss ratio]]</f>
        <v>0.95361258588157249</v>
      </c>
    </row>
    <row r="2463" spans="1:28" x14ac:dyDescent="0.25">
      <c r="A2463" s="1">
        <v>5021</v>
      </c>
      <c r="B2463" s="7">
        <f t="shared" si="80"/>
        <v>14</v>
      </c>
      <c r="C2463" s="5">
        <v>2020</v>
      </c>
      <c r="D2463" s="5">
        <v>15</v>
      </c>
      <c r="E2463" t="s">
        <v>66</v>
      </c>
      <c r="F2463" t="s">
        <v>72</v>
      </c>
      <c r="G2463" s="5">
        <v>0</v>
      </c>
      <c r="H2463">
        <v>37</v>
      </c>
      <c r="I2463">
        <v>27</v>
      </c>
      <c r="J2463">
        <v>10</v>
      </c>
      <c r="K2463">
        <f>IF(Table1[[#This Row],[net]]&gt;0,1,0)</f>
        <v>1</v>
      </c>
      <c r="L2463">
        <v>-6.5</v>
      </c>
      <c r="M2463">
        <f>IF(Table1[[#This Row],[team]]=E2462,SUM(Table1[[#This Row],[win/loss]],M2462),Table1[[#This Row],[win/loss]])</f>
        <v>7</v>
      </c>
      <c r="N2463">
        <f>IF(Table1[[#This Row],[team]]=E2462,SUM(Table1[[#This Row],[win/loss]],M2462),Table1[[#This Row],[win/loss]])/B2463</f>
        <v>0.5</v>
      </c>
      <c r="O2463">
        <f t="shared" si="79"/>
        <v>3.5</v>
      </c>
      <c r="P2463">
        <f>IF(Table1[[#This Row],[difference]]&gt;0,SQRT(Table1[[#This Row],[difference]]),-SQRT(ABS(Table1[[#This Row],[difference]])))</f>
        <v>1.8708286933869707</v>
      </c>
      <c r="Q2463">
        <f>IF(Table1[[#This Row],[line]]&gt;0,SQRT(Table1[[#This Row],[line]]),-SQRT(ABS(Table1[[#This Row],[line]])))</f>
        <v>-2.5495097567963922</v>
      </c>
      <c r="R2463">
        <f>Table1[[#This Row],[difference]]-Table1[[#This Row],[sqrt(line)]]</f>
        <v>6.0495097567963922</v>
      </c>
      <c r="S2463">
        <f>IF(Table1[[#This Row],[difference]]&gt;0,1,-1)</f>
        <v>1</v>
      </c>
      <c r="T2463">
        <f>IF(Table1[[#This Row],[team]]=E2462,SUM(H2463,T2462),Table1[[#This Row],[ppg]])</f>
        <v>334</v>
      </c>
      <c r="U2463">
        <f>IF(Table1[[#This Row],[team]]=E2462,SUM(I2463,U2462),Table1[[#This Row],[ppga]])</f>
        <v>328</v>
      </c>
      <c r="V2463">
        <f>IF(Table1[[#This Row],[team]]=E2462,SUM(Table1[[#This Row],[difference]],V2462),Table1[[#This Row],[difference]])</f>
        <v>-36.5</v>
      </c>
      <c r="W2463">
        <f>IF(Table1[[#This Row],[team]]=E2462,SUM(Table1[[#This Row],[sqrt(dif)]],W2462),Table1[[#This Row],[sqrt(dif)]])</f>
        <v>-11.130678303260854</v>
      </c>
      <c r="X2463">
        <f>IF(Table1[[#This Row],[team]]=E2462,SUM(Table1[[#This Row],[f1]],X2462),Table1[[#This Row],[f1]])</f>
        <v>-25.579358969833127</v>
      </c>
      <c r="Y2463">
        <f>IF(Table1[[#This Row],[ATS]]=S2462,SUM(Table1[[#This Row],[ATS]],Y2462),Table1[[#This Row],[ATS]])</f>
        <v>1</v>
      </c>
      <c r="Z2463">
        <f>IF(Table1[[#This Row],[ATS]]&gt;0,Table1[[#This Row],[ATS streak (not real)]]-1,Table1[[#This Row],[ATS streak (not real)]]+1)</f>
        <v>0</v>
      </c>
      <c r="AA2463" s="5">
        <f>Table1[[#This Row],[running ttl ppg]]^2.37/(Table1[[#This Row],[running ttl ppg]]^2.37+Table1[[#This Row],[running ttl ppga]]^2.37)</f>
        <v>0.51073882367897272</v>
      </c>
      <c r="AB2463" s="5">
        <f>Table1[[#This Row],[pyth ratio]]+Table1[[#This Row],[win/loss ratio]]</f>
        <v>1.0107388236789727</v>
      </c>
    </row>
    <row r="2464" spans="1:28" x14ac:dyDescent="0.25">
      <c r="A2464" s="1">
        <v>5022</v>
      </c>
      <c r="B2464" s="7">
        <f t="shared" si="80"/>
        <v>15</v>
      </c>
      <c r="C2464" s="5">
        <v>2020</v>
      </c>
      <c r="D2464" s="5">
        <v>16</v>
      </c>
      <c r="E2464" t="s">
        <v>66</v>
      </c>
      <c r="F2464" t="s">
        <v>49</v>
      </c>
      <c r="G2464" s="5">
        <v>1</v>
      </c>
      <c r="H2464">
        <v>17</v>
      </c>
      <c r="I2464">
        <v>9</v>
      </c>
      <c r="J2464">
        <v>8</v>
      </c>
      <c r="K2464">
        <f>IF(Table1[[#This Row],[net]]&gt;0,1,0)</f>
        <v>1</v>
      </c>
      <c r="L2464">
        <v>2</v>
      </c>
      <c r="M2464">
        <f>IF(Table1[[#This Row],[team]]=E2463,SUM(Table1[[#This Row],[win/loss]],M2463),Table1[[#This Row],[win/loss]])</f>
        <v>8</v>
      </c>
      <c r="N2464">
        <f>IF(Table1[[#This Row],[team]]=E2463,SUM(Table1[[#This Row],[win/loss]],M2463),Table1[[#This Row],[win/loss]])/B2464</f>
        <v>0.53333333333333333</v>
      </c>
      <c r="O2464">
        <f t="shared" si="79"/>
        <v>10</v>
      </c>
      <c r="P2464">
        <f>IF(Table1[[#This Row],[difference]]&gt;0,SQRT(Table1[[#This Row],[difference]]),-SQRT(ABS(Table1[[#This Row],[difference]])))</f>
        <v>3.1622776601683795</v>
      </c>
      <c r="Q2464">
        <f>IF(Table1[[#This Row],[line]]&gt;0,SQRT(Table1[[#This Row],[line]]),-SQRT(ABS(Table1[[#This Row],[line]])))</f>
        <v>1.4142135623730951</v>
      </c>
      <c r="R2464">
        <f>Table1[[#This Row],[difference]]-Table1[[#This Row],[sqrt(line)]]</f>
        <v>8.5857864376269042</v>
      </c>
      <c r="S2464">
        <f>IF(Table1[[#This Row],[difference]]&gt;0,1,-1)</f>
        <v>1</v>
      </c>
      <c r="T2464">
        <f>IF(Table1[[#This Row],[team]]=E2463,SUM(H2464,T2463),Table1[[#This Row],[ppg]])</f>
        <v>351</v>
      </c>
      <c r="U2464">
        <f>IF(Table1[[#This Row],[team]]=E2463,SUM(I2464,U2463),Table1[[#This Row],[ppga]])</f>
        <v>337</v>
      </c>
      <c r="V2464">
        <f>IF(Table1[[#This Row],[team]]=E2463,SUM(Table1[[#This Row],[difference]],V2463),Table1[[#This Row],[difference]])</f>
        <v>-26.5</v>
      </c>
      <c r="W2464">
        <f>IF(Table1[[#This Row],[team]]=E2463,SUM(Table1[[#This Row],[sqrt(dif)]],W2463),Table1[[#This Row],[sqrt(dif)]])</f>
        <v>-7.9684006430924743</v>
      </c>
      <c r="X2464">
        <f>IF(Table1[[#This Row],[team]]=E2463,SUM(Table1[[#This Row],[f1]],X2463),Table1[[#This Row],[f1]])</f>
        <v>-16.993572532206223</v>
      </c>
      <c r="Y2464">
        <f>IF(Table1[[#This Row],[ATS]]=S2463,SUM(Table1[[#This Row],[ATS]],Y2463),Table1[[#This Row],[ATS]])</f>
        <v>2</v>
      </c>
      <c r="Z2464">
        <f>IF(Table1[[#This Row],[ATS]]&gt;0,Table1[[#This Row],[ATS streak (not real)]]-1,Table1[[#This Row],[ATS streak (not real)]]+1)</f>
        <v>1</v>
      </c>
      <c r="AA2464" s="5">
        <f>Table1[[#This Row],[running ttl ppg]]^2.37/(Table1[[#This Row],[running ttl ppg]]^2.37+Table1[[#This Row],[running ttl ppga]]^2.37)</f>
        <v>0.5240980163682899</v>
      </c>
      <c r="AB2464" s="5">
        <f>Table1[[#This Row],[pyth ratio]]+Table1[[#This Row],[win/loss ratio]]</f>
        <v>1.0574313497016232</v>
      </c>
    </row>
    <row r="2465" spans="1:28" x14ac:dyDescent="0.25">
      <c r="A2465" s="1">
        <v>5023</v>
      </c>
      <c r="B2465" s="7">
        <f t="shared" si="80"/>
        <v>16</v>
      </c>
      <c r="C2465" s="5">
        <v>2020</v>
      </c>
      <c r="D2465" s="5">
        <v>17</v>
      </c>
      <c r="E2465" t="s">
        <v>66</v>
      </c>
      <c r="F2465" t="s">
        <v>61</v>
      </c>
      <c r="G2465" s="5">
        <v>0</v>
      </c>
      <c r="H2465">
        <v>34</v>
      </c>
      <c r="I2465">
        <v>17</v>
      </c>
      <c r="J2465">
        <v>17</v>
      </c>
      <c r="K2465">
        <f>IF(Table1[[#This Row],[net]]&gt;0,1,0)</f>
        <v>1</v>
      </c>
      <c r="L2465">
        <v>-3.5</v>
      </c>
      <c r="M2465">
        <f>IF(Table1[[#This Row],[team]]=E2464,SUM(Table1[[#This Row],[win/loss]],M2464),Table1[[#This Row],[win/loss]])</f>
        <v>9</v>
      </c>
      <c r="N2465">
        <f>IF(Table1[[#This Row],[team]]=E2464,SUM(Table1[[#This Row],[win/loss]],M2464),Table1[[#This Row],[win/loss]])/B2465</f>
        <v>0.5625</v>
      </c>
      <c r="O2465">
        <f t="shared" si="79"/>
        <v>13.5</v>
      </c>
      <c r="P2465">
        <f>IF(Table1[[#This Row],[difference]]&gt;0,SQRT(Table1[[#This Row],[difference]]),-SQRT(ABS(Table1[[#This Row],[difference]])))</f>
        <v>3.6742346141747673</v>
      </c>
      <c r="Q2465">
        <f>IF(Table1[[#This Row],[line]]&gt;0,SQRT(Table1[[#This Row],[line]]),-SQRT(ABS(Table1[[#This Row],[line]])))</f>
        <v>-1.8708286933869707</v>
      </c>
      <c r="R2465">
        <f>Table1[[#This Row],[difference]]-Table1[[#This Row],[sqrt(line)]]</f>
        <v>15.37082869338697</v>
      </c>
      <c r="S2465">
        <f>IF(Table1[[#This Row],[difference]]&gt;0,1,-1)</f>
        <v>1</v>
      </c>
      <c r="T2465">
        <f>IF(Table1[[#This Row],[team]]=E2464,SUM(H2465,T2464),Table1[[#This Row],[ppg]])</f>
        <v>385</v>
      </c>
      <c r="U2465">
        <f>IF(Table1[[#This Row],[team]]=E2464,SUM(I2465,U2464),Table1[[#This Row],[ppga]])</f>
        <v>354</v>
      </c>
      <c r="V2465">
        <f>IF(Table1[[#This Row],[team]]=E2464,SUM(Table1[[#This Row],[difference]],V2464),Table1[[#This Row],[difference]])</f>
        <v>-13</v>
      </c>
      <c r="W2465">
        <f>IF(Table1[[#This Row],[team]]=E2464,SUM(Table1[[#This Row],[sqrt(dif)]],W2464),Table1[[#This Row],[sqrt(dif)]])</f>
        <v>-4.294166028917707</v>
      </c>
      <c r="X2465">
        <f>IF(Table1[[#This Row],[team]]=E2464,SUM(Table1[[#This Row],[f1]],X2464),Table1[[#This Row],[f1]])</f>
        <v>-1.6227438388192521</v>
      </c>
      <c r="Y2465">
        <f>IF(Table1[[#This Row],[ATS]]=S2464,SUM(Table1[[#This Row],[ATS]],Y2464),Table1[[#This Row],[ATS]])</f>
        <v>3</v>
      </c>
      <c r="Z2465">
        <f>IF(Table1[[#This Row],[ATS]]&gt;0,Table1[[#This Row],[ATS streak (not real)]]-1,Table1[[#This Row],[ATS streak (not real)]]+1)</f>
        <v>2</v>
      </c>
      <c r="AA2465" s="5">
        <f>Table1[[#This Row],[running ttl ppg]]^2.37/(Table1[[#This Row],[running ttl ppg]]^2.37+Table1[[#This Row],[running ttl ppga]]^2.37)</f>
        <v>0.54957483845154742</v>
      </c>
      <c r="AB2465" s="5">
        <f>Table1[[#This Row],[pyth ratio]]+Table1[[#This Row],[win/loss ratio]]</f>
        <v>1.1120748384515475</v>
      </c>
    </row>
    <row r="2466" spans="1:28" x14ac:dyDescent="0.25">
      <c r="A2466" s="1">
        <v>5024</v>
      </c>
      <c r="B2466" s="7">
        <f t="shared" si="80"/>
        <v>1</v>
      </c>
      <c r="C2466" s="5">
        <v>2020</v>
      </c>
      <c r="D2466" s="5">
        <v>1</v>
      </c>
      <c r="E2466" t="s">
        <v>67</v>
      </c>
      <c r="F2466" t="s">
        <v>63</v>
      </c>
      <c r="G2466" s="5">
        <v>0</v>
      </c>
      <c r="H2466">
        <v>3</v>
      </c>
      <c r="I2466">
        <v>33</v>
      </c>
      <c r="J2466">
        <v>-30</v>
      </c>
      <c r="K2466">
        <f>IF(Table1[[#This Row],[net]]&gt;0,1,0)</f>
        <v>0</v>
      </c>
      <c r="L2466">
        <v>5.5</v>
      </c>
      <c r="M2466">
        <f>IF(Table1[[#This Row],[team]]=E2465,SUM(Table1[[#This Row],[win/loss]],M2465),Table1[[#This Row],[win/loss]])</f>
        <v>0</v>
      </c>
      <c r="N2466">
        <f>IF(Table1[[#This Row],[team]]=E2465,SUM(Table1[[#This Row],[win/loss]],M2465),Table1[[#This Row],[win/loss]])/B2466</f>
        <v>0</v>
      </c>
      <c r="O2466">
        <f t="shared" si="79"/>
        <v>-24.5</v>
      </c>
      <c r="P2466">
        <f>IF(Table1[[#This Row],[difference]]&gt;0,SQRT(Table1[[#This Row],[difference]]),-SQRT(ABS(Table1[[#This Row],[difference]])))</f>
        <v>-4.9497474683058327</v>
      </c>
      <c r="Q2466">
        <f>IF(Table1[[#This Row],[line]]&gt;0,SQRT(Table1[[#This Row],[line]]),-SQRT(ABS(Table1[[#This Row],[line]])))</f>
        <v>2.3452078799117149</v>
      </c>
      <c r="R2466">
        <f>Table1[[#This Row],[difference]]-Table1[[#This Row],[sqrt(line)]]</f>
        <v>-26.845207879911715</v>
      </c>
      <c r="S2466">
        <f>IF(Table1[[#This Row],[difference]]&gt;0,1,-1)</f>
        <v>-1</v>
      </c>
      <c r="T2466">
        <f>IF(Table1[[#This Row],[team]]=E2465,SUM(H2466,T2465),Table1[[#This Row],[ppg]])</f>
        <v>3</v>
      </c>
      <c r="U2466">
        <f>IF(Table1[[#This Row],[team]]=E2465,SUM(I2466,U2465),Table1[[#This Row],[ppga]])</f>
        <v>33</v>
      </c>
      <c r="V2466">
        <f>IF(Table1[[#This Row],[team]]=E2465,SUM(Table1[[#This Row],[difference]],V2465),Table1[[#This Row],[difference]])</f>
        <v>-24.5</v>
      </c>
      <c r="W2466">
        <f>IF(Table1[[#This Row],[team]]=E2465,SUM(Table1[[#This Row],[sqrt(dif)]],W2465),Table1[[#This Row],[sqrt(dif)]])</f>
        <v>-4.9497474683058327</v>
      </c>
      <c r="X2466">
        <f>IF(Table1[[#This Row],[team]]=E2465,SUM(Table1[[#This Row],[f1]],X2465),Table1[[#This Row],[f1]])</f>
        <v>-26.845207879911715</v>
      </c>
      <c r="Y2466">
        <f>IF(Table1[[#This Row],[ATS]]=S2465,SUM(Table1[[#This Row],[ATS]],Y2465),Table1[[#This Row],[ATS]])</f>
        <v>-1</v>
      </c>
      <c r="Z2466">
        <f>IF(Table1[[#This Row],[ATS]]&gt;0,Table1[[#This Row],[ATS streak (not real)]]-1,Table1[[#This Row],[ATS streak (not real)]]+1)</f>
        <v>0</v>
      </c>
      <c r="AA2466" s="5">
        <f>Table1[[#This Row],[running ttl ppg]]^2.37/(Table1[[#This Row],[running ttl ppg]]^2.37+Table1[[#This Row],[running ttl ppga]]^2.37)</f>
        <v>3.3917498480353536E-3</v>
      </c>
      <c r="AB2466" s="5">
        <f>Table1[[#This Row],[pyth ratio]]+Table1[[#This Row],[win/loss ratio]]</f>
        <v>3.3917498480353536E-3</v>
      </c>
    </row>
    <row r="2467" spans="1:28" x14ac:dyDescent="0.25">
      <c r="A2467" s="1">
        <v>5025</v>
      </c>
      <c r="B2467" s="7">
        <f t="shared" si="80"/>
        <v>2</v>
      </c>
      <c r="C2467" s="5">
        <v>2020</v>
      </c>
      <c r="D2467" s="5">
        <v>2</v>
      </c>
      <c r="E2467" t="s">
        <v>67</v>
      </c>
      <c r="F2467" t="s">
        <v>69</v>
      </c>
      <c r="G2467" s="5">
        <v>1</v>
      </c>
      <c r="H2467">
        <v>26</v>
      </c>
      <c r="I2467">
        <v>28</v>
      </c>
      <c r="J2467">
        <v>-2</v>
      </c>
      <c r="K2467">
        <f>IF(Table1[[#This Row],[net]]&gt;0,1,0)</f>
        <v>0</v>
      </c>
      <c r="L2467">
        <v>-4</v>
      </c>
      <c r="M2467">
        <f>IF(Table1[[#This Row],[team]]=E2466,SUM(Table1[[#This Row],[win/loss]],M2466),Table1[[#This Row],[win/loss]])</f>
        <v>0</v>
      </c>
      <c r="N2467">
        <f>IF(Table1[[#This Row],[team]]=E2466,SUM(Table1[[#This Row],[win/loss]],M2466),Table1[[#This Row],[win/loss]])/B2467</f>
        <v>0</v>
      </c>
      <c r="O2467">
        <f t="shared" si="79"/>
        <v>-6</v>
      </c>
      <c r="P2467">
        <f>IF(Table1[[#This Row],[difference]]&gt;0,SQRT(Table1[[#This Row],[difference]]),-SQRT(ABS(Table1[[#This Row],[difference]])))</f>
        <v>-2.4494897427831779</v>
      </c>
      <c r="Q2467">
        <f>IF(Table1[[#This Row],[line]]&gt;0,SQRT(Table1[[#This Row],[line]]),-SQRT(ABS(Table1[[#This Row],[line]])))</f>
        <v>-2</v>
      </c>
      <c r="R2467">
        <f>Table1[[#This Row],[difference]]-Table1[[#This Row],[sqrt(line)]]</f>
        <v>-4</v>
      </c>
      <c r="S2467">
        <f>IF(Table1[[#This Row],[difference]]&gt;0,1,-1)</f>
        <v>-1</v>
      </c>
      <c r="T2467">
        <f>IF(Table1[[#This Row],[team]]=E2466,SUM(H2467,T2466),Table1[[#This Row],[ppg]])</f>
        <v>29</v>
      </c>
      <c r="U2467">
        <f>IF(Table1[[#This Row],[team]]=E2466,SUM(I2467,U2466),Table1[[#This Row],[ppga]])</f>
        <v>61</v>
      </c>
      <c r="V2467">
        <f>IF(Table1[[#This Row],[team]]=E2466,SUM(Table1[[#This Row],[difference]],V2466),Table1[[#This Row],[difference]])</f>
        <v>-30.5</v>
      </c>
      <c r="W2467">
        <f>IF(Table1[[#This Row],[team]]=E2466,SUM(Table1[[#This Row],[sqrt(dif)]],W2466),Table1[[#This Row],[sqrt(dif)]])</f>
        <v>-7.3992372110890106</v>
      </c>
      <c r="X2467">
        <f>IF(Table1[[#This Row],[team]]=E2466,SUM(Table1[[#This Row],[f1]],X2466),Table1[[#This Row],[f1]])</f>
        <v>-30.845207879911715</v>
      </c>
      <c r="Y2467">
        <f>IF(Table1[[#This Row],[ATS]]=S2466,SUM(Table1[[#This Row],[ATS]],Y2466),Table1[[#This Row],[ATS]])</f>
        <v>-2</v>
      </c>
      <c r="Z2467">
        <f>IF(Table1[[#This Row],[ATS]]&gt;0,Table1[[#This Row],[ATS streak (not real)]]-1,Table1[[#This Row],[ATS streak (not real)]]+1)</f>
        <v>-1</v>
      </c>
      <c r="AA2467" s="5">
        <f>Table1[[#This Row],[running ttl ppg]]^2.37/(Table1[[#This Row],[running ttl ppg]]^2.37+Table1[[#This Row],[running ttl ppga]]^2.37)</f>
        <v>0.14650502318217665</v>
      </c>
      <c r="AB2467" s="5">
        <f>Table1[[#This Row],[pyth ratio]]+Table1[[#This Row],[win/loss ratio]]</f>
        <v>0.14650502318217665</v>
      </c>
    </row>
    <row r="2468" spans="1:28" x14ac:dyDescent="0.25">
      <c r="A2468" s="1">
        <v>5026</v>
      </c>
      <c r="B2468" s="7">
        <f t="shared" si="80"/>
        <v>3</v>
      </c>
      <c r="C2468" s="5">
        <v>2020</v>
      </c>
      <c r="D2468" s="5">
        <v>3</v>
      </c>
      <c r="E2468" t="s">
        <v>67</v>
      </c>
      <c r="F2468" t="s">
        <v>68</v>
      </c>
      <c r="G2468" s="5">
        <v>0</v>
      </c>
      <c r="H2468">
        <v>20</v>
      </c>
      <c r="I2468">
        <v>24</v>
      </c>
      <c r="J2468">
        <v>-4</v>
      </c>
      <c r="K2468">
        <f>IF(Table1[[#This Row],[net]]&gt;0,1,0)</f>
        <v>0</v>
      </c>
      <c r="L2468">
        <v>6</v>
      </c>
      <c r="M2468">
        <f>IF(Table1[[#This Row],[team]]=E2467,SUM(Table1[[#This Row],[win/loss]],M2467),Table1[[#This Row],[win/loss]])</f>
        <v>0</v>
      </c>
      <c r="N2468">
        <f>IF(Table1[[#This Row],[team]]=E2467,SUM(Table1[[#This Row],[win/loss]],M2467),Table1[[#This Row],[win/loss]])/B2468</f>
        <v>0</v>
      </c>
      <c r="O2468">
        <f t="shared" si="79"/>
        <v>2</v>
      </c>
      <c r="P2468">
        <f>IF(Table1[[#This Row],[difference]]&gt;0,SQRT(Table1[[#This Row],[difference]]),-SQRT(ABS(Table1[[#This Row],[difference]])))</f>
        <v>1.4142135623730951</v>
      </c>
      <c r="Q2468">
        <f>IF(Table1[[#This Row],[line]]&gt;0,SQRT(Table1[[#This Row],[line]]),-SQRT(ABS(Table1[[#This Row],[line]])))</f>
        <v>2.4494897427831779</v>
      </c>
      <c r="R2468">
        <f>Table1[[#This Row],[difference]]-Table1[[#This Row],[sqrt(line)]]</f>
        <v>-0.44948974278317788</v>
      </c>
      <c r="S2468">
        <f>IF(Table1[[#This Row],[difference]]&gt;0,1,-1)</f>
        <v>1</v>
      </c>
      <c r="T2468">
        <f>IF(Table1[[#This Row],[team]]=E2467,SUM(H2468,T2467),Table1[[#This Row],[ppg]])</f>
        <v>49</v>
      </c>
      <c r="U2468">
        <f>IF(Table1[[#This Row],[team]]=E2467,SUM(I2468,U2467),Table1[[#This Row],[ppga]])</f>
        <v>85</v>
      </c>
      <c r="V2468">
        <f>IF(Table1[[#This Row],[team]]=E2467,SUM(Table1[[#This Row],[difference]],V2467),Table1[[#This Row],[difference]])</f>
        <v>-28.5</v>
      </c>
      <c r="W2468">
        <f>IF(Table1[[#This Row],[team]]=E2467,SUM(Table1[[#This Row],[sqrt(dif)]],W2467),Table1[[#This Row],[sqrt(dif)]])</f>
        <v>-5.9850236487159156</v>
      </c>
      <c r="X2468">
        <f>IF(Table1[[#This Row],[team]]=E2467,SUM(Table1[[#This Row],[f1]],X2467),Table1[[#This Row],[f1]])</f>
        <v>-31.294697622694894</v>
      </c>
      <c r="Y2468">
        <f>IF(Table1[[#This Row],[ATS]]=S2467,SUM(Table1[[#This Row],[ATS]],Y2467),Table1[[#This Row],[ATS]])</f>
        <v>1</v>
      </c>
      <c r="Z2468">
        <f>IF(Table1[[#This Row],[ATS]]&gt;0,Table1[[#This Row],[ATS streak (not real)]]-1,Table1[[#This Row],[ATS streak (not real)]]+1)</f>
        <v>0</v>
      </c>
      <c r="AA2468" s="5">
        <f>Table1[[#This Row],[running ttl ppg]]^2.37/(Table1[[#This Row],[running ttl ppg]]^2.37+Table1[[#This Row],[running ttl ppga]]^2.37)</f>
        <v>0.21324596978593643</v>
      </c>
      <c r="AB2468" s="5">
        <f>Table1[[#This Row],[pyth ratio]]+Table1[[#This Row],[win/loss ratio]]</f>
        <v>0.21324596978593643</v>
      </c>
    </row>
    <row r="2469" spans="1:28" x14ac:dyDescent="0.25">
      <c r="A2469" s="1">
        <v>5027</v>
      </c>
      <c r="B2469" s="7">
        <f t="shared" si="80"/>
        <v>4</v>
      </c>
      <c r="C2469" s="5">
        <v>2020</v>
      </c>
      <c r="D2469" s="5">
        <v>4</v>
      </c>
      <c r="E2469" t="s">
        <v>67</v>
      </c>
      <c r="F2469" t="s">
        <v>47</v>
      </c>
      <c r="G2469" s="5">
        <v>1</v>
      </c>
      <c r="H2469">
        <v>27</v>
      </c>
      <c r="I2469">
        <v>3</v>
      </c>
      <c r="J2469">
        <v>24</v>
      </c>
      <c r="K2469">
        <f>IF(Table1[[#This Row],[net]]&gt;0,1,0)</f>
        <v>1</v>
      </c>
      <c r="L2469">
        <v>-3.5</v>
      </c>
      <c r="M2469">
        <f>IF(Table1[[#This Row],[team]]=E2468,SUM(Table1[[#This Row],[win/loss]],M2468),Table1[[#This Row],[win/loss]])</f>
        <v>1</v>
      </c>
      <c r="N2469">
        <f>IF(Table1[[#This Row],[team]]=E2468,SUM(Table1[[#This Row],[win/loss]],M2468),Table1[[#This Row],[win/loss]])/B2469</f>
        <v>0.25</v>
      </c>
      <c r="O2469">
        <f t="shared" si="79"/>
        <v>20.5</v>
      </c>
      <c r="P2469">
        <f>IF(Table1[[#This Row],[difference]]&gt;0,SQRT(Table1[[#This Row],[difference]]),-SQRT(ABS(Table1[[#This Row],[difference]])))</f>
        <v>4.5276925690687087</v>
      </c>
      <c r="Q2469">
        <f>IF(Table1[[#This Row],[line]]&gt;0,SQRT(Table1[[#This Row],[line]]),-SQRT(ABS(Table1[[#This Row],[line]])))</f>
        <v>-1.8708286933869707</v>
      </c>
      <c r="R2469">
        <f>Table1[[#This Row],[difference]]-Table1[[#This Row],[sqrt(line)]]</f>
        <v>22.370828693386972</v>
      </c>
      <c r="S2469">
        <f>IF(Table1[[#This Row],[difference]]&gt;0,1,-1)</f>
        <v>1</v>
      </c>
      <c r="T2469">
        <f>IF(Table1[[#This Row],[team]]=E2468,SUM(H2469,T2468),Table1[[#This Row],[ppg]])</f>
        <v>76</v>
      </c>
      <c r="U2469">
        <f>IF(Table1[[#This Row],[team]]=E2468,SUM(I2469,U2468),Table1[[#This Row],[ppga]])</f>
        <v>88</v>
      </c>
      <c r="V2469">
        <f>IF(Table1[[#This Row],[team]]=E2468,SUM(Table1[[#This Row],[difference]],V2468),Table1[[#This Row],[difference]])</f>
        <v>-8</v>
      </c>
      <c r="W2469">
        <f>IF(Table1[[#This Row],[team]]=E2468,SUM(Table1[[#This Row],[sqrt(dif)]],W2468),Table1[[#This Row],[sqrt(dif)]])</f>
        <v>-1.457331079647207</v>
      </c>
      <c r="X2469">
        <f>IF(Table1[[#This Row],[team]]=E2468,SUM(Table1[[#This Row],[f1]],X2468),Table1[[#This Row],[f1]])</f>
        <v>-8.9238689293079219</v>
      </c>
      <c r="Y2469">
        <f>IF(Table1[[#This Row],[ATS]]=S2468,SUM(Table1[[#This Row],[ATS]],Y2468),Table1[[#This Row],[ATS]])</f>
        <v>2</v>
      </c>
      <c r="Z2469">
        <f>IF(Table1[[#This Row],[ATS]]&gt;0,Table1[[#This Row],[ATS streak (not real)]]-1,Table1[[#This Row],[ATS streak (not real)]]+1)</f>
        <v>1</v>
      </c>
      <c r="AA2469" s="5">
        <f>Table1[[#This Row],[running ttl ppg]]^2.37/(Table1[[#This Row],[running ttl ppg]]^2.37+Table1[[#This Row],[running ttl ppga]]^2.37)</f>
        <v>0.4140008689876481</v>
      </c>
      <c r="AB2469" s="5">
        <f>Table1[[#This Row],[pyth ratio]]+Table1[[#This Row],[win/loss ratio]]</f>
        <v>0.6640008689876481</v>
      </c>
    </row>
    <row r="2470" spans="1:28" x14ac:dyDescent="0.25">
      <c r="A2470" s="1">
        <v>5028</v>
      </c>
      <c r="B2470" s="7">
        <f t="shared" si="80"/>
        <v>5</v>
      </c>
      <c r="C2470" s="5">
        <v>2020</v>
      </c>
      <c r="D2470" s="5">
        <v>5</v>
      </c>
      <c r="E2470" t="s">
        <v>67</v>
      </c>
      <c r="F2470" t="s">
        <v>43</v>
      </c>
      <c r="G2470" s="5">
        <v>1</v>
      </c>
      <c r="H2470">
        <v>23</v>
      </c>
      <c r="I2470">
        <v>26</v>
      </c>
      <c r="J2470">
        <v>-3</v>
      </c>
      <c r="K2470">
        <f>IF(Table1[[#This Row],[net]]&gt;0,1,0)</f>
        <v>0</v>
      </c>
      <c r="L2470">
        <v>3</v>
      </c>
      <c r="M2470">
        <f>IF(Table1[[#This Row],[team]]=E2469,SUM(Table1[[#This Row],[win/loss]],M2469),Table1[[#This Row],[win/loss]])</f>
        <v>1</v>
      </c>
      <c r="N2470">
        <f>IF(Table1[[#This Row],[team]]=E2469,SUM(Table1[[#This Row],[win/loss]],M2469),Table1[[#This Row],[win/loss]])/B2470</f>
        <v>0.2</v>
      </c>
      <c r="O2470">
        <f t="shared" si="79"/>
        <v>0</v>
      </c>
      <c r="P2470">
        <f>IF(Table1[[#This Row],[difference]]&gt;0,SQRT(Table1[[#This Row],[difference]]),-SQRT(ABS(Table1[[#This Row],[difference]])))</f>
        <v>0</v>
      </c>
      <c r="Q2470">
        <f>IF(Table1[[#This Row],[line]]&gt;0,SQRT(Table1[[#This Row],[line]]),-SQRT(ABS(Table1[[#This Row],[line]])))</f>
        <v>1.7320508075688772</v>
      </c>
      <c r="R2470">
        <f>Table1[[#This Row],[difference]]-Table1[[#This Row],[sqrt(line)]]</f>
        <v>-1.7320508075688772</v>
      </c>
      <c r="S2470">
        <f>IF(Table1[[#This Row],[difference]]&gt;0,1,-1)</f>
        <v>-1</v>
      </c>
      <c r="T2470">
        <f>IF(Table1[[#This Row],[team]]=E2469,SUM(H2470,T2469),Table1[[#This Row],[ppg]])</f>
        <v>99</v>
      </c>
      <c r="U2470">
        <f>IF(Table1[[#This Row],[team]]=E2469,SUM(I2470,U2469),Table1[[#This Row],[ppga]])</f>
        <v>114</v>
      </c>
      <c r="V2470">
        <f>IF(Table1[[#This Row],[team]]=E2469,SUM(Table1[[#This Row],[difference]],V2469),Table1[[#This Row],[difference]])</f>
        <v>-8</v>
      </c>
      <c r="W2470">
        <f>IF(Table1[[#This Row],[team]]=E2469,SUM(Table1[[#This Row],[sqrt(dif)]],W2469),Table1[[#This Row],[sqrt(dif)]])</f>
        <v>-1.457331079647207</v>
      </c>
      <c r="X2470">
        <f>IF(Table1[[#This Row],[team]]=E2469,SUM(Table1[[#This Row],[f1]],X2469),Table1[[#This Row],[f1]])</f>
        <v>-10.655919736876799</v>
      </c>
      <c r="Y2470">
        <f>IF(Table1[[#This Row],[ATS]]=S2469,SUM(Table1[[#This Row],[ATS]],Y2469),Table1[[#This Row],[ATS]])</f>
        <v>-1</v>
      </c>
      <c r="Z2470">
        <f>IF(Table1[[#This Row],[ATS]]&gt;0,Table1[[#This Row],[ATS streak (not real)]]-1,Table1[[#This Row],[ATS streak (not real)]]+1)</f>
        <v>0</v>
      </c>
      <c r="AA2470" s="5">
        <f>Table1[[#This Row],[running ttl ppg]]^2.37/(Table1[[#This Row],[running ttl ppg]]^2.37+Table1[[#This Row],[running ttl ppga]]^2.37)</f>
        <v>0.41718105270473782</v>
      </c>
      <c r="AB2470" s="5">
        <f>Table1[[#This Row],[pyth ratio]]+Table1[[#This Row],[win/loss ratio]]</f>
        <v>0.61718105270473789</v>
      </c>
    </row>
    <row r="2471" spans="1:28" x14ac:dyDescent="0.25">
      <c r="A2471" s="1">
        <v>5029</v>
      </c>
      <c r="B2471" s="7">
        <f t="shared" si="80"/>
        <v>6</v>
      </c>
      <c r="C2471" s="5">
        <v>2020</v>
      </c>
      <c r="D2471" s="5">
        <v>6</v>
      </c>
      <c r="E2471" t="s">
        <v>67</v>
      </c>
      <c r="F2471" t="s">
        <v>57</v>
      </c>
      <c r="G2471" s="5">
        <v>0</v>
      </c>
      <c r="H2471">
        <v>24</v>
      </c>
      <c r="I2471">
        <v>17</v>
      </c>
      <c r="J2471">
        <v>7</v>
      </c>
      <c r="K2471">
        <f>IF(Table1[[#This Row],[net]]&gt;0,1,0)</f>
        <v>1</v>
      </c>
      <c r="L2471">
        <v>6</v>
      </c>
      <c r="M2471">
        <f>IF(Table1[[#This Row],[team]]=E2470,SUM(Table1[[#This Row],[win/loss]],M2470),Table1[[#This Row],[win/loss]])</f>
        <v>2</v>
      </c>
      <c r="N2471">
        <f>IF(Table1[[#This Row],[team]]=E2470,SUM(Table1[[#This Row],[win/loss]],M2470),Table1[[#This Row],[win/loss]])/B2471</f>
        <v>0.33333333333333331</v>
      </c>
      <c r="O2471">
        <f t="shared" si="79"/>
        <v>13</v>
      </c>
      <c r="P2471">
        <f>IF(Table1[[#This Row],[difference]]&gt;0,SQRT(Table1[[#This Row],[difference]]),-SQRT(ABS(Table1[[#This Row],[difference]])))</f>
        <v>3.6055512754639891</v>
      </c>
      <c r="Q2471">
        <f>IF(Table1[[#This Row],[line]]&gt;0,SQRT(Table1[[#This Row],[line]]),-SQRT(ABS(Table1[[#This Row],[line]])))</f>
        <v>2.4494897427831779</v>
      </c>
      <c r="R2471">
        <f>Table1[[#This Row],[difference]]-Table1[[#This Row],[sqrt(line)]]</f>
        <v>10.550510257216821</v>
      </c>
      <c r="S2471">
        <f>IF(Table1[[#This Row],[difference]]&gt;0,1,-1)</f>
        <v>1</v>
      </c>
      <c r="T2471">
        <f>IF(Table1[[#This Row],[team]]=E2470,SUM(H2471,T2470),Table1[[#This Row],[ppg]])</f>
        <v>123</v>
      </c>
      <c r="U2471">
        <f>IF(Table1[[#This Row],[team]]=E2470,SUM(I2471,U2470),Table1[[#This Row],[ppga]])</f>
        <v>131</v>
      </c>
      <c r="V2471">
        <f>IF(Table1[[#This Row],[team]]=E2470,SUM(Table1[[#This Row],[difference]],V2470),Table1[[#This Row],[difference]])</f>
        <v>5</v>
      </c>
      <c r="W2471">
        <f>IF(Table1[[#This Row],[team]]=E2470,SUM(Table1[[#This Row],[sqrt(dif)]],W2470),Table1[[#This Row],[sqrt(dif)]])</f>
        <v>2.1482201958167821</v>
      </c>
      <c r="X2471">
        <f>IF(Table1[[#This Row],[team]]=E2470,SUM(Table1[[#This Row],[f1]],X2470),Table1[[#This Row],[f1]])</f>
        <v>-0.10540947965997738</v>
      </c>
      <c r="Y2471">
        <f>IF(Table1[[#This Row],[ATS]]=S2470,SUM(Table1[[#This Row],[ATS]],Y2470),Table1[[#This Row],[ATS]])</f>
        <v>1</v>
      </c>
      <c r="Z2471">
        <f>IF(Table1[[#This Row],[ATS]]&gt;0,Table1[[#This Row],[ATS streak (not real)]]-1,Table1[[#This Row],[ATS streak (not real)]]+1)</f>
        <v>0</v>
      </c>
      <c r="AA2471" s="5">
        <f>Table1[[#This Row],[running ttl ppg]]^2.37/(Table1[[#This Row],[running ttl ppg]]^2.37+Table1[[#This Row],[running ttl ppga]]^2.37)</f>
        <v>0.46273405162854103</v>
      </c>
      <c r="AB2471" s="5">
        <f>Table1[[#This Row],[pyth ratio]]+Table1[[#This Row],[win/loss ratio]]</f>
        <v>0.79606738496187435</v>
      </c>
    </row>
    <row r="2472" spans="1:28" x14ac:dyDescent="0.25">
      <c r="A2472" s="1">
        <v>5030</v>
      </c>
      <c r="B2472" s="7">
        <f t="shared" si="80"/>
        <v>7</v>
      </c>
      <c r="C2472" s="5">
        <v>2020</v>
      </c>
      <c r="D2472" s="5">
        <v>8</v>
      </c>
      <c r="E2472" t="s">
        <v>67</v>
      </c>
      <c r="F2472" t="s">
        <v>59</v>
      </c>
      <c r="G2472" s="5">
        <v>1</v>
      </c>
      <c r="H2472">
        <v>27</v>
      </c>
      <c r="I2472">
        <v>14</v>
      </c>
      <c r="J2472">
        <v>13</v>
      </c>
      <c r="K2472">
        <f>IF(Table1[[#This Row],[net]]&gt;0,1,0)</f>
        <v>1</v>
      </c>
      <c r="L2472">
        <v>-14</v>
      </c>
      <c r="M2472">
        <f>IF(Table1[[#This Row],[team]]=E2471,SUM(Table1[[#This Row],[win/loss]],M2471),Table1[[#This Row],[win/loss]])</f>
        <v>3</v>
      </c>
      <c r="N2472">
        <f>IF(Table1[[#This Row],[team]]=E2471,SUM(Table1[[#This Row],[win/loss]],M2471),Table1[[#This Row],[win/loss]])/B2472</f>
        <v>0.42857142857142855</v>
      </c>
      <c r="O2472">
        <f t="shared" si="79"/>
        <v>-1</v>
      </c>
      <c r="P2472">
        <f>IF(Table1[[#This Row],[difference]]&gt;0,SQRT(Table1[[#This Row],[difference]]),-SQRT(ABS(Table1[[#This Row],[difference]])))</f>
        <v>-1</v>
      </c>
      <c r="Q2472">
        <f>IF(Table1[[#This Row],[line]]&gt;0,SQRT(Table1[[#This Row],[line]]),-SQRT(ABS(Table1[[#This Row],[line]])))</f>
        <v>-3.7416573867739413</v>
      </c>
      <c r="R2472">
        <f>Table1[[#This Row],[difference]]-Table1[[#This Row],[sqrt(line)]]</f>
        <v>2.7416573867739413</v>
      </c>
      <c r="S2472">
        <f>IF(Table1[[#This Row],[difference]]&gt;0,1,-1)</f>
        <v>-1</v>
      </c>
      <c r="T2472">
        <f>IF(Table1[[#This Row],[team]]=E2471,SUM(H2472,T2471),Table1[[#This Row],[ppg]])</f>
        <v>150</v>
      </c>
      <c r="U2472">
        <f>IF(Table1[[#This Row],[team]]=E2471,SUM(I2472,U2471),Table1[[#This Row],[ppga]])</f>
        <v>145</v>
      </c>
      <c r="V2472">
        <f>IF(Table1[[#This Row],[team]]=E2471,SUM(Table1[[#This Row],[difference]],V2471),Table1[[#This Row],[difference]])</f>
        <v>4</v>
      </c>
      <c r="W2472">
        <f>IF(Table1[[#This Row],[team]]=E2471,SUM(Table1[[#This Row],[sqrt(dif)]],W2471),Table1[[#This Row],[sqrt(dif)]])</f>
        <v>1.1482201958167821</v>
      </c>
      <c r="X2472">
        <f>IF(Table1[[#This Row],[team]]=E2471,SUM(Table1[[#This Row],[f1]],X2471),Table1[[#This Row],[f1]])</f>
        <v>2.636247907113964</v>
      </c>
      <c r="Y2472">
        <f>IF(Table1[[#This Row],[ATS]]=S2471,SUM(Table1[[#This Row],[ATS]],Y2471),Table1[[#This Row],[ATS]])</f>
        <v>-1</v>
      </c>
      <c r="Z2472">
        <f>IF(Table1[[#This Row],[ATS]]&gt;0,Table1[[#This Row],[ATS streak (not real)]]-1,Table1[[#This Row],[ATS streak (not real)]]+1)</f>
        <v>0</v>
      </c>
      <c r="AA2472" s="5">
        <f>Table1[[#This Row],[running ttl ppg]]^2.37/(Table1[[#This Row],[running ttl ppg]]^2.37+Table1[[#This Row],[running ttl ppga]]^2.37)</f>
        <v>0.5200758703997076</v>
      </c>
      <c r="AB2472" s="5">
        <f>Table1[[#This Row],[pyth ratio]]+Table1[[#This Row],[win/loss ratio]]</f>
        <v>0.94864729897113609</v>
      </c>
    </row>
    <row r="2473" spans="1:28" x14ac:dyDescent="0.25">
      <c r="A2473" s="1">
        <v>5031</v>
      </c>
      <c r="B2473" s="7">
        <f t="shared" si="80"/>
        <v>8</v>
      </c>
      <c r="C2473" s="5">
        <v>2020</v>
      </c>
      <c r="D2473" s="5">
        <v>9</v>
      </c>
      <c r="E2473" t="s">
        <v>67</v>
      </c>
      <c r="F2473" t="s">
        <v>54</v>
      </c>
      <c r="G2473" s="5">
        <v>1</v>
      </c>
      <c r="H2473">
        <v>26</v>
      </c>
      <c r="I2473">
        <v>24</v>
      </c>
      <c r="J2473">
        <v>2</v>
      </c>
      <c r="K2473">
        <f>IF(Table1[[#This Row],[net]]&gt;0,1,0)</f>
        <v>1</v>
      </c>
      <c r="L2473">
        <v>-1</v>
      </c>
      <c r="M2473">
        <f>IF(Table1[[#This Row],[team]]=E2472,SUM(Table1[[#This Row],[win/loss]],M2472),Table1[[#This Row],[win/loss]])</f>
        <v>4</v>
      </c>
      <c r="N2473">
        <f>IF(Table1[[#This Row],[team]]=E2472,SUM(Table1[[#This Row],[win/loss]],M2472),Table1[[#This Row],[win/loss]])/B2473</f>
        <v>0.5</v>
      </c>
      <c r="O2473">
        <f t="shared" si="79"/>
        <v>1</v>
      </c>
      <c r="P2473">
        <f>IF(Table1[[#This Row],[difference]]&gt;0,SQRT(Table1[[#This Row],[difference]]),-SQRT(ABS(Table1[[#This Row],[difference]])))</f>
        <v>1</v>
      </c>
      <c r="Q2473">
        <f>IF(Table1[[#This Row],[line]]&gt;0,SQRT(Table1[[#This Row],[line]]),-SQRT(ABS(Table1[[#This Row],[line]])))</f>
        <v>-1</v>
      </c>
      <c r="R2473">
        <f>Table1[[#This Row],[difference]]-Table1[[#This Row],[sqrt(line)]]</f>
        <v>2</v>
      </c>
      <c r="S2473">
        <f>IF(Table1[[#This Row],[difference]]&gt;0,1,-1)</f>
        <v>1</v>
      </c>
      <c r="T2473">
        <f>IF(Table1[[#This Row],[team]]=E2472,SUM(H2473,T2472),Table1[[#This Row],[ppg]])</f>
        <v>176</v>
      </c>
      <c r="U2473">
        <f>IF(Table1[[#This Row],[team]]=E2472,SUM(I2473,U2472),Table1[[#This Row],[ppga]])</f>
        <v>169</v>
      </c>
      <c r="V2473">
        <f>IF(Table1[[#This Row],[team]]=E2472,SUM(Table1[[#This Row],[difference]],V2472),Table1[[#This Row],[difference]])</f>
        <v>5</v>
      </c>
      <c r="W2473">
        <f>IF(Table1[[#This Row],[team]]=E2472,SUM(Table1[[#This Row],[sqrt(dif)]],W2472),Table1[[#This Row],[sqrt(dif)]])</f>
        <v>2.1482201958167821</v>
      </c>
      <c r="X2473">
        <f>IF(Table1[[#This Row],[team]]=E2472,SUM(Table1[[#This Row],[f1]],X2472),Table1[[#This Row],[f1]])</f>
        <v>4.6362479071139635</v>
      </c>
      <c r="Y2473">
        <f>IF(Table1[[#This Row],[ATS]]=S2472,SUM(Table1[[#This Row],[ATS]],Y2472),Table1[[#This Row],[ATS]])</f>
        <v>1</v>
      </c>
      <c r="Z2473">
        <f>IF(Table1[[#This Row],[ATS]]&gt;0,Table1[[#This Row],[ATS streak (not real)]]-1,Table1[[#This Row],[ATS streak (not real)]]+1)</f>
        <v>0</v>
      </c>
      <c r="AA2473" s="5">
        <f>Table1[[#This Row],[running ttl ppg]]^2.37/(Table1[[#This Row],[running ttl ppg]]^2.37+Table1[[#This Row],[running ttl ppga]]^2.37)</f>
        <v>0.52402825561746702</v>
      </c>
      <c r="AB2473" s="5">
        <f>Table1[[#This Row],[pyth ratio]]+Table1[[#This Row],[win/loss ratio]]</f>
        <v>1.0240282556174671</v>
      </c>
    </row>
    <row r="2474" spans="1:28" x14ac:dyDescent="0.25">
      <c r="A2474" s="1">
        <v>5032</v>
      </c>
      <c r="B2474" s="7">
        <f t="shared" si="80"/>
        <v>9</v>
      </c>
      <c r="C2474" s="5">
        <v>2020</v>
      </c>
      <c r="D2474" s="5">
        <v>10</v>
      </c>
      <c r="E2474" t="s">
        <v>67</v>
      </c>
      <c r="F2474" t="s">
        <v>58</v>
      </c>
      <c r="G2474" s="5">
        <v>1</v>
      </c>
      <c r="H2474">
        <v>17</v>
      </c>
      <c r="I2474">
        <v>12</v>
      </c>
      <c r="J2474">
        <v>5</v>
      </c>
      <c r="K2474">
        <f>IF(Table1[[#This Row],[net]]&gt;0,1,0)</f>
        <v>1</v>
      </c>
      <c r="L2474">
        <v>4.5</v>
      </c>
      <c r="M2474">
        <f>IF(Table1[[#This Row],[team]]=E2473,SUM(Table1[[#This Row],[win/loss]],M2473),Table1[[#This Row],[win/loss]])</f>
        <v>5</v>
      </c>
      <c r="N2474">
        <f>IF(Table1[[#This Row],[team]]=E2473,SUM(Table1[[#This Row],[win/loss]],M2473),Table1[[#This Row],[win/loss]])/B2474</f>
        <v>0.55555555555555558</v>
      </c>
      <c r="O2474">
        <f t="shared" si="79"/>
        <v>9.5</v>
      </c>
      <c r="P2474">
        <f>IF(Table1[[#This Row],[difference]]&gt;0,SQRT(Table1[[#This Row],[difference]]),-SQRT(ABS(Table1[[#This Row],[difference]])))</f>
        <v>3.082207001484488</v>
      </c>
      <c r="Q2474">
        <f>IF(Table1[[#This Row],[line]]&gt;0,SQRT(Table1[[#This Row],[line]]),-SQRT(ABS(Table1[[#This Row],[line]])))</f>
        <v>2.1213203435596424</v>
      </c>
      <c r="R2474">
        <f>Table1[[#This Row],[difference]]-Table1[[#This Row],[sqrt(line)]]</f>
        <v>7.3786796564403581</v>
      </c>
      <c r="S2474">
        <f>IF(Table1[[#This Row],[difference]]&gt;0,1,-1)</f>
        <v>1</v>
      </c>
      <c r="T2474">
        <f>IF(Table1[[#This Row],[team]]=E2473,SUM(H2474,T2473),Table1[[#This Row],[ppg]])</f>
        <v>193</v>
      </c>
      <c r="U2474">
        <f>IF(Table1[[#This Row],[team]]=E2473,SUM(I2474,U2473),Table1[[#This Row],[ppga]])</f>
        <v>181</v>
      </c>
      <c r="V2474">
        <f>IF(Table1[[#This Row],[team]]=E2473,SUM(Table1[[#This Row],[difference]],V2473),Table1[[#This Row],[difference]])</f>
        <v>14.5</v>
      </c>
      <c r="W2474">
        <f>IF(Table1[[#This Row],[team]]=E2473,SUM(Table1[[#This Row],[sqrt(dif)]],W2473),Table1[[#This Row],[sqrt(dif)]])</f>
        <v>5.2304271973012701</v>
      </c>
      <c r="X2474">
        <f>IF(Table1[[#This Row],[team]]=E2473,SUM(Table1[[#This Row],[f1]],X2473),Table1[[#This Row],[f1]])</f>
        <v>12.014927563554322</v>
      </c>
      <c r="Y2474">
        <f>IF(Table1[[#This Row],[ATS]]=S2473,SUM(Table1[[#This Row],[ATS]],Y2473),Table1[[#This Row],[ATS]])</f>
        <v>2</v>
      </c>
      <c r="Z2474">
        <f>IF(Table1[[#This Row],[ATS]]&gt;0,Table1[[#This Row],[ATS streak (not real)]]-1,Table1[[#This Row],[ATS streak (not real)]]+1)</f>
        <v>1</v>
      </c>
      <c r="AA2474" s="5">
        <f>Table1[[#This Row],[running ttl ppg]]^2.37/(Table1[[#This Row],[running ttl ppg]]^2.37+Table1[[#This Row],[running ttl ppga]]^2.37)</f>
        <v>0.53796125350031587</v>
      </c>
      <c r="AB2474" s="5">
        <f>Table1[[#This Row],[pyth ratio]]+Table1[[#This Row],[win/loss ratio]]</f>
        <v>1.0935168090558713</v>
      </c>
    </row>
    <row r="2475" spans="1:28" x14ac:dyDescent="0.25">
      <c r="A2475" s="1">
        <v>5033</v>
      </c>
      <c r="B2475" s="7">
        <f t="shared" si="80"/>
        <v>10</v>
      </c>
      <c r="C2475" s="5">
        <v>2020</v>
      </c>
      <c r="D2475" s="5">
        <v>11</v>
      </c>
      <c r="E2475" t="s">
        <v>67</v>
      </c>
      <c r="F2475" t="s">
        <v>48</v>
      </c>
      <c r="G2475" s="5">
        <v>0</v>
      </c>
      <c r="H2475">
        <v>7</v>
      </c>
      <c r="I2475">
        <v>21</v>
      </c>
      <c r="J2475">
        <v>-14</v>
      </c>
      <c r="K2475">
        <f>IF(Table1[[#This Row],[net]]&gt;0,1,0)</f>
        <v>0</v>
      </c>
      <c r="L2475">
        <v>3</v>
      </c>
      <c r="M2475">
        <f>IF(Table1[[#This Row],[team]]=E2474,SUM(Table1[[#This Row],[win/loss]],M2474),Table1[[#This Row],[win/loss]])</f>
        <v>5</v>
      </c>
      <c r="N2475">
        <f>IF(Table1[[#This Row],[team]]=E2474,SUM(Table1[[#This Row],[win/loss]],M2474),Table1[[#This Row],[win/loss]])/B2475</f>
        <v>0.5</v>
      </c>
      <c r="O2475">
        <f t="shared" si="79"/>
        <v>-11</v>
      </c>
      <c r="P2475">
        <f>IF(Table1[[#This Row],[difference]]&gt;0,SQRT(Table1[[#This Row],[difference]]),-SQRT(ABS(Table1[[#This Row],[difference]])))</f>
        <v>-3.3166247903553998</v>
      </c>
      <c r="Q2475">
        <f>IF(Table1[[#This Row],[line]]&gt;0,SQRT(Table1[[#This Row],[line]]),-SQRT(ABS(Table1[[#This Row],[line]])))</f>
        <v>1.7320508075688772</v>
      </c>
      <c r="R2475">
        <f>Table1[[#This Row],[difference]]-Table1[[#This Row],[sqrt(line)]]</f>
        <v>-12.732050807568877</v>
      </c>
      <c r="S2475">
        <f>IF(Table1[[#This Row],[difference]]&gt;0,1,-1)</f>
        <v>-1</v>
      </c>
      <c r="T2475">
        <f>IF(Table1[[#This Row],[team]]=E2474,SUM(H2475,T2474),Table1[[#This Row],[ppg]])</f>
        <v>200</v>
      </c>
      <c r="U2475">
        <f>IF(Table1[[#This Row],[team]]=E2474,SUM(I2475,U2474),Table1[[#This Row],[ppga]])</f>
        <v>202</v>
      </c>
      <c r="V2475">
        <f>IF(Table1[[#This Row],[team]]=E2474,SUM(Table1[[#This Row],[difference]],V2474),Table1[[#This Row],[difference]])</f>
        <v>3.5</v>
      </c>
      <c r="W2475">
        <f>IF(Table1[[#This Row],[team]]=E2474,SUM(Table1[[#This Row],[sqrt(dif)]],W2474),Table1[[#This Row],[sqrt(dif)]])</f>
        <v>1.9138024069458703</v>
      </c>
      <c r="X2475">
        <f>IF(Table1[[#This Row],[team]]=E2474,SUM(Table1[[#This Row],[f1]],X2474),Table1[[#This Row],[f1]])</f>
        <v>-0.71712324401455518</v>
      </c>
      <c r="Y2475">
        <f>IF(Table1[[#This Row],[ATS]]=S2474,SUM(Table1[[#This Row],[ATS]],Y2474),Table1[[#This Row],[ATS]])</f>
        <v>-1</v>
      </c>
      <c r="Z2475">
        <f>IF(Table1[[#This Row],[ATS]]&gt;0,Table1[[#This Row],[ATS streak (not real)]]-1,Table1[[#This Row],[ATS streak (not real)]]+1)</f>
        <v>0</v>
      </c>
      <c r="AA2475" s="5">
        <f>Table1[[#This Row],[running ttl ppg]]^2.37/(Table1[[#This Row],[running ttl ppg]]^2.37+Table1[[#This Row],[running ttl ppga]]^2.37)</f>
        <v>0.4941047021767434</v>
      </c>
      <c r="AB2475" s="5">
        <f>Table1[[#This Row],[pyth ratio]]+Table1[[#This Row],[win/loss ratio]]</f>
        <v>0.9941047021767434</v>
      </c>
    </row>
    <row r="2476" spans="1:28" x14ac:dyDescent="0.25">
      <c r="A2476" s="1">
        <v>5034</v>
      </c>
      <c r="B2476" s="7">
        <f t="shared" si="80"/>
        <v>11</v>
      </c>
      <c r="C2476" s="5">
        <v>2020</v>
      </c>
      <c r="D2476" s="5">
        <v>12</v>
      </c>
      <c r="E2476" t="s">
        <v>67</v>
      </c>
      <c r="F2476" t="s">
        <v>47</v>
      </c>
      <c r="G2476" s="5">
        <v>0</v>
      </c>
      <c r="H2476">
        <v>16</v>
      </c>
      <c r="I2476">
        <v>10</v>
      </c>
      <c r="J2476">
        <v>6</v>
      </c>
      <c r="K2476">
        <f>IF(Table1[[#This Row],[net]]&gt;0,1,0)</f>
        <v>1</v>
      </c>
      <c r="L2476">
        <v>-6</v>
      </c>
      <c r="M2476">
        <f>IF(Table1[[#This Row],[team]]=E2475,SUM(Table1[[#This Row],[win/loss]],M2475),Table1[[#This Row],[win/loss]])</f>
        <v>6</v>
      </c>
      <c r="N2476">
        <f>IF(Table1[[#This Row],[team]]=E2475,SUM(Table1[[#This Row],[win/loss]],M2475),Table1[[#This Row],[win/loss]])/B2476</f>
        <v>0.54545454545454541</v>
      </c>
      <c r="O2476">
        <f t="shared" si="79"/>
        <v>0</v>
      </c>
      <c r="P2476">
        <f>IF(Table1[[#This Row],[difference]]&gt;0,SQRT(Table1[[#This Row],[difference]]),-SQRT(ABS(Table1[[#This Row],[difference]])))</f>
        <v>0</v>
      </c>
      <c r="Q2476">
        <f>IF(Table1[[#This Row],[line]]&gt;0,SQRT(Table1[[#This Row],[line]]),-SQRT(ABS(Table1[[#This Row],[line]])))</f>
        <v>-2.4494897427831779</v>
      </c>
      <c r="R2476">
        <f>Table1[[#This Row],[difference]]-Table1[[#This Row],[sqrt(line)]]</f>
        <v>2.4494897427831779</v>
      </c>
      <c r="S2476">
        <f>IF(Table1[[#This Row],[difference]]&gt;0,1,-1)</f>
        <v>-1</v>
      </c>
      <c r="T2476">
        <f>IF(Table1[[#This Row],[team]]=E2475,SUM(H2476,T2475),Table1[[#This Row],[ppg]])</f>
        <v>216</v>
      </c>
      <c r="U2476">
        <f>IF(Table1[[#This Row],[team]]=E2475,SUM(I2476,U2475),Table1[[#This Row],[ppga]])</f>
        <v>212</v>
      </c>
      <c r="V2476">
        <f>IF(Table1[[#This Row],[team]]=E2475,SUM(Table1[[#This Row],[difference]],V2475),Table1[[#This Row],[difference]])</f>
        <v>3.5</v>
      </c>
      <c r="W2476">
        <f>IF(Table1[[#This Row],[team]]=E2475,SUM(Table1[[#This Row],[sqrt(dif)]],W2475),Table1[[#This Row],[sqrt(dif)]])</f>
        <v>1.9138024069458703</v>
      </c>
      <c r="X2476">
        <f>IF(Table1[[#This Row],[team]]=E2475,SUM(Table1[[#This Row],[f1]],X2475),Table1[[#This Row],[f1]])</f>
        <v>1.7323664987686227</v>
      </c>
      <c r="Y2476">
        <f>IF(Table1[[#This Row],[ATS]]=S2475,SUM(Table1[[#This Row],[ATS]],Y2475),Table1[[#This Row],[ATS]])</f>
        <v>-2</v>
      </c>
      <c r="Z2476">
        <f>IF(Table1[[#This Row],[ATS]]&gt;0,Table1[[#This Row],[ATS streak (not real)]]-1,Table1[[#This Row],[ATS streak (not real)]]+1)</f>
        <v>-1</v>
      </c>
      <c r="AA2476" s="5">
        <f>Table1[[#This Row],[running ttl ppg]]^2.37/(Table1[[#This Row],[running ttl ppg]]^2.37+Table1[[#This Row],[running ttl ppga]]^2.37)</f>
        <v>0.51107327790679202</v>
      </c>
      <c r="AB2476" s="5">
        <f>Table1[[#This Row],[pyth ratio]]+Table1[[#This Row],[win/loss ratio]]</f>
        <v>1.0565278233613373</v>
      </c>
    </row>
    <row r="2477" spans="1:28" x14ac:dyDescent="0.25">
      <c r="A2477" s="1">
        <v>5035</v>
      </c>
      <c r="B2477" s="7">
        <f t="shared" si="80"/>
        <v>12</v>
      </c>
      <c r="C2477" s="5">
        <v>2020</v>
      </c>
      <c r="D2477" s="5">
        <v>13</v>
      </c>
      <c r="E2477" t="s">
        <v>67</v>
      </c>
      <c r="F2477" t="s">
        <v>48</v>
      </c>
      <c r="G2477" s="5">
        <v>1</v>
      </c>
      <c r="H2477">
        <v>20</v>
      </c>
      <c r="I2477">
        <v>13</v>
      </c>
      <c r="J2477">
        <v>7</v>
      </c>
      <c r="K2477">
        <f>IF(Table1[[#This Row],[net]]&gt;0,1,0)</f>
        <v>1</v>
      </c>
      <c r="L2477">
        <v>1</v>
      </c>
      <c r="M2477">
        <f>IF(Table1[[#This Row],[team]]=E2476,SUM(Table1[[#This Row],[win/loss]],M2476),Table1[[#This Row],[win/loss]])</f>
        <v>7</v>
      </c>
      <c r="N2477">
        <f>IF(Table1[[#This Row],[team]]=E2476,SUM(Table1[[#This Row],[win/loss]],M2476),Table1[[#This Row],[win/loss]])/B2477</f>
        <v>0.58333333333333337</v>
      </c>
      <c r="O2477">
        <f t="shared" si="79"/>
        <v>8</v>
      </c>
      <c r="P2477">
        <f>IF(Table1[[#This Row],[difference]]&gt;0,SQRT(Table1[[#This Row],[difference]]),-SQRT(ABS(Table1[[#This Row],[difference]])))</f>
        <v>2.8284271247461903</v>
      </c>
      <c r="Q2477">
        <f>IF(Table1[[#This Row],[line]]&gt;0,SQRT(Table1[[#This Row],[line]]),-SQRT(ABS(Table1[[#This Row],[line]])))</f>
        <v>1</v>
      </c>
      <c r="R2477">
        <f>Table1[[#This Row],[difference]]-Table1[[#This Row],[sqrt(line)]]</f>
        <v>7</v>
      </c>
      <c r="S2477">
        <f>IF(Table1[[#This Row],[difference]]&gt;0,1,-1)</f>
        <v>1</v>
      </c>
      <c r="T2477">
        <f>IF(Table1[[#This Row],[team]]=E2476,SUM(H2477,T2476),Table1[[#This Row],[ppg]])</f>
        <v>236</v>
      </c>
      <c r="U2477">
        <f>IF(Table1[[#This Row],[team]]=E2476,SUM(I2477,U2476),Table1[[#This Row],[ppga]])</f>
        <v>225</v>
      </c>
      <c r="V2477">
        <f>IF(Table1[[#This Row],[team]]=E2476,SUM(Table1[[#This Row],[difference]],V2476),Table1[[#This Row],[difference]])</f>
        <v>11.5</v>
      </c>
      <c r="W2477">
        <f>IF(Table1[[#This Row],[team]]=E2476,SUM(Table1[[#This Row],[sqrt(dif)]],W2476),Table1[[#This Row],[sqrt(dif)]])</f>
        <v>4.7422295316920611</v>
      </c>
      <c r="X2477">
        <f>IF(Table1[[#This Row],[team]]=E2476,SUM(Table1[[#This Row],[f1]],X2476),Table1[[#This Row],[f1]])</f>
        <v>8.7323664987686236</v>
      </c>
      <c r="Y2477">
        <f>IF(Table1[[#This Row],[ATS]]=S2476,SUM(Table1[[#This Row],[ATS]],Y2476),Table1[[#This Row],[ATS]])</f>
        <v>1</v>
      </c>
      <c r="Z2477">
        <f>IF(Table1[[#This Row],[ATS]]&gt;0,Table1[[#This Row],[ATS streak (not real)]]-1,Table1[[#This Row],[ATS streak (not real)]]+1)</f>
        <v>0</v>
      </c>
      <c r="AA2477" s="5">
        <f>Table1[[#This Row],[running ttl ppg]]^2.37/(Table1[[#This Row],[running ttl ppg]]^2.37+Table1[[#This Row],[running ttl ppga]]^2.37)</f>
        <v>0.52825073575338699</v>
      </c>
      <c r="AB2477" s="5">
        <f>Table1[[#This Row],[pyth ratio]]+Table1[[#This Row],[win/loss ratio]]</f>
        <v>1.1115840690867205</v>
      </c>
    </row>
    <row r="2478" spans="1:28" x14ac:dyDescent="0.25">
      <c r="A2478" s="1">
        <v>5036</v>
      </c>
      <c r="B2478" s="7">
        <f t="shared" si="80"/>
        <v>13</v>
      </c>
      <c r="C2478" s="5">
        <v>2020</v>
      </c>
      <c r="D2478" s="5">
        <v>14</v>
      </c>
      <c r="E2478" t="s">
        <v>67</v>
      </c>
      <c r="F2478" t="s">
        <v>41</v>
      </c>
      <c r="G2478" s="5">
        <v>0</v>
      </c>
      <c r="H2478">
        <v>23</v>
      </c>
      <c r="I2478">
        <v>17</v>
      </c>
      <c r="J2478">
        <v>6</v>
      </c>
      <c r="K2478">
        <f>IF(Table1[[#This Row],[net]]&gt;0,1,0)</f>
        <v>1</v>
      </c>
      <c r="L2478">
        <v>-2.5</v>
      </c>
      <c r="M2478">
        <f>IF(Table1[[#This Row],[team]]=E2477,SUM(Table1[[#This Row],[win/loss]],M2477),Table1[[#This Row],[win/loss]])</f>
        <v>8</v>
      </c>
      <c r="N2478">
        <f>IF(Table1[[#This Row],[team]]=E2477,SUM(Table1[[#This Row],[win/loss]],M2477),Table1[[#This Row],[win/loss]])/B2478</f>
        <v>0.61538461538461542</v>
      </c>
      <c r="O2478">
        <f t="shared" si="79"/>
        <v>3.5</v>
      </c>
      <c r="P2478">
        <f>IF(Table1[[#This Row],[difference]]&gt;0,SQRT(Table1[[#This Row],[difference]]),-SQRT(ABS(Table1[[#This Row],[difference]])))</f>
        <v>1.8708286933869707</v>
      </c>
      <c r="Q2478">
        <f>IF(Table1[[#This Row],[line]]&gt;0,SQRT(Table1[[#This Row],[line]]),-SQRT(ABS(Table1[[#This Row],[line]])))</f>
        <v>-1.5811388300841898</v>
      </c>
      <c r="R2478">
        <f>Table1[[#This Row],[difference]]-Table1[[#This Row],[sqrt(line)]]</f>
        <v>5.08113883008419</v>
      </c>
      <c r="S2478">
        <f>IF(Table1[[#This Row],[difference]]&gt;0,1,-1)</f>
        <v>1</v>
      </c>
      <c r="T2478">
        <f>IF(Table1[[#This Row],[team]]=E2477,SUM(H2478,T2477),Table1[[#This Row],[ppg]])</f>
        <v>259</v>
      </c>
      <c r="U2478">
        <f>IF(Table1[[#This Row],[team]]=E2477,SUM(I2478,U2477),Table1[[#This Row],[ppga]])</f>
        <v>242</v>
      </c>
      <c r="V2478">
        <f>IF(Table1[[#This Row],[team]]=E2477,SUM(Table1[[#This Row],[difference]],V2477),Table1[[#This Row],[difference]])</f>
        <v>15</v>
      </c>
      <c r="W2478">
        <f>IF(Table1[[#This Row],[team]]=E2477,SUM(Table1[[#This Row],[sqrt(dif)]],W2477),Table1[[#This Row],[sqrt(dif)]])</f>
        <v>6.6130582250790315</v>
      </c>
      <c r="X2478">
        <f>IF(Table1[[#This Row],[team]]=E2477,SUM(Table1[[#This Row],[f1]],X2477),Table1[[#This Row],[f1]])</f>
        <v>13.813505328852813</v>
      </c>
      <c r="Y2478">
        <f>IF(Table1[[#This Row],[ATS]]=S2477,SUM(Table1[[#This Row],[ATS]],Y2477),Table1[[#This Row],[ATS]])</f>
        <v>2</v>
      </c>
      <c r="Z2478">
        <f>IF(Table1[[#This Row],[ATS]]&gt;0,Table1[[#This Row],[ATS streak (not real)]]-1,Table1[[#This Row],[ATS streak (not real)]]+1)</f>
        <v>1</v>
      </c>
      <c r="AA2478" s="5">
        <f>Table1[[#This Row],[running ttl ppg]]^2.37/(Table1[[#This Row],[running ttl ppg]]^2.37+Table1[[#This Row],[running ttl ppga]]^2.37)</f>
        <v>0.5401384662870059</v>
      </c>
      <c r="AB2478" s="5">
        <f>Table1[[#This Row],[pyth ratio]]+Table1[[#This Row],[win/loss ratio]]</f>
        <v>1.1555230816716213</v>
      </c>
    </row>
    <row r="2479" spans="1:28" x14ac:dyDescent="0.25">
      <c r="A2479" s="1">
        <v>5037</v>
      </c>
      <c r="B2479" s="7">
        <f t="shared" si="80"/>
        <v>14</v>
      </c>
      <c r="C2479" s="5">
        <v>2020</v>
      </c>
      <c r="D2479" s="5">
        <v>15</v>
      </c>
      <c r="E2479" t="s">
        <v>67</v>
      </c>
      <c r="F2479" t="s">
        <v>44</v>
      </c>
      <c r="G2479" s="5">
        <v>1</v>
      </c>
      <c r="H2479">
        <v>10</v>
      </c>
      <c r="I2479">
        <v>17</v>
      </c>
      <c r="J2479">
        <v>-7</v>
      </c>
      <c r="K2479">
        <f>IF(Table1[[#This Row],[net]]&gt;0,1,0)</f>
        <v>0</v>
      </c>
      <c r="L2479">
        <v>-1</v>
      </c>
      <c r="M2479">
        <f>IF(Table1[[#This Row],[team]]=E2478,SUM(Table1[[#This Row],[win/loss]],M2478),Table1[[#This Row],[win/loss]])</f>
        <v>8</v>
      </c>
      <c r="N2479">
        <f>IF(Table1[[#This Row],[team]]=E2478,SUM(Table1[[#This Row],[win/loss]],M2478),Table1[[#This Row],[win/loss]])/B2479</f>
        <v>0.5714285714285714</v>
      </c>
      <c r="O2479">
        <f t="shared" si="79"/>
        <v>-8</v>
      </c>
      <c r="P2479">
        <f>IF(Table1[[#This Row],[difference]]&gt;0,SQRT(Table1[[#This Row],[difference]]),-SQRT(ABS(Table1[[#This Row],[difference]])))</f>
        <v>-2.8284271247461903</v>
      </c>
      <c r="Q2479">
        <f>IF(Table1[[#This Row],[line]]&gt;0,SQRT(Table1[[#This Row],[line]]),-SQRT(ABS(Table1[[#This Row],[line]])))</f>
        <v>-1</v>
      </c>
      <c r="R2479">
        <f>Table1[[#This Row],[difference]]-Table1[[#This Row],[sqrt(line)]]</f>
        <v>-7</v>
      </c>
      <c r="S2479">
        <f>IF(Table1[[#This Row],[difference]]&gt;0,1,-1)</f>
        <v>-1</v>
      </c>
      <c r="T2479">
        <f>IF(Table1[[#This Row],[team]]=E2478,SUM(H2479,T2478),Table1[[#This Row],[ppg]])</f>
        <v>269</v>
      </c>
      <c r="U2479">
        <f>IF(Table1[[#This Row],[team]]=E2478,SUM(I2479,U2478),Table1[[#This Row],[ppga]])</f>
        <v>259</v>
      </c>
      <c r="V2479">
        <f>IF(Table1[[#This Row],[team]]=E2478,SUM(Table1[[#This Row],[difference]],V2478),Table1[[#This Row],[difference]])</f>
        <v>7</v>
      </c>
      <c r="W2479">
        <f>IF(Table1[[#This Row],[team]]=E2478,SUM(Table1[[#This Row],[sqrt(dif)]],W2478),Table1[[#This Row],[sqrt(dif)]])</f>
        <v>3.7846311003328412</v>
      </c>
      <c r="X2479">
        <f>IF(Table1[[#This Row],[team]]=E2478,SUM(Table1[[#This Row],[f1]],X2478),Table1[[#This Row],[f1]])</f>
        <v>6.8135053288528127</v>
      </c>
      <c r="Y2479">
        <f>IF(Table1[[#This Row],[ATS]]=S2478,SUM(Table1[[#This Row],[ATS]],Y2478),Table1[[#This Row],[ATS]])</f>
        <v>-1</v>
      </c>
      <c r="Z2479">
        <f>IF(Table1[[#This Row],[ATS]]&gt;0,Table1[[#This Row],[ATS streak (not real)]]-1,Table1[[#This Row],[ATS streak (not real)]]+1)</f>
        <v>0</v>
      </c>
      <c r="AA2479" s="5">
        <f>Table1[[#This Row],[running ttl ppg]]^2.37/(Table1[[#This Row],[running ttl ppg]]^2.37+Table1[[#This Row],[running ttl ppga]]^2.37)</f>
        <v>0.52243079985990881</v>
      </c>
      <c r="AB2479" s="5">
        <f>Table1[[#This Row],[pyth ratio]]+Table1[[#This Row],[win/loss ratio]]</f>
        <v>1.0938593712884801</v>
      </c>
    </row>
    <row r="2480" spans="1:28" x14ac:dyDescent="0.25">
      <c r="A2480" s="1">
        <v>5038</v>
      </c>
      <c r="B2480" s="7">
        <f t="shared" si="80"/>
        <v>15</v>
      </c>
      <c r="C2480" s="5">
        <v>2020</v>
      </c>
      <c r="D2480" s="5">
        <v>16</v>
      </c>
      <c r="E2480" t="s">
        <v>67</v>
      </c>
      <c r="F2480" t="s">
        <v>62</v>
      </c>
      <c r="G2480" s="5">
        <v>0</v>
      </c>
      <c r="H2480">
        <v>10</v>
      </c>
      <c r="I2480">
        <v>16</v>
      </c>
      <c r="J2480">
        <v>-6</v>
      </c>
      <c r="K2480">
        <f>IF(Table1[[#This Row],[net]]&gt;0,1,0)</f>
        <v>0</v>
      </c>
      <c r="L2480">
        <v>-3</v>
      </c>
      <c r="M2480">
        <f>IF(Table1[[#This Row],[team]]=E2479,SUM(Table1[[#This Row],[win/loss]],M2479),Table1[[#This Row],[win/loss]])</f>
        <v>8</v>
      </c>
      <c r="N2480">
        <f>IF(Table1[[#This Row],[team]]=E2479,SUM(Table1[[#This Row],[win/loss]],M2479),Table1[[#This Row],[win/loss]])/B2480</f>
        <v>0.53333333333333333</v>
      </c>
      <c r="O2480">
        <f t="shared" si="79"/>
        <v>-9</v>
      </c>
      <c r="P2480">
        <f>IF(Table1[[#This Row],[difference]]&gt;0,SQRT(Table1[[#This Row],[difference]]),-SQRT(ABS(Table1[[#This Row],[difference]])))</f>
        <v>-3</v>
      </c>
      <c r="Q2480">
        <f>IF(Table1[[#This Row],[line]]&gt;0,SQRT(Table1[[#This Row],[line]]),-SQRT(ABS(Table1[[#This Row],[line]])))</f>
        <v>-1.7320508075688772</v>
      </c>
      <c r="R2480">
        <f>Table1[[#This Row],[difference]]-Table1[[#This Row],[sqrt(line)]]</f>
        <v>-7.2679491924311233</v>
      </c>
      <c r="S2480">
        <f>IF(Table1[[#This Row],[difference]]&gt;0,1,-1)</f>
        <v>-1</v>
      </c>
      <c r="T2480">
        <f>IF(Table1[[#This Row],[team]]=E2479,SUM(H2480,T2479),Table1[[#This Row],[ppg]])</f>
        <v>279</v>
      </c>
      <c r="U2480">
        <f>IF(Table1[[#This Row],[team]]=E2479,SUM(I2480,U2479),Table1[[#This Row],[ppga]])</f>
        <v>275</v>
      </c>
      <c r="V2480">
        <f>IF(Table1[[#This Row],[team]]=E2479,SUM(Table1[[#This Row],[difference]],V2479),Table1[[#This Row],[difference]])</f>
        <v>-2</v>
      </c>
      <c r="W2480">
        <f>IF(Table1[[#This Row],[team]]=E2479,SUM(Table1[[#This Row],[sqrt(dif)]],W2479),Table1[[#This Row],[sqrt(dif)]])</f>
        <v>0.78463110033284122</v>
      </c>
      <c r="X2480">
        <f>IF(Table1[[#This Row],[team]]=E2479,SUM(Table1[[#This Row],[f1]],X2479),Table1[[#This Row],[f1]])</f>
        <v>-0.45444386357831057</v>
      </c>
      <c r="Y2480">
        <f>IF(Table1[[#This Row],[ATS]]=S2479,SUM(Table1[[#This Row],[ATS]],Y2479),Table1[[#This Row],[ATS]])</f>
        <v>-2</v>
      </c>
      <c r="Z2480">
        <f>IF(Table1[[#This Row],[ATS]]&gt;0,Table1[[#This Row],[ATS streak (not real)]]-1,Table1[[#This Row],[ATS streak (not real)]]+1)</f>
        <v>-1</v>
      </c>
      <c r="AA2480" s="5">
        <f>Table1[[#This Row],[running ttl ppg]]^2.37/(Table1[[#This Row],[running ttl ppg]]^2.37+Table1[[#This Row],[running ttl ppga]]^2.37)</f>
        <v>0.50855527030448244</v>
      </c>
      <c r="AB2480" s="5">
        <f>Table1[[#This Row],[pyth ratio]]+Table1[[#This Row],[win/loss ratio]]</f>
        <v>1.0418886036378159</v>
      </c>
    </row>
    <row r="2481" spans="1:28" x14ac:dyDescent="0.25">
      <c r="A2481" s="1">
        <v>5039</v>
      </c>
      <c r="B2481" s="7">
        <f t="shared" si="80"/>
        <v>16</v>
      </c>
      <c r="C2481" s="5">
        <v>2020</v>
      </c>
      <c r="D2481" s="5">
        <v>17</v>
      </c>
      <c r="E2481" t="s">
        <v>67</v>
      </c>
      <c r="F2481" t="s">
        <v>43</v>
      </c>
      <c r="G2481" s="5">
        <v>0</v>
      </c>
      <c r="H2481">
        <v>10</v>
      </c>
      <c r="I2481">
        <v>28</v>
      </c>
      <c r="J2481">
        <v>-18</v>
      </c>
      <c r="K2481">
        <f>IF(Table1[[#This Row],[net]]&gt;0,1,0)</f>
        <v>0</v>
      </c>
      <c r="L2481">
        <v>-1</v>
      </c>
      <c r="M2481">
        <f>IF(Table1[[#This Row],[team]]=E2480,SUM(Table1[[#This Row],[win/loss]],M2480),Table1[[#This Row],[win/loss]])</f>
        <v>8</v>
      </c>
      <c r="N2481">
        <f>IF(Table1[[#This Row],[team]]=E2480,SUM(Table1[[#This Row],[win/loss]],M2480),Table1[[#This Row],[win/loss]])/B2481</f>
        <v>0.5</v>
      </c>
      <c r="O2481">
        <f t="shared" si="79"/>
        <v>-19</v>
      </c>
      <c r="P2481">
        <f>IF(Table1[[#This Row],[difference]]&gt;0,SQRT(Table1[[#This Row],[difference]]),-SQRT(ABS(Table1[[#This Row],[difference]])))</f>
        <v>-4.358898943540674</v>
      </c>
      <c r="Q2481">
        <f>IF(Table1[[#This Row],[line]]&gt;0,SQRT(Table1[[#This Row],[line]]),-SQRT(ABS(Table1[[#This Row],[line]])))</f>
        <v>-1</v>
      </c>
      <c r="R2481">
        <f>Table1[[#This Row],[difference]]-Table1[[#This Row],[sqrt(line)]]</f>
        <v>-18</v>
      </c>
      <c r="S2481">
        <f>IF(Table1[[#This Row],[difference]]&gt;0,1,-1)</f>
        <v>-1</v>
      </c>
      <c r="T2481">
        <f>IF(Table1[[#This Row],[team]]=E2480,SUM(H2481,T2480),Table1[[#This Row],[ppg]])</f>
        <v>289</v>
      </c>
      <c r="U2481">
        <f>IF(Table1[[#This Row],[team]]=E2480,SUM(I2481,U2480),Table1[[#This Row],[ppga]])</f>
        <v>303</v>
      </c>
      <c r="V2481">
        <f>IF(Table1[[#This Row],[team]]=E2480,SUM(Table1[[#This Row],[difference]],V2480),Table1[[#This Row],[difference]])</f>
        <v>-21</v>
      </c>
      <c r="W2481">
        <f>IF(Table1[[#This Row],[team]]=E2480,SUM(Table1[[#This Row],[sqrt(dif)]],W2480),Table1[[#This Row],[sqrt(dif)]])</f>
        <v>-3.5742678432078328</v>
      </c>
      <c r="X2481">
        <f>IF(Table1[[#This Row],[team]]=E2480,SUM(Table1[[#This Row],[f1]],X2480),Table1[[#This Row],[f1]])</f>
        <v>-18.454443863578312</v>
      </c>
      <c r="Y2481">
        <f>IF(Table1[[#This Row],[ATS]]=S2480,SUM(Table1[[#This Row],[ATS]],Y2480),Table1[[#This Row],[ATS]])</f>
        <v>-3</v>
      </c>
      <c r="Z2481">
        <f>IF(Table1[[#This Row],[ATS]]&gt;0,Table1[[#This Row],[ATS streak (not real)]]-1,Table1[[#This Row],[ATS streak (not real)]]+1)</f>
        <v>-2</v>
      </c>
      <c r="AA2481" s="5">
        <f>Table1[[#This Row],[running ttl ppg]]^2.37/(Table1[[#This Row],[running ttl ppg]]^2.37+Table1[[#This Row],[running ttl ppga]]^2.37)</f>
        <v>0.4720004485614005</v>
      </c>
      <c r="AB2481" s="5">
        <f>Table1[[#This Row],[pyth ratio]]+Table1[[#This Row],[win/loss ratio]]</f>
        <v>0.97200044856140044</v>
      </c>
    </row>
    <row r="2482" spans="1:28" x14ac:dyDescent="0.25">
      <c r="A2482" s="1">
        <v>5040</v>
      </c>
      <c r="B2482" s="7">
        <f t="shared" si="80"/>
        <v>1</v>
      </c>
      <c r="C2482" s="5">
        <v>2020</v>
      </c>
      <c r="D2482" s="5">
        <v>1</v>
      </c>
      <c r="E2482" t="s">
        <v>68</v>
      </c>
      <c r="F2482" t="s">
        <v>70</v>
      </c>
      <c r="G2482" s="5">
        <v>0</v>
      </c>
      <c r="H2482">
        <v>31</v>
      </c>
      <c r="I2482">
        <v>17</v>
      </c>
      <c r="J2482">
        <v>14</v>
      </c>
      <c r="K2482">
        <f>IF(Table1[[#This Row],[net]]&gt;0,1,0)</f>
        <v>1</v>
      </c>
      <c r="L2482">
        <v>1</v>
      </c>
      <c r="M2482">
        <f>IF(Table1[[#This Row],[team]]=E2481,SUM(Table1[[#This Row],[win/loss]],M2481),Table1[[#This Row],[win/loss]])</f>
        <v>1</v>
      </c>
      <c r="N2482">
        <f>IF(Table1[[#This Row],[team]]=E2481,SUM(Table1[[#This Row],[win/loss]],M2481),Table1[[#This Row],[win/loss]])/B2482</f>
        <v>1</v>
      </c>
      <c r="O2482">
        <f t="shared" si="79"/>
        <v>15</v>
      </c>
      <c r="P2482">
        <f>IF(Table1[[#This Row],[difference]]&gt;0,SQRT(Table1[[#This Row],[difference]]),-SQRT(ABS(Table1[[#This Row],[difference]])))</f>
        <v>3.872983346207417</v>
      </c>
      <c r="Q2482">
        <f>IF(Table1[[#This Row],[line]]&gt;0,SQRT(Table1[[#This Row],[line]]),-SQRT(ABS(Table1[[#This Row],[line]])))</f>
        <v>1</v>
      </c>
      <c r="R2482">
        <f>Table1[[#This Row],[difference]]-Table1[[#This Row],[sqrt(line)]]</f>
        <v>14</v>
      </c>
      <c r="S2482">
        <f>IF(Table1[[#This Row],[difference]]&gt;0,1,-1)</f>
        <v>1</v>
      </c>
      <c r="T2482">
        <f>IF(Table1[[#This Row],[team]]=E2481,SUM(H2482,T2481),Table1[[#This Row],[ppg]])</f>
        <v>31</v>
      </c>
      <c r="U2482">
        <f>IF(Table1[[#This Row],[team]]=E2481,SUM(I2482,U2481),Table1[[#This Row],[ppga]])</f>
        <v>17</v>
      </c>
      <c r="V2482">
        <f>IF(Table1[[#This Row],[team]]=E2481,SUM(Table1[[#This Row],[difference]],V2481),Table1[[#This Row],[difference]])</f>
        <v>15</v>
      </c>
      <c r="W2482">
        <f>IF(Table1[[#This Row],[team]]=E2481,SUM(Table1[[#This Row],[sqrt(dif)]],W2481),Table1[[#This Row],[sqrt(dif)]])</f>
        <v>3.872983346207417</v>
      </c>
      <c r="X2482">
        <f>IF(Table1[[#This Row],[team]]=E2481,SUM(Table1[[#This Row],[f1]],X2481),Table1[[#This Row],[f1]])</f>
        <v>14</v>
      </c>
      <c r="Y2482">
        <f>IF(Table1[[#This Row],[ATS]]=S2481,SUM(Table1[[#This Row],[ATS]],Y2481),Table1[[#This Row],[ATS]])</f>
        <v>1</v>
      </c>
      <c r="Z2482">
        <f>IF(Table1[[#This Row],[ATS]]&gt;0,Table1[[#This Row],[ATS streak (not real)]]-1,Table1[[#This Row],[ATS streak (not real)]]+1)</f>
        <v>0</v>
      </c>
      <c r="AA2482" s="5">
        <f>Table1[[#This Row],[running ttl ppg]]^2.37/(Table1[[#This Row],[running ttl ppg]]^2.37+Table1[[#This Row],[running ttl ppga]]^2.37)</f>
        <v>0.80593877080711551</v>
      </c>
      <c r="AB2482" s="5">
        <f>Table1[[#This Row],[pyth ratio]]+Table1[[#This Row],[win/loss ratio]]</f>
        <v>1.8059387708071155</v>
      </c>
    </row>
    <row r="2483" spans="1:28" x14ac:dyDescent="0.25">
      <c r="A2483" s="1">
        <v>5041</v>
      </c>
      <c r="B2483" s="7">
        <f t="shared" si="80"/>
        <v>2</v>
      </c>
      <c r="C2483" s="5">
        <v>2020</v>
      </c>
      <c r="D2483" s="5">
        <v>2</v>
      </c>
      <c r="E2483" t="s">
        <v>68</v>
      </c>
      <c r="F2483" t="s">
        <v>47</v>
      </c>
      <c r="G2483" s="5">
        <v>0</v>
      </c>
      <c r="H2483">
        <v>41</v>
      </c>
      <c r="I2483">
        <v>17</v>
      </c>
      <c r="J2483">
        <v>24</v>
      </c>
      <c r="K2483">
        <f>IF(Table1[[#This Row],[net]]&gt;0,1,0)</f>
        <v>1</v>
      </c>
      <c r="L2483">
        <v>1</v>
      </c>
      <c r="M2483">
        <f>IF(Table1[[#This Row],[team]]=E2482,SUM(Table1[[#This Row],[win/loss]],M2482),Table1[[#This Row],[win/loss]])</f>
        <v>2</v>
      </c>
      <c r="N2483">
        <f>IF(Table1[[#This Row],[team]]=E2482,SUM(Table1[[#This Row],[win/loss]],M2482),Table1[[#This Row],[win/loss]])/B2483</f>
        <v>1</v>
      </c>
      <c r="O2483">
        <f t="shared" si="79"/>
        <v>25</v>
      </c>
      <c r="P2483">
        <f>IF(Table1[[#This Row],[difference]]&gt;0,SQRT(Table1[[#This Row],[difference]]),-SQRT(ABS(Table1[[#This Row],[difference]])))</f>
        <v>5</v>
      </c>
      <c r="Q2483">
        <f>IF(Table1[[#This Row],[line]]&gt;0,SQRT(Table1[[#This Row],[line]]),-SQRT(ABS(Table1[[#This Row],[line]])))</f>
        <v>1</v>
      </c>
      <c r="R2483">
        <f>Table1[[#This Row],[difference]]-Table1[[#This Row],[sqrt(line)]]</f>
        <v>24</v>
      </c>
      <c r="S2483">
        <f>IF(Table1[[#This Row],[difference]]&gt;0,1,-1)</f>
        <v>1</v>
      </c>
      <c r="T2483">
        <f>IF(Table1[[#This Row],[team]]=E2482,SUM(H2483,T2482),Table1[[#This Row],[ppg]])</f>
        <v>72</v>
      </c>
      <c r="U2483">
        <f>IF(Table1[[#This Row],[team]]=E2482,SUM(I2483,U2482),Table1[[#This Row],[ppga]])</f>
        <v>34</v>
      </c>
      <c r="V2483">
        <f>IF(Table1[[#This Row],[team]]=E2482,SUM(Table1[[#This Row],[difference]],V2482),Table1[[#This Row],[difference]])</f>
        <v>40</v>
      </c>
      <c r="W2483">
        <f>IF(Table1[[#This Row],[team]]=E2482,SUM(Table1[[#This Row],[sqrt(dif)]],W2482),Table1[[#This Row],[sqrt(dif)]])</f>
        <v>8.8729833462074161</v>
      </c>
      <c r="X2483">
        <f>IF(Table1[[#This Row],[team]]=E2482,SUM(Table1[[#This Row],[f1]],X2482),Table1[[#This Row],[f1]])</f>
        <v>38</v>
      </c>
      <c r="Y2483">
        <f>IF(Table1[[#This Row],[ATS]]=S2482,SUM(Table1[[#This Row],[ATS]],Y2482),Table1[[#This Row],[ATS]])</f>
        <v>2</v>
      </c>
      <c r="Z2483">
        <f>IF(Table1[[#This Row],[ATS]]&gt;0,Table1[[#This Row],[ATS streak (not real)]]-1,Table1[[#This Row],[ATS streak (not real)]]+1)</f>
        <v>1</v>
      </c>
      <c r="AA2483" s="5">
        <f>Table1[[#This Row],[running ttl ppg]]^2.37/(Table1[[#This Row],[running ttl ppg]]^2.37+Table1[[#This Row],[running ttl ppga]]^2.37)</f>
        <v>0.85547745931444863</v>
      </c>
      <c r="AB2483" s="5">
        <f>Table1[[#This Row],[pyth ratio]]+Table1[[#This Row],[win/loss ratio]]</f>
        <v>1.8554774593144487</v>
      </c>
    </row>
    <row r="2484" spans="1:28" x14ac:dyDescent="0.25">
      <c r="A2484" s="1">
        <v>5042</v>
      </c>
      <c r="B2484" s="7">
        <f t="shared" si="80"/>
        <v>3</v>
      </c>
      <c r="C2484" s="5">
        <v>2020</v>
      </c>
      <c r="D2484" s="5">
        <v>3</v>
      </c>
      <c r="E2484" t="s">
        <v>68</v>
      </c>
      <c r="F2484" t="s">
        <v>67</v>
      </c>
      <c r="G2484" s="5">
        <v>1</v>
      </c>
      <c r="H2484">
        <v>24</v>
      </c>
      <c r="I2484">
        <v>20</v>
      </c>
      <c r="J2484">
        <v>4</v>
      </c>
      <c r="K2484">
        <f>IF(Table1[[#This Row],[net]]&gt;0,1,0)</f>
        <v>1</v>
      </c>
      <c r="L2484">
        <v>-6</v>
      </c>
      <c r="M2484">
        <f>IF(Table1[[#This Row],[team]]=E2483,SUM(Table1[[#This Row],[win/loss]],M2483),Table1[[#This Row],[win/loss]])</f>
        <v>3</v>
      </c>
      <c r="N2484">
        <f>IF(Table1[[#This Row],[team]]=E2483,SUM(Table1[[#This Row],[win/loss]],M2483),Table1[[#This Row],[win/loss]])/B2484</f>
        <v>1</v>
      </c>
      <c r="O2484">
        <f t="shared" si="79"/>
        <v>-2</v>
      </c>
      <c r="P2484">
        <f>IF(Table1[[#This Row],[difference]]&gt;0,SQRT(Table1[[#This Row],[difference]]),-SQRT(ABS(Table1[[#This Row],[difference]])))</f>
        <v>-1.4142135623730951</v>
      </c>
      <c r="Q2484">
        <f>IF(Table1[[#This Row],[line]]&gt;0,SQRT(Table1[[#This Row],[line]]),-SQRT(ABS(Table1[[#This Row],[line]])))</f>
        <v>-2.4494897427831779</v>
      </c>
      <c r="R2484">
        <f>Table1[[#This Row],[difference]]-Table1[[#This Row],[sqrt(line)]]</f>
        <v>0.44948974278317788</v>
      </c>
      <c r="S2484">
        <f>IF(Table1[[#This Row],[difference]]&gt;0,1,-1)</f>
        <v>-1</v>
      </c>
      <c r="T2484">
        <f>IF(Table1[[#This Row],[team]]=E2483,SUM(H2484,T2483),Table1[[#This Row],[ppg]])</f>
        <v>96</v>
      </c>
      <c r="U2484">
        <f>IF(Table1[[#This Row],[team]]=E2483,SUM(I2484,U2483),Table1[[#This Row],[ppga]])</f>
        <v>54</v>
      </c>
      <c r="V2484">
        <f>IF(Table1[[#This Row],[team]]=E2483,SUM(Table1[[#This Row],[difference]],V2483),Table1[[#This Row],[difference]])</f>
        <v>38</v>
      </c>
      <c r="W2484">
        <f>IF(Table1[[#This Row],[team]]=E2483,SUM(Table1[[#This Row],[sqrt(dif)]],W2483),Table1[[#This Row],[sqrt(dif)]])</f>
        <v>7.4587697838343212</v>
      </c>
      <c r="X2484">
        <f>IF(Table1[[#This Row],[team]]=E2483,SUM(Table1[[#This Row],[f1]],X2483),Table1[[#This Row],[f1]])</f>
        <v>38.449489742783179</v>
      </c>
      <c r="Y2484">
        <f>IF(Table1[[#This Row],[ATS]]=S2483,SUM(Table1[[#This Row],[ATS]],Y2483),Table1[[#This Row],[ATS]])</f>
        <v>-1</v>
      </c>
      <c r="Z2484">
        <f>IF(Table1[[#This Row],[ATS]]&gt;0,Table1[[#This Row],[ATS streak (not real)]]-1,Table1[[#This Row],[ATS streak (not real)]]+1)</f>
        <v>0</v>
      </c>
      <c r="AA2484" s="5">
        <f>Table1[[#This Row],[running ttl ppg]]^2.37/(Table1[[#This Row],[running ttl ppg]]^2.37+Table1[[#This Row],[running ttl ppga]]^2.37)</f>
        <v>0.79634628123401019</v>
      </c>
      <c r="AB2484" s="5">
        <f>Table1[[#This Row],[pyth ratio]]+Table1[[#This Row],[win/loss ratio]]</f>
        <v>1.7963462812340101</v>
      </c>
    </row>
    <row r="2485" spans="1:28" x14ac:dyDescent="0.25">
      <c r="A2485" s="1">
        <v>5043</v>
      </c>
      <c r="B2485" s="7">
        <f t="shared" si="80"/>
        <v>4</v>
      </c>
      <c r="C2485" s="5">
        <v>2020</v>
      </c>
      <c r="D2485" s="5">
        <v>5</v>
      </c>
      <c r="E2485" t="s">
        <v>68</v>
      </c>
      <c r="F2485" t="s">
        <v>48</v>
      </c>
      <c r="G2485" s="5">
        <v>1</v>
      </c>
      <c r="H2485">
        <v>31</v>
      </c>
      <c r="I2485">
        <v>3</v>
      </c>
      <c r="J2485">
        <v>28</v>
      </c>
      <c r="K2485">
        <f>IF(Table1[[#This Row],[net]]&gt;0,1,0)</f>
        <v>1</v>
      </c>
      <c r="L2485">
        <v>-5</v>
      </c>
      <c r="M2485">
        <f>IF(Table1[[#This Row],[team]]=E2484,SUM(Table1[[#This Row],[win/loss]],M2484),Table1[[#This Row],[win/loss]])</f>
        <v>4</v>
      </c>
      <c r="N2485">
        <f>IF(Table1[[#This Row],[team]]=E2484,SUM(Table1[[#This Row],[win/loss]],M2484),Table1[[#This Row],[win/loss]])/B2485</f>
        <v>1</v>
      </c>
      <c r="O2485">
        <f t="shared" si="79"/>
        <v>23</v>
      </c>
      <c r="P2485">
        <f>IF(Table1[[#This Row],[difference]]&gt;0,SQRT(Table1[[#This Row],[difference]]),-SQRT(ABS(Table1[[#This Row],[difference]])))</f>
        <v>4.7958315233127191</v>
      </c>
      <c r="Q2485">
        <f>IF(Table1[[#This Row],[line]]&gt;0,SQRT(Table1[[#This Row],[line]]),-SQRT(ABS(Table1[[#This Row],[line]])))</f>
        <v>-2.2360679774997898</v>
      </c>
      <c r="R2485">
        <f>Table1[[#This Row],[difference]]-Table1[[#This Row],[sqrt(line)]]</f>
        <v>25.23606797749979</v>
      </c>
      <c r="S2485">
        <f>IF(Table1[[#This Row],[difference]]&gt;0,1,-1)</f>
        <v>1</v>
      </c>
      <c r="T2485">
        <f>IF(Table1[[#This Row],[team]]=E2484,SUM(H2485,T2484),Table1[[#This Row],[ppg]])</f>
        <v>127</v>
      </c>
      <c r="U2485">
        <f>IF(Table1[[#This Row],[team]]=E2484,SUM(I2485,U2484),Table1[[#This Row],[ppga]])</f>
        <v>57</v>
      </c>
      <c r="V2485">
        <f>IF(Table1[[#This Row],[team]]=E2484,SUM(Table1[[#This Row],[difference]],V2484),Table1[[#This Row],[difference]])</f>
        <v>61</v>
      </c>
      <c r="W2485">
        <f>IF(Table1[[#This Row],[team]]=E2484,SUM(Table1[[#This Row],[sqrt(dif)]],W2484),Table1[[#This Row],[sqrt(dif)]])</f>
        <v>12.254601307147041</v>
      </c>
      <c r="X2485">
        <f>IF(Table1[[#This Row],[team]]=E2484,SUM(Table1[[#This Row],[f1]],X2484),Table1[[#This Row],[f1]])</f>
        <v>63.685557720282972</v>
      </c>
      <c r="Y2485">
        <f>IF(Table1[[#This Row],[ATS]]=S2484,SUM(Table1[[#This Row],[ATS]],Y2484),Table1[[#This Row],[ATS]])</f>
        <v>1</v>
      </c>
      <c r="Z2485">
        <f>IF(Table1[[#This Row],[ATS]]&gt;0,Table1[[#This Row],[ATS streak (not real)]]-1,Table1[[#This Row],[ATS streak (not real)]]+1)</f>
        <v>0</v>
      </c>
      <c r="AA2485" s="5">
        <f>Table1[[#This Row],[running ttl ppg]]^2.37/(Table1[[#This Row],[running ttl ppg]]^2.37+Table1[[#This Row],[running ttl ppga]]^2.37)</f>
        <v>0.86974340177388276</v>
      </c>
      <c r="AB2485" s="5">
        <f>Table1[[#This Row],[pyth ratio]]+Table1[[#This Row],[win/loss ratio]]</f>
        <v>1.8697434017738828</v>
      </c>
    </row>
    <row r="2486" spans="1:28" x14ac:dyDescent="0.25">
      <c r="A2486" s="1">
        <v>5044</v>
      </c>
      <c r="B2486" s="7">
        <f t="shared" si="80"/>
        <v>5</v>
      </c>
      <c r="C2486" s="5">
        <v>2020</v>
      </c>
      <c r="D2486" s="5">
        <v>6</v>
      </c>
      <c r="E2486" t="s">
        <v>68</v>
      </c>
      <c r="F2486" t="s">
        <v>58</v>
      </c>
      <c r="G2486" s="5">
        <v>0</v>
      </c>
      <c r="H2486">
        <v>20</v>
      </c>
      <c r="I2486">
        <v>7</v>
      </c>
      <c r="J2486">
        <v>13</v>
      </c>
      <c r="K2486">
        <f>IF(Table1[[#This Row],[net]]&gt;0,1,0)</f>
        <v>1</v>
      </c>
      <c r="L2486">
        <v>3</v>
      </c>
      <c r="M2486">
        <f>IF(Table1[[#This Row],[team]]=E2485,SUM(Table1[[#This Row],[win/loss]],M2485),Table1[[#This Row],[win/loss]])</f>
        <v>5</v>
      </c>
      <c r="N2486">
        <f>IF(Table1[[#This Row],[team]]=E2485,SUM(Table1[[#This Row],[win/loss]],M2485),Table1[[#This Row],[win/loss]])/B2486</f>
        <v>1</v>
      </c>
      <c r="O2486">
        <f t="shared" si="79"/>
        <v>16</v>
      </c>
      <c r="P2486">
        <f>IF(Table1[[#This Row],[difference]]&gt;0,SQRT(Table1[[#This Row],[difference]]),-SQRT(ABS(Table1[[#This Row],[difference]])))</f>
        <v>4</v>
      </c>
      <c r="Q2486">
        <f>IF(Table1[[#This Row],[line]]&gt;0,SQRT(Table1[[#This Row],[line]]),-SQRT(ABS(Table1[[#This Row],[line]])))</f>
        <v>1.7320508075688772</v>
      </c>
      <c r="R2486">
        <f>Table1[[#This Row],[difference]]-Table1[[#This Row],[sqrt(line)]]</f>
        <v>14.267949192431123</v>
      </c>
      <c r="S2486">
        <f>IF(Table1[[#This Row],[difference]]&gt;0,1,-1)</f>
        <v>1</v>
      </c>
      <c r="T2486">
        <f>IF(Table1[[#This Row],[team]]=E2485,SUM(H2486,T2485),Table1[[#This Row],[ppg]])</f>
        <v>147</v>
      </c>
      <c r="U2486">
        <f>IF(Table1[[#This Row],[team]]=E2485,SUM(I2486,U2485),Table1[[#This Row],[ppga]])</f>
        <v>64</v>
      </c>
      <c r="V2486">
        <f>IF(Table1[[#This Row],[team]]=E2485,SUM(Table1[[#This Row],[difference]],V2485),Table1[[#This Row],[difference]])</f>
        <v>77</v>
      </c>
      <c r="W2486">
        <f>IF(Table1[[#This Row],[team]]=E2485,SUM(Table1[[#This Row],[sqrt(dif)]],W2485),Table1[[#This Row],[sqrt(dif)]])</f>
        <v>16.254601307147041</v>
      </c>
      <c r="X2486">
        <f>IF(Table1[[#This Row],[team]]=E2485,SUM(Table1[[#This Row],[f1]],X2485),Table1[[#This Row],[f1]])</f>
        <v>77.95350691271409</v>
      </c>
      <c r="Y2486">
        <f>IF(Table1[[#This Row],[ATS]]=S2485,SUM(Table1[[#This Row],[ATS]],Y2485),Table1[[#This Row],[ATS]])</f>
        <v>2</v>
      </c>
      <c r="Z2486">
        <f>IF(Table1[[#This Row],[ATS]]&gt;0,Table1[[#This Row],[ATS streak (not real)]]-1,Table1[[#This Row],[ATS streak (not real)]]+1)</f>
        <v>1</v>
      </c>
      <c r="AA2486" s="5">
        <f>Table1[[#This Row],[running ttl ppg]]^2.37/(Table1[[#This Row],[running ttl ppg]]^2.37+Table1[[#This Row],[running ttl ppga]]^2.37)</f>
        <v>0.87769404409354579</v>
      </c>
      <c r="AB2486" s="5">
        <f>Table1[[#This Row],[pyth ratio]]+Table1[[#This Row],[win/loss ratio]]</f>
        <v>1.8776940440935457</v>
      </c>
    </row>
    <row r="2487" spans="1:28" x14ac:dyDescent="0.25">
      <c r="A2487" s="1">
        <v>5045</v>
      </c>
      <c r="B2487" s="7">
        <f t="shared" si="80"/>
        <v>6</v>
      </c>
      <c r="C2487" s="5">
        <v>2020</v>
      </c>
      <c r="D2487" s="5">
        <v>7</v>
      </c>
      <c r="E2487" t="s">
        <v>68</v>
      </c>
      <c r="F2487" t="s">
        <v>72</v>
      </c>
      <c r="G2487" s="5">
        <v>0</v>
      </c>
      <c r="H2487">
        <v>9</v>
      </c>
      <c r="I2487">
        <v>0</v>
      </c>
      <c r="J2487">
        <v>9</v>
      </c>
      <c r="K2487">
        <f>IF(Table1[[#This Row],[net]]&gt;0,1,0)</f>
        <v>1</v>
      </c>
      <c r="L2487">
        <v>-10</v>
      </c>
      <c r="M2487">
        <f>IF(Table1[[#This Row],[team]]=E2486,SUM(Table1[[#This Row],[win/loss]],M2486),Table1[[#This Row],[win/loss]])</f>
        <v>6</v>
      </c>
      <c r="N2487">
        <f>IF(Table1[[#This Row],[team]]=E2486,SUM(Table1[[#This Row],[win/loss]],M2486),Table1[[#This Row],[win/loss]])/B2487</f>
        <v>1</v>
      </c>
      <c r="O2487">
        <f t="shared" si="79"/>
        <v>-1</v>
      </c>
      <c r="P2487">
        <f>IF(Table1[[#This Row],[difference]]&gt;0,SQRT(Table1[[#This Row],[difference]]),-SQRT(ABS(Table1[[#This Row],[difference]])))</f>
        <v>-1</v>
      </c>
      <c r="Q2487">
        <f>IF(Table1[[#This Row],[line]]&gt;0,SQRT(Table1[[#This Row],[line]]),-SQRT(ABS(Table1[[#This Row],[line]])))</f>
        <v>-3.1622776601683795</v>
      </c>
      <c r="R2487">
        <f>Table1[[#This Row],[difference]]-Table1[[#This Row],[sqrt(line)]]</f>
        <v>2.1622776601683795</v>
      </c>
      <c r="S2487">
        <f>IF(Table1[[#This Row],[difference]]&gt;0,1,-1)</f>
        <v>-1</v>
      </c>
      <c r="T2487">
        <f>IF(Table1[[#This Row],[team]]=E2486,SUM(H2487,T2486),Table1[[#This Row],[ppg]])</f>
        <v>156</v>
      </c>
      <c r="U2487">
        <f>IF(Table1[[#This Row],[team]]=E2486,SUM(I2487,U2486),Table1[[#This Row],[ppga]])</f>
        <v>64</v>
      </c>
      <c r="V2487">
        <f>IF(Table1[[#This Row],[team]]=E2486,SUM(Table1[[#This Row],[difference]],V2486),Table1[[#This Row],[difference]])</f>
        <v>76</v>
      </c>
      <c r="W2487">
        <f>IF(Table1[[#This Row],[team]]=E2486,SUM(Table1[[#This Row],[sqrt(dif)]],W2486),Table1[[#This Row],[sqrt(dif)]])</f>
        <v>15.254601307147041</v>
      </c>
      <c r="X2487">
        <f>IF(Table1[[#This Row],[team]]=E2486,SUM(Table1[[#This Row],[f1]],X2486),Table1[[#This Row],[f1]])</f>
        <v>80.115784572882475</v>
      </c>
      <c r="Y2487">
        <f>IF(Table1[[#This Row],[ATS]]=S2486,SUM(Table1[[#This Row],[ATS]],Y2486),Table1[[#This Row],[ATS]])</f>
        <v>-1</v>
      </c>
      <c r="Z2487">
        <f>IF(Table1[[#This Row],[ATS]]&gt;0,Table1[[#This Row],[ATS streak (not real)]]-1,Table1[[#This Row],[ATS streak (not real)]]+1)</f>
        <v>0</v>
      </c>
      <c r="AA2487" s="5">
        <f>Table1[[#This Row],[running ttl ppg]]^2.37/(Table1[[#This Row],[running ttl ppg]]^2.37+Table1[[#This Row],[running ttl ppga]]^2.37)</f>
        <v>0.89202609697846713</v>
      </c>
      <c r="AB2487" s="5">
        <f>Table1[[#This Row],[pyth ratio]]+Table1[[#This Row],[win/loss ratio]]</f>
        <v>1.892026096978467</v>
      </c>
    </row>
    <row r="2488" spans="1:28" x14ac:dyDescent="0.25">
      <c r="A2488" s="1">
        <v>5046</v>
      </c>
      <c r="B2488" s="7">
        <f t="shared" si="80"/>
        <v>7</v>
      </c>
      <c r="C2488" s="5">
        <v>2020</v>
      </c>
      <c r="D2488" s="5">
        <v>8</v>
      </c>
      <c r="E2488" t="s">
        <v>68</v>
      </c>
      <c r="F2488" t="s">
        <v>45</v>
      </c>
      <c r="G2488" s="5">
        <v>1</v>
      </c>
      <c r="H2488">
        <v>51</v>
      </c>
      <c r="I2488">
        <v>13</v>
      </c>
      <c r="J2488">
        <v>38</v>
      </c>
      <c r="K2488">
        <f>IF(Table1[[#This Row],[net]]&gt;0,1,0)</f>
        <v>1</v>
      </c>
      <c r="L2488">
        <v>-4</v>
      </c>
      <c r="M2488">
        <f>IF(Table1[[#This Row],[team]]=E2487,SUM(Table1[[#This Row],[win/loss]],M2487),Table1[[#This Row],[win/loss]])</f>
        <v>7</v>
      </c>
      <c r="N2488">
        <f>IF(Table1[[#This Row],[team]]=E2487,SUM(Table1[[#This Row],[win/loss]],M2487),Table1[[#This Row],[win/loss]])/B2488</f>
        <v>1</v>
      </c>
      <c r="O2488">
        <f t="shared" si="79"/>
        <v>34</v>
      </c>
      <c r="P2488">
        <f>IF(Table1[[#This Row],[difference]]&gt;0,SQRT(Table1[[#This Row],[difference]]),-SQRT(ABS(Table1[[#This Row],[difference]])))</f>
        <v>5.8309518948453007</v>
      </c>
      <c r="Q2488">
        <f>IF(Table1[[#This Row],[line]]&gt;0,SQRT(Table1[[#This Row],[line]]),-SQRT(ABS(Table1[[#This Row],[line]])))</f>
        <v>-2</v>
      </c>
      <c r="R2488">
        <f>Table1[[#This Row],[difference]]-Table1[[#This Row],[sqrt(line)]]</f>
        <v>36</v>
      </c>
      <c r="S2488">
        <f>IF(Table1[[#This Row],[difference]]&gt;0,1,-1)</f>
        <v>1</v>
      </c>
      <c r="T2488">
        <f>IF(Table1[[#This Row],[team]]=E2487,SUM(H2488,T2487),Table1[[#This Row],[ppg]])</f>
        <v>207</v>
      </c>
      <c r="U2488">
        <f>IF(Table1[[#This Row],[team]]=E2487,SUM(I2488,U2487),Table1[[#This Row],[ppga]])</f>
        <v>77</v>
      </c>
      <c r="V2488">
        <f>IF(Table1[[#This Row],[team]]=E2487,SUM(Table1[[#This Row],[difference]],V2487),Table1[[#This Row],[difference]])</f>
        <v>110</v>
      </c>
      <c r="W2488">
        <f>IF(Table1[[#This Row],[team]]=E2487,SUM(Table1[[#This Row],[sqrt(dif)]],W2487),Table1[[#This Row],[sqrt(dif)]])</f>
        <v>21.08555320199234</v>
      </c>
      <c r="X2488">
        <f>IF(Table1[[#This Row],[team]]=E2487,SUM(Table1[[#This Row],[f1]],X2487),Table1[[#This Row],[f1]])</f>
        <v>116.11578457288248</v>
      </c>
      <c r="Y2488">
        <f>IF(Table1[[#This Row],[ATS]]=S2487,SUM(Table1[[#This Row],[ATS]],Y2487),Table1[[#This Row],[ATS]])</f>
        <v>1</v>
      </c>
      <c r="Z2488">
        <f>IF(Table1[[#This Row],[ATS]]&gt;0,Table1[[#This Row],[ATS streak (not real)]]-1,Table1[[#This Row],[ATS streak (not real)]]+1)</f>
        <v>0</v>
      </c>
      <c r="AA2488" s="5">
        <f>Table1[[#This Row],[running ttl ppg]]^2.37/(Table1[[#This Row],[running ttl ppg]]^2.37+Table1[[#This Row],[running ttl ppga]]^2.37)</f>
        <v>0.91243413829723596</v>
      </c>
      <c r="AB2488" s="5">
        <f>Table1[[#This Row],[pyth ratio]]+Table1[[#This Row],[win/loss ratio]]</f>
        <v>1.9124341382972361</v>
      </c>
    </row>
    <row r="2489" spans="1:28" x14ac:dyDescent="0.25">
      <c r="A2489" s="1">
        <v>5047</v>
      </c>
      <c r="B2489" s="7">
        <f t="shared" si="80"/>
        <v>8</v>
      </c>
      <c r="C2489" s="5">
        <v>2020</v>
      </c>
      <c r="D2489" s="5">
        <v>9</v>
      </c>
      <c r="E2489" t="s">
        <v>68</v>
      </c>
      <c r="F2489" t="s">
        <v>41</v>
      </c>
      <c r="G2489" s="5">
        <v>0</v>
      </c>
      <c r="H2489">
        <v>28</v>
      </c>
      <c r="I2489">
        <v>25</v>
      </c>
      <c r="J2489">
        <v>3</v>
      </c>
      <c r="K2489">
        <f>IF(Table1[[#This Row],[net]]&gt;0,1,0)</f>
        <v>1</v>
      </c>
      <c r="L2489">
        <v>-10</v>
      </c>
      <c r="M2489">
        <f>IF(Table1[[#This Row],[team]]=E2488,SUM(Table1[[#This Row],[win/loss]],M2488),Table1[[#This Row],[win/loss]])</f>
        <v>8</v>
      </c>
      <c r="N2489">
        <f>IF(Table1[[#This Row],[team]]=E2488,SUM(Table1[[#This Row],[win/loss]],M2488),Table1[[#This Row],[win/loss]])/B2489</f>
        <v>1</v>
      </c>
      <c r="O2489">
        <f t="shared" si="79"/>
        <v>-7</v>
      </c>
      <c r="P2489">
        <f>IF(Table1[[#This Row],[difference]]&gt;0,SQRT(Table1[[#This Row],[difference]]),-SQRT(ABS(Table1[[#This Row],[difference]])))</f>
        <v>-2.6457513110645907</v>
      </c>
      <c r="Q2489">
        <f>IF(Table1[[#This Row],[line]]&gt;0,SQRT(Table1[[#This Row],[line]]),-SQRT(ABS(Table1[[#This Row],[line]])))</f>
        <v>-3.1622776601683795</v>
      </c>
      <c r="R2489">
        <f>Table1[[#This Row],[difference]]-Table1[[#This Row],[sqrt(line)]]</f>
        <v>-3.8377223398316205</v>
      </c>
      <c r="S2489">
        <f>IF(Table1[[#This Row],[difference]]&gt;0,1,-1)</f>
        <v>-1</v>
      </c>
      <c r="T2489">
        <f>IF(Table1[[#This Row],[team]]=E2488,SUM(H2489,T2488),Table1[[#This Row],[ppg]])</f>
        <v>235</v>
      </c>
      <c r="U2489">
        <f>IF(Table1[[#This Row],[team]]=E2488,SUM(I2489,U2488),Table1[[#This Row],[ppga]])</f>
        <v>102</v>
      </c>
      <c r="V2489">
        <f>IF(Table1[[#This Row],[team]]=E2488,SUM(Table1[[#This Row],[difference]],V2488),Table1[[#This Row],[difference]])</f>
        <v>103</v>
      </c>
      <c r="W2489">
        <f>IF(Table1[[#This Row],[team]]=E2488,SUM(Table1[[#This Row],[sqrt(dif)]],W2488),Table1[[#This Row],[sqrt(dif)]])</f>
        <v>18.43980189092775</v>
      </c>
      <c r="X2489">
        <f>IF(Table1[[#This Row],[team]]=E2488,SUM(Table1[[#This Row],[f1]],X2488),Table1[[#This Row],[f1]])</f>
        <v>112.27806223305086</v>
      </c>
      <c r="Y2489">
        <f>IF(Table1[[#This Row],[ATS]]=S2488,SUM(Table1[[#This Row],[ATS]],Y2488),Table1[[#This Row],[ATS]])</f>
        <v>-1</v>
      </c>
      <c r="Z2489">
        <f>IF(Table1[[#This Row],[ATS]]&gt;0,Table1[[#This Row],[ATS streak (not real)]]-1,Table1[[#This Row],[ATS streak (not real)]]+1)</f>
        <v>0</v>
      </c>
      <c r="AA2489" s="5">
        <f>Table1[[#This Row],[running ttl ppg]]^2.37/(Table1[[#This Row],[running ttl ppg]]^2.37+Table1[[#This Row],[running ttl ppga]]^2.37)</f>
        <v>0.87847122656498333</v>
      </c>
      <c r="AB2489" s="5">
        <f>Table1[[#This Row],[pyth ratio]]+Table1[[#This Row],[win/loss ratio]]</f>
        <v>1.8784712265649834</v>
      </c>
    </row>
    <row r="2490" spans="1:28" x14ac:dyDescent="0.25">
      <c r="A2490" s="1">
        <v>5048</v>
      </c>
      <c r="B2490" s="7">
        <f t="shared" si="80"/>
        <v>9</v>
      </c>
      <c r="C2490" s="5">
        <v>2020</v>
      </c>
      <c r="D2490" s="5">
        <v>10</v>
      </c>
      <c r="E2490" t="s">
        <v>68</v>
      </c>
      <c r="F2490" t="s">
        <v>69</v>
      </c>
      <c r="G2490" s="5">
        <v>1</v>
      </c>
      <c r="H2490">
        <v>24</v>
      </c>
      <c r="I2490">
        <v>27</v>
      </c>
      <c r="J2490">
        <v>-3</v>
      </c>
      <c r="K2490">
        <f>IF(Table1[[#This Row],[net]]&gt;0,1,0)</f>
        <v>0</v>
      </c>
      <c r="L2490">
        <v>-6.5</v>
      </c>
      <c r="M2490">
        <f>IF(Table1[[#This Row],[team]]=E2489,SUM(Table1[[#This Row],[win/loss]],M2489),Table1[[#This Row],[win/loss]])</f>
        <v>8</v>
      </c>
      <c r="N2490">
        <f>IF(Table1[[#This Row],[team]]=E2489,SUM(Table1[[#This Row],[win/loss]],M2489),Table1[[#This Row],[win/loss]])/B2490</f>
        <v>0.88888888888888884</v>
      </c>
      <c r="O2490">
        <f t="shared" si="79"/>
        <v>-9.5</v>
      </c>
      <c r="P2490">
        <f>IF(Table1[[#This Row],[difference]]&gt;0,SQRT(Table1[[#This Row],[difference]]),-SQRT(ABS(Table1[[#This Row],[difference]])))</f>
        <v>-3.082207001484488</v>
      </c>
      <c r="Q2490">
        <f>IF(Table1[[#This Row],[line]]&gt;0,SQRT(Table1[[#This Row],[line]]),-SQRT(ABS(Table1[[#This Row],[line]])))</f>
        <v>-2.5495097567963922</v>
      </c>
      <c r="R2490">
        <f>Table1[[#This Row],[difference]]-Table1[[#This Row],[sqrt(line)]]</f>
        <v>-6.9504902432036078</v>
      </c>
      <c r="S2490">
        <f>IF(Table1[[#This Row],[difference]]&gt;0,1,-1)</f>
        <v>-1</v>
      </c>
      <c r="T2490">
        <f>IF(Table1[[#This Row],[team]]=E2489,SUM(H2490,T2489),Table1[[#This Row],[ppg]])</f>
        <v>259</v>
      </c>
      <c r="U2490">
        <f>IF(Table1[[#This Row],[team]]=E2489,SUM(I2490,U2489),Table1[[#This Row],[ppga]])</f>
        <v>129</v>
      </c>
      <c r="V2490">
        <f>IF(Table1[[#This Row],[team]]=E2489,SUM(Table1[[#This Row],[difference]],V2489),Table1[[#This Row],[difference]])</f>
        <v>93.5</v>
      </c>
      <c r="W2490">
        <f>IF(Table1[[#This Row],[team]]=E2489,SUM(Table1[[#This Row],[sqrt(dif)]],W2489),Table1[[#This Row],[sqrt(dif)]])</f>
        <v>15.357594889443263</v>
      </c>
      <c r="X2490">
        <f>IF(Table1[[#This Row],[team]]=E2489,SUM(Table1[[#This Row],[f1]],X2489),Table1[[#This Row],[f1]])</f>
        <v>105.32757198984726</v>
      </c>
      <c r="Y2490">
        <f>IF(Table1[[#This Row],[ATS]]=S2489,SUM(Table1[[#This Row],[ATS]],Y2489),Table1[[#This Row],[ATS]])</f>
        <v>-2</v>
      </c>
      <c r="Z2490">
        <f>IF(Table1[[#This Row],[ATS]]&gt;0,Table1[[#This Row],[ATS streak (not real)]]-1,Table1[[#This Row],[ATS streak (not real)]]+1)</f>
        <v>-1</v>
      </c>
      <c r="AA2490" s="5">
        <f>Table1[[#This Row],[running ttl ppg]]^2.37/(Table1[[#This Row],[running ttl ppg]]^2.37+Table1[[#This Row],[running ttl ppga]]^2.37)</f>
        <v>0.83915133449178625</v>
      </c>
      <c r="AB2490" s="5">
        <f>Table1[[#This Row],[pyth ratio]]+Table1[[#This Row],[win/loss ratio]]</f>
        <v>1.7280402233806751</v>
      </c>
    </row>
    <row r="2491" spans="1:28" x14ac:dyDescent="0.25">
      <c r="A2491" s="1">
        <v>5049</v>
      </c>
      <c r="B2491" s="7">
        <f t="shared" si="80"/>
        <v>10</v>
      </c>
      <c r="C2491" s="5">
        <v>2020</v>
      </c>
      <c r="D2491" s="5">
        <v>11</v>
      </c>
      <c r="E2491" t="s">
        <v>68</v>
      </c>
      <c r="F2491" t="s">
        <v>41</v>
      </c>
      <c r="G2491" s="5">
        <v>1</v>
      </c>
      <c r="H2491">
        <v>36</v>
      </c>
      <c r="I2491">
        <v>26</v>
      </c>
      <c r="J2491">
        <v>10</v>
      </c>
      <c r="K2491">
        <f>IF(Table1[[#This Row],[net]]&gt;0,1,0)</f>
        <v>1</v>
      </c>
      <c r="L2491">
        <v>-10</v>
      </c>
      <c r="M2491">
        <f>IF(Table1[[#This Row],[team]]=E2490,SUM(Table1[[#This Row],[win/loss]],M2490),Table1[[#This Row],[win/loss]])</f>
        <v>9</v>
      </c>
      <c r="N2491">
        <f>IF(Table1[[#This Row],[team]]=E2490,SUM(Table1[[#This Row],[win/loss]],M2490),Table1[[#This Row],[win/loss]])/B2491</f>
        <v>0.9</v>
      </c>
      <c r="O2491">
        <f t="shared" si="79"/>
        <v>0</v>
      </c>
      <c r="P2491">
        <f>IF(Table1[[#This Row],[difference]]&gt;0,SQRT(Table1[[#This Row],[difference]]),-SQRT(ABS(Table1[[#This Row],[difference]])))</f>
        <v>0</v>
      </c>
      <c r="Q2491">
        <f>IF(Table1[[#This Row],[line]]&gt;0,SQRT(Table1[[#This Row],[line]]),-SQRT(ABS(Table1[[#This Row],[line]])))</f>
        <v>-3.1622776601683795</v>
      </c>
      <c r="R2491">
        <f>Table1[[#This Row],[difference]]-Table1[[#This Row],[sqrt(line)]]</f>
        <v>3.1622776601683795</v>
      </c>
      <c r="S2491">
        <f>IF(Table1[[#This Row],[difference]]&gt;0,1,-1)</f>
        <v>-1</v>
      </c>
      <c r="T2491">
        <f>IF(Table1[[#This Row],[team]]=E2490,SUM(H2491,T2490),Table1[[#This Row],[ppg]])</f>
        <v>295</v>
      </c>
      <c r="U2491">
        <f>IF(Table1[[#This Row],[team]]=E2490,SUM(I2491,U2490),Table1[[#This Row],[ppga]])</f>
        <v>155</v>
      </c>
      <c r="V2491">
        <f>IF(Table1[[#This Row],[team]]=E2490,SUM(Table1[[#This Row],[difference]],V2490),Table1[[#This Row],[difference]])</f>
        <v>93.5</v>
      </c>
      <c r="W2491">
        <f>IF(Table1[[#This Row],[team]]=E2490,SUM(Table1[[#This Row],[sqrt(dif)]],W2490),Table1[[#This Row],[sqrt(dif)]])</f>
        <v>15.357594889443263</v>
      </c>
      <c r="X2491">
        <f>IF(Table1[[#This Row],[team]]=E2490,SUM(Table1[[#This Row],[f1]],X2490),Table1[[#This Row],[f1]])</f>
        <v>108.48984965001564</v>
      </c>
      <c r="Y2491">
        <f>IF(Table1[[#This Row],[ATS]]=S2490,SUM(Table1[[#This Row],[ATS]],Y2490),Table1[[#This Row],[ATS]])</f>
        <v>-3</v>
      </c>
      <c r="Z2491">
        <f>IF(Table1[[#This Row],[ATS]]&gt;0,Table1[[#This Row],[ATS streak (not real)]]-1,Table1[[#This Row],[ATS streak (not real)]]+1)</f>
        <v>-2</v>
      </c>
      <c r="AA2491" s="5">
        <f>Table1[[#This Row],[running ttl ppg]]^2.37/(Table1[[#This Row],[running ttl ppg]]^2.37+Table1[[#This Row],[running ttl ppga]]^2.37)</f>
        <v>0.82130499570118654</v>
      </c>
      <c r="AB2491" s="5">
        <f>Table1[[#This Row],[pyth ratio]]+Table1[[#This Row],[win/loss ratio]]</f>
        <v>1.7213049957011866</v>
      </c>
    </row>
    <row r="2492" spans="1:28" x14ac:dyDescent="0.25">
      <c r="A2492" s="1">
        <v>5050</v>
      </c>
      <c r="B2492" s="7">
        <f t="shared" si="80"/>
        <v>11</v>
      </c>
      <c r="C2492" s="5">
        <v>2020</v>
      </c>
      <c r="D2492" s="5">
        <v>12</v>
      </c>
      <c r="E2492" t="s">
        <v>68</v>
      </c>
      <c r="F2492" t="s">
        <v>52</v>
      </c>
      <c r="G2492" s="5">
        <v>1</v>
      </c>
      <c r="H2492">
        <v>37</v>
      </c>
      <c r="I2492">
        <v>8</v>
      </c>
      <c r="J2492">
        <v>29</v>
      </c>
      <c r="K2492">
        <f>IF(Table1[[#This Row],[net]]&gt;0,1,0)</f>
        <v>1</v>
      </c>
      <c r="L2492">
        <v>-3</v>
      </c>
      <c r="M2492">
        <f>IF(Table1[[#This Row],[team]]=E2491,SUM(Table1[[#This Row],[win/loss]],M2491),Table1[[#This Row],[win/loss]])</f>
        <v>10</v>
      </c>
      <c r="N2492">
        <f>IF(Table1[[#This Row],[team]]=E2491,SUM(Table1[[#This Row],[win/loss]],M2491),Table1[[#This Row],[win/loss]])/B2492</f>
        <v>0.90909090909090906</v>
      </c>
      <c r="O2492">
        <f t="shared" si="79"/>
        <v>26</v>
      </c>
      <c r="P2492">
        <f>IF(Table1[[#This Row],[difference]]&gt;0,SQRT(Table1[[#This Row],[difference]]),-SQRT(ABS(Table1[[#This Row],[difference]])))</f>
        <v>5.0990195135927845</v>
      </c>
      <c r="Q2492">
        <f>IF(Table1[[#This Row],[line]]&gt;0,SQRT(Table1[[#This Row],[line]]),-SQRT(ABS(Table1[[#This Row],[line]])))</f>
        <v>-1.7320508075688772</v>
      </c>
      <c r="R2492">
        <f>Table1[[#This Row],[difference]]-Table1[[#This Row],[sqrt(line)]]</f>
        <v>27.732050807568879</v>
      </c>
      <c r="S2492">
        <f>IF(Table1[[#This Row],[difference]]&gt;0,1,-1)</f>
        <v>1</v>
      </c>
      <c r="T2492">
        <f>IF(Table1[[#This Row],[team]]=E2491,SUM(H2492,T2491),Table1[[#This Row],[ppg]])</f>
        <v>332</v>
      </c>
      <c r="U2492">
        <f>IF(Table1[[#This Row],[team]]=E2491,SUM(I2492,U2491),Table1[[#This Row],[ppga]])</f>
        <v>163</v>
      </c>
      <c r="V2492">
        <f>IF(Table1[[#This Row],[team]]=E2491,SUM(Table1[[#This Row],[difference]],V2491),Table1[[#This Row],[difference]])</f>
        <v>119.5</v>
      </c>
      <c r="W2492">
        <f>IF(Table1[[#This Row],[team]]=E2491,SUM(Table1[[#This Row],[sqrt(dif)]],W2491),Table1[[#This Row],[sqrt(dif)]])</f>
        <v>20.456614403036049</v>
      </c>
      <c r="X2492">
        <f>IF(Table1[[#This Row],[team]]=E2491,SUM(Table1[[#This Row],[f1]],X2491),Table1[[#This Row],[f1]])</f>
        <v>136.22190045758452</v>
      </c>
      <c r="Y2492">
        <f>IF(Table1[[#This Row],[ATS]]=S2491,SUM(Table1[[#This Row],[ATS]],Y2491),Table1[[#This Row],[ATS]])</f>
        <v>1</v>
      </c>
      <c r="Z2492">
        <f>IF(Table1[[#This Row],[ATS]]&gt;0,Table1[[#This Row],[ATS streak (not real)]]-1,Table1[[#This Row],[ATS streak (not real)]]+1)</f>
        <v>0</v>
      </c>
      <c r="AA2492" s="5">
        <f>Table1[[#This Row],[running ttl ppg]]^2.37/(Table1[[#This Row],[running ttl ppg]]^2.37+Table1[[#This Row],[running ttl ppga]]^2.37)</f>
        <v>0.84369500952421017</v>
      </c>
      <c r="AB2492" s="5">
        <f>Table1[[#This Row],[pyth ratio]]+Table1[[#This Row],[win/loss ratio]]</f>
        <v>1.7527859186151193</v>
      </c>
    </row>
    <row r="2493" spans="1:28" x14ac:dyDescent="0.25">
      <c r="A2493" s="1">
        <v>5051</v>
      </c>
      <c r="B2493" s="7">
        <f t="shared" si="80"/>
        <v>12</v>
      </c>
      <c r="C2493" s="5">
        <v>2020</v>
      </c>
      <c r="D2493" s="5">
        <v>13</v>
      </c>
      <c r="E2493" t="s">
        <v>68</v>
      </c>
      <c r="F2493" t="s">
        <v>43</v>
      </c>
      <c r="G2493" s="5">
        <v>0</v>
      </c>
      <c r="H2493">
        <v>17</v>
      </c>
      <c r="I2493">
        <v>20</v>
      </c>
      <c r="J2493">
        <v>-3</v>
      </c>
      <c r="K2493">
        <f>IF(Table1[[#This Row],[net]]&gt;0,1,0)</f>
        <v>0</v>
      </c>
      <c r="L2493">
        <v>6</v>
      </c>
      <c r="M2493">
        <f>IF(Table1[[#This Row],[team]]=E2492,SUM(Table1[[#This Row],[win/loss]],M2492),Table1[[#This Row],[win/loss]])</f>
        <v>10</v>
      </c>
      <c r="N2493">
        <f>IF(Table1[[#This Row],[team]]=E2492,SUM(Table1[[#This Row],[win/loss]],M2492),Table1[[#This Row],[win/loss]])/B2493</f>
        <v>0.83333333333333337</v>
      </c>
      <c r="O2493">
        <f t="shared" si="79"/>
        <v>3</v>
      </c>
      <c r="P2493">
        <f>IF(Table1[[#This Row],[difference]]&gt;0,SQRT(Table1[[#This Row],[difference]]),-SQRT(ABS(Table1[[#This Row],[difference]])))</f>
        <v>1.7320508075688772</v>
      </c>
      <c r="Q2493">
        <f>IF(Table1[[#This Row],[line]]&gt;0,SQRT(Table1[[#This Row],[line]]),-SQRT(ABS(Table1[[#This Row],[line]])))</f>
        <v>2.4494897427831779</v>
      </c>
      <c r="R2493">
        <f>Table1[[#This Row],[difference]]-Table1[[#This Row],[sqrt(line)]]</f>
        <v>0.55051025721682212</v>
      </c>
      <c r="S2493">
        <f>IF(Table1[[#This Row],[difference]]&gt;0,1,-1)</f>
        <v>1</v>
      </c>
      <c r="T2493">
        <f>IF(Table1[[#This Row],[team]]=E2492,SUM(H2493,T2492),Table1[[#This Row],[ppg]])</f>
        <v>349</v>
      </c>
      <c r="U2493">
        <f>IF(Table1[[#This Row],[team]]=E2492,SUM(I2493,U2492),Table1[[#This Row],[ppga]])</f>
        <v>183</v>
      </c>
      <c r="V2493">
        <f>IF(Table1[[#This Row],[team]]=E2492,SUM(Table1[[#This Row],[difference]],V2492),Table1[[#This Row],[difference]])</f>
        <v>122.5</v>
      </c>
      <c r="W2493">
        <f>IF(Table1[[#This Row],[team]]=E2492,SUM(Table1[[#This Row],[sqrt(dif)]],W2492),Table1[[#This Row],[sqrt(dif)]])</f>
        <v>22.188665210604928</v>
      </c>
      <c r="X2493">
        <f>IF(Table1[[#This Row],[team]]=E2492,SUM(Table1[[#This Row],[f1]],X2492),Table1[[#This Row],[f1]])</f>
        <v>136.77241071480134</v>
      </c>
      <c r="Y2493">
        <f>IF(Table1[[#This Row],[ATS]]=S2492,SUM(Table1[[#This Row],[ATS]],Y2492),Table1[[#This Row],[ATS]])</f>
        <v>2</v>
      </c>
      <c r="Z2493">
        <f>IF(Table1[[#This Row],[ATS]]&gt;0,Table1[[#This Row],[ATS streak (not real)]]-1,Table1[[#This Row],[ATS streak (not real)]]+1)</f>
        <v>1</v>
      </c>
      <c r="AA2493" s="5">
        <f>Table1[[#This Row],[running ttl ppg]]^2.37/(Table1[[#This Row],[running ttl ppg]]^2.37+Table1[[#This Row],[running ttl ppga]]^2.37)</f>
        <v>0.82201191399779006</v>
      </c>
      <c r="AB2493" s="5">
        <f>Table1[[#This Row],[pyth ratio]]+Table1[[#This Row],[win/loss ratio]]</f>
        <v>1.6553452473311234</v>
      </c>
    </row>
    <row r="2494" spans="1:28" x14ac:dyDescent="0.25">
      <c r="A2494" s="1">
        <v>5052</v>
      </c>
      <c r="B2494" s="7">
        <f t="shared" si="80"/>
        <v>13</v>
      </c>
      <c r="C2494" s="5">
        <v>2020</v>
      </c>
      <c r="D2494" s="5">
        <v>14</v>
      </c>
      <c r="E2494" t="s">
        <v>68</v>
      </c>
      <c r="F2494" t="s">
        <v>64</v>
      </c>
      <c r="G2494" s="5">
        <v>0</v>
      </c>
      <c r="H2494">
        <v>48</v>
      </c>
      <c r="I2494">
        <v>46</v>
      </c>
      <c r="J2494">
        <v>2</v>
      </c>
      <c r="K2494">
        <f>IF(Table1[[#This Row],[net]]&gt;0,1,0)</f>
        <v>1</v>
      </c>
      <c r="L2494">
        <v>1.5</v>
      </c>
      <c r="M2494">
        <f>IF(Table1[[#This Row],[team]]=E2493,SUM(Table1[[#This Row],[win/loss]],M2493),Table1[[#This Row],[win/loss]])</f>
        <v>11</v>
      </c>
      <c r="N2494">
        <f>IF(Table1[[#This Row],[team]]=E2493,SUM(Table1[[#This Row],[win/loss]],M2493),Table1[[#This Row],[win/loss]])/B2494</f>
        <v>0.84615384615384615</v>
      </c>
      <c r="O2494">
        <f t="shared" si="79"/>
        <v>3.5</v>
      </c>
      <c r="P2494">
        <f>IF(Table1[[#This Row],[difference]]&gt;0,SQRT(Table1[[#This Row],[difference]]),-SQRT(ABS(Table1[[#This Row],[difference]])))</f>
        <v>1.8708286933869707</v>
      </c>
      <c r="Q2494">
        <f>IF(Table1[[#This Row],[line]]&gt;0,SQRT(Table1[[#This Row],[line]]),-SQRT(ABS(Table1[[#This Row],[line]])))</f>
        <v>1.2247448713915889</v>
      </c>
      <c r="R2494">
        <f>Table1[[#This Row],[difference]]-Table1[[#This Row],[sqrt(line)]]</f>
        <v>2.2752551286084111</v>
      </c>
      <c r="S2494">
        <f>IF(Table1[[#This Row],[difference]]&gt;0,1,-1)</f>
        <v>1</v>
      </c>
      <c r="T2494">
        <f>IF(Table1[[#This Row],[team]]=E2493,SUM(H2494,T2493),Table1[[#This Row],[ppg]])</f>
        <v>397</v>
      </c>
      <c r="U2494">
        <f>IF(Table1[[#This Row],[team]]=E2493,SUM(I2494,U2493),Table1[[#This Row],[ppga]])</f>
        <v>229</v>
      </c>
      <c r="V2494">
        <f>IF(Table1[[#This Row],[team]]=E2493,SUM(Table1[[#This Row],[difference]],V2493),Table1[[#This Row],[difference]])</f>
        <v>126</v>
      </c>
      <c r="W2494">
        <f>IF(Table1[[#This Row],[team]]=E2493,SUM(Table1[[#This Row],[sqrt(dif)]],W2493),Table1[[#This Row],[sqrt(dif)]])</f>
        <v>24.0594939039919</v>
      </c>
      <c r="X2494">
        <f>IF(Table1[[#This Row],[team]]=E2493,SUM(Table1[[#This Row],[f1]],X2493),Table1[[#This Row],[f1]])</f>
        <v>139.04766584340976</v>
      </c>
      <c r="Y2494">
        <f>IF(Table1[[#This Row],[ATS]]=S2493,SUM(Table1[[#This Row],[ATS]],Y2493),Table1[[#This Row],[ATS]])</f>
        <v>3</v>
      </c>
      <c r="Z2494">
        <f>IF(Table1[[#This Row],[ATS]]&gt;0,Table1[[#This Row],[ATS streak (not real)]]-1,Table1[[#This Row],[ATS streak (not real)]]+1)</f>
        <v>2</v>
      </c>
      <c r="AA2494" s="5">
        <f>Table1[[#This Row],[running ttl ppg]]^2.37/(Table1[[#This Row],[running ttl ppg]]^2.37+Table1[[#This Row],[running ttl ppga]]^2.37)</f>
        <v>0.78650872268941507</v>
      </c>
      <c r="AB2494" s="5">
        <f>Table1[[#This Row],[pyth ratio]]+Table1[[#This Row],[win/loss ratio]]</f>
        <v>1.6326625688432612</v>
      </c>
    </row>
    <row r="2495" spans="1:28" x14ac:dyDescent="0.25">
      <c r="A2495" s="1">
        <v>5053</v>
      </c>
      <c r="B2495" s="7">
        <f t="shared" si="80"/>
        <v>14</v>
      </c>
      <c r="C2495" s="5">
        <v>2020</v>
      </c>
      <c r="D2495" s="5">
        <v>15</v>
      </c>
      <c r="E2495" t="s">
        <v>68</v>
      </c>
      <c r="F2495" t="s">
        <v>42</v>
      </c>
      <c r="G2495" s="5">
        <v>1</v>
      </c>
      <c r="H2495">
        <v>22</v>
      </c>
      <c r="I2495">
        <v>29</v>
      </c>
      <c r="J2495">
        <v>-7</v>
      </c>
      <c r="K2495">
        <f>IF(Table1[[#This Row],[net]]&gt;0,1,0)</f>
        <v>0</v>
      </c>
      <c r="L2495">
        <v>-10</v>
      </c>
      <c r="M2495">
        <f>IF(Table1[[#This Row],[team]]=E2494,SUM(Table1[[#This Row],[win/loss]],M2494),Table1[[#This Row],[win/loss]])</f>
        <v>11</v>
      </c>
      <c r="N2495">
        <f>IF(Table1[[#This Row],[team]]=E2494,SUM(Table1[[#This Row],[win/loss]],M2494),Table1[[#This Row],[win/loss]])/B2495</f>
        <v>0.7857142857142857</v>
      </c>
      <c r="O2495">
        <f t="shared" si="79"/>
        <v>-17</v>
      </c>
      <c r="P2495">
        <f>IF(Table1[[#This Row],[difference]]&gt;0,SQRT(Table1[[#This Row],[difference]]),-SQRT(ABS(Table1[[#This Row],[difference]])))</f>
        <v>-4.1231056256176606</v>
      </c>
      <c r="Q2495">
        <f>IF(Table1[[#This Row],[line]]&gt;0,SQRT(Table1[[#This Row],[line]]),-SQRT(ABS(Table1[[#This Row],[line]])))</f>
        <v>-3.1622776601683795</v>
      </c>
      <c r="R2495">
        <f>Table1[[#This Row],[difference]]-Table1[[#This Row],[sqrt(line)]]</f>
        <v>-13.83772233983162</v>
      </c>
      <c r="S2495">
        <f>IF(Table1[[#This Row],[difference]]&gt;0,1,-1)</f>
        <v>-1</v>
      </c>
      <c r="T2495">
        <f>IF(Table1[[#This Row],[team]]=E2494,SUM(H2495,T2494),Table1[[#This Row],[ppg]])</f>
        <v>419</v>
      </c>
      <c r="U2495">
        <f>IF(Table1[[#This Row],[team]]=E2494,SUM(I2495,U2494),Table1[[#This Row],[ppga]])</f>
        <v>258</v>
      </c>
      <c r="V2495">
        <f>IF(Table1[[#This Row],[team]]=E2494,SUM(Table1[[#This Row],[difference]],V2494),Table1[[#This Row],[difference]])</f>
        <v>109</v>
      </c>
      <c r="W2495">
        <f>IF(Table1[[#This Row],[team]]=E2494,SUM(Table1[[#This Row],[sqrt(dif)]],W2494),Table1[[#This Row],[sqrt(dif)]])</f>
        <v>19.936388278374238</v>
      </c>
      <c r="X2495">
        <f>IF(Table1[[#This Row],[team]]=E2494,SUM(Table1[[#This Row],[f1]],X2494),Table1[[#This Row],[f1]])</f>
        <v>125.20994350357815</v>
      </c>
      <c r="Y2495">
        <f>IF(Table1[[#This Row],[ATS]]=S2494,SUM(Table1[[#This Row],[ATS]],Y2494),Table1[[#This Row],[ATS]])</f>
        <v>-1</v>
      </c>
      <c r="Z2495">
        <f>IF(Table1[[#This Row],[ATS]]&gt;0,Table1[[#This Row],[ATS streak (not real)]]-1,Table1[[#This Row],[ATS streak (not real)]]+1)</f>
        <v>0</v>
      </c>
      <c r="AA2495" s="5">
        <f>Table1[[#This Row],[running ttl ppg]]^2.37/(Table1[[#This Row],[running ttl ppg]]^2.37+Table1[[#This Row],[running ttl ppga]]^2.37)</f>
        <v>0.75937204760824006</v>
      </c>
      <c r="AB2495" s="5">
        <f>Table1[[#This Row],[pyth ratio]]+Table1[[#This Row],[win/loss ratio]]</f>
        <v>1.5450863333225258</v>
      </c>
    </row>
    <row r="2496" spans="1:28" x14ac:dyDescent="0.25">
      <c r="A2496" s="1">
        <v>5054</v>
      </c>
      <c r="B2496" s="7">
        <f t="shared" si="80"/>
        <v>15</v>
      </c>
      <c r="C2496" s="5">
        <v>2020</v>
      </c>
      <c r="D2496" s="5">
        <v>16</v>
      </c>
      <c r="E2496" t="s">
        <v>68</v>
      </c>
      <c r="F2496" t="s">
        <v>58</v>
      </c>
      <c r="G2496" s="5">
        <v>1</v>
      </c>
      <c r="H2496">
        <v>34</v>
      </c>
      <c r="I2496">
        <v>31</v>
      </c>
      <c r="J2496">
        <v>3</v>
      </c>
      <c r="K2496">
        <f>IF(Table1[[#This Row],[net]]&gt;0,1,0)</f>
        <v>1</v>
      </c>
      <c r="L2496">
        <v>-7</v>
      </c>
      <c r="M2496">
        <f>IF(Table1[[#This Row],[team]]=E2495,SUM(Table1[[#This Row],[win/loss]],M2495),Table1[[#This Row],[win/loss]])</f>
        <v>12</v>
      </c>
      <c r="N2496">
        <f>IF(Table1[[#This Row],[team]]=E2495,SUM(Table1[[#This Row],[win/loss]],M2495),Table1[[#This Row],[win/loss]])/B2496</f>
        <v>0.8</v>
      </c>
      <c r="O2496">
        <f t="shared" si="79"/>
        <v>-4</v>
      </c>
      <c r="P2496">
        <f>IF(Table1[[#This Row],[difference]]&gt;0,SQRT(Table1[[#This Row],[difference]]),-SQRT(ABS(Table1[[#This Row],[difference]])))</f>
        <v>-2</v>
      </c>
      <c r="Q2496">
        <f>IF(Table1[[#This Row],[line]]&gt;0,SQRT(Table1[[#This Row],[line]]),-SQRT(ABS(Table1[[#This Row],[line]])))</f>
        <v>-2.6457513110645907</v>
      </c>
      <c r="R2496">
        <f>Table1[[#This Row],[difference]]-Table1[[#This Row],[sqrt(line)]]</f>
        <v>-1.3542486889354093</v>
      </c>
      <c r="S2496">
        <f>IF(Table1[[#This Row],[difference]]&gt;0,1,-1)</f>
        <v>-1</v>
      </c>
      <c r="T2496">
        <f>IF(Table1[[#This Row],[team]]=E2495,SUM(H2496,T2495),Table1[[#This Row],[ppg]])</f>
        <v>453</v>
      </c>
      <c r="U2496">
        <f>IF(Table1[[#This Row],[team]]=E2495,SUM(I2496,U2495),Table1[[#This Row],[ppga]])</f>
        <v>289</v>
      </c>
      <c r="V2496">
        <f>IF(Table1[[#This Row],[team]]=E2495,SUM(Table1[[#This Row],[difference]],V2495),Table1[[#This Row],[difference]])</f>
        <v>105</v>
      </c>
      <c r="W2496">
        <f>IF(Table1[[#This Row],[team]]=E2495,SUM(Table1[[#This Row],[sqrt(dif)]],W2495),Table1[[#This Row],[sqrt(dif)]])</f>
        <v>17.936388278374238</v>
      </c>
      <c r="X2496">
        <f>IF(Table1[[#This Row],[team]]=E2495,SUM(Table1[[#This Row],[f1]],X2495),Table1[[#This Row],[f1]])</f>
        <v>123.85569481464273</v>
      </c>
      <c r="Y2496">
        <f>IF(Table1[[#This Row],[ATS]]=S2495,SUM(Table1[[#This Row],[ATS]],Y2495),Table1[[#This Row],[ATS]])</f>
        <v>-2</v>
      </c>
      <c r="Z2496">
        <f>IF(Table1[[#This Row],[ATS]]&gt;0,Table1[[#This Row],[ATS streak (not real)]]-1,Table1[[#This Row],[ATS streak (not real)]]+1)</f>
        <v>-1</v>
      </c>
      <c r="AA2496" s="5">
        <f>Table1[[#This Row],[running ttl ppg]]^2.37/(Table1[[#This Row],[running ttl ppg]]^2.37+Table1[[#This Row],[running ttl ppga]]^2.37)</f>
        <v>0.74368932419571365</v>
      </c>
      <c r="AB2496" s="5">
        <f>Table1[[#This Row],[pyth ratio]]+Table1[[#This Row],[win/loss ratio]]</f>
        <v>1.5436893241957137</v>
      </c>
    </row>
    <row r="2497" spans="1:28" x14ac:dyDescent="0.25">
      <c r="A2497" s="1">
        <v>5055</v>
      </c>
      <c r="B2497" s="7">
        <f t="shared" si="80"/>
        <v>16</v>
      </c>
      <c r="C2497" s="5">
        <v>2020</v>
      </c>
      <c r="D2497" s="5">
        <v>17</v>
      </c>
      <c r="E2497" t="s">
        <v>68</v>
      </c>
      <c r="F2497" t="s">
        <v>69</v>
      </c>
      <c r="G2497" s="5">
        <v>0</v>
      </c>
      <c r="H2497">
        <v>26</v>
      </c>
      <c r="I2497">
        <v>21</v>
      </c>
      <c r="J2497">
        <v>5</v>
      </c>
      <c r="K2497">
        <f>IF(Table1[[#This Row],[net]]&gt;0,1,0)</f>
        <v>1</v>
      </c>
      <c r="L2497">
        <v>-3.5</v>
      </c>
      <c r="M2497">
        <f>IF(Table1[[#This Row],[team]]=E2496,SUM(Table1[[#This Row],[win/loss]],M2496),Table1[[#This Row],[win/loss]])</f>
        <v>13</v>
      </c>
      <c r="N2497">
        <f>IF(Table1[[#This Row],[team]]=E2496,SUM(Table1[[#This Row],[win/loss]],M2496),Table1[[#This Row],[win/loss]])/B2497</f>
        <v>0.8125</v>
      </c>
      <c r="O2497">
        <f t="shared" si="79"/>
        <v>1.5</v>
      </c>
      <c r="P2497">
        <f>IF(Table1[[#This Row],[difference]]&gt;0,SQRT(Table1[[#This Row],[difference]]),-SQRT(ABS(Table1[[#This Row],[difference]])))</f>
        <v>1.2247448713915889</v>
      </c>
      <c r="Q2497">
        <f>IF(Table1[[#This Row],[line]]&gt;0,SQRT(Table1[[#This Row],[line]]),-SQRT(ABS(Table1[[#This Row],[line]])))</f>
        <v>-1.8708286933869707</v>
      </c>
      <c r="R2497">
        <f>Table1[[#This Row],[difference]]-Table1[[#This Row],[sqrt(line)]]</f>
        <v>3.3708286933869704</v>
      </c>
      <c r="S2497">
        <f>IF(Table1[[#This Row],[difference]]&gt;0,1,-1)</f>
        <v>1</v>
      </c>
      <c r="T2497">
        <f>IF(Table1[[#This Row],[team]]=E2496,SUM(H2497,T2496),Table1[[#This Row],[ppg]])</f>
        <v>479</v>
      </c>
      <c r="U2497">
        <f>IF(Table1[[#This Row],[team]]=E2496,SUM(I2497,U2496),Table1[[#This Row],[ppga]])</f>
        <v>310</v>
      </c>
      <c r="V2497">
        <f>IF(Table1[[#This Row],[team]]=E2496,SUM(Table1[[#This Row],[difference]],V2496),Table1[[#This Row],[difference]])</f>
        <v>106.5</v>
      </c>
      <c r="W2497">
        <f>IF(Table1[[#This Row],[team]]=E2496,SUM(Table1[[#This Row],[sqrt(dif)]],W2496),Table1[[#This Row],[sqrt(dif)]])</f>
        <v>19.161133149765828</v>
      </c>
      <c r="X2497">
        <f>IF(Table1[[#This Row],[team]]=E2496,SUM(Table1[[#This Row],[f1]],X2496),Table1[[#This Row],[f1]])</f>
        <v>127.2265235080297</v>
      </c>
      <c r="Y2497">
        <f>IF(Table1[[#This Row],[ATS]]=S2496,SUM(Table1[[#This Row],[ATS]],Y2496),Table1[[#This Row],[ATS]])</f>
        <v>1</v>
      </c>
      <c r="Z2497">
        <f>IF(Table1[[#This Row],[ATS]]&gt;0,Table1[[#This Row],[ATS streak (not real)]]-1,Table1[[#This Row],[ATS streak (not real)]]+1)</f>
        <v>0</v>
      </c>
      <c r="AA2497" s="5">
        <f>Table1[[#This Row],[running ttl ppg]]^2.37/(Table1[[#This Row],[running ttl ppg]]^2.37+Table1[[#This Row],[running ttl ppga]]^2.37)</f>
        <v>0.73715895137726906</v>
      </c>
      <c r="AB2497" s="5">
        <f>Table1[[#This Row],[pyth ratio]]+Table1[[#This Row],[win/loss ratio]]</f>
        <v>1.5496589513772689</v>
      </c>
    </row>
    <row r="2498" spans="1:28" x14ac:dyDescent="0.25">
      <c r="A2498" s="1">
        <v>5056</v>
      </c>
      <c r="B2498" s="7">
        <f t="shared" si="80"/>
        <v>1</v>
      </c>
      <c r="C2498" s="5">
        <v>2020</v>
      </c>
      <c r="D2498" s="5">
        <v>1</v>
      </c>
      <c r="E2498" t="s">
        <v>69</v>
      </c>
      <c r="F2498" t="s">
        <v>47</v>
      </c>
      <c r="G2498" s="5">
        <v>1</v>
      </c>
      <c r="H2498">
        <v>21</v>
      </c>
      <c r="I2498">
        <v>20</v>
      </c>
      <c r="J2498">
        <v>1</v>
      </c>
      <c r="K2498">
        <f>IF(Table1[[#This Row],[net]]&gt;0,1,0)</f>
        <v>1</v>
      </c>
      <c r="L2498">
        <v>-9.5</v>
      </c>
      <c r="M2498">
        <f>IF(Table1[[#This Row],[team]]=E2497,SUM(Table1[[#This Row],[win/loss]],M2497),Table1[[#This Row],[win/loss]])</f>
        <v>1</v>
      </c>
      <c r="N2498">
        <f>IF(Table1[[#This Row],[team]]=E2497,SUM(Table1[[#This Row],[win/loss]],M2497),Table1[[#This Row],[win/loss]])/B2498</f>
        <v>1</v>
      </c>
      <c r="O2498">
        <f t="shared" si="79"/>
        <v>-8.5</v>
      </c>
      <c r="P2498">
        <f>IF(Table1[[#This Row],[difference]]&gt;0,SQRT(Table1[[#This Row],[difference]]),-SQRT(ABS(Table1[[#This Row],[difference]])))</f>
        <v>-2.9154759474226504</v>
      </c>
      <c r="Q2498">
        <f>IF(Table1[[#This Row],[line]]&gt;0,SQRT(Table1[[#This Row],[line]]),-SQRT(ABS(Table1[[#This Row],[line]])))</f>
        <v>-3.082207001484488</v>
      </c>
      <c r="R2498">
        <f>Table1[[#This Row],[difference]]-Table1[[#This Row],[sqrt(line)]]</f>
        <v>-5.4177929985155124</v>
      </c>
      <c r="S2498">
        <f>IF(Table1[[#This Row],[difference]]&gt;0,1,-1)</f>
        <v>-1</v>
      </c>
      <c r="T2498">
        <f>IF(Table1[[#This Row],[team]]=E2497,SUM(H2498,T2497),Table1[[#This Row],[ppg]])</f>
        <v>21</v>
      </c>
      <c r="U2498">
        <f>IF(Table1[[#This Row],[team]]=E2497,SUM(I2498,U2497),Table1[[#This Row],[ppga]])</f>
        <v>20</v>
      </c>
      <c r="V2498">
        <f>IF(Table1[[#This Row],[team]]=E2497,SUM(Table1[[#This Row],[difference]],V2497),Table1[[#This Row],[difference]])</f>
        <v>-8.5</v>
      </c>
      <c r="W2498">
        <f>IF(Table1[[#This Row],[team]]=E2497,SUM(Table1[[#This Row],[sqrt(dif)]],W2497),Table1[[#This Row],[sqrt(dif)]])</f>
        <v>-2.9154759474226504</v>
      </c>
      <c r="X2498">
        <f>IF(Table1[[#This Row],[team]]=E2497,SUM(Table1[[#This Row],[f1]],X2497),Table1[[#This Row],[f1]])</f>
        <v>-5.4177929985155124</v>
      </c>
      <c r="Y2498">
        <f>IF(Table1[[#This Row],[ATS]]=S2497,SUM(Table1[[#This Row],[ATS]],Y2497),Table1[[#This Row],[ATS]])</f>
        <v>-1</v>
      </c>
      <c r="Z2498">
        <f>IF(Table1[[#This Row],[ATS]]&gt;0,Table1[[#This Row],[ATS streak (not real)]]-1,Table1[[#This Row],[ATS streak (not real)]]+1)</f>
        <v>0</v>
      </c>
      <c r="AA2498" s="5">
        <f>Table1[[#This Row],[running ttl ppg]]^2.37/(Table1[[#This Row],[running ttl ppg]]^2.37+Table1[[#This Row],[running ttl ppga]]^2.37)</f>
        <v>0.52887600454560535</v>
      </c>
      <c r="AB2498" s="5">
        <f>Table1[[#This Row],[pyth ratio]]+Table1[[#This Row],[win/loss ratio]]</f>
        <v>1.5288760045456053</v>
      </c>
    </row>
    <row r="2499" spans="1:28" x14ac:dyDescent="0.25">
      <c r="A2499" s="1">
        <v>5057</v>
      </c>
      <c r="B2499" s="7">
        <f t="shared" si="80"/>
        <v>2</v>
      </c>
      <c r="C2499" s="5">
        <v>2020</v>
      </c>
      <c r="D2499" s="5">
        <v>2</v>
      </c>
      <c r="E2499" t="s">
        <v>69</v>
      </c>
      <c r="F2499" t="s">
        <v>67</v>
      </c>
      <c r="G2499" s="5">
        <v>0</v>
      </c>
      <c r="H2499">
        <v>28</v>
      </c>
      <c r="I2499">
        <v>26</v>
      </c>
      <c r="J2499">
        <v>2</v>
      </c>
      <c r="K2499">
        <f>IF(Table1[[#This Row],[net]]&gt;0,1,0)</f>
        <v>1</v>
      </c>
      <c r="L2499">
        <v>4</v>
      </c>
      <c r="M2499">
        <f>IF(Table1[[#This Row],[team]]=E2498,SUM(Table1[[#This Row],[win/loss]],M2498),Table1[[#This Row],[win/loss]])</f>
        <v>2</v>
      </c>
      <c r="N2499">
        <f>IF(Table1[[#This Row],[team]]=E2498,SUM(Table1[[#This Row],[win/loss]],M2498),Table1[[#This Row],[win/loss]])/B2499</f>
        <v>1</v>
      </c>
      <c r="O2499">
        <f t="shared" ref="O2499:O2561" si="81">J2499+L2499</f>
        <v>6</v>
      </c>
      <c r="P2499">
        <f>IF(Table1[[#This Row],[difference]]&gt;0,SQRT(Table1[[#This Row],[difference]]),-SQRT(ABS(Table1[[#This Row],[difference]])))</f>
        <v>2.4494897427831779</v>
      </c>
      <c r="Q2499">
        <f>IF(Table1[[#This Row],[line]]&gt;0,SQRT(Table1[[#This Row],[line]]),-SQRT(ABS(Table1[[#This Row],[line]])))</f>
        <v>2</v>
      </c>
      <c r="R2499">
        <f>Table1[[#This Row],[difference]]-Table1[[#This Row],[sqrt(line)]]</f>
        <v>4</v>
      </c>
      <c r="S2499">
        <f>IF(Table1[[#This Row],[difference]]&gt;0,1,-1)</f>
        <v>1</v>
      </c>
      <c r="T2499">
        <f>IF(Table1[[#This Row],[team]]=E2498,SUM(H2499,T2498),Table1[[#This Row],[ppg]])</f>
        <v>49</v>
      </c>
      <c r="U2499">
        <f>IF(Table1[[#This Row],[team]]=E2498,SUM(I2499,U2498),Table1[[#This Row],[ppga]])</f>
        <v>46</v>
      </c>
      <c r="V2499">
        <f>IF(Table1[[#This Row],[team]]=E2498,SUM(Table1[[#This Row],[difference]],V2498),Table1[[#This Row],[difference]])</f>
        <v>-2.5</v>
      </c>
      <c r="W2499">
        <f>IF(Table1[[#This Row],[team]]=E2498,SUM(Table1[[#This Row],[sqrt(dif)]],W2498),Table1[[#This Row],[sqrt(dif)]])</f>
        <v>-0.46598620463947249</v>
      </c>
      <c r="X2499">
        <f>IF(Table1[[#This Row],[team]]=E2498,SUM(Table1[[#This Row],[f1]],X2498),Table1[[#This Row],[f1]])</f>
        <v>-1.4177929985155124</v>
      </c>
      <c r="Y2499">
        <f>IF(Table1[[#This Row],[ATS]]=S2498,SUM(Table1[[#This Row],[ATS]],Y2498),Table1[[#This Row],[ATS]])</f>
        <v>1</v>
      </c>
      <c r="Z2499">
        <f>IF(Table1[[#This Row],[ATS]]&gt;0,Table1[[#This Row],[ATS streak (not real)]]-1,Table1[[#This Row],[ATS streak (not real)]]+1)</f>
        <v>0</v>
      </c>
      <c r="AA2499" s="5">
        <f>Table1[[#This Row],[running ttl ppg]]^2.37/(Table1[[#This Row],[running ttl ppg]]^2.37+Table1[[#This Row],[running ttl ppga]]^2.37)</f>
        <v>0.53736371656513504</v>
      </c>
      <c r="AB2499" s="5">
        <f>Table1[[#This Row],[pyth ratio]]+Table1[[#This Row],[win/loss ratio]]</f>
        <v>1.537363716565135</v>
      </c>
    </row>
    <row r="2500" spans="1:28" x14ac:dyDescent="0.25">
      <c r="A2500" s="1">
        <v>5058</v>
      </c>
      <c r="B2500" s="7">
        <f t="shared" si="80"/>
        <v>3</v>
      </c>
      <c r="C2500" s="5">
        <v>2020</v>
      </c>
      <c r="D2500" s="5">
        <v>3</v>
      </c>
      <c r="E2500" t="s">
        <v>69</v>
      </c>
      <c r="F2500" t="s">
        <v>64</v>
      </c>
      <c r="G2500" s="5">
        <v>1</v>
      </c>
      <c r="H2500">
        <v>27</v>
      </c>
      <c r="I2500">
        <v>33</v>
      </c>
      <c r="J2500">
        <v>-6</v>
      </c>
      <c r="K2500">
        <f>IF(Table1[[#This Row],[net]]&gt;0,1,0)</f>
        <v>0</v>
      </c>
      <c r="L2500">
        <v>-5</v>
      </c>
      <c r="M2500">
        <f>IF(Table1[[#This Row],[team]]=E2499,SUM(Table1[[#This Row],[win/loss]],M2499),Table1[[#This Row],[win/loss]])</f>
        <v>2</v>
      </c>
      <c r="N2500">
        <f>IF(Table1[[#This Row],[team]]=E2499,SUM(Table1[[#This Row],[win/loss]],M2499),Table1[[#This Row],[win/loss]])/B2500</f>
        <v>0.66666666666666663</v>
      </c>
      <c r="O2500">
        <f t="shared" si="81"/>
        <v>-11</v>
      </c>
      <c r="P2500">
        <f>IF(Table1[[#This Row],[difference]]&gt;0,SQRT(Table1[[#This Row],[difference]]),-SQRT(ABS(Table1[[#This Row],[difference]])))</f>
        <v>-3.3166247903553998</v>
      </c>
      <c r="Q2500">
        <f>IF(Table1[[#This Row],[line]]&gt;0,SQRT(Table1[[#This Row],[line]]),-SQRT(ABS(Table1[[#This Row],[line]])))</f>
        <v>-2.2360679774997898</v>
      </c>
      <c r="R2500">
        <f>Table1[[#This Row],[difference]]-Table1[[#This Row],[sqrt(line)]]</f>
        <v>-8.7639320225002102</v>
      </c>
      <c r="S2500">
        <f>IF(Table1[[#This Row],[difference]]&gt;0,1,-1)</f>
        <v>-1</v>
      </c>
      <c r="T2500">
        <f>IF(Table1[[#This Row],[team]]=E2499,SUM(H2500,T2499),Table1[[#This Row],[ppg]])</f>
        <v>76</v>
      </c>
      <c r="U2500">
        <f>IF(Table1[[#This Row],[team]]=E2499,SUM(I2500,U2499),Table1[[#This Row],[ppga]])</f>
        <v>79</v>
      </c>
      <c r="V2500">
        <f>IF(Table1[[#This Row],[team]]=E2499,SUM(Table1[[#This Row],[difference]],V2499),Table1[[#This Row],[difference]])</f>
        <v>-13.5</v>
      </c>
      <c r="W2500">
        <f>IF(Table1[[#This Row],[team]]=E2499,SUM(Table1[[#This Row],[sqrt(dif)]],W2499),Table1[[#This Row],[sqrt(dif)]])</f>
        <v>-3.7826109949948723</v>
      </c>
      <c r="X2500">
        <f>IF(Table1[[#This Row],[team]]=E2499,SUM(Table1[[#This Row],[f1]],X2499),Table1[[#This Row],[f1]])</f>
        <v>-10.181725021015723</v>
      </c>
      <c r="Y2500">
        <f>IF(Table1[[#This Row],[ATS]]=S2499,SUM(Table1[[#This Row],[ATS]],Y2499),Table1[[#This Row],[ATS]])</f>
        <v>-1</v>
      </c>
      <c r="Z2500">
        <f>IF(Table1[[#This Row],[ATS]]&gt;0,Table1[[#This Row],[ATS streak (not real)]]-1,Table1[[#This Row],[ATS streak (not real)]]+1)</f>
        <v>0</v>
      </c>
      <c r="AA2500" s="5">
        <f>Table1[[#This Row],[running ttl ppg]]^2.37/(Table1[[#This Row],[running ttl ppg]]^2.37+Table1[[#This Row],[running ttl ppga]]^2.37)</f>
        <v>0.4770777305580457</v>
      </c>
      <c r="AB2500" s="5">
        <f>Table1[[#This Row],[pyth ratio]]+Table1[[#This Row],[win/loss ratio]]</f>
        <v>1.1437443972247123</v>
      </c>
    </row>
    <row r="2501" spans="1:28" x14ac:dyDescent="0.25">
      <c r="A2501" s="1">
        <v>5059</v>
      </c>
      <c r="B2501" s="7">
        <f t="shared" si="80"/>
        <v>4</v>
      </c>
      <c r="C2501" s="5">
        <v>2020</v>
      </c>
      <c r="D2501" s="5">
        <v>4</v>
      </c>
      <c r="E2501" t="s">
        <v>69</v>
      </c>
      <c r="F2501" t="s">
        <v>41</v>
      </c>
      <c r="G2501" s="5">
        <v>0</v>
      </c>
      <c r="H2501">
        <v>27</v>
      </c>
      <c r="I2501">
        <v>10</v>
      </c>
      <c r="J2501">
        <v>17</v>
      </c>
      <c r="K2501">
        <f>IF(Table1[[#This Row],[net]]&gt;0,1,0)</f>
        <v>1</v>
      </c>
      <c r="L2501">
        <v>-5.5</v>
      </c>
      <c r="M2501">
        <f>IF(Table1[[#This Row],[team]]=E2500,SUM(Table1[[#This Row],[win/loss]],M2500),Table1[[#This Row],[win/loss]])</f>
        <v>3</v>
      </c>
      <c r="N2501">
        <f>IF(Table1[[#This Row],[team]]=E2500,SUM(Table1[[#This Row],[win/loss]],M2500),Table1[[#This Row],[win/loss]])/B2501</f>
        <v>0.75</v>
      </c>
      <c r="O2501">
        <f t="shared" si="81"/>
        <v>11.5</v>
      </c>
      <c r="P2501">
        <f>IF(Table1[[#This Row],[difference]]&gt;0,SQRT(Table1[[#This Row],[difference]]),-SQRT(ABS(Table1[[#This Row],[difference]])))</f>
        <v>3.3911649915626341</v>
      </c>
      <c r="Q2501">
        <f>IF(Table1[[#This Row],[line]]&gt;0,SQRT(Table1[[#This Row],[line]]),-SQRT(ABS(Table1[[#This Row],[line]])))</f>
        <v>-2.3452078799117149</v>
      </c>
      <c r="R2501">
        <f>Table1[[#This Row],[difference]]-Table1[[#This Row],[sqrt(line)]]</f>
        <v>13.845207879911715</v>
      </c>
      <c r="S2501">
        <f>IF(Table1[[#This Row],[difference]]&gt;0,1,-1)</f>
        <v>1</v>
      </c>
      <c r="T2501">
        <f>IF(Table1[[#This Row],[team]]=E2500,SUM(H2501,T2500),Table1[[#This Row],[ppg]])</f>
        <v>103</v>
      </c>
      <c r="U2501">
        <f>IF(Table1[[#This Row],[team]]=E2500,SUM(I2501,U2500),Table1[[#This Row],[ppga]])</f>
        <v>89</v>
      </c>
      <c r="V2501">
        <f>IF(Table1[[#This Row],[team]]=E2500,SUM(Table1[[#This Row],[difference]],V2500),Table1[[#This Row],[difference]])</f>
        <v>-2</v>
      </c>
      <c r="W2501">
        <f>IF(Table1[[#This Row],[team]]=E2500,SUM(Table1[[#This Row],[sqrt(dif)]],W2500),Table1[[#This Row],[sqrt(dif)]])</f>
        <v>-0.39144600343223823</v>
      </c>
      <c r="X2501">
        <f>IF(Table1[[#This Row],[team]]=E2500,SUM(Table1[[#This Row],[f1]],X2500),Table1[[#This Row],[f1]])</f>
        <v>3.6634828588959927</v>
      </c>
      <c r="Y2501">
        <f>IF(Table1[[#This Row],[ATS]]=S2500,SUM(Table1[[#This Row],[ATS]],Y2500),Table1[[#This Row],[ATS]])</f>
        <v>1</v>
      </c>
      <c r="Z2501">
        <f>IF(Table1[[#This Row],[ATS]]&gt;0,Table1[[#This Row],[ATS streak (not real)]]-1,Table1[[#This Row],[ATS streak (not real)]]+1)</f>
        <v>0</v>
      </c>
      <c r="AA2501" s="5">
        <f>Table1[[#This Row],[running ttl ppg]]^2.37/(Table1[[#This Row],[running ttl ppg]]^2.37+Table1[[#This Row],[running ttl ppga]]^2.37)</f>
        <v>0.58570537282605117</v>
      </c>
      <c r="AB2501" s="5">
        <f>Table1[[#This Row],[pyth ratio]]+Table1[[#This Row],[win/loss ratio]]</f>
        <v>1.3357053728260513</v>
      </c>
    </row>
    <row r="2502" spans="1:28" x14ac:dyDescent="0.25">
      <c r="A2502" s="1">
        <v>5060</v>
      </c>
      <c r="B2502" s="7">
        <f t="shared" si="80"/>
        <v>5</v>
      </c>
      <c r="C2502" s="5">
        <v>2020</v>
      </c>
      <c r="D2502" s="5">
        <v>5</v>
      </c>
      <c r="E2502" t="s">
        <v>69</v>
      </c>
      <c r="F2502" t="s">
        <v>58</v>
      </c>
      <c r="G2502" s="5">
        <v>1</v>
      </c>
      <c r="H2502">
        <v>30</v>
      </c>
      <c r="I2502">
        <v>29</v>
      </c>
      <c r="J2502">
        <v>1</v>
      </c>
      <c r="K2502">
        <f>IF(Table1[[#This Row],[net]]&gt;0,1,0)</f>
        <v>1</v>
      </c>
      <c r="L2502">
        <v>-1.5</v>
      </c>
      <c r="M2502">
        <f>IF(Table1[[#This Row],[team]]=E2501,SUM(Table1[[#This Row],[win/loss]],M2501),Table1[[#This Row],[win/loss]])</f>
        <v>4</v>
      </c>
      <c r="N2502">
        <f>IF(Table1[[#This Row],[team]]=E2501,SUM(Table1[[#This Row],[win/loss]],M2501),Table1[[#This Row],[win/loss]])/B2502</f>
        <v>0.8</v>
      </c>
      <c r="O2502">
        <f t="shared" si="81"/>
        <v>-0.5</v>
      </c>
      <c r="P2502">
        <f>IF(Table1[[#This Row],[difference]]&gt;0,SQRT(Table1[[#This Row],[difference]]),-SQRT(ABS(Table1[[#This Row],[difference]])))</f>
        <v>-0.70710678118654757</v>
      </c>
      <c r="Q2502">
        <f>IF(Table1[[#This Row],[line]]&gt;0,SQRT(Table1[[#This Row],[line]]),-SQRT(ABS(Table1[[#This Row],[line]])))</f>
        <v>-1.2247448713915889</v>
      </c>
      <c r="R2502">
        <f>Table1[[#This Row],[difference]]-Table1[[#This Row],[sqrt(line)]]</f>
        <v>0.72474487139158894</v>
      </c>
      <c r="S2502">
        <f>IF(Table1[[#This Row],[difference]]&gt;0,1,-1)</f>
        <v>-1</v>
      </c>
      <c r="T2502">
        <f>IF(Table1[[#This Row],[team]]=E2501,SUM(H2502,T2501),Table1[[#This Row],[ppg]])</f>
        <v>133</v>
      </c>
      <c r="U2502">
        <f>IF(Table1[[#This Row],[team]]=E2501,SUM(I2502,U2501),Table1[[#This Row],[ppga]])</f>
        <v>118</v>
      </c>
      <c r="V2502">
        <f>IF(Table1[[#This Row],[team]]=E2501,SUM(Table1[[#This Row],[difference]],V2501),Table1[[#This Row],[difference]])</f>
        <v>-2.5</v>
      </c>
      <c r="W2502">
        <f>IF(Table1[[#This Row],[team]]=E2501,SUM(Table1[[#This Row],[sqrt(dif)]],W2501),Table1[[#This Row],[sqrt(dif)]])</f>
        <v>-1.0985527846187857</v>
      </c>
      <c r="X2502">
        <f>IF(Table1[[#This Row],[team]]=E2501,SUM(Table1[[#This Row],[f1]],X2501),Table1[[#This Row],[f1]])</f>
        <v>4.3882277302875821</v>
      </c>
      <c r="Y2502">
        <f>IF(Table1[[#This Row],[ATS]]=S2501,SUM(Table1[[#This Row],[ATS]],Y2501),Table1[[#This Row],[ATS]])</f>
        <v>-1</v>
      </c>
      <c r="Z2502">
        <f>IF(Table1[[#This Row],[ATS]]&gt;0,Table1[[#This Row],[ATS streak (not real)]]-1,Table1[[#This Row],[ATS streak (not real)]]+1)</f>
        <v>0</v>
      </c>
      <c r="AA2502" s="5">
        <f>Table1[[#This Row],[running ttl ppg]]^2.37/(Table1[[#This Row],[running ttl ppg]]^2.37+Table1[[#This Row],[running ttl ppga]]^2.37)</f>
        <v>0.57042978433290592</v>
      </c>
      <c r="AB2502" s="5">
        <f>Table1[[#This Row],[pyth ratio]]+Table1[[#This Row],[win/loss ratio]]</f>
        <v>1.3704297843329059</v>
      </c>
    </row>
    <row r="2503" spans="1:28" x14ac:dyDescent="0.25">
      <c r="A2503" s="1">
        <v>5061</v>
      </c>
      <c r="B2503" s="7">
        <f t="shared" si="80"/>
        <v>6</v>
      </c>
      <c r="C2503" s="5">
        <v>2020</v>
      </c>
      <c r="D2503" s="5">
        <v>6</v>
      </c>
      <c r="E2503" t="s">
        <v>69</v>
      </c>
      <c r="F2503" t="s">
        <v>48</v>
      </c>
      <c r="G2503" s="5">
        <v>0</v>
      </c>
      <c r="H2503">
        <v>32</v>
      </c>
      <c r="I2503">
        <v>28</v>
      </c>
      <c r="J2503">
        <v>4</v>
      </c>
      <c r="K2503">
        <f>IF(Table1[[#This Row],[net]]&gt;0,1,0)</f>
        <v>1</v>
      </c>
      <c r="L2503">
        <v>1</v>
      </c>
      <c r="M2503">
        <f>IF(Table1[[#This Row],[team]]=E2502,SUM(Table1[[#This Row],[win/loss]],M2502),Table1[[#This Row],[win/loss]])</f>
        <v>5</v>
      </c>
      <c r="N2503">
        <f>IF(Table1[[#This Row],[team]]=E2502,SUM(Table1[[#This Row],[win/loss]],M2502),Table1[[#This Row],[win/loss]])/B2503</f>
        <v>0.83333333333333337</v>
      </c>
      <c r="O2503">
        <f t="shared" si="81"/>
        <v>5</v>
      </c>
      <c r="P2503">
        <f>IF(Table1[[#This Row],[difference]]&gt;0,SQRT(Table1[[#This Row],[difference]]),-SQRT(ABS(Table1[[#This Row],[difference]])))</f>
        <v>2.2360679774997898</v>
      </c>
      <c r="Q2503">
        <f>IF(Table1[[#This Row],[line]]&gt;0,SQRT(Table1[[#This Row],[line]]),-SQRT(ABS(Table1[[#This Row],[line]])))</f>
        <v>1</v>
      </c>
      <c r="R2503">
        <f>Table1[[#This Row],[difference]]-Table1[[#This Row],[sqrt(line)]]</f>
        <v>4</v>
      </c>
      <c r="S2503">
        <f>IF(Table1[[#This Row],[difference]]&gt;0,1,-1)</f>
        <v>1</v>
      </c>
      <c r="T2503">
        <f>IF(Table1[[#This Row],[team]]=E2502,SUM(H2503,T2502),Table1[[#This Row],[ppg]])</f>
        <v>165</v>
      </c>
      <c r="U2503">
        <f>IF(Table1[[#This Row],[team]]=E2502,SUM(I2503,U2502),Table1[[#This Row],[ppga]])</f>
        <v>146</v>
      </c>
      <c r="V2503">
        <f>IF(Table1[[#This Row],[team]]=E2502,SUM(Table1[[#This Row],[difference]],V2502),Table1[[#This Row],[difference]])</f>
        <v>2.5</v>
      </c>
      <c r="W2503">
        <f>IF(Table1[[#This Row],[team]]=E2502,SUM(Table1[[#This Row],[sqrt(dif)]],W2502),Table1[[#This Row],[sqrt(dif)]])</f>
        <v>1.1375151928810041</v>
      </c>
      <c r="X2503">
        <f>IF(Table1[[#This Row],[team]]=E2502,SUM(Table1[[#This Row],[f1]],X2502),Table1[[#This Row],[f1]])</f>
        <v>8.3882277302875821</v>
      </c>
      <c r="Y2503">
        <f>IF(Table1[[#This Row],[ATS]]=S2502,SUM(Table1[[#This Row],[ATS]],Y2502),Table1[[#This Row],[ATS]])</f>
        <v>1</v>
      </c>
      <c r="Z2503">
        <f>IF(Table1[[#This Row],[ATS]]&gt;0,Table1[[#This Row],[ATS streak (not real)]]-1,Table1[[#This Row],[ATS streak (not real)]]+1)</f>
        <v>0</v>
      </c>
      <c r="AA2503" s="5">
        <f>Table1[[#This Row],[running ttl ppg]]^2.37/(Table1[[#This Row],[running ttl ppg]]^2.37+Table1[[#This Row],[running ttl ppga]]^2.37)</f>
        <v>0.57198219784148263</v>
      </c>
      <c r="AB2503" s="5">
        <f>Table1[[#This Row],[pyth ratio]]+Table1[[#This Row],[win/loss ratio]]</f>
        <v>1.405315531174816</v>
      </c>
    </row>
    <row r="2504" spans="1:28" x14ac:dyDescent="0.25">
      <c r="A2504" s="1">
        <v>5062</v>
      </c>
      <c r="B2504" s="7">
        <f t="shared" si="80"/>
        <v>7</v>
      </c>
      <c r="C2504" s="5">
        <v>2020</v>
      </c>
      <c r="D2504" s="5">
        <v>7</v>
      </c>
      <c r="E2504" t="s">
        <v>69</v>
      </c>
      <c r="F2504" t="s">
        <v>43</v>
      </c>
      <c r="G2504" s="5">
        <v>1</v>
      </c>
      <c r="H2504">
        <v>16</v>
      </c>
      <c r="I2504">
        <v>30</v>
      </c>
      <c r="J2504">
        <v>-14</v>
      </c>
      <c r="K2504">
        <f>IF(Table1[[#This Row],[net]]&gt;0,1,0)</f>
        <v>0</v>
      </c>
      <c r="L2504">
        <v>-3</v>
      </c>
      <c r="M2504">
        <f>IF(Table1[[#This Row],[team]]=E2503,SUM(Table1[[#This Row],[win/loss]],M2503),Table1[[#This Row],[win/loss]])</f>
        <v>5</v>
      </c>
      <c r="N2504">
        <f>IF(Table1[[#This Row],[team]]=E2503,SUM(Table1[[#This Row],[win/loss]],M2503),Table1[[#This Row],[win/loss]])/B2504</f>
        <v>0.7142857142857143</v>
      </c>
      <c r="O2504">
        <f t="shared" si="81"/>
        <v>-17</v>
      </c>
      <c r="P2504">
        <f>IF(Table1[[#This Row],[difference]]&gt;0,SQRT(Table1[[#This Row],[difference]]),-SQRT(ABS(Table1[[#This Row],[difference]])))</f>
        <v>-4.1231056256176606</v>
      </c>
      <c r="Q2504">
        <f>IF(Table1[[#This Row],[line]]&gt;0,SQRT(Table1[[#This Row],[line]]),-SQRT(ABS(Table1[[#This Row],[line]])))</f>
        <v>-1.7320508075688772</v>
      </c>
      <c r="R2504">
        <f>Table1[[#This Row],[difference]]-Table1[[#This Row],[sqrt(line)]]</f>
        <v>-15.267949192431123</v>
      </c>
      <c r="S2504">
        <f>IF(Table1[[#This Row],[difference]]&gt;0,1,-1)</f>
        <v>-1</v>
      </c>
      <c r="T2504">
        <f>IF(Table1[[#This Row],[team]]=E2503,SUM(H2504,T2503),Table1[[#This Row],[ppg]])</f>
        <v>181</v>
      </c>
      <c r="U2504">
        <f>IF(Table1[[#This Row],[team]]=E2503,SUM(I2504,U2503),Table1[[#This Row],[ppga]])</f>
        <v>176</v>
      </c>
      <c r="V2504">
        <f>IF(Table1[[#This Row],[team]]=E2503,SUM(Table1[[#This Row],[difference]],V2503),Table1[[#This Row],[difference]])</f>
        <v>-14.5</v>
      </c>
      <c r="W2504">
        <f>IF(Table1[[#This Row],[team]]=E2503,SUM(Table1[[#This Row],[sqrt(dif)]],W2503),Table1[[#This Row],[sqrt(dif)]])</f>
        <v>-2.9855904327366565</v>
      </c>
      <c r="X2504">
        <f>IF(Table1[[#This Row],[team]]=E2503,SUM(Table1[[#This Row],[f1]],X2503),Table1[[#This Row],[f1]])</f>
        <v>-6.8797214621435412</v>
      </c>
      <c r="Y2504">
        <f>IF(Table1[[#This Row],[ATS]]=S2503,SUM(Table1[[#This Row],[ATS]],Y2503),Table1[[#This Row],[ATS]])</f>
        <v>-1</v>
      </c>
      <c r="Z2504">
        <f>IF(Table1[[#This Row],[ATS]]&gt;0,Table1[[#This Row],[ATS streak (not real)]]-1,Table1[[#This Row],[ATS streak (not real)]]+1)</f>
        <v>0</v>
      </c>
      <c r="AA2504" s="5">
        <f>Table1[[#This Row],[running ttl ppg]]^2.37/(Table1[[#This Row],[running ttl ppg]]^2.37+Table1[[#This Row],[running ttl ppga]]^2.37)</f>
        <v>0.51659163009796771</v>
      </c>
      <c r="AB2504" s="5">
        <f>Table1[[#This Row],[pyth ratio]]+Table1[[#This Row],[win/loss ratio]]</f>
        <v>1.230877344383682</v>
      </c>
    </row>
    <row r="2505" spans="1:28" x14ac:dyDescent="0.25">
      <c r="A2505" s="1">
        <v>5063</v>
      </c>
      <c r="B2505" s="7">
        <f t="shared" si="80"/>
        <v>8</v>
      </c>
      <c r="C2505" s="5">
        <v>2020</v>
      </c>
      <c r="D2505" s="5">
        <v>8</v>
      </c>
      <c r="E2505" t="s">
        <v>69</v>
      </c>
      <c r="F2505" t="s">
        <v>42</v>
      </c>
      <c r="G2505" s="5">
        <v>0</v>
      </c>
      <c r="H2505">
        <v>27</v>
      </c>
      <c r="I2505">
        <v>20</v>
      </c>
      <c r="J2505">
        <v>7</v>
      </c>
      <c r="K2505">
        <f>IF(Table1[[#This Row],[net]]&gt;0,1,0)</f>
        <v>1</v>
      </c>
      <c r="L2505">
        <v>-7.5</v>
      </c>
      <c r="M2505">
        <f>IF(Table1[[#This Row],[team]]=E2504,SUM(Table1[[#This Row],[win/loss]],M2504),Table1[[#This Row],[win/loss]])</f>
        <v>6</v>
      </c>
      <c r="N2505">
        <f>IF(Table1[[#This Row],[team]]=E2504,SUM(Table1[[#This Row],[win/loss]],M2504),Table1[[#This Row],[win/loss]])/B2505</f>
        <v>0.75</v>
      </c>
      <c r="O2505">
        <f t="shared" si="81"/>
        <v>-0.5</v>
      </c>
      <c r="P2505">
        <f>IF(Table1[[#This Row],[difference]]&gt;0,SQRT(Table1[[#This Row],[difference]]),-SQRT(ABS(Table1[[#This Row],[difference]])))</f>
        <v>-0.70710678118654757</v>
      </c>
      <c r="Q2505">
        <f>IF(Table1[[#This Row],[line]]&gt;0,SQRT(Table1[[#This Row],[line]]),-SQRT(ABS(Table1[[#This Row],[line]])))</f>
        <v>-2.7386127875258306</v>
      </c>
      <c r="R2505">
        <f>Table1[[#This Row],[difference]]-Table1[[#This Row],[sqrt(line)]]</f>
        <v>2.2386127875258306</v>
      </c>
      <c r="S2505">
        <f>IF(Table1[[#This Row],[difference]]&gt;0,1,-1)</f>
        <v>-1</v>
      </c>
      <c r="T2505">
        <f>IF(Table1[[#This Row],[team]]=E2504,SUM(H2505,T2504),Table1[[#This Row],[ppg]])</f>
        <v>208</v>
      </c>
      <c r="U2505">
        <f>IF(Table1[[#This Row],[team]]=E2504,SUM(I2505,U2504),Table1[[#This Row],[ppga]])</f>
        <v>196</v>
      </c>
      <c r="V2505">
        <f>IF(Table1[[#This Row],[team]]=E2504,SUM(Table1[[#This Row],[difference]],V2504),Table1[[#This Row],[difference]])</f>
        <v>-15</v>
      </c>
      <c r="W2505">
        <f>IF(Table1[[#This Row],[team]]=E2504,SUM(Table1[[#This Row],[sqrt(dif)]],W2504),Table1[[#This Row],[sqrt(dif)]])</f>
        <v>-3.6926972139232039</v>
      </c>
      <c r="X2505">
        <f>IF(Table1[[#This Row],[team]]=E2504,SUM(Table1[[#This Row],[f1]],X2504),Table1[[#This Row],[f1]])</f>
        <v>-4.6411086746177102</v>
      </c>
      <c r="Y2505">
        <f>IF(Table1[[#This Row],[ATS]]=S2504,SUM(Table1[[#This Row],[ATS]],Y2504),Table1[[#This Row],[ATS]])</f>
        <v>-2</v>
      </c>
      <c r="Z2505">
        <f>IF(Table1[[#This Row],[ATS]]&gt;0,Table1[[#This Row],[ATS streak (not real)]]-1,Table1[[#This Row],[ATS streak (not real)]]+1)</f>
        <v>-1</v>
      </c>
      <c r="AA2505" s="5">
        <f>Table1[[#This Row],[running ttl ppg]]^2.37/(Table1[[#This Row],[running ttl ppg]]^2.37+Table1[[#This Row],[running ttl ppga]]^2.37)</f>
        <v>0.53515029801666758</v>
      </c>
      <c r="AB2505" s="5">
        <f>Table1[[#This Row],[pyth ratio]]+Table1[[#This Row],[win/loss ratio]]</f>
        <v>1.2851502980166676</v>
      </c>
    </row>
    <row r="2506" spans="1:28" x14ac:dyDescent="0.25">
      <c r="A2506" s="1">
        <v>5064</v>
      </c>
      <c r="B2506" s="7">
        <f t="shared" si="80"/>
        <v>9</v>
      </c>
      <c r="C2506" s="5">
        <v>2020</v>
      </c>
      <c r="D2506" s="5">
        <v>9</v>
      </c>
      <c r="E2506" t="s">
        <v>69</v>
      </c>
      <c r="F2506" t="s">
        <v>70</v>
      </c>
      <c r="G2506" s="5">
        <v>1</v>
      </c>
      <c r="H2506">
        <v>40</v>
      </c>
      <c r="I2506">
        <v>34</v>
      </c>
      <c r="J2506">
        <v>6</v>
      </c>
      <c r="K2506">
        <f>IF(Table1[[#This Row],[net]]&gt;0,1,0)</f>
        <v>1</v>
      </c>
      <c r="L2506">
        <v>-4</v>
      </c>
      <c r="M2506">
        <f>IF(Table1[[#This Row],[team]]=E2505,SUM(Table1[[#This Row],[win/loss]],M2505),Table1[[#This Row],[win/loss]])</f>
        <v>7</v>
      </c>
      <c r="N2506">
        <f>IF(Table1[[#This Row],[team]]=E2505,SUM(Table1[[#This Row],[win/loss]],M2505),Table1[[#This Row],[win/loss]])/B2506</f>
        <v>0.77777777777777779</v>
      </c>
      <c r="O2506">
        <f t="shared" si="81"/>
        <v>2</v>
      </c>
      <c r="P2506">
        <f>IF(Table1[[#This Row],[difference]]&gt;0,SQRT(Table1[[#This Row],[difference]]),-SQRT(ABS(Table1[[#This Row],[difference]])))</f>
        <v>1.4142135623730951</v>
      </c>
      <c r="Q2506">
        <f>IF(Table1[[#This Row],[line]]&gt;0,SQRT(Table1[[#This Row],[line]]),-SQRT(ABS(Table1[[#This Row],[line]])))</f>
        <v>-2</v>
      </c>
      <c r="R2506">
        <f>Table1[[#This Row],[difference]]-Table1[[#This Row],[sqrt(line)]]</f>
        <v>4</v>
      </c>
      <c r="S2506">
        <f>IF(Table1[[#This Row],[difference]]&gt;0,1,-1)</f>
        <v>1</v>
      </c>
      <c r="T2506">
        <f>IF(Table1[[#This Row],[team]]=E2505,SUM(H2506,T2505),Table1[[#This Row],[ppg]])</f>
        <v>248</v>
      </c>
      <c r="U2506">
        <f>IF(Table1[[#This Row],[team]]=E2505,SUM(I2506,U2505),Table1[[#This Row],[ppga]])</f>
        <v>230</v>
      </c>
      <c r="V2506">
        <f>IF(Table1[[#This Row],[team]]=E2505,SUM(Table1[[#This Row],[difference]],V2505),Table1[[#This Row],[difference]])</f>
        <v>-13</v>
      </c>
      <c r="W2506">
        <f>IF(Table1[[#This Row],[team]]=E2505,SUM(Table1[[#This Row],[sqrt(dif)]],W2505),Table1[[#This Row],[sqrt(dif)]])</f>
        <v>-2.2784836515501086</v>
      </c>
      <c r="X2506">
        <f>IF(Table1[[#This Row],[team]]=E2505,SUM(Table1[[#This Row],[f1]],X2505),Table1[[#This Row],[f1]])</f>
        <v>-0.64110867461771015</v>
      </c>
      <c r="Y2506">
        <f>IF(Table1[[#This Row],[ATS]]=S2505,SUM(Table1[[#This Row],[ATS]],Y2505),Table1[[#This Row],[ATS]])</f>
        <v>1</v>
      </c>
      <c r="Z2506">
        <f>IF(Table1[[#This Row],[ATS]]&gt;0,Table1[[#This Row],[ATS streak (not real)]]-1,Table1[[#This Row],[ATS streak (not real)]]+1)</f>
        <v>0</v>
      </c>
      <c r="AA2506" s="5">
        <f>Table1[[#This Row],[running ttl ppg]]^2.37/(Table1[[#This Row],[running ttl ppg]]^2.37+Table1[[#This Row],[running ttl ppga]]^2.37)</f>
        <v>0.54452627523475949</v>
      </c>
      <c r="AB2506" s="5">
        <f>Table1[[#This Row],[pyth ratio]]+Table1[[#This Row],[win/loss ratio]]</f>
        <v>1.3223040530125374</v>
      </c>
    </row>
    <row r="2507" spans="1:28" x14ac:dyDescent="0.25">
      <c r="A2507" s="1">
        <v>5065</v>
      </c>
      <c r="B2507" s="7">
        <f t="shared" si="80"/>
        <v>10</v>
      </c>
      <c r="C2507" s="5">
        <v>2020</v>
      </c>
      <c r="D2507" s="5">
        <v>10</v>
      </c>
      <c r="E2507" t="s">
        <v>69</v>
      </c>
      <c r="F2507" t="s">
        <v>68</v>
      </c>
      <c r="G2507" s="5">
        <v>0</v>
      </c>
      <c r="H2507">
        <v>27</v>
      </c>
      <c r="I2507">
        <v>24</v>
      </c>
      <c r="J2507">
        <v>3</v>
      </c>
      <c r="K2507">
        <f>IF(Table1[[#This Row],[net]]&gt;0,1,0)</f>
        <v>1</v>
      </c>
      <c r="L2507">
        <v>6.5</v>
      </c>
      <c r="M2507">
        <f>IF(Table1[[#This Row],[team]]=E2506,SUM(Table1[[#This Row],[win/loss]],M2506),Table1[[#This Row],[win/loss]])</f>
        <v>8</v>
      </c>
      <c r="N2507">
        <f>IF(Table1[[#This Row],[team]]=E2506,SUM(Table1[[#This Row],[win/loss]],M2506),Table1[[#This Row],[win/loss]])/B2507</f>
        <v>0.8</v>
      </c>
      <c r="O2507">
        <f t="shared" si="81"/>
        <v>9.5</v>
      </c>
      <c r="P2507">
        <f>IF(Table1[[#This Row],[difference]]&gt;0,SQRT(Table1[[#This Row],[difference]]),-SQRT(ABS(Table1[[#This Row],[difference]])))</f>
        <v>3.082207001484488</v>
      </c>
      <c r="Q2507">
        <f>IF(Table1[[#This Row],[line]]&gt;0,SQRT(Table1[[#This Row],[line]]),-SQRT(ABS(Table1[[#This Row],[line]])))</f>
        <v>2.5495097567963922</v>
      </c>
      <c r="R2507">
        <f>Table1[[#This Row],[difference]]-Table1[[#This Row],[sqrt(line)]]</f>
        <v>6.9504902432036078</v>
      </c>
      <c r="S2507">
        <f>IF(Table1[[#This Row],[difference]]&gt;0,1,-1)</f>
        <v>1</v>
      </c>
      <c r="T2507">
        <f>IF(Table1[[#This Row],[team]]=E2506,SUM(H2507,T2506),Table1[[#This Row],[ppg]])</f>
        <v>275</v>
      </c>
      <c r="U2507">
        <f>IF(Table1[[#This Row],[team]]=E2506,SUM(I2507,U2506),Table1[[#This Row],[ppga]])</f>
        <v>254</v>
      </c>
      <c r="V2507">
        <f>IF(Table1[[#This Row],[team]]=E2506,SUM(Table1[[#This Row],[difference]],V2506),Table1[[#This Row],[difference]])</f>
        <v>-3.5</v>
      </c>
      <c r="W2507">
        <f>IF(Table1[[#This Row],[team]]=E2506,SUM(Table1[[#This Row],[sqrt(dif)]],W2506),Table1[[#This Row],[sqrt(dif)]])</f>
        <v>0.80372334993437944</v>
      </c>
      <c r="X2507">
        <f>IF(Table1[[#This Row],[team]]=E2506,SUM(Table1[[#This Row],[f1]],X2506),Table1[[#This Row],[f1]])</f>
        <v>6.3093815685858976</v>
      </c>
      <c r="Y2507">
        <f>IF(Table1[[#This Row],[ATS]]=S2506,SUM(Table1[[#This Row],[ATS]],Y2506),Table1[[#This Row],[ATS]])</f>
        <v>2</v>
      </c>
      <c r="Z2507">
        <f>IF(Table1[[#This Row],[ATS]]&gt;0,Table1[[#This Row],[ATS streak (not real)]]-1,Table1[[#This Row],[ATS streak (not real)]]+1)</f>
        <v>1</v>
      </c>
      <c r="AA2507" s="5">
        <f>Table1[[#This Row],[running ttl ppg]]^2.37/(Table1[[#This Row],[running ttl ppg]]^2.37+Table1[[#This Row],[running ttl ppga]]^2.37)</f>
        <v>0.54692779561263893</v>
      </c>
      <c r="AB2507" s="5">
        <f>Table1[[#This Row],[pyth ratio]]+Table1[[#This Row],[win/loss ratio]]</f>
        <v>1.3469277956126389</v>
      </c>
    </row>
    <row r="2508" spans="1:28" x14ac:dyDescent="0.25">
      <c r="A2508" s="1">
        <v>5066</v>
      </c>
      <c r="B2508" s="7">
        <f t="shared" si="80"/>
        <v>11</v>
      </c>
      <c r="C2508" s="5">
        <v>2020</v>
      </c>
      <c r="D2508" s="5">
        <v>12</v>
      </c>
      <c r="E2508" t="s">
        <v>69</v>
      </c>
      <c r="F2508" t="s">
        <v>66</v>
      </c>
      <c r="G2508" s="5">
        <v>0</v>
      </c>
      <c r="H2508">
        <v>17</v>
      </c>
      <c r="I2508">
        <v>9</v>
      </c>
      <c r="J2508">
        <v>8</v>
      </c>
      <c r="K2508">
        <f>IF(Table1[[#This Row],[net]]&gt;0,1,0)</f>
        <v>1</v>
      </c>
      <c r="L2508">
        <v>-2</v>
      </c>
      <c r="M2508">
        <f>IF(Table1[[#This Row],[team]]=E2507,SUM(Table1[[#This Row],[win/loss]],M2507),Table1[[#This Row],[win/loss]])</f>
        <v>9</v>
      </c>
      <c r="N2508">
        <f>IF(Table1[[#This Row],[team]]=E2507,SUM(Table1[[#This Row],[win/loss]],M2507),Table1[[#This Row],[win/loss]])/B2508</f>
        <v>0.81818181818181823</v>
      </c>
      <c r="O2508">
        <f t="shared" si="81"/>
        <v>6</v>
      </c>
      <c r="P2508">
        <f>IF(Table1[[#This Row],[difference]]&gt;0,SQRT(Table1[[#This Row],[difference]]),-SQRT(ABS(Table1[[#This Row],[difference]])))</f>
        <v>2.4494897427831779</v>
      </c>
      <c r="Q2508">
        <f>IF(Table1[[#This Row],[line]]&gt;0,SQRT(Table1[[#This Row],[line]]),-SQRT(ABS(Table1[[#This Row],[line]])))</f>
        <v>-1.4142135623730951</v>
      </c>
      <c r="R2508">
        <f>Table1[[#This Row],[difference]]-Table1[[#This Row],[sqrt(line)]]</f>
        <v>7.4142135623730949</v>
      </c>
      <c r="S2508">
        <f>IF(Table1[[#This Row],[difference]]&gt;0,1,-1)</f>
        <v>1</v>
      </c>
      <c r="T2508">
        <f>IF(Table1[[#This Row],[team]]=E2507,SUM(H2508,T2507),Table1[[#This Row],[ppg]])</f>
        <v>292</v>
      </c>
      <c r="U2508">
        <f>IF(Table1[[#This Row],[team]]=E2507,SUM(I2508,U2507),Table1[[#This Row],[ppga]])</f>
        <v>263</v>
      </c>
      <c r="V2508">
        <f>IF(Table1[[#This Row],[team]]=E2507,SUM(Table1[[#This Row],[difference]],V2507),Table1[[#This Row],[difference]])</f>
        <v>2.5</v>
      </c>
      <c r="W2508">
        <f>IF(Table1[[#This Row],[team]]=E2507,SUM(Table1[[#This Row],[sqrt(dif)]],W2507),Table1[[#This Row],[sqrt(dif)]])</f>
        <v>3.2532130927175573</v>
      </c>
      <c r="X2508">
        <f>IF(Table1[[#This Row],[team]]=E2507,SUM(Table1[[#This Row],[f1]],X2507),Table1[[#This Row],[f1]])</f>
        <v>13.723595130958993</v>
      </c>
      <c r="Y2508">
        <f>IF(Table1[[#This Row],[ATS]]=S2507,SUM(Table1[[#This Row],[ATS]],Y2507),Table1[[#This Row],[ATS]])</f>
        <v>3</v>
      </c>
      <c r="Z2508">
        <f>IF(Table1[[#This Row],[ATS]]&gt;0,Table1[[#This Row],[ATS streak (not real)]]-1,Table1[[#This Row],[ATS streak (not real)]]+1)</f>
        <v>2</v>
      </c>
      <c r="AA2508" s="5">
        <f>Table1[[#This Row],[running ttl ppg]]^2.37/(Table1[[#This Row],[running ttl ppg]]^2.37+Table1[[#This Row],[running ttl ppga]]^2.37)</f>
        <v>0.56165991025007433</v>
      </c>
      <c r="AB2508" s="5">
        <f>Table1[[#This Row],[pyth ratio]]+Table1[[#This Row],[win/loss ratio]]</f>
        <v>1.3798417284318925</v>
      </c>
    </row>
    <row r="2509" spans="1:28" x14ac:dyDescent="0.25">
      <c r="A2509" s="1">
        <v>5067</v>
      </c>
      <c r="B2509" s="7">
        <f t="shared" si="80"/>
        <v>12</v>
      </c>
      <c r="C2509" s="5">
        <v>2020</v>
      </c>
      <c r="D2509" s="5">
        <v>13</v>
      </c>
      <c r="E2509" t="s">
        <v>69</v>
      </c>
      <c r="F2509" t="s">
        <v>60</v>
      </c>
      <c r="G2509" s="5">
        <v>1</v>
      </c>
      <c r="H2509">
        <v>37</v>
      </c>
      <c r="I2509">
        <v>30</v>
      </c>
      <c r="J2509">
        <v>7</v>
      </c>
      <c r="K2509">
        <f>IF(Table1[[#This Row],[net]]&gt;0,1,0)</f>
        <v>1</v>
      </c>
      <c r="L2509">
        <v>-3</v>
      </c>
      <c r="M2509">
        <f>IF(Table1[[#This Row],[team]]=E2508,SUM(Table1[[#This Row],[win/loss]],M2508),Table1[[#This Row],[win/loss]])</f>
        <v>10</v>
      </c>
      <c r="N2509">
        <f>IF(Table1[[#This Row],[team]]=E2508,SUM(Table1[[#This Row],[win/loss]],M2508),Table1[[#This Row],[win/loss]])/B2509</f>
        <v>0.83333333333333337</v>
      </c>
      <c r="O2509">
        <f t="shared" si="81"/>
        <v>4</v>
      </c>
      <c r="P2509">
        <f>IF(Table1[[#This Row],[difference]]&gt;0,SQRT(Table1[[#This Row],[difference]]),-SQRT(ABS(Table1[[#This Row],[difference]])))</f>
        <v>2</v>
      </c>
      <c r="Q2509">
        <f>IF(Table1[[#This Row],[line]]&gt;0,SQRT(Table1[[#This Row],[line]]),-SQRT(ABS(Table1[[#This Row],[line]])))</f>
        <v>-1.7320508075688772</v>
      </c>
      <c r="R2509">
        <f>Table1[[#This Row],[difference]]-Table1[[#This Row],[sqrt(line)]]</f>
        <v>5.7320508075688767</v>
      </c>
      <c r="S2509">
        <f>IF(Table1[[#This Row],[difference]]&gt;0,1,-1)</f>
        <v>1</v>
      </c>
      <c r="T2509">
        <f>IF(Table1[[#This Row],[team]]=E2508,SUM(H2509,T2508),Table1[[#This Row],[ppg]])</f>
        <v>329</v>
      </c>
      <c r="U2509">
        <f>IF(Table1[[#This Row],[team]]=E2508,SUM(I2509,U2508),Table1[[#This Row],[ppga]])</f>
        <v>293</v>
      </c>
      <c r="V2509">
        <f>IF(Table1[[#This Row],[team]]=E2508,SUM(Table1[[#This Row],[difference]],V2508),Table1[[#This Row],[difference]])</f>
        <v>6.5</v>
      </c>
      <c r="W2509">
        <f>IF(Table1[[#This Row],[team]]=E2508,SUM(Table1[[#This Row],[sqrt(dif)]],W2508),Table1[[#This Row],[sqrt(dif)]])</f>
        <v>5.2532130927175569</v>
      </c>
      <c r="X2509">
        <f>IF(Table1[[#This Row],[team]]=E2508,SUM(Table1[[#This Row],[f1]],X2508),Table1[[#This Row],[f1]])</f>
        <v>19.455645938527869</v>
      </c>
      <c r="Y2509">
        <f>IF(Table1[[#This Row],[ATS]]=S2508,SUM(Table1[[#This Row],[ATS]],Y2508),Table1[[#This Row],[ATS]])</f>
        <v>4</v>
      </c>
      <c r="Z2509">
        <f>IF(Table1[[#This Row],[ATS]]&gt;0,Table1[[#This Row],[ATS streak (not real)]]-1,Table1[[#This Row],[ATS streak (not real)]]+1)</f>
        <v>3</v>
      </c>
      <c r="AA2509" s="5">
        <f>Table1[[#This Row],[running ttl ppg]]^2.37/(Table1[[#This Row],[running ttl ppg]]^2.37+Table1[[#This Row],[running ttl ppga]]^2.37)</f>
        <v>0.56823357188709223</v>
      </c>
      <c r="AB2509" s="5">
        <f>Table1[[#This Row],[pyth ratio]]+Table1[[#This Row],[win/loss ratio]]</f>
        <v>1.4015669052204256</v>
      </c>
    </row>
    <row r="2510" spans="1:28" x14ac:dyDescent="0.25">
      <c r="A2510" s="1">
        <v>5068</v>
      </c>
      <c r="B2510" s="7">
        <f t="shared" si="80"/>
        <v>13</v>
      </c>
      <c r="C2510" s="5">
        <v>2020</v>
      </c>
      <c r="D2510" s="5">
        <v>14</v>
      </c>
      <c r="E2510" t="s">
        <v>69</v>
      </c>
      <c r="F2510" t="s">
        <v>58</v>
      </c>
      <c r="G2510" s="5">
        <v>0</v>
      </c>
      <c r="H2510">
        <v>12</v>
      </c>
      <c r="I2510">
        <v>28</v>
      </c>
      <c r="J2510">
        <v>-16</v>
      </c>
      <c r="K2510">
        <f>IF(Table1[[#This Row],[net]]&gt;0,1,0)</f>
        <v>0</v>
      </c>
      <c r="L2510">
        <v>1</v>
      </c>
      <c r="M2510">
        <f>IF(Table1[[#This Row],[team]]=E2509,SUM(Table1[[#This Row],[win/loss]],M2509),Table1[[#This Row],[win/loss]])</f>
        <v>10</v>
      </c>
      <c r="N2510">
        <f>IF(Table1[[#This Row],[team]]=E2509,SUM(Table1[[#This Row],[win/loss]],M2509),Table1[[#This Row],[win/loss]])/B2510</f>
        <v>0.76923076923076927</v>
      </c>
      <c r="O2510">
        <f t="shared" si="81"/>
        <v>-15</v>
      </c>
      <c r="P2510">
        <f>IF(Table1[[#This Row],[difference]]&gt;0,SQRT(Table1[[#This Row],[difference]]),-SQRT(ABS(Table1[[#This Row],[difference]])))</f>
        <v>-3.872983346207417</v>
      </c>
      <c r="Q2510">
        <f>IF(Table1[[#This Row],[line]]&gt;0,SQRT(Table1[[#This Row],[line]]),-SQRT(ABS(Table1[[#This Row],[line]])))</f>
        <v>1</v>
      </c>
      <c r="R2510">
        <f>Table1[[#This Row],[difference]]-Table1[[#This Row],[sqrt(line)]]</f>
        <v>-16</v>
      </c>
      <c r="S2510">
        <f>IF(Table1[[#This Row],[difference]]&gt;0,1,-1)</f>
        <v>-1</v>
      </c>
      <c r="T2510">
        <f>IF(Table1[[#This Row],[team]]=E2509,SUM(H2510,T2509),Table1[[#This Row],[ppg]])</f>
        <v>341</v>
      </c>
      <c r="U2510">
        <f>IF(Table1[[#This Row],[team]]=E2509,SUM(I2510,U2509),Table1[[#This Row],[ppga]])</f>
        <v>321</v>
      </c>
      <c r="V2510">
        <f>IF(Table1[[#This Row],[team]]=E2509,SUM(Table1[[#This Row],[difference]],V2509),Table1[[#This Row],[difference]])</f>
        <v>-8.5</v>
      </c>
      <c r="W2510">
        <f>IF(Table1[[#This Row],[team]]=E2509,SUM(Table1[[#This Row],[sqrt(dif)]],W2509),Table1[[#This Row],[sqrt(dif)]])</f>
        <v>1.3802297465101399</v>
      </c>
      <c r="X2510">
        <f>IF(Table1[[#This Row],[team]]=E2509,SUM(Table1[[#This Row],[f1]],X2509),Table1[[#This Row],[f1]])</f>
        <v>3.4556459385278693</v>
      </c>
      <c r="Y2510">
        <f>IF(Table1[[#This Row],[ATS]]=S2509,SUM(Table1[[#This Row],[ATS]],Y2509),Table1[[#This Row],[ATS]])</f>
        <v>-1</v>
      </c>
      <c r="Z2510">
        <f>IF(Table1[[#This Row],[ATS]]&gt;0,Table1[[#This Row],[ATS streak (not real)]]-1,Table1[[#This Row],[ATS streak (not real)]]+1)</f>
        <v>0</v>
      </c>
      <c r="AA2510" s="5">
        <f>Table1[[#This Row],[running ttl ppg]]^2.37/(Table1[[#This Row],[running ttl ppg]]^2.37+Table1[[#This Row],[running ttl ppga]]^2.37)</f>
        <v>0.53575039179247586</v>
      </c>
      <c r="AB2510" s="5">
        <f>Table1[[#This Row],[pyth ratio]]+Table1[[#This Row],[win/loss ratio]]</f>
        <v>1.3049811610232451</v>
      </c>
    </row>
    <row r="2511" spans="1:28" x14ac:dyDescent="0.25">
      <c r="A2511" s="1">
        <v>5069</v>
      </c>
      <c r="B2511" s="7">
        <f t="shared" si="80"/>
        <v>14</v>
      </c>
      <c r="C2511" s="5">
        <v>2020</v>
      </c>
      <c r="D2511" s="5">
        <v>15</v>
      </c>
      <c r="E2511" t="s">
        <v>69</v>
      </c>
      <c r="F2511" t="s">
        <v>45</v>
      </c>
      <c r="G2511" s="5">
        <v>0</v>
      </c>
      <c r="H2511">
        <v>30</v>
      </c>
      <c r="I2511">
        <v>24</v>
      </c>
      <c r="J2511">
        <v>6</v>
      </c>
      <c r="K2511">
        <f>IF(Table1[[#This Row],[net]]&gt;0,1,0)</f>
        <v>1</v>
      </c>
      <c r="L2511">
        <v>-6</v>
      </c>
      <c r="M2511">
        <f>IF(Table1[[#This Row],[team]]=E2510,SUM(Table1[[#This Row],[win/loss]],M2510),Table1[[#This Row],[win/loss]])</f>
        <v>11</v>
      </c>
      <c r="N2511">
        <f>IF(Table1[[#This Row],[team]]=E2510,SUM(Table1[[#This Row],[win/loss]],M2510),Table1[[#This Row],[win/loss]])/B2511</f>
        <v>0.7857142857142857</v>
      </c>
      <c r="O2511">
        <f t="shared" si="81"/>
        <v>0</v>
      </c>
      <c r="P2511">
        <f>IF(Table1[[#This Row],[difference]]&gt;0,SQRT(Table1[[#This Row],[difference]]),-SQRT(ABS(Table1[[#This Row],[difference]])))</f>
        <v>0</v>
      </c>
      <c r="Q2511">
        <f>IF(Table1[[#This Row],[line]]&gt;0,SQRT(Table1[[#This Row],[line]]),-SQRT(ABS(Table1[[#This Row],[line]])))</f>
        <v>-2.4494897427831779</v>
      </c>
      <c r="R2511">
        <f>Table1[[#This Row],[difference]]-Table1[[#This Row],[sqrt(line)]]</f>
        <v>2.4494897427831779</v>
      </c>
      <c r="S2511">
        <f>IF(Table1[[#This Row],[difference]]&gt;0,1,-1)</f>
        <v>-1</v>
      </c>
      <c r="T2511">
        <f>IF(Table1[[#This Row],[team]]=E2510,SUM(H2511,T2510),Table1[[#This Row],[ppg]])</f>
        <v>371</v>
      </c>
      <c r="U2511">
        <f>IF(Table1[[#This Row],[team]]=E2510,SUM(I2511,U2510),Table1[[#This Row],[ppga]])</f>
        <v>345</v>
      </c>
      <c r="V2511">
        <f>IF(Table1[[#This Row],[team]]=E2510,SUM(Table1[[#This Row],[difference]],V2510),Table1[[#This Row],[difference]])</f>
        <v>-8.5</v>
      </c>
      <c r="W2511">
        <f>IF(Table1[[#This Row],[team]]=E2510,SUM(Table1[[#This Row],[sqrt(dif)]],W2510),Table1[[#This Row],[sqrt(dif)]])</f>
        <v>1.3802297465101399</v>
      </c>
      <c r="X2511">
        <f>IF(Table1[[#This Row],[team]]=E2510,SUM(Table1[[#This Row],[f1]],X2510),Table1[[#This Row],[f1]])</f>
        <v>5.9051356813110472</v>
      </c>
      <c r="Y2511">
        <f>IF(Table1[[#This Row],[ATS]]=S2510,SUM(Table1[[#This Row],[ATS]],Y2510),Table1[[#This Row],[ATS]])</f>
        <v>-2</v>
      </c>
      <c r="Z2511">
        <f>IF(Table1[[#This Row],[ATS]]&gt;0,Table1[[#This Row],[ATS streak (not real)]]-1,Table1[[#This Row],[ATS streak (not real)]]+1)</f>
        <v>-1</v>
      </c>
      <c r="AA2511" s="5">
        <f>Table1[[#This Row],[running ttl ppg]]^2.37/(Table1[[#This Row],[running ttl ppg]]^2.37+Table1[[#This Row],[running ttl ppga]]^2.37)</f>
        <v>0.5429435924871775</v>
      </c>
      <c r="AB2511" s="5">
        <f>Table1[[#This Row],[pyth ratio]]+Table1[[#This Row],[win/loss ratio]]</f>
        <v>1.3286578782014633</v>
      </c>
    </row>
    <row r="2512" spans="1:28" x14ac:dyDescent="0.25">
      <c r="A2512" s="1">
        <v>5070</v>
      </c>
      <c r="B2512" s="7">
        <f t="shared" si="80"/>
        <v>15</v>
      </c>
      <c r="C2512" s="5">
        <v>2020</v>
      </c>
      <c r="D2512" s="5">
        <v>16</v>
      </c>
      <c r="E2512" t="s">
        <v>69</v>
      </c>
      <c r="F2512" t="s">
        <v>41</v>
      </c>
      <c r="G2512" s="5">
        <v>1</v>
      </c>
      <c r="H2512">
        <v>13</v>
      </c>
      <c r="I2512">
        <v>27</v>
      </c>
      <c r="J2512">
        <v>-14</v>
      </c>
      <c r="K2512">
        <f>IF(Table1[[#This Row],[net]]&gt;0,1,0)</f>
        <v>0</v>
      </c>
      <c r="L2512">
        <v>-8</v>
      </c>
      <c r="M2512">
        <f>IF(Table1[[#This Row],[team]]=E2511,SUM(Table1[[#This Row],[win/loss]],M2511),Table1[[#This Row],[win/loss]])</f>
        <v>11</v>
      </c>
      <c r="N2512">
        <f>IF(Table1[[#This Row],[team]]=E2511,SUM(Table1[[#This Row],[win/loss]],M2511),Table1[[#This Row],[win/loss]])/B2512</f>
        <v>0.73333333333333328</v>
      </c>
      <c r="O2512">
        <f t="shared" si="81"/>
        <v>-22</v>
      </c>
      <c r="P2512">
        <f>IF(Table1[[#This Row],[difference]]&gt;0,SQRT(Table1[[#This Row],[difference]]),-SQRT(ABS(Table1[[#This Row],[difference]])))</f>
        <v>-4.6904157598234297</v>
      </c>
      <c r="Q2512">
        <f>IF(Table1[[#This Row],[line]]&gt;0,SQRT(Table1[[#This Row],[line]]),-SQRT(ABS(Table1[[#This Row],[line]])))</f>
        <v>-2.8284271247461903</v>
      </c>
      <c r="R2512">
        <f>Table1[[#This Row],[difference]]-Table1[[#This Row],[sqrt(line)]]</f>
        <v>-19.171572875253808</v>
      </c>
      <c r="S2512">
        <f>IF(Table1[[#This Row],[difference]]&gt;0,1,-1)</f>
        <v>-1</v>
      </c>
      <c r="T2512">
        <f>IF(Table1[[#This Row],[team]]=E2511,SUM(H2512,T2511),Table1[[#This Row],[ppg]])</f>
        <v>384</v>
      </c>
      <c r="U2512">
        <f>IF(Table1[[#This Row],[team]]=E2511,SUM(I2512,U2511),Table1[[#This Row],[ppga]])</f>
        <v>372</v>
      </c>
      <c r="V2512">
        <f>IF(Table1[[#This Row],[team]]=E2511,SUM(Table1[[#This Row],[difference]],V2511),Table1[[#This Row],[difference]])</f>
        <v>-30.5</v>
      </c>
      <c r="W2512">
        <f>IF(Table1[[#This Row],[team]]=E2511,SUM(Table1[[#This Row],[sqrt(dif)]],W2511),Table1[[#This Row],[sqrt(dif)]])</f>
        <v>-3.3101860133132899</v>
      </c>
      <c r="X2512">
        <f>IF(Table1[[#This Row],[team]]=E2511,SUM(Table1[[#This Row],[f1]],X2511),Table1[[#This Row],[f1]])</f>
        <v>-13.26643719394276</v>
      </c>
      <c r="Y2512">
        <f>IF(Table1[[#This Row],[ATS]]=S2511,SUM(Table1[[#This Row],[ATS]],Y2511),Table1[[#This Row],[ATS]])</f>
        <v>-3</v>
      </c>
      <c r="Z2512">
        <f>IF(Table1[[#This Row],[ATS]]&gt;0,Table1[[#This Row],[ATS streak (not real)]]-1,Table1[[#This Row],[ATS streak (not real)]]+1)</f>
        <v>-2</v>
      </c>
      <c r="AA2512" s="5">
        <f>Table1[[#This Row],[running ttl ppg]]^2.37/(Table1[[#This Row],[running ttl ppg]]^2.37+Table1[[#This Row],[running ttl ppga]]^2.37)</f>
        <v>0.51880223350346288</v>
      </c>
      <c r="AB2512" s="5">
        <f>Table1[[#This Row],[pyth ratio]]+Table1[[#This Row],[win/loss ratio]]</f>
        <v>1.2521355668367962</v>
      </c>
    </row>
    <row r="2513" spans="1:28" x14ac:dyDescent="0.25">
      <c r="A2513" s="1">
        <v>5071</v>
      </c>
      <c r="B2513" s="7">
        <f t="shared" si="80"/>
        <v>16</v>
      </c>
      <c r="C2513" s="5">
        <v>2020</v>
      </c>
      <c r="D2513" s="5">
        <v>17</v>
      </c>
      <c r="E2513" t="s">
        <v>69</v>
      </c>
      <c r="F2513" t="s">
        <v>68</v>
      </c>
      <c r="G2513" s="5">
        <v>1</v>
      </c>
      <c r="H2513">
        <v>21</v>
      </c>
      <c r="I2513">
        <v>26</v>
      </c>
      <c r="J2513">
        <v>-5</v>
      </c>
      <c r="K2513">
        <f>IF(Table1[[#This Row],[net]]&gt;0,1,0)</f>
        <v>0</v>
      </c>
      <c r="L2513">
        <v>3.5</v>
      </c>
      <c r="M2513">
        <f>IF(Table1[[#This Row],[team]]=E2512,SUM(Table1[[#This Row],[win/loss]],M2512),Table1[[#This Row],[win/loss]])</f>
        <v>11</v>
      </c>
      <c r="N2513">
        <f>IF(Table1[[#This Row],[team]]=E2512,SUM(Table1[[#This Row],[win/loss]],M2512),Table1[[#This Row],[win/loss]])/B2513</f>
        <v>0.6875</v>
      </c>
      <c r="O2513">
        <f t="shared" si="81"/>
        <v>-1.5</v>
      </c>
      <c r="P2513">
        <f>IF(Table1[[#This Row],[difference]]&gt;0,SQRT(Table1[[#This Row],[difference]]),-SQRT(ABS(Table1[[#This Row],[difference]])))</f>
        <v>-1.2247448713915889</v>
      </c>
      <c r="Q2513">
        <f>IF(Table1[[#This Row],[line]]&gt;0,SQRT(Table1[[#This Row],[line]]),-SQRT(ABS(Table1[[#This Row],[line]])))</f>
        <v>1.8708286933869707</v>
      </c>
      <c r="R2513">
        <f>Table1[[#This Row],[difference]]-Table1[[#This Row],[sqrt(line)]]</f>
        <v>-3.3708286933869704</v>
      </c>
      <c r="S2513">
        <f>IF(Table1[[#This Row],[difference]]&gt;0,1,-1)</f>
        <v>-1</v>
      </c>
      <c r="T2513">
        <f>IF(Table1[[#This Row],[team]]=E2512,SUM(H2513,T2512),Table1[[#This Row],[ppg]])</f>
        <v>405</v>
      </c>
      <c r="U2513">
        <f>IF(Table1[[#This Row],[team]]=E2512,SUM(I2513,U2512),Table1[[#This Row],[ppga]])</f>
        <v>398</v>
      </c>
      <c r="V2513">
        <f>IF(Table1[[#This Row],[team]]=E2512,SUM(Table1[[#This Row],[difference]],V2512),Table1[[#This Row],[difference]])</f>
        <v>-32</v>
      </c>
      <c r="W2513">
        <f>IF(Table1[[#This Row],[team]]=E2512,SUM(Table1[[#This Row],[sqrt(dif)]],W2512),Table1[[#This Row],[sqrt(dif)]])</f>
        <v>-4.5349308847048793</v>
      </c>
      <c r="X2513">
        <f>IF(Table1[[#This Row],[team]]=E2512,SUM(Table1[[#This Row],[f1]],X2512),Table1[[#This Row],[f1]])</f>
        <v>-16.637265887329733</v>
      </c>
      <c r="Y2513">
        <f>IF(Table1[[#This Row],[ATS]]=S2512,SUM(Table1[[#This Row],[ATS]],Y2512),Table1[[#This Row],[ATS]])</f>
        <v>-4</v>
      </c>
      <c r="Z2513">
        <f>IF(Table1[[#This Row],[ATS]]&gt;0,Table1[[#This Row],[ATS streak (not real)]]-1,Table1[[#This Row],[ATS streak (not real)]]+1)</f>
        <v>-3</v>
      </c>
      <c r="AA2513" s="5">
        <f>Table1[[#This Row],[running ttl ppg]]^2.37/(Table1[[#This Row],[running ttl ppg]]^2.37+Table1[[#This Row],[running ttl ppga]]^2.37)</f>
        <v>0.51032880452625851</v>
      </c>
      <c r="AB2513" s="5">
        <f>Table1[[#This Row],[pyth ratio]]+Table1[[#This Row],[win/loss ratio]]</f>
        <v>1.1978288045262584</v>
      </c>
    </row>
    <row r="2514" spans="1:28" x14ac:dyDescent="0.25">
      <c r="A2514" s="1">
        <v>5072</v>
      </c>
      <c r="B2514" s="7">
        <f t="shared" si="80"/>
        <v>1</v>
      </c>
      <c r="C2514" s="5">
        <v>2020</v>
      </c>
      <c r="D2514" s="5">
        <v>1</v>
      </c>
      <c r="E2514" t="s">
        <v>70</v>
      </c>
      <c r="F2514" t="s">
        <v>68</v>
      </c>
      <c r="G2514" s="5">
        <v>1</v>
      </c>
      <c r="H2514">
        <v>17</v>
      </c>
      <c r="I2514">
        <v>31</v>
      </c>
      <c r="J2514">
        <v>-14</v>
      </c>
      <c r="K2514">
        <f>IF(Table1[[#This Row],[net]]&gt;0,1,0)</f>
        <v>0</v>
      </c>
      <c r="L2514">
        <v>-1</v>
      </c>
      <c r="M2514">
        <f>IF(Table1[[#This Row],[team]]=E2513,SUM(Table1[[#This Row],[win/loss]],M2513),Table1[[#This Row],[win/loss]])</f>
        <v>0</v>
      </c>
      <c r="N2514">
        <f>IF(Table1[[#This Row],[team]]=E2513,SUM(Table1[[#This Row],[win/loss]],M2513),Table1[[#This Row],[win/loss]])/B2514</f>
        <v>0</v>
      </c>
      <c r="O2514">
        <f t="shared" si="81"/>
        <v>-15</v>
      </c>
      <c r="P2514">
        <f>IF(Table1[[#This Row],[difference]]&gt;0,SQRT(Table1[[#This Row],[difference]]),-SQRT(ABS(Table1[[#This Row],[difference]])))</f>
        <v>-3.872983346207417</v>
      </c>
      <c r="Q2514">
        <f>IF(Table1[[#This Row],[line]]&gt;0,SQRT(Table1[[#This Row],[line]]),-SQRT(ABS(Table1[[#This Row],[line]])))</f>
        <v>-1</v>
      </c>
      <c r="R2514">
        <f>Table1[[#This Row],[difference]]-Table1[[#This Row],[sqrt(line)]]</f>
        <v>-14</v>
      </c>
      <c r="S2514">
        <f>IF(Table1[[#This Row],[difference]]&gt;0,1,-1)</f>
        <v>-1</v>
      </c>
      <c r="T2514">
        <f>IF(Table1[[#This Row],[team]]=E2513,SUM(H2514,T2513),Table1[[#This Row],[ppg]])</f>
        <v>17</v>
      </c>
      <c r="U2514">
        <f>IF(Table1[[#This Row],[team]]=E2513,SUM(I2514,U2513),Table1[[#This Row],[ppga]])</f>
        <v>31</v>
      </c>
      <c r="V2514">
        <f>IF(Table1[[#This Row],[team]]=E2513,SUM(Table1[[#This Row],[difference]],V2513),Table1[[#This Row],[difference]])</f>
        <v>-15</v>
      </c>
      <c r="W2514">
        <f>IF(Table1[[#This Row],[team]]=E2513,SUM(Table1[[#This Row],[sqrt(dif)]],W2513),Table1[[#This Row],[sqrt(dif)]])</f>
        <v>-3.872983346207417</v>
      </c>
      <c r="X2514">
        <f>IF(Table1[[#This Row],[team]]=E2513,SUM(Table1[[#This Row],[f1]],X2513),Table1[[#This Row],[f1]])</f>
        <v>-14</v>
      </c>
      <c r="Y2514">
        <f>IF(Table1[[#This Row],[ATS]]=S2513,SUM(Table1[[#This Row],[ATS]],Y2513),Table1[[#This Row],[ATS]])</f>
        <v>-5</v>
      </c>
      <c r="Z2514">
        <f>IF(Table1[[#This Row],[ATS]]&gt;0,Table1[[#This Row],[ATS streak (not real)]]-1,Table1[[#This Row],[ATS streak (not real)]]+1)</f>
        <v>-4</v>
      </c>
      <c r="AA2514" s="5">
        <f>Table1[[#This Row],[running ttl ppg]]^2.37/(Table1[[#This Row],[running ttl ppg]]^2.37+Table1[[#This Row],[running ttl ppga]]^2.37)</f>
        <v>0.19406122919288446</v>
      </c>
      <c r="AB2514" s="5">
        <f>Table1[[#This Row],[pyth ratio]]+Table1[[#This Row],[win/loss ratio]]</f>
        <v>0.19406122919288446</v>
      </c>
    </row>
    <row r="2515" spans="1:28" x14ac:dyDescent="0.25">
      <c r="A2515" s="1">
        <v>5073</v>
      </c>
      <c r="B2515" s="7">
        <f t="shared" ref="B2515:B2561" si="82">IF(B2514=16,1,B2514+1)</f>
        <v>2</v>
      </c>
      <c r="C2515" s="5">
        <v>2020</v>
      </c>
      <c r="D2515" s="5">
        <v>2</v>
      </c>
      <c r="E2515" t="s">
        <v>70</v>
      </c>
      <c r="F2515" t="s">
        <v>45</v>
      </c>
      <c r="G2515" s="5">
        <v>0</v>
      </c>
      <c r="H2515">
        <v>20</v>
      </c>
      <c r="I2515">
        <v>14</v>
      </c>
      <c r="J2515">
        <v>6</v>
      </c>
      <c r="K2515">
        <f>IF(Table1[[#This Row],[net]]&gt;0,1,0)</f>
        <v>1</v>
      </c>
      <c r="L2515">
        <v>6.5</v>
      </c>
      <c r="M2515">
        <f>IF(Table1[[#This Row],[team]]=E2514,SUM(Table1[[#This Row],[win/loss]],M2514),Table1[[#This Row],[win/loss]])</f>
        <v>1</v>
      </c>
      <c r="N2515">
        <f>IF(Table1[[#This Row],[team]]=E2514,SUM(Table1[[#This Row],[win/loss]],M2514),Table1[[#This Row],[win/loss]])/B2515</f>
        <v>0.5</v>
      </c>
      <c r="O2515">
        <f t="shared" si="81"/>
        <v>12.5</v>
      </c>
      <c r="P2515">
        <f>IF(Table1[[#This Row],[difference]]&gt;0,SQRT(Table1[[#This Row],[difference]]),-SQRT(ABS(Table1[[#This Row],[difference]])))</f>
        <v>3.5355339059327378</v>
      </c>
      <c r="Q2515">
        <f>IF(Table1[[#This Row],[line]]&gt;0,SQRT(Table1[[#This Row],[line]]),-SQRT(ABS(Table1[[#This Row],[line]])))</f>
        <v>2.5495097567963922</v>
      </c>
      <c r="R2515">
        <f>Table1[[#This Row],[difference]]-Table1[[#This Row],[sqrt(line)]]</f>
        <v>9.9504902432036069</v>
      </c>
      <c r="S2515">
        <f>IF(Table1[[#This Row],[difference]]&gt;0,1,-1)</f>
        <v>1</v>
      </c>
      <c r="T2515">
        <f>IF(Table1[[#This Row],[team]]=E2514,SUM(H2515,T2514),Table1[[#This Row],[ppg]])</f>
        <v>37</v>
      </c>
      <c r="U2515">
        <f>IF(Table1[[#This Row],[team]]=E2514,SUM(I2515,U2514),Table1[[#This Row],[ppga]])</f>
        <v>45</v>
      </c>
      <c r="V2515">
        <f>IF(Table1[[#This Row],[team]]=E2514,SUM(Table1[[#This Row],[difference]],V2514),Table1[[#This Row],[difference]])</f>
        <v>-2.5</v>
      </c>
      <c r="W2515">
        <f>IF(Table1[[#This Row],[team]]=E2514,SUM(Table1[[#This Row],[sqrt(dif)]],W2514),Table1[[#This Row],[sqrt(dif)]])</f>
        <v>-0.33744944027467927</v>
      </c>
      <c r="X2515">
        <f>IF(Table1[[#This Row],[team]]=E2514,SUM(Table1[[#This Row],[f1]],X2514),Table1[[#This Row],[f1]])</f>
        <v>-4.0495097567963931</v>
      </c>
      <c r="Y2515">
        <f>IF(Table1[[#This Row],[ATS]]=S2514,SUM(Table1[[#This Row],[ATS]],Y2514),Table1[[#This Row],[ATS]])</f>
        <v>1</v>
      </c>
      <c r="Z2515">
        <f>IF(Table1[[#This Row],[ATS]]&gt;0,Table1[[#This Row],[ATS streak (not real)]]-1,Table1[[#This Row],[ATS streak (not real)]]+1)</f>
        <v>0</v>
      </c>
      <c r="AA2515" s="5">
        <f>Table1[[#This Row],[running ttl ppg]]^2.37/(Table1[[#This Row],[running ttl ppg]]^2.37+Table1[[#This Row],[running ttl ppga]]^2.37)</f>
        <v>0.38605757244739897</v>
      </c>
      <c r="AB2515" s="5">
        <f>Table1[[#This Row],[pyth ratio]]+Table1[[#This Row],[win/loss ratio]]</f>
        <v>0.88605757244739891</v>
      </c>
    </row>
    <row r="2516" spans="1:28" x14ac:dyDescent="0.25">
      <c r="A2516" s="1">
        <v>5074</v>
      </c>
      <c r="B2516" s="7">
        <f t="shared" si="82"/>
        <v>3</v>
      </c>
      <c r="C2516" s="5">
        <v>2020</v>
      </c>
      <c r="D2516" s="5">
        <v>3</v>
      </c>
      <c r="E2516" t="s">
        <v>70</v>
      </c>
      <c r="F2516" t="s">
        <v>61</v>
      </c>
      <c r="G2516" s="5">
        <v>1</v>
      </c>
      <c r="H2516">
        <v>31</v>
      </c>
      <c r="I2516">
        <v>32</v>
      </c>
      <c r="J2516">
        <v>-1</v>
      </c>
      <c r="K2516">
        <f>IF(Table1[[#This Row],[net]]&gt;0,1,0)</f>
        <v>0</v>
      </c>
      <c r="L2516">
        <v>-5</v>
      </c>
      <c r="M2516">
        <f>IF(Table1[[#This Row],[team]]=E2515,SUM(Table1[[#This Row],[win/loss]],M2515),Table1[[#This Row],[win/loss]])</f>
        <v>1</v>
      </c>
      <c r="N2516">
        <f>IF(Table1[[#This Row],[team]]=E2515,SUM(Table1[[#This Row],[win/loss]],M2515),Table1[[#This Row],[win/loss]])/B2516</f>
        <v>0.33333333333333331</v>
      </c>
      <c r="O2516">
        <f t="shared" si="81"/>
        <v>-6</v>
      </c>
      <c r="P2516">
        <f>IF(Table1[[#This Row],[difference]]&gt;0,SQRT(Table1[[#This Row],[difference]]),-SQRT(ABS(Table1[[#This Row],[difference]])))</f>
        <v>-2.4494897427831779</v>
      </c>
      <c r="Q2516">
        <f>IF(Table1[[#This Row],[line]]&gt;0,SQRT(Table1[[#This Row],[line]]),-SQRT(ABS(Table1[[#This Row],[line]])))</f>
        <v>-2.2360679774997898</v>
      </c>
      <c r="R2516">
        <f>Table1[[#This Row],[difference]]-Table1[[#This Row],[sqrt(line)]]</f>
        <v>-3.7639320225002102</v>
      </c>
      <c r="S2516">
        <f>IF(Table1[[#This Row],[difference]]&gt;0,1,-1)</f>
        <v>-1</v>
      </c>
      <c r="T2516">
        <f>IF(Table1[[#This Row],[team]]=E2515,SUM(H2516,T2515),Table1[[#This Row],[ppg]])</f>
        <v>68</v>
      </c>
      <c r="U2516">
        <f>IF(Table1[[#This Row],[team]]=E2515,SUM(I2516,U2515),Table1[[#This Row],[ppga]])</f>
        <v>77</v>
      </c>
      <c r="V2516">
        <f>IF(Table1[[#This Row],[team]]=E2515,SUM(Table1[[#This Row],[difference]],V2515),Table1[[#This Row],[difference]])</f>
        <v>-8.5</v>
      </c>
      <c r="W2516">
        <f>IF(Table1[[#This Row],[team]]=E2515,SUM(Table1[[#This Row],[sqrt(dif)]],W2515),Table1[[#This Row],[sqrt(dif)]])</f>
        <v>-2.7869391830578572</v>
      </c>
      <c r="X2516">
        <f>IF(Table1[[#This Row],[team]]=E2515,SUM(Table1[[#This Row],[f1]],X2515),Table1[[#This Row],[f1]])</f>
        <v>-7.8134417792966033</v>
      </c>
      <c r="Y2516">
        <f>IF(Table1[[#This Row],[ATS]]=S2515,SUM(Table1[[#This Row],[ATS]],Y2515),Table1[[#This Row],[ATS]])</f>
        <v>-1</v>
      </c>
      <c r="Z2516">
        <f>IF(Table1[[#This Row],[ATS]]&gt;0,Table1[[#This Row],[ATS streak (not real)]]-1,Table1[[#This Row],[ATS streak (not real)]]+1)</f>
        <v>0</v>
      </c>
      <c r="AA2516" s="5">
        <f>Table1[[#This Row],[running ttl ppg]]^2.37/(Table1[[#This Row],[running ttl ppg]]^2.37+Table1[[#This Row],[running ttl ppga]]^2.37)</f>
        <v>0.42688161154765814</v>
      </c>
      <c r="AB2516" s="5">
        <f>Table1[[#This Row],[pyth ratio]]+Table1[[#This Row],[win/loss ratio]]</f>
        <v>0.76021494488099139</v>
      </c>
    </row>
    <row r="2517" spans="1:28" x14ac:dyDescent="0.25">
      <c r="A2517" s="1">
        <v>5075</v>
      </c>
      <c r="B2517" s="7">
        <f t="shared" si="82"/>
        <v>4</v>
      </c>
      <c r="C2517" s="5">
        <v>2020</v>
      </c>
      <c r="D2517" s="5">
        <v>4</v>
      </c>
      <c r="E2517" t="s">
        <v>70</v>
      </c>
      <c r="F2517" t="s">
        <v>58</v>
      </c>
      <c r="G2517" s="5">
        <v>0</v>
      </c>
      <c r="H2517">
        <v>55</v>
      </c>
      <c r="I2517">
        <v>40</v>
      </c>
      <c r="J2517">
        <v>15</v>
      </c>
      <c r="K2517">
        <f>IF(Table1[[#This Row],[net]]&gt;0,1,0)</f>
        <v>1</v>
      </c>
      <c r="L2517">
        <v>9</v>
      </c>
      <c r="M2517">
        <f>IF(Table1[[#This Row],[team]]=E2516,SUM(Table1[[#This Row],[win/loss]],M2516),Table1[[#This Row],[win/loss]])</f>
        <v>2</v>
      </c>
      <c r="N2517">
        <f>IF(Table1[[#This Row],[team]]=E2516,SUM(Table1[[#This Row],[win/loss]],M2516),Table1[[#This Row],[win/loss]])/B2517</f>
        <v>0.5</v>
      </c>
      <c r="O2517">
        <f t="shared" si="81"/>
        <v>24</v>
      </c>
      <c r="P2517">
        <f>IF(Table1[[#This Row],[difference]]&gt;0,SQRT(Table1[[#This Row],[difference]]),-SQRT(ABS(Table1[[#This Row],[difference]])))</f>
        <v>4.8989794855663558</v>
      </c>
      <c r="Q2517">
        <f>IF(Table1[[#This Row],[line]]&gt;0,SQRT(Table1[[#This Row],[line]]),-SQRT(ABS(Table1[[#This Row],[line]])))</f>
        <v>3</v>
      </c>
      <c r="R2517">
        <f>Table1[[#This Row],[difference]]-Table1[[#This Row],[sqrt(line)]]</f>
        <v>21</v>
      </c>
      <c r="S2517">
        <f>IF(Table1[[#This Row],[difference]]&gt;0,1,-1)</f>
        <v>1</v>
      </c>
      <c r="T2517">
        <f>IF(Table1[[#This Row],[team]]=E2516,SUM(H2517,T2516),Table1[[#This Row],[ppg]])</f>
        <v>123</v>
      </c>
      <c r="U2517">
        <f>IF(Table1[[#This Row],[team]]=E2516,SUM(I2517,U2516),Table1[[#This Row],[ppga]])</f>
        <v>117</v>
      </c>
      <c r="V2517">
        <f>IF(Table1[[#This Row],[team]]=E2516,SUM(Table1[[#This Row],[difference]],V2516),Table1[[#This Row],[difference]])</f>
        <v>15.5</v>
      </c>
      <c r="W2517">
        <f>IF(Table1[[#This Row],[team]]=E2516,SUM(Table1[[#This Row],[sqrt(dif)]],W2516),Table1[[#This Row],[sqrt(dif)]])</f>
        <v>2.1120403025084986</v>
      </c>
      <c r="X2517">
        <f>IF(Table1[[#This Row],[team]]=E2516,SUM(Table1[[#This Row],[f1]],X2516),Table1[[#This Row],[f1]])</f>
        <v>13.186558220703397</v>
      </c>
      <c r="Y2517">
        <f>IF(Table1[[#This Row],[ATS]]=S2516,SUM(Table1[[#This Row],[ATS]],Y2516),Table1[[#This Row],[ATS]])</f>
        <v>1</v>
      </c>
      <c r="Z2517">
        <f>IF(Table1[[#This Row],[ATS]]&gt;0,Table1[[#This Row],[ATS streak (not real)]]-1,Table1[[#This Row],[ATS streak (not real)]]+1)</f>
        <v>0</v>
      </c>
      <c r="AA2517" s="5">
        <f>Table1[[#This Row],[running ttl ppg]]^2.37/(Table1[[#This Row],[running ttl ppg]]^2.37+Table1[[#This Row],[running ttl ppga]]^2.37)</f>
        <v>0.52959653436796827</v>
      </c>
      <c r="AB2517" s="5">
        <f>Table1[[#This Row],[pyth ratio]]+Table1[[#This Row],[win/loss ratio]]</f>
        <v>1.0295965343679683</v>
      </c>
    </row>
    <row r="2518" spans="1:28" x14ac:dyDescent="0.25">
      <c r="A2518" s="1">
        <v>5076</v>
      </c>
      <c r="B2518" s="7">
        <f t="shared" si="82"/>
        <v>5</v>
      </c>
      <c r="C2518" s="5">
        <v>2020</v>
      </c>
      <c r="D2518" s="5">
        <v>5</v>
      </c>
      <c r="E2518" t="s">
        <v>70</v>
      </c>
      <c r="F2518" t="s">
        <v>64</v>
      </c>
      <c r="G2518" s="5">
        <v>0</v>
      </c>
      <c r="H2518">
        <v>24</v>
      </c>
      <c r="I2518">
        <v>31</v>
      </c>
      <c r="J2518">
        <v>-7</v>
      </c>
      <c r="K2518">
        <f>IF(Table1[[#This Row],[net]]&gt;0,1,0)</f>
        <v>0</v>
      </c>
      <c r="L2518">
        <v>3</v>
      </c>
      <c r="M2518">
        <f>IF(Table1[[#This Row],[team]]=E2517,SUM(Table1[[#This Row],[win/loss]],M2517),Table1[[#This Row],[win/loss]])</f>
        <v>2</v>
      </c>
      <c r="N2518">
        <f>IF(Table1[[#This Row],[team]]=E2517,SUM(Table1[[#This Row],[win/loss]],M2517),Table1[[#This Row],[win/loss]])/B2518</f>
        <v>0.4</v>
      </c>
      <c r="O2518">
        <f t="shared" si="81"/>
        <v>-4</v>
      </c>
      <c r="P2518">
        <f>IF(Table1[[#This Row],[difference]]&gt;0,SQRT(Table1[[#This Row],[difference]]),-SQRT(ABS(Table1[[#This Row],[difference]])))</f>
        <v>-2</v>
      </c>
      <c r="Q2518">
        <f>IF(Table1[[#This Row],[line]]&gt;0,SQRT(Table1[[#This Row],[line]]),-SQRT(ABS(Table1[[#This Row],[line]])))</f>
        <v>1.7320508075688772</v>
      </c>
      <c r="R2518">
        <f>Table1[[#This Row],[difference]]-Table1[[#This Row],[sqrt(line)]]</f>
        <v>-5.7320508075688767</v>
      </c>
      <c r="S2518">
        <f>IF(Table1[[#This Row],[difference]]&gt;0,1,-1)</f>
        <v>-1</v>
      </c>
      <c r="T2518">
        <f>IF(Table1[[#This Row],[team]]=E2517,SUM(H2518,T2517),Table1[[#This Row],[ppg]])</f>
        <v>147</v>
      </c>
      <c r="U2518">
        <f>IF(Table1[[#This Row],[team]]=E2517,SUM(I2518,U2517),Table1[[#This Row],[ppga]])</f>
        <v>148</v>
      </c>
      <c r="V2518">
        <f>IF(Table1[[#This Row],[team]]=E2517,SUM(Table1[[#This Row],[difference]],V2517),Table1[[#This Row],[difference]])</f>
        <v>11.5</v>
      </c>
      <c r="W2518">
        <f>IF(Table1[[#This Row],[team]]=E2517,SUM(Table1[[#This Row],[sqrt(dif)]],W2517),Table1[[#This Row],[sqrt(dif)]])</f>
        <v>0.11204030250849861</v>
      </c>
      <c r="X2518">
        <f>IF(Table1[[#This Row],[team]]=E2517,SUM(Table1[[#This Row],[f1]],X2517),Table1[[#This Row],[f1]])</f>
        <v>7.4545074131345199</v>
      </c>
      <c r="Y2518">
        <f>IF(Table1[[#This Row],[ATS]]=S2517,SUM(Table1[[#This Row],[ATS]],Y2517),Table1[[#This Row],[ATS]])</f>
        <v>-1</v>
      </c>
      <c r="Z2518">
        <f>IF(Table1[[#This Row],[ATS]]&gt;0,Table1[[#This Row],[ATS streak (not real)]]-1,Table1[[#This Row],[ATS streak (not real)]]+1)</f>
        <v>0</v>
      </c>
      <c r="AA2518" s="5">
        <f>Table1[[#This Row],[running ttl ppg]]^2.37/(Table1[[#This Row],[running ttl ppg]]^2.37+Table1[[#This Row],[running ttl ppga]]^2.37)</f>
        <v>0.49598312188260663</v>
      </c>
      <c r="AB2518" s="5">
        <f>Table1[[#This Row],[pyth ratio]]+Table1[[#This Row],[win/loss ratio]]</f>
        <v>0.89598312188260665</v>
      </c>
    </row>
    <row r="2519" spans="1:28" x14ac:dyDescent="0.25">
      <c r="A2519" s="1">
        <v>5077</v>
      </c>
      <c r="B2519" s="7">
        <f t="shared" si="82"/>
        <v>6</v>
      </c>
      <c r="C2519" s="5">
        <v>2020</v>
      </c>
      <c r="D2519" s="5">
        <v>6</v>
      </c>
      <c r="E2519" t="s">
        <v>70</v>
      </c>
      <c r="F2519" t="s">
        <v>45</v>
      </c>
      <c r="G2519" s="5">
        <v>1</v>
      </c>
      <c r="H2519">
        <v>26</v>
      </c>
      <c r="I2519">
        <v>37</v>
      </c>
      <c r="J2519">
        <v>-11</v>
      </c>
      <c r="K2519">
        <f>IF(Table1[[#This Row],[net]]&gt;0,1,0)</f>
        <v>0</v>
      </c>
      <c r="L2519">
        <v>2</v>
      </c>
      <c r="M2519">
        <f>IF(Table1[[#This Row],[team]]=E2518,SUM(Table1[[#This Row],[win/loss]],M2518),Table1[[#This Row],[win/loss]])</f>
        <v>2</v>
      </c>
      <c r="N2519">
        <f>IF(Table1[[#This Row],[team]]=E2518,SUM(Table1[[#This Row],[win/loss]],M2518),Table1[[#This Row],[win/loss]])/B2519</f>
        <v>0.33333333333333331</v>
      </c>
      <c r="O2519">
        <f t="shared" si="81"/>
        <v>-9</v>
      </c>
      <c r="P2519">
        <f>IF(Table1[[#This Row],[difference]]&gt;0,SQRT(Table1[[#This Row],[difference]]),-SQRT(ABS(Table1[[#This Row],[difference]])))</f>
        <v>-3</v>
      </c>
      <c r="Q2519">
        <f>IF(Table1[[#This Row],[line]]&gt;0,SQRT(Table1[[#This Row],[line]]),-SQRT(ABS(Table1[[#This Row],[line]])))</f>
        <v>1.4142135623730951</v>
      </c>
      <c r="R2519">
        <f>Table1[[#This Row],[difference]]-Table1[[#This Row],[sqrt(line)]]</f>
        <v>-10.414213562373096</v>
      </c>
      <c r="S2519">
        <f>IF(Table1[[#This Row],[difference]]&gt;0,1,-1)</f>
        <v>-1</v>
      </c>
      <c r="T2519">
        <f>IF(Table1[[#This Row],[team]]=E2518,SUM(H2519,T2518),Table1[[#This Row],[ppg]])</f>
        <v>173</v>
      </c>
      <c r="U2519">
        <f>IF(Table1[[#This Row],[team]]=E2518,SUM(I2519,U2518),Table1[[#This Row],[ppga]])</f>
        <v>185</v>
      </c>
      <c r="V2519">
        <f>IF(Table1[[#This Row],[team]]=E2518,SUM(Table1[[#This Row],[difference]],V2518),Table1[[#This Row],[difference]])</f>
        <v>2.5</v>
      </c>
      <c r="W2519">
        <f>IF(Table1[[#This Row],[team]]=E2518,SUM(Table1[[#This Row],[sqrt(dif)]],W2518),Table1[[#This Row],[sqrt(dif)]])</f>
        <v>-2.8879596974915014</v>
      </c>
      <c r="X2519">
        <f>IF(Table1[[#This Row],[team]]=E2518,SUM(Table1[[#This Row],[f1]],X2518),Table1[[#This Row],[f1]])</f>
        <v>-2.9597061492385759</v>
      </c>
      <c r="Y2519">
        <f>IF(Table1[[#This Row],[ATS]]=S2518,SUM(Table1[[#This Row],[ATS]],Y2518),Table1[[#This Row],[ATS]])</f>
        <v>-2</v>
      </c>
      <c r="Z2519">
        <f>IF(Table1[[#This Row],[ATS]]&gt;0,Table1[[#This Row],[ATS streak (not real)]]-1,Table1[[#This Row],[ATS streak (not real)]]+1)</f>
        <v>-1</v>
      </c>
      <c r="AA2519" s="5">
        <f>Table1[[#This Row],[running ttl ppg]]^2.37/(Table1[[#This Row],[running ttl ppg]]^2.37+Table1[[#This Row],[running ttl ppga]]^2.37)</f>
        <v>0.46034788465264259</v>
      </c>
      <c r="AB2519" s="5">
        <f>Table1[[#This Row],[pyth ratio]]+Table1[[#This Row],[win/loss ratio]]</f>
        <v>0.79368121798597591</v>
      </c>
    </row>
    <row r="2520" spans="1:28" x14ac:dyDescent="0.25">
      <c r="A2520" s="1">
        <v>5078</v>
      </c>
      <c r="B2520" s="7">
        <f t="shared" si="82"/>
        <v>7</v>
      </c>
      <c r="C2520" s="5">
        <v>2020</v>
      </c>
      <c r="D2520" s="5">
        <v>8</v>
      </c>
      <c r="E2520" t="s">
        <v>70</v>
      </c>
      <c r="F2520" t="s">
        <v>71</v>
      </c>
      <c r="G2520" s="5">
        <v>0</v>
      </c>
      <c r="H2520">
        <v>23</v>
      </c>
      <c r="I2520">
        <v>27</v>
      </c>
      <c r="J2520">
        <v>-4</v>
      </c>
      <c r="K2520">
        <f>IF(Table1[[#This Row],[net]]&gt;0,1,0)</f>
        <v>0</v>
      </c>
      <c r="L2520">
        <v>2</v>
      </c>
      <c r="M2520">
        <f>IF(Table1[[#This Row],[team]]=E2519,SUM(Table1[[#This Row],[win/loss]],M2519),Table1[[#This Row],[win/loss]])</f>
        <v>2</v>
      </c>
      <c r="N2520">
        <f>IF(Table1[[#This Row],[team]]=E2519,SUM(Table1[[#This Row],[win/loss]],M2519),Table1[[#This Row],[win/loss]])/B2520</f>
        <v>0.2857142857142857</v>
      </c>
      <c r="O2520">
        <f t="shared" si="81"/>
        <v>-2</v>
      </c>
      <c r="P2520">
        <f>IF(Table1[[#This Row],[difference]]&gt;0,SQRT(Table1[[#This Row],[difference]]),-SQRT(ABS(Table1[[#This Row],[difference]])))</f>
        <v>-1.4142135623730951</v>
      </c>
      <c r="Q2520">
        <f>IF(Table1[[#This Row],[line]]&gt;0,SQRT(Table1[[#This Row],[line]]),-SQRT(ABS(Table1[[#This Row],[line]])))</f>
        <v>1.4142135623730951</v>
      </c>
      <c r="R2520">
        <f>Table1[[#This Row],[difference]]-Table1[[#This Row],[sqrt(line)]]</f>
        <v>-3.4142135623730949</v>
      </c>
      <c r="S2520">
        <f>IF(Table1[[#This Row],[difference]]&gt;0,1,-1)</f>
        <v>-1</v>
      </c>
      <c r="T2520">
        <f>IF(Table1[[#This Row],[team]]=E2519,SUM(H2520,T2519),Table1[[#This Row],[ppg]])</f>
        <v>196</v>
      </c>
      <c r="U2520">
        <f>IF(Table1[[#This Row],[team]]=E2519,SUM(I2520,U2519),Table1[[#This Row],[ppga]])</f>
        <v>212</v>
      </c>
      <c r="V2520">
        <f>IF(Table1[[#This Row],[team]]=E2519,SUM(Table1[[#This Row],[difference]],V2519),Table1[[#This Row],[difference]])</f>
        <v>0.5</v>
      </c>
      <c r="W2520">
        <f>IF(Table1[[#This Row],[team]]=E2519,SUM(Table1[[#This Row],[sqrt(dif)]],W2519),Table1[[#This Row],[sqrt(dif)]])</f>
        <v>-4.3021732598645963</v>
      </c>
      <c r="X2520">
        <f>IF(Table1[[#This Row],[team]]=E2519,SUM(Table1[[#This Row],[f1]],X2519),Table1[[#This Row],[f1]])</f>
        <v>-6.3739197116116708</v>
      </c>
      <c r="Y2520">
        <f>IF(Table1[[#This Row],[ATS]]=S2519,SUM(Table1[[#This Row],[ATS]],Y2519),Table1[[#This Row],[ATS]])</f>
        <v>-3</v>
      </c>
      <c r="Z2520">
        <f>IF(Table1[[#This Row],[ATS]]&gt;0,Table1[[#This Row],[ATS streak (not real)]]-1,Table1[[#This Row],[ATS streak (not real)]]+1)</f>
        <v>-2</v>
      </c>
      <c r="AA2520" s="5">
        <f>Table1[[#This Row],[running ttl ppg]]^2.37/(Table1[[#This Row],[running ttl ppg]]^2.37+Table1[[#This Row],[running ttl ppga]]^2.37)</f>
        <v>0.45363911730230649</v>
      </c>
      <c r="AB2520" s="5">
        <f>Table1[[#This Row],[pyth ratio]]+Table1[[#This Row],[win/loss ratio]]</f>
        <v>0.73935340301659225</v>
      </c>
    </row>
    <row r="2521" spans="1:28" x14ac:dyDescent="0.25">
      <c r="A2521" s="1">
        <v>5079</v>
      </c>
      <c r="B2521" s="7">
        <f t="shared" si="82"/>
        <v>8</v>
      </c>
      <c r="C2521" s="5">
        <v>2020</v>
      </c>
      <c r="D2521" s="5">
        <v>9</v>
      </c>
      <c r="E2521" t="s">
        <v>70</v>
      </c>
      <c r="F2521" t="s">
        <v>69</v>
      </c>
      <c r="G2521" s="5">
        <v>0</v>
      </c>
      <c r="H2521">
        <v>34</v>
      </c>
      <c r="I2521">
        <v>40</v>
      </c>
      <c r="J2521">
        <v>-6</v>
      </c>
      <c r="K2521">
        <f>IF(Table1[[#This Row],[net]]&gt;0,1,0)</f>
        <v>0</v>
      </c>
      <c r="L2521">
        <v>4</v>
      </c>
      <c r="M2521">
        <f>IF(Table1[[#This Row],[team]]=E2520,SUM(Table1[[#This Row],[win/loss]],M2520),Table1[[#This Row],[win/loss]])</f>
        <v>2</v>
      </c>
      <c r="N2521">
        <f>IF(Table1[[#This Row],[team]]=E2520,SUM(Table1[[#This Row],[win/loss]],M2520),Table1[[#This Row],[win/loss]])/B2521</f>
        <v>0.25</v>
      </c>
      <c r="O2521">
        <f t="shared" si="81"/>
        <v>-2</v>
      </c>
      <c r="P2521">
        <f>IF(Table1[[#This Row],[difference]]&gt;0,SQRT(Table1[[#This Row],[difference]]),-SQRT(ABS(Table1[[#This Row],[difference]])))</f>
        <v>-1.4142135623730951</v>
      </c>
      <c r="Q2521">
        <f>IF(Table1[[#This Row],[line]]&gt;0,SQRT(Table1[[#This Row],[line]]),-SQRT(ABS(Table1[[#This Row],[line]])))</f>
        <v>2</v>
      </c>
      <c r="R2521">
        <f>Table1[[#This Row],[difference]]-Table1[[#This Row],[sqrt(line)]]</f>
        <v>-4</v>
      </c>
      <c r="S2521">
        <f>IF(Table1[[#This Row],[difference]]&gt;0,1,-1)</f>
        <v>-1</v>
      </c>
      <c r="T2521">
        <f>IF(Table1[[#This Row],[team]]=E2520,SUM(H2521,T2520),Table1[[#This Row],[ppg]])</f>
        <v>230</v>
      </c>
      <c r="U2521">
        <f>IF(Table1[[#This Row],[team]]=E2520,SUM(I2521,U2520),Table1[[#This Row],[ppga]])</f>
        <v>252</v>
      </c>
      <c r="V2521">
        <f>IF(Table1[[#This Row],[team]]=E2520,SUM(Table1[[#This Row],[difference]],V2520),Table1[[#This Row],[difference]])</f>
        <v>-1.5</v>
      </c>
      <c r="W2521">
        <f>IF(Table1[[#This Row],[team]]=E2520,SUM(Table1[[#This Row],[sqrt(dif)]],W2520),Table1[[#This Row],[sqrt(dif)]])</f>
        <v>-5.7163868222376912</v>
      </c>
      <c r="X2521">
        <f>IF(Table1[[#This Row],[team]]=E2520,SUM(Table1[[#This Row],[f1]],X2520),Table1[[#This Row],[f1]])</f>
        <v>-10.37391971161167</v>
      </c>
      <c r="Y2521">
        <f>IF(Table1[[#This Row],[ATS]]=S2520,SUM(Table1[[#This Row],[ATS]],Y2520),Table1[[#This Row],[ATS]])</f>
        <v>-4</v>
      </c>
      <c r="Z2521">
        <f>IF(Table1[[#This Row],[ATS]]&gt;0,Table1[[#This Row],[ATS streak (not real)]]-1,Table1[[#This Row],[ATS streak (not real)]]+1)</f>
        <v>-3</v>
      </c>
      <c r="AA2521" s="5">
        <f>Table1[[#This Row],[running ttl ppg]]^2.37/(Table1[[#This Row],[running ttl ppg]]^2.37+Table1[[#This Row],[running ttl ppga]]^2.37)</f>
        <v>0.44608568032116258</v>
      </c>
      <c r="AB2521" s="5">
        <f>Table1[[#This Row],[pyth ratio]]+Table1[[#This Row],[win/loss ratio]]</f>
        <v>0.69608568032116258</v>
      </c>
    </row>
    <row r="2522" spans="1:28" x14ac:dyDescent="0.25">
      <c r="A2522" s="1">
        <v>5080</v>
      </c>
      <c r="B2522" s="7">
        <f t="shared" si="82"/>
        <v>9</v>
      </c>
      <c r="C2522" s="5">
        <v>2020</v>
      </c>
      <c r="D2522" s="5">
        <v>10</v>
      </c>
      <c r="E2522" t="s">
        <v>70</v>
      </c>
      <c r="F2522" t="s">
        <v>41</v>
      </c>
      <c r="G2522" s="5">
        <v>1</v>
      </c>
      <c r="H2522">
        <v>30</v>
      </c>
      <c r="I2522">
        <v>27</v>
      </c>
      <c r="J2522">
        <v>3</v>
      </c>
      <c r="K2522">
        <f>IF(Table1[[#This Row],[net]]&gt;0,1,0)</f>
        <v>1</v>
      </c>
      <c r="L2522">
        <v>-5.5</v>
      </c>
      <c r="M2522">
        <f>IF(Table1[[#This Row],[team]]=E2521,SUM(Table1[[#This Row],[win/loss]],M2521),Table1[[#This Row],[win/loss]])</f>
        <v>3</v>
      </c>
      <c r="N2522">
        <f>IF(Table1[[#This Row],[team]]=E2521,SUM(Table1[[#This Row],[win/loss]],M2521),Table1[[#This Row],[win/loss]])/B2522</f>
        <v>0.33333333333333331</v>
      </c>
      <c r="O2522">
        <f t="shared" si="81"/>
        <v>-2.5</v>
      </c>
      <c r="P2522">
        <f>IF(Table1[[#This Row],[difference]]&gt;0,SQRT(Table1[[#This Row],[difference]]),-SQRT(ABS(Table1[[#This Row],[difference]])))</f>
        <v>-1.5811388300841898</v>
      </c>
      <c r="Q2522">
        <f>IF(Table1[[#This Row],[line]]&gt;0,SQRT(Table1[[#This Row],[line]]),-SQRT(ABS(Table1[[#This Row],[line]])))</f>
        <v>-2.3452078799117149</v>
      </c>
      <c r="R2522">
        <f>Table1[[#This Row],[difference]]-Table1[[#This Row],[sqrt(line)]]</f>
        <v>-0.15479212008828513</v>
      </c>
      <c r="S2522">
        <f>IF(Table1[[#This Row],[difference]]&gt;0,1,-1)</f>
        <v>-1</v>
      </c>
      <c r="T2522">
        <f>IF(Table1[[#This Row],[team]]=E2521,SUM(H2522,T2521),Table1[[#This Row],[ppg]])</f>
        <v>260</v>
      </c>
      <c r="U2522">
        <f>IF(Table1[[#This Row],[team]]=E2521,SUM(I2522,U2521),Table1[[#This Row],[ppga]])</f>
        <v>279</v>
      </c>
      <c r="V2522">
        <f>IF(Table1[[#This Row],[team]]=E2521,SUM(Table1[[#This Row],[difference]],V2521),Table1[[#This Row],[difference]])</f>
        <v>-4</v>
      </c>
      <c r="W2522">
        <f>IF(Table1[[#This Row],[team]]=E2521,SUM(Table1[[#This Row],[sqrt(dif)]],W2521),Table1[[#This Row],[sqrt(dif)]])</f>
        <v>-7.2975256523218812</v>
      </c>
      <c r="X2522">
        <f>IF(Table1[[#This Row],[team]]=E2521,SUM(Table1[[#This Row],[f1]],X2521),Table1[[#This Row],[f1]])</f>
        <v>-10.528711831699955</v>
      </c>
      <c r="Y2522">
        <f>IF(Table1[[#This Row],[ATS]]=S2521,SUM(Table1[[#This Row],[ATS]],Y2521),Table1[[#This Row],[ATS]])</f>
        <v>-5</v>
      </c>
      <c r="Z2522">
        <f>IF(Table1[[#This Row],[ATS]]&gt;0,Table1[[#This Row],[ATS streak (not real)]]-1,Table1[[#This Row],[ATS streak (not real)]]+1)</f>
        <v>-4</v>
      </c>
      <c r="AA2522" s="5">
        <f>Table1[[#This Row],[running ttl ppg]]^2.37/(Table1[[#This Row],[running ttl ppg]]^2.37+Table1[[#This Row],[running ttl ppga]]^2.37)</f>
        <v>0.45830791798556125</v>
      </c>
      <c r="AB2522" s="5">
        <f>Table1[[#This Row],[pyth ratio]]+Table1[[#This Row],[win/loss ratio]]</f>
        <v>0.79164125131889462</v>
      </c>
    </row>
    <row r="2523" spans="1:28" x14ac:dyDescent="0.25">
      <c r="A2523" s="1">
        <v>5081</v>
      </c>
      <c r="B2523" s="7">
        <f t="shared" si="82"/>
        <v>10</v>
      </c>
      <c r="C2523" s="5">
        <v>2020</v>
      </c>
      <c r="D2523" s="5">
        <v>11</v>
      </c>
      <c r="E2523" t="s">
        <v>70</v>
      </c>
      <c r="F2523" t="s">
        <v>64</v>
      </c>
      <c r="G2523" s="5">
        <v>1</v>
      </c>
      <c r="H2523">
        <v>17</v>
      </c>
      <c r="I2523">
        <v>34</v>
      </c>
      <c r="J2523">
        <v>-17</v>
      </c>
      <c r="K2523">
        <f>IF(Table1[[#This Row],[net]]&gt;0,1,0)</f>
        <v>0</v>
      </c>
      <c r="L2523">
        <v>5</v>
      </c>
      <c r="M2523">
        <f>IF(Table1[[#This Row],[team]]=E2522,SUM(Table1[[#This Row],[win/loss]],M2522),Table1[[#This Row],[win/loss]])</f>
        <v>3</v>
      </c>
      <c r="N2523">
        <f>IF(Table1[[#This Row],[team]]=E2522,SUM(Table1[[#This Row],[win/loss]],M2522),Table1[[#This Row],[win/loss]])/B2523</f>
        <v>0.3</v>
      </c>
      <c r="O2523">
        <f t="shared" si="81"/>
        <v>-12</v>
      </c>
      <c r="P2523">
        <f>IF(Table1[[#This Row],[difference]]&gt;0,SQRT(Table1[[#This Row],[difference]]),-SQRT(ABS(Table1[[#This Row],[difference]])))</f>
        <v>-3.4641016151377544</v>
      </c>
      <c r="Q2523">
        <f>IF(Table1[[#This Row],[line]]&gt;0,SQRT(Table1[[#This Row],[line]]),-SQRT(ABS(Table1[[#This Row],[line]])))</f>
        <v>2.2360679774997898</v>
      </c>
      <c r="R2523">
        <f>Table1[[#This Row],[difference]]-Table1[[#This Row],[sqrt(line)]]</f>
        <v>-14.23606797749979</v>
      </c>
      <c r="S2523">
        <f>IF(Table1[[#This Row],[difference]]&gt;0,1,-1)</f>
        <v>-1</v>
      </c>
      <c r="T2523">
        <f>IF(Table1[[#This Row],[team]]=E2522,SUM(H2523,T2522),Table1[[#This Row],[ppg]])</f>
        <v>277</v>
      </c>
      <c r="U2523">
        <f>IF(Table1[[#This Row],[team]]=E2522,SUM(I2523,U2522),Table1[[#This Row],[ppga]])</f>
        <v>313</v>
      </c>
      <c r="V2523">
        <f>IF(Table1[[#This Row],[team]]=E2522,SUM(Table1[[#This Row],[difference]],V2522),Table1[[#This Row],[difference]])</f>
        <v>-16</v>
      </c>
      <c r="W2523">
        <f>IF(Table1[[#This Row],[team]]=E2522,SUM(Table1[[#This Row],[sqrt(dif)]],W2522),Table1[[#This Row],[sqrt(dif)]])</f>
        <v>-10.761627267459636</v>
      </c>
      <c r="X2523">
        <f>IF(Table1[[#This Row],[team]]=E2522,SUM(Table1[[#This Row],[f1]],X2522),Table1[[#This Row],[f1]])</f>
        <v>-24.764779809199744</v>
      </c>
      <c r="Y2523">
        <f>IF(Table1[[#This Row],[ATS]]=S2522,SUM(Table1[[#This Row],[ATS]],Y2522),Table1[[#This Row],[ATS]])</f>
        <v>-6</v>
      </c>
      <c r="Z2523">
        <f>IF(Table1[[#This Row],[ATS]]&gt;0,Table1[[#This Row],[ATS streak (not real)]]-1,Table1[[#This Row],[ATS streak (not real)]]+1)</f>
        <v>-5</v>
      </c>
      <c r="AA2523" s="5">
        <f>Table1[[#This Row],[running ttl ppg]]^2.37/(Table1[[#This Row],[running ttl ppg]]^2.37+Table1[[#This Row],[running ttl ppga]]^2.37)</f>
        <v>0.42810667552280346</v>
      </c>
      <c r="AB2523" s="5">
        <f>Table1[[#This Row],[pyth ratio]]+Table1[[#This Row],[win/loss ratio]]</f>
        <v>0.72810667552280339</v>
      </c>
    </row>
    <row r="2524" spans="1:28" x14ac:dyDescent="0.25">
      <c r="A2524" s="1">
        <v>5082</v>
      </c>
      <c r="B2524" s="7">
        <f t="shared" si="82"/>
        <v>11</v>
      </c>
      <c r="C2524" s="5">
        <v>2020</v>
      </c>
      <c r="D2524" s="5">
        <v>12</v>
      </c>
      <c r="E2524" t="s">
        <v>70</v>
      </c>
      <c r="F2524" t="s">
        <v>42</v>
      </c>
      <c r="G2524" s="5">
        <v>0</v>
      </c>
      <c r="H2524">
        <v>35</v>
      </c>
      <c r="I2524">
        <v>22</v>
      </c>
      <c r="J2524">
        <v>13</v>
      </c>
      <c r="K2524">
        <f>IF(Table1[[#This Row],[net]]&gt;0,1,0)</f>
        <v>1</v>
      </c>
      <c r="L2524">
        <v>3.5</v>
      </c>
      <c r="M2524">
        <f>IF(Table1[[#This Row],[team]]=E2523,SUM(Table1[[#This Row],[win/loss]],M2523),Table1[[#This Row],[win/loss]])</f>
        <v>4</v>
      </c>
      <c r="N2524">
        <f>IF(Table1[[#This Row],[team]]=E2523,SUM(Table1[[#This Row],[win/loss]],M2523),Table1[[#This Row],[win/loss]])/B2524</f>
        <v>0.36363636363636365</v>
      </c>
      <c r="O2524">
        <f t="shared" si="81"/>
        <v>16.5</v>
      </c>
      <c r="P2524">
        <f>IF(Table1[[#This Row],[difference]]&gt;0,SQRT(Table1[[#This Row],[difference]]),-SQRT(ABS(Table1[[#This Row],[difference]])))</f>
        <v>4.0620192023179804</v>
      </c>
      <c r="Q2524">
        <f>IF(Table1[[#This Row],[line]]&gt;0,SQRT(Table1[[#This Row],[line]]),-SQRT(ABS(Table1[[#This Row],[line]])))</f>
        <v>1.8708286933869707</v>
      </c>
      <c r="R2524">
        <f>Table1[[#This Row],[difference]]-Table1[[#This Row],[sqrt(line)]]</f>
        <v>14.62917130661303</v>
      </c>
      <c r="S2524">
        <f>IF(Table1[[#This Row],[difference]]&gt;0,1,-1)</f>
        <v>1</v>
      </c>
      <c r="T2524">
        <f>IF(Table1[[#This Row],[team]]=E2523,SUM(H2524,T2523),Table1[[#This Row],[ppg]])</f>
        <v>312</v>
      </c>
      <c r="U2524">
        <f>IF(Table1[[#This Row],[team]]=E2523,SUM(I2524,U2523),Table1[[#This Row],[ppga]])</f>
        <v>335</v>
      </c>
      <c r="V2524">
        <f>IF(Table1[[#This Row],[team]]=E2523,SUM(Table1[[#This Row],[difference]],V2523),Table1[[#This Row],[difference]])</f>
        <v>0.5</v>
      </c>
      <c r="W2524">
        <f>IF(Table1[[#This Row],[team]]=E2523,SUM(Table1[[#This Row],[sqrt(dif)]],W2523),Table1[[#This Row],[sqrt(dif)]])</f>
        <v>-6.6996080651416552</v>
      </c>
      <c r="X2524">
        <f>IF(Table1[[#This Row],[team]]=E2523,SUM(Table1[[#This Row],[f1]],X2523),Table1[[#This Row],[f1]])</f>
        <v>-10.135608502586715</v>
      </c>
      <c r="Y2524">
        <f>IF(Table1[[#This Row],[ATS]]=S2523,SUM(Table1[[#This Row],[ATS]],Y2523),Table1[[#This Row],[ATS]])</f>
        <v>1</v>
      </c>
      <c r="Z2524">
        <f>IF(Table1[[#This Row],[ATS]]&gt;0,Table1[[#This Row],[ATS streak (not real)]]-1,Table1[[#This Row],[ATS streak (not real)]]+1)</f>
        <v>0</v>
      </c>
      <c r="AA2524" s="5">
        <f>Table1[[#This Row],[running ttl ppg]]^2.37/(Table1[[#This Row],[running ttl ppg]]^2.37+Table1[[#This Row],[running ttl ppga]]^2.37)</f>
        <v>0.45795656200030721</v>
      </c>
      <c r="AB2524" s="5">
        <f>Table1[[#This Row],[pyth ratio]]+Table1[[#This Row],[win/loss ratio]]</f>
        <v>0.82159292563667086</v>
      </c>
    </row>
    <row r="2525" spans="1:28" x14ac:dyDescent="0.25">
      <c r="A2525" s="1">
        <v>5083</v>
      </c>
      <c r="B2525" s="7">
        <f t="shared" si="82"/>
        <v>12</v>
      </c>
      <c r="C2525" s="5">
        <v>2020</v>
      </c>
      <c r="D2525" s="5">
        <v>13</v>
      </c>
      <c r="E2525" t="s">
        <v>70</v>
      </c>
      <c r="F2525" t="s">
        <v>55</v>
      </c>
      <c r="G2525" s="5">
        <v>0</v>
      </c>
      <c r="H2525">
        <v>28</v>
      </c>
      <c r="I2525">
        <v>11</v>
      </c>
      <c r="J2525">
        <v>17</v>
      </c>
      <c r="K2525">
        <f>IF(Table1[[#This Row],[net]]&gt;0,1,0)</f>
        <v>1</v>
      </c>
      <c r="L2525">
        <v>-3</v>
      </c>
      <c r="M2525">
        <f>IF(Table1[[#This Row],[team]]=E2524,SUM(Table1[[#This Row],[win/loss]],M2524),Table1[[#This Row],[win/loss]])</f>
        <v>5</v>
      </c>
      <c r="N2525">
        <f>IF(Table1[[#This Row],[team]]=E2524,SUM(Table1[[#This Row],[win/loss]],M2524),Table1[[#This Row],[win/loss]])/B2525</f>
        <v>0.41666666666666669</v>
      </c>
      <c r="O2525">
        <f t="shared" si="81"/>
        <v>14</v>
      </c>
      <c r="P2525">
        <f>IF(Table1[[#This Row],[difference]]&gt;0,SQRT(Table1[[#This Row],[difference]]),-SQRT(ABS(Table1[[#This Row],[difference]])))</f>
        <v>3.7416573867739413</v>
      </c>
      <c r="Q2525">
        <f>IF(Table1[[#This Row],[line]]&gt;0,SQRT(Table1[[#This Row],[line]]),-SQRT(ABS(Table1[[#This Row],[line]])))</f>
        <v>-1.7320508075688772</v>
      </c>
      <c r="R2525">
        <f>Table1[[#This Row],[difference]]-Table1[[#This Row],[sqrt(line)]]</f>
        <v>15.732050807568877</v>
      </c>
      <c r="S2525">
        <f>IF(Table1[[#This Row],[difference]]&gt;0,1,-1)</f>
        <v>1</v>
      </c>
      <c r="T2525">
        <f>IF(Table1[[#This Row],[team]]=E2524,SUM(H2525,T2524),Table1[[#This Row],[ppg]])</f>
        <v>340</v>
      </c>
      <c r="U2525">
        <f>IF(Table1[[#This Row],[team]]=E2524,SUM(I2525,U2524),Table1[[#This Row],[ppga]])</f>
        <v>346</v>
      </c>
      <c r="V2525">
        <f>IF(Table1[[#This Row],[team]]=E2524,SUM(Table1[[#This Row],[difference]],V2524),Table1[[#This Row],[difference]])</f>
        <v>14.5</v>
      </c>
      <c r="W2525">
        <f>IF(Table1[[#This Row],[team]]=E2524,SUM(Table1[[#This Row],[sqrt(dif)]],W2524),Table1[[#This Row],[sqrt(dif)]])</f>
        <v>-2.9579506783677139</v>
      </c>
      <c r="X2525">
        <f>IF(Table1[[#This Row],[team]]=E2524,SUM(Table1[[#This Row],[f1]],X2524),Table1[[#This Row],[f1]])</f>
        <v>5.5964423049821619</v>
      </c>
      <c r="Y2525">
        <f>IF(Table1[[#This Row],[ATS]]=S2524,SUM(Table1[[#This Row],[ATS]],Y2524),Table1[[#This Row],[ATS]])</f>
        <v>2</v>
      </c>
      <c r="Z2525">
        <f>IF(Table1[[#This Row],[ATS]]&gt;0,Table1[[#This Row],[ATS streak (not real)]]-1,Table1[[#This Row],[ATS streak (not real)]]+1)</f>
        <v>1</v>
      </c>
      <c r="AA2525" s="5">
        <f>Table1[[#This Row],[running ttl ppg]]^2.37/(Table1[[#This Row],[running ttl ppg]]^2.37+Table1[[#This Row],[running ttl ppga]]^2.37)</f>
        <v>0.48963678855365644</v>
      </c>
      <c r="AB2525" s="5">
        <f>Table1[[#This Row],[pyth ratio]]+Table1[[#This Row],[win/loss ratio]]</f>
        <v>0.90630345522032307</v>
      </c>
    </row>
    <row r="2526" spans="1:28" x14ac:dyDescent="0.25">
      <c r="A2526" s="1">
        <v>5084</v>
      </c>
      <c r="B2526" s="7">
        <f t="shared" si="82"/>
        <v>13</v>
      </c>
      <c r="C2526" s="5">
        <v>2020</v>
      </c>
      <c r="D2526" s="5">
        <v>14</v>
      </c>
      <c r="E2526" t="s">
        <v>70</v>
      </c>
      <c r="F2526" t="s">
        <v>54</v>
      </c>
      <c r="G2526" s="5">
        <v>1</v>
      </c>
      <c r="H2526">
        <v>38</v>
      </c>
      <c r="I2526">
        <v>35</v>
      </c>
      <c r="J2526">
        <v>3</v>
      </c>
      <c r="K2526">
        <f>IF(Table1[[#This Row],[net]]&gt;0,1,0)</f>
        <v>1</v>
      </c>
      <c r="L2526">
        <v>-3</v>
      </c>
      <c r="M2526">
        <f>IF(Table1[[#This Row],[team]]=E2525,SUM(Table1[[#This Row],[win/loss]],M2525),Table1[[#This Row],[win/loss]])</f>
        <v>6</v>
      </c>
      <c r="N2526">
        <f>IF(Table1[[#This Row],[team]]=E2525,SUM(Table1[[#This Row],[win/loss]],M2525),Table1[[#This Row],[win/loss]])/B2526</f>
        <v>0.46153846153846156</v>
      </c>
      <c r="O2526">
        <f t="shared" si="81"/>
        <v>0</v>
      </c>
      <c r="P2526">
        <f>IF(Table1[[#This Row],[difference]]&gt;0,SQRT(Table1[[#This Row],[difference]]),-SQRT(ABS(Table1[[#This Row],[difference]])))</f>
        <v>0</v>
      </c>
      <c r="Q2526">
        <f>IF(Table1[[#This Row],[line]]&gt;0,SQRT(Table1[[#This Row],[line]]),-SQRT(ABS(Table1[[#This Row],[line]])))</f>
        <v>-1.7320508075688772</v>
      </c>
      <c r="R2526">
        <f>Table1[[#This Row],[difference]]-Table1[[#This Row],[sqrt(line)]]</f>
        <v>1.7320508075688772</v>
      </c>
      <c r="S2526">
        <f>IF(Table1[[#This Row],[difference]]&gt;0,1,-1)</f>
        <v>-1</v>
      </c>
      <c r="T2526">
        <f>IF(Table1[[#This Row],[team]]=E2525,SUM(H2526,T2525),Table1[[#This Row],[ppg]])</f>
        <v>378</v>
      </c>
      <c r="U2526">
        <f>IF(Table1[[#This Row],[team]]=E2525,SUM(I2526,U2525),Table1[[#This Row],[ppga]])</f>
        <v>381</v>
      </c>
      <c r="V2526">
        <f>IF(Table1[[#This Row],[team]]=E2525,SUM(Table1[[#This Row],[difference]],V2525),Table1[[#This Row],[difference]])</f>
        <v>14.5</v>
      </c>
      <c r="W2526">
        <f>IF(Table1[[#This Row],[team]]=E2525,SUM(Table1[[#This Row],[sqrt(dif)]],W2525),Table1[[#This Row],[sqrt(dif)]])</f>
        <v>-2.9579506783677139</v>
      </c>
      <c r="X2526">
        <f>IF(Table1[[#This Row],[team]]=E2525,SUM(Table1[[#This Row],[f1]],X2525),Table1[[#This Row],[f1]])</f>
        <v>7.3284931125510386</v>
      </c>
      <c r="Y2526">
        <f>IF(Table1[[#This Row],[ATS]]=S2525,SUM(Table1[[#This Row],[ATS]],Y2525),Table1[[#This Row],[ATS]])</f>
        <v>-1</v>
      </c>
      <c r="Z2526">
        <f>IF(Table1[[#This Row],[ATS]]&gt;0,Table1[[#This Row],[ATS streak (not real)]]-1,Table1[[#This Row],[ATS streak (not real)]]+1)</f>
        <v>0</v>
      </c>
      <c r="AA2526" s="5">
        <f>Table1[[#This Row],[running ttl ppg]]^2.37/(Table1[[#This Row],[running ttl ppg]]^2.37+Table1[[#This Row],[running ttl ppga]]^2.37)</f>
        <v>0.49531631814304433</v>
      </c>
      <c r="AB2526" s="5">
        <f>Table1[[#This Row],[pyth ratio]]+Table1[[#This Row],[win/loss ratio]]</f>
        <v>0.9568547796815059</v>
      </c>
    </row>
    <row r="2527" spans="1:28" x14ac:dyDescent="0.25">
      <c r="A2527" s="1">
        <v>5085</v>
      </c>
      <c r="B2527" s="7">
        <f t="shared" si="82"/>
        <v>14</v>
      </c>
      <c r="C2527" s="5">
        <v>2020</v>
      </c>
      <c r="D2527" s="5">
        <v>15</v>
      </c>
      <c r="E2527" t="s">
        <v>70</v>
      </c>
      <c r="F2527" t="s">
        <v>51</v>
      </c>
      <c r="G2527" s="5">
        <v>0</v>
      </c>
      <c r="H2527">
        <v>38</v>
      </c>
      <c r="I2527">
        <v>17</v>
      </c>
      <c r="J2527">
        <v>21</v>
      </c>
      <c r="K2527">
        <f>IF(Table1[[#This Row],[net]]&gt;0,1,0)</f>
        <v>1</v>
      </c>
      <c r="L2527">
        <v>-6</v>
      </c>
      <c r="M2527">
        <f>IF(Table1[[#This Row],[team]]=E2526,SUM(Table1[[#This Row],[win/loss]],M2526),Table1[[#This Row],[win/loss]])</f>
        <v>7</v>
      </c>
      <c r="N2527">
        <f>IF(Table1[[#This Row],[team]]=E2526,SUM(Table1[[#This Row],[win/loss]],M2526),Table1[[#This Row],[win/loss]])/B2527</f>
        <v>0.5</v>
      </c>
      <c r="O2527">
        <f t="shared" si="81"/>
        <v>15</v>
      </c>
      <c r="P2527">
        <f>IF(Table1[[#This Row],[difference]]&gt;0,SQRT(Table1[[#This Row],[difference]]),-SQRT(ABS(Table1[[#This Row],[difference]])))</f>
        <v>3.872983346207417</v>
      </c>
      <c r="Q2527">
        <f>IF(Table1[[#This Row],[line]]&gt;0,SQRT(Table1[[#This Row],[line]]),-SQRT(ABS(Table1[[#This Row],[line]])))</f>
        <v>-2.4494897427831779</v>
      </c>
      <c r="R2527">
        <f>Table1[[#This Row],[difference]]-Table1[[#This Row],[sqrt(line)]]</f>
        <v>17.449489742783179</v>
      </c>
      <c r="S2527">
        <f>IF(Table1[[#This Row],[difference]]&gt;0,1,-1)</f>
        <v>1</v>
      </c>
      <c r="T2527">
        <f>IF(Table1[[#This Row],[team]]=E2526,SUM(H2527,T2526),Table1[[#This Row],[ppg]])</f>
        <v>416</v>
      </c>
      <c r="U2527">
        <f>IF(Table1[[#This Row],[team]]=E2526,SUM(I2527,U2526),Table1[[#This Row],[ppga]])</f>
        <v>398</v>
      </c>
      <c r="V2527">
        <f>IF(Table1[[#This Row],[team]]=E2526,SUM(Table1[[#This Row],[difference]],V2526),Table1[[#This Row],[difference]])</f>
        <v>29.5</v>
      </c>
      <c r="W2527">
        <f>IF(Table1[[#This Row],[team]]=E2526,SUM(Table1[[#This Row],[sqrt(dif)]],W2526),Table1[[#This Row],[sqrt(dif)]])</f>
        <v>0.91503266783970316</v>
      </c>
      <c r="X2527">
        <f>IF(Table1[[#This Row],[team]]=E2526,SUM(Table1[[#This Row],[f1]],X2526),Table1[[#This Row],[f1]])</f>
        <v>24.777982855334216</v>
      </c>
      <c r="Y2527">
        <f>IF(Table1[[#This Row],[ATS]]=S2526,SUM(Table1[[#This Row],[ATS]],Y2526),Table1[[#This Row],[ATS]])</f>
        <v>1</v>
      </c>
      <c r="Z2527">
        <f>IF(Table1[[#This Row],[ATS]]&gt;0,Table1[[#This Row],[ATS streak (not real)]]-1,Table1[[#This Row],[ATS streak (not real)]]+1)</f>
        <v>0</v>
      </c>
      <c r="AA2527" s="5">
        <f>Table1[[#This Row],[running ttl ppg]]^2.37/(Table1[[#This Row],[running ttl ppg]]^2.37+Table1[[#This Row],[running ttl ppga]]^2.37)</f>
        <v>0.5261842277532256</v>
      </c>
      <c r="AB2527" s="5">
        <f>Table1[[#This Row],[pyth ratio]]+Table1[[#This Row],[win/loss ratio]]</f>
        <v>1.0261842277532256</v>
      </c>
    </row>
    <row r="2528" spans="1:28" x14ac:dyDescent="0.25">
      <c r="A2528" s="1">
        <v>5086</v>
      </c>
      <c r="B2528" s="7">
        <f t="shared" si="82"/>
        <v>15</v>
      </c>
      <c r="C2528" s="5">
        <v>2020</v>
      </c>
      <c r="D2528" s="5">
        <v>16</v>
      </c>
      <c r="E2528" t="s">
        <v>70</v>
      </c>
      <c r="F2528" t="s">
        <v>53</v>
      </c>
      <c r="G2528" s="5">
        <v>1</v>
      </c>
      <c r="H2528">
        <v>20</v>
      </c>
      <c r="I2528">
        <v>23</v>
      </c>
      <c r="J2528">
        <v>-3</v>
      </c>
      <c r="K2528">
        <f>IF(Table1[[#This Row],[net]]&gt;0,1,0)</f>
        <v>0</v>
      </c>
      <c r="L2528">
        <v>3</v>
      </c>
      <c r="M2528">
        <f>IF(Table1[[#This Row],[team]]=E2527,SUM(Table1[[#This Row],[win/loss]],M2527),Table1[[#This Row],[win/loss]])</f>
        <v>7</v>
      </c>
      <c r="N2528">
        <f>IF(Table1[[#This Row],[team]]=E2527,SUM(Table1[[#This Row],[win/loss]],M2527),Table1[[#This Row],[win/loss]])/B2528</f>
        <v>0.46666666666666667</v>
      </c>
      <c r="O2528">
        <f t="shared" si="81"/>
        <v>0</v>
      </c>
      <c r="P2528">
        <f>IF(Table1[[#This Row],[difference]]&gt;0,SQRT(Table1[[#This Row],[difference]]),-SQRT(ABS(Table1[[#This Row],[difference]])))</f>
        <v>0</v>
      </c>
      <c r="Q2528">
        <f>IF(Table1[[#This Row],[line]]&gt;0,SQRT(Table1[[#This Row],[line]]),-SQRT(ABS(Table1[[#This Row],[line]])))</f>
        <v>1.7320508075688772</v>
      </c>
      <c r="R2528">
        <f>Table1[[#This Row],[difference]]-Table1[[#This Row],[sqrt(line)]]</f>
        <v>-1.7320508075688772</v>
      </c>
      <c r="S2528">
        <f>IF(Table1[[#This Row],[difference]]&gt;0,1,-1)</f>
        <v>-1</v>
      </c>
      <c r="T2528">
        <f>IF(Table1[[#This Row],[team]]=E2527,SUM(H2528,T2527),Table1[[#This Row],[ppg]])</f>
        <v>436</v>
      </c>
      <c r="U2528">
        <f>IF(Table1[[#This Row],[team]]=E2527,SUM(I2528,U2527),Table1[[#This Row],[ppga]])</f>
        <v>421</v>
      </c>
      <c r="V2528">
        <f>IF(Table1[[#This Row],[team]]=E2527,SUM(Table1[[#This Row],[difference]],V2527),Table1[[#This Row],[difference]])</f>
        <v>29.5</v>
      </c>
      <c r="W2528">
        <f>IF(Table1[[#This Row],[team]]=E2527,SUM(Table1[[#This Row],[sqrt(dif)]],W2527),Table1[[#This Row],[sqrt(dif)]])</f>
        <v>0.91503266783970316</v>
      </c>
      <c r="X2528">
        <f>IF(Table1[[#This Row],[team]]=E2527,SUM(Table1[[#This Row],[f1]],X2527),Table1[[#This Row],[f1]])</f>
        <v>23.045932047765337</v>
      </c>
      <c r="Y2528">
        <f>IF(Table1[[#This Row],[ATS]]=S2527,SUM(Table1[[#This Row],[ATS]],Y2527),Table1[[#This Row],[ATS]])</f>
        <v>-1</v>
      </c>
      <c r="Z2528">
        <f>IF(Table1[[#This Row],[ATS]]&gt;0,Table1[[#This Row],[ATS streak (not real)]]-1,Table1[[#This Row],[ATS streak (not real)]]+1)</f>
        <v>0</v>
      </c>
      <c r="AA2528" s="5">
        <f>Table1[[#This Row],[running ttl ppg]]^2.37/(Table1[[#This Row],[running ttl ppg]]^2.37+Table1[[#This Row],[running ttl ppga]]^2.37)</f>
        <v>0.52073118310748212</v>
      </c>
      <c r="AB2528" s="5">
        <f>Table1[[#This Row],[pyth ratio]]+Table1[[#This Row],[win/loss ratio]]</f>
        <v>0.98739784977414879</v>
      </c>
    </row>
    <row r="2529" spans="1:28" x14ac:dyDescent="0.25">
      <c r="A2529" s="1">
        <v>5087</v>
      </c>
      <c r="B2529" s="7">
        <f t="shared" si="82"/>
        <v>16</v>
      </c>
      <c r="C2529" s="5">
        <v>2020</v>
      </c>
      <c r="D2529" s="5">
        <v>17</v>
      </c>
      <c r="E2529" t="s">
        <v>70</v>
      </c>
      <c r="F2529" t="s">
        <v>42</v>
      </c>
      <c r="G2529" s="5">
        <v>1</v>
      </c>
      <c r="H2529">
        <v>22</v>
      </c>
      <c r="I2529">
        <v>28</v>
      </c>
      <c r="J2529">
        <v>-6</v>
      </c>
      <c r="K2529">
        <f>IF(Table1[[#This Row],[net]]&gt;0,1,0)</f>
        <v>0</v>
      </c>
      <c r="L2529">
        <v>-1</v>
      </c>
      <c r="M2529">
        <f>IF(Table1[[#This Row],[team]]=E2528,SUM(Table1[[#This Row],[win/loss]],M2528),Table1[[#This Row],[win/loss]])</f>
        <v>7</v>
      </c>
      <c r="N2529">
        <f>IF(Table1[[#This Row],[team]]=E2528,SUM(Table1[[#This Row],[win/loss]],M2528),Table1[[#This Row],[win/loss]])/B2529</f>
        <v>0.4375</v>
      </c>
      <c r="O2529">
        <f t="shared" si="81"/>
        <v>-7</v>
      </c>
      <c r="P2529">
        <f>IF(Table1[[#This Row],[difference]]&gt;0,SQRT(Table1[[#This Row],[difference]]),-SQRT(ABS(Table1[[#This Row],[difference]])))</f>
        <v>-2.6457513110645907</v>
      </c>
      <c r="Q2529">
        <f>IF(Table1[[#This Row],[line]]&gt;0,SQRT(Table1[[#This Row],[line]]),-SQRT(ABS(Table1[[#This Row],[line]])))</f>
        <v>-1</v>
      </c>
      <c r="R2529">
        <f>Table1[[#This Row],[difference]]-Table1[[#This Row],[sqrt(line)]]</f>
        <v>-6</v>
      </c>
      <c r="S2529">
        <f>IF(Table1[[#This Row],[difference]]&gt;0,1,-1)</f>
        <v>-1</v>
      </c>
      <c r="T2529">
        <f>IF(Table1[[#This Row],[team]]=E2528,SUM(H2529,T2528),Table1[[#This Row],[ppg]])</f>
        <v>458</v>
      </c>
      <c r="U2529">
        <f>IF(Table1[[#This Row],[team]]=E2528,SUM(I2529,U2528),Table1[[#This Row],[ppga]])</f>
        <v>449</v>
      </c>
      <c r="V2529">
        <f>IF(Table1[[#This Row],[team]]=E2528,SUM(Table1[[#This Row],[difference]],V2528),Table1[[#This Row],[difference]])</f>
        <v>22.5</v>
      </c>
      <c r="W2529">
        <f>IF(Table1[[#This Row],[team]]=E2528,SUM(Table1[[#This Row],[sqrt(dif)]],W2528),Table1[[#This Row],[sqrt(dif)]])</f>
        <v>-1.7307186432248876</v>
      </c>
      <c r="X2529">
        <f>IF(Table1[[#This Row],[team]]=E2528,SUM(Table1[[#This Row],[f1]],X2528),Table1[[#This Row],[f1]])</f>
        <v>17.045932047765337</v>
      </c>
      <c r="Y2529">
        <f>IF(Table1[[#This Row],[ATS]]=S2528,SUM(Table1[[#This Row],[ATS]],Y2528),Table1[[#This Row],[ATS]])</f>
        <v>-2</v>
      </c>
      <c r="Z2529">
        <f>IF(Table1[[#This Row],[ATS]]&gt;0,Table1[[#This Row],[ATS streak (not real)]]-1,Table1[[#This Row],[ATS streak (not real)]]+1)</f>
        <v>-1</v>
      </c>
      <c r="AA2529" s="5">
        <f>Table1[[#This Row],[running ttl ppg]]^2.37/(Table1[[#This Row],[running ttl ppg]]^2.37+Table1[[#This Row],[running ttl ppga]]^2.37)</f>
        <v>0.51175676316504226</v>
      </c>
      <c r="AB2529" s="5">
        <f>Table1[[#This Row],[pyth ratio]]+Table1[[#This Row],[win/loss ratio]]</f>
        <v>0.94925676316504226</v>
      </c>
    </row>
    <row r="2530" spans="1:28" x14ac:dyDescent="0.25">
      <c r="A2530" s="1">
        <v>5088</v>
      </c>
      <c r="B2530" s="7">
        <f t="shared" si="82"/>
        <v>1</v>
      </c>
      <c r="C2530" s="5">
        <v>2020</v>
      </c>
      <c r="D2530" s="5">
        <v>1</v>
      </c>
      <c r="E2530" t="s">
        <v>71</v>
      </c>
      <c r="F2530" t="s">
        <v>48</v>
      </c>
      <c r="G2530" s="5">
        <v>0</v>
      </c>
      <c r="H2530">
        <v>43</v>
      </c>
      <c r="I2530">
        <v>13</v>
      </c>
      <c r="J2530">
        <v>30</v>
      </c>
      <c r="K2530">
        <f>IF(Table1[[#This Row],[net]]&gt;0,1,0)</f>
        <v>1</v>
      </c>
      <c r="L2530">
        <v>5.5</v>
      </c>
      <c r="M2530">
        <f>IF(Table1[[#This Row],[team]]=E2529,SUM(Table1[[#This Row],[win/loss]],M2529),Table1[[#This Row],[win/loss]])</f>
        <v>1</v>
      </c>
      <c r="N2530">
        <f>IF(Table1[[#This Row],[team]]=E2529,SUM(Table1[[#This Row],[win/loss]],M2529),Table1[[#This Row],[win/loss]])/B2530</f>
        <v>1</v>
      </c>
      <c r="O2530">
        <f t="shared" si="81"/>
        <v>35.5</v>
      </c>
      <c r="P2530">
        <f>IF(Table1[[#This Row],[difference]]&gt;0,SQRT(Table1[[#This Row],[difference]]),-SQRT(ABS(Table1[[#This Row],[difference]])))</f>
        <v>5.9581876439064922</v>
      </c>
      <c r="Q2530">
        <f>IF(Table1[[#This Row],[line]]&gt;0,SQRT(Table1[[#This Row],[line]]),-SQRT(ABS(Table1[[#This Row],[line]])))</f>
        <v>2.3452078799117149</v>
      </c>
      <c r="R2530">
        <f>Table1[[#This Row],[difference]]-Table1[[#This Row],[sqrt(line)]]</f>
        <v>33.154792120088288</v>
      </c>
      <c r="S2530">
        <f>IF(Table1[[#This Row],[difference]]&gt;0,1,-1)</f>
        <v>1</v>
      </c>
      <c r="T2530">
        <f>IF(Table1[[#This Row],[team]]=E2529,SUM(H2530,T2529),Table1[[#This Row],[ppg]])</f>
        <v>43</v>
      </c>
      <c r="U2530">
        <f>IF(Table1[[#This Row],[team]]=E2529,SUM(I2530,U2529),Table1[[#This Row],[ppga]])</f>
        <v>13</v>
      </c>
      <c r="V2530">
        <f>IF(Table1[[#This Row],[team]]=E2529,SUM(Table1[[#This Row],[difference]],V2529),Table1[[#This Row],[difference]])</f>
        <v>35.5</v>
      </c>
      <c r="W2530">
        <f>IF(Table1[[#This Row],[team]]=E2529,SUM(Table1[[#This Row],[sqrt(dif)]],W2529),Table1[[#This Row],[sqrt(dif)]])</f>
        <v>5.9581876439064922</v>
      </c>
      <c r="X2530">
        <f>IF(Table1[[#This Row],[team]]=E2529,SUM(Table1[[#This Row],[f1]],X2529),Table1[[#This Row],[f1]])</f>
        <v>33.154792120088288</v>
      </c>
      <c r="Y2530">
        <f>IF(Table1[[#This Row],[ATS]]=S2529,SUM(Table1[[#This Row],[ATS]],Y2529),Table1[[#This Row],[ATS]])</f>
        <v>1</v>
      </c>
      <c r="Z2530">
        <f>IF(Table1[[#This Row],[ATS]]&gt;0,Table1[[#This Row],[ATS streak (not real)]]-1,Table1[[#This Row],[ATS streak (not real)]]+1)</f>
        <v>0</v>
      </c>
      <c r="AA2530" s="5">
        <f>Table1[[#This Row],[running ttl ppg]]^2.37/(Table1[[#This Row],[running ttl ppg]]^2.37+Table1[[#This Row],[running ttl ppga]]^2.37)</f>
        <v>0.94454410157599578</v>
      </c>
      <c r="AB2530" s="5">
        <f>Table1[[#This Row],[pyth ratio]]+Table1[[#This Row],[win/loss ratio]]</f>
        <v>1.9445441015759957</v>
      </c>
    </row>
    <row r="2531" spans="1:28" x14ac:dyDescent="0.25">
      <c r="A2531" s="1">
        <v>5089</v>
      </c>
      <c r="B2531" s="7">
        <f t="shared" si="82"/>
        <v>2</v>
      </c>
      <c r="C2531" s="5">
        <v>2020</v>
      </c>
      <c r="D2531" s="5">
        <v>2</v>
      </c>
      <c r="E2531" t="s">
        <v>71</v>
      </c>
      <c r="F2531" t="s">
        <v>54</v>
      </c>
      <c r="G2531" s="5">
        <v>1</v>
      </c>
      <c r="H2531">
        <v>17</v>
      </c>
      <c r="I2531">
        <v>19</v>
      </c>
      <c r="J2531">
        <v>-2</v>
      </c>
      <c r="K2531">
        <f>IF(Table1[[#This Row],[net]]&gt;0,1,0)</f>
        <v>0</v>
      </c>
      <c r="L2531">
        <v>-3</v>
      </c>
      <c r="M2531">
        <f>IF(Table1[[#This Row],[team]]=E2530,SUM(Table1[[#This Row],[win/loss]],M2530),Table1[[#This Row],[win/loss]])</f>
        <v>1</v>
      </c>
      <c r="N2531">
        <f>IF(Table1[[#This Row],[team]]=E2530,SUM(Table1[[#This Row],[win/loss]],M2530),Table1[[#This Row],[win/loss]])/B2531</f>
        <v>0.5</v>
      </c>
      <c r="O2531">
        <f t="shared" si="81"/>
        <v>-5</v>
      </c>
      <c r="P2531">
        <f>IF(Table1[[#This Row],[difference]]&gt;0,SQRT(Table1[[#This Row],[difference]]),-SQRT(ABS(Table1[[#This Row],[difference]])))</f>
        <v>-2.2360679774997898</v>
      </c>
      <c r="Q2531">
        <f>IF(Table1[[#This Row],[line]]&gt;0,SQRT(Table1[[#This Row],[line]]),-SQRT(ABS(Table1[[#This Row],[line]])))</f>
        <v>-1.7320508075688772</v>
      </c>
      <c r="R2531">
        <f>Table1[[#This Row],[difference]]-Table1[[#This Row],[sqrt(line)]]</f>
        <v>-3.2679491924311228</v>
      </c>
      <c r="S2531">
        <f>IF(Table1[[#This Row],[difference]]&gt;0,1,-1)</f>
        <v>-1</v>
      </c>
      <c r="T2531">
        <f>IF(Table1[[#This Row],[team]]=E2530,SUM(H2531,T2530),Table1[[#This Row],[ppg]])</f>
        <v>60</v>
      </c>
      <c r="U2531">
        <f>IF(Table1[[#This Row],[team]]=E2530,SUM(I2531,U2530),Table1[[#This Row],[ppga]])</f>
        <v>32</v>
      </c>
      <c r="V2531">
        <f>IF(Table1[[#This Row],[team]]=E2530,SUM(Table1[[#This Row],[difference]],V2530),Table1[[#This Row],[difference]])</f>
        <v>30.5</v>
      </c>
      <c r="W2531">
        <f>IF(Table1[[#This Row],[team]]=E2530,SUM(Table1[[#This Row],[sqrt(dif)]],W2530),Table1[[#This Row],[sqrt(dif)]])</f>
        <v>3.7221196664067024</v>
      </c>
      <c r="X2531">
        <f>IF(Table1[[#This Row],[team]]=E2530,SUM(Table1[[#This Row],[f1]],X2530),Table1[[#This Row],[f1]])</f>
        <v>29.886842927657167</v>
      </c>
      <c r="Y2531">
        <f>IF(Table1[[#This Row],[ATS]]=S2530,SUM(Table1[[#This Row],[ATS]],Y2530),Table1[[#This Row],[ATS]])</f>
        <v>-1</v>
      </c>
      <c r="Z2531">
        <f>IF(Table1[[#This Row],[ATS]]&gt;0,Table1[[#This Row],[ATS streak (not real)]]-1,Table1[[#This Row],[ATS streak (not real)]]+1)</f>
        <v>0</v>
      </c>
      <c r="AA2531" s="5">
        <f>Table1[[#This Row],[running ttl ppg]]^2.37/(Table1[[#This Row],[running ttl ppg]]^2.37+Table1[[#This Row],[running ttl ppga]]^2.37)</f>
        <v>0.81604863048839049</v>
      </c>
      <c r="AB2531" s="5">
        <f>Table1[[#This Row],[pyth ratio]]+Table1[[#This Row],[win/loss ratio]]</f>
        <v>1.3160486304883905</v>
      </c>
    </row>
    <row r="2532" spans="1:28" x14ac:dyDescent="0.25">
      <c r="A2532" s="1">
        <v>5090</v>
      </c>
      <c r="B2532" s="7">
        <f t="shared" si="82"/>
        <v>3</v>
      </c>
      <c r="C2532" s="5">
        <v>2020</v>
      </c>
      <c r="D2532" s="5">
        <v>3</v>
      </c>
      <c r="E2532" t="s">
        <v>71</v>
      </c>
      <c r="F2532" t="s">
        <v>55</v>
      </c>
      <c r="G2532" s="5">
        <v>0</v>
      </c>
      <c r="H2532">
        <v>7</v>
      </c>
      <c r="I2532">
        <v>20</v>
      </c>
      <c r="J2532">
        <v>-13</v>
      </c>
      <c r="K2532">
        <f>IF(Table1[[#This Row],[net]]&gt;0,1,0)</f>
        <v>0</v>
      </c>
      <c r="L2532">
        <v>-1.5</v>
      </c>
      <c r="M2532">
        <f>IF(Table1[[#This Row],[team]]=E2531,SUM(Table1[[#This Row],[win/loss]],M2531),Table1[[#This Row],[win/loss]])</f>
        <v>1</v>
      </c>
      <c r="N2532">
        <f>IF(Table1[[#This Row],[team]]=E2531,SUM(Table1[[#This Row],[win/loss]],M2531),Table1[[#This Row],[win/loss]])/B2532</f>
        <v>0.33333333333333331</v>
      </c>
      <c r="O2532">
        <f t="shared" si="81"/>
        <v>-14.5</v>
      </c>
      <c r="P2532">
        <f>IF(Table1[[#This Row],[difference]]&gt;0,SQRT(Table1[[#This Row],[difference]]),-SQRT(ABS(Table1[[#This Row],[difference]])))</f>
        <v>-3.8078865529319543</v>
      </c>
      <c r="Q2532">
        <f>IF(Table1[[#This Row],[line]]&gt;0,SQRT(Table1[[#This Row],[line]]),-SQRT(ABS(Table1[[#This Row],[line]])))</f>
        <v>-1.2247448713915889</v>
      </c>
      <c r="R2532">
        <f>Table1[[#This Row],[difference]]-Table1[[#This Row],[sqrt(line)]]</f>
        <v>-13.275255128608411</v>
      </c>
      <c r="S2532">
        <f>IF(Table1[[#This Row],[difference]]&gt;0,1,-1)</f>
        <v>-1</v>
      </c>
      <c r="T2532">
        <f>IF(Table1[[#This Row],[team]]=E2531,SUM(H2532,T2531),Table1[[#This Row],[ppg]])</f>
        <v>67</v>
      </c>
      <c r="U2532">
        <f>IF(Table1[[#This Row],[team]]=E2531,SUM(I2532,U2531),Table1[[#This Row],[ppga]])</f>
        <v>52</v>
      </c>
      <c r="V2532">
        <f>IF(Table1[[#This Row],[team]]=E2531,SUM(Table1[[#This Row],[difference]],V2531),Table1[[#This Row],[difference]])</f>
        <v>16</v>
      </c>
      <c r="W2532">
        <f>IF(Table1[[#This Row],[team]]=E2531,SUM(Table1[[#This Row],[sqrt(dif)]],W2531),Table1[[#This Row],[sqrt(dif)]])</f>
        <v>-8.5766886525251884E-2</v>
      </c>
      <c r="X2532">
        <f>IF(Table1[[#This Row],[team]]=E2531,SUM(Table1[[#This Row],[f1]],X2531),Table1[[#This Row],[f1]])</f>
        <v>16.611587799048756</v>
      </c>
      <c r="Y2532">
        <f>IF(Table1[[#This Row],[ATS]]=S2531,SUM(Table1[[#This Row],[ATS]],Y2531),Table1[[#This Row],[ATS]])</f>
        <v>-2</v>
      </c>
      <c r="Z2532">
        <f>IF(Table1[[#This Row],[ATS]]&gt;0,Table1[[#This Row],[ATS streak (not real)]]-1,Table1[[#This Row],[ATS streak (not real)]]+1)</f>
        <v>-1</v>
      </c>
      <c r="AA2532" s="5">
        <f>Table1[[#This Row],[running ttl ppg]]^2.37/(Table1[[#This Row],[running ttl ppg]]^2.37+Table1[[#This Row],[running ttl ppga]]^2.37)</f>
        <v>0.64581046762503469</v>
      </c>
      <c r="AB2532" s="5">
        <f>Table1[[#This Row],[pyth ratio]]+Table1[[#This Row],[win/loss ratio]]</f>
        <v>0.97914380095836795</v>
      </c>
    </row>
    <row r="2533" spans="1:28" x14ac:dyDescent="0.25">
      <c r="A2533" s="1">
        <v>5091</v>
      </c>
      <c r="B2533" s="7">
        <f t="shared" si="82"/>
        <v>4</v>
      </c>
      <c r="C2533" s="5">
        <v>2020</v>
      </c>
      <c r="D2533" s="5">
        <v>4</v>
      </c>
      <c r="E2533" t="s">
        <v>71</v>
      </c>
      <c r="F2533" t="s">
        <v>42</v>
      </c>
      <c r="G2533" s="5">
        <v>0</v>
      </c>
      <c r="H2533">
        <v>24</v>
      </c>
      <c r="I2533">
        <v>10</v>
      </c>
      <c r="J2533">
        <v>14</v>
      </c>
      <c r="K2533">
        <f>IF(Table1[[#This Row],[net]]&gt;0,1,0)</f>
        <v>1</v>
      </c>
      <c r="L2533">
        <v>3.5</v>
      </c>
      <c r="M2533">
        <f>IF(Table1[[#This Row],[team]]=E2532,SUM(Table1[[#This Row],[win/loss]],M2532),Table1[[#This Row],[win/loss]])</f>
        <v>2</v>
      </c>
      <c r="N2533">
        <f>IF(Table1[[#This Row],[team]]=E2532,SUM(Table1[[#This Row],[win/loss]],M2532),Table1[[#This Row],[win/loss]])/B2533</f>
        <v>0.5</v>
      </c>
      <c r="O2533">
        <f t="shared" si="81"/>
        <v>17.5</v>
      </c>
      <c r="P2533">
        <f>IF(Table1[[#This Row],[difference]]&gt;0,SQRT(Table1[[#This Row],[difference]]),-SQRT(ABS(Table1[[#This Row],[difference]])))</f>
        <v>4.1833001326703778</v>
      </c>
      <c r="Q2533">
        <f>IF(Table1[[#This Row],[line]]&gt;0,SQRT(Table1[[#This Row],[line]]),-SQRT(ABS(Table1[[#This Row],[line]])))</f>
        <v>1.8708286933869707</v>
      </c>
      <c r="R2533">
        <f>Table1[[#This Row],[difference]]-Table1[[#This Row],[sqrt(line)]]</f>
        <v>15.62917130661303</v>
      </c>
      <c r="S2533">
        <f>IF(Table1[[#This Row],[difference]]&gt;0,1,-1)</f>
        <v>1</v>
      </c>
      <c r="T2533">
        <f>IF(Table1[[#This Row],[team]]=E2532,SUM(H2533,T2532),Table1[[#This Row],[ppg]])</f>
        <v>91</v>
      </c>
      <c r="U2533">
        <f>IF(Table1[[#This Row],[team]]=E2532,SUM(I2533,U2532),Table1[[#This Row],[ppga]])</f>
        <v>62</v>
      </c>
      <c r="V2533">
        <f>IF(Table1[[#This Row],[team]]=E2532,SUM(Table1[[#This Row],[difference]],V2532),Table1[[#This Row],[difference]])</f>
        <v>33.5</v>
      </c>
      <c r="W2533">
        <f>IF(Table1[[#This Row],[team]]=E2532,SUM(Table1[[#This Row],[sqrt(dif)]],W2532),Table1[[#This Row],[sqrt(dif)]])</f>
        <v>4.0975332461451259</v>
      </c>
      <c r="X2533">
        <f>IF(Table1[[#This Row],[team]]=E2532,SUM(Table1[[#This Row],[f1]],X2532),Table1[[#This Row],[f1]])</f>
        <v>32.240759105661787</v>
      </c>
      <c r="Y2533">
        <f>IF(Table1[[#This Row],[ATS]]=S2532,SUM(Table1[[#This Row],[ATS]],Y2532),Table1[[#This Row],[ATS]])</f>
        <v>1</v>
      </c>
      <c r="Z2533">
        <f>IF(Table1[[#This Row],[ATS]]&gt;0,Table1[[#This Row],[ATS streak (not real)]]-1,Table1[[#This Row],[ATS streak (not real)]]+1)</f>
        <v>0</v>
      </c>
      <c r="AA2533" s="5">
        <f>Table1[[#This Row],[running ttl ppg]]^2.37/(Table1[[#This Row],[running ttl ppg]]^2.37+Table1[[#This Row],[running ttl ppga]]^2.37)</f>
        <v>0.7128832096959542</v>
      </c>
      <c r="AB2533" s="5">
        <f>Table1[[#This Row],[pyth ratio]]+Table1[[#This Row],[win/loss ratio]]</f>
        <v>1.2128832096959541</v>
      </c>
    </row>
    <row r="2534" spans="1:28" x14ac:dyDescent="0.25">
      <c r="A2534" s="1">
        <v>5092</v>
      </c>
      <c r="B2534" s="7">
        <f t="shared" si="82"/>
        <v>5</v>
      </c>
      <c r="C2534" s="5">
        <v>2020</v>
      </c>
      <c r="D2534" s="5">
        <v>5</v>
      </c>
      <c r="E2534" t="s">
        <v>71</v>
      </c>
      <c r="F2534" t="s">
        <v>44</v>
      </c>
      <c r="G2534" s="5">
        <v>1</v>
      </c>
      <c r="H2534">
        <v>7</v>
      </c>
      <c r="I2534">
        <v>14</v>
      </c>
      <c r="J2534">
        <v>-7</v>
      </c>
      <c r="K2534">
        <f>IF(Table1[[#This Row],[net]]&gt;0,1,0)</f>
        <v>0</v>
      </c>
      <c r="L2534">
        <v>-3</v>
      </c>
      <c r="M2534">
        <f>IF(Table1[[#This Row],[team]]=E2533,SUM(Table1[[#This Row],[win/loss]],M2533),Table1[[#This Row],[win/loss]])</f>
        <v>2</v>
      </c>
      <c r="N2534">
        <f>IF(Table1[[#This Row],[team]]=E2533,SUM(Table1[[#This Row],[win/loss]],M2533),Table1[[#This Row],[win/loss]])/B2534</f>
        <v>0.4</v>
      </c>
      <c r="O2534">
        <f t="shared" si="81"/>
        <v>-10</v>
      </c>
      <c r="P2534">
        <f>IF(Table1[[#This Row],[difference]]&gt;0,SQRT(Table1[[#This Row],[difference]]),-SQRT(ABS(Table1[[#This Row],[difference]])))</f>
        <v>-3.1622776601683795</v>
      </c>
      <c r="Q2534">
        <f>IF(Table1[[#This Row],[line]]&gt;0,SQRT(Table1[[#This Row],[line]]),-SQRT(ABS(Table1[[#This Row],[line]])))</f>
        <v>-1.7320508075688772</v>
      </c>
      <c r="R2534">
        <f>Table1[[#This Row],[difference]]-Table1[[#This Row],[sqrt(line)]]</f>
        <v>-8.2679491924311233</v>
      </c>
      <c r="S2534">
        <f>IF(Table1[[#This Row],[difference]]&gt;0,1,-1)</f>
        <v>-1</v>
      </c>
      <c r="T2534">
        <f>IF(Table1[[#This Row],[team]]=E2533,SUM(H2534,T2533),Table1[[#This Row],[ppg]])</f>
        <v>98</v>
      </c>
      <c r="U2534">
        <f>IF(Table1[[#This Row],[team]]=E2533,SUM(I2534,U2533),Table1[[#This Row],[ppga]])</f>
        <v>76</v>
      </c>
      <c r="V2534">
        <f>IF(Table1[[#This Row],[team]]=E2533,SUM(Table1[[#This Row],[difference]],V2533),Table1[[#This Row],[difference]])</f>
        <v>23.5</v>
      </c>
      <c r="W2534">
        <f>IF(Table1[[#This Row],[team]]=E2533,SUM(Table1[[#This Row],[sqrt(dif)]],W2533),Table1[[#This Row],[sqrt(dif)]])</f>
        <v>0.93525558597674641</v>
      </c>
      <c r="X2534">
        <f>IF(Table1[[#This Row],[team]]=E2533,SUM(Table1[[#This Row],[f1]],X2533),Table1[[#This Row],[f1]])</f>
        <v>23.972809913230662</v>
      </c>
      <c r="Y2534">
        <f>IF(Table1[[#This Row],[ATS]]=S2533,SUM(Table1[[#This Row],[ATS]],Y2533),Table1[[#This Row],[ATS]])</f>
        <v>-1</v>
      </c>
      <c r="Z2534">
        <f>IF(Table1[[#This Row],[ATS]]&gt;0,Table1[[#This Row],[ATS streak (not real)]]-1,Table1[[#This Row],[ATS streak (not real)]]+1)</f>
        <v>0</v>
      </c>
      <c r="AA2534" s="5">
        <f>Table1[[#This Row],[running ttl ppg]]^2.37/(Table1[[#This Row],[running ttl ppg]]^2.37+Table1[[#This Row],[running ttl ppga]]^2.37)</f>
        <v>0.64623603885808012</v>
      </c>
      <c r="AB2534" s="5">
        <f>Table1[[#This Row],[pyth ratio]]+Table1[[#This Row],[win/loss ratio]]</f>
        <v>1.0462360388580803</v>
      </c>
    </row>
    <row r="2535" spans="1:28" x14ac:dyDescent="0.25">
      <c r="A2535" s="1">
        <v>5093</v>
      </c>
      <c r="B2535" s="7">
        <f t="shared" si="82"/>
        <v>6</v>
      </c>
      <c r="C2535" s="5">
        <v>2020</v>
      </c>
      <c r="D2535" s="5">
        <v>6</v>
      </c>
      <c r="E2535" t="s">
        <v>71</v>
      </c>
      <c r="F2535" t="s">
        <v>50</v>
      </c>
      <c r="G2535" s="5">
        <v>0</v>
      </c>
      <c r="H2535">
        <v>0</v>
      </c>
      <c r="I2535">
        <v>16</v>
      </c>
      <c r="J2535">
        <v>-16</v>
      </c>
      <c r="K2535">
        <f>IF(Table1[[#This Row],[net]]&gt;0,1,0)</f>
        <v>0</v>
      </c>
      <c r="L2535">
        <v>1</v>
      </c>
      <c r="M2535">
        <f>IF(Table1[[#This Row],[team]]=E2534,SUM(Table1[[#This Row],[win/loss]],M2534),Table1[[#This Row],[win/loss]])</f>
        <v>2</v>
      </c>
      <c r="N2535">
        <f>IF(Table1[[#This Row],[team]]=E2534,SUM(Table1[[#This Row],[win/loss]],M2534),Table1[[#This Row],[win/loss]])/B2535</f>
        <v>0.33333333333333331</v>
      </c>
      <c r="O2535">
        <f t="shared" si="81"/>
        <v>-15</v>
      </c>
      <c r="P2535">
        <f>IF(Table1[[#This Row],[difference]]&gt;0,SQRT(Table1[[#This Row],[difference]]),-SQRT(ABS(Table1[[#This Row],[difference]])))</f>
        <v>-3.872983346207417</v>
      </c>
      <c r="Q2535">
        <f>IF(Table1[[#This Row],[line]]&gt;0,SQRT(Table1[[#This Row],[line]]),-SQRT(ABS(Table1[[#This Row],[line]])))</f>
        <v>1</v>
      </c>
      <c r="R2535">
        <f>Table1[[#This Row],[difference]]-Table1[[#This Row],[sqrt(line)]]</f>
        <v>-16</v>
      </c>
      <c r="S2535">
        <f>IF(Table1[[#This Row],[difference]]&gt;0,1,-1)</f>
        <v>-1</v>
      </c>
      <c r="T2535">
        <f>IF(Table1[[#This Row],[team]]=E2534,SUM(H2535,T2534),Table1[[#This Row],[ppg]])</f>
        <v>98</v>
      </c>
      <c r="U2535">
        <f>IF(Table1[[#This Row],[team]]=E2534,SUM(I2535,U2534),Table1[[#This Row],[ppga]])</f>
        <v>92</v>
      </c>
      <c r="V2535">
        <f>IF(Table1[[#This Row],[team]]=E2534,SUM(Table1[[#This Row],[difference]],V2534),Table1[[#This Row],[difference]])</f>
        <v>8.5</v>
      </c>
      <c r="W2535">
        <f>IF(Table1[[#This Row],[team]]=E2534,SUM(Table1[[#This Row],[sqrt(dif)]],W2534),Table1[[#This Row],[sqrt(dif)]])</f>
        <v>-2.9377277602306706</v>
      </c>
      <c r="X2535">
        <f>IF(Table1[[#This Row],[team]]=E2534,SUM(Table1[[#This Row],[f1]],X2534),Table1[[#This Row],[f1]])</f>
        <v>7.9728099132306625</v>
      </c>
      <c r="Y2535">
        <f>IF(Table1[[#This Row],[ATS]]=S2534,SUM(Table1[[#This Row],[ATS]],Y2534),Table1[[#This Row],[ATS]])</f>
        <v>-2</v>
      </c>
      <c r="Z2535">
        <f>IF(Table1[[#This Row],[ATS]]&gt;0,Table1[[#This Row],[ATS streak (not real)]]-1,Table1[[#This Row],[ATS streak (not real)]]+1)</f>
        <v>-1</v>
      </c>
      <c r="AA2535" s="5">
        <f>Table1[[#This Row],[running ttl ppg]]^2.37/(Table1[[#This Row],[running ttl ppg]]^2.37+Table1[[#This Row],[running ttl ppga]]^2.37)</f>
        <v>0.53736371656513549</v>
      </c>
      <c r="AB2535" s="5">
        <f>Table1[[#This Row],[pyth ratio]]+Table1[[#This Row],[win/loss ratio]]</f>
        <v>0.87069704989846874</v>
      </c>
    </row>
    <row r="2536" spans="1:28" x14ac:dyDescent="0.25">
      <c r="A2536" s="1">
        <v>5094</v>
      </c>
      <c r="B2536" s="7">
        <f t="shared" si="82"/>
        <v>7</v>
      </c>
      <c r="C2536" s="5">
        <v>2020</v>
      </c>
      <c r="D2536" s="5">
        <v>7</v>
      </c>
      <c r="E2536" t="s">
        <v>71</v>
      </c>
      <c r="F2536" t="s">
        <v>57</v>
      </c>
      <c r="G2536" s="5">
        <v>1</v>
      </c>
      <c r="H2536">
        <v>23</v>
      </c>
      <c r="I2536">
        <v>20</v>
      </c>
      <c r="J2536">
        <v>3</v>
      </c>
      <c r="K2536">
        <f>IF(Table1[[#This Row],[net]]&gt;0,1,0)</f>
        <v>1</v>
      </c>
      <c r="L2536">
        <v>-2.5</v>
      </c>
      <c r="M2536">
        <f>IF(Table1[[#This Row],[team]]=E2535,SUM(Table1[[#This Row],[win/loss]],M2535),Table1[[#This Row],[win/loss]])</f>
        <v>3</v>
      </c>
      <c r="N2536">
        <f>IF(Table1[[#This Row],[team]]=E2535,SUM(Table1[[#This Row],[win/loss]],M2535),Table1[[#This Row],[win/loss]])/B2536</f>
        <v>0.42857142857142855</v>
      </c>
      <c r="O2536">
        <f t="shared" si="81"/>
        <v>0.5</v>
      </c>
      <c r="P2536">
        <f>IF(Table1[[#This Row],[difference]]&gt;0,SQRT(Table1[[#This Row],[difference]]),-SQRT(ABS(Table1[[#This Row],[difference]])))</f>
        <v>0.70710678118654757</v>
      </c>
      <c r="Q2536">
        <f>IF(Table1[[#This Row],[line]]&gt;0,SQRT(Table1[[#This Row],[line]]),-SQRT(ABS(Table1[[#This Row],[line]])))</f>
        <v>-1.5811388300841898</v>
      </c>
      <c r="R2536">
        <f>Table1[[#This Row],[difference]]-Table1[[#This Row],[sqrt(line)]]</f>
        <v>2.08113883008419</v>
      </c>
      <c r="S2536">
        <f>IF(Table1[[#This Row],[difference]]&gt;0,1,-1)</f>
        <v>1</v>
      </c>
      <c r="T2536">
        <f>IF(Table1[[#This Row],[team]]=E2535,SUM(H2536,T2535),Table1[[#This Row],[ppg]])</f>
        <v>121</v>
      </c>
      <c r="U2536">
        <f>IF(Table1[[#This Row],[team]]=E2535,SUM(I2536,U2535),Table1[[#This Row],[ppga]])</f>
        <v>112</v>
      </c>
      <c r="V2536">
        <f>IF(Table1[[#This Row],[team]]=E2535,SUM(Table1[[#This Row],[difference]],V2535),Table1[[#This Row],[difference]])</f>
        <v>9</v>
      </c>
      <c r="W2536">
        <f>IF(Table1[[#This Row],[team]]=E2535,SUM(Table1[[#This Row],[sqrt(dif)]],W2535),Table1[[#This Row],[sqrt(dif)]])</f>
        <v>-2.2306209790441232</v>
      </c>
      <c r="X2536">
        <f>IF(Table1[[#This Row],[team]]=E2535,SUM(Table1[[#This Row],[f1]],X2535),Table1[[#This Row],[f1]])</f>
        <v>10.053948743314852</v>
      </c>
      <c r="Y2536">
        <f>IF(Table1[[#This Row],[ATS]]=S2535,SUM(Table1[[#This Row],[ATS]],Y2535),Table1[[#This Row],[ATS]])</f>
        <v>1</v>
      </c>
      <c r="Z2536">
        <f>IF(Table1[[#This Row],[ATS]]&gt;0,Table1[[#This Row],[ATS streak (not real)]]-1,Table1[[#This Row],[ATS streak (not real)]]+1)</f>
        <v>0</v>
      </c>
      <c r="AA2536" s="5">
        <f>Table1[[#This Row],[running ttl ppg]]^2.37/(Table1[[#This Row],[running ttl ppg]]^2.37+Table1[[#This Row],[running ttl ppga]]^2.37)</f>
        <v>0.54566768867447113</v>
      </c>
      <c r="AB2536" s="5">
        <f>Table1[[#This Row],[pyth ratio]]+Table1[[#This Row],[win/loss ratio]]</f>
        <v>0.97423911724589973</v>
      </c>
    </row>
    <row r="2537" spans="1:28" x14ac:dyDescent="0.25">
      <c r="A2537" s="1">
        <v>5095</v>
      </c>
      <c r="B2537" s="7">
        <f t="shared" si="82"/>
        <v>8</v>
      </c>
      <c r="C2537" s="5">
        <v>2020</v>
      </c>
      <c r="D2537" s="5">
        <v>8</v>
      </c>
      <c r="E2537" t="s">
        <v>71</v>
      </c>
      <c r="F2537" t="s">
        <v>70</v>
      </c>
      <c r="G2537" s="5">
        <v>1</v>
      </c>
      <c r="H2537">
        <v>27</v>
      </c>
      <c r="I2537">
        <v>23</v>
      </c>
      <c r="J2537">
        <v>4</v>
      </c>
      <c r="K2537">
        <f>IF(Table1[[#This Row],[net]]&gt;0,1,0)</f>
        <v>1</v>
      </c>
      <c r="L2537">
        <v>-2</v>
      </c>
      <c r="M2537">
        <f>IF(Table1[[#This Row],[team]]=E2536,SUM(Table1[[#This Row],[win/loss]],M2536),Table1[[#This Row],[win/loss]])</f>
        <v>4</v>
      </c>
      <c r="N2537">
        <f>IF(Table1[[#This Row],[team]]=E2536,SUM(Table1[[#This Row],[win/loss]],M2536),Table1[[#This Row],[win/loss]])/B2537</f>
        <v>0.5</v>
      </c>
      <c r="O2537">
        <f t="shared" si="81"/>
        <v>2</v>
      </c>
      <c r="P2537">
        <f>IF(Table1[[#This Row],[difference]]&gt;0,SQRT(Table1[[#This Row],[difference]]),-SQRT(ABS(Table1[[#This Row],[difference]])))</f>
        <v>1.4142135623730951</v>
      </c>
      <c r="Q2537">
        <f>IF(Table1[[#This Row],[line]]&gt;0,SQRT(Table1[[#This Row],[line]]),-SQRT(ABS(Table1[[#This Row],[line]])))</f>
        <v>-1.4142135623730951</v>
      </c>
      <c r="R2537">
        <f>Table1[[#This Row],[difference]]-Table1[[#This Row],[sqrt(line)]]</f>
        <v>3.4142135623730949</v>
      </c>
      <c r="S2537">
        <f>IF(Table1[[#This Row],[difference]]&gt;0,1,-1)</f>
        <v>1</v>
      </c>
      <c r="T2537">
        <f>IF(Table1[[#This Row],[team]]=E2536,SUM(H2537,T2536),Table1[[#This Row],[ppg]])</f>
        <v>148</v>
      </c>
      <c r="U2537">
        <f>IF(Table1[[#This Row],[team]]=E2536,SUM(I2537,U2536),Table1[[#This Row],[ppga]])</f>
        <v>135</v>
      </c>
      <c r="V2537">
        <f>IF(Table1[[#This Row],[team]]=E2536,SUM(Table1[[#This Row],[difference]],V2536),Table1[[#This Row],[difference]])</f>
        <v>11</v>
      </c>
      <c r="W2537">
        <f>IF(Table1[[#This Row],[team]]=E2536,SUM(Table1[[#This Row],[sqrt(dif)]],W2536),Table1[[#This Row],[sqrt(dif)]])</f>
        <v>-0.81640741667102801</v>
      </c>
      <c r="X2537">
        <f>IF(Table1[[#This Row],[team]]=E2536,SUM(Table1[[#This Row],[f1]],X2536),Table1[[#This Row],[f1]])</f>
        <v>13.468162305687947</v>
      </c>
      <c r="Y2537">
        <f>IF(Table1[[#This Row],[ATS]]=S2536,SUM(Table1[[#This Row],[ATS]],Y2536),Table1[[#This Row],[ATS]])</f>
        <v>2</v>
      </c>
      <c r="Z2537">
        <f>IF(Table1[[#This Row],[ATS]]&gt;0,Table1[[#This Row],[ATS streak (not real)]]-1,Table1[[#This Row],[ATS streak (not real)]]+1)</f>
        <v>1</v>
      </c>
      <c r="AA2537" s="5">
        <f>Table1[[#This Row],[running ttl ppg]]^2.37/(Table1[[#This Row],[running ttl ppg]]^2.37+Table1[[#This Row],[running ttl ppga]]^2.37)</f>
        <v>0.55425846716129779</v>
      </c>
      <c r="AB2537" s="5">
        <f>Table1[[#This Row],[pyth ratio]]+Table1[[#This Row],[win/loss ratio]]</f>
        <v>1.0542584671612978</v>
      </c>
    </row>
    <row r="2538" spans="1:28" x14ac:dyDescent="0.25">
      <c r="A2538" s="1">
        <v>5096</v>
      </c>
      <c r="B2538" s="7">
        <f t="shared" si="82"/>
        <v>9</v>
      </c>
      <c r="C2538" s="5">
        <v>2020</v>
      </c>
      <c r="D2538" s="5">
        <v>9</v>
      </c>
      <c r="E2538" t="s">
        <v>71</v>
      </c>
      <c r="F2538" t="s">
        <v>45</v>
      </c>
      <c r="G2538" s="5">
        <v>0</v>
      </c>
      <c r="H2538">
        <v>20</v>
      </c>
      <c r="I2538">
        <v>30</v>
      </c>
      <c r="J2538">
        <v>-10</v>
      </c>
      <c r="K2538">
        <f>IF(Table1[[#This Row],[net]]&gt;0,1,0)</f>
        <v>0</v>
      </c>
      <c r="L2538">
        <v>3.5</v>
      </c>
      <c r="M2538">
        <f>IF(Table1[[#This Row],[team]]=E2537,SUM(Table1[[#This Row],[win/loss]],M2537),Table1[[#This Row],[win/loss]])</f>
        <v>4</v>
      </c>
      <c r="N2538">
        <f>IF(Table1[[#This Row],[team]]=E2537,SUM(Table1[[#This Row],[win/loss]],M2537),Table1[[#This Row],[win/loss]])/B2538</f>
        <v>0.44444444444444442</v>
      </c>
      <c r="O2538">
        <f t="shared" si="81"/>
        <v>-6.5</v>
      </c>
      <c r="P2538">
        <f>IF(Table1[[#This Row],[difference]]&gt;0,SQRT(Table1[[#This Row],[difference]]),-SQRT(ABS(Table1[[#This Row],[difference]])))</f>
        <v>-2.5495097567963922</v>
      </c>
      <c r="Q2538">
        <f>IF(Table1[[#This Row],[line]]&gt;0,SQRT(Table1[[#This Row],[line]]),-SQRT(ABS(Table1[[#This Row],[line]])))</f>
        <v>1.8708286933869707</v>
      </c>
      <c r="R2538">
        <f>Table1[[#This Row],[difference]]-Table1[[#This Row],[sqrt(line)]]</f>
        <v>-8.3708286933869704</v>
      </c>
      <c r="S2538">
        <f>IF(Table1[[#This Row],[difference]]&gt;0,1,-1)</f>
        <v>-1</v>
      </c>
      <c r="T2538">
        <f>IF(Table1[[#This Row],[team]]=E2537,SUM(H2538,T2537),Table1[[#This Row],[ppg]])</f>
        <v>168</v>
      </c>
      <c r="U2538">
        <f>IF(Table1[[#This Row],[team]]=E2537,SUM(I2538,U2537),Table1[[#This Row],[ppga]])</f>
        <v>165</v>
      </c>
      <c r="V2538">
        <f>IF(Table1[[#This Row],[team]]=E2537,SUM(Table1[[#This Row],[difference]],V2537),Table1[[#This Row],[difference]])</f>
        <v>4.5</v>
      </c>
      <c r="W2538">
        <f>IF(Table1[[#This Row],[team]]=E2537,SUM(Table1[[#This Row],[sqrt(dif)]],W2537),Table1[[#This Row],[sqrt(dif)]])</f>
        <v>-3.3659171734674205</v>
      </c>
      <c r="X2538">
        <f>IF(Table1[[#This Row],[team]]=E2537,SUM(Table1[[#This Row],[f1]],X2537),Table1[[#This Row],[f1]])</f>
        <v>5.0973336123009769</v>
      </c>
      <c r="Y2538">
        <f>IF(Table1[[#This Row],[ATS]]=S2537,SUM(Table1[[#This Row],[ATS]],Y2537),Table1[[#This Row],[ATS]])</f>
        <v>-1</v>
      </c>
      <c r="Z2538">
        <f>IF(Table1[[#This Row],[ATS]]&gt;0,Table1[[#This Row],[ATS streak (not real)]]-1,Table1[[#This Row],[ATS streak (not real)]]+1)</f>
        <v>0</v>
      </c>
      <c r="AA2538" s="5">
        <f>Table1[[#This Row],[running ttl ppg]]^2.37/(Table1[[#This Row],[running ttl ppg]]^2.37+Table1[[#This Row],[running ttl ppga]]^2.37)</f>
        <v>0.51067434239806675</v>
      </c>
      <c r="AB2538" s="5">
        <f>Table1[[#This Row],[pyth ratio]]+Table1[[#This Row],[win/loss ratio]]</f>
        <v>0.95511878684251117</v>
      </c>
    </row>
    <row r="2539" spans="1:28" x14ac:dyDescent="0.25">
      <c r="A2539" s="1">
        <v>5097</v>
      </c>
      <c r="B2539" s="7">
        <f t="shared" si="82"/>
        <v>10</v>
      </c>
      <c r="C2539" s="5">
        <v>2020</v>
      </c>
      <c r="D2539" s="5">
        <v>10</v>
      </c>
      <c r="E2539" t="s">
        <v>71</v>
      </c>
      <c r="F2539" t="s">
        <v>56</v>
      </c>
      <c r="G2539" s="5">
        <v>1</v>
      </c>
      <c r="H2539">
        <v>35</v>
      </c>
      <c r="I2539">
        <v>32</v>
      </c>
      <c r="J2539">
        <v>3</v>
      </c>
      <c r="K2539">
        <f>IF(Table1[[#This Row],[net]]&gt;0,1,0)</f>
        <v>1</v>
      </c>
      <c r="L2539">
        <v>5.5</v>
      </c>
      <c r="M2539">
        <f>IF(Table1[[#This Row],[team]]=E2538,SUM(Table1[[#This Row],[win/loss]],M2538),Table1[[#This Row],[win/loss]])</f>
        <v>5</v>
      </c>
      <c r="N2539">
        <f>IF(Table1[[#This Row],[team]]=E2538,SUM(Table1[[#This Row],[win/loss]],M2538),Table1[[#This Row],[win/loss]])/B2539</f>
        <v>0.5</v>
      </c>
      <c r="O2539">
        <f t="shared" si="81"/>
        <v>8.5</v>
      </c>
      <c r="P2539">
        <f>IF(Table1[[#This Row],[difference]]&gt;0,SQRT(Table1[[#This Row],[difference]]),-SQRT(ABS(Table1[[#This Row],[difference]])))</f>
        <v>2.9154759474226504</v>
      </c>
      <c r="Q2539">
        <f>IF(Table1[[#This Row],[line]]&gt;0,SQRT(Table1[[#This Row],[line]]),-SQRT(ABS(Table1[[#This Row],[line]])))</f>
        <v>2.3452078799117149</v>
      </c>
      <c r="R2539">
        <f>Table1[[#This Row],[difference]]-Table1[[#This Row],[sqrt(line)]]</f>
        <v>6.1547921200882847</v>
      </c>
      <c r="S2539">
        <f>IF(Table1[[#This Row],[difference]]&gt;0,1,-1)</f>
        <v>1</v>
      </c>
      <c r="T2539">
        <f>IF(Table1[[#This Row],[team]]=E2538,SUM(H2539,T2538),Table1[[#This Row],[ppg]])</f>
        <v>203</v>
      </c>
      <c r="U2539">
        <f>IF(Table1[[#This Row],[team]]=E2538,SUM(I2539,U2538),Table1[[#This Row],[ppga]])</f>
        <v>197</v>
      </c>
      <c r="V2539">
        <f>IF(Table1[[#This Row],[team]]=E2538,SUM(Table1[[#This Row],[difference]],V2538),Table1[[#This Row],[difference]])</f>
        <v>13</v>
      </c>
      <c r="W2539">
        <f>IF(Table1[[#This Row],[team]]=E2538,SUM(Table1[[#This Row],[sqrt(dif)]],W2538),Table1[[#This Row],[sqrt(dif)]])</f>
        <v>-0.4504412260447701</v>
      </c>
      <c r="X2539">
        <f>IF(Table1[[#This Row],[team]]=E2538,SUM(Table1[[#This Row],[f1]],X2538),Table1[[#This Row],[f1]])</f>
        <v>11.252125732389262</v>
      </c>
      <c r="Y2539">
        <f>IF(Table1[[#This Row],[ATS]]=S2538,SUM(Table1[[#This Row],[ATS]],Y2538),Table1[[#This Row],[ATS]])</f>
        <v>1</v>
      </c>
      <c r="Z2539">
        <f>IF(Table1[[#This Row],[ATS]]&gt;0,Table1[[#This Row],[ATS streak (not real)]]-1,Table1[[#This Row],[ATS streak (not real)]]+1)</f>
        <v>0</v>
      </c>
      <c r="AA2539" s="5">
        <f>Table1[[#This Row],[running ttl ppg]]^2.37/(Table1[[#This Row],[running ttl ppg]]^2.37+Table1[[#This Row],[running ttl ppga]]^2.37)</f>
        <v>0.51776884737486728</v>
      </c>
      <c r="AB2539" s="5">
        <f>Table1[[#This Row],[pyth ratio]]+Table1[[#This Row],[win/loss ratio]]</f>
        <v>1.0177688473748674</v>
      </c>
    </row>
    <row r="2540" spans="1:28" x14ac:dyDescent="0.25">
      <c r="A2540" s="1">
        <v>5098</v>
      </c>
      <c r="B2540" s="7">
        <f t="shared" si="82"/>
        <v>11</v>
      </c>
      <c r="C2540" s="5">
        <v>2020</v>
      </c>
      <c r="D2540" s="5">
        <v>12</v>
      </c>
      <c r="E2540" t="s">
        <v>71</v>
      </c>
      <c r="F2540" t="s">
        <v>55</v>
      </c>
      <c r="G2540" s="5">
        <v>1</v>
      </c>
      <c r="H2540">
        <v>42</v>
      </c>
      <c r="I2540">
        <v>20</v>
      </c>
      <c r="J2540">
        <v>22</v>
      </c>
      <c r="K2540">
        <f>IF(Table1[[#This Row],[net]]&gt;0,1,0)</f>
        <v>1</v>
      </c>
      <c r="L2540">
        <v>-4.5</v>
      </c>
      <c r="M2540">
        <f>IF(Table1[[#This Row],[team]]=E2539,SUM(Table1[[#This Row],[win/loss]],M2539),Table1[[#This Row],[win/loss]])</f>
        <v>6</v>
      </c>
      <c r="N2540">
        <f>IF(Table1[[#This Row],[team]]=E2539,SUM(Table1[[#This Row],[win/loss]],M2539),Table1[[#This Row],[win/loss]])/B2540</f>
        <v>0.54545454545454541</v>
      </c>
      <c r="O2540">
        <f t="shared" si="81"/>
        <v>17.5</v>
      </c>
      <c r="P2540">
        <f>IF(Table1[[#This Row],[difference]]&gt;0,SQRT(Table1[[#This Row],[difference]]),-SQRT(ABS(Table1[[#This Row],[difference]])))</f>
        <v>4.1833001326703778</v>
      </c>
      <c r="Q2540">
        <f>IF(Table1[[#This Row],[line]]&gt;0,SQRT(Table1[[#This Row],[line]]),-SQRT(ABS(Table1[[#This Row],[line]])))</f>
        <v>-2.1213203435596424</v>
      </c>
      <c r="R2540">
        <f>Table1[[#This Row],[difference]]-Table1[[#This Row],[sqrt(line)]]</f>
        <v>19.621320343559642</v>
      </c>
      <c r="S2540">
        <f>IF(Table1[[#This Row],[difference]]&gt;0,1,-1)</f>
        <v>1</v>
      </c>
      <c r="T2540">
        <f>IF(Table1[[#This Row],[team]]=E2539,SUM(H2540,T2539),Table1[[#This Row],[ppg]])</f>
        <v>245</v>
      </c>
      <c r="U2540">
        <f>IF(Table1[[#This Row],[team]]=E2539,SUM(I2540,U2539),Table1[[#This Row],[ppga]])</f>
        <v>217</v>
      </c>
      <c r="V2540">
        <f>IF(Table1[[#This Row],[team]]=E2539,SUM(Table1[[#This Row],[difference]],V2539),Table1[[#This Row],[difference]])</f>
        <v>30.5</v>
      </c>
      <c r="W2540">
        <f>IF(Table1[[#This Row],[team]]=E2539,SUM(Table1[[#This Row],[sqrt(dif)]],W2539),Table1[[#This Row],[sqrt(dif)]])</f>
        <v>3.7328589066256077</v>
      </c>
      <c r="X2540">
        <f>IF(Table1[[#This Row],[team]]=E2539,SUM(Table1[[#This Row],[f1]],X2539),Table1[[#This Row],[f1]])</f>
        <v>30.873446075948905</v>
      </c>
      <c r="Y2540">
        <f>IF(Table1[[#This Row],[ATS]]=S2539,SUM(Table1[[#This Row],[ATS]],Y2539),Table1[[#This Row],[ATS]])</f>
        <v>2</v>
      </c>
      <c r="Z2540">
        <f>IF(Table1[[#This Row],[ATS]]&gt;0,Table1[[#This Row],[ATS streak (not real)]]-1,Table1[[#This Row],[ATS streak (not real)]]+1)</f>
        <v>1</v>
      </c>
      <c r="AA2540" s="5">
        <f>Table1[[#This Row],[running ttl ppg]]^2.37/(Table1[[#This Row],[running ttl ppg]]^2.37+Table1[[#This Row],[running ttl ppga]]^2.37)</f>
        <v>0.5714146510410365</v>
      </c>
      <c r="AB2540" s="5">
        <f>Table1[[#This Row],[pyth ratio]]+Table1[[#This Row],[win/loss ratio]]</f>
        <v>1.1168691964955819</v>
      </c>
    </row>
    <row r="2541" spans="1:28" x14ac:dyDescent="0.25">
      <c r="A2541" s="1">
        <v>5099</v>
      </c>
      <c r="B2541" s="7">
        <f t="shared" si="82"/>
        <v>12</v>
      </c>
      <c r="C2541" s="5">
        <v>2020</v>
      </c>
      <c r="D2541" s="5">
        <v>13</v>
      </c>
      <c r="E2541" t="s">
        <v>71</v>
      </c>
      <c r="F2541" t="s">
        <v>54</v>
      </c>
      <c r="G2541" s="5">
        <v>0</v>
      </c>
      <c r="H2541">
        <v>31</v>
      </c>
      <c r="I2541">
        <v>17</v>
      </c>
      <c r="J2541">
        <v>14</v>
      </c>
      <c r="K2541">
        <f>IF(Table1[[#This Row],[net]]&gt;0,1,0)</f>
        <v>1</v>
      </c>
      <c r="L2541">
        <v>-1</v>
      </c>
      <c r="M2541">
        <f>IF(Table1[[#This Row],[team]]=E2540,SUM(Table1[[#This Row],[win/loss]],M2540),Table1[[#This Row],[win/loss]])</f>
        <v>7</v>
      </c>
      <c r="N2541">
        <f>IF(Table1[[#This Row],[team]]=E2540,SUM(Table1[[#This Row],[win/loss]],M2540),Table1[[#This Row],[win/loss]])/B2541</f>
        <v>0.58333333333333337</v>
      </c>
      <c r="O2541">
        <f t="shared" si="81"/>
        <v>13</v>
      </c>
      <c r="P2541">
        <f>IF(Table1[[#This Row],[difference]]&gt;0,SQRT(Table1[[#This Row],[difference]]),-SQRT(ABS(Table1[[#This Row],[difference]])))</f>
        <v>3.6055512754639891</v>
      </c>
      <c r="Q2541">
        <f>IF(Table1[[#This Row],[line]]&gt;0,SQRT(Table1[[#This Row],[line]]),-SQRT(ABS(Table1[[#This Row],[line]])))</f>
        <v>-1</v>
      </c>
      <c r="R2541">
        <f>Table1[[#This Row],[difference]]-Table1[[#This Row],[sqrt(line)]]</f>
        <v>14</v>
      </c>
      <c r="S2541">
        <f>IF(Table1[[#This Row],[difference]]&gt;0,1,-1)</f>
        <v>1</v>
      </c>
      <c r="T2541">
        <f>IF(Table1[[#This Row],[team]]=E2540,SUM(H2541,T2540),Table1[[#This Row],[ppg]])</f>
        <v>276</v>
      </c>
      <c r="U2541">
        <f>IF(Table1[[#This Row],[team]]=E2540,SUM(I2541,U2540),Table1[[#This Row],[ppga]])</f>
        <v>234</v>
      </c>
      <c r="V2541">
        <f>IF(Table1[[#This Row],[team]]=E2540,SUM(Table1[[#This Row],[difference]],V2540),Table1[[#This Row],[difference]])</f>
        <v>43.5</v>
      </c>
      <c r="W2541">
        <f>IF(Table1[[#This Row],[team]]=E2540,SUM(Table1[[#This Row],[sqrt(dif)]],W2540),Table1[[#This Row],[sqrt(dif)]])</f>
        <v>7.3384101820895964</v>
      </c>
      <c r="X2541">
        <f>IF(Table1[[#This Row],[team]]=E2540,SUM(Table1[[#This Row],[f1]],X2540),Table1[[#This Row],[f1]])</f>
        <v>44.873446075948905</v>
      </c>
      <c r="Y2541">
        <f>IF(Table1[[#This Row],[ATS]]=S2540,SUM(Table1[[#This Row],[ATS]],Y2540),Table1[[#This Row],[ATS]])</f>
        <v>3</v>
      </c>
      <c r="Z2541">
        <f>IF(Table1[[#This Row],[ATS]]&gt;0,Table1[[#This Row],[ATS streak (not real)]]-1,Table1[[#This Row],[ATS streak (not real)]]+1)</f>
        <v>2</v>
      </c>
      <c r="AA2541" s="5">
        <f>Table1[[#This Row],[running ttl ppg]]^2.37/(Table1[[#This Row],[running ttl ppg]]^2.37+Table1[[#This Row],[running ttl ppga]]^2.37)</f>
        <v>0.59658092971797538</v>
      </c>
      <c r="AB2541" s="5">
        <f>Table1[[#This Row],[pyth ratio]]+Table1[[#This Row],[win/loss ratio]]</f>
        <v>1.1799142630513089</v>
      </c>
    </row>
    <row r="2542" spans="1:28" x14ac:dyDescent="0.25">
      <c r="A2542" s="1">
        <v>5100</v>
      </c>
      <c r="B2542" s="7">
        <f t="shared" si="82"/>
        <v>13</v>
      </c>
      <c r="C2542" s="5">
        <v>2020</v>
      </c>
      <c r="D2542" s="5">
        <v>14</v>
      </c>
      <c r="E2542" t="s">
        <v>71</v>
      </c>
      <c r="F2542" t="s">
        <v>65</v>
      </c>
      <c r="G2542" s="5">
        <v>0</v>
      </c>
      <c r="H2542">
        <v>42</v>
      </c>
      <c r="I2542">
        <v>21</v>
      </c>
      <c r="J2542">
        <v>21</v>
      </c>
      <c r="K2542">
        <f>IF(Table1[[#This Row],[net]]&gt;0,1,0)</f>
        <v>1</v>
      </c>
      <c r="L2542">
        <v>-3</v>
      </c>
      <c r="M2542">
        <f>IF(Table1[[#This Row],[team]]=E2541,SUM(Table1[[#This Row],[win/loss]],M2541),Table1[[#This Row],[win/loss]])</f>
        <v>8</v>
      </c>
      <c r="N2542">
        <f>IF(Table1[[#This Row],[team]]=E2541,SUM(Table1[[#This Row],[win/loss]],M2541),Table1[[#This Row],[win/loss]])/B2542</f>
        <v>0.61538461538461542</v>
      </c>
      <c r="O2542">
        <f t="shared" si="81"/>
        <v>18</v>
      </c>
      <c r="P2542">
        <f>IF(Table1[[#This Row],[difference]]&gt;0,SQRT(Table1[[#This Row],[difference]]),-SQRT(ABS(Table1[[#This Row],[difference]])))</f>
        <v>4.2426406871192848</v>
      </c>
      <c r="Q2542">
        <f>IF(Table1[[#This Row],[line]]&gt;0,SQRT(Table1[[#This Row],[line]]),-SQRT(ABS(Table1[[#This Row],[line]])))</f>
        <v>-1.7320508075688772</v>
      </c>
      <c r="R2542">
        <f>Table1[[#This Row],[difference]]-Table1[[#This Row],[sqrt(line)]]</f>
        <v>19.732050807568879</v>
      </c>
      <c r="S2542">
        <f>IF(Table1[[#This Row],[difference]]&gt;0,1,-1)</f>
        <v>1</v>
      </c>
      <c r="T2542">
        <f>IF(Table1[[#This Row],[team]]=E2541,SUM(H2542,T2541),Table1[[#This Row],[ppg]])</f>
        <v>318</v>
      </c>
      <c r="U2542">
        <f>IF(Table1[[#This Row],[team]]=E2541,SUM(I2542,U2541),Table1[[#This Row],[ppga]])</f>
        <v>255</v>
      </c>
      <c r="V2542">
        <f>IF(Table1[[#This Row],[team]]=E2541,SUM(Table1[[#This Row],[difference]],V2541),Table1[[#This Row],[difference]])</f>
        <v>61.5</v>
      </c>
      <c r="W2542">
        <f>IF(Table1[[#This Row],[team]]=E2541,SUM(Table1[[#This Row],[sqrt(dif)]],W2541),Table1[[#This Row],[sqrt(dif)]])</f>
        <v>11.58105086920888</v>
      </c>
      <c r="X2542">
        <f>IF(Table1[[#This Row],[team]]=E2541,SUM(Table1[[#This Row],[f1]],X2541),Table1[[#This Row],[f1]])</f>
        <v>64.605496883517787</v>
      </c>
      <c r="Y2542">
        <f>IF(Table1[[#This Row],[ATS]]=S2541,SUM(Table1[[#This Row],[ATS]],Y2541),Table1[[#This Row],[ATS]])</f>
        <v>4</v>
      </c>
      <c r="Z2542">
        <f>IF(Table1[[#This Row],[ATS]]&gt;0,Table1[[#This Row],[ATS streak (not real)]]-1,Table1[[#This Row],[ATS streak (not real)]]+1)</f>
        <v>3</v>
      </c>
      <c r="AA2542" s="5">
        <f>Table1[[#This Row],[running ttl ppg]]^2.37/(Table1[[#This Row],[running ttl ppg]]^2.37+Table1[[#This Row],[running ttl ppga]]^2.37)</f>
        <v>0.62791142322571947</v>
      </c>
      <c r="AB2542" s="5">
        <f>Table1[[#This Row],[pyth ratio]]+Table1[[#This Row],[win/loss ratio]]</f>
        <v>1.2432960386103349</v>
      </c>
    </row>
    <row r="2543" spans="1:28" x14ac:dyDescent="0.25">
      <c r="A2543" s="1">
        <v>5101</v>
      </c>
      <c r="B2543" s="7">
        <f t="shared" si="82"/>
        <v>14</v>
      </c>
      <c r="C2543" s="5">
        <v>2020</v>
      </c>
      <c r="D2543" s="5">
        <v>15</v>
      </c>
      <c r="E2543" t="s">
        <v>71</v>
      </c>
      <c r="F2543" t="s">
        <v>53</v>
      </c>
      <c r="G2543" s="5">
        <v>1</v>
      </c>
      <c r="H2543">
        <v>21</v>
      </c>
      <c r="I2543">
        <v>24</v>
      </c>
      <c r="J2543">
        <v>-3</v>
      </c>
      <c r="K2543">
        <f>IF(Table1[[#This Row],[net]]&gt;0,1,0)</f>
        <v>0</v>
      </c>
      <c r="L2543">
        <v>-3</v>
      </c>
      <c r="M2543">
        <f>IF(Table1[[#This Row],[team]]=E2542,SUM(Table1[[#This Row],[win/loss]],M2542),Table1[[#This Row],[win/loss]])</f>
        <v>8</v>
      </c>
      <c r="N2543">
        <f>IF(Table1[[#This Row],[team]]=E2542,SUM(Table1[[#This Row],[win/loss]],M2542),Table1[[#This Row],[win/loss]])/B2543</f>
        <v>0.5714285714285714</v>
      </c>
      <c r="O2543">
        <f t="shared" si="81"/>
        <v>-6</v>
      </c>
      <c r="P2543">
        <f>IF(Table1[[#This Row],[difference]]&gt;0,SQRT(Table1[[#This Row],[difference]]),-SQRT(ABS(Table1[[#This Row],[difference]])))</f>
        <v>-2.4494897427831779</v>
      </c>
      <c r="Q2543">
        <f>IF(Table1[[#This Row],[line]]&gt;0,SQRT(Table1[[#This Row],[line]]),-SQRT(ABS(Table1[[#This Row],[line]])))</f>
        <v>-1.7320508075688772</v>
      </c>
      <c r="R2543">
        <f>Table1[[#This Row],[difference]]-Table1[[#This Row],[sqrt(line)]]</f>
        <v>-4.2679491924311233</v>
      </c>
      <c r="S2543">
        <f>IF(Table1[[#This Row],[difference]]&gt;0,1,-1)</f>
        <v>-1</v>
      </c>
      <c r="T2543">
        <f>IF(Table1[[#This Row],[team]]=E2542,SUM(H2543,T2542),Table1[[#This Row],[ppg]])</f>
        <v>339</v>
      </c>
      <c r="U2543">
        <f>IF(Table1[[#This Row],[team]]=E2542,SUM(I2543,U2542),Table1[[#This Row],[ppga]])</f>
        <v>279</v>
      </c>
      <c r="V2543">
        <f>IF(Table1[[#This Row],[team]]=E2542,SUM(Table1[[#This Row],[difference]],V2542),Table1[[#This Row],[difference]])</f>
        <v>55.5</v>
      </c>
      <c r="W2543">
        <f>IF(Table1[[#This Row],[team]]=E2542,SUM(Table1[[#This Row],[sqrt(dif)]],W2542),Table1[[#This Row],[sqrt(dif)]])</f>
        <v>9.1315611264257015</v>
      </c>
      <c r="X2543">
        <f>IF(Table1[[#This Row],[team]]=E2542,SUM(Table1[[#This Row],[f1]],X2542),Table1[[#This Row],[f1]])</f>
        <v>60.337547691086662</v>
      </c>
      <c r="Y2543">
        <f>IF(Table1[[#This Row],[ATS]]=S2542,SUM(Table1[[#This Row],[ATS]],Y2542),Table1[[#This Row],[ATS]])</f>
        <v>-1</v>
      </c>
      <c r="Z2543">
        <f>IF(Table1[[#This Row],[ATS]]&gt;0,Table1[[#This Row],[ATS streak (not real)]]-1,Table1[[#This Row],[ATS streak (not real)]]+1)</f>
        <v>0</v>
      </c>
      <c r="AA2543" s="5">
        <f>Table1[[#This Row],[running ttl ppg]]^2.37/(Table1[[#This Row],[running ttl ppg]]^2.37+Table1[[#This Row],[running ttl ppga]]^2.37)</f>
        <v>0.61340513328803625</v>
      </c>
      <c r="AB2543" s="5">
        <f>Table1[[#This Row],[pyth ratio]]+Table1[[#This Row],[win/loss ratio]]</f>
        <v>1.1848337047166075</v>
      </c>
    </row>
    <row r="2544" spans="1:28" x14ac:dyDescent="0.25">
      <c r="A2544" s="1">
        <v>5102</v>
      </c>
      <c r="B2544" s="7">
        <f t="shared" si="82"/>
        <v>15</v>
      </c>
      <c r="C2544" s="5">
        <v>2020</v>
      </c>
      <c r="D2544" s="5">
        <v>16</v>
      </c>
      <c r="E2544" t="s">
        <v>71</v>
      </c>
      <c r="F2544" t="s">
        <v>64</v>
      </c>
      <c r="G2544" s="5">
        <v>1</v>
      </c>
      <c r="H2544">
        <v>28</v>
      </c>
      <c r="I2544">
        <v>38</v>
      </c>
      <c r="J2544">
        <v>-10</v>
      </c>
      <c r="K2544">
        <f>IF(Table1[[#This Row],[net]]&gt;0,1,0)</f>
        <v>0</v>
      </c>
      <c r="L2544">
        <v>3</v>
      </c>
      <c r="M2544">
        <f>IF(Table1[[#This Row],[team]]=E2543,SUM(Table1[[#This Row],[win/loss]],M2543),Table1[[#This Row],[win/loss]])</f>
        <v>8</v>
      </c>
      <c r="N2544">
        <f>IF(Table1[[#This Row],[team]]=E2543,SUM(Table1[[#This Row],[win/loss]],M2543),Table1[[#This Row],[win/loss]])/B2544</f>
        <v>0.53333333333333333</v>
      </c>
      <c r="O2544">
        <f t="shared" si="81"/>
        <v>-7</v>
      </c>
      <c r="P2544">
        <f>IF(Table1[[#This Row],[difference]]&gt;0,SQRT(Table1[[#This Row],[difference]]),-SQRT(ABS(Table1[[#This Row],[difference]])))</f>
        <v>-2.6457513110645907</v>
      </c>
      <c r="Q2544">
        <f>IF(Table1[[#This Row],[line]]&gt;0,SQRT(Table1[[#This Row],[line]]),-SQRT(ABS(Table1[[#This Row],[line]])))</f>
        <v>1.7320508075688772</v>
      </c>
      <c r="R2544">
        <f>Table1[[#This Row],[difference]]-Table1[[#This Row],[sqrt(line)]]</f>
        <v>-8.7320508075688767</v>
      </c>
      <c r="S2544">
        <f>IF(Table1[[#This Row],[difference]]&gt;0,1,-1)</f>
        <v>-1</v>
      </c>
      <c r="T2544">
        <f>IF(Table1[[#This Row],[team]]=E2543,SUM(H2544,T2543),Table1[[#This Row],[ppg]])</f>
        <v>367</v>
      </c>
      <c r="U2544">
        <f>IF(Table1[[#This Row],[team]]=E2543,SUM(I2544,U2543),Table1[[#This Row],[ppga]])</f>
        <v>317</v>
      </c>
      <c r="V2544">
        <f>IF(Table1[[#This Row],[team]]=E2543,SUM(Table1[[#This Row],[difference]],V2543),Table1[[#This Row],[difference]])</f>
        <v>48.5</v>
      </c>
      <c r="W2544">
        <f>IF(Table1[[#This Row],[team]]=E2543,SUM(Table1[[#This Row],[sqrt(dif)]],W2543),Table1[[#This Row],[sqrt(dif)]])</f>
        <v>6.4858098153611108</v>
      </c>
      <c r="X2544">
        <f>IF(Table1[[#This Row],[team]]=E2543,SUM(Table1[[#This Row],[f1]],X2543),Table1[[#This Row],[f1]])</f>
        <v>51.605496883517787</v>
      </c>
      <c r="Y2544">
        <f>IF(Table1[[#This Row],[ATS]]=S2543,SUM(Table1[[#This Row],[ATS]],Y2543),Table1[[#This Row],[ATS]])</f>
        <v>-2</v>
      </c>
      <c r="Z2544">
        <f>IF(Table1[[#This Row],[ATS]]&gt;0,Table1[[#This Row],[ATS streak (not real)]]-1,Table1[[#This Row],[ATS streak (not real)]]+1)</f>
        <v>-1</v>
      </c>
      <c r="AA2544" s="5">
        <f>Table1[[#This Row],[running ttl ppg]]^2.37/(Table1[[#This Row],[running ttl ppg]]^2.37+Table1[[#This Row],[running ttl ppga]]^2.37)</f>
        <v>0.58591667763382449</v>
      </c>
      <c r="AB2544" s="5">
        <f>Table1[[#This Row],[pyth ratio]]+Table1[[#This Row],[win/loss ratio]]</f>
        <v>1.1192500109671579</v>
      </c>
    </row>
    <row r="2545" spans="1:28" x14ac:dyDescent="0.25">
      <c r="A2545" s="1">
        <v>5103</v>
      </c>
      <c r="B2545" s="7">
        <f t="shared" si="82"/>
        <v>16</v>
      </c>
      <c r="C2545" s="5">
        <v>2020</v>
      </c>
      <c r="D2545" s="5">
        <v>17</v>
      </c>
      <c r="E2545" t="s">
        <v>71</v>
      </c>
      <c r="F2545" t="s">
        <v>53</v>
      </c>
      <c r="G2545" s="5">
        <v>0</v>
      </c>
      <c r="H2545">
        <v>35</v>
      </c>
      <c r="I2545">
        <v>14</v>
      </c>
      <c r="J2545">
        <v>21</v>
      </c>
      <c r="K2545">
        <f>IF(Table1[[#This Row],[net]]&gt;0,1,0)</f>
        <v>1</v>
      </c>
      <c r="L2545">
        <v>-10</v>
      </c>
      <c r="M2545">
        <f>IF(Table1[[#This Row],[team]]=E2544,SUM(Table1[[#This Row],[win/loss]],M2544),Table1[[#This Row],[win/loss]])</f>
        <v>9</v>
      </c>
      <c r="N2545">
        <f>IF(Table1[[#This Row],[team]]=E2544,SUM(Table1[[#This Row],[win/loss]],M2544),Table1[[#This Row],[win/loss]])/B2545</f>
        <v>0.5625</v>
      </c>
      <c r="O2545">
        <f t="shared" si="81"/>
        <v>11</v>
      </c>
      <c r="P2545">
        <f>IF(Table1[[#This Row],[difference]]&gt;0,SQRT(Table1[[#This Row],[difference]]),-SQRT(ABS(Table1[[#This Row],[difference]])))</f>
        <v>3.3166247903553998</v>
      </c>
      <c r="Q2545">
        <f>IF(Table1[[#This Row],[line]]&gt;0,SQRT(Table1[[#This Row],[line]]),-SQRT(ABS(Table1[[#This Row],[line]])))</f>
        <v>-3.1622776601683795</v>
      </c>
      <c r="R2545">
        <f>Table1[[#This Row],[difference]]-Table1[[#This Row],[sqrt(line)]]</f>
        <v>14.16227766016838</v>
      </c>
      <c r="S2545">
        <f>IF(Table1[[#This Row],[difference]]&gt;0,1,-1)</f>
        <v>1</v>
      </c>
      <c r="T2545">
        <f>IF(Table1[[#This Row],[team]]=E2544,SUM(H2545,T2544),Table1[[#This Row],[ppg]])</f>
        <v>402</v>
      </c>
      <c r="U2545">
        <f>IF(Table1[[#This Row],[team]]=E2544,SUM(I2545,U2544),Table1[[#This Row],[ppga]])</f>
        <v>331</v>
      </c>
      <c r="V2545">
        <f>IF(Table1[[#This Row],[team]]=E2544,SUM(Table1[[#This Row],[difference]],V2544),Table1[[#This Row],[difference]])</f>
        <v>59.5</v>
      </c>
      <c r="W2545">
        <f>IF(Table1[[#This Row],[team]]=E2544,SUM(Table1[[#This Row],[sqrt(dif)]],W2544),Table1[[#This Row],[sqrt(dif)]])</f>
        <v>9.8024346057165097</v>
      </c>
      <c r="X2545">
        <f>IF(Table1[[#This Row],[team]]=E2544,SUM(Table1[[#This Row],[f1]],X2544),Table1[[#This Row],[f1]])</f>
        <v>65.767774543686173</v>
      </c>
      <c r="Y2545">
        <f>IF(Table1[[#This Row],[ATS]]=S2544,SUM(Table1[[#This Row],[ATS]],Y2544),Table1[[#This Row],[ATS]])</f>
        <v>1</v>
      </c>
      <c r="Z2545">
        <f>IF(Table1[[#This Row],[ATS]]&gt;0,Table1[[#This Row],[ATS streak (not real)]]-1,Table1[[#This Row],[ATS streak (not real)]]+1)</f>
        <v>0</v>
      </c>
      <c r="AA2545" s="5">
        <f>Table1[[#This Row],[running ttl ppg]]^2.37/(Table1[[#This Row],[running ttl ppg]]^2.37+Table1[[#This Row],[running ttl ppga]]^2.37)</f>
        <v>0.61314960083777237</v>
      </c>
      <c r="AB2545" s="5">
        <f>Table1[[#This Row],[pyth ratio]]+Table1[[#This Row],[win/loss ratio]]</f>
        <v>1.1756496008377724</v>
      </c>
    </row>
    <row r="2546" spans="1:28" x14ac:dyDescent="0.25">
      <c r="A2546" s="1">
        <v>5104</v>
      </c>
      <c r="B2546" s="7">
        <f t="shared" si="82"/>
        <v>1</v>
      </c>
      <c r="C2546" s="5">
        <v>2020</v>
      </c>
      <c r="D2546" s="5">
        <v>1</v>
      </c>
      <c r="E2546" t="s">
        <v>72</v>
      </c>
      <c r="F2546" t="s">
        <v>66</v>
      </c>
      <c r="G2546" s="5">
        <v>0</v>
      </c>
      <c r="H2546">
        <v>27</v>
      </c>
      <c r="I2546">
        <v>32</v>
      </c>
      <c r="J2546">
        <v>-5</v>
      </c>
      <c r="K2546">
        <f>IF(Table1[[#This Row],[net]]&gt;0,1,0)</f>
        <v>0</v>
      </c>
      <c r="L2546">
        <v>10</v>
      </c>
      <c r="M2546">
        <f>IF(Table1[[#This Row],[team]]=E2545,SUM(Table1[[#This Row],[win/loss]],M2545),Table1[[#This Row],[win/loss]])</f>
        <v>0</v>
      </c>
      <c r="N2546">
        <f>IF(Table1[[#This Row],[team]]=E2545,SUM(Table1[[#This Row],[win/loss]],M2545),Table1[[#This Row],[win/loss]])/B2546</f>
        <v>0</v>
      </c>
      <c r="O2546">
        <f t="shared" si="81"/>
        <v>5</v>
      </c>
      <c r="P2546">
        <f>IF(Table1[[#This Row],[difference]]&gt;0,SQRT(Table1[[#This Row],[difference]]),-SQRT(ABS(Table1[[#This Row],[difference]])))</f>
        <v>2.2360679774997898</v>
      </c>
      <c r="Q2546">
        <f>IF(Table1[[#This Row],[line]]&gt;0,SQRT(Table1[[#This Row],[line]]),-SQRT(ABS(Table1[[#This Row],[line]])))</f>
        <v>3.1622776601683795</v>
      </c>
      <c r="R2546">
        <f>Table1[[#This Row],[difference]]-Table1[[#This Row],[sqrt(line)]]</f>
        <v>1.8377223398316205</v>
      </c>
      <c r="S2546">
        <f>IF(Table1[[#This Row],[difference]]&gt;0,1,-1)</f>
        <v>1</v>
      </c>
      <c r="T2546">
        <f>IF(Table1[[#This Row],[team]]=E2545,SUM(H2546,T2545),Table1[[#This Row],[ppg]])</f>
        <v>27</v>
      </c>
      <c r="U2546">
        <f>IF(Table1[[#This Row],[team]]=E2545,SUM(I2546,U2545),Table1[[#This Row],[ppga]])</f>
        <v>32</v>
      </c>
      <c r="V2546">
        <f>IF(Table1[[#This Row],[team]]=E2545,SUM(Table1[[#This Row],[difference]],V2545),Table1[[#This Row],[difference]])</f>
        <v>5</v>
      </c>
      <c r="W2546">
        <f>IF(Table1[[#This Row],[team]]=E2545,SUM(Table1[[#This Row],[sqrt(dif)]],W2545),Table1[[#This Row],[sqrt(dif)]])</f>
        <v>2.2360679774997898</v>
      </c>
      <c r="X2546">
        <f>IF(Table1[[#This Row],[team]]=E2545,SUM(Table1[[#This Row],[f1]],X2545),Table1[[#This Row],[f1]])</f>
        <v>1.8377223398316205</v>
      </c>
      <c r="Y2546">
        <f>IF(Table1[[#This Row],[ATS]]=S2545,SUM(Table1[[#This Row],[ATS]],Y2545),Table1[[#This Row],[ATS]])</f>
        <v>2</v>
      </c>
      <c r="Z2546">
        <f>IF(Table1[[#This Row],[ATS]]&gt;0,Table1[[#This Row],[ATS streak (not real)]]-1,Table1[[#This Row],[ATS streak (not real)]]+1)</f>
        <v>1</v>
      </c>
      <c r="AA2546" s="5">
        <f>Table1[[#This Row],[running ttl ppg]]^2.37/(Table1[[#This Row],[running ttl ppg]]^2.37+Table1[[#This Row],[running ttl ppga]]^2.37)</f>
        <v>0.40067324217892974</v>
      </c>
      <c r="AB2546" s="5">
        <f>Table1[[#This Row],[pyth ratio]]+Table1[[#This Row],[win/loss ratio]]</f>
        <v>0.40067324217892974</v>
      </c>
    </row>
    <row r="2547" spans="1:28" x14ac:dyDescent="0.25">
      <c r="A2547" s="1">
        <v>5105</v>
      </c>
      <c r="B2547" s="7">
        <f t="shared" si="82"/>
        <v>2</v>
      </c>
      <c r="C2547" s="5">
        <v>2020</v>
      </c>
      <c r="D2547" s="5">
        <v>2</v>
      </c>
      <c r="E2547" t="s">
        <v>72</v>
      </c>
      <c r="F2547" t="s">
        <v>49</v>
      </c>
      <c r="G2547" s="5">
        <v>1</v>
      </c>
      <c r="H2547">
        <v>21</v>
      </c>
      <c r="I2547">
        <v>31</v>
      </c>
      <c r="J2547">
        <v>-10</v>
      </c>
      <c r="K2547">
        <f>IF(Table1[[#This Row],[net]]&gt;0,1,0)</f>
        <v>0</v>
      </c>
      <c r="L2547">
        <v>6</v>
      </c>
      <c r="M2547">
        <f>IF(Table1[[#This Row],[team]]=E2546,SUM(Table1[[#This Row],[win/loss]],M2546),Table1[[#This Row],[win/loss]])</f>
        <v>0</v>
      </c>
      <c r="N2547">
        <f>IF(Table1[[#This Row],[team]]=E2546,SUM(Table1[[#This Row],[win/loss]],M2546),Table1[[#This Row],[win/loss]])/B2547</f>
        <v>0</v>
      </c>
      <c r="O2547">
        <f t="shared" si="81"/>
        <v>-4</v>
      </c>
      <c r="P2547">
        <f>IF(Table1[[#This Row],[difference]]&gt;0,SQRT(Table1[[#This Row],[difference]]),-SQRT(ABS(Table1[[#This Row],[difference]])))</f>
        <v>-2</v>
      </c>
      <c r="Q2547">
        <f>IF(Table1[[#This Row],[line]]&gt;0,SQRT(Table1[[#This Row],[line]]),-SQRT(ABS(Table1[[#This Row],[line]])))</f>
        <v>2.4494897427831779</v>
      </c>
      <c r="R2547">
        <f>Table1[[#This Row],[difference]]-Table1[[#This Row],[sqrt(line)]]</f>
        <v>-6.4494897427831779</v>
      </c>
      <c r="S2547">
        <f>IF(Table1[[#This Row],[difference]]&gt;0,1,-1)</f>
        <v>-1</v>
      </c>
      <c r="T2547">
        <f>IF(Table1[[#This Row],[team]]=E2546,SUM(H2547,T2546),Table1[[#This Row],[ppg]])</f>
        <v>48</v>
      </c>
      <c r="U2547">
        <f>IF(Table1[[#This Row],[team]]=E2546,SUM(I2547,U2546),Table1[[#This Row],[ppga]])</f>
        <v>63</v>
      </c>
      <c r="V2547">
        <f>IF(Table1[[#This Row],[team]]=E2546,SUM(Table1[[#This Row],[difference]],V2546),Table1[[#This Row],[difference]])</f>
        <v>1</v>
      </c>
      <c r="W2547">
        <f>IF(Table1[[#This Row],[team]]=E2546,SUM(Table1[[#This Row],[sqrt(dif)]],W2546),Table1[[#This Row],[sqrt(dif)]])</f>
        <v>0.23606797749978981</v>
      </c>
      <c r="X2547">
        <f>IF(Table1[[#This Row],[team]]=E2546,SUM(Table1[[#This Row],[f1]],X2546),Table1[[#This Row],[f1]])</f>
        <v>-4.611767402951557</v>
      </c>
      <c r="Y2547">
        <f>IF(Table1[[#This Row],[ATS]]=S2546,SUM(Table1[[#This Row],[ATS]],Y2546),Table1[[#This Row],[ATS]])</f>
        <v>-1</v>
      </c>
      <c r="Z2547">
        <f>IF(Table1[[#This Row],[ATS]]&gt;0,Table1[[#This Row],[ATS streak (not real)]]-1,Table1[[#This Row],[ATS streak (not real)]]+1)</f>
        <v>0</v>
      </c>
      <c r="AA2547" s="5">
        <f>Table1[[#This Row],[running ttl ppg]]^2.37/(Table1[[#This Row],[running ttl ppg]]^2.37+Table1[[#This Row],[running ttl ppga]]^2.37)</f>
        <v>0.34423387666125821</v>
      </c>
      <c r="AB2547" s="5">
        <f>Table1[[#This Row],[pyth ratio]]+Table1[[#This Row],[win/loss ratio]]</f>
        <v>0.34423387666125821</v>
      </c>
    </row>
    <row r="2548" spans="1:28" x14ac:dyDescent="0.25">
      <c r="A2548" s="1">
        <v>5106</v>
      </c>
      <c r="B2548" s="7">
        <f t="shared" si="82"/>
        <v>3</v>
      </c>
      <c r="C2548" s="5">
        <v>2020</v>
      </c>
      <c r="D2548" s="5">
        <v>3</v>
      </c>
      <c r="E2548" t="s">
        <v>72</v>
      </c>
      <c r="F2548" t="s">
        <v>46</v>
      </c>
      <c r="G2548" s="5">
        <v>1</v>
      </c>
      <c r="H2548">
        <v>15</v>
      </c>
      <c r="I2548">
        <v>31</v>
      </c>
      <c r="J2548">
        <v>-16</v>
      </c>
      <c r="K2548">
        <f>IF(Table1[[#This Row],[net]]&gt;0,1,0)</f>
        <v>0</v>
      </c>
      <c r="L2548">
        <v>5</v>
      </c>
      <c r="M2548">
        <f>IF(Table1[[#This Row],[team]]=E2547,SUM(Table1[[#This Row],[win/loss]],M2547),Table1[[#This Row],[win/loss]])</f>
        <v>0</v>
      </c>
      <c r="N2548">
        <f>IF(Table1[[#This Row],[team]]=E2547,SUM(Table1[[#This Row],[win/loss]],M2547),Table1[[#This Row],[win/loss]])/B2548</f>
        <v>0</v>
      </c>
      <c r="O2548">
        <f t="shared" si="81"/>
        <v>-11</v>
      </c>
      <c r="P2548">
        <f>IF(Table1[[#This Row],[difference]]&gt;0,SQRT(Table1[[#This Row],[difference]]),-SQRT(ABS(Table1[[#This Row],[difference]])))</f>
        <v>-3.3166247903553998</v>
      </c>
      <c r="Q2548">
        <f>IF(Table1[[#This Row],[line]]&gt;0,SQRT(Table1[[#This Row],[line]]),-SQRT(ABS(Table1[[#This Row],[line]])))</f>
        <v>2.2360679774997898</v>
      </c>
      <c r="R2548">
        <f>Table1[[#This Row],[difference]]-Table1[[#This Row],[sqrt(line)]]</f>
        <v>-13.23606797749979</v>
      </c>
      <c r="S2548">
        <f>IF(Table1[[#This Row],[difference]]&gt;0,1,-1)</f>
        <v>-1</v>
      </c>
      <c r="T2548">
        <f>IF(Table1[[#This Row],[team]]=E2547,SUM(H2548,T2547),Table1[[#This Row],[ppg]])</f>
        <v>63</v>
      </c>
      <c r="U2548">
        <f>IF(Table1[[#This Row],[team]]=E2547,SUM(I2548,U2547),Table1[[#This Row],[ppga]])</f>
        <v>94</v>
      </c>
      <c r="V2548">
        <f>IF(Table1[[#This Row],[team]]=E2547,SUM(Table1[[#This Row],[difference]],V2547),Table1[[#This Row],[difference]])</f>
        <v>-10</v>
      </c>
      <c r="W2548">
        <f>IF(Table1[[#This Row],[team]]=E2547,SUM(Table1[[#This Row],[sqrt(dif)]],W2547),Table1[[#This Row],[sqrt(dif)]])</f>
        <v>-3.08055681285561</v>
      </c>
      <c r="X2548">
        <f>IF(Table1[[#This Row],[team]]=E2547,SUM(Table1[[#This Row],[f1]],X2547),Table1[[#This Row],[f1]])</f>
        <v>-17.847835380451347</v>
      </c>
      <c r="Y2548">
        <f>IF(Table1[[#This Row],[ATS]]=S2547,SUM(Table1[[#This Row],[ATS]],Y2547),Table1[[#This Row],[ATS]])</f>
        <v>-2</v>
      </c>
      <c r="Z2548">
        <f>IF(Table1[[#This Row],[ATS]]&gt;0,Table1[[#This Row],[ATS streak (not real)]]-1,Table1[[#This Row],[ATS streak (not real)]]+1)</f>
        <v>-1</v>
      </c>
      <c r="AA2548" s="5">
        <f>Table1[[#This Row],[running ttl ppg]]^2.37/(Table1[[#This Row],[running ttl ppg]]^2.37+Table1[[#This Row],[running ttl ppga]]^2.37)</f>
        <v>0.27921086808552331</v>
      </c>
      <c r="AB2548" s="5">
        <f>Table1[[#This Row],[pyth ratio]]+Table1[[#This Row],[win/loss ratio]]</f>
        <v>0.27921086808552331</v>
      </c>
    </row>
    <row r="2549" spans="1:28" x14ac:dyDescent="0.25">
      <c r="A2549" s="1">
        <v>5107</v>
      </c>
      <c r="B2549" s="7">
        <f t="shared" si="82"/>
        <v>4</v>
      </c>
      <c r="C2549" s="5">
        <v>2020</v>
      </c>
      <c r="D2549" s="5">
        <v>4</v>
      </c>
      <c r="E2549" t="s">
        <v>72</v>
      </c>
      <c r="F2549" t="s">
        <v>61</v>
      </c>
      <c r="G2549" s="5">
        <v>0</v>
      </c>
      <c r="H2549">
        <v>3</v>
      </c>
      <c r="I2549">
        <v>24</v>
      </c>
      <c r="J2549">
        <v>-21</v>
      </c>
      <c r="K2549">
        <f>IF(Table1[[#This Row],[net]]&gt;0,1,0)</f>
        <v>0</v>
      </c>
      <c r="L2549">
        <v>3</v>
      </c>
      <c r="M2549">
        <f>IF(Table1[[#This Row],[team]]=E2548,SUM(Table1[[#This Row],[win/loss]],M2548),Table1[[#This Row],[win/loss]])</f>
        <v>0</v>
      </c>
      <c r="N2549">
        <f>IF(Table1[[#This Row],[team]]=E2548,SUM(Table1[[#This Row],[win/loss]],M2548),Table1[[#This Row],[win/loss]])/B2549</f>
        <v>0</v>
      </c>
      <c r="O2549">
        <f t="shared" si="81"/>
        <v>-18</v>
      </c>
      <c r="P2549">
        <f>IF(Table1[[#This Row],[difference]]&gt;0,SQRT(Table1[[#This Row],[difference]]),-SQRT(ABS(Table1[[#This Row],[difference]])))</f>
        <v>-4.2426406871192848</v>
      </c>
      <c r="Q2549">
        <f>IF(Table1[[#This Row],[line]]&gt;0,SQRT(Table1[[#This Row],[line]]),-SQRT(ABS(Table1[[#This Row],[line]])))</f>
        <v>1.7320508075688772</v>
      </c>
      <c r="R2549">
        <f>Table1[[#This Row],[difference]]-Table1[[#This Row],[sqrt(line)]]</f>
        <v>-19.732050807568879</v>
      </c>
      <c r="S2549">
        <f>IF(Table1[[#This Row],[difference]]&gt;0,1,-1)</f>
        <v>-1</v>
      </c>
      <c r="T2549">
        <f>IF(Table1[[#This Row],[team]]=E2548,SUM(H2549,T2548),Table1[[#This Row],[ppg]])</f>
        <v>66</v>
      </c>
      <c r="U2549">
        <f>IF(Table1[[#This Row],[team]]=E2548,SUM(I2549,U2548),Table1[[#This Row],[ppga]])</f>
        <v>118</v>
      </c>
      <c r="V2549">
        <f>IF(Table1[[#This Row],[team]]=E2548,SUM(Table1[[#This Row],[difference]],V2548),Table1[[#This Row],[difference]])</f>
        <v>-28</v>
      </c>
      <c r="W2549">
        <f>IF(Table1[[#This Row],[team]]=E2548,SUM(Table1[[#This Row],[sqrt(dif)]],W2548),Table1[[#This Row],[sqrt(dif)]])</f>
        <v>-7.3231974999748948</v>
      </c>
      <c r="X2549">
        <f>IF(Table1[[#This Row],[team]]=E2548,SUM(Table1[[#This Row],[f1]],X2548),Table1[[#This Row],[f1]])</f>
        <v>-37.579886188020225</v>
      </c>
      <c r="Y2549">
        <f>IF(Table1[[#This Row],[ATS]]=S2548,SUM(Table1[[#This Row],[ATS]],Y2548),Table1[[#This Row],[ATS]])</f>
        <v>-3</v>
      </c>
      <c r="Z2549">
        <f>IF(Table1[[#This Row],[ATS]]&gt;0,Table1[[#This Row],[ATS streak (not real)]]-1,Table1[[#This Row],[ATS streak (not real)]]+1)</f>
        <v>-2</v>
      </c>
      <c r="AA2549" s="5">
        <f>Table1[[#This Row],[running ttl ppg]]^2.37/(Table1[[#This Row],[running ttl ppg]]^2.37+Table1[[#This Row],[running ttl ppga]]^2.37)</f>
        <v>0.20148467732025049</v>
      </c>
      <c r="AB2549" s="5">
        <f>Table1[[#This Row],[pyth ratio]]+Table1[[#This Row],[win/loss ratio]]</f>
        <v>0.20148467732025049</v>
      </c>
    </row>
    <row r="2550" spans="1:28" x14ac:dyDescent="0.25">
      <c r="A2550" s="1">
        <v>5108</v>
      </c>
      <c r="B2550" s="7">
        <f t="shared" si="82"/>
        <v>5</v>
      </c>
      <c r="C2550" s="5">
        <v>2020</v>
      </c>
      <c r="D2550" s="5">
        <v>5</v>
      </c>
      <c r="E2550" t="s">
        <v>72</v>
      </c>
      <c r="F2550" t="s">
        <v>63</v>
      </c>
      <c r="G2550" s="5">
        <v>1</v>
      </c>
      <c r="H2550">
        <v>7</v>
      </c>
      <c r="I2550">
        <v>33</v>
      </c>
      <c r="J2550">
        <v>-26</v>
      </c>
      <c r="K2550">
        <f>IF(Table1[[#This Row],[net]]&gt;0,1,0)</f>
        <v>0</v>
      </c>
      <c r="L2550">
        <v>16.5</v>
      </c>
      <c r="M2550">
        <f>IF(Table1[[#This Row],[team]]=E2549,SUM(Table1[[#This Row],[win/loss]],M2549),Table1[[#This Row],[win/loss]])</f>
        <v>0</v>
      </c>
      <c r="N2550">
        <f>IF(Table1[[#This Row],[team]]=E2549,SUM(Table1[[#This Row],[win/loss]],M2549),Table1[[#This Row],[win/loss]])/B2550</f>
        <v>0</v>
      </c>
      <c r="O2550">
        <f t="shared" si="81"/>
        <v>-9.5</v>
      </c>
      <c r="P2550">
        <f>IF(Table1[[#This Row],[difference]]&gt;0,SQRT(Table1[[#This Row],[difference]]),-SQRT(ABS(Table1[[#This Row],[difference]])))</f>
        <v>-3.082207001484488</v>
      </c>
      <c r="Q2550">
        <f>IF(Table1[[#This Row],[line]]&gt;0,SQRT(Table1[[#This Row],[line]]),-SQRT(ABS(Table1[[#This Row],[line]])))</f>
        <v>4.0620192023179804</v>
      </c>
      <c r="R2550">
        <f>Table1[[#This Row],[difference]]-Table1[[#This Row],[sqrt(line)]]</f>
        <v>-13.56201920231798</v>
      </c>
      <c r="S2550">
        <f>IF(Table1[[#This Row],[difference]]&gt;0,1,-1)</f>
        <v>-1</v>
      </c>
      <c r="T2550">
        <f>IF(Table1[[#This Row],[team]]=E2549,SUM(H2550,T2549),Table1[[#This Row],[ppg]])</f>
        <v>73</v>
      </c>
      <c r="U2550">
        <f>IF(Table1[[#This Row],[team]]=E2549,SUM(I2550,U2549),Table1[[#This Row],[ppga]])</f>
        <v>151</v>
      </c>
      <c r="V2550">
        <f>IF(Table1[[#This Row],[team]]=E2549,SUM(Table1[[#This Row],[difference]],V2549),Table1[[#This Row],[difference]])</f>
        <v>-37.5</v>
      </c>
      <c r="W2550">
        <f>IF(Table1[[#This Row],[team]]=E2549,SUM(Table1[[#This Row],[sqrt(dif)]],W2549),Table1[[#This Row],[sqrt(dif)]])</f>
        <v>-10.405404501459383</v>
      </c>
      <c r="X2550">
        <f>IF(Table1[[#This Row],[team]]=E2549,SUM(Table1[[#This Row],[f1]],X2549),Table1[[#This Row],[f1]])</f>
        <v>-51.141905390338209</v>
      </c>
      <c r="Y2550">
        <f>IF(Table1[[#This Row],[ATS]]=S2549,SUM(Table1[[#This Row],[ATS]],Y2549),Table1[[#This Row],[ATS]])</f>
        <v>-4</v>
      </c>
      <c r="Z2550">
        <f>IF(Table1[[#This Row],[ATS]]&gt;0,Table1[[#This Row],[ATS streak (not real)]]-1,Table1[[#This Row],[ATS streak (not real)]]+1)</f>
        <v>-3</v>
      </c>
      <c r="AA2550" s="5">
        <f>Table1[[#This Row],[running ttl ppg]]^2.37/(Table1[[#This Row],[running ttl ppg]]^2.37+Table1[[#This Row],[running ttl ppga]]^2.37)</f>
        <v>0.15154115555327055</v>
      </c>
      <c r="AB2550" s="5">
        <f>Table1[[#This Row],[pyth ratio]]+Table1[[#This Row],[win/loss ratio]]</f>
        <v>0.15154115555327055</v>
      </c>
    </row>
    <row r="2551" spans="1:28" x14ac:dyDescent="0.25">
      <c r="A2551" s="1">
        <v>5109</v>
      </c>
      <c r="B2551" s="7">
        <f t="shared" si="82"/>
        <v>6</v>
      </c>
      <c r="C2551" s="5">
        <v>2020</v>
      </c>
      <c r="D2551" s="5">
        <v>6</v>
      </c>
      <c r="E2551" t="s">
        <v>72</v>
      </c>
      <c r="F2551" t="s">
        <v>59</v>
      </c>
      <c r="G2551" s="5">
        <v>0</v>
      </c>
      <c r="H2551">
        <v>17</v>
      </c>
      <c r="I2551">
        <v>16</v>
      </c>
      <c r="J2551">
        <v>1</v>
      </c>
      <c r="K2551">
        <f>IF(Table1[[#This Row],[net]]&gt;0,1,0)</f>
        <v>1</v>
      </c>
      <c r="L2551">
        <v>-6</v>
      </c>
      <c r="M2551">
        <f>IF(Table1[[#This Row],[team]]=E2550,SUM(Table1[[#This Row],[win/loss]],M2550),Table1[[#This Row],[win/loss]])</f>
        <v>1</v>
      </c>
      <c r="N2551">
        <f>IF(Table1[[#This Row],[team]]=E2550,SUM(Table1[[#This Row],[win/loss]],M2550),Table1[[#This Row],[win/loss]])/B2551</f>
        <v>0.16666666666666666</v>
      </c>
      <c r="O2551">
        <f t="shared" si="81"/>
        <v>-5</v>
      </c>
      <c r="P2551">
        <f>IF(Table1[[#This Row],[difference]]&gt;0,SQRT(Table1[[#This Row],[difference]]),-SQRT(ABS(Table1[[#This Row],[difference]])))</f>
        <v>-2.2360679774997898</v>
      </c>
      <c r="Q2551">
        <f>IF(Table1[[#This Row],[line]]&gt;0,SQRT(Table1[[#This Row],[line]]),-SQRT(ABS(Table1[[#This Row],[line]])))</f>
        <v>-2.4494897427831779</v>
      </c>
      <c r="R2551">
        <f>Table1[[#This Row],[difference]]-Table1[[#This Row],[sqrt(line)]]</f>
        <v>-2.5505102572168221</v>
      </c>
      <c r="S2551">
        <f>IF(Table1[[#This Row],[difference]]&gt;0,1,-1)</f>
        <v>-1</v>
      </c>
      <c r="T2551">
        <f>IF(Table1[[#This Row],[team]]=E2550,SUM(H2551,T2550),Table1[[#This Row],[ppg]])</f>
        <v>90</v>
      </c>
      <c r="U2551">
        <f>IF(Table1[[#This Row],[team]]=E2550,SUM(I2551,U2550),Table1[[#This Row],[ppga]])</f>
        <v>167</v>
      </c>
      <c r="V2551">
        <f>IF(Table1[[#This Row],[team]]=E2550,SUM(Table1[[#This Row],[difference]],V2550),Table1[[#This Row],[difference]])</f>
        <v>-42.5</v>
      </c>
      <c r="W2551">
        <f>IF(Table1[[#This Row],[team]]=E2550,SUM(Table1[[#This Row],[sqrt(dif)]],W2550),Table1[[#This Row],[sqrt(dif)]])</f>
        <v>-12.641472478959173</v>
      </c>
      <c r="X2551">
        <f>IF(Table1[[#This Row],[team]]=E2550,SUM(Table1[[#This Row],[f1]],X2550),Table1[[#This Row],[f1]])</f>
        <v>-53.69241564755503</v>
      </c>
      <c r="Y2551">
        <f>IF(Table1[[#This Row],[ATS]]=S2550,SUM(Table1[[#This Row],[ATS]],Y2550),Table1[[#This Row],[ATS]])</f>
        <v>-5</v>
      </c>
      <c r="Z2551">
        <f>IF(Table1[[#This Row],[ATS]]&gt;0,Table1[[#This Row],[ATS streak (not real)]]-1,Table1[[#This Row],[ATS streak (not real)]]+1)</f>
        <v>-4</v>
      </c>
      <c r="AA2551" s="5">
        <f>Table1[[#This Row],[running ttl ppg]]^2.37/(Table1[[#This Row],[running ttl ppg]]^2.37+Table1[[#This Row],[running ttl ppga]]^2.37)</f>
        <v>0.18768907886784142</v>
      </c>
      <c r="AB2551" s="5">
        <f>Table1[[#This Row],[pyth ratio]]+Table1[[#This Row],[win/loss ratio]]</f>
        <v>0.3543557455345081</v>
      </c>
    </row>
    <row r="2552" spans="1:28" x14ac:dyDescent="0.25">
      <c r="A2552" s="1">
        <v>5110</v>
      </c>
      <c r="B2552" s="7">
        <f t="shared" si="82"/>
        <v>7</v>
      </c>
      <c r="C2552" s="5">
        <v>2020</v>
      </c>
      <c r="D2552" s="5">
        <v>7</v>
      </c>
      <c r="E2552" t="s">
        <v>72</v>
      </c>
      <c r="F2552" t="s">
        <v>68</v>
      </c>
      <c r="G2552" s="5">
        <v>1</v>
      </c>
      <c r="H2552">
        <v>0</v>
      </c>
      <c r="I2552">
        <v>9</v>
      </c>
      <c r="J2552">
        <v>-9</v>
      </c>
      <c r="K2552">
        <f>IF(Table1[[#This Row],[net]]&gt;0,1,0)</f>
        <v>0</v>
      </c>
      <c r="L2552">
        <v>10</v>
      </c>
      <c r="M2552">
        <f>IF(Table1[[#This Row],[team]]=E2551,SUM(Table1[[#This Row],[win/loss]],M2551),Table1[[#This Row],[win/loss]])</f>
        <v>1</v>
      </c>
      <c r="N2552">
        <f>IF(Table1[[#This Row],[team]]=E2551,SUM(Table1[[#This Row],[win/loss]],M2551),Table1[[#This Row],[win/loss]])/B2552</f>
        <v>0.14285714285714285</v>
      </c>
      <c r="O2552">
        <f t="shared" si="81"/>
        <v>1</v>
      </c>
      <c r="P2552">
        <f>IF(Table1[[#This Row],[difference]]&gt;0,SQRT(Table1[[#This Row],[difference]]),-SQRT(ABS(Table1[[#This Row],[difference]])))</f>
        <v>1</v>
      </c>
      <c r="Q2552">
        <f>IF(Table1[[#This Row],[line]]&gt;0,SQRT(Table1[[#This Row],[line]]),-SQRT(ABS(Table1[[#This Row],[line]])))</f>
        <v>3.1622776601683795</v>
      </c>
      <c r="R2552">
        <f>Table1[[#This Row],[difference]]-Table1[[#This Row],[sqrt(line)]]</f>
        <v>-2.1622776601683795</v>
      </c>
      <c r="S2552">
        <f>IF(Table1[[#This Row],[difference]]&gt;0,1,-1)</f>
        <v>1</v>
      </c>
      <c r="T2552">
        <f>IF(Table1[[#This Row],[team]]=E2551,SUM(H2552,T2551),Table1[[#This Row],[ppg]])</f>
        <v>90</v>
      </c>
      <c r="U2552">
        <f>IF(Table1[[#This Row],[team]]=E2551,SUM(I2552,U2551),Table1[[#This Row],[ppga]])</f>
        <v>176</v>
      </c>
      <c r="V2552">
        <f>IF(Table1[[#This Row],[team]]=E2551,SUM(Table1[[#This Row],[difference]],V2551),Table1[[#This Row],[difference]])</f>
        <v>-41.5</v>
      </c>
      <c r="W2552">
        <f>IF(Table1[[#This Row],[team]]=E2551,SUM(Table1[[#This Row],[sqrt(dif)]],W2551),Table1[[#This Row],[sqrt(dif)]])</f>
        <v>-11.641472478959173</v>
      </c>
      <c r="X2552">
        <f>IF(Table1[[#This Row],[team]]=E2551,SUM(Table1[[#This Row],[f1]],X2551),Table1[[#This Row],[f1]])</f>
        <v>-55.854693307723409</v>
      </c>
      <c r="Y2552">
        <f>IF(Table1[[#This Row],[ATS]]=S2551,SUM(Table1[[#This Row],[ATS]],Y2551),Table1[[#This Row],[ATS]])</f>
        <v>1</v>
      </c>
      <c r="Z2552">
        <f>IF(Table1[[#This Row],[ATS]]&gt;0,Table1[[#This Row],[ATS streak (not real)]]-1,Table1[[#This Row],[ATS streak (not real)]]+1)</f>
        <v>0</v>
      </c>
      <c r="AA2552" s="5">
        <f>Table1[[#This Row],[running ttl ppg]]^2.37/(Table1[[#This Row],[running ttl ppg]]^2.37+Table1[[#This Row],[running ttl ppga]]^2.37)</f>
        <v>0.1694545154900183</v>
      </c>
      <c r="AB2552" s="5">
        <f>Table1[[#This Row],[pyth ratio]]+Table1[[#This Row],[win/loss ratio]]</f>
        <v>0.31231165834716113</v>
      </c>
    </row>
    <row r="2553" spans="1:28" x14ac:dyDescent="0.25">
      <c r="A2553" s="1">
        <v>5111</v>
      </c>
      <c r="B2553" s="7">
        <f t="shared" si="82"/>
        <v>8</v>
      </c>
      <c r="C2553" s="5">
        <v>2020</v>
      </c>
      <c r="D2553" s="5">
        <v>8</v>
      </c>
      <c r="E2553" t="s">
        <v>72</v>
      </c>
      <c r="F2553" t="s">
        <v>60</v>
      </c>
      <c r="G2553" s="5">
        <v>0</v>
      </c>
      <c r="H2553">
        <v>9</v>
      </c>
      <c r="I2553">
        <v>19</v>
      </c>
      <c r="J2553">
        <v>-10</v>
      </c>
      <c r="K2553">
        <f>IF(Table1[[#This Row],[net]]&gt;0,1,0)</f>
        <v>0</v>
      </c>
      <c r="L2553">
        <v>16.5</v>
      </c>
      <c r="M2553">
        <f>IF(Table1[[#This Row],[team]]=E2552,SUM(Table1[[#This Row],[win/loss]],M2552),Table1[[#This Row],[win/loss]])</f>
        <v>1</v>
      </c>
      <c r="N2553">
        <f>IF(Table1[[#This Row],[team]]=E2552,SUM(Table1[[#This Row],[win/loss]],M2552),Table1[[#This Row],[win/loss]])/B2553</f>
        <v>0.125</v>
      </c>
      <c r="O2553">
        <f t="shared" si="81"/>
        <v>6.5</v>
      </c>
      <c r="P2553">
        <f>IF(Table1[[#This Row],[difference]]&gt;0,SQRT(Table1[[#This Row],[difference]]),-SQRT(ABS(Table1[[#This Row],[difference]])))</f>
        <v>2.5495097567963922</v>
      </c>
      <c r="Q2553">
        <f>IF(Table1[[#This Row],[line]]&gt;0,SQRT(Table1[[#This Row],[line]]),-SQRT(ABS(Table1[[#This Row],[line]])))</f>
        <v>4.0620192023179804</v>
      </c>
      <c r="R2553">
        <f>Table1[[#This Row],[difference]]-Table1[[#This Row],[sqrt(line)]]</f>
        <v>2.4379807976820196</v>
      </c>
      <c r="S2553">
        <f>IF(Table1[[#This Row],[difference]]&gt;0,1,-1)</f>
        <v>1</v>
      </c>
      <c r="T2553">
        <f>IF(Table1[[#This Row],[team]]=E2552,SUM(H2553,T2552),Table1[[#This Row],[ppg]])</f>
        <v>99</v>
      </c>
      <c r="U2553">
        <f>IF(Table1[[#This Row],[team]]=E2552,SUM(I2553,U2552),Table1[[#This Row],[ppga]])</f>
        <v>195</v>
      </c>
      <c r="V2553">
        <f>IF(Table1[[#This Row],[team]]=E2552,SUM(Table1[[#This Row],[difference]],V2552),Table1[[#This Row],[difference]])</f>
        <v>-35</v>
      </c>
      <c r="W2553">
        <f>IF(Table1[[#This Row],[team]]=E2552,SUM(Table1[[#This Row],[sqrt(dif)]],W2552),Table1[[#This Row],[sqrt(dif)]])</f>
        <v>-9.0919627221627799</v>
      </c>
      <c r="X2553">
        <f>IF(Table1[[#This Row],[team]]=E2552,SUM(Table1[[#This Row],[f1]],X2552),Table1[[#This Row],[f1]])</f>
        <v>-53.416712510041393</v>
      </c>
      <c r="Y2553">
        <f>IF(Table1[[#This Row],[ATS]]=S2552,SUM(Table1[[#This Row],[ATS]],Y2552),Table1[[#This Row],[ATS]])</f>
        <v>2</v>
      </c>
      <c r="Z2553">
        <f>IF(Table1[[#This Row],[ATS]]&gt;0,Table1[[#This Row],[ATS streak (not real)]]-1,Table1[[#This Row],[ATS streak (not real)]]+1)</f>
        <v>1</v>
      </c>
      <c r="AA2553" s="5">
        <f>Table1[[#This Row],[running ttl ppg]]^2.37/(Table1[[#This Row],[running ttl ppg]]^2.37+Table1[[#This Row],[running ttl ppga]]^2.37)</f>
        <v>0.16706468560702167</v>
      </c>
      <c r="AB2553" s="5">
        <f>Table1[[#This Row],[pyth ratio]]+Table1[[#This Row],[win/loss ratio]]</f>
        <v>0.2920646856070217</v>
      </c>
    </row>
    <row r="2554" spans="1:28" x14ac:dyDescent="0.25">
      <c r="A2554" s="1">
        <v>5112</v>
      </c>
      <c r="B2554" s="7">
        <f t="shared" si="82"/>
        <v>9</v>
      </c>
      <c r="C2554" s="5">
        <v>2020</v>
      </c>
      <c r="D2554" s="5">
        <v>9</v>
      </c>
      <c r="E2554" t="s">
        <v>72</v>
      </c>
      <c r="F2554" t="s">
        <v>44</v>
      </c>
      <c r="G2554" s="5">
        <v>0</v>
      </c>
      <c r="H2554">
        <v>9</v>
      </c>
      <c r="I2554">
        <v>24</v>
      </c>
      <c r="J2554">
        <v>-15</v>
      </c>
      <c r="K2554">
        <f>IF(Table1[[#This Row],[net]]&gt;0,1,0)</f>
        <v>0</v>
      </c>
      <c r="L2554">
        <v>10.5</v>
      </c>
      <c r="M2554">
        <f>IF(Table1[[#This Row],[team]]=E2553,SUM(Table1[[#This Row],[win/loss]],M2553),Table1[[#This Row],[win/loss]])</f>
        <v>1</v>
      </c>
      <c r="N2554">
        <f>IF(Table1[[#This Row],[team]]=E2553,SUM(Table1[[#This Row],[win/loss]],M2553),Table1[[#This Row],[win/loss]])/B2554</f>
        <v>0.1111111111111111</v>
      </c>
      <c r="O2554">
        <f t="shared" si="81"/>
        <v>-4.5</v>
      </c>
      <c r="P2554">
        <f>IF(Table1[[#This Row],[difference]]&gt;0,SQRT(Table1[[#This Row],[difference]]),-SQRT(ABS(Table1[[#This Row],[difference]])))</f>
        <v>-2.1213203435596424</v>
      </c>
      <c r="Q2554">
        <f>IF(Table1[[#This Row],[line]]&gt;0,SQRT(Table1[[#This Row],[line]]),-SQRT(ABS(Table1[[#This Row],[line]])))</f>
        <v>3.2403703492039302</v>
      </c>
      <c r="R2554">
        <f>Table1[[#This Row],[difference]]-Table1[[#This Row],[sqrt(line)]]</f>
        <v>-7.7403703492039302</v>
      </c>
      <c r="S2554">
        <f>IF(Table1[[#This Row],[difference]]&gt;0,1,-1)</f>
        <v>-1</v>
      </c>
      <c r="T2554">
        <f>IF(Table1[[#This Row],[team]]=E2553,SUM(H2554,T2553),Table1[[#This Row],[ppg]])</f>
        <v>108</v>
      </c>
      <c r="U2554">
        <f>IF(Table1[[#This Row],[team]]=E2553,SUM(I2554,U2553),Table1[[#This Row],[ppga]])</f>
        <v>219</v>
      </c>
      <c r="V2554">
        <f>IF(Table1[[#This Row],[team]]=E2553,SUM(Table1[[#This Row],[difference]],V2553),Table1[[#This Row],[difference]])</f>
        <v>-39.5</v>
      </c>
      <c r="W2554">
        <f>IF(Table1[[#This Row],[team]]=E2553,SUM(Table1[[#This Row],[sqrt(dif)]],W2553),Table1[[#This Row],[sqrt(dif)]])</f>
        <v>-11.213283065722422</v>
      </c>
      <c r="X2554">
        <f>IF(Table1[[#This Row],[team]]=E2553,SUM(Table1[[#This Row],[f1]],X2553),Table1[[#This Row],[f1]])</f>
        <v>-61.157082859245321</v>
      </c>
      <c r="Y2554">
        <f>IF(Table1[[#This Row],[ATS]]=S2553,SUM(Table1[[#This Row],[ATS]],Y2553),Table1[[#This Row],[ATS]])</f>
        <v>-1</v>
      </c>
      <c r="Z2554">
        <f>IF(Table1[[#This Row],[ATS]]&gt;0,Table1[[#This Row],[ATS streak (not real)]]-1,Table1[[#This Row],[ATS streak (not real)]]+1)</f>
        <v>0</v>
      </c>
      <c r="AA2554" s="5">
        <f>Table1[[#This Row],[running ttl ppg]]^2.37/(Table1[[#This Row],[running ttl ppg]]^2.37+Table1[[#This Row],[running ttl ppga]]^2.37)</f>
        <v>0.15769903830427326</v>
      </c>
      <c r="AB2554" s="5">
        <f>Table1[[#This Row],[pyth ratio]]+Table1[[#This Row],[win/loss ratio]]</f>
        <v>0.26881014941538439</v>
      </c>
    </row>
    <row r="2555" spans="1:28" x14ac:dyDescent="0.25">
      <c r="A2555" s="1">
        <v>5113</v>
      </c>
      <c r="B2555" s="7">
        <f t="shared" si="82"/>
        <v>10</v>
      </c>
      <c r="C2555" s="5">
        <v>2020</v>
      </c>
      <c r="D2555" s="5">
        <v>11</v>
      </c>
      <c r="E2555" t="s">
        <v>72</v>
      </c>
      <c r="F2555" t="s">
        <v>62</v>
      </c>
      <c r="G2555" s="5">
        <v>1</v>
      </c>
      <c r="H2555">
        <v>17</v>
      </c>
      <c r="I2555">
        <v>34</v>
      </c>
      <c r="J2555">
        <v>-17</v>
      </c>
      <c r="K2555">
        <f>IF(Table1[[#This Row],[net]]&gt;0,1,0)</f>
        <v>0</v>
      </c>
      <c r="L2555">
        <v>-1.5</v>
      </c>
      <c r="M2555">
        <f>IF(Table1[[#This Row],[team]]=E2554,SUM(Table1[[#This Row],[win/loss]],M2554),Table1[[#This Row],[win/loss]])</f>
        <v>1</v>
      </c>
      <c r="N2555">
        <f>IF(Table1[[#This Row],[team]]=E2554,SUM(Table1[[#This Row],[win/loss]],M2554),Table1[[#This Row],[win/loss]])/B2555</f>
        <v>0.1</v>
      </c>
      <c r="O2555">
        <f t="shared" si="81"/>
        <v>-18.5</v>
      </c>
      <c r="P2555">
        <f>IF(Table1[[#This Row],[difference]]&gt;0,SQRT(Table1[[#This Row],[difference]]),-SQRT(ABS(Table1[[#This Row],[difference]])))</f>
        <v>-4.3011626335213133</v>
      </c>
      <c r="Q2555">
        <f>IF(Table1[[#This Row],[line]]&gt;0,SQRT(Table1[[#This Row],[line]]),-SQRT(ABS(Table1[[#This Row],[line]])))</f>
        <v>-1.2247448713915889</v>
      </c>
      <c r="R2555">
        <f>Table1[[#This Row],[difference]]-Table1[[#This Row],[sqrt(line)]]</f>
        <v>-17.275255128608411</v>
      </c>
      <c r="S2555">
        <f>IF(Table1[[#This Row],[difference]]&gt;0,1,-1)</f>
        <v>-1</v>
      </c>
      <c r="T2555">
        <f>IF(Table1[[#This Row],[team]]=E2554,SUM(H2555,T2554),Table1[[#This Row],[ppg]])</f>
        <v>125</v>
      </c>
      <c r="U2555">
        <f>IF(Table1[[#This Row],[team]]=E2554,SUM(I2555,U2554),Table1[[#This Row],[ppga]])</f>
        <v>253</v>
      </c>
      <c r="V2555">
        <f>IF(Table1[[#This Row],[team]]=E2554,SUM(Table1[[#This Row],[difference]],V2554),Table1[[#This Row],[difference]])</f>
        <v>-58</v>
      </c>
      <c r="W2555">
        <f>IF(Table1[[#This Row],[team]]=E2554,SUM(Table1[[#This Row],[sqrt(dif)]],W2554),Table1[[#This Row],[sqrt(dif)]])</f>
        <v>-15.514445699243735</v>
      </c>
      <c r="X2555">
        <f>IF(Table1[[#This Row],[team]]=E2554,SUM(Table1[[#This Row],[f1]],X2554),Table1[[#This Row],[f1]])</f>
        <v>-78.432337987853728</v>
      </c>
      <c r="Y2555">
        <f>IF(Table1[[#This Row],[ATS]]=S2554,SUM(Table1[[#This Row],[ATS]],Y2554),Table1[[#This Row],[ATS]])</f>
        <v>-2</v>
      </c>
      <c r="Z2555">
        <f>IF(Table1[[#This Row],[ATS]]&gt;0,Table1[[#This Row],[ATS streak (not real)]]-1,Table1[[#This Row],[ATS streak (not real)]]+1)</f>
        <v>-1</v>
      </c>
      <c r="AA2555" s="5">
        <f>Table1[[#This Row],[running ttl ppg]]^2.37/(Table1[[#This Row],[running ttl ppg]]^2.37+Table1[[#This Row],[running ttl ppga]]^2.37)</f>
        <v>0.1582869639194851</v>
      </c>
      <c r="AB2555" s="5">
        <f>Table1[[#This Row],[pyth ratio]]+Table1[[#This Row],[win/loss ratio]]</f>
        <v>0.25828696391948514</v>
      </c>
    </row>
    <row r="2556" spans="1:28" x14ac:dyDescent="0.25">
      <c r="A2556" s="1">
        <v>5114</v>
      </c>
      <c r="B2556" s="7">
        <f t="shared" si="82"/>
        <v>11</v>
      </c>
      <c r="C2556" s="5">
        <v>2020</v>
      </c>
      <c r="D2556" s="5">
        <v>12</v>
      </c>
      <c r="E2556" t="s">
        <v>72</v>
      </c>
      <c r="F2556" t="s">
        <v>51</v>
      </c>
      <c r="G2556" s="5">
        <v>1</v>
      </c>
      <c r="H2556">
        <v>19</v>
      </c>
      <c r="I2556">
        <v>16</v>
      </c>
      <c r="J2556">
        <v>3</v>
      </c>
      <c r="K2556">
        <f>IF(Table1[[#This Row],[net]]&gt;0,1,0)</f>
        <v>1</v>
      </c>
      <c r="L2556">
        <v>4</v>
      </c>
      <c r="M2556">
        <f>IF(Table1[[#This Row],[team]]=E2555,SUM(Table1[[#This Row],[win/loss]],M2555),Table1[[#This Row],[win/loss]])</f>
        <v>2</v>
      </c>
      <c r="N2556">
        <f>IF(Table1[[#This Row],[team]]=E2555,SUM(Table1[[#This Row],[win/loss]],M2555),Table1[[#This Row],[win/loss]])/B2556</f>
        <v>0.18181818181818182</v>
      </c>
      <c r="O2556">
        <f t="shared" si="81"/>
        <v>7</v>
      </c>
      <c r="P2556">
        <f>IF(Table1[[#This Row],[difference]]&gt;0,SQRT(Table1[[#This Row],[difference]]),-SQRT(ABS(Table1[[#This Row],[difference]])))</f>
        <v>2.6457513110645907</v>
      </c>
      <c r="Q2556">
        <f>IF(Table1[[#This Row],[line]]&gt;0,SQRT(Table1[[#This Row],[line]]),-SQRT(ABS(Table1[[#This Row],[line]])))</f>
        <v>2</v>
      </c>
      <c r="R2556">
        <f>Table1[[#This Row],[difference]]-Table1[[#This Row],[sqrt(line)]]</f>
        <v>5</v>
      </c>
      <c r="S2556">
        <f>IF(Table1[[#This Row],[difference]]&gt;0,1,-1)</f>
        <v>1</v>
      </c>
      <c r="T2556">
        <f>IF(Table1[[#This Row],[team]]=E2555,SUM(H2556,T2555),Table1[[#This Row],[ppg]])</f>
        <v>144</v>
      </c>
      <c r="U2556">
        <f>IF(Table1[[#This Row],[team]]=E2555,SUM(I2556,U2555),Table1[[#This Row],[ppga]])</f>
        <v>269</v>
      </c>
      <c r="V2556">
        <f>IF(Table1[[#This Row],[team]]=E2555,SUM(Table1[[#This Row],[difference]],V2555),Table1[[#This Row],[difference]])</f>
        <v>-51</v>
      </c>
      <c r="W2556">
        <f>IF(Table1[[#This Row],[team]]=E2555,SUM(Table1[[#This Row],[sqrt(dif)]],W2555),Table1[[#This Row],[sqrt(dif)]])</f>
        <v>-12.868694388179144</v>
      </c>
      <c r="X2556">
        <f>IF(Table1[[#This Row],[team]]=E2555,SUM(Table1[[#This Row],[f1]],X2555),Table1[[#This Row],[f1]])</f>
        <v>-73.432337987853728</v>
      </c>
      <c r="Y2556">
        <f>IF(Table1[[#This Row],[ATS]]=S2555,SUM(Table1[[#This Row],[ATS]],Y2555),Table1[[#This Row],[ATS]])</f>
        <v>1</v>
      </c>
      <c r="Z2556">
        <f>IF(Table1[[#This Row],[ATS]]&gt;0,Table1[[#This Row],[ATS streak (not real)]]-1,Table1[[#This Row],[ATS streak (not real)]]+1)</f>
        <v>0</v>
      </c>
      <c r="AA2556" s="5">
        <f>Table1[[#This Row],[running ttl ppg]]^2.37/(Table1[[#This Row],[running ttl ppg]]^2.37+Table1[[#This Row],[running ttl ppga]]^2.37)</f>
        <v>0.1852751472483688</v>
      </c>
      <c r="AB2556" s="5">
        <f>Table1[[#This Row],[pyth ratio]]+Table1[[#This Row],[win/loss ratio]]</f>
        <v>0.36709332906655062</v>
      </c>
    </row>
    <row r="2557" spans="1:28" x14ac:dyDescent="0.25">
      <c r="A2557" s="1">
        <v>5115</v>
      </c>
      <c r="B2557" s="7">
        <f t="shared" si="82"/>
        <v>12</v>
      </c>
      <c r="C2557" s="5">
        <v>2020</v>
      </c>
      <c r="D2557" s="5">
        <v>13</v>
      </c>
      <c r="E2557" t="s">
        <v>72</v>
      </c>
      <c r="F2557" t="s">
        <v>45</v>
      </c>
      <c r="G2557" s="5">
        <v>0</v>
      </c>
      <c r="H2557">
        <v>29</v>
      </c>
      <c r="I2557">
        <v>21</v>
      </c>
      <c r="J2557">
        <v>8</v>
      </c>
      <c r="K2557">
        <f>IF(Table1[[#This Row],[net]]&gt;0,1,0)</f>
        <v>1</v>
      </c>
      <c r="L2557">
        <v>10.5</v>
      </c>
      <c r="M2557">
        <f>IF(Table1[[#This Row],[team]]=E2556,SUM(Table1[[#This Row],[win/loss]],M2556),Table1[[#This Row],[win/loss]])</f>
        <v>3</v>
      </c>
      <c r="N2557">
        <f>IF(Table1[[#This Row],[team]]=E2556,SUM(Table1[[#This Row],[win/loss]],M2556),Table1[[#This Row],[win/loss]])/B2557</f>
        <v>0.25</v>
      </c>
      <c r="O2557">
        <f t="shared" si="81"/>
        <v>18.5</v>
      </c>
      <c r="P2557">
        <f>IF(Table1[[#This Row],[difference]]&gt;0,SQRT(Table1[[#This Row],[difference]]),-SQRT(ABS(Table1[[#This Row],[difference]])))</f>
        <v>4.3011626335213133</v>
      </c>
      <c r="Q2557">
        <f>IF(Table1[[#This Row],[line]]&gt;0,SQRT(Table1[[#This Row],[line]]),-SQRT(ABS(Table1[[#This Row],[line]])))</f>
        <v>3.2403703492039302</v>
      </c>
      <c r="R2557">
        <f>Table1[[#This Row],[difference]]-Table1[[#This Row],[sqrt(line)]]</f>
        <v>15.25962965079607</v>
      </c>
      <c r="S2557">
        <f>IF(Table1[[#This Row],[difference]]&gt;0,1,-1)</f>
        <v>1</v>
      </c>
      <c r="T2557">
        <f>IF(Table1[[#This Row],[team]]=E2556,SUM(H2557,T2556),Table1[[#This Row],[ppg]])</f>
        <v>173</v>
      </c>
      <c r="U2557">
        <f>IF(Table1[[#This Row],[team]]=E2556,SUM(I2557,U2556),Table1[[#This Row],[ppga]])</f>
        <v>290</v>
      </c>
      <c r="V2557">
        <f>IF(Table1[[#This Row],[team]]=E2556,SUM(Table1[[#This Row],[difference]],V2556),Table1[[#This Row],[difference]])</f>
        <v>-32.5</v>
      </c>
      <c r="W2557">
        <f>IF(Table1[[#This Row],[team]]=E2556,SUM(Table1[[#This Row],[sqrt(dif)]],W2556),Table1[[#This Row],[sqrt(dif)]])</f>
        <v>-8.5675317546578302</v>
      </c>
      <c r="X2557">
        <f>IF(Table1[[#This Row],[team]]=E2556,SUM(Table1[[#This Row],[f1]],X2556),Table1[[#This Row],[f1]])</f>
        <v>-58.172708337057657</v>
      </c>
      <c r="Y2557">
        <f>IF(Table1[[#This Row],[ATS]]=S2556,SUM(Table1[[#This Row],[ATS]],Y2556),Table1[[#This Row],[ATS]])</f>
        <v>2</v>
      </c>
      <c r="Z2557">
        <f>IF(Table1[[#This Row],[ATS]]&gt;0,Table1[[#This Row],[ATS streak (not real)]]-1,Table1[[#This Row],[ATS streak (not real)]]+1)</f>
        <v>1</v>
      </c>
      <c r="AA2557" s="5">
        <f>Table1[[#This Row],[running ttl ppg]]^2.37/(Table1[[#This Row],[running ttl ppg]]^2.37+Table1[[#This Row],[running ttl ppga]]^2.37)</f>
        <v>0.22717768234912555</v>
      </c>
      <c r="AB2557" s="5">
        <f>Table1[[#This Row],[pyth ratio]]+Table1[[#This Row],[win/loss ratio]]</f>
        <v>0.47717768234912555</v>
      </c>
    </row>
    <row r="2558" spans="1:28" x14ac:dyDescent="0.25">
      <c r="A2558" s="1">
        <v>5116</v>
      </c>
      <c r="B2558" s="7">
        <f t="shared" si="82"/>
        <v>13</v>
      </c>
      <c r="C2558" s="5">
        <v>2020</v>
      </c>
      <c r="D2558" s="5">
        <v>14</v>
      </c>
      <c r="E2558" t="s">
        <v>72</v>
      </c>
      <c r="F2558" t="s">
        <v>52</v>
      </c>
      <c r="G2558" s="5">
        <v>0</v>
      </c>
      <c r="H2558">
        <v>15</v>
      </c>
      <c r="I2558">
        <v>20</v>
      </c>
      <c r="J2558">
        <v>-5</v>
      </c>
      <c r="K2558">
        <f>IF(Table1[[#This Row],[net]]&gt;0,1,0)</f>
        <v>0</v>
      </c>
      <c r="L2558">
        <v>13</v>
      </c>
      <c r="M2558">
        <f>IF(Table1[[#This Row],[team]]=E2557,SUM(Table1[[#This Row],[win/loss]],M2557),Table1[[#This Row],[win/loss]])</f>
        <v>3</v>
      </c>
      <c r="N2558">
        <f>IF(Table1[[#This Row],[team]]=E2557,SUM(Table1[[#This Row],[win/loss]],M2557),Table1[[#This Row],[win/loss]])/B2558</f>
        <v>0.23076923076923078</v>
      </c>
      <c r="O2558">
        <f t="shared" si="81"/>
        <v>8</v>
      </c>
      <c r="P2558">
        <f>IF(Table1[[#This Row],[difference]]&gt;0,SQRT(Table1[[#This Row],[difference]]),-SQRT(ABS(Table1[[#This Row],[difference]])))</f>
        <v>2.8284271247461903</v>
      </c>
      <c r="Q2558">
        <f>IF(Table1[[#This Row],[line]]&gt;0,SQRT(Table1[[#This Row],[line]]),-SQRT(ABS(Table1[[#This Row],[line]])))</f>
        <v>3.6055512754639891</v>
      </c>
      <c r="R2558">
        <f>Table1[[#This Row],[difference]]-Table1[[#This Row],[sqrt(line)]]</f>
        <v>4.3944487245360104</v>
      </c>
      <c r="S2558">
        <f>IF(Table1[[#This Row],[difference]]&gt;0,1,-1)</f>
        <v>1</v>
      </c>
      <c r="T2558">
        <f>IF(Table1[[#This Row],[team]]=E2557,SUM(H2558,T2557),Table1[[#This Row],[ppg]])</f>
        <v>188</v>
      </c>
      <c r="U2558">
        <f>IF(Table1[[#This Row],[team]]=E2557,SUM(I2558,U2557),Table1[[#This Row],[ppga]])</f>
        <v>310</v>
      </c>
      <c r="V2558">
        <f>IF(Table1[[#This Row],[team]]=E2557,SUM(Table1[[#This Row],[difference]],V2557),Table1[[#This Row],[difference]])</f>
        <v>-24.5</v>
      </c>
      <c r="W2558">
        <f>IF(Table1[[#This Row],[team]]=E2557,SUM(Table1[[#This Row],[sqrt(dif)]],W2557),Table1[[#This Row],[sqrt(dif)]])</f>
        <v>-5.7391046299116404</v>
      </c>
      <c r="X2558">
        <f>IF(Table1[[#This Row],[team]]=E2557,SUM(Table1[[#This Row],[f1]],X2557),Table1[[#This Row],[f1]])</f>
        <v>-53.778259612521644</v>
      </c>
      <c r="Y2558">
        <f>IF(Table1[[#This Row],[ATS]]=S2557,SUM(Table1[[#This Row],[ATS]],Y2557),Table1[[#This Row],[ATS]])</f>
        <v>3</v>
      </c>
      <c r="Z2558">
        <f>IF(Table1[[#This Row],[ATS]]&gt;0,Table1[[#This Row],[ATS streak (not real)]]-1,Table1[[#This Row],[ATS streak (not real)]]+1)</f>
        <v>2</v>
      </c>
      <c r="AA2558" s="5">
        <f>Table1[[#This Row],[running ttl ppg]]^2.37/(Table1[[#This Row],[running ttl ppg]]^2.37+Table1[[#This Row],[running ttl ppga]]^2.37)</f>
        <v>0.23409898612970009</v>
      </c>
      <c r="AB2558" s="5">
        <f>Table1[[#This Row],[pyth ratio]]+Table1[[#This Row],[win/loss ratio]]</f>
        <v>0.46486821689893087</v>
      </c>
    </row>
    <row r="2559" spans="1:28" x14ac:dyDescent="0.25">
      <c r="A2559" s="1">
        <v>5117</v>
      </c>
      <c r="B2559" s="7">
        <f t="shared" si="82"/>
        <v>14</v>
      </c>
      <c r="C2559" s="5">
        <v>2020</v>
      </c>
      <c r="D2559" s="5">
        <v>15</v>
      </c>
      <c r="E2559" t="s">
        <v>72</v>
      </c>
      <c r="F2559" t="s">
        <v>66</v>
      </c>
      <c r="G2559" s="5">
        <v>1</v>
      </c>
      <c r="H2559">
        <v>27</v>
      </c>
      <c r="I2559">
        <v>37</v>
      </c>
      <c r="J2559">
        <v>-10</v>
      </c>
      <c r="K2559">
        <f>IF(Table1[[#This Row],[net]]&gt;0,1,0)</f>
        <v>0</v>
      </c>
      <c r="L2559">
        <v>6.5</v>
      </c>
      <c r="M2559">
        <f>IF(Table1[[#This Row],[team]]=E2558,SUM(Table1[[#This Row],[win/loss]],M2558),Table1[[#This Row],[win/loss]])</f>
        <v>3</v>
      </c>
      <c r="N2559">
        <f>IF(Table1[[#This Row],[team]]=E2558,SUM(Table1[[#This Row],[win/loss]],M2558),Table1[[#This Row],[win/loss]])/B2559</f>
        <v>0.21428571428571427</v>
      </c>
      <c r="O2559">
        <f t="shared" si="81"/>
        <v>-3.5</v>
      </c>
      <c r="P2559">
        <f>IF(Table1[[#This Row],[difference]]&gt;0,SQRT(Table1[[#This Row],[difference]]),-SQRT(ABS(Table1[[#This Row],[difference]])))</f>
        <v>-1.8708286933869707</v>
      </c>
      <c r="Q2559">
        <f>IF(Table1[[#This Row],[line]]&gt;0,SQRT(Table1[[#This Row],[line]]),-SQRT(ABS(Table1[[#This Row],[line]])))</f>
        <v>2.5495097567963922</v>
      </c>
      <c r="R2559">
        <f>Table1[[#This Row],[difference]]-Table1[[#This Row],[sqrt(line)]]</f>
        <v>-6.0495097567963922</v>
      </c>
      <c r="S2559">
        <f>IF(Table1[[#This Row],[difference]]&gt;0,1,-1)</f>
        <v>-1</v>
      </c>
      <c r="T2559">
        <f>IF(Table1[[#This Row],[team]]=E2558,SUM(H2559,T2558),Table1[[#This Row],[ppg]])</f>
        <v>215</v>
      </c>
      <c r="U2559">
        <f>IF(Table1[[#This Row],[team]]=E2558,SUM(I2559,U2558),Table1[[#This Row],[ppga]])</f>
        <v>347</v>
      </c>
      <c r="V2559">
        <f>IF(Table1[[#This Row],[team]]=E2558,SUM(Table1[[#This Row],[difference]],V2558),Table1[[#This Row],[difference]])</f>
        <v>-28</v>
      </c>
      <c r="W2559">
        <f>IF(Table1[[#This Row],[team]]=E2558,SUM(Table1[[#This Row],[sqrt(dif)]],W2558),Table1[[#This Row],[sqrt(dif)]])</f>
        <v>-7.6099333232986108</v>
      </c>
      <c r="X2559">
        <f>IF(Table1[[#This Row],[team]]=E2558,SUM(Table1[[#This Row],[f1]],X2558),Table1[[#This Row],[f1]])</f>
        <v>-59.827769369318034</v>
      </c>
      <c r="Y2559">
        <f>IF(Table1[[#This Row],[ATS]]=S2558,SUM(Table1[[#This Row],[ATS]],Y2558),Table1[[#This Row],[ATS]])</f>
        <v>-1</v>
      </c>
      <c r="Z2559">
        <f>IF(Table1[[#This Row],[ATS]]&gt;0,Table1[[#This Row],[ATS streak (not real)]]-1,Table1[[#This Row],[ATS streak (not real)]]+1)</f>
        <v>0</v>
      </c>
      <c r="AA2559" s="5">
        <f>Table1[[#This Row],[running ttl ppg]]^2.37/(Table1[[#This Row],[running ttl ppg]]^2.37+Table1[[#This Row],[running ttl ppga]]^2.37)</f>
        <v>0.24333388100926281</v>
      </c>
      <c r="AB2559" s="5">
        <f>Table1[[#This Row],[pyth ratio]]+Table1[[#This Row],[win/loss ratio]]</f>
        <v>0.45761959529497709</v>
      </c>
    </row>
    <row r="2560" spans="1:28" x14ac:dyDescent="0.25">
      <c r="A2560" s="1">
        <v>5118</v>
      </c>
      <c r="B2560" s="7">
        <f t="shared" si="82"/>
        <v>15</v>
      </c>
      <c r="C2560" s="5">
        <v>2020</v>
      </c>
      <c r="D2560" s="5">
        <v>16</v>
      </c>
      <c r="E2560" t="s">
        <v>72</v>
      </c>
      <c r="F2560" t="s">
        <v>61</v>
      </c>
      <c r="G2560" s="5">
        <v>1</v>
      </c>
      <c r="H2560">
        <v>35</v>
      </c>
      <c r="I2560">
        <v>41</v>
      </c>
      <c r="J2560">
        <v>-6</v>
      </c>
      <c r="K2560">
        <f>IF(Table1[[#This Row],[net]]&gt;0,1,0)</f>
        <v>0</v>
      </c>
      <c r="L2560">
        <v>1</v>
      </c>
      <c r="M2560">
        <f>IF(Table1[[#This Row],[team]]=E2559,SUM(Table1[[#This Row],[win/loss]],M2559),Table1[[#This Row],[win/loss]])</f>
        <v>3</v>
      </c>
      <c r="N2560">
        <f>IF(Table1[[#This Row],[team]]=E2559,SUM(Table1[[#This Row],[win/loss]],M2559),Table1[[#This Row],[win/loss]])/B2560</f>
        <v>0.2</v>
      </c>
      <c r="O2560">
        <f t="shared" si="81"/>
        <v>-5</v>
      </c>
      <c r="P2560">
        <f>IF(Table1[[#This Row],[difference]]&gt;0,SQRT(Table1[[#This Row],[difference]]),-SQRT(ABS(Table1[[#This Row],[difference]])))</f>
        <v>-2.2360679774997898</v>
      </c>
      <c r="Q2560">
        <f>IF(Table1[[#This Row],[line]]&gt;0,SQRT(Table1[[#This Row],[line]]),-SQRT(ABS(Table1[[#This Row],[line]])))</f>
        <v>1</v>
      </c>
      <c r="R2560">
        <f>Table1[[#This Row],[difference]]-Table1[[#This Row],[sqrt(line)]]</f>
        <v>-6</v>
      </c>
      <c r="S2560">
        <f>IF(Table1[[#This Row],[difference]]&gt;0,1,-1)</f>
        <v>-1</v>
      </c>
      <c r="T2560">
        <f>IF(Table1[[#This Row],[team]]=E2559,SUM(H2560,T2559),Table1[[#This Row],[ppg]])</f>
        <v>250</v>
      </c>
      <c r="U2560">
        <f>IF(Table1[[#This Row],[team]]=E2559,SUM(I2560,U2559),Table1[[#This Row],[ppga]])</f>
        <v>388</v>
      </c>
      <c r="V2560">
        <f>IF(Table1[[#This Row],[team]]=E2559,SUM(Table1[[#This Row],[difference]],V2559),Table1[[#This Row],[difference]])</f>
        <v>-33</v>
      </c>
      <c r="W2560">
        <f>IF(Table1[[#This Row],[team]]=E2559,SUM(Table1[[#This Row],[sqrt(dif)]],W2559),Table1[[#This Row],[sqrt(dif)]])</f>
        <v>-9.8460013007984006</v>
      </c>
      <c r="X2560">
        <f>IF(Table1[[#This Row],[team]]=E2559,SUM(Table1[[#This Row],[f1]],X2559),Table1[[#This Row],[f1]])</f>
        <v>-65.827769369318034</v>
      </c>
      <c r="Y2560">
        <f>IF(Table1[[#This Row],[ATS]]=S2559,SUM(Table1[[#This Row],[ATS]],Y2559),Table1[[#This Row],[ATS]])</f>
        <v>-2</v>
      </c>
      <c r="Z2560">
        <f>IF(Table1[[#This Row],[ATS]]&gt;0,Table1[[#This Row],[ATS streak (not real)]]-1,Table1[[#This Row],[ATS streak (not real)]]+1)</f>
        <v>-1</v>
      </c>
      <c r="AA2560" s="5">
        <f>Table1[[#This Row],[running ttl ppg]]^2.37/(Table1[[#This Row],[running ttl ppg]]^2.37+Table1[[#This Row],[running ttl ppga]]^2.37)</f>
        <v>0.26081820122324967</v>
      </c>
      <c r="AB2560" s="5">
        <f>Table1[[#This Row],[pyth ratio]]+Table1[[#This Row],[win/loss ratio]]</f>
        <v>0.46081820122324968</v>
      </c>
    </row>
    <row r="2561" spans="1:28" x14ac:dyDescent="0.25">
      <c r="A2561" s="1">
        <v>5119</v>
      </c>
      <c r="B2561" s="7">
        <f t="shared" si="82"/>
        <v>16</v>
      </c>
      <c r="C2561" s="5">
        <v>2020</v>
      </c>
      <c r="D2561" s="5">
        <v>17</v>
      </c>
      <c r="E2561" t="s">
        <v>72</v>
      </c>
      <c r="F2561" t="s">
        <v>49</v>
      </c>
      <c r="G2561" s="5">
        <v>0</v>
      </c>
      <c r="H2561">
        <v>16</v>
      </c>
      <c r="I2561">
        <v>47</v>
      </c>
      <c r="J2561">
        <v>-31</v>
      </c>
      <c r="K2561">
        <f>IF(Table1[[#This Row],[net]]&gt;0,1,0)</f>
        <v>0</v>
      </c>
      <c r="L2561">
        <v>12.5</v>
      </c>
      <c r="M2561">
        <f>IF(Table1[[#This Row],[team]]=E2560,SUM(Table1[[#This Row],[win/loss]],M2560),Table1[[#This Row],[win/loss]])</f>
        <v>3</v>
      </c>
      <c r="N2561">
        <f>IF(Table1[[#This Row],[team]]=E2560,SUM(Table1[[#This Row],[win/loss]],M2560),Table1[[#This Row],[win/loss]])/B2561</f>
        <v>0.1875</v>
      </c>
      <c r="O2561">
        <f t="shared" si="81"/>
        <v>-18.5</v>
      </c>
      <c r="P2561">
        <f>IF(Table1[[#This Row],[difference]]&gt;0,SQRT(Table1[[#This Row],[difference]]),-SQRT(ABS(Table1[[#This Row],[difference]])))</f>
        <v>-4.3011626335213133</v>
      </c>
      <c r="Q2561">
        <f>IF(Table1[[#This Row],[line]]&gt;0,SQRT(Table1[[#This Row],[line]]),-SQRT(ABS(Table1[[#This Row],[line]])))</f>
        <v>3.5355339059327378</v>
      </c>
      <c r="R2561">
        <f>Table1[[#This Row],[difference]]-Table1[[#This Row],[sqrt(line)]]</f>
        <v>-22.035533905932738</v>
      </c>
      <c r="S2561">
        <f>IF(Table1[[#This Row],[difference]]&gt;0,1,-1)</f>
        <v>-1</v>
      </c>
      <c r="T2561">
        <f>IF(Table1[[#This Row],[team]]=E2560,SUM(H2561,T2560),Table1[[#This Row],[ppg]])</f>
        <v>266</v>
      </c>
      <c r="U2561">
        <f>IF(Table1[[#This Row],[team]]=E2560,SUM(I2561,U2560),Table1[[#This Row],[ppga]])</f>
        <v>435</v>
      </c>
      <c r="V2561">
        <f>IF(Table1[[#This Row],[team]]=E2560,SUM(Table1[[#This Row],[difference]],V2560),Table1[[#This Row],[difference]])</f>
        <v>-51.5</v>
      </c>
      <c r="W2561">
        <f>IF(Table1[[#This Row],[team]]=E2560,SUM(Table1[[#This Row],[sqrt(dif)]],W2560),Table1[[#This Row],[sqrt(dif)]])</f>
        <v>-14.147163934319714</v>
      </c>
      <c r="X2561">
        <f>IF(Table1[[#This Row],[team]]=E2560,SUM(Table1[[#This Row],[f1]],X2560),Table1[[#This Row],[f1]])</f>
        <v>-87.863303275250772</v>
      </c>
      <c r="Y2561">
        <f>IF(Table1[[#This Row],[ATS]]=S2560,SUM(Table1[[#This Row],[ATS]],Y2560),Table1[[#This Row],[ATS]])</f>
        <v>-3</v>
      </c>
      <c r="Z2561">
        <f>IF(Table1[[#This Row],[ATS]]&gt;0,Table1[[#This Row],[ATS streak (not real)]]-1,Table1[[#This Row],[ATS streak (not real)]]+1)</f>
        <v>-2</v>
      </c>
      <c r="AA2561" s="5">
        <f>Table1[[#This Row],[running ttl ppg]]^2.37/(Table1[[#This Row],[running ttl ppg]]^2.37+Table1[[#This Row],[running ttl ppga]]^2.37)</f>
        <v>0.23763603603145972</v>
      </c>
      <c r="AB2561" s="5">
        <f>Table1[[#This Row],[pyth ratio]]+Table1[[#This Row],[win/loss ratio]]</f>
        <v>0.42513603603145972</v>
      </c>
    </row>
  </sheetData>
  <phoneticPr fontId="2" type="noConversion"/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9FE4-0FD2-4518-96B3-089A4D84D12B}">
  <dimension ref="A2:B70"/>
  <sheetViews>
    <sheetView workbookViewId="0">
      <selection activeCell="A60" sqref="A60"/>
    </sheetView>
  </sheetViews>
  <sheetFormatPr defaultRowHeight="15" x14ac:dyDescent="0.25"/>
  <cols>
    <col min="1" max="1" width="16.5703125" bestFit="1" customWidth="1"/>
    <col min="2" max="2" width="23" bestFit="1" customWidth="1"/>
    <col min="3" max="3" width="12.7109375" bestFit="1" customWidth="1"/>
    <col min="4" max="4" width="11" bestFit="1" customWidth="1"/>
    <col min="5" max="8" width="12.7109375" bestFit="1" customWidth="1"/>
    <col min="9" max="10" width="12" bestFit="1" customWidth="1"/>
    <col min="11" max="11" width="12.7109375" bestFit="1" customWidth="1"/>
    <col min="12" max="12" width="12" bestFit="1" customWidth="1"/>
    <col min="13" max="14" width="12.7109375" bestFit="1" customWidth="1"/>
    <col min="15" max="20" width="12" bestFit="1" customWidth="1"/>
    <col min="21" max="22" width="12.7109375" bestFit="1" customWidth="1"/>
    <col min="23" max="23" width="12.42578125" bestFit="1" customWidth="1"/>
    <col min="24" max="26" width="12.7109375" bestFit="1" customWidth="1"/>
    <col min="27" max="27" width="12.140625" bestFit="1" customWidth="1"/>
    <col min="28" max="28" width="11.7109375" bestFit="1" customWidth="1"/>
    <col min="29" max="31" width="12.7109375" bestFit="1" customWidth="1"/>
    <col min="32" max="32" width="11.7109375" bestFit="1" customWidth="1"/>
    <col min="33" max="33" width="12" bestFit="1" customWidth="1"/>
    <col min="34" max="34" width="12.7109375" bestFit="1" customWidth="1"/>
  </cols>
  <sheetData>
    <row r="2" spans="1:2" x14ac:dyDescent="0.25">
      <c r="A2" s="2" t="s">
        <v>0</v>
      </c>
      <c r="B2" s="3">
        <v>2016</v>
      </c>
    </row>
    <row r="3" spans="1:2" x14ac:dyDescent="0.25">
      <c r="A3" s="2" t="s">
        <v>1</v>
      </c>
      <c r="B3" s="3">
        <v>3</v>
      </c>
    </row>
    <row r="5" spans="1:2" x14ac:dyDescent="0.25">
      <c r="A5" s="2" t="s">
        <v>2294</v>
      </c>
      <c r="B5" t="s">
        <v>2328</v>
      </c>
    </row>
    <row r="6" spans="1:2" x14ac:dyDescent="0.25">
      <c r="A6" s="3" t="s">
        <v>41</v>
      </c>
      <c r="B6" s="5">
        <v>13.702671830019128</v>
      </c>
    </row>
    <row r="7" spans="1:2" x14ac:dyDescent="0.25">
      <c r="A7" s="9" t="s">
        <v>68</v>
      </c>
      <c r="B7" s="5">
        <v>13.702671830019128</v>
      </c>
    </row>
    <row r="8" spans="1:2" x14ac:dyDescent="0.25">
      <c r="A8" s="3" t="s">
        <v>42</v>
      </c>
      <c r="B8" s="5">
        <v>8.2587992378326476</v>
      </c>
    </row>
    <row r="9" spans="1:2" x14ac:dyDescent="0.25">
      <c r="A9" s="9" t="s">
        <v>49</v>
      </c>
      <c r="B9" s="5">
        <v>8.2587992378326476</v>
      </c>
    </row>
    <row r="10" spans="1:2" x14ac:dyDescent="0.25">
      <c r="A10" s="3" t="s">
        <v>43</v>
      </c>
      <c r="B10" s="5">
        <v>-6.8365122743431463</v>
      </c>
    </row>
    <row r="11" spans="1:2" x14ac:dyDescent="0.25">
      <c r="A11" s="9" t="s">
        <v>47</v>
      </c>
      <c r="B11" s="5">
        <v>-6.8365122743431463</v>
      </c>
    </row>
    <row r="12" spans="1:2" x14ac:dyDescent="0.25">
      <c r="A12" s="3" t="s">
        <v>44</v>
      </c>
      <c r="B12" s="5">
        <v>6.0331600089031223</v>
      </c>
    </row>
    <row r="13" spans="1:2" x14ac:dyDescent="0.25">
      <c r="A13" s="9" t="s">
        <v>59</v>
      </c>
      <c r="B13" s="5">
        <v>6.0331600089031223</v>
      </c>
    </row>
    <row r="14" spans="1:2" x14ac:dyDescent="0.25">
      <c r="A14" s="3" t="s">
        <v>45</v>
      </c>
      <c r="B14" s="5">
        <v>2.5923591472464</v>
      </c>
    </row>
    <row r="15" spans="1:2" x14ac:dyDescent="0.25">
      <c r="A15" s="9" t="s">
        <v>64</v>
      </c>
      <c r="B15" s="5">
        <v>2.5923591472464</v>
      </c>
    </row>
    <row r="16" spans="1:2" x14ac:dyDescent="0.25">
      <c r="A16" s="3" t="s">
        <v>46</v>
      </c>
      <c r="B16" s="5">
        <v>-9.2922520871703025</v>
      </c>
    </row>
    <row r="17" spans="1:2" x14ac:dyDescent="0.25">
      <c r="A17" s="9" t="s">
        <v>69</v>
      </c>
      <c r="B17" s="5">
        <v>-9.2922520871703025</v>
      </c>
    </row>
    <row r="18" spans="1:2" x14ac:dyDescent="0.25">
      <c r="A18" s="3" t="s">
        <v>47</v>
      </c>
      <c r="B18" s="5">
        <v>7.797340239792427</v>
      </c>
    </row>
    <row r="19" spans="1:2" x14ac:dyDescent="0.25">
      <c r="A19" s="9" t="s">
        <v>43</v>
      </c>
      <c r="B19" s="5">
        <v>7.797340239792427</v>
      </c>
    </row>
    <row r="20" spans="1:2" x14ac:dyDescent="0.25">
      <c r="A20" s="3" t="s">
        <v>48</v>
      </c>
      <c r="B20" s="5">
        <v>-3.6820130951003667</v>
      </c>
    </row>
    <row r="21" spans="1:2" x14ac:dyDescent="0.25">
      <c r="A21" s="9" t="s">
        <v>65</v>
      </c>
      <c r="B21" s="5">
        <v>-3.6820130951003667</v>
      </c>
    </row>
    <row r="22" spans="1:2" x14ac:dyDescent="0.25">
      <c r="A22" s="3" t="s">
        <v>49</v>
      </c>
      <c r="B22" s="5">
        <v>-1.8515721556029519</v>
      </c>
    </row>
    <row r="23" spans="1:2" x14ac:dyDescent="0.25">
      <c r="A23" s="9" t="s">
        <v>42</v>
      </c>
      <c r="B23" s="5">
        <v>-1.8515721556029519</v>
      </c>
    </row>
    <row r="24" spans="1:2" x14ac:dyDescent="0.25">
      <c r="A24" s="3" t="s">
        <v>50</v>
      </c>
      <c r="B24" s="5">
        <v>7.3870225315599685</v>
      </c>
    </row>
    <row r="25" spans="1:2" x14ac:dyDescent="0.25">
      <c r="A25" s="9" t="s">
        <v>51</v>
      </c>
      <c r="B25" s="5">
        <v>7.3870225315599685</v>
      </c>
    </row>
    <row r="26" spans="1:2" x14ac:dyDescent="0.25">
      <c r="A26" s="3" t="s">
        <v>51</v>
      </c>
      <c r="B26" s="5">
        <v>-6.9633576589174195</v>
      </c>
    </row>
    <row r="27" spans="1:2" x14ac:dyDescent="0.25">
      <c r="A27" s="9" t="s">
        <v>50</v>
      </c>
      <c r="B27" s="5">
        <v>-6.9633576589174195</v>
      </c>
    </row>
    <row r="28" spans="1:2" x14ac:dyDescent="0.25">
      <c r="A28" s="3" t="s">
        <v>52</v>
      </c>
      <c r="B28" s="5">
        <v>6.0850436627291291</v>
      </c>
    </row>
    <row r="29" spans="1:2" x14ac:dyDescent="0.25">
      <c r="A29" s="9" t="s">
        <v>56</v>
      </c>
      <c r="B29" s="5">
        <v>6.0850436627291291</v>
      </c>
    </row>
    <row r="30" spans="1:2" x14ac:dyDescent="0.25">
      <c r="A30" s="3" t="s">
        <v>53</v>
      </c>
      <c r="B30" s="5">
        <v>-2.4494897427831779</v>
      </c>
    </row>
    <row r="31" spans="1:2" x14ac:dyDescent="0.25">
      <c r="A31" s="9" t="s">
        <v>70</v>
      </c>
      <c r="B31" s="5">
        <v>-2.4494897427831779</v>
      </c>
    </row>
    <row r="32" spans="1:2" x14ac:dyDescent="0.25">
      <c r="A32" s="3" t="s">
        <v>54</v>
      </c>
      <c r="B32" s="5">
        <v>-9.1005563303146157</v>
      </c>
    </row>
    <row r="33" spans="1:2" x14ac:dyDescent="0.25">
      <c r="A33" s="9" t="s">
        <v>71</v>
      </c>
      <c r="B33" s="5">
        <v>-9.1005563303146157</v>
      </c>
    </row>
    <row r="34" spans="1:2" x14ac:dyDescent="0.25">
      <c r="A34" s="3" t="s">
        <v>55</v>
      </c>
      <c r="B34" s="5">
        <v>-4.38508713232312</v>
      </c>
    </row>
    <row r="35" spans="1:2" x14ac:dyDescent="0.25">
      <c r="A35" s="9" t="s">
        <v>63</v>
      </c>
      <c r="B35" s="5">
        <v>-4.38508713232312</v>
      </c>
    </row>
    <row r="36" spans="1:2" x14ac:dyDescent="0.25">
      <c r="A36" s="3" t="s">
        <v>56</v>
      </c>
      <c r="B36" s="5">
        <v>-2.834108260944844</v>
      </c>
    </row>
    <row r="37" spans="1:2" x14ac:dyDescent="0.25">
      <c r="A37" s="9" t="s">
        <v>52</v>
      </c>
      <c r="B37" s="5">
        <v>-2.834108260944844</v>
      </c>
    </row>
    <row r="38" spans="1:2" x14ac:dyDescent="0.25">
      <c r="A38" s="3" t="s">
        <v>57</v>
      </c>
      <c r="B38" s="5">
        <v>-3.872983346207417</v>
      </c>
    </row>
    <row r="39" spans="1:2" x14ac:dyDescent="0.25">
      <c r="A39" s="9" t="s">
        <v>60</v>
      </c>
      <c r="B39" s="5">
        <v>-3.872983346207417</v>
      </c>
    </row>
    <row r="40" spans="1:2" x14ac:dyDescent="0.25">
      <c r="A40" s="3" t="s">
        <v>58</v>
      </c>
      <c r="B40" s="5">
        <v>-4.2193471798858591</v>
      </c>
    </row>
    <row r="41" spans="1:2" x14ac:dyDescent="0.25">
      <c r="A41" s="9" t="s">
        <v>67</v>
      </c>
      <c r="B41" s="5">
        <v>-4.2193471798858591</v>
      </c>
    </row>
    <row r="42" spans="1:2" x14ac:dyDescent="0.25">
      <c r="A42" s="3" t="s">
        <v>59</v>
      </c>
      <c r="B42" s="5">
        <v>-6.4749277619829542</v>
      </c>
    </row>
    <row r="43" spans="1:2" x14ac:dyDescent="0.25">
      <c r="A43" s="9" t="s">
        <v>44</v>
      </c>
      <c r="B43" s="5">
        <v>-6.4749277619829542</v>
      </c>
    </row>
    <row r="44" spans="1:2" x14ac:dyDescent="0.25">
      <c r="A44" s="3" t="s">
        <v>60</v>
      </c>
      <c r="B44" s="5">
        <v>2.139460178733668</v>
      </c>
    </row>
    <row r="45" spans="1:2" x14ac:dyDescent="0.25">
      <c r="A45" s="9" t="s">
        <v>57</v>
      </c>
      <c r="B45" s="5">
        <v>2.139460178733668</v>
      </c>
    </row>
    <row r="46" spans="1:2" x14ac:dyDescent="0.25">
      <c r="A46" s="3" t="s">
        <v>63</v>
      </c>
      <c r="B46" s="5">
        <v>7.4721359549995796</v>
      </c>
    </row>
    <row r="47" spans="1:2" x14ac:dyDescent="0.25">
      <c r="A47" s="9" t="s">
        <v>55</v>
      </c>
      <c r="B47" s="5">
        <v>7.4721359549995796</v>
      </c>
    </row>
    <row r="48" spans="1:2" x14ac:dyDescent="0.25">
      <c r="A48" s="3" t="s">
        <v>64</v>
      </c>
      <c r="B48" s="5">
        <v>-4.9262096826685902</v>
      </c>
    </row>
    <row r="49" spans="1:2" x14ac:dyDescent="0.25">
      <c r="A49" s="9" t="s">
        <v>45</v>
      </c>
      <c r="B49" s="5">
        <v>-4.9262096826685902</v>
      </c>
    </row>
    <row r="50" spans="1:2" x14ac:dyDescent="0.25">
      <c r="A50" s="3" t="s">
        <v>61</v>
      </c>
      <c r="B50" s="5">
        <v>2.8284271247461903</v>
      </c>
    </row>
    <row r="51" spans="1:2" x14ac:dyDescent="0.25">
      <c r="A51" s="9" t="s">
        <v>72</v>
      </c>
      <c r="B51" s="5">
        <v>2.8284271247461903</v>
      </c>
    </row>
    <row r="52" spans="1:2" x14ac:dyDescent="0.25">
      <c r="A52" s="3" t="s">
        <v>62</v>
      </c>
      <c r="B52" s="5">
        <v>5.3799214160426718</v>
      </c>
    </row>
    <row r="53" spans="1:2" x14ac:dyDescent="0.25">
      <c r="A53" s="9" t="s">
        <v>66</v>
      </c>
      <c r="B53" s="5">
        <v>5.3799214160426718</v>
      </c>
    </row>
    <row r="54" spans="1:2" x14ac:dyDescent="0.25">
      <c r="A54" s="3" t="s">
        <v>65</v>
      </c>
      <c r="B54" s="5">
        <v>2.2795423837546491</v>
      </c>
    </row>
    <row r="55" spans="1:2" x14ac:dyDescent="0.25">
      <c r="A55" s="9" t="s">
        <v>48</v>
      </c>
      <c r="B55" s="5">
        <v>2.2795423837546491</v>
      </c>
    </row>
    <row r="56" spans="1:2" x14ac:dyDescent="0.25">
      <c r="A56" s="3" t="s">
        <v>66</v>
      </c>
      <c r="B56" s="5">
        <v>-3.2449494220613162</v>
      </c>
    </row>
    <row r="57" spans="1:2" x14ac:dyDescent="0.25">
      <c r="A57" s="9" t="s">
        <v>62</v>
      </c>
      <c r="B57" s="5">
        <v>-3.2449494220613162</v>
      </c>
    </row>
    <row r="58" spans="1:2" x14ac:dyDescent="0.25">
      <c r="A58" s="3" t="s">
        <v>67</v>
      </c>
      <c r="B58" s="5">
        <v>7.0046502546052647</v>
      </c>
    </row>
    <row r="59" spans="1:2" x14ac:dyDescent="0.25">
      <c r="A59" s="9" t="s">
        <v>58</v>
      </c>
      <c r="B59" s="5">
        <v>7.0046502546052647</v>
      </c>
    </row>
    <row r="60" spans="1:2" x14ac:dyDescent="0.25">
      <c r="A60" s="3" t="s">
        <v>68</v>
      </c>
      <c r="B60" s="5">
        <v>-5.631325635079123</v>
      </c>
    </row>
    <row r="61" spans="1:2" x14ac:dyDescent="0.25">
      <c r="A61" s="9" t="s">
        <v>41</v>
      </c>
      <c r="B61" s="5">
        <v>-5.631325635079123</v>
      </c>
    </row>
    <row r="62" spans="1:2" x14ac:dyDescent="0.25">
      <c r="A62" s="3" t="s">
        <v>69</v>
      </c>
      <c r="B62" s="5">
        <v>-2.0168125121082965</v>
      </c>
    </row>
    <row r="63" spans="1:2" x14ac:dyDescent="0.25">
      <c r="A63" s="9" t="s">
        <v>46</v>
      </c>
      <c r="B63" s="5">
        <v>-2.0168125121082965</v>
      </c>
    </row>
    <row r="64" spans="1:2" x14ac:dyDescent="0.25">
      <c r="A64" s="3" t="s">
        <v>70</v>
      </c>
      <c r="B64" s="5">
        <v>-3.5677643628300215</v>
      </c>
    </row>
    <row r="65" spans="1:2" x14ac:dyDescent="0.25">
      <c r="A65" s="9" t="s">
        <v>53</v>
      </c>
      <c r="B65" s="5">
        <v>-3.5677643628300215</v>
      </c>
    </row>
    <row r="66" spans="1:2" x14ac:dyDescent="0.25">
      <c r="A66" s="3" t="s">
        <v>71</v>
      </c>
      <c r="B66" s="5">
        <v>2.8261069760560802</v>
      </c>
    </row>
    <row r="67" spans="1:2" x14ac:dyDescent="0.25">
      <c r="A67" s="9" t="s">
        <v>54</v>
      </c>
      <c r="B67" s="5">
        <v>2.8261069760560802</v>
      </c>
    </row>
    <row r="68" spans="1:2" x14ac:dyDescent="0.25">
      <c r="A68" s="3" t="s">
        <v>72</v>
      </c>
      <c r="B68" s="5">
        <v>-0.4373723066974069</v>
      </c>
    </row>
    <row r="69" spans="1:2" x14ac:dyDescent="0.25">
      <c r="A69" s="9" t="s">
        <v>61</v>
      </c>
      <c r="B69" s="5">
        <v>-0.4373723066974069</v>
      </c>
    </row>
    <row r="70" spans="1:2" x14ac:dyDescent="0.25">
      <c r="A70" s="3" t="s">
        <v>2293</v>
      </c>
      <c r="B70" s="5">
        <v>-6.2172489379008766E-15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92ED9-FCC7-4BA8-8E13-A615091B2ABE}">
  <dimension ref="A1:D22"/>
  <sheetViews>
    <sheetView workbookViewId="0">
      <selection activeCell="A2" sqref="A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4" width="12" bestFit="1" customWidth="1"/>
    <col min="5" max="6" width="12.7109375" bestFit="1" customWidth="1"/>
    <col min="7" max="7" width="12" bestFit="1" customWidth="1"/>
    <col min="8" max="16" width="12.7109375" bestFit="1" customWidth="1"/>
    <col min="17" max="17" width="12" bestFit="1" customWidth="1"/>
    <col min="18" max="29" width="12.7109375" bestFit="1" customWidth="1"/>
    <col min="30" max="30" width="12" bestFit="1" customWidth="1"/>
    <col min="31" max="34" width="12.7109375" bestFit="1" customWidth="1"/>
  </cols>
  <sheetData>
    <row r="1" spans="1:4" x14ac:dyDescent="0.25">
      <c r="A1" s="2" t="s">
        <v>0</v>
      </c>
      <c r="B1" s="3">
        <v>2019</v>
      </c>
    </row>
    <row r="3" spans="1:4" x14ac:dyDescent="0.25">
      <c r="A3" s="2" t="s">
        <v>2305</v>
      </c>
      <c r="B3" s="2" t="s">
        <v>2292</v>
      </c>
    </row>
    <row r="4" spans="1:4" x14ac:dyDescent="0.25">
      <c r="A4" s="2" t="s">
        <v>2294</v>
      </c>
      <c r="B4" t="s">
        <v>43</v>
      </c>
      <c r="C4" t="s">
        <v>46</v>
      </c>
      <c r="D4" t="s">
        <v>2293</v>
      </c>
    </row>
    <row r="5" spans="1:4" x14ac:dyDescent="0.25">
      <c r="A5" s="3">
        <v>1</v>
      </c>
      <c r="B5" s="5">
        <v>6.0415229867972862</v>
      </c>
      <c r="C5" s="5">
        <v>2.4494897427831779</v>
      </c>
      <c r="D5" s="5">
        <v>8.4910127295804649</v>
      </c>
    </row>
    <row r="6" spans="1:4" x14ac:dyDescent="0.25">
      <c r="A6" s="3">
        <v>2</v>
      </c>
      <c r="B6" s="5">
        <v>2.5774213716595318</v>
      </c>
      <c r="C6" s="5">
        <v>4.0306285728673679</v>
      </c>
      <c r="D6" s="5">
        <v>6.6080499445268996</v>
      </c>
    </row>
    <row r="7" spans="1:4" x14ac:dyDescent="0.25">
      <c r="A7" s="3">
        <v>3</v>
      </c>
      <c r="B7" s="5">
        <v>5.3160341591853619</v>
      </c>
      <c r="C7" s="5">
        <v>2.1597998794803974</v>
      </c>
      <c r="D7" s="5">
        <v>7.4758340386657594</v>
      </c>
    </row>
    <row r="8" spans="1:4" x14ac:dyDescent="0.25">
      <c r="A8" s="3">
        <v>4</v>
      </c>
      <c r="B8" s="5">
        <v>9.1890175053927798</v>
      </c>
      <c r="C8" s="5">
        <v>8.0758796625800144</v>
      </c>
      <c r="D8" s="5">
        <v>17.264897167972794</v>
      </c>
    </row>
    <row r="9" spans="1:4" x14ac:dyDescent="0.25">
      <c r="A9" s="3">
        <v>5</v>
      </c>
      <c r="B9" s="5">
        <v>6.739527762609602</v>
      </c>
      <c r="C9" s="5"/>
      <c r="D9" s="5">
        <v>6.739527762609602</v>
      </c>
    </row>
    <row r="10" spans="1:4" x14ac:dyDescent="0.25">
      <c r="A10" s="3">
        <v>6</v>
      </c>
      <c r="B10" s="5">
        <v>11.040690396130916</v>
      </c>
      <c r="C10" s="5">
        <v>4.9136020024116345</v>
      </c>
      <c r="D10" s="5">
        <v>15.954292398542551</v>
      </c>
    </row>
    <row r="11" spans="1:4" x14ac:dyDescent="0.25">
      <c r="A11" s="3">
        <v>7</v>
      </c>
      <c r="B11" s="5">
        <v>9.1698617027439457</v>
      </c>
      <c r="C11" s="5">
        <v>2.6775340249118447</v>
      </c>
      <c r="D11" s="5">
        <v>11.84739572765579</v>
      </c>
    </row>
    <row r="12" spans="1:4" x14ac:dyDescent="0.25">
      <c r="A12" s="3">
        <v>8</v>
      </c>
      <c r="B12" s="5">
        <v>4.9865615700735679</v>
      </c>
      <c r="C12" s="5">
        <v>5.02274190482356</v>
      </c>
      <c r="D12" s="5">
        <v>10.009303474897127</v>
      </c>
    </row>
    <row r="13" spans="1:4" x14ac:dyDescent="0.25">
      <c r="A13" s="3">
        <v>9</v>
      </c>
      <c r="B13" s="5">
        <v>2.0710856226509176</v>
      </c>
      <c r="C13" s="5">
        <v>9.7131576646469888</v>
      </c>
      <c r="D13" s="5">
        <v>11.784243287297906</v>
      </c>
    </row>
    <row r="14" spans="1:4" x14ac:dyDescent="0.25">
      <c r="A14" s="3">
        <v>10</v>
      </c>
      <c r="B14" s="5"/>
      <c r="C14" s="5">
        <v>11.949225642146779</v>
      </c>
      <c r="D14" s="5">
        <v>11.949225642146779</v>
      </c>
    </row>
    <row r="15" spans="1:4" x14ac:dyDescent="0.25">
      <c r="A15" s="3">
        <v>11</v>
      </c>
      <c r="B15" s="5">
        <v>0.20025692926394689</v>
      </c>
      <c r="C15" s="5">
        <v>13.530364472230968</v>
      </c>
      <c r="D15" s="5">
        <v>13.730621401494915</v>
      </c>
    </row>
    <row r="16" spans="1:4" x14ac:dyDescent="0.25">
      <c r="A16" s="3">
        <v>12</v>
      </c>
      <c r="B16" s="5">
        <v>2.2002569292639471</v>
      </c>
      <c r="C16" s="5">
        <v>15.530364472230968</v>
      </c>
      <c r="D16" s="5">
        <v>17.730621401494915</v>
      </c>
    </row>
    <row r="17" spans="1:4" x14ac:dyDescent="0.25">
      <c r="A17" s="3">
        <v>13</v>
      </c>
      <c r="B17" s="5">
        <v>5.7357908351966849</v>
      </c>
      <c r="C17" s="5">
        <v>12.980854715434575</v>
      </c>
      <c r="D17" s="5">
        <v>18.716645550631259</v>
      </c>
    </row>
    <row r="18" spans="1:4" x14ac:dyDescent="0.25">
      <c r="A18" s="3">
        <v>14</v>
      </c>
      <c r="B18" s="5">
        <v>7.6066195285836553</v>
      </c>
      <c r="C18" s="5">
        <v>16.444956330572328</v>
      </c>
      <c r="D18" s="5">
        <v>24.051575859155982</v>
      </c>
    </row>
    <row r="19" spans="1:4" x14ac:dyDescent="0.25">
      <c r="A19" s="3">
        <v>15</v>
      </c>
      <c r="B19" s="5">
        <v>6.8995127473971074</v>
      </c>
      <c r="C19" s="5">
        <v>17.669701201963917</v>
      </c>
      <c r="D19" s="5">
        <v>24.569213949361025</v>
      </c>
    </row>
    <row r="20" spans="1:4" x14ac:dyDescent="0.25">
      <c r="A20" s="3">
        <v>16</v>
      </c>
      <c r="B20" s="5">
        <v>10.899512747397107</v>
      </c>
      <c r="C20" s="5">
        <v>18.894446073355507</v>
      </c>
      <c r="D20" s="5">
        <v>29.793958820752614</v>
      </c>
    </row>
    <row r="21" spans="1:4" x14ac:dyDescent="0.25">
      <c r="A21" s="3">
        <v>17</v>
      </c>
      <c r="B21" s="5">
        <v>8.6634447698973176</v>
      </c>
      <c r="C21" s="5">
        <v>23.366582028355086</v>
      </c>
      <c r="D21" s="5">
        <v>32.030026798252408</v>
      </c>
    </row>
    <row r="22" spans="1:4" x14ac:dyDescent="0.25">
      <c r="A22" s="3" t="s">
        <v>2293</v>
      </c>
      <c r="B22" s="5">
        <v>99.33711756424367</v>
      </c>
      <c r="C22" s="5">
        <v>169.40932839079511</v>
      </c>
      <c r="D22" s="5">
        <v>268.74644595503878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B76AB-0586-4B99-861F-9B9DB35F59EB}">
  <dimension ref="A1:D23"/>
  <sheetViews>
    <sheetView workbookViewId="0">
      <selection activeCell="D2" sqref="D2"/>
    </sheetView>
  </sheetViews>
  <sheetFormatPr defaultRowHeight="15" x14ac:dyDescent="0.25"/>
  <cols>
    <col min="4" max="4" width="12" bestFit="1" customWidth="1"/>
  </cols>
  <sheetData>
    <row r="1" spans="1:4" x14ac:dyDescent="0.25">
      <c r="A1" t="s">
        <v>2306</v>
      </c>
      <c r="B1" t="s">
        <v>2307</v>
      </c>
      <c r="C1" t="s">
        <v>2308</v>
      </c>
      <c r="D1" t="s">
        <v>2309</v>
      </c>
    </row>
    <row r="2" spans="1:4" x14ac:dyDescent="0.25">
      <c r="A2">
        <f>AVERAGE(Lines!Z2518:Z2561)</f>
        <v>-0.45454545454545453</v>
      </c>
      <c r="B2">
        <f>_xlfn.STDEV.S(Lines!Z2518:Z2561)</f>
        <v>1.5914677364072982</v>
      </c>
      <c r="C2">
        <v>-8</v>
      </c>
      <c r="D2">
        <f>_xlfn.NORM.DIST(C2,$A$2,$B$2,FALSE)</f>
        <v>3.2951879671482556E-6</v>
      </c>
    </row>
    <row r="3" spans="1:4" x14ac:dyDescent="0.25">
      <c r="C3">
        <v>-7</v>
      </c>
      <c r="D3">
        <f t="shared" ref="D3:D18" si="0">_xlfn.NORM.DIST(C3,$A$2,$B$2,FALSE)</f>
        <v>5.3206615762670655E-5</v>
      </c>
    </row>
    <row r="4" spans="1:4" x14ac:dyDescent="0.25">
      <c r="C4">
        <v>-6</v>
      </c>
      <c r="D4">
        <f t="shared" si="0"/>
        <v>5.7886979302200275E-4</v>
      </c>
    </row>
    <row r="5" spans="1:4" x14ac:dyDescent="0.25">
      <c r="C5">
        <v>-5</v>
      </c>
      <c r="D5">
        <f t="shared" si="0"/>
        <v>4.243517004658158E-3</v>
      </c>
    </row>
    <row r="6" spans="1:4" x14ac:dyDescent="0.25">
      <c r="C6">
        <v>-4</v>
      </c>
      <c r="D6">
        <f t="shared" si="0"/>
        <v>2.0960460228100553E-2</v>
      </c>
    </row>
    <row r="7" spans="1:4" x14ac:dyDescent="0.25">
      <c r="C7">
        <v>-3</v>
      </c>
      <c r="D7">
        <f t="shared" si="0"/>
        <v>6.9759842218909018E-2</v>
      </c>
    </row>
    <row r="8" spans="1:4" x14ac:dyDescent="0.25">
      <c r="C8">
        <v>-2</v>
      </c>
      <c r="D8">
        <f t="shared" si="0"/>
        <v>0.15643717804540955</v>
      </c>
    </row>
    <row r="9" spans="1:4" x14ac:dyDescent="0.25">
      <c r="C9">
        <v>-1</v>
      </c>
      <c r="D9">
        <f t="shared" si="0"/>
        <v>0.23637648199252995</v>
      </c>
    </row>
    <row r="10" spans="1:4" x14ac:dyDescent="0.25">
      <c r="C10">
        <v>0</v>
      </c>
      <c r="D10">
        <f t="shared" si="0"/>
        <v>0.24065692564717164</v>
      </c>
    </row>
    <row r="11" spans="1:4" x14ac:dyDescent="0.25">
      <c r="C11">
        <v>1</v>
      </c>
      <c r="D11">
        <f t="shared" si="0"/>
        <v>0.16509057192203225</v>
      </c>
    </row>
    <row r="12" spans="1:4" x14ac:dyDescent="0.25">
      <c r="C12">
        <v>2</v>
      </c>
      <c r="D12">
        <f t="shared" si="0"/>
        <v>7.6309039619763624E-2</v>
      </c>
    </row>
    <row r="13" spans="1:4" x14ac:dyDescent="0.25">
      <c r="C13">
        <v>3</v>
      </c>
      <c r="D13">
        <f t="shared" si="0"/>
        <v>2.3766187091374281E-2</v>
      </c>
    </row>
    <row r="14" spans="1:4" x14ac:dyDescent="0.25">
      <c r="C14">
        <v>4</v>
      </c>
      <c r="D14">
        <f t="shared" si="0"/>
        <v>4.9873844115020808E-3</v>
      </c>
    </row>
    <row r="15" spans="1:4" x14ac:dyDescent="0.25">
      <c r="C15">
        <v>5</v>
      </c>
      <c r="D15">
        <f t="shared" si="0"/>
        <v>7.0520597530091531E-4</v>
      </c>
    </row>
    <row r="16" spans="1:4" x14ac:dyDescent="0.25">
      <c r="C16">
        <v>6</v>
      </c>
      <c r="D16">
        <f t="shared" si="0"/>
        <v>6.7187569600719177E-5</v>
      </c>
    </row>
    <row r="17" spans="1:4" x14ac:dyDescent="0.25">
      <c r="C17">
        <v>7</v>
      </c>
      <c r="D17">
        <f t="shared" si="0"/>
        <v>4.3131214526756982E-6</v>
      </c>
    </row>
    <row r="18" spans="1:4" x14ac:dyDescent="0.25">
      <c r="C18">
        <v>8</v>
      </c>
      <c r="D18">
        <f t="shared" si="0"/>
        <v>1.8656245656768459E-7</v>
      </c>
    </row>
    <row r="21" spans="1:4" x14ac:dyDescent="0.25">
      <c r="A21" t="s">
        <v>2310</v>
      </c>
      <c r="B21">
        <f>B2</f>
        <v>1.5914677364072982</v>
      </c>
    </row>
    <row r="22" spans="1:4" x14ac:dyDescent="0.25">
      <c r="A22" t="s">
        <v>2311</v>
      </c>
      <c r="B22">
        <f>2*B2</f>
        <v>3.1829354728145964</v>
      </c>
    </row>
    <row r="23" spans="1:4" x14ac:dyDescent="0.25">
      <c r="A23" t="s">
        <v>2312</v>
      </c>
      <c r="B23">
        <f>3*B2</f>
        <v>4.7744032092218944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27421-4776-44B0-A9BD-B95762C5E1DF}">
  <dimension ref="A1:I37"/>
  <sheetViews>
    <sheetView topLeftCell="D1" workbookViewId="0">
      <selection activeCell="A7" sqref="A7"/>
    </sheetView>
  </sheetViews>
  <sheetFormatPr defaultRowHeight="15" x14ac:dyDescent="0.25"/>
  <cols>
    <col min="1" max="1" width="13.140625" bestFit="1" customWidth="1"/>
    <col min="2" max="2" width="14.5703125" bestFit="1" customWidth="1"/>
    <col min="3" max="3" width="20.5703125" bestFit="1" customWidth="1"/>
    <col min="4" max="4" width="14.140625" bestFit="1" customWidth="1"/>
    <col min="5" max="5" width="14.42578125" bestFit="1" customWidth="1"/>
    <col min="6" max="6" width="15.42578125" bestFit="1" customWidth="1"/>
    <col min="7" max="7" width="13.5703125" bestFit="1" customWidth="1"/>
    <col min="8" max="8" width="19.5703125" bestFit="1" customWidth="1"/>
    <col min="9" max="10" width="10.85546875" bestFit="1" customWidth="1"/>
    <col min="11" max="11" width="7.42578125" customWidth="1"/>
    <col min="12" max="12" width="7.28515625" bestFit="1" customWidth="1"/>
    <col min="13" max="13" width="10.140625" bestFit="1" customWidth="1"/>
    <col min="14" max="14" width="8.42578125" bestFit="1" customWidth="1"/>
    <col min="15" max="15" width="11.85546875" bestFit="1" customWidth="1"/>
    <col min="16" max="16" width="11.5703125" bestFit="1" customWidth="1"/>
    <col min="17" max="17" width="10.85546875" bestFit="1" customWidth="1"/>
    <col min="18" max="18" width="11.28515625" bestFit="1" customWidth="1"/>
    <col min="19" max="19" width="8.28515625" bestFit="1" customWidth="1"/>
    <col min="20" max="20" width="6.7109375" bestFit="1" customWidth="1"/>
    <col min="21" max="21" width="10.5703125" bestFit="1" customWidth="1"/>
    <col min="22" max="22" width="12.5703125" bestFit="1" customWidth="1"/>
    <col min="23" max="23" width="12.42578125" bestFit="1" customWidth="1"/>
    <col min="24" max="24" width="9.7109375" bestFit="1" customWidth="1"/>
    <col min="25" max="25" width="7.42578125" bestFit="1" customWidth="1"/>
    <col min="26" max="26" width="8.28515625" bestFit="1" customWidth="1"/>
    <col min="27" max="27" width="12.140625" bestFit="1" customWidth="1"/>
    <col min="28" max="28" width="10.140625" bestFit="1" customWidth="1"/>
    <col min="29" max="29" width="12.7109375" bestFit="1" customWidth="1"/>
    <col min="30" max="30" width="7.28515625" bestFit="1" customWidth="1"/>
    <col min="31" max="31" width="10.42578125" bestFit="1" customWidth="1"/>
    <col min="32" max="32" width="10.5703125" bestFit="1" customWidth="1"/>
    <col min="33" max="33" width="11.7109375" bestFit="1" customWidth="1"/>
    <col min="34" max="34" width="11.28515625" bestFit="1" customWidth="1"/>
    <col min="35" max="35" width="8.5703125" bestFit="1" customWidth="1"/>
    <col min="36" max="36" width="7.7109375" bestFit="1" customWidth="1"/>
    <col min="37" max="37" width="7.42578125" bestFit="1" customWidth="1"/>
    <col min="38" max="38" width="7.85546875" bestFit="1" customWidth="1"/>
    <col min="39" max="39" width="8.42578125" bestFit="1" customWidth="1"/>
    <col min="40" max="40" width="11.85546875" bestFit="1" customWidth="1"/>
    <col min="41" max="41" width="9.7109375" bestFit="1" customWidth="1"/>
    <col min="42" max="42" width="7.42578125" bestFit="1" customWidth="1"/>
    <col min="43" max="43" width="12.140625" bestFit="1" customWidth="1"/>
    <col min="44" max="44" width="12.7109375" bestFit="1" customWidth="1"/>
    <col min="45" max="45" width="10.140625" bestFit="1" customWidth="1"/>
    <col min="46" max="46" width="7.7109375" bestFit="1" customWidth="1"/>
    <col min="47" max="48" width="9.85546875" bestFit="1" customWidth="1"/>
    <col min="49" max="49" width="8.42578125" bestFit="1" customWidth="1"/>
    <col min="50" max="51" width="8.28515625" bestFit="1" customWidth="1"/>
    <col min="52" max="52" width="12.7109375" bestFit="1" customWidth="1"/>
    <col min="53" max="53" width="11.7109375" bestFit="1" customWidth="1"/>
    <col min="54" max="54" width="8.5703125" bestFit="1" customWidth="1"/>
    <col min="55" max="55" width="7.7109375" bestFit="1" customWidth="1"/>
    <col min="56" max="56" width="7.42578125" bestFit="1" customWidth="1"/>
    <col min="57" max="57" width="9.85546875" bestFit="1" customWidth="1"/>
    <col min="58" max="58" width="11.85546875" bestFit="1" customWidth="1"/>
    <col min="59" max="59" width="6.7109375" bestFit="1" customWidth="1"/>
    <col min="60" max="60" width="12.7109375" bestFit="1" customWidth="1"/>
    <col min="61" max="61" width="11.7109375" bestFit="1" customWidth="1"/>
    <col min="62" max="62" width="10.140625" bestFit="1" customWidth="1"/>
    <col min="63" max="63" width="9.85546875" bestFit="1" customWidth="1"/>
    <col min="64" max="64" width="7.28515625" bestFit="1" customWidth="1"/>
    <col min="65" max="65" width="8.5703125" bestFit="1" customWidth="1"/>
    <col min="66" max="66" width="9.85546875" bestFit="1" customWidth="1"/>
    <col min="67" max="67" width="11.28515625" bestFit="1" customWidth="1"/>
    <col min="68" max="68" width="8.28515625" bestFit="1" customWidth="1"/>
    <col min="69" max="69" width="11.7109375" bestFit="1" customWidth="1"/>
    <col min="70" max="70" width="10.140625" bestFit="1" customWidth="1"/>
    <col min="71" max="71" width="7.7109375" bestFit="1" customWidth="1"/>
    <col min="72" max="72" width="9.85546875" bestFit="1" customWidth="1"/>
    <col min="73" max="73" width="11.85546875" bestFit="1" customWidth="1"/>
    <col min="74" max="74" width="6.7109375" bestFit="1" customWidth="1"/>
    <col min="75" max="75" width="8.28515625" bestFit="1" customWidth="1"/>
    <col min="76" max="76" width="8.5703125" bestFit="1" customWidth="1"/>
    <col min="77" max="77" width="7.5703125" bestFit="1" customWidth="1"/>
    <col min="78" max="79" width="9.85546875" bestFit="1" customWidth="1"/>
    <col min="80" max="80" width="7.28515625" bestFit="1" customWidth="1"/>
    <col min="81" max="81" width="8.42578125" bestFit="1" customWidth="1"/>
    <col min="82" max="82" width="11.85546875" bestFit="1" customWidth="1"/>
    <col min="83" max="83" width="6.7109375" bestFit="1" customWidth="1"/>
    <col min="84" max="84" width="12.7109375" bestFit="1" customWidth="1"/>
    <col min="85" max="85" width="11.7109375" bestFit="1" customWidth="1"/>
    <col min="86" max="86" width="10.140625" bestFit="1" customWidth="1"/>
    <col min="87" max="87" width="7.7109375" bestFit="1" customWidth="1"/>
    <col min="88" max="88" width="7.42578125" bestFit="1" customWidth="1"/>
    <col min="89" max="89" width="9.7109375" bestFit="1" customWidth="1"/>
    <col min="90" max="90" width="7.42578125" bestFit="1" customWidth="1"/>
    <col min="91" max="91" width="8.28515625" bestFit="1" customWidth="1"/>
    <col min="92" max="93" width="9.85546875" bestFit="1" customWidth="1"/>
    <col min="94" max="94" width="7.42578125" bestFit="1" customWidth="1"/>
    <col min="95" max="95" width="8.42578125" bestFit="1" customWidth="1"/>
    <col min="96" max="96" width="11.85546875" bestFit="1" customWidth="1"/>
    <col min="97" max="97" width="11.28515625" bestFit="1" customWidth="1"/>
    <col min="98" max="98" width="8.28515625" bestFit="1" customWidth="1"/>
    <col min="99" max="99" width="10.5703125" bestFit="1" customWidth="1"/>
    <col min="100" max="100" width="12.42578125" bestFit="1" customWidth="1"/>
    <col min="101" max="101" width="9.7109375" bestFit="1" customWidth="1"/>
    <col min="102" max="102" width="7.42578125" bestFit="1" customWidth="1"/>
    <col min="103" max="103" width="8.28515625" bestFit="1" customWidth="1"/>
    <col min="104" max="104" width="12.7109375" bestFit="1" customWidth="1"/>
    <col min="105" max="105" width="10.42578125" bestFit="1" customWidth="1"/>
    <col min="106" max="106" width="10.5703125" bestFit="1" customWidth="1"/>
    <col min="107" max="107" width="11.7109375" bestFit="1" customWidth="1"/>
    <col min="108" max="108" width="8.5703125" bestFit="1" customWidth="1"/>
    <col min="109" max="109" width="9.7109375" bestFit="1" customWidth="1"/>
    <col min="110" max="111" width="9.85546875" bestFit="1" customWidth="1"/>
    <col min="112" max="112" width="7.28515625" bestFit="1" customWidth="1"/>
    <col min="113" max="113" width="11.85546875" bestFit="1" customWidth="1"/>
    <col min="114" max="114" width="11.28515625" bestFit="1" customWidth="1"/>
    <col min="115" max="115" width="8.28515625" bestFit="1" customWidth="1"/>
    <col min="116" max="116" width="12.5703125" bestFit="1" customWidth="1"/>
    <col min="117" max="117" width="9.7109375" bestFit="1" customWidth="1"/>
    <col min="118" max="118" width="7.42578125" bestFit="1" customWidth="1"/>
    <col min="119" max="119" width="7.28515625" bestFit="1" customWidth="1"/>
    <col min="120" max="120" width="11.7109375" bestFit="1" customWidth="1"/>
    <col min="121" max="121" width="9.140625" bestFit="1" customWidth="1"/>
    <col min="122" max="122" width="7.7109375" bestFit="1" customWidth="1"/>
    <col min="123" max="123" width="7.42578125" bestFit="1" customWidth="1"/>
    <col min="124" max="124" width="8.28515625" bestFit="1" customWidth="1"/>
    <col min="125" max="125" width="7.85546875" bestFit="1" customWidth="1"/>
    <col min="126" max="126" width="7.42578125" bestFit="1" customWidth="1"/>
    <col min="127" max="127" width="6.7109375" bestFit="1" customWidth="1"/>
    <col min="128" max="128" width="9.7109375" bestFit="1" customWidth="1"/>
    <col min="129" max="129" width="8.28515625" bestFit="1" customWidth="1"/>
    <col min="130" max="130" width="12.7109375" bestFit="1" customWidth="1"/>
    <col min="131" max="131" width="10.42578125" bestFit="1" customWidth="1"/>
    <col min="132" max="132" width="7.5703125" bestFit="1" customWidth="1"/>
    <col min="133" max="134" width="7.42578125" bestFit="1" customWidth="1"/>
    <col min="135" max="135" width="7.85546875" bestFit="1" customWidth="1"/>
    <col min="136" max="136" width="9.85546875" bestFit="1" customWidth="1"/>
    <col min="137" max="137" width="8.42578125" bestFit="1" customWidth="1"/>
    <col min="138" max="138" width="11.85546875" bestFit="1" customWidth="1"/>
    <col min="139" max="139" width="11.5703125" bestFit="1" customWidth="1"/>
    <col min="140" max="140" width="8.28515625" bestFit="1" customWidth="1"/>
    <col min="141" max="141" width="10.5703125" bestFit="1" customWidth="1"/>
    <col min="142" max="142" width="7.42578125" bestFit="1" customWidth="1"/>
    <col min="143" max="143" width="12.7109375" bestFit="1" customWidth="1"/>
    <col min="144" max="144" width="10.42578125" bestFit="1" customWidth="1"/>
    <col min="145" max="145" width="9.140625" bestFit="1" customWidth="1"/>
    <col min="146" max="146" width="7.7109375" bestFit="1" customWidth="1"/>
    <col min="147" max="147" width="7.42578125" bestFit="1" customWidth="1"/>
    <col min="148" max="148" width="9.85546875" bestFit="1" customWidth="1"/>
    <col min="149" max="149" width="7.42578125" bestFit="1" customWidth="1"/>
    <col min="150" max="150" width="7.28515625" bestFit="1" customWidth="1"/>
    <col min="151" max="151" width="10.85546875" bestFit="1" customWidth="1"/>
    <col min="152" max="152" width="6.7109375" bestFit="1" customWidth="1"/>
    <col min="153" max="153" width="12.140625" bestFit="1" customWidth="1"/>
    <col min="154" max="154" width="10.42578125" bestFit="1" customWidth="1"/>
    <col min="155" max="155" width="10.5703125" bestFit="1" customWidth="1"/>
    <col min="156" max="156" width="11.7109375" bestFit="1" customWidth="1"/>
    <col min="157" max="157" width="7.5703125" bestFit="1" customWidth="1"/>
    <col min="158" max="158" width="7.42578125" bestFit="1" customWidth="1"/>
    <col min="159" max="159" width="8.28515625" bestFit="1" customWidth="1"/>
    <col min="160" max="160" width="7.85546875" bestFit="1" customWidth="1"/>
    <col min="161" max="162" width="9.85546875" bestFit="1" customWidth="1"/>
    <col min="163" max="163" width="6.28515625" bestFit="1" customWidth="1"/>
    <col min="164" max="164" width="7.28515625" bestFit="1" customWidth="1"/>
    <col min="165" max="165" width="10.140625" bestFit="1" customWidth="1"/>
    <col min="166" max="166" width="8.42578125" bestFit="1" customWidth="1"/>
    <col min="167" max="167" width="11.5703125" bestFit="1" customWidth="1"/>
    <col min="168" max="168" width="8.28515625" bestFit="1" customWidth="1"/>
    <col min="169" max="169" width="6.7109375" bestFit="1" customWidth="1"/>
    <col min="170" max="170" width="12.42578125" bestFit="1" customWidth="1"/>
    <col min="171" max="171" width="7.42578125" bestFit="1" customWidth="1"/>
    <col min="172" max="172" width="8.28515625" bestFit="1" customWidth="1"/>
    <col min="173" max="173" width="12.7109375" bestFit="1" customWidth="1"/>
    <col min="174" max="174" width="7.28515625" bestFit="1" customWidth="1"/>
    <col min="175" max="175" width="11.7109375" bestFit="1" customWidth="1"/>
    <col min="176" max="176" width="9.140625" bestFit="1" customWidth="1"/>
    <col min="177" max="177" width="7.7109375" bestFit="1" customWidth="1"/>
    <col min="178" max="178" width="9.7109375" bestFit="1" customWidth="1"/>
    <col min="179" max="179" width="7.42578125" bestFit="1" customWidth="1"/>
    <col min="180" max="180" width="8.28515625" bestFit="1" customWidth="1"/>
    <col min="181" max="181" width="7.85546875" bestFit="1" customWidth="1"/>
    <col min="182" max="183" width="9.85546875" bestFit="1" customWidth="1"/>
    <col min="184" max="184" width="7.42578125" bestFit="1" customWidth="1"/>
    <col min="185" max="185" width="7.28515625" bestFit="1" customWidth="1"/>
    <col min="186" max="186" width="8.42578125" bestFit="1" customWidth="1"/>
    <col min="187" max="187" width="11.85546875" bestFit="1" customWidth="1"/>
    <col min="188" max="188" width="11.5703125" bestFit="1" customWidth="1"/>
    <col min="189" max="189" width="11.28515625" bestFit="1" customWidth="1"/>
    <col min="190" max="190" width="8.28515625" bestFit="1" customWidth="1"/>
    <col min="191" max="191" width="10.5703125" bestFit="1" customWidth="1"/>
    <col min="192" max="192" width="9.7109375" bestFit="1" customWidth="1"/>
    <col min="193" max="193" width="7.42578125" bestFit="1" customWidth="1"/>
    <col min="194" max="194" width="12.140625" bestFit="1" customWidth="1"/>
    <col min="195" max="195" width="10.140625" bestFit="1" customWidth="1"/>
    <col min="196" max="196" width="12.7109375" bestFit="1" customWidth="1"/>
    <col min="197" max="197" width="10.42578125" bestFit="1" customWidth="1"/>
    <col min="198" max="198" width="10.5703125" bestFit="1" customWidth="1"/>
    <col min="199" max="199" width="11.7109375" bestFit="1" customWidth="1"/>
    <col min="200" max="200" width="7.5703125" bestFit="1" customWidth="1"/>
    <col min="201" max="201" width="7.42578125" bestFit="1" customWidth="1"/>
    <col min="202" max="202" width="9.7109375" bestFit="1" customWidth="1"/>
    <col min="203" max="203" width="7.42578125" bestFit="1" customWidth="1"/>
    <col min="204" max="204" width="7.85546875" bestFit="1" customWidth="1"/>
    <col min="205" max="205" width="9.85546875" bestFit="1" customWidth="1"/>
    <col min="206" max="206" width="6.28515625" bestFit="1" customWidth="1"/>
    <col min="207" max="207" width="7.28515625" bestFit="1" customWidth="1"/>
    <col min="208" max="208" width="8.42578125" bestFit="1" customWidth="1"/>
    <col min="209" max="209" width="11.85546875" bestFit="1" customWidth="1"/>
    <col min="210" max="210" width="11.5703125" bestFit="1" customWidth="1"/>
    <col min="211" max="211" width="11.28515625" bestFit="1" customWidth="1"/>
    <col min="212" max="212" width="6.7109375" bestFit="1" customWidth="1"/>
    <col min="213" max="213" width="10.5703125" bestFit="1" customWidth="1"/>
    <col min="214" max="214" width="12.42578125" bestFit="1" customWidth="1"/>
    <col min="215" max="215" width="9.7109375" bestFit="1" customWidth="1"/>
    <col min="216" max="216" width="8.28515625" bestFit="1" customWidth="1"/>
    <col min="217" max="217" width="12.140625" bestFit="1" customWidth="1"/>
    <col min="218" max="218" width="10.140625" bestFit="1" customWidth="1"/>
    <col min="219" max="219" width="7.28515625" bestFit="1" customWidth="1"/>
    <col min="220" max="220" width="10.42578125" bestFit="1" customWidth="1"/>
    <col min="221" max="221" width="10.5703125" bestFit="1" customWidth="1"/>
    <col min="222" max="222" width="11.7109375" bestFit="1" customWidth="1"/>
    <col min="223" max="223" width="9.140625" bestFit="1" customWidth="1"/>
    <col min="224" max="224" width="7.7109375" bestFit="1" customWidth="1"/>
    <col min="225" max="225" width="9.7109375" bestFit="1" customWidth="1"/>
    <col min="226" max="226" width="7.42578125" bestFit="1" customWidth="1"/>
    <col min="227" max="227" width="7.85546875" bestFit="1" customWidth="1"/>
    <col min="228" max="229" width="9.85546875" bestFit="1" customWidth="1"/>
    <col min="230" max="230" width="6.28515625" bestFit="1" customWidth="1"/>
    <col min="231" max="231" width="7.42578125" bestFit="1" customWidth="1"/>
    <col min="232" max="232" width="7.28515625" bestFit="1" customWidth="1"/>
    <col min="233" max="233" width="10.140625" bestFit="1" customWidth="1"/>
    <col min="234" max="234" width="8.42578125" bestFit="1" customWidth="1"/>
    <col min="235" max="235" width="11.85546875" bestFit="1" customWidth="1"/>
    <col min="236" max="236" width="11.5703125" bestFit="1" customWidth="1"/>
    <col min="237" max="237" width="6.7109375" bestFit="1" customWidth="1"/>
    <col min="238" max="238" width="10.5703125" bestFit="1" customWidth="1"/>
    <col min="239" max="239" width="9.7109375" bestFit="1" customWidth="1"/>
    <col min="240" max="240" width="7.42578125" bestFit="1" customWidth="1"/>
    <col min="241" max="241" width="8.28515625" bestFit="1" customWidth="1"/>
    <col min="242" max="242" width="10.140625" bestFit="1" customWidth="1"/>
    <col min="243" max="243" width="12.7109375" bestFit="1" customWidth="1"/>
    <col min="244" max="244" width="7.28515625" bestFit="1" customWidth="1"/>
    <col min="245" max="245" width="10.42578125" bestFit="1" customWidth="1"/>
    <col min="246" max="246" width="10.5703125" bestFit="1" customWidth="1"/>
    <col min="247" max="247" width="7.5703125" bestFit="1" customWidth="1"/>
    <col min="248" max="248" width="7.7109375" bestFit="1" customWidth="1"/>
    <col min="249" max="249" width="9.7109375" bestFit="1" customWidth="1"/>
    <col min="250" max="250" width="8.28515625" bestFit="1" customWidth="1"/>
    <col min="251" max="251" width="7.85546875" bestFit="1" customWidth="1"/>
    <col min="252" max="253" width="9.85546875" bestFit="1" customWidth="1"/>
    <col min="254" max="254" width="6.28515625" bestFit="1" customWidth="1"/>
    <col min="255" max="255" width="7.42578125" bestFit="1" customWidth="1"/>
    <col min="256" max="256" width="10.140625" bestFit="1" customWidth="1"/>
    <col min="257" max="257" width="8.42578125" bestFit="1" customWidth="1"/>
    <col min="258" max="258" width="11.5703125" bestFit="1" customWidth="1"/>
    <col min="259" max="259" width="10.85546875" bestFit="1" customWidth="1"/>
    <col min="260" max="260" width="6.7109375" bestFit="1" customWidth="1"/>
    <col min="261" max="261" width="12.42578125" bestFit="1" customWidth="1"/>
    <col min="262" max="262" width="8.28515625" bestFit="1" customWidth="1"/>
    <col min="263" max="263" width="10.140625" bestFit="1" customWidth="1"/>
    <col min="264" max="264" width="12.7109375" bestFit="1" customWidth="1"/>
    <col min="265" max="265" width="10.42578125" bestFit="1" customWidth="1"/>
    <col min="266" max="266" width="10.5703125" bestFit="1" customWidth="1"/>
    <col min="267" max="267" width="11.7109375" bestFit="1" customWidth="1"/>
    <col min="268" max="268" width="9.140625" bestFit="1" customWidth="1"/>
    <col min="269" max="269" width="7.42578125" bestFit="1" customWidth="1"/>
    <col min="270" max="270" width="8.28515625" bestFit="1" customWidth="1"/>
    <col min="271" max="271" width="7.85546875" bestFit="1" customWidth="1"/>
    <col min="272" max="272" width="9.85546875" bestFit="1" customWidth="1"/>
    <col min="273" max="273" width="7.28515625" bestFit="1" customWidth="1"/>
    <col min="274" max="274" width="10.140625" bestFit="1" customWidth="1"/>
    <col min="275" max="275" width="11.85546875" bestFit="1" customWidth="1"/>
    <col min="276" max="276" width="11.5703125" bestFit="1" customWidth="1"/>
    <col min="277" max="277" width="11.28515625" bestFit="1" customWidth="1"/>
    <col min="278" max="278" width="8.28515625" bestFit="1" customWidth="1"/>
    <col min="279" max="279" width="6.7109375" bestFit="1" customWidth="1"/>
    <col min="280" max="280" width="12.42578125" bestFit="1" customWidth="1"/>
    <col min="281" max="281" width="9.7109375" bestFit="1" customWidth="1"/>
    <col min="282" max="282" width="12.140625" bestFit="1" customWidth="1"/>
    <col min="283" max="283" width="11.7109375" bestFit="1" customWidth="1"/>
    <col min="284" max="284" width="7.5703125" bestFit="1" customWidth="1"/>
    <col min="285" max="285" width="9.7109375" bestFit="1" customWidth="1"/>
    <col min="286" max="286" width="7.85546875" bestFit="1" customWidth="1"/>
    <col min="287" max="287" width="9.85546875" bestFit="1" customWidth="1"/>
    <col min="288" max="288" width="7.42578125" bestFit="1" customWidth="1"/>
    <col min="289" max="289" width="10.140625" bestFit="1" customWidth="1"/>
    <col min="290" max="290" width="8.42578125" bestFit="1" customWidth="1"/>
    <col min="291" max="291" width="11.85546875" bestFit="1" customWidth="1"/>
    <col min="292" max="292" width="11.5703125" bestFit="1" customWidth="1"/>
    <col min="293" max="293" width="10.85546875" bestFit="1" customWidth="1"/>
    <col min="294" max="294" width="11.28515625" bestFit="1" customWidth="1"/>
    <col min="295" max="295" width="6.7109375" bestFit="1" customWidth="1"/>
    <col min="296" max="296" width="7.42578125" bestFit="1" customWidth="1"/>
    <col min="297" max="297" width="8.28515625" bestFit="1" customWidth="1"/>
    <col min="298" max="298" width="12.140625" bestFit="1" customWidth="1"/>
    <col min="299" max="299" width="7.28515625" bestFit="1" customWidth="1"/>
    <col min="300" max="300" width="10.5703125" bestFit="1" customWidth="1"/>
    <col min="301" max="301" width="9.140625" bestFit="1" customWidth="1"/>
    <col min="302" max="302" width="7.7109375" bestFit="1" customWidth="1"/>
    <col min="303" max="303" width="7.42578125" bestFit="1" customWidth="1"/>
    <col min="304" max="304" width="9.7109375" bestFit="1" customWidth="1"/>
    <col min="305" max="305" width="7.42578125" bestFit="1" customWidth="1"/>
    <col min="306" max="306" width="8.28515625" bestFit="1" customWidth="1"/>
    <col min="307" max="307" width="7.85546875" bestFit="1" customWidth="1"/>
    <col min="308" max="309" width="9.85546875" bestFit="1" customWidth="1"/>
    <col min="310" max="310" width="7.28515625" bestFit="1" customWidth="1"/>
    <col min="311" max="311" width="10.140625" bestFit="1" customWidth="1"/>
    <col min="312" max="312" width="8.42578125" bestFit="1" customWidth="1"/>
    <col min="313" max="313" width="11.85546875" bestFit="1" customWidth="1"/>
    <col min="314" max="314" width="11.5703125" bestFit="1" customWidth="1"/>
    <col min="315" max="315" width="10.85546875" bestFit="1" customWidth="1"/>
    <col min="316" max="316" width="11.28515625" bestFit="1" customWidth="1"/>
    <col min="317" max="317" width="6.7109375" bestFit="1" customWidth="1"/>
    <col min="318" max="318" width="12.42578125" bestFit="1" customWidth="1"/>
    <col min="319" max="319" width="9.7109375" bestFit="1" customWidth="1"/>
    <col min="320" max="320" width="10.140625" bestFit="1" customWidth="1"/>
    <col min="321" max="321" width="7.28515625" bestFit="1" customWidth="1"/>
    <col min="322" max="322" width="10.42578125" bestFit="1" customWidth="1"/>
    <col min="323" max="323" width="11.7109375" bestFit="1" customWidth="1"/>
    <col min="324" max="324" width="7.5703125" bestFit="1" customWidth="1"/>
    <col min="325" max="325" width="7.7109375" bestFit="1" customWidth="1"/>
    <col min="326" max="326" width="7.42578125" bestFit="1" customWidth="1"/>
    <col min="327" max="327" width="9.7109375" bestFit="1" customWidth="1"/>
    <col min="328" max="328" width="7.42578125" bestFit="1" customWidth="1"/>
    <col min="329" max="329" width="8.28515625" bestFit="1" customWidth="1"/>
    <col min="330" max="330" width="7.85546875" bestFit="1" customWidth="1"/>
    <col min="331" max="332" width="9.85546875" bestFit="1" customWidth="1"/>
    <col min="333" max="333" width="6.28515625" bestFit="1" customWidth="1"/>
    <col min="334" max="334" width="7.42578125" bestFit="1" customWidth="1"/>
    <col min="335" max="335" width="7.28515625" bestFit="1" customWidth="1"/>
    <col min="336" max="336" width="10.140625" bestFit="1" customWidth="1"/>
    <col min="337" max="337" width="8.42578125" bestFit="1" customWidth="1"/>
    <col min="338" max="338" width="11.85546875" bestFit="1" customWidth="1"/>
    <col min="339" max="339" width="11.5703125" bestFit="1" customWidth="1"/>
    <col min="340" max="340" width="10.85546875" bestFit="1" customWidth="1"/>
    <col min="341" max="341" width="11.28515625" bestFit="1" customWidth="1"/>
    <col min="342" max="342" width="8.28515625" bestFit="1" customWidth="1"/>
    <col min="343" max="343" width="6.7109375" bestFit="1" customWidth="1"/>
    <col min="344" max="344" width="10.5703125" bestFit="1" customWidth="1"/>
    <col min="345" max="345" width="12.42578125" bestFit="1" customWidth="1"/>
    <col min="346" max="346" width="9.7109375" bestFit="1" customWidth="1"/>
    <col min="347" max="347" width="7.42578125" bestFit="1" customWidth="1"/>
    <col min="348" max="348" width="8.28515625" bestFit="1" customWidth="1"/>
    <col min="349" max="349" width="12.140625" bestFit="1" customWidth="1"/>
    <col min="350" max="350" width="10.140625" bestFit="1" customWidth="1"/>
    <col min="351" max="351" width="7.28515625" bestFit="1" customWidth="1"/>
    <col min="352" max="352" width="10.42578125" bestFit="1" customWidth="1"/>
    <col min="353" max="353" width="10.5703125" bestFit="1" customWidth="1"/>
    <col min="354" max="354" width="11.7109375" bestFit="1" customWidth="1"/>
    <col min="355" max="355" width="9.140625" bestFit="1" customWidth="1"/>
    <col min="356" max="356" width="7.7109375" bestFit="1" customWidth="1"/>
    <col min="357" max="357" width="9.7109375" bestFit="1" customWidth="1"/>
    <col min="358" max="358" width="7.42578125" bestFit="1" customWidth="1"/>
    <col min="359" max="359" width="8.28515625" bestFit="1" customWidth="1"/>
    <col min="360" max="360" width="7.85546875" bestFit="1" customWidth="1"/>
    <col min="361" max="362" width="9.85546875" bestFit="1" customWidth="1"/>
    <col min="363" max="363" width="6.28515625" bestFit="1" customWidth="1"/>
    <col min="364" max="364" width="7.42578125" bestFit="1" customWidth="1"/>
    <col min="365" max="365" width="7.28515625" bestFit="1" customWidth="1"/>
    <col min="366" max="366" width="10.140625" bestFit="1" customWidth="1"/>
    <col min="367" max="367" width="8.42578125" bestFit="1" customWidth="1"/>
    <col min="368" max="368" width="11.85546875" bestFit="1" customWidth="1"/>
    <col min="369" max="369" width="11.5703125" bestFit="1" customWidth="1"/>
    <col min="370" max="370" width="10.85546875" bestFit="1" customWidth="1"/>
    <col min="371" max="371" width="11.28515625" bestFit="1" customWidth="1"/>
    <col min="372" max="372" width="8.28515625" bestFit="1" customWidth="1"/>
    <col min="373" max="373" width="6.7109375" bestFit="1" customWidth="1"/>
    <col min="374" max="374" width="10.5703125" bestFit="1" customWidth="1"/>
    <col min="375" max="375" width="12.42578125" bestFit="1" customWidth="1"/>
    <col min="376" max="376" width="9.7109375" bestFit="1" customWidth="1"/>
    <col min="377" max="377" width="7.42578125" bestFit="1" customWidth="1"/>
    <col min="378" max="378" width="8.28515625" bestFit="1" customWidth="1"/>
    <col min="379" max="379" width="12.140625" bestFit="1" customWidth="1"/>
    <col min="380" max="380" width="10.140625" bestFit="1" customWidth="1"/>
    <col min="381" max="381" width="12.7109375" bestFit="1" customWidth="1"/>
    <col min="382" max="382" width="7.28515625" bestFit="1" customWidth="1"/>
    <col min="383" max="383" width="10.42578125" bestFit="1" customWidth="1"/>
    <col min="384" max="384" width="10.5703125" bestFit="1" customWidth="1"/>
    <col min="385" max="385" width="11.7109375" bestFit="1" customWidth="1"/>
    <col min="386" max="386" width="7.5703125" bestFit="1" customWidth="1"/>
    <col min="387" max="387" width="7.7109375" bestFit="1" customWidth="1"/>
    <col min="388" max="388" width="7.42578125" bestFit="1" customWidth="1"/>
    <col min="389" max="389" width="9.7109375" bestFit="1" customWidth="1"/>
    <col min="390" max="390" width="7.42578125" bestFit="1" customWidth="1"/>
    <col min="391" max="391" width="8.28515625" bestFit="1" customWidth="1"/>
    <col min="392" max="393" width="9.85546875" bestFit="1" customWidth="1"/>
    <col min="394" max="394" width="7.28515625" bestFit="1" customWidth="1"/>
    <col min="395" max="395" width="10.140625" bestFit="1" customWidth="1"/>
    <col min="396" max="396" width="8.42578125" bestFit="1" customWidth="1"/>
    <col min="397" max="397" width="11.85546875" bestFit="1" customWidth="1"/>
    <col min="398" max="398" width="11.5703125" bestFit="1" customWidth="1"/>
    <col min="399" max="399" width="10.85546875" bestFit="1" customWidth="1"/>
    <col min="400" max="400" width="11.28515625" bestFit="1" customWidth="1"/>
    <col min="401" max="401" width="8.28515625" bestFit="1" customWidth="1"/>
    <col min="402" max="402" width="6.7109375" bestFit="1" customWidth="1"/>
    <col min="403" max="403" width="10.5703125" bestFit="1" customWidth="1"/>
    <col min="404" max="404" width="12.42578125" bestFit="1" customWidth="1"/>
    <col min="405" max="405" width="9.7109375" bestFit="1" customWidth="1"/>
    <col min="406" max="406" width="8.28515625" bestFit="1" customWidth="1"/>
    <col min="407" max="407" width="12.7109375" bestFit="1" customWidth="1"/>
    <col min="408" max="408" width="7.28515625" bestFit="1" customWidth="1"/>
    <col min="409" max="409" width="10.42578125" bestFit="1" customWidth="1"/>
    <col min="410" max="410" width="10.5703125" bestFit="1" customWidth="1"/>
    <col min="411" max="411" width="11.7109375" bestFit="1" customWidth="1"/>
    <col min="412" max="412" width="9.140625" bestFit="1" customWidth="1"/>
    <col min="413" max="413" width="7.42578125" bestFit="1" customWidth="1"/>
    <col min="414" max="414" width="8.28515625" bestFit="1" customWidth="1"/>
    <col min="415" max="415" width="9.85546875" bestFit="1" customWidth="1"/>
    <col min="416" max="416" width="6.28515625" bestFit="1" customWidth="1"/>
    <col min="417" max="417" width="7.42578125" bestFit="1" customWidth="1"/>
    <col min="418" max="418" width="8.42578125" bestFit="1" customWidth="1"/>
    <col min="419" max="419" width="11.5703125" bestFit="1" customWidth="1"/>
    <col min="420" max="420" width="11.28515625" bestFit="1" customWidth="1"/>
    <col min="421" max="421" width="8.28515625" bestFit="1" customWidth="1"/>
    <col min="422" max="422" width="10.5703125" bestFit="1" customWidth="1"/>
    <col min="423" max="423" width="12.42578125" bestFit="1" customWidth="1"/>
    <col min="424" max="424" width="8.28515625" bestFit="1" customWidth="1"/>
    <col min="425" max="425" width="12.140625" bestFit="1" customWidth="1"/>
    <col min="426" max="426" width="7.28515625" bestFit="1" customWidth="1"/>
    <col min="427" max="427" width="10.42578125" bestFit="1" customWidth="1"/>
    <col min="428" max="428" width="11.7109375" bestFit="1" customWidth="1"/>
    <col min="429" max="429" width="7.5703125" bestFit="1" customWidth="1"/>
    <col min="430" max="430" width="7.42578125" bestFit="1" customWidth="1"/>
    <col min="431" max="431" width="8.28515625" bestFit="1" customWidth="1"/>
    <col min="432" max="432" width="9.85546875" bestFit="1" customWidth="1"/>
    <col min="433" max="433" width="8.42578125" bestFit="1" customWidth="1"/>
    <col min="434" max="434" width="11.85546875" bestFit="1" customWidth="1"/>
    <col min="435" max="435" width="11.28515625" bestFit="1" customWidth="1"/>
    <col min="436" max="436" width="8.28515625" bestFit="1" customWidth="1"/>
    <col min="437" max="437" width="12.42578125" bestFit="1" customWidth="1"/>
    <col min="438" max="438" width="7.42578125" bestFit="1" customWidth="1"/>
    <col min="439" max="439" width="8.28515625" bestFit="1" customWidth="1"/>
    <col min="440" max="440" width="12.140625" bestFit="1" customWidth="1"/>
    <col min="441" max="441" width="10.140625" bestFit="1" customWidth="1"/>
    <col min="442" max="442" width="12.7109375" bestFit="1" customWidth="1"/>
    <col min="443" max="443" width="7.28515625" bestFit="1" customWidth="1"/>
    <col min="444" max="444" width="10.5703125" bestFit="1" customWidth="1"/>
    <col min="445" max="445" width="9.140625" bestFit="1" customWidth="1"/>
    <col min="446" max="446" width="7.7109375" bestFit="1" customWidth="1"/>
    <col min="447" max="448" width="7.42578125" bestFit="1" customWidth="1"/>
    <col min="449" max="449" width="9.85546875" bestFit="1" customWidth="1"/>
    <col min="450" max="450" width="6.28515625" bestFit="1" customWidth="1"/>
    <col min="451" max="451" width="7.42578125" bestFit="1" customWidth="1"/>
    <col min="452" max="452" width="7.28515625" bestFit="1" customWidth="1"/>
    <col min="453" max="453" width="10.140625" bestFit="1" customWidth="1"/>
    <col min="454" max="454" width="8.42578125" bestFit="1" customWidth="1"/>
    <col min="455" max="455" width="11.85546875" bestFit="1" customWidth="1"/>
    <col min="456" max="456" width="11.5703125" bestFit="1" customWidth="1"/>
    <col min="457" max="457" width="11.28515625" bestFit="1" customWidth="1"/>
    <col min="458" max="458" width="8.28515625" bestFit="1" customWidth="1"/>
    <col min="459" max="459" width="6.7109375" bestFit="1" customWidth="1"/>
    <col min="460" max="460" width="10.5703125" bestFit="1" customWidth="1"/>
    <col min="461" max="461" width="12.5703125" bestFit="1" customWidth="1"/>
    <col min="462" max="462" width="9.7109375" bestFit="1" customWidth="1"/>
    <col min="463" max="463" width="7.42578125" bestFit="1" customWidth="1"/>
    <col min="464" max="464" width="8.28515625" bestFit="1" customWidth="1"/>
    <col min="465" max="465" width="12.140625" bestFit="1" customWidth="1"/>
    <col min="466" max="466" width="10.140625" bestFit="1" customWidth="1"/>
    <col min="467" max="467" width="12.7109375" bestFit="1" customWidth="1"/>
    <col min="468" max="468" width="7.28515625" bestFit="1" customWidth="1"/>
    <col min="469" max="469" width="10.42578125" bestFit="1" customWidth="1"/>
    <col min="470" max="470" width="10.5703125" bestFit="1" customWidth="1"/>
    <col min="471" max="471" width="7.5703125" bestFit="1" customWidth="1"/>
    <col min="472" max="473" width="7.42578125" bestFit="1" customWidth="1"/>
    <col min="474" max="474" width="9.85546875" bestFit="1" customWidth="1"/>
    <col min="475" max="475" width="7.42578125" bestFit="1" customWidth="1"/>
    <col min="476" max="476" width="7.28515625" bestFit="1" customWidth="1"/>
    <col min="477" max="477" width="10.85546875" bestFit="1" customWidth="1"/>
    <col min="478" max="478" width="8.28515625" bestFit="1" customWidth="1"/>
    <col min="479" max="479" width="6.7109375" bestFit="1" customWidth="1"/>
    <col min="480" max="480" width="8.28515625" bestFit="1" customWidth="1"/>
    <col min="481" max="481" width="10.42578125" bestFit="1" customWidth="1"/>
    <col min="482" max="482" width="10.5703125" bestFit="1" customWidth="1"/>
    <col min="483" max="483" width="6.85546875" bestFit="1" customWidth="1"/>
    <col min="484" max="484" width="9.7109375" bestFit="1" customWidth="1"/>
    <col min="485" max="485" width="7.42578125" bestFit="1" customWidth="1"/>
    <col min="486" max="486" width="8.28515625" bestFit="1" customWidth="1"/>
    <col min="487" max="488" width="9.85546875" bestFit="1" customWidth="1"/>
    <col min="489" max="489" width="6.28515625" bestFit="1" customWidth="1"/>
    <col min="490" max="490" width="7.42578125" bestFit="1" customWidth="1"/>
    <col min="491" max="491" width="10.140625" bestFit="1" customWidth="1"/>
    <col min="492" max="492" width="8.42578125" bestFit="1" customWidth="1"/>
    <col min="493" max="493" width="11.85546875" bestFit="1" customWidth="1"/>
    <col min="494" max="494" width="10.85546875" bestFit="1" customWidth="1"/>
    <col min="495" max="495" width="11.28515625" bestFit="1" customWidth="1"/>
    <col min="496" max="496" width="8.28515625" bestFit="1" customWidth="1"/>
    <col min="497" max="497" width="10.5703125" bestFit="1" customWidth="1"/>
    <col min="498" max="498" width="12.42578125" bestFit="1" customWidth="1"/>
    <col min="499" max="499" width="9.7109375" bestFit="1" customWidth="1"/>
    <col min="500" max="500" width="7.42578125" bestFit="1" customWidth="1"/>
    <col min="501" max="501" width="8.28515625" bestFit="1" customWidth="1"/>
    <col min="502" max="502" width="12.140625" bestFit="1" customWidth="1"/>
    <col min="503" max="503" width="10.140625" bestFit="1" customWidth="1"/>
    <col min="504" max="504" width="12.7109375" bestFit="1" customWidth="1"/>
    <col min="505" max="505" width="7.28515625" bestFit="1" customWidth="1"/>
    <col min="506" max="506" width="10.42578125" bestFit="1" customWidth="1"/>
    <col min="507" max="507" width="10.5703125" bestFit="1" customWidth="1"/>
    <col min="508" max="508" width="11.7109375" bestFit="1" customWidth="1"/>
    <col min="509" max="509" width="6.85546875" bestFit="1" customWidth="1"/>
    <col min="510" max="510" width="9.85546875" bestFit="1" customWidth="1"/>
    <col min="511" max="511" width="6.28515625" bestFit="1" customWidth="1"/>
    <col min="512" max="512" width="11.28515625" bestFit="1" customWidth="1"/>
    <col min="513" max="513" width="8.28515625" bestFit="1" customWidth="1"/>
    <col min="514" max="514" width="10.5703125" bestFit="1" customWidth="1"/>
    <col min="515" max="515" width="9.7109375" bestFit="1" customWidth="1"/>
    <col min="516" max="516" width="8.28515625" bestFit="1" customWidth="1"/>
    <col min="517" max="517" width="12.140625" bestFit="1" customWidth="1"/>
    <col min="518" max="518" width="10.140625" bestFit="1" customWidth="1"/>
    <col min="519" max="519" width="10.5703125" bestFit="1" customWidth="1"/>
    <col min="520" max="520" width="11.7109375" bestFit="1" customWidth="1"/>
    <col min="521" max="521" width="8.42578125" bestFit="1" customWidth="1"/>
    <col min="522" max="522" width="7.7109375" bestFit="1" customWidth="1"/>
    <col min="523" max="523" width="7.42578125" bestFit="1" customWidth="1"/>
    <col min="524" max="524" width="8.28515625" bestFit="1" customWidth="1"/>
    <col min="525" max="525" width="6.28515625" bestFit="1" customWidth="1"/>
    <col min="526" max="526" width="10.85546875" bestFit="1" customWidth="1"/>
    <col min="527" max="527" width="8.28515625" bestFit="1" customWidth="1"/>
    <col min="528" max="528" width="12.5703125" bestFit="1" customWidth="1"/>
    <col min="529" max="529" width="12.42578125" bestFit="1" customWidth="1"/>
    <col min="530" max="530" width="9.7109375" bestFit="1" customWidth="1"/>
    <col min="531" max="531" width="7.42578125" bestFit="1" customWidth="1"/>
    <col min="532" max="532" width="8.28515625" bestFit="1" customWidth="1"/>
    <col min="533" max="533" width="7.28515625" bestFit="1" customWidth="1"/>
    <col min="534" max="534" width="11.7109375" bestFit="1" customWidth="1"/>
    <col min="535" max="535" width="6.85546875" bestFit="1" customWidth="1"/>
    <col min="536" max="536" width="7.7109375" bestFit="1" customWidth="1"/>
    <col min="537" max="537" width="7.42578125" bestFit="1" customWidth="1"/>
    <col min="538" max="538" width="9.7109375" bestFit="1" customWidth="1"/>
    <col min="539" max="539" width="7.42578125" bestFit="1" customWidth="1"/>
    <col min="540" max="540" width="8.28515625" bestFit="1" customWidth="1"/>
    <col min="541" max="541" width="7.85546875" bestFit="1" customWidth="1"/>
    <col min="542" max="543" width="9.85546875" bestFit="1" customWidth="1"/>
    <col min="544" max="544" width="6.28515625" bestFit="1" customWidth="1"/>
    <col min="545" max="545" width="7.42578125" bestFit="1" customWidth="1"/>
    <col min="546" max="546" width="7.28515625" bestFit="1" customWidth="1"/>
    <col min="547" max="547" width="10.140625" bestFit="1" customWidth="1"/>
    <col min="548" max="548" width="10.85546875" bestFit="1" customWidth="1"/>
    <col min="549" max="549" width="11.28515625" bestFit="1" customWidth="1"/>
    <col min="550" max="550" width="8.28515625" bestFit="1" customWidth="1"/>
    <col min="551" max="551" width="6.7109375" bestFit="1" customWidth="1"/>
    <col min="552" max="552" width="10.5703125" bestFit="1" customWidth="1"/>
    <col min="553" max="553" width="12.5703125" bestFit="1" customWidth="1"/>
    <col min="554" max="554" width="12.42578125" bestFit="1" customWidth="1"/>
    <col min="555" max="555" width="9.7109375" bestFit="1" customWidth="1"/>
    <col min="556" max="556" width="7.42578125" bestFit="1" customWidth="1"/>
    <col min="557" max="557" width="8.28515625" bestFit="1" customWidth="1"/>
    <col min="558" max="558" width="10.140625" bestFit="1" customWidth="1"/>
    <col min="559" max="559" width="12.7109375" bestFit="1" customWidth="1"/>
    <col min="560" max="560" width="10.42578125" bestFit="1" customWidth="1"/>
    <col min="561" max="561" width="10.5703125" bestFit="1" customWidth="1"/>
    <col min="562" max="562" width="8.42578125" bestFit="1" customWidth="1"/>
    <col min="563" max="563" width="7.42578125" bestFit="1" customWidth="1"/>
    <col min="564" max="564" width="9.7109375" bestFit="1" customWidth="1"/>
    <col min="565" max="565" width="7.42578125" bestFit="1" customWidth="1"/>
    <col min="566" max="566" width="8.28515625" bestFit="1" customWidth="1"/>
    <col min="567" max="567" width="7.85546875" bestFit="1" customWidth="1"/>
    <col min="568" max="569" width="9.85546875" bestFit="1" customWidth="1"/>
    <col min="570" max="570" width="6.28515625" bestFit="1" customWidth="1"/>
    <col min="571" max="571" width="7.42578125" bestFit="1" customWidth="1"/>
    <col min="572" max="572" width="7.28515625" bestFit="1" customWidth="1"/>
    <col min="573" max="573" width="10.140625" bestFit="1" customWidth="1"/>
    <col min="574" max="574" width="8.42578125" bestFit="1" customWidth="1"/>
    <col min="575" max="575" width="11.85546875" bestFit="1" customWidth="1"/>
    <col min="576" max="576" width="11.5703125" bestFit="1" customWidth="1"/>
    <col min="577" max="577" width="10.85546875" bestFit="1" customWidth="1"/>
    <col min="578" max="578" width="8.28515625" bestFit="1" customWidth="1"/>
    <col min="579" max="579" width="10.5703125" bestFit="1" customWidth="1"/>
    <col min="580" max="580" width="12.5703125" bestFit="1" customWidth="1"/>
    <col min="581" max="581" width="12.42578125" bestFit="1" customWidth="1"/>
    <col min="582" max="582" width="9.7109375" bestFit="1" customWidth="1"/>
    <col min="583" max="583" width="7.42578125" bestFit="1" customWidth="1"/>
    <col min="584" max="584" width="8.28515625" bestFit="1" customWidth="1"/>
    <col min="585" max="585" width="12.140625" bestFit="1" customWidth="1"/>
    <col min="586" max="586" width="10.140625" bestFit="1" customWidth="1"/>
    <col min="587" max="587" width="7.28515625" bestFit="1" customWidth="1"/>
    <col min="588" max="588" width="10.42578125" bestFit="1" customWidth="1"/>
    <col min="589" max="589" width="10.5703125" bestFit="1" customWidth="1"/>
    <col min="590" max="590" width="11.7109375" bestFit="1" customWidth="1"/>
    <col min="591" max="591" width="6.85546875" bestFit="1" customWidth="1"/>
    <col min="592" max="592" width="7.7109375" bestFit="1" customWidth="1"/>
    <col min="593" max="593" width="9.7109375" bestFit="1" customWidth="1"/>
    <col min="594" max="594" width="7.42578125" bestFit="1" customWidth="1"/>
    <col min="595" max="595" width="8.28515625" bestFit="1" customWidth="1"/>
    <col min="596" max="596" width="7.85546875" bestFit="1" customWidth="1"/>
    <col min="597" max="597" width="6.28515625" bestFit="1" customWidth="1"/>
    <col min="598" max="598" width="7.42578125" bestFit="1" customWidth="1"/>
    <col min="599" max="599" width="10.140625" bestFit="1" customWidth="1"/>
    <col min="600" max="600" width="8.42578125" bestFit="1" customWidth="1"/>
    <col min="601" max="601" width="11.85546875" bestFit="1" customWidth="1"/>
    <col min="602" max="602" width="10.85546875" bestFit="1" customWidth="1"/>
    <col min="603" max="603" width="11.28515625" bestFit="1" customWidth="1"/>
    <col min="604" max="604" width="10.5703125" bestFit="1" customWidth="1"/>
    <col min="605" max="605" width="12.5703125" bestFit="1" customWidth="1"/>
    <col min="606" max="606" width="12.42578125" bestFit="1" customWidth="1"/>
    <col min="607" max="607" width="7.42578125" bestFit="1" customWidth="1"/>
    <col min="608" max="608" width="8.28515625" bestFit="1" customWidth="1"/>
    <col min="609" max="609" width="12.140625" bestFit="1" customWidth="1"/>
    <col min="610" max="610" width="10.140625" bestFit="1" customWidth="1"/>
    <col min="611" max="611" width="12.7109375" bestFit="1" customWidth="1"/>
    <col min="612" max="612" width="7.28515625" bestFit="1" customWidth="1"/>
    <col min="613" max="613" width="8.42578125" bestFit="1" customWidth="1"/>
    <col min="614" max="614" width="7.7109375" bestFit="1" customWidth="1"/>
    <col min="615" max="615" width="8.28515625" bestFit="1" customWidth="1"/>
    <col min="616" max="616" width="9.85546875" bestFit="1" customWidth="1"/>
    <col min="617" max="617" width="6.28515625" bestFit="1" customWidth="1"/>
    <col min="618" max="618" width="7.42578125" bestFit="1" customWidth="1"/>
    <col min="619" max="619" width="7.28515625" bestFit="1" customWidth="1"/>
    <col min="620" max="620" width="10.140625" bestFit="1" customWidth="1"/>
    <col min="621" max="621" width="11.85546875" bestFit="1" customWidth="1"/>
    <col min="622" max="622" width="11.5703125" bestFit="1" customWidth="1"/>
    <col min="623" max="623" width="10.85546875" bestFit="1" customWidth="1"/>
    <col min="624" max="624" width="8.28515625" bestFit="1" customWidth="1"/>
    <col min="625" max="625" width="6.7109375" bestFit="1" customWidth="1"/>
    <col min="626" max="626" width="7.42578125" bestFit="1" customWidth="1"/>
    <col min="627" max="627" width="12.140625" bestFit="1" customWidth="1"/>
    <col min="628" max="628" width="10.140625" bestFit="1" customWidth="1"/>
    <col min="629" max="629" width="7.28515625" bestFit="1" customWidth="1"/>
    <col min="630" max="630" width="6.85546875" bestFit="1" customWidth="1"/>
    <col min="631" max="631" width="7.7109375" bestFit="1" customWidth="1"/>
    <col min="632" max="632" width="7.42578125" bestFit="1" customWidth="1"/>
    <col min="633" max="633" width="9.7109375" bestFit="1" customWidth="1"/>
    <col min="634" max="634" width="8.28515625" bestFit="1" customWidth="1"/>
    <col min="635" max="635" width="9.85546875" bestFit="1" customWidth="1"/>
    <col min="636" max="636" width="7.42578125" bestFit="1" customWidth="1"/>
    <col min="637" max="637" width="10.140625" bestFit="1" customWidth="1"/>
    <col min="638" max="638" width="11.5703125" bestFit="1" customWidth="1"/>
    <col min="639" max="639" width="11.28515625" bestFit="1" customWidth="1"/>
    <col min="640" max="640" width="8.28515625" bestFit="1" customWidth="1"/>
    <col min="641" max="641" width="12.5703125" bestFit="1" customWidth="1"/>
    <col min="642" max="642" width="10.140625" bestFit="1" customWidth="1"/>
    <col min="643" max="643" width="7.28515625" bestFit="1" customWidth="1"/>
    <col min="644" max="644" width="10.5703125" bestFit="1" customWidth="1"/>
    <col min="645" max="645" width="8.42578125" bestFit="1" customWidth="1"/>
    <col min="646" max="646" width="7.42578125" bestFit="1" customWidth="1"/>
    <col min="647" max="647" width="7.85546875" bestFit="1" customWidth="1"/>
    <col min="648" max="648" width="10.140625" bestFit="1" customWidth="1"/>
    <col min="649" max="649" width="10.5703125" bestFit="1" customWidth="1"/>
    <col min="650" max="650" width="12.5703125" bestFit="1" customWidth="1"/>
    <col min="651" max="651" width="12.42578125" bestFit="1" customWidth="1"/>
    <col min="652" max="652" width="7.28515625" bestFit="1" customWidth="1"/>
    <col min="653" max="653" width="11.7109375" bestFit="1" customWidth="1"/>
    <col min="654" max="654" width="6.85546875" bestFit="1" customWidth="1"/>
    <col min="655" max="655" width="7.7109375" bestFit="1" customWidth="1"/>
    <col min="656" max="656" width="7.42578125" bestFit="1" customWidth="1"/>
    <col min="657" max="657" width="8.28515625" bestFit="1" customWidth="1"/>
    <col min="658" max="658" width="7.85546875" bestFit="1" customWidth="1"/>
    <col min="659" max="659" width="7.42578125" bestFit="1" customWidth="1"/>
    <col min="660" max="660" width="11.85546875" bestFit="1" customWidth="1"/>
    <col min="661" max="661" width="10.85546875" bestFit="1" customWidth="1"/>
    <col min="662" max="662" width="8.28515625" bestFit="1" customWidth="1"/>
    <col min="663" max="663" width="6.7109375" bestFit="1" customWidth="1"/>
    <col min="664" max="664" width="10.5703125" bestFit="1" customWidth="1"/>
    <col min="665" max="665" width="12.5703125" bestFit="1" customWidth="1"/>
    <col min="666" max="666" width="7.28515625" bestFit="1" customWidth="1"/>
    <col min="667" max="667" width="10.5703125" bestFit="1" customWidth="1"/>
    <col min="668" max="668" width="8.42578125" bestFit="1" customWidth="1"/>
    <col min="669" max="669" width="7.42578125" bestFit="1" customWidth="1"/>
    <col min="670" max="670" width="9.7109375" bestFit="1" customWidth="1"/>
    <col min="671" max="671" width="6.28515625" bestFit="1" customWidth="1"/>
    <col min="672" max="672" width="10.140625" bestFit="1" customWidth="1"/>
    <col min="673" max="673" width="11.5703125" bestFit="1" customWidth="1"/>
    <col min="674" max="674" width="8.28515625" bestFit="1" customWidth="1"/>
    <col min="675" max="675" width="12.5703125" bestFit="1" customWidth="1"/>
    <col min="676" max="676" width="12.42578125" bestFit="1" customWidth="1"/>
    <col min="677" max="677" width="12.140625" bestFit="1" customWidth="1"/>
    <col min="678" max="678" width="10.140625" bestFit="1" customWidth="1"/>
    <col min="679" max="679" width="7.28515625" bestFit="1" customWidth="1"/>
    <col min="680" max="680" width="10.42578125" bestFit="1" customWidth="1"/>
    <col min="681" max="681" width="10.5703125" bestFit="1" customWidth="1"/>
    <col min="682" max="682" width="11.7109375" bestFit="1" customWidth="1"/>
    <col min="683" max="683" width="6.85546875" bestFit="1" customWidth="1"/>
    <col min="684" max="684" width="7.7109375" bestFit="1" customWidth="1"/>
    <col min="685" max="685" width="7.42578125" bestFit="1" customWidth="1"/>
    <col min="686" max="686" width="9.7109375" bestFit="1" customWidth="1"/>
    <col min="687" max="687" width="7.85546875" bestFit="1" customWidth="1"/>
    <col min="688" max="688" width="9.85546875" bestFit="1" customWidth="1"/>
    <col min="689" max="689" width="6.28515625" bestFit="1" customWidth="1"/>
    <col min="690" max="690" width="10.140625" bestFit="1" customWidth="1"/>
    <col min="691" max="691" width="10.85546875" bestFit="1" customWidth="1"/>
    <col min="692" max="692" width="11.28515625" bestFit="1" customWidth="1"/>
    <col min="693" max="693" width="10.5703125" bestFit="1" customWidth="1"/>
    <col min="694" max="694" width="12.5703125" bestFit="1" customWidth="1"/>
    <col min="695" max="695" width="9.7109375" bestFit="1" customWidth="1"/>
    <col min="696" max="696" width="12.140625" bestFit="1" customWidth="1"/>
    <col min="697" max="697" width="10.140625" bestFit="1" customWidth="1"/>
    <col min="698" max="698" width="12.7109375" bestFit="1" customWidth="1"/>
    <col min="699" max="699" width="7.28515625" bestFit="1" customWidth="1"/>
    <col min="700" max="700" width="10.5703125" bestFit="1" customWidth="1"/>
    <col min="701" max="701" width="8.42578125" bestFit="1" customWidth="1"/>
    <col min="702" max="702" width="7.7109375" bestFit="1" customWidth="1"/>
    <col min="703" max="703" width="7.42578125" bestFit="1" customWidth="1"/>
    <col min="704" max="704" width="9.7109375" bestFit="1" customWidth="1"/>
    <col min="705" max="705" width="7.42578125" bestFit="1" customWidth="1"/>
    <col min="706" max="706" width="8.28515625" bestFit="1" customWidth="1"/>
    <col min="707" max="707" width="7.85546875" bestFit="1" customWidth="1"/>
    <col min="708" max="708" width="9.85546875" bestFit="1" customWidth="1"/>
    <col min="709" max="709" width="6.28515625" bestFit="1" customWidth="1"/>
    <col min="710" max="710" width="8.42578125" bestFit="1" customWidth="1"/>
    <col min="711" max="711" width="11.5703125" bestFit="1" customWidth="1"/>
    <col min="712" max="712" width="10.85546875" bestFit="1" customWidth="1"/>
    <col min="713" max="713" width="11.28515625" bestFit="1" customWidth="1"/>
    <col min="714" max="714" width="8.28515625" bestFit="1" customWidth="1"/>
    <col min="715" max="715" width="12.5703125" bestFit="1" customWidth="1"/>
    <col min="716" max="716" width="12.42578125" bestFit="1" customWidth="1"/>
    <col min="717" max="717" width="7.28515625" bestFit="1" customWidth="1"/>
    <col min="718" max="718" width="6.85546875" bestFit="1" customWidth="1"/>
    <col min="719" max="719" width="7.7109375" bestFit="1" customWidth="1"/>
    <col min="720" max="720" width="9.85546875" bestFit="1" customWidth="1"/>
    <col min="721" max="721" width="10.140625" bestFit="1" customWidth="1"/>
    <col min="722" max="722" width="11.28515625" bestFit="1" customWidth="1"/>
    <col min="723" max="723" width="8.28515625" bestFit="1" customWidth="1"/>
    <col min="724" max="724" width="12.5703125" bestFit="1" customWidth="1"/>
    <col min="725" max="725" width="12.42578125" bestFit="1" customWidth="1"/>
    <col min="726" max="726" width="12.140625" bestFit="1" customWidth="1"/>
    <col min="727" max="727" width="10.140625" bestFit="1" customWidth="1"/>
    <col min="728" max="728" width="7.28515625" bestFit="1" customWidth="1"/>
    <col min="729" max="729" width="8.42578125" bestFit="1" customWidth="1"/>
    <col min="730" max="730" width="10.85546875" bestFit="1" customWidth="1"/>
    <col min="731" max="731" width="10.140625" bestFit="1" customWidth="1"/>
    <col min="732" max="732" width="6.85546875" bestFit="1" customWidth="1"/>
    <col min="733" max="733" width="10.5703125" bestFit="1" customWidth="1"/>
    <col min="734" max="734" width="12.5703125" bestFit="1" customWidth="1"/>
    <col min="735" max="735" width="8.42578125" bestFit="1" customWidth="1"/>
    <col min="736" max="736" width="8.28515625" bestFit="1" customWidth="1"/>
    <col min="737" max="737" width="12.5703125" bestFit="1" customWidth="1"/>
    <col min="738" max="738" width="10.140625" bestFit="1" customWidth="1"/>
    <col min="739" max="739" width="6.85546875" bestFit="1" customWidth="1"/>
    <col min="740" max="740" width="7.42578125" bestFit="1" customWidth="1"/>
    <col min="741" max="741" width="12.5703125" bestFit="1" customWidth="1"/>
    <col min="742" max="742" width="12.42578125" bestFit="1" customWidth="1"/>
    <col min="743" max="743" width="8.42578125" bestFit="1" customWidth="1"/>
    <col min="744" max="744" width="9.7109375" bestFit="1" customWidth="1"/>
    <col min="745" max="745" width="7.85546875" bestFit="1" customWidth="1"/>
    <col min="746" max="746" width="10.85546875" bestFit="1" customWidth="1"/>
    <col min="747" max="747" width="11.28515625" bestFit="1" customWidth="1"/>
    <col min="748" max="748" width="8.28515625" bestFit="1" customWidth="1"/>
    <col min="749" max="749" width="12.5703125" bestFit="1" customWidth="1"/>
    <col min="750" max="750" width="10.140625" bestFit="1" customWidth="1"/>
    <col min="751" max="751" width="12.7109375" bestFit="1" customWidth="1"/>
    <col min="752" max="752" width="10.5703125" bestFit="1" customWidth="1"/>
    <col min="753" max="753" width="7.85546875" bestFit="1" customWidth="1"/>
    <col min="754" max="754" width="9.7109375" bestFit="1" customWidth="1"/>
    <col min="755" max="755" width="12.5703125" bestFit="1" customWidth="1"/>
    <col min="756" max="756" width="12.140625" bestFit="1" customWidth="1"/>
    <col min="757" max="757" width="10.140625" bestFit="1" customWidth="1"/>
    <col min="758" max="758" width="7.28515625" bestFit="1" customWidth="1"/>
    <col min="759" max="759" width="9.42578125" bestFit="1" customWidth="1"/>
    <col min="760" max="760" width="10.5703125" bestFit="1" customWidth="1"/>
    <col min="761" max="761" width="12.5703125" bestFit="1" customWidth="1"/>
    <col min="762" max="762" width="7.85546875" bestFit="1" customWidth="1"/>
    <col min="763" max="763" width="10.140625" bestFit="1" customWidth="1"/>
    <col min="764" max="764" width="7.28515625" bestFit="1" customWidth="1"/>
    <col min="765" max="765" width="9.42578125" bestFit="1" customWidth="1"/>
    <col min="766" max="766" width="12.5703125" bestFit="1" customWidth="1"/>
    <col min="767" max="767" width="10.140625" bestFit="1" customWidth="1"/>
    <col min="768" max="768" width="7.85546875" bestFit="1" customWidth="1"/>
    <col min="769" max="769" width="10.140625" bestFit="1" customWidth="1"/>
    <col min="770" max="770" width="12.5703125" bestFit="1" customWidth="1"/>
    <col min="771" max="771" width="9.42578125" bestFit="1" customWidth="1"/>
    <col min="772" max="772" width="10.85546875" bestFit="1" customWidth="1"/>
    <col min="773" max="773" width="8.28515625" bestFit="1" customWidth="1"/>
    <col min="774" max="774" width="12.42578125" bestFit="1" customWidth="1"/>
    <col min="775" max="775" width="7.85546875" bestFit="1" customWidth="1"/>
    <col min="776" max="776" width="11.28515625" bestFit="1" customWidth="1"/>
    <col min="777" max="777" width="7.85546875" bestFit="1" customWidth="1"/>
    <col min="778" max="778" width="12.5703125" bestFit="1" customWidth="1"/>
    <col min="779" max="779" width="9.42578125" bestFit="1" customWidth="1"/>
    <col min="780" max="780" width="12.5703125" bestFit="1" customWidth="1"/>
    <col min="781" max="781" width="7.85546875" bestFit="1" customWidth="1"/>
    <col min="782" max="782" width="11.28515625" bestFit="1" customWidth="1"/>
  </cols>
  <sheetData>
    <row r="1" spans="1:9" x14ac:dyDescent="0.25">
      <c r="A1" s="2" t="s">
        <v>4</v>
      </c>
      <c r="B1" t="s">
        <v>2291</v>
      </c>
    </row>
    <row r="2" spans="1:9" x14ac:dyDescent="0.25">
      <c r="A2" s="2" t="s">
        <v>0</v>
      </c>
      <c r="B2" s="3">
        <v>2020</v>
      </c>
    </row>
    <row r="4" spans="1:9" x14ac:dyDescent="0.25">
      <c r="A4" s="2" t="s">
        <v>2294</v>
      </c>
      <c r="B4" t="s">
        <v>2295</v>
      </c>
      <c r="C4" t="s">
        <v>2301</v>
      </c>
      <c r="D4" t="s">
        <v>2299</v>
      </c>
      <c r="E4" t="s">
        <v>2297</v>
      </c>
      <c r="F4" t="s">
        <v>2298</v>
      </c>
      <c r="G4" t="s">
        <v>2296</v>
      </c>
      <c r="H4" t="s">
        <v>2300</v>
      </c>
      <c r="I4" t="s">
        <v>2303</v>
      </c>
    </row>
    <row r="5" spans="1:9" x14ac:dyDescent="0.25">
      <c r="A5" s="3" t="s">
        <v>41</v>
      </c>
      <c r="B5" s="5">
        <v>5.59375</v>
      </c>
      <c r="C5" s="5">
        <v>0.53125</v>
      </c>
      <c r="D5" s="5">
        <v>-5.0625</v>
      </c>
      <c r="E5" s="5">
        <v>22.5625</v>
      </c>
      <c r="F5" s="5">
        <v>27.625</v>
      </c>
      <c r="G5" s="5">
        <v>4.2040407149947221</v>
      </c>
      <c r="H5" s="5">
        <v>12.326757819205071</v>
      </c>
      <c r="I5" s="5">
        <v>2</v>
      </c>
    </row>
    <row r="6" spans="1:9" x14ac:dyDescent="0.25">
      <c r="A6" s="3" t="s">
        <v>42</v>
      </c>
      <c r="B6" s="5">
        <v>2.1875</v>
      </c>
      <c r="C6" s="5">
        <v>1.0625</v>
      </c>
      <c r="D6" s="5">
        <v>-1.125</v>
      </c>
      <c r="E6" s="5">
        <v>23.8125</v>
      </c>
      <c r="F6" s="5">
        <v>24.9375</v>
      </c>
      <c r="G6" s="5">
        <v>5.6594316557996063</v>
      </c>
      <c r="H6" s="5">
        <v>16.508457428441538</v>
      </c>
      <c r="I6" s="5">
        <v>0</v>
      </c>
    </row>
    <row r="7" spans="1:9" x14ac:dyDescent="0.25">
      <c r="A7" s="3" t="s">
        <v>43</v>
      </c>
      <c r="B7" s="5">
        <v>-5.4375</v>
      </c>
      <c r="C7" s="5">
        <v>10.125</v>
      </c>
      <c r="D7" s="5">
        <v>15.5625</v>
      </c>
      <c r="E7" s="5">
        <v>33.1875</v>
      </c>
      <c r="F7" s="5">
        <v>17.625</v>
      </c>
      <c r="G7" s="5">
        <v>6.1233841405985086</v>
      </c>
      <c r="H7" s="5">
        <v>17.453270944630027</v>
      </c>
      <c r="I7" s="5">
        <v>4</v>
      </c>
    </row>
    <row r="8" spans="1:9" x14ac:dyDescent="0.25">
      <c r="A8" s="3" t="s">
        <v>44</v>
      </c>
      <c r="B8" s="5">
        <v>-0.5625</v>
      </c>
      <c r="C8" s="5">
        <v>2.875</v>
      </c>
      <c r="D8" s="5">
        <v>3.4375</v>
      </c>
      <c r="E8" s="5">
        <v>19.625</v>
      </c>
      <c r="F8" s="5">
        <v>16.1875</v>
      </c>
      <c r="G8" s="5">
        <v>6.8090013952120758</v>
      </c>
      <c r="H8" s="5">
        <v>9.2132151463717236</v>
      </c>
      <c r="I8" s="5">
        <v>2</v>
      </c>
    </row>
    <row r="9" spans="1:9" x14ac:dyDescent="0.25">
      <c r="A9" s="3" t="s">
        <v>45</v>
      </c>
      <c r="B9" s="5">
        <v>1.875</v>
      </c>
      <c r="C9" s="5">
        <v>-6.25</v>
      </c>
      <c r="D9" s="5">
        <v>-8.125</v>
      </c>
      <c r="E9" s="5">
        <v>21.25</v>
      </c>
      <c r="F9" s="5">
        <v>29.375</v>
      </c>
      <c r="G9" s="5">
        <v>6.3600314464631387</v>
      </c>
      <c r="H9" s="5">
        <v>16.068602926203635</v>
      </c>
      <c r="I9" s="5">
        <v>-4</v>
      </c>
    </row>
    <row r="10" spans="1:9" x14ac:dyDescent="0.25">
      <c r="A10" s="3" t="s">
        <v>46</v>
      </c>
      <c r="B10" s="5">
        <v>-1.5</v>
      </c>
      <c r="C10" s="5">
        <v>-2.625</v>
      </c>
      <c r="D10" s="5">
        <v>-1.125</v>
      </c>
      <c r="E10" s="5">
        <v>17.5</v>
      </c>
      <c r="F10" s="5">
        <v>18.625</v>
      </c>
      <c r="G10" s="5">
        <v>4.7993055053135905</v>
      </c>
      <c r="H10" s="5">
        <v>7.9088557958784405</v>
      </c>
      <c r="I10" s="5">
        <v>-8</v>
      </c>
    </row>
    <row r="11" spans="1:9" x14ac:dyDescent="0.25">
      <c r="A11" s="3" t="s">
        <v>47</v>
      </c>
      <c r="B11" s="5">
        <v>5.75</v>
      </c>
      <c r="C11" s="5">
        <v>-3.0625</v>
      </c>
      <c r="D11" s="5">
        <v>-8.8125</v>
      </c>
      <c r="E11" s="5">
        <v>17.4375</v>
      </c>
      <c r="F11" s="5">
        <v>26.25</v>
      </c>
      <c r="G11" s="5">
        <v>5.0099900199501395</v>
      </c>
      <c r="H11" s="5">
        <v>12.594807130983256</v>
      </c>
      <c r="I11" s="5">
        <v>-4</v>
      </c>
    </row>
    <row r="12" spans="1:9" x14ac:dyDescent="0.25">
      <c r="A12" s="3" t="s">
        <v>48</v>
      </c>
      <c r="B12" s="5">
        <v>-0.6875</v>
      </c>
      <c r="C12" s="5">
        <v>-4.3125</v>
      </c>
      <c r="D12" s="5">
        <v>-3.625</v>
      </c>
      <c r="E12" s="5">
        <v>20.9375</v>
      </c>
      <c r="F12" s="5">
        <v>24.5625</v>
      </c>
      <c r="G12" s="5">
        <v>6.1613716005448005</v>
      </c>
      <c r="H12" s="5">
        <v>14.126659194586667</v>
      </c>
      <c r="I12" s="5">
        <v>-6</v>
      </c>
    </row>
    <row r="13" spans="1:9" x14ac:dyDescent="0.25">
      <c r="A13" s="3" t="s">
        <v>49</v>
      </c>
      <c r="B13" s="5">
        <v>-5.3125</v>
      </c>
      <c r="C13" s="5">
        <v>1.75</v>
      </c>
      <c r="D13" s="5">
        <v>7.0625</v>
      </c>
      <c r="E13" s="5">
        <v>27.125</v>
      </c>
      <c r="F13" s="5">
        <v>20.0625</v>
      </c>
      <c r="G13" s="5">
        <v>5.9829619197629311</v>
      </c>
      <c r="H13" s="5">
        <v>13.139000469340631</v>
      </c>
      <c r="I13" s="5">
        <v>2</v>
      </c>
    </row>
    <row r="14" spans="1:9" x14ac:dyDescent="0.25">
      <c r="A14" s="3" t="s">
        <v>50</v>
      </c>
      <c r="B14" s="5">
        <v>2.71875</v>
      </c>
      <c r="C14" s="5">
        <v>0.59375</v>
      </c>
      <c r="D14" s="5">
        <v>-2.125</v>
      </c>
      <c r="E14" s="5">
        <v>17.625</v>
      </c>
      <c r="F14" s="5">
        <v>19.75</v>
      </c>
      <c r="G14" s="5">
        <v>5.1574177970505097</v>
      </c>
      <c r="H14" s="5">
        <v>11.383055755522475</v>
      </c>
      <c r="I14" s="5">
        <v>2</v>
      </c>
    </row>
    <row r="15" spans="1:9" x14ac:dyDescent="0.25">
      <c r="A15" s="3" t="s">
        <v>51</v>
      </c>
      <c r="B15" s="5">
        <v>4.09375</v>
      </c>
      <c r="C15" s="5">
        <v>-1.03125</v>
      </c>
      <c r="D15" s="5">
        <v>-5.125</v>
      </c>
      <c r="E15" s="5">
        <v>21.3125</v>
      </c>
      <c r="F15" s="5">
        <v>26.4375</v>
      </c>
      <c r="G15" s="5">
        <v>5.4012922836422526</v>
      </c>
      <c r="H15" s="5">
        <v>6.2060957936532049</v>
      </c>
      <c r="I15" s="5">
        <v>-4</v>
      </c>
    </row>
    <row r="16" spans="1:9" x14ac:dyDescent="0.25">
      <c r="A16" s="3" t="s">
        <v>52</v>
      </c>
      <c r="B16" s="5">
        <v>-3.75</v>
      </c>
      <c r="C16" s="5">
        <v>0.1875</v>
      </c>
      <c r="D16" s="5">
        <v>3.9375</v>
      </c>
      <c r="E16" s="5">
        <v>23.5</v>
      </c>
      <c r="F16" s="5">
        <v>19.5625</v>
      </c>
      <c r="G16" s="5">
        <v>5.2788887719544411</v>
      </c>
      <c r="H16" s="5">
        <v>12.245917687131495</v>
      </c>
      <c r="I16" s="5">
        <v>4</v>
      </c>
    </row>
    <row r="17" spans="1:9" x14ac:dyDescent="0.25">
      <c r="A17" s="3" t="s">
        <v>53</v>
      </c>
      <c r="B17" s="5">
        <v>-6.25E-2</v>
      </c>
      <c r="C17" s="5">
        <v>-0.5</v>
      </c>
      <c r="D17" s="5">
        <v>-0.4375</v>
      </c>
      <c r="E17" s="5">
        <v>23.625</v>
      </c>
      <c r="F17" s="5">
        <v>24.0625</v>
      </c>
      <c r="G17" s="5">
        <v>5.3005502858979971</v>
      </c>
      <c r="H17" s="5">
        <v>13.884043599278515</v>
      </c>
      <c r="I17" s="5">
        <v>-2</v>
      </c>
    </row>
    <row r="18" spans="1:9" x14ac:dyDescent="0.25">
      <c r="A18" s="3" t="s">
        <v>54</v>
      </c>
      <c r="B18" s="5">
        <v>-0.28125</v>
      </c>
      <c r="C18" s="5">
        <v>-1.03125</v>
      </c>
      <c r="D18" s="5">
        <v>-0.75</v>
      </c>
      <c r="E18" s="5">
        <v>22.5625</v>
      </c>
      <c r="F18" s="5">
        <v>23.3125</v>
      </c>
      <c r="G18" s="5">
        <v>5.9581002285404141</v>
      </c>
      <c r="H18" s="5">
        <v>13.462873331251888</v>
      </c>
      <c r="I18" s="5">
        <v>-2</v>
      </c>
    </row>
    <row r="19" spans="1:9" x14ac:dyDescent="0.25">
      <c r="A19" s="3" t="s">
        <v>55</v>
      </c>
      <c r="B19" s="5">
        <v>2.21875</v>
      </c>
      <c r="C19" s="5">
        <v>-3.84375</v>
      </c>
      <c r="D19" s="5">
        <v>-6.0625</v>
      </c>
      <c r="E19" s="5">
        <v>18.75</v>
      </c>
      <c r="F19" s="5">
        <v>24.8125</v>
      </c>
      <c r="G19" s="5">
        <v>4.1067779340987016</v>
      </c>
      <c r="H19" s="5">
        <v>15.023003195100506</v>
      </c>
      <c r="I19" s="5">
        <v>-2</v>
      </c>
    </row>
    <row r="20" spans="1:9" x14ac:dyDescent="0.25">
      <c r="A20" s="3" t="s">
        <v>56</v>
      </c>
      <c r="B20" s="5">
        <v>-4.5625</v>
      </c>
      <c r="C20" s="5">
        <v>4.375</v>
      </c>
      <c r="D20" s="5">
        <v>8.9375</v>
      </c>
      <c r="E20" s="5">
        <v>28.1875</v>
      </c>
      <c r="F20" s="5">
        <v>19.25</v>
      </c>
      <c r="G20" s="5">
        <v>5.1311954422596946</v>
      </c>
      <c r="H20" s="5">
        <v>10.911003620199198</v>
      </c>
      <c r="I20" s="5">
        <v>6</v>
      </c>
    </row>
    <row r="21" spans="1:9" x14ac:dyDescent="0.25">
      <c r="A21" s="3" t="s">
        <v>57</v>
      </c>
      <c r="B21" s="5">
        <v>-1.65625</v>
      </c>
      <c r="C21" s="5">
        <v>-2.15625</v>
      </c>
      <c r="D21" s="5">
        <v>-0.5</v>
      </c>
      <c r="E21" s="5">
        <v>21.0625</v>
      </c>
      <c r="F21" s="5">
        <v>21.5625</v>
      </c>
      <c r="G21" s="5">
        <v>5.9461997667978386</v>
      </c>
      <c r="H21" s="5">
        <v>13.67932594586931</v>
      </c>
      <c r="I21" s="5">
        <v>-8</v>
      </c>
    </row>
    <row r="22" spans="1:9" x14ac:dyDescent="0.25">
      <c r="A22" s="3" t="s">
        <v>58</v>
      </c>
      <c r="B22" s="5">
        <v>-2.75</v>
      </c>
      <c r="C22" s="5">
        <v>-0.875</v>
      </c>
      <c r="D22" s="5">
        <v>1.875</v>
      </c>
      <c r="E22" s="5">
        <v>24.625</v>
      </c>
      <c r="F22" s="5">
        <v>22.75</v>
      </c>
      <c r="G22" s="5">
        <v>4.586211217697385</v>
      </c>
      <c r="H22" s="5">
        <v>17.2341714818748</v>
      </c>
      <c r="I22" s="5">
        <v>4</v>
      </c>
    </row>
    <row r="23" spans="1:9" x14ac:dyDescent="0.25">
      <c r="A23" s="3" t="s">
        <v>59</v>
      </c>
      <c r="B23" s="5">
        <v>10.5625</v>
      </c>
      <c r="C23" s="5">
        <v>-1.1875</v>
      </c>
      <c r="D23" s="5">
        <v>-11.75</v>
      </c>
      <c r="E23" s="5">
        <v>19.125</v>
      </c>
      <c r="F23" s="5">
        <v>30.875</v>
      </c>
      <c r="G23" s="5">
        <v>6.1097599516402168</v>
      </c>
      <c r="H23" s="5">
        <v>15.986322278748167</v>
      </c>
      <c r="I23" s="5">
        <v>2</v>
      </c>
    </row>
    <row r="24" spans="1:9" x14ac:dyDescent="0.25">
      <c r="A24" s="3" t="s">
        <v>60</v>
      </c>
      <c r="B24" s="5">
        <v>-3.65625</v>
      </c>
      <c r="C24" s="5">
        <v>2.84375</v>
      </c>
      <c r="D24" s="5">
        <v>6.5</v>
      </c>
      <c r="E24" s="5">
        <v>25.4375</v>
      </c>
      <c r="F24" s="5">
        <v>18.9375</v>
      </c>
      <c r="G24" s="5">
        <v>6.0490185154287639</v>
      </c>
      <c r="H24" s="5">
        <v>11.562466216166861</v>
      </c>
      <c r="I24" s="5">
        <v>2</v>
      </c>
    </row>
    <row r="25" spans="1:9" x14ac:dyDescent="0.25">
      <c r="A25" s="3" t="s">
        <v>63</v>
      </c>
      <c r="B25" s="5">
        <v>-9.8125</v>
      </c>
      <c r="C25" s="5">
        <v>2.375</v>
      </c>
      <c r="D25" s="5">
        <v>12.1875</v>
      </c>
      <c r="E25" s="5">
        <v>26.25</v>
      </c>
      <c r="F25" s="5">
        <v>14.0625</v>
      </c>
      <c r="G25" s="5">
        <v>6.0961053140509307</v>
      </c>
      <c r="H25" s="5">
        <v>13.999404749250353</v>
      </c>
      <c r="I25" s="5">
        <v>2</v>
      </c>
    </row>
    <row r="26" spans="1:9" x14ac:dyDescent="0.25">
      <c r="A26" s="3" t="s">
        <v>64</v>
      </c>
      <c r="B26" s="5">
        <v>-4.3125</v>
      </c>
      <c r="C26" s="5">
        <v>3</v>
      </c>
      <c r="D26" s="5">
        <v>7.3125</v>
      </c>
      <c r="E26" s="5">
        <v>28.625</v>
      </c>
      <c r="F26" s="5">
        <v>21.3125</v>
      </c>
      <c r="G26" s="5">
        <v>6.4132025281185898</v>
      </c>
      <c r="H26" s="5">
        <v>13.108521401490457</v>
      </c>
      <c r="I26" s="5">
        <v>6</v>
      </c>
    </row>
    <row r="27" spans="1:9" x14ac:dyDescent="0.25">
      <c r="A27" s="3" t="s">
        <v>61</v>
      </c>
      <c r="B27" s="5">
        <v>3.6875</v>
      </c>
      <c r="C27" s="5">
        <v>-3.1875</v>
      </c>
      <c r="D27" s="5">
        <v>-6.875</v>
      </c>
      <c r="E27" s="5">
        <v>21.3125</v>
      </c>
      <c r="F27" s="5">
        <v>28.1875</v>
      </c>
      <c r="G27" s="5">
        <v>5.5343623541169285</v>
      </c>
      <c r="H27" s="5">
        <v>10.061270628835439</v>
      </c>
      <c r="I27" s="5">
        <v>-2</v>
      </c>
    </row>
    <row r="28" spans="1:9" x14ac:dyDescent="0.25">
      <c r="A28" s="3" t="s">
        <v>62</v>
      </c>
      <c r="B28" s="5">
        <v>4.90625</v>
      </c>
      <c r="C28" s="5">
        <v>-0.28125</v>
      </c>
      <c r="D28" s="5">
        <v>-5.1875</v>
      </c>
      <c r="E28" s="5">
        <v>17.25</v>
      </c>
      <c r="F28" s="5">
        <v>22.4375</v>
      </c>
      <c r="G28" s="5">
        <v>7.5481095867331796</v>
      </c>
      <c r="H28" s="5">
        <v>14.78171026415189</v>
      </c>
      <c r="I28" s="5">
        <v>-2</v>
      </c>
    </row>
    <row r="29" spans="1:9" x14ac:dyDescent="0.25">
      <c r="A29" s="3" t="s">
        <v>65</v>
      </c>
      <c r="B29" s="5">
        <v>2.8125</v>
      </c>
      <c r="C29" s="5">
        <v>-3.8125</v>
      </c>
      <c r="D29" s="5">
        <v>-6.625</v>
      </c>
      <c r="E29" s="5">
        <v>19.5625</v>
      </c>
      <c r="F29" s="5">
        <v>26.1875</v>
      </c>
      <c r="G29" s="5">
        <v>6.3004629459535222</v>
      </c>
      <c r="H29" s="5">
        <v>13.833383534045458</v>
      </c>
      <c r="I29" s="5">
        <v>0</v>
      </c>
    </row>
    <row r="30" spans="1:9" x14ac:dyDescent="0.25">
      <c r="A30" s="3" t="s">
        <v>66</v>
      </c>
      <c r="B30" s="5">
        <v>-2.75</v>
      </c>
      <c r="C30" s="5">
        <v>-0.8125</v>
      </c>
      <c r="D30" s="5">
        <v>1.9375</v>
      </c>
      <c r="E30" s="5">
        <v>24.0625</v>
      </c>
      <c r="F30" s="5">
        <v>22.125</v>
      </c>
      <c r="G30" s="5">
        <v>5.918896293510584</v>
      </c>
      <c r="H30" s="5">
        <v>11.815068063000455</v>
      </c>
      <c r="I30" s="5">
        <v>-2</v>
      </c>
    </row>
    <row r="31" spans="1:9" x14ac:dyDescent="0.25">
      <c r="A31" s="3" t="s">
        <v>67</v>
      </c>
      <c r="B31" s="5">
        <v>-0.4375</v>
      </c>
      <c r="C31" s="5">
        <v>-1.3125</v>
      </c>
      <c r="D31" s="5">
        <v>-0.875</v>
      </c>
      <c r="E31" s="5">
        <v>18.0625</v>
      </c>
      <c r="F31" s="5">
        <v>18.9375</v>
      </c>
      <c r="G31" s="5">
        <v>5.272175389090668</v>
      </c>
      <c r="H31" s="5">
        <v>11.539605712501618</v>
      </c>
      <c r="I31" s="5">
        <v>-2</v>
      </c>
    </row>
    <row r="32" spans="1:9" x14ac:dyDescent="0.25">
      <c r="A32" s="3" t="s">
        <v>68</v>
      </c>
      <c r="B32" s="5">
        <v>-3.90625</v>
      </c>
      <c r="C32" s="5">
        <v>6.65625</v>
      </c>
      <c r="D32" s="5">
        <v>10.5625</v>
      </c>
      <c r="E32" s="5">
        <v>29.9375</v>
      </c>
      <c r="F32" s="5">
        <v>19.375</v>
      </c>
      <c r="G32" s="5">
        <v>5.1290634297761093</v>
      </c>
      <c r="H32" s="5">
        <v>14.676192455810874</v>
      </c>
      <c r="I32" s="5">
        <v>2</v>
      </c>
    </row>
    <row r="33" spans="1:9" x14ac:dyDescent="0.25">
      <c r="A33" s="3" t="s">
        <v>69</v>
      </c>
      <c r="B33" s="5">
        <v>-2.4375</v>
      </c>
      <c r="C33" s="5">
        <v>-2</v>
      </c>
      <c r="D33" s="5">
        <v>0.4375</v>
      </c>
      <c r="E33" s="5">
        <v>25.3125</v>
      </c>
      <c r="F33" s="5">
        <v>24.875</v>
      </c>
      <c r="G33" s="5">
        <v>4.6147408739097511</v>
      </c>
      <c r="H33" s="5">
        <v>9.8978112058508501</v>
      </c>
      <c r="I33" s="5">
        <v>-2</v>
      </c>
    </row>
    <row r="34" spans="1:9" x14ac:dyDescent="0.25">
      <c r="A34" s="3" t="s">
        <v>70</v>
      </c>
      <c r="B34" s="5">
        <v>0.84375</v>
      </c>
      <c r="C34" s="5">
        <v>1.40625</v>
      </c>
      <c r="D34" s="5">
        <v>0.5625</v>
      </c>
      <c r="E34" s="5">
        <v>28.625</v>
      </c>
      <c r="F34" s="5">
        <v>28.0625</v>
      </c>
      <c r="G34" s="5">
        <v>4.4896872571111972</v>
      </c>
      <c r="H34" s="5">
        <v>11.428354722647818</v>
      </c>
      <c r="I34" s="5">
        <v>-6</v>
      </c>
    </row>
    <row r="35" spans="1:9" x14ac:dyDescent="0.25">
      <c r="A35" s="3" t="s">
        <v>71</v>
      </c>
      <c r="B35" s="5">
        <v>-0.71875</v>
      </c>
      <c r="C35" s="5">
        <v>3.71875</v>
      </c>
      <c r="D35" s="5">
        <v>4.4375</v>
      </c>
      <c r="E35" s="5">
        <v>25.125</v>
      </c>
      <c r="F35" s="5">
        <v>20.6875</v>
      </c>
      <c r="G35" s="5">
        <v>4.1350886729710323</v>
      </c>
      <c r="H35" s="5">
        <v>14.211461043819527</v>
      </c>
      <c r="I35" s="5">
        <v>2</v>
      </c>
    </row>
    <row r="36" spans="1:9" x14ac:dyDescent="0.25">
      <c r="A36" s="3" t="s">
        <v>72</v>
      </c>
      <c r="B36" s="5">
        <v>7.34375</v>
      </c>
      <c r="C36" s="5">
        <v>-3.21875</v>
      </c>
      <c r="D36" s="5">
        <v>-10.5625</v>
      </c>
      <c r="E36" s="5">
        <v>16.625</v>
      </c>
      <c r="F36" s="5">
        <v>27.1875</v>
      </c>
      <c r="G36" s="5">
        <v>6.2974035654916278</v>
      </c>
      <c r="H36" s="5">
        <v>10.570349647323246</v>
      </c>
      <c r="I36" s="5">
        <v>-4</v>
      </c>
    </row>
    <row r="37" spans="1:9" x14ac:dyDescent="0.25">
      <c r="A37" s="3" t="s">
        <v>2293</v>
      </c>
      <c r="B37" s="5">
        <v>0</v>
      </c>
      <c r="C37" s="5">
        <v>0</v>
      </c>
      <c r="D37" s="5">
        <v>0</v>
      </c>
      <c r="E37" s="5">
        <v>22.8125</v>
      </c>
      <c r="F37" s="5">
        <v>22.8125</v>
      </c>
      <c r="G37" s="5">
        <v>6.9074111479716693</v>
      </c>
      <c r="H37" s="5">
        <v>13.122112020355388</v>
      </c>
      <c r="I37" s="5">
        <v>-18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FE50F-0164-419B-BDF9-4049F4EBAE96}">
  <dimension ref="A1:AH22"/>
  <sheetViews>
    <sheetView workbookViewId="0">
      <selection activeCell="F35" sqref="F3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42578125" bestFit="1" customWidth="1"/>
    <col min="4" max="4" width="9.7109375" bestFit="1" customWidth="1"/>
    <col min="5" max="5" width="7.42578125" bestFit="1" customWidth="1"/>
    <col min="6" max="6" width="8.28515625" bestFit="1" customWidth="1"/>
    <col min="7" max="7" width="7.85546875" bestFit="1" customWidth="1"/>
    <col min="8" max="9" width="9.85546875" bestFit="1" customWidth="1"/>
    <col min="10" max="10" width="6.28515625" bestFit="1" customWidth="1"/>
    <col min="11" max="11" width="7.42578125" bestFit="1" customWidth="1"/>
    <col min="12" max="12" width="7.28515625" bestFit="1" customWidth="1"/>
    <col min="13" max="13" width="10.140625" bestFit="1" customWidth="1"/>
    <col min="14" max="14" width="8.42578125" bestFit="1" customWidth="1"/>
    <col min="15" max="15" width="11.85546875" bestFit="1" customWidth="1"/>
    <col min="16" max="16" width="11.5703125" bestFit="1" customWidth="1"/>
    <col min="17" max="17" width="10.85546875" bestFit="1" customWidth="1"/>
    <col min="18" max="18" width="11.28515625" bestFit="1" customWidth="1"/>
    <col min="19" max="19" width="8.28515625" bestFit="1" customWidth="1"/>
    <col min="20" max="20" width="6.7109375" bestFit="1" customWidth="1"/>
    <col min="21" max="21" width="10.5703125" bestFit="1" customWidth="1"/>
    <col min="22" max="22" width="12.5703125" bestFit="1" customWidth="1"/>
    <col min="23" max="23" width="12.42578125" bestFit="1" customWidth="1"/>
    <col min="24" max="24" width="9.7109375" bestFit="1" customWidth="1"/>
    <col min="25" max="25" width="7.42578125" bestFit="1" customWidth="1"/>
    <col min="26" max="26" width="8.28515625" bestFit="1" customWidth="1"/>
    <col min="27" max="27" width="12.140625" bestFit="1" customWidth="1"/>
    <col min="28" max="28" width="10.140625" bestFit="1" customWidth="1"/>
    <col min="29" max="29" width="12.7109375" bestFit="1" customWidth="1"/>
    <col min="30" max="30" width="7.28515625" bestFit="1" customWidth="1"/>
    <col min="31" max="31" width="10.42578125" bestFit="1" customWidth="1"/>
    <col min="32" max="32" width="10.5703125" bestFit="1" customWidth="1"/>
    <col min="33" max="33" width="11.7109375" bestFit="1" customWidth="1"/>
    <col min="34" max="34" width="11.28515625" bestFit="1" customWidth="1"/>
  </cols>
  <sheetData>
    <row r="1" spans="1:34" x14ac:dyDescent="0.25">
      <c r="A1" s="2" t="s">
        <v>0</v>
      </c>
      <c r="B1" s="3">
        <v>2020</v>
      </c>
    </row>
    <row r="3" spans="1:34" x14ac:dyDescent="0.25">
      <c r="B3" s="2" t="s">
        <v>2292</v>
      </c>
    </row>
    <row r="4" spans="1:34" x14ac:dyDescent="0.25">
      <c r="A4" s="2" t="s">
        <v>2294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 t="s">
        <v>51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59</v>
      </c>
      <c r="U4" t="s">
        <v>60</v>
      </c>
      <c r="V4" t="s">
        <v>63</v>
      </c>
      <c r="W4" t="s">
        <v>64</v>
      </c>
      <c r="X4" t="s">
        <v>61</v>
      </c>
      <c r="Y4" t="s">
        <v>62</v>
      </c>
      <c r="Z4" t="s">
        <v>65</v>
      </c>
      <c r="AA4" t="s">
        <v>66</v>
      </c>
      <c r="AB4" t="s">
        <v>67</v>
      </c>
      <c r="AC4" t="s">
        <v>68</v>
      </c>
      <c r="AD4" t="s">
        <v>69</v>
      </c>
      <c r="AE4" t="s">
        <v>70</v>
      </c>
      <c r="AF4" t="s">
        <v>71</v>
      </c>
      <c r="AG4" t="s">
        <v>72</v>
      </c>
      <c r="AH4" t="s">
        <v>2293</v>
      </c>
    </row>
    <row r="5" spans="1:34" x14ac:dyDescent="0.25">
      <c r="A5" s="3">
        <v>1</v>
      </c>
    </row>
    <row r="6" spans="1:34" x14ac:dyDescent="0.25">
      <c r="A6" s="3">
        <v>2</v>
      </c>
    </row>
    <row r="7" spans="1:34" x14ac:dyDescent="0.25">
      <c r="A7" s="3">
        <v>3</v>
      </c>
    </row>
    <row r="8" spans="1:34" x14ac:dyDescent="0.25">
      <c r="A8" s="3">
        <v>4</v>
      </c>
    </row>
    <row r="9" spans="1:34" x14ac:dyDescent="0.25">
      <c r="A9" s="3">
        <v>5</v>
      </c>
    </row>
    <row r="10" spans="1:34" x14ac:dyDescent="0.25">
      <c r="A10" s="3">
        <v>6</v>
      </c>
    </row>
    <row r="11" spans="1:34" x14ac:dyDescent="0.25">
      <c r="A11" s="3">
        <v>7</v>
      </c>
    </row>
    <row r="12" spans="1:34" x14ac:dyDescent="0.25">
      <c r="A12" s="3">
        <v>8</v>
      </c>
    </row>
    <row r="13" spans="1:34" x14ac:dyDescent="0.25">
      <c r="A13" s="3">
        <v>9</v>
      </c>
    </row>
    <row r="14" spans="1:34" x14ac:dyDescent="0.25">
      <c r="A14" s="3">
        <v>10</v>
      </c>
    </row>
    <row r="15" spans="1:34" x14ac:dyDescent="0.25">
      <c r="A15" s="3">
        <v>11</v>
      </c>
    </row>
    <row r="16" spans="1:34" x14ac:dyDescent="0.25">
      <c r="A16" s="3">
        <v>12</v>
      </c>
    </row>
    <row r="17" spans="1:1" x14ac:dyDescent="0.25">
      <c r="A17" s="3">
        <v>13</v>
      </c>
    </row>
    <row r="18" spans="1:1" x14ac:dyDescent="0.25">
      <c r="A18" s="3">
        <v>14</v>
      </c>
    </row>
    <row r="19" spans="1:1" x14ac:dyDescent="0.25">
      <c r="A19" s="3">
        <v>15</v>
      </c>
    </row>
    <row r="20" spans="1:1" x14ac:dyDescent="0.25">
      <c r="A20" s="3">
        <v>16</v>
      </c>
    </row>
    <row r="21" spans="1:1" x14ac:dyDescent="0.25">
      <c r="A21" s="3">
        <v>17</v>
      </c>
    </row>
    <row r="22" spans="1:1" x14ac:dyDescent="0.25">
      <c r="A22" s="3" t="s">
        <v>2293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20AAB-A4A4-4EF1-9A9F-5DF142A942D2}">
  <dimension ref="A1:E37"/>
  <sheetViews>
    <sheetView workbookViewId="0">
      <selection activeCell="G37" sqref="G37"/>
    </sheetView>
  </sheetViews>
  <sheetFormatPr defaultRowHeight="15" x14ac:dyDescent="0.25"/>
  <cols>
    <col min="1" max="1" width="13.140625" bestFit="1" customWidth="1"/>
    <col min="2" max="2" width="10.85546875" bestFit="1" customWidth="1"/>
    <col min="3" max="3" width="19.5703125" bestFit="1" customWidth="1"/>
    <col min="4" max="4" width="20.5703125" bestFit="1" customWidth="1"/>
    <col min="5" max="5" width="16.28515625" bestFit="1" customWidth="1"/>
    <col min="6" max="6" width="25.140625" bestFit="1" customWidth="1"/>
    <col min="7" max="7" width="16.28515625" bestFit="1" customWidth="1"/>
    <col min="8" max="8" width="25.85546875" bestFit="1" customWidth="1"/>
    <col min="9" max="9" width="10.85546875" bestFit="1" customWidth="1"/>
    <col min="10" max="10" width="25.85546875" bestFit="1" customWidth="1"/>
    <col min="11" max="11" width="10.85546875" bestFit="1" customWidth="1"/>
    <col min="12" max="12" width="25.85546875" bestFit="1" customWidth="1"/>
    <col min="13" max="13" width="10.85546875" bestFit="1" customWidth="1"/>
    <col min="14" max="14" width="25.85546875" bestFit="1" customWidth="1"/>
    <col min="15" max="15" width="10.85546875" bestFit="1" customWidth="1"/>
    <col min="16" max="16" width="25.85546875" bestFit="1" customWidth="1"/>
    <col min="17" max="17" width="10.85546875" bestFit="1" customWidth="1"/>
    <col min="18" max="18" width="25.85546875" bestFit="1" customWidth="1"/>
    <col min="19" max="19" width="10.85546875" bestFit="1" customWidth="1"/>
    <col min="20" max="20" width="25.85546875" bestFit="1" customWidth="1"/>
    <col min="21" max="21" width="10.85546875" bestFit="1" customWidth="1"/>
    <col min="22" max="22" width="25.85546875" bestFit="1" customWidth="1"/>
    <col min="23" max="23" width="10.85546875" bestFit="1" customWidth="1"/>
    <col min="24" max="24" width="25.85546875" bestFit="1" customWidth="1"/>
    <col min="25" max="25" width="10.85546875" bestFit="1" customWidth="1"/>
    <col min="26" max="26" width="25.85546875" bestFit="1" customWidth="1"/>
    <col min="27" max="27" width="10.85546875" bestFit="1" customWidth="1"/>
    <col min="28" max="28" width="25.85546875" bestFit="1" customWidth="1"/>
    <col min="29" max="29" width="10.85546875" bestFit="1" customWidth="1"/>
    <col min="30" max="30" width="25.85546875" bestFit="1" customWidth="1"/>
    <col min="31" max="31" width="10.85546875" bestFit="1" customWidth="1"/>
    <col min="32" max="32" width="25.85546875" bestFit="1" customWidth="1"/>
    <col min="33" max="33" width="10.85546875" bestFit="1" customWidth="1"/>
    <col min="34" max="34" width="25.85546875" bestFit="1" customWidth="1"/>
    <col min="35" max="35" width="10.85546875" bestFit="1" customWidth="1"/>
    <col min="36" max="36" width="30.85546875" bestFit="1" customWidth="1"/>
    <col min="37" max="37" width="15.85546875" bestFit="1" customWidth="1"/>
    <col min="38" max="43" width="12" bestFit="1" customWidth="1"/>
    <col min="44" max="44" width="10" bestFit="1" customWidth="1"/>
    <col min="45" max="47" width="12" bestFit="1" customWidth="1"/>
    <col min="48" max="48" width="11" bestFit="1" customWidth="1"/>
    <col min="49" max="51" width="12" bestFit="1" customWidth="1"/>
    <col min="52" max="52" width="14.7109375" bestFit="1" customWidth="1"/>
    <col min="53" max="68" width="12" bestFit="1" customWidth="1"/>
    <col min="69" max="69" width="12.28515625" bestFit="1" customWidth="1"/>
    <col min="70" max="75" width="12" bestFit="1" customWidth="1"/>
    <col min="76" max="76" width="11" bestFit="1" customWidth="1"/>
    <col min="77" max="85" width="12" bestFit="1" customWidth="1"/>
    <col min="86" max="86" width="13.28515625" bestFit="1" customWidth="1"/>
    <col min="87" max="87" width="12" bestFit="1" customWidth="1"/>
    <col min="88" max="88" width="11" bestFit="1" customWidth="1"/>
    <col min="89" max="93" width="12" bestFit="1" customWidth="1"/>
    <col min="94" max="94" width="11" bestFit="1" customWidth="1"/>
    <col min="95" max="96" width="12" bestFit="1" customWidth="1"/>
    <col min="97" max="97" width="4" bestFit="1" customWidth="1"/>
    <col min="98" max="99" width="12" bestFit="1" customWidth="1"/>
    <col min="100" max="100" width="11" bestFit="1" customWidth="1"/>
    <col min="101" max="102" width="12" bestFit="1" customWidth="1"/>
    <col min="103" max="103" width="12.7109375" bestFit="1" customWidth="1"/>
    <col min="104" max="119" width="12" bestFit="1" customWidth="1"/>
    <col min="120" max="120" width="14.85546875" bestFit="1" customWidth="1"/>
    <col min="121" max="124" width="12" bestFit="1" customWidth="1"/>
    <col min="125" max="125" width="11" bestFit="1" customWidth="1"/>
    <col min="126" max="134" width="12" bestFit="1" customWidth="1"/>
    <col min="135" max="135" width="11" bestFit="1" customWidth="1"/>
    <col min="136" max="136" width="12" bestFit="1" customWidth="1"/>
    <col min="137" max="137" width="14.85546875" bestFit="1" customWidth="1"/>
    <col min="138" max="138" width="12" bestFit="1" customWidth="1"/>
    <col min="139" max="139" width="11" bestFit="1" customWidth="1"/>
    <col min="140" max="143" width="12" bestFit="1" customWidth="1"/>
    <col min="144" max="144" width="11" bestFit="1" customWidth="1"/>
    <col min="145" max="158" width="12" bestFit="1" customWidth="1"/>
    <col min="159" max="159" width="10" bestFit="1" customWidth="1"/>
    <col min="160" max="160" width="4" bestFit="1" customWidth="1"/>
    <col min="161" max="163" width="12" bestFit="1" customWidth="1"/>
    <col min="164" max="164" width="11" bestFit="1" customWidth="1"/>
    <col min="165" max="170" width="12" bestFit="1" customWidth="1"/>
    <col min="171" max="171" width="12.28515625" bestFit="1" customWidth="1"/>
    <col min="172" max="172" width="9.140625" bestFit="1" customWidth="1"/>
    <col min="173" max="187" width="12" bestFit="1" customWidth="1"/>
    <col min="188" max="188" width="12.140625" bestFit="1" customWidth="1"/>
    <col min="189" max="193" width="12" bestFit="1" customWidth="1"/>
    <col min="194" max="194" width="11" bestFit="1" customWidth="1"/>
    <col min="195" max="204" width="12" bestFit="1" customWidth="1"/>
    <col min="205" max="205" width="15.140625" bestFit="1" customWidth="1"/>
    <col min="206" max="206" width="12" bestFit="1" customWidth="1"/>
    <col min="207" max="207" width="11" bestFit="1" customWidth="1"/>
    <col min="208" max="208" width="12" bestFit="1" customWidth="1"/>
    <col min="209" max="209" width="4" bestFit="1" customWidth="1"/>
    <col min="210" max="210" width="12" bestFit="1" customWidth="1"/>
    <col min="211" max="212" width="11" bestFit="1" customWidth="1"/>
    <col min="213" max="215" width="12" bestFit="1" customWidth="1"/>
    <col min="216" max="216" width="11" bestFit="1" customWidth="1"/>
    <col min="217" max="221" width="12" bestFit="1" customWidth="1"/>
    <col min="222" max="222" width="13.42578125" bestFit="1" customWidth="1"/>
    <col min="223" max="223" width="13.7109375" bestFit="1" customWidth="1"/>
    <col min="224" max="233" width="12" bestFit="1" customWidth="1"/>
    <col min="234" max="234" width="11" bestFit="1" customWidth="1"/>
    <col min="235" max="238" width="12" bestFit="1" customWidth="1"/>
    <col min="239" max="239" width="16.85546875" bestFit="1" customWidth="1"/>
    <col min="240" max="240" width="13.42578125" bestFit="1" customWidth="1"/>
    <col min="241" max="241" width="12" bestFit="1" customWidth="1"/>
    <col min="242" max="242" width="11" bestFit="1" customWidth="1"/>
    <col min="243" max="243" width="4" bestFit="1" customWidth="1"/>
    <col min="244" max="244" width="10" bestFit="1" customWidth="1"/>
    <col min="245" max="245" width="12" bestFit="1" customWidth="1"/>
    <col min="246" max="246" width="11" bestFit="1" customWidth="1"/>
    <col min="247" max="248" width="12" bestFit="1" customWidth="1"/>
    <col min="249" max="250" width="11" bestFit="1" customWidth="1"/>
    <col min="251" max="254" width="12" bestFit="1" customWidth="1"/>
    <col min="255" max="255" width="10" bestFit="1" customWidth="1"/>
    <col min="256" max="256" width="16.5703125" bestFit="1" customWidth="1"/>
    <col min="257" max="257" width="12.7109375" bestFit="1" customWidth="1"/>
    <col min="258" max="261" width="12" bestFit="1" customWidth="1"/>
    <col min="262" max="262" width="11" bestFit="1" customWidth="1"/>
    <col min="263" max="272" width="12" bestFit="1" customWidth="1"/>
    <col min="273" max="273" width="15.85546875" bestFit="1" customWidth="1"/>
    <col min="274" max="274" width="13.140625" bestFit="1" customWidth="1"/>
    <col min="275" max="279" width="12" bestFit="1" customWidth="1"/>
    <col min="280" max="280" width="9" bestFit="1" customWidth="1"/>
    <col min="281" max="281" width="4" bestFit="1" customWidth="1"/>
    <col min="282" max="282" width="12" bestFit="1" customWidth="1"/>
    <col min="283" max="283" width="11" bestFit="1" customWidth="1"/>
    <col min="284" max="288" width="12" bestFit="1" customWidth="1"/>
    <col min="289" max="289" width="11" bestFit="1" customWidth="1"/>
    <col min="290" max="290" width="16.28515625" bestFit="1" customWidth="1"/>
    <col min="291" max="299" width="12" bestFit="1" customWidth="1"/>
    <col min="300" max="300" width="11" bestFit="1" customWidth="1"/>
    <col min="301" max="306" width="12" bestFit="1" customWidth="1"/>
    <col min="307" max="307" width="13.28515625" bestFit="1" customWidth="1"/>
    <col min="308" max="314" width="12" bestFit="1" customWidth="1"/>
    <col min="315" max="316" width="11" bestFit="1" customWidth="1"/>
    <col min="317" max="324" width="12" bestFit="1" customWidth="1"/>
    <col min="325" max="325" width="12.42578125" bestFit="1" customWidth="1"/>
    <col min="326" max="330" width="12" bestFit="1" customWidth="1"/>
    <col min="331" max="331" width="11" bestFit="1" customWidth="1"/>
    <col min="332" max="340" width="12" bestFit="1" customWidth="1"/>
    <col min="341" max="341" width="15.5703125" bestFit="1" customWidth="1"/>
    <col min="342" max="342" width="14.42578125" bestFit="1" customWidth="1"/>
    <col min="343" max="347" width="12" bestFit="1" customWidth="1"/>
    <col min="348" max="348" width="11" bestFit="1" customWidth="1"/>
    <col min="349" max="351" width="12" bestFit="1" customWidth="1"/>
    <col min="352" max="352" width="10" bestFit="1" customWidth="1"/>
    <col min="353" max="357" width="12" bestFit="1" customWidth="1"/>
    <col min="358" max="358" width="17.7109375" bestFit="1" customWidth="1"/>
    <col min="359" max="359" width="14.28515625" bestFit="1" customWidth="1"/>
    <col min="360" max="360" width="11" bestFit="1" customWidth="1"/>
    <col min="361" max="372" width="12" bestFit="1" customWidth="1"/>
    <col min="373" max="373" width="11" bestFit="1" customWidth="1"/>
    <col min="374" max="374" width="12" bestFit="1" customWidth="1"/>
    <col min="375" max="375" width="17.5703125" bestFit="1" customWidth="1"/>
    <col min="376" max="382" width="12" bestFit="1" customWidth="1"/>
    <col min="383" max="383" width="11" bestFit="1" customWidth="1"/>
    <col min="384" max="385" width="12" bestFit="1" customWidth="1"/>
    <col min="386" max="386" width="11" bestFit="1" customWidth="1"/>
    <col min="387" max="387" width="12" bestFit="1" customWidth="1"/>
    <col min="388" max="388" width="11" bestFit="1" customWidth="1"/>
    <col min="389" max="391" width="12" bestFit="1" customWidth="1"/>
    <col min="392" max="392" width="14.7109375" bestFit="1" customWidth="1"/>
    <col min="393" max="408" width="12" bestFit="1" customWidth="1"/>
    <col min="409" max="409" width="12.28515625" bestFit="1" customWidth="1"/>
    <col min="410" max="417" width="12" bestFit="1" customWidth="1"/>
    <col min="418" max="418" width="11" bestFit="1" customWidth="1"/>
    <col min="419" max="425" width="12" bestFit="1" customWidth="1"/>
    <col min="426" max="426" width="13.28515625" bestFit="1" customWidth="1"/>
    <col min="427" max="427" width="14" bestFit="1" customWidth="1"/>
    <col min="428" max="434" width="12" bestFit="1" customWidth="1"/>
    <col min="435" max="435" width="11" bestFit="1" customWidth="1"/>
    <col min="436" max="442" width="12" bestFit="1" customWidth="1"/>
    <col min="443" max="443" width="17.28515625" bestFit="1" customWidth="1"/>
    <col min="444" max="445" width="12" bestFit="1" customWidth="1"/>
    <col min="446" max="446" width="11" bestFit="1" customWidth="1"/>
    <col min="447" max="449" width="12" bestFit="1" customWidth="1"/>
    <col min="450" max="450" width="11" bestFit="1" customWidth="1"/>
    <col min="451" max="456" width="12" bestFit="1" customWidth="1"/>
    <col min="457" max="457" width="10" bestFit="1" customWidth="1"/>
    <col min="458" max="458" width="11" bestFit="1" customWidth="1"/>
    <col min="459" max="459" width="12" bestFit="1" customWidth="1"/>
    <col min="460" max="460" width="15.140625" bestFit="1" customWidth="1"/>
    <col min="461" max="461" width="14.5703125" bestFit="1" customWidth="1"/>
    <col min="462" max="470" width="12" bestFit="1" customWidth="1"/>
    <col min="471" max="471" width="11" bestFit="1" customWidth="1"/>
    <col min="472" max="476" width="12" bestFit="1" customWidth="1"/>
    <col min="477" max="477" width="17.85546875" bestFit="1" customWidth="1"/>
    <col min="478" max="483" width="12" bestFit="1" customWidth="1"/>
    <col min="484" max="484" width="11" bestFit="1" customWidth="1"/>
    <col min="485" max="487" width="12" bestFit="1" customWidth="1"/>
    <col min="488" max="488" width="11" bestFit="1" customWidth="1"/>
    <col min="489" max="493" width="12" bestFit="1" customWidth="1"/>
    <col min="494" max="494" width="12.140625" bestFit="1" customWidth="1"/>
    <col min="495" max="495" width="12.28515625" bestFit="1" customWidth="1"/>
    <col min="496" max="501" width="12" bestFit="1" customWidth="1"/>
    <col min="502" max="502" width="11" bestFit="1" customWidth="1"/>
    <col min="503" max="510" width="12" bestFit="1" customWidth="1"/>
    <col min="511" max="511" width="15.42578125" bestFit="1" customWidth="1"/>
    <col min="512" max="512" width="12.42578125" bestFit="1" customWidth="1"/>
    <col min="513" max="513" width="11" bestFit="1" customWidth="1"/>
    <col min="514" max="514" width="12" bestFit="1" customWidth="1"/>
    <col min="515" max="515" width="11" bestFit="1" customWidth="1"/>
    <col min="516" max="522" width="12" bestFit="1" customWidth="1"/>
    <col min="523" max="523" width="11" bestFit="1" customWidth="1"/>
    <col min="524" max="527" width="12" bestFit="1" customWidth="1"/>
    <col min="528" max="528" width="15.5703125" bestFit="1" customWidth="1"/>
    <col min="529" max="529" width="13.5703125" bestFit="1" customWidth="1"/>
    <col min="530" max="544" width="12" bestFit="1" customWidth="1"/>
    <col min="545" max="545" width="16.7109375" bestFit="1" customWidth="1"/>
    <col min="546" max="546" width="12" bestFit="1" customWidth="1"/>
    <col min="547" max="576" width="25.85546875" bestFit="1" customWidth="1"/>
    <col min="577" max="577" width="36.85546875" bestFit="1" customWidth="1"/>
    <col min="578" max="578" width="22" bestFit="1" customWidth="1"/>
    <col min="579" max="610" width="25.85546875" bestFit="1" customWidth="1"/>
    <col min="611" max="611" width="33.85546875" bestFit="1" customWidth="1"/>
    <col min="612" max="612" width="18.85546875" bestFit="1" customWidth="1"/>
    <col min="613" max="644" width="25.85546875" bestFit="1" customWidth="1"/>
    <col min="645" max="645" width="32.140625" bestFit="1" customWidth="1"/>
    <col min="646" max="646" width="17.28515625" bestFit="1" customWidth="1"/>
    <col min="647" max="678" width="25.85546875" bestFit="1" customWidth="1"/>
    <col min="679" max="679" width="36.140625" bestFit="1" customWidth="1"/>
    <col min="680" max="680" width="21.140625" bestFit="1" customWidth="1"/>
    <col min="681" max="712" width="25.85546875" bestFit="1" customWidth="1"/>
    <col min="713" max="713" width="38.28515625" bestFit="1" customWidth="1"/>
    <col min="714" max="714" width="23.28515625" bestFit="1" customWidth="1"/>
    <col min="715" max="746" width="25.85546875" bestFit="1" customWidth="1"/>
    <col min="747" max="747" width="38.140625" bestFit="1" customWidth="1"/>
    <col min="748" max="748" width="23.140625" bestFit="1" customWidth="1"/>
    <col min="749" max="780" width="25.85546875" bestFit="1" customWidth="1"/>
    <col min="781" max="781" width="35.28515625" bestFit="1" customWidth="1"/>
    <col min="782" max="782" width="20.28515625" bestFit="1" customWidth="1"/>
    <col min="783" max="814" width="25.85546875" bestFit="1" customWidth="1"/>
    <col min="815" max="815" width="32.85546875" bestFit="1" customWidth="1"/>
    <col min="816" max="816" width="18" bestFit="1" customWidth="1"/>
    <col min="817" max="848" width="25.85546875" bestFit="1" customWidth="1"/>
    <col min="849" max="849" width="33.85546875" bestFit="1" customWidth="1"/>
    <col min="850" max="850" width="18.85546875" bestFit="1" customWidth="1"/>
    <col min="851" max="882" width="25.85546875" bestFit="1" customWidth="1"/>
    <col min="883" max="883" width="37.7109375" bestFit="1" customWidth="1"/>
    <col min="884" max="884" width="22.85546875" bestFit="1" customWidth="1"/>
    <col min="885" max="916" width="25.85546875" bestFit="1" customWidth="1"/>
    <col min="917" max="917" width="35.7109375" bestFit="1" customWidth="1"/>
    <col min="918" max="918" width="20.7109375" bestFit="1" customWidth="1"/>
    <col min="919" max="950" width="25.85546875" bestFit="1" customWidth="1"/>
    <col min="951" max="951" width="38.42578125" bestFit="1" customWidth="1"/>
    <col min="952" max="952" width="23.42578125" bestFit="1" customWidth="1"/>
    <col min="953" max="984" width="25.85546875" bestFit="1" customWidth="1"/>
    <col min="985" max="985" width="32.7109375" bestFit="1" customWidth="1"/>
    <col min="986" max="986" width="17.85546875" bestFit="1" customWidth="1"/>
    <col min="987" max="1018" width="25.85546875" bestFit="1" customWidth="1"/>
    <col min="1019" max="1019" width="36" bestFit="1" customWidth="1"/>
    <col min="1020" max="1020" width="21" bestFit="1" customWidth="1"/>
    <col min="1021" max="1052" width="25.85546875" bestFit="1" customWidth="1"/>
    <col min="1053" max="1053" width="36.140625" bestFit="1" customWidth="1"/>
    <col min="1054" max="1054" width="21.140625" bestFit="1" customWidth="1"/>
    <col min="1055" max="1086" width="25.85546875" bestFit="1" customWidth="1"/>
    <col min="1087" max="1087" width="37.28515625" bestFit="1" customWidth="1"/>
    <col min="1088" max="1088" width="22.42578125" bestFit="1" customWidth="1"/>
    <col min="1089" max="1089" width="30.85546875" bestFit="1" customWidth="1"/>
    <col min="1090" max="1090" width="15.85546875" bestFit="1" customWidth="1"/>
  </cols>
  <sheetData>
    <row r="1" spans="1:5" x14ac:dyDescent="0.25">
      <c r="A1" s="2" t="s">
        <v>0</v>
      </c>
      <c r="B1" s="3">
        <v>2020</v>
      </c>
    </row>
    <row r="2" spans="1:5" x14ac:dyDescent="0.25">
      <c r="A2" s="2" t="s">
        <v>1</v>
      </c>
      <c r="B2" t="s">
        <v>2291</v>
      </c>
    </row>
    <row r="4" spans="1:5" x14ac:dyDescent="0.25">
      <c r="A4" s="2" t="s">
        <v>2294</v>
      </c>
      <c r="B4" t="s">
        <v>2303</v>
      </c>
      <c r="C4" t="s">
        <v>2300</v>
      </c>
      <c r="D4" t="s">
        <v>2301</v>
      </c>
      <c r="E4" t="s">
        <v>2304</v>
      </c>
    </row>
    <row r="5" spans="1:5" x14ac:dyDescent="0.25">
      <c r="A5" s="3" t="s">
        <v>41</v>
      </c>
      <c r="B5" s="5">
        <v>2</v>
      </c>
      <c r="C5" s="5">
        <v>12.326757819205071</v>
      </c>
      <c r="D5" s="5">
        <v>0.53125</v>
      </c>
      <c r="E5" s="5">
        <v>7.1282696656823727</v>
      </c>
    </row>
    <row r="6" spans="1:5" x14ac:dyDescent="0.25">
      <c r="A6" s="3" t="s">
        <v>42</v>
      </c>
      <c r="B6" s="5">
        <v>0</v>
      </c>
      <c r="C6" s="5">
        <v>16.508457428441538</v>
      </c>
      <c r="D6" s="5">
        <v>1.0625</v>
      </c>
      <c r="E6" s="5">
        <v>1.866842626179638</v>
      </c>
    </row>
    <row r="7" spans="1:5" x14ac:dyDescent="0.25">
      <c r="A7" s="3" t="s">
        <v>43</v>
      </c>
      <c r="B7" s="5">
        <v>4</v>
      </c>
      <c r="C7" s="5">
        <v>17.453270944630027</v>
      </c>
      <c r="D7" s="5">
        <v>10.125</v>
      </c>
      <c r="E7" s="5">
        <v>29.13416310202005</v>
      </c>
    </row>
    <row r="8" spans="1:5" x14ac:dyDescent="0.25">
      <c r="A8" s="3" t="s">
        <v>44</v>
      </c>
      <c r="B8" s="5">
        <v>2</v>
      </c>
      <c r="C8" s="5">
        <v>9.2132151463717236</v>
      </c>
      <c r="D8" s="5">
        <v>2.875</v>
      </c>
      <c r="E8" s="5">
        <v>13.325650382204064</v>
      </c>
    </row>
    <row r="9" spans="1:5" x14ac:dyDescent="0.25">
      <c r="A9" s="3" t="s">
        <v>45</v>
      </c>
      <c r="B9" s="5">
        <v>-4</v>
      </c>
      <c r="C9" s="5">
        <v>16.068602926203635</v>
      </c>
      <c r="D9" s="5">
        <v>-6.25</v>
      </c>
      <c r="E9" s="5">
        <v>-17.246375619804866</v>
      </c>
    </row>
    <row r="10" spans="1:5" x14ac:dyDescent="0.25">
      <c r="A10" s="3" t="s">
        <v>46</v>
      </c>
      <c r="B10" s="5">
        <v>-8</v>
      </c>
      <c r="C10" s="5">
        <v>7.9088557958784405</v>
      </c>
      <c r="D10" s="5">
        <v>-2.625</v>
      </c>
      <c r="E10" s="5">
        <v>-16.733774643185555</v>
      </c>
    </row>
    <row r="11" spans="1:5" x14ac:dyDescent="0.25">
      <c r="A11" s="3" t="s">
        <v>47</v>
      </c>
      <c r="B11" s="5">
        <v>-4</v>
      </c>
      <c r="C11" s="5">
        <v>12.594807130983256</v>
      </c>
      <c r="D11" s="5">
        <v>-3.0625</v>
      </c>
      <c r="E11" s="5">
        <v>-10.63559565188028</v>
      </c>
    </row>
    <row r="12" spans="1:5" x14ac:dyDescent="0.25">
      <c r="A12" s="3" t="s">
        <v>48</v>
      </c>
      <c r="B12" s="5">
        <v>-6</v>
      </c>
      <c r="C12" s="5">
        <v>14.126659194586667</v>
      </c>
      <c r="D12" s="5">
        <v>-4.3125</v>
      </c>
      <c r="E12" s="5">
        <v>-17.303184572839278</v>
      </c>
    </row>
    <row r="13" spans="1:5" x14ac:dyDescent="0.25">
      <c r="A13" s="3" t="s">
        <v>49</v>
      </c>
      <c r="B13" s="5">
        <v>2</v>
      </c>
      <c r="C13" s="5">
        <v>13.139000469340631</v>
      </c>
      <c r="D13" s="5">
        <v>1.75</v>
      </c>
      <c r="E13" s="5">
        <v>4.9589142580964909</v>
      </c>
    </row>
    <row r="14" spans="1:5" x14ac:dyDescent="0.25">
      <c r="A14" s="3" t="s">
        <v>50</v>
      </c>
      <c r="B14" s="5">
        <v>2</v>
      </c>
      <c r="C14" s="5">
        <v>11.383055755522475</v>
      </c>
      <c r="D14" s="5">
        <v>0.59375</v>
      </c>
      <c r="E14" s="5">
        <v>3.674671263487566</v>
      </c>
    </row>
    <row r="15" spans="1:5" x14ac:dyDescent="0.25">
      <c r="A15" s="3" t="s">
        <v>51</v>
      </c>
      <c r="B15" s="5">
        <v>-4</v>
      </c>
      <c r="C15" s="5">
        <v>6.2060957936532049</v>
      </c>
      <c r="D15" s="5">
        <v>-1.03125</v>
      </c>
      <c r="E15" s="5">
        <v>-6.3763218555230718</v>
      </c>
    </row>
    <row r="16" spans="1:5" x14ac:dyDescent="0.25">
      <c r="A16" s="3" t="s">
        <v>52</v>
      </c>
      <c r="B16" s="5">
        <v>4</v>
      </c>
      <c r="C16" s="5">
        <v>12.245917687131495</v>
      </c>
      <c r="D16" s="5">
        <v>0.1875</v>
      </c>
      <c r="E16" s="5">
        <v>6.0295928198392357</v>
      </c>
    </row>
    <row r="17" spans="1:5" x14ac:dyDescent="0.25">
      <c r="A17" s="3" t="s">
        <v>53</v>
      </c>
      <c r="B17" s="5">
        <v>-2</v>
      </c>
      <c r="C17" s="5">
        <v>13.884043599278515</v>
      </c>
      <c r="D17" s="5">
        <v>-0.5</v>
      </c>
      <c r="E17" s="5">
        <v>-1.0679077918927429</v>
      </c>
    </row>
    <row r="18" spans="1:5" x14ac:dyDescent="0.25">
      <c r="A18" s="3" t="s">
        <v>54</v>
      </c>
      <c r="B18" s="5">
        <v>-2</v>
      </c>
      <c r="C18" s="5">
        <v>13.462873331251888</v>
      </c>
      <c r="D18" s="5">
        <v>-1.03125</v>
      </c>
      <c r="E18" s="5">
        <v>-3.4744815430950382</v>
      </c>
    </row>
    <row r="19" spans="1:5" x14ac:dyDescent="0.25">
      <c r="A19" s="3" t="s">
        <v>55</v>
      </c>
      <c r="B19" s="5">
        <v>-2</v>
      </c>
      <c r="C19" s="5">
        <v>15.023003195100506</v>
      </c>
      <c r="D19" s="5">
        <v>-3.84375</v>
      </c>
      <c r="E19" s="5">
        <v>-11.605914875218682</v>
      </c>
    </row>
    <row r="20" spans="1:5" x14ac:dyDescent="0.25">
      <c r="A20" s="3" t="s">
        <v>56</v>
      </c>
      <c r="B20" s="5">
        <v>6</v>
      </c>
      <c r="C20" s="5">
        <v>10.911003620199198</v>
      </c>
      <c r="D20" s="5">
        <v>4.375</v>
      </c>
      <c r="E20" s="5">
        <v>18.28091375233933</v>
      </c>
    </row>
    <row r="21" spans="1:5" x14ac:dyDescent="0.25">
      <c r="A21" s="3" t="s">
        <v>57</v>
      </c>
      <c r="B21" s="5">
        <v>-8</v>
      </c>
      <c r="C21" s="5">
        <v>13.67932594586931</v>
      </c>
      <c r="D21" s="5">
        <v>-2.15625</v>
      </c>
      <c r="E21" s="5">
        <v>-14.178009672172607</v>
      </c>
    </row>
    <row r="22" spans="1:5" x14ac:dyDescent="0.25">
      <c r="A22" s="3" t="s">
        <v>58</v>
      </c>
      <c r="B22" s="5">
        <v>4</v>
      </c>
      <c r="C22" s="5">
        <v>17.2341714818748</v>
      </c>
      <c r="D22" s="5">
        <v>-0.875</v>
      </c>
      <c r="E22" s="5">
        <v>4.082793049635665</v>
      </c>
    </row>
    <row r="23" spans="1:5" x14ac:dyDescent="0.25">
      <c r="A23" s="3" t="s">
        <v>59</v>
      </c>
      <c r="B23" s="5">
        <v>2</v>
      </c>
      <c r="C23" s="5">
        <v>15.986322278748167</v>
      </c>
      <c r="D23" s="5">
        <v>-1.1875</v>
      </c>
      <c r="E23" s="5">
        <v>1.2052823348508124</v>
      </c>
    </row>
    <row r="24" spans="1:5" x14ac:dyDescent="0.25">
      <c r="A24" s="3" t="s">
        <v>60</v>
      </c>
      <c r="B24" s="5">
        <v>2</v>
      </c>
      <c r="C24" s="5">
        <v>11.562466216166861</v>
      </c>
      <c r="D24" s="5">
        <v>2.84375</v>
      </c>
      <c r="E24" s="5">
        <v>9.4351017553542746</v>
      </c>
    </row>
    <row r="25" spans="1:5" x14ac:dyDescent="0.25">
      <c r="A25" s="3" t="s">
        <v>63</v>
      </c>
      <c r="B25" s="5">
        <v>2</v>
      </c>
      <c r="C25" s="5">
        <v>13.999404749250353</v>
      </c>
      <c r="D25" s="5">
        <v>2.375</v>
      </c>
      <c r="E25" s="5">
        <v>7.962208212182043</v>
      </c>
    </row>
    <row r="26" spans="1:5" x14ac:dyDescent="0.25">
      <c r="A26" s="3" t="s">
        <v>64</v>
      </c>
      <c r="B26" s="5">
        <v>6</v>
      </c>
      <c r="C26" s="5">
        <v>13.108521401490457</v>
      </c>
      <c r="D26" s="5">
        <v>3</v>
      </c>
      <c r="E26" s="5">
        <v>16.923334019093151</v>
      </c>
    </row>
    <row r="27" spans="1:5" x14ac:dyDescent="0.25">
      <c r="A27" s="3" t="s">
        <v>61</v>
      </c>
      <c r="B27" s="5">
        <v>-2</v>
      </c>
      <c r="C27" s="5">
        <v>10.061270628835439</v>
      </c>
      <c r="D27" s="5">
        <v>-3.1875</v>
      </c>
      <c r="E27" s="5">
        <v>-13.003920496339319</v>
      </c>
    </row>
    <row r="28" spans="1:5" x14ac:dyDescent="0.25">
      <c r="A28" s="3" t="s">
        <v>62</v>
      </c>
      <c r="B28" s="5">
        <v>-2</v>
      </c>
      <c r="C28" s="5">
        <v>14.78171026415189</v>
      </c>
      <c r="D28" s="5">
        <v>-0.28125</v>
      </c>
      <c r="E28" s="5">
        <v>-4.0247788152739794</v>
      </c>
    </row>
    <row r="29" spans="1:5" x14ac:dyDescent="0.25">
      <c r="A29" s="3" t="s">
        <v>65</v>
      </c>
      <c r="B29" s="5">
        <v>0</v>
      </c>
      <c r="C29" s="5">
        <v>13.833383534045458</v>
      </c>
      <c r="D29" s="5">
        <v>-3.8125</v>
      </c>
      <c r="E29" s="5">
        <v>-9.0397921248465849</v>
      </c>
    </row>
    <row r="30" spans="1:5" x14ac:dyDescent="0.25">
      <c r="A30" s="3" t="s">
        <v>66</v>
      </c>
      <c r="B30" s="5">
        <v>-2</v>
      </c>
      <c r="C30" s="5">
        <v>11.815068063000455</v>
      </c>
      <c r="D30" s="5">
        <v>-0.8125</v>
      </c>
      <c r="E30" s="5">
        <v>-4.294166028917707</v>
      </c>
    </row>
    <row r="31" spans="1:5" x14ac:dyDescent="0.25">
      <c r="A31" s="3" t="s">
        <v>67</v>
      </c>
      <c r="B31" s="5">
        <v>-2</v>
      </c>
      <c r="C31" s="5">
        <v>11.539605712501618</v>
      </c>
      <c r="D31" s="5">
        <v>-1.3125</v>
      </c>
      <c r="E31" s="5">
        <v>-3.5742678432078341</v>
      </c>
    </row>
    <row r="32" spans="1:5" x14ac:dyDescent="0.25">
      <c r="A32" s="3" t="s">
        <v>68</v>
      </c>
      <c r="B32" s="5">
        <v>2</v>
      </c>
      <c r="C32" s="5">
        <v>14.676192455810874</v>
      </c>
      <c r="D32" s="5">
        <v>6.65625</v>
      </c>
      <c r="E32" s="5">
        <v>19.161133149765821</v>
      </c>
    </row>
    <row r="33" spans="1:5" x14ac:dyDescent="0.25">
      <c r="A33" s="3" t="s">
        <v>69</v>
      </c>
      <c r="B33" s="5">
        <v>-2</v>
      </c>
      <c r="C33" s="5">
        <v>9.8978112058508501</v>
      </c>
      <c r="D33" s="5">
        <v>-2</v>
      </c>
      <c r="E33" s="5">
        <v>-4.5349308847048793</v>
      </c>
    </row>
    <row r="34" spans="1:5" x14ac:dyDescent="0.25">
      <c r="A34" s="3" t="s">
        <v>70</v>
      </c>
      <c r="B34" s="5">
        <v>-6</v>
      </c>
      <c r="C34" s="5">
        <v>11.428354722647818</v>
      </c>
      <c r="D34" s="5">
        <v>1.40625</v>
      </c>
      <c r="E34" s="5">
        <v>-1.730718643224888</v>
      </c>
    </row>
    <row r="35" spans="1:5" x14ac:dyDescent="0.25">
      <c r="A35" s="3" t="s">
        <v>71</v>
      </c>
      <c r="B35" s="5">
        <v>2</v>
      </c>
      <c r="C35" s="5">
        <v>14.211461043819527</v>
      </c>
      <c r="D35" s="5">
        <v>3.71875</v>
      </c>
      <c r="E35" s="5">
        <v>9.8024346057165097</v>
      </c>
    </row>
    <row r="36" spans="1:5" x14ac:dyDescent="0.25">
      <c r="A36" s="3" t="s">
        <v>72</v>
      </c>
      <c r="B36" s="5">
        <v>-4</v>
      </c>
      <c r="C36" s="5">
        <v>10.570349647323246</v>
      </c>
      <c r="D36" s="5">
        <v>-3.21875</v>
      </c>
      <c r="E36" s="5">
        <v>-14.147163934319718</v>
      </c>
    </row>
    <row r="37" spans="1:5" x14ac:dyDescent="0.25">
      <c r="A37" s="3" t="s">
        <v>2293</v>
      </c>
      <c r="B37" s="5">
        <v>-18</v>
      </c>
      <c r="C37" s="5">
        <v>13.122112020355388</v>
      </c>
      <c r="D37" s="5">
        <v>0</v>
      </c>
      <c r="E37" s="5">
        <v>-6.2172489379008766E-15</v>
      </c>
    </row>
  </sheetData>
  <sortState xmlns:xlrd2="http://schemas.microsoft.com/office/spreadsheetml/2017/richdata2" columnSort="1" ref="A4:E37">
    <sortCondition descending="1" ref="E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Data_for</vt:lpstr>
      <vt:lpstr>Data_against</vt:lpstr>
      <vt:lpstr>Lines</vt:lpstr>
      <vt:lpstr>ND (Pyth % + w-l %)</vt:lpstr>
      <vt:lpstr>(Plot) Difference vs Week </vt:lpstr>
      <vt:lpstr>ATS Streak Distribution</vt:lpstr>
      <vt:lpstr>Overview</vt:lpstr>
      <vt:lpstr>Pyth Rec</vt:lpstr>
      <vt:lpstr>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Jeremiah Stephens</cp:lastModifiedBy>
  <dcterms:created xsi:type="dcterms:W3CDTF">2021-08-14T20:02:13Z</dcterms:created>
  <dcterms:modified xsi:type="dcterms:W3CDTF">2021-09-06T15:02:39Z</dcterms:modified>
</cp:coreProperties>
</file>